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/>
  <mc:AlternateContent xmlns:mc="http://schemas.openxmlformats.org/markup-compatibility/2006">
    <mc:Choice Requires="x15">
      <x15ac:absPath xmlns:x15ac="http://schemas.microsoft.com/office/spreadsheetml/2010/11/ac" url="C:\Users\jbrown\Desktop\OneDrive - Population Services International\Marketing\A360\Nigeria\Nigeria Cleaned Data\"/>
    </mc:Choice>
  </mc:AlternateContent>
  <bookViews>
    <workbookView xWindow="0" yWindow="0" windowWidth="20430" windowHeight="8250" tabRatio="688" firstSheet="2" activeTab="6"/>
  </bookViews>
  <sheets>
    <sheet name="Mobilization" sheetId="1" r:id="rId1"/>
    <sheet name="Sheet1" sheetId="12" r:id="rId2"/>
    <sheet name="Attendance" sheetId="3" r:id="rId3"/>
    <sheet name="MMA Registration" sheetId="7" r:id="rId4"/>
    <sheet name="Attendance (exc LFH Class&amp;Apr)" sheetId="13" r:id="rId5"/>
    <sheet name="MMA Attendance" sheetId="8" r:id="rId6"/>
    <sheet name="Service Provision" sheetId="4" r:id="rId7"/>
    <sheet name="Summary" sheetId="10" r:id="rId8"/>
    <sheet name="Pivot Table" sheetId="11" r:id="rId9"/>
    <sheet name="Summary Sheet" sheetId="6" r:id="rId10"/>
    <sheet name="Lists (DO NOT TOUCH)" sheetId="5" r:id="rId11"/>
    <sheet name="Registration" sheetId="2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2" hidden="1">Attendance!$A$1:$R$2411</definedName>
    <definedName name="_xlnm._FilterDatabase" localSheetId="4" hidden="1">'Attendance (exc LFH Class&amp;Apr)'!$A$1:$R$1810</definedName>
    <definedName name="_xlnm._FilterDatabase" localSheetId="10" hidden="1">'Lists (DO NOT TOUCH)'!$A$1:$D$2603</definedName>
    <definedName name="_xlnm._FilterDatabase" localSheetId="5" hidden="1">'MMA Attendance'!$A$1:$AD$599</definedName>
    <definedName name="_xlnm._FilterDatabase" localSheetId="3" hidden="1">'MMA Registration'!$A$1:$X$1033</definedName>
    <definedName name="_xlnm._FilterDatabase" localSheetId="0" hidden="1">Mobilization!$A$2:$AS$25</definedName>
    <definedName name="_xlnm._FilterDatabase" localSheetId="11" hidden="1">Registration!$A$1:$Y$2316</definedName>
    <definedName name="_xlnm._FilterDatabase" localSheetId="6" hidden="1">'Service Provision'!$A$1:$AH$2131</definedName>
    <definedName name="Activity">'Lists (DO NOT TOUCH)'!$M$2:$M$4</definedName>
    <definedName name="Binary">'Lists (DO NOT TOUCH)'!$S$2:$S$3</definedName>
    <definedName name="Current_Method">'Lists (DO NOT TOUCH)'!$Q$2:$Q$8</definedName>
    <definedName name="Day">'Lists (DO NOT TOUCH)'!$G$2:$G$32</definedName>
    <definedName name="EC_Condom">'Lists (DO NOT TOUCH)'!$T$2:$T$5</definedName>
    <definedName name="Heard">'Lists (DO NOT TOUCH)'!$J$2:$J$7</definedName>
    <definedName name="Last_Class">'Lists (DO NOT TOUCH)'!$O$2:$O$6</definedName>
    <definedName name="LGA">'Lists (DO NOT TOUCH)'!$D$2:$D$775</definedName>
    <definedName name="Marital_Status">'Lists (DO NOT TOUCH)'!$K$2:$K$4</definedName>
    <definedName name="Method">'[1]Lists (DO NOT TOUCH)'!$K$2:$K$15</definedName>
    <definedName name="Method_Uptook">'Lists (DO NOT TOUCH)'!$R$2:$R$15</definedName>
    <definedName name="Mobilized">'Lists (DO NOT TOUCH)'!$N$2:$N$3</definedName>
    <definedName name="Month">'Lists (DO NOT TOUCH)'!$H$2:$H$13</definedName>
    <definedName name="Pregnancy">'Lists (DO NOT TOUCH)'!$L$2:$L$4</definedName>
    <definedName name="Region">'Lists (DO NOT TOUCH)'!$B$2:$B$3</definedName>
    <definedName name="State">'Lists (DO NOT TOUCH)'!$C$2:$C$38</definedName>
    <definedName name="Type_of_Facility">'Lists (DO NOT TOUCH)'!$F$2:$F$4</definedName>
    <definedName name="Visit_Type">'Lists (DO NOT TOUCH)'!$P$2:$P$4</definedName>
    <definedName name="Ward">'Lists (DO NOT TOUCH)'!$E$2:$E$2603</definedName>
    <definedName name="Week">'Lists (DO NOT TOUCH)'!$A$2:$A$201</definedName>
    <definedName name="Year">'Lists (DO NOT TOUCH)'!$I$2:$I$5</definedName>
  </definedNames>
  <calcPr calcId="152511"/>
  <pivotCaches>
    <pivotCache cacheId="0" r:id="rId19"/>
    <pivotCache cacheId="1" r:id="rId20"/>
    <pivotCache cacheId="2" r:id="rId21"/>
    <pivotCache cacheId="3" r:id="rId22"/>
    <pivotCache cacheId="4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424" i="8" l="1"/>
  <c r="AD476" i="8"/>
  <c r="AD152" i="8"/>
  <c r="AD168" i="8"/>
  <c r="AD413" i="8"/>
  <c r="AD489" i="8"/>
  <c r="AD493" i="8"/>
  <c r="AD509" i="8"/>
  <c r="AD569" i="8"/>
  <c r="AD151" i="8"/>
  <c r="R1810" i="13"/>
  <c r="O1810" i="13"/>
  <c r="R1809" i="13"/>
  <c r="O1809" i="13"/>
  <c r="R1808" i="13"/>
  <c r="O1808" i="13"/>
  <c r="R1807" i="13"/>
  <c r="O1807" i="13"/>
  <c r="R1806" i="13"/>
  <c r="O1806" i="13"/>
  <c r="R1805" i="13"/>
  <c r="O1805" i="13"/>
  <c r="R1804" i="13"/>
  <c r="O1804" i="13"/>
  <c r="R1803" i="13"/>
  <c r="O1803" i="13"/>
  <c r="R1802" i="13"/>
  <c r="O1802" i="13"/>
  <c r="R1801" i="13"/>
  <c r="O1801" i="13"/>
  <c r="R1800" i="13"/>
  <c r="O1800" i="13"/>
  <c r="R1799" i="13"/>
  <c r="O1799" i="13"/>
  <c r="R1798" i="13"/>
  <c r="O1798" i="13"/>
  <c r="R1797" i="13"/>
  <c r="O1797" i="13"/>
  <c r="R1796" i="13"/>
  <c r="O1796" i="13"/>
  <c r="R1795" i="13"/>
  <c r="O1795" i="13"/>
  <c r="R1794" i="13"/>
  <c r="O1794" i="13"/>
  <c r="R1793" i="13"/>
  <c r="O1793" i="13"/>
  <c r="R1792" i="13"/>
  <c r="O1792" i="13"/>
  <c r="R1791" i="13"/>
  <c r="O1791" i="13"/>
  <c r="R1790" i="13"/>
  <c r="O1790" i="13"/>
  <c r="R1789" i="13"/>
  <c r="O1789" i="13"/>
  <c r="R1788" i="13"/>
  <c r="O1788" i="13"/>
  <c r="R1787" i="13"/>
  <c r="O1787" i="13"/>
  <c r="R1786" i="13"/>
  <c r="O1786" i="13"/>
  <c r="R1785" i="13"/>
  <c r="O1785" i="13"/>
  <c r="R1784" i="13"/>
  <c r="O1784" i="13"/>
  <c r="R1783" i="13"/>
  <c r="O1783" i="13"/>
  <c r="R1782" i="13"/>
  <c r="O1782" i="13"/>
  <c r="R1781" i="13"/>
  <c r="O1781" i="13"/>
  <c r="R1780" i="13"/>
  <c r="O1780" i="13"/>
  <c r="R1779" i="13"/>
  <c r="O1779" i="13"/>
  <c r="R1778" i="13"/>
  <c r="O1778" i="13"/>
  <c r="R1777" i="13"/>
  <c r="O1777" i="13"/>
  <c r="R1776" i="13"/>
  <c r="O1776" i="13"/>
  <c r="R1775" i="13"/>
  <c r="O1775" i="13"/>
  <c r="R1774" i="13"/>
  <c r="O1774" i="13"/>
  <c r="R1773" i="13"/>
  <c r="O1773" i="13"/>
  <c r="R1772" i="13"/>
  <c r="O1772" i="13"/>
  <c r="R1771" i="13"/>
  <c r="O1771" i="13"/>
  <c r="R1770" i="13"/>
  <c r="O1770" i="13"/>
  <c r="R1769" i="13"/>
  <c r="O1769" i="13"/>
  <c r="R1768" i="13"/>
  <c r="O1768" i="13"/>
  <c r="R1767" i="13"/>
  <c r="O1767" i="13"/>
  <c r="R1766" i="13"/>
  <c r="O1766" i="13"/>
  <c r="R1765" i="13"/>
  <c r="O1765" i="13"/>
  <c r="R1764" i="13"/>
  <c r="O1764" i="13"/>
  <c r="R1763" i="13"/>
  <c r="O1763" i="13"/>
  <c r="R1762" i="13"/>
  <c r="O1762" i="13"/>
  <c r="R1761" i="13"/>
  <c r="O1761" i="13"/>
  <c r="R1760" i="13"/>
  <c r="O1760" i="13"/>
  <c r="R1759" i="13"/>
  <c r="O1759" i="13"/>
  <c r="R1758" i="13"/>
  <c r="O1758" i="13"/>
  <c r="R1757" i="13"/>
  <c r="O1757" i="13"/>
  <c r="R1756" i="13"/>
  <c r="O1756" i="13"/>
  <c r="R1755" i="13"/>
  <c r="O1755" i="13"/>
  <c r="R1754" i="13"/>
  <c r="O1754" i="13"/>
  <c r="R1753" i="13"/>
  <c r="O1753" i="13"/>
  <c r="R1752" i="13"/>
  <c r="O1752" i="13"/>
  <c r="R1751" i="13"/>
  <c r="O1751" i="13"/>
  <c r="R1750" i="13"/>
  <c r="O1750" i="13"/>
  <c r="R1749" i="13"/>
  <c r="O1749" i="13"/>
  <c r="R1748" i="13"/>
  <c r="O1748" i="13"/>
  <c r="R1747" i="13"/>
  <c r="O1747" i="13"/>
  <c r="R1746" i="13"/>
  <c r="O1746" i="13"/>
  <c r="R1745" i="13"/>
  <c r="O1745" i="13"/>
  <c r="R1744" i="13"/>
  <c r="O1744" i="13"/>
  <c r="R1743" i="13"/>
  <c r="O1743" i="13"/>
  <c r="R1742" i="13"/>
  <c r="O1742" i="13"/>
  <c r="R1741" i="13"/>
  <c r="O1741" i="13"/>
  <c r="R1740" i="13"/>
  <c r="O1740" i="13"/>
  <c r="R1739" i="13"/>
  <c r="O1739" i="13"/>
  <c r="R1738" i="13"/>
  <c r="O1738" i="13"/>
  <c r="R1737" i="13"/>
  <c r="O1737" i="13"/>
  <c r="R1736" i="13"/>
  <c r="O1736" i="13"/>
  <c r="R1735" i="13"/>
  <c r="O1735" i="13"/>
  <c r="R1734" i="13"/>
  <c r="O1734" i="13"/>
  <c r="R1733" i="13"/>
  <c r="O1733" i="13"/>
  <c r="R1732" i="13"/>
  <c r="O1732" i="13"/>
  <c r="R1731" i="13"/>
  <c r="O1731" i="13"/>
  <c r="R1730" i="13"/>
  <c r="O1730" i="13"/>
  <c r="R1729" i="13"/>
  <c r="O1729" i="13"/>
  <c r="R1728" i="13"/>
  <c r="O1728" i="13"/>
  <c r="R1727" i="13"/>
  <c r="O1727" i="13"/>
  <c r="R1726" i="13"/>
  <c r="O1726" i="13"/>
  <c r="R1725" i="13"/>
  <c r="O1725" i="13"/>
  <c r="R1724" i="13"/>
  <c r="O1724" i="13"/>
  <c r="R1723" i="13"/>
  <c r="O1723" i="13"/>
  <c r="R1722" i="13"/>
  <c r="O1722" i="13"/>
  <c r="R1721" i="13"/>
  <c r="O1721" i="13"/>
  <c r="R1720" i="13"/>
  <c r="O1720" i="13"/>
  <c r="R1719" i="13"/>
  <c r="O1719" i="13"/>
  <c r="R1718" i="13"/>
  <c r="O1718" i="13"/>
  <c r="R1717" i="13"/>
  <c r="O1717" i="13"/>
  <c r="R1716" i="13"/>
  <c r="O1716" i="13"/>
  <c r="R1715" i="13"/>
  <c r="O1715" i="13"/>
  <c r="R1714" i="13"/>
  <c r="O1714" i="13"/>
  <c r="R1713" i="13"/>
  <c r="O1713" i="13"/>
  <c r="R1712" i="13"/>
  <c r="O1712" i="13"/>
  <c r="R1711" i="13"/>
  <c r="O1711" i="13"/>
  <c r="R1710" i="13"/>
  <c r="O1710" i="13"/>
  <c r="R1709" i="13"/>
  <c r="O1709" i="13"/>
  <c r="R1708" i="13"/>
  <c r="O1708" i="13"/>
  <c r="R1707" i="13"/>
  <c r="O1707" i="13"/>
  <c r="R1706" i="13"/>
  <c r="O1706" i="13"/>
  <c r="R1705" i="13"/>
  <c r="O1705" i="13"/>
  <c r="R1704" i="13"/>
  <c r="O1704" i="13"/>
  <c r="R1703" i="13"/>
  <c r="O1703" i="13"/>
  <c r="R1702" i="13"/>
  <c r="O1702" i="13"/>
  <c r="R1701" i="13"/>
  <c r="O1701" i="13"/>
  <c r="R1700" i="13"/>
  <c r="O1700" i="13"/>
  <c r="R1699" i="13"/>
  <c r="O1699" i="13"/>
  <c r="R1698" i="13"/>
  <c r="O1698" i="13"/>
  <c r="R1697" i="13"/>
  <c r="O1697" i="13"/>
  <c r="R1696" i="13"/>
  <c r="O1696" i="13"/>
  <c r="R1695" i="13"/>
  <c r="O1695" i="13"/>
  <c r="R1694" i="13"/>
  <c r="O1694" i="13"/>
  <c r="R1693" i="13"/>
  <c r="O1693" i="13"/>
  <c r="R1692" i="13"/>
  <c r="O1692" i="13"/>
  <c r="R1691" i="13"/>
  <c r="O1691" i="13"/>
  <c r="R1690" i="13"/>
  <c r="O1690" i="13"/>
  <c r="R1689" i="13"/>
  <c r="O1689" i="13"/>
  <c r="R1688" i="13"/>
  <c r="O1688" i="13"/>
  <c r="R1687" i="13"/>
  <c r="O1687" i="13"/>
  <c r="R1686" i="13"/>
  <c r="O1686" i="13"/>
  <c r="R1685" i="13"/>
  <c r="O1685" i="13"/>
  <c r="R1684" i="13"/>
  <c r="O1684" i="13"/>
  <c r="R1683" i="13"/>
  <c r="O1683" i="13"/>
  <c r="R1682" i="13"/>
  <c r="O1682" i="13"/>
  <c r="R1681" i="13"/>
  <c r="O1681" i="13"/>
  <c r="R1680" i="13"/>
  <c r="O1680" i="13"/>
  <c r="R1679" i="13"/>
  <c r="O1679" i="13"/>
  <c r="R1678" i="13"/>
  <c r="O1678" i="13"/>
  <c r="R1677" i="13"/>
  <c r="O1677" i="13"/>
  <c r="R1676" i="13"/>
  <c r="O1676" i="13"/>
  <c r="R1675" i="13"/>
  <c r="O1675" i="13"/>
  <c r="R1674" i="13"/>
  <c r="O1674" i="13"/>
  <c r="R1673" i="13"/>
  <c r="O1673" i="13"/>
  <c r="R1672" i="13"/>
  <c r="O1672" i="13"/>
  <c r="R1671" i="13"/>
  <c r="O1671" i="13"/>
  <c r="R1670" i="13"/>
  <c r="O1670" i="13"/>
  <c r="R1669" i="13"/>
  <c r="O1669" i="13"/>
  <c r="R1668" i="13"/>
  <c r="O1668" i="13"/>
  <c r="R1667" i="13"/>
  <c r="O1667" i="13"/>
  <c r="R1666" i="13"/>
  <c r="O1666" i="13"/>
  <c r="R1665" i="13"/>
  <c r="O1665" i="13"/>
  <c r="R1664" i="13"/>
  <c r="O1664" i="13"/>
  <c r="R1663" i="13"/>
  <c r="O1663" i="13"/>
  <c r="R1662" i="13"/>
  <c r="O1662" i="13"/>
  <c r="R1661" i="13"/>
  <c r="O1661" i="13"/>
  <c r="R1660" i="13"/>
  <c r="O1660" i="13"/>
  <c r="R1659" i="13"/>
  <c r="O1659" i="13"/>
  <c r="R1658" i="13"/>
  <c r="O1658" i="13"/>
  <c r="R1657" i="13"/>
  <c r="O1657" i="13"/>
  <c r="R1656" i="13"/>
  <c r="O1656" i="13"/>
  <c r="R1655" i="13"/>
  <c r="O1655" i="13"/>
  <c r="R1654" i="13"/>
  <c r="O1654" i="13"/>
  <c r="R1653" i="13"/>
  <c r="O1653" i="13"/>
  <c r="R1652" i="13"/>
  <c r="O1652" i="13"/>
  <c r="R1651" i="13"/>
  <c r="O1651" i="13"/>
  <c r="R1650" i="13"/>
  <c r="O1650" i="13"/>
  <c r="R1649" i="13"/>
  <c r="O1649" i="13"/>
  <c r="R1648" i="13"/>
  <c r="O1648" i="13"/>
  <c r="R1647" i="13"/>
  <c r="O1647" i="13"/>
  <c r="R1646" i="13"/>
  <c r="O1646" i="13"/>
  <c r="R1645" i="13"/>
  <c r="O1645" i="13"/>
  <c r="R1644" i="13"/>
  <c r="O1644" i="13"/>
  <c r="R1643" i="13"/>
  <c r="O1643" i="13"/>
  <c r="R1642" i="13"/>
  <c r="O1642" i="13"/>
  <c r="R1641" i="13"/>
  <c r="O1641" i="13"/>
  <c r="R1640" i="13"/>
  <c r="O1640" i="13"/>
  <c r="R1639" i="13"/>
  <c r="O1639" i="13"/>
  <c r="R1638" i="13"/>
  <c r="O1638" i="13"/>
  <c r="R1637" i="13"/>
  <c r="O1637" i="13"/>
  <c r="R1636" i="13"/>
  <c r="O1636" i="13"/>
  <c r="R1635" i="13"/>
  <c r="O1635" i="13"/>
  <c r="R1634" i="13"/>
  <c r="O1634" i="13"/>
  <c r="R1633" i="13"/>
  <c r="O1633" i="13"/>
  <c r="R1632" i="13"/>
  <c r="O1632" i="13"/>
  <c r="R1631" i="13"/>
  <c r="O1631" i="13"/>
  <c r="R1630" i="13"/>
  <c r="O1630" i="13"/>
  <c r="R1629" i="13"/>
  <c r="O1629" i="13"/>
  <c r="R1628" i="13"/>
  <c r="O1628" i="13"/>
  <c r="R1627" i="13"/>
  <c r="O1627" i="13"/>
  <c r="R1626" i="13"/>
  <c r="O1626" i="13"/>
  <c r="R1625" i="13"/>
  <c r="O1625" i="13"/>
  <c r="R1624" i="13"/>
  <c r="O1624" i="13"/>
  <c r="R1623" i="13"/>
  <c r="O1623" i="13"/>
  <c r="R1622" i="13"/>
  <c r="O1622" i="13"/>
  <c r="R1621" i="13"/>
  <c r="O1621" i="13"/>
  <c r="R1620" i="13"/>
  <c r="O1620" i="13"/>
  <c r="R1619" i="13"/>
  <c r="O1619" i="13"/>
  <c r="R1618" i="13"/>
  <c r="O1618" i="13"/>
  <c r="R1617" i="13"/>
  <c r="O1617" i="13"/>
  <c r="R1616" i="13"/>
  <c r="O1616" i="13"/>
  <c r="R1615" i="13"/>
  <c r="O1615" i="13"/>
  <c r="R1614" i="13"/>
  <c r="O1614" i="13"/>
  <c r="R1613" i="13"/>
  <c r="O1613" i="13"/>
  <c r="R1612" i="13"/>
  <c r="O1612" i="13"/>
  <c r="R1611" i="13"/>
  <c r="O1611" i="13"/>
  <c r="R1610" i="13"/>
  <c r="O1610" i="13"/>
  <c r="R1609" i="13"/>
  <c r="O1609" i="13"/>
  <c r="R1608" i="13"/>
  <c r="O1608" i="13"/>
  <c r="R1607" i="13"/>
  <c r="O1607" i="13"/>
  <c r="R1606" i="13"/>
  <c r="O1606" i="13"/>
  <c r="R1605" i="13"/>
  <c r="O1605" i="13"/>
  <c r="R1604" i="13"/>
  <c r="O1604" i="13"/>
  <c r="R1603" i="13"/>
  <c r="O1603" i="13"/>
  <c r="R1602" i="13"/>
  <c r="O1602" i="13"/>
  <c r="R1601" i="13"/>
  <c r="O1601" i="13"/>
  <c r="R1600" i="13"/>
  <c r="O1600" i="13"/>
  <c r="R1599" i="13"/>
  <c r="O1599" i="13"/>
  <c r="R1598" i="13"/>
  <c r="O1598" i="13"/>
  <c r="R1597" i="13"/>
  <c r="O1597" i="13"/>
  <c r="R1596" i="13"/>
  <c r="O1596" i="13"/>
  <c r="R1595" i="13"/>
  <c r="O1595" i="13"/>
  <c r="R1594" i="13"/>
  <c r="O1594" i="13"/>
  <c r="R1593" i="13"/>
  <c r="O1593" i="13"/>
  <c r="R1592" i="13"/>
  <c r="O1592" i="13"/>
  <c r="R1591" i="13"/>
  <c r="O1591" i="13"/>
  <c r="R1590" i="13"/>
  <c r="O1590" i="13"/>
  <c r="R1589" i="13"/>
  <c r="O1589" i="13"/>
  <c r="R1588" i="13"/>
  <c r="O1588" i="13"/>
  <c r="R1587" i="13"/>
  <c r="O1587" i="13"/>
  <c r="R1586" i="13"/>
  <c r="O1586" i="13"/>
  <c r="R1585" i="13"/>
  <c r="O1585" i="13"/>
  <c r="R1584" i="13"/>
  <c r="O1584" i="13"/>
  <c r="R1583" i="13"/>
  <c r="O1583" i="13"/>
  <c r="R1582" i="13"/>
  <c r="O1582" i="13"/>
  <c r="R1581" i="13"/>
  <c r="O1581" i="13"/>
  <c r="R1580" i="13"/>
  <c r="O1580" i="13"/>
  <c r="R1579" i="13"/>
  <c r="O1579" i="13"/>
  <c r="R1578" i="13"/>
  <c r="O1578" i="13"/>
  <c r="R1577" i="13"/>
  <c r="O1577" i="13"/>
  <c r="R1576" i="13"/>
  <c r="O1576" i="13"/>
  <c r="R1575" i="13"/>
  <c r="O1575" i="13"/>
  <c r="R1574" i="13"/>
  <c r="O1574" i="13"/>
  <c r="R1573" i="13"/>
  <c r="O1573" i="13"/>
  <c r="R1572" i="13"/>
  <c r="O1572" i="13"/>
  <c r="R1571" i="13"/>
  <c r="O1571" i="13"/>
  <c r="R1570" i="13"/>
  <c r="O1570" i="13"/>
  <c r="R1569" i="13"/>
  <c r="O1569" i="13"/>
  <c r="R1568" i="13"/>
  <c r="O1568" i="13"/>
  <c r="R1567" i="13"/>
  <c r="O1567" i="13"/>
  <c r="R1566" i="13"/>
  <c r="O1566" i="13"/>
  <c r="R1565" i="13"/>
  <c r="O1565" i="13"/>
  <c r="R1564" i="13"/>
  <c r="O1564" i="13"/>
  <c r="R1563" i="13"/>
  <c r="O1563" i="13"/>
  <c r="R1562" i="13"/>
  <c r="O1562" i="13"/>
  <c r="R1561" i="13"/>
  <c r="O1561" i="13"/>
  <c r="R1560" i="13"/>
  <c r="O1560" i="13"/>
  <c r="R1559" i="13"/>
  <c r="O1559" i="13"/>
  <c r="R1558" i="13"/>
  <c r="O1558" i="13"/>
  <c r="R1557" i="13"/>
  <c r="O1557" i="13"/>
  <c r="R1556" i="13"/>
  <c r="O1556" i="13"/>
  <c r="R1555" i="13"/>
  <c r="O1555" i="13"/>
  <c r="R1554" i="13"/>
  <c r="O1554" i="13"/>
  <c r="R1553" i="13"/>
  <c r="O1553" i="13"/>
  <c r="R1552" i="13"/>
  <c r="O1552" i="13"/>
  <c r="R1551" i="13"/>
  <c r="O1551" i="13"/>
  <c r="R1550" i="13"/>
  <c r="O1550" i="13"/>
  <c r="R1549" i="13"/>
  <c r="O1549" i="13"/>
  <c r="R1548" i="13"/>
  <c r="O1548" i="13"/>
  <c r="R1547" i="13"/>
  <c r="O1547" i="13"/>
  <c r="R1546" i="13"/>
  <c r="O1546" i="13"/>
  <c r="R1545" i="13"/>
  <c r="O1545" i="13"/>
  <c r="R1544" i="13"/>
  <c r="O1544" i="13"/>
  <c r="R1543" i="13"/>
  <c r="O1543" i="13"/>
  <c r="R1542" i="13"/>
  <c r="O1542" i="13"/>
  <c r="R1541" i="13"/>
  <c r="O1541" i="13"/>
  <c r="R1540" i="13"/>
  <c r="O1540" i="13"/>
  <c r="R1539" i="13"/>
  <c r="O1539" i="13"/>
  <c r="R1538" i="13"/>
  <c r="O1538" i="13"/>
  <c r="R1537" i="13"/>
  <c r="O1537" i="13"/>
  <c r="R1536" i="13"/>
  <c r="O1536" i="13"/>
  <c r="R1535" i="13"/>
  <c r="O1535" i="13"/>
  <c r="R1534" i="13"/>
  <c r="O1534" i="13"/>
  <c r="R1533" i="13"/>
  <c r="O1533" i="13"/>
  <c r="R1532" i="13"/>
  <c r="O1532" i="13"/>
  <c r="R1531" i="13"/>
  <c r="O1531" i="13"/>
  <c r="R1530" i="13"/>
  <c r="O1530" i="13"/>
  <c r="R1529" i="13"/>
  <c r="O1529" i="13"/>
  <c r="R1528" i="13"/>
  <c r="O1528" i="13"/>
  <c r="R1527" i="13"/>
  <c r="O1527" i="13"/>
  <c r="R1526" i="13"/>
  <c r="O1526" i="13"/>
  <c r="R1525" i="13"/>
  <c r="O1525" i="13"/>
  <c r="R1524" i="13"/>
  <c r="O1524" i="13"/>
  <c r="R1523" i="13"/>
  <c r="O1523" i="13"/>
  <c r="R1522" i="13"/>
  <c r="O1522" i="13"/>
  <c r="R1521" i="13"/>
  <c r="O1521" i="13"/>
  <c r="R1520" i="13"/>
  <c r="O1520" i="13"/>
  <c r="R1519" i="13"/>
  <c r="O1519" i="13"/>
  <c r="R1518" i="13"/>
  <c r="O1518" i="13"/>
  <c r="R1517" i="13"/>
  <c r="O1517" i="13"/>
  <c r="R1516" i="13"/>
  <c r="O1516" i="13"/>
  <c r="R1515" i="13"/>
  <c r="O1515" i="13"/>
  <c r="R1514" i="13"/>
  <c r="O1514" i="13"/>
  <c r="R1513" i="13"/>
  <c r="O1513" i="13"/>
  <c r="R1512" i="13"/>
  <c r="O1512" i="13"/>
  <c r="R1511" i="13"/>
  <c r="O1511" i="13"/>
  <c r="R1510" i="13"/>
  <c r="O1510" i="13"/>
  <c r="R1509" i="13"/>
  <c r="R1508" i="13"/>
  <c r="O1508" i="13"/>
  <c r="R1507" i="13"/>
  <c r="O1507" i="13"/>
  <c r="R1506" i="13"/>
  <c r="O1506" i="13"/>
  <c r="R1505" i="13"/>
  <c r="O1505" i="13"/>
  <c r="R1504" i="13"/>
  <c r="O1504" i="13"/>
  <c r="R1503" i="13"/>
  <c r="O1503" i="13"/>
  <c r="R1502" i="13"/>
  <c r="O1502" i="13"/>
  <c r="R1501" i="13"/>
  <c r="O1501" i="13"/>
  <c r="R1500" i="13"/>
  <c r="O1500" i="13"/>
  <c r="R1499" i="13"/>
  <c r="O1499" i="13"/>
  <c r="R1498" i="13"/>
  <c r="O1498" i="13"/>
  <c r="R1497" i="13"/>
  <c r="O1497" i="13"/>
  <c r="R1496" i="13"/>
  <c r="O1496" i="13"/>
  <c r="R1495" i="13"/>
  <c r="O1495" i="13"/>
  <c r="R1494" i="13"/>
  <c r="O1494" i="13"/>
  <c r="R1493" i="13"/>
  <c r="O1493" i="13"/>
  <c r="R1492" i="13"/>
  <c r="O1492" i="13"/>
  <c r="R1491" i="13"/>
  <c r="O1491" i="13"/>
  <c r="R1490" i="13"/>
  <c r="O1490" i="13"/>
  <c r="R1489" i="13"/>
  <c r="O1489" i="13"/>
  <c r="R1488" i="13"/>
  <c r="O1488" i="13"/>
  <c r="R1487" i="13"/>
  <c r="O1487" i="13"/>
  <c r="R1486" i="13"/>
  <c r="O1486" i="13"/>
  <c r="R1485" i="13"/>
  <c r="O1485" i="13"/>
  <c r="R1484" i="13"/>
  <c r="O1484" i="13"/>
  <c r="R1483" i="13"/>
  <c r="O1483" i="13"/>
  <c r="R1482" i="13"/>
  <c r="O1482" i="13"/>
  <c r="R1481" i="13"/>
  <c r="O1481" i="13"/>
  <c r="R1480" i="13"/>
  <c r="O1480" i="13"/>
  <c r="R1479" i="13"/>
  <c r="O1479" i="13"/>
  <c r="R1478" i="13"/>
  <c r="O1478" i="13"/>
  <c r="R1477" i="13"/>
  <c r="O1477" i="13"/>
  <c r="R1476" i="13"/>
  <c r="O1476" i="13"/>
  <c r="R1475" i="13"/>
  <c r="O1475" i="13"/>
  <c r="R1474" i="13"/>
  <c r="O1474" i="13"/>
  <c r="R1473" i="13"/>
  <c r="O1473" i="13"/>
  <c r="R1472" i="13"/>
  <c r="O1472" i="13"/>
  <c r="R1471" i="13"/>
  <c r="O1471" i="13"/>
  <c r="R1470" i="13"/>
  <c r="O1470" i="13"/>
  <c r="R1469" i="13"/>
  <c r="O1469" i="13"/>
  <c r="R1468" i="13"/>
  <c r="O1468" i="13"/>
  <c r="R1467" i="13"/>
  <c r="O1467" i="13"/>
  <c r="R1466" i="13"/>
  <c r="O1466" i="13"/>
  <c r="R1465" i="13"/>
  <c r="O1465" i="13"/>
  <c r="R1464" i="13"/>
  <c r="O1464" i="13"/>
  <c r="R1463" i="13"/>
  <c r="O1463" i="13"/>
  <c r="R1462" i="13"/>
  <c r="O1462" i="13"/>
  <c r="R1461" i="13"/>
  <c r="O1461" i="13"/>
  <c r="R1460" i="13"/>
  <c r="O1460" i="13"/>
  <c r="R1459" i="13"/>
  <c r="O1459" i="13"/>
  <c r="R1458" i="13"/>
  <c r="O1458" i="13"/>
  <c r="R1457" i="13"/>
  <c r="O1457" i="13"/>
  <c r="R1456" i="13"/>
  <c r="O1456" i="13"/>
  <c r="R1455" i="13"/>
  <c r="O1455" i="13"/>
  <c r="R1454" i="13"/>
  <c r="O1454" i="13"/>
  <c r="R1453" i="13"/>
  <c r="O1453" i="13"/>
  <c r="R1452" i="13"/>
  <c r="O1452" i="13"/>
  <c r="R1451" i="13"/>
  <c r="O1451" i="13"/>
  <c r="R1450" i="13"/>
  <c r="O1450" i="13"/>
  <c r="R1449" i="13"/>
  <c r="O1449" i="13"/>
  <c r="R1448" i="13"/>
  <c r="O1448" i="13"/>
  <c r="R1447" i="13"/>
  <c r="O1447" i="13"/>
  <c r="R1446" i="13"/>
  <c r="O1446" i="13"/>
  <c r="R1445" i="13"/>
  <c r="O1445" i="13"/>
  <c r="R1444" i="13"/>
  <c r="O1444" i="13"/>
  <c r="R1443" i="13"/>
  <c r="O1443" i="13"/>
  <c r="R1442" i="13"/>
  <c r="O1442" i="13"/>
  <c r="R1441" i="13"/>
  <c r="O1441" i="13"/>
  <c r="R1440" i="13"/>
  <c r="O1440" i="13"/>
  <c r="R1439" i="13"/>
  <c r="O1439" i="13"/>
  <c r="R1438" i="13"/>
  <c r="O1438" i="13"/>
  <c r="R1437" i="13"/>
  <c r="O1437" i="13"/>
  <c r="R1436" i="13"/>
  <c r="O1436" i="13"/>
  <c r="R1435" i="13"/>
  <c r="O1435" i="13"/>
  <c r="R1434" i="13"/>
  <c r="O1434" i="13"/>
  <c r="R1433" i="13"/>
  <c r="O1433" i="13"/>
  <c r="R1432" i="13"/>
  <c r="O1432" i="13"/>
  <c r="R1431" i="13"/>
  <c r="O1431" i="13"/>
  <c r="R1430" i="13"/>
  <c r="O1430" i="13"/>
  <c r="R1429" i="13"/>
  <c r="O1429" i="13"/>
  <c r="R1428" i="13"/>
  <c r="O1428" i="13"/>
  <c r="R1427" i="13"/>
  <c r="O1427" i="13"/>
  <c r="R1426" i="13"/>
  <c r="O1426" i="13"/>
  <c r="R1425" i="13"/>
  <c r="O1425" i="13"/>
  <c r="R1424" i="13"/>
  <c r="O1424" i="13"/>
  <c r="R1423" i="13"/>
  <c r="O1423" i="13"/>
  <c r="R1422" i="13"/>
  <c r="O1422" i="13"/>
  <c r="R1421" i="13"/>
  <c r="O1421" i="13"/>
  <c r="R1420" i="13"/>
  <c r="R1419" i="13"/>
  <c r="O1419" i="13"/>
  <c r="R1418" i="13"/>
  <c r="O1418" i="13"/>
  <c r="R1417" i="13"/>
  <c r="O1417" i="13"/>
  <c r="R1416" i="13"/>
  <c r="O1416" i="13"/>
  <c r="R1415" i="13"/>
  <c r="O1415" i="13"/>
  <c r="R1414" i="13"/>
  <c r="O1414" i="13"/>
  <c r="R1413" i="13"/>
  <c r="O1413" i="13"/>
  <c r="R1412" i="13"/>
  <c r="O1412" i="13"/>
  <c r="R1411" i="13"/>
  <c r="O1411" i="13"/>
  <c r="R1410" i="13"/>
  <c r="O1410" i="13"/>
  <c r="R1409" i="13"/>
  <c r="O1409" i="13"/>
  <c r="R1408" i="13"/>
  <c r="O1408" i="13"/>
  <c r="R1407" i="13"/>
  <c r="O1407" i="13"/>
  <c r="R1406" i="13"/>
  <c r="O1406" i="13"/>
  <c r="R1405" i="13"/>
  <c r="O1405" i="13"/>
  <c r="R1404" i="13"/>
  <c r="O1404" i="13"/>
  <c r="R1403" i="13"/>
  <c r="O1403" i="13"/>
  <c r="R1402" i="13"/>
  <c r="O1402" i="13"/>
  <c r="R1401" i="13"/>
  <c r="O1401" i="13"/>
  <c r="R1400" i="13"/>
  <c r="O1400" i="13"/>
  <c r="R1399" i="13"/>
  <c r="O1399" i="13"/>
  <c r="R1398" i="13"/>
  <c r="O1398" i="13"/>
  <c r="R1397" i="13"/>
  <c r="O1397" i="13"/>
  <c r="R1396" i="13"/>
  <c r="O1396" i="13"/>
  <c r="R1395" i="13"/>
  <c r="O1395" i="13"/>
  <c r="R1394" i="13"/>
  <c r="O1394" i="13"/>
  <c r="R1393" i="13"/>
  <c r="O1393" i="13"/>
  <c r="R1392" i="13"/>
  <c r="O1392" i="13"/>
  <c r="R1391" i="13"/>
  <c r="O1391" i="13"/>
  <c r="R1390" i="13"/>
  <c r="O1390" i="13"/>
  <c r="R1389" i="13"/>
  <c r="O1389" i="13"/>
  <c r="R1388" i="13"/>
  <c r="O1388" i="13"/>
  <c r="R1387" i="13"/>
  <c r="O1387" i="13"/>
  <c r="R1386" i="13"/>
  <c r="O1386" i="13"/>
  <c r="R1385" i="13"/>
  <c r="O1385" i="13"/>
  <c r="R1384" i="13"/>
  <c r="O1384" i="13"/>
  <c r="R1383" i="13"/>
  <c r="O1383" i="13"/>
  <c r="R1382" i="13"/>
  <c r="O1382" i="13"/>
  <c r="R1381" i="13"/>
  <c r="O1381" i="13"/>
  <c r="R1380" i="13"/>
  <c r="O1380" i="13"/>
  <c r="R1379" i="13"/>
  <c r="O1379" i="13"/>
  <c r="R1378" i="13"/>
  <c r="O1378" i="13"/>
  <c r="R1377" i="13"/>
  <c r="O1377" i="13"/>
  <c r="R1376" i="13"/>
  <c r="O1376" i="13"/>
  <c r="R1375" i="13"/>
  <c r="O1375" i="13"/>
  <c r="R1374" i="13"/>
  <c r="O1374" i="13"/>
  <c r="R1373" i="13"/>
  <c r="O1373" i="13"/>
  <c r="R1372" i="13"/>
  <c r="O1372" i="13"/>
  <c r="R1371" i="13"/>
  <c r="O1371" i="13"/>
  <c r="R1370" i="13"/>
  <c r="O1370" i="13"/>
  <c r="R1369" i="13"/>
  <c r="O1369" i="13"/>
  <c r="R1368" i="13"/>
  <c r="O1368" i="13"/>
  <c r="R1367" i="13"/>
  <c r="O1367" i="13"/>
  <c r="R1366" i="13"/>
  <c r="O1366" i="13"/>
  <c r="R1365" i="13"/>
  <c r="O1365" i="13"/>
  <c r="R1364" i="13"/>
  <c r="O1364" i="13"/>
  <c r="R1363" i="13"/>
  <c r="O1363" i="13"/>
  <c r="R1362" i="13"/>
  <c r="O1362" i="13"/>
  <c r="R1361" i="13"/>
  <c r="O1361" i="13"/>
  <c r="R1360" i="13"/>
  <c r="O1360" i="13"/>
  <c r="R1359" i="13"/>
  <c r="O1359" i="13"/>
  <c r="R1358" i="13"/>
  <c r="O1358" i="13"/>
  <c r="R1357" i="13"/>
  <c r="O1357" i="13"/>
  <c r="R1356" i="13"/>
  <c r="O1356" i="13"/>
  <c r="R1355" i="13"/>
  <c r="O1355" i="13"/>
  <c r="R1354" i="13"/>
  <c r="O1354" i="13"/>
  <c r="R1353" i="13"/>
  <c r="O1353" i="13"/>
  <c r="R1352" i="13"/>
  <c r="O1352" i="13"/>
  <c r="R1351" i="13"/>
  <c r="O1351" i="13"/>
  <c r="R1350" i="13"/>
  <c r="O1350" i="13"/>
  <c r="R1349" i="13"/>
  <c r="O1349" i="13"/>
  <c r="R1348" i="13"/>
  <c r="O1348" i="13"/>
  <c r="R1347" i="13"/>
  <c r="O1347" i="13"/>
  <c r="R1346" i="13"/>
  <c r="O1346" i="13"/>
  <c r="R1345" i="13"/>
  <c r="O1345" i="13"/>
  <c r="R1344" i="13"/>
  <c r="O1344" i="13"/>
  <c r="R1343" i="13"/>
  <c r="O1343" i="13"/>
  <c r="R1342" i="13"/>
  <c r="O1342" i="13"/>
  <c r="R1341" i="13"/>
  <c r="O1341" i="13"/>
  <c r="R1340" i="13"/>
  <c r="O1340" i="13"/>
  <c r="R1339" i="13"/>
  <c r="O1339" i="13"/>
  <c r="R1338" i="13"/>
  <c r="O1338" i="13"/>
  <c r="R1337" i="13"/>
  <c r="O1337" i="13"/>
  <c r="R1336" i="13"/>
  <c r="O1336" i="13"/>
  <c r="R1335" i="13"/>
  <c r="O1335" i="13"/>
  <c r="R1334" i="13"/>
  <c r="O1334" i="13"/>
  <c r="R1333" i="13"/>
  <c r="O1333" i="13"/>
  <c r="R1332" i="13"/>
  <c r="O1332" i="13"/>
  <c r="R1331" i="13"/>
  <c r="O1331" i="13"/>
  <c r="R1330" i="13"/>
  <c r="O1330" i="13"/>
  <c r="R1329" i="13"/>
  <c r="O1329" i="13"/>
  <c r="R1328" i="13"/>
  <c r="O1328" i="13"/>
  <c r="R1327" i="13"/>
  <c r="O1327" i="13"/>
  <c r="R1326" i="13"/>
  <c r="O1326" i="13"/>
  <c r="R1325" i="13"/>
  <c r="O1325" i="13"/>
  <c r="R1324" i="13"/>
  <c r="O1324" i="13"/>
  <c r="R1323" i="13"/>
  <c r="O1323" i="13"/>
  <c r="R1322" i="13"/>
  <c r="O1322" i="13"/>
  <c r="R1321" i="13"/>
  <c r="O1321" i="13"/>
  <c r="R1320" i="13"/>
  <c r="O1320" i="13"/>
  <c r="R1319" i="13"/>
  <c r="O1319" i="13"/>
  <c r="R1318" i="13"/>
  <c r="O1318" i="13"/>
  <c r="R1317" i="13"/>
  <c r="O1317" i="13"/>
  <c r="R1316" i="13"/>
  <c r="O1316" i="13"/>
  <c r="R1315" i="13"/>
  <c r="O1315" i="13"/>
  <c r="R1314" i="13"/>
  <c r="O1314" i="13"/>
  <c r="R1313" i="13"/>
  <c r="O1313" i="13"/>
  <c r="R1312" i="13"/>
  <c r="O1312" i="13"/>
  <c r="R1311" i="13"/>
  <c r="O1311" i="13"/>
  <c r="R1310" i="13"/>
  <c r="O1310" i="13"/>
  <c r="R1309" i="13"/>
  <c r="O1309" i="13"/>
  <c r="R1308" i="13"/>
  <c r="O1308" i="13"/>
  <c r="R1307" i="13"/>
  <c r="O1307" i="13"/>
  <c r="R1306" i="13"/>
  <c r="O1306" i="13"/>
  <c r="R1305" i="13"/>
  <c r="O1305" i="13"/>
  <c r="R1304" i="13"/>
  <c r="O1304" i="13"/>
  <c r="R1303" i="13"/>
  <c r="O1303" i="13"/>
  <c r="R1302" i="13"/>
  <c r="O1302" i="13"/>
  <c r="R1301" i="13"/>
  <c r="O1301" i="13"/>
  <c r="R1300" i="13"/>
  <c r="O1300" i="13"/>
  <c r="R1299" i="13"/>
  <c r="O1299" i="13"/>
  <c r="R1298" i="13"/>
  <c r="O1298" i="13"/>
  <c r="R1297" i="13"/>
  <c r="O1297" i="13"/>
  <c r="R1296" i="13"/>
  <c r="O1296" i="13"/>
  <c r="R1295" i="13"/>
  <c r="O1295" i="13"/>
  <c r="R1294" i="13"/>
  <c r="O1294" i="13"/>
  <c r="R1293" i="13"/>
  <c r="O1293" i="13"/>
  <c r="R1292" i="13"/>
  <c r="O1292" i="13"/>
  <c r="R1291" i="13"/>
  <c r="O1291" i="13"/>
  <c r="R1290" i="13"/>
  <c r="O1290" i="13"/>
  <c r="R1289" i="13"/>
  <c r="O1289" i="13"/>
  <c r="R1288" i="13"/>
  <c r="O1288" i="13"/>
  <c r="R1287" i="13"/>
  <c r="O1287" i="13"/>
  <c r="R1286" i="13"/>
  <c r="O1286" i="13"/>
  <c r="R1285" i="13"/>
  <c r="O1285" i="13"/>
  <c r="R1284" i="13"/>
  <c r="O1284" i="13"/>
  <c r="R1283" i="13"/>
  <c r="O1283" i="13"/>
  <c r="R1282" i="13"/>
  <c r="O1282" i="13"/>
  <c r="R1281" i="13"/>
  <c r="O1281" i="13"/>
  <c r="R1280" i="13"/>
  <c r="O1280" i="13"/>
  <c r="R1279" i="13"/>
  <c r="O1279" i="13"/>
  <c r="R1278" i="13"/>
  <c r="O1278" i="13"/>
  <c r="R1277" i="13"/>
  <c r="O1277" i="13"/>
  <c r="R1276" i="13"/>
  <c r="O1276" i="13"/>
  <c r="R1275" i="13"/>
  <c r="O1275" i="13"/>
  <c r="R1274" i="13"/>
  <c r="O1274" i="13"/>
  <c r="R1273" i="13"/>
  <c r="O1273" i="13"/>
  <c r="R1272" i="13"/>
  <c r="O1272" i="13"/>
  <c r="R1271" i="13"/>
  <c r="O1271" i="13"/>
  <c r="R1270" i="13"/>
  <c r="O1270" i="13"/>
  <c r="R1269" i="13"/>
  <c r="O1269" i="13"/>
  <c r="R1268" i="13"/>
  <c r="O1268" i="13"/>
  <c r="R1267" i="13"/>
  <c r="O1267" i="13"/>
  <c r="R1266" i="13"/>
  <c r="O1266" i="13"/>
  <c r="R1265" i="13"/>
  <c r="O1265" i="13"/>
  <c r="R1264" i="13"/>
  <c r="O1264" i="13"/>
  <c r="R1263" i="13"/>
  <c r="O1263" i="13"/>
  <c r="R1262" i="13"/>
  <c r="O1262" i="13"/>
  <c r="R1261" i="13"/>
  <c r="O1261" i="13"/>
  <c r="R1260" i="13"/>
  <c r="O1260" i="13"/>
  <c r="R1259" i="13"/>
  <c r="O1259" i="13"/>
  <c r="R1258" i="13"/>
  <c r="O1258" i="13"/>
  <c r="R1257" i="13"/>
  <c r="O1257" i="13"/>
  <c r="R1256" i="13"/>
  <c r="O1256" i="13"/>
  <c r="R1255" i="13"/>
  <c r="O1255" i="13"/>
  <c r="R1254" i="13"/>
  <c r="O1254" i="13"/>
  <c r="R1253" i="13"/>
  <c r="O1253" i="13"/>
  <c r="R1252" i="13"/>
  <c r="O1252" i="13"/>
  <c r="R1251" i="13"/>
  <c r="O1251" i="13"/>
  <c r="R1250" i="13"/>
  <c r="O1250" i="13"/>
  <c r="R1249" i="13"/>
  <c r="O1249" i="13"/>
  <c r="R1248" i="13"/>
  <c r="O1248" i="13"/>
  <c r="R1247" i="13"/>
  <c r="O1247" i="13"/>
  <c r="R1246" i="13"/>
  <c r="O1246" i="13"/>
  <c r="R1245" i="13"/>
  <c r="O1245" i="13"/>
  <c r="R1244" i="13"/>
  <c r="O1244" i="13"/>
  <c r="R1243" i="13"/>
  <c r="O1243" i="13"/>
  <c r="R1242" i="13"/>
  <c r="O1242" i="13"/>
  <c r="R1241" i="13"/>
  <c r="O1241" i="13"/>
  <c r="R1240" i="13"/>
  <c r="O1240" i="13"/>
  <c r="R1239" i="13"/>
  <c r="O1239" i="13"/>
  <c r="R1238" i="13"/>
  <c r="O1238" i="13"/>
  <c r="R1237" i="13"/>
  <c r="O1237" i="13"/>
  <c r="R1236" i="13"/>
  <c r="O1236" i="13"/>
  <c r="R1235" i="13"/>
  <c r="O1235" i="13"/>
  <c r="R1234" i="13"/>
  <c r="O1234" i="13"/>
  <c r="R1233" i="13"/>
  <c r="O1233" i="13"/>
  <c r="R1232" i="13"/>
  <c r="O1232" i="13"/>
  <c r="R1231" i="13"/>
  <c r="O1231" i="13"/>
  <c r="R1230" i="13"/>
  <c r="O1230" i="13"/>
  <c r="R1229" i="13"/>
  <c r="O1229" i="13"/>
  <c r="R1228" i="13"/>
  <c r="O1228" i="13"/>
  <c r="R1227" i="13"/>
  <c r="O1227" i="13"/>
  <c r="R1226" i="13"/>
  <c r="O1226" i="13"/>
  <c r="R1225" i="13"/>
  <c r="O1225" i="13"/>
  <c r="R1224" i="13"/>
  <c r="O1224" i="13"/>
  <c r="R1223" i="13"/>
  <c r="O1223" i="13"/>
  <c r="R1222" i="13"/>
  <c r="O1222" i="13"/>
  <c r="R1221" i="13"/>
  <c r="O1221" i="13"/>
  <c r="R1220" i="13"/>
  <c r="O1220" i="13"/>
  <c r="R1219" i="13"/>
  <c r="O1219" i="13"/>
  <c r="R1218" i="13"/>
  <c r="O1218" i="13"/>
  <c r="R1217" i="13"/>
  <c r="O1217" i="13"/>
  <c r="R1216" i="13"/>
  <c r="O1216" i="13"/>
  <c r="R1215" i="13"/>
  <c r="O1215" i="13"/>
  <c r="R1214" i="13"/>
  <c r="O1214" i="13"/>
  <c r="R1213" i="13"/>
  <c r="O1213" i="13"/>
  <c r="R1212" i="13"/>
  <c r="O1212" i="13"/>
  <c r="R1211" i="13"/>
  <c r="O1211" i="13"/>
  <c r="R1210" i="13"/>
  <c r="O1210" i="13"/>
  <c r="R1209" i="13"/>
  <c r="O1209" i="13"/>
  <c r="R1208" i="13"/>
  <c r="O1208" i="13"/>
  <c r="R1207" i="13"/>
  <c r="O1207" i="13"/>
  <c r="R1206" i="13"/>
  <c r="O1206" i="13"/>
  <c r="R1205" i="13"/>
  <c r="O1205" i="13"/>
  <c r="R1204" i="13"/>
  <c r="O1204" i="13"/>
  <c r="R1203" i="13"/>
  <c r="O1203" i="13"/>
  <c r="R1202" i="13"/>
  <c r="O1202" i="13"/>
  <c r="R1201" i="13"/>
  <c r="O1201" i="13"/>
  <c r="R1200" i="13"/>
  <c r="O1200" i="13"/>
  <c r="R1199" i="13"/>
  <c r="O1199" i="13"/>
  <c r="R1198" i="13"/>
  <c r="O1198" i="13"/>
  <c r="R1197" i="13"/>
  <c r="O1197" i="13"/>
  <c r="R1196" i="13"/>
  <c r="O1196" i="13"/>
  <c r="R1195" i="13"/>
  <c r="O1195" i="13"/>
  <c r="R1194" i="13"/>
  <c r="O1194" i="13"/>
  <c r="R1193" i="13"/>
  <c r="O1193" i="13"/>
  <c r="R1192" i="13"/>
  <c r="O1192" i="13"/>
  <c r="R1191" i="13"/>
  <c r="O1191" i="13"/>
  <c r="R1190" i="13"/>
  <c r="O1190" i="13"/>
  <c r="R1189" i="13"/>
  <c r="O1189" i="13"/>
  <c r="R1188" i="13"/>
  <c r="O1188" i="13"/>
  <c r="R1187" i="13"/>
  <c r="O1187" i="13"/>
  <c r="R1186" i="13"/>
  <c r="O1186" i="13"/>
  <c r="R1185" i="13"/>
  <c r="O1185" i="13"/>
  <c r="R1184" i="13"/>
  <c r="O1184" i="13"/>
  <c r="R1183" i="13"/>
  <c r="O1183" i="13"/>
  <c r="R1182" i="13"/>
  <c r="O1182" i="13"/>
  <c r="R1181" i="13"/>
  <c r="O1181" i="13"/>
  <c r="R1180" i="13"/>
  <c r="O1180" i="13"/>
  <c r="R1179" i="13"/>
  <c r="O1179" i="13"/>
  <c r="R1178" i="13"/>
  <c r="O1178" i="13"/>
  <c r="R1177" i="13"/>
  <c r="O1177" i="13"/>
  <c r="R1176" i="13"/>
  <c r="O1176" i="13"/>
  <c r="R1175" i="13"/>
  <c r="O1175" i="13"/>
  <c r="R1174" i="13"/>
  <c r="O1174" i="13"/>
  <c r="R1173" i="13"/>
  <c r="O1173" i="13"/>
  <c r="R1172" i="13"/>
  <c r="O1172" i="13"/>
  <c r="R1171" i="13"/>
  <c r="O1171" i="13"/>
  <c r="R1170" i="13"/>
  <c r="O1170" i="13"/>
  <c r="R1169" i="13"/>
  <c r="O1169" i="13"/>
  <c r="R1168" i="13"/>
  <c r="O1168" i="13"/>
  <c r="R1167" i="13"/>
  <c r="O1167" i="13"/>
  <c r="R1166" i="13"/>
  <c r="O1166" i="13"/>
  <c r="R1165" i="13"/>
  <c r="O1165" i="13"/>
  <c r="R1164" i="13"/>
  <c r="O1164" i="13"/>
  <c r="R1163" i="13"/>
  <c r="O1163" i="13"/>
  <c r="R1162" i="13"/>
  <c r="O1162" i="13"/>
  <c r="R1161" i="13"/>
  <c r="O1161" i="13"/>
  <c r="R1160" i="13"/>
  <c r="O1160" i="13"/>
  <c r="R1159" i="13"/>
  <c r="O1159" i="13"/>
  <c r="R1158" i="13"/>
  <c r="O1158" i="13"/>
  <c r="R1157" i="13"/>
  <c r="O1157" i="13"/>
  <c r="R1156" i="13"/>
  <c r="O1156" i="13"/>
  <c r="R1155" i="13"/>
  <c r="O1155" i="13"/>
  <c r="R1154" i="13"/>
  <c r="O1154" i="13"/>
  <c r="R1153" i="13"/>
  <c r="O1153" i="13"/>
  <c r="R1152" i="13"/>
  <c r="O1152" i="13"/>
  <c r="R1151" i="13"/>
  <c r="O1151" i="13"/>
  <c r="R1150" i="13"/>
  <c r="O1150" i="13"/>
  <c r="R1149" i="13"/>
  <c r="O1149" i="13"/>
  <c r="R1148" i="13"/>
  <c r="O1148" i="13"/>
  <c r="R1147" i="13"/>
  <c r="O1147" i="13"/>
  <c r="R1146" i="13"/>
  <c r="O1146" i="13"/>
  <c r="R1145" i="13"/>
  <c r="O1145" i="13"/>
  <c r="R1144" i="13"/>
  <c r="O1144" i="13"/>
  <c r="R1143" i="13"/>
  <c r="O1143" i="13"/>
  <c r="R1142" i="13"/>
  <c r="O1142" i="13"/>
  <c r="R1141" i="13"/>
  <c r="O1141" i="13"/>
  <c r="R1140" i="13"/>
  <c r="O1140" i="13"/>
  <c r="R1139" i="13"/>
  <c r="O1139" i="13"/>
  <c r="R1138" i="13"/>
  <c r="O1138" i="13"/>
  <c r="R1137" i="13"/>
  <c r="O1137" i="13"/>
  <c r="R1136" i="13"/>
  <c r="O1136" i="13"/>
  <c r="R1135" i="13"/>
  <c r="O1135" i="13"/>
  <c r="R1134" i="13"/>
  <c r="O1134" i="13"/>
  <c r="R1133" i="13"/>
  <c r="O1133" i="13"/>
  <c r="R1132" i="13"/>
  <c r="O1132" i="13"/>
  <c r="R1131" i="13"/>
  <c r="O1131" i="13"/>
  <c r="R1130" i="13"/>
  <c r="O1130" i="13"/>
  <c r="R1129" i="13"/>
  <c r="O1129" i="13"/>
  <c r="R1128" i="13"/>
  <c r="O1128" i="13"/>
  <c r="R1127" i="13"/>
  <c r="O1127" i="13"/>
  <c r="R1126" i="13"/>
  <c r="O1126" i="13"/>
  <c r="R1125" i="13"/>
  <c r="O1125" i="13"/>
  <c r="R1124" i="13"/>
  <c r="O1124" i="13"/>
  <c r="R1123" i="13"/>
  <c r="O1123" i="13"/>
  <c r="R1122" i="13"/>
  <c r="O1122" i="13"/>
  <c r="R1121" i="13"/>
  <c r="O1121" i="13"/>
  <c r="R1120" i="13"/>
  <c r="O1120" i="13"/>
  <c r="R1119" i="13"/>
  <c r="O1119" i="13"/>
  <c r="R1118" i="13"/>
  <c r="O1118" i="13"/>
  <c r="R1117" i="13"/>
  <c r="O1117" i="13"/>
  <c r="R1116" i="13"/>
  <c r="O1116" i="13"/>
  <c r="R1115" i="13"/>
  <c r="O1115" i="13"/>
  <c r="R1114" i="13"/>
  <c r="O1114" i="13"/>
  <c r="R1113" i="13"/>
  <c r="O1113" i="13"/>
  <c r="R1112" i="13"/>
  <c r="O1112" i="13"/>
  <c r="R1111" i="13"/>
  <c r="O1111" i="13"/>
  <c r="R1110" i="13"/>
  <c r="O1110" i="13"/>
  <c r="R1109" i="13"/>
  <c r="O1109" i="13"/>
  <c r="R1108" i="13"/>
  <c r="O1108" i="13"/>
  <c r="R1107" i="13"/>
  <c r="O1107" i="13"/>
  <c r="R1106" i="13"/>
  <c r="O1106" i="13"/>
  <c r="R1105" i="13"/>
  <c r="O1105" i="13"/>
  <c r="R1104" i="13"/>
  <c r="O1104" i="13"/>
  <c r="R1103" i="13"/>
  <c r="O1103" i="13"/>
  <c r="R1102" i="13"/>
  <c r="O1102" i="13"/>
  <c r="R1101" i="13"/>
  <c r="O1101" i="13"/>
  <c r="R1100" i="13"/>
  <c r="O1100" i="13"/>
  <c r="R1099" i="13"/>
  <c r="O1099" i="13"/>
  <c r="R1098" i="13"/>
  <c r="O1098" i="13"/>
  <c r="R1097" i="13"/>
  <c r="O1097" i="13"/>
  <c r="R1096" i="13"/>
  <c r="O1096" i="13"/>
  <c r="R1095" i="13"/>
  <c r="O1095" i="13"/>
  <c r="R1094" i="13"/>
  <c r="O1094" i="13"/>
  <c r="R1093" i="13"/>
  <c r="O1093" i="13"/>
  <c r="R1092" i="13"/>
  <c r="O1092" i="13"/>
  <c r="R1091" i="13"/>
  <c r="O1091" i="13"/>
  <c r="R1090" i="13"/>
  <c r="O1090" i="13"/>
  <c r="R1089" i="13"/>
  <c r="O1089" i="13"/>
  <c r="R1088" i="13"/>
  <c r="O1088" i="13"/>
  <c r="R1087" i="13"/>
  <c r="O1087" i="13"/>
  <c r="R1086" i="13"/>
  <c r="O1086" i="13"/>
  <c r="R1085" i="13"/>
  <c r="O1085" i="13"/>
  <c r="R1084" i="13"/>
  <c r="O1084" i="13"/>
  <c r="R1083" i="13"/>
  <c r="O1083" i="13"/>
  <c r="R1082" i="13"/>
  <c r="O1082" i="13"/>
  <c r="R1081" i="13"/>
  <c r="O1081" i="13"/>
  <c r="R1080" i="13"/>
  <c r="O1080" i="13"/>
  <c r="R1079" i="13"/>
  <c r="O1079" i="13"/>
  <c r="R1078" i="13"/>
  <c r="O1078" i="13"/>
  <c r="R1077" i="13"/>
  <c r="O1077" i="13"/>
  <c r="R1076" i="13"/>
  <c r="O1076" i="13"/>
  <c r="R1075" i="13"/>
  <c r="O1075" i="13"/>
  <c r="R1074" i="13"/>
  <c r="O1074" i="13"/>
  <c r="R1073" i="13"/>
  <c r="O1073" i="13"/>
  <c r="R1072" i="13"/>
  <c r="O1072" i="13"/>
  <c r="R1071" i="13"/>
  <c r="O1071" i="13"/>
  <c r="R1070" i="13"/>
  <c r="O1070" i="13"/>
  <c r="R1069" i="13"/>
  <c r="O1069" i="13"/>
  <c r="R1068" i="13"/>
  <c r="O1068" i="13"/>
  <c r="R1067" i="13"/>
  <c r="O1067" i="13"/>
  <c r="R1066" i="13"/>
  <c r="O1066" i="13"/>
  <c r="R1065" i="13"/>
  <c r="O1065" i="13"/>
  <c r="R1064" i="13"/>
  <c r="O1064" i="13"/>
  <c r="R1063" i="13"/>
  <c r="O1063" i="13"/>
  <c r="R1062" i="13"/>
  <c r="O1062" i="13"/>
  <c r="R1061" i="13"/>
  <c r="O1061" i="13"/>
  <c r="R1060" i="13"/>
  <c r="O1060" i="13"/>
  <c r="R1059" i="13"/>
  <c r="O1059" i="13"/>
  <c r="R1058" i="13"/>
  <c r="O1058" i="13"/>
  <c r="R1057" i="13"/>
  <c r="O1057" i="13"/>
  <c r="R1056" i="13"/>
  <c r="O1056" i="13"/>
  <c r="R1055" i="13"/>
  <c r="O1055" i="13"/>
  <c r="R1054" i="13"/>
  <c r="O1054" i="13"/>
  <c r="R1053" i="13"/>
  <c r="O1053" i="13"/>
  <c r="R1052" i="13"/>
  <c r="O1052" i="13"/>
  <c r="R1051" i="13"/>
  <c r="O1051" i="13"/>
  <c r="R1050" i="13"/>
  <c r="O1050" i="13"/>
  <c r="R1049" i="13"/>
  <c r="O1049" i="13"/>
  <c r="R1048" i="13"/>
  <c r="O1048" i="13"/>
  <c r="R1047" i="13"/>
  <c r="O1047" i="13"/>
  <c r="R1046" i="13"/>
  <c r="O1046" i="13"/>
  <c r="R1045" i="13"/>
  <c r="O1045" i="13"/>
  <c r="R1044" i="13"/>
  <c r="O1044" i="13"/>
  <c r="R1043" i="13"/>
  <c r="O1043" i="13"/>
  <c r="R1042" i="13"/>
  <c r="O1042" i="13"/>
  <c r="R1041" i="13"/>
  <c r="O1041" i="13"/>
  <c r="R1040" i="13"/>
  <c r="O1040" i="13"/>
  <c r="R1039" i="13"/>
  <c r="O1039" i="13"/>
  <c r="R1038" i="13"/>
  <c r="O1038" i="13"/>
  <c r="R1037" i="13"/>
  <c r="O1037" i="13"/>
  <c r="R1036" i="13"/>
  <c r="O1036" i="13"/>
  <c r="R1035" i="13"/>
  <c r="O1035" i="13"/>
  <c r="R1034" i="13"/>
  <c r="O1034" i="13"/>
  <c r="R1033" i="13"/>
  <c r="O1033" i="13"/>
  <c r="R1032" i="13"/>
  <c r="O1032" i="13"/>
  <c r="R1031" i="13"/>
  <c r="O1031" i="13"/>
  <c r="R1030" i="13"/>
  <c r="O1030" i="13"/>
  <c r="R1029" i="13"/>
  <c r="O1029" i="13"/>
  <c r="R1028" i="13"/>
  <c r="O1028" i="13"/>
  <c r="R1027" i="13"/>
  <c r="O1027" i="13"/>
  <c r="R1026" i="13"/>
  <c r="O1026" i="13"/>
  <c r="R1025" i="13"/>
  <c r="O1025" i="13"/>
  <c r="R1024" i="13"/>
  <c r="O1024" i="13"/>
  <c r="R1023" i="13"/>
  <c r="O1023" i="13"/>
  <c r="R1022" i="13"/>
  <c r="O1022" i="13"/>
  <c r="R1021" i="13"/>
  <c r="O1021" i="13"/>
  <c r="R1020" i="13"/>
  <c r="O1020" i="13"/>
  <c r="R1019" i="13"/>
  <c r="O1019" i="13"/>
  <c r="R1018" i="13"/>
  <c r="O1018" i="13"/>
  <c r="R1017" i="13"/>
  <c r="O1017" i="13"/>
  <c r="R1016" i="13"/>
  <c r="O1016" i="13"/>
  <c r="R1015" i="13"/>
  <c r="O1015" i="13"/>
  <c r="R1014" i="13"/>
  <c r="O1014" i="13"/>
  <c r="R1013" i="13"/>
  <c r="O1013" i="13"/>
  <c r="R1012" i="13"/>
  <c r="O1012" i="13"/>
  <c r="R1011" i="13"/>
  <c r="O1011" i="13"/>
  <c r="R1010" i="13"/>
  <c r="O1010" i="13"/>
  <c r="R1009" i="13"/>
  <c r="O1009" i="13"/>
  <c r="R1008" i="13"/>
  <c r="O1008" i="13"/>
  <c r="R1007" i="13"/>
  <c r="O1007" i="13"/>
  <c r="R1006" i="13"/>
  <c r="O1006" i="13"/>
  <c r="R1005" i="13"/>
  <c r="O1005" i="13"/>
  <c r="R1004" i="13"/>
  <c r="O1004" i="13"/>
  <c r="R1003" i="13"/>
  <c r="O1003" i="13"/>
  <c r="R1002" i="13"/>
  <c r="O1002" i="13"/>
  <c r="R1001" i="13"/>
  <c r="O1001" i="13"/>
  <c r="R1000" i="13"/>
  <c r="O1000" i="13"/>
  <c r="R999" i="13"/>
  <c r="O999" i="13"/>
  <c r="R998" i="13"/>
  <c r="O998" i="13"/>
  <c r="R997" i="13"/>
  <c r="O997" i="13"/>
  <c r="R996" i="13"/>
  <c r="O996" i="13"/>
  <c r="R995" i="13"/>
  <c r="O995" i="13"/>
  <c r="R994" i="13"/>
  <c r="O994" i="13"/>
  <c r="R993" i="13"/>
  <c r="O993" i="13"/>
  <c r="R992" i="13"/>
  <c r="O992" i="13"/>
  <c r="R991" i="13"/>
  <c r="O991" i="13"/>
  <c r="R990" i="13"/>
  <c r="O990" i="13"/>
  <c r="R989" i="13"/>
  <c r="O989" i="13"/>
  <c r="R988" i="13"/>
  <c r="O988" i="13"/>
  <c r="R987" i="13"/>
  <c r="O987" i="13"/>
  <c r="R986" i="13"/>
  <c r="O986" i="13"/>
  <c r="R985" i="13"/>
  <c r="O985" i="13"/>
  <c r="R984" i="13"/>
  <c r="O984" i="13"/>
  <c r="R983" i="13"/>
  <c r="O983" i="13"/>
  <c r="R982" i="13"/>
  <c r="O982" i="13"/>
  <c r="R981" i="13"/>
  <c r="O981" i="13"/>
  <c r="R980" i="13"/>
  <c r="O980" i="13"/>
  <c r="R979" i="13"/>
  <c r="O979" i="13"/>
  <c r="R978" i="13"/>
  <c r="O978" i="13"/>
  <c r="R977" i="13"/>
  <c r="O977" i="13"/>
  <c r="R976" i="13"/>
  <c r="O976" i="13"/>
  <c r="R975" i="13"/>
  <c r="O975" i="13"/>
  <c r="R974" i="13"/>
  <c r="O974" i="13"/>
  <c r="R973" i="13"/>
  <c r="O973" i="13"/>
  <c r="R972" i="13"/>
  <c r="O972" i="13"/>
  <c r="R971" i="13"/>
  <c r="O971" i="13"/>
  <c r="R970" i="13"/>
  <c r="O970" i="13"/>
  <c r="R969" i="13"/>
  <c r="O969" i="13"/>
  <c r="R968" i="13"/>
  <c r="O968" i="13"/>
  <c r="R967" i="13"/>
  <c r="O967" i="13"/>
  <c r="R966" i="13"/>
  <c r="O966" i="13"/>
  <c r="R965" i="13"/>
  <c r="O965" i="13"/>
  <c r="R964" i="13"/>
  <c r="O964" i="13"/>
  <c r="R963" i="13"/>
  <c r="O963" i="13"/>
  <c r="R962" i="13"/>
  <c r="O962" i="13"/>
  <c r="R961" i="13"/>
  <c r="O961" i="13"/>
  <c r="R960" i="13"/>
  <c r="O960" i="13"/>
  <c r="R959" i="13"/>
  <c r="O959" i="13"/>
  <c r="R958" i="13"/>
  <c r="O958" i="13"/>
  <c r="R957" i="13"/>
  <c r="O957" i="13"/>
  <c r="R956" i="13"/>
  <c r="O956" i="13"/>
  <c r="R955" i="13"/>
  <c r="O955" i="13"/>
  <c r="R954" i="13"/>
  <c r="O954" i="13"/>
  <c r="R953" i="13"/>
  <c r="O953" i="13"/>
  <c r="R952" i="13"/>
  <c r="O952" i="13"/>
  <c r="R951" i="13"/>
  <c r="O951" i="13"/>
  <c r="R950" i="13"/>
  <c r="O950" i="13"/>
  <c r="R949" i="13"/>
  <c r="O949" i="13"/>
  <c r="R948" i="13"/>
  <c r="O948" i="13"/>
  <c r="R947" i="13"/>
  <c r="O947" i="13"/>
  <c r="R946" i="13"/>
  <c r="O946" i="13"/>
  <c r="R945" i="13"/>
  <c r="O945" i="13"/>
  <c r="R944" i="13"/>
  <c r="O944" i="13"/>
  <c r="R943" i="13"/>
  <c r="O943" i="13"/>
  <c r="R942" i="13"/>
  <c r="O942" i="13"/>
  <c r="R941" i="13"/>
  <c r="O941" i="13"/>
  <c r="R940" i="13"/>
  <c r="O940" i="13"/>
  <c r="R939" i="13"/>
  <c r="O939" i="13"/>
  <c r="R938" i="13"/>
  <c r="O938" i="13"/>
  <c r="R937" i="13"/>
  <c r="O937" i="13"/>
  <c r="R936" i="13"/>
  <c r="O936" i="13"/>
  <c r="R935" i="13"/>
  <c r="O935" i="13"/>
  <c r="R934" i="13"/>
  <c r="O934" i="13"/>
  <c r="R933" i="13"/>
  <c r="O933" i="13"/>
  <c r="R932" i="13"/>
  <c r="O932" i="13"/>
  <c r="R931" i="13"/>
  <c r="O931" i="13"/>
  <c r="R930" i="13"/>
  <c r="O930" i="13"/>
  <c r="R929" i="13"/>
  <c r="O929" i="13"/>
  <c r="R928" i="13"/>
  <c r="O928" i="13"/>
  <c r="R927" i="13"/>
  <c r="O927" i="13"/>
  <c r="R926" i="13"/>
  <c r="O926" i="13"/>
  <c r="R925" i="13"/>
  <c r="O925" i="13"/>
  <c r="R924" i="13"/>
  <c r="O924" i="13"/>
  <c r="R923" i="13"/>
  <c r="O923" i="13"/>
  <c r="R922" i="13"/>
  <c r="O922" i="13"/>
  <c r="R921" i="13"/>
  <c r="O921" i="13"/>
  <c r="R920" i="13"/>
  <c r="O920" i="13"/>
  <c r="R919" i="13"/>
  <c r="O919" i="13"/>
  <c r="R918" i="13"/>
  <c r="O918" i="13"/>
  <c r="R917" i="13"/>
  <c r="O917" i="13"/>
  <c r="R916" i="13"/>
  <c r="O916" i="13"/>
  <c r="R915" i="13"/>
  <c r="O915" i="13"/>
  <c r="R914" i="13"/>
  <c r="O914" i="13"/>
  <c r="R913" i="13"/>
  <c r="O913" i="13"/>
  <c r="R912" i="13"/>
  <c r="O912" i="13"/>
  <c r="R911" i="13"/>
  <c r="O911" i="13"/>
  <c r="R910" i="13"/>
  <c r="O910" i="13"/>
  <c r="R909" i="13"/>
  <c r="O909" i="13"/>
  <c r="R908" i="13"/>
  <c r="O908" i="13"/>
  <c r="R907" i="13"/>
  <c r="O907" i="13"/>
  <c r="R906" i="13"/>
  <c r="O906" i="13"/>
  <c r="R905" i="13"/>
  <c r="O905" i="13"/>
  <c r="R904" i="13"/>
  <c r="O904" i="13"/>
  <c r="R903" i="13"/>
  <c r="O903" i="13"/>
  <c r="R902" i="13"/>
  <c r="O902" i="13"/>
  <c r="R901" i="13"/>
  <c r="O901" i="13"/>
  <c r="R900" i="13"/>
  <c r="O900" i="13"/>
  <c r="R899" i="13"/>
  <c r="O899" i="13"/>
  <c r="R898" i="13"/>
  <c r="O898" i="13"/>
  <c r="R897" i="13"/>
  <c r="O897" i="13"/>
  <c r="R896" i="13"/>
  <c r="O896" i="13"/>
  <c r="R895" i="13"/>
  <c r="O895" i="13"/>
  <c r="R894" i="13"/>
  <c r="O894" i="13"/>
  <c r="R893" i="13"/>
  <c r="O893" i="13"/>
  <c r="R892" i="13"/>
  <c r="O892" i="13"/>
  <c r="R891" i="13"/>
  <c r="O891" i="13"/>
  <c r="R890" i="13"/>
  <c r="O890" i="13"/>
  <c r="R889" i="13"/>
  <c r="O889" i="13"/>
  <c r="R888" i="13"/>
  <c r="O888" i="13"/>
  <c r="R887" i="13"/>
  <c r="O887" i="13"/>
  <c r="R886" i="13"/>
  <c r="O886" i="13"/>
  <c r="R885" i="13"/>
  <c r="O885" i="13"/>
  <c r="R884" i="13"/>
  <c r="O884" i="13"/>
  <c r="R883" i="13"/>
  <c r="O883" i="13"/>
  <c r="R882" i="13"/>
  <c r="O882" i="13"/>
  <c r="R881" i="13"/>
  <c r="O881" i="13"/>
  <c r="R880" i="13"/>
  <c r="O880" i="13"/>
  <c r="R879" i="13"/>
  <c r="O879" i="13"/>
  <c r="R878" i="13"/>
  <c r="O878" i="13"/>
  <c r="R877" i="13"/>
  <c r="O877" i="13"/>
  <c r="R876" i="13"/>
  <c r="O876" i="13"/>
  <c r="R875" i="13"/>
  <c r="O875" i="13"/>
  <c r="R874" i="13"/>
  <c r="O874" i="13"/>
  <c r="R873" i="13"/>
  <c r="O873" i="13"/>
  <c r="R872" i="13"/>
  <c r="O872" i="13"/>
  <c r="R871" i="13"/>
  <c r="O871" i="13"/>
  <c r="R870" i="13"/>
  <c r="O870" i="13"/>
  <c r="R869" i="13"/>
  <c r="O869" i="13"/>
  <c r="R868" i="13"/>
  <c r="O868" i="13"/>
  <c r="R867" i="13"/>
  <c r="O867" i="13"/>
  <c r="R866" i="13"/>
  <c r="O866" i="13"/>
  <c r="R865" i="13"/>
  <c r="O865" i="13"/>
  <c r="R864" i="13"/>
  <c r="O864" i="13"/>
  <c r="R863" i="13"/>
  <c r="O863" i="13"/>
  <c r="R862" i="13"/>
  <c r="O862" i="13"/>
  <c r="R861" i="13"/>
  <c r="O861" i="13"/>
  <c r="R860" i="13"/>
  <c r="O860" i="13"/>
  <c r="R859" i="13"/>
  <c r="O859" i="13"/>
  <c r="R858" i="13"/>
  <c r="O858" i="13"/>
  <c r="R857" i="13"/>
  <c r="O857" i="13"/>
  <c r="R856" i="13"/>
  <c r="O856" i="13"/>
  <c r="R855" i="13"/>
  <c r="O855" i="13"/>
  <c r="R854" i="13"/>
  <c r="O854" i="13"/>
  <c r="R853" i="13"/>
  <c r="O853" i="13"/>
  <c r="R852" i="13"/>
  <c r="O852" i="13"/>
  <c r="R851" i="13"/>
  <c r="O851" i="13"/>
  <c r="R850" i="13"/>
  <c r="O850" i="13"/>
  <c r="R849" i="13"/>
  <c r="O849" i="13"/>
  <c r="R848" i="13"/>
  <c r="O848" i="13"/>
  <c r="R847" i="13"/>
  <c r="O847" i="13"/>
  <c r="R846" i="13"/>
  <c r="O846" i="13"/>
  <c r="R845" i="13"/>
  <c r="O845" i="13"/>
  <c r="R844" i="13"/>
  <c r="O844" i="13"/>
  <c r="R843" i="13"/>
  <c r="O843" i="13"/>
  <c r="R842" i="13"/>
  <c r="O842" i="13"/>
  <c r="R841" i="13"/>
  <c r="O841" i="13"/>
  <c r="R840" i="13"/>
  <c r="O840" i="13"/>
  <c r="R839" i="13"/>
  <c r="O839" i="13"/>
  <c r="R838" i="13"/>
  <c r="O838" i="13"/>
  <c r="R837" i="13"/>
  <c r="O837" i="13"/>
  <c r="R836" i="13"/>
  <c r="O836" i="13"/>
  <c r="R835" i="13"/>
  <c r="O835" i="13"/>
  <c r="R834" i="13"/>
  <c r="O834" i="13"/>
  <c r="R833" i="13"/>
  <c r="O833" i="13"/>
  <c r="R832" i="13"/>
  <c r="O832" i="13"/>
  <c r="R831" i="13"/>
  <c r="O831" i="13"/>
  <c r="R830" i="13"/>
  <c r="O830" i="13"/>
  <c r="R829" i="13"/>
  <c r="O829" i="13"/>
  <c r="R828" i="13"/>
  <c r="O828" i="13"/>
  <c r="R827" i="13"/>
  <c r="O827" i="13"/>
  <c r="R826" i="13"/>
  <c r="O826" i="13"/>
  <c r="R825" i="13"/>
  <c r="O825" i="13"/>
  <c r="R824" i="13"/>
  <c r="O824" i="13"/>
  <c r="R823" i="13"/>
  <c r="O823" i="13"/>
  <c r="R822" i="13"/>
  <c r="O822" i="13"/>
  <c r="R821" i="13"/>
  <c r="O821" i="13"/>
  <c r="R820" i="13"/>
  <c r="O820" i="13"/>
  <c r="R819" i="13"/>
  <c r="O819" i="13"/>
  <c r="R818" i="13"/>
  <c r="O818" i="13"/>
  <c r="R817" i="13"/>
  <c r="O817" i="13"/>
  <c r="R816" i="13"/>
  <c r="O816" i="13"/>
  <c r="R815" i="13"/>
  <c r="O815" i="13"/>
  <c r="R814" i="13"/>
  <c r="O814" i="13"/>
  <c r="R813" i="13"/>
  <c r="O813" i="13"/>
  <c r="R812" i="13"/>
  <c r="O812" i="13"/>
  <c r="R811" i="13"/>
  <c r="O811" i="13"/>
  <c r="R810" i="13"/>
  <c r="O810" i="13"/>
  <c r="R809" i="13"/>
  <c r="O809" i="13"/>
  <c r="R808" i="13"/>
  <c r="O808" i="13"/>
  <c r="R807" i="13"/>
  <c r="O807" i="13"/>
  <c r="R806" i="13"/>
  <c r="O806" i="13"/>
  <c r="R805" i="13"/>
  <c r="O805" i="13"/>
  <c r="R804" i="13"/>
  <c r="O804" i="13"/>
  <c r="R803" i="13"/>
  <c r="O803" i="13"/>
  <c r="R802" i="13"/>
  <c r="O802" i="13"/>
  <c r="R801" i="13"/>
  <c r="O801" i="13"/>
  <c r="R800" i="13"/>
  <c r="O800" i="13"/>
  <c r="R799" i="13"/>
  <c r="O799" i="13"/>
  <c r="R798" i="13"/>
  <c r="O798" i="13"/>
  <c r="R797" i="13"/>
  <c r="O797" i="13"/>
  <c r="R796" i="13"/>
  <c r="O796" i="13"/>
  <c r="R795" i="13"/>
  <c r="O795" i="13"/>
  <c r="R794" i="13"/>
  <c r="O794" i="13"/>
  <c r="R793" i="13"/>
  <c r="O793" i="13"/>
  <c r="R792" i="13"/>
  <c r="O792" i="13"/>
  <c r="R791" i="13"/>
  <c r="O791" i="13"/>
  <c r="R790" i="13"/>
  <c r="O790" i="13"/>
  <c r="R789" i="13"/>
  <c r="O789" i="13"/>
  <c r="R788" i="13"/>
  <c r="O788" i="13"/>
  <c r="R787" i="13"/>
  <c r="O787" i="13"/>
  <c r="R786" i="13"/>
  <c r="O786" i="13"/>
  <c r="R785" i="13"/>
  <c r="O785" i="13"/>
  <c r="R784" i="13"/>
  <c r="O784" i="13"/>
  <c r="R783" i="13"/>
  <c r="O783" i="13"/>
  <c r="R782" i="13"/>
  <c r="O782" i="13"/>
  <c r="R781" i="13"/>
  <c r="O781" i="13"/>
  <c r="R780" i="13"/>
  <c r="O780" i="13"/>
  <c r="R779" i="13"/>
  <c r="O779" i="13"/>
  <c r="R778" i="13"/>
  <c r="O778" i="13"/>
  <c r="R777" i="13"/>
  <c r="O777" i="13"/>
  <c r="R776" i="13"/>
  <c r="O776" i="13"/>
  <c r="R775" i="13"/>
  <c r="O775" i="13"/>
  <c r="R774" i="13"/>
  <c r="O774" i="13"/>
  <c r="R773" i="13"/>
  <c r="O773" i="13"/>
  <c r="R772" i="13"/>
  <c r="O772" i="13"/>
  <c r="R771" i="13"/>
  <c r="O771" i="13"/>
  <c r="R770" i="13"/>
  <c r="O770" i="13"/>
  <c r="R769" i="13"/>
  <c r="O769" i="13"/>
  <c r="R768" i="13"/>
  <c r="O768" i="13"/>
  <c r="R767" i="13"/>
  <c r="O767" i="13"/>
  <c r="R766" i="13"/>
  <c r="O766" i="13"/>
  <c r="R765" i="13"/>
  <c r="O765" i="13"/>
  <c r="R764" i="13"/>
  <c r="O764" i="13"/>
  <c r="R763" i="13"/>
  <c r="O763" i="13"/>
  <c r="R762" i="13"/>
  <c r="O762" i="13"/>
  <c r="R761" i="13"/>
  <c r="O761" i="13"/>
  <c r="R760" i="13"/>
  <c r="O760" i="13"/>
  <c r="R759" i="13"/>
  <c r="O759" i="13"/>
  <c r="R758" i="13"/>
  <c r="O758" i="13"/>
  <c r="R757" i="13"/>
  <c r="O757" i="13"/>
  <c r="R756" i="13"/>
  <c r="O756" i="13"/>
  <c r="R755" i="13"/>
  <c r="O755" i="13"/>
  <c r="R754" i="13"/>
  <c r="O754" i="13"/>
  <c r="R753" i="13"/>
  <c r="O753" i="13"/>
  <c r="R752" i="13"/>
  <c r="O752" i="13"/>
  <c r="R751" i="13"/>
  <c r="O751" i="13"/>
  <c r="R750" i="13"/>
  <c r="O750" i="13"/>
  <c r="R749" i="13"/>
  <c r="O749" i="13"/>
  <c r="R748" i="13"/>
  <c r="O748" i="13"/>
  <c r="R747" i="13"/>
  <c r="O747" i="13"/>
  <c r="R746" i="13"/>
  <c r="O746" i="13"/>
  <c r="R745" i="13"/>
  <c r="O745" i="13"/>
  <c r="R744" i="13"/>
  <c r="O744" i="13"/>
  <c r="R743" i="13"/>
  <c r="O743" i="13"/>
  <c r="R742" i="13"/>
  <c r="O742" i="13"/>
  <c r="R741" i="13"/>
  <c r="O741" i="13"/>
  <c r="R740" i="13"/>
  <c r="O740" i="13"/>
  <c r="R739" i="13"/>
  <c r="O739" i="13"/>
  <c r="R738" i="13"/>
  <c r="O738" i="13"/>
  <c r="R737" i="13"/>
  <c r="O737" i="13"/>
  <c r="R736" i="13"/>
  <c r="O736" i="13"/>
  <c r="R735" i="13"/>
  <c r="O735" i="13"/>
  <c r="R734" i="13"/>
  <c r="O734" i="13"/>
  <c r="R733" i="13"/>
  <c r="O733" i="13"/>
  <c r="R732" i="13"/>
  <c r="O732" i="13"/>
  <c r="R731" i="13"/>
  <c r="O731" i="13"/>
  <c r="R730" i="13"/>
  <c r="O730" i="13"/>
  <c r="R729" i="13"/>
  <c r="O729" i="13"/>
  <c r="R728" i="13"/>
  <c r="O728" i="13"/>
  <c r="R727" i="13"/>
  <c r="O727" i="13"/>
  <c r="R726" i="13"/>
  <c r="O726" i="13"/>
  <c r="R725" i="13"/>
  <c r="O725" i="13"/>
  <c r="R724" i="13"/>
  <c r="O724" i="13"/>
  <c r="R723" i="13"/>
  <c r="O723" i="13"/>
  <c r="R722" i="13"/>
  <c r="O722" i="13"/>
  <c r="R721" i="13"/>
  <c r="O721" i="13"/>
  <c r="R720" i="13"/>
  <c r="O720" i="13"/>
  <c r="R719" i="13"/>
  <c r="O719" i="13"/>
  <c r="R718" i="13"/>
  <c r="O718" i="13"/>
  <c r="R717" i="13"/>
  <c r="O717" i="13"/>
  <c r="R716" i="13"/>
  <c r="O716" i="13"/>
  <c r="R715" i="13"/>
  <c r="O715" i="13"/>
  <c r="R714" i="13"/>
  <c r="O714" i="13"/>
  <c r="R713" i="13"/>
  <c r="O713" i="13"/>
  <c r="R712" i="13"/>
  <c r="O712" i="13"/>
  <c r="R711" i="13"/>
  <c r="O711" i="13"/>
  <c r="R710" i="13"/>
  <c r="O710" i="13"/>
  <c r="R709" i="13"/>
  <c r="O709" i="13"/>
  <c r="R708" i="13"/>
  <c r="O708" i="13"/>
  <c r="R707" i="13"/>
  <c r="O707" i="13"/>
  <c r="R706" i="13"/>
  <c r="O706" i="13"/>
  <c r="R705" i="13"/>
  <c r="O705" i="13"/>
  <c r="R704" i="13"/>
  <c r="O704" i="13"/>
  <c r="R703" i="13"/>
  <c r="O703" i="13"/>
  <c r="R702" i="13"/>
  <c r="O702" i="13"/>
  <c r="R701" i="13"/>
  <c r="O701" i="13"/>
  <c r="R700" i="13"/>
  <c r="O700" i="13"/>
  <c r="R699" i="13"/>
  <c r="O699" i="13"/>
  <c r="R698" i="13"/>
  <c r="O698" i="13"/>
  <c r="R697" i="13"/>
  <c r="O697" i="13"/>
  <c r="R696" i="13"/>
  <c r="O696" i="13"/>
  <c r="R695" i="13"/>
  <c r="O695" i="13"/>
  <c r="R694" i="13"/>
  <c r="O694" i="13"/>
  <c r="R693" i="13"/>
  <c r="O693" i="13"/>
  <c r="R692" i="13"/>
  <c r="O692" i="13"/>
  <c r="R691" i="13"/>
  <c r="O691" i="13"/>
  <c r="R690" i="13"/>
  <c r="O690" i="13"/>
  <c r="R689" i="13"/>
  <c r="O689" i="13"/>
  <c r="R688" i="13"/>
  <c r="O688" i="13"/>
  <c r="R687" i="13"/>
  <c r="O687" i="13"/>
  <c r="R686" i="13"/>
  <c r="O686" i="13"/>
  <c r="R685" i="13"/>
  <c r="O685" i="13"/>
  <c r="R684" i="13"/>
  <c r="O684" i="13"/>
  <c r="R683" i="13"/>
  <c r="O683" i="13"/>
  <c r="R682" i="13"/>
  <c r="O682" i="13"/>
  <c r="R681" i="13"/>
  <c r="O681" i="13"/>
  <c r="R680" i="13"/>
  <c r="O680" i="13"/>
  <c r="R679" i="13"/>
  <c r="O679" i="13"/>
  <c r="R678" i="13"/>
  <c r="O678" i="13"/>
  <c r="R677" i="13"/>
  <c r="O677" i="13"/>
  <c r="R676" i="13"/>
  <c r="O676" i="13"/>
  <c r="R675" i="13"/>
  <c r="O675" i="13"/>
  <c r="R674" i="13"/>
  <c r="O674" i="13"/>
  <c r="R673" i="13"/>
  <c r="O673" i="13"/>
  <c r="R672" i="13"/>
  <c r="O672" i="13"/>
  <c r="R671" i="13"/>
  <c r="O671" i="13"/>
  <c r="R670" i="13"/>
  <c r="O670" i="13"/>
  <c r="R669" i="13"/>
  <c r="O669" i="13"/>
  <c r="R668" i="13"/>
  <c r="O668" i="13"/>
  <c r="R667" i="13"/>
  <c r="O667" i="13"/>
  <c r="R666" i="13"/>
  <c r="O666" i="13"/>
  <c r="R665" i="13"/>
  <c r="O665" i="13"/>
  <c r="R664" i="13"/>
  <c r="O664" i="13"/>
  <c r="R663" i="13"/>
  <c r="O663" i="13"/>
  <c r="R662" i="13"/>
  <c r="O662" i="13"/>
  <c r="R661" i="13"/>
  <c r="O661" i="13"/>
  <c r="R660" i="13"/>
  <c r="O660" i="13"/>
  <c r="R659" i="13"/>
  <c r="O659" i="13"/>
  <c r="R658" i="13"/>
  <c r="O658" i="13"/>
  <c r="R657" i="13"/>
  <c r="O657" i="13"/>
  <c r="R656" i="13"/>
  <c r="O656" i="13"/>
  <c r="R655" i="13"/>
  <c r="O655" i="13"/>
  <c r="R654" i="13"/>
  <c r="O654" i="13"/>
  <c r="R653" i="13"/>
  <c r="O653" i="13"/>
  <c r="R652" i="13"/>
  <c r="O652" i="13"/>
  <c r="R651" i="13"/>
  <c r="O651" i="13"/>
  <c r="R650" i="13"/>
  <c r="O650" i="13"/>
  <c r="R649" i="13"/>
  <c r="O649" i="13"/>
  <c r="R648" i="13"/>
  <c r="O648" i="13"/>
  <c r="R647" i="13"/>
  <c r="O647" i="13"/>
  <c r="R646" i="13"/>
  <c r="O646" i="13"/>
  <c r="R645" i="13"/>
  <c r="O645" i="13"/>
  <c r="R644" i="13"/>
  <c r="O644" i="13"/>
  <c r="R643" i="13"/>
  <c r="O643" i="13"/>
  <c r="R642" i="13"/>
  <c r="O642" i="13"/>
  <c r="R641" i="13"/>
  <c r="O641" i="13"/>
  <c r="R640" i="13"/>
  <c r="O640" i="13"/>
  <c r="R639" i="13"/>
  <c r="O639" i="13"/>
  <c r="R638" i="13"/>
  <c r="O638" i="13"/>
  <c r="R637" i="13"/>
  <c r="O637" i="13"/>
  <c r="R636" i="13"/>
  <c r="O636" i="13"/>
  <c r="R635" i="13"/>
  <c r="O635" i="13"/>
  <c r="R634" i="13"/>
  <c r="O634" i="13"/>
  <c r="R633" i="13"/>
  <c r="O633" i="13"/>
  <c r="R632" i="13"/>
  <c r="O632" i="13"/>
  <c r="R631" i="13"/>
  <c r="O631" i="13"/>
  <c r="R630" i="13"/>
  <c r="O630" i="13"/>
  <c r="R629" i="13"/>
  <c r="O629" i="13"/>
  <c r="R628" i="13"/>
  <c r="O628" i="13"/>
  <c r="R627" i="13"/>
  <c r="O627" i="13"/>
  <c r="R626" i="13"/>
  <c r="O626" i="13"/>
  <c r="R625" i="13"/>
  <c r="O625" i="13"/>
  <c r="R624" i="13"/>
  <c r="O624" i="13"/>
  <c r="R623" i="13"/>
  <c r="O623" i="13"/>
  <c r="R622" i="13"/>
  <c r="O622" i="13"/>
  <c r="R621" i="13"/>
  <c r="O621" i="13"/>
  <c r="R620" i="13"/>
  <c r="O620" i="13"/>
  <c r="R619" i="13"/>
  <c r="O619" i="13"/>
  <c r="R618" i="13"/>
  <c r="O618" i="13"/>
  <c r="R617" i="13"/>
  <c r="O617" i="13"/>
  <c r="R616" i="13"/>
  <c r="O616" i="13"/>
  <c r="R615" i="13"/>
  <c r="O615" i="13"/>
  <c r="R614" i="13"/>
  <c r="O614" i="13"/>
  <c r="R613" i="13"/>
  <c r="O613" i="13"/>
  <c r="R612" i="13"/>
  <c r="O612" i="13"/>
  <c r="R611" i="13"/>
  <c r="O611" i="13"/>
  <c r="R610" i="13"/>
  <c r="O610" i="13"/>
  <c r="R609" i="13"/>
  <c r="O609" i="13"/>
  <c r="R608" i="13"/>
  <c r="O608" i="13"/>
  <c r="R607" i="13"/>
  <c r="O607" i="13"/>
  <c r="R606" i="13"/>
  <c r="O606" i="13"/>
  <c r="R605" i="13"/>
  <c r="O605" i="13"/>
  <c r="R604" i="13"/>
  <c r="O604" i="13"/>
  <c r="R603" i="13"/>
  <c r="O603" i="13"/>
  <c r="R602" i="13"/>
  <c r="O602" i="13"/>
  <c r="R601" i="13"/>
  <c r="O601" i="13"/>
  <c r="R600" i="13"/>
  <c r="O600" i="13"/>
  <c r="R599" i="13"/>
  <c r="O599" i="13"/>
  <c r="R598" i="13"/>
  <c r="O598" i="13"/>
  <c r="R597" i="13"/>
  <c r="O597" i="13"/>
  <c r="R596" i="13"/>
  <c r="O596" i="13"/>
  <c r="R595" i="13"/>
  <c r="O595" i="13"/>
  <c r="R594" i="13"/>
  <c r="O594" i="13"/>
  <c r="R593" i="13"/>
  <c r="O593" i="13"/>
  <c r="R592" i="13"/>
  <c r="O592" i="13"/>
  <c r="R591" i="13"/>
  <c r="O591" i="13"/>
  <c r="R590" i="13"/>
  <c r="O590" i="13"/>
  <c r="R589" i="13"/>
  <c r="O589" i="13"/>
  <c r="R588" i="13"/>
  <c r="O588" i="13"/>
  <c r="R587" i="13"/>
  <c r="O587" i="13"/>
  <c r="R586" i="13"/>
  <c r="O586" i="13"/>
  <c r="R585" i="13"/>
  <c r="O585" i="13"/>
  <c r="R584" i="13"/>
  <c r="O584" i="13"/>
  <c r="R583" i="13"/>
  <c r="O583" i="13"/>
  <c r="R582" i="13"/>
  <c r="O582" i="13"/>
  <c r="R581" i="13"/>
  <c r="O581" i="13"/>
  <c r="R580" i="13"/>
  <c r="O580" i="13"/>
  <c r="R579" i="13"/>
  <c r="O579" i="13"/>
  <c r="R578" i="13"/>
  <c r="O578" i="13"/>
  <c r="R577" i="13"/>
  <c r="O577" i="13"/>
  <c r="R576" i="13"/>
  <c r="O576" i="13"/>
  <c r="R575" i="13"/>
  <c r="O575" i="13"/>
  <c r="R574" i="13"/>
  <c r="O574" i="13"/>
  <c r="R573" i="13"/>
  <c r="O573" i="13"/>
  <c r="R572" i="13"/>
  <c r="O572" i="13"/>
  <c r="R571" i="13"/>
  <c r="O571" i="13"/>
  <c r="R570" i="13"/>
  <c r="O570" i="13"/>
  <c r="R569" i="13"/>
  <c r="O569" i="13"/>
  <c r="R568" i="13"/>
  <c r="O568" i="13"/>
  <c r="R567" i="13"/>
  <c r="O567" i="13"/>
  <c r="R566" i="13"/>
  <c r="O566" i="13"/>
  <c r="R565" i="13"/>
  <c r="O565" i="13"/>
  <c r="R564" i="13"/>
  <c r="O564" i="13"/>
  <c r="R563" i="13"/>
  <c r="O563" i="13"/>
  <c r="R562" i="13"/>
  <c r="O562" i="13"/>
  <c r="R561" i="13"/>
  <c r="O561" i="13"/>
  <c r="R560" i="13"/>
  <c r="O560" i="13"/>
  <c r="R559" i="13"/>
  <c r="O559" i="13"/>
  <c r="R558" i="13"/>
  <c r="O558" i="13"/>
  <c r="R557" i="13"/>
  <c r="O557" i="13"/>
  <c r="R556" i="13"/>
  <c r="O556" i="13"/>
  <c r="R555" i="13"/>
  <c r="O555" i="13"/>
  <c r="R554" i="13"/>
  <c r="O554" i="13"/>
  <c r="R553" i="13"/>
  <c r="O553" i="13"/>
  <c r="R552" i="13"/>
  <c r="O552" i="13"/>
  <c r="R551" i="13"/>
  <c r="O551" i="13"/>
  <c r="R550" i="13"/>
  <c r="O550" i="13"/>
  <c r="R549" i="13"/>
  <c r="O549" i="13"/>
  <c r="R548" i="13"/>
  <c r="O548" i="13"/>
  <c r="R547" i="13"/>
  <c r="O547" i="13"/>
  <c r="R546" i="13"/>
  <c r="O546" i="13"/>
  <c r="R545" i="13"/>
  <c r="O545" i="13"/>
  <c r="R544" i="13"/>
  <c r="O544" i="13"/>
  <c r="R543" i="13"/>
  <c r="O543" i="13"/>
  <c r="R542" i="13"/>
  <c r="O542" i="13"/>
  <c r="R541" i="13"/>
  <c r="O541" i="13"/>
  <c r="R540" i="13"/>
  <c r="O540" i="13"/>
  <c r="R539" i="13"/>
  <c r="O539" i="13"/>
  <c r="R538" i="13"/>
  <c r="O538" i="13"/>
  <c r="R537" i="13"/>
  <c r="O537" i="13"/>
  <c r="R536" i="13"/>
  <c r="O536" i="13"/>
  <c r="R535" i="13"/>
  <c r="O535" i="13"/>
  <c r="R534" i="13"/>
  <c r="O534" i="13"/>
  <c r="R533" i="13"/>
  <c r="O533" i="13"/>
  <c r="R532" i="13"/>
  <c r="O532" i="13"/>
  <c r="R531" i="13"/>
  <c r="O531" i="13"/>
  <c r="R530" i="13"/>
  <c r="O530" i="13"/>
  <c r="R529" i="13"/>
  <c r="O529" i="13"/>
  <c r="R528" i="13"/>
  <c r="O528" i="13"/>
  <c r="R527" i="13"/>
  <c r="O527" i="13"/>
  <c r="R526" i="13"/>
  <c r="O526" i="13"/>
  <c r="R525" i="13"/>
  <c r="O525" i="13"/>
  <c r="R524" i="13"/>
  <c r="O524" i="13"/>
  <c r="R523" i="13"/>
  <c r="O523" i="13"/>
  <c r="R522" i="13"/>
  <c r="O522" i="13"/>
  <c r="R521" i="13"/>
  <c r="O521" i="13"/>
  <c r="R520" i="13"/>
  <c r="O520" i="13"/>
  <c r="R519" i="13"/>
  <c r="O519" i="13"/>
  <c r="R518" i="13"/>
  <c r="O518" i="13"/>
  <c r="R517" i="13"/>
  <c r="O517" i="13"/>
  <c r="R516" i="13"/>
  <c r="O516" i="13"/>
  <c r="R515" i="13"/>
  <c r="O515" i="13"/>
  <c r="R514" i="13"/>
  <c r="O514" i="13"/>
  <c r="R513" i="13"/>
  <c r="O513" i="13"/>
  <c r="R512" i="13"/>
  <c r="O512" i="13"/>
  <c r="R511" i="13"/>
  <c r="O511" i="13"/>
  <c r="R510" i="13"/>
  <c r="O510" i="13"/>
  <c r="R509" i="13"/>
  <c r="O509" i="13"/>
  <c r="R508" i="13"/>
  <c r="O508" i="13"/>
  <c r="R507" i="13"/>
  <c r="O507" i="13"/>
  <c r="R506" i="13"/>
  <c r="O506" i="13"/>
  <c r="R505" i="13"/>
  <c r="O505" i="13"/>
  <c r="R504" i="13"/>
  <c r="O504" i="13"/>
  <c r="R503" i="13"/>
  <c r="O503" i="13"/>
  <c r="R502" i="13"/>
  <c r="O502" i="13"/>
  <c r="R501" i="13"/>
  <c r="O501" i="13"/>
  <c r="R500" i="13"/>
  <c r="O500" i="13"/>
  <c r="R499" i="13"/>
  <c r="O499" i="13"/>
  <c r="R498" i="13"/>
  <c r="O498" i="13"/>
  <c r="R497" i="13"/>
  <c r="O497" i="13"/>
  <c r="R496" i="13"/>
  <c r="O496" i="13"/>
  <c r="R495" i="13"/>
  <c r="O495" i="13"/>
  <c r="R494" i="13"/>
  <c r="O494" i="13"/>
  <c r="R493" i="13"/>
  <c r="O493" i="13"/>
  <c r="R492" i="13"/>
  <c r="O492" i="13"/>
  <c r="R491" i="13"/>
  <c r="O491" i="13"/>
  <c r="R490" i="13"/>
  <c r="O490" i="13"/>
  <c r="R489" i="13"/>
  <c r="O489" i="13"/>
  <c r="R488" i="13"/>
  <c r="O488" i="13"/>
  <c r="R487" i="13"/>
  <c r="O487" i="13"/>
  <c r="R486" i="13"/>
  <c r="O486" i="13"/>
  <c r="R485" i="13"/>
  <c r="O485" i="13"/>
  <c r="R484" i="13"/>
  <c r="O484" i="13"/>
  <c r="R483" i="13"/>
  <c r="O483" i="13"/>
  <c r="R482" i="13"/>
  <c r="O482" i="13"/>
  <c r="R481" i="13"/>
  <c r="O481" i="13"/>
  <c r="R480" i="13"/>
  <c r="O480" i="13"/>
  <c r="R479" i="13"/>
  <c r="O479" i="13"/>
  <c r="R478" i="13"/>
  <c r="O478" i="13"/>
  <c r="R477" i="13"/>
  <c r="O477" i="13"/>
  <c r="R476" i="13"/>
  <c r="O476" i="13"/>
  <c r="R475" i="13"/>
  <c r="O475" i="13"/>
  <c r="R474" i="13"/>
  <c r="O474" i="13"/>
  <c r="R473" i="13"/>
  <c r="O473" i="13"/>
  <c r="R472" i="13"/>
  <c r="O472" i="13"/>
  <c r="R471" i="13"/>
  <c r="O471" i="13"/>
  <c r="R470" i="13"/>
  <c r="O470" i="13"/>
  <c r="R469" i="13"/>
  <c r="O469" i="13"/>
  <c r="R468" i="13"/>
  <c r="O468" i="13"/>
  <c r="R467" i="13"/>
  <c r="O467" i="13"/>
  <c r="R466" i="13"/>
  <c r="O466" i="13"/>
  <c r="R465" i="13"/>
  <c r="O465" i="13"/>
  <c r="R464" i="13"/>
  <c r="O464" i="13"/>
  <c r="R463" i="13"/>
  <c r="O463" i="13"/>
  <c r="R462" i="13"/>
  <c r="O462" i="13"/>
  <c r="R461" i="13"/>
  <c r="O461" i="13"/>
  <c r="R460" i="13"/>
  <c r="O460" i="13"/>
  <c r="R459" i="13"/>
  <c r="O459" i="13"/>
  <c r="R458" i="13"/>
  <c r="O458" i="13"/>
  <c r="R457" i="13"/>
  <c r="O457" i="13"/>
  <c r="R456" i="13"/>
  <c r="O456" i="13"/>
  <c r="R455" i="13"/>
  <c r="O455" i="13"/>
  <c r="R454" i="13"/>
  <c r="O454" i="13"/>
  <c r="R453" i="13"/>
  <c r="O453" i="13"/>
  <c r="R452" i="13"/>
  <c r="O452" i="13"/>
  <c r="R451" i="13"/>
  <c r="O451" i="13"/>
  <c r="R450" i="13"/>
  <c r="O450" i="13"/>
  <c r="R449" i="13"/>
  <c r="O449" i="13"/>
  <c r="R448" i="13"/>
  <c r="O448" i="13"/>
  <c r="R447" i="13"/>
  <c r="O447" i="13"/>
  <c r="R446" i="13"/>
  <c r="O446" i="13"/>
  <c r="R445" i="13"/>
  <c r="O445" i="13"/>
  <c r="R444" i="13"/>
  <c r="O444" i="13"/>
  <c r="R443" i="13"/>
  <c r="O443" i="13"/>
  <c r="R442" i="13"/>
  <c r="O442" i="13"/>
  <c r="R441" i="13"/>
  <c r="O441" i="13"/>
  <c r="R440" i="13"/>
  <c r="O440" i="13"/>
  <c r="R439" i="13"/>
  <c r="O439" i="13"/>
  <c r="R438" i="13"/>
  <c r="O438" i="13"/>
  <c r="R437" i="13"/>
  <c r="O437" i="13"/>
  <c r="R436" i="13"/>
  <c r="O436" i="13"/>
  <c r="R435" i="13"/>
  <c r="O435" i="13"/>
  <c r="R434" i="13"/>
  <c r="O434" i="13"/>
  <c r="R433" i="13"/>
  <c r="O433" i="13"/>
  <c r="R432" i="13"/>
  <c r="O432" i="13"/>
  <c r="R431" i="13"/>
  <c r="O431" i="13"/>
  <c r="R430" i="13"/>
  <c r="O430" i="13"/>
  <c r="R429" i="13"/>
  <c r="O429" i="13"/>
  <c r="R428" i="13"/>
  <c r="O428" i="13"/>
  <c r="R427" i="13"/>
  <c r="O427" i="13"/>
  <c r="R426" i="13"/>
  <c r="O426" i="13"/>
  <c r="R425" i="13"/>
  <c r="O425" i="13"/>
  <c r="R424" i="13"/>
  <c r="O424" i="13"/>
  <c r="R423" i="13"/>
  <c r="O423" i="13"/>
  <c r="R422" i="13"/>
  <c r="O422" i="13"/>
  <c r="R421" i="13"/>
  <c r="O421" i="13"/>
  <c r="R420" i="13"/>
  <c r="O420" i="13"/>
  <c r="R419" i="13"/>
  <c r="O419" i="13"/>
  <c r="R418" i="13"/>
  <c r="O418" i="13"/>
  <c r="R417" i="13"/>
  <c r="O417" i="13"/>
  <c r="R416" i="13"/>
  <c r="O416" i="13"/>
  <c r="R415" i="13"/>
  <c r="O415" i="13"/>
  <c r="R414" i="13"/>
  <c r="O414" i="13"/>
  <c r="R413" i="13"/>
  <c r="O413" i="13"/>
  <c r="R412" i="13"/>
  <c r="O412" i="13"/>
  <c r="R411" i="13"/>
  <c r="O411" i="13"/>
  <c r="R410" i="13"/>
  <c r="O410" i="13"/>
  <c r="R409" i="13"/>
  <c r="O409" i="13"/>
  <c r="R408" i="13"/>
  <c r="O408" i="13"/>
  <c r="R407" i="13"/>
  <c r="O407" i="13"/>
  <c r="R406" i="13"/>
  <c r="O406" i="13"/>
  <c r="R405" i="13"/>
  <c r="O405" i="13"/>
  <c r="R404" i="13"/>
  <c r="O404" i="13"/>
  <c r="R403" i="13"/>
  <c r="O403" i="13"/>
  <c r="R402" i="13"/>
  <c r="O402" i="13"/>
  <c r="R401" i="13"/>
  <c r="O401" i="13"/>
  <c r="R400" i="13"/>
  <c r="O400" i="13"/>
  <c r="R399" i="13"/>
  <c r="O399" i="13"/>
  <c r="R398" i="13"/>
  <c r="O398" i="13"/>
  <c r="R397" i="13"/>
  <c r="O397" i="13"/>
  <c r="R396" i="13"/>
  <c r="O396" i="13"/>
  <c r="R395" i="13"/>
  <c r="O395" i="13"/>
  <c r="R394" i="13"/>
  <c r="O394" i="13"/>
  <c r="R393" i="13"/>
  <c r="O393" i="13"/>
  <c r="R392" i="13"/>
  <c r="O392" i="13"/>
  <c r="R391" i="13"/>
  <c r="O391" i="13"/>
  <c r="R390" i="13"/>
  <c r="O390" i="13"/>
  <c r="R389" i="13"/>
  <c r="O389" i="13"/>
  <c r="R388" i="13"/>
  <c r="O388" i="13"/>
  <c r="R387" i="13"/>
  <c r="O387" i="13"/>
  <c r="R386" i="13"/>
  <c r="O386" i="13"/>
  <c r="R385" i="13"/>
  <c r="O385" i="13"/>
  <c r="R384" i="13"/>
  <c r="O384" i="13"/>
  <c r="R383" i="13"/>
  <c r="O383" i="13"/>
  <c r="R382" i="13"/>
  <c r="O382" i="13"/>
  <c r="R381" i="13"/>
  <c r="O381" i="13"/>
  <c r="R380" i="13"/>
  <c r="O380" i="13"/>
  <c r="R379" i="13"/>
  <c r="O379" i="13"/>
  <c r="R378" i="13"/>
  <c r="O378" i="13"/>
  <c r="R377" i="13"/>
  <c r="O377" i="13"/>
  <c r="R376" i="13"/>
  <c r="O376" i="13"/>
  <c r="R375" i="13"/>
  <c r="O375" i="13"/>
  <c r="R374" i="13"/>
  <c r="O374" i="13"/>
  <c r="R373" i="13"/>
  <c r="O373" i="13"/>
  <c r="R372" i="13"/>
  <c r="O372" i="13"/>
  <c r="R371" i="13"/>
  <c r="O371" i="13"/>
  <c r="R370" i="13"/>
  <c r="O370" i="13"/>
  <c r="R369" i="13"/>
  <c r="O369" i="13"/>
  <c r="R368" i="13"/>
  <c r="O368" i="13"/>
  <c r="R367" i="13"/>
  <c r="O367" i="13"/>
  <c r="R366" i="13"/>
  <c r="O366" i="13"/>
  <c r="R365" i="13"/>
  <c r="O365" i="13"/>
  <c r="R364" i="13"/>
  <c r="O364" i="13"/>
  <c r="R363" i="13"/>
  <c r="O363" i="13"/>
  <c r="R362" i="13"/>
  <c r="O362" i="13"/>
  <c r="R361" i="13"/>
  <c r="O361" i="13"/>
  <c r="R360" i="13"/>
  <c r="O360" i="13"/>
  <c r="R359" i="13"/>
  <c r="O359" i="13"/>
  <c r="R358" i="13"/>
  <c r="O358" i="13"/>
  <c r="R357" i="13"/>
  <c r="O357" i="13"/>
  <c r="R356" i="13"/>
  <c r="O356" i="13"/>
  <c r="R355" i="13"/>
  <c r="O355" i="13"/>
  <c r="R354" i="13"/>
  <c r="O354" i="13"/>
  <c r="R353" i="13"/>
  <c r="O353" i="13"/>
  <c r="R352" i="13"/>
  <c r="O352" i="13"/>
  <c r="R351" i="13"/>
  <c r="O351" i="13"/>
  <c r="R350" i="13"/>
  <c r="O350" i="13"/>
  <c r="R349" i="13"/>
  <c r="O349" i="13"/>
  <c r="R348" i="13"/>
  <c r="O348" i="13"/>
  <c r="R347" i="13"/>
  <c r="O347" i="13"/>
  <c r="R346" i="13"/>
  <c r="O346" i="13"/>
  <c r="R345" i="13"/>
  <c r="O345" i="13"/>
  <c r="R344" i="13"/>
  <c r="O344" i="13"/>
  <c r="R343" i="13"/>
  <c r="O343" i="13"/>
  <c r="R342" i="13"/>
  <c r="O342" i="13"/>
  <c r="R341" i="13"/>
  <c r="O341" i="13"/>
  <c r="R340" i="13"/>
  <c r="O340" i="13"/>
  <c r="R339" i="13"/>
  <c r="O339" i="13"/>
  <c r="R338" i="13"/>
  <c r="O338" i="13"/>
  <c r="R337" i="13"/>
  <c r="O337" i="13"/>
  <c r="R336" i="13"/>
  <c r="O336" i="13"/>
  <c r="R335" i="13"/>
  <c r="O335" i="13"/>
  <c r="R334" i="13"/>
  <c r="O334" i="13"/>
  <c r="R333" i="13"/>
  <c r="O333" i="13"/>
  <c r="R332" i="13"/>
  <c r="O332" i="13"/>
  <c r="R331" i="13"/>
  <c r="O331" i="13"/>
  <c r="R330" i="13"/>
  <c r="O330" i="13"/>
  <c r="R329" i="13"/>
  <c r="O329" i="13"/>
  <c r="R328" i="13"/>
  <c r="O328" i="13"/>
  <c r="R327" i="13"/>
  <c r="O327" i="13"/>
  <c r="R326" i="13"/>
  <c r="O326" i="13"/>
  <c r="R325" i="13"/>
  <c r="O325" i="13"/>
  <c r="R324" i="13"/>
  <c r="O324" i="13"/>
  <c r="R323" i="13"/>
  <c r="O323" i="13"/>
  <c r="R322" i="13"/>
  <c r="O322" i="13"/>
  <c r="R321" i="13"/>
  <c r="O321" i="13"/>
  <c r="R320" i="13"/>
  <c r="O320" i="13"/>
  <c r="R319" i="13"/>
  <c r="O319" i="13"/>
  <c r="R318" i="13"/>
  <c r="O318" i="13"/>
  <c r="R317" i="13"/>
  <c r="O317" i="13"/>
  <c r="R316" i="13"/>
  <c r="O316" i="13"/>
  <c r="R315" i="13"/>
  <c r="O315" i="13"/>
  <c r="R314" i="13"/>
  <c r="O314" i="13"/>
  <c r="R313" i="13"/>
  <c r="O313" i="13"/>
  <c r="R312" i="13"/>
  <c r="O312" i="13"/>
  <c r="R311" i="13"/>
  <c r="O311" i="13"/>
  <c r="R310" i="13"/>
  <c r="O310" i="13"/>
  <c r="R309" i="13"/>
  <c r="O309" i="13"/>
  <c r="R308" i="13"/>
  <c r="O308" i="13"/>
  <c r="R307" i="13"/>
  <c r="O307" i="13"/>
  <c r="R306" i="13"/>
  <c r="O306" i="13"/>
  <c r="R305" i="13"/>
  <c r="O305" i="13"/>
  <c r="R304" i="13"/>
  <c r="O304" i="13"/>
  <c r="R303" i="13"/>
  <c r="O303" i="13"/>
  <c r="R302" i="13"/>
  <c r="O302" i="13"/>
  <c r="R301" i="13"/>
  <c r="O301" i="13"/>
  <c r="R300" i="13"/>
  <c r="O300" i="13"/>
  <c r="R299" i="13"/>
  <c r="O299" i="13"/>
  <c r="R298" i="13"/>
  <c r="O298" i="13"/>
  <c r="R297" i="13"/>
  <c r="O297" i="13"/>
  <c r="R296" i="13"/>
  <c r="O296" i="13"/>
  <c r="R295" i="13"/>
  <c r="O295" i="13"/>
  <c r="R294" i="13"/>
  <c r="O294" i="13"/>
  <c r="R293" i="13"/>
  <c r="O293" i="13"/>
  <c r="R292" i="13"/>
  <c r="O292" i="13"/>
  <c r="R291" i="13"/>
  <c r="O291" i="13"/>
  <c r="R290" i="13"/>
  <c r="O290" i="13"/>
  <c r="R289" i="13"/>
  <c r="O289" i="13"/>
  <c r="R288" i="13"/>
  <c r="O288" i="13"/>
  <c r="R287" i="13"/>
  <c r="O287" i="13"/>
  <c r="R286" i="13"/>
  <c r="O286" i="13"/>
  <c r="R285" i="13"/>
  <c r="O285" i="13"/>
  <c r="R284" i="13"/>
  <c r="O284" i="13"/>
  <c r="R283" i="13"/>
  <c r="O283" i="13"/>
  <c r="R282" i="13"/>
  <c r="O282" i="13"/>
  <c r="R281" i="13"/>
  <c r="O281" i="13"/>
  <c r="R280" i="13"/>
  <c r="O280" i="13"/>
  <c r="R279" i="13"/>
  <c r="O279" i="13"/>
  <c r="R278" i="13"/>
  <c r="O278" i="13"/>
  <c r="R277" i="13"/>
  <c r="O277" i="13"/>
  <c r="R276" i="13"/>
  <c r="O276" i="13"/>
  <c r="R275" i="13"/>
  <c r="O275" i="13"/>
  <c r="R274" i="13"/>
  <c r="O274" i="13"/>
  <c r="R273" i="13"/>
  <c r="O273" i="13"/>
  <c r="R272" i="13"/>
  <c r="O272" i="13"/>
  <c r="R271" i="13"/>
  <c r="O271" i="13"/>
  <c r="R270" i="13"/>
  <c r="O270" i="13"/>
  <c r="R269" i="13"/>
  <c r="O269" i="13"/>
  <c r="R268" i="13"/>
  <c r="O268" i="13"/>
  <c r="R267" i="13"/>
  <c r="O267" i="13"/>
  <c r="R266" i="13"/>
  <c r="O266" i="13"/>
  <c r="R265" i="13"/>
  <c r="O265" i="13"/>
  <c r="R264" i="13"/>
  <c r="O264" i="13"/>
  <c r="R263" i="13"/>
  <c r="O263" i="13"/>
  <c r="R262" i="13"/>
  <c r="O262" i="13"/>
  <c r="R261" i="13"/>
  <c r="O261" i="13"/>
  <c r="R260" i="13"/>
  <c r="O260" i="13"/>
  <c r="R259" i="13"/>
  <c r="O259" i="13"/>
  <c r="R258" i="13"/>
  <c r="O258" i="13"/>
  <c r="R257" i="13"/>
  <c r="O257" i="13"/>
  <c r="R256" i="13"/>
  <c r="O256" i="13"/>
  <c r="R255" i="13"/>
  <c r="O255" i="13"/>
  <c r="R254" i="13"/>
  <c r="O254" i="13"/>
  <c r="R253" i="13"/>
  <c r="O253" i="13"/>
  <c r="R252" i="13"/>
  <c r="O252" i="13"/>
  <c r="R251" i="13"/>
  <c r="O251" i="13"/>
  <c r="R250" i="13"/>
  <c r="O250" i="13"/>
  <c r="R249" i="13"/>
  <c r="O249" i="13"/>
  <c r="R248" i="13"/>
  <c r="O248" i="13"/>
  <c r="R247" i="13"/>
  <c r="O247" i="13"/>
  <c r="R246" i="13"/>
  <c r="O246" i="13"/>
  <c r="R245" i="13"/>
  <c r="O245" i="13"/>
  <c r="R244" i="13"/>
  <c r="O244" i="13"/>
  <c r="R243" i="13"/>
  <c r="O243" i="13"/>
  <c r="R242" i="13"/>
  <c r="O242" i="13"/>
  <c r="R241" i="13"/>
  <c r="O241" i="13"/>
  <c r="R240" i="13"/>
  <c r="O240" i="13"/>
  <c r="R239" i="13"/>
  <c r="O239" i="13"/>
  <c r="R238" i="13"/>
  <c r="O238" i="13"/>
  <c r="R237" i="13"/>
  <c r="O237" i="13"/>
  <c r="R236" i="13"/>
  <c r="O236" i="13"/>
  <c r="R235" i="13"/>
  <c r="O235" i="13"/>
  <c r="R234" i="13"/>
  <c r="O234" i="13"/>
  <c r="R233" i="13"/>
  <c r="O233" i="13"/>
  <c r="R232" i="13"/>
  <c r="O232" i="13"/>
  <c r="R231" i="13"/>
  <c r="O231" i="13"/>
  <c r="R230" i="13"/>
  <c r="O230" i="13"/>
  <c r="R229" i="13"/>
  <c r="O229" i="13"/>
  <c r="R228" i="13"/>
  <c r="O228" i="13"/>
  <c r="R227" i="13"/>
  <c r="O227" i="13"/>
  <c r="R226" i="13"/>
  <c r="O226" i="13"/>
  <c r="R225" i="13"/>
  <c r="O225" i="13"/>
  <c r="R224" i="13"/>
  <c r="O224" i="13"/>
  <c r="R223" i="13"/>
  <c r="O223" i="13"/>
  <c r="R222" i="13"/>
  <c r="O222" i="13"/>
  <c r="R221" i="13"/>
  <c r="O221" i="13"/>
  <c r="R220" i="13"/>
  <c r="O220" i="13"/>
  <c r="R219" i="13"/>
  <c r="O219" i="13"/>
  <c r="R218" i="13"/>
  <c r="O218" i="13"/>
  <c r="R217" i="13"/>
  <c r="O217" i="13"/>
  <c r="R216" i="13"/>
  <c r="O216" i="13"/>
  <c r="R215" i="13"/>
  <c r="O215" i="13"/>
  <c r="R214" i="13"/>
  <c r="O214" i="13"/>
  <c r="R213" i="13"/>
  <c r="O213" i="13"/>
  <c r="R212" i="13"/>
  <c r="O212" i="13"/>
  <c r="R211" i="13"/>
  <c r="O211" i="13"/>
  <c r="R210" i="13"/>
  <c r="O210" i="13"/>
  <c r="R209" i="13"/>
  <c r="O209" i="13"/>
  <c r="R208" i="13"/>
  <c r="O208" i="13"/>
  <c r="R207" i="13"/>
  <c r="O207" i="13"/>
  <c r="R206" i="13"/>
  <c r="O206" i="13"/>
  <c r="R205" i="13"/>
  <c r="O205" i="13"/>
  <c r="R204" i="13"/>
  <c r="O204" i="13"/>
  <c r="R203" i="13"/>
  <c r="O203" i="13"/>
  <c r="R202" i="13"/>
  <c r="O202" i="13"/>
  <c r="R201" i="13"/>
  <c r="O201" i="13"/>
  <c r="R200" i="13"/>
  <c r="O200" i="13"/>
  <c r="R199" i="13"/>
  <c r="O199" i="13"/>
  <c r="R198" i="13"/>
  <c r="O198" i="13"/>
  <c r="R197" i="13"/>
  <c r="O197" i="13"/>
  <c r="R196" i="13"/>
  <c r="O196" i="13"/>
  <c r="R195" i="13"/>
  <c r="O195" i="13"/>
  <c r="R194" i="13"/>
  <c r="O194" i="13"/>
  <c r="R193" i="13"/>
  <c r="O193" i="13"/>
  <c r="R192" i="13"/>
  <c r="O192" i="13"/>
  <c r="R191" i="13"/>
  <c r="O191" i="13"/>
  <c r="R190" i="13"/>
  <c r="O190" i="13"/>
  <c r="R189" i="13"/>
  <c r="O189" i="13"/>
  <c r="R188" i="13"/>
  <c r="O188" i="13"/>
  <c r="R187" i="13"/>
  <c r="O187" i="13"/>
  <c r="R186" i="13"/>
  <c r="O186" i="13"/>
  <c r="R185" i="13"/>
  <c r="O185" i="13"/>
  <c r="R184" i="13"/>
  <c r="O184" i="13"/>
  <c r="R183" i="13"/>
  <c r="O183" i="13"/>
  <c r="R182" i="13"/>
  <c r="O182" i="13"/>
  <c r="R181" i="13"/>
  <c r="O181" i="13"/>
  <c r="R180" i="13"/>
  <c r="O180" i="13"/>
  <c r="R179" i="13"/>
  <c r="O179" i="13"/>
  <c r="R178" i="13"/>
  <c r="O178" i="13"/>
  <c r="R177" i="13"/>
  <c r="O177" i="13"/>
  <c r="R176" i="13"/>
  <c r="O176" i="13"/>
  <c r="R175" i="13"/>
  <c r="O175" i="13"/>
  <c r="R174" i="13"/>
  <c r="O174" i="13"/>
  <c r="R173" i="13"/>
  <c r="O173" i="13"/>
  <c r="R172" i="13"/>
  <c r="O172" i="13"/>
  <c r="R171" i="13"/>
  <c r="O171" i="13"/>
  <c r="R170" i="13"/>
  <c r="O170" i="13"/>
  <c r="R169" i="13"/>
  <c r="O169" i="13"/>
  <c r="R168" i="13"/>
  <c r="O168" i="13"/>
  <c r="R167" i="13"/>
  <c r="O167" i="13"/>
  <c r="R166" i="13"/>
  <c r="O166" i="13"/>
  <c r="R165" i="13"/>
  <c r="O165" i="13"/>
  <c r="R164" i="13"/>
  <c r="O164" i="13"/>
  <c r="R163" i="13"/>
  <c r="O163" i="13"/>
  <c r="R162" i="13"/>
  <c r="O162" i="13"/>
  <c r="R161" i="13"/>
  <c r="O161" i="13"/>
  <c r="R160" i="13"/>
  <c r="O160" i="13"/>
  <c r="R159" i="13"/>
  <c r="O159" i="13"/>
  <c r="R158" i="13"/>
  <c r="O158" i="13"/>
  <c r="R157" i="13"/>
  <c r="O157" i="13"/>
  <c r="R156" i="13"/>
  <c r="O156" i="13"/>
  <c r="R155" i="13"/>
  <c r="O155" i="13"/>
  <c r="R154" i="13"/>
  <c r="O154" i="13"/>
  <c r="R153" i="13"/>
  <c r="O153" i="13"/>
  <c r="R152" i="13"/>
  <c r="O152" i="13"/>
  <c r="R151" i="13"/>
  <c r="O151" i="13"/>
  <c r="R150" i="13"/>
  <c r="O150" i="13"/>
  <c r="R149" i="13"/>
  <c r="O149" i="13"/>
  <c r="R148" i="13"/>
  <c r="O148" i="13"/>
  <c r="R147" i="13"/>
  <c r="O147" i="13"/>
  <c r="R146" i="13"/>
  <c r="O146" i="13"/>
  <c r="R145" i="13"/>
  <c r="O145" i="13"/>
  <c r="R144" i="13"/>
  <c r="O144" i="13"/>
  <c r="R143" i="13"/>
  <c r="O143" i="13"/>
  <c r="R142" i="13"/>
  <c r="O142" i="13"/>
  <c r="R141" i="13"/>
  <c r="O141" i="13"/>
  <c r="R140" i="13"/>
  <c r="O140" i="13"/>
  <c r="R139" i="13"/>
  <c r="O139" i="13"/>
  <c r="R138" i="13"/>
  <c r="O138" i="13"/>
  <c r="R137" i="13"/>
  <c r="O137" i="13"/>
  <c r="R136" i="13"/>
  <c r="O136" i="13"/>
  <c r="R135" i="13"/>
  <c r="O135" i="13"/>
  <c r="R134" i="13"/>
  <c r="O134" i="13"/>
  <c r="R133" i="13"/>
  <c r="O133" i="13"/>
  <c r="R132" i="13"/>
  <c r="O132" i="13"/>
  <c r="R131" i="13"/>
  <c r="O131" i="13"/>
  <c r="R130" i="13"/>
  <c r="O130" i="13"/>
  <c r="R129" i="13"/>
  <c r="O129" i="13"/>
  <c r="R128" i="13"/>
  <c r="O128" i="13"/>
  <c r="R127" i="13"/>
  <c r="O127" i="13"/>
  <c r="R126" i="13"/>
  <c r="O126" i="13"/>
  <c r="R125" i="13"/>
  <c r="O125" i="13"/>
  <c r="R124" i="13"/>
  <c r="O124" i="13"/>
  <c r="R123" i="13"/>
  <c r="O123" i="13"/>
  <c r="R122" i="13"/>
  <c r="O122" i="13"/>
  <c r="R121" i="13"/>
  <c r="O121" i="13"/>
  <c r="R120" i="13"/>
  <c r="O120" i="13"/>
  <c r="R119" i="13"/>
  <c r="O119" i="13"/>
  <c r="R118" i="13"/>
  <c r="O118" i="13"/>
  <c r="R117" i="13"/>
  <c r="O117" i="13"/>
  <c r="R116" i="13"/>
  <c r="O116" i="13"/>
  <c r="R115" i="13"/>
  <c r="O115" i="13"/>
  <c r="R114" i="13"/>
  <c r="O114" i="13"/>
  <c r="R113" i="13"/>
  <c r="O113" i="13"/>
  <c r="R112" i="13"/>
  <c r="O112" i="13"/>
  <c r="R111" i="13"/>
  <c r="O111" i="13"/>
  <c r="R110" i="13"/>
  <c r="O110" i="13"/>
  <c r="R109" i="13"/>
  <c r="O109" i="13"/>
  <c r="R108" i="13"/>
  <c r="O108" i="13"/>
  <c r="R107" i="13"/>
  <c r="O107" i="13"/>
  <c r="R106" i="13"/>
  <c r="O106" i="13"/>
  <c r="R105" i="13"/>
  <c r="O105" i="13"/>
  <c r="R104" i="13"/>
  <c r="O104" i="13"/>
  <c r="R103" i="13"/>
  <c r="O103" i="13"/>
  <c r="R102" i="13"/>
  <c r="O102" i="13"/>
  <c r="R101" i="13"/>
  <c r="O101" i="13"/>
  <c r="R100" i="13"/>
  <c r="O100" i="13"/>
  <c r="R99" i="13"/>
  <c r="O99" i="13"/>
  <c r="R98" i="13"/>
  <c r="O98" i="13"/>
  <c r="R97" i="13"/>
  <c r="O97" i="13"/>
  <c r="R96" i="13"/>
  <c r="O96" i="13"/>
  <c r="R95" i="13"/>
  <c r="O95" i="13"/>
  <c r="R94" i="13"/>
  <c r="O94" i="13"/>
  <c r="R93" i="13"/>
  <c r="O93" i="13"/>
  <c r="R92" i="13"/>
  <c r="O92" i="13"/>
  <c r="R91" i="13"/>
  <c r="O91" i="13"/>
  <c r="R90" i="13"/>
  <c r="O90" i="13"/>
  <c r="R89" i="13"/>
  <c r="O89" i="13"/>
  <c r="R88" i="13"/>
  <c r="O88" i="13"/>
  <c r="R87" i="13"/>
  <c r="O87" i="13"/>
  <c r="R86" i="13"/>
  <c r="O86" i="13"/>
  <c r="R85" i="13"/>
  <c r="O85" i="13"/>
  <c r="R84" i="13"/>
  <c r="O84" i="13"/>
  <c r="R83" i="13"/>
  <c r="O83" i="13"/>
  <c r="R82" i="13"/>
  <c r="O82" i="13"/>
  <c r="R81" i="13"/>
  <c r="O81" i="13"/>
  <c r="R80" i="13"/>
  <c r="O80" i="13"/>
  <c r="R79" i="13"/>
  <c r="O79" i="13"/>
  <c r="R78" i="13"/>
  <c r="O78" i="13"/>
  <c r="R77" i="13"/>
  <c r="O77" i="13"/>
  <c r="R76" i="13"/>
  <c r="O76" i="13"/>
  <c r="R75" i="13"/>
  <c r="O75" i="13"/>
  <c r="R74" i="13"/>
  <c r="O74" i="13"/>
  <c r="R73" i="13"/>
  <c r="O73" i="13"/>
  <c r="R72" i="13"/>
  <c r="O72" i="13"/>
  <c r="R71" i="13"/>
  <c r="O71" i="13"/>
  <c r="R70" i="13"/>
  <c r="O70" i="13"/>
  <c r="R69" i="13"/>
  <c r="O69" i="13"/>
  <c r="R68" i="13"/>
  <c r="O68" i="13"/>
  <c r="R67" i="13"/>
  <c r="O67" i="13"/>
  <c r="R66" i="13"/>
  <c r="O66" i="13"/>
  <c r="R65" i="13"/>
  <c r="O65" i="13"/>
  <c r="R64" i="13"/>
  <c r="O64" i="13"/>
  <c r="R63" i="13"/>
  <c r="O63" i="13"/>
  <c r="R62" i="13"/>
  <c r="O62" i="13"/>
  <c r="R61" i="13"/>
  <c r="O61" i="13"/>
  <c r="R60" i="13"/>
  <c r="O60" i="13"/>
  <c r="R59" i="13"/>
  <c r="O59" i="13"/>
  <c r="R58" i="13"/>
  <c r="O58" i="13"/>
  <c r="R57" i="13"/>
  <c r="O57" i="13"/>
  <c r="R56" i="13"/>
  <c r="O56" i="13"/>
  <c r="R55" i="13"/>
  <c r="O55" i="13"/>
  <c r="R54" i="13"/>
  <c r="O54" i="13"/>
  <c r="R53" i="13"/>
  <c r="O53" i="13"/>
  <c r="R52" i="13"/>
  <c r="O52" i="13"/>
  <c r="R51" i="13"/>
  <c r="O51" i="13"/>
  <c r="R50" i="13"/>
  <c r="O50" i="13"/>
  <c r="R49" i="13"/>
  <c r="O49" i="13"/>
  <c r="R48" i="13"/>
  <c r="O48" i="13"/>
  <c r="R47" i="13"/>
  <c r="O47" i="13"/>
  <c r="R46" i="13"/>
  <c r="O46" i="13"/>
  <c r="R45" i="13"/>
  <c r="O45" i="13"/>
  <c r="R44" i="13"/>
  <c r="O44" i="13"/>
  <c r="R43" i="13"/>
  <c r="O43" i="13"/>
  <c r="R42" i="13"/>
  <c r="O42" i="13"/>
  <c r="R41" i="13"/>
  <c r="O41" i="13"/>
  <c r="R40" i="13"/>
  <c r="O40" i="13"/>
  <c r="R39" i="13"/>
  <c r="O39" i="13"/>
  <c r="R38" i="13"/>
  <c r="O38" i="13"/>
  <c r="R37" i="13"/>
  <c r="O37" i="13"/>
  <c r="R36" i="13"/>
  <c r="O36" i="13"/>
  <c r="R35" i="13"/>
  <c r="O35" i="13"/>
  <c r="R34" i="13"/>
  <c r="O34" i="13"/>
  <c r="R33" i="13"/>
  <c r="O33" i="13"/>
  <c r="R32" i="13"/>
  <c r="O32" i="13"/>
  <c r="R31" i="13"/>
  <c r="O31" i="13"/>
  <c r="R30" i="13"/>
  <c r="O30" i="13"/>
  <c r="R29" i="13"/>
  <c r="O29" i="13"/>
  <c r="R28" i="13"/>
  <c r="O28" i="13"/>
  <c r="R27" i="13"/>
  <c r="O27" i="13"/>
  <c r="R26" i="13"/>
  <c r="O26" i="13"/>
  <c r="R25" i="13"/>
  <c r="O25" i="13"/>
  <c r="R24" i="13"/>
  <c r="O24" i="13"/>
  <c r="R23" i="13"/>
  <c r="O23" i="13"/>
  <c r="R22" i="13"/>
  <c r="O22" i="13"/>
  <c r="R21" i="13"/>
  <c r="O21" i="13"/>
  <c r="R20" i="13"/>
  <c r="O20" i="13"/>
  <c r="R19" i="13"/>
  <c r="O19" i="13"/>
  <c r="R18" i="13"/>
  <c r="O18" i="13"/>
  <c r="R17" i="13"/>
  <c r="O17" i="13"/>
  <c r="R16" i="13"/>
  <c r="O16" i="13"/>
  <c r="R15" i="13"/>
  <c r="O15" i="13"/>
  <c r="R14" i="13"/>
  <c r="O14" i="13"/>
  <c r="R13" i="13"/>
  <c r="O13" i="13"/>
  <c r="R12" i="13"/>
  <c r="O12" i="13"/>
  <c r="R11" i="13"/>
  <c r="O11" i="13"/>
  <c r="R10" i="13"/>
  <c r="O10" i="13"/>
  <c r="R9" i="13"/>
  <c r="O9" i="13"/>
  <c r="R8" i="13"/>
  <c r="O8" i="13"/>
  <c r="R7" i="13"/>
  <c r="O7" i="13"/>
  <c r="R6" i="13"/>
  <c r="O6" i="13"/>
  <c r="R5" i="13"/>
  <c r="O5" i="13"/>
  <c r="R4" i="13"/>
  <c r="O4" i="13"/>
  <c r="R3" i="13"/>
  <c r="O3" i="13"/>
  <c r="R2" i="13"/>
  <c r="O2" i="13"/>
  <c r="AD3" i="8"/>
  <c r="AD4" i="8"/>
  <c r="AD5" i="8"/>
  <c r="AD6" i="8"/>
  <c r="AD7" i="8"/>
  <c r="AD8" i="8"/>
  <c r="AD9" i="8"/>
  <c r="AD10" i="8"/>
  <c r="AD11" i="8"/>
  <c r="AD12" i="8"/>
  <c r="AD13" i="8"/>
  <c r="AD14" i="8"/>
  <c r="AD15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D37" i="8"/>
  <c r="AD38" i="8"/>
  <c r="AD39" i="8"/>
  <c r="AD40" i="8"/>
  <c r="AD41" i="8"/>
  <c r="AD42" i="8"/>
  <c r="AD43" i="8"/>
  <c r="AD44" i="8"/>
  <c r="AD45" i="8"/>
  <c r="AD46" i="8"/>
  <c r="AD47" i="8"/>
  <c r="AD48" i="8"/>
  <c r="AD49" i="8"/>
  <c r="AD50" i="8"/>
  <c r="AD51" i="8"/>
  <c r="AD52" i="8"/>
  <c r="AD53" i="8"/>
  <c r="AD54" i="8"/>
  <c r="AD55" i="8"/>
  <c r="AD56" i="8"/>
  <c r="AD57" i="8"/>
  <c r="AD58" i="8"/>
  <c r="AD59" i="8"/>
  <c r="AD60" i="8"/>
  <c r="AD61" i="8"/>
  <c r="AD62" i="8"/>
  <c r="AD63" i="8"/>
  <c r="AD64" i="8"/>
  <c r="AD65" i="8"/>
  <c r="AD66" i="8"/>
  <c r="AD67" i="8"/>
  <c r="AD68" i="8"/>
  <c r="AD69" i="8"/>
  <c r="AD70" i="8"/>
  <c r="AD71" i="8"/>
  <c r="AD72" i="8"/>
  <c r="AD73" i="8"/>
  <c r="AD74" i="8"/>
  <c r="AD75" i="8"/>
  <c r="AD76" i="8"/>
  <c r="AD77" i="8"/>
  <c r="AD78" i="8"/>
  <c r="AD79" i="8"/>
  <c r="AD80" i="8"/>
  <c r="AD81" i="8"/>
  <c r="AD82" i="8"/>
  <c r="AD83" i="8"/>
  <c r="AD84" i="8"/>
  <c r="AD85" i="8"/>
  <c r="AD86" i="8"/>
  <c r="AD87" i="8"/>
  <c r="AD88" i="8"/>
  <c r="AD89" i="8"/>
  <c r="AD90" i="8"/>
  <c r="AD91" i="8"/>
  <c r="AD92" i="8"/>
  <c r="AD93" i="8"/>
  <c r="AD94" i="8"/>
  <c r="AD95" i="8"/>
  <c r="AD96" i="8"/>
  <c r="AD97" i="8"/>
  <c r="AD98" i="8"/>
  <c r="AD99" i="8"/>
  <c r="AD100" i="8"/>
  <c r="AD101" i="8"/>
  <c r="AD102" i="8"/>
  <c r="AD103" i="8"/>
  <c r="AD104" i="8"/>
  <c r="AD105" i="8"/>
  <c r="AD106" i="8"/>
  <c r="AD107" i="8"/>
  <c r="AD108" i="8"/>
  <c r="AD109" i="8"/>
  <c r="AD110" i="8"/>
  <c r="AD111" i="8"/>
  <c r="AD112" i="8"/>
  <c r="AD113" i="8"/>
  <c r="AD114" i="8"/>
  <c r="AD115" i="8"/>
  <c r="AD116" i="8"/>
  <c r="AD117" i="8"/>
  <c r="AD118" i="8"/>
  <c r="AD119" i="8"/>
  <c r="AD120" i="8"/>
  <c r="AD121" i="8"/>
  <c r="AD122" i="8"/>
  <c r="AD123" i="8"/>
  <c r="AD124" i="8"/>
  <c r="AD125" i="8"/>
  <c r="AD126" i="8"/>
  <c r="AD127" i="8"/>
  <c r="AD128" i="8"/>
  <c r="AD129" i="8"/>
  <c r="AD130" i="8"/>
  <c r="AD131" i="8"/>
  <c r="AD132" i="8"/>
  <c r="AD133" i="8"/>
  <c r="AD134" i="8"/>
  <c r="AD135" i="8"/>
  <c r="AD136" i="8"/>
  <c r="AD137" i="8"/>
  <c r="AD138" i="8"/>
  <c r="AD139" i="8"/>
  <c r="AD140" i="8"/>
  <c r="AD141" i="8"/>
  <c r="AD142" i="8"/>
  <c r="AD143" i="8"/>
  <c r="AD144" i="8"/>
  <c r="AD145" i="8"/>
  <c r="AD146" i="8"/>
  <c r="AD147" i="8"/>
  <c r="AD148" i="8"/>
  <c r="AD149" i="8"/>
  <c r="AD150" i="8"/>
  <c r="AD153" i="8"/>
  <c r="AD154" i="8"/>
  <c r="AD155" i="8"/>
  <c r="AD156" i="8"/>
  <c r="AD157" i="8"/>
  <c r="AD158" i="8"/>
  <c r="AD159" i="8"/>
  <c r="AD160" i="8"/>
  <c r="AD161" i="8"/>
  <c r="AD162" i="8"/>
  <c r="AD163" i="8"/>
  <c r="AD164" i="8"/>
  <c r="AD165" i="8"/>
  <c r="AD166" i="8"/>
  <c r="AD167" i="8"/>
  <c r="AD169" i="8"/>
  <c r="AD170" i="8"/>
  <c r="AD171" i="8"/>
  <c r="AD172" i="8"/>
  <c r="AD173" i="8"/>
  <c r="AD174" i="8"/>
  <c r="AD175" i="8"/>
  <c r="AD176" i="8"/>
  <c r="AD177" i="8"/>
  <c r="AD178" i="8"/>
  <c r="AD179" i="8"/>
  <c r="AD180" i="8"/>
  <c r="AD181" i="8"/>
  <c r="AD182" i="8"/>
  <c r="AD183" i="8"/>
  <c r="AD184" i="8"/>
  <c r="AD185" i="8"/>
  <c r="AD186" i="8"/>
  <c r="AD187" i="8"/>
  <c r="AD188" i="8"/>
  <c r="AD189" i="8"/>
  <c r="AD190" i="8"/>
  <c r="AD191" i="8"/>
  <c r="AD192" i="8"/>
  <c r="AD193" i="8"/>
  <c r="AD194" i="8"/>
  <c r="AD195" i="8"/>
  <c r="AD196" i="8"/>
  <c r="AD197" i="8"/>
  <c r="AD198" i="8"/>
  <c r="AD199" i="8"/>
  <c r="AD200" i="8"/>
  <c r="AD201" i="8"/>
  <c r="AD202" i="8"/>
  <c r="AD203" i="8"/>
  <c r="AD204" i="8"/>
  <c r="AD205" i="8"/>
  <c r="AD206" i="8"/>
  <c r="AD207" i="8"/>
  <c r="AD208" i="8"/>
  <c r="AD209" i="8"/>
  <c r="AD210" i="8"/>
  <c r="AD211" i="8"/>
  <c r="AD212" i="8"/>
  <c r="AD213" i="8"/>
  <c r="AD214" i="8"/>
  <c r="AD215" i="8"/>
  <c r="AD216" i="8"/>
  <c r="AD217" i="8"/>
  <c r="AD218" i="8"/>
  <c r="AD219" i="8"/>
  <c r="AD220" i="8"/>
  <c r="AD221" i="8"/>
  <c r="AD222" i="8"/>
  <c r="AD223" i="8"/>
  <c r="AD224" i="8"/>
  <c r="AD225" i="8"/>
  <c r="AD226" i="8"/>
  <c r="AD227" i="8"/>
  <c r="AD228" i="8"/>
  <c r="AD229" i="8"/>
  <c r="AD230" i="8"/>
  <c r="AD231" i="8"/>
  <c r="AD232" i="8"/>
  <c r="AD233" i="8"/>
  <c r="AD234" i="8"/>
  <c r="AD235" i="8"/>
  <c r="AD236" i="8"/>
  <c r="AD237" i="8"/>
  <c r="AD238" i="8"/>
  <c r="AD239" i="8"/>
  <c r="AD240" i="8"/>
  <c r="AD241" i="8"/>
  <c r="AD242" i="8"/>
  <c r="AD243" i="8"/>
  <c r="AD244" i="8"/>
  <c r="AD245" i="8"/>
  <c r="AD246" i="8"/>
  <c r="AD247" i="8"/>
  <c r="AD248" i="8"/>
  <c r="AD249" i="8"/>
  <c r="AD250" i="8"/>
  <c r="AD251" i="8"/>
  <c r="AD252" i="8"/>
  <c r="AD253" i="8"/>
  <c r="AD254" i="8"/>
  <c r="AD255" i="8"/>
  <c r="AD256" i="8"/>
  <c r="AD257" i="8"/>
  <c r="AD258" i="8"/>
  <c r="AD259" i="8"/>
  <c r="AD260" i="8"/>
  <c r="AD261" i="8"/>
  <c r="AD262" i="8"/>
  <c r="AD263" i="8"/>
  <c r="AD264" i="8"/>
  <c r="AD265" i="8"/>
  <c r="AD266" i="8"/>
  <c r="AD267" i="8"/>
  <c r="AD268" i="8"/>
  <c r="AD269" i="8"/>
  <c r="AD270" i="8"/>
  <c r="AD271" i="8"/>
  <c r="AD272" i="8"/>
  <c r="AD273" i="8"/>
  <c r="AD274" i="8"/>
  <c r="AD275" i="8"/>
  <c r="AD276" i="8"/>
  <c r="AD277" i="8"/>
  <c r="AD278" i="8"/>
  <c r="AD279" i="8"/>
  <c r="AD280" i="8"/>
  <c r="AD281" i="8"/>
  <c r="AD282" i="8"/>
  <c r="AD283" i="8"/>
  <c r="AD284" i="8"/>
  <c r="AD285" i="8"/>
  <c r="AD286" i="8"/>
  <c r="AD287" i="8"/>
  <c r="AD288" i="8"/>
  <c r="AD289" i="8"/>
  <c r="AD290" i="8"/>
  <c r="AD291" i="8"/>
  <c r="AD292" i="8"/>
  <c r="AD293" i="8"/>
  <c r="AD294" i="8"/>
  <c r="AD295" i="8"/>
  <c r="AD296" i="8"/>
  <c r="AD297" i="8"/>
  <c r="AD298" i="8"/>
  <c r="AD299" i="8"/>
  <c r="AD300" i="8"/>
  <c r="AD301" i="8"/>
  <c r="AD302" i="8"/>
  <c r="AD303" i="8"/>
  <c r="AD304" i="8"/>
  <c r="AD305" i="8"/>
  <c r="AD306" i="8"/>
  <c r="AD307" i="8"/>
  <c r="AD308" i="8"/>
  <c r="AD309" i="8"/>
  <c r="AD310" i="8"/>
  <c r="AD311" i="8"/>
  <c r="AD312" i="8"/>
  <c r="AD313" i="8"/>
  <c r="AD314" i="8"/>
  <c r="AD315" i="8"/>
  <c r="AD316" i="8"/>
  <c r="AD317" i="8"/>
  <c r="AD318" i="8"/>
  <c r="AD319" i="8"/>
  <c r="AD320" i="8"/>
  <c r="AD321" i="8"/>
  <c r="AD322" i="8"/>
  <c r="AD323" i="8"/>
  <c r="AD324" i="8"/>
  <c r="AD325" i="8"/>
  <c r="AD326" i="8"/>
  <c r="AD327" i="8"/>
  <c r="AD328" i="8"/>
  <c r="AD329" i="8"/>
  <c r="AD330" i="8"/>
  <c r="AD331" i="8"/>
  <c r="AD332" i="8"/>
  <c r="AD333" i="8"/>
  <c r="AD334" i="8"/>
  <c r="AD335" i="8"/>
  <c r="AD336" i="8"/>
  <c r="AD337" i="8"/>
  <c r="AD338" i="8"/>
  <c r="AD339" i="8"/>
  <c r="AD340" i="8"/>
  <c r="AD341" i="8"/>
  <c r="AD342" i="8"/>
  <c r="AD343" i="8"/>
  <c r="AD344" i="8"/>
  <c r="AD345" i="8"/>
  <c r="AD346" i="8"/>
  <c r="AD347" i="8"/>
  <c r="AD348" i="8"/>
  <c r="AD349" i="8"/>
  <c r="AD350" i="8"/>
  <c r="AD351" i="8"/>
  <c r="AD352" i="8"/>
  <c r="AD353" i="8"/>
  <c r="AD354" i="8"/>
  <c r="AD355" i="8"/>
  <c r="AD356" i="8"/>
  <c r="AD357" i="8"/>
  <c r="AD358" i="8"/>
  <c r="AD359" i="8"/>
  <c r="AD360" i="8"/>
  <c r="AD361" i="8"/>
  <c r="AD362" i="8"/>
  <c r="AD363" i="8"/>
  <c r="AD364" i="8"/>
  <c r="AD365" i="8"/>
  <c r="AD366" i="8"/>
  <c r="AD367" i="8"/>
  <c r="AD368" i="8"/>
  <c r="AD369" i="8"/>
  <c r="AD370" i="8"/>
  <c r="AD371" i="8"/>
  <c r="AD372" i="8"/>
  <c r="AD373" i="8"/>
  <c r="AD374" i="8"/>
  <c r="AD375" i="8"/>
  <c r="AD376" i="8"/>
  <c r="AD377" i="8"/>
  <c r="AD378" i="8"/>
  <c r="AD379" i="8"/>
  <c r="AD380" i="8"/>
  <c r="AD381" i="8"/>
  <c r="AD382" i="8"/>
  <c r="AD383" i="8"/>
  <c r="AD384" i="8"/>
  <c r="AD385" i="8"/>
  <c r="AD386" i="8"/>
  <c r="AD387" i="8"/>
  <c r="AD388" i="8"/>
  <c r="AD389" i="8"/>
  <c r="AD390" i="8"/>
  <c r="AD391" i="8"/>
  <c r="AD392" i="8"/>
  <c r="AD393" i="8"/>
  <c r="AD394" i="8"/>
  <c r="AD395" i="8"/>
  <c r="AD396" i="8"/>
  <c r="AD397" i="8"/>
  <c r="AD398" i="8"/>
  <c r="AD399" i="8"/>
  <c r="AD400" i="8"/>
  <c r="AD401" i="8"/>
  <c r="AD402" i="8"/>
  <c r="AD403" i="8"/>
  <c r="AD404" i="8"/>
  <c r="AD405" i="8"/>
  <c r="AD406" i="8"/>
  <c r="AD407" i="8"/>
  <c r="AD408" i="8"/>
  <c r="AD409" i="8"/>
  <c r="AD410" i="8"/>
  <c r="AD411" i="8"/>
  <c r="AD412" i="8"/>
  <c r="AD414" i="8"/>
  <c r="AD415" i="8"/>
  <c r="AD416" i="8"/>
  <c r="AD417" i="8"/>
  <c r="AD418" i="8"/>
  <c r="AD419" i="8"/>
  <c r="AD420" i="8"/>
  <c r="AD421" i="8"/>
  <c r="AD422" i="8"/>
  <c r="AD423" i="8"/>
  <c r="AD425" i="8"/>
  <c r="AD426" i="8"/>
  <c r="AD427" i="8"/>
  <c r="AD428" i="8"/>
  <c r="AD429" i="8"/>
  <c r="AD430" i="8"/>
  <c r="AD431" i="8"/>
  <c r="AD432" i="8"/>
  <c r="AD433" i="8"/>
  <c r="AD434" i="8"/>
  <c r="AD435" i="8"/>
  <c r="AD436" i="8"/>
  <c r="AD437" i="8"/>
  <c r="AD438" i="8"/>
  <c r="AD439" i="8"/>
  <c r="AD440" i="8"/>
  <c r="AD441" i="8"/>
  <c r="AD442" i="8"/>
  <c r="AD443" i="8"/>
  <c r="AD444" i="8"/>
  <c r="AD445" i="8"/>
  <c r="AD446" i="8"/>
  <c r="AD447" i="8"/>
  <c r="AD448" i="8"/>
  <c r="AD449" i="8"/>
  <c r="AD450" i="8"/>
  <c r="AD451" i="8"/>
  <c r="AD452" i="8"/>
  <c r="AD453" i="8"/>
  <c r="AD454" i="8"/>
  <c r="AD455" i="8"/>
  <c r="AD456" i="8"/>
  <c r="AD457" i="8"/>
  <c r="AD458" i="8"/>
  <c r="AD459" i="8"/>
  <c r="AD460" i="8"/>
  <c r="AD461" i="8"/>
  <c r="AD462" i="8"/>
  <c r="AD463" i="8"/>
  <c r="AD464" i="8"/>
  <c r="AD465" i="8"/>
  <c r="AD466" i="8"/>
  <c r="AD467" i="8"/>
  <c r="AD468" i="8"/>
  <c r="AD469" i="8"/>
  <c r="AD470" i="8"/>
  <c r="AD471" i="8"/>
  <c r="AD472" i="8"/>
  <c r="AD473" i="8"/>
  <c r="AD474" i="8"/>
  <c r="AD475" i="8"/>
  <c r="AD477" i="8"/>
  <c r="AD478" i="8"/>
  <c r="AD479" i="8"/>
  <c r="AD480" i="8"/>
  <c r="AD481" i="8"/>
  <c r="AD482" i="8"/>
  <c r="AD483" i="8"/>
  <c r="AD484" i="8"/>
  <c r="AD485" i="8"/>
  <c r="AD486" i="8"/>
  <c r="AD487" i="8"/>
  <c r="AD488" i="8"/>
  <c r="AD490" i="8"/>
  <c r="AD491" i="8"/>
  <c r="AD492" i="8"/>
  <c r="AD494" i="8"/>
  <c r="AD495" i="8"/>
  <c r="AD496" i="8"/>
  <c r="AD497" i="8"/>
  <c r="AD498" i="8"/>
  <c r="AD499" i="8"/>
  <c r="AD500" i="8"/>
  <c r="AD501" i="8"/>
  <c r="AD502" i="8"/>
  <c r="AD503" i="8"/>
  <c r="AD504" i="8"/>
  <c r="AD505" i="8"/>
  <c r="AD506" i="8"/>
  <c r="AD507" i="8"/>
  <c r="AD508" i="8"/>
  <c r="AD510" i="8"/>
  <c r="AD511" i="8"/>
  <c r="AD512" i="8"/>
  <c r="AD513" i="8"/>
  <c r="AD514" i="8"/>
  <c r="AD515" i="8"/>
  <c r="AD516" i="8"/>
  <c r="AD517" i="8"/>
  <c r="AD518" i="8"/>
  <c r="AD519" i="8"/>
  <c r="AD520" i="8"/>
  <c r="AD521" i="8"/>
  <c r="AD522" i="8"/>
  <c r="AD523" i="8"/>
  <c r="AD524" i="8"/>
  <c r="AD525" i="8"/>
  <c r="AD526" i="8"/>
  <c r="AD527" i="8"/>
  <c r="AD528" i="8"/>
  <c r="AD529" i="8"/>
  <c r="AD530" i="8"/>
  <c r="AD531" i="8"/>
  <c r="AD532" i="8"/>
  <c r="AD533" i="8"/>
  <c r="AD534" i="8"/>
  <c r="AD535" i="8"/>
  <c r="AD536" i="8"/>
  <c r="AD537" i="8"/>
  <c r="AD538" i="8"/>
  <c r="AD539" i="8"/>
  <c r="AD540" i="8"/>
  <c r="AD541" i="8"/>
  <c r="AD542" i="8"/>
  <c r="AD543" i="8"/>
  <c r="AD544" i="8"/>
  <c r="AD545" i="8"/>
  <c r="AD546" i="8"/>
  <c r="AD547" i="8"/>
  <c r="AD548" i="8"/>
  <c r="AD549" i="8"/>
  <c r="AD550" i="8"/>
  <c r="AD551" i="8"/>
  <c r="AD552" i="8"/>
  <c r="AD553" i="8"/>
  <c r="AD554" i="8"/>
  <c r="AD555" i="8"/>
  <c r="AD556" i="8"/>
  <c r="AD557" i="8"/>
  <c r="AD558" i="8"/>
  <c r="AD559" i="8"/>
  <c r="AD560" i="8"/>
  <c r="AD561" i="8"/>
  <c r="AD562" i="8"/>
  <c r="AD563" i="8"/>
  <c r="AD564" i="8"/>
  <c r="AD565" i="8"/>
  <c r="AD566" i="8"/>
  <c r="AD567" i="8"/>
  <c r="AD568" i="8"/>
  <c r="AD570" i="8"/>
  <c r="AD571" i="8"/>
  <c r="AD572" i="8"/>
  <c r="AD573" i="8"/>
  <c r="AD574" i="8"/>
  <c r="AD575" i="8"/>
  <c r="AD576" i="8"/>
  <c r="AD577" i="8"/>
  <c r="AD578" i="8"/>
  <c r="AD579" i="8"/>
  <c r="AD580" i="8"/>
  <c r="AD581" i="8"/>
  <c r="AD582" i="8"/>
  <c r="AD583" i="8"/>
  <c r="AD584" i="8"/>
  <c r="AD585" i="8"/>
  <c r="AD586" i="8"/>
  <c r="AD587" i="8"/>
  <c r="AD588" i="8"/>
  <c r="AD589" i="8"/>
  <c r="AD590" i="8"/>
  <c r="AD591" i="8"/>
  <c r="AD592" i="8"/>
  <c r="AD593" i="8"/>
  <c r="AD594" i="8"/>
  <c r="AD595" i="8"/>
  <c r="AD596" i="8"/>
  <c r="AD597" i="8"/>
  <c r="AD598" i="8"/>
  <c r="AD599" i="8"/>
  <c r="AD2" i="8"/>
  <c r="AS78" i="1" l="1"/>
  <c r="AS79" i="1"/>
  <c r="AS80" i="1"/>
  <c r="AM76" i="1"/>
  <c r="AM77" i="1"/>
  <c r="AM78" i="1"/>
  <c r="AM79" i="1"/>
  <c r="AM80" i="1"/>
  <c r="AL76" i="1"/>
  <c r="AL77" i="1"/>
  <c r="AL78" i="1"/>
  <c r="AL79" i="1"/>
  <c r="AL80" i="1"/>
  <c r="AK76" i="1"/>
  <c r="AK77" i="1"/>
  <c r="AK78" i="1"/>
  <c r="AK79" i="1"/>
  <c r="AK80" i="1"/>
  <c r="AJ76" i="1"/>
  <c r="AJ77" i="1"/>
  <c r="AJ78" i="1"/>
  <c r="AJ79" i="1"/>
  <c r="AJ80" i="1"/>
  <c r="AI76" i="1"/>
  <c r="AI77" i="1"/>
  <c r="AI78" i="1"/>
  <c r="AI79" i="1"/>
  <c r="AI80" i="1"/>
  <c r="AH76" i="1"/>
  <c r="AH77" i="1"/>
  <c r="AH78" i="1"/>
  <c r="AH79" i="1"/>
  <c r="AH80" i="1"/>
  <c r="AF78" i="1"/>
  <c r="AF79" i="1"/>
  <c r="AF80" i="1"/>
  <c r="Y78" i="1"/>
  <c r="Y79" i="1"/>
  <c r="Y80" i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AY71" i="1"/>
  <c r="AY72" i="1"/>
  <c r="AY73" i="1"/>
  <c r="AY74" i="1"/>
  <c r="AY75" i="1"/>
  <c r="AY76" i="1"/>
  <c r="AY77" i="1"/>
  <c r="AS76" i="1"/>
  <c r="AS77" i="1"/>
  <c r="AF75" i="1"/>
  <c r="AF76" i="1"/>
  <c r="AF77" i="1"/>
  <c r="Y76" i="1"/>
  <c r="Y77" i="1"/>
  <c r="AC2128" i="4"/>
  <c r="Z2131" i="4"/>
  <c r="AA1900" i="4"/>
  <c r="AA873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C1869" i="4"/>
  <c r="AC1870" i="4"/>
  <c r="AC1871" i="4"/>
  <c r="AC1872" i="4"/>
  <c r="AC1873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AC1892" i="4"/>
  <c r="AC1893" i="4"/>
  <c r="AC1894" i="4"/>
  <c r="AC1895" i="4"/>
  <c r="AC1896" i="4"/>
  <c r="AC1897" i="4"/>
  <c r="AC1898" i="4"/>
  <c r="AC1899" i="4"/>
  <c r="AC1900" i="4"/>
  <c r="AC1901" i="4"/>
  <c r="AC1902" i="4"/>
  <c r="AC1903" i="4"/>
  <c r="AC1904" i="4"/>
  <c r="AC1905" i="4"/>
  <c r="AC1906" i="4"/>
  <c r="AC1907" i="4"/>
  <c r="AC1908" i="4"/>
  <c r="AC1909" i="4"/>
  <c r="AC1910" i="4"/>
  <c r="AC1911" i="4"/>
  <c r="AC1912" i="4"/>
  <c r="AC1913" i="4"/>
  <c r="AC1914" i="4"/>
  <c r="AC1915" i="4"/>
  <c r="AC1916" i="4"/>
  <c r="AC1917" i="4"/>
  <c r="AC1918" i="4"/>
  <c r="AC1919" i="4"/>
  <c r="AC1920" i="4"/>
  <c r="AC1921" i="4"/>
  <c r="AC1922" i="4"/>
  <c r="AC1923" i="4"/>
  <c r="AC1924" i="4"/>
  <c r="AC1925" i="4"/>
  <c r="AC1926" i="4"/>
  <c r="AC1927" i="4"/>
  <c r="AC1928" i="4"/>
  <c r="AC1929" i="4"/>
  <c r="AC1930" i="4"/>
  <c r="AC1931" i="4"/>
  <c r="AC1932" i="4"/>
  <c r="AC1933" i="4"/>
  <c r="AC1934" i="4"/>
  <c r="AC1935" i="4"/>
  <c r="AC1936" i="4"/>
  <c r="AC1937" i="4"/>
  <c r="AC1938" i="4"/>
  <c r="AC1939" i="4"/>
  <c r="AC1940" i="4"/>
  <c r="AC1941" i="4"/>
  <c r="AC1942" i="4"/>
  <c r="AC1943" i="4"/>
  <c r="AC1944" i="4"/>
  <c r="AC1945" i="4"/>
  <c r="AC1946" i="4"/>
  <c r="AC1947" i="4"/>
  <c r="AC1948" i="4"/>
  <c r="AC1949" i="4"/>
  <c r="AC1950" i="4"/>
  <c r="AC1951" i="4"/>
  <c r="AC1952" i="4"/>
  <c r="AC1953" i="4"/>
  <c r="AC1954" i="4"/>
  <c r="AC1955" i="4"/>
  <c r="AC1956" i="4"/>
  <c r="AC1957" i="4"/>
  <c r="AC1958" i="4"/>
  <c r="AC1959" i="4"/>
  <c r="AC1960" i="4"/>
  <c r="AC1961" i="4"/>
  <c r="AC1962" i="4"/>
  <c r="AC1963" i="4"/>
  <c r="AC1964" i="4"/>
  <c r="AC1965" i="4"/>
  <c r="AC1966" i="4"/>
  <c r="AC1967" i="4"/>
  <c r="AC1968" i="4"/>
  <c r="AC1969" i="4"/>
  <c r="AC1970" i="4"/>
  <c r="AC1971" i="4"/>
  <c r="AC1972" i="4"/>
  <c r="AC1973" i="4"/>
  <c r="AC1974" i="4"/>
  <c r="AC1975" i="4"/>
  <c r="AC1976" i="4"/>
  <c r="AC1977" i="4"/>
  <c r="AC1978" i="4"/>
  <c r="AC1979" i="4"/>
  <c r="AC1980" i="4"/>
  <c r="AC1981" i="4"/>
  <c r="AC1982" i="4"/>
  <c r="AC1983" i="4"/>
  <c r="AC1984" i="4"/>
  <c r="AC1985" i="4"/>
  <c r="AC1986" i="4"/>
  <c r="AC1987" i="4"/>
  <c r="AC1988" i="4"/>
  <c r="AC1989" i="4"/>
  <c r="AC1990" i="4"/>
  <c r="AC1991" i="4"/>
  <c r="AC1992" i="4"/>
  <c r="AC1993" i="4"/>
  <c r="AC1994" i="4"/>
  <c r="AC1995" i="4"/>
  <c r="AC1996" i="4"/>
  <c r="AC1997" i="4"/>
  <c r="AC1998" i="4"/>
  <c r="AC1999" i="4"/>
  <c r="AC2000" i="4"/>
  <c r="AC2001" i="4"/>
  <c r="AC2002" i="4"/>
  <c r="AC2003" i="4"/>
  <c r="AC2004" i="4"/>
  <c r="AC2005" i="4"/>
  <c r="AC2006" i="4"/>
  <c r="AC2007" i="4"/>
  <c r="AC2008" i="4"/>
  <c r="AC2009" i="4"/>
  <c r="AC2010" i="4"/>
  <c r="AC2011" i="4"/>
  <c r="AC2012" i="4"/>
  <c r="AC2013" i="4"/>
  <c r="AC2014" i="4"/>
  <c r="AC2015" i="4"/>
  <c r="AC2016" i="4"/>
  <c r="AC2017" i="4"/>
  <c r="AC2018" i="4"/>
  <c r="AC2019" i="4"/>
  <c r="AC2020" i="4"/>
  <c r="AC2021" i="4"/>
  <c r="AC2022" i="4"/>
  <c r="AC2023" i="4"/>
  <c r="AC2024" i="4"/>
  <c r="AC2025" i="4"/>
  <c r="AC2026" i="4"/>
  <c r="AC2027" i="4"/>
  <c r="AC2028" i="4"/>
  <c r="AC2029" i="4"/>
  <c r="AC2030" i="4"/>
  <c r="AC2031" i="4"/>
  <c r="AC2032" i="4"/>
  <c r="AC2033" i="4"/>
  <c r="AC2034" i="4"/>
  <c r="AC2035" i="4"/>
  <c r="AC2036" i="4"/>
  <c r="AC2037" i="4"/>
  <c r="AC2038" i="4"/>
  <c r="AC2039" i="4"/>
  <c r="AC2040" i="4"/>
  <c r="AC2041" i="4"/>
  <c r="AC2042" i="4"/>
  <c r="AC2043" i="4"/>
  <c r="AC2044" i="4"/>
  <c r="AC2045" i="4"/>
  <c r="AC2046" i="4"/>
  <c r="AC2047" i="4"/>
  <c r="AC2048" i="4"/>
  <c r="AC2049" i="4"/>
  <c r="AC2050" i="4"/>
  <c r="AC2051" i="4"/>
  <c r="AC2052" i="4"/>
  <c r="AC2053" i="4"/>
  <c r="AC2054" i="4"/>
  <c r="AC2055" i="4"/>
  <c r="AC2056" i="4"/>
  <c r="AC2057" i="4"/>
  <c r="AC2058" i="4"/>
  <c r="AC2059" i="4"/>
  <c r="AC2060" i="4"/>
  <c r="AC2061" i="4"/>
  <c r="AC2062" i="4"/>
  <c r="AC2063" i="4"/>
  <c r="AC2064" i="4"/>
  <c r="AC2065" i="4"/>
  <c r="AC2066" i="4"/>
  <c r="AC2067" i="4"/>
  <c r="AC2068" i="4"/>
  <c r="AC2069" i="4"/>
  <c r="AC2070" i="4"/>
  <c r="AC2071" i="4"/>
  <c r="AC2072" i="4"/>
  <c r="AC2073" i="4"/>
  <c r="AC2074" i="4"/>
  <c r="AC2075" i="4"/>
  <c r="AC2076" i="4"/>
  <c r="AC2077" i="4"/>
  <c r="AC2078" i="4"/>
  <c r="AC2079" i="4"/>
  <c r="AC2080" i="4"/>
  <c r="AC2081" i="4"/>
  <c r="AC2082" i="4"/>
  <c r="AC2083" i="4"/>
  <c r="AC2084" i="4"/>
  <c r="AC2085" i="4"/>
  <c r="AC2086" i="4"/>
  <c r="AC2087" i="4"/>
  <c r="AC2088" i="4"/>
  <c r="AC2089" i="4"/>
  <c r="AC2090" i="4"/>
  <c r="AC2091" i="4"/>
  <c r="AC2092" i="4"/>
  <c r="AC2093" i="4"/>
  <c r="AC2094" i="4"/>
  <c r="AC2095" i="4"/>
  <c r="AC2096" i="4"/>
  <c r="AC2097" i="4"/>
  <c r="AC2098" i="4"/>
  <c r="AC2099" i="4"/>
  <c r="AC2100" i="4"/>
  <c r="AC2101" i="4"/>
  <c r="AC2102" i="4"/>
  <c r="AC2103" i="4"/>
  <c r="AC2104" i="4"/>
  <c r="AC2105" i="4"/>
  <c r="AC2106" i="4"/>
  <c r="AC2107" i="4"/>
  <c r="AC2108" i="4"/>
  <c r="AC2109" i="4"/>
  <c r="AC2110" i="4"/>
  <c r="AC2111" i="4"/>
  <c r="AC2112" i="4"/>
  <c r="AC2113" i="4"/>
  <c r="AC2114" i="4"/>
  <c r="AC2115" i="4"/>
  <c r="AC2116" i="4"/>
  <c r="AC2117" i="4"/>
  <c r="AC2118" i="4"/>
  <c r="AC2119" i="4"/>
  <c r="AC2120" i="4"/>
  <c r="AC2121" i="4"/>
  <c r="AC2122" i="4"/>
  <c r="AC2123" i="4"/>
  <c r="AC2124" i="4"/>
  <c r="AC2125" i="4"/>
  <c r="AC2126" i="4"/>
  <c r="AC2127" i="4"/>
  <c r="AC2129" i="4"/>
  <c r="AC2130" i="4"/>
  <c r="AC2131" i="4"/>
  <c r="Z1854" i="4"/>
  <c r="Z1855" i="4"/>
  <c r="Z1856" i="4"/>
  <c r="AB1856" i="4" s="1"/>
  <c r="Z1857" i="4"/>
  <c r="Z1858" i="4"/>
  <c r="Z1859" i="4"/>
  <c r="Z1860" i="4"/>
  <c r="AB1860" i="4" s="1"/>
  <c r="Z1861" i="4"/>
  <c r="Z1862" i="4"/>
  <c r="Z1863" i="4"/>
  <c r="Z1864" i="4"/>
  <c r="AB1864" i="4" s="1"/>
  <c r="Z1865" i="4"/>
  <c r="Z1866" i="4"/>
  <c r="Z1867" i="4"/>
  <c r="Z1868" i="4"/>
  <c r="AB1868" i="4" s="1"/>
  <c r="Z1869" i="4"/>
  <c r="Z1870" i="4"/>
  <c r="Z1871" i="4"/>
  <c r="Z1872" i="4"/>
  <c r="AB1872" i="4" s="1"/>
  <c r="Z1873" i="4"/>
  <c r="Z1874" i="4"/>
  <c r="Z1875" i="4"/>
  <c r="Z1876" i="4"/>
  <c r="AB1876" i="4" s="1"/>
  <c r="Z1877" i="4"/>
  <c r="Z1878" i="4"/>
  <c r="Z1879" i="4"/>
  <c r="Z1880" i="4"/>
  <c r="AB1880" i="4" s="1"/>
  <c r="Z1881" i="4"/>
  <c r="Z1882" i="4"/>
  <c r="Z1883" i="4"/>
  <c r="Z1884" i="4"/>
  <c r="AB1884" i="4" s="1"/>
  <c r="Z1885" i="4"/>
  <c r="Z1886" i="4"/>
  <c r="Z1887" i="4"/>
  <c r="Z1888" i="4"/>
  <c r="AB1888" i="4" s="1"/>
  <c r="Z1889" i="4"/>
  <c r="Z1890" i="4"/>
  <c r="Z1891" i="4"/>
  <c r="Z1892" i="4"/>
  <c r="AB1892" i="4" s="1"/>
  <c r="Z1893" i="4"/>
  <c r="Z1894" i="4"/>
  <c r="Z1895" i="4"/>
  <c r="Z1896" i="4"/>
  <c r="AB1897" i="4"/>
  <c r="Z1898" i="4"/>
  <c r="Z1899" i="4"/>
  <c r="Z1900" i="4"/>
  <c r="AB1900" i="4" s="1"/>
  <c r="Z1901" i="4"/>
  <c r="Z1902" i="4"/>
  <c r="Z1903" i="4"/>
  <c r="Z1904" i="4"/>
  <c r="AB1904" i="4" s="1"/>
  <c r="Z1905" i="4"/>
  <c r="Z1906" i="4"/>
  <c r="Z1907" i="4"/>
  <c r="AB1907" i="4" s="1"/>
  <c r="AB1908" i="4"/>
  <c r="Z1909" i="4"/>
  <c r="Z1910" i="4"/>
  <c r="Z1911" i="4"/>
  <c r="Z1912" i="4"/>
  <c r="Z1913" i="4"/>
  <c r="Z1914" i="4"/>
  <c r="Z1915" i="4"/>
  <c r="AB1915" i="4" s="1"/>
  <c r="Z1916" i="4"/>
  <c r="AB1916" i="4" s="1"/>
  <c r="Z1917" i="4"/>
  <c r="Z1918" i="4"/>
  <c r="Z1919" i="4"/>
  <c r="Z1920" i="4"/>
  <c r="AB1920" i="4" s="1"/>
  <c r="Z1921" i="4"/>
  <c r="Z1922" i="4"/>
  <c r="Z1923" i="4"/>
  <c r="AB1923" i="4" s="1"/>
  <c r="Z1924" i="4"/>
  <c r="AB1924" i="4" s="1"/>
  <c r="Z1925" i="4"/>
  <c r="Z1926" i="4"/>
  <c r="Z1927" i="4"/>
  <c r="Z1928" i="4"/>
  <c r="AB1928" i="4" s="1"/>
  <c r="Z1929" i="4"/>
  <c r="Z1930" i="4"/>
  <c r="Z1931" i="4"/>
  <c r="AB1931" i="4" s="1"/>
  <c r="Z1932" i="4"/>
  <c r="AB1932" i="4" s="1"/>
  <c r="Z1933" i="4"/>
  <c r="AB1933" i="4" s="1"/>
  <c r="Z1934" i="4"/>
  <c r="Z1935" i="4"/>
  <c r="Z1936" i="4"/>
  <c r="AB1936" i="4" s="1"/>
  <c r="Z1937" i="4"/>
  <c r="Z1938" i="4"/>
  <c r="Z1939" i="4"/>
  <c r="AB1939" i="4" s="1"/>
  <c r="Z1940" i="4"/>
  <c r="AB1940" i="4" s="1"/>
  <c r="Z1941" i="4"/>
  <c r="Z1942" i="4"/>
  <c r="Z1943" i="4"/>
  <c r="Z1944" i="4"/>
  <c r="AB1944" i="4" s="1"/>
  <c r="Z1945" i="4"/>
  <c r="Z1946" i="4"/>
  <c r="AB1946" i="4" s="1"/>
  <c r="Z1947" i="4"/>
  <c r="AB1947" i="4" s="1"/>
  <c r="Z1948" i="4"/>
  <c r="AB1948" i="4" s="1"/>
  <c r="Z1949" i="4"/>
  <c r="AB1949" i="4" s="1"/>
  <c r="Z1950" i="4"/>
  <c r="Z1951" i="4"/>
  <c r="Z1952" i="4"/>
  <c r="AB1952" i="4" s="1"/>
  <c r="Z1953" i="4"/>
  <c r="Z1954" i="4"/>
  <c r="Z1955" i="4"/>
  <c r="AB1955" i="4" s="1"/>
  <c r="Z1956" i="4"/>
  <c r="AB1956" i="4" s="1"/>
  <c r="Z1957" i="4"/>
  <c r="Z1958" i="4"/>
  <c r="Z1959" i="4"/>
  <c r="Z1960" i="4"/>
  <c r="AB1960" i="4" s="1"/>
  <c r="Z1961" i="4"/>
  <c r="Z1962" i="4"/>
  <c r="Z1963" i="4"/>
  <c r="AB1963" i="4" s="1"/>
  <c r="Z1964" i="4"/>
  <c r="AB1964" i="4" s="1"/>
  <c r="Z1965" i="4"/>
  <c r="AB1965" i="4" s="1"/>
  <c r="Z1966" i="4"/>
  <c r="Z1967" i="4"/>
  <c r="Z1968" i="4"/>
  <c r="AB1968" i="4" s="1"/>
  <c r="Z1969" i="4"/>
  <c r="Z1970" i="4"/>
  <c r="Z1971" i="4"/>
  <c r="AB1971" i="4" s="1"/>
  <c r="Z1972" i="4"/>
  <c r="AB1972" i="4" s="1"/>
  <c r="Z1973" i="4"/>
  <c r="Z1974" i="4"/>
  <c r="Z1975" i="4"/>
  <c r="Z1976" i="4"/>
  <c r="AB1976" i="4" s="1"/>
  <c r="Z1977" i="4"/>
  <c r="Z1978" i="4"/>
  <c r="Z1979" i="4"/>
  <c r="AB1979" i="4" s="1"/>
  <c r="Z1980" i="4"/>
  <c r="AB1980" i="4" s="1"/>
  <c r="Z1981" i="4"/>
  <c r="Z1982" i="4"/>
  <c r="Z1983" i="4"/>
  <c r="Z1984" i="4"/>
  <c r="AB1984" i="4" s="1"/>
  <c r="Z1985" i="4"/>
  <c r="Z1986" i="4"/>
  <c r="Z1987" i="4"/>
  <c r="AB1987" i="4" s="1"/>
  <c r="Z1988" i="4"/>
  <c r="AB1988" i="4" s="1"/>
  <c r="Z1989" i="4"/>
  <c r="AB1990" i="4"/>
  <c r="Z1991" i="4"/>
  <c r="Z1992" i="4"/>
  <c r="AB1992" i="4" s="1"/>
  <c r="Z1993" i="4"/>
  <c r="Z1994" i="4"/>
  <c r="Z1995" i="4"/>
  <c r="AB1995" i="4" s="1"/>
  <c r="Z1996" i="4"/>
  <c r="AB1996" i="4" s="1"/>
  <c r="Z1997" i="4"/>
  <c r="Z1998" i="4"/>
  <c r="Z1999" i="4"/>
  <c r="AB2000" i="4"/>
  <c r="Z2001" i="4"/>
  <c r="Z2002" i="4"/>
  <c r="AB2003" i="4"/>
  <c r="Z2004" i="4"/>
  <c r="Z2005" i="4"/>
  <c r="Z2006" i="4"/>
  <c r="Z2007" i="4"/>
  <c r="Z2008" i="4"/>
  <c r="AB2008" i="4" s="1"/>
  <c r="Z2009" i="4"/>
  <c r="Z2010" i="4"/>
  <c r="Z2011" i="4"/>
  <c r="AB2011" i="4" s="1"/>
  <c r="Z2012" i="4"/>
  <c r="AB2012" i="4" s="1"/>
  <c r="Z2013" i="4"/>
  <c r="AB2013" i="4" s="1"/>
  <c r="Z2014" i="4"/>
  <c r="Z2015" i="4"/>
  <c r="Z2016" i="4"/>
  <c r="AB2016" i="4" s="1"/>
  <c r="Z2017" i="4"/>
  <c r="Z2018" i="4"/>
  <c r="Z2019" i="4"/>
  <c r="AB2019" i="4" s="1"/>
  <c r="Z2020" i="4"/>
  <c r="AB2020" i="4" s="1"/>
  <c r="Z2021" i="4"/>
  <c r="AB2021" i="4" s="1"/>
  <c r="Z2022" i="4"/>
  <c r="Z2023" i="4"/>
  <c r="Z2024" i="4"/>
  <c r="AB2024" i="4" s="1"/>
  <c r="Z2025" i="4"/>
  <c r="Z2026" i="4"/>
  <c r="Z2027" i="4"/>
  <c r="AB2027" i="4" s="1"/>
  <c r="Z2028" i="4"/>
  <c r="AB2028" i="4" s="1"/>
  <c r="Z2029" i="4"/>
  <c r="Z2030" i="4"/>
  <c r="Z2031" i="4"/>
  <c r="Z2032" i="4"/>
  <c r="AB2032" i="4" s="1"/>
  <c r="Z2033" i="4"/>
  <c r="Z2034" i="4"/>
  <c r="AB2034" i="4" s="1"/>
  <c r="Z2035" i="4"/>
  <c r="AB2035" i="4" s="1"/>
  <c r="Z2036" i="4"/>
  <c r="AB2036" i="4" s="1"/>
  <c r="Z2037" i="4"/>
  <c r="Z2038" i="4"/>
  <c r="Z2039" i="4"/>
  <c r="Z2040" i="4"/>
  <c r="Z2041" i="4"/>
  <c r="Z2042" i="4"/>
  <c r="AB2042" i="4" s="1"/>
  <c r="Z2043" i="4"/>
  <c r="AB2043" i="4" s="1"/>
  <c r="Z2044" i="4"/>
  <c r="AB2044" i="4" s="1"/>
  <c r="Z2045" i="4"/>
  <c r="Z2046" i="4"/>
  <c r="Z2047" i="4"/>
  <c r="Z2048" i="4"/>
  <c r="AB2048" i="4" s="1"/>
  <c r="Z2049" i="4"/>
  <c r="AB2049" i="4" s="1"/>
  <c r="Z2050" i="4"/>
  <c r="Z2051" i="4"/>
  <c r="AB2051" i="4" s="1"/>
  <c r="Z2052" i="4"/>
  <c r="AB2052" i="4" s="1"/>
  <c r="Z2053" i="4"/>
  <c r="Z2054" i="4"/>
  <c r="Z2055" i="4"/>
  <c r="Z2056" i="4"/>
  <c r="AB2056" i="4" s="1"/>
  <c r="Z2057" i="4"/>
  <c r="Z2058" i="4"/>
  <c r="AB2058" i="4" s="1"/>
  <c r="Z2059" i="4"/>
  <c r="AB2059" i="4" s="1"/>
  <c r="Z2060" i="4"/>
  <c r="AB2060" i="4" s="1"/>
  <c r="Z2061" i="4"/>
  <c r="Z2062" i="4"/>
  <c r="Z2063" i="4"/>
  <c r="Z2064" i="4"/>
  <c r="AB2064" i="4" s="1"/>
  <c r="Z2065" i="4"/>
  <c r="Z2066" i="4"/>
  <c r="AB2066" i="4" s="1"/>
  <c r="Z2067" i="4"/>
  <c r="AB2067" i="4" s="1"/>
  <c r="Z2068" i="4"/>
  <c r="AB2068" i="4" s="1"/>
  <c r="Z2069" i="4"/>
  <c r="Z2070" i="4"/>
  <c r="Z2071" i="4"/>
  <c r="Z2072" i="4"/>
  <c r="Z2073" i="4"/>
  <c r="Z2074" i="4"/>
  <c r="AB2074" i="4" s="1"/>
  <c r="Z2075" i="4"/>
  <c r="AB2075" i="4" s="1"/>
  <c r="Z2076" i="4"/>
  <c r="AB2076" i="4" s="1"/>
  <c r="Z2077" i="4"/>
  <c r="Z2078" i="4"/>
  <c r="Z2079" i="4"/>
  <c r="Z2080" i="4"/>
  <c r="AB2080" i="4" s="1"/>
  <c r="Z2081" i="4"/>
  <c r="Z2082" i="4"/>
  <c r="Z2083" i="4"/>
  <c r="Z2084" i="4"/>
  <c r="AB2084" i="4" s="1"/>
  <c r="Z2085" i="4"/>
  <c r="AB2085" i="4" s="1"/>
  <c r="Z2086" i="4"/>
  <c r="Z2087" i="4"/>
  <c r="Z2088" i="4"/>
  <c r="Z2089" i="4"/>
  <c r="Z2090" i="4"/>
  <c r="Z2091" i="4"/>
  <c r="AB2091" i="4" s="1"/>
  <c r="Z2092" i="4"/>
  <c r="Z2093" i="4"/>
  <c r="AB2093" i="4" s="1"/>
  <c r="Z2094" i="4"/>
  <c r="Z2095" i="4"/>
  <c r="Z2096" i="4"/>
  <c r="AB2096" i="4" s="1"/>
  <c r="Z2097" i="4"/>
  <c r="Z2098" i="4"/>
  <c r="Z2099" i="4"/>
  <c r="Z2100" i="4"/>
  <c r="AB2100" i="4" s="1"/>
  <c r="Z2101" i="4"/>
  <c r="AB2101" i="4" s="1"/>
  <c r="Z2102" i="4"/>
  <c r="Z2103" i="4"/>
  <c r="Z2104" i="4"/>
  <c r="AB2104" i="4" s="1"/>
  <c r="Z2105" i="4"/>
  <c r="Z2106" i="4"/>
  <c r="AB2106" i="4" s="1"/>
  <c r="Z2107" i="4"/>
  <c r="AB2107" i="4" s="1"/>
  <c r="Z2108" i="4"/>
  <c r="AB2108" i="4" s="1"/>
  <c r="Z2109" i="4"/>
  <c r="AB2109" i="4" s="1"/>
  <c r="Z2110" i="4"/>
  <c r="Z2111" i="4"/>
  <c r="Z2112" i="4"/>
  <c r="AB2112" i="4" s="1"/>
  <c r="Z2113" i="4"/>
  <c r="Z2114" i="4"/>
  <c r="AB2114" i="4" s="1"/>
  <c r="Z2115" i="4"/>
  <c r="Z2116" i="4"/>
  <c r="Z2117" i="4"/>
  <c r="Z2118" i="4"/>
  <c r="Z2119" i="4"/>
  <c r="Z2120" i="4"/>
  <c r="AB2120" i="4" s="1"/>
  <c r="Z2121" i="4"/>
  <c r="Z2122" i="4"/>
  <c r="Z2123" i="4"/>
  <c r="AB2123" i="4" s="1"/>
  <c r="Z2124" i="4"/>
  <c r="AB2124" i="4" s="1"/>
  <c r="Z2125" i="4"/>
  <c r="AB2125" i="4" s="1"/>
  <c r="Z2126" i="4"/>
  <c r="Z2127" i="4"/>
  <c r="Z2128" i="4"/>
  <c r="Z2129" i="4"/>
  <c r="Z2130" i="4"/>
  <c r="AB2131" i="4"/>
  <c r="Z1897" i="4"/>
  <c r="Z1908" i="4"/>
  <c r="Z1990" i="4"/>
  <c r="Z2000" i="4"/>
  <c r="Z2003" i="4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AA599" i="8"/>
  <c r="W599" i="8"/>
  <c r="S599" i="8"/>
  <c r="O599" i="8"/>
  <c r="AA598" i="8"/>
  <c r="W598" i="8"/>
  <c r="S598" i="8"/>
  <c r="O598" i="8"/>
  <c r="AA597" i="8"/>
  <c r="W597" i="8"/>
  <c r="S597" i="8"/>
  <c r="O597" i="8"/>
  <c r="AA596" i="8"/>
  <c r="W596" i="8"/>
  <c r="S596" i="8"/>
  <c r="O596" i="8"/>
  <c r="AA595" i="8"/>
  <c r="W595" i="8"/>
  <c r="S595" i="8"/>
  <c r="O595" i="8"/>
  <c r="AA594" i="8"/>
  <c r="W594" i="8"/>
  <c r="S594" i="8"/>
  <c r="O594" i="8"/>
  <c r="AA593" i="8"/>
  <c r="W593" i="8"/>
  <c r="S593" i="8"/>
  <c r="O593" i="8"/>
  <c r="AA592" i="8"/>
  <c r="W592" i="8"/>
  <c r="S592" i="8"/>
  <c r="O592" i="8"/>
  <c r="AA591" i="8"/>
  <c r="W591" i="8"/>
  <c r="S591" i="8"/>
  <c r="O591" i="8"/>
  <c r="AA590" i="8"/>
  <c r="W590" i="8"/>
  <c r="S590" i="8"/>
  <c r="O590" i="8"/>
  <c r="AA589" i="8"/>
  <c r="W589" i="8"/>
  <c r="S589" i="8"/>
  <c r="O589" i="8"/>
  <c r="AA588" i="8"/>
  <c r="W588" i="8"/>
  <c r="S588" i="8"/>
  <c r="O588" i="8"/>
  <c r="AA587" i="8"/>
  <c r="W587" i="8"/>
  <c r="S587" i="8"/>
  <c r="O587" i="8"/>
  <c r="AA586" i="8"/>
  <c r="W586" i="8"/>
  <c r="S586" i="8"/>
  <c r="O586" i="8"/>
  <c r="AA585" i="8"/>
  <c r="W585" i="8"/>
  <c r="S585" i="8"/>
  <c r="O585" i="8"/>
  <c r="AA584" i="8"/>
  <c r="W584" i="8"/>
  <c r="S584" i="8"/>
  <c r="O584" i="8"/>
  <c r="AA583" i="8"/>
  <c r="W583" i="8"/>
  <c r="S583" i="8"/>
  <c r="O583" i="8"/>
  <c r="AA582" i="8"/>
  <c r="W582" i="8"/>
  <c r="S582" i="8"/>
  <c r="O582" i="8"/>
  <c r="AA581" i="8"/>
  <c r="W581" i="8"/>
  <c r="S581" i="8"/>
  <c r="O581" i="8"/>
  <c r="AA580" i="8"/>
  <c r="W580" i="8"/>
  <c r="S580" i="8"/>
  <c r="O580" i="8"/>
  <c r="AA579" i="8"/>
  <c r="W579" i="8"/>
  <c r="S579" i="8"/>
  <c r="O579" i="8"/>
  <c r="AA578" i="8"/>
  <c r="W578" i="8"/>
  <c r="S578" i="8"/>
  <c r="O578" i="8"/>
  <c r="AA577" i="8"/>
  <c r="W577" i="8"/>
  <c r="S577" i="8"/>
  <c r="O577" i="8"/>
  <c r="AA576" i="8"/>
  <c r="W576" i="8"/>
  <c r="S576" i="8"/>
  <c r="O576" i="8"/>
  <c r="AA575" i="8"/>
  <c r="W575" i="8"/>
  <c r="S575" i="8"/>
  <c r="O575" i="8"/>
  <c r="AA574" i="8"/>
  <c r="W574" i="8"/>
  <c r="S574" i="8"/>
  <c r="O574" i="8"/>
  <c r="AA573" i="8"/>
  <c r="W573" i="8"/>
  <c r="S573" i="8"/>
  <c r="O573" i="8"/>
  <c r="AA572" i="8"/>
  <c r="W572" i="8"/>
  <c r="S572" i="8"/>
  <c r="O572" i="8"/>
  <c r="AA571" i="8"/>
  <c r="W571" i="8"/>
  <c r="S571" i="8"/>
  <c r="O571" i="8"/>
  <c r="AA570" i="8"/>
  <c r="W570" i="8"/>
  <c r="S570" i="8"/>
  <c r="O570" i="8"/>
  <c r="AA569" i="8"/>
  <c r="W569" i="8"/>
  <c r="S569" i="8"/>
  <c r="O569" i="8"/>
  <c r="AA568" i="8"/>
  <c r="W568" i="8"/>
  <c r="S568" i="8"/>
  <c r="O568" i="8"/>
  <c r="AA567" i="8"/>
  <c r="W567" i="8"/>
  <c r="S567" i="8"/>
  <c r="O567" i="8"/>
  <c r="AA566" i="8"/>
  <c r="W566" i="8"/>
  <c r="S566" i="8"/>
  <c r="O566" i="8"/>
  <c r="AA565" i="8"/>
  <c r="W565" i="8"/>
  <c r="S565" i="8"/>
  <c r="O565" i="8"/>
  <c r="AA564" i="8"/>
  <c r="W564" i="8"/>
  <c r="S564" i="8"/>
  <c r="O564" i="8"/>
  <c r="AA563" i="8"/>
  <c r="W563" i="8"/>
  <c r="S563" i="8"/>
  <c r="O563" i="8"/>
  <c r="AA562" i="8"/>
  <c r="W562" i="8"/>
  <c r="S562" i="8"/>
  <c r="O562" i="8"/>
  <c r="AA561" i="8"/>
  <c r="W561" i="8"/>
  <c r="S561" i="8"/>
  <c r="O561" i="8"/>
  <c r="AA560" i="8"/>
  <c r="W560" i="8"/>
  <c r="S560" i="8"/>
  <c r="O560" i="8"/>
  <c r="AA559" i="8"/>
  <c r="W559" i="8"/>
  <c r="S559" i="8"/>
  <c r="O559" i="8"/>
  <c r="AA558" i="8"/>
  <c r="W558" i="8"/>
  <c r="S558" i="8"/>
  <c r="O558" i="8"/>
  <c r="AA557" i="8"/>
  <c r="W557" i="8"/>
  <c r="S557" i="8"/>
  <c r="O557" i="8"/>
  <c r="AA556" i="8"/>
  <c r="W556" i="8"/>
  <c r="S556" i="8"/>
  <c r="O556" i="8"/>
  <c r="AA555" i="8"/>
  <c r="W555" i="8"/>
  <c r="S555" i="8"/>
  <c r="O555" i="8"/>
  <c r="AA554" i="8"/>
  <c r="W554" i="8"/>
  <c r="S554" i="8"/>
  <c r="O554" i="8"/>
  <c r="AA553" i="8"/>
  <c r="W553" i="8"/>
  <c r="S553" i="8"/>
  <c r="O553" i="8"/>
  <c r="AA552" i="8"/>
  <c r="W552" i="8"/>
  <c r="S552" i="8"/>
  <c r="O552" i="8"/>
  <c r="AA551" i="8"/>
  <c r="W551" i="8"/>
  <c r="S551" i="8"/>
  <c r="O551" i="8"/>
  <c r="AA550" i="8"/>
  <c r="W550" i="8"/>
  <c r="S550" i="8"/>
  <c r="O550" i="8"/>
  <c r="AA549" i="8"/>
  <c r="W549" i="8"/>
  <c r="S549" i="8"/>
  <c r="O549" i="8"/>
  <c r="AA548" i="8"/>
  <c r="W548" i="8"/>
  <c r="S548" i="8"/>
  <c r="O548" i="8"/>
  <c r="AA547" i="8"/>
  <c r="W547" i="8"/>
  <c r="S547" i="8"/>
  <c r="O547" i="8"/>
  <c r="AA546" i="8"/>
  <c r="W546" i="8"/>
  <c r="S546" i="8"/>
  <c r="O546" i="8"/>
  <c r="AA545" i="8"/>
  <c r="W545" i="8"/>
  <c r="S545" i="8"/>
  <c r="O545" i="8"/>
  <c r="AA544" i="8"/>
  <c r="W544" i="8"/>
  <c r="S544" i="8"/>
  <c r="O544" i="8"/>
  <c r="AA543" i="8"/>
  <c r="W543" i="8"/>
  <c r="S543" i="8"/>
  <c r="O543" i="8"/>
  <c r="AA542" i="8"/>
  <c r="W542" i="8"/>
  <c r="S542" i="8"/>
  <c r="O542" i="8"/>
  <c r="AA541" i="8"/>
  <c r="W541" i="8"/>
  <c r="S541" i="8"/>
  <c r="O541" i="8"/>
  <c r="AA540" i="8"/>
  <c r="W540" i="8"/>
  <c r="S540" i="8"/>
  <c r="O540" i="8"/>
  <c r="AA539" i="8"/>
  <c r="W539" i="8"/>
  <c r="S539" i="8"/>
  <c r="O539" i="8"/>
  <c r="AA538" i="8"/>
  <c r="W538" i="8"/>
  <c r="S538" i="8"/>
  <c r="O538" i="8"/>
  <c r="AA537" i="8"/>
  <c r="W537" i="8"/>
  <c r="S537" i="8"/>
  <c r="O537" i="8"/>
  <c r="AA536" i="8"/>
  <c r="W536" i="8"/>
  <c r="S536" i="8"/>
  <c r="O536" i="8"/>
  <c r="AA535" i="8"/>
  <c r="W535" i="8"/>
  <c r="S535" i="8"/>
  <c r="O535" i="8"/>
  <c r="AA534" i="8"/>
  <c r="W534" i="8"/>
  <c r="S534" i="8"/>
  <c r="O534" i="8"/>
  <c r="AA533" i="8"/>
  <c r="W533" i="8"/>
  <c r="S533" i="8"/>
  <c r="O533" i="8"/>
  <c r="AA532" i="8"/>
  <c r="W532" i="8"/>
  <c r="S532" i="8"/>
  <c r="O532" i="8"/>
  <c r="AA531" i="8"/>
  <c r="W531" i="8"/>
  <c r="S531" i="8"/>
  <c r="O531" i="8"/>
  <c r="AA530" i="8"/>
  <c r="W530" i="8"/>
  <c r="S530" i="8"/>
  <c r="O530" i="8"/>
  <c r="AA529" i="8"/>
  <c r="W529" i="8"/>
  <c r="S529" i="8"/>
  <c r="O529" i="8"/>
  <c r="AA528" i="8"/>
  <c r="W528" i="8"/>
  <c r="S528" i="8"/>
  <c r="O528" i="8"/>
  <c r="AA527" i="8"/>
  <c r="W527" i="8"/>
  <c r="S527" i="8"/>
  <c r="O527" i="8"/>
  <c r="AA526" i="8"/>
  <c r="W526" i="8"/>
  <c r="S526" i="8"/>
  <c r="O526" i="8"/>
  <c r="AA525" i="8"/>
  <c r="W525" i="8"/>
  <c r="S525" i="8"/>
  <c r="O525" i="8"/>
  <c r="AA524" i="8"/>
  <c r="W524" i="8"/>
  <c r="S524" i="8"/>
  <c r="O524" i="8"/>
  <c r="AA523" i="8"/>
  <c r="W523" i="8"/>
  <c r="S523" i="8"/>
  <c r="O523" i="8"/>
  <c r="AA522" i="8"/>
  <c r="W522" i="8"/>
  <c r="S522" i="8"/>
  <c r="O522" i="8"/>
  <c r="AA521" i="8"/>
  <c r="W521" i="8"/>
  <c r="S521" i="8"/>
  <c r="O521" i="8"/>
  <c r="AA520" i="8"/>
  <c r="W520" i="8"/>
  <c r="S520" i="8"/>
  <c r="O520" i="8"/>
  <c r="AA519" i="8"/>
  <c r="W519" i="8"/>
  <c r="S519" i="8"/>
  <c r="O519" i="8"/>
  <c r="AA518" i="8"/>
  <c r="W518" i="8"/>
  <c r="S518" i="8"/>
  <c r="O518" i="8"/>
  <c r="AA517" i="8"/>
  <c r="W517" i="8"/>
  <c r="S517" i="8"/>
  <c r="O517" i="8"/>
  <c r="AA516" i="8"/>
  <c r="W516" i="8"/>
  <c r="S516" i="8"/>
  <c r="O516" i="8"/>
  <c r="AA515" i="8"/>
  <c r="W515" i="8"/>
  <c r="S515" i="8"/>
  <c r="O515" i="8"/>
  <c r="AA514" i="8"/>
  <c r="W514" i="8"/>
  <c r="S514" i="8"/>
  <c r="O514" i="8"/>
  <c r="AA513" i="8"/>
  <c r="W513" i="8"/>
  <c r="S513" i="8"/>
  <c r="O513" i="8"/>
  <c r="AA512" i="8"/>
  <c r="W512" i="8"/>
  <c r="S512" i="8"/>
  <c r="O512" i="8"/>
  <c r="AA511" i="8"/>
  <c r="W511" i="8"/>
  <c r="S511" i="8"/>
  <c r="O511" i="8"/>
  <c r="AA510" i="8"/>
  <c r="W510" i="8"/>
  <c r="S510" i="8"/>
  <c r="O510" i="8"/>
  <c r="AA509" i="8"/>
  <c r="W509" i="8"/>
  <c r="S509" i="8"/>
  <c r="O509" i="8"/>
  <c r="AA508" i="8"/>
  <c r="W508" i="8"/>
  <c r="S508" i="8"/>
  <c r="O508" i="8"/>
  <c r="AA507" i="8"/>
  <c r="W507" i="8"/>
  <c r="S507" i="8"/>
  <c r="O507" i="8"/>
  <c r="AA506" i="8"/>
  <c r="W506" i="8"/>
  <c r="S506" i="8"/>
  <c r="O506" i="8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AS71" i="1"/>
  <c r="AS72" i="1"/>
  <c r="AS73" i="1"/>
  <c r="AS74" i="1"/>
  <c r="AS75" i="1"/>
  <c r="AL75" i="1"/>
  <c r="AK75" i="1"/>
  <c r="AJ75" i="1"/>
  <c r="AI75" i="1"/>
  <c r="AH75" i="1"/>
  <c r="AM75" i="1"/>
  <c r="AL74" i="1"/>
  <c r="AK74" i="1"/>
  <c r="AM74" i="1"/>
  <c r="AJ74" i="1"/>
  <c r="AI74" i="1"/>
  <c r="AH74" i="1"/>
  <c r="AL73" i="1"/>
  <c r="AK73" i="1"/>
  <c r="AJ73" i="1"/>
  <c r="AI73" i="1"/>
  <c r="AH73" i="1"/>
  <c r="AL72" i="1"/>
  <c r="AK72" i="1"/>
  <c r="AJ72" i="1"/>
  <c r="AI72" i="1"/>
  <c r="AH72" i="1"/>
  <c r="AM72" i="1"/>
  <c r="AL71" i="1"/>
  <c r="AK71" i="1"/>
  <c r="AJ71" i="1"/>
  <c r="AI71" i="1"/>
  <c r="AH71" i="1"/>
  <c r="AF71" i="1"/>
  <c r="AF72" i="1"/>
  <c r="AF73" i="1"/>
  <c r="AF74" i="1"/>
  <c r="Y71" i="1"/>
  <c r="Y72" i="1"/>
  <c r="Y73" i="1"/>
  <c r="Y74" i="1"/>
  <c r="Y75" i="1"/>
  <c r="Y64" i="1"/>
  <c r="Y65" i="1"/>
  <c r="Y66" i="1"/>
  <c r="Y67" i="1"/>
  <c r="S75" i="1"/>
  <c r="N75" i="1"/>
  <c r="S74" i="1"/>
  <c r="N74" i="1"/>
  <c r="S73" i="1"/>
  <c r="N73" i="1"/>
  <c r="S72" i="1"/>
  <c r="N72" i="1"/>
  <c r="S71" i="1"/>
  <c r="N71" i="1"/>
  <c r="AM73" i="1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860" i="2"/>
  <c r="M1861" i="2"/>
  <c r="L882" i="7"/>
  <c r="L883" i="7"/>
  <c r="L884" i="7"/>
  <c r="L885" i="7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173" i="3"/>
  <c r="O2174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W118" i="8"/>
  <c r="AC1677" i="4"/>
  <c r="AC1678" i="4"/>
  <c r="AC1679" i="4"/>
  <c r="AC1680" i="4"/>
  <c r="AC1681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AC1729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AC1767" i="4"/>
  <c r="AC1768" i="4"/>
  <c r="AC1769" i="4"/>
  <c r="AC1770" i="4"/>
  <c r="AC1771" i="4"/>
  <c r="AC1772" i="4"/>
  <c r="AC1773" i="4"/>
  <c r="AC1774" i="4"/>
  <c r="AC1775" i="4"/>
  <c r="AC1776" i="4"/>
  <c r="AC1777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C1850" i="4"/>
  <c r="AC1851" i="4"/>
  <c r="AC1852" i="4"/>
  <c r="AC1853" i="4"/>
  <c r="Z1677" i="4"/>
  <c r="Z1678" i="4"/>
  <c r="Z1679" i="4"/>
  <c r="AB1679" i="4" s="1"/>
  <c r="Z1680" i="4"/>
  <c r="Z1681" i="4"/>
  <c r="Z1682" i="4"/>
  <c r="AB1682" i="4" s="1"/>
  <c r="Z1683" i="4"/>
  <c r="AB1683" i="4" s="1"/>
  <c r="Z1684" i="4"/>
  <c r="Z1685" i="4"/>
  <c r="Z1686" i="4"/>
  <c r="Z1687" i="4"/>
  <c r="AB1687" i="4" s="1"/>
  <c r="Z1688" i="4"/>
  <c r="AB1688" i="4" s="1"/>
  <c r="Z1689" i="4"/>
  <c r="Z1690" i="4"/>
  <c r="Z1691" i="4"/>
  <c r="AB1691" i="4" s="1"/>
  <c r="Z1692" i="4"/>
  <c r="Z1693" i="4"/>
  <c r="Z1694" i="4"/>
  <c r="Z1695" i="4"/>
  <c r="AB1695" i="4" s="1"/>
  <c r="Z1696" i="4"/>
  <c r="Z1697" i="4"/>
  <c r="Z1698" i="4"/>
  <c r="Z1699" i="4"/>
  <c r="AB1699" i="4" s="1"/>
  <c r="Z1700" i="4"/>
  <c r="Z1701" i="4"/>
  <c r="Z1702" i="4"/>
  <c r="Z1703" i="4"/>
  <c r="AB1703" i="4" s="1"/>
  <c r="Z1704" i="4"/>
  <c r="Z1705" i="4"/>
  <c r="Z1706" i="4"/>
  <c r="AB1706" i="4" s="1"/>
  <c r="Z1707" i="4"/>
  <c r="AB1707" i="4" s="1"/>
  <c r="Z1708" i="4"/>
  <c r="Z1709" i="4"/>
  <c r="Z1710" i="4"/>
  <c r="Z1711" i="4"/>
  <c r="AB1711" i="4" s="1"/>
  <c r="Z1712" i="4"/>
  <c r="Z1713" i="4"/>
  <c r="AB1713" i="4" s="1"/>
  <c r="Z1714" i="4"/>
  <c r="Z1715" i="4"/>
  <c r="AB1715" i="4" s="1"/>
  <c r="Z1716" i="4"/>
  <c r="Z1717" i="4"/>
  <c r="Z1718" i="4"/>
  <c r="Z1719" i="4"/>
  <c r="AB1719" i="4" s="1"/>
  <c r="Z1720" i="4"/>
  <c r="Z1721" i="4"/>
  <c r="AB1721" i="4" s="1"/>
  <c r="Z1722" i="4"/>
  <c r="AB1722" i="4" s="1"/>
  <c r="AB1723" i="4"/>
  <c r="Z1724" i="4"/>
  <c r="Z1725" i="4"/>
  <c r="Z1726" i="4"/>
  <c r="Z1727" i="4"/>
  <c r="AB1727" i="4" s="1"/>
  <c r="Z1728" i="4"/>
  <c r="Z1729" i="4"/>
  <c r="AB1729" i="4" s="1"/>
  <c r="Z1730" i="4"/>
  <c r="AB1730" i="4" s="1"/>
  <c r="Z1731" i="4"/>
  <c r="AB1731" i="4" s="1"/>
  <c r="Z1732" i="4"/>
  <c r="Z1733" i="4"/>
  <c r="Z1734" i="4"/>
  <c r="Z1735" i="4"/>
  <c r="AB1735" i="4" s="1"/>
  <c r="Z1736" i="4"/>
  <c r="Z1737" i="4"/>
  <c r="Z1738" i="4"/>
  <c r="Z1739" i="4"/>
  <c r="Z1740" i="4"/>
  <c r="Z1741" i="4"/>
  <c r="Z1742" i="4"/>
  <c r="AB1742" i="4" s="1"/>
  <c r="Z1743" i="4"/>
  <c r="Z1744" i="4"/>
  <c r="Z1745" i="4"/>
  <c r="AB1745" i="4" s="1"/>
  <c r="Z1746" i="4"/>
  <c r="AB1746" i="4" s="1"/>
  <c r="Z1747" i="4"/>
  <c r="AB1747" i="4" s="1"/>
  <c r="Z1748" i="4"/>
  <c r="Z1749" i="4"/>
  <c r="AB1749" i="4" s="1"/>
  <c r="Z1750" i="4"/>
  <c r="Z1751" i="4"/>
  <c r="AB1751" i="4" s="1"/>
  <c r="Z1752" i="4"/>
  <c r="Z1753" i="4"/>
  <c r="Z1754" i="4"/>
  <c r="AB1754" i="4" s="1"/>
  <c r="Z1755" i="4"/>
  <c r="AB1755" i="4" s="1"/>
  <c r="Z1756" i="4"/>
  <c r="Z1757" i="4"/>
  <c r="Z1758" i="4"/>
  <c r="AB1758" i="4" s="1"/>
  <c r="Z1759" i="4"/>
  <c r="AB1759" i="4" s="1"/>
  <c r="Z1760" i="4"/>
  <c r="AB1760" i="4" s="1"/>
  <c r="Z1761" i="4"/>
  <c r="Z1762" i="4"/>
  <c r="AB1762" i="4" s="1"/>
  <c r="Z1763" i="4"/>
  <c r="AB1763" i="4" s="1"/>
  <c r="Z1764" i="4"/>
  <c r="AB1764" i="4" s="1"/>
  <c r="Z1765" i="4"/>
  <c r="Z1766" i="4"/>
  <c r="Z1767" i="4"/>
  <c r="AB1767" i="4" s="1"/>
  <c r="Z1768" i="4"/>
  <c r="Z1769" i="4"/>
  <c r="Z1770" i="4"/>
  <c r="AB1770" i="4" s="1"/>
  <c r="Z1771" i="4"/>
  <c r="AB1771" i="4" s="1"/>
  <c r="Z1772" i="4"/>
  <c r="AB1772" i="4" s="1"/>
  <c r="Z1773" i="4"/>
  <c r="Z1774" i="4"/>
  <c r="Z1775" i="4"/>
  <c r="AB1775" i="4" s="1"/>
  <c r="Z1776" i="4"/>
  <c r="Z1777" i="4"/>
  <c r="Z1778" i="4"/>
  <c r="AB1778" i="4" s="1"/>
  <c r="Z1779" i="4"/>
  <c r="AB1779" i="4" s="1"/>
  <c r="Z1780" i="4"/>
  <c r="AB1780" i="4" s="1"/>
  <c r="Z1781" i="4"/>
  <c r="Z1782" i="4"/>
  <c r="Z1783" i="4"/>
  <c r="AB1783" i="4" s="1"/>
  <c r="Z1784" i="4"/>
  <c r="Z1785" i="4"/>
  <c r="Z1786" i="4"/>
  <c r="AB1786" i="4" s="1"/>
  <c r="Z1787" i="4"/>
  <c r="AB1787" i="4" s="1"/>
  <c r="Z1788" i="4"/>
  <c r="Z1789" i="4"/>
  <c r="Z1790" i="4"/>
  <c r="Z1791" i="4"/>
  <c r="AB1791" i="4" s="1"/>
  <c r="Z1792" i="4"/>
  <c r="Z1793" i="4"/>
  <c r="Z1794" i="4"/>
  <c r="AB1794" i="4" s="1"/>
  <c r="Z1795" i="4"/>
  <c r="AB1795" i="4" s="1"/>
  <c r="Z1796" i="4"/>
  <c r="Z1797" i="4"/>
  <c r="AB1797" i="4" s="1"/>
  <c r="Z1798" i="4"/>
  <c r="Z1799" i="4"/>
  <c r="AB1799" i="4" s="1"/>
  <c r="Z1800" i="4"/>
  <c r="Z1801" i="4"/>
  <c r="Z1802" i="4"/>
  <c r="AB1802" i="4" s="1"/>
  <c r="Z1803" i="4"/>
  <c r="AB1803" i="4" s="1"/>
  <c r="Z1804" i="4"/>
  <c r="AB1804" i="4" s="1"/>
  <c r="Z1805" i="4"/>
  <c r="Z1806" i="4"/>
  <c r="AB1806" i="4" s="1"/>
  <c r="Z1807" i="4"/>
  <c r="AB1807" i="4" s="1"/>
  <c r="Z1808" i="4"/>
  <c r="Z1809" i="4"/>
  <c r="Z1810" i="4"/>
  <c r="AB1810" i="4" s="1"/>
  <c r="Z1811" i="4"/>
  <c r="AB1811" i="4" s="1"/>
  <c r="Z1812" i="4"/>
  <c r="Z1813" i="4"/>
  <c r="Z1814" i="4"/>
  <c r="Z1815" i="4"/>
  <c r="AB1815" i="4" s="1"/>
  <c r="Z1816" i="4"/>
  <c r="Z1817" i="4"/>
  <c r="Z1818" i="4"/>
  <c r="AB1818" i="4" s="1"/>
  <c r="Z1819" i="4"/>
  <c r="AB1819" i="4" s="1"/>
  <c r="Z1820" i="4"/>
  <c r="Z1821" i="4"/>
  <c r="Z1822" i="4"/>
  <c r="Z1823" i="4"/>
  <c r="AB1823" i="4" s="1"/>
  <c r="Z1824" i="4"/>
  <c r="AB1824" i="4" s="1"/>
  <c r="Z1825" i="4"/>
  <c r="Z1826" i="4"/>
  <c r="AB1826" i="4" s="1"/>
  <c r="Z1827" i="4"/>
  <c r="AB1827" i="4" s="1"/>
  <c r="Z1828" i="4"/>
  <c r="Z1829" i="4"/>
  <c r="Z1830" i="4"/>
  <c r="Z1831" i="4"/>
  <c r="AB1831" i="4" s="1"/>
  <c r="Z1832" i="4"/>
  <c r="AB1832" i="4" s="1"/>
  <c r="Z1833" i="4"/>
  <c r="Z1834" i="4"/>
  <c r="AB1834" i="4" s="1"/>
  <c r="Z1835" i="4"/>
  <c r="AB1835" i="4" s="1"/>
  <c r="Z1836" i="4"/>
  <c r="AB1836" i="4" s="1"/>
  <c r="Z1837" i="4"/>
  <c r="AB1838" i="4"/>
  <c r="Z1839" i="4"/>
  <c r="AB1839" i="4" s="1"/>
  <c r="Z1840" i="4"/>
  <c r="Z1841" i="4"/>
  <c r="Z1842" i="4"/>
  <c r="AB1842" i="4" s="1"/>
  <c r="AB1843" i="4"/>
  <c r="Z1844" i="4"/>
  <c r="AB1844" i="4" s="1"/>
  <c r="Z1845" i="4"/>
  <c r="Z1846" i="4"/>
  <c r="Z1847" i="4"/>
  <c r="AB1847" i="4" s="1"/>
  <c r="Z1848" i="4"/>
  <c r="AB1848" i="4" s="1"/>
  <c r="Z1849" i="4"/>
  <c r="Z1850" i="4"/>
  <c r="AB1850" i="4" s="1"/>
  <c r="Z1851" i="4"/>
  <c r="AB1851" i="4" s="1"/>
  <c r="Z1852" i="4"/>
  <c r="AB1852" i="4" s="1"/>
  <c r="Z1853" i="4"/>
  <c r="Z1723" i="4"/>
  <c r="Z1838" i="4"/>
  <c r="Z1843" i="4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AA440" i="8"/>
  <c r="AA441" i="8"/>
  <c r="AA442" i="8"/>
  <c r="AA443" i="8"/>
  <c r="AA444" i="8"/>
  <c r="AA445" i="8"/>
  <c r="AA446" i="8"/>
  <c r="AA447" i="8"/>
  <c r="AA448" i="8"/>
  <c r="AA449" i="8"/>
  <c r="AA450" i="8"/>
  <c r="AA451" i="8"/>
  <c r="AA452" i="8"/>
  <c r="AA453" i="8"/>
  <c r="AA454" i="8"/>
  <c r="AA455" i="8"/>
  <c r="AA456" i="8"/>
  <c r="AA457" i="8"/>
  <c r="AA458" i="8"/>
  <c r="AA459" i="8"/>
  <c r="AA460" i="8"/>
  <c r="AA461" i="8"/>
  <c r="AA462" i="8"/>
  <c r="AA463" i="8"/>
  <c r="AA464" i="8"/>
  <c r="AA465" i="8"/>
  <c r="AA466" i="8"/>
  <c r="AA467" i="8"/>
  <c r="AA468" i="8"/>
  <c r="AA469" i="8"/>
  <c r="AA470" i="8"/>
  <c r="AA471" i="8"/>
  <c r="AA472" i="8"/>
  <c r="AA473" i="8"/>
  <c r="AA474" i="8"/>
  <c r="AA475" i="8"/>
  <c r="AA476" i="8"/>
  <c r="AA477" i="8"/>
  <c r="AA478" i="8"/>
  <c r="AA479" i="8"/>
  <c r="AA480" i="8"/>
  <c r="AA481" i="8"/>
  <c r="AA482" i="8"/>
  <c r="AA483" i="8"/>
  <c r="AA484" i="8"/>
  <c r="AA485" i="8"/>
  <c r="AA486" i="8"/>
  <c r="AA487" i="8"/>
  <c r="AA488" i="8"/>
  <c r="AA489" i="8"/>
  <c r="AA490" i="8"/>
  <c r="AA491" i="8"/>
  <c r="AA492" i="8"/>
  <c r="AA493" i="8"/>
  <c r="AA494" i="8"/>
  <c r="AA495" i="8"/>
  <c r="AA496" i="8"/>
  <c r="AA497" i="8"/>
  <c r="AA498" i="8"/>
  <c r="AA499" i="8"/>
  <c r="AA500" i="8"/>
  <c r="AA501" i="8"/>
  <c r="AA502" i="8"/>
  <c r="AA503" i="8"/>
  <c r="AA504" i="8"/>
  <c r="AA505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AC464" i="8" s="1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AC484" i="8" s="1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AC500" i="8" s="1"/>
  <c r="W501" i="8"/>
  <c r="W502" i="8"/>
  <c r="W503" i="8"/>
  <c r="W504" i="8"/>
  <c r="W505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AC458" i="8" s="1"/>
  <c r="S459" i="8"/>
  <c r="S460" i="8"/>
  <c r="S461" i="8"/>
  <c r="S462" i="8"/>
  <c r="AC462" i="8" s="1"/>
  <c r="S463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AA416" i="8"/>
  <c r="AA417" i="8"/>
  <c r="AA418" i="8"/>
  <c r="AA419" i="8"/>
  <c r="AA420" i="8"/>
  <c r="AA421" i="8"/>
  <c r="AA422" i="8"/>
  <c r="AA423" i="8"/>
  <c r="AA424" i="8"/>
  <c r="AA425" i="8"/>
  <c r="AA426" i="8"/>
  <c r="AA427" i="8"/>
  <c r="AA428" i="8"/>
  <c r="AA429" i="8"/>
  <c r="AA430" i="8"/>
  <c r="AA431" i="8"/>
  <c r="AA432" i="8"/>
  <c r="AA433" i="8"/>
  <c r="AA434" i="8"/>
  <c r="AA435" i="8"/>
  <c r="AA436" i="8"/>
  <c r="AA437" i="8"/>
  <c r="AA438" i="8"/>
  <c r="AA439" i="8"/>
  <c r="R201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L829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AY68" i="1"/>
  <c r="AY69" i="1"/>
  <c r="AY70" i="1"/>
  <c r="AY64" i="1"/>
  <c r="AY65" i="1"/>
  <c r="AY66" i="1"/>
  <c r="AY67" i="1"/>
  <c r="AY60" i="1"/>
  <c r="AY61" i="1"/>
  <c r="AY62" i="1"/>
  <c r="AY63" i="1"/>
  <c r="AS68" i="1"/>
  <c r="AS69" i="1"/>
  <c r="AS70" i="1"/>
  <c r="AS64" i="1"/>
  <c r="AS65" i="1"/>
  <c r="AS66" i="1"/>
  <c r="AS67" i="1"/>
  <c r="AK68" i="1"/>
  <c r="AK69" i="1"/>
  <c r="AK70" i="1"/>
  <c r="AJ68" i="1"/>
  <c r="AJ69" i="1"/>
  <c r="AJ70" i="1"/>
  <c r="AI68" i="1"/>
  <c r="AI69" i="1"/>
  <c r="AI70" i="1"/>
  <c r="AH68" i="1"/>
  <c r="AH69" i="1"/>
  <c r="AH70" i="1"/>
  <c r="AL68" i="1"/>
  <c r="AL69" i="1"/>
  <c r="AL70" i="1"/>
  <c r="AJ60" i="1"/>
  <c r="AJ61" i="1"/>
  <c r="AJ62" i="1"/>
  <c r="AJ63" i="1"/>
  <c r="AJ64" i="1"/>
  <c r="AJ65" i="1"/>
  <c r="AJ66" i="1"/>
  <c r="AJ67" i="1"/>
  <c r="AK60" i="1"/>
  <c r="AK61" i="1"/>
  <c r="AK62" i="1"/>
  <c r="AK63" i="1"/>
  <c r="AK64" i="1"/>
  <c r="AK65" i="1"/>
  <c r="AK66" i="1"/>
  <c r="AK67" i="1"/>
  <c r="AL60" i="1"/>
  <c r="AL61" i="1"/>
  <c r="AL62" i="1"/>
  <c r="AL63" i="1"/>
  <c r="AL64" i="1"/>
  <c r="AL65" i="1"/>
  <c r="AL66" i="1"/>
  <c r="AL67" i="1"/>
  <c r="AL59" i="1"/>
  <c r="AK58" i="1"/>
  <c r="AI59" i="1"/>
  <c r="AI60" i="1"/>
  <c r="AI61" i="1"/>
  <c r="AI62" i="1"/>
  <c r="AI63" i="1"/>
  <c r="AI64" i="1"/>
  <c r="AM64" i="1"/>
  <c r="AI65" i="1"/>
  <c r="AI66" i="1"/>
  <c r="AI67" i="1"/>
  <c r="AH59" i="1"/>
  <c r="AH60" i="1"/>
  <c r="AH61" i="1"/>
  <c r="AH62" i="1"/>
  <c r="AH63" i="1"/>
  <c r="AH64" i="1"/>
  <c r="AH65" i="1"/>
  <c r="AH66" i="1"/>
  <c r="AH67" i="1"/>
  <c r="AF68" i="1"/>
  <c r="AF69" i="1"/>
  <c r="AF70" i="1"/>
  <c r="AF59" i="1"/>
  <c r="AF60" i="1"/>
  <c r="AF61" i="1"/>
  <c r="AF62" i="1"/>
  <c r="AF63" i="1"/>
  <c r="AF64" i="1"/>
  <c r="AF65" i="1"/>
  <c r="AF66" i="1"/>
  <c r="AF67" i="1"/>
  <c r="Y68" i="1"/>
  <c r="Y69" i="1"/>
  <c r="Y70" i="1"/>
  <c r="Y55" i="1"/>
  <c r="Y56" i="1"/>
  <c r="Y57" i="1"/>
  <c r="Y58" i="1"/>
  <c r="Y59" i="1"/>
  <c r="Y60" i="1"/>
  <c r="Y61" i="1"/>
  <c r="Y62" i="1"/>
  <c r="Y63" i="1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Z1662" i="4"/>
  <c r="Z1646" i="4"/>
  <c r="Z1647" i="4"/>
  <c r="Z1648" i="4"/>
  <c r="AB1648" i="4" s="1"/>
  <c r="Z1649" i="4"/>
  <c r="AB1649" i="4" s="1"/>
  <c r="Z1650" i="4"/>
  <c r="AB1650" i="4" s="1"/>
  <c r="Z1651" i="4"/>
  <c r="Z1652" i="4"/>
  <c r="AB1652" i="4" s="1"/>
  <c r="Z1653" i="4"/>
  <c r="Z1654" i="4"/>
  <c r="Z1655" i="4"/>
  <c r="Z1656" i="4"/>
  <c r="AB1656" i="4" s="1"/>
  <c r="Z1657" i="4"/>
  <c r="Z1658" i="4"/>
  <c r="AB1658" i="4" s="1"/>
  <c r="Z1659" i="4"/>
  <c r="Z1660" i="4"/>
  <c r="AB1660" i="4" s="1"/>
  <c r="Z1661" i="4"/>
  <c r="Z1663" i="4"/>
  <c r="Z1664" i="4"/>
  <c r="Z1665" i="4"/>
  <c r="AB1665" i="4" s="1"/>
  <c r="Z1666" i="4"/>
  <c r="AB1666" i="4" s="1"/>
  <c r="Z1667" i="4"/>
  <c r="Z1668" i="4"/>
  <c r="AB1668" i="4" s="1"/>
  <c r="Z1669" i="4"/>
  <c r="AB1669" i="4" s="1"/>
  <c r="Z1670" i="4"/>
  <c r="Z1671" i="4"/>
  <c r="Z1672" i="4"/>
  <c r="Z1673" i="4"/>
  <c r="AB1673" i="4" s="1"/>
  <c r="Z1674" i="4"/>
  <c r="AB1674" i="4" s="1"/>
  <c r="Z1675" i="4"/>
  <c r="Z1676" i="4"/>
  <c r="AB1676" i="4" s="1"/>
  <c r="Z1607" i="4"/>
  <c r="AB1607" i="4" s="1"/>
  <c r="AC1607" i="4"/>
  <c r="Z1608" i="4"/>
  <c r="AC1608" i="4"/>
  <c r="Z1609" i="4"/>
  <c r="AB1609" i="4" s="1"/>
  <c r="AC1609" i="4"/>
  <c r="Z1610" i="4"/>
  <c r="AB1610" i="4" s="1"/>
  <c r="AC1610" i="4"/>
  <c r="Z1611" i="4"/>
  <c r="AB1611" i="4" s="1"/>
  <c r="AC1611" i="4"/>
  <c r="Z1612" i="4"/>
  <c r="AC1612" i="4"/>
  <c r="Z1613" i="4"/>
  <c r="AB1613" i="4" s="1"/>
  <c r="AC1613" i="4"/>
  <c r="Z1614" i="4"/>
  <c r="AC1614" i="4"/>
  <c r="Z1615" i="4"/>
  <c r="AB1615" i="4" s="1"/>
  <c r="AC1615" i="4"/>
  <c r="Z1616" i="4"/>
  <c r="AC1616" i="4"/>
  <c r="Z1617" i="4"/>
  <c r="AB1617" i="4" s="1"/>
  <c r="AC1617" i="4"/>
  <c r="Z1618" i="4"/>
  <c r="AB1618" i="4" s="1"/>
  <c r="AC1618" i="4"/>
  <c r="Z1619" i="4"/>
  <c r="AB1619" i="4" s="1"/>
  <c r="AC1619" i="4"/>
  <c r="Z1620" i="4"/>
  <c r="AB1620" i="4" s="1"/>
  <c r="AC1620" i="4"/>
  <c r="Z1621" i="4"/>
  <c r="AB1621" i="4" s="1"/>
  <c r="AC1621" i="4"/>
  <c r="Z1622" i="4"/>
  <c r="AC1622" i="4"/>
  <c r="Z1623" i="4"/>
  <c r="AB1623" i="4" s="1"/>
  <c r="AC1623" i="4"/>
  <c r="Z1624" i="4"/>
  <c r="AC1624" i="4"/>
  <c r="Z1625" i="4"/>
  <c r="AB1625" i="4" s="1"/>
  <c r="AC1625" i="4"/>
  <c r="Z1626" i="4"/>
  <c r="AB1626" i="4" s="1"/>
  <c r="AC1626" i="4"/>
  <c r="Z1627" i="4"/>
  <c r="AB1627" i="4" s="1"/>
  <c r="AC1627" i="4"/>
  <c r="Z1628" i="4"/>
  <c r="AC1628" i="4"/>
  <c r="Z1629" i="4"/>
  <c r="AB1629" i="4" s="1"/>
  <c r="AC1629" i="4"/>
  <c r="Z1630" i="4"/>
  <c r="AC1630" i="4"/>
  <c r="Z1631" i="4"/>
  <c r="AB1631" i="4" s="1"/>
  <c r="AC1631" i="4"/>
  <c r="Z1632" i="4"/>
  <c r="AC1632" i="4"/>
  <c r="Z1633" i="4"/>
  <c r="AC1633" i="4"/>
  <c r="Z1634" i="4"/>
  <c r="AB1634" i="4" s="1"/>
  <c r="AC1634" i="4"/>
  <c r="Z1635" i="4"/>
  <c r="AB1635" i="4" s="1"/>
  <c r="AC1635" i="4"/>
  <c r="Z1636" i="4"/>
  <c r="AC1636" i="4"/>
  <c r="Z1637" i="4"/>
  <c r="AB1637" i="4" s="1"/>
  <c r="AC1637" i="4"/>
  <c r="Z1638" i="4"/>
  <c r="AC1638" i="4"/>
  <c r="Z1639" i="4"/>
  <c r="AC1639" i="4"/>
  <c r="Z1640" i="4"/>
  <c r="AC1640" i="4"/>
  <c r="Z1641" i="4"/>
  <c r="AC1641" i="4"/>
  <c r="Z1642" i="4"/>
  <c r="AB1642" i="4" s="1"/>
  <c r="AC1642" i="4"/>
  <c r="Z1643" i="4"/>
  <c r="AB1643" i="4" s="1"/>
  <c r="AC1643" i="4"/>
  <c r="Z1644" i="4"/>
  <c r="AC1644" i="4"/>
  <c r="Z1645" i="4"/>
  <c r="AB1645" i="4" s="1"/>
  <c r="AC1645" i="4"/>
  <c r="AA305" i="8"/>
  <c r="AA306" i="8"/>
  <c r="AA307" i="8"/>
  <c r="AA308" i="8"/>
  <c r="AA309" i="8"/>
  <c r="AA310" i="8"/>
  <c r="AA311" i="8"/>
  <c r="AA312" i="8"/>
  <c r="AA313" i="8"/>
  <c r="AA314" i="8"/>
  <c r="AA315" i="8"/>
  <c r="AA316" i="8"/>
  <c r="AA317" i="8"/>
  <c r="AA318" i="8"/>
  <c r="AA319" i="8"/>
  <c r="AA320" i="8"/>
  <c r="AA321" i="8"/>
  <c r="AA322" i="8"/>
  <c r="AA323" i="8"/>
  <c r="AA324" i="8"/>
  <c r="AA325" i="8"/>
  <c r="AA326" i="8"/>
  <c r="AA327" i="8"/>
  <c r="AA328" i="8"/>
  <c r="AA329" i="8"/>
  <c r="AA330" i="8"/>
  <c r="AA331" i="8"/>
  <c r="AA332" i="8"/>
  <c r="AA333" i="8"/>
  <c r="AA334" i="8"/>
  <c r="AA335" i="8"/>
  <c r="AA336" i="8"/>
  <c r="AA337" i="8"/>
  <c r="AA338" i="8"/>
  <c r="AA339" i="8"/>
  <c r="AA340" i="8"/>
  <c r="AA341" i="8"/>
  <c r="AA342" i="8"/>
  <c r="AA343" i="8"/>
  <c r="AA344" i="8"/>
  <c r="AA345" i="8"/>
  <c r="AA346" i="8"/>
  <c r="AA347" i="8"/>
  <c r="AA348" i="8"/>
  <c r="AA349" i="8"/>
  <c r="AA350" i="8"/>
  <c r="AA351" i="8"/>
  <c r="AA352" i="8"/>
  <c r="AA353" i="8"/>
  <c r="AA354" i="8"/>
  <c r="AA355" i="8"/>
  <c r="AA356" i="8"/>
  <c r="AA357" i="8"/>
  <c r="AA358" i="8"/>
  <c r="AA359" i="8"/>
  <c r="AA360" i="8"/>
  <c r="AA361" i="8"/>
  <c r="AA362" i="8"/>
  <c r="AA363" i="8"/>
  <c r="AA364" i="8"/>
  <c r="AA365" i="8"/>
  <c r="AA366" i="8"/>
  <c r="AA367" i="8"/>
  <c r="AA368" i="8"/>
  <c r="AA369" i="8"/>
  <c r="AA370" i="8"/>
  <c r="AA371" i="8"/>
  <c r="AA372" i="8"/>
  <c r="AA373" i="8"/>
  <c r="AA374" i="8"/>
  <c r="AA375" i="8"/>
  <c r="AA376" i="8"/>
  <c r="AA377" i="8"/>
  <c r="AA378" i="8"/>
  <c r="AA379" i="8"/>
  <c r="AA380" i="8"/>
  <c r="AA381" i="8"/>
  <c r="AA382" i="8"/>
  <c r="AA383" i="8"/>
  <c r="AA384" i="8"/>
  <c r="AA385" i="8"/>
  <c r="AA386" i="8"/>
  <c r="AA387" i="8"/>
  <c r="AA388" i="8"/>
  <c r="AA389" i="8"/>
  <c r="AA390" i="8"/>
  <c r="AA391" i="8"/>
  <c r="AA392" i="8"/>
  <c r="AA393" i="8"/>
  <c r="AA394" i="8"/>
  <c r="AA395" i="8"/>
  <c r="AA396" i="8"/>
  <c r="AA397" i="8"/>
  <c r="AA398" i="8"/>
  <c r="AA399" i="8"/>
  <c r="AA400" i="8"/>
  <c r="AA401" i="8"/>
  <c r="AA402" i="8"/>
  <c r="AA403" i="8"/>
  <c r="AA404" i="8"/>
  <c r="AA405" i="8"/>
  <c r="AA406" i="8"/>
  <c r="AA407" i="8"/>
  <c r="AA408" i="8"/>
  <c r="AA409" i="8"/>
  <c r="AA410" i="8"/>
  <c r="AA411" i="8"/>
  <c r="AA412" i="8"/>
  <c r="AA413" i="8"/>
  <c r="AA414" i="8"/>
  <c r="AA415" i="8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R1858" i="3"/>
  <c r="O1858" i="3"/>
  <c r="R1834" i="3"/>
  <c r="Z1599" i="4"/>
  <c r="AC1599" i="4"/>
  <c r="Z1600" i="4"/>
  <c r="AB1600" i="4" s="1"/>
  <c r="AC1600" i="4"/>
  <c r="Z1601" i="4"/>
  <c r="AC1601" i="4"/>
  <c r="Z1602" i="4"/>
  <c r="AB1602" i="4" s="1"/>
  <c r="AC1602" i="4"/>
  <c r="Z1603" i="4"/>
  <c r="AC1603" i="4"/>
  <c r="Z1604" i="4"/>
  <c r="AB1604" i="4" s="1"/>
  <c r="AC1604" i="4"/>
  <c r="Z1605" i="4"/>
  <c r="AC1605" i="4"/>
  <c r="Z1606" i="4"/>
  <c r="AC1606" i="4"/>
  <c r="Z1550" i="4"/>
  <c r="AC1550" i="4"/>
  <c r="Z1551" i="4"/>
  <c r="AC155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2" i="4"/>
  <c r="AC1553" i="4"/>
  <c r="AC1554" i="4"/>
  <c r="AC1555" i="4"/>
  <c r="AC1556" i="4"/>
  <c r="AC1557" i="4"/>
  <c r="AC1558" i="4"/>
  <c r="AC1559" i="4"/>
  <c r="AC1560" i="4"/>
  <c r="AC1561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Z1402" i="4"/>
  <c r="AB1402" i="4" s="1"/>
  <c r="Z1403" i="4"/>
  <c r="Z1404" i="4"/>
  <c r="AB1404" i="4" s="1"/>
  <c r="Z1405" i="4"/>
  <c r="Z1406" i="4"/>
  <c r="Z1407" i="4"/>
  <c r="Z1408" i="4"/>
  <c r="AB1408" i="4" s="1"/>
  <c r="Z1409" i="4"/>
  <c r="AB1409" i="4" s="1"/>
  <c r="Z1410" i="4"/>
  <c r="Z1411" i="4"/>
  <c r="Z1412" i="4"/>
  <c r="AB1412" i="4" s="1"/>
  <c r="Z1413" i="4"/>
  <c r="Z1414" i="4"/>
  <c r="Z1415" i="4"/>
  <c r="Z1416" i="4"/>
  <c r="Z1417" i="4"/>
  <c r="AB1417" i="4" s="1"/>
  <c r="Z1418" i="4"/>
  <c r="AB1418" i="4" s="1"/>
  <c r="Z1419" i="4"/>
  <c r="Z1420" i="4"/>
  <c r="AB1420" i="4" s="1"/>
  <c r="Z1421" i="4"/>
  <c r="Z1422" i="4"/>
  <c r="Z1423" i="4"/>
  <c r="Z1424" i="4"/>
  <c r="AB1424" i="4" s="1"/>
  <c r="Z1425" i="4"/>
  <c r="AB1425" i="4" s="1"/>
  <c r="Z1426" i="4"/>
  <c r="AB1426" i="4" s="1"/>
  <c r="AB1427" i="4"/>
  <c r="Z1428" i="4"/>
  <c r="AB1428" i="4" s="1"/>
  <c r="Z1429" i="4"/>
  <c r="Z1430" i="4"/>
  <c r="AB1430" i="4" s="1"/>
  <c r="Z1431" i="4"/>
  <c r="Z1432" i="4"/>
  <c r="Z1433" i="4"/>
  <c r="AB1433" i="4" s="1"/>
  <c r="Z1434" i="4"/>
  <c r="AB1434" i="4" s="1"/>
  <c r="Z1435" i="4"/>
  <c r="Z1436" i="4"/>
  <c r="AB1436" i="4" s="1"/>
  <c r="Z1437" i="4"/>
  <c r="Z1438" i="4"/>
  <c r="AB1438" i="4" s="1"/>
  <c r="Z1439" i="4"/>
  <c r="Z1440" i="4"/>
  <c r="AB1440" i="4" s="1"/>
  <c r="Z1441" i="4"/>
  <c r="AB1441" i="4" s="1"/>
  <c r="Z1442" i="4"/>
  <c r="AB1442" i="4" s="1"/>
  <c r="Z1443" i="4"/>
  <c r="Z1444" i="4"/>
  <c r="AB1444" i="4" s="1"/>
  <c r="Z1445" i="4"/>
  <c r="Z1446" i="4"/>
  <c r="Z1447" i="4"/>
  <c r="Z1448" i="4"/>
  <c r="AB1448" i="4" s="1"/>
  <c r="Z1449" i="4"/>
  <c r="AB1449" i="4" s="1"/>
  <c r="Z1450" i="4"/>
  <c r="AB1450" i="4" s="1"/>
  <c r="Z1451" i="4"/>
  <c r="Z1452" i="4"/>
  <c r="AB1452" i="4" s="1"/>
  <c r="Z1453" i="4"/>
  <c r="Z1454" i="4"/>
  <c r="Z1455" i="4"/>
  <c r="Z1456" i="4"/>
  <c r="AB1456" i="4" s="1"/>
  <c r="Z1457" i="4"/>
  <c r="AB1457" i="4" s="1"/>
  <c r="Z1458" i="4"/>
  <c r="AB1458" i="4" s="1"/>
  <c r="Z1459" i="4"/>
  <c r="Z1460" i="4"/>
  <c r="AB1460" i="4" s="1"/>
  <c r="Z1461" i="4"/>
  <c r="Z1462" i="4"/>
  <c r="Z1463" i="4"/>
  <c r="Z1464" i="4"/>
  <c r="Z1465" i="4"/>
  <c r="Z1466" i="4"/>
  <c r="Z1467" i="4"/>
  <c r="Z1468" i="4"/>
  <c r="AB1468" i="4" s="1"/>
  <c r="Z1469" i="4"/>
  <c r="Z1470" i="4"/>
  <c r="Z1471" i="4"/>
  <c r="Z1472" i="4"/>
  <c r="AB1472" i="4" s="1"/>
  <c r="Z1473" i="4"/>
  <c r="AB1473" i="4" s="1"/>
  <c r="Z1474" i="4"/>
  <c r="AB1474" i="4" s="1"/>
  <c r="Z1475" i="4"/>
  <c r="Z1476" i="4"/>
  <c r="Z1477" i="4"/>
  <c r="Z1478" i="4"/>
  <c r="Z1479" i="4"/>
  <c r="Z1480" i="4"/>
  <c r="Z1481" i="4"/>
  <c r="AB1481" i="4" s="1"/>
  <c r="Z1482" i="4"/>
  <c r="Z1483" i="4"/>
  <c r="Z1484" i="4"/>
  <c r="Z1485" i="4"/>
  <c r="Z1486" i="4"/>
  <c r="Z1487" i="4"/>
  <c r="Z1488" i="4"/>
  <c r="AB1488" i="4" s="1"/>
  <c r="Z1489" i="4"/>
  <c r="AB1489" i="4" s="1"/>
  <c r="Z1490" i="4"/>
  <c r="Z1491" i="4"/>
  <c r="Z1492" i="4"/>
  <c r="AB1492" i="4" s="1"/>
  <c r="Z1493" i="4"/>
  <c r="Z1494" i="4"/>
  <c r="Z1495" i="4"/>
  <c r="Z1496" i="4"/>
  <c r="AB1496" i="4" s="1"/>
  <c r="Z1497" i="4"/>
  <c r="Z1498" i="4"/>
  <c r="Z1499" i="4"/>
  <c r="Z1500" i="4"/>
  <c r="AB1500" i="4" s="1"/>
  <c r="Z1501" i="4"/>
  <c r="Z1502" i="4"/>
  <c r="Z1503" i="4"/>
  <c r="Z1504" i="4"/>
  <c r="AB1504" i="4" s="1"/>
  <c r="Z1505" i="4"/>
  <c r="AB1505" i="4" s="1"/>
  <c r="Z1506" i="4"/>
  <c r="AB1506" i="4" s="1"/>
  <c r="Z1507" i="4"/>
  <c r="Z1508" i="4"/>
  <c r="AB1508" i="4" s="1"/>
  <c r="Z1509" i="4"/>
  <c r="Z1510" i="4"/>
  <c r="Z1511" i="4"/>
  <c r="Z1512" i="4"/>
  <c r="Z1513" i="4"/>
  <c r="AB1513" i="4" s="1"/>
  <c r="Z1514" i="4"/>
  <c r="Z1515" i="4"/>
  <c r="Z1516" i="4"/>
  <c r="Z1517" i="4"/>
  <c r="Z1518" i="4"/>
  <c r="Z1519" i="4"/>
  <c r="Z1520" i="4"/>
  <c r="AB1520" i="4" s="1"/>
  <c r="Z1521" i="4"/>
  <c r="Z1522" i="4"/>
  <c r="Z1523" i="4"/>
  <c r="Z1524" i="4"/>
  <c r="AB1524" i="4" s="1"/>
  <c r="Z1525" i="4"/>
  <c r="Z1526" i="4"/>
  <c r="Z1527" i="4"/>
  <c r="Z1528" i="4"/>
  <c r="AB1528" i="4" s="1"/>
  <c r="Z1529" i="4"/>
  <c r="AB1529" i="4" s="1"/>
  <c r="Z1530" i="4"/>
  <c r="AB1530" i="4" s="1"/>
  <c r="Z1531" i="4"/>
  <c r="Z1532" i="4"/>
  <c r="Z1533" i="4"/>
  <c r="Z1534" i="4"/>
  <c r="Z1535" i="4"/>
  <c r="Z1536" i="4"/>
  <c r="AB1536" i="4" s="1"/>
  <c r="Z1537" i="4"/>
  <c r="AB1537" i="4" s="1"/>
  <c r="Z1538" i="4"/>
  <c r="Z1539" i="4"/>
  <c r="Z1540" i="4"/>
  <c r="AB1540" i="4" s="1"/>
  <c r="Z1541" i="4"/>
  <c r="Z1542" i="4"/>
  <c r="AB1542" i="4" s="1"/>
  <c r="Z1543" i="4"/>
  <c r="Z1544" i="4"/>
  <c r="AB1544" i="4" s="1"/>
  <c r="Z1545" i="4"/>
  <c r="Z1546" i="4"/>
  <c r="AB1546" i="4" s="1"/>
  <c r="Z1547" i="4"/>
  <c r="Z1548" i="4"/>
  <c r="AB1548" i="4" s="1"/>
  <c r="Z1549" i="4"/>
  <c r="Z1552" i="4"/>
  <c r="AB1552" i="4" s="1"/>
  <c r="Z1553" i="4"/>
  <c r="Z1554" i="4"/>
  <c r="AB1554" i="4" s="1"/>
  <c r="Z1555" i="4"/>
  <c r="Z1556" i="4"/>
  <c r="Z1557" i="4"/>
  <c r="Z1558" i="4"/>
  <c r="AB1558" i="4" s="1"/>
  <c r="Z1559" i="4"/>
  <c r="Z1560" i="4"/>
  <c r="Z1561" i="4"/>
  <c r="AB1561" i="4" s="1"/>
  <c r="Z1562" i="4"/>
  <c r="AB1562" i="4" s="1"/>
  <c r="Z1563" i="4"/>
  <c r="Z1564" i="4"/>
  <c r="AB1564" i="4" s="1"/>
  <c r="Z1565" i="4"/>
  <c r="Z1566" i="4"/>
  <c r="AB1566" i="4" s="1"/>
  <c r="Z1567" i="4"/>
  <c r="Z1568" i="4"/>
  <c r="AB1568" i="4" s="1"/>
  <c r="Z1569" i="4"/>
  <c r="Z1570" i="4"/>
  <c r="AB1570" i="4" s="1"/>
  <c r="Z1571" i="4"/>
  <c r="Z1572" i="4"/>
  <c r="AB1572" i="4" s="1"/>
  <c r="Z1573" i="4"/>
  <c r="AB1573" i="4" s="1"/>
  <c r="Z1574" i="4"/>
  <c r="AB1574" i="4" s="1"/>
  <c r="Z1575" i="4"/>
  <c r="Z1576" i="4"/>
  <c r="AB1577" i="4"/>
  <c r="Z1578" i="4"/>
  <c r="AB1579" i="4"/>
  <c r="Z1580" i="4"/>
  <c r="Z1581" i="4"/>
  <c r="Z1582" i="4"/>
  <c r="AB1582" i="4" s="1"/>
  <c r="Z1583" i="4"/>
  <c r="Z1584" i="4"/>
  <c r="Z1585" i="4"/>
  <c r="AB1585" i="4" s="1"/>
  <c r="Z1586" i="4"/>
  <c r="Z1587" i="4"/>
  <c r="Z1588" i="4"/>
  <c r="Z1589" i="4"/>
  <c r="Z1590" i="4"/>
  <c r="AB1590" i="4" s="1"/>
  <c r="Z1591" i="4"/>
  <c r="Z1592" i="4"/>
  <c r="Z1593" i="4"/>
  <c r="Z1594" i="4"/>
  <c r="AB1594" i="4" s="1"/>
  <c r="Z1595" i="4"/>
  <c r="Z1596" i="4"/>
  <c r="Z1597" i="4"/>
  <c r="Z1598" i="4"/>
  <c r="AB1598" i="4" s="1"/>
  <c r="Z1427" i="4"/>
  <c r="Z1577" i="4"/>
  <c r="Z1579" i="4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Z1376" i="4"/>
  <c r="AB1376" i="4" s="1"/>
  <c r="Z1377" i="4"/>
  <c r="AB1377" i="4" s="1"/>
  <c r="Z1378" i="4"/>
  <c r="Z1379" i="4"/>
  <c r="Z1380" i="4"/>
  <c r="AB1380" i="4" s="1"/>
  <c r="Z1381" i="4"/>
  <c r="Z1382" i="4"/>
  <c r="Z1383" i="4"/>
  <c r="Z1384" i="4"/>
  <c r="AB1384" i="4" s="1"/>
  <c r="Z1385" i="4"/>
  <c r="AB1385" i="4" s="1"/>
  <c r="Z1386" i="4"/>
  <c r="Z1387" i="4"/>
  <c r="Z1388" i="4"/>
  <c r="AB1388" i="4" s="1"/>
  <c r="Z1389" i="4"/>
  <c r="Z1390" i="4"/>
  <c r="Z1391" i="4"/>
  <c r="Z1392" i="4"/>
  <c r="AB1392" i="4" s="1"/>
  <c r="Z1393" i="4"/>
  <c r="AB1393" i="4" s="1"/>
  <c r="Z1394" i="4"/>
  <c r="Z1395" i="4"/>
  <c r="Z1396" i="4"/>
  <c r="AB1396" i="4" s="1"/>
  <c r="Z1397" i="4"/>
  <c r="Z1398" i="4"/>
  <c r="Z1399" i="4"/>
  <c r="Z1400" i="4"/>
  <c r="AB1400" i="4" s="1"/>
  <c r="Z1401" i="4"/>
  <c r="R1610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B1179" i="4"/>
  <c r="Z1185" i="4"/>
  <c r="AB1185" i="4" s="1"/>
  <c r="Z1193" i="4"/>
  <c r="AB1193" i="4" s="1"/>
  <c r="Z1201" i="4"/>
  <c r="AB1201" i="4" s="1"/>
  <c r="Z1209" i="4"/>
  <c r="Z1225" i="4"/>
  <c r="AB1225" i="4" s="1"/>
  <c r="Z1260" i="4"/>
  <c r="Z1268" i="4"/>
  <c r="AB1268" i="4" s="1"/>
  <c r="Z1276" i="4"/>
  <c r="AB1276" i="4" s="1"/>
  <c r="Z1284" i="4"/>
  <c r="AB1284" i="4" s="1"/>
  <c r="Z1292" i="4"/>
  <c r="AB1292" i="4" s="1"/>
  <c r="Z1300" i="4"/>
  <c r="Z1316" i="4"/>
  <c r="Z1332" i="4"/>
  <c r="Z1348" i="4"/>
  <c r="Z1356" i="4"/>
  <c r="Z1364" i="4"/>
  <c r="AB1364" i="4" s="1"/>
  <c r="Z1372" i="4"/>
  <c r="AB1372" i="4" s="1"/>
  <c r="Z1170" i="4"/>
  <c r="AB1170" i="4" s="1"/>
  <c r="Z1171" i="4"/>
  <c r="Z1172" i="4"/>
  <c r="AB1172" i="4" s="1"/>
  <c r="Z1173" i="4"/>
  <c r="AB1173" i="4" s="1"/>
  <c r="Z1174" i="4"/>
  <c r="AB1174" i="4" s="1"/>
  <c r="Z1175" i="4"/>
  <c r="Z1176" i="4"/>
  <c r="Z1177" i="4"/>
  <c r="AB1177" i="4" s="1"/>
  <c r="Z1178" i="4"/>
  <c r="AB1178" i="4" s="1"/>
  <c r="Z1179" i="4"/>
  <c r="Z1180" i="4"/>
  <c r="AB1180" i="4" s="1"/>
  <c r="Z1181" i="4"/>
  <c r="AB1181" i="4" s="1"/>
  <c r="Z1182" i="4"/>
  <c r="AB1182" i="4" s="1"/>
  <c r="Z1183" i="4"/>
  <c r="Z1184" i="4"/>
  <c r="AB1184" i="4" s="1"/>
  <c r="Z1186" i="4"/>
  <c r="Z1187" i="4"/>
  <c r="Z1188" i="4"/>
  <c r="Z1189" i="4"/>
  <c r="Z1190" i="4"/>
  <c r="Z1191" i="4"/>
  <c r="Z1192" i="4"/>
  <c r="Z1194" i="4"/>
  <c r="AB1194" i="4" s="1"/>
  <c r="Z1195" i="4"/>
  <c r="AB1195" i="4" s="1"/>
  <c r="Z1196" i="4"/>
  <c r="AB1196" i="4" s="1"/>
  <c r="Z1197" i="4"/>
  <c r="AB1197" i="4" s="1"/>
  <c r="Z1198" i="4"/>
  <c r="AB1198" i="4" s="1"/>
  <c r="Z1199" i="4"/>
  <c r="AB1199" i="4" s="1"/>
  <c r="Z1200" i="4"/>
  <c r="Z1202" i="4"/>
  <c r="AB1202" i="4" s="1"/>
  <c r="Z1203" i="4"/>
  <c r="Z1204" i="4"/>
  <c r="AB1204" i="4" s="1"/>
  <c r="Z1205" i="4"/>
  <c r="AB1205" i="4" s="1"/>
  <c r="Z1206" i="4"/>
  <c r="AB1206" i="4" s="1"/>
  <c r="Z1207" i="4"/>
  <c r="Z1208" i="4"/>
  <c r="AB1208" i="4" s="1"/>
  <c r="Z1210" i="4"/>
  <c r="AB1210" i="4" s="1"/>
  <c r="Z1211" i="4"/>
  <c r="Z1212" i="4"/>
  <c r="AB1212" i="4" s="1"/>
  <c r="Z1213" i="4"/>
  <c r="AB1213" i="4" s="1"/>
  <c r="Z1214" i="4"/>
  <c r="AB1214" i="4" s="1"/>
  <c r="Z1215" i="4"/>
  <c r="Z1216" i="4"/>
  <c r="AB1216" i="4" s="1"/>
  <c r="Z1217" i="4"/>
  <c r="AB1217" i="4" s="1"/>
  <c r="Z1218" i="4"/>
  <c r="AB1218" i="4" s="1"/>
  <c r="Z1219" i="4"/>
  <c r="Z1220" i="4"/>
  <c r="AB1220" i="4" s="1"/>
  <c r="Z1221" i="4"/>
  <c r="AB1221" i="4" s="1"/>
  <c r="Z1222" i="4"/>
  <c r="Z1223" i="4"/>
  <c r="Z1224" i="4"/>
  <c r="Z1226" i="4"/>
  <c r="AB1226" i="4" s="1"/>
  <c r="Z1227" i="4"/>
  <c r="Z1228" i="4"/>
  <c r="AB1228" i="4" s="1"/>
  <c r="Z1229" i="4"/>
  <c r="AB1229" i="4" s="1"/>
  <c r="Z1230" i="4"/>
  <c r="AB1230" i="4" s="1"/>
  <c r="Z1231" i="4"/>
  <c r="Z1232" i="4"/>
  <c r="AB1232" i="4" s="1"/>
  <c r="Z1233" i="4"/>
  <c r="Z1234" i="4"/>
  <c r="AB1234" i="4" s="1"/>
  <c r="Z1235" i="4"/>
  <c r="Z1236" i="4"/>
  <c r="AB1236" i="4" s="1"/>
  <c r="Z1237" i="4"/>
  <c r="AB1237" i="4" s="1"/>
  <c r="Z1238" i="4"/>
  <c r="AB1238" i="4" s="1"/>
  <c r="Z1239" i="4"/>
  <c r="Z1240" i="4"/>
  <c r="Z1241" i="4"/>
  <c r="AB1241" i="4" s="1"/>
  <c r="Z1242" i="4"/>
  <c r="AB1242" i="4" s="1"/>
  <c r="Z1243" i="4"/>
  <c r="Z1244" i="4"/>
  <c r="AB1244" i="4" s="1"/>
  <c r="Z1245" i="4"/>
  <c r="Z1246" i="4"/>
  <c r="AB1246" i="4" s="1"/>
  <c r="Z1247" i="4"/>
  <c r="Z1248" i="4"/>
  <c r="AB1248" i="4" s="1"/>
  <c r="Z1249" i="4"/>
  <c r="Z1250" i="4"/>
  <c r="AB1250" i="4" s="1"/>
  <c r="Z1251" i="4"/>
  <c r="Z1252" i="4"/>
  <c r="Z1253" i="4"/>
  <c r="Z1254" i="4"/>
  <c r="Z1255" i="4"/>
  <c r="Z1256" i="4"/>
  <c r="AB1256" i="4" s="1"/>
  <c r="Z1257" i="4"/>
  <c r="Z1258" i="4"/>
  <c r="AB1258" i="4" s="1"/>
  <c r="Z1259" i="4"/>
  <c r="Z1261" i="4"/>
  <c r="Z1262" i="4"/>
  <c r="AB1262" i="4" s="1"/>
  <c r="Z1263" i="4"/>
  <c r="AB1263" i="4" s="1"/>
  <c r="Z1264" i="4"/>
  <c r="Z1265" i="4"/>
  <c r="AB1265" i="4" s="1"/>
  <c r="Z1266" i="4"/>
  <c r="Z1267" i="4"/>
  <c r="AB1267" i="4" s="1"/>
  <c r="Z1269" i="4"/>
  <c r="Z1270" i="4"/>
  <c r="AB1270" i="4" s="1"/>
  <c r="Z1271" i="4"/>
  <c r="Z1272" i="4"/>
  <c r="AB1272" i="4" s="1"/>
  <c r="Z1273" i="4"/>
  <c r="AB1273" i="4" s="1"/>
  <c r="Z1274" i="4"/>
  <c r="Z1275" i="4"/>
  <c r="Z1277" i="4"/>
  <c r="AB1277" i="4" s="1"/>
  <c r="Z1278" i="4"/>
  <c r="Z1279" i="4"/>
  <c r="Z1280" i="4"/>
  <c r="AB1280" i="4" s="1"/>
  <c r="Z1281" i="4"/>
  <c r="AB1281" i="4" s="1"/>
  <c r="Z1282" i="4"/>
  <c r="AB1282" i="4" s="1"/>
  <c r="Z1283" i="4"/>
  <c r="Z1285" i="4"/>
  <c r="Z1286" i="4"/>
  <c r="AB1286" i="4" s="1"/>
  <c r="Z1287" i="4"/>
  <c r="Z1288" i="4"/>
  <c r="AB1288" i="4" s="1"/>
  <c r="Z1289" i="4"/>
  <c r="Z1290" i="4"/>
  <c r="AB1290" i="4" s="1"/>
  <c r="Z1291" i="4"/>
  <c r="Z1293" i="4"/>
  <c r="Z1294" i="4"/>
  <c r="Z1295" i="4"/>
  <c r="AB1295" i="4" s="1"/>
  <c r="Z1296" i="4"/>
  <c r="Z1297" i="4"/>
  <c r="AB1297" i="4" s="1"/>
  <c r="Z1298" i="4"/>
  <c r="Z1299" i="4"/>
  <c r="AB1299" i="4" s="1"/>
  <c r="Z1301" i="4"/>
  <c r="Z1302" i="4"/>
  <c r="Z1303" i="4"/>
  <c r="Z1304" i="4"/>
  <c r="AB1304" i="4" s="1"/>
  <c r="Z1305" i="4"/>
  <c r="Z1306" i="4"/>
  <c r="AB1306" i="4" s="1"/>
  <c r="Z1307" i="4"/>
  <c r="Z1308" i="4"/>
  <c r="AB1308" i="4" s="1"/>
  <c r="Z1309" i="4"/>
  <c r="Z1310" i="4"/>
  <c r="Z1311" i="4"/>
  <c r="Z1312" i="4"/>
  <c r="AB1312" i="4" s="1"/>
  <c r="Z1313" i="4"/>
  <c r="AB1313" i="4" s="1"/>
  <c r="Z1314" i="4"/>
  <c r="AB1314" i="4" s="1"/>
  <c r="Z1315" i="4"/>
  <c r="Z1317" i="4"/>
  <c r="AB1317" i="4" s="1"/>
  <c r="Z1318" i="4"/>
  <c r="AB1318" i="4" s="1"/>
  <c r="Z1319" i="4"/>
  <c r="Z1320" i="4"/>
  <c r="AB1320" i="4" s="1"/>
  <c r="Z1321" i="4"/>
  <c r="Z1322" i="4"/>
  <c r="Z1323" i="4"/>
  <c r="Z1324" i="4"/>
  <c r="Z1325" i="4"/>
  <c r="AB1325" i="4" s="1"/>
  <c r="Z1326" i="4"/>
  <c r="Z1327" i="4"/>
  <c r="Z1328" i="4"/>
  <c r="Z1329" i="4"/>
  <c r="Z1330" i="4"/>
  <c r="Z1331" i="4"/>
  <c r="Z1333" i="4"/>
  <c r="Z1334" i="4"/>
  <c r="Z1335" i="4"/>
  <c r="Z1336" i="4"/>
  <c r="AB1336" i="4" s="1"/>
  <c r="Z1337" i="4"/>
  <c r="AB1337" i="4" s="1"/>
  <c r="Z1338" i="4"/>
  <c r="Z1339" i="4"/>
  <c r="Z1340" i="4"/>
  <c r="AB1340" i="4" s="1"/>
  <c r="Z1341" i="4"/>
  <c r="Z1342" i="4"/>
  <c r="AB1342" i="4" s="1"/>
  <c r="Z1343" i="4"/>
  <c r="Z1344" i="4"/>
  <c r="AB1344" i="4" s="1"/>
  <c r="Z1345" i="4"/>
  <c r="Z1346" i="4"/>
  <c r="AB1346" i="4" s="1"/>
  <c r="Z1347" i="4"/>
  <c r="Z1349" i="4"/>
  <c r="Z1350" i="4"/>
  <c r="Z1351" i="4"/>
  <c r="Z1352" i="4"/>
  <c r="Z1353" i="4"/>
  <c r="AB1353" i="4" s="1"/>
  <c r="Z1354" i="4"/>
  <c r="Z1355" i="4"/>
  <c r="AB1355" i="4" s="1"/>
  <c r="Z1357" i="4"/>
  <c r="Z1358" i="4"/>
  <c r="Z1359" i="4"/>
  <c r="Z1360" i="4"/>
  <c r="Z1361" i="4"/>
  <c r="Z1362" i="4"/>
  <c r="Z1363" i="4"/>
  <c r="Z1365" i="4"/>
  <c r="Z1366" i="4"/>
  <c r="AB1366" i="4" s="1"/>
  <c r="Z1367" i="4"/>
  <c r="Z1368" i="4"/>
  <c r="Z1369" i="4"/>
  <c r="AB1369" i="4" s="1"/>
  <c r="Z1370" i="4"/>
  <c r="AB1370" i="4" s="1"/>
  <c r="Z1371" i="4"/>
  <c r="Z1373" i="4"/>
  <c r="AB1373" i="4" s="1"/>
  <c r="Z1374" i="4"/>
  <c r="AB1374" i="4" s="1"/>
  <c r="Z1375" i="4"/>
  <c r="Z1009" i="4"/>
  <c r="Z1010" i="4"/>
  <c r="AB1010" i="4" s="1"/>
  <c r="Z1011" i="4"/>
  <c r="Z1012" i="4"/>
  <c r="Z1013" i="4"/>
  <c r="Z1014" i="4"/>
  <c r="Z1015" i="4"/>
  <c r="AB1015" i="4" s="1"/>
  <c r="Z1016" i="4"/>
  <c r="Z1017" i="4"/>
  <c r="AB1017" i="4" s="1"/>
  <c r="Z1018" i="4"/>
  <c r="AB1018" i="4" s="1"/>
  <c r="Z1019" i="4"/>
  <c r="Z1020" i="4"/>
  <c r="Z1021" i="4"/>
  <c r="AB1021" i="4" s="1"/>
  <c r="Z1022" i="4"/>
  <c r="AB1022" i="4" s="1"/>
  <c r="Z1023" i="4"/>
  <c r="Z1024" i="4"/>
  <c r="AB1024" i="4" s="1"/>
  <c r="Z1025" i="4"/>
  <c r="AB1025" i="4" s="1"/>
  <c r="Z1026" i="4"/>
  <c r="AB1026" i="4" s="1"/>
  <c r="Z1027" i="4"/>
  <c r="AB1027" i="4" s="1"/>
  <c r="Z1028" i="4"/>
  <c r="AB1028" i="4" s="1"/>
  <c r="Z1029" i="4"/>
  <c r="AB1029" i="4" s="1"/>
  <c r="Z1030" i="4"/>
  <c r="AB1030" i="4" s="1"/>
  <c r="Z1031" i="4"/>
  <c r="Z1032" i="4"/>
  <c r="AB1032" i="4" s="1"/>
  <c r="Z1033" i="4"/>
  <c r="AB1033" i="4" s="1"/>
  <c r="Z1034" i="4"/>
  <c r="AB1034" i="4" s="1"/>
  <c r="Z1035" i="4"/>
  <c r="AB1035" i="4" s="1"/>
  <c r="Z1036" i="4"/>
  <c r="AB1036" i="4" s="1"/>
  <c r="Z1037" i="4"/>
  <c r="AB1037" i="4" s="1"/>
  <c r="Z1038" i="4"/>
  <c r="Z1039" i="4"/>
  <c r="AB1039" i="4" s="1"/>
  <c r="Z1040" i="4"/>
  <c r="AB1040" i="4" s="1"/>
  <c r="Z1041" i="4"/>
  <c r="AB1041" i="4" s="1"/>
  <c r="Z1042" i="4"/>
  <c r="AB1042" i="4" s="1"/>
  <c r="Z1043" i="4"/>
  <c r="AB1043" i="4" s="1"/>
  <c r="Z1044" i="4"/>
  <c r="AB1044" i="4" s="1"/>
  <c r="Z1045" i="4"/>
  <c r="Z1046" i="4"/>
  <c r="Z1047" i="4"/>
  <c r="AB1047" i="4" s="1"/>
  <c r="Z1048" i="4"/>
  <c r="AB1048" i="4" s="1"/>
  <c r="Z1049" i="4"/>
  <c r="Z1050" i="4"/>
  <c r="AB1050" i="4" s="1"/>
  <c r="Z1051" i="4"/>
  <c r="AB1051" i="4" s="1"/>
  <c r="Z1052" i="4"/>
  <c r="AB1052" i="4" s="1"/>
  <c r="Z1053" i="4"/>
  <c r="Z1054" i="4"/>
  <c r="AB1054" i="4" s="1"/>
  <c r="Z1055" i="4"/>
  <c r="AB1055" i="4" s="1"/>
  <c r="Z1056" i="4"/>
  <c r="AB1056" i="4" s="1"/>
  <c r="Z1057" i="4"/>
  <c r="AB1057" i="4" s="1"/>
  <c r="Z1058" i="4"/>
  <c r="AB1058" i="4" s="1"/>
  <c r="Z1059" i="4"/>
  <c r="AB1059" i="4" s="1"/>
  <c r="Z1060" i="4"/>
  <c r="AB1060" i="4" s="1"/>
  <c r="Z1061" i="4"/>
  <c r="Z1062" i="4"/>
  <c r="Z1063" i="4"/>
  <c r="AB1063" i="4" s="1"/>
  <c r="Z1064" i="4"/>
  <c r="AB1064" i="4" s="1"/>
  <c r="Z1065" i="4"/>
  <c r="AB1065" i="4" s="1"/>
  <c r="Z1066" i="4"/>
  <c r="AB1066" i="4" s="1"/>
  <c r="Z1067" i="4"/>
  <c r="AB1067" i="4" s="1"/>
  <c r="Z1068" i="4"/>
  <c r="AB1068" i="4" s="1"/>
  <c r="Z1069" i="4"/>
  <c r="AB1069" i="4" s="1"/>
  <c r="Z1070" i="4"/>
  <c r="AB1070" i="4" s="1"/>
  <c r="Z1071" i="4"/>
  <c r="AB1071" i="4" s="1"/>
  <c r="Z1072" i="4"/>
  <c r="AB1072" i="4" s="1"/>
  <c r="Z1073" i="4"/>
  <c r="AB1073" i="4" s="1"/>
  <c r="Z1074" i="4"/>
  <c r="AB1074" i="4" s="1"/>
  <c r="Z1075" i="4"/>
  <c r="AB1075" i="4" s="1"/>
  <c r="Z1076" i="4"/>
  <c r="AB1076" i="4" s="1"/>
  <c r="Z1077" i="4"/>
  <c r="AB1077" i="4" s="1"/>
  <c r="Z1078" i="4"/>
  <c r="Z1079" i="4"/>
  <c r="AB1079" i="4" s="1"/>
  <c r="Z1080" i="4"/>
  <c r="Z1081" i="4"/>
  <c r="AB1081" i="4" s="1"/>
  <c r="Z1082" i="4"/>
  <c r="AB1082" i="4" s="1"/>
  <c r="Z1083" i="4"/>
  <c r="AB1083" i="4" s="1"/>
  <c r="Z1084" i="4"/>
  <c r="AB1084" i="4" s="1"/>
  <c r="Z1085" i="4"/>
  <c r="Z1086" i="4"/>
  <c r="AB1086" i="4" s="1"/>
  <c r="Z1087" i="4"/>
  <c r="Z1088" i="4"/>
  <c r="Z1089" i="4"/>
  <c r="AB1089" i="4" s="1"/>
  <c r="Z1090" i="4"/>
  <c r="AB1090" i="4" s="1"/>
  <c r="Z1091" i="4"/>
  <c r="AB1091" i="4" s="1"/>
  <c r="Z1092" i="4"/>
  <c r="AB1092" i="4" s="1"/>
  <c r="Z1093" i="4"/>
  <c r="Z1094" i="4"/>
  <c r="Z1095" i="4"/>
  <c r="AB1095" i="4" s="1"/>
  <c r="Z1096" i="4"/>
  <c r="Z1097" i="4"/>
  <c r="Z1098" i="4"/>
  <c r="AB1098" i="4" s="1"/>
  <c r="Z1099" i="4"/>
  <c r="Z1100" i="4"/>
  <c r="AB1100" i="4" s="1"/>
  <c r="Z1101" i="4"/>
  <c r="Z1102" i="4"/>
  <c r="AB1102" i="4" s="1"/>
  <c r="Z1103" i="4"/>
  <c r="Z1104" i="4"/>
  <c r="Z1105" i="4"/>
  <c r="AB1105" i="4" s="1"/>
  <c r="Z1106" i="4"/>
  <c r="Z1107" i="4"/>
  <c r="AB1107" i="4" s="1"/>
  <c r="Z1108" i="4"/>
  <c r="AB1108" i="4" s="1"/>
  <c r="Z1109" i="4"/>
  <c r="Z1110" i="4"/>
  <c r="Z1111" i="4"/>
  <c r="AB1111" i="4" s="1"/>
  <c r="Z1112" i="4"/>
  <c r="Z1113" i="4"/>
  <c r="Z1114" i="4"/>
  <c r="Z1115" i="4"/>
  <c r="Z1116" i="4"/>
  <c r="Z1117" i="4"/>
  <c r="AB1117" i="4" s="1"/>
  <c r="Z1118" i="4"/>
  <c r="AB1118" i="4" s="1"/>
  <c r="Z1119" i="4"/>
  <c r="Z1120" i="4"/>
  <c r="AB1120" i="4" s="1"/>
  <c r="Z1121" i="4"/>
  <c r="Z1122" i="4"/>
  <c r="Z1123" i="4"/>
  <c r="AB1123" i="4" s="1"/>
  <c r="Z1124" i="4"/>
  <c r="Z1125" i="4"/>
  <c r="AB1125" i="4" s="1"/>
  <c r="Z1126" i="4"/>
  <c r="Z1127" i="4"/>
  <c r="AB1127" i="4" s="1"/>
  <c r="Z1128" i="4"/>
  <c r="Z1129" i="4"/>
  <c r="Z1130" i="4"/>
  <c r="AB1130" i="4" s="1"/>
  <c r="Z1131" i="4"/>
  <c r="AB1131" i="4" s="1"/>
  <c r="Z1132" i="4"/>
  <c r="Z1133" i="4"/>
  <c r="Z1134" i="4"/>
  <c r="AB1134" i="4" s="1"/>
  <c r="Z1135" i="4"/>
  <c r="Z1136" i="4"/>
  <c r="Z1137" i="4"/>
  <c r="AB1137" i="4" s="1"/>
  <c r="Z1138" i="4"/>
  <c r="AB1138" i="4" s="1"/>
  <c r="Z1139" i="4"/>
  <c r="Z1140" i="4"/>
  <c r="AB1140" i="4" s="1"/>
  <c r="Z1141" i="4"/>
  <c r="AB1141" i="4" s="1"/>
  <c r="Z1142" i="4"/>
  <c r="Z1143" i="4"/>
  <c r="Z1144" i="4"/>
  <c r="Z1145" i="4"/>
  <c r="Z1146" i="4"/>
  <c r="Z1147" i="4"/>
  <c r="Z1148" i="4"/>
  <c r="AB1148" i="4" s="1"/>
  <c r="Z1149" i="4"/>
  <c r="Z1150" i="4"/>
  <c r="Z1151" i="4"/>
  <c r="Z1152" i="4"/>
  <c r="Z1153" i="4"/>
  <c r="Z1154" i="4"/>
  <c r="AB1154" i="4" s="1"/>
  <c r="Z1155" i="4"/>
  <c r="AB1155" i="4" s="1"/>
  <c r="Z1156" i="4"/>
  <c r="AB1156" i="4" s="1"/>
  <c r="Z1157" i="4"/>
  <c r="AB1157" i="4" s="1"/>
  <c r="Z1158" i="4"/>
  <c r="Z1159" i="4"/>
  <c r="AB1159" i="4" s="1"/>
  <c r="Z1160" i="4"/>
  <c r="AB1160" i="4" s="1"/>
  <c r="Z1161" i="4"/>
  <c r="AB1161" i="4" s="1"/>
  <c r="Z1162" i="4"/>
  <c r="AB1162" i="4" s="1"/>
  <c r="Z1163" i="4"/>
  <c r="AB1163" i="4" s="1"/>
  <c r="Z1164" i="4"/>
  <c r="AB1164" i="4" s="1"/>
  <c r="Z1165" i="4"/>
  <c r="AB1165" i="4" s="1"/>
  <c r="Z1166" i="4"/>
  <c r="AB1166" i="4" s="1"/>
  <c r="Z1167" i="4"/>
  <c r="AB1167" i="4" s="1"/>
  <c r="Z1168" i="4"/>
  <c r="AB1168" i="4" s="1"/>
  <c r="Z1169" i="4"/>
  <c r="AB1031" i="4"/>
  <c r="AB1085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S311" i="8"/>
  <c r="W311" i="8"/>
  <c r="S312" i="8"/>
  <c r="W312" i="8"/>
  <c r="S313" i="8"/>
  <c r="W313" i="8"/>
  <c r="AC313" i="8" s="1"/>
  <c r="S314" i="8"/>
  <c r="W314" i="8"/>
  <c r="S315" i="8"/>
  <c r="W315" i="8"/>
  <c r="S316" i="8"/>
  <c r="W316" i="8"/>
  <c r="S317" i="8"/>
  <c r="W317" i="8"/>
  <c r="S318" i="8"/>
  <c r="W318" i="8"/>
  <c r="S319" i="8"/>
  <c r="W319" i="8"/>
  <c r="S320" i="8"/>
  <c r="W320" i="8"/>
  <c r="S321" i="8"/>
  <c r="W321" i="8"/>
  <c r="S322" i="8"/>
  <c r="W322" i="8"/>
  <c r="S323" i="8"/>
  <c r="W323" i="8"/>
  <c r="S324" i="8"/>
  <c r="W324" i="8"/>
  <c r="S325" i="8"/>
  <c r="W325" i="8"/>
  <c r="S326" i="8"/>
  <c r="W326" i="8"/>
  <c r="S327" i="8"/>
  <c r="W327" i="8"/>
  <c r="S328" i="8"/>
  <c r="W328" i="8"/>
  <c r="S329" i="8"/>
  <c r="W329" i="8"/>
  <c r="S330" i="8"/>
  <c r="W330" i="8"/>
  <c r="S331" i="8"/>
  <c r="W331" i="8"/>
  <c r="S332" i="8"/>
  <c r="W332" i="8"/>
  <c r="S333" i="8"/>
  <c r="W333" i="8"/>
  <c r="S334" i="8"/>
  <c r="W334" i="8"/>
  <c r="S335" i="8"/>
  <c r="W335" i="8"/>
  <c r="S336" i="8"/>
  <c r="W336" i="8"/>
  <c r="S337" i="8"/>
  <c r="W337" i="8"/>
  <c r="S338" i="8"/>
  <c r="W338" i="8"/>
  <c r="S339" i="8"/>
  <c r="W339" i="8"/>
  <c r="AC339" i="8" s="1"/>
  <c r="S340" i="8"/>
  <c r="W340" i="8"/>
  <c r="S341" i="8"/>
  <c r="W341" i="8"/>
  <c r="S342" i="8"/>
  <c r="W342" i="8"/>
  <c r="S343" i="8"/>
  <c r="W343" i="8"/>
  <c r="S344" i="8"/>
  <c r="W344" i="8"/>
  <c r="S345" i="8"/>
  <c r="W345" i="8"/>
  <c r="S346" i="8"/>
  <c r="W346" i="8"/>
  <c r="S347" i="8"/>
  <c r="W347" i="8"/>
  <c r="AC347" i="8" s="1"/>
  <c r="S348" i="8"/>
  <c r="W348" i="8"/>
  <c r="S349" i="8"/>
  <c r="W349" i="8"/>
  <c r="S350" i="8"/>
  <c r="W350" i="8"/>
  <c r="S351" i="8"/>
  <c r="W351" i="8"/>
  <c r="AC351" i="8" s="1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O1609" i="3"/>
  <c r="O1608" i="3"/>
  <c r="O1607" i="3"/>
  <c r="O1606" i="3"/>
  <c r="O1605" i="3"/>
  <c r="O1604" i="3"/>
  <c r="O1603" i="3"/>
  <c r="O1602" i="3"/>
  <c r="O1601" i="3"/>
  <c r="O1600" i="3"/>
  <c r="O1599" i="3"/>
  <c r="O1598" i="3"/>
  <c r="O1597" i="3"/>
  <c r="O1596" i="3"/>
  <c r="O1595" i="3"/>
  <c r="O1594" i="3"/>
  <c r="O1593" i="3"/>
  <c r="O1592" i="3"/>
  <c r="O1591" i="3"/>
  <c r="O1590" i="3"/>
  <c r="O1589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1569" i="3"/>
  <c r="O1568" i="3"/>
  <c r="O1567" i="3"/>
  <c r="O1566" i="3"/>
  <c r="O1565" i="3"/>
  <c r="O1564" i="3"/>
  <c r="O1563" i="3"/>
  <c r="O1562" i="3"/>
  <c r="O1561" i="3"/>
  <c r="O1560" i="3"/>
  <c r="O1559" i="3"/>
  <c r="O1558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1507" i="3"/>
  <c r="O1506" i="3"/>
  <c r="O1505" i="3"/>
  <c r="O1504" i="3"/>
  <c r="O1503" i="3"/>
  <c r="O1502" i="3"/>
  <c r="O1501" i="3"/>
  <c r="O1500" i="3"/>
  <c r="O1499" i="3"/>
  <c r="O1498" i="3"/>
  <c r="O1497" i="3"/>
  <c r="O1496" i="3"/>
  <c r="O1495" i="3"/>
  <c r="O1494" i="3"/>
  <c r="O1493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O1412" i="3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AS63" i="1"/>
  <c r="S63" i="1"/>
  <c r="N63" i="1"/>
  <c r="AS62" i="1"/>
  <c r="S62" i="1"/>
  <c r="N62" i="1"/>
  <c r="AS61" i="1"/>
  <c r="S61" i="1"/>
  <c r="N61" i="1"/>
  <c r="AS60" i="1"/>
  <c r="S60" i="1"/>
  <c r="N60" i="1"/>
  <c r="AY59" i="1"/>
  <c r="AY58" i="1"/>
  <c r="AS59" i="1"/>
  <c r="AS58" i="1"/>
  <c r="AJ59" i="1"/>
  <c r="AK59" i="1"/>
  <c r="AF58" i="1"/>
  <c r="AJ58" i="1"/>
  <c r="AL58" i="1"/>
  <c r="AI58" i="1"/>
  <c r="AH58" i="1"/>
  <c r="N58" i="1"/>
  <c r="S58" i="1"/>
  <c r="N59" i="1"/>
  <c r="S59" i="1"/>
  <c r="W310" i="8"/>
  <c r="S310" i="8"/>
  <c r="O310" i="8"/>
  <c r="W309" i="8"/>
  <c r="AC309" i="8" s="1"/>
  <c r="S309" i="8"/>
  <c r="O309" i="8"/>
  <c r="W308" i="8"/>
  <c r="S308" i="8"/>
  <c r="O308" i="8"/>
  <c r="W307" i="8"/>
  <c r="S307" i="8"/>
  <c r="O307" i="8"/>
  <c r="W306" i="8"/>
  <c r="S306" i="8"/>
  <c r="O306" i="8"/>
  <c r="W305" i="8"/>
  <c r="AC305" i="8" s="1"/>
  <c r="S305" i="8"/>
  <c r="O305" i="8"/>
  <c r="AA304" i="8"/>
  <c r="W304" i="8"/>
  <c r="S304" i="8"/>
  <c r="O304" i="8"/>
  <c r="AA303" i="8"/>
  <c r="W303" i="8"/>
  <c r="S303" i="8"/>
  <c r="O303" i="8"/>
  <c r="AA302" i="8"/>
  <c r="W302" i="8"/>
  <c r="AC302" i="8" s="1"/>
  <c r="S302" i="8"/>
  <c r="O302" i="8"/>
  <c r="AA301" i="8"/>
  <c r="W301" i="8"/>
  <c r="S301" i="8"/>
  <c r="O301" i="8"/>
  <c r="AA300" i="8"/>
  <c r="W300" i="8"/>
  <c r="S300" i="8"/>
  <c r="O300" i="8"/>
  <c r="AA299" i="8"/>
  <c r="W299" i="8"/>
  <c r="S299" i="8"/>
  <c r="O299" i="8"/>
  <c r="AA298" i="8"/>
  <c r="W298" i="8"/>
  <c r="S298" i="8"/>
  <c r="O298" i="8"/>
  <c r="AA297" i="8"/>
  <c r="W297" i="8"/>
  <c r="S297" i="8"/>
  <c r="O297" i="8"/>
  <c r="AA296" i="8"/>
  <c r="W296" i="8"/>
  <c r="S296" i="8"/>
  <c r="O296" i="8"/>
  <c r="AA295" i="8"/>
  <c r="W295" i="8"/>
  <c r="S295" i="8"/>
  <c r="O295" i="8"/>
  <c r="AA294" i="8"/>
  <c r="W294" i="8"/>
  <c r="S294" i="8"/>
  <c r="O294" i="8"/>
  <c r="AA293" i="8"/>
  <c r="W293" i="8"/>
  <c r="S293" i="8"/>
  <c r="O293" i="8"/>
  <c r="AA292" i="8"/>
  <c r="W292" i="8"/>
  <c r="S292" i="8"/>
  <c r="O292" i="8"/>
  <c r="AA291" i="8"/>
  <c r="W291" i="8"/>
  <c r="S291" i="8"/>
  <c r="O291" i="8"/>
  <c r="AA290" i="8"/>
  <c r="W290" i="8"/>
  <c r="S290" i="8"/>
  <c r="O290" i="8"/>
  <c r="AA289" i="8"/>
  <c r="W289" i="8"/>
  <c r="S289" i="8"/>
  <c r="O289" i="8"/>
  <c r="AA288" i="8"/>
  <c r="W288" i="8"/>
  <c r="S288" i="8"/>
  <c r="O288" i="8"/>
  <c r="AA287" i="8"/>
  <c r="W287" i="8"/>
  <c r="AC287" i="8" s="1"/>
  <c r="S287" i="8"/>
  <c r="O287" i="8"/>
  <c r="AA286" i="8"/>
  <c r="W286" i="8"/>
  <c r="S286" i="8"/>
  <c r="O286" i="8"/>
  <c r="AA285" i="8"/>
  <c r="W285" i="8"/>
  <c r="S285" i="8"/>
  <c r="O285" i="8"/>
  <c r="AA284" i="8"/>
  <c r="W284" i="8"/>
  <c r="AC284" i="8" s="1"/>
  <c r="S284" i="8"/>
  <c r="O284" i="8"/>
  <c r="AA283" i="8"/>
  <c r="W283" i="8"/>
  <c r="S283" i="8"/>
  <c r="O283" i="8"/>
  <c r="AA282" i="8"/>
  <c r="W282" i="8"/>
  <c r="AC282" i="8" s="1"/>
  <c r="S282" i="8"/>
  <c r="O282" i="8"/>
  <c r="AA281" i="8"/>
  <c r="W281" i="8"/>
  <c r="S281" i="8"/>
  <c r="O281" i="8"/>
  <c r="AA280" i="8"/>
  <c r="W280" i="8"/>
  <c r="S280" i="8"/>
  <c r="O280" i="8"/>
  <c r="AA279" i="8"/>
  <c r="W279" i="8"/>
  <c r="S279" i="8"/>
  <c r="O279" i="8"/>
  <c r="AA278" i="8"/>
  <c r="W278" i="8"/>
  <c r="AC278" i="8" s="1"/>
  <c r="S278" i="8"/>
  <c r="O278" i="8"/>
  <c r="AA277" i="8"/>
  <c r="W277" i="8"/>
  <c r="S277" i="8"/>
  <c r="O277" i="8"/>
  <c r="AA276" i="8"/>
  <c r="W276" i="8"/>
  <c r="S276" i="8"/>
  <c r="O276" i="8"/>
  <c r="AA275" i="8"/>
  <c r="W275" i="8"/>
  <c r="AC275" i="8" s="1"/>
  <c r="S275" i="8"/>
  <c r="O275" i="8"/>
  <c r="AA274" i="8"/>
  <c r="W274" i="8"/>
  <c r="S274" i="8"/>
  <c r="O274" i="8"/>
  <c r="O1384" i="3"/>
  <c r="O1383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O1367" i="3"/>
  <c r="O1366" i="3"/>
  <c r="O1365" i="3"/>
  <c r="O1364" i="3"/>
  <c r="O1363" i="3"/>
  <c r="O1362" i="3"/>
  <c r="O1361" i="3"/>
  <c r="O1360" i="3"/>
  <c r="O1359" i="3"/>
  <c r="O1358" i="3"/>
  <c r="O1357" i="3"/>
  <c r="O1356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AY57" i="1"/>
  <c r="AS57" i="1"/>
  <c r="AH57" i="1"/>
  <c r="AI57" i="1"/>
  <c r="AJ57" i="1"/>
  <c r="AK57" i="1"/>
  <c r="AL57" i="1"/>
  <c r="AF57" i="1"/>
  <c r="S57" i="1"/>
  <c r="N57" i="1"/>
  <c r="AY56" i="1"/>
  <c r="AS56" i="1"/>
  <c r="AH56" i="1"/>
  <c r="AI56" i="1"/>
  <c r="AJ56" i="1"/>
  <c r="AK56" i="1"/>
  <c r="AL56" i="1"/>
  <c r="AF56" i="1"/>
  <c r="S56" i="1"/>
  <c r="N56" i="1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Z977" i="4"/>
  <c r="AB977" i="4" s="1"/>
  <c r="Z981" i="4"/>
  <c r="Z988" i="4"/>
  <c r="AB988" i="4" s="1"/>
  <c r="Z993" i="4"/>
  <c r="AB993" i="4" s="1"/>
  <c r="Z994" i="4"/>
  <c r="Z997" i="4"/>
  <c r="AB997" i="4" s="1"/>
  <c r="Z1001" i="4"/>
  <c r="AB1001" i="4" s="1"/>
  <c r="Z1003" i="4"/>
  <c r="Z975" i="4"/>
  <c r="Z976" i="4"/>
  <c r="AB976" i="4" s="1"/>
  <c r="Z978" i="4"/>
  <c r="AB978" i="4" s="1"/>
  <c r="Z979" i="4"/>
  <c r="Z980" i="4"/>
  <c r="AB980" i="4" s="1"/>
  <c r="Z982" i="4"/>
  <c r="AB982" i="4" s="1"/>
  <c r="Z983" i="4"/>
  <c r="Z984" i="4"/>
  <c r="AB984" i="4" s="1"/>
  <c r="Z985" i="4"/>
  <c r="AB985" i="4" s="1"/>
  <c r="Z986" i="4"/>
  <c r="AB986" i="4" s="1"/>
  <c r="Z987" i="4"/>
  <c r="AB987" i="4" s="1"/>
  <c r="Z989" i="4"/>
  <c r="AB989" i="4" s="1"/>
  <c r="Z990" i="4"/>
  <c r="AB990" i="4" s="1"/>
  <c r="Z991" i="4"/>
  <c r="Z992" i="4"/>
  <c r="Z995" i="4"/>
  <c r="Z996" i="4"/>
  <c r="AB996" i="4" s="1"/>
  <c r="Z998" i="4"/>
  <c r="AB998" i="4" s="1"/>
  <c r="Z999" i="4"/>
  <c r="Z1000" i="4"/>
  <c r="Z1002" i="4"/>
  <c r="Z1004" i="4"/>
  <c r="Z1005" i="4"/>
  <c r="AB1005" i="4" s="1"/>
  <c r="Z1006" i="4"/>
  <c r="AB1006" i="4" s="1"/>
  <c r="Z1007" i="4"/>
  <c r="Z1008" i="4"/>
  <c r="AB1008" i="4" s="1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B34" i="4"/>
  <c r="AB205" i="4"/>
  <c r="AB278" i="4"/>
  <c r="AB405" i="4"/>
  <c r="AB636" i="4"/>
  <c r="AB671" i="4"/>
  <c r="AB693" i="4"/>
  <c r="AB697" i="4"/>
  <c r="AB877" i="4"/>
  <c r="AB878" i="4"/>
  <c r="Z8" i="4"/>
  <c r="Z16" i="4"/>
  <c r="Z32" i="4"/>
  <c r="AB32" i="4" s="1"/>
  <c r="Z40" i="4"/>
  <c r="AB40" i="4" s="1"/>
  <c r="Z48" i="4"/>
  <c r="AB48" i="4" s="1"/>
  <c r="Z56" i="4"/>
  <c r="AB56" i="4" s="1"/>
  <c r="Z64" i="4"/>
  <c r="AB64" i="4" s="1"/>
  <c r="Z72" i="4"/>
  <c r="Z80" i="4"/>
  <c r="Z96" i="4"/>
  <c r="Z98" i="4"/>
  <c r="Z146" i="4"/>
  <c r="AB146" i="4" s="1"/>
  <c r="Z150" i="4"/>
  <c r="Z165" i="4"/>
  <c r="AB165" i="4" s="1"/>
  <c r="Z198" i="4"/>
  <c r="AB198" i="4" s="1"/>
  <c r="Z203" i="4"/>
  <c r="Z220" i="4"/>
  <c r="Z228" i="4"/>
  <c r="AB228" i="4" s="1"/>
  <c r="Z236" i="4"/>
  <c r="AB236" i="4" s="1"/>
  <c r="Z244" i="4"/>
  <c r="AB244" i="4" s="1"/>
  <c r="Z251" i="4"/>
  <c r="AB251" i="4" s="1"/>
  <c r="Z259" i="4"/>
  <c r="Z260" i="4"/>
  <c r="AB260" i="4" s="1"/>
  <c r="Z276" i="4"/>
  <c r="Z291" i="4"/>
  <c r="Z292" i="4"/>
  <c r="AB292" i="4" s="1"/>
  <c r="Z299" i="4"/>
  <c r="Z300" i="4"/>
  <c r="AB300" i="4" s="1"/>
  <c r="Z308" i="4"/>
  <c r="Z315" i="4"/>
  <c r="AB315" i="4" s="1"/>
  <c r="Z316" i="4"/>
  <c r="AB316" i="4" s="1"/>
  <c r="Z323" i="4"/>
  <c r="AB323" i="4" s="1"/>
  <c r="Z331" i="4"/>
  <c r="AB331" i="4" s="1"/>
  <c r="Z332" i="4"/>
  <c r="AB332" i="4" s="1"/>
  <c r="Z340" i="4"/>
  <c r="Z348" i="4"/>
  <c r="AB348" i="4" s="1"/>
  <c r="Z363" i="4"/>
  <c r="Z371" i="4"/>
  <c r="AB371" i="4" s="1"/>
  <c r="Z387" i="4"/>
  <c r="AB387" i="4" s="1"/>
  <c r="Z396" i="4"/>
  <c r="AB396" i="4" s="1"/>
  <c r="Z403" i="4"/>
  <c r="AB403" i="4" s="1"/>
  <c r="Z404" i="4"/>
  <c r="AB404" i="4" s="1"/>
  <c r="Z411" i="4"/>
  <c r="AB411" i="4" s="1"/>
  <c r="Z412" i="4"/>
  <c r="AB412" i="4" s="1"/>
  <c r="Z438" i="4"/>
  <c r="Z467" i="4"/>
  <c r="AB467" i="4" s="1"/>
  <c r="Z483" i="4"/>
  <c r="AB483" i="4" s="1"/>
  <c r="Z491" i="4"/>
  <c r="AB491" i="4" s="1"/>
  <c r="Z507" i="4"/>
  <c r="AB507" i="4" s="1"/>
  <c r="Z518" i="4"/>
  <c r="Z537" i="4"/>
  <c r="AB537" i="4" s="1"/>
  <c r="Z538" i="4"/>
  <c r="AB538" i="4" s="1"/>
  <c r="Z569" i="4"/>
  <c r="AB569" i="4" s="1"/>
  <c r="Z582" i="4"/>
  <c r="Z585" i="4"/>
  <c r="AB585" i="4" s="1"/>
  <c r="Z593" i="4"/>
  <c r="AB593" i="4" s="1"/>
  <c r="Z599" i="4"/>
  <c r="AB599" i="4" s="1"/>
  <c r="Z615" i="4"/>
  <c r="Z625" i="4"/>
  <c r="AB625" i="4" s="1"/>
  <c r="Z641" i="4"/>
  <c r="Z646" i="4"/>
  <c r="Z648" i="4"/>
  <c r="Z664" i="4"/>
  <c r="Z672" i="4"/>
  <c r="AB672" i="4" s="1"/>
  <c r="Z678" i="4"/>
  <c r="Z695" i="4"/>
  <c r="AB695" i="4" s="1"/>
  <c r="Z703" i="4"/>
  <c r="AB703" i="4" s="1"/>
  <c r="Z711" i="4"/>
  <c r="AB711" i="4" s="1"/>
  <c r="Z719" i="4"/>
  <c r="AB719" i="4" s="1"/>
  <c r="Z734" i="4"/>
  <c r="Z738" i="4"/>
  <c r="AB738" i="4" s="1"/>
  <c r="Z742" i="4"/>
  <c r="Z750" i="4"/>
  <c r="Z766" i="4"/>
  <c r="Z774" i="4"/>
  <c r="AB774" i="4" s="1"/>
  <c r="Z793" i="4"/>
  <c r="AB793" i="4" s="1"/>
  <c r="Z797" i="4"/>
  <c r="Z798" i="4"/>
  <c r="Z821" i="4"/>
  <c r="Z822" i="4"/>
  <c r="AB822" i="4" s="1"/>
  <c r="Z827" i="4"/>
  <c r="Z828" i="4"/>
  <c r="Z834" i="4"/>
  <c r="AB834" i="4" s="1"/>
  <c r="Z835" i="4"/>
  <c r="AB835" i="4" s="1"/>
  <c r="Z836" i="4"/>
  <c r="AB836" i="4" s="1"/>
  <c r="Z843" i="4"/>
  <c r="AB843" i="4" s="1"/>
  <c r="Z844" i="4"/>
  <c r="Z851" i="4"/>
  <c r="Z852" i="4"/>
  <c r="AB852" i="4" s="1"/>
  <c r="Z858" i="4"/>
  <c r="Z859" i="4"/>
  <c r="Z867" i="4"/>
  <c r="AB867" i="4" s="1"/>
  <c r="Z883" i="4"/>
  <c r="Z898" i="4"/>
  <c r="Z914" i="4"/>
  <c r="Z922" i="4"/>
  <c r="Z938" i="4"/>
  <c r="AB938" i="4" s="1"/>
  <c r="Z946" i="4"/>
  <c r="AB946" i="4" s="1"/>
  <c r="Z954" i="4"/>
  <c r="AB954" i="4" s="1"/>
  <c r="Z970" i="4"/>
  <c r="Z3" i="4"/>
  <c r="Z4" i="4"/>
  <c r="Z5" i="4"/>
  <c r="Z6" i="4"/>
  <c r="Z7" i="4"/>
  <c r="Z9" i="4"/>
  <c r="Z10" i="4"/>
  <c r="Z11" i="4"/>
  <c r="Z12" i="4"/>
  <c r="Z13" i="4"/>
  <c r="Z14" i="4"/>
  <c r="Z15" i="4"/>
  <c r="Z17" i="4"/>
  <c r="Z18" i="4"/>
  <c r="Z19" i="4"/>
  <c r="Z20" i="4"/>
  <c r="Z21" i="4"/>
  <c r="AB21" i="4" s="1"/>
  <c r="Z22" i="4"/>
  <c r="Z23" i="4"/>
  <c r="Z24" i="4"/>
  <c r="Z25" i="4"/>
  <c r="Z26" i="4"/>
  <c r="Z27" i="4"/>
  <c r="Z28" i="4"/>
  <c r="Z29" i="4"/>
  <c r="Z30" i="4"/>
  <c r="Z31" i="4"/>
  <c r="AB31" i="4" s="1"/>
  <c r="Z33" i="4"/>
  <c r="AB33" i="4" s="1"/>
  <c r="Z34" i="4"/>
  <c r="Z35" i="4"/>
  <c r="AB35" i="4" s="1"/>
  <c r="Z36" i="4"/>
  <c r="AB36" i="4" s="1"/>
  <c r="Z37" i="4"/>
  <c r="AB37" i="4" s="1"/>
  <c r="Z38" i="4"/>
  <c r="Z39" i="4"/>
  <c r="AB39" i="4" s="1"/>
  <c r="Z41" i="4"/>
  <c r="AB41" i="4" s="1"/>
  <c r="Z42" i="4"/>
  <c r="AB42" i="4" s="1"/>
  <c r="Z43" i="4"/>
  <c r="AB43" i="4" s="1"/>
  <c r="Z44" i="4"/>
  <c r="AB44" i="4" s="1"/>
  <c r="Z45" i="4"/>
  <c r="AB45" i="4" s="1"/>
  <c r="Z46" i="4"/>
  <c r="AB46" i="4" s="1"/>
  <c r="Z47" i="4"/>
  <c r="AB47" i="4" s="1"/>
  <c r="Z49" i="4"/>
  <c r="AB49" i="4" s="1"/>
  <c r="Z50" i="4"/>
  <c r="AB50" i="4" s="1"/>
  <c r="Z51" i="4"/>
  <c r="AB51" i="4" s="1"/>
  <c r="Z52" i="4"/>
  <c r="AB52" i="4" s="1"/>
  <c r="Z53" i="4"/>
  <c r="AB53" i="4" s="1"/>
  <c r="Z54" i="4"/>
  <c r="AB54" i="4" s="1"/>
  <c r="Z55" i="4"/>
  <c r="AB55" i="4" s="1"/>
  <c r="Z57" i="4"/>
  <c r="AB57" i="4" s="1"/>
  <c r="Z58" i="4"/>
  <c r="Z59" i="4"/>
  <c r="AB59" i="4" s="1"/>
  <c r="Z60" i="4"/>
  <c r="AB60" i="4" s="1"/>
  <c r="Z61" i="4"/>
  <c r="AB61" i="4" s="1"/>
  <c r="Z62" i="4"/>
  <c r="Z63" i="4"/>
  <c r="AB63" i="4" s="1"/>
  <c r="Z65" i="4"/>
  <c r="AB65" i="4" s="1"/>
  <c r="Z66" i="4"/>
  <c r="Z67" i="4"/>
  <c r="AB67" i="4" s="1"/>
  <c r="Z68" i="4"/>
  <c r="AB68" i="4" s="1"/>
  <c r="Z69" i="4"/>
  <c r="Z70" i="4"/>
  <c r="Z71" i="4"/>
  <c r="Z73" i="4"/>
  <c r="Z74" i="4"/>
  <c r="Z75" i="4"/>
  <c r="Z76" i="4"/>
  <c r="Z77" i="4"/>
  <c r="Z78" i="4"/>
  <c r="Z79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7" i="4"/>
  <c r="Z99" i="4"/>
  <c r="Z100" i="4"/>
  <c r="AB100" i="4" s="1"/>
  <c r="Z101" i="4"/>
  <c r="AB101" i="4" s="1"/>
  <c r="Z102" i="4"/>
  <c r="Z103" i="4"/>
  <c r="AB103" i="4" s="1"/>
  <c r="Z104" i="4"/>
  <c r="AB104" i="4" s="1"/>
  <c r="Z105" i="4"/>
  <c r="Z106" i="4"/>
  <c r="Z107" i="4"/>
  <c r="AB107" i="4" s="1"/>
  <c r="Z108" i="4"/>
  <c r="AB108" i="4" s="1"/>
  <c r="Z109" i="4"/>
  <c r="AB109" i="4" s="1"/>
  <c r="Z110" i="4"/>
  <c r="Z111" i="4"/>
  <c r="AB111" i="4" s="1"/>
  <c r="Z112" i="4"/>
  <c r="AB112" i="4" s="1"/>
  <c r="Z113" i="4"/>
  <c r="Z114" i="4"/>
  <c r="Z115" i="4"/>
  <c r="AB115" i="4" s="1"/>
  <c r="Z116" i="4"/>
  <c r="AB116" i="4" s="1"/>
  <c r="Z117" i="4"/>
  <c r="AB117" i="4" s="1"/>
  <c r="Z118" i="4"/>
  <c r="Z119" i="4"/>
  <c r="AB119" i="4" s="1"/>
  <c r="Z120" i="4"/>
  <c r="AB120" i="4" s="1"/>
  <c r="Z121" i="4"/>
  <c r="AB121" i="4" s="1"/>
  <c r="Z122" i="4"/>
  <c r="Z123" i="4"/>
  <c r="AB123" i="4" s="1"/>
  <c r="Z124" i="4"/>
  <c r="AB124" i="4" s="1"/>
  <c r="Z125" i="4"/>
  <c r="AB125" i="4" s="1"/>
  <c r="Z126" i="4"/>
  <c r="Z127" i="4"/>
  <c r="AB127" i="4" s="1"/>
  <c r="Z128" i="4"/>
  <c r="AB128" i="4" s="1"/>
  <c r="Z129" i="4"/>
  <c r="AB129" i="4" s="1"/>
  <c r="Z130" i="4"/>
  <c r="Z131" i="4"/>
  <c r="AB131" i="4" s="1"/>
  <c r="Z132" i="4"/>
  <c r="AB132" i="4" s="1"/>
  <c r="Z133" i="4"/>
  <c r="Z134" i="4"/>
  <c r="Z135" i="4"/>
  <c r="AB135" i="4" s="1"/>
  <c r="Z136" i="4"/>
  <c r="Z137" i="4"/>
  <c r="Z138" i="4"/>
  <c r="Z139" i="4"/>
  <c r="Z140" i="4"/>
  <c r="Z141" i="4"/>
  <c r="Z142" i="4"/>
  <c r="Z143" i="4"/>
  <c r="AB143" i="4" s="1"/>
  <c r="Z144" i="4"/>
  <c r="AB144" i="4" s="1"/>
  <c r="Z145" i="4"/>
  <c r="AB145" i="4" s="1"/>
  <c r="Z147" i="4"/>
  <c r="AB147" i="4" s="1"/>
  <c r="Z148" i="4"/>
  <c r="AB148" i="4" s="1"/>
  <c r="Z149" i="4"/>
  <c r="AB149" i="4" s="1"/>
  <c r="Z151" i="4"/>
  <c r="AB151" i="4" s="1"/>
  <c r="Z152" i="4"/>
  <c r="AB152" i="4" s="1"/>
  <c r="Z153" i="4"/>
  <c r="AB153" i="4" s="1"/>
  <c r="Z154" i="4"/>
  <c r="AB154" i="4" s="1"/>
  <c r="Z155" i="4"/>
  <c r="AB155" i="4" s="1"/>
  <c r="Z156" i="4"/>
  <c r="AB156" i="4" s="1"/>
  <c r="Z157" i="4"/>
  <c r="AB157" i="4" s="1"/>
  <c r="Z158" i="4"/>
  <c r="AB158" i="4" s="1"/>
  <c r="Z159" i="4"/>
  <c r="AB159" i="4" s="1"/>
  <c r="Z160" i="4"/>
  <c r="AB160" i="4" s="1"/>
  <c r="Z161" i="4"/>
  <c r="AB161" i="4" s="1"/>
  <c r="Z162" i="4"/>
  <c r="AB162" i="4" s="1"/>
  <c r="Z163" i="4"/>
  <c r="AB163" i="4" s="1"/>
  <c r="Z164" i="4"/>
  <c r="AB164" i="4" s="1"/>
  <c r="Z166" i="4"/>
  <c r="Z167" i="4"/>
  <c r="AB167" i="4" s="1"/>
  <c r="Z168" i="4"/>
  <c r="AB168" i="4" s="1"/>
  <c r="Z169" i="4"/>
  <c r="AB169" i="4" s="1"/>
  <c r="Z170" i="4"/>
  <c r="Z171" i="4"/>
  <c r="AB171" i="4" s="1"/>
  <c r="Z172" i="4"/>
  <c r="AB172" i="4" s="1"/>
  <c r="Z173" i="4"/>
  <c r="AB173" i="4" s="1"/>
  <c r="Z174" i="4"/>
  <c r="Z175" i="4"/>
  <c r="AB175" i="4" s="1"/>
  <c r="Z176" i="4"/>
  <c r="AB176" i="4" s="1"/>
  <c r="Z177" i="4"/>
  <c r="AB177" i="4" s="1"/>
  <c r="Z178" i="4"/>
  <c r="Z179" i="4"/>
  <c r="AB179" i="4" s="1"/>
  <c r="Z180" i="4"/>
  <c r="AB180" i="4" s="1"/>
  <c r="Z181" i="4"/>
  <c r="AB181" i="4" s="1"/>
  <c r="Z182" i="4"/>
  <c r="Z183" i="4"/>
  <c r="AB183" i="4" s="1"/>
  <c r="Z184" i="4"/>
  <c r="AB184" i="4" s="1"/>
  <c r="Z185" i="4"/>
  <c r="AB185" i="4" s="1"/>
  <c r="Z186" i="4"/>
  <c r="Z187" i="4"/>
  <c r="AB187" i="4" s="1"/>
  <c r="Z188" i="4"/>
  <c r="AB188" i="4" s="1"/>
  <c r="Z189" i="4"/>
  <c r="AB189" i="4" s="1"/>
  <c r="Z190" i="4"/>
  <c r="Z191" i="4"/>
  <c r="AB191" i="4" s="1"/>
  <c r="Z192" i="4"/>
  <c r="AB192" i="4" s="1"/>
  <c r="Z193" i="4"/>
  <c r="AB193" i="4" s="1"/>
  <c r="Z194" i="4"/>
  <c r="Z195" i="4"/>
  <c r="AB195" i="4" s="1"/>
  <c r="Z196" i="4"/>
  <c r="AB196" i="4" s="1"/>
  <c r="Z197" i="4"/>
  <c r="AB197" i="4" s="1"/>
  <c r="Z199" i="4"/>
  <c r="AB199" i="4" s="1"/>
  <c r="Z200" i="4"/>
  <c r="AB200" i="4" s="1"/>
  <c r="Z201" i="4"/>
  <c r="Z202" i="4"/>
  <c r="Z204" i="4"/>
  <c r="Z205" i="4"/>
  <c r="Z206" i="4"/>
  <c r="AB206" i="4" s="1"/>
  <c r="Z207" i="4"/>
  <c r="Z208" i="4"/>
  <c r="Z209" i="4"/>
  <c r="Z210" i="4"/>
  <c r="Z211" i="4"/>
  <c r="Z212" i="4"/>
  <c r="Z213" i="4"/>
  <c r="AB213" i="4" s="1"/>
  <c r="Z214" i="4"/>
  <c r="Z215" i="4"/>
  <c r="Z216" i="4"/>
  <c r="Z217" i="4"/>
  <c r="Z218" i="4"/>
  <c r="AB218" i="4" s="1"/>
  <c r="Z219" i="4"/>
  <c r="Z221" i="4"/>
  <c r="Z222" i="4"/>
  <c r="Z223" i="4"/>
  <c r="AB223" i="4" s="1"/>
  <c r="Z224" i="4"/>
  <c r="AB224" i="4" s="1"/>
  <c r="Z225" i="4"/>
  <c r="AB225" i="4" s="1"/>
  <c r="Z226" i="4"/>
  <c r="AB226" i="4" s="1"/>
  <c r="Z227" i="4"/>
  <c r="AB227" i="4" s="1"/>
  <c r="Z229" i="4"/>
  <c r="AB229" i="4" s="1"/>
  <c r="Z230" i="4"/>
  <c r="Z231" i="4"/>
  <c r="AB231" i="4" s="1"/>
  <c r="Z232" i="4"/>
  <c r="Z233" i="4"/>
  <c r="Z234" i="4"/>
  <c r="Z235" i="4"/>
  <c r="AB235" i="4" s="1"/>
  <c r="Z237" i="4"/>
  <c r="AB237" i="4" s="1"/>
  <c r="Z238" i="4"/>
  <c r="Z239" i="4"/>
  <c r="AB239" i="4" s="1"/>
  <c r="Z240" i="4"/>
  <c r="Z241" i="4"/>
  <c r="Z242" i="4"/>
  <c r="Z243" i="4"/>
  <c r="AB243" i="4" s="1"/>
  <c r="Z245" i="4"/>
  <c r="Z246" i="4"/>
  <c r="AB246" i="4" s="1"/>
  <c r="Z247" i="4"/>
  <c r="AB247" i="4" s="1"/>
  <c r="Z248" i="4"/>
  <c r="AB248" i="4" s="1"/>
  <c r="Z249" i="4"/>
  <c r="AB249" i="4" s="1"/>
  <c r="Z250" i="4"/>
  <c r="AB250" i="4" s="1"/>
  <c r="Z252" i="4"/>
  <c r="Z253" i="4"/>
  <c r="Z254" i="4"/>
  <c r="AB254" i="4" s="1"/>
  <c r="Z255" i="4"/>
  <c r="Z256" i="4"/>
  <c r="Z257" i="4"/>
  <c r="Z258" i="4"/>
  <c r="AB258" i="4" s="1"/>
  <c r="Z261" i="4"/>
  <c r="Z262" i="4"/>
  <c r="Z263" i="4"/>
  <c r="AB263" i="4" s="1"/>
  <c r="Z264" i="4"/>
  <c r="Z265" i="4"/>
  <c r="AB265" i="4" s="1"/>
  <c r="Z266" i="4"/>
  <c r="Z267" i="4"/>
  <c r="AB267" i="4" s="1"/>
  <c r="Z268" i="4"/>
  <c r="Z269" i="4"/>
  <c r="AB269" i="4" s="1"/>
  <c r="Z270" i="4"/>
  <c r="Z271" i="4"/>
  <c r="Z272" i="4"/>
  <c r="Z273" i="4"/>
  <c r="Z274" i="4"/>
  <c r="Z275" i="4"/>
  <c r="Z277" i="4"/>
  <c r="AB277" i="4" s="1"/>
  <c r="Z278" i="4"/>
  <c r="Z279" i="4"/>
  <c r="AB279" i="4" s="1"/>
  <c r="Z280" i="4"/>
  <c r="AB280" i="4" s="1"/>
  <c r="Z281" i="4"/>
  <c r="AB281" i="4" s="1"/>
  <c r="Z282" i="4"/>
  <c r="AB282" i="4" s="1"/>
  <c r="Z283" i="4"/>
  <c r="AB283" i="4" s="1"/>
  <c r="Z284" i="4"/>
  <c r="Z285" i="4"/>
  <c r="Z286" i="4"/>
  <c r="Z287" i="4"/>
  <c r="Z288" i="4"/>
  <c r="Z289" i="4"/>
  <c r="Z290" i="4"/>
  <c r="Z293" i="4"/>
  <c r="AB293" i="4" s="1"/>
  <c r="Z294" i="4"/>
  <c r="Z295" i="4"/>
  <c r="AB295" i="4" s="1"/>
  <c r="Z296" i="4"/>
  <c r="Z297" i="4"/>
  <c r="Z298" i="4"/>
  <c r="Z301" i="4"/>
  <c r="AB301" i="4" s="1"/>
  <c r="Z302" i="4"/>
  <c r="AB302" i="4" s="1"/>
  <c r="Z303" i="4"/>
  <c r="AB303" i="4" s="1"/>
  <c r="Z304" i="4"/>
  <c r="AB304" i="4" s="1"/>
  <c r="Z305" i="4"/>
  <c r="Z306" i="4"/>
  <c r="AB306" i="4" s="1"/>
  <c r="Z307" i="4"/>
  <c r="Z309" i="4"/>
  <c r="Z310" i="4"/>
  <c r="Z311" i="4"/>
  <c r="AB311" i="4" s="1"/>
  <c r="Z312" i="4"/>
  <c r="Z313" i="4"/>
  <c r="Z314" i="4"/>
  <c r="AB314" i="4" s="1"/>
  <c r="Z317" i="4"/>
  <c r="Z318" i="4"/>
  <c r="Z319" i="4"/>
  <c r="AB319" i="4" s="1"/>
  <c r="Z320" i="4"/>
  <c r="AB320" i="4" s="1"/>
  <c r="Z321" i="4"/>
  <c r="AB321" i="4" s="1"/>
  <c r="Z322" i="4"/>
  <c r="Z324" i="4"/>
  <c r="AB324" i="4" s="1"/>
  <c r="Z325" i="4"/>
  <c r="AB325" i="4" s="1"/>
  <c r="Z326" i="4"/>
  <c r="AB326" i="4" s="1"/>
  <c r="Z327" i="4"/>
  <c r="AB327" i="4" s="1"/>
  <c r="Z328" i="4"/>
  <c r="AB328" i="4" s="1"/>
  <c r="Z329" i="4"/>
  <c r="AB329" i="4" s="1"/>
  <c r="Z330" i="4"/>
  <c r="AB330" i="4" s="1"/>
  <c r="Z333" i="4"/>
  <c r="AB333" i="4" s="1"/>
  <c r="Z334" i="4"/>
  <c r="Z335" i="4"/>
  <c r="AB335" i="4" s="1"/>
  <c r="Z336" i="4"/>
  <c r="AB336" i="4" s="1"/>
  <c r="Z337" i="4"/>
  <c r="AB337" i="4" s="1"/>
  <c r="Z338" i="4"/>
  <c r="Z339" i="4"/>
  <c r="Z341" i="4"/>
  <c r="AB341" i="4" s="1"/>
  <c r="Z342" i="4"/>
  <c r="Z343" i="4"/>
  <c r="AB343" i="4" s="1"/>
  <c r="Z344" i="4"/>
  <c r="Z345" i="4"/>
  <c r="AB345" i="4" s="1"/>
  <c r="Z346" i="4"/>
  <c r="Z347" i="4"/>
  <c r="Z349" i="4"/>
  <c r="AB349" i="4" s="1"/>
  <c r="Z350" i="4"/>
  <c r="AB350" i="4" s="1"/>
  <c r="Z351" i="4"/>
  <c r="AB351" i="4" s="1"/>
  <c r="Z352" i="4"/>
  <c r="AB352" i="4" s="1"/>
  <c r="Z353" i="4"/>
  <c r="AB353" i="4" s="1"/>
  <c r="Z354" i="4"/>
  <c r="AB354" i="4" s="1"/>
  <c r="Z355" i="4"/>
  <c r="Z356" i="4"/>
  <c r="AB356" i="4" s="1"/>
  <c r="Z357" i="4"/>
  <c r="AB357" i="4" s="1"/>
  <c r="Z358" i="4"/>
  <c r="Z359" i="4"/>
  <c r="AB359" i="4" s="1"/>
  <c r="Z360" i="4"/>
  <c r="AB360" i="4" s="1"/>
  <c r="Z361" i="4"/>
  <c r="AB361" i="4" s="1"/>
  <c r="Z362" i="4"/>
  <c r="AB362" i="4" s="1"/>
  <c r="Z364" i="4"/>
  <c r="AB364" i="4" s="1"/>
  <c r="Z365" i="4"/>
  <c r="AB365" i="4" s="1"/>
  <c r="Z366" i="4"/>
  <c r="AB366" i="4" s="1"/>
  <c r="Z367" i="4"/>
  <c r="AB367" i="4" s="1"/>
  <c r="Z368" i="4"/>
  <c r="Z369" i="4"/>
  <c r="Z370" i="4"/>
  <c r="AB370" i="4" s="1"/>
  <c r="Z372" i="4"/>
  <c r="AB372" i="4" s="1"/>
  <c r="Z373" i="4"/>
  <c r="Z374" i="4"/>
  <c r="Z375" i="4"/>
  <c r="AB375" i="4" s="1"/>
  <c r="Z376" i="4"/>
  <c r="AB376" i="4" s="1"/>
  <c r="Z377" i="4"/>
  <c r="AB377" i="4" s="1"/>
  <c r="Z378" i="4"/>
  <c r="Z379" i="4"/>
  <c r="Z380" i="4"/>
  <c r="AB380" i="4" s="1"/>
  <c r="Z381" i="4"/>
  <c r="AB381" i="4" s="1"/>
  <c r="Z382" i="4"/>
  <c r="Z383" i="4"/>
  <c r="AB383" i="4" s="1"/>
  <c r="Z384" i="4"/>
  <c r="AB384" i="4" s="1"/>
  <c r="Z385" i="4"/>
  <c r="AB385" i="4" s="1"/>
  <c r="Z386" i="4"/>
  <c r="Z388" i="4"/>
  <c r="AB388" i="4" s="1"/>
  <c r="Z389" i="4"/>
  <c r="AB389" i="4" s="1"/>
  <c r="Z390" i="4"/>
  <c r="Z391" i="4"/>
  <c r="Z392" i="4"/>
  <c r="Z393" i="4"/>
  <c r="Z394" i="4"/>
  <c r="Z395" i="4"/>
  <c r="AB395" i="4" s="1"/>
  <c r="Z397" i="4"/>
  <c r="AB397" i="4" s="1"/>
  <c r="Z398" i="4"/>
  <c r="Z399" i="4"/>
  <c r="AB399" i="4" s="1"/>
  <c r="Z400" i="4"/>
  <c r="AB400" i="4" s="1"/>
  <c r="Z401" i="4"/>
  <c r="Z402" i="4"/>
  <c r="AB402" i="4" s="1"/>
  <c r="Z405" i="4"/>
  <c r="Z406" i="4"/>
  <c r="Z407" i="4"/>
  <c r="AB407" i="4" s="1"/>
  <c r="Z408" i="4"/>
  <c r="Z409" i="4"/>
  <c r="AB409" i="4" s="1"/>
  <c r="Z410" i="4"/>
  <c r="Z413" i="4"/>
  <c r="AB413" i="4" s="1"/>
  <c r="Z414" i="4"/>
  <c r="AB414" i="4" s="1"/>
  <c r="Z415" i="4"/>
  <c r="AB415" i="4" s="1"/>
  <c r="Z416" i="4"/>
  <c r="AB416" i="4" s="1"/>
  <c r="Z417" i="4"/>
  <c r="AB417" i="4" s="1"/>
  <c r="Z418" i="4"/>
  <c r="AB418" i="4" s="1"/>
  <c r="Z419" i="4"/>
  <c r="AB419" i="4" s="1"/>
  <c r="Z420" i="4"/>
  <c r="AB420" i="4" s="1"/>
  <c r="Z421" i="4"/>
  <c r="AB421" i="4" s="1"/>
  <c r="Z422" i="4"/>
  <c r="AB422" i="4" s="1"/>
  <c r="Z423" i="4"/>
  <c r="AB423" i="4" s="1"/>
  <c r="Z424" i="4"/>
  <c r="AB424" i="4" s="1"/>
  <c r="Z425" i="4"/>
  <c r="AB425" i="4" s="1"/>
  <c r="Z426" i="4"/>
  <c r="AB426" i="4" s="1"/>
  <c r="Z427" i="4"/>
  <c r="AB427" i="4" s="1"/>
  <c r="Z428" i="4"/>
  <c r="AB428" i="4" s="1"/>
  <c r="Z429" i="4"/>
  <c r="AB429" i="4" s="1"/>
  <c r="Z430" i="4"/>
  <c r="AB430" i="4" s="1"/>
  <c r="Z431" i="4"/>
  <c r="AB431" i="4" s="1"/>
  <c r="Z432" i="4"/>
  <c r="Z433" i="4"/>
  <c r="Z434" i="4"/>
  <c r="Z435" i="4"/>
  <c r="Z436" i="4"/>
  <c r="Z437" i="4"/>
  <c r="Z439" i="4"/>
  <c r="Z440" i="4"/>
  <c r="AB440" i="4" s="1"/>
  <c r="Z441" i="4"/>
  <c r="AB441" i="4" s="1"/>
  <c r="Z442" i="4"/>
  <c r="AB442" i="4" s="1"/>
  <c r="Z443" i="4"/>
  <c r="Z444" i="4"/>
  <c r="AB444" i="4" s="1"/>
  <c r="Z445" i="4"/>
  <c r="Z446" i="4"/>
  <c r="AB446" i="4" s="1"/>
  <c r="Z447" i="4"/>
  <c r="AB447" i="4" s="1"/>
  <c r="Z448" i="4"/>
  <c r="Z449" i="4"/>
  <c r="Z450" i="4"/>
  <c r="AB450" i="4" s="1"/>
  <c r="Z451" i="4"/>
  <c r="AB451" i="4" s="1"/>
  <c r="Z452" i="4"/>
  <c r="Z453" i="4"/>
  <c r="Z454" i="4"/>
  <c r="AB454" i="4" s="1"/>
  <c r="Z455" i="4"/>
  <c r="AB455" i="4" s="1"/>
  <c r="Z456" i="4"/>
  <c r="AB456" i="4" s="1"/>
  <c r="Z457" i="4"/>
  <c r="Z458" i="4"/>
  <c r="Z459" i="4"/>
  <c r="AB459" i="4" s="1"/>
  <c r="Z460" i="4"/>
  <c r="AB460" i="4" s="1"/>
  <c r="Z461" i="4"/>
  <c r="AB461" i="4" s="1"/>
  <c r="Z462" i="4"/>
  <c r="Z463" i="4"/>
  <c r="Z464" i="4"/>
  <c r="AB464" i="4" s="1"/>
  <c r="Z465" i="4"/>
  <c r="AB465" i="4" s="1"/>
  <c r="Z466" i="4"/>
  <c r="Z468" i="4"/>
  <c r="AB468" i="4" s="1"/>
  <c r="Z469" i="4"/>
  <c r="AB469" i="4" s="1"/>
  <c r="Z470" i="4"/>
  <c r="Z471" i="4"/>
  <c r="AB471" i="4" s="1"/>
  <c r="Z472" i="4"/>
  <c r="AB472" i="4" s="1"/>
  <c r="Z473" i="4"/>
  <c r="AB473" i="4" s="1"/>
  <c r="Z474" i="4"/>
  <c r="Z475" i="4"/>
  <c r="AB475" i="4" s="1"/>
  <c r="Z476" i="4"/>
  <c r="AB476" i="4" s="1"/>
  <c r="Z477" i="4"/>
  <c r="AB477" i="4" s="1"/>
  <c r="Z478" i="4"/>
  <c r="Z479" i="4"/>
  <c r="AB479" i="4" s="1"/>
  <c r="Z480" i="4"/>
  <c r="AB480" i="4" s="1"/>
  <c r="Z481" i="4"/>
  <c r="AB481" i="4" s="1"/>
  <c r="Z482" i="4"/>
  <c r="Z484" i="4"/>
  <c r="AB484" i="4" s="1"/>
  <c r="Z485" i="4"/>
  <c r="AB485" i="4" s="1"/>
  <c r="Z486" i="4"/>
  <c r="Z487" i="4"/>
  <c r="AB487" i="4" s="1"/>
  <c r="Z488" i="4"/>
  <c r="AB488" i="4" s="1"/>
  <c r="Z489" i="4"/>
  <c r="AB489" i="4" s="1"/>
  <c r="Z490" i="4"/>
  <c r="Z492" i="4"/>
  <c r="AB492" i="4" s="1"/>
  <c r="Z493" i="4"/>
  <c r="AB493" i="4" s="1"/>
  <c r="Z494" i="4"/>
  <c r="AB494" i="4" s="1"/>
  <c r="Z495" i="4"/>
  <c r="AB495" i="4" s="1"/>
  <c r="Z496" i="4"/>
  <c r="AB496" i="4" s="1"/>
  <c r="Z497" i="4"/>
  <c r="AB497" i="4" s="1"/>
  <c r="Z498" i="4"/>
  <c r="AB498" i="4" s="1"/>
  <c r="Z499" i="4"/>
  <c r="AB499" i="4" s="1"/>
  <c r="Z500" i="4"/>
  <c r="AB500" i="4" s="1"/>
  <c r="Z501" i="4"/>
  <c r="AB501" i="4" s="1"/>
  <c r="Z502" i="4"/>
  <c r="AB502" i="4" s="1"/>
  <c r="Z503" i="4"/>
  <c r="AB503" i="4" s="1"/>
  <c r="Z504" i="4"/>
  <c r="AB504" i="4" s="1"/>
  <c r="Z505" i="4"/>
  <c r="AB505" i="4" s="1"/>
  <c r="Z506" i="4"/>
  <c r="AB506" i="4" s="1"/>
  <c r="Z508" i="4"/>
  <c r="AB508" i="4" s="1"/>
  <c r="Z509" i="4"/>
  <c r="AB509" i="4" s="1"/>
  <c r="Z510" i="4"/>
  <c r="AB510" i="4" s="1"/>
  <c r="Z511" i="4"/>
  <c r="AB511" i="4" s="1"/>
  <c r="Z512" i="4"/>
  <c r="AB512" i="4" s="1"/>
  <c r="Z513" i="4"/>
  <c r="AB513" i="4" s="1"/>
  <c r="Z514" i="4"/>
  <c r="Z515" i="4"/>
  <c r="AB515" i="4" s="1"/>
  <c r="Z516" i="4"/>
  <c r="AB516" i="4" s="1"/>
  <c r="Z517" i="4"/>
  <c r="Z519" i="4"/>
  <c r="AB519" i="4" s="1"/>
  <c r="Z520" i="4"/>
  <c r="AB520" i="4" s="1"/>
  <c r="Z521" i="4"/>
  <c r="AB521" i="4" s="1"/>
  <c r="Z522" i="4"/>
  <c r="Z523" i="4"/>
  <c r="Z524" i="4"/>
  <c r="AB524" i="4" s="1"/>
  <c r="Z525" i="4"/>
  <c r="Z526" i="4"/>
  <c r="Z527" i="4"/>
  <c r="AB527" i="4" s="1"/>
  <c r="Z528" i="4"/>
  <c r="AB528" i="4" s="1"/>
  <c r="Z529" i="4"/>
  <c r="AB529" i="4" s="1"/>
  <c r="Z530" i="4"/>
  <c r="Z531" i="4"/>
  <c r="AB531" i="4" s="1"/>
  <c r="Z532" i="4"/>
  <c r="AB532" i="4" s="1"/>
  <c r="Z533" i="4"/>
  <c r="AB533" i="4" s="1"/>
  <c r="Z534" i="4"/>
  <c r="Z535" i="4"/>
  <c r="AB535" i="4" s="1"/>
  <c r="Z536" i="4"/>
  <c r="AB536" i="4" s="1"/>
  <c r="Z539" i="4"/>
  <c r="AB539" i="4" s="1"/>
  <c r="Z540" i="4"/>
  <c r="AB540" i="4" s="1"/>
  <c r="Z541" i="4"/>
  <c r="AB541" i="4" s="1"/>
  <c r="Z542" i="4"/>
  <c r="Z543" i="4"/>
  <c r="AB543" i="4" s="1"/>
  <c r="Z544" i="4"/>
  <c r="AB544" i="4" s="1"/>
  <c r="Z545" i="4"/>
  <c r="Z546" i="4"/>
  <c r="AB546" i="4" s="1"/>
  <c r="Z547" i="4"/>
  <c r="Z548" i="4"/>
  <c r="AB548" i="4" s="1"/>
  <c r="Z549" i="4"/>
  <c r="AB549" i="4" s="1"/>
  <c r="Z550" i="4"/>
  <c r="AB550" i="4" s="1"/>
  <c r="Z551" i="4"/>
  <c r="AB551" i="4" s="1"/>
  <c r="Z552" i="4"/>
  <c r="Z553" i="4"/>
  <c r="AB553" i="4" s="1"/>
  <c r="Z554" i="4"/>
  <c r="Z555" i="4"/>
  <c r="AB555" i="4" s="1"/>
  <c r="Z556" i="4"/>
  <c r="AB556" i="4" s="1"/>
  <c r="Z557" i="4"/>
  <c r="Z558" i="4"/>
  <c r="AB558" i="4" s="1"/>
  <c r="Z559" i="4"/>
  <c r="AB559" i="4" s="1"/>
  <c r="Z560" i="4"/>
  <c r="AB560" i="4" s="1"/>
  <c r="Z561" i="4"/>
  <c r="AB561" i="4" s="1"/>
  <c r="Z562" i="4"/>
  <c r="AB562" i="4" s="1"/>
  <c r="Z563" i="4"/>
  <c r="AB563" i="4" s="1"/>
  <c r="Z564" i="4"/>
  <c r="AB564" i="4" s="1"/>
  <c r="Z565" i="4"/>
  <c r="AB565" i="4" s="1"/>
  <c r="Z566" i="4"/>
  <c r="AB566" i="4" s="1"/>
  <c r="Z567" i="4"/>
  <c r="AB567" i="4" s="1"/>
  <c r="Z568" i="4"/>
  <c r="AB568" i="4" s="1"/>
  <c r="Z570" i="4"/>
  <c r="AB570" i="4" s="1"/>
  <c r="Z571" i="4"/>
  <c r="AB571" i="4" s="1"/>
  <c r="Z572" i="4"/>
  <c r="AB572" i="4" s="1"/>
  <c r="Z573" i="4"/>
  <c r="AB573" i="4" s="1"/>
  <c r="Z574" i="4"/>
  <c r="AB574" i="4" s="1"/>
  <c r="Z575" i="4"/>
  <c r="AB575" i="4" s="1"/>
  <c r="Z576" i="4"/>
  <c r="AB576" i="4" s="1"/>
  <c r="Z577" i="4"/>
  <c r="AB577" i="4" s="1"/>
  <c r="Z578" i="4"/>
  <c r="AB578" i="4" s="1"/>
  <c r="Z579" i="4"/>
  <c r="AB579" i="4" s="1"/>
  <c r="Z580" i="4"/>
  <c r="AB580" i="4" s="1"/>
  <c r="Z581" i="4"/>
  <c r="AB581" i="4" s="1"/>
  <c r="Z583" i="4"/>
  <c r="AB583" i="4" s="1"/>
  <c r="Z584" i="4"/>
  <c r="AB584" i="4" s="1"/>
  <c r="Z586" i="4"/>
  <c r="Z587" i="4"/>
  <c r="Z588" i="4"/>
  <c r="AB588" i="4" s="1"/>
  <c r="Z589" i="4"/>
  <c r="AB589" i="4" s="1"/>
  <c r="Z590" i="4"/>
  <c r="Z591" i="4"/>
  <c r="AB591" i="4" s="1"/>
  <c r="Z592" i="4"/>
  <c r="AB592" i="4" s="1"/>
  <c r="Z594" i="4"/>
  <c r="AB594" i="4" s="1"/>
  <c r="Z595" i="4"/>
  <c r="Z596" i="4"/>
  <c r="Z597" i="4"/>
  <c r="Z598" i="4"/>
  <c r="AB598" i="4" s="1"/>
  <c r="Z600" i="4"/>
  <c r="AB600" i="4" s="1"/>
  <c r="Z601" i="4"/>
  <c r="AB601" i="4" s="1"/>
  <c r="Z602" i="4"/>
  <c r="AB602" i="4" s="1"/>
  <c r="Z603" i="4"/>
  <c r="Z604" i="4"/>
  <c r="AB604" i="4" s="1"/>
  <c r="Z605" i="4"/>
  <c r="AB605" i="4" s="1"/>
  <c r="Z606" i="4"/>
  <c r="Z607" i="4"/>
  <c r="AB607" i="4" s="1"/>
  <c r="Z608" i="4"/>
  <c r="AB608" i="4" s="1"/>
  <c r="Z609" i="4"/>
  <c r="AB609" i="4" s="1"/>
  <c r="Z610" i="4"/>
  <c r="AB610" i="4" s="1"/>
  <c r="Z611" i="4"/>
  <c r="AB611" i="4" s="1"/>
  <c r="Z612" i="4"/>
  <c r="AB612" i="4" s="1"/>
  <c r="Z613" i="4"/>
  <c r="Z614" i="4"/>
  <c r="AB614" i="4" s="1"/>
  <c r="Z616" i="4"/>
  <c r="Z617" i="4"/>
  <c r="Z618" i="4"/>
  <c r="Z619" i="4"/>
  <c r="AB619" i="4" s="1"/>
  <c r="Z620" i="4"/>
  <c r="AB620" i="4" s="1"/>
  <c r="Z621" i="4"/>
  <c r="AB621" i="4" s="1"/>
  <c r="Z622" i="4"/>
  <c r="Z623" i="4"/>
  <c r="AB623" i="4" s="1"/>
  <c r="Z624" i="4"/>
  <c r="AB624" i="4" s="1"/>
  <c r="Z626" i="4"/>
  <c r="Z627" i="4"/>
  <c r="AB627" i="4" s="1"/>
  <c r="Z628" i="4"/>
  <c r="AB628" i="4" s="1"/>
  <c r="Z629" i="4"/>
  <c r="AB629" i="4" s="1"/>
  <c r="Z630" i="4"/>
  <c r="Z631" i="4"/>
  <c r="AB631" i="4" s="1"/>
  <c r="Z632" i="4"/>
  <c r="AB632" i="4" s="1"/>
  <c r="Z633" i="4"/>
  <c r="AB633" i="4" s="1"/>
  <c r="Z634" i="4"/>
  <c r="Z635" i="4"/>
  <c r="AB635" i="4" s="1"/>
  <c r="Z636" i="4"/>
  <c r="Z637" i="4"/>
  <c r="AB637" i="4" s="1"/>
  <c r="Z638" i="4"/>
  <c r="Z639" i="4"/>
  <c r="AB639" i="4" s="1"/>
  <c r="Z640" i="4"/>
  <c r="AB640" i="4" s="1"/>
  <c r="Z642" i="4"/>
  <c r="Z643" i="4"/>
  <c r="AB643" i="4" s="1"/>
  <c r="Z644" i="4"/>
  <c r="AB644" i="4" s="1"/>
  <c r="Z645" i="4"/>
  <c r="AB645" i="4" s="1"/>
  <c r="Z647" i="4"/>
  <c r="Z649" i="4"/>
  <c r="Z650" i="4"/>
  <c r="Z651" i="4"/>
  <c r="AB651" i="4" s="1"/>
  <c r="Z652" i="4"/>
  <c r="Z653" i="4"/>
  <c r="Z654" i="4"/>
  <c r="Z655" i="4"/>
  <c r="Z656" i="4"/>
  <c r="Z657" i="4"/>
  <c r="Z658" i="4"/>
  <c r="Z659" i="4"/>
  <c r="Z660" i="4"/>
  <c r="Z661" i="4"/>
  <c r="Z662" i="4"/>
  <c r="Z663" i="4"/>
  <c r="AB663" i="4" s="1"/>
  <c r="Z665" i="4"/>
  <c r="AB665" i="4" s="1"/>
  <c r="Z666" i="4"/>
  <c r="Z667" i="4"/>
  <c r="AB667" i="4" s="1"/>
  <c r="Z668" i="4"/>
  <c r="AB668" i="4" s="1"/>
  <c r="Z669" i="4"/>
  <c r="AB669" i="4" s="1"/>
  <c r="Z670" i="4"/>
  <c r="Z671" i="4"/>
  <c r="Z673" i="4"/>
  <c r="AB673" i="4" s="1"/>
  <c r="Z674" i="4"/>
  <c r="AB674" i="4" s="1"/>
  <c r="Z675" i="4"/>
  <c r="Z676" i="4"/>
  <c r="Z677" i="4"/>
  <c r="Z679" i="4"/>
  <c r="Z680" i="4"/>
  <c r="AB680" i="4" s="1"/>
  <c r="Z681" i="4"/>
  <c r="Z682" i="4"/>
  <c r="Z683" i="4"/>
  <c r="Z684" i="4"/>
  <c r="AB684" i="4" s="1"/>
  <c r="Z685" i="4"/>
  <c r="Z686" i="4"/>
  <c r="AB686" i="4" s="1"/>
  <c r="Z687" i="4"/>
  <c r="Z688" i="4"/>
  <c r="Z689" i="4"/>
  <c r="Z690" i="4"/>
  <c r="AB690" i="4" s="1"/>
  <c r="Z691" i="4"/>
  <c r="Z692" i="4"/>
  <c r="Z693" i="4"/>
  <c r="Z694" i="4"/>
  <c r="AB694" i="4" s="1"/>
  <c r="Z696" i="4"/>
  <c r="AB696" i="4" s="1"/>
  <c r="Z697" i="4"/>
  <c r="Z698" i="4"/>
  <c r="Z699" i="4"/>
  <c r="AB699" i="4" s="1"/>
  <c r="Z700" i="4"/>
  <c r="AB700" i="4" s="1"/>
  <c r="Z701" i="4"/>
  <c r="AB701" i="4" s="1"/>
  <c r="Z702" i="4"/>
  <c r="Z704" i="4"/>
  <c r="AB704" i="4" s="1"/>
  <c r="Z705" i="4"/>
  <c r="AB705" i="4" s="1"/>
  <c r="Z706" i="4"/>
  <c r="Z707" i="4"/>
  <c r="AB707" i="4" s="1"/>
  <c r="Z708" i="4"/>
  <c r="AB708" i="4" s="1"/>
  <c r="Z709" i="4"/>
  <c r="AB709" i="4" s="1"/>
  <c r="Z710" i="4"/>
  <c r="Z712" i="4"/>
  <c r="AB712" i="4" s="1"/>
  <c r="Z713" i="4"/>
  <c r="AB713" i="4" s="1"/>
  <c r="Z714" i="4"/>
  <c r="AB714" i="4" s="1"/>
  <c r="Z715" i="4"/>
  <c r="AB715" i="4" s="1"/>
  <c r="Z716" i="4"/>
  <c r="AB716" i="4" s="1"/>
  <c r="Z717" i="4"/>
  <c r="AB717" i="4" s="1"/>
  <c r="Z718" i="4"/>
  <c r="AB718" i="4" s="1"/>
  <c r="Z720" i="4"/>
  <c r="AB720" i="4" s="1"/>
  <c r="Z721" i="4"/>
  <c r="AB721" i="4" s="1"/>
  <c r="Z722" i="4"/>
  <c r="AB722" i="4" s="1"/>
  <c r="Z723" i="4"/>
  <c r="AB723" i="4" s="1"/>
  <c r="Z724" i="4"/>
  <c r="AB724" i="4" s="1"/>
  <c r="Z725" i="4"/>
  <c r="AB725" i="4" s="1"/>
  <c r="Z726" i="4"/>
  <c r="AB726" i="4" s="1"/>
  <c r="Z727" i="4"/>
  <c r="AB727" i="4" s="1"/>
  <c r="Z728" i="4"/>
  <c r="AB728" i="4" s="1"/>
  <c r="Z729" i="4"/>
  <c r="AB729" i="4" s="1"/>
  <c r="Z730" i="4"/>
  <c r="AB730" i="4" s="1"/>
  <c r="Z731" i="4"/>
  <c r="AB731" i="4" s="1"/>
  <c r="Z732" i="4"/>
  <c r="AB732" i="4" s="1"/>
  <c r="Z733" i="4"/>
  <c r="AB733" i="4" s="1"/>
  <c r="Z735" i="4"/>
  <c r="AB735" i="4" s="1"/>
  <c r="Z736" i="4"/>
  <c r="AB736" i="4" s="1"/>
  <c r="Z737" i="4"/>
  <c r="AB737" i="4" s="1"/>
  <c r="Z739" i="4"/>
  <c r="AB739" i="4" s="1"/>
  <c r="Z740" i="4"/>
  <c r="AB740" i="4" s="1"/>
  <c r="Z741" i="4"/>
  <c r="Z743" i="4"/>
  <c r="Z744" i="4"/>
  <c r="Z745" i="4"/>
  <c r="AB745" i="4" s="1"/>
  <c r="Z746" i="4"/>
  <c r="Z747" i="4"/>
  <c r="Z748" i="4"/>
  <c r="Z749" i="4"/>
  <c r="Z751" i="4"/>
  <c r="Z752" i="4"/>
  <c r="Z753" i="4"/>
  <c r="Z754" i="4"/>
  <c r="Z755" i="4"/>
  <c r="Z756" i="4"/>
  <c r="AB756" i="4" s="1"/>
  <c r="Z757" i="4"/>
  <c r="AB757" i="4" s="1"/>
  <c r="Z758" i="4"/>
  <c r="Z759" i="4"/>
  <c r="Z760" i="4"/>
  <c r="Z761" i="4"/>
  <c r="AB761" i="4" s="1"/>
  <c r="Z762" i="4"/>
  <c r="Z763" i="4"/>
  <c r="Z764" i="4"/>
  <c r="AB764" i="4" s="1"/>
  <c r="Z765" i="4"/>
  <c r="AB765" i="4" s="1"/>
  <c r="Z767" i="4"/>
  <c r="Z768" i="4"/>
  <c r="AB768" i="4" s="1"/>
  <c r="Z769" i="4"/>
  <c r="AB769" i="4" s="1"/>
  <c r="Z770" i="4"/>
  <c r="Z771" i="4"/>
  <c r="AB771" i="4" s="1"/>
  <c r="Z772" i="4"/>
  <c r="AB772" i="4" s="1"/>
  <c r="Z773" i="4"/>
  <c r="AB773" i="4" s="1"/>
  <c r="Z775" i="4"/>
  <c r="AB775" i="4" s="1"/>
  <c r="Z776" i="4"/>
  <c r="AB776" i="4" s="1"/>
  <c r="Z777" i="4"/>
  <c r="AB777" i="4" s="1"/>
  <c r="Z778" i="4"/>
  <c r="Z779" i="4"/>
  <c r="AB779" i="4" s="1"/>
  <c r="Z780" i="4"/>
  <c r="Z781" i="4"/>
  <c r="Z782" i="4"/>
  <c r="Z783" i="4"/>
  <c r="Z784" i="4"/>
  <c r="Z785" i="4"/>
  <c r="Z786" i="4"/>
  <c r="Z787" i="4"/>
  <c r="Z788" i="4"/>
  <c r="AB788" i="4" s="1"/>
  <c r="Z789" i="4"/>
  <c r="AB789" i="4" s="1"/>
  <c r="Z790" i="4"/>
  <c r="Z791" i="4"/>
  <c r="AB791" i="4" s="1"/>
  <c r="Z792" i="4"/>
  <c r="AB792" i="4" s="1"/>
  <c r="Z794" i="4"/>
  <c r="Z795" i="4"/>
  <c r="Z796" i="4"/>
  <c r="Z799" i="4"/>
  <c r="AB799" i="4" s="1"/>
  <c r="Z800" i="4"/>
  <c r="AB800" i="4" s="1"/>
  <c r="Z801" i="4"/>
  <c r="AB801" i="4" s="1"/>
  <c r="Z802" i="4"/>
  <c r="Z803" i="4"/>
  <c r="AB803" i="4" s="1"/>
  <c r="Z804" i="4"/>
  <c r="AB804" i="4" s="1"/>
  <c r="Z805" i="4"/>
  <c r="Z806" i="4"/>
  <c r="Z807" i="4"/>
  <c r="Z808" i="4"/>
  <c r="AB808" i="4" s="1"/>
  <c r="Z809" i="4"/>
  <c r="AB809" i="4" s="1"/>
  <c r="Z810" i="4"/>
  <c r="Z811" i="4"/>
  <c r="AB811" i="4" s="1"/>
  <c r="Z812" i="4"/>
  <c r="AB812" i="4" s="1"/>
  <c r="Z813" i="4"/>
  <c r="AB813" i="4" s="1"/>
  <c r="Z814" i="4"/>
  <c r="Z815" i="4"/>
  <c r="AB815" i="4" s="1"/>
  <c r="Z816" i="4"/>
  <c r="AB816" i="4" s="1"/>
  <c r="Z817" i="4"/>
  <c r="AB817" i="4" s="1"/>
  <c r="Z818" i="4"/>
  <c r="Z819" i="4"/>
  <c r="AB819" i="4" s="1"/>
  <c r="Z820" i="4"/>
  <c r="Z823" i="4"/>
  <c r="AB823" i="4" s="1"/>
  <c r="Z824" i="4"/>
  <c r="AB824" i="4" s="1"/>
  <c r="Z825" i="4"/>
  <c r="Z826" i="4"/>
  <c r="Z829" i="4"/>
  <c r="Z830" i="4"/>
  <c r="Z831" i="4"/>
  <c r="Z832" i="4"/>
  <c r="Z833" i="4"/>
  <c r="AB833" i="4" s="1"/>
  <c r="Z837" i="4"/>
  <c r="AB837" i="4" s="1"/>
  <c r="Z838" i="4"/>
  <c r="AB838" i="4" s="1"/>
  <c r="Z839" i="4"/>
  <c r="AB839" i="4" s="1"/>
  <c r="Z840" i="4"/>
  <c r="AB840" i="4" s="1"/>
  <c r="Z841" i="4"/>
  <c r="AB841" i="4" s="1"/>
  <c r="Z842" i="4"/>
  <c r="AB842" i="4" s="1"/>
  <c r="Z845" i="4"/>
  <c r="Z846" i="4"/>
  <c r="Z847" i="4"/>
  <c r="AB847" i="4" s="1"/>
  <c r="Z848" i="4"/>
  <c r="AB848" i="4" s="1"/>
  <c r="Z849" i="4"/>
  <c r="AB849" i="4" s="1"/>
  <c r="Z850" i="4"/>
  <c r="Z853" i="4"/>
  <c r="AB853" i="4" s="1"/>
  <c r="Z854" i="4"/>
  <c r="AB854" i="4" s="1"/>
  <c r="Z855" i="4"/>
  <c r="AB855" i="4" s="1"/>
  <c r="Z856" i="4"/>
  <c r="AB856" i="4" s="1"/>
  <c r="Z857" i="4"/>
  <c r="AB857" i="4" s="1"/>
  <c r="Z860" i="4"/>
  <c r="Z861" i="4"/>
  <c r="Z862" i="4"/>
  <c r="Z863" i="4"/>
  <c r="AB863" i="4" s="1"/>
  <c r="Z864" i="4"/>
  <c r="Z865" i="4"/>
  <c r="AB865" i="4" s="1"/>
  <c r="Z866" i="4"/>
  <c r="Z868" i="4"/>
  <c r="AB868" i="4" s="1"/>
  <c r="Z869" i="4"/>
  <c r="AB869" i="4" s="1"/>
  <c r="Z870" i="4"/>
  <c r="Z871" i="4"/>
  <c r="AB871" i="4" s="1"/>
  <c r="Z872" i="4"/>
  <c r="AB872" i="4" s="1"/>
  <c r="Z873" i="4"/>
  <c r="AB873" i="4" s="1"/>
  <c r="Z874" i="4"/>
  <c r="AB874" i="4" s="1"/>
  <c r="Z875" i="4"/>
  <c r="Z876" i="4"/>
  <c r="Z877" i="4"/>
  <c r="Z878" i="4"/>
  <c r="Z879" i="4"/>
  <c r="Z880" i="4"/>
  <c r="AB880" i="4" s="1"/>
  <c r="Z881" i="4"/>
  <c r="AB881" i="4" s="1"/>
  <c r="Z882" i="4"/>
  <c r="Z884" i="4"/>
  <c r="Z885" i="4"/>
  <c r="AB885" i="4" s="1"/>
  <c r="Z886" i="4"/>
  <c r="AB886" i="4" s="1"/>
  <c r="Z887" i="4"/>
  <c r="AB887" i="4" s="1"/>
  <c r="Z888" i="4"/>
  <c r="AB888" i="4" s="1"/>
  <c r="Z889" i="4"/>
  <c r="Z890" i="4"/>
  <c r="Z891" i="4"/>
  <c r="AB891" i="4" s="1"/>
  <c r="Z892" i="4"/>
  <c r="AB892" i="4" s="1"/>
  <c r="Z893" i="4"/>
  <c r="AB893" i="4" s="1"/>
  <c r="Z894" i="4"/>
  <c r="AB894" i="4" s="1"/>
  <c r="Z895" i="4"/>
  <c r="AB895" i="4" s="1"/>
  <c r="Z896" i="4"/>
  <c r="Z897" i="4"/>
  <c r="Z899" i="4"/>
  <c r="AB899" i="4" s="1"/>
  <c r="Z900" i="4"/>
  <c r="AB900" i="4" s="1"/>
  <c r="Z901" i="4"/>
  <c r="AB901" i="4" s="1"/>
  <c r="Z902" i="4"/>
  <c r="Z903" i="4"/>
  <c r="AB903" i="4" s="1"/>
  <c r="Z904" i="4"/>
  <c r="AB904" i="4" s="1"/>
  <c r="Z905" i="4"/>
  <c r="AB905" i="4" s="1"/>
  <c r="Z906" i="4"/>
  <c r="Z907" i="4"/>
  <c r="AB907" i="4" s="1"/>
  <c r="Z908" i="4"/>
  <c r="AB908" i="4" s="1"/>
  <c r="Z909" i="4"/>
  <c r="Z910" i="4"/>
  <c r="Z911" i="4"/>
  <c r="AB911" i="4" s="1"/>
  <c r="Z912" i="4"/>
  <c r="Z913" i="4"/>
  <c r="Z915" i="4"/>
  <c r="Z916" i="4"/>
  <c r="AB916" i="4" s="1"/>
  <c r="Z917" i="4"/>
  <c r="Z918" i="4"/>
  <c r="Z919" i="4"/>
  <c r="Z920" i="4"/>
  <c r="Z921" i="4"/>
  <c r="Z923" i="4"/>
  <c r="Z924" i="4"/>
  <c r="AB924" i="4" s="1"/>
  <c r="Z925" i="4"/>
  <c r="AB925" i="4" s="1"/>
  <c r="Z926" i="4"/>
  <c r="AB926" i="4" s="1"/>
  <c r="Z927" i="4"/>
  <c r="Z928" i="4"/>
  <c r="AB928" i="4" s="1"/>
  <c r="Z929" i="4"/>
  <c r="AB929" i="4" s="1"/>
  <c r="Z930" i="4"/>
  <c r="AB930" i="4" s="1"/>
  <c r="Z931" i="4"/>
  <c r="Z932" i="4"/>
  <c r="AB932" i="4" s="1"/>
  <c r="Z933" i="4"/>
  <c r="AB933" i="4" s="1"/>
  <c r="Z934" i="4"/>
  <c r="AB934" i="4" s="1"/>
  <c r="Z935" i="4"/>
  <c r="Z936" i="4"/>
  <c r="AB936" i="4" s="1"/>
  <c r="Z937" i="4"/>
  <c r="AB937" i="4" s="1"/>
  <c r="Z939" i="4"/>
  <c r="AB939" i="4" s="1"/>
  <c r="Z940" i="4"/>
  <c r="AB940" i="4" s="1"/>
  <c r="Z941" i="4"/>
  <c r="AB941" i="4" s="1"/>
  <c r="Z942" i="4"/>
  <c r="AB942" i="4" s="1"/>
  <c r="Z943" i="4"/>
  <c r="AB943" i="4" s="1"/>
  <c r="Z944" i="4"/>
  <c r="AB944" i="4" s="1"/>
  <c r="Z945" i="4"/>
  <c r="AB945" i="4" s="1"/>
  <c r="Z947" i="4"/>
  <c r="AB947" i="4" s="1"/>
  <c r="Z948" i="4"/>
  <c r="Z949" i="4"/>
  <c r="AB949" i="4" s="1"/>
  <c r="Z950" i="4"/>
  <c r="Z951" i="4"/>
  <c r="Z952" i="4"/>
  <c r="AB952" i="4" s="1"/>
  <c r="Z953" i="4"/>
  <c r="AB953" i="4" s="1"/>
  <c r="Z955" i="4"/>
  <c r="Z956" i="4"/>
  <c r="AB956" i="4" s="1"/>
  <c r="Z957" i="4"/>
  <c r="AB957" i="4" s="1"/>
  <c r="Z958" i="4"/>
  <c r="AB958" i="4" s="1"/>
  <c r="Z959" i="4"/>
  <c r="Z960" i="4"/>
  <c r="AB960" i="4" s="1"/>
  <c r="Z961" i="4"/>
  <c r="Z962" i="4"/>
  <c r="AB962" i="4" s="1"/>
  <c r="Z963" i="4"/>
  <c r="Z964" i="4"/>
  <c r="AB964" i="4" s="1"/>
  <c r="Z965" i="4"/>
  <c r="AB965" i="4" s="1"/>
  <c r="Z966" i="4"/>
  <c r="AB966" i="4" s="1"/>
  <c r="Z967" i="4"/>
  <c r="Z968" i="4"/>
  <c r="AB968" i="4" s="1"/>
  <c r="Z969" i="4"/>
  <c r="Z971" i="4"/>
  <c r="Z972" i="4"/>
  <c r="Z973" i="4"/>
  <c r="AB973" i="4" s="1"/>
  <c r="Z974" i="4"/>
  <c r="AB974" i="4" s="1"/>
  <c r="S135" i="8"/>
  <c r="W135" i="8"/>
  <c r="AA135" i="8"/>
  <c r="S140" i="8"/>
  <c r="W140" i="8"/>
  <c r="AA140" i="8"/>
  <c r="S151" i="8"/>
  <c r="W151" i="8"/>
  <c r="AA151" i="8"/>
  <c r="S156" i="8"/>
  <c r="W156" i="8"/>
  <c r="AA156" i="8"/>
  <c r="S167" i="8"/>
  <c r="W167" i="8"/>
  <c r="AA167" i="8"/>
  <c r="S172" i="8"/>
  <c r="W172" i="8"/>
  <c r="AA172" i="8"/>
  <c r="S183" i="8"/>
  <c r="W183" i="8"/>
  <c r="AA183" i="8"/>
  <c r="S188" i="8"/>
  <c r="W188" i="8"/>
  <c r="AA188" i="8"/>
  <c r="S199" i="8"/>
  <c r="W199" i="8"/>
  <c r="AA199" i="8"/>
  <c r="S204" i="8"/>
  <c r="W204" i="8"/>
  <c r="AA204" i="8"/>
  <c r="S215" i="8"/>
  <c r="W215" i="8"/>
  <c r="AA215" i="8"/>
  <c r="S220" i="8"/>
  <c r="W220" i="8"/>
  <c r="AA220" i="8"/>
  <c r="S231" i="8"/>
  <c r="W231" i="8"/>
  <c r="AA231" i="8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S273" i="8"/>
  <c r="W273" i="8"/>
  <c r="AA273" i="8"/>
  <c r="AA2" i="8"/>
  <c r="AA3" i="8"/>
  <c r="AA4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S122" i="8"/>
  <c r="W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6" i="8"/>
  <c r="AA137" i="8"/>
  <c r="AA138" i="8"/>
  <c r="AA139" i="8"/>
  <c r="AA141" i="8"/>
  <c r="AA142" i="8"/>
  <c r="AA143" i="8"/>
  <c r="AA144" i="8"/>
  <c r="AA145" i="8"/>
  <c r="AA146" i="8"/>
  <c r="AA147" i="8"/>
  <c r="AA148" i="8"/>
  <c r="AA149" i="8"/>
  <c r="AA150" i="8"/>
  <c r="AA152" i="8"/>
  <c r="AA153" i="8"/>
  <c r="AA154" i="8"/>
  <c r="AA155" i="8"/>
  <c r="AA157" i="8"/>
  <c r="AA158" i="8"/>
  <c r="AA159" i="8"/>
  <c r="AA160" i="8"/>
  <c r="AA161" i="8"/>
  <c r="AA162" i="8"/>
  <c r="AA163" i="8"/>
  <c r="AA164" i="8"/>
  <c r="AA165" i="8"/>
  <c r="AA166" i="8"/>
  <c r="AA168" i="8"/>
  <c r="AA169" i="8"/>
  <c r="AA170" i="8"/>
  <c r="AA171" i="8"/>
  <c r="AA173" i="8"/>
  <c r="AA174" i="8"/>
  <c r="AA175" i="8"/>
  <c r="AA176" i="8"/>
  <c r="AA177" i="8"/>
  <c r="AA178" i="8"/>
  <c r="AA179" i="8"/>
  <c r="AA180" i="8"/>
  <c r="AA181" i="8"/>
  <c r="AA182" i="8"/>
  <c r="AA184" i="8"/>
  <c r="AA185" i="8"/>
  <c r="AA186" i="8"/>
  <c r="AA187" i="8"/>
  <c r="AA189" i="8"/>
  <c r="AA190" i="8"/>
  <c r="AA191" i="8"/>
  <c r="AA192" i="8"/>
  <c r="AA193" i="8"/>
  <c r="AA194" i="8"/>
  <c r="AA195" i="8"/>
  <c r="AA196" i="8"/>
  <c r="AA197" i="8"/>
  <c r="AA198" i="8"/>
  <c r="AA200" i="8"/>
  <c r="AA201" i="8"/>
  <c r="AA202" i="8"/>
  <c r="AA203" i="8"/>
  <c r="AA205" i="8"/>
  <c r="AA206" i="8"/>
  <c r="AA207" i="8"/>
  <c r="AA208" i="8"/>
  <c r="AA209" i="8"/>
  <c r="AA210" i="8"/>
  <c r="AA211" i="8"/>
  <c r="AA212" i="8"/>
  <c r="AA213" i="8"/>
  <c r="AA214" i="8"/>
  <c r="AA216" i="8"/>
  <c r="AA217" i="8"/>
  <c r="AA218" i="8"/>
  <c r="AA219" i="8"/>
  <c r="AA221" i="8"/>
  <c r="AA222" i="8"/>
  <c r="AA223" i="8"/>
  <c r="AA224" i="8"/>
  <c r="AA225" i="8"/>
  <c r="AA226" i="8"/>
  <c r="AA227" i="8"/>
  <c r="AA228" i="8"/>
  <c r="AA229" i="8"/>
  <c r="AA230" i="8"/>
  <c r="AA232" i="8"/>
  <c r="AA233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34" i="8"/>
  <c r="W2" i="8"/>
  <c r="W3" i="8"/>
  <c r="W4" i="8"/>
  <c r="W5" i="8"/>
  <c r="S5" i="8"/>
  <c r="W6" i="8"/>
  <c r="W7" i="8"/>
  <c r="W8" i="8"/>
  <c r="W9" i="8"/>
  <c r="S9" i="8"/>
  <c r="W10" i="8"/>
  <c r="AC10" i="8" s="1"/>
  <c r="W11" i="8"/>
  <c r="W12" i="8"/>
  <c r="W13" i="8"/>
  <c r="S13" i="8"/>
  <c r="W14" i="8"/>
  <c r="W15" i="8"/>
  <c r="W16" i="8"/>
  <c r="W17" i="8"/>
  <c r="S17" i="8"/>
  <c r="W18" i="8"/>
  <c r="W19" i="8"/>
  <c r="W20" i="8"/>
  <c r="W21" i="8"/>
  <c r="S21" i="8"/>
  <c r="W22" i="8"/>
  <c r="W23" i="8"/>
  <c r="W24" i="8"/>
  <c r="W25" i="8"/>
  <c r="S25" i="8"/>
  <c r="W26" i="8"/>
  <c r="W27" i="8"/>
  <c r="W28" i="8"/>
  <c r="W29" i="8"/>
  <c r="S29" i="8"/>
  <c r="W30" i="8"/>
  <c r="W31" i="8"/>
  <c r="W32" i="8"/>
  <c r="W33" i="8"/>
  <c r="S33" i="8"/>
  <c r="W34" i="8"/>
  <c r="W35" i="8"/>
  <c r="W36" i="8"/>
  <c r="W37" i="8"/>
  <c r="S37" i="8"/>
  <c r="W38" i="8"/>
  <c r="W39" i="8"/>
  <c r="W40" i="8"/>
  <c r="W41" i="8"/>
  <c r="S41" i="8"/>
  <c r="W42" i="8"/>
  <c r="W43" i="8"/>
  <c r="W44" i="8"/>
  <c r="W45" i="8"/>
  <c r="S45" i="8"/>
  <c r="W46" i="8"/>
  <c r="W47" i="8"/>
  <c r="W48" i="8"/>
  <c r="W49" i="8"/>
  <c r="S49" i="8"/>
  <c r="W50" i="8"/>
  <c r="W51" i="8"/>
  <c r="W52" i="8"/>
  <c r="W53" i="8"/>
  <c r="S53" i="8"/>
  <c r="W54" i="8"/>
  <c r="W55" i="8"/>
  <c r="W56" i="8"/>
  <c r="W57" i="8"/>
  <c r="S57" i="8"/>
  <c r="W58" i="8"/>
  <c r="W59" i="8"/>
  <c r="W60" i="8"/>
  <c r="W61" i="8"/>
  <c r="S61" i="8"/>
  <c r="W62" i="8"/>
  <c r="W63" i="8"/>
  <c r="W64" i="8"/>
  <c r="W65" i="8"/>
  <c r="S65" i="8"/>
  <c r="W66" i="8"/>
  <c r="W67" i="8"/>
  <c r="W68" i="8"/>
  <c r="W69" i="8"/>
  <c r="S69" i="8"/>
  <c r="W70" i="8"/>
  <c r="W71" i="8"/>
  <c r="W72" i="8"/>
  <c r="W73" i="8"/>
  <c r="S73" i="8"/>
  <c r="W74" i="8"/>
  <c r="W75" i="8"/>
  <c r="W76" i="8"/>
  <c r="W77" i="8"/>
  <c r="S77" i="8"/>
  <c r="W78" i="8"/>
  <c r="W79" i="8"/>
  <c r="W80" i="8"/>
  <c r="W81" i="8"/>
  <c r="S81" i="8"/>
  <c r="W82" i="8"/>
  <c r="W83" i="8"/>
  <c r="W84" i="8"/>
  <c r="W85" i="8"/>
  <c r="S85" i="8"/>
  <c r="W86" i="8"/>
  <c r="W87" i="8"/>
  <c r="W88" i="8"/>
  <c r="W89" i="8"/>
  <c r="S89" i="8"/>
  <c r="W90" i="8"/>
  <c r="W91" i="8"/>
  <c r="W92" i="8"/>
  <c r="W93" i="8"/>
  <c r="S93" i="8"/>
  <c r="W94" i="8"/>
  <c r="W95" i="8"/>
  <c r="W96" i="8"/>
  <c r="W97" i="8"/>
  <c r="S97" i="8"/>
  <c r="W98" i="8"/>
  <c r="W99" i="8"/>
  <c r="W100" i="8"/>
  <c r="W101" i="8"/>
  <c r="S101" i="8"/>
  <c r="W102" i="8"/>
  <c r="W103" i="8"/>
  <c r="W104" i="8"/>
  <c r="W105" i="8"/>
  <c r="S105" i="8"/>
  <c r="W106" i="8"/>
  <c r="W107" i="8"/>
  <c r="W108" i="8"/>
  <c r="W109" i="8"/>
  <c r="S109" i="8"/>
  <c r="W110" i="8"/>
  <c r="W111" i="8"/>
  <c r="W112" i="8"/>
  <c r="W113" i="8"/>
  <c r="AC113" i="8" s="1"/>
  <c r="S113" i="8"/>
  <c r="W114" i="8"/>
  <c r="W115" i="8"/>
  <c r="W116" i="8"/>
  <c r="W117" i="8"/>
  <c r="S117" i="8"/>
  <c r="W119" i="8"/>
  <c r="W120" i="8"/>
  <c r="W121" i="8"/>
  <c r="S121" i="8"/>
  <c r="W123" i="8"/>
  <c r="W124" i="8"/>
  <c r="W125" i="8"/>
  <c r="S125" i="8"/>
  <c r="W126" i="8"/>
  <c r="W127" i="8"/>
  <c r="W128" i="8"/>
  <c r="W129" i="8"/>
  <c r="S129" i="8"/>
  <c r="W130" i="8"/>
  <c r="W131" i="8"/>
  <c r="W132" i="8"/>
  <c r="W133" i="8"/>
  <c r="W134" i="8"/>
  <c r="W136" i="8"/>
  <c r="W137" i="8"/>
  <c r="S137" i="8"/>
  <c r="W138" i="8"/>
  <c r="W139" i="8"/>
  <c r="W141" i="8"/>
  <c r="W142" i="8"/>
  <c r="W143" i="8"/>
  <c r="S143" i="8"/>
  <c r="W144" i="8"/>
  <c r="W145" i="8"/>
  <c r="S145" i="8"/>
  <c r="W146" i="8"/>
  <c r="W147" i="8"/>
  <c r="W148" i="8"/>
  <c r="W149" i="8"/>
  <c r="W150" i="8"/>
  <c r="W152" i="8"/>
  <c r="W153" i="8"/>
  <c r="S153" i="8"/>
  <c r="W154" i="8"/>
  <c r="W155" i="8"/>
  <c r="W157" i="8"/>
  <c r="W158" i="8"/>
  <c r="W159" i="8"/>
  <c r="S159" i="8"/>
  <c r="W160" i="8"/>
  <c r="W161" i="8"/>
  <c r="S161" i="8"/>
  <c r="W162" i="8"/>
  <c r="W163" i="8"/>
  <c r="W164" i="8"/>
  <c r="W165" i="8"/>
  <c r="W166" i="8"/>
  <c r="W168" i="8"/>
  <c r="W169" i="8"/>
  <c r="S169" i="8"/>
  <c r="W170" i="8"/>
  <c r="W171" i="8"/>
  <c r="W173" i="8"/>
  <c r="W174" i="8"/>
  <c r="W175" i="8"/>
  <c r="S175" i="8"/>
  <c r="W176" i="8"/>
  <c r="W177" i="8"/>
  <c r="S177" i="8"/>
  <c r="W178" i="8"/>
  <c r="W179" i="8"/>
  <c r="W180" i="8"/>
  <c r="W181" i="8"/>
  <c r="W182" i="8"/>
  <c r="W184" i="8"/>
  <c r="W185" i="8"/>
  <c r="S185" i="8"/>
  <c r="W186" i="8"/>
  <c r="W187" i="8"/>
  <c r="W189" i="8"/>
  <c r="W190" i="8"/>
  <c r="W191" i="8"/>
  <c r="S191" i="8"/>
  <c r="W192" i="8"/>
  <c r="W193" i="8"/>
  <c r="S193" i="8"/>
  <c r="W194" i="8"/>
  <c r="W195" i="8"/>
  <c r="W196" i="8"/>
  <c r="W197" i="8"/>
  <c r="W198" i="8"/>
  <c r="W200" i="8"/>
  <c r="W201" i="8"/>
  <c r="S201" i="8"/>
  <c r="W202" i="8"/>
  <c r="W203" i="8"/>
  <c r="W205" i="8"/>
  <c r="W206" i="8"/>
  <c r="W207" i="8"/>
  <c r="S207" i="8"/>
  <c r="W208" i="8"/>
  <c r="W209" i="8"/>
  <c r="S209" i="8"/>
  <c r="W210" i="8"/>
  <c r="W211" i="8"/>
  <c r="W212" i="8"/>
  <c r="W213" i="8"/>
  <c r="W214" i="8"/>
  <c r="W216" i="8"/>
  <c r="W217" i="8"/>
  <c r="S217" i="8"/>
  <c r="W218" i="8"/>
  <c r="W219" i="8"/>
  <c r="W221" i="8"/>
  <c r="W222" i="8"/>
  <c r="W223" i="8"/>
  <c r="S223" i="8"/>
  <c r="W224" i="8"/>
  <c r="W225" i="8"/>
  <c r="S225" i="8"/>
  <c r="W226" i="8"/>
  <c r="W227" i="8"/>
  <c r="W228" i="8"/>
  <c r="W229" i="8"/>
  <c r="W230" i="8"/>
  <c r="W232" i="8"/>
  <c r="W233" i="8"/>
  <c r="S233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34" i="8"/>
  <c r="T51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3" i="8"/>
  <c r="S4" i="8"/>
  <c r="S6" i="8"/>
  <c r="S7" i="8"/>
  <c r="S8" i="8"/>
  <c r="S10" i="8"/>
  <c r="S11" i="8"/>
  <c r="S12" i="8"/>
  <c r="S14" i="8"/>
  <c r="S15" i="8"/>
  <c r="S16" i="8"/>
  <c r="S18" i="8"/>
  <c r="S19" i="8"/>
  <c r="S20" i="8"/>
  <c r="S22" i="8"/>
  <c r="S23" i="8"/>
  <c r="S24" i="8"/>
  <c r="S26" i="8"/>
  <c r="S27" i="8"/>
  <c r="S28" i="8"/>
  <c r="S30" i="8"/>
  <c r="S31" i="8"/>
  <c r="S32" i="8"/>
  <c r="S34" i="8"/>
  <c r="S35" i="8"/>
  <c r="S36" i="8"/>
  <c r="S38" i="8"/>
  <c r="S39" i="8"/>
  <c r="S40" i="8"/>
  <c r="S42" i="8"/>
  <c r="S43" i="8"/>
  <c r="S44" i="8"/>
  <c r="S46" i="8"/>
  <c r="S47" i="8"/>
  <c r="S48" i="8"/>
  <c r="S50" i="8"/>
  <c r="S51" i="8"/>
  <c r="S52" i="8"/>
  <c r="S54" i="8"/>
  <c r="S55" i="8"/>
  <c r="S56" i="8"/>
  <c r="S58" i="8"/>
  <c r="S59" i="8"/>
  <c r="S60" i="8"/>
  <c r="S62" i="8"/>
  <c r="S63" i="8"/>
  <c r="S64" i="8"/>
  <c r="S66" i="8"/>
  <c r="S67" i="8"/>
  <c r="S68" i="8"/>
  <c r="S70" i="8"/>
  <c r="S71" i="8"/>
  <c r="S72" i="8"/>
  <c r="S74" i="8"/>
  <c r="S75" i="8"/>
  <c r="S76" i="8"/>
  <c r="S78" i="8"/>
  <c r="S79" i="8"/>
  <c r="S80" i="8"/>
  <c r="S82" i="8"/>
  <c r="S83" i="8"/>
  <c r="S84" i="8"/>
  <c r="S86" i="8"/>
  <c r="S87" i="8"/>
  <c r="S88" i="8"/>
  <c r="S90" i="8"/>
  <c r="S91" i="8"/>
  <c r="S92" i="8"/>
  <c r="S94" i="8"/>
  <c r="S95" i="8"/>
  <c r="S96" i="8"/>
  <c r="S98" i="8"/>
  <c r="S99" i="8"/>
  <c r="S100" i="8"/>
  <c r="S102" i="8"/>
  <c r="S103" i="8"/>
  <c r="S104" i="8"/>
  <c r="S106" i="8"/>
  <c r="S107" i="8"/>
  <c r="S108" i="8"/>
  <c r="S110" i="8"/>
  <c r="S111" i="8"/>
  <c r="S112" i="8"/>
  <c r="S114" i="8"/>
  <c r="S115" i="8"/>
  <c r="S116" i="8"/>
  <c r="S118" i="8"/>
  <c r="S119" i="8"/>
  <c r="S120" i="8"/>
  <c r="S123" i="8"/>
  <c r="S124" i="8"/>
  <c r="S126" i="8"/>
  <c r="S127" i="8"/>
  <c r="S128" i="8"/>
  <c r="S130" i="8"/>
  <c r="S131" i="8"/>
  <c r="AC131" i="8" s="1"/>
  <c r="S132" i="8"/>
  <c r="S133" i="8"/>
  <c r="S134" i="8"/>
  <c r="S136" i="8"/>
  <c r="S138" i="8"/>
  <c r="S139" i="8"/>
  <c r="S141" i="8"/>
  <c r="S142" i="8"/>
  <c r="S144" i="8"/>
  <c r="S146" i="8"/>
  <c r="S147" i="8"/>
  <c r="S148" i="8"/>
  <c r="S149" i="8"/>
  <c r="S150" i="8"/>
  <c r="S152" i="8"/>
  <c r="S154" i="8"/>
  <c r="S155" i="8"/>
  <c r="S157" i="8"/>
  <c r="S158" i="8"/>
  <c r="S160" i="8"/>
  <c r="S162" i="8"/>
  <c r="S163" i="8"/>
  <c r="S164" i="8"/>
  <c r="S165" i="8"/>
  <c r="S166" i="8"/>
  <c r="S168" i="8"/>
  <c r="S170" i="8"/>
  <c r="S171" i="8"/>
  <c r="S173" i="8"/>
  <c r="S174" i="8"/>
  <c r="S176" i="8"/>
  <c r="S178" i="8"/>
  <c r="S179" i="8"/>
  <c r="S180" i="8"/>
  <c r="S181" i="8"/>
  <c r="S182" i="8"/>
  <c r="S184" i="8"/>
  <c r="S186" i="8"/>
  <c r="S187" i="8"/>
  <c r="S189" i="8"/>
  <c r="S190" i="8"/>
  <c r="S192" i="8"/>
  <c r="S194" i="8"/>
  <c r="S195" i="8"/>
  <c r="AC195" i="8" s="1"/>
  <c r="S196" i="8"/>
  <c r="S197" i="8"/>
  <c r="S198" i="8"/>
  <c r="S200" i="8"/>
  <c r="AC200" i="8" s="1"/>
  <c r="S202" i="8"/>
  <c r="S203" i="8"/>
  <c r="S205" i="8"/>
  <c r="S206" i="8"/>
  <c r="S208" i="8"/>
  <c r="S210" i="8"/>
  <c r="S211" i="8"/>
  <c r="S212" i="8"/>
  <c r="S213" i="8"/>
  <c r="S214" i="8"/>
  <c r="S216" i="8"/>
  <c r="S218" i="8"/>
  <c r="AC218" i="8" s="1"/>
  <c r="S219" i="8"/>
  <c r="S221" i="8"/>
  <c r="S222" i="8"/>
  <c r="S224" i="8"/>
  <c r="S226" i="8"/>
  <c r="S227" i="8"/>
  <c r="S228" i="8"/>
  <c r="S229" i="8"/>
  <c r="S230" i="8"/>
  <c r="S232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L2" i="7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AY55" i="1"/>
  <c r="AS55" i="1"/>
  <c r="AL55" i="1"/>
  <c r="AK55" i="1"/>
  <c r="AM55" i="1"/>
  <c r="AJ55" i="1"/>
  <c r="AI55" i="1"/>
  <c r="AH55" i="1"/>
  <c r="AY54" i="1"/>
  <c r="AS54" i="1"/>
  <c r="AL54" i="1"/>
  <c r="AK54" i="1"/>
  <c r="AJ54" i="1"/>
  <c r="AI54" i="1"/>
  <c r="AH5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54" i="1"/>
  <c r="AF55" i="1"/>
  <c r="S55" i="1"/>
  <c r="N55" i="1"/>
  <c r="Y54" i="1"/>
  <c r="S54" i="1"/>
  <c r="N54" i="1"/>
  <c r="N3" i="1"/>
  <c r="S3" i="1"/>
  <c r="Y3" i="1"/>
  <c r="AF3" i="1"/>
  <c r="AI3" i="1"/>
  <c r="AM3" i="1"/>
  <c r="AJ3" i="1"/>
  <c r="AK3" i="1"/>
  <c r="AL3" i="1"/>
  <c r="AS3" i="1"/>
  <c r="N4" i="1"/>
  <c r="S4" i="1"/>
  <c r="Y4" i="1"/>
  <c r="AF4" i="1"/>
  <c r="AH4" i="1"/>
  <c r="AI4" i="1"/>
  <c r="AJ4" i="1"/>
  <c r="AK4" i="1"/>
  <c r="AL4" i="1"/>
  <c r="AS4" i="1"/>
  <c r="N5" i="1"/>
  <c r="S5" i="1"/>
  <c r="Y5" i="1"/>
  <c r="AF5" i="1"/>
  <c r="AH5" i="1"/>
  <c r="AI5" i="1"/>
  <c r="AJ5" i="1"/>
  <c r="AK5" i="1"/>
  <c r="AM5" i="1"/>
  <c r="AL5" i="1"/>
  <c r="AS5" i="1"/>
  <c r="N6" i="1"/>
  <c r="S6" i="1"/>
  <c r="Y6" i="1"/>
  <c r="AF6" i="1"/>
  <c r="AH6" i="1"/>
  <c r="AI6" i="1"/>
  <c r="AJ6" i="1"/>
  <c r="AK6" i="1"/>
  <c r="AL6" i="1"/>
  <c r="AS6" i="1"/>
  <c r="N7" i="1"/>
  <c r="S7" i="1"/>
  <c r="Y7" i="1"/>
  <c r="AF7" i="1"/>
  <c r="AH7" i="1"/>
  <c r="AI7" i="1"/>
  <c r="AJ7" i="1"/>
  <c r="AK7" i="1"/>
  <c r="AL7" i="1"/>
  <c r="AS7" i="1"/>
  <c r="N8" i="1"/>
  <c r="S8" i="1"/>
  <c r="Y8" i="1"/>
  <c r="AF8" i="1"/>
  <c r="AH8" i="1"/>
  <c r="AM8" i="1"/>
  <c r="AI8" i="1"/>
  <c r="AJ8" i="1"/>
  <c r="AK8" i="1"/>
  <c r="AL8" i="1"/>
  <c r="AS8" i="1"/>
  <c r="N9" i="1"/>
  <c r="S9" i="1"/>
  <c r="Y9" i="1"/>
  <c r="AF9" i="1"/>
  <c r="AH9" i="1"/>
  <c r="AM9" i="1"/>
  <c r="AI9" i="1"/>
  <c r="AJ9" i="1"/>
  <c r="AK9" i="1"/>
  <c r="AL9" i="1"/>
  <c r="AS9" i="1"/>
  <c r="N10" i="1"/>
  <c r="S10" i="1"/>
  <c r="Y10" i="1"/>
  <c r="AF10" i="1"/>
  <c r="AH10" i="1"/>
  <c r="AI10" i="1"/>
  <c r="AJ10" i="1"/>
  <c r="AK10" i="1"/>
  <c r="AL10" i="1"/>
  <c r="AS10" i="1"/>
  <c r="N11" i="1"/>
  <c r="S11" i="1"/>
  <c r="Y11" i="1"/>
  <c r="AF11" i="1"/>
  <c r="AH11" i="1"/>
  <c r="AI11" i="1"/>
  <c r="AM11" i="1"/>
  <c r="AJ11" i="1"/>
  <c r="AK11" i="1"/>
  <c r="AL11" i="1"/>
  <c r="AS11" i="1"/>
  <c r="N12" i="1"/>
  <c r="S12" i="1"/>
  <c r="Y12" i="1"/>
  <c r="AF12" i="1"/>
  <c r="AH12" i="1"/>
  <c r="AM12" i="1"/>
  <c r="AI12" i="1"/>
  <c r="AJ12" i="1"/>
  <c r="AK12" i="1"/>
  <c r="AL12" i="1"/>
  <c r="AS12" i="1"/>
  <c r="N13" i="1"/>
  <c r="S13" i="1"/>
  <c r="Y13" i="1"/>
  <c r="AF13" i="1"/>
  <c r="AH13" i="1"/>
  <c r="AM13" i="1"/>
  <c r="AI13" i="1"/>
  <c r="AJ13" i="1"/>
  <c r="AK13" i="1"/>
  <c r="AL13" i="1"/>
  <c r="AS13" i="1"/>
  <c r="N14" i="1"/>
  <c r="S14" i="1"/>
  <c r="Y14" i="1"/>
  <c r="AF14" i="1"/>
  <c r="AH14" i="1"/>
  <c r="AI14" i="1"/>
  <c r="AM14" i="1"/>
  <c r="AJ14" i="1"/>
  <c r="AK14" i="1"/>
  <c r="AL14" i="1"/>
  <c r="AS14" i="1"/>
  <c r="N15" i="1"/>
  <c r="S15" i="1"/>
  <c r="Y15" i="1"/>
  <c r="AF15" i="1"/>
  <c r="AH15" i="1"/>
  <c r="AI15" i="1"/>
  <c r="AM15" i="1"/>
  <c r="AJ15" i="1"/>
  <c r="AK15" i="1"/>
  <c r="AL15" i="1"/>
  <c r="AS15" i="1"/>
  <c r="N16" i="1"/>
  <c r="S16" i="1"/>
  <c r="Y16" i="1"/>
  <c r="AF16" i="1"/>
  <c r="AH16" i="1"/>
  <c r="AM16" i="1"/>
  <c r="AI16" i="1"/>
  <c r="AJ16" i="1"/>
  <c r="AK16" i="1"/>
  <c r="AL16" i="1"/>
  <c r="AS16" i="1"/>
  <c r="N17" i="1"/>
  <c r="S17" i="1"/>
  <c r="Y17" i="1"/>
  <c r="AF17" i="1"/>
  <c r="AH17" i="1"/>
  <c r="AM17" i="1"/>
  <c r="AI17" i="1"/>
  <c r="AJ17" i="1"/>
  <c r="AK17" i="1"/>
  <c r="AL17" i="1"/>
  <c r="AS17" i="1"/>
  <c r="N18" i="1"/>
  <c r="S18" i="1"/>
  <c r="Y18" i="1"/>
  <c r="AF18" i="1"/>
  <c r="AH18" i="1"/>
  <c r="AI18" i="1"/>
  <c r="AM18" i="1"/>
  <c r="AJ18" i="1"/>
  <c r="AK18" i="1"/>
  <c r="AL18" i="1"/>
  <c r="AS18" i="1"/>
  <c r="N19" i="1"/>
  <c r="S19" i="1"/>
  <c r="Y19" i="1"/>
  <c r="AF19" i="1"/>
  <c r="AH19" i="1"/>
  <c r="AI19" i="1"/>
  <c r="AM19" i="1"/>
  <c r="AJ19" i="1"/>
  <c r="AK19" i="1"/>
  <c r="AL19" i="1"/>
  <c r="AS19" i="1"/>
  <c r="N20" i="1"/>
  <c r="S20" i="1"/>
  <c r="Y20" i="1"/>
  <c r="AF20" i="1"/>
  <c r="AH20" i="1"/>
  <c r="AI20" i="1"/>
  <c r="AJ20" i="1"/>
  <c r="AK20" i="1"/>
  <c r="AL20" i="1"/>
  <c r="AS20" i="1"/>
  <c r="N21" i="1"/>
  <c r="S21" i="1"/>
  <c r="Y21" i="1"/>
  <c r="AF21" i="1"/>
  <c r="AH21" i="1"/>
  <c r="AI21" i="1"/>
  <c r="AJ21" i="1"/>
  <c r="AK21" i="1"/>
  <c r="AM21" i="1"/>
  <c r="AL21" i="1"/>
  <c r="AS21" i="1"/>
  <c r="N22" i="1"/>
  <c r="S22" i="1"/>
  <c r="Y22" i="1"/>
  <c r="AF22" i="1"/>
  <c r="AH22" i="1"/>
  <c r="AI22" i="1"/>
  <c r="AM22" i="1"/>
  <c r="AJ22" i="1"/>
  <c r="AK22" i="1"/>
  <c r="AL22" i="1"/>
  <c r="AS22" i="1"/>
  <c r="N23" i="1"/>
  <c r="S23" i="1"/>
  <c r="Y23" i="1"/>
  <c r="AF23" i="1"/>
  <c r="AH23" i="1"/>
  <c r="AI23" i="1"/>
  <c r="AJ23" i="1"/>
  <c r="AK23" i="1"/>
  <c r="AL23" i="1"/>
  <c r="AS23" i="1"/>
  <c r="N24" i="1"/>
  <c r="S24" i="1"/>
  <c r="Y24" i="1"/>
  <c r="AF24" i="1"/>
  <c r="AH24" i="1"/>
  <c r="AI24" i="1"/>
  <c r="AJ24" i="1"/>
  <c r="AK24" i="1"/>
  <c r="AL24" i="1"/>
  <c r="AS24" i="1"/>
  <c r="N25" i="1"/>
  <c r="S25" i="1"/>
  <c r="Y25" i="1"/>
  <c r="AH25" i="1"/>
  <c r="AM25" i="1"/>
  <c r="AI25" i="1"/>
  <c r="AJ25" i="1"/>
  <c r="AK25" i="1"/>
  <c r="AL25" i="1"/>
  <c r="AS25" i="1"/>
  <c r="N26" i="1"/>
  <c r="S26" i="1"/>
  <c r="Y26" i="1"/>
  <c r="AH26" i="1"/>
  <c r="AM26" i="1"/>
  <c r="AI26" i="1"/>
  <c r="AJ26" i="1"/>
  <c r="AK26" i="1"/>
  <c r="AL26" i="1"/>
  <c r="AS26" i="1"/>
  <c r="N27" i="1"/>
  <c r="S27" i="1"/>
  <c r="Y27" i="1"/>
  <c r="AH27" i="1"/>
  <c r="AI27" i="1"/>
  <c r="AJ27" i="1"/>
  <c r="AK27" i="1"/>
  <c r="AL27" i="1"/>
  <c r="AS27" i="1"/>
  <c r="N28" i="1"/>
  <c r="S28" i="1"/>
  <c r="Y28" i="1"/>
  <c r="AH28" i="1"/>
  <c r="AI28" i="1"/>
  <c r="AM28" i="1"/>
  <c r="AJ28" i="1"/>
  <c r="AK28" i="1"/>
  <c r="AL28" i="1"/>
  <c r="AS28" i="1"/>
  <c r="N29" i="1"/>
  <c r="S29" i="1"/>
  <c r="Y29" i="1"/>
  <c r="AH29" i="1"/>
  <c r="AM29" i="1"/>
  <c r="AI29" i="1"/>
  <c r="AJ29" i="1"/>
  <c r="AK29" i="1"/>
  <c r="AL29" i="1"/>
  <c r="AS29" i="1"/>
  <c r="N30" i="1"/>
  <c r="S30" i="1"/>
  <c r="Y30" i="1"/>
  <c r="AH30" i="1"/>
  <c r="AI30" i="1"/>
  <c r="AJ30" i="1"/>
  <c r="AK30" i="1"/>
  <c r="AL30" i="1"/>
  <c r="AS30" i="1"/>
  <c r="N31" i="1"/>
  <c r="S31" i="1"/>
  <c r="Y31" i="1"/>
  <c r="AH31" i="1"/>
  <c r="AM31" i="1"/>
  <c r="AI31" i="1"/>
  <c r="AJ31" i="1"/>
  <c r="AK31" i="1"/>
  <c r="AL31" i="1"/>
  <c r="AS31" i="1"/>
  <c r="N32" i="1"/>
  <c r="S32" i="1"/>
  <c r="Y32" i="1"/>
  <c r="AH32" i="1"/>
  <c r="AI32" i="1"/>
  <c r="AJ32" i="1"/>
  <c r="AK32" i="1"/>
  <c r="AL32" i="1"/>
  <c r="AS32" i="1"/>
  <c r="N33" i="1"/>
  <c r="S33" i="1"/>
  <c r="Y33" i="1"/>
  <c r="AH33" i="1"/>
  <c r="AI33" i="1"/>
  <c r="AM33" i="1"/>
  <c r="AJ33" i="1"/>
  <c r="AK33" i="1"/>
  <c r="AL33" i="1"/>
  <c r="AS33" i="1"/>
  <c r="N34" i="1"/>
  <c r="S34" i="1"/>
  <c r="Y34" i="1"/>
  <c r="AH34" i="1"/>
  <c r="AM34" i="1"/>
  <c r="AI34" i="1"/>
  <c r="AJ34" i="1"/>
  <c r="AK34" i="1"/>
  <c r="AL34" i="1"/>
  <c r="AS34" i="1"/>
  <c r="N35" i="1"/>
  <c r="S35" i="1"/>
  <c r="Y35" i="1"/>
  <c r="AH35" i="1"/>
  <c r="AI35" i="1"/>
  <c r="AJ35" i="1"/>
  <c r="AK35" i="1"/>
  <c r="AL35" i="1"/>
  <c r="AS35" i="1"/>
  <c r="N36" i="1"/>
  <c r="S36" i="1"/>
  <c r="Y36" i="1"/>
  <c r="AH36" i="1"/>
  <c r="AI36" i="1"/>
  <c r="AM36" i="1"/>
  <c r="AJ36" i="1"/>
  <c r="AK36" i="1"/>
  <c r="AL36" i="1"/>
  <c r="AS36" i="1"/>
  <c r="N37" i="1"/>
  <c r="S37" i="1"/>
  <c r="Y37" i="1"/>
  <c r="AH37" i="1"/>
  <c r="AM37" i="1"/>
  <c r="AI37" i="1"/>
  <c r="AJ37" i="1"/>
  <c r="AK37" i="1"/>
  <c r="AL37" i="1"/>
  <c r="AS37" i="1"/>
  <c r="N38" i="1"/>
  <c r="S38" i="1"/>
  <c r="Y38" i="1"/>
  <c r="AH38" i="1"/>
  <c r="AI38" i="1"/>
  <c r="AM38" i="1"/>
  <c r="AJ38" i="1"/>
  <c r="AK38" i="1"/>
  <c r="AL38" i="1"/>
  <c r="AS38" i="1"/>
  <c r="N39" i="1"/>
  <c r="S39" i="1"/>
  <c r="Y39" i="1"/>
  <c r="AH39" i="1"/>
  <c r="AM39" i="1"/>
  <c r="AI39" i="1"/>
  <c r="AJ39" i="1"/>
  <c r="AK39" i="1"/>
  <c r="AL39" i="1"/>
  <c r="AS39" i="1"/>
  <c r="N40" i="1"/>
  <c r="S40" i="1"/>
  <c r="Y40" i="1"/>
  <c r="AH40" i="1"/>
  <c r="AI40" i="1"/>
  <c r="AJ40" i="1"/>
  <c r="AK40" i="1"/>
  <c r="AL40" i="1"/>
  <c r="AS40" i="1"/>
  <c r="N41" i="1"/>
  <c r="S41" i="1"/>
  <c r="Y41" i="1"/>
  <c r="AH41" i="1"/>
  <c r="AI41" i="1"/>
  <c r="AJ41" i="1"/>
  <c r="AK41" i="1"/>
  <c r="AL41" i="1"/>
  <c r="AM41" i="1"/>
  <c r="AS41" i="1"/>
  <c r="N42" i="1"/>
  <c r="S42" i="1"/>
  <c r="Y42" i="1"/>
  <c r="AH42" i="1"/>
  <c r="AI42" i="1"/>
  <c r="AJ42" i="1"/>
  <c r="AK42" i="1"/>
  <c r="AM42" i="1"/>
  <c r="AL42" i="1"/>
  <c r="AS42" i="1"/>
  <c r="N43" i="1"/>
  <c r="S43" i="1"/>
  <c r="Y43" i="1"/>
  <c r="AF43" i="1"/>
  <c r="AH43" i="1"/>
  <c r="AI43" i="1"/>
  <c r="AM43" i="1"/>
  <c r="AJ43" i="1"/>
  <c r="AK43" i="1"/>
  <c r="AL43" i="1"/>
  <c r="AS43" i="1"/>
  <c r="N44" i="1"/>
  <c r="S44" i="1"/>
  <c r="Y44" i="1"/>
  <c r="AF44" i="1"/>
  <c r="AH44" i="1"/>
  <c r="AI44" i="1"/>
  <c r="AM44" i="1"/>
  <c r="AJ44" i="1"/>
  <c r="AK44" i="1"/>
  <c r="AL44" i="1"/>
  <c r="AS44" i="1"/>
  <c r="N45" i="1"/>
  <c r="S45" i="1"/>
  <c r="Y45" i="1"/>
  <c r="AF45" i="1"/>
  <c r="AH45" i="1"/>
  <c r="AI45" i="1"/>
  <c r="AJ45" i="1"/>
  <c r="AK45" i="1"/>
  <c r="AL45" i="1"/>
  <c r="AS45" i="1"/>
  <c r="N46" i="1"/>
  <c r="S46" i="1"/>
  <c r="Y46" i="1"/>
  <c r="AF46" i="1"/>
  <c r="AH46" i="1"/>
  <c r="AM46" i="1"/>
  <c r="AI46" i="1"/>
  <c r="AJ46" i="1"/>
  <c r="AK46" i="1"/>
  <c r="AL46" i="1"/>
  <c r="AS46" i="1"/>
  <c r="N47" i="1"/>
  <c r="S47" i="1"/>
  <c r="Y47" i="1"/>
  <c r="AF47" i="1"/>
  <c r="AH47" i="1"/>
  <c r="AI47" i="1"/>
  <c r="AM47" i="1"/>
  <c r="AJ47" i="1"/>
  <c r="AK47" i="1"/>
  <c r="AL47" i="1"/>
  <c r="AS47" i="1"/>
  <c r="N48" i="1"/>
  <c r="S48" i="1"/>
  <c r="Y48" i="1"/>
  <c r="AF48" i="1"/>
  <c r="AH48" i="1"/>
  <c r="AI48" i="1"/>
  <c r="AJ48" i="1"/>
  <c r="AK48" i="1"/>
  <c r="AL48" i="1"/>
  <c r="AS48" i="1"/>
  <c r="N49" i="1"/>
  <c r="S49" i="1"/>
  <c r="Y49" i="1"/>
  <c r="AF49" i="1"/>
  <c r="AH49" i="1"/>
  <c r="AI49" i="1"/>
  <c r="AJ49" i="1"/>
  <c r="AK49" i="1"/>
  <c r="AL49" i="1"/>
  <c r="AS49" i="1"/>
  <c r="N50" i="1"/>
  <c r="S50" i="1"/>
  <c r="Y50" i="1"/>
  <c r="AF50" i="1"/>
  <c r="AH50" i="1"/>
  <c r="AI50" i="1"/>
  <c r="AJ50" i="1"/>
  <c r="AK50" i="1"/>
  <c r="AM50" i="1"/>
  <c r="AL50" i="1"/>
  <c r="AS50" i="1"/>
  <c r="N51" i="1"/>
  <c r="S51" i="1"/>
  <c r="Y51" i="1"/>
  <c r="AF51" i="1"/>
  <c r="AH51" i="1"/>
  <c r="AI51" i="1"/>
  <c r="AM51" i="1"/>
  <c r="AJ51" i="1"/>
  <c r="AK51" i="1"/>
  <c r="AL51" i="1"/>
  <c r="AS51" i="1"/>
  <c r="N52" i="1"/>
  <c r="S52" i="1"/>
  <c r="Y52" i="1"/>
  <c r="AF52" i="1"/>
  <c r="AH52" i="1"/>
  <c r="AI52" i="1"/>
  <c r="AJ52" i="1"/>
  <c r="AK52" i="1"/>
  <c r="AL52" i="1"/>
  <c r="AS52" i="1"/>
  <c r="N53" i="1"/>
  <c r="S53" i="1"/>
  <c r="Y53" i="1"/>
  <c r="AF53" i="1"/>
  <c r="AH53" i="1"/>
  <c r="AI53" i="1"/>
  <c r="AJ53" i="1"/>
  <c r="AK53" i="1"/>
  <c r="AL53" i="1"/>
  <c r="AS53" i="1"/>
  <c r="AY53" i="1"/>
  <c r="AY52" i="1"/>
  <c r="AY50" i="1"/>
  <c r="AY51" i="1"/>
  <c r="AY48" i="1"/>
  <c r="AY49" i="1"/>
  <c r="S2" i="8"/>
  <c r="O2" i="8"/>
  <c r="O2" i="3"/>
  <c r="AY3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1" i="1"/>
  <c r="AY32" i="1"/>
  <c r="AY33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M2" i="4"/>
  <c r="M2" i="2"/>
  <c r="Z2" i="4"/>
  <c r="R2" i="3"/>
  <c r="AC2" i="4"/>
  <c r="AM56" i="1"/>
  <c r="AB1612" i="4"/>
  <c r="AB1421" i="4"/>
  <c r="AB1657" i="4"/>
  <c r="AB1580" i="4"/>
  <c r="AB1509" i="4"/>
  <c r="AB1584" i="4"/>
  <c r="AB1567" i="4"/>
  <c r="AB1501" i="4"/>
  <c r="AB1525" i="4"/>
  <c r="AB1672" i="4"/>
  <c r="AB1664" i="4"/>
  <c r="AB1644" i="4"/>
  <c r="AB1670" i="4"/>
  <c r="AB1386" i="4"/>
  <c r="AB1378" i="4"/>
  <c r="AB1303" i="4"/>
  <c r="AB1038" i="4"/>
  <c r="AB1394" i="4"/>
  <c r="AB1389" i="4"/>
  <c r="AB1597" i="4"/>
  <c r="AB1560" i="4"/>
  <c r="AB1526" i="4"/>
  <c r="AB1510" i="4"/>
  <c r="AB1502" i="4"/>
  <c r="AB1482" i="4"/>
  <c r="AB1454" i="4"/>
  <c r="AB1446" i="4"/>
  <c r="AB1732" i="4"/>
  <c r="AB1422" i="4"/>
  <c r="AB1406" i="4"/>
  <c r="AB1363" i="4"/>
  <c r="AB1595" i="4"/>
  <c r="AB1714" i="4"/>
  <c r="AB1690" i="4"/>
  <c r="AB1717" i="4"/>
  <c r="AB1680" i="4"/>
  <c r="AB1712" i="4"/>
  <c r="AB1708" i="4"/>
  <c r="AB1696" i="4"/>
  <c r="AB1830" i="4"/>
  <c r="AB1720" i="4"/>
  <c r="AB1701" i="4"/>
  <c r="AB1814" i="4"/>
  <c r="AB1704" i="4"/>
  <c r="AB1685" i="4"/>
  <c r="AB1710" i="4"/>
  <c r="AB1698" i="4"/>
  <c r="AB1725" i="4"/>
  <c r="AB1828" i="4"/>
  <c r="AB1820" i="4"/>
  <c r="AB1812" i="4"/>
  <c r="AB1808" i="4"/>
  <c r="AB1796" i="4"/>
  <c r="AB1788" i="4"/>
  <c r="AB1756" i="4"/>
  <c r="AB1748" i="4"/>
  <c r="AB1740" i="4"/>
  <c r="AC438" i="8"/>
  <c r="AC472" i="8"/>
  <c r="AB1840" i="4"/>
  <c r="AM63" i="1"/>
  <c r="AC446" i="8"/>
  <c r="AM20" i="1"/>
  <c r="AM4" i="1"/>
  <c r="AC450" i="8"/>
  <c r="AM48" i="1"/>
  <c r="AM61" i="1"/>
  <c r="AC434" i="8"/>
  <c r="AM67" i="1"/>
  <c r="AM60" i="1"/>
  <c r="AC456" i="8"/>
  <c r="AM66" i="1"/>
  <c r="AC368" i="8"/>
  <c r="AC352" i="8"/>
  <c r="AM58" i="1"/>
  <c r="AC412" i="8"/>
  <c r="AC364" i="8"/>
  <c r="AC356" i="8"/>
  <c r="AC425" i="8"/>
  <c r="AC397" i="8"/>
  <c r="AC385" i="8"/>
  <c r="AC381" i="8"/>
  <c r="AC369" i="8"/>
  <c r="AC357" i="8"/>
  <c r="AC301" i="8"/>
  <c r="AC408" i="8"/>
  <c r="AC404" i="8"/>
  <c r="AC376" i="8"/>
  <c r="AC372" i="8"/>
  <c r="AC433" i="8"/>
  <c r="AM49" i="1"/>
  <c r="AM45" i="1"/>
  <c r="AM40" i="1"/>
  <c r="AM24" i="1"/>
  <c r="AM52" i="1"/>
  <c r="AM32" i="1"/>
  <c r="AM54" i="1"/>
  <c r="AM6" i="1"/>
  <c r="AM30" i="1"/>
  <c r="AM23" i="1"/>
  <c r="AM10" i="1"/>
  <c r="AM7" i="1"/>
  <c r="AC270" i="8"/>
  <c r="AM65" i="1"/>
  <c r="AM70" i="1"/>
  <c r="AC417" i="8"/>
  <c r="AC429" i="8"/>
  <c r="AC421" i="8"/>
  <c r="AC492" i="8"/>
  <c r="AM57" i="1"/>
  <c r="AM69" i="1"/>
  <c r="AC454" i="8"/>
  <c r="AM59" i="1"/>
  <c r="AM62" i="1"/>
  <c r="AM68" i="1"/>
  <c r="AC422" i="8"/>
  <c r="AC437" i="8"/>
  <c r="AB1601" i="4"/>
  <c r="AB2057" i="4"/>
  <c r="AB2041" i="4"/>
  <c r="AB2033" i="4"/>
  <c r="AB2025" i="4"/>
  <c r="AB2017" i="4"/>
  <c r="AB2009" i="4"/>
  <c r="AB2001" i="4"/>
  <c r="AB1993" i="4"/>
  <c r="AB1985" i="4"/>
  <c r="AB1977" i="4"/>
  <c r="AB1969" i="4"/>
  <c r="AB1961" i="4"/>
  <c r="AB1953" i="4"/>
  <c r="AB1945" i="4"/>
  <c r="AB1937" i="4"/>
  <c r="AB2026" i="4"/>
  <c r="AB2010" i="4"/>
  <c r="AB1833" i="4"/>
  <c r="AB1825" i="4"/>
  <c r="AB1817" i="4"/>
  <c r="AB1809" i="4"/>
  <c r="AB1769" i="4"/>
  <c r="AB1761" i="4"/>
  <c r="AB1753" i="4"/>
  <c r="AB1737" i="4"/>
  <c r="AB1705" i="4"/>
  <c r="AB1697" i="4"/>
  <c r="AB1689" i="4"/>
  <c r="AB1681" i="4"/>
  <c r="AB1553" i="4"/>
  <c r="AB2090" i="4"/>
  <c r="AB1849" i="4"/>
  <c r="AB1497" i="4"/>
  <c r="AB1345" i="4"/>
  <c r="AB1233" i="4"/>
  <c r="AB1569" i="4"/>
  <c r="AB1801" i="4"/>
  <c r="AB2050" i="4"/>
  <c r="AB2098" i="4"/>
  <c r="AB1962" i="4"/>
  <c r="AB2018" i="4"/>
  <c r="AB2130" i="4"/>
  <c r="AB2122" i="4"/>
  <c r="AB2082" i="4"/>
  <c r="AB1994" i="4"/>
  <c r="AB1049" i="4"/>
  <c r="AB1209" i="4"/>
  <c r="AB1793" i="4"/>
  <c r="AB1785" i="4"/>
  <c r="AB1777" i="4"/>
  <c r="AB1986" i="4"/>
  <c r="AB1954" i="4"/>
  <c r="AB1930" i="4"/>
  <c r="AB1914" i="4"/>
  <c r="AB1881" i="4"/>
  <c r="AB1978" i="4"/>
  <c r="AB2002" i="4"/>
  <c r="AB1906" i="4"/>
  <c r="AB1970" i="4"/>
  <c r="AB1938" i="4"/>
  <c r="AB1922" i="4"/>
  <c r="AB1889" i="4"/>
  <c r="AB1873" i="4"/>
  <c r="AB1857" i="4"/>
  <c r="AB1129" i="4"/>
  <c r="B3" i="6"/>
  <c r="E3" i="6"/>
  <c r="D3" i="6"/>
  <c r="A3" i="6"/>
  <c r="C3" i="6"/>
  <c r="AB2105" i="4"/>
  <c r="AB1694" i="4"/>
  <c r="AB1398" i="4"/>
  <c r="AB1382" i="4"/>
  <c r="AB2062" i="4"/>
  <c r="AB2038" i="4"/>
  <c r="AB1805" i="4"/>
  <c r="AB1773" i="4"/>
  <c r="AB1709" i="4"/>
  <c r="AB1557" i="4"/>
  <c r="AB1517" i="4"/>
  <c r="AB1397" i="4"/>
  <c r="AB1845" i="4"/>
  <c r="AB1837" i="4"/>
  <c r="AB1821" i="4"/>
  <c r="AB1269" i="4"/>
  <c r="AB1053" i="4"/>
  <c r="AB1045" i="4"/>
  <c r="AB1565" i="4"/>
  <c r="AB1549" i="4"/>
  <c r="AB1541" i="4"/>
  <c r="AB1477" i="4"/>
  <c r="AB1453" i="4"/>
  <c r="AB1445" i="4"/>
  <c r="AB1437" i="4"/>
  <c r="AB2102" i="4"/>
  <c r="AB1661" i="4"/>
  <c r="AB1863" i="4"/>
  <c r="AB1854" i="4"/>
  <c r="AB1774" i="4"/>
  <c r="AB1606" i="4"/>
  <c r="AB1861" i="4"/>
  <c r="AB1917" i="4"/>
  <c r="AB1341" i="4"/>
  <c r="AB1309" i="4"/>
  <c r="AB1399" i="4"/>
  <c r="AB1443" i="4"/>
  <c r="AB2005" i="4"/>
  <c r="AB1997" i="4"/>
  <c r="AB1929" i="4"/>
  <c r="AB1921" i="4"/>
  <c r="AB1104" i="4"/>
  <c r="AB1088" i="4"/>
  <c r="AB1080" i="4"/>
  <c r="AB1333" i="4"/>
  <c r="AB1301" i="4"/>
  <c r="AB1200" i="4"/>
  <c r="AB1176" i="4"/>
  <c r="AB1581" i="4"/>
  <c r="AB1559" i="4"/>
  <c r="AB1419" i="4"/>
  <c r="AB1640" i="4"/>
  <c r="AB1636" i="4"/>
  <c r="AB1628" i="4"/>
  <c r="AB1973" i="4"/>
  <c r="AB1798" i="4"/>
  <c r="AB1790" i="4"/>
  <c r="AB1782" i="4"/>
  <c r="AB2103" i="4"/>
  <c r="AB2087" i="4"/>
  <c r="AB1886" i="4"/>
  <c r="AB1726" i="4"/>
  <c r="AB1718" i="4"/>
  <c r="AB2015" i="4"/>
  <c r="AB1862" i="4"/>
  <c r="AB1662" i="4"/>
  <c r="AB1991" i="4"/>
  <c r="AB1927" i="4"/>
  <c r="AB2110" i="4"/>
  <c r="AB2006" i="4"/>
  <c r="AB1958" i="4"/>
  <c r="AB1877" i="4"/>
  <c r="AB1702" i="4"/>
  <c r="AB2078" i="4"/>
  <c r="AB1062" i="4"/>
  <c r="AB1255" i="4"/>
  <c r="AB1390" i="4"/>
  <c r="AB1533" i="4"/>
  <c r="AB1429" i="4"/>
  <c r="AB1781" i="4"/>
  <c r="AB1716" i="4"/>
  <c r="AB1678" i="4"/>
  <c r="AB2077" i="4"/>
  <c r="AB1925" i="4"/>
  <c r="AB1902" i="4"/>
  <c r="AB1061" i="4"/>
  <c r="AB1046" i="4"/>
  <c r="AB1588" i="4"/>
  <c r="AB1556" i="4"/>
  <c r="AB1487" i="4"/>
  <c r="AB1471" i="4"/>
  <c r="AB1413" i="4"/>
  <c r="AB1405" i="4"/>
  <c r="AB1605" i="4"/>
  <c r="AB1638" i="4"/>
  <c r="AB1671" i="4"/>
  <c r="AB1663" i="4"/>
  <c r="AB1766" i="4"/>
  <c r="AB1752" i="4"/>
  <c r="AB1700" i="4"/>
  <c r="AB1693" i="4"/>
  <c r="AB1677" i="4"/>
  <c r="AB2121" i="4"/>
  <c r="AB2061" i="4"/>
  <c r="AB2053" i="4"/>
  <c r="AB2039" i="4"/>
  <c r="AB1981" i="4"/>
  <c r="AB1901" i="4"/>
  <c r="AB1359" i="4"/>
  <c r="AB1326" i="4"/>
  <c r="AB1222" i="4"/>
  <c r="AB1381" i="4"/>
  <c r="AB1478" i="4"/>
  <c r="AB1622" i="4"/>
  <c r="AB1654" i="4"/>
  <c r="AB1692" i="4"/>
  <c r="AB1684" i="4"/>
  <c r="AB2127" i="4"/>
  <c r="AB2045" i="4"/>
  <c r="AB1871" i="4"/>
  <c r="AB1110" i="4"/>
  <c r="AB1614" i="4"/>
  <c r="AB1646" i="4"/>
  <c r="AB2037" i="4"/>
  <c r="AB2029" i="4"/>
  <c r="AB1959" i="4"/>
  <c r="AB2097" i="4"/>
  <c r="AB1792" i="4"/>
  <c r="AB1416" i="4"/>
  <c r="AB1616" i="4"/>
  <c r="AB1728" i="4"/>
  <c r="AB1608" i="4"/>
  <c r="AB1784" i="4"/>
  <c r="AB1169" i="4"/>
  <c r="AB1136" i="4"/>
  <c r="AB1128" i="4"/>
  <c r="AB1240" i="4"/>
  <c r="AB1816" i="4"/>
  <c r="AB1776" i="4"/>
  <c r="AB1757" i="4"/>
  <c r="AB1744" i="4"/>
  <c r="AB2113" i="4"/>
  <c r="AB1982" i="4"/>
  <c r="AB1459" i="4"/>
  <c r="AB1632" i="4"/>
  <c r="AB1829" i="4"/>
  <c r="AB1736" i="4"/>
  <c r="AB1950" i="4"/>
  <c r="AB2095" i="4"/>
  <c r="AB2079" i="4"/>
  <c r="AB2071" i="4"/>
  <c r="AB2047" i="4"/>
  <c r="AB1975" i="4"/>
  <c r="AB1967" i="4"/>
  <c r="AB1943" i="4"/>
  <c r="AB1935" i="4"/>
  <c r="AB1911" i="4"/>
  <c r="AB1870" i="4"/>
  <c r="AB1846" i="4"/>
  <c r="AB1750" i="4"/>
  <c r="AB1686" i="4"/>
  <c r="AB1768" i="4"/>
  <c r="AB2065" i="4"/>
  <c r="AB2046" i="4"/>
  <c r="AB1966" i="4"/>
  <c r="AB1926" i="4"/>
  <c r="AB1653" i="4"/>
  <c r="AB1096" i="4"/>
  <c r="AB1224" i="4"/>
  <c r="AB1451" i="4"/>
  <c r="AB1624" i="4"/>
  <c r="AB1813" i="4"/>
  <c r="AB1800" i="4"/>
  <c r="AB2069" i="4"/>
  <c r="AB1989" i="4"/>
  <c r="AB1957" i="4"/>
  <c r="AB1264" i="4"/>
  <c r="AB1765" i="4"/>
  <c r="AB1998" i="4"/>
  <c r="AB1934" i="4"/>
  <c r="AB1865" i="4"/>
  <c r="G3" i="6"/>
  <c r="F3" i="6"/>
  <c r="AM35" i="1"/>
  <c r="AM27" i="1"/>
  <c r="AM53" i="1"/>
  <c r="AC214" i="8"/>
  <c r="AC585" i="8"/>
  <c r="AB1822" i="4"/>
  <c r="AB1789" i="4"/>
  <c r="AB2126" i="4"/>
  <c r="AB2063" i="4"/>
  <c r="AB2031" i="4"/>
  <c r="AB1869" i="4"/>
  <c r="AB1853" i="4"/>
  <c r="AC566" i="8"/>
  <c r="AB2119" i="4"/>
  <c r="AB2111" i="4"/>
  <c r="AB2094" i="4"/>
  <c r="AB2030" i="4"/>
  <c r="AB1983" i="4"/>
  <c r="AM71" i="1"/>
  <c r="AB2118" i="4"/>
  <c r="AB2054" i="4"/>
  <c r="AB2023" i="4"/>
  <c r="AB1942" i="4"/>
  <c r="AB1894" i="4"/>
  <c r="AB2022" i="4"/>
  <c r="AB1893" i="4"/>
  <c r="AB2014" i="4"/>
  <c r="AB2007" i="4"/>
  <c r="AB1951" i="4"/>
  <c r="AB1919" i="4"/>
  <c r="AB1885" i="4"/>
  <c r="AB1878" i="4"/>
  <c r="AB1741" i="4"/>
  <c r="AB1999" i="4"/>
  <c r="AB1974" i="4"/>
  <c r="AB1918" i="4"/>
  <c r="AC84" i="8" l="1"/>
  <c r="AC444" i="8"/>
  <c r="AC440" i="8"/>
  <c r="AC426" i="8"/>
  <c r="AC418" i="8"/>
  <c r="AC494" i="8"/>
  <c r="AC490" i="8"/>
  <c r="AC466" i="8"/>
  <c r="AC173" i="8"/>
  <c r="AC463" i="8"/>
  <c r="AC455" i="8"/>
  <c r="AC451" i="8"/>
  <c r="AC447" i="8"/>
  <c r="AC443" i="8"/>
  <c r="AC505" i="8"/>
  <c r="AC501" i="8"/>
  <c r="AC489" i="8"/>
  <c r="AC485" i="8"/>
  <c r="AC477" i="8"/>
  <c r="AC469" i="8"/>
  <c r="AC457" i="8"/>
  <c r="AC453" i="8"/>
  <c r="AC449" i="8"/>
  <c r="AC441" i="8"/>
  <c r="AC112" i="8"/>
  <c r="AC59" i="8"/>
  <c r="AC308" i="8"/>
  <c r="AC343" i="8"/>
  <c r="AC327" i="8"/>
  <c r="AC315" i="8"/>
  <c r="AC398" i="8"/>
  <c r="AC394" i="8"/>
  <c r="AC390" i="8"/>
  <c r="AC386" i="8"/>
  <c r="AC362" i="8"/>
  <c r="AC358" i="8"/>
  <c r="AC192" i="8"/>
  <c r="AC174" i="8"/>
  <c r="AC150" i="8"/>
  <c r="AC146" i="8"/>
  <c r="AC128" i="8"/>
  <c r="AC254" i="8"/>
  <c r="AC242" i="8"/>
  <c r="AC238" i="8"/>
  <c r="AC121" i="8"/>
  <c r="AC350" i="8"/>
  <c r="AC348" i="8"/>
  <c r="AC346" i="8"/>
  <c r="AC344" i="8"/>
  <c r="AC342" i="8"/>
  <c r="AC340" i="8"/>
  <c r="AC338" i="8"/>
  <c r="AC334" i="8"/>
  <c r="AC332" i="8"/>
  <c r="AC330" i="8"/>
  <c r="AC328" i="8"/>
  <c r="AC326" i="8"/>
  <c r="AC324" i="8"/>
  <c r="AC322" i="8"/>
  <c r="AC320" i="8"/>
  <c r="AC318" i="8"/>
  <c r="AC316" i="8"/>
  <c r="AC314" i="8"/>
  <c r="AC312" i="8"/>
  <c r="AC506" i="8"/>
  <c r="AC507" i="8"/>
  <c r="AC508" i="8"/>
  <c r="AC509" i="8"/>
  <c r="AC510" i="8"/>
  <c r="AC511" i="8"/>
  <c r="AC512" i="8"/>
  <c r="AC513" i="8"/>
  <c r="AC514" i="8"/>
  <c r="AC515" i="8"/>
  <c r="AC516" i="8"/>
  <c r="AC517" i="8"/>
  <c r="AC518" i="8"/>
  <c r="AC519" i="8"/>
  <c r="AC520" i="8"/>
  <c r="AC521" i="8"/>
  <c r="AC522" i="8"/>
  <c r="AC523" i="8"/>
  <c r="AC524" i="8"/>
  <c r="AC525" i="8"/>
  <c r="AC526" i="8"/>
  <c r="AC527" i="8"/>
  <c r="AC528" i="8"/>
  <c r="AC529" i="8"/>
  <c r="AC531" i="8"/>
  <c r="AC533" i="8"/>
  <c r="AC545" i="8"/>
  <c r="AC547" i="8"/>
  <c r="AC559" i="8"/>
  <c r="AC561" i="8"/>
  <c r="AC568" i="8"/>
  <c r="AC573" i="8"/>
  <c r="AC574" i="8"/>
  <c r="AC576" i="8"/>
  <c r="AC577" i="8"/>
  <c r="AC581" i="8"/>
  <c r="AC582" i="8"/>
  <c r="AC584" i="8"/>
  <c r="AC598" i="8"/>
  <c r="AC467" i="8"/>
  <c r="AB2004" i="4"/>
  <c r="AB1395" i="4"/>
  <c r="AB1507" i="4"/>
  <c r="AB1411" i="4"/>
  <c r="AB1898" i="4"/>
  <c r="AB1890" i="4"/>
  <c r="AB1882" i="4"/>
  <c r="AB1866" i="4"/>
  <c r="AB1858" i="4"/>
  <c r="AB1887" i="4"/>
  <c r="AB1879" i="4"/>
  <c r="AB1867" i="4"/>
  <c r="AB1855" i="4"/>
  <c r="AB1667" i="4"/>
  <c r="AB1655" i="4"/>
  <c r="AB1647" i="4"/>
  <c r="AB1603" i="4"/>
  <c r="AB1599" i="4"/>
  <c r="AB1587" i="4"/>
  <c r="AB1575" i="4"/>
  <c r="AB1551" i="4"/>
  <c r="AB1543" i="4"/>
  <c r="AB1515" i="4"/>
  <c r="AB1483" i="4"/>
  <c r="AB1463" i="4"/>
  <c r="AB1435" i="4"/>
  <c r="AB1415" i="4"/>
  <c r="AB1403" i="4"/>
  <c r="AB1391" i="4"/>
  <c r="AB1383" i="4"/>
  <c r="AB1347" i="4"/>
  <c r="AB1343" i="4"/>
  <c r="AB1291" i="4"/>
  <c r="AB1231" i="4"/>
  <c r="AB1227" i="4"/>
  <c r="AB1211" i="4"/>
  <c r="AB1207" i="4"/>
  <c r="AB1203" i="4"/>
  <c r="AB406" i="4"/>
  <c r="AB386" i="4"/>
  <c r="AB378" i="4"/>
  <c r="AB334" i="4"/>
  <c r="AB230" i="4"/>
  <c r="AB194" i="4"/>
  <c r="AB186" i="4"/>
  <c r="AB178" i="4"/>
  <c r="AB174" i="4"/>
  <c r="AB166" i="4"/>
  <c r="AB62" i="4"/>
  <c r="AB22" i="4"/>
  <c r="AB858" i="4"/>
  <c r="AB766" i="4"/>
  <c r="AB734" i="4"/>
  <c r="AB582" i="4"/>
  <c r="AB518" i="4"/>
  <c r="AB963" i="4"/>
  <c r="AB959" i="4"/>
  <c r="AB955" i="4"/>
  <c r="AB818" i="4"/>
  <c r="AB814" i="4"/>
  <c r="AB810" i="4"/>
  <c r="AB806" i="4"/>
  <c r="AB770" i="4"/>
  <c r="AB702" i="4"/>
  <c r="AB698" i="4"/>
  <c r="AB654" i="4"/>
  <c r="AB650" i="4"/>
  <c r="AB622" i="4"/>
  <c r="AB618" i="4"/>
  <c r="AB534" i="4"/>
  <c r="AB530" i="4"/>
  <c r="AB482" i="4"/>
  <c r="AB478" i="4"/>
  <c r="AB474" i="4"/>
  <c r="AB470" i="4"/>
  <c r="AB410" i="4"/>
  <c r="AB382" i="4"/>
  <c r="AB374" i="4"/>
  <c r="AB338" i="4"/>
  <c r="AB294" i="4"/>
  <c r="AB190" i="4"/>
  <c r="AB182" i="4"/>
  <c r="AB170" i="4"/>
  <c r="AB58" i="4"/>
  <c r="AB1315" i="4"/>
  <c r="AB1311" i="4"/>
  <c r="AB1307" i="4"/>
  <c r="AB1387" i="4"/>
  <c r="AB1379" i="4"/>
  <c r="AB1539" i="4"/>
  <c r="AB1535" i="4"/>
  <c r="AB1531" i="4"/>
  <c r="AB1523" i="4"/>
  <c r="AB1511" i="4"/>
  <c r="AB1503" i="4"/>
  <c r="AB1499" i="4"/>
  <c r="AB1495" i="4"/>
  <c r="AB1491" i="4"/>
  <c r="AB1467" i="4"/>
  <c r="AB1455" i="4"/>
  <c r="AB1447" i="4"/>
  <c r="AB1439" i="4"/>
  <c r="AB1431" i="4"/>
  <c r="AB1423" i="4"/>
  <c r="AB1659" i="4"/>
  <c r="AB1651" i="4"/>
  <c r="AB1899" i="4"/>
  <c r="AB1891" i="4"/>
  <c r="AB1883" i="4"/>
  <c r="AB1875" i="4"/>
  <c r="AB1859" i="4"/>
  <c r="AB935" i="4"/>
  <c r="AB931" i="4"/>
  <c r="AB927" i="4"/>
  <c r="AB879" i="4"/>
  <c r="AB875" i="4"/>
  <c r="AB862" i="4"/>
  <c r="AB846" i="4"/>
  <c r="AB790" i="4"/>
  <c r="AB710" i="4"/>
  <c r="AB706" i="4"/>
  <c r="AB670" i="4"/>
  <c r="AB666" i="4"/>
  <c r="AB638" i="4"/>
  <c r="AB634" i="4"/>
  <c r="AB630" i="4"/>
  <c r="AB626" i="4"/>
  <c r="AB590" i="4"/>
  <c r="AB586" i="4"/>
  <c r="AB490" i="4"/>
  <c r="AB486" i="4"/>
  <c r="AB394" i="4"/>
  <c r="AB390" i="4"/>
  <c r="AB346" i="4"/>
  <c r="AB342" i="4"/>
  <c r="AB322" i="4"/>
  <c r="AB318" i="4"/>
  <c r="AB266" i="4"/>
  <c r="AB262" i="4"/>
  <c r="AB242" i="4"/>
  <c r="AB238" i="4"/>
  <c r="AB130" i="4"/>
  <c r="AB126" i="4"/>
  <c r="AB122" i="4"/>
  <c r="AB102" i="4"/>
  <c r="AB66" i="4"/>
  <c r="AB38" i="4"/>
  <c r="AB646" i="4"/>
  <c r="AB438" i="4"/>
  <c r="AB150" i="4"/>
  <c r="AB1007" i="4"/>
  <c r="AB975" i="4"/>
  <c r="AB1371" i="4"/>
  <c r="AB1367" i="4"/>
  <c r="AB1331" i="4"/>
  <c r="AB1323" i="4"/>
  <c r="AB1319" i="4"/>
  <c r="AB1283" i="4"/>
  <c r="AB1223" i="4"/>
  <c r="AB1219" i="4"/>
  <c r="AB1215" i="4"/>
  <c r="AB1183" i="4"/>
  <c r="AB1175" i="4"/>
  <c r="AB1171" i="4"/>
  <c r="AB1675" i="4"/>
  <c r="AB995" i="4"/>
  <c r="AB979" i="4"/>
  <c r="AB1003" i="4"/>
  <c r="AB1375" i="4"/>
  <c r="AB1339" i="4"/>
  <c r="AB1287" i="4"/>
  <c r="AB1259" i="4"/>
  <c r="AB1251" i="4"/>
  <c r="AB1243" i="4"/>
  <c r="AB1239" i="4"/>
  <c r="AB1235" i="4"/>
  <c r="AB1571" i="4"/>
  <c r="AB1563" i="4"/>
  <c r="AB1555" i="4"/>
  <c r="D4" i="10"/>
  <c r="AC132" i="8"/>
  <c r="AC62" i="8"/>
  <c r="AC46" i="8"/>
  <c r="AC215" i="8"/>
  <c r="AC276" i="8"/>
  <c r="AC279" i="8"/>
  <c r="AC293" i="8"/>
  <c r="AC296" i="8"/>
  <c r="AC297" i="8"/>
  <c r="AC300" i="8"/>
  <c r="AC329" i="8"/>
  <c r="AC325" i="8"/>
  <c r="AC235" i="8"/>
  <c r="AC57" i="8"/>
  <c r="AC35" i="8"/>
  <c r="AC439" i="8"/>
  <c r="AC419" i="8"/>
  <c r="AC403" i="8"/>
  <c r="AC14" i="8"/>
  <c r="AC82" i="8"/>
  <c r="AC50" i="8"/>
  <c r="AC18" i="8"/>
  <c r="AC33" i="8"/>
  <c r="AC151" i="8"/>
  <c r="AC178" i="8"/>
  <c r="AC272" i="8"/>
  <c r="AC158" i="8"/>
  <c r="AC124" i="8"/>
  <c r="AC182" i="8"/>
  <c r="AC227" i="8"/>
  <c r="AC435" i="8"/>
  <c r="AC427" i="8"/>
  <c r="AC395" i="8"/>
  <c r="AC391" i="8"/>
  <c r="AC383" i="8"/>
  <c r="AC375" i="8"/>
  <c r="AC363" i="8"/>
  <c r="AC503" i="8"/>
  <c r="AC491" i="8"/>
  <c r="AC483" i="8"/>
  <c r="AC475" i="8"/>
  <c r="AC471" i="8"/>
  <c r="AC232" i="8"/>
  <c r="AC5" i="8"/>
  <c r="AC36" i="8"/>
  <c r="AC26" i="8"/>
  <c r="AC20" i="8"/>
  <c r="AC4" i="8"/>
  <c r="AC224" i="8"/>
  <c r="AC212" i="8"/>
  <c r="AC206" i="8"/>
  <c r="AC149" i="8"/>
  <c r="AC144" i="8"/>
  <c r="AC138" i="8"/>
  <c r="AC115" i="8"/>
  <c r="AC67" i="8"/>
  <c r="AC19" i="8"/>
  <c r="AC237" i="8"/>
  <c r="AC171" i="8"/>
  <c r="AC201" i="8"/>
  <c r="AC193" i="8"/>
  <c r="AC542" i="8"/>
  <c r="AC107" i="8"/>
  <c r="AC102" i="8"/>
  <c r="AC91" i="8"/>
  <c r="AC70" i="8"/>
  <c r="AC54" i="8"/>
  <c r="AC43" i="8"/>
  <c r="AC38" i="8"/>
  <c r="AC271" i="8"/>
  <c r="AC263" i="8"/>
  <c r="AC239" i="8"/>
  <c r="AC236" i="8"/>
  <c r="AC234" i="8"/>
  <c r="AC269" i="8"/>
  <c r="AC257" i="8"/>
  <c r="AC253" i="8"/>
  <c r="AC249" i="8"/>
  <c r="AC241" i="8"/>
  <c r="AC233" i="8"/>
  <c r="AC225" i="8"/>
  <c r="AC186" i="8"/>
  <c r="AC168" i="8"/>
  <c r="AC163" i="8"/>
  <c r="AC157" i="8"/>
  <c r="AC133" i="8"/>
  <c r="AC123" i="8"/>
  <c r="AC111" i="8"/>
  <c r="AC79" i="8"/>
  <c r="AC31" i="8"/>
  <c r="AC15" i="8"/>
  <c r="AC202" i="8"/>
  <c r="AC194" i="8"/>
  <c r="AC176" i="8"/>
  <c r="AC93" i="8"/>
  <c r="AC77" i="8"/>
  <c r="AC61" i="8"/>
  <c r="AC407" i="8"/>
  <c r="AC399" i="8"/>
  <c r="AC387" i="8"/>
  <c r="AC371" i="8"/>
  <c r="AC367" i="8"/>
  <c r="AC355" i="8"/>
  <c r="AC169" i="8"/>
  <c r="AC143" i="8"/>
  <c r="AC78" i="8"/>
  <c r="AC72" i="8"/>
  <c r="AC69" i="8"/>
  <c r="AC37" i="8"/>
  <c r="AC537" i="8"/>
  <c r="AC539" i="8"/>
  <c r="AC540" i="8"/>
  <c r="AC541" i="8"/>
  <c r="AC543" i="8"/>
  <c r="AC546" i="8"/>
  <c r="AC551" i="8"/>
  <c r="AC578" i="8"/>
  <c r="AC68" i="8"/>
  <c r="AC76" i="8"/>
  <c r="AC71" i="8"/>
  <c r="AC56" i="8"/>
  <c r="AC40" i="8"/>
  <c r="AC137" i="8"/>
  <c r="AC129" i="8"/>
  <c r="AC213" i="8"/>
  <c r="AC208" i="8"/>
  <c r="AC180" i="8"/>
  <c r="AC139" i="8"/>
  <c r="AC116" i="8"/>
  <c r="AC96" i="8"/>
  <c r="AC244" i="8"/>
  <c r="AC211" i="8"/>
  <c r="AC223" i="8"/>
  <c r="AC219" i="8"/>
  <c r="AC196" i="8"/>
  <c r="AC185" i="8"/>
  <c r="AC181" i="8"/>
  <c r="AC177" i="8"/>
  <c r="AC175" i="8"/>
  <c r="AC159" i="8"/>
  <c r="AC152" i="8"/>
  <c r="AC117" i="8"/>
  <c r="AC101" i="8"/>
  <c r="AC85" i="8"/>
  <c r="AC12" i="8"/>
  <c r="AC246" i="8"/>
  <c r="AC164" i="8"/>
  <c r="AC199" i="8"/>
  <c r="AC188" i="8"/>
  <c r="AC172" i="8"/>
  <c r="AC306" i="8"/>
  <c r="AC310" i="8"/>
  <c r="AC497" i="8"/>
  <c r="AC493" i="8"/>
  <c r="AC481" i="8"/>
  <c r="AC473" i="8"/>
  <c r="AC465" i="8"/>
  <c r="AC461" i="8"/>
  <c r="AC445" i="8"/>
  <c r="AC530" i="8"/>
  <c r="AC532" i="8"/>
  <c r="AC210" i="8"/>
  <c r="AC65" i="8"/>
  <c r="AC30" i="8"/>
  <c r="AC27" i="8"/>
  <c r="AC25" i="8"/>
  <c r="AC140" i="8"/>
  <c r="AC413" i="8"/>
  <c r="AC409" i="8"/>
  <c r="AC405" i="8"/>
  <c r="AC401" i="8"/>
  <c r="AC393" i="8"/>
  <c r="AC389" i="8"/>
  <c r="AC377" i="8"/>
  <c r="AC373" i="8"/>
  <c r="AC365" i="8"/>
  <c r="AC361" i="8"/>
  <c r="AC353" i="8"/>
  <c r="AC552" i="8"/>
  <c r="AC553" i="8"/>
  <c r="AC554" i="8"/>
  <c r="AC556" i="8"/>
  <c r="AC557" i="8"/>
  <c r="AC558" i="8"/>
  <c r="AC560" i="8"/>
  <c r="AC563" i="8"/>
  <c r="AC564" i="8"/>
  <c r="AC565" i="8"/>
  <c r="AC567" i="8"/>
  <c r="AC570" i="8"/>
  <c r="AC571" i="8"/>
  <c r="AC572" i="8"/>
  <c r="AC74" i="8"/>
  <c r="AC134" i="8"/>
  <c r="AC92" i="8"/>
  <c r="AC28" i="8"/>
  <c r="AC16" i="8"/>
  <c r="AC198" i="8"/>
  <c r="AC154" i="8"/>
  <c r="AC136" i="8"/>
  <c r="AC7" i="8"/>
  <c r="AC268" i="8"/>
  <c r="AC264" i="8"/>
  <c r="AC248" i="8"/>
  <c r="AC209" i="8"/>
  <c r="AC145" i="8"/>
  <c r="AC142" i="8"/>
  <c r="AC109" i="8"/>
  <c r="AC99" i="8"/>
  <c r="AC83" i="8"/>
  <c r="AC3" i="8"/>
  <c r="AC247" i="8"/>
  <c r="AC243" i="8"/>
  <c r="AC221" i="8"/>
  <c r="AC197" i="8"/>
  <c r="AC184" i="8"/>
  <c r="AC179" i="8"/>
  <c r="AC156" i="8"/>
  <c r="AC274" i="8"/>
  <c r="AC277" i="8"/>
  <c r="AC280" i="8"/>
  <c r="AC281" i="8"/>
  <c r="AC283" i="8"/>
  <c r="AC285" i="8"/>
  <c r="AC286" i="8"/>
  <c r="AC288" i="8"/>
  <c r="AC290" i="8"/>
  <c r="AC291" i="8"/>
  <c r="AC292" i="8"/>
  <c r="AC294" i="8"/>
  <c r="AC298" i="8"/>
  <c r="AC299" i="8"/>
  <c r="AC303" i="8"/>
  <c r="AC304" i="8"/>
  <c r="AC349" i="8"/>
  <c r="AC341" i="8"/>
  <c r="AC337" i="8"/>
  <c r="AC333" i="8"/>
  <c r="AC331" i="8"/>
  <c r="AC323" i="8"/>
  <c r="AC321" i="8"/>
  <c r="AC319" i="8"/>
  <c r="AC317" i="8"/>
  <c r="AC311" i="8"/>
  <c r="AC460" i="8"/>
  <c r="AC452" i="8"/>
  <c r="AC448" i="8"/>
  <c r="AC432" i="8"/>
  <c r="AC428" i="8"/>
  <c r="AC420" i="8"/>
  <c r="AC400" i="8"/>
  <c r="AC396" i="8"/>
  <c r="AC388" i="8"/>
  <c r="AC384" i="8"/>
  <c r="AC360" i="8"/>
  <c r="AC498" i="8"/>
  <c r="AC478" i="8"/>
  <c r="AC474" i="8"/>
  <c r="AC470" i="8"/>
  <c r="AC504" i="8"/>
  <c r="AC496" i="8"/>
  <c r="AC480" i="8"/>
  <c r="AC476" i="8"/>
  <c r="AC468" i="8"/>
  <c r="AC589" i="8"/>
  <c r="AC590" i="8"/>
  <c r="AC592" i="8"/>
  <c r="AC594" i="8"/>
  <c r="AC597" i="8"/>
  <c r="AC231" i="8"/>
  <c r="AC229" i="8"/>
  <c r="AC190" i="8"/>
  <c r="AC579" i="8"/>
  <c r="AC205" i="8"/>
  <c r="AC13" i="8"/>
  <c r="AC166" i="8"/>
  <c r="AC155" i="8"/>
  <c r="AC100" i="8"/>
  <c r="AC80" i="8"/>
  <c r="AC44" i="8"/>
  <c r="AC259" i="8"/>
  <c r="AC251" i="8"/>
  <c r="AC9" i="8"/>
  <c r="AC424" i="8"/>
  <c r="AC392" i="8"/>
  <c r="AC488" i="8"/>
  <c r="AC550" i="8"/>
  <c r="AC555" i="8"/>
  <c r="AC228" i="8"/>
  <c r="AC216" i="8"/>
  <c r="AC165" i="8"/>
  <c r="AC160" i="8"/>
  <c r="AC126" i="8"/>
  <c r="AC119" i="8"/>
  <c r="AC114" i="8"/>
  <c r="AC104" i="8"/>
  <c r="AC64" i="8"/>
  <c r="AC48" i="8"/>
  <c r="AC39" i="8"/>
  <c r="AC23" i="8"/>
  <c r="AC8" i="8"/>
  <c r="AC266" i="8"/>
  <c r="AC262" i="8"/>
  <c r="AC258" i="8"/>
  <c r="AC250" i="8"/>
  <c r="AC267" i="8"/>
  <c r="AC105" i="8"/>
  <c r="AC89" i="8"/>
  <c r="AC32" i="8"/>
  <c r="AC11" i="8"/>
  <c r="AC265" i="8"/>
  <c r="AC204" i="8"/>
  <c r="AC289" i="8"/>
  <c r="AC295" i="8"/>
  <c r="AC431" i="8"/>
  <c r="AC423" i="8"/>
  <c r="AC415" i="8"/>
  <c r="AC411" i="8"/>
  <c r="AC379" i="8"/>
  <c r="AC359" i="8"/>
  <c r="AC459" i="8"/>
  <c r="AC495" i="8"/>
  <c r="AC479" i="8"/>
  <c r="AC535" i="8"/>
  <c r="AC536" i="8"/>
  <c r="AC538" i="8"/>
  <c r="AC562" i="8"/>
  <c r="AC583" i="8"/>
  <c r="AC586" i="8"/>
  <c r="AC588" i="8"/>
  <c r="AC591" i="8"/>
  <c r="AC593" i="8"/>
  <c r="AC595" i="8"/>
  <c r="AC596" i="8"/>
  <c r="AC599" i="8"/>
  <c r="AC162" i="8"/>
  <c r="AC120" i="8"/>
  <c r="AC90" i="8"/>
  <c r="AC75" i="8"/>
  <c r="AC60" i="8"/>
  <c r="AC255" i="8"/>
  <c r="AC260" i="8"/>
  <c r="AC17" i="8"/>
  <c r="AC95" i="8"/>
  <c r="AC24" i="8"/>
  <c r="AC416" i="8"/>
  <c r="AC436" i="8"/>
  <c r="AC380" i="8"/>
  <c r="AC549" i="8"/>
  <c r="AC203" i="8"/>
  <c r="AC148" i="8"/>
  <c r="AC97" i="8"/>
  <c r="AC226" i="8"/>
  <c r="AC34" i="8"/>
  <c r="AC273" i="8"/>
  <c r="AC183" i="8"/>
  <c r="AC336" i="8"/>
  <c r="AC414" i="8"/>
  <c r="AC410" i="8"/>
  <c r="AC406" i="8"/>
  <c r="AC402" i="8"/>
  <c r="AC374" i="8"/>
  <c r="AC366" i="8"/>
  <c r="AC354" i="8"/>
  <c r="AC442" i="8"/>
  <c r="AC382" i="8"/>
  <c r="AC378" i="8"/>
  <c r="AC370" i="8"/>
  <c r="AC502" i="8"/>
  <c r="AC486" i="8"/>
  <c r="AC482" i="8"/>
  <c r="AC580" i="8"/>
  <c r="AC587" i="8"/>
  <c r="AC2" i="8"/>
  <c r="AC147" i="8"/>
  <c r="AC108" i="8"/>
  <c r="AC103" i="8"/>
  <c r="AC98" i="8"/>
  <c r="AC87" i="8"/>
  <c r="AC63" i="8"/>
  <c r="AC58" i="8"/>
  <c r="AC52" i="8"/>
  <c r="AC47" i="8"/>
  <c r="AC42" i="8"/>
  <c r="AC22" i="8"/>
  <c r="AC261" i="8"/>
  <c r="AC240" i="8"/>
  <c r="AC217" i="8"/>
  <c r="AC207" i="8"/>
  <c r="AC191" i="8"/>
  <c r="AC187" i="8"/>
  <c r="AC161" i="8"/>
  <c r="AC125" i="8"/>
  <c r="AC94" i="8"/>
  <c r="AC81" i="8"/>
  <c r="AC73" i="8"/>
  <c r="AC66" i="8"/>
  <c r="AC110" i="8"/>
  <c r="AC106" i="8"/>
  <c r="AC220" i="8"/>
  <c r="AC135" i="8"/>
  <c r="AC307" i="8"/>
  <c r="AC335" i="8"/>
  <c r="AC534" i="8"/>
  <c r="AC548" i="8"/>
  <c r="AC575" i="8"/>
  <c r="AC222" i="8"/>
  <c r="AC127" i="8"/>
  <c r="AC86" i="8"/>
  <c r="AC51" i="8"/>
  <c r="AC45" i="8"/>
  <c r="AC29" i="8"/>
  <c r="AC122" i="8"/>
  <c r="AC499" i="8"/>
  <c r="AC487" i="8"/>
  <c r="AC430" i="8"/>
  <c r="AC569" i="8"/>
  <c r="AC189" i="8"/>
  <c r="AC55" i="8"/>
  <c r="AC6" i="8"/>
  <c r="AC53" i="8"/>
  <c r="AC41" i="8"/>
  <c r="AC230" i="8"/>
  <c r="AC170" i="8"/>
  <c r="AC141" i="8"/>
  <c r="AC130" i="8"/>
  <c r="AC118" i="8"/>
  <c r="AC88" i="8"/>
  <c r="AC256" i="8"/>
  <c r="AC252" i="8"/>
  <c r="AC245" i="8"/>
  <c r="AC153" i="8"/>
  <c r="AC49" i="8"/>
  <c r="AC21" i="8"/>
  <c r="AC167" i="8"/>
  <c r="AC345" i="8"/>
  <c r="AC544" i="8"/>
  <c r="G6" i="10" l="1"/>
  <c r="E7" i="10"/>
  <c r="F5" i="10"/>
  <c r="F4" i="10"/>
  <c r="D3" i="10"/>
  <c r="F3" i="10"/>
  <c r="G3" i="10"/>
  <c r="F6" i="10"/>
  <c r="D7" i="10"/>
  <c r="E4" i="10"/>
  <c r="G5" i="10"/>
  <c r="E5" i="10"/>
  <c r="G7" i="10"/>
  <c r="E3" i="10"/>
  <c r="E6" i="10"/>
  <c r="D5" i="10"/>
  <c r="D6" i="10"/>
  <c r="F7" i="10"/>
  <c r="G4" i="10"/>
</calcChain>
</file>

<file path=xl/sharedStrings.xml><?xml version="1.0" encoding="utf-8"?>
<sst xmlns="http://schemas.openxmlformats.org/spreadsheetml/2006/main" count="162870" uniqueCount="8167">
  <si>
    <t>Start Date</t>
  </si>
  <si>
    <t>End Date</t>
  </si>
  <si>
    <t>Reach One on One (number of girls of each age group)</t>
  </si>
  <si>
    <t>Reach Group (number of girls of each age group)</t>
  </si>
  <si>
    <t>Reach Totals</t>
  </si>
  <si>
    <t>Referrals Issued (number of girls of each age group)</t>
  </si>
  <si>
    <t>Redeemed referrals</t>
  </si>
  <si>
    <t>Week</t>
  </si>
  <si>
    <t>Name of Mobilizer</t>
  </si>
  <si>
    <t>Region</t>
  </si>
  <si>
    <t>State</t>
  </si>
  <si>
    <t>LGA</t>
  </si>
  <si>
    <t>Ward</t>
  </si>
  <si>
    <t>Community</t>
  </si>
  <si>
    <t>Facility</t>
  </si>
  <si>
    <t>Type of Facility</t>
  </si>
  <si>
    <t xml:space="preserve">Day </t>
  </si>
  <si>
    <t>Month</t>
  </si>
  <si>
    <t>Year</t>
  </si>
  <si>
    <t>Date Calculation</t>
  </si>
  <si>
    <t>Total Reached</t>
  </si>
  <si>
    <t>Total Referred</t>
  </si>
  <si>
    <t xml:space="preserve">Total </t>
  </si>
  <si>
    <t>Total</t>
  </si>
  <si>
    <t>Week 1</t>
  </si>
  <si>
    <t>Maryam Abdullahi</t>
  </si>
  <si>
    <t>Northern</t>
  </si>
  <si>
    <t>Nasarawa</t>
  </si>
  <si>
    <t>Karu</t>
  </si>
  <si>
    <t>Angwan Tiv</t>
  </si>
  <si>
    <t>NEW KARU PHC</t>
  </si>
  <si>
    <t>Cluster</t>
  </si>
  <si>
    <t>16/04/2018</t>
  </si>
  <si>
    <t>21/04/2018</t>
  </si>
  <si>
    <t>Ruth Chidawa</t>
  </si>
  <si>
    <t>Week 2</t>
  </si>
  <si>
    <t>23/04/2018</t>
  </si>
  <si>
    <t>28/04/2018</t>
  </si>
  <si>
    <t>Week 3</t>
  </si>
  <si>
    <t>Eunice John</t>
  </si>
  <si>
    <t>30/04/2018</t>
  </si>
  <si>
    <t>Week 4</t>
  </si>
  <si>
    <t>Week 5</t>
  </si>
  <si>
    <t>15/05/2018</t>
  </si>
  <si>
    <t>19/05/2018</t>
  </si>
  <si>
    <t>Blessing Joseph</t>
  </si>
  <si>
    <t>Week 6</t>
  </si>
  <si>
    <t>21/05/2018</t>
  </si>
  <si>
    <t>26/05/2018</t>
  </si>
  <si>
    <t>Week 7</t>
  </si>
  <si>
    <t>28/05/2018</t>
  </si>
  <si>
    <t>Week 8</t>
  </si>
  <si>
    <t>Week 9</t>
  </si>
  <si>
    <t>Week 10</t>
  </si>
  <si>
    <t>18/06/2018</t>
  </si>
  <si>
    <t>23/06/2018</t>
  </si>
  <si>
    <t>Week 11</t>
  </si>
  <si>
    <t>25/06/2018</t>
  </si>
  <si>
    <t>30/06/2018</t>
  </si>
  <si>
    <t>Week 12</t>
  </si>
  <si>
    <t>Week 13</t>
  </si>
  <si>
    <t>Hussaina Ahmed</t>
  </si>
  <si>
    <t>14/7/2018</t>
  </si>
  <si>
    <t>Week 14</t>
  </si>
  <si>
    <t>16/07/2018</t>
  </si>
  <si>
    <t>21/7/2018</t>
  </si>
  <si>
    <t>Week 15</t>
  </si>
  <si>
    <t>23/07/2018</t>
  </si>
  <si>
    <t>28/7/2018</t>
  </si>
  <si>
    <t>Charity Jeremiah</t>
  </si>
  <si>
    <t>Week 16</t>
  </si>
  <si>
    <t>30/07/2018</t>
  </si>
  <si>
    <t>Week 17</t>
  </si>
  <si>
    <t>Week 18</t>
  </si>
  <si>
    <t>13/08/2018</t>
  </si>
  <si>
    <t>18/8/2018</t>
  </si>
  <si>
    <t>Juliana John</t>
  </si>
  <si>
    <t>Week 19</t>
  </si>
  <si>
    <t>20/08/2018</t>
  </si>
  <si>
    <t>25/08/2018</t>
  </si>
  <si>
    <t>Week 20</t>
  </si>
  <si>
    <t>27/08/2018</t>
  </si>
  <si>
    <t>31/08/2018</t>
  </si>
  <si>
    <t>Week 21</t>
  </si>
  <si>
    <t>Week 22</t>
  </si>
  <si>
    <t>15/09/2018</t>
  </si>
  <si>
    <t>Week 23</t>
  </si>
  <si>
    <t>22/09/2018</t>
  </si>
  <si>
    <t>Week 24</t>
  </si>
  <si>
    <t>29/09/2018</t>
  </si>
  <si>
    <t>Week 25</t>
  </si>
  <si>
    <t>Week 26</t>
  </si>
  <si>
    <t>Week 27</t>
  </si>
  <si>
    <t>Week 28</t>
  </si>
  <si>
    <t>Week 31</t>
  </si>
  <si>
    <t>Masaka</t>
  </si>
  <si>
    <t>MASAKA PHC</t>
  </si>
  <si>
    <t>Reach Out</t>
  </si>
  <si>
    <t>Afodia Sabo Maichibi</t>
  </si>
  <si>
    <t>Maryam Kwogo Ahmed</t>
  </si>
  <si>
    <t>Week 36</t>
  </si>
  <si>
    <t>Salamatu Aliyu Ogiri</t>
  </si>
  <si>
    <t>Doma</t>
  </si>
  <si>
    <t>Sarkin Dawaki</t>
  </si>
  <si>
    <t>Kanganuwa</t>
  </si>
  <si>
    <t>DOMA TOWN PHC</t>
  </si>
  <si>
    <t>Aishatu Abdullahi</t>
  </si>
  <si>
    <t>Margaret Danlami</t>
  </si>
  <si>
    <t>Tabitha Oboshi</t>
  </si>
  <si>
    <t>Week 41</t>
  </si>
  <si>
    <t>Oloruntoba Folashade</t>
  </si>
  <si>
    <t>Mararaba Gurku</t>
  </si>
  <si>
    <t>MEDICAL CENTRE MARARABA</t>
  </si>
  <si>
    <t>22/01/2019</t>
  </si>
  <si>
    <t>28/01/2019</t>
  </si>
  <si>
    <t>Joy Isaac</t>
  </si>
  <si>
    <t>Tina Sunday</t>
  </si>
  <si>
    <t>Felicia Isaac</t>
  </si>
  <si>
    <t>Week 45</t>
  </si>
  <si>
    <t>Fatauchi Danjuma</t>
  </si>
  <si>
    <t>Bagaji-Agada</t>
  </si>
  <si>
    <t>Gunduma</t>
  </si>
  <si>
    <t>GUNDUMA PHC</t>
  </si>
  <si>
    <t>22/02/2019</t>
  </si>
  <si>
    <t>28/02/2019</t>
  </si>
  <si>
    <t>Comfort Nehemiah</t>
  </si>
  <si>
    <t>Bilatus Ayuba</t>
  </si>
  <si>
    <t>Week 48</t>
  </si>
  <si>
    <t>Elizabeth Joseph</t>
  </si>
  <si>
    <t>Zhewun Kokoro</t>
  </si>
  <si>
    <t>ZHEWUN PHC</t>
  </si>
  <si>
    <t>16/03/2019</t>
  </si>
  <si>
    <t>Agnes Caleb</t>
  </si>
  <si>
    <t>Week 50</t>
  </si>
  <si>
    <t>Sunday Augustine</t>
  </si>
  <si>
    <t>Gitata</t>
  </si>
  <si>
    <t>GITATA PHC</t>
  </si>
  <si>
    <t>23/03/2019</t>
  </si>
  <si>
    <t>30/03/2019</t>
  </si>
  <si>
    <t>Ibrahim Mabi</t>
  </si>
  <si>
    <t>Tanko Mamu</t>
  </si>
  <si>
    <t>Week 53</t>
  </si>
  <si>
    <t>13/04/2019</t>
  </si>
  <si>
    <t>20/04/2019</t>
  </si>
  <si>
    <t>15/04/2019</t>
  </si>
  <si>
    <t>Week 55</t>
  </si>
  <si>
    <t>Imani Bako</t>
  </si>
  <si>
    <t>Aso Kodope</t>
  </si>
  <si>
    <t>Luvu Madaki</t>
  </si>
  <si>
    <t>LUVU MADAKI PHC</t>
  </si>
  <si>
    <t>25/04/2019</t>
  </si>
  <si>
    <t>30/04/2019</t>
  </si>
  <si>
    <t>Husseini Jezhi</t>
  </si>
  <si>
    <t>Akunsu Subiyi</t>
  </si>
  <si>
    <t>Day</t>
  </si>
  <si>
    <t>Name</t>
  </si>
  <si>
    <t>ID #</t>
  </si>
  <si>
    <t>Age</t>
  </si>
  <si>
    <t>Phone #</t>
  </si>
  <si>
    <t>Marital Status</t>
  </si>
  <si>
    <t>Pregnancy Status</t>
  </si>
  <si>
    <t># of Children</t>
  </si>
  <si>
    <t>Heard</t>
  </si>
  <si>
    <t>Other Heard</t>
  </si>
  <si>
    <t>Visit Reason</t>
  </si>
  <si>
    <t>Last School Grade JSS/SSS</t>
  </si>
  <si>
    <t>Last Schooling</t>
  </si>
  <si>
    <t>PHC MARARABA</t>
  </si>
  <si>
    <t>Cluster +</t>
  </si>
  <si>
    <t>AISHA IBRAHIM</t>
  </si>
  <si>
    <t>NA/KA/MA/AI/HA/03</t>
  </si>
  <si>
    <t>NIL</t>
  </si>
  <si>
    <t>Married</t>
  </si>
  <si>
    <t>Not Pregnant</t>
  </si>
  <si>
    <t>Husband</t>
  </si>
  <si>
    <t>Walk-in Counseling</t>
  </si>
  <si>
    <t>None</t>
  </si>
  <si>
    <t>FATIMA LAWAL</t>
  </si>
  <si>
    <t>NA/KA/MA/FA/ZA/03</t>
  </si>
  <si>
    <t>JSS</t>
  </si>
  <si>
    <t>BALKISU SANUSI</t>
  </si>
  <si>
    <t>NA/KA/MA/BA/HA/06</t>
  </si>
  <si>
    <t>RAHAMAT SALISU</t>
  </si>
  <si>
    <t>NA/KA/MA/RA/KA/02</t>
  </si>
  <si>
    <t>AMINA ABUBAKAR</t>
  </si>
  <si>
    <t>NA/KA/MA/AM/MA/01</t>
  </si>
  <si>
    <t>SSS</t>
  </si>
  <si>
    <t>AMINA ZAKARI</t>
  </si>
  <si>
    <t>NA/KA/MA/AM/AM/04</t>
  </si>
  <si>
    <t>SHAMSIYA ABUBAKAR</t>
  </si>
  <si>
    <t>NA/KA/MA/SH/HA/04</t>
  </si>
  <si>
    <t>HABIBAT SAHID</t>
  </si>
  <si>
    <t>NA/KA/MA/HA/HA/01</t>
  </si>
  <si>
    <t>HAUWA LAMIR</t>
  </si>
  <si>
    <t>NA/KA/MA/HA/MA/01</t>
  </si>
  <si>
    <t>AISHA ADAMU</t>
  </si>
  <si>
    <t>NA/KA/MA/AI/AM/06</t>
  </si>
  <si>
    <t>ZAINAB MOHAMED</t>
  </si>
  <si>
    <t>NA/KA/MA/ZA/NA/01</t>
  </si>
  <si>
    <t>HAFSAT MOHAMMED</t>
  </si>
  <si>
    <t>NA/KA/MA/HA/HA/05</t>
  </si>
  <si>
    <t>RUKAYYA YAKUBU</t>
  </si>
  <si>
    <t>NA/KA/MA/RU/ZA/04</t>
  </si>
  <si>
    <t>NAFISAT MOHAMMED</t>
  </si>
  <si>
    <t>NA/KA/MA/NA/HA/01</t>
  </si>
  <si>
    <t>MARYAM ADAMU</t>
  </si>
  <si>
    <t>NA/KA/MA/MA/RU/04</t>
  </si>
  <si>
    <t>HABIBA ABUBAKAR</t>
  </si>
  <si>
    <t>NA/KA/MA/HA/FA/08</t>
  </si>
  <si>
    <t>HAJARA ABDULLAHI</t>
  </si>
  <si>
    <t>NA/KA/MA/HA/HA/02</t>
  </si>
  <si>
    <t>Primary</t>
  </si>
  <si>
    <t>SUWAIBA SULEIMAN</t>
  </si>
  <si>
    <t>NA/KA/MA/SU/AD/04</t>
  </si>
  <si>
    <t>AISHA SALISU</t>
  </si>
  <si>
    <t>NA/KA/MA/AI/FA/01</t>
  </si>
  <si>
    <t>SAMIRA MUDI ABDULLAHI</t>
  </si>
  <si>
    <t>NA/KA/MA/SA/AI/03</t>
  </si>
  <si>
    <t>SADIKA YUSUF</t>
  </si>
  <si>
    <t>NA/KA/MA/SA/HA/04</t>
  </si>
  <si>
    <t>MAIMUNA AUWAL</t>
  </si>
  <si>
    <t>NA/KA/MA/MA/FA/01</t>
  </si>
  <si>
    <t>FATIMA MUSA</t>
  </si>
  <si>
    <t>NA/KA/MA/FA/AM/01</t>
  </si>
  <si>
    <t>FATIMA TANKO</t>
  </si>
  <si>
    <t>NA/KA/MA/FA/HA/02</t>
  </si>
  <si>
    <t>AZEMA MOHAMMED</t>
  </si>
  <si>
    <t>NA/KA/MA/AZ/HA/04</t>
  </si>
  <si>
    <t>HANATU CHRISTOPHER</t>
  </si>
  <si>
    <t>NA/KA/MA/HA/LY/06</t>
  </si>
  <si>
    <t>FATIMA HAMZA</t>
  </si>
  <si>
    <t>NA/KA/MA/FA/HU/04</t>
  </si>
  <si>
    <t>NYINOM AKINREMI</t>
  </si>
  <si>
    <t>NA/KA/MA/NY/KA/07</t>
  </si>
  <si>
    <t>Peer/Friend</t>
  </si>
  <si>
    <t>FAVOUR ADEGBOYEGA</t>
  </si>
  <si>
    <t>NA/KA/MA/FA/ES/04</t>
  </si>
  <si>
    <t>MARYAM YAHAYA</t>
  </si>
  <si>
    <t>NA/KA/MA/MA/HA/04</t>
  </si>
  <si>
    <t>KHADIJAT ADAMS</t>
  </si>
  <si>
    <t>NA/KA/MA/KH/AD/02</t>
  </si>
  <si>
    <t>MARYAM SANI</t>
  </si>
  <si>
    <t>NA/KA/MA/MA/FA/07</t>
  </si>
  <si>
    <t>AISHA YUSUF</t>
  </si>
  <si>
    <t>NA/KA/MA/AI/JA/02</t>
  </si>
  <si>
    <t>HAUWA MOHAMMED</t>
  </si>
  <si>
    <t>NA/KA/MA/HA/RU/03</t>
  </si>
  <si>
    <t>IKILIMA MOHAMMED</t>
  </si>
  <si>
    <t>NA/KA/MA/IK/HA/01</t>
  </si>
  <si>
    <t>KHADIJA ABUBAKAR ADAMU</t>
  </si>
  <si>
    <t>NA/KA/MA/KH/HA/01</t>
  </si>
  <si>
    <t>Mentor (MMA)</t>
  </si>
  <si>
    <t>Matasa Matan Arewa</t>
  </si>
  <si>
    <t>FATIMA ABDULLAHI</t>
  </si>
  <si>
    <t>NA/KA/MA/FA/HA/03</t>
  </si>
  <si>
    <t>NA/KA/MA/MA/RU/02</t>
  </si>
  <si>
    <t xml:space="preserve">PEACE AKILA </t>
  </si>
  <si>
    <t>NA/KA/MA/PE/GR/04</t>
  </si>
  <si>
    <t>FATIMA NURA</t>
  </si>
  <si>
    <t>NA/KA/MA/FA/RA/06</t>
  </si>
  <si>
    <t>SA'ADATU UMAR</t>
  </si>
  <si>
    <t>NA/KA/MA/SA/HU/11</t>
  </si>
  <si>
    <t>MARYAM MUSTAPHA</t>
  </si>
  <si>
    <t>NA/KA/MA/MA/ZU/08</t>
  </si>
  <si>
    <t>SAKINA BASHIR</t>
  </si>
  <si>
    <t>NA/KA/MA/SA/MA/09</t>
  </si>
  <si>
    <t>JENIFER NATHAN</t>
  </si>
  <si>
    <t>NA/KA/MA/JE/CH/05</t>
  </si>
  <si>
    <t>RUTH PETER</t>
  </si>
  <si>
    <t>NA/KA/MA/RU/MA/04</t>
  </si>
  <si>
    <t>ABIGAIL DANJUMA</t>
  </si>
  <si>
    <t>NA/KA/MA/AB/SA/04</t>
  </si>
  <si>
    <t>FATIMA UMAR</t>
  </si>
  <si>
    <t>NA/KA/MA/FA/KA/01</t>
  </si>
  <si>
    <t>GIFT SYLVESTER</t>
  </si>
  <si>
    <t>NA/KA/MA/GI/AS/03</t>
  </si>
  <si>
    <t>EVELYN JOHN</t>
  </si>
  <si>
    <t>NA/KA/MA/EV/CA/03</t>
  </si>
  <si>
    <t>HALIMA ABUBAKAR</t>
  </si>
  <si>
    <t>NA/KA/MA/HA/AI/06</t>
  </si>
  <si>
    <t>ZAINAB ADAMU</t>
  </si>
  <si>
    <t>NA/KA/MA/ZA/RA/01</t>
  </si>
  <si>
    <t>HAFSAT IBRAHIM</t>
  </si>
  <si>
    <t>NA/KA/MA/HA/FA/04</t>
  </si>
  <si>
    <t>FAIZAH HARUNA</t>
  </si>
  <si>
    <t>NA/KA/MA/FA/AS/01</t>
  </si>
  <si>
    <t>HABIBA HARUNA</t>
  </si>
  <si>
    <t>NA/KA/MA/HA/SA/03</t>
  </si>
  <si>
    <t>FATIMA YAKUBU</t>
  </si>
  <si>
    <t>NA/KA/MA/FA/HA/05</t>
  </si>
  <si>
    <t>ASMAU FAROUQ</t>
  </si>
  <si>
    <t>NA/KA/MA/AS/AI/02</t>
  </si>
  <si>
    <t>SUMMAYA NAFIU</t>
  </si>
  <si>
    <t>NA/KA/MA/SU/HA/01</t>
  </si>
  <si>
    <t>HAFSAT MUSA</t>
  </si>
  <si>
    <t>NA/KA/MA/HA/ZA/02</t>
  </si>
  <si>
    <t>AISHA ALIYU</t>
  </si>
  <si>
    <t>NA/KA/MA/AI/LA/03</t>
  </si>
  <si>
    <t>FATIMA IBRAHIM</t>
  </si>
  <si>
    <t>NA/KA/MA/FA/SA/02</t>
  </si>
  <si>
    <t>FATIMA MUAZU</t>
  </si>
  <si>
    <t>NA/KA/MA/FA/AI/02</t>
  </si>
  <si>
    <t>SHAFA'ATU SALEH</t>
  </si>
  <si>
    <t>NA/KA/MA/SH/AM/01</t>
  </si>
  <si>
    <t>SADIYA ABDULLAHI</t>
  </si>
  <si>
    <t>NA/KA/MA/SA/HA/08</t>
  </si>
  <si>
    <t>KHADIJAT NAJIB</t>
  </si>
  <si>
    <t>NA/KA/MA/KH/ME/04</t>
  </si>
  <si>
    <t>JAMILA JAMILU</t>
  </si>
  <si>
    <t>NA/KA/MA/JA/MA/03</t>
  </si>
  <si>
    <t>RECHEAL SIMAUL</t>
  </si>
  <si>
    <t>NA/KA/MA/RE/RA/02</t>
  </si>
  <si>
    <t>HABIBA NASIR</t>
  </si>
  <si>
    <t>Other</t>
  </si>
  <si>
    <t>NAJA'ATU ABUBAKAR</t>
  </si>
  <si>
    <t>NA/KA/MA/NA/RU/05</t>
  </si>
  <si>
    <t>HAUWA AWAL</t>
  </si>
  <si>
    <t>NA/KA/MA/HA/ZA/01</t>
  </si>
  <si>
    <t>SALIMA ABDULLAHI</t>
  </si>
  <si>
    <t>NA/KA/MA/SA/RA/02</t>
  </si>
  <si>
    <t>FEDELIA VINCENT</t>
  </si>
  <si>
    <t>NA/KA/MA/FE/VI/04</t>
  </si>
  <si>
    <t>FATIMA USMAN</t>
  </si>
  <si>
    <t>NA/KA/MA/FA/SU/01</t>
  </si>
  <si>
    <t>MURJA ADAMU</t>
  </si>
  <si>
    <t>NA/KA/MA/MU/MA/02</t>
  </si>
  <si>
    <t>AISHA LABARAN</t>
  </si>
  <si>
    <t>NA/KA/MA/AI/HA/02</t>
  </si>
  <si>
    <t>AMINA ALI</t>
  </si>
  <si>
    <t>NA/KA/MA/AM/RA/04</t>
  </si>
  <si>
    <t>FOLUKE ADEFEMI</t>
  </si>
  <si>
    <t>NA/KA/MA/FO/FA/06</t>
  </si>
  <si>
    <t>PATRICIA JACOB</t>
  </si>
  <si>
    <t>NA/KA/MA/PA/MA/02</t>
  </si>
  <si>
    <t>KHADIJAT MUSA</t>
  </si>
  <si>
    <t>NA/KA/MA/KH/FA/03</t>
  </si>
  <si>
    <t>HAFSAT ABUBAKAR</t>
  </si>
  <si>
    <t>NA/KA/MA/HA/HA/07</t>
  </si>
  <si>
    <t>HANIFA BELLO</t>
  </si>
  <si>
    <t>NA/KA/MA/HA/AM/01</t>
  </si>
  <si>
    <t>HALIMA ISAH</t>
  </si>
  <si>
    <t>RASHIDAT LABARAN</t>
  </si>
  <si>
    <t>NA/KA/MA/RA/HA/08</t>
  </si>
  <si>
    <t>SAFARAU UMAR</t>
  </si>
  <si>
    <t>NA/KA/MA/SA/SA/01</t>
  </si>
  <si>
    <t>MARTHA AGABA</t>
  </si>
  <si>
    <t>NA/KA/MA/MA/MA/06</t>
  </si>
  <si>
    <t>GLORY IMEH</t>
  </si>
  <si>
    <t>NA/KA/MA/GL/ES/01</t>
  </si>
  <si>
    <t>AMINA ISAIAH</t>
  </si>
  <si>
    <t>NA/KA/MA/AM/LA/02</t>
  </si>
  <si>
    <t>ZAINAB NURA</t>
  </si>
  <si>
    <t>NA/KA/MA/ZA/KH/04</t>
  </si>
  <si>
    <t>JAMILA IDRIS</t>
  </si>
  <si>
    <t>NA/KA/MA/JA/FA/08</t>
  </si>
  <si>
    <t>RUMMANATU YUSHAU</t>
  </si>
  <si>
    <t>NA/KA/MA/RU/HA/02</t>
  </si>
  <si>
    <t>MAYRAM HUSSEINI</t>
  </si>
  <si>
    <t>NA/KA/MA/MA/AI/03</t>
  </si>
  <si>
    <t>SADIYA ISAH</t>
  </si>
  <si>
    <t>NA/KA/MA/SA/KH/04</t>
  </si>
  <si>
    <t>HAFSAT LUKMAN</t>
  </si>
  <si>
    <t>HALIMA GARBA</t>
  </si>
  <si>
    <t>NA/KA/MA/HA/HA/04</t>
  </si>
  <si>
    <t>AISHA SHEHU</t>
  </si>
  <si>
    <t>NA/KA/MA/AI/AI/07</t>
  </si>
  <si>
    <t>UME SALMA IBRAHIM</t>
  </si>
  <si>
    <t>NA/KA/MA/UM/HA/05</t>
  </si>
  <si>
    <t>NA/KA/MA/MA/KH/04</t>
  </si>
  <si>
    <t>FIRDAUSI HARUNA</t>
  </si>
  <si>
    <t>NA/KA/MA/FI/HA/04</t>
  </si>
  <si>
    <t>ASIYA AHMED</t>
  </si>
  <si>
    <t>NA/KA/MA/AS/SA/04</t>
  </si>
  <si>
    <t>AISHA ABUBAKAR</t>
  </si>
  <si>
    <t>NA/KA/MA/AI/RA/01</t>
  </si>
  <si>
    <t>HAUWA AYUBA</t>
  </si>
  <si>
    <t>NA/KA/MA/HA/FA/10</t>
  </si>
  <si>
    <t>BINTA ADAMU</t>
  </si>
  <si>
    <t>NA/KA/MA/BI/RU/02</t>
  </si>
  <si>
    <t>AISHA SALEH</t>
  </si>
  <si>
    <t>NA/KA/MA/AI/FA/06</t>
  </si>
  <si>
    <t>MARWANATU MOHAMMED</t>
  </si>
  <si>
    <t>NA/KA/MA/MA/FA/05</t>
  </si>
  <si>
    <t>BARDIYA SULEIMAN</t>
  </si>
  <si>
    <t>NA/KA/MA/BA/AD/01</t>
  </si>
  <si>
    <t>HASSANA JIBRIN</t>
  </si>
  <si>
    <t>NA/KA/MA/HA/FA/03</t>
  </si>
  <si>
    <t>ZAKIYA IBRAHIM</t>
  </si>
  <si>
    <t>NA/KA/MA/ZA/FA/06</t>
  </si>
  <si>
    <t>AISHA MOHAMMED</t>
  </si>
  <si>
    <t>UMMI NURA</t>
  </si>
  <si>
    <t>NA/KA/MA/UM/AM/04</t>
  </si>
  <si>
    <t>IZATU ABDULLAHI</t>
  </si>
  <si>
    <t>NA/KA/MA/IZ/HA/10</t>
  </si>
  <si>
    <t>NA/KA/MA/FA/SH/01</t>
  </si>
  <si>
    <t>FAIZAH LABARAN</t>
  </si>
  <si>
    <t>HAFSAT LAWAL</t>
  </si>
  <si>
    <t>NA/KA/MA/HA/KH/03</t>
  </si>
  <si>
    <t>SADIYA AHMED</t>
  </si>
  <si>
    <t>NA/KA/MA/SA/FA/07</t>
  </si>
  <si>
    <t>AMINA SULEIMAN</t>
  </si>
  <si>
    <t>NA/KA/MA/AM/RU/05</t>
  </si>
  <si>
    <t>ZAINAB UMAR</t>
  </si>
  <si>
    <t>NA/KA/MA/ZA/ZA/06</t>
  </si>
  <si>
    <t>AMINA ABDULLAHI MUSA</t>
  </si>
  <si>
    <t>NA/KA/MA/AM/KA/02</t>
  </si>
  <si>
    <t>HADIZA IBRAHIM</t>
  </si>
  <si>
    <t>NA/KA/MA/HA/MA/03</t>
  </si>
  <si>
    <t>AMINA MUSA ADAMS</t>
  </si>
  <si>
    <t>NA/KA/MA/AM/NA/01</t>
  </si>
  <si>
    <t>KHADIJA ABDULLAHI</t>
  </si>
  <si>
    <t>NA/KA/MA/KH/MA/03</t>
  </si>
  <si>
    <t>MARYAM USMAN</t>
  </si>
  <si>
    <t>MARYAM HARUNA</t>
  </si>
  <si>
    <t>NA/KA/MA/MA/AI/06</t>
  </si>
  <si>
    <t>SAFIYA ABDULLAHI</t>
  </si>
  <si>
    <t>NA/KA/MA/SA/AI/04</t>
  </si>
  <si>
    <t>Single</t>
  </si>
  <si>
    <t>IPC/Mobilizer</t>
  </si>
  <si>
    <t>AISHA UMAR</t>
  </si>
  <si>
    <t>NA/KA/MA/AI/RU/02</t>
  </si>
  <si>
    <t>AISHA ABDULLAHI</t>
  </si>
  <si>
    <t>NA/KA/MA/AI/SA/05</t>
  </si>
  <si>
    <t>ABIDA IBRAHIM</t>
  </si>
  <si>
    <t>NA/KA/MA/AB/RA/02</t>
  </si>
  <si>
    <t>SUWAIBA MOHAMMED</t>
  </si>
  <si>
    <t>NA/KA/MA/SU/FA/09</t>
  </si>
  <si>
    <t>HALIMA MUSA</t>
  </si>
  <si>
    <t>NA/KA/MA/HA/HA/03</t>
  </si>
  <si>
    <t>RUKAYYA ABUBAKAR</t>
  </si>
  <si>
    <t xml:space="preserve">RUFIDA MOHAMMED </t>
  </si>
  <si>
    <t>NA/KA/MA/RU/SA/01</t>
  </si>
  <si>
    <t>RABI KABIR</t>
  </si>
  <si>
    <t>NA/KA/MA/RA/HA/04</t>
  </si>
  <si>
    <t>RUKAYYA NASIRU</t>
  </si>
  <si>
    <t>NA/KA/MA/RU/FA/06</t>
  </si>
  <si>
    <t>RAKIYA IBRAHIM</t>
  </si>
  <si>
    <t>NA/KA/MA/RA/FA/06</t>
  </si>
  <si>
    <t>RUFAIDA MOHAMMED</t>
  </si>
  <si>
    <t>NA/KA/MA/RU/FA/01</t>
  </si>
  <si>
    <t>MARYAM MOHAMMED</t>
  </si>
  <si>
    <t>NA/KA/MA/MA/FA/04</t>
  </si>
  <si>
    <t>AISHA ABDULMALIK</t>
  </si>
  <si>
    <t>NA/KA/MA/AI/KH/03</t>
  </si>
  <si>
    <t>Higher</t>
  </si>
  <si>
    <t>HAFSAT KABIR</t>
  </si>
  <si>
    <t>NA/KA/MA/HA/RA/01</t>
  </si>
  <si>
    <t>SALAMATU ALIYU</t>
  </si>
  <si>
    <t>NA/KA/MA/SA/UM/03</t>
  </si>
  <si>
    <t>SADIYA IBRAHIM</t>
  </si>
  <si>
    <t>MARYAM IBRAHIM</t>
  </si>
  <si>
    <t>NA/KA/MA/MA/MA/03</t>
  </si>
  <si>
    <t>walk-in Counseling</t>
  </si>
  <si>
    <t>MARYAM UMAR</t>
  </si>
  <si>
    <t>NA/KA/MA/MA/RA/03</t>
  </si>
  <si>
    <t>RUKAYYA ABDULLAHI</t>
  </si>
  <si>
    <t>NA/KA/MA/RU/ZU/05</t>
  </si>
  <si>
    <t>RUKAIYA JAFAR</t>
  </si>
  <si>
    <t>NA/KA/MA/RU/AI/03</t>
  </si>
  <si>
    <t>MAJIDA MUSA</t>
  </si>
  <si>
    <t>NA/KA/MA/MA/HA/13</t>
  </si>
  <si>
    <t>NA/KA/MA/MA/ZA/08</t>
  </si>
  <si>
    <t>ILHANATU SHUAIBU</t>
  </si>
  <si>
    <t>NA/KA/MA/IL/MA/01</t>
  </si>
  <si>
    <t>HINDATU BASHIR</t>
  </si>
  <si>
    <t>NA/KA/MA/HI/HA/02</t>
  </si>
  <si>
    <t>RAMATU AUWAL</t>
  </si>
  <si>
    <t>NA/KA/MA/RA/ZA/04</t>
  </si>
  <si>
    <t>FARIDA SANUSI</t>
  </si>
  <si>
    <t>NA/KA/MA/FA/HA/04</t>
  </si>
  <si>
    <t>ZAMALIRA JIBRIN</t>
  </si>
  <si>
    <t>NA/KA/MA/ZA/HA/03</t>
  </si>
  <si>
    <t>AISHA YAHUZA</t>
  </si>
  <si>
    <t>NA/KA/MA/AI/KH/05</t>
  </si>
  <si>
    <t>NA/KA/MA/KH/MA/05</t>
  </si>
  <si>
    <t>HAUWAU MUSA</t>
  </si>
  <si>
    <t>UBAIDA ABDULLAHI</t>
  </si>
  <si>
    <t>NA/KA/MA/UB/ZU/02</t>
  </si>
  <si>
    <t>NA/KA/MA/SU/FA/04</t>
  </si>
  <si>
    <t xml:space="preserve">RAMATU ZAKARI </t>
  </si>
  <si>
    <t>NA/KA/MA/RA/FA/05</t>
  </si>
  <si>
    <t>MURJANATU SAIDU</t>
  </si>
  <si>
    <t>NA/KA/MA/MU/HA/10</t>
  </si>
  <si>
    <t>SHAMSIYA YAKUBU</t>
  </si>
  <si>
    <t>UBAIDA HASHIMU</t>
  </si>
  <si>
    <t>NA/KA/MA/UB/MA/01</t>
  </si>
  <si>
    <t>HULERA YAHAYA</t>
  </si>
  <si>
    <t>NA/KA/MA/HU/MA/01</t>
  </si>
  <si>
    <t>FATIMA MOHAMMED</t>
  </si>
  <si>
    <t>NA/KA/MA/FA/MA/02</t>
  </si>
  <si>
    <t>SA'ADATU ABUBAKAR</t>
  </si>
  <si>
    <t>NA/KA/MA/SA/HA/03</t>
  </si>
  <si>
    <t>ZAHIRA MUSA</t>
  </si>
  <si>
    <t>NA/KA/MA/ZA/MA/01</t>
  </si>
  <si>
    <t>HALIRA ABDULLAHI</t>
  </si>
  <si>
    <t>NA/KA/MA/HA/SA/06</t>
  </si>
  <si>
    <t>SALIHA SAID</t>
  </si>
  <si>
    <t>HABIBA JAFAR</t>
  </si>
  <si>
    <t>NA/KA/MA/HA/SA/02</t>
  </si>
  <si>
    <t>HABIBA ADAMU</t>
  </si>
  <si>
    <t>NAFISA LURWANU</t>
  </si>
  <si>
    <t>NA/KA/MA/NA/MA/01</t>
  </si>
  <si>
    <t>NA/KA/MA/AM/AI/02</t>
  </si>
  <si>
    <t>UMMI SALMA</t>
  </si>
  <si>
    <t>NA/KA/MA/UM/SA/01</t>
  </si>
  <si>
    <t>MARY ABEL</t>
  </si>
  <si>
    <t>NA/KA/MA/MA/AD/02</t>
  </si>
  <si>
    <t>Provider</t>
  </si>
  <si>
    <t>RASHIDAT YAKUBU</t>
  </si>
  <si>
    <t>NA/KA/MA/RA/FA/04</t>
  </si>
  <si>
    <t>SADIYA ABUBAKAR</t>
  </si>
  <si>
    <t>NA/KA/MA/SA/HA/01</t>
  </si>
  <si>
    <t>RUKAYA MUAZU</t>
  </si>
  <si>
    <t>NA/KA/MA/RU/UM/04</t>
  </si>
  <si>
    <t>ZAINAB MUHAMMED</t>
  </si>
  <si>
    <t>NA/KA/MA/ZA/MA/04</t>
  </si>
  <si>
    <t>MAIMUNA MOHAMMED</t>
  </si>
  <si>
    <t>NA/KA/MA/MA/SA/03</t>
  </si>
  <si>
    <t>NA/KA/MA/AI/SA/04</t>
  </si>
  <si>
    <t>HAFSAT ABDULLAMID</t>
  </si>
  <si>
    <t>HANATU ABUBAKAR</t>
  </si>
  <si>
    <t xml:space="preserve">FATIMA MOHAMMED </t>
  </si>
  <si>
    <t>NA/KA/MA/FA/BI/03</t>
  </si>
  <si>
    <t>WASILA ABUBAKAR</t>
  </si>
  <si>
    <t>NA/KA/MA/WA/AM/07</t>
  </si>
  <si>
    <t>ZAINAB MOHAMMED</t>
  </si>
  <si>
    <t>HASIYA GAMBO</t>
  </si>
  <si>
    <t>RAMATU ADAM</t>
  </si>
  <si>
    <t>NA/KA/MA/RA/KH/04</t>
  </si>
  <si>
    <t>WALIDA HASHIMU</t>
  </si>
  <si>
    <t>NA/KA/MA/WA/MA/03</t>
  </si>
  <si>
    <t>AISHA ISMAIL</t>
  </si>
  <si>
    <t>NA/KA/MA/AI/HA/01</t>
  </si>
  <si>
    <t>HAMANATU ABUBAKAR</t>
  </si>
  <si>
    <t>AMINA UMAR</t>
  </si>
  <si>
    <t>NA/KA/MA/AM/AI/04</t>
  </si>
  <si>
    <t>HAJARA ABDULRAMAN</t>
  </si>
  <si>
    <t>KHADIJA ABAKURA</t>
  </si>
  <si>
    <t>NA/KA/MA/KH/ZA/07</t>
  </si>
  <si>
    <t>AMINA AUWAL</t>
  </si>
  <si>
    <t>MABURAKA SALISU</t>
  </si>
  <si>
    <t>NA/KA/MA/MA/AI/07</t>
  </si>
  <si>
    <t>HAUWA AHMED</t>
  </si>
  <si>
    <t>NA/KA/MA/HA/MA/06</t>
  </si>
  <si>
    <t>MARYAM ABDULLAHI</t>
  </si>
  <si>
    <t>NA/KA/MA/MA/ZA/02</t>
  </si>
  <si>
    <t>SAFINA BALA</t>
  </si>
  <si>
    <t>NA/KA/MA/SA/BA/01</t>
  </si>
  <si>
    <t>HARIRA ABUBAKAR</t>
  </si>
  <si>
    <t>NA/KA/MA/HA/AM/02</t>
  </si>
  <si>
    <t>HAUWA'U ISMAIL</t>
  </si>
  <si>
    <t>NA/KA/MA/HA/HA/06</t>
  </si>
  <si>
    <t>HAUWA ALIYU</t>
  </si>
  <si>
    <t>NA/KA/MA/HA/AS/01</t>
  </si>
  <si>
    <t>RUKAYA ABDULRAMAN</t>
  </si>
  <si>
    <t>NA/KA/MA/RU/AM/04</t>
  </si>
  <si>
    <t>NA/KA/MA/MA/KH/02</t>
  </si>
  <si>
    <t>NA/KA/MA/FA/AM/03</t>
  </si>
  <si>
    <t>SAFIYA ISAH</t>
  </si>
  <si>
    <t>NA/KA/MA/SA/AI/08</t>
  </si>
  <si>
    <t>NA/KA/MA/HA/HA/11</t>
  </si>
  <si>
    <t>MIRACLE AHMED</t>
  </si>
  <si>
    <t>NA/KA/MA/MI/JO/04</t>
  </si>
  <si>
    <t>NASMA ISMAIL</t>
  </si>
  <si>
    <t>NA/KA/MA/NA/HU/01</t>
  </si>
  <si>
    <t>JOY LUKA</t>
  </si>
  <si>
    <t>NA/KA/MA/JO/OC/01</t>
  </si>
  <si>
    <t>ZAINAB ISMAIL</t>
  </si>
  <si>
    <t>NA/KA/MA/ZA/AI/02</t>
  </si>
  <si>
    <t>JAMILA MUSA</t>
  </si>
  <si>
    <t>NA/KA/MA/JA/SA/02</t>
  </si>
  <si>
    <t>SAFIYA MOHAMMED</t>
  </si>
  <si>
    <t>NA/KA/MA/SA/AI/02</t>
  </si>
  <si>
    <t>NA/KA/MA/ZA/SA/02</t>
  </si>
  <si>
    <t>SALMA MOHAMMED</t>
  </si>
  <si>
    <t>NA/KA/MA/SA/BA/06</t>
  </si>
  <si>
    <t>AISHA HASSAN</t>
  </si>
  <si>
    <t>NA/KA/MA/AI/SA/03</t>
  </si>
  <si>
    <t>SALAMATU NUHU</t>
  </si>
  <si>
    <t>NA/KA/MA/SA/LA/07</t>
  </si>
  <si>
    <t>SHAMSIYA MOHAMMED</t>
  </si>
  <si>
    <t>NA/KA/MA/SH/ZU/05</t>
  </si>
  <si>
    <t>BALKISU SANI</t>
  </si>
  <si>
    <t>NA/KA/MA/BA/NA/01</t>
  </si>
  <si>
    <t>ZARAU MOHAMED</t>
  </si>
  <si>
    <t>NA/KA/MA/ZA/AI/03</t>
  </si>
  <si>
    <t>DARAJATU SANI</t>
  </si>
  <si>
    <t>NA/KA/MA/DA/SA/04</t>
  </si>
  <si>
    <t>RUTH DAVID</t>
  </si>
  <si>
    <t>NA/KA/MA/RU/JU/01</t>
  </si>
  <si>
    <t>CHARITY JAMES</t>
  </si>
  <si>
    <t>NA/KA/MA/CH/FL/02</t>
  </si>
  <si>
    <t>FRANCA IBRAHIM</t>
  </si>
  <si>
    <t>NA/KA/MA/FR/LO/01</t>
  </si>
  <si>
    <t>DORCAS IBRAHIM</t>
  </si>
  <si>
    <t>NA/KA/MA/DO/RI/01</t>
  </si>
  <si>
    <t>BINTA MUSTAPHA</t>
  </si>
  <si>
    <t>NA/KA/MA/BI/RA/01</t>
  </si>
  <si>
    <t>GRACE EJALE</t>
  </si>
  <si>
    <t>NA/KA/MA/GR/JO/02</t>
  </si>
  <si>
    <t>DORIS YAKUBU</t>
  </si>
  <si>
    <t>NA/KA/MA/DO/MA/02</t>
  </si>
  <si>
    <t>PATIENCE JOSEPH</t>
  </si>
  <si>
    <t>NA/KA/MA/PA/MA/01</t>
  </si>
  <si>
    <t>BOSE SAMUEL</t>
  </si>
  <si>
    <t>NA/KA/MA/BO/SH/01</t>
  </si>
  <si>
    <t>HABIBA MAGAJI</t>
  </si>
  <si>
    <t>HALIRA LIMAN</t>
  </si>
  <si>
    <t>NA/KA/MA/HA/KH/04</t>
  </si>
  <si>
    <t>BUKKY IDRIS</t>
  </si>
  <si>
    <t>NA/KA/MA/BU/SH/05</t>
  </si>
  <si>
    <t>JANET AKOBO</t>
  </si>
  <si>
    <t>NA/KA/MA/JA/JE/04</t>
  </si>
  <si>
    <t>JESSICA JAMES</t>
  </si>
  <si>
    <t>NA/KA/MA/JE/JU/02</t>
  </si>
  <si>
    <t>NA/KA/MA/MA/AB/02</t>
  </si>
  <si>
    <t>AMIRA TURAKI</t>
  </si>
  <si>
    <t>NA/KA/MA/AM/RA/03</t>
  </si>
  <si>
    <t>MERCY PIUS</t>
  </si>
  <si>
    <t>NA/KA/MA/ME/TH/01</t>
  </si>
  <si>
    <t>SAFIYA SULEIMAN</t>
  </si>
  <si>
    <t>NA/KA/MA/AI/AM/03</t>
  </si>
  <si>
    <t>HAFSAT ADAM</t>
  </si>
  <si>
    <t>NA/KA/MA/HA/ZU/05</t>
  </si>
  <si>
    <t>MAIMUNA ABDULKARIM</t>
  </si>
  <si>
    <t>NA/KA/MA/MA/KH/07</t>
  </si>
  <si>
    <t>ZAINAB ADAM</t>
  </si>
  <si>
    <t>NA/KA/MA/ZA/AD/04</t>
  </si>
  <si>
    <t>UMMI ADAM</t>
  </si>
  <si>
    <t>NA/KA/MA/UM/LA/06</t>
  </si>
  <si>
    <t>ADAMA ABDULRAHMAN</t>
  </si>
  <si>
    <t>NA/KA/MA/AD/ZA/01</t>
  </si>
  <si>
    <t>NAFISA SALISU</t>
  </si>
  <si>
    <t>NA/KA/MA/NA/SA/02</t>
  </si>
  <si>
    <t xml:space="preserve">MARYAM ADAM </t>
  </si>
  <si>
    <t>GRACE JOSEPH</t>
  </si>
  <si>
    <t>NA/KA/MA/GR/MA/05</t>
  </si>
  <si>
    <t>RABI MUSA</t>
  </si>
  <si>
    <t>NA/KA/MA/RA/ZA/02</t>
  </si>
  <si>
    <t>NA/KA/MA/NA/ZA/01</t>
  </si>
  <si>
    <t>ANIFA BELLO</t>
  </si>
  <si>
    <t>NA/KA/MA/AN/AM/01</t>
  </si>
  <si>
    <t>AMINA MOHAMMED</t>
  </si>
  <si>
    <t>NA/KA/MA/AM/HA/01</t>
  </si>
  <si>
    <t>AISHA HAMZA</t>
  </si>
  <si>
    <t>NA/KA/MA/AI/KH/06</t>
  </si>
  <si>
    <t>SHAMSIYA SALISU</t>
  </si>
  <si>
    <t>NA/KA/MA/SH/BI/04</t>
  </si>
  <si>
    <t>HABIBA MOHAMMED</t>
  </si>
  <si>
    <t>NA/KA/MA/HA/AI/05</t>
  </si>
  <si>
    <t>WASILA YUSUF</t>
  </si>
  <si>
    <t>NA/KA/MA/WA/HA/02</t>
  </si>
  <si>
    <t>RUKAIYA USMAN</t>
  </si>
  <si>
    <t>NA/KA/MA/RU/SA/02</t>
  </si>
  <si>
    <t>SAUDAT MUSA</t>
  </si>
  <si>
    <t>NA/KA/MA/SA/AI/07</t>
  </si>
  <si>
    <t>RUKAIYA HARUNA</t>
  </si>
  <si>
    <t>NA/KA/MA/RU/ZU/01</t>
  </si>
  <si>
    <t>RAHMAT AHMAD</t>
  </si>
  <si>
    <t>NA/KA/MA/RA/MA/02</t>
  </si>
  <si>
    <t>ZAINAB JIBRIN</t>
  </si>
  <si>
    <t>NA/KA/MA/ZA/HA/05</t>
  </si>
  <si>
    <t>YAHANASU MURTALA</t>
  </si>
  <si>
    <t>NA/KA/MA/YA/HA/04</t>
  </si>
  <si>
    <t>EMMANUELLA OGBAJI</t>
  </si>
  <si>
    <t>NA/KA/MA/EM/CO/03</t>
  </si>
  <si>
    <t>NA/KA/MA/AI/MA/03</t>
  </si>
  <si>
    <t>NA/KA/MA/AI/HA/06</t>
  </si>
  <si>
    <t>ZAINAB ADAMS</t>
  </si>
  <si>
    <t>NA/KA/MA/ZA/AD/05</t>
  </si>
  <si>
    <t>MARYAM MUSA</t>
  </si>
  <si>
    <t>NA/KA/MA/MA/SI/04</t>
  </si>
  <si>
    <t>UMMI MUHAMMED</t>
  </si>
  <si>
    <t>JAMILA MIKAH</t>
  </si>
  <si>
    <t>NA/KA/MA/JA/HA/01</t>
  </si>
  <si>
    <t>SA'ADATU SANI</t>
  </si>
  <si>
    <t>VICTORIA OVEY</t>
  </si>
  <si>
    <t>NA/KA/MA/VI/MA/03</t>
  </si>
  <si>
    <t>RUKAYA ISMAILA</t>
  </si>
  <si>
    <t>NA/KA/MA/RU/HA/03</t>
  </si>
  <si>
    <t>NA/KA/MA/AI/AM/07</t>
  </si>
  <si>
    <t>NAFISATU ABDULKADIR</t>
  </si>
  <si>
    <t>NA/KA/MA/NA/RA/01</t>
  </si>
  <si>
    <t>ESTHER OBADARE</t>
  </si>
  <si>
    <t>NA/KA/MA/ES/CH/06</t>
  </si>
  <si>
    <t>MARY ODEJOR</t>
  </si>
  <si>
    <t>NA/KA/MA/MA/AN/02</t>
  </si>
  <si>
    <t>NA/KA/MA/FA/HA/01</t>
  </si>
  <si>
    <t>BLESSING WISDOM</t>
  </si>
  <si>
    <t>NA/KA/MA/BL/JO/02</t>
  </si>
  <si>
    <t>RUKAIYA ABUBAKAR</t>
  </si>
  <si>
    <t>NA/KA/MA/RU/ZA/06</t>
  </si>
  <si>
    <t>FATIMA AHMED</t>
  </si>
  <si>
    <t>NA/KA/MA/FA/MA/01</t>
  </si>
  <si>
    <t>NAIMA ABUBAKAR</t>
  </si>
  <si>
    <t>NA/KA/MA/NA/AI/04</t>
  </si>
  <si>
    <t>PEACE AKILA</t>
  </si>
  <si>
    <t>MARYAM SULEIMAN</t>
  </si>
  <si>
    <t>NA/KA/MA/MA/UB/04</t>
  </si>
  <si>
    <t>ROSE S LAZIYA</t>
  </si>
  <si>
    <t>NA/KA/MA/RO/MA/02</t>
  </si>
  <si>
    <t>ESTHER EMMANUEL</t>
  </si>
  <si>
    <t>NA/KA/MA/ES/PR/04</t>
  </si>
  <si>
    <t>SUWAIBA RABIU</t>
  </si>
  <si>
    <t>NA/KA/MA/SU/SA/01</t>
  </si>
  <si>
    <t>SAKINA MOHAMMED</t>
  </si>
  <si>
    <t>NA/KA/MA/SA/ZU/04</t>
  </si>
  <si>
    <t>FAIZA SHUAIBU</t>
  </si>
  <si>
    <t>NA/KA/MA/FA/AI/05</t>
  </si>
  <si>
    <t>KHADIJA MADAKI</t>
  </si>
  <si>
    <t>MARYAM MUNTARI</t>
  </si>
  <si>
    <t>NA/KA/MA/MA/FA/02</t>
  </si>
  <si>
    <t>AMINA SHUAIBU</t>
  </si>
  <si>
    <t>NA/KA/MA/AM/KH/04</t>
  </si>
  <si>
    <t>ASMAU NAFIU</t>
  </si>
  <si>
    <t>NA/KA/MA/AS/ZA/03</t>
  </si>
  <si>
    <t>NA/KA/MA/AI/KH/04</t>
  </si>
  <si>
    <t>AISHA MANSUR</t>
  </si>
  <si>
    <t>NA/KA/MA/AI/HA/04</t>
  </si>
  <si>
    <t>KHADIJA MUAZU</t>
  </si>
  <si>
    <t>NA/KA/MA/KH/AI/03</t>
  </si>
  <si>
    <t>MAIMUNA ABBA</t>
  </si>
  <si>
    <t>NA/KA/MA/MA/HA/01</t>
  </si>
  <si>
    <t>MURJA MANSUR</t>
  </si>
  <si>
    <t>NA/KA/MA/MU/BI/05</t>
  </si>
  <si>
    <t>FATIMA ABDULHAMID</t>
  </si>
  <si>
    <t>SAMSIYA ABDULHAMID</t>
  </si>
  <si>
    <t>NA/KA/MA/SA/SU/02</t>
  </si>
  <si>
    <t>RABIYATU SULEIMAN</t>
  </si>
  <si>
    <t>NA/KA/MA/RA/AI/07</t>
  </si>
  <si>
    <t>NA/KA/MA/SA/AM/07</t>
  </si>
  <si>
    <t>SAFIYA YUSUF</t>
  </si>
  <si>
    <t>NA/KA/MA/SA/HA/02</t>
  </si>
  <si>
    <t>KHADIJA UMAR</t>
  </si>
  <si>
    <t>NA/KA/MA/KH/AM/04</t>
  </si>
  <si>
    <t>HASIYA ALIYU</t>
  </si>
  <si>
    <t>NA/KA/MA/HA/MU/02</t>
  </si>
  <si>
    <t>NA/KA/MA/RU/MA/03</t>
  </si>
  <si>
    <t>SUWAIBA KABIRU</t>
  </si>
  <si>
    <t>NA/KA/MA/SU/JA/04</t>
  </si>
  <si>
    <t>SARAH SHEDRACH</t>
  </si>
  <si>
    <t>NA/KA/MA/SA/BE/05</t>
  </si>
  <si>
    <t>TARBA AHMED</t>
  </si>
  <si>
    <t>NA/KA/MA/TA/SA/10</t>
  </si>
  <si>
    <t>SALMA AHMED</t>
  </si>
  <si>
    <t>ZAINAB ABDULRAHMAN</t>
  </si>
  <si>
    <t>NA/KA/MA/ZA/HA/06</t>
  </si>
  <si>
    <t>FATIMA ABULLAHI</t>
  </si>
  <si>
    <t>NA/KA/MA/FA/AM/02</t>
  </si>
  <si>
    <t>BLESSING SAMSON</t>
  </si>
  <si>
    <t>NA/KA/MA/BL/MA/03</t>
  </si>
  <si>
    <t>MAIMUNA UMAR</t>
  </si>
  <si>
    <t>NA/KA/MA/MA/ZA/03</t>
  </si>
  <si>
    <t>NA/KA/MA/AI/NA/03</t>
  </si>
  <si>
    <t>ZAINABU ABUBAKAR</t>
  </si>
  <si>
    <t>RAHAMA RABIU</t>
  </si>
  <si>
    <t>AMINA MAMOD</t>
  </si>
  <si>
    <t>NA/KA/MA/AM/SA/10</t>
  </si>
  <si>
    <t>FATIMA AWAL</t>
  </si>
  <si>
    <t>HAFSAT SALEH</t>
  </si>
  <si>
    <t>NA/KA/MA/HA/AM/03</t>
  </si>
  <si>
    <t>MARYAM ABUBAKAR</t>
  </si>
  <si>
    <t>NA/KA/MA/MA/BA/01</t>
  </si>
  <si>
    <t>UMMI IBRAHIM</t>
  </si>
  <si>
    <t>NA/KA/MA/UM/AI/02</t>
  </si>
  <si>
    <t>SHAMSIYA ISAH</t>
  </si>
  <si>
    <t>NA/KA/MA/SH/HA/03</t>
  </si>
  <si>
    <t>MAIMUNA JABIRU</t>
  </si>
  <si>
    <t>NA/KA/MA/MA/HA/07</t>
  </si>
  <si>
    <t>NAFISAT T. AHMODU</t>
  </si>
  <si>
    <t>NA/KA/MA/NA/OT/01</t>
  </si>
  <si>
    <t>NA/KA/MA/AI/RA/03</t>
  </si>
  <si>
    <t>AISHA MEKAHI</t>
  </si>
  <si>
    <t>NA/KA/MA/AI/RA/05</t>
  </si>
  <si>
    <t>BLESSING B. AMOS</t>
  </si>
  <si>
    <t>NA/KA/MA/BL/AL/04</t>
  </si>
  <si>
    <t>ALICE SHEDRACK</t>
  </si>
  <si>
    <t>NA/KA/MA/AL/SA/11</t>
  </si>
  <si>
    <t>HAUWA MUKTAR</t>
  </si>
  <si>
    <t>NA/KA/MA/HA/RA/06</t>
  </si>
  <si>
    <t>RABIATU MOHAMMED</t>
  </si>
  <si>
    <t>NA/KA/MA/RA/HA/02</t>
  </si>
  <si>
    <t>ESTHER STEPHEN</t>
  </si>
  <si>
    <t>NA/KA/MA/ES/MA/03</t>
  </si>
  <si>
    <t>MARYAM STEPHEN</t>
  </si>
  <si>
    <t>NA/KA/MA/MA/AM/03</t>
  </si>
  <si>
    <t>JOY HASSAN</t>
  </si>
  <si>
    <t>NA/KA/MA/JO/JU/01</t>
  </si>
  <si>
    <t>NA/KA/MA/HA/RA/02</t>
  </si>
  <si>
    <t>KHADIJAT ADAMU</t>
  </si>
  <si>
    <t>NA/KA/MA/KH/HA/05</t>
  </si>
  <si>
    <t>SAUDE MOHAMMED</t>
  </si>
  <si>
    <t>NA/KA/MA/SA/SA/03</t>
  </si>
  <si>
    <t>RABIATU BASHIRU ADAMU</t>
  </si>
  <si>
    <t>NA/KA/MA/RA/SU/02</t>
  </si>
  <si>
    <t>HAJARA MOHAMMED</t>
  </si>
  <si>
    <t>NA/KA/MA/HA/AI/01</t>
  </si>
  <si>
    <t>KHADIJAT IBRAHIM</t>
  </si>
  <si>
    <t>NA/KA/MA/KH/AM/02</t>
  </si>
  <si>
    <t>FATIMA MAKAILA</t>
  </si>
  <si>
    <t>NA/KA/MA/FA/ZU/02</t>
  </si>
  <si>
    <t>MARYAM ISAH</t>
  </si>
  <si>
    <t>NA/KA/MA/MA/AI/02</t>
  </si>
  <si>
    <t>KALISAT ADAMU</t>
  </si>
  <si>
    <t>NA/KA/MA/KA/SU/03</t>
  </si>
  <si>
    <t>NAFISAT NUHU</t>
  </si>
  <si>
    <t>NA/KA/MA/NA/AB/04</t>
  </si>
  <si>
    <t>AINAU YAKUBU</t>
  </si>
  <si>
    <t>NA/KA/MA/AI/UB/01</t>
  </si>
  <si>
    <t>RASHIDA ISAH</t>
  </si>
  <si>
    <t>NA/KA/MA/RA/AI/02</t>
  </si>
  <si>
    <t>FIRDAUSI ISMAIL</t>
  </si>
  <si>
    <t>NA/KA/MA/FI/AI/05</t>
  </si>
  <si>
    <t>AISHA A. ALIYU</t>
  </si>
  <si>
    <t>NA/KA/MA/AI/KH/02</t>
  </si>
  <si>
    <t>ZAINAB SIRAJO</t>
  </si>
  <si>
    <t>NA/KA/MA/ZA/HA/02</t>
  </si>
  <si>
    <t>ZAINAB ISAH</t>
  </si>
  <si>
    <t>NA/KA/MA/ZA/MA/08</t>
  </si>
  <si>
    <t>BALKISU YAKUBU</t>
  </si>
  <si>
    <t>NA/KA/MA/BA/HA/04</t>
  </si>
  <si>
    <t>ZAINAB AHMED</t>
  </si>
  <si>
    <t>NA/KA/MA/ZA/RA/02</t>
  </si>
  <si>
    <t>KHADIJAT JAZULI</t>
  </si>
  <si>
    <t>NA/KA/MA/KH/HA/03</t>
  </si>
  <si>
    <t>ZARA'U MUSA</t>
  </si>
  <si>
    <t>HUSSEINA MOHAMMED</t>
  </si>
  <si>
    <t>NA/KA/MA/HU/RA/06</t>
  </si>
  <si>
    <t>MARAYA ALIYU</t>
  </si>
  <si>
    <t>ZAINAB S. ALIYU</t>
  </si>
  <si>
    <t>NAFISA UMAR FARUK</t>
  </si>
  <si>
    <t>NA/KA/MA/NA/ZA/04</t>
  </si>
  <si>
    <t>JAMILA YUSHAWU</t>
  </si>
  <si>
    <t>NA/KA/MA/JA/HA/02</t>
  </si>
  <si>
    <t>AISHA SHIHULA</t>
  </si>
  <si>
    <t>BINTA MUSA</t>
  </si>
  <si>
    <t>NA/KA/MA/BI/RU/04</t>
  </si>
  <si>
    <t>AISHA ABDUL</t>
  </si>
  <si>
    <t>ZANATU USMAN</t>
  </si>
  <si>
    <t>NA/KA/MA/ZA/ZA/02</t>
  </si>
  <si>
    <t>RUKAIYA MOHAMMED ABDULLAHI</t>
  </si>
  <si>
    <t>NA/KA/MA/RU/AS/03</t>
  </si>
  <si>
    <t>HALIMA YAHAYA</t>
  </si>
  <si>
    <t>NA/KA/MA/HA/FA/11</t>
  </si>
  <si>
    <t>HASSANA UMAR</t>
  </si>
  <si>
    <t>NA/KA/MA/HA/MA/08</t>
  </si>
  <si>
    <t>SUMAIYA JEFAR</t>
  </si>
  <si>
    <t>NA/KA/MA/SU/KH/01</t>
  </si>
  <si>
    <t>ZAINAB SULEIMAN</t>
  </si>
  <si>
    <t>NA/KA/MA/ZA/HA/04</t>
  </si>
  <si>
    <t>ZAINAB MUSA</t>
  </si>
  <si>
    <t>NA/KA/MA/ZA/AI/01</t>
  </si>
  <si>
    <t>ANITA UCHENNA</t>
  </si>
  <si>
    <t>NA/KA/MA/AN/KA/05</t>
  </si>
  <si>
    <t>NANCY YONANA</t>
  </si>
  <si>
    <t>NA/KA/MA/NA/TI/02</t>
  </si>
  <si>
    <t>MARY JERRY</t>
  </si>
  <si>
    <t>HAUWA SULEIMAN</t>
  </si>
  <si>
    <t>NA/KA/MA/HA/MA/02</t>
  </si>
  <si>
    <t>FAVOUR OLA</t>
  </si>
  <si>
    <t>NA/KA/MA/FA/TI/04</t>
  </si>
  <si>
    <t>ZULAIHAT ABDULLAHI</t>
  </si>
  <si>
    <t>NA/KA/MA/ZU/HA/03</t>
  </si>
  <si>
    <t>ASMAU MOHAMMED</t>
  </si>
  <si>
    <t>NA/KA/MA/AS/MA/02</t>
  </si>
  <si>
    <t>KHADIJAT MOHAMMED</t>
  </si>
  <si>
    <t>NA/KA/MA/KH/KH/10</t>
  </si>
  <si>
    <t>BLESSING AGADA</t>
  </si>
  <si>
    <t>NA/KA/MA/BL/JU/07</t>
  </si>
  <si>
    <t>FATIMAH ISIAKA</t>
  </si>
  <si>
    <t>JEMILA ISIAKA</t>
  </si>
  <si>
    <t>NA/KA/MA/JE/ZU/01</t>
  </si>
  <si>
    <t>FEDIRECIA DANLADI</t>
  </si>
  <si>
    <t>NA/KA/MA/FE/RA/08</t>
  </si>
  <si>
    <t>NA/KA/MA/ZA/HA/01</t>
  </si>
  <si>
    <t>RITA NANTIN</t>
  </si>
  <si>
    <t>NA/KA/MA/RI/LI/04</t>
  </si>
  <si>
    <t>PETRIN REUBEN</t>
  </si>
  <si>
    <t>NA/KA/MA/PE/NA/04</t>
  </si>
  <si>
    <t>FELICIA PAM</t>
  </si>
  <si>
    <t>NA/KA/MA/FE/RO/04</t>
  </si>
  <si>
    <t>HAFSAT YUSUF</t>
  </si>
  <si>
    <t>ESTHER YAKSON</t>
  </si>
  <si>
    <t>NA/KA/MA/ES/JU/08</t>
  </si>
  <si>
    <t>MONICA BULUS</t>
  </si>
  <si>
    <t>NA/KA/MA/MO/LA/02</t>
  </si>
  <si>
    <t>HAUWA ABDULRAZAQ</t>
  </si>
  <si>
    <t>AISHA ABDULLRAZEEZ</t>
  </si>
  <si>
    <t>NA/KA/MA/AI/BA/05</t>
  </si>
  <si>
    <t>AZUMI EMMANUEL</t>
  </si>
  <si>
    <t>NA/KA/MA/AZ/LA/06</t>
  </si>
  <si>
    <t>WASILA SANUSI</t>
  </si>
  <si>
    <t>NA/KA/MA/WA/HA/03</t>
  </si>
  <si>
    <t>REBECCA MICAH</t>
  </si>
  <si>
    <t>NA/KA/MA/RE/LA/05</t>
  </si>
  <si>
    <t>AMINA ISAH</t>
  </si>
  <si>
    <t>NA/KA/MA/AM/SA/03</t>
  </si>
  <si>
    <t>FAITH ISAAC</t>
  </si>
  <si>
    <t>NA/KA/MA/FA/BL/01</t>
  </si>
  <si>
    <t>FATIMA HARUNA</t>
  </si>
  <si>
    <t>NA/KA/MA/FA/NA/01</t>
  </si>
  <si>
    <t>RUKAYYA MOHAMMED</t>
  </si>
  <si>
    <t>NA/KA/MA/RU/RA/06</t>
  </si>
  <si>
    <t>ABIGAIL SAMUEL</t>
  </si>
  <si>
    <t>NA/KA/MA/AB/PA/01</t>
  </si>
  <si>
    <t>SUSAN BAWA</t>
  </si>
  <si>
    <t>NA/KA/MA/SU/TI/04</t>
  </si>
  <si>
    <t>KHADIJAT YUNUSA</t>
  </si>
  <si>
    <t>NA/KA/MA/KH/SA/02</t>
  </si>
  <si>
    <t>CHRISTIANA ANOMA</t>
  </si>
  <si>
    <t>NA/KA/MA/CH/ME/05</t>
  </si>
  <si>
    <t>BINTA USMAN</t>
  </si>
  <si>
    <t>NA/KA/MA/BI/LA/04</t>
  </si>
  <si>
    <t>NA/KA/MA/ZA/RA/03</t>
  </si>
  <si>
    <t>AMINA AHMED</t>
  </si>
  <si>
    <t>NA/KA/MA/AM/BA/01</t>
  </si>
  <si>
    <t>NA/KA/MA/ZA/FA/09</t>
  </si>
  <si>
    <t>NA/KA/MA/AI/AM/05</t>
  </si>
  <si>
    <t xml:space="preserve">AISHA ALI </t>
  </si>
  <si>
    <t>NA/KA/MA/AI/YA/03</t>
  </si>
  <si>
    <t>KHAUSAR SANUSI</t>
  </si>
  <si>
    <t>CHRISTIANA VICTOR</t>
  </si>
  <si>
    <t>NA/KA/MA/CH/FE/08</t>
  </si>
  <si>
    <t>BILKISU MOHAMMED</t>
  </si>
  <si>
    <t>NA/KA/MA/BI/FA/03</t>
  </si>
  <si>
    <t>HADIZA IDRIS</t>
  </si>
  <si>
    <t>VICTORIA ALKALI</t>
  </si>
  <si>
    <t>NA/KA/MA/VI/AN/04</t>
  </si>
  <si>
    <t>RUKAIYA HUSSEINI</t>
  </si>
  <si>
    <t>NA/KA/MA/RU/HA/04</t>
  </si>
  <si>
    <t>AISHA BELLO</t>
  </si>
  <si>
    <t>NA/KA/MA/AI/MA/07</t>
  </si>
  <si>
    <t>HALIMA ABDULLAHI</t>
  </si>
  <si>
    <t>NA/KA/MA/HA/RU/05</t>
  </si>
  <si>
    <t>ZAINAB ABDULLAHI</t>
  </si>
  <si>
    <t>NA/KA/MA/ZA/SA/01</t>
  </si>
  <si>
    <t>SHAFAATU MOHAMMED</t>
  </si>
  <si>
    <t>NA/KA/MA/SH/FA/06</t>
  </si>
  <si>
    <t>HADIZA MOHAMMED</t>
  </si>
  <si>
    <t>SUMAIYA YUSHAU</t>
  </si>
  <si>
    <t>NA/KA/MA/SU/FA/03</t>
  </si>
  <si>
    <t>SHAMSIYA ILIYASU</t>
  </si>
  <si>
    <t>NA/KA/MA/SH/RU/05</t>
  </si>
  <si>
    <t>ZAINAB SAFIYAN</t>
  </si>
  <si>
    <t>NA/KA/MA/ZA/BI/01</t>
  </si>
  <si>
    <t>HADIZA ADAMU</t>
  </si>
  <si>
    <t>NA/KA/MA/ZA/HU/04</t>
  </si>
  <si>
    <t>NA/KA/MA/NA/ZU/01</t>
  </si>
  <si>
    <t>RUKAYYA IBRAHIM</t>
  </si>
  <si>
    <t>NA/KA/MA/RU/AM/03</t>
  </si>
  <si>
    <t>HUSSEINA SHIHU</t>
  </si>
  <si>
    <t>NA/KA/MA/HU/KH/03</t>
  </si>
  <si>
    <t>FATIMA ILIYASU</t>
  </si>
  <si>
    <t>NA/KA/MA/FA/AI/06</t>
  </si>
  <si>
    <t>KHADIJA ILIYASU</t>
  </si>
  <si>
    <t>HAJARA INUSA</t>
  </si>
  <si>
    <t>NA/KA/MA/HA/ZA/04</t>
  </si>
  <si>
    <t>HAFSAT YAKUBU</t>
  </si>
  <si>
    <t>Neighbour</t>
  </si>
  <si>
    <t>GRACE BIDEMI</t>
  </si>
  <si>
    <t>NA/KA/MA/GR/VI/03</t>
  </si>
  <si>
    <t>BLESSING SYLVANUS</t>
  </si>
  <si>
    <t>NA/KA/MA/BL/AD/04</t>
  </si>
  <si>
    <t>UMMI SALMA ALIYU</t>
  </si>
  <si>
    <t>NA/KA/MA/UM/FA/02</t>
  </si>
  <si>
    <t>JOY MATTHEW</t>
  </si>
  <si>
    <t>NA/KA/MA/JO/GR/01</t>
  </si>
  <si>
    <t>RUTH ILIYA</t>
  </si>
  <si>
    <t>NA/KA/MA/RU/MA/02</t>
  </si>
  <si>
    <t>PHILOMINA ALLIT</t>
  </si>
  <si>
    <t>NA/KA/MA/PH/KA/02</t>
  </si>
  <si>
    <t>JOY NASIRU</t>
  </si>
  <si>
    <t>NA/KA/MA/JO/DO/02</t>
  </si>
  <si>
    <t>NMA MICHEAL</t>
  </si>
  <si>
    <t>NA/KA/MA/NM/FA/03</t>
  </si>
  <si>
    <t>NA/KA/MA/FA/MA/07</t>
  </si>
  <si>
    <t>SHAMSIYA SHEHU</t>
  </si>
  <si>
    <t>NA/KA/MA/SH/HA/01</t>
  </si>
  <si>
    <t>MAIRO AHMED</t>
  </si>
  <si>
    <t>NA/KA/MA/MA/RA/01</t>
  </si>
  <si>
    <t>JUMMAI YUSUF</t>
  </si>
  <si>
    <t>NA/KA/MA/JU/LA/02</t>
  </si>
  <si>
    <t>SEKINAT SULEIMON</t>
  </si>
  <si>
    <t>NA/KA/MA/SE/MA/01</t>
  </si>
  <si>
    <t>LARABA ISA</t>
  </si>
  <si>
    <t>NA/KA/MA/LA/FA/03</t>
  </si>
  <si>
    <t>WALIDAH INUSA</t>
  </si>
  <si>
    <t>NA/KA/MA/WA/JU/05</t>
  </si>
  <si>
    <t>SAINATU MUSTAPHA</t>
  </si>
  <si>
    <t>NA/KA/MA/SA/HA/06</t>
  </si>
  <si>
    <t>HUSSEINA KABIRU</t>
  </si>
  <si>
    <t>NA/KA/MA/HU/FA/04</t>
  </si>
  <si>
    <t>NURATU HASSAN</t>
  </si>
  <si>
    <t>NA/KA/MA/NU/KH/03</t>
  </si>
  <si>
    <t>FATIMA ILYASU</t>
  </si>
  <si>
    <t>NA/KA/MA/FA/HU/01</t>
  </si>
  <si>
    <t>BASIRA MUSA</t>
  </si>
  <si>
    <t>NA/KA/MA/BA/HA/05</t>
  </si>
  <si>
    <t>IKILIMA ISHAQ</t>
  </si>
  <si>
    <t>NA/KA/MA/IK/JU/01</t>
  </si>
  <si>
    <t>LAMI ISHAYA</t>
  </si>
  <si>
    <t>NA/KA/MA/LA/SA/02</t>
  </si>
  <si>
    <t>HASFAT ALLAHKAYI</t>
  </si>
  <si>
    <t>NA/KA/MA/HA/LA/03</t>
  </si>
  <si>
    <t>PATIENCE DAUDA</t>
  </si>
  <si>
    <t>NA/KA/MA/PA/DA/07</t>
  </si>
  <si>
    <t>RAMATU ABDULMALIK</t>
  </si>
  <si>
    <t>NA/KA/MA/RA/DU/03</t>
  </si>
  <si>
    <t>RASPHAT MAHMUD</t>
  </si>
  <si>
    <t>NA/KA/MA/RA/HM/05</t>
  </si>
  <si>
    <t>RABI ISMAIL</t>
  </si>
  <si>
    <t>NA/KA/MA/RA/IL/01</t>
  </si>
  <si>
    <t>Week 30</t>
  </si>
  <si>
    <t>KHADIJAT BELLO</t>
  </si>
  <si>
    <t>NA/KA/MA/KH/SA/04</t>
  </si>
  <si>
    <t>JOY GALADIMA</t>
  </si>
  <si>
    <t>NA/KA/MA/JO/WI/02</t>
  </si>
  <si>
    <t>FAITH PHILIP</t>
  </si>
  <si>
    <t>NA/KA/MA/FA/RH/02</t>
  </si>
  <si>
    <t>HELEN DAUDA</t>
  </si>
  <si>
    <t>NA/KA/MA/HE/HA/01</t>
  </si>
  <si>
    <t>SHAMSIYA AHMED</t>
  </si>
  <si>
    <t>NANA IDRIS</t>
  </si>
  <si>
    <t>NA/KA/MA/NA/BI/01</t>
  </si>
  <si>
    <t>MAGRET ABDULKAREEM</t>
  </si>
  <si>
    <t>NA/KA/MA/MA/LO/06</t>
  </si>
  <si>
    <t>HALIMA MOHAMMED</t>
  </si>
  <si>
    <t>FATIMA ALIYU</t>
  </si>
  <si>
    <t>ZAINAB HAMIDU</t>
  </si>
  <si>
    <t>NA/KA/MA/ZA/RU/04</t>
  </si>
  <si>
    <t>HADIZA ALIYU</t>
  </si>
  <si>
    <t>NA/KA/MA/HA/RA/03</t>
  </si>
  <si>
    <t>SHAAWANATU ABDUL</t>
  </si>
  <si>
    <t>NA/KA/MA/SH/MA/01</t>
  </si>
  <si>
    <t>SUWAIBA ABUBAKAR</t>
  </si>
  <si>
    <t>FATIMA A. ABUBAKAR</t>
  </si>
  <si>
    <t>AISHA YAHAYA</t>
  </si>
  <si>
    <t>NA/KA/MA/AI/AM/01</t>
  </si>
  <si>
    <t>NA/KA/MA/ZA/MA/03</t>
  </si>
  <si>
    <t>MUFAIDA LAWAL</t>
  </si>
  <si>
    <t>NA/KA/MA/MU/HA/02</t>
  </si>
  <si>
    <t>AISHA ABU</t>
  </si>
  <si>
    <t>NA/KA/MA/AI/AI/04</t>
  </si>
  <si>
    <t>AISHA AHMAD</t>
  </si>
  <si>
    <t>FATIMA BELLO</t>
  </si>
  <si>
    <t>NA/KA/MA/FA/RU/01</t>
  </si>
  <si>
    <t>RAHIMA ABUBAKAR</t>
  </si>
  <si>
    <t>NA/KA/MA/RA/FA/03</t>
  </si>
  <si>
    <t>HADIZA ISA</t>
  </si>
  <si>
    <t>NA/KA/MA/HA/SU/01</t>
  </si>
  <si>
    <t>FIRDAUSI SULEIMAN</t>
  </si>
  <si>
    <t>NA/KA/MA/FI/AI/02</t>
  </si>
  <si>
    <t>NA/KA/MA/AI/MU/04</t>
  </si>
  <si>
    <t>MARIYA SAAD</t>
  </si>
  <si>
    <t>NA/KA/MA/MA/IL/03</t>
  </si>
  <si>
    <t>FATIMA HASSAN</t>
  </si>
  <si>
    <t>NA/KA/MA/FA/FA/02</t>
  </si>
  <si>
    <t>Week 32</t>
  </si>
  <si>
    <t>RUKAYYA HUSSAINI</t>
  </si>
  <si>
    <t>NA/KA/MA/RU/AI/01</t>
  </si>
  <si>
    <t>SAFIYA LAWAL</t>
  </si>
  <si>
    <t>NA/KA/MA/MA/MA/01</t>
  </si>
  <si>
    <t>SUMAIYA AUWAL</t>
  </si>
  <si>
    <t>AISHATU IBRAHIM</t>
  </si>
  <si>
    <t>NA/KA/MA/AI/LA/05</t>
  </si>
  <si>
    <t>PATU IBRAHIM</t>
  </si>
  <si>
    <t>NA/KA/MA/PA/RA/01</t>
  </si>
  <si>
    <t>JUMMAI DANLADI</t>
  </si>
  <si>
    <t>NA/KA/MA/JU/SA/06</t>
  </si>
  <si>
    <t>LAMI SHAFA</t>
  </si>
  <si>
    <t>NA/KA/MA/LA/MA/02</t>
  </si>
  <si>
    <t>ASABE MUSA</t>
  </si>
  <si>
    <t>NA/KA/MA/AS/ES/02</t>
  </si>
  <si>
    <t>UMMISALMA YAKUBU</t>
  </si>
  <si>
    <t>NA/KA/MA/UM/MA/01</t>
  </si>
  <si>
    <t>MEMUNA AHMED</t>
  </si>
  <si>
    <t>NA/KA/MA/ME/JU/03</t>
  </si>
  <si>
    <t>GODIYA JOHN</t>
  </si>
  <si>
    <t>NA/KA/MA/GO/RA/04</t>
  </si>
  <si>
    <t>RABI MUSTAPHA</t>
  </si>
  <si>
    <t>NA/KA/MA/RA/SA/07</t>
  </si>
  <si>
    <t>GOLD DANIEL</t>
  </si>
  <si>
    <t>NA/KA/MA/GO/EL/03</t>
  </si>
  <si>
    <t>MARIA JERRY</t>
  </si>
  <si>
    <t>NA/KA/MA/MA/RA/02</t>
  </si>
  <si>
    <t>ZAINAB USMAN</t>
  </si>
  <si>
    <t>NA/KA/MA/ZA/RU/02</t>
  </si>
  <si>
    <t>Week 33</t>
  </si>
  <si>
    <t>GLADYS THOMAS</t>
  </si>
  <si>
    <t>NA/KA/MA/GL/LA/03</t>
  </si>
  <si>
    <t>PEACE MONDAY</t>
  </si>
  <si>
    <t>NA/KA/MA/PE/MA/03</t>
  </si>
  <si>
    <t>LAWISA HAFIZ</t>
  </si>
  <si>
    <t>NA/KA/MA/LA/ZA/02</t>
  </si>
  <si>
    <t>WASILA IBRAHIM</t>
  </si>
  <si>
    <t>NA/KA/MA/WA/FA/03</t>
  </si>
  <si>
    <t>Week 34</t>
  </si>
  <si>
    <t>AGNES ARIKE</t>
  </si>
  <si>
    <t>NA/KA/MA/AG/RO/03</t>
  </si>
  <si>
    <t>BLESSING YAHAYA</t>
  </si>
  <si>
    <t>NA/KA/MA/BL/SA/03</t>
  </si>
  <si>
    <t>NA/KA/MA/SA/AI/06</t>
  </si>
  <si>
    <t>SUMAIYA SHUAIBU</t>
  </si>
  <si>
    <t>NA/KA/MA/SU/AM/08</t>
  </si>
  <si>
    <t>HAUWAU MUHAMMED AUWAL</t>
  </si>
  <si>
    <t>MUMMY ZAK HASSAN</t>
  </si>
  <si>
    <t>NA/KA/MA/MU/HA/01</t>
  </si>
  <si>
    <t>JAMILA ADAM</t>
  </si>
  <si>
    <t>NA/KA/MA/JA/AI/03</t>
  </si>
  <si>
    <t>HAUWAU MUHAMMED</t>
  </si>
  <si>
    <t>AISHA SAJO</t>
  </si>
  <si>
    <t>NA/KA/MA/AI/AI/06</t>
  </si>
  <si>
    <t>HARIRA MOHAMMED</t>
  </si>
  <si>
    <t>NA/KA/MA/HA/ZI/06</t>
  </si>
  <si>
    <t>ZAINAB SAJO</t>
  </si>
  <si>
    <t>FARIDA LAWAL</t>
  </si>
  <si>
    <t>MARIYA MUHAMMED</t>
  </si>
  <si>
    <t>NA/KA/MA/MA/SU/04</t>
  </si>
  <si>
    <t>Pregnant</t>
  </si>
  <si>
    <t>FAUZIYA SANI</t>
  </si>
  <si>
    <t>ZARA'U AMINU</t>
  </si>
  <si>
    <t>GLORIA ONUH</t>
  </si>
  <si>
    <t>NA/KA/MA/GL/LA/04</t>
  </si>
  <si>
    <t>MADINA IBRAHIM</t>
  </si>
  <si>
    <t>NA/KA/MA/MA/HA/06</t>
  </si>
  <si>
    <t>NA/KA/MA/FA/HA/08</t>
  </si>
  <si>
    <t>RABI ADAMU</t>
  </si>
  <si>
    <t>NA/KA/MA/RA/MU/02</t>
  </si>
  <si>
    <t>ZAINAB KABIRU</t>
  </si>
  <si>
    <t>ZUWAIRA SALISU</t>
  </si>
  <si>
    <t>NA/KA/MA/ZU/AI/04</t>
  </si>
  <si>
    <t>FIRDAUSI MOHAMMED</t>
  </si>
  <si>
    <t>MARYAM MOHAMMAD</t>
  </si>
  <si>
    <t>HAJARA KABIRU</t>
  </si>
  <si>
    <t>ZARA ABDULAZEZ</t>
  </si>
  <si>
    <t>FATILA ANUR</t>
  </si>
  <si>
    <t>NA/KA/MA/FA/MU/01</t>
  </si>
  <si>
    <t>AISHA SANI</t>
  </si>
  <si>
    <t>NA/KA/MA/AI/AI/02</t>
  </si>
  <si>
    <t>HAFSAT AMISU</t>
  </si>
  <si>
    <t>Week 35</t>
  </si>
  <si>
    <t>NAOMI JUTH</t>
  </si>
  <si>
    <t>NA/KA/MA/NA/KA/03</t>
  </si>
  <si>
    <t>HAPPINESS KAMDU</t>
  </si>
  <si>
    <t>NA/KA/MA/HA/JA/01</t>
  </si>
  <si>
    <t>DORCAS DAVOU</t>
  </si>
  <si>
    <t>NA/KA/MA/DO/SA/02</t>
  </si>
  <si>
    <t>HALIMA ISMAIL</t>
  </si>
  <si>
    <t>FAIZA UMAR</t>
  </si>
  <si>
    <t>ZAINAB SAADAT</t>
  </si>
  <si>
    <t>NA/KA/MA/ZA/AM/03</t>
  </si>
  <si>
    <t>NURA ZAINAB</t>
  </si>
  <si>
    <t>NA/KA/MA/NU/MA/06</t>
  </si>
  <si>
    <t>ZARA ABBA KAZA</t>
  </si>
  <si>
    <t>NA/KA/MA/ZA/BI/03</t>
  </si>
  <si>
    <t>NA/KA/MA/MA/TA/04</t>
  </si>
  <si>
    <t>OYOCHUCHE YAYA</t>
  </si>
  <si>
    <t>NA/KA/MA/OY/PA/02</t>
  </si>
  <si>
    <t>AINAI'U HARUNA</t>
  </si>
  <si>
    <t>NA/KA/MA/AI/JU/05</t>
  </si>
  <si>
    <t>REGINA FELIX</t>
  </si>
  <si>
    <t>NA/KA/MA/RE/MA/03</t>
  </si>
  <si>
    <t>AISHA SANUSI</t>
  </si>
  <si>
    <t>UMMAKEYLI SALISU</t>
  </si>
  <si>
    <t>NA/KA/MA/UM/NU/03</t>
  </si>
  <si>
    <t>HASSANA MOH'D</t>
  </si>
  <si>
    <t>NALIA BULUS</t>
  </si>
  <si>
    <t>NA/KA/MA/NA/LA/05</t>
  </si>
  <si>
    <t>BLESSING ALFRED</t>
  </si>
  <si>
    <t>NA/KA/MA/BL/HE/04</t>
  </si>
  <si>
    <t>BRIGHT SUNDAY</t>
  </si>
  <si>
    <t>NA/KA/MA/BR/AR/04</t>
  </si>
  <si>
    <t>ASABE YAKUBU</t>
  </si>
  <si>
    <t>NA/KA/MA/AS/AS/01</t>
  </si>
  <si>
    <t>CLEARITY AHON</t>
  </si>
  <si>
    <t>NA/KA/MA/CL/BL/01</t>
  </si>
  <si>
    <t>MARYAM NASIR</t>
  </si>
  <si>
    <t>NA/KA/MA/MA/KH/09</t>
  </si>
  <si>
    <t>HALIMA HASSAN</t>
  </si>
  <si>
    <t>NA/KA/MA/HA/MA/07</t>
  </si>
  <si>
    <t>BISILA WYINKA</t>
  </si>
  <si>
    <t>NA/KA/MA/BI/MA/02</t>
  </si>
  <si>
    <t>PEACE ANOMA</t>
  </si>
  <si>
    <t>NA/KA/MA/PE/ME/04</t>
  </si>
  <si>
    <t>HAFSAT DANTANI</t>
  </si>
  <si>
    <t>NA/KA/MA/HA/KH/01</t>
  </si>
  <si>
    <t>KHADIJA ABUBAKAR</t>
  </si>
  <si>
    <t>FALMATA BUKAR</t>
  </si>
  <si>
    <t>FATIMA HUSSEINI</t>
  </si>
  <si>
    <t>NA/KA/MA/FA/KU/11</t>
  </si>
  <si>
    <t>GOYA AHMAD</t>
  </si>
  <si>
    <t>NA/KA/MA/GO/AM/04</t>
  </si>
  <si>
    <t>NA/KA/MA/MA/HA/02</t>
  </si>
  <si>
    <t xml:space="preserve">AISHATU HASSAN </t>
  </si>
  <si>
    <t>NA/KA/MA/AI/AM/02</t>
  </si>
  <si>
    <t>FATIMA S. UMAR</t>
  </si>
  <si>
    <t>NA/KA/MA/FA/AI/03</t>
  </si>
  <si>
    <t>RUKAIYA MOHAMMED</t>
  </si>
  <si>
    <t>NA/KA/MA/RU/AM/02</t>
  </si>
  <si>
    <t>SHAFATU NURA</t>
  </si>
  <si>
    <t>FATIMA GARGAR</t>
  </si>
  <si>
    <t>NA/KA/MA/FA/MA/06</t>
  </si>
  <si>
    <t>UMMI ISHAYA</t>
  </si>
  <si>
    <t>YESMIN NASIR</t>
  </si>
  <si>
    <t>NA/KA/MA/YE/HA/03</t>
  </si>
  <si>
    <t>ZAINAB ABDULLRAHMAN</t>
  </si>
  <si>
    <t>NA/KA/MA/ZA/AM/01</t>
  </si>
  <si>
    <t>MARIYA SAIDU</t>
  </si>
  <si>
    <t>NA/KA/MA/MA/MA/07</t>
  </si>
  <si>
    <t>SADIYA SAIDU</t>
  </si>
  <si>
    <t>AYIMA TAKUR</t>
  </si>
  <si>
    <t>NA/KA/MA/AY/HA/01</t>
  </si>
  <si>
    <t>HASSANA MOHAMMED</t>
  </si>
  <si>
    <t>NA/KA/MA/HA/AS/09</t>
  </si>
  <si>
    <t>COMFORT ABRAHAM</t>
  </si>
  <si>
    <t>NA/KA/MA/CO/JU/02</t>
  </si>
  <si>
    <t>Week 37</t>
  </si>
  <si>
    <t>GLORIA ALEX</t>
  </si>
  <si>
    <t>NA/KA/MA/GL/JU/02</t>
  </si>
  <si>
    <t>GOODNESS OGUAMANAM</t>
  </si>
  <si>
    <t>NA/KA/MA/GO/FA/03</t>
  </si>
  <si>
    <t>NA/KA/MA/AM/AM/03</t>
  </si>
  <si>
    <t>BASMA AHMED</t>
  </si>
  <si>
    <t>NA/KA/MA/BA/JA/01</t>
  </si>
  <si>
    <t>Week 38</t>
  </si>
  <si>
    <t>LAMI ADAMU</t>
  </si>
  <si>
    <t>NA/KA/MA/LA/FA/09</t>
  </si>
  <si>
    <t>AISHA BUHARI</t>
  </si>
  <si>
    <t>Week 39</t>
  </si>
  <si>
    <t>MARYAM HARIS</t>
  </si>
  <si>
    <t>NA/KA/MA/MA/KA/02</t>
  </si>
  <si>
    <t>FATIMA ALI</t>
  </si>
  <si>
    <t>SAFIYA HALILU</t>
  </si>
  <si>
    <t>NA/KA/MA/SA/MA/03</t>
  </si>
  <si>
    <t xml:space="preserve">None </t>
  </si>
  <si>
    <t>HALIMA BASHIR</t>
  </si>
  <si>
    <t>NA/KA/MA/HA/TA/05</t>
  </si>
  <si>
    <t>MARYAM RASHEED</t>
  </si>
  <si>
    <t>NA/KA/MA/MA/JA/02</t>
  </si>
  <si>
    <t>AISHA RIDWAN</t>
  </si>
  <si>
    <t>NA/KA/MA/AI/HA/07</t>
  </si>
  <si>
    <t>JUMMAI SANI</t>
  </si>
  <si>
    <t>NA/KA/MA/JU/SA/04</t>
  </si>
  <si>
    <t>SUMMAYYA UMAR</t>
  </si>
  <si>
    <t>NA/KA/MA/SU/KH/04</t>
  </si>
  <si>
    <t>YASIRA MUSA</t>
  </si>
  <si>
    <t>NA/KA/MA/YA/LA/03</t>
  </si>
  <si>
    <t>JAMILA YUSUF</t>
  </si>
  <si>
    <t>NA/KA/MA/JA/MA/06</t>
  </si>
  <si>
    <t>TALATU USMAN</t>
  </si>
  <si>
    <t>NA/KA/MA/TA/JU/03</t>
  </si>
  <si>
    <t>NA/KA/MA/FA/KH/02</t>
  </si>
  <si>
    <t>AISHA ABBAS</t>
  </si>
  <si>
    <t>NA/KA/MA/AI/AM/09</t>
  </si>
  <si>
    <t>HADIZA ABDULLAHI</t>
  </si>
  <si>
    <t>FATIMA SADAM</t>
  </si>
  <si>
    <t>NA/KA/MA/FA/SU/06</t>
  </si>
  <si>
    <t>SA'ADATU ILIYASU</t>
  </si>
  <si>
    <t>NA/KA/MA/SA/SH/04</t>
  </si>
  <si>
    <t>SHAMSIYA GIMBA</t>
  </si>
  <si>
    <t>NA/KA/MA/SH/KH/05</t>
  </si>
  <si>
    <t>HARIRA SADIQ</t>
  </si>
  <si>
    <t>ZUWAIRA HASSAN</t>
  </si>
  <si>
    <t>NA/KA/MA/ZU/FA/03</t>
  </si>
  <si>
    <t>HADIZA HASSAN</t>
  </si>
  <si>
    <t>RAKIYA ALIYU</t>
  </si>
  <si>
    <t>NA/KA/MA/RA/FA/08</t>
  </si>
  <si>
    <t>HABIBA YAHAYA</t>
  </si>
  <si>
    <t>NA/KA/MA/HA/AI/07</t>
  </si>
  <si>
    <t>Week 40</t>
  </si>
  <si>
    <t>SADIYA MUTARI</t>
  </si>
  <si>
    <t>NA/KA/MA/SA/RA/01</t>
  </si>
  <si>
    <t>KAITUMI HABILA</t>
  </si>
  <si>
    <t>NA/KA/MA/KA/AN/04</t>
  </si>
  <si>
    <t>NANCY AUTA</t>
  </si>
  <si>
    <t>NA/KA/MA/NA/KU/04</t>
  </si>
  <si>
    <t>BASIRA ISMAIL</t>
  </si>
  <si>
    <t>NA/KA/MA/BA/BI/07</t>
  </si>
  <si>
    <t>ILHANATU RAZAK</t>
  </si>
  <si>
    <t>NA/KA/MA/IL/SE/02</t>
  </si>
  <si>
    <t>RAMATU ABDULRAHMAN</t>
  </si>
  <si>
    <t>NA/KA/MA/RA/KH/01</t>
  </si>
  <si>
    <t>TALATU INUSA</t>
  </si>
  <si>
    <t>NA/KA/MA/TA/SA/03</t>
  </si>
  <si>
    <t>LARABA ISHAKU</t>
  </si>
  <si>
    <t>NA/KA/MA/LA/HA/09</t>
  </si>
  <si>
    <t>JAMILA OSU</t>
  </si>
  <si>
    <t>NA/KA/MA/JA/SH/10</t>
  </si>
  <si>
    <t>SARAH BINA</t>
  </si>
  <si>
    <t>NA/KA/MA/SA/VE/05</t>
  </si>
  <si>
    <t>HAFSAT DANASABE</t>
  </si>
  <si>
    <t>SIKIRATU JAMILU</t>
  </si>
  <si>
    <t>NA/KA/MA/SI/JU/04</t>
  </si>
  <si>
    <t>SARATU MUSA</t>
  </si>
  <si>
    <t>NA/KA/MA/SA/RE/06</t>
  </si>
  <si>
    <t>AISHATU ZAKARI</t>
  </si>
  <si>
    <t>NA/KA/MA/AI/HA/05</t>
  </si>
  <si>
    <t>BASMA SAHID</t>
  </si>
  <si>
    <t>NA/KA/MA/BA/AI/02</t>
  </si>
  <si>
    <t>SA'ADATU IDRIS</t>
  </si>
  <si>
    <t>NA/KA/MA/SA/SA/10</t>
  </si>
  <si>
    <t>MUFIDA LAWAL</t>
  </si>
  <si>
    <t>NA/KA/MA/MU/MA/06</t>
  </si>
  <si>
    <t>NA/KA/MA/AI/KH/01</t>
  </si>
  <si>
    <t>BILKISU AHMADU</t>
  </si>
  <si>
    <t>NA/KA/MA/BI/BA/03</t>
  </si>
  <si>
    <t>MARYAM IDRIS</t>
  </si>
  <si>
    <t>NA/KA/MA/MA/HA/03</t>
  </si>
  <si>
    <t>HULAIRA ADAM</t>
  </si>
  <si>
    <t>NA/KA/MA/HU/MA/04</t>
  </si>
  <si>
    <t>HASSANA IDRIS</t>
  </si>
  <si>
    <t>NA/KA/MA/HA/MA/10</t>
  </si>
  <si>
    <t>NURATU ISMAIL</t>
  </si>
  <si>
    <t>NA/KA/MA/NU/JA/07</t>
  </si>
  <si>
    <t>ZUBAIDA USMAN</t>
  </si>
  <si>
    <t>IKILIMA JAMIL</t>
  </si>
  <si>
    <t>NA/KA/MA/IK/HA/09</t>
  </si>
  <si>
    <t>YAHANAZU HAMISU</t>
  </si>
  <si>
    <t>NA/KA/MA/YA/MA/02</t>
  </si>
  <si>
    <t>SEKINATU ISAH</t>
  </si>
  <si>
    <t>NA/KA/MA/SE/UM/10</t>
  </si>
  <si>
    <t>NA/KA/MA/FA/WA/04</t>
  </si>
  <si>
    <t>SAFIRATU JUMAL</t>
  </si>
  <si>
    <t>NA/KA/MA/SA/TU/02</t>
  </si>
  <si>
    <t>HAUWA'U MUSTAPHA</t>
  </si>
  <si>
    <t>NA/KA/MA/HA/AI/10</t>
  </si>
  <si>
    <t>UMMI ZAKARI</t>
  </si>
  <si>
    <t>NA/KA/MA/UM/ZU/05</t>
  </si>
  <si>
    <t>HASIYA SANI</t>
  </si>
  <si>
    <t>NA/KA/MA/HA/UM/03</t>
  </si>
  <si>
    <t>JUMMAI LAMIDO</t>
  </si>
  <si>
    <t>NA/KA/MA/JU/SU/07</t>
  </si>
  <si>
    <t>WASILA MUSTAPHA</t>
  </si>
  <si>
    <t>NA/KA/MA/WA/GA/06</t>
  </si>
  <si>
    <t>NA/KA/MA/SH/SA/08</t>
  </si>
  <si>
    <t>UMMI ADAMU</t>
  </si>
  <si>
    <t>NA/KA/MA/UM/HU/07</t>
  </si>
  <si>
    <t>NA/KA/MA/AI/JA/01</t>
  </si>
  <si>
    <t>FATIMA IDRISU</t>
  </si>
  <si>
    <t>NA/KA/MA/FA/HA/06</t>
  </si>
  <si>
    <t>KALTIMI USMAN</t>
  </si>
  <si>
    <t>NA/KA/MA/KA/JU/03</t>
  </si>
  <si>
    <t>UMMAH ABBA</t>
  </si>
  <si>
    <t>NA/KA/MA/UM/KH/05</t>
  </si>
  <si>
    <t>ZAINAB ABUBAKAR</t>
  </si>
  <si>
    <t>NA/KA/MA/ZA/MA/02</t>
  </si>
  <si>
    <t>MAIMUNA ADAM</t>
  </si>
  <si>
    <t>NA/KA/MA/MA/HU/05</t>
  </si>
  <si>
    <t>SUMMY ABDULLAHI</t>
  </si>
  <si>
    <t>NA/KA/MA/SU/AI/04</t>
  </si>
  <si>
    <t>HINDATU MOHAMMED</t>
  </si>
  <si>
    <t>NA/KA/MA/HI/MA/02</t>
  </si>
  <si>
    <t>NA/KA/MA/ZA/FA/07</t>
  </si>
  <si>
    <t>NA/KA/MA/JA/SI/08</t>
  </si>
  <si>
    <t>FATIMA SALEH</t>
  </si>
  <si>
    <t>NA/KA/MA/FA/SA/03</t>
  </si>
  <si>
    <t>JUMMAI YUNUSA</t>
  </si>
  <si>
    <t>SALAMATU BIMBA</t>
  </si>
  <si>
    <t>NA/KA/MA/SA/KH/06</t>
  </si>
  <si>
    <t>NAFISATU UMAR</t>
  </si>
  <si>
    <t>NA/KA/MA/NA/AI/07</t>
  </si>
  <si>
    <t>NA/KA/MA/HA/BI/02</t>
  </si>
  <si>
    <t>BLESSING HENRY</t>
  </si>
  <si>
    <t>NA/KA/MA/BL/MA/01</t>
  </si>
  <si>
    <t>BIYAMA NA'ATI</t>
  </si>
  <si>
    <t>NA/KA/MA/BI/SA/01</t>
  </si>
  <si>
    <t>BLESSING ABAH</t>
  </si>
  <si>
    <t>NA/KA/MA/BL/MB/05</t>
  </si>
  <si>
    <t>USEINA ISIAKA</t>
  </si>
  <si>
    <t>NA/KA/MA/US/KH/01</t>
  </si>
  <si>
    <t>FATIMA ABUBAKAR</t>
  </si>
  <si>
    <t>NA/KA/MA/FA/SH/03</t>
  </si>
  <si>
    <t>GIFT CHRISTOPHER</t>
  </si>
  <si>
    <t>NA/KA/MA/GI/BI/01</t>
  </si>
  <si>
    <t>BELINA ABDUL</t>
  </si>
  <si>
    <t>NA/KA/MA/BE/AH/04</t>
  </si>
  <si>
    <t>MARY YONAD</t>
  </si>
  <si>
    <t>NA/KA/MA/MA/NA/01</t>
  </si>
  <si>
    <t>ZAINAB NASIM</t>
  </si>
  <si>
    <t>NA/KA/MA/ZA/MA/06</t>
  </si>
  <si>
    <t>NA/KA/MA/MA/KH/01</t>
  </si>
  <si>
    <t>THERIZA JOSEPH</t>
  </si>
  <si>
    <t>NA/KA/MA/TH/FE/02</t>
  </si>
  <si>
    <t>USAINA UMAR</t>
  </si>
  <si>
    <t>NA/KA/MA/US/ZU/01</t>
  </si>
  <si>
    <t>Week 42</t>
  </si>
  <si>
    <t>MARY LEONARD</t>
  </si>
  <si>
    <t>NA/KA/MA/MA/EL/01</t>
  </si>
  <si>
    <t>ZAINAB NASIRU</t>
  </si>
  <si>
    <t>NA/KA/MA/ZA/AD/03</t>
  </si>
  <si>
    <t>COMFORT EDE</t>
  </si>
  <si>
    <t>NA/KA/MA/CO/BE/02</t>
  </si>
  <si>
    <t>SALOMI JOSEPH</t>
  </si>
  <si>
    <t>NA/KA/MA/SA/KA/01</t>
  </si>
  <si>
    <t>SUZAN ODIKO</t>
  </si>
  <si>
    <t>NA/KA/MA/SU/MB/01</t>
  </si>
  <si>
    <t>OLORUNTOBA FOLASHADE</t>
  </si>
  <si>
    <t>NA/KA/MA/OL/RO/01</t>
  </si>
  <si>
    <t>Week 43</t>
  </si>
  <si>
    <t>ESTHER JOSEPH</t>
  </si>
  <si>
    <t>NA/KA/MA/ES/VI/06</t>
  </si>
  <si>
    <t>HIKMA DANMUSA</t>
  </si>
  <si>
    <t>NA/KA/MA/HI/EL/02</t>
  </si>
  <si>
    <t>HADIZA SHILU</t>
  </si>
  <si>
    <t>NA/KA/MA/HA/KA/03</t>
  </si>
  <si>
    <t>NA/KA/MA/FA/AI/04</t>
  </si>
  <si>
    <t>HALIMA SHUAIBU</t>
  </si>
  <si>
    <t>HAUWAU GARBA</t>
  </si>
  <si>
    <t>WASILA JUBRIL</t>
  </si>
  <si>
    <t>NA/KA/MA/WA/SU/06</t>
  </si>
  <si>
    <t>AINAU HARUNA</t>
  </si>
  <si>
    <t>NA/KA/MA/AI/BI/02</t>
  </si>
  <si>
    <t>BADIYA MUSA</t>
  </si>
  <si>
    <t>NA/KA/MA/BA/HA/03</t>
  </si>
  <si>
    <t>ZAIYATU ABUBAKAR</t>
  </si>
  <si>
    <t>NA/KA/MA/ZA/AM/13</t>
  </si>
  <si>
    <t>FIDDAUSI AUWAL</t>
  </si>
  <si>
    <t>NA/KA/MA/FI/UM/03</t>
  </si>
  <si>
    <t>RUKAIYA AUWAL</t>
  </si>
  <si>
    <t>NA/KA/MA/AM/AM/05</t>
  </si>
  <si>
    <t>SHAFA'ATU ALI</t>
  </si>
  <si>
    <t>NA/KA/MA/SH/AI/03</t>
  </si>
  <si>
    <t>HASSANA ABUBAKAR</t>
  </si>
  <si>
    <t>NA/KA/MA/HA/NA/02</t>
  </si>
  <si>
    <t>RUKKAIYA WADA</t>
  </si>
  <si>
    <t>AMINA YAHAYA</t>
  </si>
  <si>
    <t>NA/KA/MA/AM/HA/02</t>
  </si>
  <si>
    <t>ABU ADAMU</t>
  </si>
  <si>
    <t>NA/KA/MA/AB/KA/06</t>
  </si>
  <si>
    <t>SALAMATU MUSA</t>
  </si>
  <si>
    <t>NA/KA/MA/SA/AS/04</t>
  </si>
  <si>
    <t>KACHOLLOM CHARLES</t>
  </si>
  <si>
    <t>NA/KA/MA/KA/ES/04</t>
  </si>
  <si>
    <t>SUWAIBA SAIDU</t>
  </si>
  <si>
    <t>NA/KA/MA/SU/RA/01</t>
  </si>
  <si>
    <t>JULIANA JOHN</t>
  </si>
  <si>
    <t>NA/KA/MA/JU/VI/07</t>
  </si>
  <si>
    <t>RAMATU YA'U</t>
  </si>
  <si>
    <t>NA/KA/MA/RA/HA/01</t>
  </si>
  <si>
    <t>FATIMA MUSTAPHA</t>
  </si>
  <si>
    <t>NA/KA/MA/FA/RA/02</t>
  </si>
  <si>
    <t>Week 44</t>
  </si>
  <si>
    <t>MARIA SAMUEL</t>
  </si>
  <si>
    <t>NA/KA/MA/MA/FE/04</t>
  </si>
  <si>
    <t>FATIMA ABDULKAREEM</t>
  </si>
  <si>
    <t>JAMILA ADAMS</t>
  </si>
  <si>
    <t>NA/KA/MA/JA/HU/04</t>
  </si>
  <si>
    <t>ZIYADATU MUHAMMAD</t>
  </si>
  <si>
    <t>NA/KA/MA/ZI/RA/01</t>
  </si>
  <si>
    <t>HAUWA'U MUHAMMAD</t>
  </si>
  <si>
    <t>NA/KA/MA/HA/KA/01</t>
  </si>
  <si>
    <t>NAFISAT ADAM</t>
  </si>
  <si>
    <t>ZARA ISTIFANUS</t>
  </si>
  <si>
    <t>HALIMA SALISU</t>
  </si>
  <si>
    <t>NA/KA/MA/BA/FA/07</t>
  </si>
  <si>
    <t>HADIZA KADIRI</t>
  </si>
  <si>
    <t>RUTH EMMANUEL</t>
  </si>
  <si>
    <t>NA/KA/MA/RU/LA/01</t>
  </si>
  <si>
    <t>UMMI SHUAIBU</t>
  </si>
  <si>
    <t>NA/KA/MA/UM/BI/03</t>
  </si>
  <si>
    <t>WASILA AHMED</t>
  </si>
  <si>
    <t>NA/KA/MA/WA/UM/09</t>
  </si>
  <si>
    <t>SALAMATU RABI'U</t>
  </si>
  <si>
    <t>NA/KA/MA/SA/AM/03</t>
  </si>
  <si>
    <t>SA'ADATU HAMISU</t>
  </si>
  <si>
    <t>NA/KA/MA/SA/SH/07</t>
  </si>
  <si>
    <t>ZALIHA IBRAHIM</t>
  </si>
  <si>
    <t>NA/KA/MA/ZA/ZU/04</t>
  </si>
  <si>
    <t>BARDIYA UMAR</t>
  </si>
  <si>
    <t>SEKINA ALIYU</t>
  </si>
  <si>
    <t>NA/KA/MA/SE/BA/07</t>
  </si>
  <si>
    <t>KARIMA ABDULLAHI</t>
  </si>
  <si>
    <t>NA/KA/MA/KA/ZA/03</t>
  </si>
  <si>
    <t>NA/KA/MA/AM/FA/02</t>
  </si>
  <si>
    <t>PATIENCE IKONG</t>
  </si>
  <si>
    <t>NA/KA/MA/PA/HA/01</t>
  </si>
  <si>
    <t>CHARITY ISAAC</t>
  </si>
  <si>
    <t>NA/KA/MA/CH/LA/01</t>
  </si>
  <si>
    <t>BLESSING UNESI</t>
  </si>
  <si>
    <t>NA/KA/MA/BL/JU/01</t>
  </si>
  <si>
    <t>AMRAT LAWAL</t>
  </si>
  <si>
    <t>NA/KA/MA/AM/AS/03</t>
  </si>
  <si>
    <t>MURNA LAWAL</t>
  </si>
  <si>
    <t>WASILA YUNUSA</t>
  </si>
  <si>
    <t>NA/KA/MA/WA/AI/02</t>
  </si>
  <si>
    <t>NAFISA ADAM</t>
  </si>
  <si>
    <t>NA/KA/MA/NA/NA/01</t>
  </si>
  <si>
    <t>HAUWA M. NURA</t>
  </si>
  <si>
    <t>NA/KA/MA/HA/AI/02</t>
  </si>
  <si>
    <t>HUSSAINA ABDULLAHI</t>
  </si>
  <si>
    <t>NA/KA/MA/HU/HA/01</t>
  </si>
  <si>
    <t>MARIYA SA'AD</t>
  </si>
  <si>
    <t>NA/KA/MA/MA/ZA/01</t>
  </si>
  <si>
    <t>SALAMATU HASSAN</t>
  </si>
  <si>
    <t>NA/KA/MA/SA/MA/01</t>
  </si>
  <si>
    <t>NA/KA/MA/MA/RI/02</t>
  </si>
  <si>
    <t>NA/KA/MA/AM/AI/01</t>
  </si>
  <si>
    <t>NA/KA/MA/MA/SA/04</t>
  </si>
  <si>
    <t>GRACE LIVINUS</t>
  </si>
  <si>
    <t>NA/KA/MA/GR/ME/04</t>
  </si>
  <si>
    <t>HADIZA ISAH</t>
  </si>
  <si>
    <t>NA/KA/MA/HA/MA/04</t>
  </si>
  <si>
    <t>ZURIYAT NUHU</t>
  </si>
  <si>
    <t>NA/KA/MA/ZU/AI/03</t>
  </si>
  <si>
    <t xml:space="preserve"> FATIMA MOHAMMED</t>
  </si>
  <si>
    <t xml:space="preserve">AISHA SULEIMAN </t>
  </si>
  <si>
    <t>NA/KA/MA/AI/MA/02</t>
  </si>
  <si>
    <t>AMINA HASSAN</t>
  </si>
  <si>
    <t>HAUWA MU'AZAM</t>
  </si>
  <si>
    <t>ZAINAB LAWAL</t>
  </si>
  <si>
    <t>HAUWA NASIR</t>
  </si>
  <si>
    <t>NA/KA/MA/HA/WA/02</t>
  </si>
  <si>
    <t>HABIBA ALI</t>
  </si>
  <si>
    <t>NA/KA/MA/HA/HI/03</t>
  </si>
  <si>
    <t>HAUWA MOHAMMAD</t>
  </si>
  <si>
    <t>FIDDAUSI ALIYU</t>
  </si>
  <si>
    <t>NA/KA/MA/FI/AD/01</t>
  </si>
  <si>
    <t>NA/KA/MA/MA/WA/03</t>
  </si>
  <si>
    <t>AISHA MUSA UMAR</t>
  </si>
  <si>
    <t>FARIDA ABDULWAHAB</t>
  </si>
  <si>
    <t>MARYAM IBORO</t>
  </si>
  <si>
    <t>MARYAM HABIB</t>
  </si>
  <si>
    <t>NA/KA/MA/HA/SI/03</t>
  </si>
  <si>
    <t>NA/KA/MA/MA/NA/03</t>
  </si>
  <si>
    <t>FATIMA ADAM</t>
  </si>
  <si>
    <t>NA/KA/MA/FA/YA/02</t>
  </si>
  <si>
    <t>HAJARA HUDU</t>
  </si>
  <si>
    <t>NA/KA/MA/HA/FU/02</t>
  </si>
  <si>
    <t>QUEEN JAIDU</t>
  </si>
  <si>
    <t>NA/KA/MA/QU/BL/04</t>
  </si>
  <si>
    <t>NA/KA/MA/WA/KH/02</t>
  </si>
  <si>
    <t>AISHA ILIYA</t>
  </si>
  <si>
    <t>NA/KA/MA/AI/MA/05</t>
  </si>
  <si>
    <t>FARIDA BASHIR</t>
  </si>
  <si>
    <t>NA/KA/MA/FA/BA/02</t>
  </si>
  <si>
    <t>LARABA ZAKARI</t>
  </si>
  <si>
    <t>NA/KA/MA/LA/TA/06</t>
  </si>
  <si>
    <t>HAUWAU YAHAYA</t>
  </si>
  <si>
    <t>NA/KA/MA/HA/FA/01</t>
  </si>
  <si>
    <t>MARYAM A. MUSA</t>
  </si>
  <si>
    <t>RABILA MUSA</t>
  </si>
  <si>
    <t>AMINA ABDULLAHI</t>
  </si>
  <si>
    <t>SHUKURA MUSA</t>
  </si>
  <si>
    <t>NA/KA/MA/SH/ZA/06</t>
  </si>
  <si>
    <t>SADIQA USMAN</t>
  </si>
  <si>
    <t>SURAIYA USMAN</t>
  </si>
  <si>
    <t>NA/KA/MA/SU/FA/08</t>
  </si>
  <si>
    <t>NAFISA AHMAD</t>
  </si>
  <si>
    <t>NA/KA/MA/NA/LU/03</t>
  </si>
  <si>
    <t>FATIMA BILIYA</t>
  </si>
  <si>
    <t>AISHA MAINA</t>
  </si>
  <si>
    <t>NA/KA/MA/AI/MA/01</t>
  </si>
  <si>
    <t>BARATU KABIR</t>
  </si>
  <si>
    <t>HALIRA SAIDU</t>
  </si>
  <si>
    <t>NA/KA/MA/HA/JA/03</t>
  </si>
  <si>
    <t>NA/KA/MA/SA/JA/04</t>
  </si>
  <si>
    <t>ZAINAB YAHAYA</t>
  </si>
  <si>
    <t>NA/KA/MA/ZA/FA/04</t>
  </si>
  <si>
    <t>KHADIJA MANSU</t>
  </si>
  <si>
    <t>NA/KA/MA/KH/MA/02</t>
  </si>
  <si>
    <t>KHADIJA MAINA</t>
  </si>
  <si>
    <t>NA/KA/MA/KH/ZA/01</t>
  </si>
  <si>
    <t xml:space="preserve">BILKISU AHMAD </t>
  </si>
  <si>
    <t>NA/KA/MA/BI/LU/02</t>
  </si>
  <si>
    <t>Week 46</t>
  </si>
  <si>
    <t>FATIMA ABDULLKARIM</t>
  </si>
  <si>
    <t>NA/KA/MA/FA/EL/04</t>
  </si>
  <si>
    <t>JANET NAALLAH</t>
  </si>
  <si>
    <t>SHAMSIYA HASSAN</t>
  </si>
  <si>
    <t>NA/KA/MA/SH/FA/02</t>
  </si>
  <si>
    <t>ASMA'U USMAN</t>
  </si>
  <si>
    <t>NA/KA/MA/AS/MU/04</t>
  </si>
  <si>
    <t xml:space="preserve">AMINA USMAN </t>
  </si>
  <si>
    <t>NA/KA/MA/AM/AI/03</t>
  </si>
  <si>
    <t>BALKISU AHMAD</t>
  </si>
  <si>
    <t>NA/KA/MA/BA/HA/01</t>
  </si>
  <si>
    <t>HABIBA IBRAHIM</t>
  </si>
  <si>
    <t>NA/KA/MA/HA/AI/03</t>
  </si>
  <si>
    <t>HAFSATU USMAN</t>
  </si>
  <si>
    <t>NA/KA/MA/HA/AD/01</t>
  </si>
  <si>
    <t>FATIMA BALA</t>
  </si>
  <si>
    <t>NA/KA/MA/FA/AI/07</t>
  </si>
  <si>
    <t>IKILIMA YUSUF</t>
  </si>
  <si>
    <t>NA/KA/MA/IK/SA/08</t>
  </si>
  <si>
    <t>SAFINATU MAMOOD</t>
  </si>
  <si>
    <t>ZULAIHA HARUNA</t>
  </si>
  <si>
    <t>NA/KA/MA/ZU/FA/05</t>
  </si>
  <si>
    <t>Week 47</t>
  </si>
  <si>
    <t>ESTHER ABRAHAM</t>
  </si>
  <si>
    <t>NA/KA/MA/ES/RO/02</t>
  </si>
  <si>
    <t>HANATU ISAH</t>
  </si>
  <si>
    <t>HASASANA BAKARI</t>
  </si>
  <si>
    <t>AISHA HALILU</t>
  </si>
  <si>
    <t>SAFIYA AHMAD</t>
  </si>
  <si>
    <t>NAIMAT IBRAHIM</t>
  </si>
  <si>
    <t>NA/KA/MA/NA/AI/03</t>
  </si>
  <si>
    <t>NA/KA/MA/AI/NA/04</t>
  </si>
  <si>
    <t>RAHAMU ABDUHAMID</t>
  </si>
  <si>
    <t>NA/KA/MA/RA/FA/09</t>
  </si>
  <si>
    <t>KHADIJA IBRAHIM</t>
  </si>
  <si>
    <t>NA/KA/MA/KH/FA/05</t>
  </si>
  <si>
    <t>FATIMA MUHAMMAD</t>
  </si>
  <si>
    <t>NA/KA/MA/FA/SA/04</t>
  </si>
  <si>
    <t>BASIRA BARHAM</t>
  </si>
  <si>
    <t>NA/KA/MA/BA/SA/02</t>
  </si>
  <si>
    <t>AISHA USMAN</t>
  </si>
  <si>
    <t>NA/KA/MA/AI/NA/01</t>
  </si>
  <si>
    <t>NA/KA/MA/ZA/AM/06</t>
  </si>
  <si>
    <t>HABIBA USMAN</t>
  </si>
  <si>
    <t>UMMUL-AYMAN IDRIS</t>
  </si>
  <si>
    <t>NA/KA/MA/UM/AM/02</t>
  </si>
  <si>
    <t>RASHIDA MUHAMMAD</t>
  </si>
  <si>
    <t>NA/KA/MA/RA/RA/03</t>
  </si>
  <si>
    <t>RASHIDA ZAKARI</t>
  </si>
  <si>
    <t>NA/KA/MA/RA/HA/03</t>
  </si>
  <si>
    <t>HAFSAT ABDULRAHMAN</t>
  </si>
  <si>
    <t>NA/KA/MA/BI/BI/05</t>
  </si>
  <si>
    <t>ZAINAB MUH'D</t>
  </si>
  <si>
    <t>NA/KA/MA/ZA/AS/05</t>
  </si>
  <si>
    <t>BALKAISU HABU</t>
  </si>
  <si>
    <t>NA/KA/MA/BA/JU/07</t>
  </si>
  <si>
    <t>NA/KA/MA/FA/AM/04</t>
  </si>
  <si>
    <t>HABIBA ISMAIL</t>
  </si>
  <si>
    <t>RUQAIYA MAKHTAR</t>
  </si>
  <si>
    <t>NA/KA/MA/RU/JA/03</t>
  </si>
  <si>
    <t xml:space="preserve">BADIYA SULEIMAN </t>
  </si>
  <si>
    <t>NA/KA/MA/BA/AD/02</t>
  </si>
  <si>
    <t>HAMATU ALHASSAN</t>
  </si>
  <si>
    <t>HALIMA IBRAHIM</t>
  </si>
  <si>
    <t>NA/KA/MA/HA/HU/05</t>
  </si>
  <si>
    <t>ZARAH MUHAMMAD</t>
  </si>
  <si>
    <t>NA/KA/MA/ZA/AI/06</t>
  </si>
  <si>
    <t>MARYAM MUHAMMAD</t>
  </si>
  <si>
    <t>RAKIYYA SALI</t>
  </si>
  <si>
    <t>NA/KA/MA/RA/MA/05</t>
  </si>
  <si>
    <t>HARIRA BASHI</t>
  </si>
  <si>
    <t>MARYAM ABBA</t>
  </si>
  <si>
    <t>NA/KA/MA/MA/HI/02</t>
  </si>
  <si>
    <t>UMMULKULSUM AHMAD</t>
  </si>
  <si>
    <t>FALMATA MUMODU</t>
  </si>
  <si>
    <t>MARIYA AMINU</t>
  </si>
  <si>
    <t>NA/KA/MA/MA/AD/05</t>
  </si>
  <si>
    <t>ZARAH  MAHMADU</t>
  </si>
  <si>
    <t>NA/KA/MA/ZA/AW/04</t>
  </si>
  <si>
    <t>HAFSAT ILIYASU</t>
  </si>
  <si>
    <t>NA/KA/MA/HA/AD/03</t>
  </si>
  <si>
    <t>FURERA MALLAM</t>
  </si>
  <si>
    <t>NA/KA/MA/FU/AI/04</t>
  </si>
  <si>
    <t>ZAINAB ABAGANA</t>
  </si>
  <si>
    <t>FATIMA ABDULLHAMID</t>
  </si>
  <si>
    <t>NA/KA/MA/FA/NA/02</t>
  </si>
  <si>
    <t>ESTHER SHAIBU</t>
  </si>
  <si>
    <t>NA/KA/MA/ES/MA/01</t>
  </si>
  <si>
    <t>HAUWA AMINU</t>
  </si>
  <si>
    <t>NA/KA/MA/HA/AW/01</t>
  </si>
  <si>
    <t>SUWAIBA HASMU</t>
  </si>
  <si>
    <t>NA/KA/MA/SU/HA/03</t>
  </si>
  <si>
    <t>NA/KA/MA/MA/AM/02</t>
  </si>
  <si>
    <t xml:space="preserve">FATIMA IDRIS </t>
  </si>
  <si>
    <t>NA/KA/MA/FA/AI/01</t>
  </si>
  <si>
    <t>HADIZA ISHAKU</t>
  </si>
  <si>
    <t>ZAINAB MUHAMMAD</t>
  </si>
  <si>
    <t>Week 49</t>
  </si>
  <si>
    <t>MARY AGBOR</t>
  </si>
  <si>
    <t>NA/KA/MA/MA/TH/04</t>
  </si>
  <si>
    <t>HAFSAT USMAN</t>
  </si>
  <si>
    <t>KHADIJA MUSA</t>
  </si>
  <si>
    <t>NA/KA/MA/FA/SU/02</t>
  </si>
  <si>
    <t>BILKISU IBRAHIM</t>
  </si>
  <si>
    <t>NA/KA/MA/BI/MA/03</t>
  </si>
  <si>
    <t>HAJARA RABIU</t>
  </si>
  <si>
    <t>NA/KA/MA/HA/MA/05</t>
  </si>
  <si>
    <t>RUKAIYA SALISU</t>
  </si>
  <si>
    <t>NA/KA/MA/RU/SA/03</t>
  </si>
  <si>
    <t>ZAINAB ALIYU</t>
  </si>
  <si>
    <t>NA/KA/MA/ZA/KH/02</t>
  </si>
  <si>
    <t>ZARAH'U M. KALAMU</t>
  </si>
  <si>
    <t>NA/KA/MA/ZA/SA/06</t>
  </si>
  <si>
    <t>BILKISU MUDANSIR</t>
  </si>
  <si>
    <t>NA/KA/MA/BI/HA/01</t>
  </si>
  <si>
    <t>NA/KA/MA/FA/AD/03</t>
  </si>
  <si>
    <t>NA/KA/MA/FA/RA/09</t>
  </si>
  <si>
    <t>SHAFATU AHMED</t>
  </si>
  <si>
    <t>NA/KA/MA/SH/MA/07</t>
  </si>
  <si>
    <t>AMINA ISA</t>
  </si>
  <si>
    <t>FATIMA LURWAN</t>
  </si>
  <si>
    <t>SAKINA JAMILU</t>
  </si>
  <si>
    <t>HALIMA AHMAD</t>
  </si>
  <si>
    <t>HAJARA SALISU</t>
  </si>
  <si>
    <t>NA/KA/MA/FA/HK/01</t>
  </si>
  <si>
    <t>NA/KA/MA/HA/AI/04</t>
  </si>
  <si>
    <t>AMINA JIBRIN</t>
  </si>
  <si>
    <t>RABI'ATU RUFAI</t>
  </si>
  <si>
    <t>NA/KA/MA/RA/AM/02</t>
  </si>
  <si>
    <t>ASMA'U JAFAR</t>
  </si>
  <si>
    <t>NA/KA/MA/AS/AI/04</t>
  </si>
  <si>
    <t>FIRDAUSI HAMZA</t>
  </si>
  <si>
    <t>NA/KA/MA/FI/AI/03</t>
  </si>
  <si>
    <t>RASHIDA ALIYU</t>
  </si>
  <si>
    <t>ADAMA RABIU</t>
  </si>
  <si>
    <t>NA/KA/MA/AD/FA/02</t>
  </si>
  <si>
    <t>NA/KA/MA/HA/BA/01</t>
  </si>
  <si>
    <t>MARYAM SHEHU</t>
  </si>
  <si>
    <t>NAIMAT AHMAD</t>
  </si>
  <si>
    <t>NA/KA/MA/NA/AI/05</t>
  </si>
  <si>
    <t>HABIBA IDRIS</t>
  </si>
  <si>
    <t>NA/KA/MA/HA/FA/07</t>
  </si>
  <si>
    <t>MAIMUNA HARUNA</t>
  </si>
  <si>
    <t>MUFIDA ISAH</t>
  </si>
  <si>
    <t>NA/KA/MA/MU/MA/01</t>
  </si>
  <si>
    <t>MARIYA BASHIR</t>
  </si>
  <si>
    <t>NAFISA YAKUBU</t>
  </si>
  <si>
    <t>NA/KA/MA/ZA/NU/02</t>
  </si>
  <si>
    <t>RASHIDA MUSTAPHA</t>
  </si>
  <si>
    <t>MARIYA ADAM</t>
  </si>
  <si>
    <t>NA/KA/MA/MA/NA/02</t>
  </si>
  <si>
    <t>SARATU IBRAHIM</t>
  </si>
  <si>
    <t>NA/KA/MA/SA/SA/02</t>
  </si>
  <si>
    <t>HAFSAT MUHAMMAD</t>
  </si>
  <si>
    <t>NA/KA/MA/RA/SH/03</t>
  </si>
  <si>
    <t>MUHIBAT MUSA</t>
  </si>
  <si>
    <t>MARYAM MUNKAILA</t>
  </si>
  <si>
    <t>MUKARRAMA USMAN</t>
  </si>
  <si>
    <t>NA/KA/MA/MU/SH/03</t>
  </si>
  <si>
    <t>MUNIRATU HASHIM</t>
  </si>
  <si>
    <t>HAFSA MUSA</t>
  </si>
  <si>
    <t>HAUWA'U SANI</t>
  </si>
  <si>
    <t>HASIYA IDRIS</t>
  </si>
  <si>
    <t>NA/KA/MA/HA/AM/05</t>
  </si>
  <si>
    <t>HABIBA ANAS</t>
  </si>
  <si>
    <t>AISHA HUZAIRU</t>
  </si>
  <si>
    <t>HAFSAT KABIRU</t>
  </si>
  <si>
    <t>MURJANATU MAMMAN</t>
  </si>
  <si>
    <t>NA/KA/MA/MU/KA/06</t>
  </si>
  <si>
    <t>NA/KA/MA/KH/AM/01</t>
  </si>
  <si>
    <t>JUMMAI SULEIMAN</t>
  </si>
  <si>
    <t>NA/KA/MA/JU/HA/04</t>
  </si>
  <si>
    <t>UMMI YARO</t>
  </si>
  <si>
    <t>NA/KA/MA/UM/TA/05</t>
  </si>
  <si>
    <t>NURATU BUHARI</t>
  </si>
  <si>
    <t>NA/KA/MA/NU/SA/01</t>
  </si>
  <si>
    <t>AMINA BALARABE</t>
  </si>
  <si>
    <t>NA/KA/MA/AM/AI/08</t>
  </si>
  <si>
    <t>TALATU ABOKI</t>
  </si>
  <si>
    <t>NA/KA/MA/TA/JA/02</t>
  </si>
  <si>
    <t>HAFSAT SALISU</t>
  </si>
  <si>
    <t>NA/KA/MA/HA/AS/04</t>
  </si>
  <si>
    <t>FARIDA NURA</t>
  </si>
  <si>
    <t>NA/KA/MA/FA/KA/02</t>
  </si>
  <si>
    <t>RAMATU LAWAL</t>
  </si>
  <si>
    <t>NA/KA/MA/RA/TA/07</t>
  </si>
  <si>
    <t>ZAINAB BASHIR</t>
  </si>
  <si>
    <t>Week 51</t>
  </si>
  <si>
    <t>RAKIYA MOHAMMED</t>
  </si>
  <si>
    <t>NA/KA/MA/RA/AI/05</t>
  </si>
  <si>
    <t>Unsure</t>
  </si>
  <si>
    <t>MARY MICHEAL</t>
  </si>
  <si>
    <t>NA/KA/MA/MA/EN/03</t>
  </si>
  <si>
    <t>HABIBA MUHAMMAD</t>
  </si>
  <si>
    <t>MARY DANIEL</t>
  </si>
  <si>
    <t>NA/KA/MA/MA/GR/08</t>
  </si>
  <si>
    <t>BINTA ADA</t>
  </si>
  <si>
    <t>NA/KA/MA/BI/MA/05</t>
  </si>
  <si>
    <t>KHADIJA MUHAMMAD</t>
  </si>
  <si>
    <t>RASHIDA SALIHU</t>
  </si>
  <si>
    <t>ZUWAIRA ADAMU</t>
  </si>
  <si>
    <t>NA/KA/MA/ZU/AD/01</t>
  </si>
  <si>
    <t>HAUWA'U IDRIS</t>
  </si>
  <si>
    <t>NA/KA/MA/HA/ZU/03</t>
  </si>
  <si>
    <t>MURJANATU IDRIS</t>
  </si>
  <si>
    <t>NA/KA/MA/MU/AM/02</t>
  </si>
  <si>
    <t>SHAMSIYA YUSUF</t>
  </si>
  <si>
    <t>BALKISU ABDULLAHI</t>
  </si>
  <si>
    <t>NA/KA/MA/BA/MA/04</t>
  </si>
  <si>
    <t>IKILIMA HALIRU</t>
  </si>
  <si>
    <t>NA/KA/MA/IK/SA/01</t>
  </si>
  <si>
    <t>SALIMA UMAR</t>
  </si>
  <si>
    <t>HADIZA USMAN</t>
  </si>
  <si>
    <t>JAMILA KHALID</t>
  </si>
  <si>
    <t>NA/KA/MA/JA/AM/03</t>
  </si>
  <si>
    <t>NKERUKA JECINTA OGBU</t>
  </si>
  <si>
    <t>NA/KA/MA/NK/GR/03</t>
  </si>
  <si>
    <t>FAVOUR SAMUEL</t>
  </si>
  <si>
    <t>MARYAM SAMUEL</t>
  </si>
  <si>
    <t>SADIYA SANUSI</t>
  </si>
  <si>
    <t>NA/KA/MA/SA/BA/05</t>
  </si>
  <si>
    <t>BLESSING JOSEPH</t>
  </si>
  <si>
    <t>ROSE ANTHONY</t>
  </si>
  <si>
    <t>NA/KA/MA/RO/MA/07</t>
  </si>
  <si>
    <t>AWAZI ANTHONY</t>
  </si>
  <si>
    <t>NA/KA/MA/AW/RO/01</t>
  </si>
  <si>
    <t>TAMAR A. ISHAYA</t>
  </si>
  <si>
    <t>NA/KA/MA/TA/RA/02</t>
  </si>
  <si>
    <t>Week 52</t>
  </si>
  <si>
    <t>BLESSING ANDREW</t>
  </si>
  <si>
    <t>NA/KA/MA/BL/JA/06</t>
  </si>
  <si>
    <t>IMMACULATE OKHAI</t>
  </si>
  <si>
    <t>NA/KA/MA/IM/GL/08</t>
  </si>
  <si>
    <t>ZUWAIRA ILIYASU</t>
  </si>
  <si>
    <t>NA/KA/MA/ZU/AI/02</t>
  </si>
  <si>
    <t>MASA'UDU KABIRU</t>
  </si>
  <si>
    <t>NA/KA/MA/MA/AI/08</t>
  </si>
  <si>
    <t>HAFSAT ALIYU</t>
  </si>
  <si>
    <t>RAMLATU ADAM</t>
  </si>
  <si>
    <t>NA/KA/MA/RA/AI/03</t>
  </si>
  <si>
    <t>MAIMUNA YAHAI</t>
  </si>
  <si>
    <t>NA/KA/MA/AI/SA/01</t>
  </si>
  <si>
    <t>LUBABATU SAMIR</t>
  </si>
  <si>
    <t>NA/KA/MA/LU/AI/03</t>
  </si>
  <si>
    <t>NA'OMI SAMUEL</t>
  </si>
  <si>
    <t>NA/KA/MA/NA/BE/02</t>
  </si>
  <si>
    <t>HAFSAT JIBRILA</t>
  </si>
  <si>
    <t>AISHA ABDULHAMID</t>
  </si>
  <si>
    <t>IYAMI IBRAHIM</t>
  </si>
  <si>
    <t>NA/KA/MA/IY/AI/04</t>
  </si>
  <si>
    <t>HAUWA ADAMU</t>
  </si>
  <si>
    <t>ALIYA  RABI'U</t>
  </si>
  <si>
    <t>NA/KA/MA/AL/MA/01</t>
  </si>
  <si>
    <t>BENEDICTA COSMOS</t>
  </si>
  <si>
    <t>NA/KA/MA/BE/TH/01</t>
  </si>
  <si>
    <t>MARY MOWANG</t>
  </si>
  <si>
    <t>NA/KA/MA/MA/MA/05</t>
  </si>
  <si>
    <t>PRECIOUS DAVID</t>
  </si>
  <si>
    <t>NA/KA/MA/PR/EL/01</t>
  </si>
  <si>
    <t>SEKINAT JIBRIN</t>
  </si>
  <si>
    <t>NA/KA/MA/SE/OJ/02</t>
  </si>
  <si>
    <t>Week 54</t>
  </si>
  <si>
    <t>RABI ISIYAKA</t>
  </si>
  <si>
    <t>NA/KA/MA/RA/RI/02</t>
  </si>
  <si>
    <t>RASHIDA SALEH</t>
  </si>
  <si>
    <t>FIDDAUSI HARUNA</t>
  </si>
  <si>
    <t>NA/KA/MA/FI/SA/02</t>
  </si>
  <si>
    <t>NA/KA/MA/KH/RA/05</t>
  </si>
  <si>
    <t>SAKINA HARUNA</t>
  </si>
  <si>
    <t>BADIATU MUNKAILA</t>
  </si>
  <si>
    <t>RACHEAL AGBAGI</t>
  </si>
  <si>
    <t>NA/KA/MA/RA/JO/02</t>
  </si>
  <si>
    <t>HABIBA MUSTAPHA</t>
  </si>
  <si>
    <t>NA/KA/MA/KH/MA/04</t>
  </si>
  <si>
    <t>MAIMUNA AHMAD</t>
  </si>
  <si>
    <t>ASIYA MUSA</t>
  </si>
  <si>
    <t>NA/KA/MA/AS/BA/04</t>
  </si>
  <si>
    <t>NA/KA/MA/MA/MU/02</t>
  </si>
  <si>
    <t>NA/KA/MA/MA/AI/04</t>
  </si>
  <si>
    <t>BASMA MUSA</t>
  </si>
  <si>
    <t>NA/KA/MA/BA/AI/04</t>
  </si>
  <si>
    <t>BALKISU HARUNA</t>
  </si>
  <si>
    <t>NA/KA/MA/BA/JU/03</t>
  </si>
  <si>
    <t>NA/KA/MA/JA/AI/04</t>
  </si>
  <si>
    <t>JUMMAI ISIYA</t>
  </si>
  <si>
    <t>NA/KA/MA/JU/BA/03</t>
  </si>
  <si>
    <t>HAFSA SHEHU</t>
  </si>
  <si>
    <t>NA/KA/MA/HA/JA/02</t>
  </si>
  <si>
    <t>REBECCA ADAMS</t>
  </si>
  <si>
    <t>NA/KA/MA/RE/ES/02</t>
  </si>
  <si>
    <t>NADIYA MOHAMMAD</t>
  </si>
  <si>
    <t>NA/KA/MA/NA/HA/02</t>
  </si>
  <si>
    <t>NA/KA/MA/FA/NA/06</t>
  </si>
  <si>
    <t>HAFSAT MAMUD</t>
  </si>
  <si>
    <t>MURIYA MOHAMMAD</t>
  </si>
  <si>
    <t>NA/KA/MA/MU/HA/07</t>
  </si>
  <si>
    <t>NA/KA/MA/ZA/ZA/01</t>
  </si>
  <si>
    <t>HASIYA IBRAHIM</t>
  </si>
  <si>
    <t>AMSATU HASSAN</t>
  </si>
  <si>
    <t>NA/KA/MA/AM/HA/06</t>
  </si>
  <si>
    <t>RABIYATU UMAR</t>
  </si>
  <si>
    <t>NA/KA/MA/RA/RU/10</t>
  </si>
  <si>
    <t>UMMULKULSUM UMAR</t>
  </si>
  <si>
    <t>NA/KA/MA/UM/FA/03</t>
  </si>
  <si>
    <t>NA/KA/MA/AM/AS/04</t>
  </si>
  <si>
    <t>ASMA'U MOHAMMED</t>
  </si>
  <si>
    <t>NA/KA/MA/AS/MA/03</t>
  </si>
  <si>
    <t>SAUDATU YUSAA'U</t>
  </si>
  <si>
    <t>NA/KA/MA/SA/FA/01</t>
  </si>
  <si>
    <t>RUKAIYA ABDULLAHI</t>
  </si>
  <si>
    <t>NA/KA/MA/RU/HI/04</t>
  </si>
  <si>
    <t>MARYAM ISAK</t>
  </si>
  <si>
    <t>FARIDA ABDULLAHI</t>
  </si>
  <si>
    <t>NA/KA/MA/FA/FA/04</t>
  </si>
  <si>
    <t>MAIMUNA ABDULLAHI</t>
  </si>
  <si>
    <t>NA/KA/MA/MA/AM/08</t>
  </si>
  <si>
    <t>ZAINAB SANI</t>
  </si>
  <si>
    <t>NANA BABANGIDA</t>
  </si>
  <si>
    <t>NA/KA/MA/NA/HA/03</t>
  </si>
  <si>
    <t>Program Activity</t>
  </si>
  <si>
    <t>Date</t>
  </si>
  <si>
    <t>Activity</t>
  </si>
  <si>
    <t>PHC NEW KARU</t>
  </si>
  <si>
    <t>HELEN ALI</t>
  </si>
  <si>
    <t>19/04/2018</t>
  </si>
  <si>
    <t>NA/KA/NK/HE/MA/05</t>
  </si>
  <si>
    <t>DORCAS JOHN</t>
  </si>
  <si>
    <t>NA/KA/NK/DO/LA/03</t>
  </si>
  <si>
    <t>REJOICE JOSEPH</t>
  </si>
  <si>
    <t>NA/KA/NK/RE/SA/02</t>
  </si>
  <si>
    <t>FAITH SAMUEL</t>
  </si>
  <si>
    <t>NA/KA/NK/FA/SA/01</t>
  </si>
  <si>
    <t>CHARITY JOSEPH</t>
  </si>
  <si>
    <t>NA/KA/NK/CH/LA/01</t>
  </si>
  <si>
    <t>LLH Class</t>
  </si>
  <si>
    <t>FAVOUR MICAH</t>
  </si>
  <si>
    <t>NA/KA/NK/FA/RO/05</t>
  </si>
  <si>
    <t>BLESSING JOSHUA</t>
  </si>
  <si>
    <t>NA/KA/NK/BL/JU/01</t>
  </si>
  <si>
    <t>JENIFER JOSHUA</t>
  </si>
  <si>
    <t>NA/KA/NK/JE/JU/02</t>
  </si>
  <si>
    <t>MARY ZOHO</t>
  </si>
  <si>
    <t>NA/KA/NK/MA/CH/02</t>
  </si>
  <si>
    <t>CYTHIA ELISHA</t>
  </si>
  <si>
    <t>NA/KA/NK/CY/RO/01</t>
  </si>
  <si>
    <t>GLORY DAVID</t>
  </si>
  <si>
    <t>NA/KA/NK/GL/GR/04</t>
  </si>
  <si>
    <t>HAUWA IRIMIYA</t>
  </si>
  <si>
    <t>NA/KA/NK/HA/MA/08</t>
  </si>
  <si>
    <t>BLESSING DAVID</t>
  </si>
  <si>
    <t>NA/KA/NK/BL/GR/03</t>
  </si>
  <si>
    <t>PATRICIA CHUKWU</t>
  </si>
  <si>
    <t>NA/KA/NK/PA/AI/02</t>
  </si>
  <si>
    <t>NAOMI ZAKARIYA</t>
  </si>
  <si>
    <t>NA/KA/NK/NA/EL/03</t>
  </si>
  <si>
    <t>JUMMAI EMMANUEL</t>
  </si>
  <si>
    <t>NA/KA/NK/JU/HA/04</t>
  </si>
  <si>
    <t>YEMI DANIEL</t>
  </si>
  <si>
    <t>NA/KA/NK/YE/MA/01</t>
  </si>
  <si>
    <t>JENNIFER AGBOR</t>
  </si>
  <si>
    <t>NA/KA/NK/JE/JU/03</t>
  </si>
  <si>
    <t>JECINTA JOSEPH</t>
  </si>
  <si>
    <t>NA/KA/NK/JE/ME/04</t>
  </si>
  <si>
    <t>HAPPY MUSA</t>
  </si>
  <si>
    <t>NA/KA/NK/HA/GR/01</t>
  </si>
  <si>
    <t>FRANCA ATEM</t>
  </si>
  <si>
    <t>NA/KA/NK/FR/AG/02</t>
  </si>
  <si>
    <t>KATHRINE ASHIBESHI</t>
  </si>
  <si>
    <t>NA/KA/NK/KA/GR/04</t>
  </si>
  <si>
    <t>VICTORIA HASSAN</t>
  </si>
  <si>
    <t>NA/KA/NK/VI/SU/04</t>
  </si>
  <si>
    <t>DEBORAH WAZIRI</t>
  </si>
  <si>
    <t>NA/KA/NK/DE/MA/04</t>
  </si>
  <si>
    <t>RAHAMAT SALIS</t>
  </si>
  <si>
    <t>MAYRAM ADAMU</t>
  </si>
  <si>
    <t>FATIMA A. HAMZA</t>
  </si>
  <si>
    <t>ASMA'U FAROUQ</t>
  </si>
  <si>
    <t>SUMMAIYA NAFIU</t>
  </si>
  <si>
    <t>SAMIRA MUDI</t>
  </si>
  <si>
    <t>HAUWAU MOHAMMAD</t>
  </si>
  <si>
    <t>AISHATU ABUBAKAR</t>
  </si>
  <si>
    <t>BLESSING JAMES</t>
  </si>
  <si>
    <t>NA/KA/NK/BL/ES/03</t>
  </si>
  <si>
    <t>TABITHA JOSHUA</t>
  </si>
  <si>
    <t>NA/KA/NK/TA/GO/04</t>
  </si>
  <si>
    <t>CAROLINE CHIDAWA</t>
  </si>
  <si>
    <t>NA/KA/NK/CA/GR/04</t>
  </si>
  <si>
    <t>RIFKATU DAUDA</t>
  </si>
  <si>
    <t>NA/KA/NK/RI/FA/03</t>
  </si>
  <si>
    <t>JENNIFER DAVID</t>
  </si>
  <si>
    <t>NA/KA/NK/JE/JU/01</t>
  </si>
  <si>
    <t>MARY DAVID</t>
  </si>
  <si>
    <t>NA/KA/NK/MA/GR/02</t>
  </si>
  <si>
    <t>JUDITH BENTU</t>
  </si>
  <si>
    <t>NA/KA/NK/JU/RA/01</t>
  </si>
  <si>
    <t>SARAH SIMON</t>
  </si>
  <si>
    <t>NA/KA/NK/SA/YA/03</t>
  </si>
  <si>
    <t>BLESSING STEPHEN</t>
  </si>
  <si>
    <t>NA/KA/NK/BL/PA/01</t>
  </si>
  <si>
    <t>ROSELINE ALI</t>
  </si>
  <si>
    <t>NA/KA/NK/RO/LA/02</t>
  </si>
  <si>
    <t>FAITH DENNIS</t>
  </si>
  <si>
    <t>NA/KA/NK/FA/GR/01</t>
  </si>
  <si>
    <t>REGINA OGABO</t>
  </si>
  <si>
    <t>NA/KA/NK/RE/AL/01</t>
  </si>
  <si>
    <t>FELICIA ADAMS</t>
  </si>
  <si>
    <t>NA/KA/NK/FE/LI/02</t>
  </si>
  <si>
    <t>ROSE ADAMS</t>
  </si>
  <si>
    <t>NA/KA/NK/RO/LI/06</t>
  </si>
  <si>
    <t>RITA SOLOMON</t>
  </si>
  <si>
    <t>NA/KA/NK/RI/BL/01</t>
  </si>
  <si>
    <t>OMYA JAMES</t>
  </si>
  <si>
    <t>NA/KA/NK/OM/HA/03</t>
  </si>
  <si>
    <t>GODIYA HASSAN</t>
  </si>
  <si>
    <t>NA/KA/NK/GO/KA/03</t>
  </si>
  <si>
    <t>RUTH HASSAN</t>
  </si>
  <si>
    <t>NA/KA/NK/RU/MA/01</t>
  </si>
  <si>
    <t>IMMACULATE ABI</t>
  </si>
  <si>
    <t>NA/KA/NK/IM/HE/12</t>
  </si>
  <si>
    <t>ALICE ADEOYE</t>
  </si>
  <si>
    <t>NA/KA/NK/AL/JO/05</t>
  </si>
  <si>
    <t>NNENNA IGBA</t>
  </si>
  <si>
    <t>NA/KA/NK/NN/IM/02</t>
  </si>
  <si>
    <t xml:space="preserve"> 02/05/2018</t>
  </si>
  <si>
    <t xml:space="preserve"> 03/05/2018</t>
  </si>
  <si>
    <t>IRENE EDOR</t>
  </si>
  <si>
    <t>NA/KA/NK/IR/JO/01</t>
  </si>
  <si>
    <t>RUTH THOMAS</t>
  </si>
  <si>
    <t xml:space="preserve"> 04/05/2018</t>
  </si>
  <si>
    <t>NA/KA/NK/RU/CO/07</t>
  </si>
  <si>
    <t>MSENDOO TERKIMBI</t>
  </si>
  <si>
    <t>NA/KA/NK/MS/WA/01</t>
  </si>
  <si>
    <t>AGATHA ATIM</t>
  </si>
  <si>
    <t>NA/KA/NK/AG/CH/02</t>
  </si>
  <si>
    <t xml:space="preserve"> 05/05/2018</t>
  </si>
  <si>
    <t>JOYCE GANA</t>
  </si>
  <si>
    <t>NA/KA/NK/JO/HA/04</t>
  </si>
  <si>
    <t>PRECIOUS YONA</t>
  </si>
  <si>
    <t>NA/KA/NK/PR/TA/10</t>
  </si>
  <si>
    <t>HAPPY BULUS</t>
  </si>
  <si>
    <t>NA/KA/NK/HA/FL/01</t>
  </si>
  <si>
    <t>QUEEN JOSEPH</t>
  </si>
  <si>
    <t>NA/KA/NK/QU/GR/02</t>
  </si>
  <si>
    <t>GRACE JERRY</t>
  </si>
  <si>
    <t>NA/KA/NK/GR/GO/01</t>
  </si>
  <si>
    <t>SANTU PAUL</t>
  </si>
  <si>
    <t>NA/KA/NK/SA/HE/01</t>
  </si>
  <si>
    <t>GIFT PETER</t>
  </si>
  <si>
    <t>NA/KA/NK/GI/JO/01</t>
  </si>
  <si>
    <t>PRECIOUS JONATHAN</t>
  </si>
  <si>
    <t xml:space="preserve"> 09/05/2018</t>
  </si>
  <si>
    <t>NA/KA/NK/PR/RI/01</t>
  </si>
  <si>
    <t xml:space="preserve"> 08/05/2018</t>
  </si>
  <si>
    <t>KHADIJA YUSUF MUSA</t>
  </si>
  <si>
    <t>FATIMA MU'AZU</t>
  </si>
  <si>
    <t>SHAFA'ATU SALE</t>
  </si>
  <si>
    <t xml:space="preserve"> 10/05/2018</t>
  </si>
  <si>
    <t xml:space="preserve"> 11/05/2018</t>
  </si>
  <si>
    <t>RUHAMANATU YUSHA'U</t>
  </si>
  <si>
    <t>PEACE IJWOH</t>
  </si>
  <si>
    <t xml:space="preserve"> 12/05/2018</t>
  </si>
  <si>
    <t>NA/KA/NK/PE/JU/03</t>
  </si>
  <si>
    <t>ANITA ADEBAYO</t>
  </si>
  <si>
    <t>NA/KA/NK/AN/JO/02</t>
  </si>
  <si>
    <t>NA/KA/NK/JO/BL/01</t>
  </si>
  <si>
    <t>FAVOUR PHILIP</t>
  </si>
  <si>
    <t>NA/KA/NK/FA/MA/03</t>
  </si>
  <si>
    <t>REJOICE DANJUMA</t>
  </si>
  <si>
    <t>NA/KA/NK/RE/BL/05</t>
  </si>
  <si>
    <t>JANET NUHU</t>
  </si>
  <si>
    <t>NA/KA/NK/JA/TI/04</t>
  </si>
  <si>
    <t>AMOS JANET</t>
  </si>
  <si>
    <t>14/05/2018</t>
  </si>
  <si>
    <t>NA/KA/NK/JA/RE/12</t>
  </si>
  <si>
    <t>ESTHER AUGUSTINE</t>
  </si>
  <si>
    <t>NA/KA/NK/ES/MA/05</t>
  </si>
  <si>
    <t>MARIAM OMAR</t>
  </si>
  <si>
    <t>16/05/2018</t>
  </si>
  <si>
    <t>NA/KA/NK/MA/MO/02</t>
  </si>
  <si>
    <t>JUDITH EMMANUEL</t>
  </si>
  <si>
    <t>NA/KA/NK/JU/CH/01</t>
  </si>
  <si>
    <t>PATIENCE DANJUMA</t>
  </si>
  <si>
    <t>NA/KA/NK/PA/BL/01</t>
  </si>
  <si>
    <t>DORATHY M BAWA</t>
  </si>
  <si>
    <t>NA/KA/NK/DO/GL/01</t>
  </si>
  <si>
    <t>QUEEN TERNA</t>
  </si>
  <si>
    <t>17/05/2018</t>
  </si>
  <si>
    <t>NA/KA/NK/QU/MS/01</t>
  </si>
  <si>
    <t>HEMBERDOON TERNA</t>
  </si>
  <si>
    <t>NA/KA/NK/HE/MS/02</t>
  </si>
  <si>
    <t>ESTHER BABA</t>
  </si>
  <si>
    <t>18/05/2018</t>
  </si>
  <si>
    <t>NA/KA/NK/ES/SA/05</t>
  </si>
  <si>
    <t>BLESSING JONATHAN</t>
  </si>
  <si>
    <t>NA/KA/NK/BL/MA/01</t>
  </si>
  <si>
    <t>VERONICA AUDU</t>
  </si>
  <si>
    <t>NA/KA/NK/VE/PA/03</t>
  </si>
  <si>
    <t>JULIANA KYAUTA</t>
  </si>
  <si>
    <t>NA/KA/NK/JU/TI/04</t>
  </si>
  <si>
    <t>JECINTA EMMANUEL</t>
  </si>
  <si>
    <t>NA/KA/NK/JE/ES/02</t>
  </si>
  <si>
    <t>PRECIOUS BULUS</t>
  </si>
  <si>
    <t>NA/KA/NK/PR/NA/03</t>
  </si>
  <si>
    <t>ANNA GIDEON</t>
  </si>
  <si>
    <t>NA/KA/NK/AN/RI/02</t>
  </si>
  <si>
    <t>MERCY TANKO K</t>
  </si>
  <si>
    <t>NA/KA/NK/ME/LA/01</t>
  </si>
  <si>
    <t>JANET PHILIP</t>
  </si>
  <si>
    <t>NA/KA/NK/JA/MA/03</t>
  </si>
  <si>
    <t>MARIAM ALABI</t>
  </si>
  <si>
    <t>NA/KA/NK/MA/RU/05</t>
  </si>
  <si>
    <t>JOY EMMANUEL</t>
  </si>
  <si>
    <t>NA/KA/NK/JO/ES/03</t>
  </si>
  <si>
    <t>MAIMUNA ILIYASU</t>
  </si>
  <si>
    <t>NA/KA/NK/MA/AN/01</t>
  </si>
  <si>
    <t>SEUN OLAODUN</t>
  </si>
  <si>
    <t>NA/KA/NK/SE/AD/08</t>
  </si>
  <si>
    <t>FAVOUR JOHN</t>
  </si>
  <si>
    <t>NA/KA/NK/FA/LI/01</t>
  </si>
  <si>
    <t>HAPPINESS SOLOMON</t>
  </si>
  <si>
    <t>NA/KA/NK/HA/CH/02</t>
  </si>
  <si>
    <t>GRACE AMOS</t>
  </si>
  <si>
    <t>NA/KA/NK/GR/ES/04</t>
  </si>
  <si>
    <t>SHEKWOYEMI KYAUTA</t>
  </si>
  <si>
    <t>NA/KA/NK/SH/JU/03</t>
  </si>
  <si>
    <t>BLESSING SAIDU</t>
  </si>
  <si>
    <t>NA/KA/NK/BL/RU/05</t>
  </si>
  <si>
    <t>CHIOMA MMOH</t>
  </si>
  <si>
    <t>NA/KA/NK/CH/FE/02</t>
  </si>
  <si>
    <t>22/05/2018</t>
  </si>
  <si>
    <t>23/05/2018</t>
  </si>
  <si>
    <t>SAFIYAT ABDULLAHI</t>
  </si>
  <si>
    <t>AISHATU ABDULLAHI</t>
  </si>
  <si>
    <t>UMMI SALMA ABDULMUMIN</t>
  </si>
  <si>
    <t>KHADIJAT ABDULLAHI</t>
  </si>
  <si>
    <t>AMINA ABUBAKAR MUSA</t>
  </si>
  <si>
    <t>25/05/2018</t>
  </si>
  <si>
    <t>GRACIOUS LUKA</t>
  </si>
  <si>
    <t>NA/KA/NK/GR/AS/04</t>
  </si>
  <si>
    <t>JOY JAMES</t>
  </si>
  <si>
    <t>NA/KA/NK/JO/SU/01</t>
  </si>
  <si>
    <t>SHAMSIYA HARUNA</t>
  </si>
  <si>
    <t>24/05/2018</t>
  </si>
  <si>
    <t>NA/KA/NK/SH/AM/01</t>
  </si>
  <si>
    <t>FAITH DANIEL</t>
  </si>
  <si>
    <t>NA/KA/NK/FA/PE/04</t>
  </si>
  <si>
    <t>ALICE YAHAYA</t>
  </si>
  <si>
    <t>NA/KA/NK/AL/GR/03</t>
  </si>
  <si>
    <t>FAVOUR MOSES</t>
  </si>
  <si>
    <t>NA/KA/NK/FA/AN/02</t>
  </si>
  <si>
    <t>ELIZABETH NANBUT</t>
  </si>
  <si>
    <t>NA/KA/NK/EL/LA/01</t>
  </si>
  <si>
    <t>CHRISTIANA ABBA</t>
  </si>
  <si>
    <t>NA/KA/NK/CH/MA/02</t>
  </si>
  <si>
    <t>CECILIA ABBA</t>
  </si>
  <si>
    <t>NA/KA/NK/CE/MA/03</t>
  </si>
  <si>
    <t>YEMI SULE</t>
  </si>
  <si>
    <t>NA/KA/NK/YE/JU/02</t>
  </si>
  <si>
    <t>RUTH IROANUSI</t>
  </si>
  <si>
    <t>NA/KA/NK/RU/EV/01</t>
  </si>
  <si>
    <t>JENIFER DANLAMI</t>
  </si>
  <si>
    <t>NA/KA/NK/JE/NA/01</t>
  </si>
  <si>
    <t>FAVOUR JONAH</t>
  </si>
  <si>
    <t>DEMETRIUS THOMAS</t>
  </si>
  <si>
    <t>NA/KA/NK/DE/CI/06</t>
  </si>
  <si>
    <t>RUTH CHIOMA MMOH</t>
  </si>
  <si>
    <t>JANET JOHN</t>
  </si>
  <si>
    <t>NA/KA/NK/JA/JE/01</t>
  </si>
  <si>
    <t>ELIZABETH IDOKO</t>
  </si>
  <si>
    <t>NA/KA/NK/EL/EU/06</t>
  </si>
  <si>
    <t>JOY ARIKPO</t>
  </si>
  <si>
    <t>NA/KA/NK/JO/AL/01</t>
  </si>
  <si>
    <t>BLESSING OGAR</t>
  </si>
  <si>
    <t>NA/KA/NK/BL/FE/01</t>
  </si>
  <si>
    <t>NANCY MAIKEFFI</t>
  </si>
  <si>
    <t>30/05/2018</t>
  </si>
  <si>
    <t>NA/KA/NK/NA/GR/02</t>
  </si>
  <si>
    <t>PEACE ANEBI</t>
  </si>
  <si>
    <t>31/05/2018</t>
  </si>
  <si>
    <t>NA/KA/NK/PE/ES/02</t>
  </si>
  <si>
    <t>LUCY PATRICK</t>
  </si>
  <si>
    <t>NA/KA/NK/LU/RE/01</t>
  </si>
  <si>
    <t>PAULINA AGADA</t>
  </si>
  <si>
    <t>NA/KA/NK/PA/AL/03</t>
  </si>
  <si>
    <t>MIRACLE AGBO</t>
  </si>
  <si>
    <t>NA/KA/NK/MI/BL/03</t>
  </si>
  <si>
    <t>COMFORT SUNDAY</t>
  </si>
  <si>
    <t>NA/KA/NK/CO/EN/02</t>
  </si>
  <si>
    <t>MARYAM UGWU</t>
  </si>
  <si>
    <t>NA/KA/NK/MA/AN/03</t>
  </si>
  <si>
    <t>THERESA EMMANUEL</t>
  </si>
  <si>
    <t>NA/KA/NK/TH/AL/03</t>
  </si>
  <si>
    <t>JENIFER SANI</t>
  </si>
  <si>
    <t>NA/KA/NK/JE/CI/07</t>
  </si>
  <si>
    <t>ONYINYECHI UZOH</t>
  </si>
  <si>
    <t>NA/KA/NK/ON/FA/02</t>
  </si>
  <si>
    <t>MIRACLE HARUNA</t>
  </si>
  <si>
    <t>NA/KA/NK/MI/CH/02</t>
  </si>
  <si>
    <t>DEBORAH JAMES</t>
  </si>
  <si>
    <t>NA/KA/NK/DE/CH/04</t>
  </si>
  <si>
    <t>COMFORT GATA</t>
  </si>
  <si>
    <t>NA/KA/NK/CO/LA/08</t>
  </si>
  <si>
    <t>REJOICE JIBRIN</t>
  </si>
  <si>
    <t>NA/KA/NK/RE/ME/02</t>
  </si>
  <si>
    <t>KANDE CHIDAWA</t>
  </si>
  <si>
    <t>NA/KA/NK/KA/GR/02</t>
  </si>
  <si>
    <t>GRACE MONDAY</t>
  </si>
  <si>
    <t>NA/KA/NK/GR/TI/03</t>
  </si>
  <si>
    <t>PROMISE SUNDAY</t>
  </si>
  <si>
    <t>NA/KA/NK/PR/LI/01</t>
  </si>
  <si>
    <t>GIFT BALA</t>
  </si>
  <si>
    <t>NA/KA/NK/GI/DO/03</t>
  </si>
  <si>
    <t>GRACE ABEDNEGO</t>
  </si>
  <si>
    <t>NA/KA/NK/GR/SE/02</t>
  </si>
  <si>
    <t>JECINTHA EMMANUEL</t>
  </si>
  <si>
    <t>RUTH OLADIMEJI</t>
  </si>
  <si>
    <t>NA/KA/NK/RU/JE/04</t>
  </si>
  <si>
    <t>CECILIA EKUNKE</t>
  </si>
  <si>
    <t>TABITHA JOHN</t>
  </si>
  <si>
    <t>NA/KA/NK/TA/AG/03</t>
  </si>
  <si>
    <t>PERPETUAL AKAAKPILA</t>
  </si>
  <si>
    <t>NA/KA/NK/PE/DO/04</t>
  </si>
  <si>
    <t>JOYCE BAKO</t>
  </si>
  <si>
    <t>NA/KA/NK/JO/RA/06</t>
  </si>
  <si>
    <t>MARTHA SUNDAY</t>
  </si>
  <si>
    <t>NA/KA/NK/MA/LA/02</t>
  </si>
  <si>
    <t>ABIGAIL BOLUFEMI</t>
  </si>
  <si>
    <t>NA/KA/NK/AB/JA/04</t>
  </si>
  <si>
    <t>ELIZABETH IKONG</t>
  </si>
  <si>
    <t>NA/KA/NK/EL/VI/07</t>
  </si>
  <si>
    <t>JENNIFER JOSHUA</t>
  </si>
  <si>
    <t>REJOICE JONAH</t>
  </si>
  <si>
    <t>NA/KA/NK/RE/VI/06</t>
  </si>
  <si>
    <t>RECHEAL SUNDAY</t>
  </si>
  <si>
    <t>NA/KA/NK/RA/ES/06</t>
  </si>
  <si>
    <t>COMFORT JOHN</t>
  </si>
  <si>
    <t>NA/KA/NK/CO/EL/02</t>
  </si>
  <si>
    <t>CHIDINMA MOSES</t>
  </si>
  <si>
    <t>NA/KA/NK/CH/NG/02</t>
  </si>
  <si>
    <t>GIFT OLADIPO</t>
  </si>
  <si>
    <t>NA/KA/NK/GI/HA/02</t>
  </si>
  <si>
    <t>ESTHER OJILE</t>
  </si>
  <si>
    <t>NA/KA/NK/ES/GR/05</t>
  </si>
  <si>
    <t>FAVOUR ALEX</t>
  </si>
  <si>
    <t>NA/KA/NK/FA/AG/03</t>
  </si>
  <si>
    <t>CYNTHIA NJOKU</t>
  </si>
  <si>
    <t>NA/KA/NK/CY/CO/04</t>
  </si>
  <si>
    <t>HAPPINESS JONATHAN</t>
  </si>
  <si>
    <t>NA/KA/NK/HA/IF/01</t>
  </si>
  <si>
    <t>MARYANN UGWU</t>
  </si>
  <si>
    <t>JENNIFER DANLAMI</t>
  </si>
  <si>
    <t>GLORIA EMMANUEL</t>
  </si>
  <si>
    <t>NA/KA/NK/GL/AL/01</t>
  </si>
  <si>
    <t>RITA LINUS</t>
  </si>
  <si>
    <t>NA/KA/NK/RI/RO/05</t>
  </si>
  <si>
    <t>RAMATU ZAKARI</t>
  </si>
  <si>
    <t>HAUWAU ISMAIL</t>
  </si>
  <si>
    <t>MABURUKA SALISU</t>
  </si>
  <si>
    <t>PATIENCE BADUNG</t>
  </si>
  <si>
    <t>NA/KA/NK/PA/RA/01</t>
  </si>
  <si>
    <t>DORIS YAHAYA</t>
  </si>
  <si>
    <t>NA/KA/NK/DO/LA/05</t>
  </si>
  <si>
    <t>RUTH AGENE</t>
  </si>
  <si>
    <t>NA/KA/NK/RU/GR/02</t>
  </si>
  <si>
    <t>MARY TANKO</t>
  </si>
  <si>
    <t>NA/KA/NK/MA/JO/01</t>
  </si>
  <si>
    <t>SARAH MATHIAS</t>
  </si>
  <si>
    <t>NA/KA/NK/SA/ME/01</t>
  </si>
  <si>
    <t>DORATHY SUNDAY</t>
  </si>
  <si>
    <t>NA/KA/NK/DO/HA/05</t>
  </si>
  <si>
    <t>SAVESION ISHAYA</t>
  </si>
  <si>
    <t>NA/KA/NK/SA/PA/02</t>
  </si>
  <si>
    <t>HOPE SUNDAY</t>
  </si>
  <si>
    <t>NA/KA/NK/HO/JU/02</t>
  </si>
  <si>
    <t>JOY ABBAH</t>
  </si>
  <si>
    <t>NA/KA/NK/JO/RA/01</t>
  </si>
  <si>
    <t>FAITH PETER</t>
  </si>
  <si>
    <t>NA/KA/NK/FA/RO/01</t>
  </si>
  <si>
    <t>FAVOUR JONATHAN</t>
  </si>
  <si>
    <t>NA/KA/NK/FA/HA/03</t>
  </si>
  <si>
    <t>JENNIFER JEZHI</t>
  </si>
  <si>
    <t>NA/KA/NK/JE/MA/03</t>
  </si>
  <si>
    <t>ISHA ABUBAKAR</t>
  </si>
  <si>
    <t>NA/KA/NK/IS/MA/02</t>
  </si>
  <si>
    <t>NANCY ABU</t>
  </si>
  <si>
    <t>NA/KA/NK/NA/ES/06</t>
  </si>
  <si>
    <t>AGNES OKEWU</t>
  </si>
  <si>
    <t>NA/KA/NK/AG/JU/02</t>
  </si>
  <si>
    <t>ALICE IDAH</t>
  </si>
  <si>
    <t>NA/KA/NK/AL/DE/02</t>
  </si>
  <si>
    <t>MARTHA ONOJA</t>
  </si>
  <si>
    <t>NA/KA/NK/MA/ES/09</t>
  </si>
  <si>
    <t>JOYCE BAWA</t>
  </si>
  <si>
    <t>NA/KA/NK/JO/EL/09</t>
  </si>
  <si>
    <t>PROMISE JOHN</t>
  </si>
  <si>
    <t>NA/KA/NK/PR/MA/01</t>
  </si>
  <si>
    <t>NA/KA/NK/GR/NA/04</t>
  </si>
  <si>
    <t>ESTHER LAMBA</t>
  </si>
  <si>
    <t>NA/KA/NK/ES/TA/01</t>
  </si>
  <si>
    <t>PATIENCE BITRUS</t>
  </si>
  <si>
    <t>NA/KA/NK/PA/LA/02</t>
  </si>
  <si>
    <t>GODIYA EZEKIEL</t>
  </si>
  <si>
    <t>NA/KA/NK/GO/SA/06</t>
  </si>
  <si>
    <t>PHOEBE BULUS</t>
  </si>
  <si>
    <t>NA/KA/NK/PH/GR/01</t>
  </si>
  <si>
    <t>CLEMENTINA IJI</t>
  </si>
  <si>
    <t>NA/KA/NK/CL/JA/03</t>
  </si>
  <si>
    <t>BLESSING SUNDAY</t>
  </si>
  <si>
    <t>NA/KA/NK/BL/LA/04</t>
  </si>
  <si>
    <t>GOODNESS EJIMOFOR</t>
  </si>
  <si>
    <t>NA/KA/NK/GO/CE/04</t>
  </si>
  <si>
    <t>GRACE NUHU</t>
  </si>
  <si>
    <t>NA/KA/NK/GR/RU/01</t>
  </si>
  <si>
    <t>PRECIOUS LAWRENCE</t>
  </si>
  <si>
    <t>NA/KA/NK/PR/ON/02</t>
  </si>
  <si>
    <t>GIFT JOSEPH</t>
  </si>
  <si>
    <t>NA/KA/NK/GI/IR/01</t>
  </si>
  <si>
    <t>MARGRET ABOH</t>
  </si>
  <si>
    <t>NA/KA/NK/MA/HE/03</t>
  </si>
  <si>
    <t>ZILA GABRIEL</t>
  </si>
  <si>
    <t>NA/KA/NK/ZI/RU/06</t>
  </si>
  <si>
    <t>REGINA IDOKO</t>
  </si>
  <si>
    <t>NA/KA/NK/RE/JU/03</t>
  </si>
  <si>
    <t>MIRACLE LUKA</t>
  </si>
  <si>
    <t>21/06/2018</t>
  </si>
  <si>
    <t>NA/KA/NK/MI/HA/04</t>
  </si>
  <si>
    <t>RAHILA MASHA</t>
  </si>
  <si>
    <t>NA/KA/NK/RA/LA/01</t>
  </si>
  <si>
    <t>HAWA PAUL</t>
  </si>
  <si>
    <t>22/06/2018</t>
  </si>
  <si>
    <t>NA/KA/NK/HA/LY/01</t>
  </si>
  <si>
    <t>JOSEPHINE OTOM</t>
  </si>
  <si>
    <t>NA/KA/NK/JO/RI/05</t>
  </si>
  <si>
    <t>19/06/2018</t>
  </si>
  <si>
    <t>JUSTINA LINUS</t>
  </si>
  <si>
    <t>NA/KA/NK/JU/CO/01</t>
  </si>
  <si>
    <t>HELEN PAUL</t>
  </si>
  <si>
    <t>NA/KA/NK/HE/EL/01</t>
  </si>
  <si>
    <t>DEBORAH TAIMAKO</t>
  </si>
  <si>
    <t>NA/KA/NK/DE/ES/05</t>
  </si>
  <si>
    <t>DORCAS GODWIN</t>
  </si>
  <si>
    <t>NA/KA/NK/DO/FL/02</t>
  </si>
  <si>
    <t>BLESSING BIBIA</t>
  </si>
  <si>
    <t>NA/KA/NK/BL/TH/04</t>
  </si>
  <si>
    <t>SARAH GODWIN</t>
  </si>
  <si>
    <t>NA/KA/NK/SA/FL/03</t>
  </si>
  <si>
    <t>ALHERI ADAMU</t>
  </si>
  <si>
    <t>NA/KA/NK/AL/AU/05</t>
  </si>
  <si>
    <t>PATIENCE DAGWEI</t>
  </si>
  <si>
    <t>NA/KA/NK/PA/MA/01</t>
  </si>
  <si>
    <t>EVELYN KILLOH</t>
  </si>
  <si>
    <t>NA/KA/NK/EV/MA/07</t>
  </si>
  <si>
    <t>JOY EZE</t>
  </si>
  <si>
    <t>NA/KA/NK/JO/MA/01</t>
  </si>
  <si>
    <t>ESTHER VICTOR</t>
  </si>
  <si>
    <t>NA/KA/NK/ES/WI/01</t>
  </si>
  <si>
    <t>LOIS JOSHUA</t>
  </si>
  <si>
    <t>NA/KA/NK/LO/LY/01</t>
  </si>
  <si>
    <t>PATIENCE DANIEL</t>
  </si>
  <si>
    <t>NA/KA/NK/PA/SA/02</t>
  </si>
  <si>
    <t>GLORIA DAVID</t>
  </si>
  <si>
    <t>NA/KA/NK/GL/MA/01</t>
  </si>
  <si>
    <t>CHINASA NJOKU</t>
  </si>
  <si>
    <t>NA/KA/NK/CH/JO/04</t>
  </si>
  <si>
    <t>DEBORAH SOLOMON</t>
  </si>
  <si>
    <t>NA/KA/NK/DE/NA/02</t>
  </si>
  <si>
    <t>GRACE CHINEDU</t>
  </si>
  <si>
    <t>NA/KA/NK/GR/EL/02</t>
  </si>
  <si>
    <t>DORIS ISHAKU</t>
  </si>
  <si>
    <t>NA/KA/NK/DO/RE/01</t>
  </si>
  <si>
    <t>NA/KA/NK/FA/FE/01</t>
  </si>
  <si>
    <t>JERUSHA GARBA</t>
  </si>
  <si>
    <t>NA/KA/NK/JE/MA/04</t>
  </si>
  <si>
    <t>MARIA DAVID</t>
  </si>
  <si>
    <t>NA/KA/NK/MA/CE/04</t>
  </si>
  <si>
    <t>ROSELINE AKAM</t>
  </si>
  <si>
    <t>NA/KA/NK/RO/MA/01</t>
  </si>
  <si>
    <t>FAITH OGBECHE</t>
  </si>
  <si>
    <t>NA/KA/NK/FA/DO/02</t>
  </si>
  <si>
    <t>AFORDIA FRANCIS</t>
  </si>
  <si>
    <t>NA/KA/NK/AF/GL/05</t>
  </si>
  <si>
    <t>GRACE EDET</t>
  </si>
  <si>
    <t>NA/KA/NK/GR/RO/03</t>
  </si>
  <si>
    <t>REJOICE EZEKIEL</t>
  </si>
  <si>
    <t>NA/KA/NK/RE/PA/02</t>
  </si>
  <si>
    <t>JOY SUNDAY</t>
  </si>
  <si>
    <t>NA/KA/NK/JO/AN/03</t>
  </si>
  <si>
    <t>FAITH MOSES</t>
  </si>
  <si>
    <t>NA/KA/NK/FA/TH/02</t>
  </si>
  <si>
    <t>CLEMENTINA DAVID</t>
  </si>
  <si>
    <t>PHILOMINA GIDEON</t>
  </si>
  <si>
    <t>NA/KA/NK/PH/DO/01</t>
  </si>
  <si>
    <t>LOVETH SUNDAY</t>
  </si>
  <si>
    <t>NA/KA/NK/LO/JU/01</t>
  </si>
  <si>
    <t>26/06/2018</t>
  </si>
  <si>
    <t>28/06/2018</t>
  </si>
  <si>
    <t>JOY AUGUSTINE</t>
  </si>
  <si>
    <t>29/06/2018</t>
  </si>
  <si>
    <t>NA/KA/NK/JO/HA/06</t>
  </si>
  <si>
    <t>GLORY BODE</t>
  </si>
  <si>
    <t>NA/KA/NK/GL/AL/02</t>
  </si>
  <si>
    <t>RACHAEL WILLIAMS</t>
  </si>
  <si>
    <t>NA/KA/NK/RA/RO/02</t>
  </si>
  <si>
    <t>FAITH GADO</t>
  </si>
  <si>
    <t>NA/KA/NK/FA/NA/01</t>
  </si>
  <si>
    <t>MARVELOUS EZEH</t>
  </si>
  <si>
    <t>NA/KA/NK/MA/ME/02</t>
  </si>
  <si>
    <t>JOY EZEKIEL</t>
  </si>
  <si>
    <t>FAVOUR ONYEJI</t>
  </si>
  <si>
    <t>NA/KA/NK/FA/GI/02</t>
  </si>
  <si>
    <t>PRECIOUS SAMUEL</t>
  </si>
  <si>
    <t>NA/KA/NK/PR/RE/01</t>
  </si>
  <si>
    <t>JESSICA DANJUMA</t>
  </si>
  <si>
    <t>NA/KA/NK/JE/GO/03</t>
  </si>
  <si>
    <t>VICTORIA RABO DANGANA</t>
  </si>
  <si>
    <t>NA/KA/NK/VI/DO/03</t>
  </si>
  <si>
    <t>CYNTHIA ELISHA</t>
  </si>
  <si>
    <t>NA/KA/NK/CY/FA/01</t>
  </si>
  <si>
    <t>QUEEN SABASTAIN</t>
  </si>
  <si>
    <t>NA/KA/NK/QU/YE/02</t>
  </si>
  <si>
    <t>HASAT ADAM</t>
  </si>
  <si>
    <t>MARYAM ADAM</t>
  </si>
  <si>
    <t>EMMANUELLA BISONG</t>
  </si>
  <si>
    <t>NA/KA/NK/EM/NA/01</t>
  </si>
  <si>
    <t>ADAMA IBRAHIM</t>
  </si>
  <si>
    <t>NA/KA/NK/AD/FA/01</t>
  </si>
  <si>
    <t>GRACE GILBERT</t>
  </si>
  <si>
    <t>NA/KA/NK/GR/EL/01</t>
  </si>
  <si>
    <t>GODIYA DAUDA</t>
  </si>
  <si>
    <t>NA/KA/NK/GO/VI/02</t>
  </si>
  <si>
    <t>TEMITOPE OBADOFIN</t>
  </si>
  <si>
    <t>NA/KA/NK/TE/BL/01</t>
  </si>
  <si>
    <t>JOY FRANCIS</t>
  </si>
  <si>
    <t>NA/KA/NK/JO/AB/02</t>
  </si>
  <si>
    <t>GIFT EMMANUEL</t>
  </si>
  <si>
    <t>NA/KA/NK/GI/MA/02</t>
  </si>
  <si>
    <t>COMFORT ADAMU</t>
  </si>
  <si>
    <t>NA/KA/NK/CO/LY/04</t>
  </si>
  <si>
    <t>AISHA MUSA</t>
  </si>
  <si>
    <t>NA/KA/NK/AI/TI/01</t>
  </si>
  <si>
    <t>VERONICA ORKAA</t>
  </si>
  <si>
    <t>NA/KA/NK/VE/CH/07</t>
  </si>
  <si>
    <t>JUDITH MOSES ORKAA</t>
  </si>
  <si>
    <t>NA/KA/NK/JU/CH/06</t>
  </si>
  <si>
    <t>MARY HOSEA</t>
  </si>
  <si>
    <t>NA/KA/NK/MA/BI/03</t>
  </si>
  <si>
    <t>PEACE EMMANUEL</t>
  </si>
  <si>
    <t>NA/KA/NK/PE/BE/04</t>
  </si>
  <si>
    <t>GODIYA MAIKASUWA</t>
  </si>
  <si>
    <t>NA/KA/NK/GO/EL/02</t>
  </si>
  <si>
    <t>HAPPY SAMUEL</t>
  </si>
  <si>
    <t>NA/KA/NK/HA/SA/05</t>
  </si>
  <si>
    <t>QUEEN THOMAS</t>
  </si>
  <si>
    <t>13/7/2018</t>
  </si>
  <si>
    <t>NA/KA/NK/QU/FL/06</t>
  </si>
  <si>
    <t>PATIENCE THOMAS</t>
  </si>
  <si>
    <t>NA/KA/NK/PA/EL/01</t>
  </si>
  <si>
    <t>NA/KA/NK/RU/JE/02</t>
  </si>
  <si>
    <t>MARY EMMANUEL RIVI</t>
  </si>
  <si>
    <t>NA/KA/NK/MA/LA/04</t>
  </si>
  <si>
    <t>VASTY JOHN</t>
  </si>
  <si>
    <t>NA/KA/NK/VA/RO/01</t>
  </si>
  <si>
    <t>JULIET JEROME</t>
  </si>
  <si>
    <t>NA/KA/NK/JU/JU/03</t>
  </si>
  <si>
    <t>KETURAH KYAUTA</t>
  </si>
  <si>
    <t>NA/KA/NK/KE/BL/01</t>
  </si>
  <si>
    <t>NA/KA/NK/FA/AG/04</t>
  </si>
  <si>
    <t>MARY OJO</t>
  </si>
  <si>
    <t>NA/KA/NK/MA/BO/12</t>
  </si>
  <si>
    <t>JOY JOSEPH</t>
  </si>
  <si>
    <t>NA/KA/NK/JO/JU/02</t>
  </si>
  <si>
    <t>BLESSING AGBO</t>
  </si>
  <si>
    <t>NA/KA/NK/BL/JU/02</t>
  </si>
  <si>
    <t>CHRISTIANA AGBO</t>
  </si>
  <si>
    <t>NA/KA/NK/CH/JU/01</t>
  </si>
  <si>
    <t>JANET EZEKIEL</t>
  </si>
  <si>
    <t>NA/KA/NK/JA/HA/02</t>
  </si>
  <si>
    <t>CHRISTIANA FRANCIS</t>
  </si>
  <si>
    <t>NA/KA/NK/CH/RO/01</t>
  </si>
  <si>
    <t>ANITA STEPHEN</t>
  </si>
  <si>
    <t>NA/KA/NK/AN/GL/04</t>
  </si>
  <si>
    <t>BLESSING NICODEMUS</t>
  </si>
  <si>
    <t>NA/KA/NK/BL/DA/02</t>
  </si>
  <si>
    <t>JENNIFER CHUKWU</t>
  </si>
  <si>
    <t>NA/KA/NK/JE/AN/01</t>
  </si>
  <si>
    <t>BLESSING PETER</t>
  </si>
  <si>
    <t>NA/KA/NK/BL/AL/01</t>
  </si>
  <si>
    <t>MARY GABRIEL ONYILO</t>
  </si>
  <si>
    <t>NA/KA/NK/MA/EV/04</t>
  </si>
  <si>
    <t>MARTHA GABRIEL ONYILO</t>
  </si>
  <si>
    <t>NA/KA/NK/MA/EV/05</t>
  </si>
  <si>
    <t>EUNICE DARLINGTON</t>
  </si>
  <si>
    <t>NA/KA/NK/EU/CH/01</t>
  </si>
  <si>
    <t>BENEDICTA LUCKY</t>
  </si>
  <si>
    <t>NA/KA/NK/BE/RH/01</t>
  </si>
  <si>
    <t>SALOMI CHRISTOPHER</t>
  </si>
  <si>
    <t>NA/KA/NK/SA/AS/01</t>
  </si>
  <si>
    <t>DEBORAH JOHN</t>
  </si>
  <si>
    <t>NA/KA/NK/DE/BA/02</t>
  </si>
  <si>
    <t>QUEEN MAMMAN</t>
  </si>
  <si>
    <t>NA/KA/NK/QU/LA/02</t>
  </si>
  <si>
    <t>MARYAM AHMED</t>
  </si>
  <si>
    <t>NA/KA/NK/MA/RA/04</t>
  </si>
  <si>
    <t>MERCY CLEMENT</t>
  </si>
  <si>
    <t>NA/KA/NK/ME/TH/02</t>
  </si>
  <si>
    <t>AGATHA BAM</t>
  </si>
  <si>
    <t>NA/KA/NK/AG/LU/04</t>
  </si>
  <si>
    <t>18/07/2018</t>
  </si>
  <si>
    <t>ROSE LAZIYA</t>
  </si>
  <si>
    <t>MURJA MANSIR</t>
  </si>
  <si>
    <t>KHADIJA MAAZU</t>
  </si>
  <si>
    <t>20/07/2018</t>
  </si>
  <si>
    <t>SHAMSIYA ABDULHAMID</t>
  </si>
  <si>
    <t>RABIATU SULEIMAN</t>
  </si>
  <si>
    <t>JENIFER DANLADI</t>
  </si>
  <si>
    <t>NA/KA/NK/JE/VE/05</t>
  </si>
  <si>
    <t>JOSEPHINE UBAH</t>
  </si>
  <si>
    <t>NA/KA/NK/JO/PR/01</t>
  </si>
  <si>
    <t>LOVE ISAIAH</t>
  </si>
  <si>
    <t>NA/KA/NK/LO/ES/04</t>
  </si>
  <si>
    <t>CHISOM UDEH</t>
  </si>
  <si>
    <t>NA/KA/NK/CH/CA/03</t>
  </si>
  <si>
    <t>VICTORIA ONUMAH</t>
  </si>
  <si>
    <t>NA/KA/NK/VI/FA/07</t>
  </si>
  <si>
    <t>ALHERI BEZHIWA</t>
  </si>
  <si>
    <t>NA/KA/NK/AL/LA/04</t>
  </si>
  <si>
    <t>NA/KA/NK/ZA/RA/05</t>
  </si>
  <si>
    <t>VICTORIA OLUSEGUN</t>
  </si>
  <si>
    <t>NA/KA/NK/VI/PA/02</t>
  </si>
  <si>
    <t>DORATHY NWAMONYE</t>
  </si>
  <si>
    <t>NA/KA/NK/DO/RI/07</t>
  </si>
  <si>
    <t>PRISCILLA JULIUS</t>
  </si>
  <si>
    <t>NA/KA/NK/PR/TH/07</t>
  </si>
  <si>
    <t>KATHERINE BAM</t>
  </si>
  <si>
    <t>NA/KA/NK/KA/LU/05</t>
  </si>
  <si>
    <t>AJOKE JIMOH</t>
  </si>
  <si>
    <t>NA/KA/NK/AJ/AD/03</t>
  </si>
  <si>
    <t>VICTORIA OROKO</t>
  </si>
  <si>
    <t>NA/KA/NK/VI/EJ/05</t>
  </si>
  <si>
    <t>ALHERI SUNDAY</t>
  </si>
  <si>
    <t>NA/KA/NK/AL/TI/05</t>
  </si>
  <si>
    <t>COMFORT SOLOMON</t>
  </si>
  <si>
    <t>NA/KA/NK/CO/MA/03</t>
  </si>
  <si>
    <t>NAFISA NUHU</t>
  </si>
  <si>
    <t>PEACE UGWU</t>
  </si>
  <si>
    <t>NA/KA/NK/PE/IJ/02</t>
  </si>
  <si>
    <t>COMFORT ISAIAH</t>
  </si>
  <si>
    <t>NA/KA/NK/CO/ES/02</t>
  </si>
  <si>
    <t>RITA ACHIA</t>
  </si>
  <si>
    <t>NA/KA/NK/RI/JU/02</t>
  </si>
  <si>
    <t>LINDA CHIOMA OKAFOR</t>
  </si>
  <si>
    <t>NA/KA/NK/LI/BL/02</t>
  </si>
  <si>
    <t>GIFT ANUGA</t>
  </si>
  <si>
    <t>NA/KA/NK/GI/BL/04</t>
  </si>
  <si>
    <t>RUTH ANUGA</t>
  </si>
  <si>
    <t>NA/KA/NK/RU/BL/03</t>
  </si>
  <si>
    <t>FAITH JONAH</t>
  </si>
  <si>
    <t>NA/KA/NK/FA/AS/02</t>
  </si>
  <si>
    <t>ALHERI JERRY</t>
  </si>
  <si>
    <t>NA/KA/NK/AL/TI/01</t>
  </si>
  <si>
    <t>PATIENCE SABO</t>
  </si>
  <si>
    <t>NA/KA/NK/PA/JU/02</t>
  </si>
  <si>
    <t>KANDE EMMANUEL</t>
  </si>
  <si>
    <t>NA/KA/NK/KA/TA/04</t>
  </si>
  <si>
    <t>MARY ISTIFANUS</t>
  </si>
  <si>
    <t>NA/KA/NK/MA/LA/03</t>
  </si>
  <si>
    <t>LOVETH M. THOMAS</t>
  </si>
  <si>
    <t>NA/KA/NK/LO/HE/01</t>
  </si>
  <si>
    <t>JUSTINA JONATHAN</t>
  </si>
  <si>
    <t>NA/KA/NK/JU/HE/05</t>
  </si>
  <si>
    <t>RICHAEL NELSON</t>
  </si>
  <si>
    <t>NA/KA/NK/RI/GR/01</t>
  </si>
  <si>
    <t>GRACE ADINYA</t>
  </si>
  <si>
    <t>NA/KA/NK/GR/FE/01</t>
  </si>
  <si>
    <t>MISHAEL SIMON</t>
  </si>
  <si>
    <t>NA/KA/NK/MI/JU/02</t>
  </si>
  <si>
    <t>NKECHI NAZIKE</t>
  </si>
  <si>
    <t>30/7/2018</t>
  </si>
  <si>
    <t>NA/KA/NK/NK/EL/01</t>
  </si>
  <si>
    <t>HAPPINESS ENOCK</t>
  </si>
  <si>
    <t>NA/KA/NK/HA/RA/01</t>
  </si>
  <si>
    <t>MIRACLE HYENDA</t>
  </si>
  <si>
    <t>NA/KA/NK/MI/NA/01</t>
  </si>
  <si>
    <t>ESTHER BITRUS</t>
  </si>
  <si>
    <t>NA/KA/NK/ES/RE/03</t>
  </si>
  <si>
    <t>HELEN IJEAMAKA</t>
  </si>
  <si>
    <t>NA/KA/NK/HE/LI/02</t>
  </si>
  <si>
    <t>DEBORAH DANJUMA</t>
  </si>
  <si>
    <t>NA/KA/NK/DE/DI/03</t>
  </si>
  <si>
    <t>DEBORAH ADEDOJA</t>
  </si>
  <si>
    <t>NA/KA/NK/DE/GR/01</t>
  </si>
  <si>
    <t>DIVINE EZEME CHIAMAKA</t>
  </si>
  <si>
    <t>NA/KA/NK/DI/EU/01</t>
  </si>
  <si>
    <t>LUCY AGIDI</t>
  </si>
  <si>
    <t>NA/KA/NK/LU/LA/02</t>
  </si>
  <si>
    <t>SONIA ABBAH</t>
  </si>
  <si>
    <t>NA/KA/NK/SO/AU/01</t>
  </si>
  <si>
    <t>EMMANUELLA MOSES</t>
  </si>
  <si>
    <t>NA/KA/NK/EM/BL/01</t>
  </si>
  <si>
    <t>BUKOLA OSUOLALE</t>
  </si>
  <si>
    <t>NA/KA/NK/BU/AB/01</t>
  </si>
  <si>
    <t>ALICE EJEMBI</t>
  </si>
  <si>
    <t>NA/KA/NK/AL/MO/03</t>
  </si>
  <si>
    <t>JENNIFER KENETH</t>
  </si>
  <si>
    <t>JAMILA YUSHAU</t>
  </si>
  <si>
    <t>KHADIJA JASULI</t>
  </si>
  <si>
    <t>MARIA ALIYU</t>
  </si>
  <si>
    <t>HUSSAINA MUHAMMED</t>
  </si>
  <si>
    <t>ZAINAB ILIYASU</t>
  </si>
  <si>
    <t>ZARAU MUSA</t>
  </si>
  <si>
    <t>NAFISAT U. FARUQ</t>
  </si>
  <si>
    <t>FATIMA B. ABDULLAHI</t>
  </si>
  <si>
    <t>RUTH AGBEM</t>
  </si>
  <si>
    <t>EUNICE FEMI</t>
  </si>
  <si>
    <t>NA/KA/NK/EU/AL/01</t>
  </si>
  <si>
    <t>REJOICE TANKO</t>
  </si>
  <si>
    <t>AGATHA TERSUGH</t>
  </si>
  <si>
    <t>NA/KA/NK/AG/IM/03</t>
  </si>
  <si>
    <t>AYOMIDE JOSEPH</t>
  </si>
  <si>
    <t>NA/KA/NK/AY/AB/04</t>
  </si>
  <si>
    <t>RUTH KUSA</t>
  </si>
  <si>
    <t>NA/KA/NK/RU/FR/06</t>
  </si>
  <si>
    <t>JENNIFER KENNETH</t>
  </si>
  <si>
    <t>SARAH DAVID</t>
  </si>
  <si>
    <t>NA/KA/NK/SA/ES/04</t>
  </si>
  <si>
    <t>16/08/2018</t>
  </si>
  <si>
    <t>GRACE N. BABA</t>
  </si>
  <si>
    <t>NA/KA/NK/GR/BA/04</t>
  </si>
  <si>
    <t>SANDRA AJIVA</t>
  </si>
  <si>
    <t>NA/KA/NK/SA/BR/01</t>
  </si>
  <si>
    <t>23/08/2018</t>
  </si>
  <si>
    <t>24/08/2018</t>
  </si>
  <si>
    <t>PRECIOUS IHEONU</t>
  </si>
  <si>
    <t>NA/KA/NK/PR/BE/04</t>
  </si>
  <si>
    <t>HOPE EMMANUEL</t>
  </si>
  <si>
    <t>NA/KA/NK/HO/VI/03</t>
  </si>
  <si>
    <t>SARAH NICHOLAS</t>
  </si>
  <si>
    <t>NA/KA/NK/SA/MA/02</t>
  </si>
  <si>
    <t>28/08/2018</t>
  </si>
  <si>
    <t>29/08/2018</t>
  </si>
  <si>
    <t>30/08/2018</t>
  </si>
  <si>
    <t>GRACE JOHN</t>
  </si>
  <si>
    <t>NA/KA/NK/GR/JU/01</t>
  </si>
  <si>
    <t>JOY AYEGBA</t>
  </si>
  <si>
    <t>MARY ANDREW</t>
  </si>
  <si>
    <t>NA/KA/NK/MA/SA/08</t>
  </si>
  <si>
    <t>RUTH ABU</t>
  </si>
  <si>
    <t>NA/KA/NK/RU/CH/01</t>
  </si>
  <si>
    <t>POSSIBLE BENJAMIN</t>
  </si>
  <si>
    <t>NA/KA/NK/PO/CH/03</t>
  </si>
  <si>
    <t>ABIGAIL OJOBO</t>
  </si>
  <si>
    <t>NA/KA/NK/AB/JA/09</t>
  </si>
  <si>
    <t>BLESSING MATTHEW</t>
  </si>
  <si>
    <t>NA/KA/NK/BL/LA/03</t>
  </si>
  <si>
    <t>OMOLADE NICHOLAS</t>
  </si>
  <si>
    <t>NA/KA/NK/OM/CL/01</t>
  </si>
  <si>
    <t>DAMILOLA AKINBOWALE</t>
  </si>
  <si>
    <t>NA/KA/NK/DA/OM/02</t>
  </si>
  <si>
    <t>ENIOLA AKINBOWALE</t>
  </si>
  <si>
    <t>NA/KA/NK/EN/OM/03</t>
  </si>
  <si>
    <t>AISHA ABDULAZEEZ</t>
  </si>
  <si>
    <t>MERCY ADAUDU</t>
  </si>
  <si>
    <t>NA/KA/NK/ME/EL/01</t>
  </si>
  <si>
    <t>JOY DANJUMA</t>
  </si>
  <si>
    <t>NA/KA/NK/JO/CL/02</t>
  </si>
  <si>
    <t>CYNTHIA BULUS</t>
  </si>
  <si>
    <t>NA/KA/NK/CY/IS/01</t>
  </si>
  <si>
    <t>COMFORT STEPHEN</t>
  </si>
  <si>
    <t>NA/KA/NK/CO/GR/02</t>
  </si>
  <si>
    <t>NA/KA/NK/AB/TI/01</t>
  </si>
  <si>
    <t>BEATRICE PAUL</t>
  </si>
  <si>
    <t>NA/KA/NK/BE/WA/01</t>
  </si>
  <si>
    <t>EJUMA EDOH</t>
  </si>
  <si>
    <t>NA/KA/NK/EJ/MA/07</t>
  </si>
  <si>
    <t>ESTHER SIMEON</t>
  </si>
  <si>
    <t>NA/KA/NK/ES/PA/01</t>
  </si>
  <si>
    <t>HANNAH LAWRENCE</t>
  </si>
  <si>
    <t>NA/KA/NK/HA/HO/04</t>
  </si>
  <si>
    <t>SHEWOMI MANASSEH</t>
  </si>
  <si>
    <t>NA/KA/NK/SH/SA/01</t>
  </si>
  <si>
    <t>GIFT WAGUNA</t>
  </si>
  <si>
    <t>NA/KA/NK/GI/VE/07</t>
  </si>
  <si>
    <t>ESTHER BAMAIYI</t>
  </si>
  <si>
    <t>NA/KA/NK/ES/CH/03</t>
  </si>
  <si>
    <t>MERCY JULIUS</t>
  </si>
  <si>
    <t>NA/KA/NK/ME/SU/04</t>
  </si>
  <si>
    <t>THERESA THOMAS</t>
  </si>
  <si>
    <t>NA/KA/NK/TH/RU/01</t>
  </si>
  <si>
    <t>NA/KA/NK/FA/RU/03</t>
  </si>
  <si>
    <t>FAVOUR SHAMMAH</t>
  </si>
  <si>
    <t>NA/KA/NK/FA/CH/01</t>
  </si>
  <si>
    <t>HOPE OGBU</t>
  </si>
  <si>
    <t>NA/KA/NK/HO/ST/04</t>
  </si>
  <si>
    <t>JEDIDAH MESHI</t>
  </si>
  <si>
    <t>NA/KA/NK/JE/LI/03</t>
  </si>
  <si>
    <t>POSH DAUDA</t>
  </si>
  <si>
    <t>NA/KA/NK/PO/LI/04</t>
  </si>
  <si>
    <t xml:space="preserve">Week 23  </t>
  </si>
  <si>
    <t>CHRISTABEL ISAIAH</t>
  </si>
  <si>
    <t>NA/KA/NK/CH/RH/01</t>
  </si>
  <si>
    <t>JOY REUBEN</t>
  </si>
  <si>
    <t>NA/KA/NK/JO/MA/04</t>
  </si>
  <si>
    <t>QUEEN EMMANUEL</t>
  </si>
  <si>
    <t>NA/KA/NK/QU/MA/05</t>
  </si>
  <si>
    <t>JANET LUKA</t>
  </si>
  <si>
    <t>NA/KA/NK/JA/HE/04</t>
  </si>
  <si>
    <t>DIVINE NEHEMIAH</t>
  </si>
  <si>
    <t>NA/KA/NK/DI/MA/04</t>
  </si>
  <si>
    <t>JENNIFER BAKO</t>
  </si>
  <si>
    <t>NA/KA/NK/JE/RA/02</t>
  </si>
  <si>
    <t>MARIA OKOH</t>
  </si>
  <si>
    <t>NA/KA/NK/MA/ES/04</t>
  </si>
  <si>
    <t>FAITH OJO</t>
  </si>
  <si>
    <t>NA/KA/NK/FA/JO/03</t>
  </si>
  <si>
    <t>NAOMI ISHAKU</t>
  </si>
  <si>
    <t>NA/KA/NK/NA/FL/01</t>
  </si>
  <si>
    <t>GIFT SAMSON</t>
  </si>
  <si>
    <t>NA/KA/NK/GI/RO/01</t>
  </si>
  <si>
    <t>ANNABEL KEFAS</t>
  </si>
  <si>
    <t>NA/KA/NK/AN/CH/01</t>
  </si>
  <si>
    <t>YEMI AMOS</t>
  </si>
  <si>
    <t>NA/KA/NK/YE/CH/01</t>
  </si>
  <si>
    <t>RAHINNATU UMAR</t>
  </si>
  <si>
    <t>NA/KA/NK/RA/AM/02</t>
  </si>
  <si>
    <t>HOPE ALI</t>
  </si>
  <si>
    <t>NA/KA/NK/HO/AI/01</t>
  </si>
  <si>
    <t>PRECIOUS AMOS</t>
  </si>
  <si>
    <t>NA/KA/NK/PR/HA/01</t>
  </si>
  <si>
    <t>VERONICA JOHN</t>
  </si>
  <si>
    <t>NA/KA/NK/VE/MA/02</t>
  </si>
  <si>
    <t>MONICA TALI</t>
  </si>
  <si>
    <t>NA/KA/NK/MO/JE/03</t>
  </si>
  <si>
    <t>QUEEN DAVID</t>
  </si>
  <si>
    <t>NA/KA/NK/QU/AB/01</t>
  </si>
  <si>
    <t>GODSFAVOUR HILLARY</t>
  </si>
  <si>
    <t>NA/KA/NK/GO/RA/01</t>
  </si>
  <si>
    <t>MARTHA PHILIP</t>
  </si>
  <si>
    <t>NA/KA/NK/MA/LI/04</t>
  </si>
  <si>
    <t>FAITH LUKA</t>
  </si>
  <si>
    <t>NA/KA/NK/FA/DE/01</t>
  </si>
  <si>
    <t>WASILA DANJUMA</t>
  </si>
  <si>
    <t>NA/KA/NK/WA/SA/01</t>
  </si>
  <si>
    <t>HOPE BILALA</t>
  </si>
  <si>
    <t>NA/KA/NK/HO/RA/02</t>
  </si>
  <si>
    <t>NANA BILALA</t>
  </si>
  <si>
    <t>NA/KA/NK/NA/RA/01</t>
  </si>
  <si>
    <t>JANET BAKO</t>
  </si>
  <si>
    <t>NA/KA/NK/JA/RA/03</t>
  </si>
  <si>
    <t>FAITH JAMES</t>
  </si>
  <si>
    <t>NA/KA/NK/FA/JO/01</t>
  </si>
  <si>
    <t>LOVINA PHILIP</t>
  </si>
  <si>
    <t>NA/KA/NK/LO/MA/02</t>
  </si>
  <si>
    <t>GRACE SIMON</t>
  </si>
  <si>
    <t>NA/KA/NK/GR/AD/03</t>
  </si>
  <si>
    <t>RUTH MOSES</t>
  </si>
  <si>
    <t>NA/KA/NK/RU/GR/03</t>
  </si>
  <si>
    <t>RUTH SUNDAY</t>
  </si>
  <si>
    <t>NA/KA/NK/RU/PA/04</t>
  </si>
  <si>
    <t>MARYANN JOHN</t>
  </si>
  <si>
    <t>NA/KA/NK/MA/AG/01</t>
  </si>
  <si>
    <t>CATHERINE OGUCHE</t>
  </si>
  <si>
    <t>NA/KA/NK/CA/AB/01</t>
  </si>
  <si>
    <t>JULIETH ABARAKA</t>
  </si>
  <si>
    <t>NA/KA/NK/JU/NA/05</t>
  </si>
  <si>
    <t>MERCY ASAA</t>
  </si>
  <si>
    <t>NA/KA/NK/ME/MS/03</t>
  </si>
  <si>
    <t>ESTHER MICHAEL</t>
  </si>
  <si>
    <t>NA/KA/NK/ES/JA/03</t>
  </si>
  <si>
    <t>BLESSING SAMUEL</t>
  </si>
  <si>
    <t>NA/KA/NK/BL/FL/03</t>
  </si>
  <si>
    <t>RUKAYYA HUSSEINI</t>
  </si>
  <si>
    <t>RUTH PHILLIP</t>
  </si>
  <si>
    <t>NA/KA/NK/RU/PE/03</t>
  </si>
  <si>
    <t>EDITH JEFFRY</t>
  </si>
  <si>
    <t>NA/KA/NK/ED/GI/01</t>
  </si>
  <si>
    <t>GRACE DANDY</t>
  </si>
  <si>
    <t>REJOICE IKU</t>
  </si>
  <si>
    <t>NA/KA/NK/RE/GL/02</t>
  </si>
  <si>
    <t>GLORY EMMANUEL</t>
  </si>
  <si>
    <t>NA/KA/NK/GL/FA/03</t>
  </si>
  <si>
    <t>ENE GABRIEL</t>
  </si>
  <si>
    <t>NA/KA/NK/EN/MA/01</t>
  </si>
  <si>
    <t>NA/KA/NK/BL/GL/01</t>
  </si>
  <si>
    <t>FAVOUR JOSEPH</t>
  </si>
  <si>
    <t>NA/KA/NK/FA/JA/08</t>
  </si>
  <si>
    <t>BRIDGET ISADJE</t>
  </si>
  <si>
    <t>NA/KA/NK/BR/PE/02</t>
  </si>
  <si>
    <t>BLESSING UZOCHUKWU</t>
  </si>
  <si>
    <t>NA/KA/NK/BL/EZ/01</t>
  </si>
  <si>
    <t>BECKY SULE</t>
  </si>
  <si>
    <t>NA/KA/NK/BE/ES/03</t>
  </si>
  <si>
    <t>FAVOUR GABRIEL</t>
  </si>
  <si>
    <t>MARTHA ISAAC</t>
  </si>
  <si>
    <t>NA/KA/NK/MA/VI/02</t>
  </si>
  <si>
    <t>PATIENCE JAMES</t>
  </si>
  <si>
    <t>NA/KA/NK/PA/JE/03</t>
  </si>
  <si>
    <t>MALLYN OBASA</t>
  </si>
  <si>
    <t>NA/KA/NK/MA/SA/04</t>
  </si>
  <si>
    <t>SARAH MICHEAL</t>
  </si>
  <si>
    <t>NA/KA/NK/SA/GR/01</t>
  </si>
  <si>
    <t>HELEN ISREAL</t>
  </si>
  <si>
    <t>NA/KA/NK/HE/RU/01</t>
  </si>
  <si>
    <t>GRACE ABBAH</t>
  </si>
  <si>
    <t>NA/KA/NK/GR/ED/02</t>
  </si>
  <si>
    <t>VERONICA SUMEH</t>
  </si>
  <si>
    <t>NA/KA/NK/VE/GL/03</t>
  </si>
  <si>
    <t>THERESA JOSEPH</t>
  </si>
  <si>
    <t>NA/KA/NK/TH/LO/02</t>
  </si>
  <si>
    <t>BLESSING JOHN</t>
  </si>
  <si>
    <t>NA/KA/NK/BL/RI/02</t>
  </si>
  <si>
    <t>MARIA AUGUSTINE</t>
  </si>
  <si>
    <t>NA/KA/NK/MA/LO/03</t>
  </si>
  <si>
    <t>ROSE PETER</t>
  </si>
  <si>
    <t>NA/KA/NK/RO/HA/02</t>
  </si>
  <si>
    <t>MERCY NKU</t>
  </si>
  <si>
    <t>NA/KA/NK/ME/MA/02</t>
  </si>
  <si>
    <t>RUTH DANJI</t>
  </si>
  <si>
    <t>NA/KA/NK/RU/PA/01</t>
  </si>
  <si>
    <t>STELLA AGABI</t>
  </si>
  <si>
    <t>NA/KA/NK/ST/MG/01</t>
  </si>
  <si>
    <t>BIBIANA CHRISTOPHER</t>
  </si>
  <si>
    <t>NA/KA/NK/BI/GL/03</t>
  </si>
  <si>
    <t>WASILA YAKUBU</t>
  </si>
  <si>
    <t>NA/KA/NK/WA/MA/01</t>
  </si>
  <si>
    <t>PEACE MORRIS</t>
  </si>
  <si>
    <t>NA/KA/NK/PE/AN/01</t>
  </si>
  <si>
    <t>MARYAM ALI</t>
  </si>
  <si>
    <t>NA/KA/NK/MA/GR/03</t>
  </si>
  <si>
    <t>REGINA OGBU</t>
  </si>
  <si>
    <t>NA/KA/NK/RE/ES/02</t>
  </si>
  <si>
    <t>GRACIOUS AMEN</t>
  </si>
  <si>
    <t>NA/KA/NK/GR/FA/01</t>
  </si>
  <si>
    <t>AFODIA SABO</t>
  </si>
  <si>
    <t>NA/KA/NK/AF/BE/02</t>
  </si>
  <si>
    <t>NA/KA/NK/FA/HA/02</t>
  </si>
  <si>
    <t>GLADYS BULUS</t>
  </si>
  <si>
    <t>ZAINAB BELLO</t>
  </si>
  <si>
    <t>NA/KA/NK/ZA/HA/02</t>
  </si>
  <si>
    <t>DORCAS MATTHEW</t>
  </si>
  <si>
    <t>NA/KA/NK/DO/FA/03</t>
  </si>
  <si>
    <t>Week 29</t>
  </si>
  <si>
    <t>RACHEAL OLIVER</t>
  </si>
  <si>
    <t>NA/KA/NK/RA/NA/03</t>
  </si>
  <si>
    <t>TEMITOPE SANUSI</t>
  </si>
  <si>
    <t>NA/KA/NK/TE/OM/01</t>
  </si>
  <si>
    <t>NA/KA/NK/FA/SA/06</t>
  </si>
  <si>
    <t>PHC MASAKA</t>
  </si>
  <si>
    <t>JANET ODAMA</t>
  </si>
  <si>
    <t>NA/KA/MS/JA/PA/01</t>
  </si>
  <si>
    <t>PAULINA JAMES</t>
  </si>
  <si>
    <t>NA/KA/MS/PA/ME/02</t>
  </si>
  <si>
    <t>MARY ODAMA</t>
  </si>
  <si>
    <t>NA/KA/MS/MA/PA/02</t>
  </si>
  <si>
    <t>GLORIA MUSA</t>
  </si>
  <si>
    <t>NA/KA/MS/GL/KE/03</t>
  </si>
  <si>
    <t>EUNICE RABO</t>
  </si>
  <si>
    <t>NA/KA/MS/EU/PA/03</t>
  </si>
  <si>
    <t>NA/KA/MS/BL/AI/02</t>
  </si>
  <si>
    <t>TALATU LADI</t>
  </si>
  <si>
    <t>NA/KA/MS/TA/AS/01</t>
  </si>
  <si>
    <t>KADIJAH DANLADI</t>
  </si>
  <si>
    <t>NA/KA/MS/KA/HA/03</t>
  </si>
  <si>
    <t>SEDIKA ABDULLAHI</t>
  </si>
  <si>
    <t>NA/KA/MS/SE/FA/02</t>
  </si>
  <si>
    <t>KADIJAH MUHAMMED</t>
  </si>
  <si>
    <t>NA/KA/MS/KA/FA/05</t>
  </si>
  <si>
    <t>RAHINA AHAMAD</t>
  </si>
  <si>
    <t>NA/KA/MS/RA/ME/03</t>
  </si>
  <si>
    <t>SHEMSIYA TIJANI</t>
  </si>
  <si>
    <t>NA/KA/MS/SH/AI/04</t>
  </si>
  <si>
    <t>NA/KA/MS/MA/FA/04</t>
  </si>
  <si>
    <t>RAMLATU MUHAMMAD</t>
  </si>
  <si>
    <t>NA/KA/MS/RA/HA/03</t>
  </si>
  <si>
    <t>NA/KA/MS/HA/HA/03</t>
  </si>
  <si>
    <t>SUMAIYA YUSUF</t>
  </si>
  <si>
    <t>NA/KA/MS/SU/MA/04</t>
  </si>
  <si>
    <t>NEFISAT ABUBAKAR</t>
  </si>
  <si>
    <t>NA/KA/MS/NE/RU/04</t>
  </si>
  <si>
    <t>KADIJAT KHALID</t>
  </si>
  <si>
    <t>NA/KA/MS/KA/SA/04</t>
  </si>
  <si>
    <t>NA/KA/MS/ZA/KA/03</t>
  </si>
  <si>
    <t>HABIBAT BALARABE</t>
  </si>
  <si>
    <t>NA/KA/MS/HA/MA/03</t>
  </si>
  <si>
    <t>NA/KA/MS/SA/HA/02</t>
  </si>
  <si>
    <t>SAMSIYA MUSA</t>
  </si>
  <si>
    <t>NA/KA/MS/SA/RA/06</t>
  </si>
  <si>
    <t>RUKAIYAT AMINU</t>
  </si>
  <si>
    <t>NA/KA/MS/RU/BI/03</t>
  </si>
  <si>
    <t>SARAH BATURE</t>
  </si>
  <si>
    <t>NA/KA/MS/SA/ME/01</t>
  </si>
  <si>
    <t>NUSAIBA MUSA</t>
  </si>
  <si>
    <t>NA/KA/MS/NU/RA/07</t>
  </si>
  <si>
    <t>JENNIFER EZE</t>
  </si>
  <si>
    <t>NA/KA/MS/JE/ED/01</t>
  </si>
  <si>
    <t>JENNIFER PHILIP</t>
  </si>
  <si>
    <t>NA/KA/MS/JE/DO/01</t>
  </si>
  <si>
    <t>SADIYA MUHAMMED</t>
  </si>
  <si>
    <t>NA/KA/MS/SA/FA/04</t>
  </si>
  <si>
    <t>LOUIS ILISHA</t>
  </si>
  <si>
    <t>NA/KA/MS/LO/MA/02</t>
  </si>
  <si>
    <t>RAKIBATU ABUBAKAR</t>
  </si>
  <si>
    <t>NA/KA/MS/RA/RU/03</t>
  </si>
  <si>
    <t>MARTHA JOEL</t>
  </si>
  <si>
    <t>NA/KA/MS/MA/SE/01</t>
  </si>
  <si>
    <t>NA/KA/MS/AM/SA/06</t>
  </si>
  <si>
    <t>NA/KA/MS/AI/HA/01</t>
  </si>
  <si>
    <t>ISABELLA MOSES</t>
  </si>
  <si>
    <t>NA/KA/MS/IS/FE/03</t>
  </si>
  <si>
    <t>CHRISTABLE AKOR</t>
  </si>
  <si>
    <t>NA/KA/MS/CH/MO/01</t>
  </si>
  <si>
    <t>FELICIA MOSES</t>
  </si>
  <si>
    <t>NA/KA/MS/FE/JU/03</t>
  </si>
  <si>
    <t>NA/KA/MS/QU/EV/02</t>
  </si>
  <si>
    <t>MONICA ABRAHAM</t>
  </si>
  <si>
    <t>NA/KA/MS/MO/CH/04</t>
  </si>
  <si>
    <t>JULIETH SUNDAY</t>
  </si>
  <si>
    <t>NA/KA/MS/JU/MA/06</t>
  </si>
  <si>
    <t>RUTH SAMUEL</t>
  </si>
  <si>
    <t>NA/KA/MS/RU/LA/01</t>
  </si>
  <si>
    <t>MARTHA DAVID</t>
  </si>
  <si>
    <t>NA/KA/MS/MA/JU/01</t>
  </si>
  <si>
    <t>LAMI FRIDAY</t>
  </si>
  <si>
    <t>NA/KA/MS/LA/AN/03</t>
  </si>
  <si>
    <t>JUMMAI MUSA</t>
  </si>
  <si>
    <t>NA/KA/MS/JU/MO/02</t>
  </si>
  <si>
    <t>ROSE ALKALI</t>
  </si>
  <si>
    <t>NA/KA/MS/RO/GR/01</t>
  </si>
  <si>
    <t>JECINTA DANIEL</t>
  </si>
  <si>
    <t>NA/KA/MS/JE/BI/03</t>
  </si>
  <si>
    <t>YEMI NARAI</t>
  </si>
  <si>
    <t>NA/KA/MS/YE/FE/05</t>
  </si>
  <si>
    <t>ANTHONIA JOSEPH</t>
  </si>
  <si>
    <t>NA/KA/MS/AN/MA/03</t>
  </si>
  <si>
    <t>NA/KA/MS/GR/LA/04</t>
  </si>
  <si>
    <t>ESTHER ELKANAH</t>
  </si>
  <si>
    <t>NA/KA/MS/ES/MO/02</t>
  </si>
  <si>
    <t>JECHOBETH ANZAKU</t>
  </si>
  <si>
    <t>NA/KA/MS/JE/CH/05</t>
  </si>
  <si>
    <t>LILIAN PETERS</t>
  </si>
  <si>
    <t>NA/KA/MS/LI/PA/01</t>
  </si>
  <si>
    <t>SARAH TABANSI</t>
  </si>
  <si>
    <t>NA/KA/MS/SA/LO/04</t>
  </si>
  <si>
    <t>SUDAR NZOME</t>
  </si>
  <si>
    <t>NA/KA/MS/SU/MA/03</t>
  </si>
  <si>
    <t>EVELYN MATTHEW</t>
  </si>
  <si>
    <t>NA/KA/MS/EV/CH/01</t>
  </si>
  <si>
    <t>BINTA BASHIR</t>
  </si>
  <si>
    <t>NA/KA/MS/BI/KH/03</t>
  </si>
  <si>
    <t>JUMMAI BUKAR</t>
  </si>
  <si>
    <t>NA/KA/MS/JU/HA/07</t>
  </si>
  <si>
    <t>VERO ANDREW</t>
  </si>
  <si>
    <t>NA/KA/MS/VE/PA/03</t>
  </si>
  <si>
    <t>LOVINA JOEL</t>
  </si>
  <si>
    <t>NA/KA/MS/LO/ES/02</t>
  </si>
  <si>
    <t>LOIS ISRAEL</t>
  </si>
  <si>
    <t>NA/KA/MS/LO/RO/01</t>
  </si>
  <si>
    <t>PATIENCE EZRA</t>
  </si>
  <si>
    <t>NA/KA/MS/PA/MA/04</t>
  </si>
  <si>
    <t>SARAH DAUDA</t>
  </si>
  <si>
    <t>NA/KA/MS/SA/RI/05</t>
  </si>
  <si>
    <t>GLORY OTUN</t>
  </si>
  <si>
    <t>NA/KA/MS/GL/BA/02</t>
  </si>
  <si>
    <t>EUNICE ABRAHAM</t>
  </si>
  <si>
    <t>NA/KA/MS/EU/BL/03</t>
  </si>
  <si>
    <t>ANGEL MATTHEW</t>
  </si>
  <si>
    <t>NA/KA/MS/AN/MA/02</t>
  </si>
  <si>
    <t>CYNTHIA AKPO</t>
  </si>
  <si>
    <t>NA/KA/MS/CY/ES/05</t>
  </si>
  <si>
    <t>FAVOUR ABRAHAM</t>
  </si>
  <si>
    <t>NA/KA/MS/FA/NU/01</t>
  </si>
  <si>
    <t>MARY ENIOKO</t>
  </si>
  <si>
    <t>NA/KA/MS/MA/JU/02</t>
  </si>
  <si>
    <t>ANGELA PETER</t>
  </si>
  <si>
    <t>NA/KA/MS/AN/MI/01</t>
  </si>
  <si>
    <t>ABIGAIL SAMSOM</t>
  </si>
  <si>
    <t>NA/KA/MS/AB/NE/01</t>
  </si>
  <si>
    <t>FRANCA LUKA</t>
  </si>
  <si>
    <t>NA/KA/MS/FR/AB/03</t>
  </si>
  <si>
    <t>NA/KA/MS/MA/LU/09</t>
  </si>
  <si>
    <t>LUBABATU AHMED</t>
  </si>
  <si>
    <t>NA/KA/MS/LU/KH/06</t>
  </si>
  <si>
    <t>SALAMATU  IDRIS</t>
  </si>
  <si>
    <t>NA/KA/MS/SA/AD/01</t>
  </si>
  <si>
    <t>JAMILA TAKUR</t>
  </si>
  <si>
    <t>NA/KA/MS/JA/AD/02</t>
  </si>
  <si>
    <t>JOY CHIKASA</t>
  </si>
  <si>
    <t>NA/KA/MS/JO/NE/01</t>
  </si>
  <si>
    <t>KUBURAT ALIYU</t>
  </si>
  <si>
    <t>NA/KA/MS/KU/SA/01</t>
  </si>
  <si>
    <t>LAMA YUSUF</t>
  </si>
  <si>
    <t>NA/KA/MS/LA/LA/04</t>
  </si>
  <si>
    <t>LOIS SULE</t>
  </si>
  <si>
    <t>NA/KA/MS/LO/RU/01</t>
  </si>
  <si>
    <t>NA/KA/MS/SA/NA/04</t>
  </si>
  <si>
    <t>KAKALE SAMBO</t>
  </si>
  <si>
    <t>NA/KA/MS/KA/KH/09</t>
  </si>
  <si>
    <t>MARY ADAMU</t>
  </si>
  <si>
    <t>NA/KA/MS/MA/CE/02</t>
  </si>
  <si>
    <t>LOVETH NNAM</t>
  </si>
  <si>
    <t>NA/KA/MS/LO/ME/02</t>
  </si>
  <si>
    <t>BLESSING UGBAHA</t>
  </si>
  <si>
    <t>NA/KA/MS/BL/PR/01</t>
  </si>
  <si>
    <t>ONYINECHI OGU</t>
  </si>
  <si>
    <t>NA/KA/MS/ON/IF/01</t>
  </si>
  <si>
    <t>PRICILLA AMOS</t>
  </si>
  <si>
    <t>NA/KA/MS/PR/MA/03</t>
  </si>
  <si>
    <t>LARABA HUSSAINI</t>
  </si>
  <si>
    <t>NA/KA/MS/LA/MO/04</t>
  </si>
  <si>
    <t>NA/KA/MS/PR/AN/01</t>
  </si>
  <si>
    <t>SUZZY SIMON</t>
  </si>
  <si>
    <t>NA/KA/MS/SU/TA/07</t>
  </si>
  <si>
    <t>NA/KA/MS/SA/LA/04</t>
  </si>
  <si>
    <t>GLORIA KIWO</t>
  </si>
  <si>
    <t>NA/KA/MS/GL/MA/01</t>
  </si>
  <si>
    <t>ESTHER MONDAY</t>
  </si>
  <si>
    <t>NA/KA/MS/ES/JO/06</t>
  </si>
  <si>
    <t>JULIET PHILIP</t>
  </si>
  <si>
    <t>NA/KA/MS/JU/MO/03</t>
  </si>
  <si>
    <t>RUTH JAMES</t>
  </si>
  <si>
    <t>NA/KA/MS/RU/ES/01</t>
  </si>
  <si>
    <t>BEAUTY DANLAMI</t>
  </si>
  <si>
    <t>NA/KA/MS/BE/JU/04</t>
  </si>
  <si>
    <t>BLESSING EZRA</t>
  </si>
  <si>
    <t>NA/KA/MS/BL/MA/01</t>
  </si>
  <si>
    <t>EMMANUELLA AMOS</t>
  </si>
  <si>
    <t>NA/KA/MS/EM/RU/03</t>
  </si>
  <si>
    <t>LARA ADELODUN</t>
  </si>
  <si>
    <t>NA/KA/MS/LA/AD/02</t>
  </si>
  <si>
    <t>WINIFRED AMEH</t>
  </si>
  <si>
    <t>NA/KA/MS/WI/AM/04</t>
  </si>
  <si>
    <t>CECILIA ETIM</t>
  </si>
  <si>
    <t>NA/KA/MS/CE/JO/03</t>
  </si>
  <si>
    <t>KATHERINE PAUL</t>
  </si>
  <si>
    <t>NA/KA/MS/KA/MA/01</t>
  </si>
  <si>
    <t>NAFISAT AHMED</t>
  </si>
  <si>
    <t>NA/KA/MS/NA/ZA/06</t>
  </si>
  <si>
    <t>21/11/2018</t>
  </si>
  <si>
    <t>DORATHY LUKA</t>
  </si>
  <si>
    <t>NA/KA/NK/DO/NE/03</t>
  </si>
  <si>
    <t>MARGRET GODWIN</t>
  </si>
  <si>
    <t>NA/KA/NK/MA/ES/02</t>
  </si>
  <si>
    <t>PATIENCE SAMSON</t>
  </si>
  <si>
    <t>NA/KA/NK/PA/JO/02</t>
  </si>
  <si>
    <t>NA/KA/NK/CO/JA/01</t>
  </si>
  <si>
    <t>LILIAN ADAH JOHNSON</t>
  </si>
  <si>
    <t>NA/KA/NK/LI/YA/01</t>
  </si>
  <si>
    <t>VERA ANTHONY</t>
  </si>
  <si>
    <t>NA/KA/NK/VE/ME/01</t>
  </si>
  <si>
    <t>ESTHER SOLOMON</t>
  </si>
  <si>
    <t>NA/KA/NK/ES/KA/01</t>
  </si>
  <si>
    <t>NA/KA/NK/JO/MA/05</t>
  </si>
  <si>
    <t>DIVINE BAFRED</t>
  </si>
  <si>
    <t>NA/KA/NK/DI/NA/03</t>
  </si>
  <si>
    <t>FAUZIYA MUHAMMED SANI</t>
  </si>
  <si>
    <t>SUMMAIYA SHUAIBU</t>
  </si>
  <si>
    <t xml:space="preserve">HARIRA MUHAMMED </t>
  </si>
  <si>
    <t>ZARA ABDULAZEEZ</t>
  </si>
  <si>
    <t>BRIDGET ISAAC</t>
  </si>
  <si>
    <t>NA/KA/NK/BR/RI/01</t>
  </si>
  <si>
    <t>JUSTINA PAUL</t>
  </si>
  <si>
    <t>NA/KA/NK/JU/AB/02</t>
  </si>
  <si>
    <t>FRANCA PAUL</t>
  </si>
  <si>
    <t>NA/KA/NK/FR/NA/01</t>
  </si>
  <si>
    <t>HASSANA ALI</t>
  </si>
  <si>
    <t>NA/KA/NK/HA/KH/05</t>
  </si>
  <si>
    <t>PATRICIA KALVIN</t>
  </si>
  <si>
    <t>NA/KA/NK/PA/BE/01</t>
  </si>
  <si>
    <t>FATIMA GODWIN</t>
  </si>
  <si>
    <t>NA/KA/NK/FA/KA/01</t>
  </si>
  <si>
    <t>MAGRET CYRIL</t>
  </si>
  <si>
    <t>NA/KA/NK/MA/BI/04</t>
  </si>
  <si>
    <t>NA/KA/NK/MA/BL/03</t>
  </si>
  <si>
    <t>OLUCHI IBRAHIM</t>
  </si>
  <si>
    <t>NA/KA/NK/OL/CH/03</t>
  </si>
  <si>
    <t>ABIGAIL HASSAN</t>
  </si>
  <si>
    <t>NA/KA/NK/AB/MA/01</t>
  </si>
  <si>
    <t>ESTHER TERVER</t>
  </si>
  <si>
    <t>NA/KA/NK/ES/TA/04</t>
  </si>
  <si>
    <t>COMFORT ABARA</t>
  </si>
  <si>
    <t>NA/KA/NK/CO/SE/02</t>
  </si>
  <si>
    <t>MARGRET DAVID</t>
  </si>
  <si>
    <t>NA/KA/NK/MA/CL/05</t>
  </si>
  <si>
    <t>JOY NATHAN</t>
  </si>
  <si>
    <t>NA/KA/NK/JO/DA/02</t>
  </si>
  <si>
    <t>ENDURANCE SUNDAY</t>
  </si>
  <si>
    <t>NA/KA/NK/EN/CH/01</t>
  </si>
  <si>
    <t>PHC DOMA TOWN</t>
  </si>
  <si>
    <t>JUSTINA EMMANUEL</t>
  </si>
  <si>
    <t>NA/DO/TO/JU/MA/02</t>
  </si>
  <si>
    <t>FELICIA OSUMAYI</t>
  </si>
  <si>
    <t>NA/DO/TO/FE/MA/03</t>
  </si>
  <si>
    <t>ESTHER GODWIN</t>
  </si>
  <si>
    <t>NA/DO/TO/ES/BL/02</t>
  </si>
  <si>
    <t>MARGRET OBOSHI</t>
  </si>
  <si>
    <t>NA/DO/TO/MA/GO/01</t>
  </si>
  <si>
    <t>FELICIA SAMSON</t>
  </si>
  <si>
    <t>NA/DO/TO/FE/MA/01</t>
  </si>
  <si>
    <t>MRTHA AGBO</t>
  </si>
  <si>
    <t>NA/DO/TO/MA/AS/04</t>
  </si>
  <si>
    <t>MARGRET PETER</t>
  </si>
  <si>
    <t>NA/DO/TO/MA/ES/05</t>
  </si>
  <si>
    <t>ESTHER FRANCIS</t>
  </si>
  <si>
    <t>NA/DO/TO/ES/TE/09</t>
  </si>
  <si>
    <t>AISHA OSA</t>
  </si>
  <si>
    <t>NA/DO/TO/AI/KA/05</t>
  </si>
  <si>
    <t>FATIMA IBRAHIM LAWAL</t>
  </si>
  <si>
    <t>NA/DO/TO/FA/AI/04</t>
  </si>
  <si>
    <t>NA/DO/TO/AI/SA/02</t>
  </si>
  <si>
    <t>PAULINA O. OGOSHI</t>
  </si>
  <si>
    <t>NA/DO/TO/PA/EN/04</t>
  </si>
  <si>
    <t>VIVIAN DANIEL</t>
  </si>
  <si>
    <t>NA/DO/TO/VI/FR/02</t>
  </si>
  <si>
    <t>MARGRET MATTHEW</t>
  </si>
  <si>
    <t>NA/DO/TO/MA/CH/01</t>
  </si>
  <si>
    <t>AMINA SAIDU AGYO</t>
  </si>
  <si>
    <t>NA/DO/TO/AM/AM/03</t>
  </si>
  <si>
    <t>HADIZA DAHIRU</t>
  </si>
  <si>
    <t>NA/DO/TO/HA/MA/03</t>
  </si>
  <si>
    <t>NAIMA YAKUBU MUSA</t>
  </si>
  <si>
    <t>NA/DO/TO/NA/AI/03</t>
  </si>
  <si>
    <t xml:space="preserve">GLORIA HARRY </t>
  </si>
  <si>
    <t>NA/DO/TO/GL/OW/03</t>
  </si>
  <si>
    <t>MARGRET OKYUWE</t>
  </si>
  <si>
    <t>NA/DO/TO/MA/ES/01</t>
  </si>
  <si>
    <t xml:space="preserve">ESTHER SIMON </t>
  </si>
  <si>
    <t>NA/DO/TO/ES/RI/08</t>
  </si>
  <si>
    <t>COMFORT FRANCIS</t>
  </si>
  <si>
    <t>NA/DO/TO/CO/ES/04</t>
  </si>
  <si>
    <t>GRACE OBIAYI JAMES</t>
  </si>
  <si>
    <t>NA/DO/TO/GR/HE/05</t>
  </si>
  <si>
    <t>SAFIYA UMAR</t>
  </si>
  <si>
    <t>NA/DO/TO/SA/SA/01</t>
  </si>
  <si>
    <t>BLESSING AKWE</t>
  </si>
  <si>
    <t>NA/DO/TO/BL/IW/09</t>
  </si>
  <si>
    <t>SALAMATU M. MUSA</t>
  </si>
  <si>
    <t>NA/DO/TO/SA/LU/02</t>
  </si>
  <si>
    <t>DEBORAH OGOSHI</t>
  </si>
  <si>
    <t>NA/DO/TO/DE/EN/06</t>
  </si>
  <si>
    <t>JANET ONAWO</t>
  </si>
  <si>
    <t>NA/DO/TO/JA/KA/05</t>
  </si>
  <si>
    <t>SA'ADATU ISHALEKU</t>
  </si>
  <si>
    <t>NA/DO/TO/SA/TA/06</t>
  </si>
  <si>
    <t>ESTHER ARI</t>
  </si>
  <si>
    <t>NA/DO/TO/ES/JI/04</t>
  </si>
  <si>
    <t>FAIZA BALA</t>
  </si>
  <si>
    <t>NA/DO/TO/FA/MA/03</t>
  </si>
  <si>
    <t>AISHA OSABO</t>
  </si>
  <si>
    <t>NA/DO/TO/AI/RA/04</t>
  </si>
  <si>
    <t>BLESSING O. JOSEPH</t>
  </si>
  <si>
    <t>NA/DO/TO/BL/HA/04</t>
  </si>
  <si>
    <t>ESTHER SAMUEL</t>
  </si>
  <si>
    <t>NA/DO/TO/ES/TE/07</t>
  </si>
  <si>
    <t>HANATU EMMANUEL</t>
  </si>
  <si>
    <t>NA/DO/TO/HA/MA/02</t>
  </si>
  <si>
    <t>HELEN CHRIISTOPHER</t>
  </si>
  <si>
    <t>NA/DO/TO/HE/MA/01</t>
  </si>
  <si>
    <t>MARGARET OSE</t>
  </si>
  <si>
    <t>NA/DO/TO/MA/MA/01</t>
  </si>
  <si>
    <t>JULIANA OKPADOBU</t>
  </si>
  <si>
    <t>NA/DO/TO/JU/EL/07</t>
  </si>
  <si>
    <t>FELICIA OKPADOBU</t>
  </si>
  <si>
    <t>NA/DO/TO/FE/EL/08</t>
  </si>
  <si>
    <t>LADAN ENEGYELO</t>
  </si>
  <si>
    <t>NA/DO/TO/LA/SH/04</t>
  </si>
  <si>
    <t>HAFIZAT ISAH</t>
  </si>
  <si>
    <t>NA/DO/TO/HA/NA/01</t>
  </si>
  <si>
    <t>GRACE T. LADAN</t>
  </si>
  <si>
    <t>NA/DO/TO/GR/LA/05</t>
  </si>
  <si>
    <t>JENNIFER LADAN</t>
  </si>
  <si>
    <t>NA/DO/TO/JE/LA/04</t>
  </si>
  <si>
    <t>ZUBAIDA ONAWO</t>
  </si>
  <si>
    <t>NA/DO/TO/ZU/HA/01</t>
  </si>
  <si>
    <t>BARAKISIYA DAHIRU</t>
  </si>
  <si>
    <t>NA/DO/TO/BA/HA/03</t>
  </si>
  <si>
    <t>AISHA DAHIRU</t>
  </si>
  <si>
    <t>NA/DO/TO/AI/HA/05</t>
  </si>
  <si>
    <t>MARYAM HUSSAINI</t>
  </si>
  <si>
    <t>NA/DO/TO/MA/KA/03</t>
  </si>
  <si>
    <t>NA/DO/TO/SA/KA/04</t>
  </si>
  <si>
    <t>SAFIYA MUSA</t>
  </si>
  <si>
    <t>NA/DO/TO/SA/AI/01</t>
  </si>
  <si>
    <t>NA/DO/TO/ZA/RA/09</t>
  </si>
  <si>
    <t>AMINA MUHAMMED</t>
  </si>
  <si>
    <t>NA/DO/TO/AM/RA/08</t>
  </si>
  <si>
    <t>NA/DO/TO/FA/HA/08</t>
  </si>
  <si>
    <t>SA'ADATU IBRAHIM</t>
  </si>
  <si>
    <t>NA/DO/TO/SA/MA/09</t>
  </si>
  <si>
    <t>NAFISATU IBRAHIM</t>
  </si>
  <si>
    <t>NA/DO/TO/NA/SA/03</t>
  </si>
  <si>
    <t>KABIRAT IBRAHIM</t>
  </si>
  <si>
    <t>NA/DO/TO/KA/BI/02</t>
  </si>
  <si>
    <t>HAUWA DANBABA</t>
  </si>
  <si>
    <t>NA/DO/TO/HA/MA/08</t>
  </si>
  <si>
    <t>NA/DO/TO/AI/RA/03</t>
  </si>
  <si>
    <t>HADIZA ISIAKA</t>
  </si>
  <si>
    <t>NA/DO/TO/HA/AI/01</t>
  </si>
  <si>
    <t>NA/DO/TO/AI/FA/02</t>
  </si>
  <si>
    <t>NA/DO/TO/GR/BL/01</t>
  </si>
  <si>
    <t>NA/DO/TO/ES/KE/03</t>
  </si>
  <si>
    <t>CHRISTIANA JAMES</t>
  </si>
  <si>
    <t>NA/DO/TO/CH/SA/03</t>
  </si>
  <si>
    <t xml:space="preserve">JUSTINA ABARI </t>
  </si>
  <si>
    <t>NA/DO/TO/JU/JE/01</t>
  </si>
  <si>
    <t>KADIJA ABUBAKAR</t>
  </si>
  <si>
    <t>NA/DO/TO/KA/FA/04</t>
  </si>
  <si>
    <t>NA/DO/TO/AM/FA/06</t>
  </si>
  <si>
    <t>FLORENCE ADEKA</t>
  </si>
  <si>
    <t>NA/DO/TO/FL/RE/08</t>
  </si>
  <si>
    <t>BLESSING EFFU</t>
  </si>
  <si>
    <t>NA/DO/TO/BL/ES/05</t>
  </si>
  <si>
    <t>NA/DO/TO/HA/FA/01</t>
  </si>
  <si>
    <t>EUNICE ELAGBOJI</t>
  </si>
  <si>
    <t>NA/DO/TO/EU/RE/07</t>
  </si>
  <si>
    <t>CHRISTIANA MAGAJI</t>
  </si>
  <si>
    <t>NA/DO/TO/CH/BL/03</t>
  </si>
  <si>
    <t>VICTORIA ADEKA</t>
  </si>
  <si>
    <t>NA/DO/TO/VI/RU/08</t>
  </si>
  <si>
    <t>JUSTINA OWUSO</t>
  </si>
  <si>
    <t>NA/DO/TO/JU/GR/05</t>
  </si>
  <si>
    <t>PERPETUAL OSAMA</t>
  </si>
  <si>
    <t>NA/DO/TO/PE/ON/01</t>
  </si>
  <si>
    <t>HELEN JAMES</t>
  </si>
  <si>
    <t>NA/DO/TO/HE/ES/05</t>
  </si>
  <si>
    <t>FELICIA OGOSHI</t>
  </si>
  <si>
    <t>NA/DO/TO/FE/MA/08</t>
  </si>
  <si>
    <t>HABIBA ATTAH</t>
  </si>
  <si>
    <t>NA/DO/TO/HA/LA/06</t>
  </si>
  <si>
    <t>NA/DO/TO/ZA/AI/02</t>
  </si>
  <si>
    <t>RABI AHMED</t>
  </si>
  <si>
    <t>NA/DO/TO/RA/AI/03</t>
  </si>
  <si>
    <t>SUWAIBA MUHAMMED</t>
  </si>
  <si>
    <t>NA/DO/TO/SU/HA/05</t>
  </si>
  <si>
    <t>NA/DO/TO/FA/RA/03</t>
  </si>
  <si>
    <t>HABIBA  MOHAMMED</t>
  </si>
  <si>
    <t>NA/DO/TO/HA/MA/05</t>
  </si>
  <si>
    <t>NA/DO/TO/AM/HA/08</t>
  </si>
  <si>
    <t>MARY EMMANUEL AKWE</t>
  </si>
  <si>
    <t>NA/DO/TO/MA/LA/01</t>
  </si>
  <si>
    <t>NA/DO/TO/MA/HA/07</t>
  </si>
  <si>
    <t>NA/DO/TO/AI/HA/02</t>
  </si>
  <si>
    <t>MARYAM ISMAIL</t>
  </si>
  <si>
    <t>NA/DO/TO/MA/FA/01</t>
  </si>
  <si>
    <t>HASSANA ABDULRAHMAN</t>
  </si>
  <si>
    <t>NA/DO/TO/HA/HA/02</t>
  </si>
  <si>
    <t xml:space="preserve">SUKAINATU IBRAHIM </t>
  </si>
  <si>
    <t>NA/DO/TO/SU/RA/03</t>
  </si>
  <si>
    <t>JAMILA MUHAMMED</t>
  </si>
  <si>
    <t>NA/DO/TO/JA/ES/01</t>
  </si>
  <si>
    <t>HUSSAINA ABUBAKAR</t>
  </si>
  <si>
    <t>NA/DO/TO/HU/AI/05</t>
  </si>
  <si>
    <t>MURJANATU SAFIYANU</t>
  </si>
  <si>
    <t>NA/DO/TO/MU/SA/01</t>
  </si>
  <si>
    <t>ZAINAB ADEKA</t>
  </si>
  <si>
    <t>NA/DO/TO/ZA/HE/01</t>
  </si>
  <si>
    <t>FATIMA YUSUF</t>
  </si>
  <si>
    <t>NA/DO/TO/FA/HA/06</t>
  </si>
  <si>
    <t>JULIANA OMAMA</t>
  </si>
  <si>
    <t>NA/DO/TO/JU/MA/03</t>
  </si>
  <si>
    <t>HASHANA IBRAHIM</t>
  </si>
  <si>
    <t>NA/DO/TO/HA/HA/04</t>
  </si>
  <si>
    <t>KHADIJA HASSAN</t>
  </si>
  <si>
    <t>NA/DO/TO/KH/RA/04</t>
  </si>
  <si>
    <t>RASHIDA HASSAN</t>
  </si>
  <si>
    <t>NA/DO/TO/RA/RA/02</t>
  </si>
  <si>
    <t>ZAINAB HASSAN</t>
  </si>
  <si>
    <t>NA/DO/TO/ZA/AM/03</t>
  </si>
  <si>
    <t>JAMILA MOHAMMED</t>
  </si>
  <si>
    <t>NA/DO/TO/JA/HA/06</t>
  </si>
  <si>
    <t>ZAINAB ATTAH</t>
  </si>
  <si>
    <t>NA/DO/TO/ZA/DU/02</t>
  </si>
  <si>
    <t>FAUZIYA ALI</t>
  </si>
  <si>
    <t>NA/DO/TO/FA/SA/06</t>
  </si>
  <si>
    <t>HALIMA SAFIYANU</t>
  </si>
  <si>
    <t>NA/DO/TO/HA/SA/02</t>
  </si>
  <si>
    <t>NA/DO/TO/KH/HA/03</t>
  </si>
  <si>
    <t>SALAMATU ISA</t>
  </si>
  <si>
    <t>NA/DO/TO/SA/AM/05</t>
  </si>
  <si>
    <t>ZAINAB UMARU</t>
  </si>
  <si>
    <t>NA/DO/TO/ZA/HA/07</t>
  </si>
  <si>
    <t>NA/DO/TO/MA/AM/03</t>
  </si>
  <si>
    <t>NA/DO/TO/GR/AU/01</t>
  </si>
  <si>
    <t>NA/DO/TO/MA/LA/06</t>
  </si>
  <si>
    <t>LAURAT SAHIRU</t>
  </si>
  <si>
    <t>NA/DO/TO/LA/HA/02</t>
  </si>
  <si>
    <t>GRACE JOSHUA</t>
  </si>
  <si>
    <t>NA/DO/TO/GR/LA/02</t>
  </si>
  <si>
    <t>SALAMATU OMAKU</t>
  </si>
  <si>
    <t>NA/DO/TO/SA/IB/02</t>
  </si>
  <si>
    <t>MEMUNA ISA</t>
  </si>
  <si>
    <t>NA/DO/TO/ME/JA/01</t>
  </si>
  <si>
    <t>NA/DO/TO/AI/MA/03</t>
  </si>
  <si>
    <t>RASHIDA IBRAHIM</t>
  </si>
  <si>
    <t>NA/DO/TO/RA/HA/05</t>
  </si>
  <si>
    <t>TALATU MUSA</t>
  </si>
  <si>
    <t>NA/DO/TO/TA/MA/03</t>
  </si>
  <si>
    <t>ZAINAB IBRAHIM</t>
  </si>
  <si>
    <t>NA/DO/TO/ZA/MA/02</t>
  </si>
  <si>
    <t>TANI OSUMANYI</t>
  </si>
  <si>
    <t>NA/DO/TO/TA/LA/03</t>
  </si>
  <si>
    <t>KATHERINE EZRA</t>
  </si>
  <si>
    <t>NA/DO/TO/KA/MA/01</t>
  </si>
  <si>
    <t>BENITA ALEBURA</t>
  </si>
  <si>
    <t>NA/DO/TO/BE/JA/02</t>
  </si>
  <si>
    <t>AISHA ALI</t>
  </si>
  <si>
    <t>NA/DO/TO/AI/ZA/06</t>
  </si>
  <si>
    <t>HAJARA YAHAYA</t>
  </si>
  <si>
    <t>NA/DO/TO/HA/TA/03</t>
  </si>
  <si>
    <t>SARAH PHILIP</t>
  </si>
  <si>
    <t>NA/DO/TO/SA/TA/03</t>
  </si>
  <si>
    <t>SULEINATA IBRAHIM</t>
  </si>
  <si>
    <t>NA/DO/TO/SU/KH/03</t>
  </si>
  <si>
    <t>HUSSEINA MUSA</t>
  </si>
  <si>
    <t>NA/KA/NK/HU/LU/03</t>
  </si>
  <si>
    <t>NA'OMI YINA</t>
  </si>
  <si>
    <t>NA/KA/NK/NA/ES/01</t>
  </si>
  <si>
    <t>JEMILA OWOLONI</t>
  </si>
  <si>
    <t>NA/KA/NK/JE/OM/02</t>
  </si>
  <si>
    <t>SUWAIBA SAUKI</t>
  </si>
  <si>
    <t>NA/KA/NK/SU/NA/07</t>
  </si>
  <si>
    <t>MASAKA</t>
  </si>
  <si>
    <t>BADARIYA YUSUF</t>
  </si>
  <si>
    <t>NA/KA/MS/BA/HA/01</t>
  </si>
  <si>
    <t>BLESSING ONUCH</t>
  </si>
  <si>
    <t>NA/KA/MS/BL/QU/05</t>
  </si>
  <si>
    <t>JOY MATHEW</t>
  </si>
  <si>
    <t>NA/KA/MS/JO/FL/02</t>
  </si>
  <si>
    <t>FAVOUR JAMES</t>
  </si>
  <si>
    <t>NA/KA/MS/FA/JE/06</t>
  </si>
  <si>
    <t>LARABA JOSEPH</t>
  </si>
  <si>
    <t>NA/KA/MS/LA/HA/08</t>
  </si>
  <si>
    <t>PRISCILLA DANLAMI</t>
  </si>
  <si>
    <t>NA/KA/MS/PR/RU/03</t>
  </si>
  <si>
    <t>GIFT IBE</t>
  </si>
  <si>
    <t>NA/KA/MS/GI/GO/01</t>
  </si>
  <si>
    <t>LAMI MOSES</t>
  </si>
  <si>
    <t>NA/KA/MS/LA/TA/05</t>
  </si>
  <si>
    <t>SADIYA AMAYA</t>
  </si>
  <si>
    <t>NA/KA/MS/SA/MU/04</t>
  </si>
  <si>
    <t>CHARITY OCHE</t>
  </si>
  <si>
    <t>NA/KA/MS/CH/AD/02</t>
  </si>
  <si>
    <t>RUTH ADAMS</t>
  </si>
  <si>
    <t>NA/KA/MS/RU/SH/04</t>
  </si>
  <si>
    <t>LINDA YAKUBU</t>
  </si>
  <si>
    <t>NA/KA/MS/LI/ZI/02</t>
  </si>
  <si>
    <t>JOY HENRY</t>
  </si>
  <si>
    <t>NA/KA/MS/JO/LA/06</t>
  </si>
  <si>
    <t>RACHEAL LUKA</t>
  </si>
  <si>
    <t>NA/KA/NK/RA/SA/01</t>
  </si>
  <si>
    <t>15/01/2019</t>
  </si>
  <si>
    <t>MUNIDANG PETER</t>
  </si>
  <si>
    <t>NA/KA/NK/MU/NA/02</t>
  </si>
  <si>
    <t>VICTORIA BISALA</t>
  </si>
  <si>
    <t>NA/KA/NK/VI/MO/03</t>
  </si>
  <si>
    <t>16/01/2019</t>
  </si>
  <si>
    <t>17/01/2019</t>
  </si>
  <si>
    <t>18/01/2019</t>
  </si>
  <si>
    <t>19/01/2019</t>
  </si>
  <si>
    <t>21/01/2019</t>
  </si>
  <si>
    <t>YADA VICTOR</t>
  </si>
  <si>
    <t>NA/KA/NK/YA/ME/01</t>
  </si>
  <si>
    <t>23/01/2019</t>
  </si>
  <si>
    <t>24/01/2019</t>
  </si>
  <si>
    <t>25/01/2019</t>
  </si>
  <si>
    <t>QUEEN BITRUS</t>
  </si>
  <si>
    <t>29/01/2019</t>
  </si>
  <si>
    <t>NA/KA/MC/QU/GR/01</t>
  </si>
  <si>
    <t>JUDITH HENRY</t>
  </si>
  <si>
    <t>NA/KA/MC/JU/DO/03</t>
  </si>
  <si>
    <t>PATIENCE WILLIAMS</t>
  </si>
  <si>
    <t>NA/KA/MC/PA/AB/01</t>
  </si>
  <si>
    <t xml:space="preserve"> FAITH BUANA</t>
  </si>
  <si>
    <t>NA/KA/MC/FA/EU/03</t>
  </si>
  <si>
    <t>BILKISU RABIU</t>
  </si>
  <si>
    <t>NA/KA/MC/BI/HA/06</t>
  </si>
  <si>
    <t>NA/KA/MC/ZA/KA/06</t>
  </si>
  <si>
    <t>ZAHARA ABDULLAHI</t>
  </si>
  <si>
    <t>NA/KA/MC/ZA/FA/01</t>
  </si>
  <si>
    <t>ZARA IDRIS</t>
  </si>
  <si>
    <t>NA/KA/MC/ZA/MA/02</t>
  </si>
  <si>
    <t>ROSE JOHNSON</t>
  </si>
  <si>
    <t>NA/KA/MC/RO/AG/08</t>
  </si>
  <si>
    <t>ZUWAIRA BALA</t>
  </si>
  <si>
    <t>NA/KA/MC/ZU/FA/04</t>
  </si>
  <si>
    <t>ENE ANDREW</t>
  </si>
  <si>
    <t>NA/KA/MC/EN/EH/02</t>
  </si>
  <si>
    <t>TINA ISHAKU</t>
  </si>
  <si>
    <t>NA/KA/MC/TI/MA/05</t>
  </si>
  <si>
    <t>CHARITY MICHEAL</t>
  </si>
  <si>
    <t>NA/KA/MC/CH/CH/02</t>
  </si>
  <si>
    <t>JOY ARIKA</t>
  </si>
  <si>
    <t>NA/KA/MC/JO/VI/03</t>
  </si>
  <si>
    <t>AISHA ISAH</t>
  </si>
  <si>
    <t>NA/KA/MC/AI/FA/06</t>
  </si>
  <si>
    <t>KHIRITMWA DAKOM</t>
  </si>
  <si>
    <t>NA/KA/MC/KH/SH/01</t>
  </si>
  <si>
    <t>GRACE BITRUS</t>
  </si>
  <si>
    <t>NA/KA/MC/GR/SA/08</t>
  </si>
  <si>
    <t>HILDA JOSEPH</t>
  </si>
  <si>
    <t>NA/KA/MC/HI/ME/01</t>
  </si>
  <si>
    <t>PATIENCE IFEANYI</t>
  </si>
  <si>
    <t>NA/KA/MC/PA/MA/04</t>
  </si>
  <si>
    <t>FRANCA MONDAY</t>
  </si>
  <si>
    <t>NA/KA/MC/FR/AN/02</t>
  </si>
  <si>
    <t>RUKAYAT IBRAHIM</t>
  </si>
  <si>
    <t>NA/KA/MC/RU/FA/09</t>
  </si>
  <si>
    <t>SALAHA MOHAMMED</t>
  </si>
  <si>
    <t>NA/KA/MC/SA/ZU/01</t>
  </si>
  <si>
    <t>BINTA MATTEW</t>
  </si>
  <si>
    <t>NA/KA/MC/BI/LA/06</t>
  </si>
  <si>
    <t>JAMILA AHMED</t>
  </si>
  <si>
    <t>NA/KA/MC/JA/RA/08</t>
  </si>
  <si>
    <t>REJOICE SUNDAY</t>
  </si>
  <si>
    <t>NA/KA/MC/RE/TI/02</t>
  </si>
  <si>
    <t>VICTORIA ROBERT</t>
  </si>
  <si>
    <t>NA/KA/MC/VI/FA/02</t>
  </si>
  <si>
    <t>ELIZABETH OGIJI</t>
  </si>
  <si>
    <t>NA/KA/MC/EL/SA/09</t>
  </si>
  <si>
    <t xml:space="preserve">FATIMA NURA </t>
  </si>
  <si>
    <t>NA/KA/MC/FA/RU/03</t>
  </si>
  <si>
    <t>ASABE DANJUMA</t>
  </si>
  <si>
    <t>NA/KA/MC/AS/ZU/05</t>
  </si>
  <si>
    <t>LALIYA DANJUMA</t>
  </si>
  <si>
    <t>NA/KA/MC/LA/FA/10</t>
  </si>
  <si>
    <t>FLORENCE NYAM</t>
  </si>
  <si>
    <t>NA/KA/MC/FL/GE/07</t>
  </si>
  <si>
    <t>JANET SUNDAY</t>
  </si>
  <si>
    <t>NA/KA/MC/JA/ES/03</t>
  </si>
  <si>
    <t>JENNIFER TIVZUA</t>
  </si>
  <si>
    <t>NA/KA/MC/JE/JU/03</t>
  </si>
  <si>
    <t>JOSEPHINE EJIM</t>
  </si>
  <si>
    <t>NA/KA/MC/JO/MA/01</t>
  </si>
  <si>
    <t>VANESSA UMAR</t>
  </si>
  <si>
    <t>NA/KA/MC/VA/IJ/01</t>
  </si>
  <si>
    <t>BENEDICTA EJIM</t>
  </si>
  <si>
    <t>NA/KA/MC/BE/JO/02</t>
  </si>
  <si>
    <t>MARY AUSTINE</t>
  </si>
  <si>
    <t>NA/KA/MC/MA/AP/05</t>
  </si>
  <si>
    <t>NA/KA/MC/OL/RO/01</t>
  </si>
  <si>
    <t>MARY THOMAS</t>
  </si>
  <si>
    <t>NA/KA/MC/MA/AG/02</t>
  </si>
  <si>
    <t>LYDIA BENJAMIN</t>
  </si>
  <si>
    <t>NA/KA/MC/LY/MA/03</t>
  </si>
  <si>
    <t>NA/KA/MC/QU/AB/02</t>
  </si>
  <si>
    <t>COMFORT PATRICK</t>
  </si>
  <si>
    <t>NA/KA/MC/CO/EL/05</t>
  </si>
  <si>
    <t>MARTHA PATRICK</t>
  </si>
  <si>
    <t>NA/KA/MC/MA/CO/02</t>
  </si>
  <si>
    <t>FAVOUR GODWIN</t>
  </si>
  <si>
    <t>NA/KA/MC/FA/LY/03</t>
  </si>
  <si>
    <t>PRISCILLA ABBA</t>
  </si>
  <si>
    <t>NA/KA/MC/PR/RU/04</t>
  </si>
  <si>
    <t>PRISCILLIA GODWIN</t>
  </si>
  <si>
    <t>NA/KA/MC/PR/JE/03</t>
  </si>
  <si>
    <t>MERCY ANTHONY</t>
  </si>
  <si>
    <t>NA/KA/MC/ME/DI/01</t>
  </si>
  <si>
    <t>FARIDA ISMAIL</t>
  </si>
  <si>
    <t>NA/KA/MC/FA/AI/05</t>
  </si>
  <si>
    <t>CELINA ENOCH</t>
  </si>
  <si>
    <t>NA/KA/MC/CE/LA/01</t>
  </si>
  <si>
    <t>NA/KA/MC/BL/HA/01</t>
  </si>
  <si>
    <t>RUTH ABBA</t>
  </si>
  <si>
    <t>NA/KA/MC/RU/GO/04</t>
  </si>
  <si>
    <t>COMFORT ABBAH</t>
  </si>
  <si>
    <t>NA/KA/MC/CO/CH/03</t>
  </si>
  <si>
    <t xml:space="preserve">MESOMA THOMAS </t>
  </si>
  <si>
    <t>NA/KA/MC/ME/HE/03</t>
  </si>
  <si>
    <t>NA/KA/MC/RO/JU/04</t>
  </si>
  <si>
    <t>HALIMAT ISAH</t>
  </si>
  <si>
    <t>NA/KA/MC/HA/NU/06</t>
  </si>
  <si>
    <t>JUDITH GINIKA</t>
  </si>
  <si>
    <t>NA/KA/MC/JU/CH/02</t>
  </si>
  <si>
    <t>HABIBA LAWAL</t>
  </si>
  <si>
    <t>NA/KA/MC/HA/HA/06</t>
  </si>
  <si>
    <t>JAMILA SAFIRU</t>
  </si>
  <si>
    <t>30/01/2019</t>
  </si>
  <si>
    <t>NA/KA/MC/JA/AI/08</t>
  </si>
  <si>
    <t>JOYCE BENJAMIN</t>
  </si>
  <si>
    <t>NA/KA/MC/JO/PE/02</t>
  </si>
  <si>
    <t>FAITH MARK</t>
  </si>
  <si>
    <t>NA/KA/MC/FA/MA/03</t>
  </si>
  <si>
    <t>JOYCE DAVID</t>
  </si>
  <si>
    <t>NA/KA/MC/JO/LO/04</t>
  </si>
  <si>
    <t>JANET RICHARD</t>
  </si>
  <si>
    <t>NA/KA/MC/JA/LY/05</t>
  </si>
  <si>
    <t>LAMI ISA MICHAEL</t>
  </si>
  <si>
    <t>NA/KA/MC/LA/QU/03</t>
  </si>
  <si>
    <t>PATIENCE DANLAMI</t>
  </si>
  <si>
    <t>NA/KA/MC/PA/ES/06</t>
  </si>
  <si>
    <t>JULIAN JOSPEH</t>
  </si>
  <si>
    <t>NA/KA/MC/JU/MA/02</t>
  </si>
  <si>
    <t>PRECIOUS BALAMI</t>
  </si>
  <si>
    <t>NA/KA/MC/PR/KA/03</t>
  </si>
  <si>
    <t>NAOMI JUDE</t>
  </si>
  <si>
    <t>NA/KA/MC/NA/ES/04</t>
  </si>
  <si>
    <t>MERCY DAUDA</t>
  </si>
  <si>
    <t>NA/KA/MC/ME/CA/01</t>
  </si>
  <si>
    <t>ESTHER PHILIP</t>
  </si>
  <si>
    <t>NA/KA/MC/ES/JU/02</t>
  </si>
  <si>
    <t>CELESTINA JOHN</t>
  </si>
  <si>
    <t>NA/KA/MC/CE/CY/07</t>
  </si>
  <si>
    <t>EDITH JOHNSON</t>
  </si>
  <si>
    <t>NA/KA/MC/ED/KI/02</t>
  </si>
  <si>
    <t>MARY MAIKASUWA</t>
  </si>
  <si>
    <t>NA/KA/MC/MA/FE/01</t>
  </si>
  <si>
    <t>LUCY MATHEW</t>
  </si>
  <si>
    <t>NA/KA/MC/LU/YE/02</t>
  </si>
  <si>
    <t>MSENDO MICHAEL</t>
  </si>
  <si>
    <t>NA/KA/MC/MS/JO/03</t>
  </si>
  <si>
    <t>VIVIAN JOHN</t>
  </si>
  <si>
    <t>NA/KA/MC/VI/ME/03</t>
  </si>
  <si>
    <t>STEPHANIE JAMES</t>
  </si>
  <si>
    <t>NA/KA/MC/ST/PR/02</t>
  </si>
  <si>
    <t>ROSE LINUS</t>
  </si>
  <si>
    <t>NA/KA/MC/RO/PA/04</t>
  </si>
  <si>
    <t>ANITA AUSTIN</t>
  </si>
  <si>
    <t>NA/KA/MC/AN/CE/03</t>
  </si>
  <si>
    <t>LINDA THOMAS</t>
  </si>
  <si>
    <t>NA/KA/MC/LI/MA/06</t>
  </si>
  <si>
    <t>COMFORT DAUDA</t>
  </si>
  <si>
    <t>NA/KA/MC/CO/RO/04</t>
  </si>
  <si>
    <t>ANN CHARLES</t>
  </si>
  <si>
    <t>NA/KA/MC/AN/ME/02</t>
  </si>
  <si>
    <t>SYLVIA SILAS</t>
  </si>
  <si>
    <t>NA/KA/MC/SY/JO/01</t>
  </si>
  <si>
    <t>GODIYA SHEKWONUGAZA</t>
  </si>
  <si>
    <t>NA/KA/MC/GO/LU/03</t>
  </si>
  <si>
    <t>PHILOMINA MAURICE</t>
  </si>
  <si>
    <t>NA/KA/MC/PH/GR/03</t>
  </si>
  <si>
    <t>NANA MOSES</t>
  </si>
  <si>
    <t>NA/KA/MC/NA/WI/02</t>
  </si>
  <si>
    <t>ZIPPORAH BULUS</t>
  </si>
  <si>
    <t>NA/KA/MC/ZI/SA/05</t>
  </si>
  <si>
    <t>STELLA AARON</t>
  </si>
  <si>
    <t>NA/KA/MC/ST/HA/01</t>
  </si>
  <si>
    <t>DORCAS PAUL</t>
  </si>
  <si>
    <t>NA/KA/MC/DO/PL/06</t>
  </si>
  <si>
    <t>AISHA JAMILU</t>
  </si>
  <si>
    <t>NA/KA/MC/AI/RA/01</t>
  </si>
  <si>
    <t>FATIMA ISAH</t>
  </si>
  <si>
    <t>NA/KA/MC/FA/PA/04</t>
  </si>
  <si>
    <t>JAMILA KABIRU</t>
  </si>
  <si>
    <t>NA/KA/MC/JA/BI/09</t>
  </si>
  <si>
    <t>NA/KA/MC/BL/GR/04</t>
  </si>
  <si>
    <t>JANET JOEL</t>
  </si>
  <si>
    <t>NA/KA/MC/JA/JE/03</t>
  </si>
  <si>
    <t>ESTHER BENJAMIN</t>
  </si>
  <si>
    <t>NA/KA/MC/ES/YE/02</t>
  </si>
  <si>
    <t>VERONICA OCHIGBO</t>
  </si>
  <si>
    <t>NA/KA/MC/VE/RE/05</t>
  </si>
  <si>
    <t>ARIT ETA</t>
  </si>
  <si>
    <t>NA/KA/MC/AR/EK/04</t>
  </si>
  <si>
    <t>DIVINE JOFFERY</t>
  </si>
  <si>
    <t>NA/KA/MC/DI/DE/06</t>
  </si>
  <si>
    <t>STELLA SUNNY</t>
  </si>
  <si>
    <t>NA/KA/MC/ST/ES/01</t>
  </si>
  <si>
    <t>ANITA CEPHAS</t>
  </si>
  <si>
    <t>NA/KA/MC/AN/JU/02</t>
  </si>
  <si>
    <t>HADIZA OSABO</t>
  </si>
  <si>
    <t>NA/KA/MC/HA/KH/09</t>
  </si>
  <si>
    <t>SARAH ALKALI</t>
  </si>
  <si>
    <t>NA/KA/MC/SA/RU/04</t>
  </si>
  <si>
    <t>DEBORAH MALLA</t>
  </si>
  <si>
    <t>NA/KA/MC/DE/ME/06</t>
  </si>
  <si>
    <t>ABIGAIL JOHN</t>
  </si>
  <si>
    <t>NA/KA/MC/AB/HE/02</t>
  </si>
  <si>
    <t>AISHATU NURUDEEN</t>
  </si>
  <si>
    <t>NA/KA/MC/AI/JA/05</t>
  </si>
  <si>
    <t>REBECCA AYUBA</t>
  </si>
  <si>
    <t>NA/KA/MC/RE/DO/04</t>
  </si>
  <si>
    <t>RAMATU LUKMAN</t>
  </si>
  <si>
    <t>NA/KA/MC/RA/SA/01</t>
  </si>
  <si>
    <t>31/01/2019</t>
  </si>
  <si>
    <t>VICTORIA OGIDI</t>
  </si>
  <si>
    <t>NA/KA/MS/VI/NA/03</t>
  </si>
  <si>
    <t>MAUREEN JOSHUA</t>
  </si>
  <si>
    <t>NA/KA/MS/MA/KA/04</t>
  </si>
  <si>
    <t>HAPPINESS NWEKE</t>
  </si>
  <si>
    <t>NA/KA/MS/HA/CH/03</t>
  </si>
  <si>
    <t>LUCY JAPHET</t>
  </si>
  <si>
    <t>NA/KA/MS/LU/ME/02</t>
  </si>
  <si>
    <t>RUKAYAT MOHAMMED</t>
  </si>
  <si>
    <t>NA/KA/MS/RU/IK/03</t>
  </si>
  <si>
    <t>MARTHA UCHE</t>
  </si>
  <si>
    <t>NA/KA/MS/MA/LA/03</t>
  </si>
  <si>
    <t>SANDRA EJIMA</t>
  </si>
  <si>
    <t>NA/KA/MS/SA/MA/01</t>
  </si>
  <si>
    <t>BEATRICE CEPHAS</t>
  </si>
  <si>
    <t>NA/KA/MS/BE/TH/04</t>
  </si>
  <si>
    <t>BEATRICE GODWIN</t>
  </si>
  <si>
    <t>NA/KA/MS/BE/BE/02</t>
  </si>
  <si>
    <t>CHARITY EZE</t>
  </si>
  <si>
    <t>NA/KA/MS/CH/NG/01</t>
  </si>
  <si>
    <t>SARAH KOLA</t>
  </si>
  <si>
    <t>NA/KA/MS/SA/MU/02</t>
  </si>
  <si>
    <t>NAOMI OYEDIKA</t>
  </si>
  <si>
    <t>HOPE WILLIAMS</t>
  </si>
  <si>
    <t>NA/KA/MS/HO/BL/02</t>
  </si>
  <si>
    <t>ABIGAIL MONDAY</t>
  </si>
  <si>
    <t>NA/KA/MS/AB/GA/03</t>
  </si>
  <si>
    <t>SADIYA RABIU</t>
  </si>
  <si>
    <t>NA/KA/MS/SA/HU/02</t>
  </si>
  <si>
    <t>RACHEAL SAMSON</t>
  </si>
  <si>
    <t>NA/KA/MS/RA/SH/01</t>
  </si>
  <si>
    <t>AISHA JEMILU</t>
  </si>
  <si>
    <t>NA/KA/MS/AI/MA/06</t>
  </si>
  <si>
    <t>PATIENCE BONIFACE</t>
  </si>
  <si>
    <t>NA/KA/MS/PA/PE/03</t>
  </si>
  <si>
    <t>ANN GABRIEL</t>
  </si>
  <si>
    <t xml:space="preserve">PRECIOUS FRANCIS </t>
  </si>
  <si>
    <t>NA/KA/MS/PR/IF/04</t>
  </si>
  <si>
    <t>EMMANUELLA JOEL</t>
  </si>
  <si>
    <t>NA/KA/MS/EM/MA/02</t>
  </si>
  <si>
    <t>CHINENYE IKECHUKWU</t>
  </si>
  <si>
    <t>NA/KA/MS/CH/TA/03</t>
  </si>
  <si>
    <t>HADIZA ISMAIL</t>
  </si>
  <si>
    <t>NA/KA/MS/HA/KH/05</t>
  </si>
  <si>
    <t>ZULEIHAT MOHAMMED</t>
  </si>
  <si>
    <t>NA/KA/MC/ZU/KH/01</t>
  </si>
  <si>
    <t>UMMAKALY SALISU</t>
  </si>
  <si>
    <t>NA/KA/MC/UM/LA/03</t>
  </si>
  <si>
    <t>HUSSEINA ABDULLAZEES</t>
  </si>
  <si>
    <t>NA/KA/MC/HU/BI/04</t>
  </si>
  <si>
    <t>HARIRA ABDULLAHI</t>
  </si>
  <si>
    <t>NA/KA/MS/HA/KH/03</t>
  </si>
  <si>
    <t>ESTHER OLIFIEY</t>
  </si>
  <si>
    <t>NA/KA/MS/ES/FE/02</t>
  </si>
  <si>
    <t>NKPUNG EUNICE</t>
  </si>
  <si>
    <t>NA/KA/MS/NK/PE/01</t>
  </si>
  <si>
    <t>AISHA AHMED</t>
  </si>
  <si>
    <t>NA/KA/MS/AI/JU/03</t>
  </si>
  <si>
    <t>CHARITY IBRAHIM</t>
  </si>
  <si>
    <t>NA/KA/MS/CH/DO/04</t>
  </si>
  <si>
    <t>REBECCA SAMUEL</t>
  </si>
  <si>
    <t>NA/KA/MS/RE/SU/02</t>
  </si>
  <si>
    <t>FAITH FOUSTER</t>
  </si>
  <si>
    <t>NA/KA/NK/FA/CL/04</t>
  </si>
  <si>
    <t>CHIOMA NWAKO</t>
  </si>
  <si>
    <t>NA/KA/NK/CH/CH/03</t>
  </si>
  <si>
    <t>JOY DAVID</t>
  </si>
  <si>
    <t>NA/KA/NK/JO/JA/01</t>
  </si>
  <si>
    <t>JANET NENTERGHE</t>
  </si>
  <si>
    <t>NA/KA/NK/JA/MO/01</t>
  </si>
  <si>
    <t>RUTH STEPHEN</t>
  </si>
  <si>
    <t>NA/KA/NK/RU/TU/03</t>
  </si>
  <si>
    <t>MARIAM IDRIS</t>
  </si>
  <si>
    <t>NA/KA/NK/MA/NA/01</t>
  </si>
  <si>
    <t>MONICA GOSHIT</t>
  </si>
  <si>
    <t>NA/KA/NK/MO/KA/01</t>
  </si>
  <si>
    <t>FAVOUR DAVID</t>
  </si>
  <si>
    <t>NA/KA/NK/FA/GO/02</t>
  </si>
  <si>
    <t>MAGRET ODEY</t>
  </si>
  <si>
    <t>NA/KA/NK/MA/RI/01</t>
  </si>
  <si>
    <t>NA/KA/MC/MA/HO/02</t>
  </si>
  <si>
    <t>14/02/2019</t>
  </si>
  <si>
    <t>CHARITY AHON</t>
  </si>
  <si>
    <t>15/02/2019</t>
  </si>
  <si>
    <t>NA/KA/MC/CH/MO/03</t>
  </si>
  <si>
    <t>18/02/2019</t>
  </si>
  <si>
    <t>PATIENCE JOHN</t>
  </si>
  <si>
    <t>19/02/2019</t>
  </si>
  <si>
    <t>NA/KA/MS/PA/CO/01</t>
  </si>
  <si>
    <t>ALHERI SOLOMON</t>
  </si>
  <si>
    <t>NA/KA/MS/AL/SA/01</t>
  </si>
  <si>
    <t>JUDITH AONDOCHIV</t>
  </si>
  <si>
    <t>NA/KA/MS/JU/NA/03</t>
  </si>
  <si>
    <t>NA/KA/MS/AI/SA/06</t>
  </si>
  <si>
    <t>BLESSING ATURE</t>
  </si>
  <si>
    <t>NA/KA/MS/BL/PA/01</t>
  </si>
  <si>
    <t>GRACE NICODEMUS</t>
  </si>
  <si>
    <t>NA/KA/NK/GR/NA/03</t>
  </si>
  <si>
    <t>20/02/2019</t>
  </si>
  <si>
    <t>NA/KA/MA/HA/FA/02</t>
  </si>
  <si>
    <t>21/02/2019</t>
  </si>
  <si>
    <t>25/02/2019</t>
  </si>
  <si>
    <t>27/02/2019</t>
  </si>
  <si>
    <t>PHC GUNDUMA</t>
  </si>
  <si>
    <t>AISHATU MUSA</t>
  </si>
  <si>
    <t>NA/KA/GU/AI/LA/01</t>
  </si>
  <si>
    <t>JUMMAI KABIRU</t>
  </si>
  <si>
    <t>NA/KA/GU/JU/MA/05</t>
  </si>
  <si>
    <t>TALATU SUNDAY</t>
  </si>
  <si>
    <t>NA/KA/GU/TA/FE/01</t>
  </si>
  <si>
    <t>GRACE AWAJE</t>
  </si>
  <si>
    <t>NA/KA/GU/GR/LI/06</t>
  </si>
  <si>
    <t>NA/KA/GU/BL/LI/03</t>
  </si>
  <si>
    <t>GRACE YOHANNA</t>
  </si>
  <si>
    <t>NA/KA/GU/GR/CO/04</t>
  </si>
  <si>
    <t>BLESSING BABANGIDA</t>
  </si>
  <si>
    <t>NA/KA/GU/BL/SA/02</t>
  </si>
  <si>
    <t>KEZIAH HUSSEINI</t>
  </si>
  <si>
    <t>NA/KA/GU/KE/DI/06</t>
  </si>
  <si>
    <t>PATRICIA PAUL</t>
  </si>
  <si>
    <t>NA/KA/GU/PA/FA/03</t>
  </si>
  <si>
    <t>LOIS DOUGLAS</t>
  </si>
  <si>
    <t>NA/KA/GU/LO/CI/02</t>
  </si>
  <si>
    <t>RUTH TITUS</t>
  </si>
  <si>
    <t>NA/KA/GU/RU/CH/03</t>
  </si>
  <si>
    <t>RUTH ADAMU</t>
  </si>
  <si>
    <t>NA/KA/GU/RU/SA/01</t>
  </si>
  <si>
    <t>SAFARATU DAVID</t>
  </si>
  <si>
    <t>NA/KA/GU/SA/MA/06</t>
  </si>
  <si>
    <t>HAPPY SUNDAY</t>
  </si>
  <si>
    <t>NA/KA/GU/HA/BL/01</t>
  </si>
  <si>
    <t>VICTORIA ISAH</t>
  </si>
  <si>
    <t>NA/KA/GU/VI/TA/01</t>
  </si>
  <si>
    <t>PRINCESS GODWIN</t>
  </si>
  <si>
    <t>NA/KA/GU/PR/MA/04</t>
  </si>
  <si>
    <t>DORBA NUHU</t>
  </si>
  <si>
    <t>NA/KA/GU/DO/MA/03</t>
  </si>
  <si>
    <t>NA/KA/GU/PA/HA/05</t>
  </si>
  <si>
    <t>SANDRA OVEY</t>
  </si>
  <si>
    <t>NA/KA/GU/SA/BE/01</t>
  </si>
  <si>
    <t>RHODA JOHN</t>
  </si>
  <si>
    <t>NA/KA/GU/RH/AL/02</t>
  </si>
  <si>
    <t>BLESSING HABILA</t>
  </si>
  <si>
    <t>NA/KA/GU/BL/GR/05</t>
  </si>
  <si>
    <t>SARAH SUNDAY</t>
  </si>
  <si>
    <t>NA/KA/GU/SA/AI/03</t>
  </si>
  <si>
    <t>GRACE MATHIAS</t>
  </si>
  <si>
    <t>NA/KA/GU/GR/ET/07</t>
  </si>
  <si>
    <t>JENIFER MUSA</t>
  </si>
  <si>
    <t>NA/KA/GU/JE/YU/01</t>
  </si>
  <si>
    <t>HASSANA JOSEPH</t>
  </si>
  <si>
    <t>NA/KA/GU/HA/MA/09</t>
  </si>
  <si>
    <t>COMFORT DANLAMI</t>
  </si>
  <si>
    <t>NA/KA/GU/CO/VI/06</t>
  </si>
  <si>
    <t>JULIET GAMBO</t>
  </si>
  <si>
    <t>NA/KA/GU/JU/MA/02</t>
  </si>
  <si>
    <t>ASABA DAUDA</t>
  </si>
  <si>
    <t>NA/KA/GU/AS/JI/05</t>
  </si>
  <si>
    <t>FAITH KYUNI</t>
  </si>
  <si>
    <t>NA/KA/GU/FA/HA/02</t>
  </si>
  <si>
    <t>GLORIA GUNDUMA</t>
  </si>
  <si>
    <t>NA/KA/GU/GL/KA/01</t>
  </si>
  <si>
    <t>TALATU GUNDUMA</t>
  </si>
  <si>
    <t>NA/KA/GU/TA/LA/09</t>
  </si>
  <si>
    <t>GRACE KINGSLEY</t>
  </si>
  <si>
    <t>NA/KA/GU/GR/NA/02</t>
  </si>
  <si>
    <t>BEAUTY YOHANA</t>
  </si>
  <si>
    <t>NA/KA/GU/BE/SA/06</t>
  </si>
  <si>
    <t>JOSEPHINE MOSES</t>
  </si>
  <si>
    <t>NA/KA/GU/JO/LA/07</t>
  </si>
  <si>
    <t>AGNES HABILA</t>
  </si>
  <si>
    <t>NA/KA/GU/AG/AZ/01</t>
  </si>
  <si>
    <t>CHARITY MOSES</t>
  </si>
  <si>
    <t>NA/KA/GU/CH/TI/03</t>
  </si>
  <si>
    <t>BLESSING OSITA</t>
  </si>
  <si>
    <t>NA/KA/GU/BL/0L/05</t>
  </si>
  <si>
    <t>LUCY TANKO</t>
  </si>
  <si>
    <t>NA/KA/GU/LU/LA/09</t>
  </si>
  <si>
    <t>BLESSING RAPHAEL</t>
  </si>
  <si>
    <t>NA/KA/GU/BL/EL/03</t>
  </si>
  <si>
    <t>CHRISTIANA MALACHI</t>
  </si>
  <si>
    <t>NA/KA/GU/CH/LA/03</t>
  </si>
  <si>
    <t>HANATU YOHANNA</t>
  </si>
  <si>
    <t>NA/KA/GU/HA/TA/05</t>
  </si>
  <si>
    <t>AISHA EMMANUEL</t>
  </si>
  <si>
    <t>NA/KA/GU/AI/LA/06</t>
  </si>
  <si>
    <t xml:space="preserve">PATIENCE HASSAN </t>
  </si>
  <si>
    <t>NA/KA/GU/PA/SA/04</t>
  </si>
  <si>
    <t>HADIZA CHINDO</t>
  </si>
  <si>
    <t>NA/KA/GU/HA/FA/05</t>
  </si>
  <si>
    <t>GRACE THOMAS</t>
  </si>
  <si>
    <t>NA/KA/GU/GR/CH/03</t>
  </si>
  <si>
    <t>HABIBA ISHAKU</t>
  </si>
  <si>
    <t>NA/KA/GU/HA/LA/08</t>
  </si>
  <si>
    <t>ALHERI ALKALI</t>
  </si>
  <si>
    <t>NA/KA/GU/AL/JU/07</t>
  </si>
  <si>
    <t>SA'ÁDATU CHINDO</t>
  </si>
  <si>
    <t>NA/KA/GU/SA/TA/04</t>
  </si>
  <si>
    <t>CHRISTIANA ARISAKU</t>
  </si>
  <si>
    <t>NA/KA/GU/CH/MU/06</t>
  </si>
  <si>
    <t>DEBORAH ALBERT</t>
  </si>
  <si>
    <t>NA/KA/GU/DE/FA/03</t>
  </si>
  <si>
    <t>ELIZABETH MOSES</t>
  </si>
  <si>
    <t>NA/KA/GU/EL/MA/08</t>
  </si>
  <si>
    <t>SARATU DENNIS</t>
  </si>
  <si>
    <t>NA/KA/GU/SA/MA/04</t>
  </si>
  <si>
    <t>BLESSING CHRISTIAN</t>
  </si>
  <si>
    <t>NA/KA/GU/BL/BA/05</t>
  </si>
  <si>
    <t>HASSANA GAMBO</t>
  </si>
  <si>
    <t>NA/KA/GU/HA/LA/10</t>
  </si>
  <si>
    <t>HUSSEINA GAMBO</t>
  </si>
  <si>
    <t>NA/KA/GU/HU/LA/10</t>
  </si>
  <si>
    <t>CHRISTIANA BALA</t>
  </si>
  <si>
    <t>NA/KA/GU/CH/SA/06</t>
  </si>
  <si>
    <t>HASSANA DANLADI</t>
  </si>
  <si>
    <t>NA/KA/GU/HA/SA/08</t>
  </si>
  <si>
    <t>ESTHER JOHN</t>
  </si>
  <si>
    <t>NA/KA/GU/ES/LU/03</t>
  </si>
  <si>
    <t>AMINA DOGARA</t>
  </si>
  <si>
    <t>NA/KA/GU/AM/HA/08</t>
  </si>
  <si>
    <t>FARAWA DADDY</t>
  </si>
  <si>
    <t>NA/KA/GU/FA/TI/03</t>
  </si>
  <si>
    <t>MERCY SHAMA</t>
  </si>
  <si>
    <t>NA/KA/GU/ME/CE/01</t>
  </si>
  <si>
    <t>NAOMI BALA</t>
  </si>
  <si>
    <t>NA/KA/GU/NA/AI/08</t>
  </si>
  <si>
    <t>TALATU AGWAI</t>
  </si>
  <si>
    <t>NA/KA/GU/TA/GA/01</t>
  </si>
  <si>
    <t>PATIENCE YAKUBU</t>
  </si>
  <si>
    <t>NA/KA/GU/PA/AZ/01</t>
  </si>
  <si>
    <t>GODIYA DANJUMA</t>
  </si>
  <si>
    <t>NA/KA/GU/GO/HU/04</t>
  </si>
  <si>
    <t>LADIDI ZUBEIRU</t>
  </si>
  <si>
    <t>NA/KA/GU/LA/ZA/03</t>
  </si>
  <si>
    <t>MARY ALLAHNANAN</t>
  </si>
  <si>
    <t>NA/KA/GU/MA/HA/07</t>
  </si>
  <si>
    <t>JESSICA OGAH</t>
  </si>
  <si>
    <t>NA/KA/GU/JE/VI/05</t>
  </si>
  <si>
    <t>COMFORT ALBERT</t>
  </si>
  <si>
    <t>NA/KA/GU/CO/HA/01</t>
  </si>
  <si>
    <t>HABIBA SUNDAY</t>
  </si>
  <si>
    <t>NA/KA/GU/HA/TI/08</t>
  </si>
  <si>
    <t>PATIENCE UBAH</t>
  </si>
  <si>
    <t>NA/KA/GU/PA/ES/05</t>
  </si>
  <si>
    <t>MOMMY DANLAMI</t>
  </si>
  <si>
    <t>NA/KA/GU/MO/AM/02</t>
  </si>
  <si>
    <t>BEBY MOHAMMED</t>
  </si>
  <si>
    <t>NA/KA/GU/BE/AM/03</t>
  </si>
  <si>
    <t>ESTHER ARUWA</t>
  </si>
  <si>
    <t>NA/KA/GU/ES/KA/04</t>
  </si>
  <si>
    <t>NA/KA/GU/JU/SA/01</t>
  </si>
  <si>
    <t>FAITH SAMSON</t>
  </si>
  <si>
    <t>NA/KA/GU/FA/AL/05</t>
  </si>
  <si>
    <t>BLESSING EMMANUEL</t>
  </si>
  <si>
    <t>NA/KA/GU/BL/RH/04</t>
  </si>
  <si>
    <t>BINTA BUHARI</t>
  </si>
  <si>
    <t>NA/KA/GU/BI/SA/03</t>
  </si>
  <si>
    <t>LARABA ADAMU</t>
  </si>
  <si>
    <t>NA/KA/GU/LA/TE/02</t>
  </si>
  <si>
    <t>JUMMAI SABO</t>
  </si>
  <si>
    <t>NA/KA/GU/JU/AM/07</t>
  </si>
  <si>
    <t>SUZANA JACOB</t>
  </si>
  <si>
    <t>NA/KA/GU/SU/FE/01</t>
  </si>
  <si>
    <t>GLORIA DANLAMI</t>
  </si>
  <si>
    <t>NA/KA/GU/GL/GO/01</t>
  </si>
  <si>
    <t>HAUWA BOYI AADAMU</t>
  </si>
  <si>
    <t>NA/KA/GU/HA/ME/05</t>
  </si>
  <si>
    <t>LOVE BABANGIDA</t>
  </si>
  <si>
    <t>NA/KA/GU/LO/NA/04</t>
  </si>
  <si>
    <t>ALICE BUHARI</t>
  </si>
  <si>
    <t>NA/KA/GU/AL/EK/04</t>
  </si>
  <si>
    <t>KIYAYE SHAMAYO</t>
  </si>
  <si>
    <t>NA/KA/GU/KI/FA/08</t>
  </si>
  <si>
    <t>GRACE DANIEL</t>
  </si>
  <si>
    <t>NA/KA/GU/GR/MA/06</t>
  </si>
  <si>
    <t>PATIENCE ARUWA</t>
  </si>
  <si>
    <t>NA/KA/GU/PA/LA/07</t>
  </si>
  <si>
    <t>SUKUNI MAIDOYA</t>
  </si>
  <si>
    <t>NA/KA/GU/SU/AZ/02</t>
  </si>
  <si>
    <t>MARY VICTOR</t>
  </si>
  <si>
    <t>NA/KA/GU/MA/HA/03</t>
  </si>
  <si>
    <t>LYDIA ANTHONY</t>
  </si>
  <si>
    <t>NA/KA/GU/LY/HA/02</t>
  </si>
  <si>
    <t>WINNER DANLAMI</t>
  </si>
  <si>
    <t>NA/KA/GU/WI/LA/03</t>
  </si>
  <si>
    <t>FELICIA SUNDAY</t>
  </si>
  <si>
    <t>NA/KA/GU/FE/AM/06</t>
  </si>
  <si>
    <t>SALAMATU SANI</t>
  </si>
  <si>
    <t>NA/KA/GU/SA/HA/02</t>
  </si>
  <si>
    <t>JUSTINA DIMKA</t>
  </si>
  <si>
    <t>NA/KA/GU/JU/MO/02</t>
  </si>
  <si>
    <t>JENIFER MONDAY</t>
  </si>
  <si>
    <t>NA/KA/GU/JE/AB/06</t>
  </si>
  <si>
    <t>NAFISAT NURA</t>
  </si>
  <si>
    <t>NA/KA/GU/NA/ZA/02</t>
  </si>
  <si>
    <t>SAMANI BULUS</t>
  </si>
  <si>
    <t>NA/KA/GU/SA/RE/03</t>
  </si>
  <si>
    <t>NAWA LUKA</t>
  </si>
  <si>
    <t>NA/KA/GU/NA/LA/03</t>
  </si>
  <si>
    <t>NA/KA/GU/GR/SA/01</t>
  </si>
  <si>
    <t>MUMMY HANANIAH</t>
  </si>
  <si>
    <t>NA/KA/GU/MU/SI/04</t>
  </si>
  <si>
    <t>ZUKI MOH'D</t>
  </si>
  <si>
    <t>NA/KA/GU/ZU/AM/01</t>
  </si>
  <si>
    <t>IYAKA MOSES</t>
  </si>
  <si>
    <t>NA/KA/GU/IY/LA/02</t>
  </si>
  <si>
    <t>SATI ABRAHAM</t>
  </si>
  <si>
    <t>NA/KA/GU/SA/JU/05</t>
  </si>
  <si>
    <t>GRACE BALA</t>
  </si>
  <si>
    <t>NA/KA/GU/GR/SA/05</t>
  </si>
  <si>
    <t>ROSELINE FRANCIS</t>
  </si>
  <si>
    <t>NA/KA/GU/RO/KU/04</t>
  </si>
  <si>
    <t>BLESSING MICAH</t>
  </si>
  <si>
    <t>NA/KA/GU/BL/RE/02</t>
  </si>
  <si>
    <t>MARTHA BAWA</t>
  </si>
  <si>
    <t>NA/KA/GU/MA/JA/01</t>
  </si>
  <si>
    <t>PATIENCE MAMASARA</t>
  </si>
  <si>
    <t>NA/KA/GU/PA/JU/01</t>
  </si>
  <si>
    <t>HELEN JERRY</t>
  </si>
  <si>
    <t>NA/KA/GU/HE/MO/05</t>
  </si>
  <si>
    <t>HAPPY JOSHUA</t>
  </si>
  <si>
    <t>NA/KA/GU/HA/YA/02</t>
  </si>
  <si>
    <t>NA/KA/GU/FA/ZU/04</t>
  </si>
  <si>
    <t xml:space="preserve">PROMISE MATHEW </t>
  </si>
  <si>
    <t>NA/KA/GU/PR/TA/07</t>
  </si>
  <si>
    <t>KARU</t>
  </si>
  <si>
    <t>HELEN SUNDAY</t>
  </si>
  <si>
    <t>NA/KA/MS/HE/PA/02</t>
  </si>
  <si>
    <t>AISHA ZUBERU</t>
  </si>
  <si>
    <t>NA/KA/NK/AI/KH/03</t>
  </si>
  <si>
    <t>RAMATU SANI</t>
  </si>
  <si>
    <t>NA/KA/GU/RA/MA/06</t>
  </si>
  <si>
    <t>LAMI DENNIS</t>
  </si>
  <si>
    <t>NA/KA/GU/LA/PR/02</t>
  </si>
  <si>
    <t>NA/KA/GU/FA/GR/06</t>
  </si>
  <si>
    <t>BEAUTY GIDEON</t>
  </si>
  <si>
    <t>NA/KA/GU/BE/MA/03</t>
  </si>
  <si>
    <t>BLESSING DANBABA</t>
  </si>
  <si>
    <t>NA/KA/GU/BL/TA/06</t>
  </si>
  <si>
    <t>MARTHA ONAH</t>
  </si>
  <si>
    <t>NA/KA/MS/MA/LA/02</t>
  </si>
  <si>
    <t>PHC ZHEWUN</t>
  </si>
  <si>
    <t>ELIZABETH JOSHUA</t>
  </si>
  <si>
    <t>NA/KA/ZH/EL/MA/03</t>
  </si>
  <si>
    <t>GLORIA GOD'SWILL</t>
  </si>
  <si>
    <t>NA/KA/ZH/GL/CH/03</t>
  </si>
  <si>
    <t>LUCY LAWRENCE</t>
  </si>
  <si>
    <t>NA/KA/ZH/LU/VI/01</t>
  </si>
  <si>
    <t>PEACE JUDE</t>
  </si>
  <si>
    <t>NA/KA/ZH/PE/CH/04</t>
  </si>
  <si>
    <t>LAHAIROI DANIEL</t>
  </si>
  <si>
    <t>NA/KA/ZH/LA/LA/03</t>
  </si>
  <si>
    <t>LOVETH JOHN</t>
  </si>
  <si>
    <t>NA/KA/ZH/LO/ES/05</t>
  </si>
  <si>
    <t>MERCY SAMUEL</t>
  </si>
  <si>
    <t>NA/KA/ZH/ME/TI/05</t>
  </si>
  <si>
    <t>JULIETH CLETUS</t>
  </si>
  <si>
    <t>NA/KA/ZH/JU/FL/05</t>
  </si>
  <si>
    <t>RUTH ARTIETIE</t>
  </si>
  <si>
    <t>NA/KA/ZH/RU/RO/02</t>
  </si>
  <si>
    <t>VERONICA THEOPHILUS</t>
  </si>
  <si>
    <t>NA/KA/ZH/VE/CH/02</t>
  </si>
  <si>
    <t>RAHAB CLEMENT</t>
  </si>
  <si>
    <t>NA/KA/ZH/RA/LA/08</t>
  </si>
  <si>
    <t>GRACE SUNDAY</t>
  </si>
  <si>
    <t>NA/KA/ZH/GR/LA/02</t>
  </si>
  <si>
    <t>ASIBI BALA</t>
  </si>
  <si>
    <t>NA/KA/ZH/AS/HA/03</t>
  </si>
  <si>
    <t>ZAINAB MONDAY</t>
  </si>
  <si>
    <t>NA/KA/ZH/ZA/MA/04</t>
  </si>
  <si>
    <t>ANNA STEPHEN</t>
  </si>
  <si>
    <t>NA/KA/ZH/AN/MA/02</t>
  </si>
  <si>
    <t>CALISTER SUNDAY</t>
  </si>
  <si>
    <t>NA/KA/ZH/CA/TH/03</t>
  </si>
  <si>
    <t>TABITHA GIDEON</t>
  </si>
  <si>
    <t>NA/KA/ZH/TA/SA/07</t>
  </si>
  <si>
    <t>ELIZABETH JOEL</t>
  </si>
  <si>
    <t>NA/KA/ZH/EL/BI/01</t>
  </si>
  <si>
    <t xml:space="preserve">BLESSING PHILIP </t>
  </si>
  <si>
    <t>NA/KA/ZH/BL/CE/03</t>
  </si>
  <si>
    <t>JOSEPHINE JAMES</t>
  </si>
  <si>
    <t>NA/KA/ZH/JO/JU/02</t>
  </si>
  <si>
    <t>FAITH MIRI</t>
  </si>
  <si>
    <t>NA/KA/ZH/FA/HE/03</t>
  </si>
  <si>
    <t>RAHILA AMOS</t>
  </si>
  <si>
    <t>NA/KA/ZH/RA/RU/03</t>
  </si>
  <si>
    <t>REJOICE BAWA</t>
  </si>
  <si>
    <t>NA/KA/ZH/RE/AS/04</t>
  </si>
  <si>
    <t xml:space="preserve">REBECCA DANJUMA </t>
  </si>
  <si>
    <t>NA/KA/ZH/RE/JU/01</t>
  </si>
  <si>
    <t>RUTH EZEKIEL</t>
  </si>
  <si>
    <t>NA/KA/ZH/RU/LA/05</t>
  </si>
  <si>
    <t>DORCAS AYA</t>
  </si>
  <si>
    <t>NA/KA/ZH/DO/VI/07</t>
  </si>
  <si>
    <t>JULIANA DANJUMA</t>
  </si>
  <si>
    <t>NA/KA/ZH/JU/JU/02</t>
  </si>
  <si>
    <t>GLORY DANIEL</t>
  </si>
  <si>
    <t>NA/KA/ZH/GL/AD/02</t>
  </si>
  <si>
    <t>HABIBAT SUNDAY</t>
  </si>
  <si>
    <t>NA/KA/ZH/HA/SA/05</t>
  </si>
  <si>
    <t>ESTHER ADAMS</t>
  </si>
  <si>
    <t>NA/KA/ZH/ES/CH/02</t>
  </si>
  <si>
    <t>ASEBE BAPJAL</t>
  </si>
  <si>
    <t>NA/KA/ZH/AS/ME/01</t>
  </si>
  <si>
    <t>RHODA BENJAMIN</t>
  </si>
  <si>
    <t>NA/KA/ZH/RH/LA/05</t>
  </si>
  <si>
    <t>MAIMUNAT ADENIRA</t>
  </si>
  <si>
    <t>NA/KA/ZH/MA/FA/02</t>
  </si>
  <si>
    <t>REGINA ABAH</t>
  </si>
  <si>
    <t>NA/KA/ZH/RE/CA/03</t>
  </si>
  <si>
    <t>ROSE DANIEL</t>
  </si>
  <si>
    <t>NA/KA/ZH/RO/RE/04</t>
  </si>
  <si>
    <t>ALHERI AUTTA</t>
  </si>
  <si>
    <t>NA/KA/ZH/AL/EL/04</t>
  </si>
  <si>
    <t>ROSEMARY ATANU</t>
  </si>
  <si>
    <t>NA/KA/ZH/RO/PA/02</t>
  </si>
  <si>
    <t>PAULINA ABAH</t>
  </si>
  <si>
    <t>NA/KA/ZH/PA/MA/06</t>
  </si>
  <si>
    <t>DEBORAH MOSES</t>
  </si>
  <si>
    <t>NA/KA/ZH/DE/JU/01</t>
  </si>
  <si>
    <t>FLORENCE JONATHAN</t>
  </si>
  <si>
    <t>NA/KA/ZH/FL/TI/02</t>
  </si>
  <si>
    <t>CHARITY SANASI</t>
  </si>
  <si>
    <t>NA/KA/ZH/CH/HE/04</t>
  </si>
  <si>
    <t>NA/KA/ZH/HA/MA/03</t>
  </si>
  <si>
    <t xml:space="preserve">FAITH JOSEPH </t>
  </si>
  <si>
    <t>NA/KA/ZH/FA/AM/06</t>
  </si>
  <si>
    <t>LUCY GESA</t>
  </si>
  <si>
    <t>NA/KA/ZH/LU/VE/04</t>
  </si>
  <si>
    <t>DEBORAH CHAGGA</t>
  </si>
  <si>
    <t>NA/KA/ZH/DE/MA/05</t>
  </si>
  <si>
    <t>MAIRO DANLADI</t>
  </si>
  <si>
    <t>NA/KA/ZH/MA/TA/03</t>
  </si>
  <si>
    <t>PRECIOUS INUWA</t>
  </si>
  <si>
    <t>NA/KA/ZH/PR/JE/08</t>
  </si>
  <si>
    <t>CHRISTABEL MICHAEL</t>
  </si>
  <si>
    <t>NA/KA/ZH/CH/RE/02</t>
  </si>
  <si>
    <t>NA/KA/ZH/RE/GR/05</t>
  </si>
  <si>
    <t>TALATU IBRAHIM</t>
  </si>
  <si>
    <t>NA/KA/ZH/TA/JO/04</t>
  </si>
  <si>
    <t>TANI GABRIEL</t>
  </si>
  <si>
    <t>NA/KA/ZH/TA/TR/01</t>
  </si>
  <si>
    <t>SAIDA NAZIFI</t>
  </si>
  <si>
    <t>NA/KA/ZH/SA/ZA/10</t>
  </si>
  <si>
    <t>MATHILDA ISAAC</t>
  </si>
  <si>
    <t>NA/KA/ZH/MA/HI/03</t>
  </si>
  <si>
    <t>ANITA MATHEW</t>
  </si>
  <si>
    <t>COMFORT TIMOTHY</t>
  </si>
  <si>
    <t>NA/KA/NK/CO/TI/01</t>
  </si>
  <si>
    <t>KADIJAT ABDULLAHI</t>
  </si>
  <si>
    <t>NA/KA/NK/KA/AD/01</t>
  </si>
  <si>
    <t>NA/KA/GU/AL/TA/04</t>
  </si>
  <si>
    <t xml:space="preserve">Cluster </t>
  </si>
  <si>
    <t>NA/KA/NK/BL/SA/02</t>
  </si>
  <si>
    <t>JENIFER ISTIFANUS</t>
  </si>
  <si>
    <t>NA/KA/NK/JE/MA/01</t>
  </si>
  <si>
    <t>HABIBA SHAGARI</t>
  </si>
  <si>
    <t>NA/KA/GU/HA/SA/07</t>
  </si>
  <si>
    <t>RECCAH YAHUZA</t>
  </si>
  <si>
    <t>NA/KA/GU/RE/MA/01</t>
  </si>
  <si>
    <t>MARY SHAMA</t>
  </si>
  <si>
    <t>NA/KA/GU/MA/CE/03</t>
  </si>
  <si>
    <t>PHC GITATA</t>
  </si>
  <si>
    <t>BLESSING BALA</t>
  </si>
  <si>
    <t>27/03/2019</t>
  </si>
  <si>
    <t>NA/KA/GI/BL/BA/02</t>
  </si>
  <si>
    <t>NA/KA/GI/BL/KA/04</t>
  </si>
  <si>
    <t>NA/KA/GI/PR/JU/01</t>
  </si>
  <si>
    <t>DEBORAH AMOS</t>
  </si>
  <si>
    <t>NA/KA/GI/DE/JU/05</t>
  </si>
  <si>
    <t>NA/KA/GI/BL/JU/05</t>
  </si>
  <si>
    <t>NA/KA/GI/BL/TA/01</t>
  </si>
  <si>
    <t>CHRISTIANA DAMAZUMI</t>
  </si>
  <si>
    <t>NA/KA/GI/CH/MU/01</t>
  </si>
  <si>
    <t>SATI ADONKO</t>
  </si>
  <si>
    <t>NA/KA/GI/SA/VI/04</t>
  </si>
  <si>
    <t>DORIS SAMUEL</t>
  </si>
  <si>
    <t>NA/KA/GI/DO/HA/02</t>
  </si>
  <si>
    <t>NA/KA/GI/ES/MA/06</t>
  </si>
  <si>
    <t>DORCAS GIDEON</t>
  </si>
  <si>
    <t>NA/KA/GI/DO/JU/03</t>
  </si>
  <si>
    <t>CHARITY AUDU</t>
  </si>
  <si>
    <t>NA/KA/GI/CH/TA/04</t>
  </si>
  <si>
    <t>ELIZABETH DANJUMA</t>
  </si>
  <si>
    <t>NA/KA/GI/EL/LA/04</t>
  </si>
  <si>
    <t>ASABE AMOS</t>
  </si>
  <si>
    <t>NA/KA/GI/AS/JU/03</t>
  </si>
  <si>
    <t>ESTHER WAMBOI</t>
  </si>
  <si>
    <t>NA/KA/GI/ES/LA/01</t>
  </si>
  <si>
    <t>JUMMAI DANJUMA</t>
  </si>
  <si>
    <t>NA/KA/GI/JU/LA/02</t>
  </si>
  <si>
    <t>JUSTINA ALI</t>
  </si>
  <si>
    <t>NA/KA/GI/JU/RA/03</t>
  </si>
  <si>
    <t>DEBORAH HOSEA</t>
  </si>
  <si>
    <t>NA/KA/GI/DE/JU/01</t>
  </si>
  <si>
    <t>LARAI MONDAY</t>
  </si>
  <si>
    <t>NA/KA/GI/LA/KA/03</t>
  </si>
  <si>
    <t>LADIDI MAIKASUWA</t>
  </si>
  <si>
    <t>NA/KA/GI/LA/LA/02</t>
  </si>
  <si>
    <t>JUSTINA JOHN</t>
  </si>
  <si>
    <t>NA/KA/GI/JU/BL/04</t>
  </si>
  <si>
    <t>SAKINATU ADAMU</t>
  </si>
  <si>
    <t>NA/KA/GI/SA/AS/09</t>
  </si>
  <si>
    <t>RAMATU DANJUMA</t>
  </si>
  <si>
    <t>NA/KA/GI/RA/TA/05</t>
  </si>
  <si>
    <t>AZUMI LABARI</t>
  </si>
  <si>
    <t>NA/KA/GI/AZ/TA/07</t>
  </si>
  <si>
    <t>HAPPINESS IYATO</t>
  </si>
  <si>
    <t>NA/KA/GI/HA/GO/01</t>
  </si>
  <si>
    <t>MERCY BALA</t>
  </si>
  <si>
    <t>NA/KA/GI/ME/LY/06</t>
  </si>
  <si>
    <t>AMANTA MAIKASUWA</t>
  </si>
  <si>
    <t>NA/KA/GI/AM/LY/08</t>
  </si>
  <si>
    <t>ELIZABETH DANLAMI</t>
  </si>
  <si>
    <t>NA/KA/GI/EL/LA/03</t>
  </si>
  <si>
    <t>ESTHER MOSES</t>
  </si>
  <si>
    <t>NA/KA/GI/ES/LA/04</t>
  </si>
  <si>
    <t>DORCAS KENETH</t>
  </si>
  <si>
    <t>NA/KA/GI/DO/VI/03</t>
  </si>
  <si>
    <t>ZARA'U ABUBAKAR</t>
  </si>
  <si>
    <t>NA/KA/GI/ZA/HA/07</t>
  </si>
  <si>
    <t>HAUWA'U MOHAMMED</t>
  </si>
  <si>
    <t>NA/KA/GI/HA/MA/05</t>
  </si>
  <si>
    <t>HANNAH IBRAHIM</t>
  </si>
  <si>
    <t>NA/KA/GI/HA/GR/04</t>
  </si>
  <si>
    <t>RUKAYYA SHAMSUDEEN</t>
  </si>
  <si>
    <t>NA/KA/GI/RU/HA/01</t>
  </si>
  <si>
    <t>NA/KA/GI/BL/EL/05</t>
  </si>
  <si>
    <t>JUMMAI JOHN</t>
  </si>
  <si>
    <t>NA/KA/GI/JU/HA/07</t>
  </si>
  <si>
    <t>UMMI DANTALA</t>
  </si>
  <si>
    <t>NA/KA/GI/UM/PA/01</t>
  </si>
  <si>
    <t>RUTH SOLOMON</t>
  </si>
  <si>
    <t>NA/KA/GI/RU/NA/04</t>
  </si>
  <si>
    <t>NA/KA/GI/JE/AZ/03</t>
  </si>
  <si>
    <t>ESTHER DANIEL</t>
  </si>
  <si>
    <t>NA/KA/GI/ES/VI/02</t>
  </si>
  <si>
    <t>RABI IBRAHIM</t>
  </si>
  <si>
    <t>NA/KA/GI/RA/KA/04</t>
  </si>
  <si>
    <t>BLESSING YOHANNA</t>
  </si>
  <si>
    <t>NA/KA/GI/BL/SA/03</t>
  </si>
  <si>
    <t>RAHAB HASSAN</t>
  </si>
  <si>
    <t>NA/KA/GI/RA/MA/06</t>
  </si>
  <si>
    <t>PANDA PETER</t>
  </si>
  <si>
    <t>NA/KA/GI/PA/ES/06</t>
  </si>
  <si>
    <t>ESTHER DANLADI</t>
  </si>
  <si>
    <t>NA/KA/GI/ES/LA/02</t>
  </si>
  <si>
    <t>INASO MAIRIGA</t>
  </si>
  <si>
    <t>NA/KA/GI/IN/JE/03</t>
  </si>
  <si>
    <t>MIRACLE INUWA</t>
  </si>
  <si>
    <t>NA/KA/GI/MI/ZI/03</t>
  </si>
  <si>
    <t>NA/KA/GI/PR/CE/06</t>
  </si>
  <si>
    <t>TABITHA TANIMU</t>
  </si>
  <si>
    <t>NA/KA/GI/TA/MA/03</t>
  </si>
  <si>
    <t>JOSEPHINE OJEH</t>
  </si>
  <si>
    <t>NA/KA/GI/JO/SA/03</t>
  </si>
  <si>
    <t>MOMMY DANTALA</t>
  </si>
  <si>
    <t>NA/KA/GI/MO/AZ/07</t>
  </si>
  <si>
    <t>ESTHER DANLAMI</t>
  </si>
  <si>
    <t>NA/KA/GI/ES/AS/01</t>
  </si>
  <si>
    <t>ALHERI AHMED</t>
  </si>
  <si>
    <t>NA/KA/GI/AL/RO/04</t>
  </si>
  <si>
    <t>GAMBO BALA</t>
  </si>
  <si>
    <t>NA/KA/GI/GA/GI/01</t>
  </si>
  <si>
    <t>GLORIA OGAM</t>
  </si>
  <si>
    <t>NA/KA/GI/GL/FA/03</t>
  </si>
  <si>
    <t>PATIENCE SAMUEL</t>
  </si>
  <si>
    <t>NA/KA/GI/PA/KA/01</t>
  </si>
  <si>
    <t>ZAINAB HARUNA</t>
  </si>
  <si>
    <t>NA/KA/GI/ZA/AI/06</t>
  </si>
  <si>
    <t>JUMMAI JERRY</t>
  </si>
  <si>
    <t>NA/KA/GI/JU/ES/04</t>
  </si>
  <si>
    <t>LINDA ALI</t>
  </si>
  <si>
    <t>NA/KA/GI/LI/AS/08</t>
  </si>
  <si>
    <t>JOSEPHINE THOMAS</t>
  </si>
  <si>
    <t>NA/KA/GI/JO/JO/04</t>
  </si>
  <si>
    <t>FARIDA YUNUSA</t>
  </si>
  <si>
    <t>NA/KA/GI/FA/FA/05</t>
  </si>
  <si>
    <t>COMFORT ADODO</t>
  </si>
  <si>
    <t>NA/KA/GI/CO/LA/05</t>
  </si>
  <si>
    <t>RAHAB SABO</t>
  </si>
  <si>
    <t>NA/KA/GI/RA/SH/07</t>
  </si>
  <si>
    <t>QUEEN JOHN</t>
  </si>
  <si>
    <t>NA/KA/GI/QU/BI/01</t>
  </si>
  <si>
    <t>ESTHER ALI</t>
  </si>
  <si>
    <t>NA/KA/GI/ES/AS/08</t>
  </si>
  <si>
    <t>MONICAH MAGAJI</t>
  </si>
  <si>
    <t>NA/KA/GI/MO/PA/06</t>
  </si>
  <si>
    <t>REBECCA DAVID</t>
  </si>
  <si>
    <t>NA/KA/GI/RE/KA/02</t>
  </si>
  <si>
    <t>HELEN DANLAMI</t>
  </si>
  <si>
    <t>NA/KA/GI/HE/LA/03</t>
  </si>
  <si>
    <t>DINATU SABO</t>
  </si>
  <si>
    <t>NA/KA/GI/DI/SA/06</t>
  </si>
  <si>
    <t>BLESSING MADAKI</t>
  </si>
  <si>
    <t>NA/KA/GI/BL/RE/01</t>
  </si>
  <si>
    <t>SADIYA IDRIS</t>
  </si>
  <si>
    <t>NA/KA/GI/SA/HA/03</t>
  </si>
  <si>
    <t>MOMMY AMOS</t>
  </si>
  <si>
    <t>NA/KA/GI/MO/AK/03</t>
  </si>
  <si>
    <t>LARABA JAMES</t>
  </si>
  <si>
    <t>NA/KA/GI/LA/TA/09</t>
  </si>
  <si>
    <t>NA/KA/GI/RU/KA/05</t>
  </si>
  <si>
    <t>MERCY ISA</t>
  </si>
  <si>
    <t>NA/KA/GI/ME/RO/05</t>
  </si>
  <si>
    <t>NA/KA/GI/BL/CE/06</t>
  </si>
  <si>
    <t>AFINIKI MAIKASUWA</t>
  </si>
  <si>
    <t>NA/KA/GI/AF/LA/04</t>
  </si>
  <si>
    <t>HAPPY KPEDIYA</t>
  </si>
  <si>
    <t>NA/KA/GI/HA/HA/02</t>
  </si>
  <si>
    <t>VICTORIA AYEN</t>
  </si>
  <si>
    <t>NA/KA/GI/VI/NA/04</t>
  </si>
  <si>
    <t>NAVEH ALKALI</t>
  </si>
  <si>
    <t>NA/KA/GI/NA/LY/03</t>
  </si>
  <si>
    <t>JUSTINA YAKUBU</t>
  </si>
  <si>
    <t>NA/KA/GI/JU/NA/04</t>
  </si>
  <si>
    <t>HELEN DANLADI</t>
  </si>
  <si>
    <t>NA/KA/GI/HE/HA/07</t>
  </si>
  <si>
    <t>KAUNA RABO</t>
  </si>
  <si>
    <t>NA/KA/GI/KA/LA/01</t>
  </si>
  <si>
    <t>LADI SHAGARI</t>
  </si>
  <si>
    <t>NA/KA/GI/LA/JU/04</t>
  </si>
  <si>
    <t>LAMI DOGARA</t>
  </si>
  <si>
    <t>NA/KA/GI/LA/AN/06</t>
  </si>
  <si>
    <t>SARAH GABRIEL</t>
  </si>
  <si>
    <t>NA/KA/GI/SA/TA/04</t>
  </si>
  <si>
    <t>PRISCILLA SAMUEL</t>
  </si>
  <si>
    <t>NA/KA/GI/PR/JU/07</t>
  </si>
  <si>
    <t>CATHERINE PIUS</t>
  </si>
  <si>
    <t>NA/KA/NK/CA/TA/03</t>
  </si>
  <si>
    <t>PaHC MARARABA</t>
  </si>
  <si>
    <t>MARY DANASABE</t>
  </si>
  <si>
    <t>NA/KA/GU/MA/LA/04</t>
  </si>
  <si>
    <t>NA/KA/GU/GR/TI/03</t>
  </si>
  <si>
    <t>ASADIYA AHMED</t>
  </si>
  <si>
    <t>NA/KA/GU/AS/NA/06</t>
  </si>
  <si>
    <t>ROSE BENJAMIN</t>
  </si>
  <si>
    <t>NA/KA/GU/RO/AL/04</t>
  </si>
  <si>
    <t>PHILOMINA TANKO</t>
  </si>
  <si>
    <t>NA/KA/GU/PH/SA/02</t>
  </si>
  <si>
    <t>BLESSING AKOLO</t>
  </si>
  <si>
    <t>NA/KA/GU/BL/SH/04</t>
  </si>
  <si>
    <t>AMINA SUNDAY</t>
  </si>
  <si>
    <t>NA/KA/GU/AM/JU/02</t>
  </si>
  <si>
    <t>HELEN ISHAYA</t>
  </si>
  <si>
    <t>NA/KA/GU/HE/AS/01</t>
  </si>
  <si>
    <t>SARAUNIYA TANKO</t>
  </si>
  <si>
    <t>NA/KA/GU/SA/NA/02</t>
  </si>
  <si>
    <t>NA/KA/GU/CH/RA/10</t>
  </si>
  <si>
    <t>ESTHER AJAH</t>
  </si>
  <si>
    <t>NA/KA/GU/ES/SA/03</t>
  </si>
  <si>
    <t>VICTORIA ASUQUO</t>
  </si>
  <si>
    <t>NA/KA/GU/VI/MA/03</t>
  </si>
  <si>
    <t>DORCAS ARUWA</t>
  </si>
  <si>
    <t>NA/KA/GU/DO/JU/04</t>
  </si>
  <si>
    <t>ASABA TSAKU</t>
  </si>
  <si>
    <t>NA/KA/GU/AS/JU/08</t>
  </si>
  <si>
    <t>LOVINA ANTHONY</t>
  </si>
  <si>
    <t>NA/KA/GU/LO/AL/06</t>
  </si>
  <si>
    <t>NA/KA/GU/BL/RO/02</t>
  </si>
  <si>
    <t>JUMMAI MOSES</t>
  </si>
  <si>
    <t>NA/KA/GU/JU/SA/02</t>
  </si>
  <si>
    <t>ADAMA ALIYU</t>
  </si>
  <si>
    <t>NA/KA/GU/AD/HA/02</t>
  </si>
  <si>
    <t>RAKIYA MUSA</t>
  </si>
  <si>
    <t>NA/KA/GU/RA/AD/05</t>
  </si>
  <si>
    <t>SARAH YAKUBU</t>
  </si>
  <si>
    <t>NA/KA/GU/SA/AS/04</t>
  </si>
  <si>
    <t>FATIMA LOT</t>
  </si>
  <si>
    <t>NA/KA/GU/FA/GR/01</t>
  </si>
  <si>
    <t>COMFORT GARBA</t>
  </si>
  <si>
    <t>NA/KA/GU/CO/AG/02</t>
  </si>
  <si>
    <t>GLORIA LIKITA</t>
  </si>
  <si>
    <t>NA/KA/GU/GL/AM/01</t>
  </si>
  <si>
    <t>NA/KA/GU/HA/HA/12</t>
  </si>
  <si>
    <t>MARTINA SHAMMAH</t>
  </si>
  <si>
    <t>NA/KA/GU/MA/MU/01</t>
  </si>
  <si>
    <t>JULIANA SHEDRACK</t>
  </si>
  <si>
    <t>NA/KA/GU/JU/JU/06</t>
  </si>
  <si>
    <t>HABIBA KYAUTA</t>
  </si>
  <si>
    <t>NA/KA/GU/HA/HA/03</t>
  </si>
  <si>
    <t>HADIZA HARUNA</t>
  </si>
  <si>
    <t>NA/KA/GU/HA/HA/04</t>
  </si>
  <si>
    <t>MARDINA USMAN</t>
  </si>
  <si>
    <t>NA/KA/GU/MA/MA/01</t>
  </si>
  <si>
    <t>JOY BALA</t>
  </si>
  <si>
    <t>NA/KA/GU/JO/SA/03</t>
  </si>
  <si>
    <t>HULERA DAHIRU</t>
  </si>
  <si>
    <t>NA/KA/GU/HU/RA/10</t>
  </si>
  <si>
    <t>NA/KA/GU/ES/MA/07</t>
  </si>
  <si>
    <t>LUCY DAVID</t>
  </si>
  <si>
    <t>NA/KA/GU/LU/LA/03</t>
  </si>
  <si>
    <t>SARAH ILIYA</t>
  </si>
  <si>
    <t>NA/KA/GU/SA/HA/01</t>
  </si>
  <si>
    <t>NASARA SUNDAY</t>
  </si>
  <si>
    <t>NA/KA/GU/NA/JI/05</t>
  </si>
  <si>
    <t>PATIENCE PAPA</t>
  </si>
  <si>
    <t>NA/KA/GU/PA/YA/05</t>
  </si>
  <si>
    <t>MAGDALENE BASSO</t>
  </si>
  <si>
    <t>NA/KA/GU/MA/VI/09</t>
  </si>
  <si>
    <t>LOIS FATAUCHI</t>
  </si>
  <si>
    <t>NA/KA/GU/LO/CH/02</t>
  </si>
  <si>
    <t>BEAUTY MONDAY</t>
  </si>
  <si>
    <t>NA/KA/GU/BE/HE/07</t>
  </si>
  <si>
    <t>MARYAMU RORO</t>
  </si>
  <si>
    <t>NA/KA/GU/MA/BI/02</t>
  </si>
  <si>
    <t>BLESSING BULUS</t>
  </si>
  <si>
    <t>NA/KA/GU/BL/CH/05</t>
  </si>
  <si>
    <t>PATIENCE USMAN</t>
  </si>
  <si>
    <t>NA/KA/GU/PA/LA/02</t>
  </si>
  <si>
    <t>NA'SO LOYA</t>
  </si>
  <si>
    <t>PATIENCE DADDY</t>
  </si>
  <si>
    <t>NA/KA/GU/PA/SA/05</t>
  </si>
  <si>
    <t>JULIANA KASIMU</t>
  </si>
  <si>
    <t>NA/KA/GU/JU/GR/01</t>
  </si>
  <si>
    <t>SUZZY WISDOM</t>
  </si>
  <si>
    <t>NA/KA/GU/SU/RE/02</t>
  </si>
  <si>
    <t>SALOME MONDAY</t>
  </si>
  <si>
    <t>NA/KA/GU/SA/RI/03</t>
  </si>
  <si>
    <t>LOVELYN JAMES</t>
  </si>
  <si>
    <t>NA/KA/GU/LO/KY/02</t>
  </si>
  <si>
    <t>HAPPY HUSSEINI</t>
  </si>
  <si>
    <t>NA/KA/GU/HA/TU/03</t>
  </si>
  <si>
    <t xml:space="preserve">AISHA EMMA </t>
  </si>
  <si>
    <t>KAUNA DOGO</t>
  </si>
  <si>
    <t>NA/KA/GU/KA/SA/02</t>
  </si>
  <si>
    <t>HOPE YUSUF</t>
  </si>
  <si>
    <t>NA/KA/GU/HO/AS/13</t>
  </si>
  <si>
    <t>MURNA MONDAY</t>
  </si>
  <si>
    <t>NA/KA/GU/MU/AS/07</t>
  </si>
  <si>
    <t>REJOICE MAICHIBI</t>
  </si>
  <si>
    <t>NA/KA/GU/RE/DA/02</t>
  </si>
  <si>
    <t>ADAMA SULE</t>
  </si>
  <si>
    <t>NA/KA/GU/AD/HA/01</t>
  </si>
  <si>
    <t>REBECCA MAIKASUWA</t>
  </si>
  <si>
    <t>LAMI THADIOUS</t>
  </si>
  <si>
    <t>NA/KA/GU/LA/SA/03</t>
  </si>
  <si>
    <t>RURA JOWA</t>
  </si>
  <si>
    <t>NA/KA/GU/RU/TA/04</t>
  </si>
  <si>
    <t>JANET CHRISTOPHER</t>
  </si>
  <si>
    <t>NA/KA/GU/JA/JU/03</t>
  </si>
  <si>
    <t>PRISCA ISHAYA</t>
  </si>
  <si>
    <t>ESTHER MUSA</t>
  </si>
  <si>
    <t>NA/KA/GU/ES/JA/04</t>
  </si>
  <si>
    <t>LUCY AMINU</t>
  </si>
  <si>
    <t>NA/KA/GU/LU/MA/06</t>
  </si>
  <si>
    <t>MAIMUNA LAPAI</t>
  </si>
  <si>
    <t>NA/KA/GU/MA/LI/09</t>
  </si>
  <si>
    <t>JOYCE GIDEON</t>
  </si>
  <si>
    <t>NA/KA/GU/JO/MA/02</t>
  </si>
  <si>
    <t>BIYAYA JONATHAN</t>
  </si>
  <si>
    <t>NA/KA/GU/BI/FA/01</t>
  </si>
  <si>
    <t>LAMI KASIMU</t>
  </si>
  <si>
    <t>NA/KA/GU/LA/CH/03</t>
  </si>
  <si>
    <t>EUPHEMIA JOHN</t>
  </si>
  <si>
    <t>NA/KA/GU/EU/KA/04</t>
  </si>
  <si>
    <t>JOAN SAMUEL</t>
  </si>
  <si>
    <t>NA/KA/GU/JO/PR/02</t>
  </si>
  <si>
    <t>CHRISTY SIMON</t>
  </si>
  <si>
    <t>NA/KA/GU/CH/JU/05</t>
  </si>
  <si>
    <t>JULIE MUSA</t>
  </si>
  <si>
    <t>NA/KA/GU/JU/TR/08</t>
  </si>
  <si>
    <t>SARAH DANLADI</t>
  </si>
  <si>
    <t>NA/KA/GU/SA/GR/01</t>
  </si>
  <si>
    <t>LITINI GARBA</t>
  </si>
  <si>
    <t>NA/KA/GU/LI/PO/04</t>
  </si>
  <si>
    <t>PHC LUVU MADAKI</t>
  </si>
  <si>
    <t>HAPPINESS AYUBA</t>
  </si>
  <si>
    <t>NA/KA/LU/HA/LA/02</t>
  </si>
  <si>
    <t>RAMATU EMMANUEL</t>
  </si>
  <si>
    <t>NA/KA/LU/RA/LA/03</t>
  </si>
  <si>
    <t>JENATE ONOJA</t>
  </si>
  <si>
    <t>NA/KA/LU/JE/CH/01</t>
  </si>
  <si>
    <t>ROSE SIMON</t>
  </si>
  <si>
    <t>NA/KA/LU/RO/AG/02</t>
  </si>
  <si>
    <t>HAJARATU SAMSON</t>
  </si>
  <si>
    <t>NA/KA/LU/HA/CE/01</t>
  </si>
  <si>
    <t>FATI BULUS</t>
  </si>
  <si>
    <t>NA/KA/LU/FA/TI/08</t>
  </si>
  <si>
    <t>KATE BITRUS</t>
  </si>
  <si>
    <t>NA/KA/LU/KA/LA/07</t>
  </si>
  <si>
    <t>ANTHONIA SUNDAY</t>
  </si>
  <si>
    <t>NA/KA/LU/AN/AS/04</t>
  </si>
  <si>
    <t>HAPPINESS CALEB</t>
  </si>
  <si>
    <t>NA/KA/LU/HA/RA/04</t>
  </si>
  <si>
    <t>PEACE SAMUEL</t>
  </si>
  <si>
    <t>NA/KA/LU/PE/MA/01</t>
  </si>
  <si>
    <t>GODIYA DUNGWA</t>
  </si>
  <si>
    <t>NA/KA/LU/GO/LA/01</t>
  </si>
  <si>
    <t>HADIZA GAMBO</t>
  </si>
  <si>
    <t>NA/KA/LU/HA/TA/02</t>
  </si>
  <si>
    <t>DORIS PAPHAEL</t>
  </si>
  <si>
    <t>NA/KA/LU/DO/MA/02</t>
  </si>
  <si>
    <t>NA/KA/LU/RU/LA/02</t>
  </si>
  <si>
    <t>DORIS RAMSON</t>
  </si>
  <si>
    <t>NA/KA/LU/DO/BA/06</t>
  </si>
  <si>
    <t>LOVINA DAVID</t>
  </si>
  <si>
    <t>NA/KA/LU/LO/VE/01</t>
  </si>
  <si>
    <t>NA/KA/LU/EL/LI/01</t>
  </si>
  <si>
    <t>HAUWA EMMANUEL</t>
  </si>
  <si>
    <t>NA/KA/LU/HA/VI/01</t>
  </si>
  <si>
    <t>GIFT LAMICHEN</t>
  </si>
  <si>
    <t>NA/KA/LU/GI/HA/01</t>
  </si>
  <si>
    <t>JUSTINA GIDEON</t>
  </si>
  <si>
    <t>NA/KA/LU/JU/TU/06</t>
  </si>
  <si>
    <t>BLESSING ISHAKU</t>
  </si>
  <si>
    <t>NA/KA/LU/BL/PO/10</t>
  </si>
  <si>
    <t>MARIA ABBA</t>
  </si>
  <si>
    <t>NA/KA/LU/MA/GR/03</t>
  </si>
  <si>
    <t>MERCY AFAZAR</t>
  </si>
  <si>
    <t>NA/KA/LU/ME/AN/08</t>
  </si>
  <si>
    <t>PEACE THANKGOD</t>
  </si>
  <si>
    <t>NA/KA/LU/PE/ES/06</t>
  </si>
  <si>
    <t>JENNIFER SHEDRACK</t>
  </si>
  <si>
    <t>NA/KA/LU/JE/AS/04</t>
  </si>
  <si>
    <t>AMINATU IBRAHIM</t>
  </si>
  <si>
    <t>NA/KA/LU/AM/SA/04</t>
  </si>
  <si>
    <t>LUCY JOHNSON</t>
  </si>
  <si>
    <t>NA/KA/LU/LU/CH/03</t>
  </si>
  <si>
    <t>VICTORIA AKPAJESHI</t>
  </si>
  <si>
    <t>NA/KA/LU/VI/LA/10</t>
  </si>
  <si>
    <t>HADIZA LAWAL</t>
  </si>
  <si>
    <t>NA/KA/LU/HA/FA/06</t>
  </si>
  <si>
    <t>DORIS SHEKWAOGA</t>
  </si>
  <si>
    <t>NA/KA/LU/DO/AL/03</t>
  </si>
  <si>
    <t>JUMMAI YOHANNA</t>
  </si>
  <si>
    <t>NA/KA/LU/JU/LA/04</t>
  </si>
  <si>
    <t>GRACE C.Y</t>
  </si>
  <si>
    <t>NA/KA/LU/GR/SA/03</t>
  </si>
  <si>
    <t>JUMMAI SARKI</t>
  </si>
  <si>
    <t>NA/KA/LU/JU/MA/04</t>
  </si>
  <si>
    <t>JOSEPHINE AGYENO</t>
  </si>
  <si>
    <t>NA/KA/LU/JO/SA/09</t>
  </si>
  <si>
    <t>PATRICIA MOSES</t>
  </si>
  <si>
    <t>NA/KA/LU/PA/RA/01</t>
  </si>
  <si>
    <t>RACHEAL DANJUMA</t>
  </si>
  <si>
    <t>NA/KA/LU/RA/HE/02</t>
  </si>
  <si>
    <t>JOY STEVEN</t>
  </si>
  <si>
    <t>NA/KA/LU/JO/GR/03</t>
  </si>
  <si>
    <t>GLORIA ATABA</t>
  </si>
  <si>
    <t>NA/KA/LU/GL/KA/01</t>
  </si>
  <si>
    <t>CHRISTY LUKA</t>
  </si>
  <si>
    <t>NA/KA/LU/CH/RE/04</t>
  </si>
  <si>
    <t>MARGRET ALI</t>
  </si>
  <si>
    <t>NA/KA/LU/MA/GR/01</t>
  </si>
  <si>
    <t>VICTORIA SHEDRACH</t>
  </si>
  <si>
    <t>NA/KA/LU/VI/EU/05</t>
  </si>
  <si>
    <t>ALICE BULUS</t>
  </si>
  <si>
    <t>NA/KA/LU/AL/QU/02</t>
  </si>
  <si>
    <t>LOIS JAMES</t>
  </si>
  <si>
    <t>NA/KA/LU/LO/HA/06</t>
  </si>
  <si>
    <t>MARY TAIMAKO</t>
  </si>
  <si>
    <t>NA/KA/LU/MA/FA/03</t>
  </si>
  <si>
    <t>BRIDGET YUNANAH</t>
  </si>
  <si>
    <t>NA/KA/LU/BR/LI/04</t>
  </si>
  <si>
    <t>BLESSING GYARI</t>
  </si>
  <si>
    <t>NA/KA/LU/BL/PO/01</t>
  </si>
  <si>
    <t>FAITH GEOFREY</t>
  </si>
  <si>
    <t>NA/KA/LU/FA/KA/05</t>
  </si>
  <si>
    <t>LUCY AMOS</t>
  </si>
  <si>
    <t>NA/KA/LU/LU/DO/08</t>
  </si>
  <si>
    <t>JANET BELLO</t>
  </si>
  <si>
    <t>NA/KA/LU/JA/TR/03</t>
  </si>
  <si>
    <t>BLESSING ISHAYA</t>
  </si>
  <si>
    <t>NA/KA/LU/BL/LA/07</t>
  </si>
  <si>
    <t>BLESSING SARKI</t>
  </si>
  <si>
    <t>NA/KA/LU/BL/HA/01</t>
  </si>
  <si>
    <t>TALATU KAURA</t>
  </si>
  <si>
    <t>NA/KA/LU/TA/NA/04</t>
  </si>
  <si>
    <t>ANN FRANCIS</t>
  </si>
  <si>
    <t>NA/KA/LU/AN/LI/05</t>
  </si>
  <si>
    <t>NANCY WILLIAMS</t>
  </si>
  <si>
    <t>NA/KA/LU/NA/CE/03</t>
  </si>
  <si>
    <t>RHODA BULUS</t>
  </si>
  <si>
    <t>NA/KA/LU/RH/TH/03</t>
  </si>
  <si>
    <t>JULIANA AKKU</t>
  </si>
  <si>
    <t>NA/KA/LU/JU/JA/07</t>
  </si>
  <si>
    <t>KANDE ISHAKU</t>
  </si>
  <si>
    <t>NA/KA/LU/KA/VI/03</t>
  </si>
  <si>
    <t>LILIAN MOSES</t>
  </si>
  <si>
    <t>NA/KA/LU/LI/FA/01</t>
  </si>
  <si>
    <t>HAJARA IBRAHIM</t>
  </si>
  <si>
    <t>NA/KA/LU/HA/CH/05</t>
  </si>
  <si>
    <t>DORCAS LAWRENCE</t>
  </si>
  <si>
    <t>NA/KA/LU/DO/BE/02</t>
  </si>
  <si>
    <t>PATU SALIHU</t>
  </si>
  <si>
    <t>NA/KA/LU/PA/SA/04</t>
  </si>
  <si>
    <t>LARABA WAZIRI</t>
  </si>
  <si>
    <t>NA/KA/LU/LA/ZA/03</t>
  </si>
  <si>
    <t>ARZIKI MONDAY</t>
  </si>
  <si>
    <t>NA/KA/LU/AR/KA/10</t>
  </si>
  <si>
    <t>JOY ISTIFANUS</t>
  </si>
  <si>
    <t>NA/KA/LU/JO/DI/04</t>
  </si>
  <si>
    <t>FADILAT OSABO</t>
  </si>
  <si>
    <t>NA/KA/LU/FA/HI/06</t>
  </si>
  <si>
    <t>Facility ID</t>
  </si>
  <si>
    <t>Mentor Name</t>
  </si>
  <si>
    <t>Mentee Name</t>
  </si>
  <si>
    <t>Girl ID</t>
  </si>
  <si>
    <t>Sessions Year</t>
  </si>
  <si>
    <t>Session 1 Day</t>
  </si>
  <si>
    <t>Session 1 Month</t>
  </si>
  <si>
    <t>Session 1 Date</t>
  </si>
  <si>
    <t>Session 1 Attendance</t>
  </si>
  <si>
    <t>Session 2 Day</t>
  </si>
  <si>
    <t>Session 2 Month</t>
  </si>
  <si>
    <t>Session 2 Date</t>
  </si>
  <si>
    <t>Session 2 Attendance</t>
  </si>
  <si>
    <t>Session 3 Day</t>
  </si>
  <si>
    <t>Session 3 Month</t>
  </si>
  <si>
    <t>Session 3 Date</t>
  </si>
  <si>
    <t>Session 3 Attendance</t>
  </si>
  <si>
    <t>Session 4 Day</t>
  </si>
  <si>
    <t>Session 4 Month</t>
  </si>
  <si>
    <t>Session 4 Date</t>
  </si>
  <si>
    <t>Session 4 Attendance</t>
  </si>
  <si>
    <t>Attendance Frequency</t>
  </si>
  <si>
    <t>NA/KA/MA</t>
  </si>
  <si>
    <t>SOPHIA DAVID</t>
  </si>
  <si>
    <t>Yes</t>
  </si>
  <si>
    <t>No</t>
  </si>
  <si>
    <t>HADIZA BASHIR</t>
  </si>
  <si>
    <t>SARAH SHEM</t>
  </si>
  <si>
    <t>JAMILA SAJO</t>
  </si>
  <si>
    <t>MARIYA IDRIS</t>
  </si>
  <si>
    <t>HULERA ADAMS</t>
  </si>
  <si>
    <t>SAFIRAT JAMAL</t>
  </si>
  <si>
    <t>JUMAI LAMIDO</t>
  </si>
  <si>
    <t>FATIMA IDRIS</t>
  </si>
  <si>
    <t>SALAMATU GIMBA</t>
  </si>
  <si>
    <t>HAUWA GARBA</t>
  </si>
  <si>
    <t xml:space="preserve">ZAYATU ABUBAKAR </t>
  </si>
  <si>
    <t>RUKKAYA AUWAL</t>
  </si>
  <si>
    <t>SHAFATU ALI</t>
  </si>
  <si>
    <t>RUKKAYA WADA</t>
  </si>
  <si>
    <t>RAMATU YAU</t>
  </si>
  <si>
    <t>HAUWA MUHAMMAD</t>
  </si>
  <si>
    <t xml:space="preserve">FATIMA BILIYA </t>
  </si>
  <si>
    <t>BILKISU AHMAD</t>
  </si>
  <si>
    <t>BALKISU HABU</t>
  </si>
  <si>
    <t>RUQAIYA MUKHTAR</t>
  </si>
  <si>
    <t>HARIRA BASHIR</t>
  </si>
  <si>
    <t>ZARAH MAHMADU</t>
  </si>
  <si>
    <t>SUWAIBA HASHIMU</t>
  </si>
  <si>
    <t>HAUWAU SANI</t>
  </si>
  <si>
    <t>MUNIRAT HASHIM</t>
  </si>
  <si>
    <t xml:space="preserve">HABIBA IDRIS </t>
  </si>
  <si>
    <t>MUFIDA MUSA</t>
  </si>
  <si>
    <t>NAFISA YAKUB</t>
  </si>
  <si>
    <t>Program Entry Point</t>
  </si>
  <si>
    <t>Visit Type</t>
  </si>
  <si>
    <t>Rec. Counseling</t>
  </si>
  <si>
    <t>Current Method</t>
  </si>
  <si>
    <t>Used EC/Condoms last sex</t>
  </si>
  <si>
    <t>Signed Assent/ Consent (All)</t>
  </si>
  <si>
    <t>15-17 Given Consent Form</t>
  </si>
  <si>
    <t>15-17 Returned Consent Form</t>
  </si>
  <si>
    <t>Pregnant?</t>
  </si>
  <si>
    <t>Method Received</t>
  </si>
  <si>
    <t>Received Condoms as a dual method</t>
  </si>
  <si>
    <t>Currently Using</t>
  </si>
  <si>
    <t>Took up Method</t>
  </si>
  <si>
    <t>Provider Outcome Status</t>
  </si>
  <si>
    <t>Age (Formula)</t>
  </si>
  <si>
    <t>STI Treatment</t>
  </si>
  <si>
    <t>Date of treatment</t>
  </si>
  <si>
    <t>Case Treated</t>
  </si>
  <si>
    <t>Drugs Given</t>
  </si>
  <si>
    <t>QTY of Drugs Given</t>
  </si>
  <si>
    <t>A: First Visit</t>
  </si>
  <si>
    <t>0: No Method</t>
  </si>
  <si>
    <t>Neither</t>
  </si>
  <si>
    <t>Non-User</t>
  </si>
  <si>
    <t>NO</t>
  </si>
  <si>
    <t>C: Repeat Visit</t>
  </si>
  <si>
    <t>5: Condoms</t>
  </si>
  <si>
    <t>Condom</t>
  </si>
  <si>
    <t>3c: Injection - Depo Provera</t>
  </si>
  <si>
    <t>4a: Pills - Microgynon</t>
  </si>
  <si>
    <t>2b: Implant - Implanon</t>
  </si>
  <si>
    <t>6a: Condom - Male</t>
  </si>
  <si>
    <t>3b: Injection - Noristerat</t>
  </si>
  <si>
    <t>3: Injection</t>
  </si>
  <si>
    <t>2: Implant</t>
  </si>
  <si>
    <t>2a: Implant - Jadelle</t>
  </si>
  <si>
    <t>3d: Injection - Sayana Press</t>
  </si>
  <si>
    <t>4c: Pills - Exluton</t>
  </si>
  <si>
    <t>6b: Condom - Female</t>
  </si>
  <si>
    <t>B: Follow-up Visit (e.g. method cont.)</t>
  </si>
  <si>
    <t>4: Pills</t>
  </si>
  <si>
    <t>4b: Pills - Combination 3</t>
  </si>
  <si>
    <t>YES</t>
  </si>
  <si>
    <t>16/06/2018</t>
  </si>
  <si>
    <t>menstrual pain</t>
  </si>
  <si>
    <t>paracetamole</t>
  </si>
  <si>
    <t>500mg tds</t>
  </si>
  <si>
    <t>ITCHING AND DISCHARGE</t>
  </si>
  <si>
    <t>Doxycycline, metronidazole</t>
  </si>
  <si>
    <t>100bd, 400mg tds</t>
  </si>
  <si>
    <t>Infection</t>
  </si>
  <si>
    <t>Amoxycilin</t>
  </si>
  <si>
    <t>2 tds x 5/7</t>
  </si>
  <si>
    <t>Paracetamole</t>
  </si>
  <si>
    <t>2 tds x 3/7</t>
  </si>
  <si>
    <t>Doxycycline</t>
  </si>
  <si>
    <t>tbd 5/7</t>
  </si>
  <si>
    <t>bd 5/7</t>
  </si>
  <si>
    <t>Metronidazole and Doxycyline</t>
  </si>
  <si>
    <t>400mg tds,100mg tds</t>
  </si>
  <si>
    <t>400mg tds, 100mg tds</t>
  </si>
  <si>
    <t>Metronidazole</t>
  </si>
  <si>
    <t>tds x5/7</t>
  </si>
  <si>
    <t>stinking discharge, itching</t>
  </si>
  <si>
    <t>Doxycyclin, Amoxil,Metronidazole and PCM</t>
  </si>
  <si>
    <t>150mg, bd 400mg tds</t>
  </si>
  <si>
    <t>100mg bd, 400mg ds x5/7</t>
  </si>
  <si>
    <t>Amoxicillin, Metronidazole</t>
  </si>
  <si>
    <t>500mg x 5/7, 400mg x 5/7</t>
  </si>
  <si>
    <t>Metronidazole and doxycycline</t>
  </si>
  <si>
    <t>400mg tds, 100mg bd</t>
  </si>
  <si>
    <t>26/07/2018</t>
  </si>
  <si>
    <t>Doxycycline, Metronidazole</t>
  </si>
  <si>
    <t>100mg bd 5/7, 400mg ds 5/7</t>
  </si>
  <si>
    <t>28/07/2018</t>
  </si>
  <si>
    <t>Amoxycylin</t>
  </si>
  <si>
    <t>500mg ds 5/7</t>
  </si>
  <si>
    <t>lower abdominal pain with discharge</t>
  </si>
  <si>
    <t>flagy tab, amoxil cap</t>
  </si>
  <si>
    <t>Discharge</t>
  </si>
  <si>
    <t>Doxycycline,flagy T</t>
  </si>
  <si>
    <t>Discharge with lower abdominal pain</t>
  </si>
  <si>
    <t>Doxycycline cap, flagy tap</t>
  </si>
  <si>
    <t>Discharge and itching</t>
  </si>
  <si>
    <t>tab flagy, doxycyclin cap</t>
  </si>
  <si>
    <t>Ibuprofen</t>
  </si>
  <si>
    <t>400mg</t>
  </si>
  <si>
    <t>bd x 5/7</t>
  </si>
  <si>
    <t>discharge</t>
  </si>
  <si>
    <t>doxycycline cap t flagy tbs</t>
  </si>
  <si>
    <t>discharge and itching</t>
  </si>
  <si>
    <t>flagy tab, doxycyclin cap,  cap ibuprofen</t>
  </si>
  <si>
    <t>itching and discharge</t>
  </si>
  <si>
    <t>tab flagy, cap amoxil</t>
  </si>
  <si>
    <t>rashes, itching and discharge</t>
  </si>
  <si>
    <t>20/09/2018</t>
  </si>
  <si>
    <t>Amoxicillin, Flagyl</t>
  </si>
  <si>
    <t>500mg tds 5/7, 400mg tds 5/7</t>
  </si>
  <si>
    <t>Flagyl, Doxycyclin, PCM</t>
  </si>
  <si>
    <t>tds 5/7, bd 5/7, tds 3/7</t>
  </si>
  <si>
    <t>25/09/2018</t>
  </si>
  <si>
    <t>Doxycycline, Flagyl</t>
  </si>
  <si>
    <t>100mg bd 5/7, 400mg tds 5/7</t>
  </si>
  <si>
    <t>27/09/2018</t>
  </si>
  <si>
    <t>Doxycyclin, Flagyl</t>
  </si>
  <si>
    <t>Paracetamol, Doxycyclin, Flagyl</t>
  </si>
  <si>
    <t>500mg 3/7, 100mg bd 5/7, 400mg tds 5/7</t>
  </si>
  <si>
    <t>Amoxyl, Flagyl</t>
  </si>
  <si>
    <t>qds 5/7, tds 5/7</t>
  </si>
  <si>
    <t>19/10/2018</t>
  </si>
  <si>
    <t xml:space="preserve">Metronidazole, doxycycline </t>
  </si>
  <si>
    <t>400mg tds 5/7, 100mg bd 5/7</t>
  </si>
  <si>
    <t>tds 5/7, tds 5/7</t>
  </si>
  <si>
    <t>24/10/2018</t>
  </si>
  <si>
    <t>tds 5/7</t>
  </si>
  <si>
    <t>NA/DO/TO/KA/ZA/04</t>
  </si>
  <si>
    <t>NA/DO/TO/FA/MA/07</t>
  </si>
  <si>
    <t>1: IUCD</t>
  </si>
  <si>
    <t>MEDICAL CENTER MARARABA</t>
  </si>
  <si>
    <t>NA/KA/GU/FE/AB/02</t>
  </si>
  <si>
    <t>NA/KA/GU/AM/MA/03</t>
  </si>
  <si>
    <t>NA/KA/GU/KA/KA/07</t>
  </si>
  <si>
    <t>Giatata</t>
  </si>
  <si>
    <t>NA/KA/GI/RA/KH/04</t>
  </si>
  <si>
    <t>Conversion Pathway</t>
  </si>
  <si>
    <t>Girls Mobilized</t>
  </si>
  <si>
    <t>Girls 15-19 Attending</t>
  </si>
  <si>
    <t>Adopters</t>
  </si>
  <si>
    <t>Continuing Users</t>
  </si>
  <si>
    <t>All Girls</t>
  </si>
  <si>
    <t>MMA Girls</t>
  </si>
  <si>
    <t>9ja Girls</t>
  </si>
  <si>
    <t>(All)</t>
  </si>
  <si>
    <t>Column Labels</t>
  </si>
  <si>
    <t>Grand Total</t>
  </si>
  <si>
    <t>Count of Region</t>
  </si>
  <si>
    <t>SERVICE PROVISION DATA (UNLESS OTHERWISE NOTED)</t>
  </si>
  <si>
    <t>Total # Girls Receiving Services</t>
  </si>
  <si>
    <t>Total Adopters</t>
  </si>
  <si>
    <t>Conversion Rate</t>
  </si>
  <si>
    <t>Unmet Need Satisfied</t>
  </si>
  <si>
    <t>Age (Registrants)</t>
  </si>
  <si>
    <t>Count</t>
  </si>
  <si>
    <t>Percent</t>
  </si>
  <si>
    <t>(blank)</t>
  </si>
  <si>
    <t/>
  </si>
  <si>
    <t>Total Count</t>
  </si>
  <si>
    <t>Total Percent</t>
  </si>
  <si>
    <t>Facility by Region and Type</t>
  </si>
  <si>
    <t>Number of Children (Registrants)</t>
  </si>
  <si>
    <t>Pregnancy</t>
  </si>
  <si>
    <t>3a: Injection - Norigynon</t>
  </si>
  <si>
    <t xml:space="preserve">3a: Injection - Norigynon </t>
  </si>
  <si>
    <t>3d: Injection - Synapress</t>
  </si>
  <si>
    <t>4b: Pills - Combination3</t>
  </si>
  <si>
    <t>4c: Pills - Escluston</t>
  </si>
  <si>
    <t>Previous Method Used</t>
  </si>
  <si>
    <t>Previous Method &gt; Method Received</t>
  </si>
  <si>
    <t>Provider Outcome</t>
  </si>
  <si>
    <t>Adopter</t>
  </si>
  <si>
    <t>Continuing User</t>
  </si>
  <si>
    <t>Provider Outcome Based on Program Entry Point</t>
  </si>
  <si>
    <t>Mobilized</t>
  </si>
  <si>
    <t>Last Class</t>
  </si>
  <si>
    <t>Method Uptook</t>
  </si>
  <si>
    <t>Binary</t>
  </si>
  <si>
    <t>EC/Condom</t>
  </si>
  <si>
    <t>Outcome Status</t>
  </si>
  <si>
    <t>Last School #</t>
  </si>
  <si>
    <t>Abuja Federal Capital Territory</t>
  </si>
  <si>
    <t>Ajingi</t>
  </si>
  <si>
    <t>AFAKA</t>
  </si>
  <si>
    <t>Flagship</t>
  </si>
  <si>
    <t>1 to 1</t>
  </si>
  <si>
    <r>
      <t>A</t>
    </r>
    <r>
      <rPr>
        <sz val="11"/>
        <color indexed="8"/>
        <rFont val="Calibri"/>
        <family val="2"/>
      </rPr>
      <t>: First Visit</t>
    </r>
  </si>
  <si>
    <r>
      <t>0</t>
    </r>
    <r>
      <rPr>
        <sz val="11"/>
        <color indexed="8"/>
        <rFont val="Calibri"/>
        <family val="2"/>
      </rPr>
      <t>: No Method</t>
    </r>
  </si>
  <si>
    <t>Southern</t>
  </si>
  <si>
    <t>Akwa Ibom</t>
  </si>
  <si>
    <t>AMAC</t>
  </si>
  <si>
    <t>AGUNU</t>
  </si>
  <si>
    <t>Group</t>
  </si>
  <si>
    <r>
      <t>B</t>
    </r>
    <r>
      <rPr>
        <sz val="11"/>
        <color indexed="8"/>
        <rFont val="Calibri"/>
        <family val="2"/>
      </rPr>
      <t>: Follow-up Visit (e.g. method cont.)</t>
    </r>
  </si>
  <si>
    <r>
      <t>1</t>
    </r>
    <r>
      <rPr>
        <sz val="11"/>
        <color indexed="8"/>
        <rFont val="Calibri"/>
        <family val="2"/>
      </rPr>
      <t>: IUD</t>
    </r>
  </si>
  <si>
    <t>EC</t>
  </si>
  <si>
    <t>Delta</t>
  </si>
  <si>
    <t>Ajaokuta</t>
  </si>
  <si>
    <t>ADUWA</t>
  </si>
  <si>
    <t>Facebook</t>
  </si>
  <si>
    <t>Co-habitating</t>
  </si>
  <si>
    <r>
      <t>C</t>
    </r>
    <r>
      <rPr>
        <sz val="11"/>
        <color indexed="8"/>
        <rFont val="Calibri"/>
        <family val="2"/>
      </rPr>
      <t>: Repeat Visit</t>
    </r>
  </si>
  <si>
    <r>
      <t xml:space="preserve">2: </t>
    </r>
    <r>
      <rPr>
        <sz val="11"/>
        <color indexed="8"/>
        <rFont val="Calibri"/>
        <family val="2"/>
      </rPr>
      <t>Implant</t>
    </r>
  </si>
  <si>
    <t>New User</t>
  </si>
  <si>
    <t>Edo</t>
  </si>
  <si>
    <t>Afijio</t>
  </si>
  <si>
    <t>ADABKA</t>
  </si>
  <si>
    <r>
      <rPr>
        <b/>
        <sz val="11"/>
        <color indexed="8"/>
        <rFont val="Calibri"/>
        <family val="2"/>
      </rPr>
      <t>3:</t>
    </r>
    <r>
      <rPr>
        <sz val="11"/>
        <color indexed="8"/>
        <rFont val="Calibri"/>
        <family val="2"/>
      </rPr>
      <t xml:space="preserve"> Injection</t>
    </r>
  </si>
  <si>
    <t>Both EC and Condoms</t>
  </si>
  <si>
    <t>Kaduna</t>
  </si>
  <si>
    <t>Aboh Mbaise</t>
  </si>
  <si>
    <t>ABDALLAWA/MAGARYA</t>
  </si>
  <si>
    <r>
      <t xml:space="preserve">4: </t>
    </r>
    <r>
      <rPr>
        <sz val="11"/>
        <color indexed="8"/>
        <rFont val="Calibri"/>
        <family val="2"/>
      </rPr>
      <t>Pills</t>
    </r>
  </si>
  <si>
    <t>Lagos</t>
  </si>
  <si>
    <t>Abeokuta North</t>
  </si>
  <si>
    <t>ABBARE YELWA</t>
  </si>
  <si>
    <r>
      <t xml:space="preserve">5: </t>
    </r>
    <r>
      <rPr>
        <sz val="11"/>
        <color indexed="8"/>
        <rFont val="Calibri"/>
        <family val="2"/>
      </rPr>
      <t>Condoms</t>
    </r>
  </si>
  <si>
    <t>Akoko South-East</t>
  </si>
  <si>
    <t>AGUNJI</t>
  </si>
  <si>
    <r>
      <t xml:space="preserve">6: </t>
    </r>
    <r>
      <rPr>
        <sz val="11"/>
        <color indexed="8"/>
        <rFont val="Calibri"/>
        <family val="2"/>
      </rPr>
      <t>EC</t>
    </r>
  </si>
  <si>
    <t>Ogun</t>
  </si>
  <si>
    <t>Abi</t>
  </si>
  <si>
    <t>ABBERE II</t>
  </si>
  <si>
    <t>Osun</t>
  </si>
  <si>
    <t>Abua/Odual</t>
  </si>
  <si>
    <t>ABINSI</t>
  </si>
  <si>
    <t>Oyo</t>
  </si>
  <si>
    <t>Ajeromi-Ifelodun</t>
  </si>
  <si>
    <t>AFA/DIG/MAUDORI</t>
  </si>
  <si>
    <t>Adavi</t>
  </si>
  <si>
    <t>ABONG</t>
  </si>
  <si>
    <t>Akoko North-West</t>
  </si>
  <si>
    <t>AGBAN</t>
  </si>
  <si>
    <t>5: Cycle bead</t>
  </si>
  <si>
    <t>Ahoada East</t>
  </si>
  <si>
    <t>ADUDU</t>
  </si>
  <si>
    <t>Akamkpa</t>
  </si>
  <si>
    <t>AFOGO</t>
  </si>
  <si>
    <t>Aguata</t>
  </si>
  <si>
    <t>ADOKA-ICHO</t>
  </si>
  <si>
    <t>7: Emergency pill</t>
  </si>
  <si>
    <t>Akko</t>
  </si>
  <si>
    <t>AGADAGBA</t>
  </si>
  <si>
    <t>Ado Ekiti</t>
  </si>
  <si>
    <t>ABORO</t>
  </si>
  <si>
    <t>Abeokuta South</t>
  </si>
  <si>
    <t>ABBARI</t>
  </si>
  <si>
    <t>Abak</t>
  </si>
  <si>
    <t>ABAJI NORTH EAST</t>
  </si>
  <si>
    <t>Abadam</t>
  </si>
  <si>
    <t>ABADAWA</t>
  </si>
  <si>
    <t>Abakaliki</t>
  </si>
  <si>
    <t>ABAJI SOUTH EAST</t>
  </si>
  <si>
    <t>Ahiazu Mbaise</t>
  </si>
  <si>
    <t>ADOKPA</t>
  </si>
  <si>
    <t>Agwara</t>
  </si>
  <si>
    <t>ADOGI</t>
  </si>
  <si>
    <t>Akinyele</t>
  </si>
  <si>
    <t>AGADA/BAGAJI</t>
  </si>
  <si>
    <t>Abaji</t>
  </si>
  <si>
    <t>ABAJI CENTRAL</t>
  </si>
  <si>
    <t>Akoko South-West</t>
  </si>
  <si>
    <t>AGBASHI</t>
  </si>
  <si>
    <t>Ado-Odo/Ota</t>
  </si>
  <si>
    <t>ACHIKA</t>
  </si>
  <si>
    <t>Afikpo North</t>
  </si>
  <si>
    <t>ADAKAWA</t>
  </si>
  <si>
    <t>Agaie</t>
  </si>
  <si>
    <t>ADIKO</t>
  </si>
  <si>
    <t>Agatu</t>
  </si>
  <si>
    <t>ADIKPO METROPOLIS</t>
  </si>
  <si>
    <t>Aba North</t>
  </si>
  <si>
    <t>ABBA NA SHEHU</t>
  </si>
  <si>
    <t>Ahoada West</t>
  </si>
  <si>
    <t>ADUM WEST</t>
  </si>
  <si>
    <t>Aba South</t>
  </si>
  <si>
    <t>ABBARE I</t>
  </si>
  <si>
    <t>Afikpo South</t>
  </si>
  <si>
    <t>ADARAWO</t>
  </si>
  <si>
    <t>Akoko North-East</t>
  </si>
  <si>
    <t>AGAZA</t>
  </si>
  <si>
    <t>Akoko-Edo</t>
  </si>
  <si>
    <t>AGAN</t>
  </si>
  <si>
    <t>Agege</t>
  </si>
  <si>
    <t>ADOKA-HAJE</t>
  </si>
  <si>
    <t>Akuku-Toru</t>
  </si>
  <si>
    <t>AGWADA</t>
  </si>
  <si>
    <t>Akure North</t>
  </si>
  <si>
    <t>AGWATASHI</t>
  </si>
  <si>
    <t>Akure South</t>
  </si>
  <si>
    <t>AGYAGA</t>
  </si>
  <si>
    <t>Akwanga</t>
  </si>
  <si>
    <t>AGYANA/PANDAGI</t>
  </si>
  <si>
    <t>Albasu</t>
  </si>
  <si>
    <t>AGYARAGUN TOFA</t>
  </si>
  <si>
    <t>Aleiro</t>
  </si>
  <si>
    <t>AINU</t>
  </si>
  <si>
    <t>Alimosho</t>
  </si>
  <si>
    <t>AI-OODO I</t>
  </si>
  <si>
    <t>Alkaleri</t>
  </si>
  <si>
    <t>AI-OODO II</t>
  </si>
  <si>
    <t>Amuwo-Odofin</t>
  </si>
  <si>
    <t>AI-OONO I</t>
  </si>
  <si>
    <t>Anambra East</t>
  </si>
  <si>
    <t>AI-OONO II</t>
  </si>
  <si>
    <t>Anambra West</t>
  </si>
  <si>
    <t>AI-OONO III</t>
  </si>
  <si>
    <t>Anaocha</t>
  </si>
  <si>
    <t>AJIGN (A)</t>
  </si>
  <si>
    <t>Andoni</t>
  </si>
  <si>
    <t>AJIGN (B)</t>
  </si>
  <si>
    <t>Aninri</t>
  </si>
  <si>
    <t>AJILIN/GUGULIN</t>
  </si>
  <si>
    <t>Aniocha North</t>
  </si>
  <si>
    <t>AJINGI</t>
  </si>
  <si>
    <t>Aniocha South</t>
  </si>
  <si>
    <t>AJIYA</t>
  </si>
  <si>
    <t>Anka</t>
  </si>
  <si>
    <t>Ankpa</t>
  </si>
  <si>
    <t>AJUMAWA</t>
  </si>
  <si>
    <t>Week 56</t>
  </si>
  <si>
    <t>Apa</t>
  </si>
  <si>
    <t>AKATE</t>
  </si>
  <si>
    <t>Week 57</t>
  </si>
  <si>
    <t>Apapa</t>
  </si>
  <si>
    <t>AKIRI</t>
  </si>
  <si>
    <t>Week 58</t>
  </si>
  <si>
    <t>Ado</t>
  </si>
  <si>
    <t>AKKO</t>
  </si>
  <si>
    <t>Week 59</t>
  </si>
  <si>
    <t>Ardo Kola</t>
  </si>
  <si>
    <t>AKOGE/OGBILOLO</t>
  </si>
  <si>
    <t>Week 60</t>
  </si>
  <si>
    <t>Arewa Dandi</t>
  </si>
  <si>
    <t>AKPACH'AYI</t>
  </si>
  <si>
    <t>Week 61</t>
  </si>
  <si>
    <t>Argungu</t>
  </si>
  <si>
    <t>AKPANAJA</t>
  </si>
  <si>
    <t>Week 62</t>
  </si>
  <si>
    <t>Arochukwu</t>
  </si>
  <si>
    <t>AKPETE/OJANTELLE</t>
  </si>
  <si>
    <t>Week 63</t>
  </si>
  <si>
    <t>Asa</t>
  </si>
  <si>
    <t>AKUM</t>
  </si>
  <si>
    <t>Week 64</t>
  </si>
  <si>
    <t>Asari-Toru</t>
  </si>
  <si>
    <t>AKWANA</t>
  </si>
  <si>
    <t>Week 65</t>
  </si>
  <si>
    <t>Askira/Uba</t>
  </si>
  <si>
    <t>AKWANGA EAST</t>
  </si>
  <si>
    <t>Week 66</t>
  </si>
  <si>
    <t>Atakunmosa East</t>
  </si>
  <si>
    <t>AKWANGA WEST</t>
  </si>
  <si>
    <t>Week 67</t>
  </si>
  <si>
    <t>Atakunmosa West</t>
  </si>
  <si>
    <t>AKWENTO/BOKO</t>
  </si>
  <si>
    <t>Week 68</t>
  </si>
  <si>
    <t>Atiba</t>
  </si>
  <si>
    <t>ALA</t>
  </si>
  <si>
    <t>Week 69</t>
  </si>
  <si>
    <t>Atisbo</t>
  </si>
  <si>
    <t>ALAGARNO</t>
  </si>
  <si>
    <t>Week 70</t>
  </si>
  <si>
    <t>Augie</t>
  </si>
  <si>
    <t>ALAGARNO/JADORI</t>
  </si>
  <si>
    <t>Week 71</t>
  </si>
  <si>
    <t>Auyo</t>
  </si>
  <si>
    <t>ALAGYE</t>
  </si>
  <si>
    <t>Week 72</t>
  </si>
  <si>
    <t>Awe</t>
  </si>
  <si>
    <t>ALAJAWA</t>
  </si>
  <si>
    <t>Week 73</t>
  </si>
  <si>
    <t>Awgu</t>
  </si>
  <si>
    <t>ALANGAWARI / KAFIN / LARABAWA</t>
  </si>
  <si>
    <t>Week 74</t>
  </si>
  <si>
    <t>Awka North</t>
  </si>
  <si>
    <t>ALARGE</t>
  </si>
  <si>
    <t>Week 75</t>
  </si>
  <si>
    <t>Awka South</t>
  </si>
  <si>
    <t>ALAU</t>
  </si>
  <si>
    <t>Week 76</t>
  </si>
  <si>
    <t>Ayamelum</t>
  </si>
  <si>
    <t>ALBASU CENTRAL</t>
  </si>
  <si>
    <t>Week 77</t>
  </si>
  <si>
    <t>Aiyedaade</t>
  </si>
  <si>
    <t>ALI KAZAURE</t>
  </si>
  <si>
    <t>Week 78</t>
  </si>
  <si>
    <t>Aiyedire</t>
  </si>
  <si>
    <t>ALIADE TOWN</t>
  </si>
  <si>
    <t>Week 79</t>
  </si>
  <si>
    <t>Babura</t>
  </si>
  <si>
    <t>ALIM GORA</t>
  </si>
  <si>
    <t>Week 80</t>
  </si>
  <si>
    <t>Badagry</t>
  </si>
  <si>
    <t>ALKALAWA</t>
  </si>
  <si>
    <t>Week 81</t>
  </si>
  <si>
    <t>Bagudo</t>
  </si>
  <si>
    <t>ALKALERI</t>
  </si>
  <si>
    <t>Week 82</t>
  </si>
  <si>
    <t>Bagwai</t>
  </si>
  <si>
    <t>ALLA  LAWANTI</t>
  </si>
  <si>
    <t>Week 83</t>
  </si>
  <si>
    <t>Bakassi</t>
  </si>
  <si>
    <t>ALLAN</t>
  </si>
  <si>
    <t>Week 84</t>
  </si>
  <si>
    <t>Bokkos</t>
  </si>
  <si>
    <t>ALOCE/GINDA</t>
  </si>
  <si>
    <t>Week 85</t>
  </si>
  <si>
    <t>Bakori</t>
  </si>
  <si>
    <t>ALOGANI</t>
  </si>
  <si>
    <t>Week 86</t>
  </si>
  <si>
    <t>Bakura</t>
  </si>
  <si>
    <t>ALOSHI</t>
  </si>
  <si>
    <t>Week 87</t>
  </si>
  <si>
    <t>Balanga</t>
  </si>
  <si>
    <t>ALU MAMAGI</t>
  </si>
  <si>
    <t>Week 88</t>
  </si>
  <si>
    <t>Bali</t>
  </si>
  <si>
    <t>AMAR</t>
  </si>
  <si>
    <t>Week 89</t>
  </si>
  <si>
    <t>Bama</t>
  </si>
  <si>
    <t>AMARAWA</t>
  </si>
  <si>
    <t>Week 90</t>
  </si>
  <si>
    <t>Bade</t>
  </si>
  <si>
    <t>AMBA</t>
  </si>
  <si>
    <t>Week 91</t>
  </si>
  <si>
    <t>Barkin Ladi</t>
  </si>
  <si>
    <t>AMEJO</t>
  </si>
  <si>
    <t>Week 92</t>
  </si>
  <si>
    <t>Baruten</t>
  </si>
  <si>
    <t>AMIRI</t>
  </si>
  <si>
    <t>Week 93</t>
  </si>
  <si>
    <t>Bassa</t>
  </si>
  <si>
    <t>AMPANG WEST</t>
  </si>
  <si>
    <t>Week 94</t>
  </si>
  <si>
    <t>AMPANG-EAST</t>
  </si>
  <si>
    <t>Week 95</t>
  </si>
  <si>
    <t>Batagarawa</t>
  </si>
  <si>
    <t>AMPER CHIKA 'A'</t>
  </si>
  <si>
    <t>Week 96</t>
  </si>
  <si>
    <t>Batsari</t>
  </si>
  <si>
    <t>AMPER CHIKA 'B'</t>
  </si>
  <si>
    <t>Week 97</t>
  </si>
  <si>
    <t>Bauchi</t>
  </si>
  <si>
    <t>AMPER SERI</t>
  </si>
  <si>
    <t>Week 98</t>
  </si>
  <si>
    <t>Baure</t>
  </si>
  <si>
    <t>ANADARIYA</t>
  </si>
  <si>
    <t>Week 99</t>
  </si>
  <si>
    <t>Bayo</t>
  </si>
  <si>
    <t>ANADUA</t>
  </si>
  <si>
    <t>Week 100</t>
  </si>
  <si>
    <t>Bebeji</t>
  </si>
  <si>
    <t>ANCHAU</t>
  </si>
  <si>
    <t>Week 101</t>
  </si>
  <si>
    <t>Bekwarra</t>
  </si>
  <si>
    <t>ANCHO NIGHAAN</t>
  </si>
  <si>
    <t>Week 102</t>
  </si>
  <si>
    <t>Bende</t>
  </si>
  <si>
    <t>ANCHOBABA</t>
  </si>
  <si>
    <t>Week 103</t>
  </si>
  <si>
    <t>Biase</t>
  </si>
  <si>
    <t>ANDAHA</t>
  </si>
  <si>
    <t>Week 104</t>
  </si>
  <si>
    <t>Bichi</t>
  </si>
  <si>
    <t>ANDAMIN</t>
  </si>
  <si>
    <t>Week 105</t>
  </si>
  <si>
    <t>Bida</t>
  </si>
  <si>
    <t>ANDARA / AJIRI /WULBA</t>
  </si>
  <si>
    <t>Week 106</t>
  </si>
  <si>
    <t>Billiri</t>
  </si>
  <si>
    <t>ANDUBUN</t>
  </si>
  <si>
    <t>Week 107</t>
  </si>
  <si>
    <t>Bindawa</t>
  </si>
  <si>
    <t>ANG.RIMI</t>
  </si>
  <si>
    <t>Week 108</t>
  </si>
  <si>
    <t>Binji</t>
  </si>
  <si>
    <t>ANGWAN IYA I</t>
  </si>
  <si>
    <t>Week 109</t>
  </si>
  <si>
    <t>Biriniwa</t>
  </si>
  <si>
    <t>ANGWAN IYA II</t>
  </si>
  <si>
    <t>Week 110</t>
  </si>
  <si>
    <t>Birnin Gwari</t>
  </si>
  <si>
    <t>ANKPA/WADATA</t>
  </si>
  <si>
    <t>Week 111</t>
  </si>
  <si>
    <t>Birnin Kebbi</t>
  </si>
  <si>
    <t>ANKWA</t>
  </si>
  <si>
    <t>Week 112</t>
  </si>
  <si>
    <t>Birnin Kudu</t>
  </si>
  <si>
    <t>APA</t>
  </si>
  <si>
    <t>Week 113</t>
  </si>
  <si>
    <t>Birnin Magaji/Kiyaw</t>
  </si>
  <si>
    <t>ARA I</t>
  </si>
  <si>
    <t>Week 114</t>
  </si>
  <si>
    <t>Biu</t>
  </si>
  <si>
    <t>ARA II</t>
  </si>
  <si>
    <t>Week 115</t>
  </si>
  <si>
    <t>Bodinga</t>
  </si>
  <si>
    <t>ARAK</t>
  </si>
  <si>
    <t>Week 116</t>
  </si>
  <si>
    <t>Bogoro</t>
  </si>
  <si>
    <t>ARDIMINI</t>
  </si>
  <si>
    <t>Week 117</t>
  </si>
  <si>
    <t>Boki</t>
  </si>
  <si>
    <t>ARDO KOLA</t>
  </si>
  <si>
    <t>Week 118</t>
  </si>
  <si>
    <t>Boluwaduro</t>
  </si>
  <si>
    <t>ARDO RAM</t>
  </si>
  <si>
    <t>Week 119</t>
  </si>
  <si>
    <t>Bomadi</t>
  </si>
  <si>
    <t>AREGE</t>
  </si>
  <si>
    <t>Week 120</t>
  </si>
  <si>
    <t>Bonny</t>
  </si>
  <si>
    <t>ARIBI</t>
  </si>
  <si>
    <t>Week 121</t>
  </si>
  <si>
    <t>Borgu</t>
  </si>
  <si>
    <t>ARIKYA</t>
  </si>
  <si>
    <t>Week 122</t>
  </si>
  <si>
    <t>Boripe</t>
  </si>
  <si>
    <t>ARUM</t>
  </si>
  <si>
    <t>Week 123</t>
  </si>
  <si>
    <t>Bursari</t>
  </si>
  <si>
    <t>ASAGA</t>
  </si>
  <si>
    <t>Week 124</t>
  </si>
  <si>
    <t>Bosso</t>
  </si>
  <si>
    <t>ASHAKA / MAGABA</t>
  </si>
  <si>
    <t>Week 125</t>
  </si>
  <si>
    <t>Brass</t>
  </si>
  <si>
    <t>ASHARA</t>
  </si>
  <si>
    <t>Week 126</t>
  </si>
  <si>
    <t>Buji</t>
  </si>
  <si>
    <t>ASHIGASHIYA</t>
  </si>
  <si>
    <t>Week 127</t>
  </si>
  <si>
    <t>Bukkuyum</t>
  </si>
  <si>
    <t>ASHIGIE</t>
  </si>
  <si>
    <t>Week 128</t>
  </si>
  <si>
    <t>Buruku</t>
  </si>
  <si>
    <t>ASHUKU/ENEME</t>
  </si>
  <si>
    <t>Week 129</t>
  </si>
  <si>
    <t>Bungudu</t>
  </si>
  <si>
    <t>ASIBITI</t>
  </si>
  <si>
    <t>Week 130</t>
  </si>
  <si>
    <t>Bunkure</t>
  </si>
  <si>
    <t>ASKIRA EAST</t>
  </si>
  <si>
    <t>Week 131</t>
  </si>
  <si>
    <t>Bunza</t>
  </si>
  <si>
    <t>ASO / KODAPE</t>
  </si>
  <si>
    <t>Week 132</t>
  </si>
  <si>
    <t>Burutu</t>
  </si>
  <si>
    <t>ASSAKIO</t>
  </si>
  <si>
    <t>Week 133</t>
  </si>
  <si>
    <t>Bwari</t>
  </si>
  <si>
    <t>ASSO</t>
  </si>
  <si>
    <t>Week 134</t>
  </si>
  <si>
    <t>Calabar Municipal</t>
  </si>
  <si>
    <t>ATERAYANGE</t>
  </si>
  <si>
    <t>Week 135</t>
  </si>
  <si>
    <t>Calabar South</t>
  </si>
  <si>
    <t>ATIKYESE</t>
  </si>
  <si>
    <t>Week 136</t>
  </si>
  <si>
    <t>Chanchaga</t>
  </si>
  <si>
    <t>ATTAKAR</t>
  </si>
  <si>
    <t>Week 137</t>
  </si>
  <si>
    <t>Charanchi</t>
  </si>
  <si>
    <t>ATUKU</t>
  </si>
  <si>
    <t>Week 138</t>
  </si>
  <si>
    <t>Chibok</t>
  </si>
  <si>
    <t>AUCHAN</t>
  </si>
  <si>
    <t>Week 139</t>
  </si>
  <si>
    <t>Chikun</t>
  </si>
  <si>
    <t>AUKE</t>
  </si>
  <si>
    <t>Week 140</t>
  </si>
  <si>
    <t>Dala</t>
  </si>
  <si>
    <t>AUNO / CHABBOL</t>
  </si>
  <si>
    <t>Week 141</t>
  </si>
  <si>
    <t>Damaturu</t>
  </si>
  <si>
    <t>AVIHIJIME</t>
  </si>
  <si>
    <t>Week 142</t>
  </si>
  <si>
    <t>Damban</t>
  </si>
  <si>
    <t>AVYI</t>
  </si>
  <si>
    <t>Week 143</t>
  </si>
  <si>
    <t>Dambatta</t>
  </si>
  <si>
    <t>AWAK</t>
  </si>
  <si>
    <t>Week 144</t>
  </si>
  <si>
    <t>Damboa</t>
  </si>
  <si>
    <t>AWON</t>
  </si>
  <si>
    <t>Week 145</t>
  </si>
  <si>
    <t>Dandi</t>
  </si>
  <si>
    <t>AWUME EHAJE</t>
  </si>
  <si>
    <t>Week 146</t>
  </si>
  <si>
    <t>Dandume</t>
  </si>
  <si>
    <t>AWUME ICHO</t>
  </si>
  <si>
    <t>Week 147</t>
  </si>
  <si>
    <t>Dange Shuni</t>
  </si>
  <si>
    <t>AYI / YASKU</t>
  </si>
  <si>
    <t>Week 148</t>
  </si>
  <si>
    <t>Danja</t>
  </si>
  <si>
    <t>AYU</t>
  </si>
  <si>
    <t>Week 149</t>
  </si>
  <si>
    <t>Dan Musa</t>
  </si>
  <si>
    <t>AZARA</t>
  </si>
  <si>
    <t>Week 150</t>
  </si>
  <si>
    <t>Darazo</t>
  </si>
  <si>
    <t>AZENDESHI</t>
  </si>
  <si>
    <t>Week 151</t>
  </si>
  <si>
    <t>Dass</t>
  </si>
  <si>
    <t>AZORE</t>
  </si>
  <si>
    <t>Week 152</t>
  </si>
  <si>
    <t>Daura</t>
  </si>
  <si>
    <t>AZUR/MULTE/FORFOR</t>
  </si>
  <si>
    <t>Week 153</t>
  </si>
  <si>
    <t>Dawakin Kudu</t>
  </si>
  <si>
    <t>B O I "A"</t>
  </si>
  <si>
    <t>Week 154</t>
  </si>
  <si>
    <t>Dawakin Tofa</t>
  </si>
  <si>
    <t>B O I "B"</t>
  </si>
  <si>
    <t>Week 155</t>
  </si>
  <si>
    <t>Degema</t>
  </si>
  <si>
    <t>B O I "C"</t>
  </si>
  <si>
    <t>Week 156</t>
  </si>
  <si>
    <t>Dekina</t>
  </si>
  <si>
    <t>BA'AWA</t>
  </si>
  <si>
    <t>Week 157</t>
  </si>
  <si>
    <t>Demsa</t>
  </si>
  <si>
    <t>BABAWA</t>
  </si>
  <si>
    <t>Week 158</t>
  </si>
  <si>
    <t>Dikwa</t>
  </si>
  <si>
    <t>BABBAN GIJI</t>
  </si>
  <si>
    <t>Week 159</t>
  </si>
  <si>
    <t>Doguwa</t>
  </si>
  <si>
    <t>BABBAR RIGA</t>
  </si>
  <si>
    <t>Week 160</t>
  </si>
  <si>
    <t>BABEL</t>
  </si>
  <si>
    <t>Week 161</t>
  </si>
  <si>
    <t>Donga</t>
  </si>
  <si>
    <t>BABURI</t>
  </si>
  <si>
    <t>Week 162</t>
  </si>
  <si>
    <t>Dukku</t>
  </si>
  <si>
    <t>BACHAMA</t>
  </si>
  <si>
    <t>Week 163</t>
  </si>
  <si>
    <t>Dunukofia</t>
  </si>
  <si>
    <t>BACHIRAWA</t>
  </si>
  <si>
    <t>Week 164</t>
  </si>
  <si>
    <t>Dutse</t>
  </si>
  <si>
    <t>BADAFI</t>
  </si>
  <si>
    <t>Week 165</t>
  </si>
  <si>
    <t>Dutsi</t>
  </si>
  <si>
    <t>BADAKOSHI</t>
  </si>
  <si>
    <t>Week 166</t>
  </si>
  <si>
    <t>Dutsin Ma</t>
  </si>
  <si>
    <t>BADARA</t>
  </si>
  <si>
    <t>Week 167</t>
  </si>
  <si>
    <t>Eastern Obolo</t>
  </si>
  <si>
    <t>BADARAWA</t>
  </si>
  <si>
    <t>Week 168</t>
  </si>
  <si>
    <t>Ebonyi</t>
  </si>
  <si>
    <t>Week 169</t>
  </si>
  <si>
    <t>Edati</t>
  </si>
  <si>
    <t>BADIKO</t>
  </si>
  <si>
    <t>Week 170</t>
  </si>
  <si>
    <t>Ede North</t>
  </si>
  <si>
    <t>BADU</t>
  </si>
  <si>
    <t>Week 171</t>
  </si>
  <si>
    <t>Ede South</t>
  </si>
  <si>
    <t>BADUME</t>
  </si>
  <si>
    <t>Week 172</t>
  </si>
  <si>
    <t>Edu</t>
  </si>
  <si>
    <t>BADURUM SAMA</t>
  </si>
  <si>
    <t>Week 173</t>
  </si>
  <si>
    <t>Ife Central</t>
  </si>
  <si>
    <t>BAGA</t>
  </si>
  <si>
    <t>Week 174</t>
  </si>
  <si>
    <t>Ife East</t>
  </si>
  <si>
    <t>BAGANJE NORTH</t>
  </si>
  <si>
    <t>Week 175</t>
  </si>
  <si>
    <t>Ife North</t>
  </si>
  <si>
    <t>BAGANJE SOUTH</t>
  </si>
  <si>
    <t>Week 176</t>
  </si>
  <si>
    <t>Ife South</t>
  </si>
  <si>
    <t>BAGE</t>
  </si>
  <si>
    <t>Week 177</t>
  </si>
  <si>
    <t>Efon</t>
  </si>
  <si>
    <t>BAGEGA</t>
  </si>
  <si>
    <t>Week 178</t>
  </si>
  <si>
    <t>Egbado North</t>
  </si>
  <si>
    <t>BAGEL/BAJAR</t>
  </si>
  <si>
    <t>Week 179</t>
  </si>
  <si>
    <t>Egbado South</t>
  </si>
  <si>
    <t>BAGUDA</t>
  </si>
  <si>
    <t>Week 180</t>
  </si>
  <si>
    <t>Egbeda</t>
  </si>
  <si>
    <t>BAGWAI</t>
  </si>
  <si>
    <t>Week 181</t>
  </si>
  <si>
    <t>Egbedore</t>
  </si>
  <si>
    <t>BAGWARO</t>
  </si>
  <si>
    <t>Week 182</t>
  </si>
  <si>
    <t>Egor</t>
  </si>
  <si>
    <t>BAHULI</t>
  </si>
  <si>
    <t>Week 183</t>
  </si>
  <si>
    <t>Ehime Mbano</t>
  </si>
  <si>
    <t>BAIMA  SOUTH/EAST</t>
  </si>
  <si>
    <t>Week 184</t>
  </si>
  <si>
    <t>Ejigbo</t>
  </si>
  <si>
    <t>BAIMA NORTH / WEST</t>
  </si>
  <si>
    <t>Week 185</t>
  </si>
  <si>
    <t>Ekeremor</t>
  </si>
  <si>
    <t>BAISSA</t>
  </si>
  <si>
    <t>Week 186</t>
  </si>
  <si>
    <t>Eket</t>
  </si>
  <si>
    <t>BAJAMA</t>
  </si>
  <si>
    <t>Week 187</t>
  </si>
  <si>
    <t>Ekiti</t>
  </si>
  <si>
    <t>BAJOGA</t>
  </si>
  <si>
    <t>Week 188</t>
  </si>
  <si>
    <t>Ekiti East</t>
  </si>
  <si>
    <t>BAJOGA  WEST</t>
  </si>
  <si>
    <t>Week 189</t>
  </si>
  <si>
    <t>Ekiti South-West</t>
  </si>
  <si>
    <t>BAJOGA EAST</t>
  </si>
  <si>
    <t>Week 190</t>
  </si>
  <si>
    <t>Ekiti West</t>
  </si>
  <si>
    <t>BAKARI GUSO</t>
  </si>
  <si>
    <t>Week 191</t>
  </si>
  <si>
    <t>Ekwusigo</t>
  </si>
  <si>
    <t>BAKIN RIJIYA/AKURBA/SARKIN PADA</t>
  </si>
  <si>
    <t>Week 192</t>
  </si>
  <si>
    <t>Eleme</t>
  </si>
  <si>
    <t>BAKIN RUWA</t>
  </si>
  <si>
    <t>Week 193</t>
  </si>
  <si>
    <t>Emuoha</t>
  </si>
  <si>
    <t>BAKO</t>
  </si>
  <si>
    <t>Week 194</t>
  </si>
  <si>
    <t>Emure</t>
  </si>
  <si>
    <t>BAKTA</t>
  </si>
  <si>
    <t>Week 195</t>
  </si>
  <si>
    <t>Enugu East</t>
  </si>
  <si>
    <t>BAKURA</t>
  </si>
  <si>
    <t>Week 196</t>
  </si>
  <si>
    <t>Enugu North</t>
  </si>
  <si>
    <t>BALAN</t>
  </si>
  <si>
    <t>Week 197</t>
  </si>
  <si>
    <t>Enugu South</t>
  </si>
  <si>
    <t>BALARE</t>
  </si>
  <si>
    <t>Week 198</t>
  </si>
  <si>
    <t>Epe</t>
  </si>
  <si>
    <t>BALBAYA</t>
  </si>
  <si>
    <t>Week 199</t>
  </si>
  <si>
    <t>Esan Central</t>
  </si>
  <si>
    <t>BALE GALTIMARI</t>
  </si>
  <si>
    <t>Week 200</t>
  </si>
  <si>
    <t>Esan North-East</t>
  </si>
  <si>
    <t>BALI  A</t>
  </si>
  <si>
    <t>Esan South-East</t>
  </si>
  <si>
    <t>BALI B</t>
  </si>
  <si>
    <t>Esan West</t>
  </si>
  <si>
    <t>BALL</t>
  </si>
  <si>
    <t>Ese Odo</t>
  </si>
  <si>
    <t>BALMA</t>
  </si>
  <si>
    <t>Esit Eket</t>
  </si>
  <si>
    <t>BALTEP</t>
  </si>
  <si>
    <t>Essien Udim</t>
  </si>
  <si>
    <t>BAMBAL</t>
  </si>
  <si>
    <t>Etche</t>
  </si>
  <si>
    <t>BAMBAM</t>
  </si>
  <si>
    <t>Ethiope East</t>
  </si>
  <si>
    <t>BANGA</t>
  </si>
  <si>
    <t>Ethiope West</t>
  </si>
  <si>
    <t>BANGSHIKA</t>
  </si>
  <si>
    <t>Etim Ekpo</t>
  </si>
  <si>
    <t>BANGU</t>
  </si>
  <si>
    <t>Etinan</t>
  </si>
  <si>
    <t>BANGUNJI</t>
  </si>
  <si>
    <t>Eti Osa</t>
  </si>
  <si>
    <t>BANJIRAM</t>
  </si>
  <si>
    <t>Etsako Central</t>
  </si>
  <si>
    <t>BANOWA</t>
  </si>
  <si>
    <t>Etsako East</t>
  </si>
  <si>
    <t>BANTAJE</t>
  </si>
  <si>
    <t>Etsako West</t>
  </si>
  <si>
    <t>BAR</t>
  </si>
  <si>
    <t>Etung</t>
  </si>
  <si>
    <t>BARA</t>
  </si>
  <si>
    <t>Ewekoro</t>
  </si>
  <si>
    <t>BARADE</t>
  </si>
  <si>
    <t>Ezeagu</t>
  </si>
  <si>
    <t>BARAKIN LADI</t>
  </si>
  <si>
    <t>Ezinihitte</t>
  </si>
  <si>
    <t>BARAYAR-ZAKI</t>
  </si>
  <si>
    <t>Ezza North</t>
  </si>
  <si>
    <t>BARAZA</t>
  </si>
  <si>
    <t>Ezza South</t>
  </si>
  <si>
    <t>BARDOKI</t>
  </si>
  <si>
    <t>Fagge</t>
  </si>
  <si>
    <t>BARE</t>
  </si>
  <si>
    <t>Fakai</t>
  </si>
  <si>
    <t>Faskari</t>
  </si>
  <si>
    <t>BARGONI</t>
  </si>
  <si>
    <t>Fika</t>
  </si>
  <si>
    <t>BARGU / BURASHIKA</t>
  </si>
  <si>
    <t>Fufure</t>
  </si>
  <si>
    <t>BARKUM</t>
  </si>
  <si>
    <t>Funakaye</t>
  </si>
  <si>
    <t>BARNAWA</t>
  </si>
  <si>
    <t>Fune</t>
  </si>
  <si>
    <t>BARWO / NASARAWO</t>
  </si>
  <si>
    <t>Funtua</t>
  </si>
  <si>
    <t>BARWO WINDE</t>
  </si>
  <si>
    <t>Gabasawa</t>
  </si>
  <si>
    <t>BASAWA</t>
  </si>
  <si>
    <t>Gada</t>
  </si>
  <si>
    <t>BASHAR</t>
  </si>
  <si>
    <t>Gagarawa</t>
  </si>
  <si>
    <t>BASHE</t>
  </si>
  <si>
    <t>Gamawa</t>
  </si>
  <si>
    <t>BASSA</t>
  </si>
  <si>
    <t>Ganjuwa</t>
  </si>
  <si>
    <t>BATAIYA</t>
  </si>
  <si>
    <t>Ganye</t>
  </si>
  <si>
    <t>BAUDA</t>
  </si>
  <si>
    <t>Garki</t>
  </si>
  <si>
    <t>BAZZA MARGI</t>
  </si>
  <si>
    <t>Garko</t>
  </si>
  <si>
    <t>BEBEJI</t>
  </si>
  <si>
    <t>Garun Mallam</t>
  </si>
  <si>
    <t>BEDDE</t>
  </si>
  <si>
    <t>Gashaka</t>
  </si>
  <si>
    <t>BEGO/YERWA/NGURNA</t>
  </si>
  <si>
    <t>Gassol</t>
  </si>
  <si>
    <t>BELEL</t>
  </si>
  <si>
    <t>Gaya</t>
  </si>
  <si>
    <t>BELI</t>
  </si>
  <si>
    <t>Gayuk</t>
  </si>
  <si>
    <t>BELI/GAGIDABA</t>
  </si>
  <si>
    <t>Gezawa</t>
  </si>
  <si>
    <t>BENI "A"</t>
  </si>
  <si>
    <t>Gbako</t>
  </si>
  <si>
    <t>BENI "B"</t>
  </si>
  <si>
    <t>Gboko</t>
  </si>
  <si>
    <t>BENISHEIKH</t>
  </si>
  <si>
    <t>Gbonyin</t>
  </si>
  <si>
    <t>BENTE/GALEA</t>
  </si>
  <si>
    <t>Geidam</t>
  </si>
  <si>
    <t>BETE</t>
  </si>
  <si>
    <t>Giade</t>
  </si>
  <si>
    <t>BETI</t>
  </si>
  <si>
    <t>Giwa</t>
  </si>
  <si>
    <t>Gokana</t>
  </si>
  <si>
    <t>BETSO</t>
  </si>
  <si>
    <t>Gombe</t>
  </si>
  <si>
    <t>BICHI</t>
  </si>
  <si>
    <t>Gombi</t>
  </si>
  <si>
    <t>BIKADARKO</t>
  </si>
  <si>
    <t>Goronyo</t>
  </si>
  <si>
    <t>BIKASHIBILA</t>
  </si>
  <si>
    <t>Grie</t>
  </si>
  <si>
    <t>BIKASSA I</t>
  </si>
  <si>
    <t>Gubio</t>
  </si>
  <si>
    <t>BIKASSA II</t>
  </si>
  <si>
    <t>Gudu</t>
  </si>
  <si>
    <t>BIKWIN</t>
  </si>
  <si>
    <t>Gujba</t>
  </si>
  <si>
    <t>BILBIS</t>
  </si>
  <si>
    <t>Gulani</t>
  </si>
  <si>
    <t>BILINGWI</t>
  </si>
  <si>
    <t>Guma</t>
  </si>
  <si>
    <t>BILKICHERI</t>
  </si>
  <si>
    <t>Gumel</t>
  </si>
  <si>
    <t>BILLE</t>
  </si>
  <si>
    <t>Gummi</t>
  </si>
  <si>
    <t>BILLIRI NORTH</t>
  </si>
  <si>
    <t>Gurara</t>
  </si>
  <si>
    <t>BILLIRI SOUTH</t>
  </si>
  <si>
    <t>Guri</t>
  </si>
  <si>
    <t>BINDIN</t>
  </si>
  <si>
    <t>Gusau</t>
  </si>
  <si>
    <t>BINEV</t>
  </si>
  <si>
    <t>Guzamala</t>
  </si>
  <si>
    <t>BINGI</t>
  </si>
  <si>
    <t>Gwadabawa</t>
  </si>
  <si>
    <t>BINGI NORTH</t>
  </si>
  <si>
    <t>Gwagwalada</t>
  </si>
  <si>
    <t>BINGI SOUTH</t>
  </si>
  <si>
    <t>Gwale</t>
  </si>
  <si>
    <t>BINYERI</t>
  </si>
  <si>
    <t>Gwandu</t>
  </si>
  <si>
    <t>BIRBYANG</t>
  </si>
  <si>
    <t>Gwaram</t>
  </si>
  <si>
    <t>BIRIN BOLEWA</t>
  </si>
  <si>
    <t>Gwarzo</t>
  </si>
  <si>
    <t>BIRIN FULANI EAST</t>
  </si>
  <si>
    <t>Gwer East</t>
  </si>
  <si>
    <t>BIRIN FULANI WEST</t>
  </si>
  <si>
    <t>Gwer West</t>
  </si>
  <si>
    <t>BIRIN/ GIGARA/ YANKARI</t>
  </si>
  <si>
    <t>Gwiwa</t>
  </si>
  <si>
    <t>BIRNIN KAYA / DOSARA</t>
  </si>
  <si>
    <t>Gwoza</t>
  </si>
  <si>
    <t>BIRNIN MAGAJI</t>
  </si>
  <si>
    <t>Hadejia</t>
  </si>
  <si>
    <t>Hawul</t>
  </si>
  <si>
    <t>BIRNIN TUDU</t>
  </si>
  <si>
    <t>Hong</t>
  </si>
  <si>
    <t>Ibadan North</t>
  </si>
  <si>
    <t>BIRNIN YERO</t>
  </si>
  <si>
    <t>Ibadan North-East</t>
  </si>
  <si>
    <t>BIRSHI/MIRI</t>
  </si>
  <si>
    <t>Ibadan North-West</t>
  </si>
  <si>
    <t>BISHINI</t>
  </si>
  <si>
    <t>Ibadan South-East</t>
  </si>
  <si>
    <t>BISSAULA</t>
  </si>
  <si>
    <t>Ibadan South-West</t>
  </si>
  <si>
    <t>BITA / IZGE</t>
  </si>
  <si>
    <t>Ibaji</t>
  </si>
  <si>
    <t>BITAKO</t>
  </si>
  <si>
    <t>Ibarapa Central</t>
  </si>
  <si>
    <t>BITAL</t>
  </si>
  <si>
    <t>Ibarapa East</t>
  </si>
  <si>
    <t>BOBINI</t>
  </si>
  <si>
    <t>Ibarapa North</t>
  </si>
  <si>
    <t>BOBOSHE</t>
  </si>
  <si>
    <t>Ibeju-Lekki</t>
  </si>
  <si>
    <t>BODENO</t>
  </si>
  <si>
    <t>Ibeno</t>
  </si>
  <si>
    <t>BODOR / TILDE</t>
  </si>
  <si>
    <t>Ibesikpo Asutan</t>
  </si>
  <si>
    <t>BODWAI</t>
  </si>
  <si>
    <t>Ibi</t>
  </si>
  <si>
    <t>BOGA/ DINGAI</t>
  </si>
  <si>
    <t>Ibiono-Ibom</t>
  </si>
  <si>
    <t>BOGORO "A"</t>
  </si>
  <si>
    <t>Idah</t>
  </si>
  <si>
    <t>BOGORO "B"</t>
  </si>
  <si>
    <t>Idanre</t>
  </si>
  <si>
    <t>BOGORO "C"</t>
  </si>
  <si>
    <t>Ideato North</t>
  </si>
  <si>
    <t>BOGORO "D"</t>
  </si>
  <si>
    <t>Ideato South</t>
  </si>
  <si>
    <t>BOGUM</t>
  </si>
  <si>
    <t>Idemili North</t>
  </si>
  <si>
    <t>BOH</t>
  </si>
  <si>
    <t>Idemili South</t>
  </si>
  <si>
    <t>BOJUDE</t>
  </si>
  <si>
    <t>Ido</t>
  </si>
  <si>
    <t>BOKANA</t>
  </si>
  <si>
    <t>Ido Osi</t>
  </si>
  <si>
    <t>BOKKOS</t>
  </si>
  <si>
    <t>Ifako-Ijaiye</t>
  </si>
  <si>
    <t>BOKO</t>
  </si>
  <si>
    <t>Ifedayo</t>
  </si>
  <si>
    <t>BOLARI EAST</t>
  </si>
  <si>
    <t>Ifedore</t>
  </si>
  <si>
    <t>BOLARI WEST</t>
  </si>
  <si>
    <t>Ifelodun</t>
  </si>
  <si>
    <t>BOLE YOLDE PATE</t>
  </si>
  <si>
    <t>BOLKI</t>
  </si>
  <si>
    <t>Ifo</t>
  </si>
  <si>
    <t>BOLORI  I</t>
  </si>
  <si>
    <t>Igabi</t>
  </si>
  <si>
    <t>BOLORI  II</t>
  </si>
  <si>
    <t>Igalamela Odolu</t>
  </si>
  <si>
    <t>BOMO</t>
  </si>
  <si>
    <t>Igbo Etiti</t>
  </si>
  <si>
    <t>BONDON</t>
  </si>
  <si>
    <t>Igbo Eze North</t>
  </si>
  <si>
    <t>BONO</t>
  </si>
  <si>
    <t>Igbo Eze South</t>
  </si>
  <si>
    <t>BORGOZO</t>
  </si>
  <si>
    <t>Igueben</t>
  </si>
  <si>
    <t>BORIKYO</t>
  </si>
  <si>
    <t>Ihiala</t>
  </si>
  <si>
    <t>BORNO YESU</t>
  </si>
  <si>
    <t>Ihitte/Uboma</t>
  </si>
  <si>
    <t>BORRONG</t>
  </si>
  <si>
    <t>Ilaje</t>
  </si>
  <si>
    <t>BORSORI</t>
  </si>
  <si>
    <t>Ijebu East</t>
  </si>
  <si>
    <t>BRIYEL</t>
  </si>
  <si>
    <t>Ijebu North</t>
  </si>
  <si>
    <t>BUBONG</t>
  </si>
  <si>
    <t>Ijebu North East</t>
  </si>
  <si>
    <t>BUDA</t>
  </si>
  <si>
    <t>Ijebu Ode</t>
  </si>
  <si>
    <t>BUDUWA / BULA CHIRABE</t>
  </si>
  <si>
    <t>Ijero</t>
  </si>
  <si>
    <t>BUGAKARMO</t>
  </si>
  <si>
    <t>Ijumu</t>
  </si>
  <si>
    <t>BUHIT</t>
  </si>
  <si>
    <t>Ika</t>
  </si>
  <si>
    <t>BUJI</t>
  </si>
  <si>
    <t>Ika North East</t>
  </si>
  <si>
    <t>BUKKUYUM</t>
  </si>
  <si>
    <t>Ikara</t>
  </si>
  <si>
    <t>BUKUL/BANGIRE</t>
  </si>
  <si>
    <t>Ika South</t>
  </si>
  <si>
    <t>BUKURU</t>
  </si>
  <si>
    <t>Ikeduru</t>
  </si>
  <si>
    <t>BULA</t>
  </si>
  <si>
    <t>Ikeja</t>
  </si>
  <si>
    <t>BULABLIN</t>
  </si>
  <si>
    <t>Ikenne</t>
  </si>
  <si>
    <t>BULE / KALTIN</t>
  </si>
  <si>
    <t>Ikere</t>
  </si>
  <si>
    <t>BULKACHUWA/DAGARO</t>
  </si>
  <si>
    <t>Ikole</t>
  </si>
  <si>
    <t>BUM</t>
  </si>
  <si>
    <t>Ikom</t>
  </si>
  <si>
    <t>BUMA</t>
  </si>
  <si>
    <t>Ikono</t>
  </si>
  <si>
    <t>BUMAI</t>
  </si>
  <si>
    <t>Ikorodu</t>
  </si>
  <si>
    <t>BUNDOT</t>
  </si>
  <si>
    <t>Ikot Abasi</t>
  </si>
  <si>
    <t>BUNDUR</t>
  </si>
  <si>
    <t>Ikot Ekpene</t>
  </si>
  <si>
    <t>BUNGUDU</t>
  </si>
  <si>
    <t>Ikpoba Okha</t>
  </si>
  <si>
    <t>BUNKURE</t>
  </si>
  <si>
    <t>Ikwerre</t>
  </si>
  <si>
    <t>BUNUNU</t>
  </si>
  <si>
    <t>Ikwo</t>
  </si>
  <si>
    <t>BUNUNU CENTRAL</t>
  </si>
  <si>
    <t>Ikwuano</t>
  </si>
  <si>
    <t>BUNUNU SOUTH</t>
  </si>
  <si>
    <t>Ila</t>
  </si>
  <si>
    <t>BURAK</t>
  </si>
  <si>
    <t>Ilejemeje</t>
  </si>
  <si>
    <t>BURATAI</t>
  </si>
  <si>
    <t>Ile Oluji/Okeigbo</t>
  </si>
  <si>
    <t>BURJI</t>
  </si>
  <si>
    <t>Ilesa East</t>
  </si>
  <si>
    <t>BURRA / KYATA</t>
  </si>
  <si>
    <t>Ilesa West</t>
  </si>
  <si>
    <t>BURSALI</t>
  </si>
  <si>
    <t>Illela</t>
  </si>
  <si>
    <t>BURUMBURUM</t>
  </si>
  <si>
    <t>Ilorin East</t>
  </si>
  <si>
    <t>BUSKURI</t>
  </si>
  <si>
    <t>Ilorin South</t>
  </si>
  <si>
    <t>BUTU-BUTU</t>
  </si>
  <si>
    <t>Ilorin West</t>
  </si>
  <si>
    <t>BUTURA</t>
  </si>
  <si>
    <t>Imeko Afon</t>
  </si>
  <si>
    <t>BUZAWA</t>
  </si>
  <si>
    <t>Ingawa</t>
  </si>
  <si>
    <t>BWALL</t>
  </si>
  <si>
    <t>Ini</t>
  </si>
  <si>
    <t>BWARI CENTRAL</t>
  </si>
  <si>
    <t>Ipokia</t>
  </si>
  <si>
    <t>BYAZHIN</t>
  </si>
  <si>
    <t>Irele</t>
  </si>
  <si>
    <t>CENTRAL/SOUTH MISSION</t>
  </si>
  <si>
    <t>Irepo</t>
  </si>
  <si>
    <t>CHALLAWA</t>
  </si>
  <si>
    <t>Irepodun</t>
  </si>
  <si>
    <t>CHAMARANA</t>
  </si>
  <si>
    <t>CHAMBA</t>
  </si>
  <si>
    <t>Irepodun/Ifelodun</t>
  </si>
  <si>
    <t>CHANCHANJI</t>
  </si>
  <si>
    <t>Irewole</t>
  </si>
  <si>
    <t>CHANSO</t>
  </si>
  <si>
    <t>Isa</t>
  </si>
  <si>
    <t>CHEDI</t>
  </si>
  <si>
    <t>Ise/Orun</t>
  </si>
  <si>
    <t>CHEDIYA</t>
  </si>
  <si>
    <t>Iseyin</t>
  </si>
  <si>
    <t>CHIBIRI</t>
  </si>
  <si>
    <t>Ishielu</t>
  </si>
  <si>
    <t>CHIBOK GARU</t>
  </si>
  <si>
    <t>Isiala Mbano</t>
  </si>
  <si>
    <t>CHIBOK LIKAMA</t>
  </si>
  <si>
    <t>Isiala Ngwa North</t>
  </si>
  <si>
    <t>CHIBOK WUNTAKU</t>
  </si>
  <si>
    <t>Isiala Ngwa South</t>
  </si>
  <si>
    <t>CHIKAJI</t>
  </si>
  <si>
    <t>Isin</t>
  </si>
  <si>
    <t>CHIKI</t>
  </si>
  <si>
    <t>Isi Uzo</t>
  </si>
  <si>
    <t>CHIKILA</t>
  </si>
  <si>
    <t>Isokan</t>
  </si>
  <si>
    <t>CHIKUN</t>
  </si>
  <si>
    <t>Isoko North</t>
  </si>
  <si>
    <t>CHINADE</t>
  </si>
  <si>
    <t>Isoko South</t>
  </si>
  <si>
    <t>CHINKANI</t>
  </si>
  <si>
    <t>Isu</t>
  </si>
  <si>
    <t>CHIP</t>
  </si>
  <si>
    <t>Isuikwuato</t>
  </si>
  <si>
    <t>CHIRANCHI</t>
  </si>
  <si>
    <t>Itas/Gadau</t>
  </si>
  <si>
    <t>CHIRIN</t>
  </si>
  <si>
    <t>Itesiwaju</t>
  </si>
  <si>
    <t>CHIROMA</t>
  </si>
  <si>
    <t>Itu</t>
  </si>
  <si>
    <t>CHIROMAWA</t>
  </si>
  <si>
    <t>Ivo</t>
  </si>
  <si>
    <t>CHONKU</t>
  </si>
  <si>
    <t>Iwajowa</t>
  </si>
  <si>
    <t>CHORI</t>
  </si>
  <si>
    <t>Iwo</t>
  </si>
  <si>
    <t>CHUL / RUMIRGO</t>
  </si>
  <si>
    <t>Izzi</t>
  </si>
  <si>
    <t>CHULA</t>
  </si>
  <si>
    <t>Jaba</t>
  </si>
  <si>
    <t>CINKOSO</t>
  </si>
  <si>
    <t>Jada</t>
  </si>
  <si>
    <t>CITY CENTRE</t>
  </si>
  <si>
    <t>Jahun</t>
  </si>
  <si>
    <t>CLERKS/MARKET</t>
  </si>
  <si>
    <t>Jakusko</t>
  </si>
  <si>
    <t>DABAN FULANI</t>
  </si>
  <si>
    <t>Jalingo</t>
  </si>
  <si>
    <t>DABAR KWARI</t>
  </si>
  <si>
    <t>Jama'are</t>
  </si>
  <si>
    <t>DABIN KANAWA</t>
  </si>
  <si>
    <t>Jega</t>
  </si>
  <si>
    <t>DABIRA</t>
  </si>
  <si>
    <t>Jema'a</t>
  </si>
  <si>
    <t>DADDARAWA</t>
  </si>
  <si>
    <t>Jere</t>
  </si>
  <si>
    <t>DADDU</t>
  </si>
  <si>
    <t>Jibia</t>
  </si>
  <si>
    <t>DADIN KOWA</t>
  </si>
  <si>
    <t>Jos East</t>
  </si>
  <si>
    <t>Jos North</t>
  </si>
  <si>
    <t>DADIYA</t>
  </si>
  <si>
    <t>Jos South</t>
  </si>
  <si>
    <t>DAFA</t>
  </si>
  <si>
    <t>Kabba/Bunu</t>
  </si>
  <si>
    <t>DAFFO</t>
  </si>
  <si>
    <t>Kabo</t>
  </si>
  <si>
    <t>DAGAUDA</t>
  </si>
  <si>
    <t>Kachia</t>
  </si>
  <si>
    <t>DAGU EAST</t>
  </si>
  <si>
    <t>Kaduna North</t>
  </si>
  <si>
    <t>DAGU WEST</t>
  </si>
  <si>
    <t>Kaduna South</t>
  </si>
  <si>
    <t>DAGUMAWA</t>
  </si>
  <si>
    <t>Kafin Hausa</t>
  </si>
  <si>
    <t>DAHO</t>
  </si>
  <si>
    <t>Kafur</t>
  </si>
  <si>
    <t>DAJIN</t>
  </si>
  <si>
    <t>Kaga</t>
  </si>
  <si>
    <t>DAKATA</t>
  </si>
  <si>
    <t>Kagarko</t>
  </si>
  <si>
    <t>DAKKO</t>
  </si>
  <si>
    <t>Kaiama</t>
  </si>
  <si>
    <t>DAKRI</t>
  </si>
  <si>
    <t>Kaita</t>
  </si>
  <si>
    <t>DAKSIRI</t>
  </si>
  <si>
    <t>Kajola</t>
  </si>
  <si>
    <t>DAL</t>
  </si>
  <si>
    <t>Kajuru</t>
  </si>
  <si>
    <t>DALA</t>
  </si>
  <si>
    <t>Kala/Balge</t>
  </si>
  <si>
    <t>DALA LAWANTI</t>
  </si>
  <si>
    <t>Kalgo</t>
  </si>
  <si>
    <t>DALAWA</t>
  </si>
  <si>
    <t>Kaltungo</t>
  </si>
  <si>
    <t>DALILI</t>
  </si>
  <si>
    <t>Kanam</t>
  </si>
  <si>
    <t>DALORI / WANORI</t>
  </si>
  <si>
    <t>Kankara</t>
  </si>
  <si>
    <t>DAMAGA / DAMAGIWA</t>
  </si>
  <si>
    <t>Kanke</t>
  </si>
  <si>
    <t>DAMAKASUWA</t>
  </si>
  <si>
    <t>Kankia</t>
  </si>
  <si>
    <t>DAMAKULI</t>
  </si>
  <si>
    <t>Kano Municipal</t>
  </si>
  <si>
    <t>DAMARAM</t>
  </si>
  <si>
    <t>Karasuwa</t>
  </si>
  <si>
    <t>DAMARE</t>
  </si>
  <si>
    <t>Karaye</t>
  </si>
  <si>
    <t>DAMASAK</t>
  </si>
  <si>
    <t>Karim Lamido</t>
  </si>
  <si>
    <t>DAMAU</t>
  </si>
  <si>
    <t>Katagum</t>
  </si>
  <si>
    <t>DAMBAM</t>
  </si>
  <si>
    <t>Katcha</t>
  </si>
  <si>
    <t>DAMBO</t>
  </si>
  <si>
    <t>Katsina</t>
  </si>
  <si>
    <t>DAMBOA</t>
  </si>
  <si>
    <t>Katsina-Ala</t>
  </si>
  <si>
    <t>DAMPAR I</t>
  </si>
  <si>
    <t>Kaura</t>
  </si>
  <si>
    <t>DAMPAR II</t>
  </si>
  <si>
    <t>Kaura Namoda</t>
  </si>
  <si>
    <t>DAMPAR III</t>
  </si>
  <si>
    <t>Kauru</t>
  </si>
  <si>
    <t>DAMRI</t>
  </si>
  <si>
    <t>Kazaure</t>
  </si>
  <si>
    <t>DAMWAI</t>
  </si>
  <si>
    <t>Keana</t>
  </si>
  <si>
    <t>DAN - ISA</t>
  </si>
  <si>
    <t>Kebbe</t>
  </si>
  <si>
    <t>DAN ALHAJI</t>
  </si>
  <si>
    <t>Keffi</t>
  </si>
  <si>
    <t>DAN GALADIMA</t>
  </si>
  <si>
    <t>Khana</t>
  </si>
  <si>
    <t>DAN GUGUWA</t>
  </si>
  <si>
    <t>Kibiya</t>
  </si>
  <si>
    <t>DAN GULBI</t>
  </si>
  <si>
    <t>Kirfi</t>
  </si>
  <si>
    <t>DAN HASSAN</t>
  </si>
  <si>
    <t>Kiri Kasama</t>
  </si>
  <si>
    <t>DAN KUNGIBAR</t>
  </si>
  <si>
    <t>Kiru</t>
  </si>
  <si>
    <t>DAN KURMI</t>
  </si>
  <si>
    <t>Kiyawa</t>
  </si>
  <si>
    <t>DAN MANAU</t>
  </si>
  <si>
    <t>Kogi</t>
  </si>
  <si>
    <t>DAN SADAU</t>
  </si>
  <si>
    <t>Koko/Besse</t>
  </si>
  <si>
    <t>DAN WATA</t>
  </si>
  <si>
    <t>Kokona</t>
  </si>
  <si>
    <t>DANABA</t>
  </si>
  <si>
    <t>Kolokuma/Opokuma</t>
  </si>
  <si>
    <t>DAN'AGUNDI</t>
  </si>
  <si>
    <t>Konduga</t>
  </si>
  <si>
    <t>DANBAGIWA</t>
  </si>
  <si>
    <t>Konshisha</t>
  </si>
  <si>
    <t>DANBARE</t>
  </si>
  <si>
    <t>Kontagora</t>
  </si>
  <si>
    <t>DANBATTA EAST</t>
  </si>
  <si>
    <t>Kosofe</t>
  </si>
  <si>
    <t>DANBATTA WEST</t>
  </si>
  <si>
    <t>Kaugama</t>
  </si>
  <si>
    <t>DANBIRAM</t>
  </si>
  <si>
    <t>Kubau</t>
  </si>
  <si>
    <t>DANDAGO</t>
  </si>
  <si>
    <t>Kudan</t>
  </si>
  <si>
    <t>DANDAMISA</t>
  </si>
  <si>
    <t>Kuje</t>
  </si>
  <si>
    <t>DANDANGO/YAMRAT</t>
  </si>
  <si>
    <t>Kukawa</t>
  </si>
  <si>
    <t>DANFAMI SABON BIRINI</t>
  </si>
  <si>
    <t>Kumbotso</t>
  </si>
  <si>
    <t>DANGADA</t>
  </si>
  <si>
    <t>Kumi</t>
  </si>
  <si>
    <t>DANGORA</t>
  </si>
  <si>
    <t>Kunchi</t>
  </si>
  <si>
    <t>DANGUZIRI</t>
  </si>
  <si>
    <t>Kura</t>
  </si>
  <si>
    <t>DAN'IYA HARDO</t>
  </si>
  <si>
    <t>Kurfi</t>
  </si>
  <si>
    <t>DANJIBGA/KUNCHIN - KALGO</t>
  </si>
  <si>
    <t>Kusada</t>
  </si>
  <si>
    <t>DANKADU</t>
  </si>
  <si>
    <t>Kwali</t>
  </si>
  <si>
    <t>DANKAZA</t>
  </si>
  <si>
    <t>Kwande</t>
  </si>
  <si>
    <t>DANLASAN</t>
  </si>
  <si>
    <t>Kwami</t>
  </si>
  <si>
    <t>DANMAHAWAYI</t>
  </si>
  <si>
    <t>Kware</t>
  </si>
  <si>
    <t>DANMALIKI</t>
  </si>
  <si>
    <t>Kwaya Kusar</t>
  </si>
  <si>
    <t>DANSOHIYA</t>
  </si>
  <si>
    <t>Lafia</t>
  </si>
  <si>
    <t>DANTO</t>
  </si>
  <si>
    <t>Lagelu</t>
  </si>
  <si>
    <t>DANZABUWA</t>
  </si>
  <si>
    <t>Lagos Island</t>
  </si>
  <si>
    <t>DARAZO</t>
  </si>
  <si>
    <t>Lagos Mainland</t>
  </si>
  <si>
    <t>DARI</t>
  </si>
  <si>
    <t>Langtang South</t>
  </si>
  <si>
    <t>DARIYA</t>
  </si>
  <si>
    <t>Langtang North</t>
  </si>
  <si>
    <t>DARKI</t>
  </si>
  <si>
    <t>Lapai</t>
  </si>
  <si>
    <t>DARMANAWA</t>
  </si>
  <si>
    <t>Lamurde</t>
  </si>
  <si>
    <t>DAROFAI</t>
  </si>
  <si>
    <t>Lau</t>
  </si>
  <si>
    <t>DASHI</t>
  </si>
  <si>
    <t>Lavun</t>
  </si>
  <si>
    <t>DAUKI</t>
  </si>
  <si>
    <t>Lere</t>
  </si>
  <si>
    <t>DAURA</t>
  </si>
  <si>
    <t>Logo</t>
  </si>
  <si>
    <t>DAURAN / BIRNIN-TSABA</t>
  </si>
  <si>
    <t>Lokoja</t>
  </si>
  <si>
    <t>DAURAWA</t>
  </si>
  <si>
    <t>Machina</t>
  </si>
  <si>
    <t>DAUSU</t>
  </si>
  <si>
    <t>Madagali</t>
  </si>
  <si>
    <t>DAWA EAST / MALARI / KANGAMARI</t>
  </si>
  <si>
    <t>Madobi</t>
  </si>
  <si>
    <t>DAWAKI</t>
  </si>
  <si>
    <t>Mafa</t>
  </si>
  <si>
    <t>Magama</t>
  </si>
  <si>
    <t>Magumeri</t>
  </si>
  <si>
    <t>Mai'Adua</t>
  </si>
  <si>
    <t>Maiduguri</t>
  </si>
  <si>
    <t>Maigatari</t>
  </si>
  <si>
    <t>DAWAKI EAST</t>
  </si>
  <si>
    <t>Maiha</t>
  </si>
  <si>
    <t>DAWAKI GULU</t>
  </si>
  <si>
    <t>Maiyama</t>
  </si>
  <si>
    <t>DAWAKI WEST</t>
  </si>
  <si>
    <t>Makarfi</t>
  </si>
  <si>
    <t>DAWAKIJI</t>
  </si>
  <si>
    <t>Makoda</t>
  </si>
  <si>
    <t>DAWANAU</t>
  </si>
  <si>
    <t>Malam Madori</t>
  </si>
  <si>
    <t>DAWO I</t>
  </si>
  <si>
    <t>Malumfashi</t>
  </si>
  <si>
    <t>DAWO II</t>
  </si>
  <si>
    <t>Mangu</t>
  </si>
  <si>
    <t>DEBA</t>
  </si>
  <si>
    <t>Mani</t>
  </si>
  <si>
    <t>DEDDERE/RIRI</t>
  </si>
  <si>
    <t>Maradun</t>
  </si>
  <si>
    <t>DEMSA</t>
  </si>
  <si>
    <t>Mariga</t>
  </si>
  <si>
    <t>DENGI</t>
  </si>
  <si>
    <t>Makurdi</t>
  </si>
  <si>
    <t>DERTENG</t>
  </si>
  <si>
    <t>Marte</t>
  </si>
  <si>
    <t>DEWU CENTRAL</t>
  </si>
  <si>
    <t>Maru</t>
  </si>
  <si>
    <t>DEWU EAST</t>
  </si>
  <si>
    <t>Mashegu</t>
  </si>
  <si>
    <t>DIDAN</t>
  </si>
  <si>
    <t>Mashi</t>
  </si>
  <si>
    <t>DIDANGO</t>
  </si>
  <si>
    <t>Matazu</t>
  </si>
  <si>
    <t>DIFA / LUBO / KINAFA</t>
  </si>
  <si>
    <t>Mayo Belwa</t>
  </si>
  <si>
    <t>DIGIL</t>
  </si>
  <si>
    <t>Mbaitoli</t>
  </si>
  <si>
    <t>DIKWA</t>
  </si>
  <si>
    <t>Mbo</t>
  </si>
  <si>
    <t>DILLE / HUYUM</t>
  </si>
  <si>
    <t>Michika</t>
  </si>
  <si>
    <t>DILLI</t>
  </si>
  <si>
    <t>Miga</t>
  </si>
  <si>
    <t>DINDERE</t>
  </si>
  <si>
    <t>Mikang</t>
  </si>
  <si>
    <t>DINDING</t>
  </si>
  <si>
    <t>Minjibir</t>
  </si>
  <si>
    <t>DINGIS</t>
  </si>
  <si>
    <t>Misau</t>
  </si>
  <si>
    <t>DIPCHARI / JERE / DAR-JAMAL / KOTEMBE</t>
  </si>
  <si>
    <t>Moba</t>
  </si>
  <si>
    <t>DIRBISHI/GANDIRA</t>
  </si>
  <si>
    <t>Mobbar</t>
  </si>
  <si>
    <t>DIRMA</t>
  </si>
  <si>
    <t>Mubi North</t>
  </si>
  <si>
    <t>DISINA</t>
  </si>
  <si>
    <t>Mubi South</t>
  </si>
  <si>
    <t>DISO</t>
  </si>
  <si>
    <t>Mokwa</t>
  </si>
  <si>
    <t>DOBI</t>
  </si>
  <si>
    <t>Monguno</t>
  </si>
  <si>
    <t>DOEMAK-GOECHIM</t>
  </si>
  <si>
    <t>Mopa Muro</t>
  </si>
  <si>
    <t>DOEMAK-KOPLONG</t>
  </si>
  <si>
    <t>Moro</t>
  </si>
  <si>
    <t>DOGARAWA</t>
  </si>
  <si>
    <t>Moya</t>
  </si>
  <si>
    <t>DOGOMA / JALORI</t>
  </si>
  <si>
    <t>Mkpat-Enin</t>
  </si>
  <si>
    <t>DOGON DAWA</t>
  </si>
  <si>
    <t>Municipal Area Council</t>
  </si>
  <si>
    <t>DOGON JEJI "A"</t>
  </si>
  <si>
    <t>Musawa</t>
  </si>
  <si>
    <t>DOGON JEJI "B"</t>
  </si>
  <si>
    <t>Mushin</t>
  </si>
  <si>
    <t>DOGON JEJI "C"</t>
  </si>
  <si>
    <t>Nafada</t>
  </si>
  <si>
    <t>DOGON KAWO</t>
  </si>
  <si>
    <t>Nangere</t>
  </si>
  <si>
    <t>DOGON NAMA</t>
  </si>
  <si>
    <t>DOGOSHI</t>
  </si>
  <si>
    <t>DOGUWA  SOUTH</t>
  </si>
  <si>
    <t>Nasarawa Egon</t>
  </si>
  <si>
    <t>DOGUWA CENTRAL</t>
  </si>
  <si>
    <t>Ndokwa East</t>
  </si>
  <si>
    <t>DOHO</t>
  </si>
  <si>
    <t>Ndokwa West</t>
  </si>
  <si>
    <t>DOKA</t>
  </si>
  <si>
    <t>Nembe</t>
  </si>
  <si>
    <t>Ngala</t>
  </si>
  <si>
    <t>Nganzai</t>
  </si>
  <si>
    <t>Ngaski</t>
  </si>
  <si>
    <t>DOKA DAWA</t>
  </si>
  <si>
    <t>Ngor Okpala</t>
  </si>
  <si>
    <t>DOKAN KASUWA</t>
  </si>
  <si>
    <t>Nguru</t>
  </si>
  <si>
    <t>DOK-PAI</t>
  </si>
  <si>
    <t>Ningi</t>
  </si>
  <si>
    <t>DOLE</t>
  </si>
  <si>
    <t>Njaba</t>
  </si>
  <si>
    <t>DONADDA</t>
  </si>
  <si>
    <t>Njikoka</t>
  </si>
  <si>
    <t>DONG</t>
  </si>
  <si>
    <t>Nkanu East</t>
  </si>
  <si>
    <t>DONGO</t>
  </si>
  <si>
    <t>Nkanu West</t>
  </si>
  <si>
    <t>DORAWAR-SALLAU</t>
  </si>
  <si>
    <t>Nkwerre</t>
  </si>
  <si>
    <t>DORAYI</t>
  </si>
  <si>
    <t>Nnewi North</t>
  </si>
  <si>
    <t>DORO / DUGURI</t>
  </si>
  <si>
    <t>Nnewi South</t>
  </si>
  <si>
    <t>DOSAN</t>
  </si>
  <si>
    <t>Nsit-Atai</t>
  </si>
  <si>
    <t>DOTT</t>
  </si>
  <si>
    <t>Nsit-Ibom</t>
  </si>
  <si>
    <t>DOUBELI</t>
  </si>
  <si>
    <t>Nsit-Ubium</t>
  </si>
  <si>
    <t>DU</t>
  </si>
  <si>
    <t>Nsukka</t>
  </si>
  <si>
    <t>DUBWANGUN</t>
  </si>
  <si>
    <t>Numan</t>
  </si>
  <si>
    <t>DUDUGURU</t>
  </si>
  <si>
    <t>Nwangele</t>
  </si>
  <si>
    <t>DUGABAU</t>
  </si>
  <si>
    <t>Obafemi Owode</t>
  </si>
  <si>
    <t>DUGJA</t>
  </si>
  <si>
    <t>Obanliku</t>
  </si>
  <si>
    <t>DUGUB</t>
  </si>
  <si>
    <t>Obi</t>
  </si>
  <si>
    <t>DUGURAWA</t>
  </si>
  <si>
    <t>DUGUWA</t>
  </si>
  <si>
    <t>Obi Ngwa</t>
  </si>
  <si>
    <t>DUHU/ SHUWA</t>
  </si>
  <si>
    <t>Obio/Akpor</t>
  </si>
  <si>
    <t>DUJI</t>
  </si>
  <si>
    <t>Obokun</t>
  </si>
  <si>
    <t>DUKAWA</t>
  </si>
  <si>
    <t>Obot Akara</t>
  </si>
  <si>
    <t>DUKUL</t>
  </si>
  <si>
    <t>Obowo</t>
  </si>
  <si>
    <t>Obubra</t>
  </si>
  <si>
    <t>DULL</t>
  </si>
  <si>
    <t>Obudu</t>
  </si>
  <si>
    <t>DUMNA</t>
  </si>
  <si>
    <t>Odeda</t>
  </si>
  <si>
    <t>DUMNE</t>
  </si>
  <si>
    <t>Odigbo</t>
  </si>
  <si>
    <t>DUNBULUN</t>
  </si>
  <si>
    <t>Odogbolu</t>
  </si>
  <si>
    <t>DUNDUN</t>
  </si>
  <si>
    <t>Odo Otin</t>
  </si>
  <si>
    <t>DURA/BITARO</t>
  </si>
  <si>
    <t>Odukpani</t>
  </si>
  <si>
    <t>DURBA</t>
  </si>
  <si>
    <t>Offa</t>
  </si>
  <si>
    <t>DURBUNDE</t>
  </si>
  <si>
    <t>Ofu</t>
  </si>
  <si>
    <t>DURE / WALA / WARABE</t>
  </si>
  <si>
    <t>Ogba/Egbema/Ndoni</t>
  </si>
  <si>
    <t>DURMA</t>
  </si>
  <si>
    <t>Ogbadibo</t>
  </si>
  <si>
    <t>DURMAWA</t>
  </si>
  <si>
    <t>Ogbaru</t>
  </si>
  <si>
    <t>DURR</t>
  </si>
  <si>
    <t>Ogbia</t>
  </si>
  <si>
    <t>DURUN</t>
  </si>
  <si>
    <t>Ogbomosho North</t>
  </si>
  <si>
    <t>DUSUMAN</t>
  </si>
  <si>
    <t>Ogbomosho South</t>
  </si>
  <si>
    <t>DUTSE</t>
  </si>
  <si>
    <t>Ogu/Bolo</t>
  </si>
  <si>
    <t>Ogoja</t>
  </si>
  <si>
    <t>DUTSEN ABBA</t>
  </si>
  <si>
    <t>Ogo Oluwa</t>
  </si>
  <si>
    <t>DUTSEN WAI</t>
  </si>
  <si>
    <t>Ogori/Magongo</t>
  </si>
  <si>
    <t>DUTSEN-BAKOSHI</t>
  </si>
  <si>
    <t>Ogun Waterside</t>
  </si>
  <si>
    <t>DUVU/ CHABA/ GIRBURUM</t>
  </si>
  <si>
    <t>Oguta</t>
  </si>
  <si>
    <t>DUWA</t>
  </si>
  <si>
    <t>Ohafia</t>
  </si>
  <si>
    <t>DWAM</t>
  </si>
  <si>
    <t>Ohaji/Egbema</t>
  </si>
  <si>
    <t>DZAR/ VINADUM/ BIRNI/ DLANDI</t>
  </si>
  <si>
    <t>Ohaozara</t>
  </si>
  <si>
    <t>EDIKWU I</t>
  </si>
  <si>
    <t>Ohaukwu</t>
  </si>
  <si>
    <t>EDIKWU II</t>
  </si>
  <si>
    <t>Ohimini</t>
  </si>
  <si>
    <t>EGBA</t>
  </si>
  <si>
    <t>Orhionmwon</t>
  </si>
  <si>
    <t>EHAJE I</t>
  </si>
  <si>
    <t>Oji River</t>
  </si>
  <si>
    <t>EHAJE II</t>
  </si>
  <si>
    <t>Ojo</t>
  </si>
  <si>
    <t>EHATOKPE</t>
  </si>
  <si>
    <t>Oju</t>
  </si>
  <si>
    <t>EKE</t>
  </si>
  <si>
    <t>Okehi</t>
  </si>
  <si>
    <t>EKILE</t>
  </si>
  <si>
    <t>Okene</t>
  </si>
  <si>
    <t>ENDE</t>
  </si>
  <si>
    <t>Oke Ero</t>
  </si>
  <si>
    <t>ENTEKPA</t>
  </si>
  <si>
    <t>Okigwe</t>
  </si>
  <si>
    <t>ENUNGBA</t>
  </si>
  <si>
    <t>Okitipupa</t>
  </si>
  <si>
    <t>ETULO</t>
  </si>
  <si>
    <t>Okobo</t>
  </si>
  <si>
    <t>EWULO</t>
  </si>
  <si>
    <t>Okpe</t>
  </si>
  <si>
    <t>FADA</t>
  </si>
  <si>
    <t>Okrika</t>
  </si>
  <si>
    <t>Olamaboro</t>
  </si>
  <si>
    <t>Ola Oluwa</t>
  </si>
  <si>
    <t>FADAN KARSHI</t>
  </si>
  <si>
    <t>Olorunda</t>
  </si>
  <si>
    <t>FAGGE A</t>
  </si>
  <si>
    <t>Olorunsogo</t>
  </si>
  <si>
    <t>FAGGE B</t>
  </si>
  <si>
    <t>Oluyole</t>
  </si>
  <si>
    <t>FAGGE C</t>
  </si>
  <si>
    <t>Omala</t>
  </si>
  <si>
    <t>FAGGE D</t>
  </si>
  <si>
    <t>Omuma</t>
  </si>
  <si>
    <t>FAGGE E</t>
  </si>
  <si>
    <t>Ona Ara</t>
  </si>
  <si>
    <t>FAGGO</t>
  </si>
  <si>
    <t>Ondo East</t>
  </si>
  <si>
    <t>FAGOLO</t>
  </si>
  <si>
    <t>Ondo West</t>
  </si>
  <si>
    <t>FAGWALAWA</t>
  </si>
  <si>
    <t>Onicha</t>
  </si>
  <si>
    <t>FAI</t>
  </si>
  <si>
    <t>Onitsha North</t>
  </si>
  <si>
    <t>FAJEWA</t>
  </si>
  <si>
    <t>Onitsha South</t>
  </si>
  <si>
    <t>FAJUL</t>
  </si>
  <si>
    <t>Onna</t>
  </si>
  <si>
    <t>FALALE</t>
  </si>
  <si>
    <t>Okpokwu</t>
  </si>
  <si>
    <t>FALALI</t>
  </si>
  <si>
    <t>Opobo/Nkoro</t>
  </si>
  <si>
    <t>FALGORE</t>
  </si>
  <si>
    <t>Oredo</t>
  </si>
  <si>
    <t>Orelope</t>
  </si>
  <si>
    <t>FAMMAR</t>
  </si>
  <si>
    <t>Oriade</t>
  </si>
  <si>
    <t>FANDA</t>
  </si>
  <si>
    <t>Ori Ire</t>
  </si>
  <si>
    <t>FANKURUN</t>
  </si>
  <si>
    <t>Orlu</t>
  </si>
  <si>
    <t>FARAGAI</t>
  </si>
  <si>
    <t>Orolu</t>
  </si>
  <si>
    <t>FARANG</t>
  </si>
  <si>
    <t>Oron</t>
  </si>
  <si>
    <t>FARU / MAGAMI</t>
  </si>
  <si>
    <t>Orsu</t>
  </si>
  <si>
    <t>FARURUWA</t>
  </si>
  <si>
    <t>Oru East</t>
  </si>
  <si>
    <t>Oruk Anam</t>
  </si>
  <si>
    <t>FASSI</t>
  </si>
  <si>
    <t>Orumba North</t>
  </si>
  <si>
    <t>FEDERE</t>
  </si>
  <si>
    <t>Orumba South</t>
  </si>
  <si>
    <t>FELFELDU / GAMO</t>
  </si>
  <si>
    <t>Oru West</t>
  </si>
  <si>
    <t>FELO</t>
  </si>
  <si>
    <t>Ose</t>
  </si>
  <si>
    <t>FETE</t>
  </si>
  <si>
    <t>Oshimili North</t>
  </si>
  <si>
    <t>FEZZAN</t>
  </si>
  <si>
    <t>Oshimili South</t>
  </si>
  <si>
    <t>FIER</t>
  </si>
  <si>
    <t>Oshodi-Isolo</t>
  </si>
  <si>
    <t>FIKAYEL</t>
  </si>
  <si>
    <t>Osisioma</t>
  </si>
  <si>
    <t>FIKYU</t>
  </si>
  <si>
    <t>Osogbo</t>
  </si>
  <si>
    <t>FILDI</t>
  </si>
  <si>
    <t>Oturkpo</t>
  </si>
  <si>
    <t>FILIYA</t>
  </si>
  <si>
    <t>Ovia North-East</t>
  </si>
  <si>
    <t>FOBUR    'B'</t>
  </si>
  <si>
    <t>Ovia South-West</t>
  </si>
  <si>
    <t>FOBUR 'A'</t>
  </si>
  <si>
    <t>Owan East</t>
  </si>
  <si>
    <t>FUFORE</t>
  </si>
  <si>
    <t>Owan West</t>
  </si>
  <si>
    <t>FUGUWA</t>
  </si>
  <si>
    <t>Owerri Municipal</t>
  </si>
  <si>
    <t>FULATAN</t>
  </si>
  <si>
    <t>Owerri North</t>
  </si>
  <si>
    <t>FUNYALANG</t>
  </si>
  <si>
    <t>Owerri West</t>
  </si>
  <si>
    <t>FURFURI/KWAI-KWAI</t>
  </si>
  <si>
    <t>Owo</t>
  </si>
  <si>
    <t>FURRAM</t>
  </si>
  <si>
    <t>Oye</t>
  </si>
  <si>
    <t>FURSUM</t>
  </si>
  <si>
    <t>Oyi</t>
  </si>
  <si>
    <t>FUTUDOU / FUTULES</t>
  </si>
  <si>
    <t>Oyigbo</t>
  </si>
  <si>
    <t>FUTUK</t>
  </si>
  <si>
    <t>FUYE</t>
  </si>
  <si>
    <t>Oyo East</t>
  </si>
  <si>
    <t>GAAMBE - USHIN</t>
  </si>
  <si>
    <t>Oyun</t>
  </si>
  <si>
    <t>GA'ANDA</t>
  </si>
  <si>
    <t>Paikoro</t>
  </si>
  <si>
    <t>GABAKE</t>
  </si>
  <si>
    <t>Pankshin</t>
  </si>
  <si>
    <t>GABANGA</t>
  </si>
  <si>
    <t>Patani</t>
  </si>
  <si>
    <t>GABARIN</t>
  </si>
  <si>
    <t>Pategi</t>
  </si>
  <si>
    <t>GABASAWA</t>
  </si>
  <si>
    <t>Port Harcourt</t>
  </si>
  <si>
    <t>Potiskum</t>
  </si>
  <si>
    <t>GABCIYARI</t>
  </si>
  <si>
    <t>Qua'an Pan</t>
  </si>
  <si>
    <t>GABIA</t>
  </si>
  <si>
    <t>Rabah</t>
  </si>
  <si>
    <t>GABUN</t>
  </si>
  <si>
    <t>Rafi</t>
  </si>
  <si>
    <t>GADA / KARAKKAI</t>
  </si>
  <si>
    <t>Rano</t>
  </si>
  <si>
    <t>GADAGWA</t>
  </si>
  <si>
    <t>Remo North</t>
  </si>
  <si>
    <t>GADAI</t>
  </si>
  <si>
    <t>Rijau</t>
  </si>
  <si>
    <t>GADAM</t>
  </si>
  <si>
    <t>Rimi</t>
  </si>
  <si>
    <t>GADAN GAYAN</t>
  </si>
  <si>
    <t>Rimin Gado</t>
  </si>
  <si>
    <t>GADANYA</t>
  </si>
  <si>
    <t>Ringim</t>
  </si>
  <si>
    <t>GADAU</t>
  </si>
  <si>
    <t>Riyom</t>
  </si>
  <si>
    <t>GADIYA</t>
  </si>
  <si>
    <t>Rogo</t>
  </si>
  <si>
    <t>GAFAN</t>
  </si>
  <si>
    <t>Roni</t>
  </si>
  <si>
    <t>GAFASA</t>
  </si>
  <si>
    <t>Sabon Birni</t>
  </si>
  <si>
    <t>GAGARAME</t>
  </si>
  <si>
    <t>Sabon Gari</t>
  </si>
  <si>
    <t>GAGDIB</t>
  </si>
  <si>
    <t>Sabuwa</t>
  </si>
  <si>
    <t>GAHWETON</t>
  </si>
  <si>
    <t>Safana</t>
  </si>
  <si>
    <t>GAJI</t>
  </si>
  <si>
    <t>Sagbama</t>
  </si>
  <si>
    <t>GAJI GANNA  I</t>
  </si>
  <si>
    <t>Sakaba</t>
  </si>
  <si>
    <t>GAJI GANNA  II</t>
  </si>
  <si>
    <t>Saki East</t>
  </si>
  <si>
    <t>GAJIBO</t>
  </si>
  <si>
    <t>Saki West</t>
  </si>
  <si>
    <t>GAJIDA</t>
  </si>
  <si>
    <t>Sandamu</t>
  </si>
  <si>
    <t>GAJIRAM</t>
  </si>
  <si>
    <t>Sanga</t>
  </si>
  <si>
    <t>GALA</t>
  </si>
  <si>
    <t>Sapele</t>
  </si>
  <si>
    <t>GALADANCHI</t>
  </si>
  <si>
    <t>Sardauna</t>
  </si>
  <si>
    <t>GALADI</t>
  </si>
  <si>
    <t>Shagamu</t>
  </si>
  <si>
    <t>GALADIMA</t>
  </si>
  <si>
    <t>Shagari</t>
  </si>
  <si>
    <t>Shanga</t>
  </si>
  <si>
    <t>Shani</t>
  </si>
  <si>
    <t>Shanono</t>
  </si>
  <si>
    <t>GALADIMA DAN GALADIMA</t>
  </si>
  <si>
    <t>Shelleng</t>
  </si>
  <si>
    <t>GALADIMA/YANRUWA</t>
  </si>
  <si>
    <t>Shendam</t>
  </si>
  <si>
    <t>GALADIMAWA</t>
  </si>
  <si>
    <t>Shinkafi</t>
  </si>
  <si>
    <t>Shira</t>
  </si>
  <si>
    <t>GALAMBI/GWASKWARAM</t>
  </si>
  <si>
    <t>Shiroro</t>
  </si>
  <si>
    <t>GALANGI</t>
  </si>
  <si>
    <t>Shongom</t>
  </si>
  <si>
    <t>GALDIMARI</t>
  </si>
  <si>
    <t>Shomolu</t>
  </si>
  <si>
    <t>GALINJA</t>
  </si>
  <si>
    <t>Silame</t>
  </si>
  <si>
    <t>GALUMJINA</t>
  </si>
  <si>
    <t>Soba</t>
  </si>
  <si>
    <t>GAMA</t>
  </si>
  <si>
    <t>Sokoto North</t>
  </si>
  <si>
    <t>GAMADADI</t>
  </si>
  <si>
    <t>Sokoto South</t>
  </si>
  <si>
    <t>GAMADIO</t>
  </si>
  <si>
    <t>Song</t>
  </si>
  <si>
    <t>GAMAGIRA</t>
  </si>
  <si>
    <t>Southern Ijaw</t>
  </si>
  <si>
    <t>GAMAKAI</t>
  </si>
  <si>
    <t>Suleja</t>
  </si>
  <si>
    <t>GAMARYA</t>
  </si>
  <si>
    <t>Sule Tankarkar</t>
  </si>
  <si>
    <t>GAMAWA</t>
  </si>
  <si>
    <t>Sumaila</t>
  </si>
  <si>
    <t>GAMBAKI/BIDIR</t>
  </si>
  <si>
    <t>Suru</t>
  </si>
  <si>
    <t>GAMBORU 'B'</t>
  </si>
  <si>
    <t>Surulere</t>
  </si>
  <si>
    <t>GAMBORU 'C'</t>
  </si>
  <si>
    <t>GAMBORU LIBERTY</t>
  </si>
  <si>
    <t>Tafa</t>
  </si>
  <si>
    <t>GAMMO</t>
  </si>
  <si>
    <t>Tafawa Balewa</t>
  </si>
  <si>
    <t>GAMOJI</t>
  </si>
  <si>
    <t>Tai</t>
  </si>
  <si>
    <t>GAMOWO</t>
  </si>
  <si>
    <t>Takai</t>
  </si>
  <si>
    <t>GAMU</t>
  </si>
  <si>
    <t>Takum</t>
  </si>
  <si>
    <t>GANDUJE</t>
  </si>
  <si>
    <t>Talata Mafara</t>
  </si>
  <si>
    <t>GANDUN ALBASA</t>
  </si>
  <si>
    <t>Tambuwal</t>
  </si>
  <si>
    <t>GANDURWAWA</t>
  </si>
  <si>
    <t>Tangaza</t>
  </si>
  <si>
    <t>GANG DOLE</t>
  </si>
  <si>
    <t>Tarauni</t>
  </si>
  <si>
    <t>GANG MATA</t>
  </si>
  <si>
    <t>Tarka</t>
  </si>
  <si>
    <t>GANGARA</t>
  </si>
  <si>
    <t>Tarmuwa</t>
  </si>
  <si>
    <t>GANGARE</t>
  </si>
  <si>
    <t>Taura</t>
  </si>
  <si>
    <t>GANGARE TUDU</t>
  </si>
  <si>
    <t>Toungo</t>
  </si>
  <si>
    <t>GANGFADA</t>
  </si>
  <si>
    <t>Tofa</t>
  </si>
  <si>
    <t>GANGLARI</t>
  </si>
  <si>
    <t>Toro</t>
  </si>
  <si>
    <t>GANGTIBA</t>
  </si>
  <si>
    <t>Toto</t>
  </si>
  <si>
    <t>GANGUMI</t>
  </si>
  <si>
    <t>Chafe</t>
  </si>
  <si>
    <t>GANI</t>
  </si>
  <si>
    <t>Tsanyawa</t>
  </si>
  <si>
    <t>Tudun Wada</t>
  </si>
  <si>
    <t>GANO</t>
  </si>
  <si>
    <t>Tureta</t>
  </si>
  <si>
    <t>GANYE I</t>
  </si>
  <si>
    <t>Udenu</t>
  </si>
  <si>
    <t>GANYE II</t>
  </si>
  <si>
    <t>Udi</t>
  </si>
  <si>
    <t>GAR</t>
  </si>
  <si>
    <t>Udu</t>
  </si>
  <si>
    <t>GARAHA</t>
  </si>
  <si>
    <t>Udung-Uko</t>
  </si>
  <si>
    <t>GARAKU</t>
  </si>
  <si>
    <t>Ughelli North</t>
  </si>
  <si>
    <t>GARBA DAHO</t>
  </si>
  <si>
    <t>Ughelli South</t>
  </si>
  <si>
    <t>GARBABI</t>
  </si>
  <si>
    <t>Ugwunagbo</t>
  </si>
  <si>
    <t>GARBADU</t>
  </si>
  <si>
    <t>Uhunmwonde</t>
  </si>
  <si>
    <t>GARFA</t>
  </si>
  <si>
    <t>Ukanafun</t>
  </si>
  <si>
    <t>GARGA</t>
  </si>
  <si>
    <t>Ukum</t>
  </si>
  <si>
    <t>GARGAI</t>
  </si>
  <si>
    <t>Ukwa East</t>
  </si>
  <si>
    <t>GARGARI</t>
  </si>
  <si>
    <t>Ukwa West</t>
  </si>
  <si>
    <t>GARGAWA</t>
  </si>
  <si>
    <t>Ukwuani</t>
  </si>
  <si>
    <t>GARIN ALI</t>
  </si>
  <si>
    <t>Umuahia North</t>
  </si>
  <si>
    <t>GARIN DAU</t>
  </si>
  <si>
    <t>Umuahia South</t>
  </si>
  <si>
    <t>GARIN DOGO</t>
  </si>
  <si>
    <t>Umu Nneochi</t>
  </si>
  <si>
    <t>GARIN MAGAJI</t>
  </si>
  <si>
    <t>Ungogo</t>
  </si>
  <si>
    <t>GARIN SHEME</t>
  </si>
  <si>
    <t>Unuimo</t>
  </si>
  <si>
    <t>GARKAWA CENTRAL</t>
  </si>
  <si>
    <t>Uruan</t>
  </si>
  <si>
    <t>GARKAWA NORTH</t>
  </si>
  <si>
    <t>Urue-Offong/Oruko</t>
  </si>
  <si>
    <t>GARKAWA NORTH EAST</t>
  </si>
  <si>
    <t>Ushongo</t>
  </si>
  <si>
    <t>GARKI</t>
  </si>
  <si>
    <t>Ussa</t>
  </si>
  <si>
    <t>GARKIDA</t>
  </si>
  <si>
    <t>Uvwie</t>
  </si>
  <si>
    <t>GARKO</t>
  </si>
  <si>
    <t>Uyo</t>
  </si>
  <si>
    <t>Uzo Uwani</t>
  </si>
  <si>
    <t>GARO</t>
  </si>
  <si>
    <t>Vandeikya</t>
  </si>
  <si>
    <t>GARRAM</t>
  </si>
  <si>
    <t>Wamako</t>
  </si>
  <si>
    <t>GARTA / GHUNCHI</t>
  </si>
  <si>
    <t>Wamba</t>
  </si>
  <si>
    <t>GARU</t>
  </si>
  <si>
    <t>Warawa</t>
  </si>
  <si>
    <t>Warji</t>
  </si>
  <si>
    <t>GARUBULA</t>
  </si>
  <si>
    <t>Warri North</t>
  </si>
  <si>
    <t>GARUN BABBA</t>
  </si>
  <si>
    <t>Warri South</t>
  </si>
  <si>
    <t>GARUN DANGA</t>
  </si>
  <si>
    <t>Warri South West</t>
  </si>
  <si>
    <t>GARUN GWANKI</t>
  </si>
  <si>
    <t>Wasagu/Danko</t>
  </si>
  <si>
    <t>GARUN MALAM</t>
  </si>
  <si>
    <t>Wase</t>
  </si>
  <si>
    <t>GARUZA</t>
  </si>
  <si>
    <t>Wudil</t>
  </si>
  <si>
    <t>GASHAGAR</t>
  </si>
  <si>
    <t>Wukari</t>
  </si>
  <si>
    <t>GASHAKA</t>
  </si>
  <si>
    <t>Wurno</t>
  </si>
  <si>
    <t>GASI / SALIFAWA</t>
  </si>
  <si>
    <t>Wushishi</t>
  </si>
  <si>
    <t>GASSA/SHO</t>
  </si>
  <si>
    <t>Yabo</t>
  </si>
  <si>
    <t>GASSOL</t>
  </si>
  <si>
    <t>Yagba East</t>
  </si>
  <si>
    <t>GATAMARWA</t>
  </si>
  <si>
    <t>Yagba West</t>
  </si>
  <si>
    <t>GAUBE</t>
  </si>
  <si>
    <t>Yakuur</t>
  </si>
  <si>
    <t>GAVVA / AGAPALWA</t>
  </si>
  <si>
    <t>Yala</t>
  </si>
  <si>
    <t>GAWA</t>
  </si>
  <si>
    <t>Yamaltu/Deba</t>
  </si>
  <si>
    <t>GAWO</t>
  </si>
  <si>
    <t>Yankwashi</t>
  </si>
  <si>
    <t>GAWU</t>
  </si>
  <si>
    <t>Yauri</t>
  </si>
  <si>
    <t>GAWUNA</t>
  </si>
  <si>
    <t>Yenagoa</t>
  </si>
  <si>
    <t>GAYA</t>
  </si>
  <si>
    <t>Yola North</t>
  </si>
  <si>
    <t>GAYA AREWA</t>
  </si>
  <si>
    <t>Yola South</t>
  </si>
  <si>
    <t>GAYA KUDU</t>
  </si>
  <si>
    <t>Yorro</t>
  </si>
  <si>
    <t>GAYAM</t>
  </si>
  <si>
    <t>Yunusari</t>
  </si>
  <si>
    <t>Yusufari</t>
  </si>
  <si>
    <t>Zaki</t>
  </si>
  <si>
    <t>GAYAMA</t>
  </si>
  <si>
    <t>Zango</t>
  </si>
  <si>
    <t>GAYARI</t>
  </si>
  <si>
    <t>Zangon Kataf</t>
  </si>
  <si>
    <t>GAYAWA</t>
  </si>
  <si>
    <t>Zaria</t>
  </si>
  <si>
    <t>GAZABURE</t>
  </si>
  <si>
    <t>Zing</t>
  </si>
  <si>
    <t>GAZARA</t>
  </si>
  <si>
    <t>Zurmi</t>
  </si>
  <si>
    <t>GBAANGE/TONGOV</t>
  </si>
  <si>
    <t>Zuru</t>
  </si>
  <si>
    <t>GBEMACHA</t>
  </si>
  <si>
    <t>GBK/CENTRAL MARKET</t>
  </si>
  <si>
    <t>GBOKO EAST</t>
  </si>
  <si>
    <t>GBOKO NORTH WEST</t>
  </si>
  <si>
    <t>GBOKO SOUTH</t>
  </si>
  <si>
    <t>GEDIYA</t>
  </si>
  <si>
    <t>GELENGU / BALANGA</t>
  </si>
  <si>
    <t>GELLA</t>
  </si>
  <si>
    <t>GEMBU 'A'</t>
  </si>
  <si>
    <t>GEMBU 'B'</t>
  </si>
  <si>
    <t>GENGLE</t>
  </si>
  <si>
    <t>GERENG</t>
  </si>
  <si>
    <t>GESHERE</t>
  </si>
  <si>
    <t>GETSO</t>
  </si>
  <si>
    <t>GEZAWA</t>
  </si>
  <si>
    <t>GIADE</t>
  </si>
  <si>
    <t>GIDAN AUSA I</t>
  </si>
  <si>
    <t>GIDAN AUSA II</t>
  </si>
  <si>
    <t>GIDAN GOGA</t>
  </si>
  <si>
    <t>GIDAN JATAU</t>
  </si>
  <si>
    <t>GIDAN TAGWAI</t>
  </si>
  <si>
    <t>GIDAN WAYA</t>
  </si>
  <si>
    <t>GIGINYU</t>
  </si>
  <si>
    <t>GIMBA</t>
  </si>
  <si>
    <t>GIMI</t>
  </si>
  <si>
    <t>GINDIN AKWATI</t>
  </si>
  <si>
    <t>GINDIN DUTSE</t>
  </si>
  <si>
    <t>GINDIRI  1</t>
  </si>
  <si>
    <t>GINDIRI  11</t>
  </si>
  <si>
    <t>GINSAWA</t>
  </si>
  <si>
    <t>GIREI I</t>
  </si>
  <si>
    <t>GIREI II</t>
  </si>
  <si>
    <t>GIRING</t>
  </si>
  <si>
    <t>GITATA</t>
  </si>
  <si>
    <t>GITTA</t>
  </si>
  <si>
    <t>GIWA</t>
  </si>
  <si>
    <t>GIZA GALADIMA</t>
  </si>
  <si>
    <t>GIZA MADAKI</t>
  </si>
  <si>
    <t>GOBIRAWA</t>
  </si>
  <si>
    <t>GODIYA</t>
  </si>
  <si>
    <t>GODOGODO</t>
  </si>
  <si>
    <t>GOGEL</t>
  </si>
  <si>
    <t>GOGORI</t>
  </si>
  <si>
    <t>GOLOLO</t>
  </si>
  <si>
    <t>GOMARI</t>
  </si>
  <si>
    <t>GOMBE ABBA</t>
  </si>
  <si>
    <t>GOMBI NORTH</t>
  </si>
  <si>
    <t>GOMBI SOUTH</t>
  </si>
  <si>
    <t>GONDI</t>
  </si>
  <si>
    <t>GONGULONG</t>
  </si>
  <si>
    <t>GORA</t>
  </si>
  <si>
    <t>GOROBI</t>
  </si>
  <si>
    <t>GORON DUTSE</t>
  </si>
  <si>
    <t>GORON MAJE</t>
  </si>
  <si>
    <t>GOZAKI</t>
  </si>
  <si>
    <t>GUBIO TOWN  I</t>
  </si>
  <si>
    <t>GUBIO TOWN II</t>
  </si>
  <si>
    <t>GUBUCHI</t>
  </si>
  <si>
    <t>GUDE</t>
  </si>
  <si>
    <t>GUDI</t>
  </si>
  <si>
    <t>GUDU MBOI</t>
  </si>
  <si>
    <t>GUDUF NAGADIYO</t>
  </si>
  <si>
    <t>GUDUKKU</t>
  </si>
  <si>
    <t>GUDUMBALI EAST</t>
  </si>
  <si>
    <t>GUDUMBALI WEST</t>
  </si>
  <si>
    <t>GUDUNKARIYA</t>
  </si>
  <si>
    <t>GUDUS</t>
  </si>
  <si>
    <t>GUI</t>
  </si>
  <si>
    <t>GULAK</t>
  </si>
  <si>
    <t>GULU</t>
  </si>
  <si>
    <t>GULUMBA / JUKKURI / BATRA</t>
  </si>
  <si>
    <t>GUMAI</t>
  </si>
  <si>
    <t>GUMBO</t>
  </si>
  <si>
    <t>GUMEL</t>
  </si>
  <si>
    <t>GUMNA</t>
  </si>
  <si>
    <t>GUMSHER</t>
  </si>
  <si>
    <t>GUMSURI/MISAKURBUDU</t>
  </si>
  <si>
    <t>GUMTI</t>
  </si>
  <si>
    <t>GUNDALE</t>
  </si>
  <si>
    <t>GUNDO</t>
  </si>
  <si>
    <t>GUNDUMA</t>
  </si>
  <si>
    <t>GUNDUTSE</t>
  </si>
  <si>
    <t>Gungura</t>
  </si>
  <si>
    <t>GUR</t>
  </si>
  <si>
    <t>GURBANA</t>
  </si>
  <si>
    <t>GURDI</t>
  </si>
  <si>
    <t>GURDUBA</t>
  </si>
  <si>
    <t>GURE/KAHUGU</t>
  </si>
  <si>
    <t>GURIN</t>
  </si>
  <si>
    <t>GURINGAWA</t>
  </si>
  <si>
    <t>GURJIYA</t>
  </si>
  <si>
    <t>GURKU/KABUSU</t>
  </si>
  <si>
    <t>GURUM</t>
  </si>
  <si>
    <t>GURUN</t>
  </si>
  <si>
    <t>GUSAMI GARI</t>
  </si>
  <si>
    <t>GUSAMI HAYI</t>
  </si>
  <si>
    <t>GUSI / BILLA</t>
  </si>
  <si>
    <t>GUTO/AISA</t>
  </si>
  <si>
    <t>GUWAL</t>
  </si>
  <si>
    <t>GUWO</t>
  </si>
  <si>
    <t>GUWORAM</t>
  </si>
  <si>
    <t>GUYAKU</t>
  </si>
  <si>
    <t>GUYUK</t>
  </si>
  <si>
    <t>GUZAMALA EAST</t>
  </si>
  <si>
    <t>GUZAMALA WEST</t>
  </si>
  <si>
    <t>GWADABAWA</t>
  </si>
  <si>
    <t>GWADENYE</t>
  </si>
  <si>
    <t>GWAGWA</t>
  </si>
  <si>
    <t>GWAGWADA</t>
  </si>
  <si>
    <t>GWAGWALADA CENTRAL</t>
  </si>
  <si>
    <t>GWAGWARWA</t>
  </si>
  <si>
    <t>GWAKO</t>
  </si>
  <si>
    <t>GWALASHO</t>
  </si>
  <si>
    <t>GWALE</t>
  </si>
  <si>
    <t>GWAMBA</t>
  </si>
  <si>
    <t>GWAMLAR</t>
  </si>
  <si>
    <t>GWAMMA</t>
  </si>
  <si>
    <t>GWAMMAJA</t>
  </si>
  <si>
    <t>GWANA / MANSUR</t>
  </si>
  <si>
    <t>GWANDA</t>
  </si>
  <si>
    <t>GWANDUM</t>
  </si>
  <si>
    <t>GWANGE  I</t>
  </si>
  <si>
    <t>GWANGE  II</t>
  </si>
  <si>
    <t>GWANGE  III</t>
  </si>
  <si>
    <t>GWANGWAN</t>
  </si>
  <si>
    <t>GWANI / SHINGA / WADE</t>
  </si>
  <si>
    <t>GWANJE
.GWANJE</t>
  </si>
  <si>
    <t>GWANKI</t>
  </si>
  <si>
    <t>GWANTU</t>
  </si>
  <si>
    <t>GWANZANG  PUSDA</t>
  </si>
  <si>
    <t>GWAPOPOLOK</t>
  </si>
  <si>
    <t>GWARABJAWA</t>
  </si>
  <si>
    <t>GWARAI</t>
  </si>
  <si>
    <t>GWARAJI</t>
  </si>
  <si>
    <t>GWARAM</t>
  </si>
  <si>
    <t>GWARGWADA</t>
  </si>
  <si>
    <t>GWARINPA</t>
  </si>
  <si>
    <t>GWARMAI</t>
  </si>
  <si>
    <t>GWARZO</t>
  </si>
  <si>
    <t>GWASHI</t>
  </si>
  <si>
    <t>GWASKARA</t>
  </si>
  <si>
    <t>GWOZA TOWN GADAMAYO</t>
  </si>
  <si>
    <t>GWOZA WAKANE / BULABULIN</t>
  </si>
  <si>
    <t>GYADI-GYADI AREWA</t>
  </si>
  <si>
    <t>GYADI-GYADI KUDU</t>
  </si>
  <si>
    <t>GYALANGE</t>
  </si>
  <si>
    <t>GYALLESU</t>
  </si>
  <si>
    <t>GYARANYA</t>
  </si>
  <si>
    <t>GYATTA AURE</t>
  </si>
  <si>
    <t>GYAWANA</t>
  </si>
  <si>
    <t>GYEL 'A'</t>
  </si>
  <si>
    <t>GYEL 'B'</t>
  </si>
  <si>
    <t>HADARI</t>
  </si>
  <si>
    <t>HAMBAGDA/ LIMAN KARA/ NEW SETTLEMENT</t>
  </si>
  <si>
    <t>HANAFARI</t>
  </si>
  <si>
    <t>HANWA</t>
  </si>
  <si>
    <t>HARDAWA</t>
  </si>
  <si>
    <t>HASHIDU</t>
  </si>
  <si>
    <t>HASKIYA</t>
  </si>
  <si>
    <t>HAUSARI/ZANGO</t>
  </si>
  <si>
    <t>HAUWADE</t>
  </si>
  <si>
    <t>HAYIN BANKI</t>
  </si>
  <si>
    <t>HERWAGANA</t>
  </si>
  <si>
    <t>HILDI</t>
  </si>
  <si>
    <t>HINNA</t>
  </si>
  <si>
    <t>HIZHI</t>
  </si>
  <si>
    <t>HONG</t>
  </si>
  <si>
    <t>HOSPITAL</t>
  </si>
  <si>
    <t>HOTORO (NNPC)</t>
  </si>
  <si>
    <t>HOTORO NORTH</t>
  </si>
  <si>
    <t>HOTORO SOUTH</t>
  </si>
  <si>
    <t>HOYO / CHIN GOWA</t>
  </si>
  <si>
    <t>HUMBUTUDI</t>
  </si>
  <si>
    <t>HUNGU</t>
  </si>
  <si>
    <t>HUNKUYI</t>
  </si>
  <si>
    <t>HUSARA / TAMPUL</t>
  </si>
  <si>
    <t>HUSHERE ZUM</t>
  </si>
  <si>
    <t>HYAMBULA</t>
  </si>
  <si>
    <t>IBI NWONYO I</t>
  </si>
  <si>
    <t>IBI NWONYO II</t>
  </si>
  <si>
    <t>IBI RIMI UKU I</t>
  </si>
  <si>
    <t>IBI RIMI UKU II</t>
  </si>
  <si>
    <t>IBILLA</t>
  </si>
  <si>
    <t>IBRAHIM KATSINA</t>
  </si>
  <si>
    <t>IBWA</t>
  </si>
  <si>
    <t>ICHAMA II</t>
  </si>
  <si>
    <t>IDASU</t>
  </si>
  <si>
    <t>IDDAH</t>
  </si>
  <si>
    <t>IDEKPA</t>
  </si>
  <si>
    <t>IDELLE</t>
  </si>
  <si>
    <t>IDON</t>
  </si>
  <si>
    <t>IGABI</t>
  </si>
  <si>
    <t>IGAH-OKPAYA</t>
  </si>
  <si>
    <t>IGGA/BURUMBURUM</t>
  </si>
  <si>
    <t>IGORO</t>
  </si>
  <si>
    <t>IGU</t>
  </si>
  <si>
    <t>IGUMALE I</t>
  </si>
  <si>
    <t>IGUMALE II</t>
  </si>
  <si>
    <t>IGYOROV</t>
  </si>
  <si>
    <t>IJIGBAN</t>
  </si>
  <si>
    <t>IKARA</t>
  </si>
  <si>
    <t>IKKA WANGIBI</t>
  </si>
  <si>
    <t>IKOBI</t>
  </si>
  <si>
    <t>IKURAV TIEV I</t>
  </si>
  <si>
    <t>IKURAV TIEV II</t>
  </si>
  <si>
    <t>IKWA</t>
  </si>
  <si>
    <t>IKWOKWU</t>
  </si>
  <si>
    <t>IKYAGHEV</t>
  </si>
  <si>
    <t>IKYOGBAJIR</t>
  </si>
  <si>
    <t>IKYONOV</t>
  </si>
  <si>
    <t>IKYOV</t>
  </si>
  <si>
    <t>IKYURAV/MBATWER</t>
  </si>
  <si>
    <t>ILLELAR AWAL</t>
  </si>
  <si>
    <t>IMAWA</t>
  </si>
  <si>
    <t>IMBURU</t>
  </si>
  <si>
    <t>INDABO</t>
  </si>
  <si>
    <t>IRABI</t>
  </si>
  <si>
    <t>ISAMBE/MBASEV</t>
  </si>
  <si>
    <t>ISAWA</t>
  </si>
  <si>
    <t>ITABONO I</t>
  </si>
  <si>
    <t>ITABONO II</t>
  </si>
  <si>
    <t>ITAS</t>
  </si>
  <si>
    <t>ITOGO</t>
  </si>
  <si>
    <t>ITYOUGHATEE/INJAHA</t>
  </si>
  <si>
    <t>ITYULUV</t>
  </si>
  <si>
    <t>IWAGU</t>
  </si>
  <si>
    <t>IWAR(TONGOV I)</t>
  </si>
  <si>
    <t>IWARE</t>
  </si>
  <si>
    <t>IYECHE</t>
  </si>
  <si>
    <t>J/GALADIMA</t>
  </si>
  <si>
    <t>JABULLAM</t>
  </si>
  <si>
    <t>JADA I</t>
  </si>
  <si>
    <t>JADA II</t>
  </si>
  <si>
    <t>JAGALI NORTH</t>
  </si>
  <si>
    <t>JAGALI SOUTH</t>
  </si>
  <si>
    <t>JAGGU</t>
  </si>
  <si>
    <t>JAGINDI</t>
  </si>
  <si>
    <t>JAJAYE</t>
  </si>
  <si>
    <t>JAKARA</t>
  </si>
  <si>
    <t>JALAM CENTRAL</t>
  </si>
  <si>
    <t>JALAM EAST</t>
  </si>
  <si>
    <t>JALLI</t>
  </si>
  <si>
    <t>JAMA' A</t>
  </si>
  <si>
    <t>JAMA'A</t>
  </si>
  <si>
    <t>JAMA'A / ZARANDA</t>
  </si>
  <si>
    <t>JAMA'ARE "A"</t>
  </si>
  <si>
    <t>JAMA'ARE "B"</t>
  </si>
  <si>
    <t>JAMA'ARE "C"</t>
  </si>
  <si>
    <t>JAMA'ARE "D"</t>
  </si>
  <si>
    <t>JAMARI</t>
  </si>
  <si>
    <t>JAMBUTU</t>
  </si>
  <si>
    <t>JAMTARI</t>
  </si>
  <si>
    <t>JANBAKO</t>
  </si>
  <si>
    <t>JANDUTSE</t>
  </si>
  <si>
    <t>JANFALA</t>
  </si>
  <si>
    <t>JANGARU</t>
  </si>
  <si>
    <t>JANGEBE</t>
  </si>
  <si>
    <t>JANGERU</t>
  </si>
  <si>
    <t>JANGU</t>
  </si>
  <si>
    <t>JANGUZA</t>
  </si>
  <si>
    <t>JANNARET</t>
  </si>
  <si>
    <t>JARA DALI</t>
  </si>
  <si>
    <t>JARA GOL</t>
  </si>
  <si>
    <t>JARAWA/SANGAYA</t>
  </si>
  <si>
    <t>JARAWAN KOGI</t>
  </si>
  <si>
    <t>JARKASA</t>
  </si>
  <si>
    <t>JARMAI</t>
  </si>
  <si>
    <t>JAT</t>
  </si>
  <si>
    <t>JAUBEN KUDU</t>
  </si>
  <si>
    <t>JAURO YINU</t>
  </si>
  <si>
    <t>JEKA DAFARI</t>
  </si>
  <si>
    <t>JEMAGU</t>
  </si>
  <si>
    <t>JEN ARDIDO</t>
  </si>
  <si>
    <t>JEN KAIGAMA</t>
  </si>
  <si>
    <t>JENGRE</t>
  </si>
  <si>
    <t>JENTA ADAMU</t>
  </si>
  <si>
    <t>JENTA APATA</t>
  </si>
  <si>
    <t>JERA BAKARI</t>
  </si>
  <si>
    <t>JERA BONYO</t>
  </si>
  <si>
    <t>JERE NORTH</t>
  </si>
  <si>
    <t>JERE SOUTH</t>
  </si>
  <si>
    <t>JEWU / LAMBOA</t>
  </si>
  <si>
    <t>JIBGA</t>
  </si>
  <si>
    <t>JIBLIK</t>
  </si>
  <si>
    <t>JIBU</t>
  </si>
  <si>
    <t>JIDO</t>
  </si>
  <si>
    <t>JIGALAMBU</t>
  </si>
  <si>
    <t>JIGALTA</t>
  </si>
  <si>
    <t>JIGAWA</t>
  </si>
  <si>
    <t>JIGWADA</t>
  </si>
  <si>
    <t>JILBE  "A"</t>
  </si>
  <si>
    <t>JILBE "B"/KOMA KAUDI</t>
  </si>
  <si>
    <t>JILI</t>
  </si>
  <si>
    <t>JILLAHI</t>
  </si>
  <si>
    <t>JIMIYA</t>
  </si>
  <si>
    <t>JIMLARI</t>
  </si>
  <si>
    <t>JIPAL/CHAKFEM</t>
  </si>
  <si>
    <t>JITA</t>
  </si>
  <si>
    <t>JIWA</t>
  </si>
  <si>
    <t>JOBAWA</t>
  </si>
  <si>
    <t>JODA</t>
  </si>
  <si>
    <t>JOGANA</t>
  </si>
  <si>
    <t>JOHODE/CHIKIDE/KUGHUM</t>
  </si>
  <si>
    <t>JOL/KWI</t>
  </si>
  <si>
    <t>JOM</t>
  </si>
  <si>
    <t>JOS JARAWA</t>
  </si>
  <si>
    <t>JUMBUL</t>
  </si>
  <si>
    <t>JURARA</t>
  </si>
  <si>
    <t>JUSHIN WAJE</t>
  </si>
  <si>
    <t>K/KOGI</t>
  </si>
  <si>
    <t>K/WURO NGAYANDI</t>
  </si>
  <si>
    <t>KAAMBE</t>
  </si>
  <si>
    <t>KABAGIWA</t>
  </si>
  <si>
    <t>KABALA COSTAIN/ DOKI</t>
  </si>
  <si>
    <t>KABI</t>
  </si>
  <si>
    <t>KABO</t>
  </si>
  <si>
    <t>KABRI</t>
  </si>
  <si>
    <t>KABUGA</t>
  </si>
  <si>
    <t>KABULAWA</t>
  </si>
  <si>
    <t>KABUSA</t>
  </si>
  <si>
    <t>KABUWAYA</t>
  </si>
  <si>
    <t>KABWIR PADA</t>
  </si>
  <si>
    <t>KABWIR/GYANGYANG</t>
  </si>
  <si>
    <t>KACHAKO</t>
  </si>
  <si>
    <t>KACHALLA SEMBE</t>
  </si>
  <si>
    <t>KACHIA URBAN</t>
  </si>
  <si>
    <t>KADAGE</t>
  </si>
  <si>
    <t>KADAMO</t>
  </si>
  <si>
    <t>KADAMU</t>
  </si>
  <si>
    <t>KADANDANI</t>
  </si>
  <si>
    <t>KADARKO</t>
  </si>
  <si>
    <t>KADAWA</t>
  </si>
  <si>
    <t>KADEMI</t>
  </si>
  <si>
    <t>KADIGAWA</t>
  </si>
  <si>
    <t>KADUNG</t>
  </si>
  <si>
    <t>KADUNU</t>
  </si>
  <si>
    <t>KAFA / MAFI</t>
  </si>
  <si>
    <t>KAFANCHAN 'A'</t>
  </si>
  <si>
    <t>KAFANCHAN 'B'</t>
  </si>
  <si>
    <t>KAFIN  ROMI</t>
  </si>
  <si>
    <t>KAFIN AGUR</t>
  </si>
  <si>
    <t>KAFIN DAFGA</t>
  </si>
  <si>
    <t>KAFIN MADAKI</t>
  </si>
  <si>
    <t>KAFIN MALAMAI</t>
  </si>
  <si>
    <t>KAFIN SHANU/BETTI</t>
  </si>
  <si>
    <t>KAGARA</t>
  </si>
  <si>
    <t>KAGARKO NORTH</t>
  </si>
  <si>
    <t>KAGARKO SOUTH</t>
  </si>
  <si>
    <t>KAGBU WANA</t>
  </si>
  <si>
    <t>KAGOMA</t>
  </si>
  <si>
    <t>KAGURAM</t>
  </si>
  <si>
    <t>KAHU</t>
  </si>
  <si>
    <t>KAIGAMA</t>
  </si>
  <si>
    <t>KAJURU</t>
  </si>
  <si>
    <t>KAKANGI</t>
  </si>
  <si>
    <t>KAKARA</t>
  </si>
  <si>
    <t>KAKAU</t>
  </si>
  <si>
    <t>KAKKEK</t>
  </si>
  <si>
    <t>KAKURI GWARI</t>
  </si>
  <si>
    <t>KAKURI HAUSA</t>
  </si>
  <si>
    <t>KALA</t>
  </si>
  <si>
    <t>KALIZORAM / BANORAM</t>
  </si>
  <si>
    <t>KALLAH</t>
  </si>
  <si>
    <t>KALMAI</t>
  </si>
  <si>
    <t>KALONG</t>
  </si>
  <si>
    <t>KALSHINGI</t>
  </si>
  <si>
    <t>KALTUNGO EAST</t>
  </si>
  <si>
    <t>KALTUNGO WEST</t>
  </si>
  <si>
    <t>KAMANTAN</t>
  </si>
  <si>
    <t>KAMARU</t>
  </si>
  <si>
    <t>KAMO</t>
  </si>
  <si>
    <t>KAMURU IKULU NORTH</t>
  </si>
  <si>
    <t>KANAH/ONDO/APAWU</t>
  </si>
  <si>
    <t>KANAM</t>
  </si>
  <si>
    <t>KANAWA</t>
  </si>
  <si>
    <t>KANAWA / WAJARI</t>
  </si>
  <si>
    <t>KANGSHU</t>
  </si>
  <si>
    <t>KANGYARE/TURWUN</t>
  </si>
  <si>
    <t>KANINKON</t>
  </si>
  <si>
    <t>KANJE/ABUNI</t>
  </si>
  <si>
    <t>KANKAROFI</t>
  </si>
  <si>
    <t>KANOMA</t>
  </si>
  <si>
    <t>KANTAMA</t>
  </si>
  <si>
    <t>KANTANA</t>
  </si>
  <si>
    <t>KANTUDU</t>
  </si>
  <si>
    <t>KANWA</t>
  </si>
  <si>
    <t>KANYEHU</t>
  </si>
  <si>
    <t>KARA</t>
  </si>
  <si>
    <t>KARAGAWARU</t>
  </si>
  <si>
    <t>KARAYE</t>
  </si>
  <si>
    <t>KARDAM "A"</t>
  </si>
  <si>
    <t>KARDAM "B"</t>
  </si>
  <si>
    <t>KAREFA</t>
  </si>
  <si>
    <t>KARENA</t>
  </si>
  <si>
    <t>KARERAM</t>
  </si>
  <si>
    <t>KARETO</t>
  </si>
  <si>
    <t>KARFI</t>
  </si>
  <si>
    <t>KARGI</t>
  </si>
  <si>
    <t>KARIM "A"</t>
  </si>
  <si>
    <t>KARIM "B"</t>
  </si>
  <si>
    <t>KARIYA</t>
  </si>
  <si>
    <t>KARLAHI</t>
  </si>
  <si>
    <t>KARMAKI</t>
  </si>
  <si>
    <t>KARO</t>
  </si>
  <si>
    <t>KAROFIN YASHI</t>
  </si>
  <si>
    <t>KARREH</t>
  </si>
  <si>
    <t>KARSHI</t>
  </si>
  <si>
    <t>KARSHI I</t>
  </si>
  <si>
    <t>KARSHI II</t>
  </si>
  <si>
    <t>KASHERE</t>
  </si>
  <si>
    <t>KASHURI</t>
  </si>
  <si>
    <t>KASUGULA</t>
  </si>
  <si>
    <t>KASURU</t>
  </si>
  <si>
    <t>KASUWAN MAGANI</t>
  </si>
  <si>
    <t>KASUWAR KUKA</t>
  </si>
  <si>
    <t>KATAGUM</t>
  </si>
  <si>
    <t>KATAKPA I</t>
  </si>
  <si>
    <t>KATANGA</t>
  </si>
  <si>
    <t>KATARI</t>
  </si>
  <si>
    <t>KATARKAWA</t>
  </si>
  <si>
    <t>KATSINA-ALA TOWN</t>
  </si>
  <si>
    <t>KATUGAL</t>
  </si>
  <si>
    <t>KATUMARI</t>
  </si>
  <si>
    <t>KATURU</t>
  </si>
  <si>
    <t>KAUKAU</t>
  </si>
  <si>
    <t>KAURA</t>
  </si>
  <si>
    <t>KAURA GOJE</t>
  </si>
  <si>
    <t>KAURA MATA</t>
  </si>
  <si>
    <t>KAURAN WALI NORTH</t>
  </si>
  <si>
    <t>KAURAN WALI SOUTH</t>
  </si>
  <si>
    <t>KAURU EAST</t>
  </si>
  <si>
    <t>KAURU WEST</t>
  </si>
  <si>
    <t>KAUSANI</t>
  </si>
  <si>
    <t>KAUTIKARI</t>
  </si>
  <si>
    <t>KAUWA</t>
  </si>
  <si>
    <t>KAUYEN  ALU</t>
  </si>
  <si>
    <t>KAWAJI</t>
  </si>
  <si>
    <t>KAWO</t>
  </si>
  <si>
    <t>KAWU</t>
  </si>
  <si>
    <t>KAWURI</t>
  </si>
  <si>
    <t>KAYA</t>
  </si>
  <si>
    <t>KAYARDA</t>
  </si>
  <si>
    <t>KAZAGE</t>
  </si>
  <si>
    <t>KAZURAWA</t>
  </si>
  <si>
    <t>KEFFI TOWN EAST / KOFAR GORIYA</t>
  </si>
  <si>
    <t>KEFFIN/WAMBAI</t>
  </si>
  <si>
    <t>KEKENO</t>
  </si>
  <si>
    <t>KELLER</t>
  </si>
  <si>
    <t>KELUMIRI / NGALBI AMARI / YALE</t>
  </si>
  <si>
    <t>KENDEV</t>
  </si>
  <si>
    <t>KENKEN</t>
  </si>
  <si>
    <t>KENTE</t>
  </si>
  <si>
    <t>KERANG</t>
  </si>
  <si>
    <t>KERAWA</t>
  </si>
  <si>
    <t>KETA/KIZARA</t>
  </si>
  <si>
    <t>KETAWA</t>
  </si>
  <si>
    <t>KETEMBERE</t>
  </si>
  <si>
    <t>KIBIYA  I</t>
  </si>
  <si>
    <t>KIBIYA II</t>
  </si>
  <si>
    <t>KIDA</t>
  </si>
  <si>
    <t>KIDANDAN</t>
  </si>
  <si>
    <t>KILANGE FUNA</t>
  </si>
  <si>
    <t>KILANGE HIRNA</t>
  </si>
  <si>
    <t>KILANKWA</t>
  </si>
  <si>
    <t>KILBORI</t>
  </si>
  <si>
    <t>KIMAKPA</t>
  </si>
  <si>
    <t>KINDIYO</t>
  </si>
  <si>
    <t>KINGARWA</t>
  </si>
  <si>
    <t>KINGOWA</t>
  </si>
  <si>
    <t>KINKIBA</t>
  </si>
  <si>
    <t>KIRAWA/JIMINI</t>
  </si>
  <si>
    <t>KIRENOWA</t>
  </si>
  <si>
    <t>KIRFI</t>
  </si>
  <si>
    <t>KIRI</t>
  </si>
  <si>
    <t>KIRI I</t>
  </si>
  <si>
    <t>KIRI II</t>
  </si>
  <si>
    <t>KIRU</t>
  </si>
  <si>
    <t>KISHIKA</t>
  </si>
  <si>
    <t>KIYAWA</t>
  </si>
  <si>
    <t>KODOMTI</t>
  </si>
  <si>
    <t>KOENOEM 'A'</t>
  </si>
  <si>
    <t>KOENOEM 'B'</t>
  </si>
  <si>
    <t>KOFA</t>
  </si>
  <si>
    <t>KOFAR GWARI</t>
  </si>
  <si>
    <t>KOFAR MAZUGAL</t>
  </si>
  <si>
    <t>KOFAR RUWA</t>
  </si>
  <si>
    <t>KOGO</t>
  </si>
  <si>
    <t>KOGUNA</t>
  </si>
  <si>
    <t>KOKIYA</t>
  </si>
  <si>
    <t>KOKONA</t>
  </si>
  <si>
    <t>KOLA</t>
  </si>
  <si>
    <t>KOLERE</t>
  </si>
  <si>
    <t>KOMA I</t>
  </si>
  <si>
    <t>KOMA II</t>
  </si>
  <si>
    <t>KOMBO</t>
  </si>
  <si>
    <t>KOMBUN</t>
  </si>
  <si>
    <t>KOMFULATA</t>
  </si>
  <si>
    <t>KONA</t>
  </si>
  <si>
    <t>KONDUGA</t>
  </si>
  <si>
    <t>KONGIN BABA I</t>
  </si>
  <si>
    <t>KONGIN BABA II</t>
  </si>
  <si>
    <t>KONKIYAL</t>
  </si>
  <si>
    <t>KONKOL</t>
  </si>
  <si>
    <t>KONVAH</t>
  </si>
  <si>
    <t>KOPA / MULTHAFU</t>
  </si>
  <si>
    <t>KORE</t>
  </si>
  <si>
    <t>KOREN TATSO</t>
  </si>
  <si>
    <t>KORONGILIM</t>
  </si>
  <si>
    <t>KOSAWA</t>
  </si>
  <si>
    <t>KOSHEBE</t>
  </si>
  <si>
    <t>KOYA  / KANA</t>
  </si>
  <si>
    <t>KPAK</t>
  </si>
  <si>
    <t>KPAMBO</t>
  </si>
  <si>
    <t>KPAMBO PURI</t>
  </si>
  <si>
    <t>KPASHAM</t>
  </si>
  <si>
    <t>KUBARACI</t>
  </si>
  <si>
    <t>KUBAU</t>
  </si>
  <si>
    <t>KUBDIYA</t>
  </si>
  <si>
    <t>Kubi East</t>
  </si>
  <si>
    <t>Kubi West</t>
  </si>
  <si>
    <t>KUBO</t>
  </si>
  <si>
    <t>KUBTI</t>
  </si>
  <si>
    <t>KUBUKU</t>
  </si>
  <si>
    <t>KUBURMBULA</t>
  </si>
  <si>
    <t>KUBWA</t>
  </si>
  <si>
    <t>KUDA</t>
  </si>
  <si>
    <t>KUDAN</t>
  </si>
  <si>
    <t>KUDOKURGU</t>
  </si>
  <si>
    <t>KUDU / YAMMA</t>
  </si>
  <si>
    <t>KUDURU</t>
  </si>
  <si>
    <t>KUFANA</t>
  </si>
  <si>
    <t>KUFENA</t>
  </si>
  <si>
    <t>KUFFEN</t>
  </si>
  <si>
    <t>KUJAMA</t>
  </si>
  <si>
    <t>KUJE CENTRAL</t>
  </si>
  <si>
    <t>KUJEKWA</t>
  </si>
  <si>
    <t>KUKA</t>
  </si>
  <si>
    <t>KUKADI/GUNDARI</t>
  </si>
  <si>
    <t>KUKAWA</t>
  </si>
  <si>
    <t>KUKI</t>
  </si>
  <si>
    <t>KUKUI</t>
  </si>
  <si>
    <t>KUKUM</t>
  </si>
  <si>
    <t>KULANI / DEGRE /SIKKAM</t>
  </si>
  <si>
    <t>KULISHIN</t>
  </si>
  <si>
    <t>KULLI</t>
  </si>
  <si>
    <t>KULLUWA</t>
  </si>
  <si>
    <t>KUMAGA</t>
  </si>
  <si>
    <t>KUMAKWAGH</t>
  </si>
  <si>
    <t>KUMALIA</t>
  </si>
  <si>
    <t>KUMBIYA - KUMBIYA</t>
  </si>
  <si>
    <t>KUMBONG</t>
  </si>
  <si>
    <t>KUMBOTSO</t>
  </si>
  <si>
    <t>KUMBUR</t>
  </si>
  <si>
    <t>KUMO CENTRAL</t>
  </si>
  <si>
    <t>KUMO EAST</t>
  </si>
  <si>
    <t>KUMO NORTH</t>
  </si>
  <si>
    <t>KUMO WEST</t>
  </si>
  <si>
    <t>KUMSHE /NDUGUNO</t>
  </si>
  <si>
    <t>KUMURYA</t>
  </si>
  <si>
    <t>KUNAI</t>
  </si>
  <si>
    <t>KUNCHI</t>
  </si>
  <si>
    <t>KUNDAV</t>
  </si>
  <si>
    <t>KUNDE</t>
  </si>
  <si>
    <t>KUNDU</t>
  </si>
  <si>
    <t>KUNDUM/DURUM</t>
  </si>
  <si>
    <t>KUNGURKI</t>
  </si>
  <si>
    <t>KUNINI</t>
  </si>
  <si>
    <t>KUNKURAWA</t>
  </si>
  <si>
    <t>KUNKYAM</t>
  </si>
  <si>
    <t>KUNYA</t>
  </si>
  <si>
    <t>KUPTO</t>
  </si>
  <si>
    <t>KURA</t>
  </si>
  <si>
    <t>KURANA BASSA/NGOSHE - SAMA'A</t>
  </si>
  <si>
    <t>KURBA</t>
  </si>
  <si>
    <t>KUREKEN SANI</t>
  </si>
  <si>
    <t>KURGWI</t>
  </si>
  <si>
    <t>KURI /LANO / LAMBAM</t>
  </si>
  <si>
    <t>KURIGA</t>
  </si>
  <si>
    <t>KURMI</t>
  </si>
  <si>
    <t>KURMIN JIBRIN</t>
  </si>
  <si>
    <t>KURMIN MUSA</t>
  </si>
  <si>
    <t>KURNAWA</t>
  </si>
  <si>
    <t>KURU</t>
  </si>
  <si>
    <t>KURU 'A'</t>
  </si>
  <si>
    <t>KURU 'B'</t>
  </si>
  <si>
    <t>KURUGU</t>
  </si>
  <si>
    <t>KURUNGBAU (A)</t>
  </si>
  <si>
    <t>KURUNGBAU (B)</t>
  </si>
  <si>
    <t>KURUNSUMAU</t>
  </si>
  <si>
    <t>KURYA</t>
  </si>
  <si>
    <t>KURYA MADARO</t>
  </si>
  <si>
    <t>KUSHE</t>
  </si>
  <si>
    <t>KUSHI</t>
  </si>
  <si>
    <t>KUTAMA</t>
  </si>
  <si>
    <t>KUTEMESI</t>
  </si>
  <si>
    <t>KUTUNKU</t>
  </si>
  <si>
    <t>KUTURU/MAYASA</t>
  </si>
  <si>
    <t>KUYA</t>
  </si>
  <si>
    <t>KUYAMBANA</t>
  </si>
  <si>
    <t>KUYAN BANA</t>
  </si>
  <si>
    <t>KUYELO</t>
  </si>
  <si>
    <t>KWA</t>
  </si>
  <si>
    <t>KWABA</t>
  </si>
  <si>
    <t>KWACHIRI</t>
  </si>
  <si>
    <t>KWADON / LIJI / KURBA</t>
  </si>
  <si>
    <t>KWAJA</t>
  </si>
  <si>
    <t>KWAJAFFA/HANG</t>
  </si>
  <si>
    <t>KWAJALI</t>
  </si>
  <si>
    <t>KWAKU</t>
  </si>
  <si>
    <t>KWALI CENTRAL</t>
  </si>
  <si>
    <t>KWALLA MOEDA</t>
  </si>
  <si>
    <t>KWALLA YITLA'AR</t>
  </si>
  <si>
    <t>KWALLAK</t>
  </si>
  <si>
    <t>KWAMARAWA</t>
  </si>
  <si>
    <t>KWAMI</t>
  </si>
  <si>
    <t>KWANCHI</t>
  </si>
  <si>
    <t>KWANDE</t>
  </si>
  <si>
    <t>KWANG</t>
  </si>
  <si>
    <t>KWANKWASO</t>
  </si>
  <si>
    <t>KWANYAWA</t>
  </si>
  <si>
    <t>KWARA</t>
  </si>
  <si>
    <t>KWARAU</t>
  </si>
  <si>
    <t>KWARBAI "A"</t>
  </si>
  <si>
    <t>KWARBAI "B"</t>
  </si>
  <si>
    <t>KWARE</t>
  </si>
  <si>
    <t>KWAREN GANUWA</t>
  </si>
  <si>
    <t>KWARHI</t>
  </si>
  <si>
    <t>KWARKIYA</t>
  </si>
  <si>
    <t>KWAS</t>
  </si>
  <si>
    <t>KWASHBAWA</t>
  </si>
  <si>
    <t>KWASSALLO</t>
  </si>
  <si>
    <t>KWASSAM</t>
  </si>
  <si>
    <t>KWATARKWASHI</t>
  </si>
  <si>
    <t>KWATAS</t>
  </si>
  <si>
    <t>KWATURU</t>
  </si>
  <si>
    <t>KWAYA KUSAR</t>
  </si>
  <si>
    <t>KWAYA-BUR/TANGA RUMTA</t>
  </si>
  <si>
    <t>KWESATI</t>
  </si>
  <si>
    <t>KYAKALE</t>
  </si>
  <si>
    <t>KYALLI</t>
  </si>
  <si>
    <t>KYAM BARAWA</t>
  </si>
  <si>
    <t>KYARAM</t>
  </si>
  <si>
    <t>LAFIYA</t>
  </si>
  <si>
    <t>LAGO</t>
  </si>
  <si>
    <t>LAJAWA</t>
  </si>
  <si>
    <t>LAJE</t>
  </si>
  <si>
    <t>LAKWAYA</t>
  </si>
  <si>
    <t>LALAIPIDO</t>
  </si>
  <si>
    <t>LALIN</t>
  </si>
  <si>
    <t>LAMBAGA/ARIKPA</t>
  </si>
  <si>
    <t>LAMBU</t>
  </si>
  <si>
    <t>LAME</t>
  </si>
  <si>
    <t>LAMIDO BORNO</t>
  </si>
  <si>
    <t>LAMINGA</t>
  </si>
  <si>
    <t>LAMISULA/JABBA MARI</t>
  </si>
  <si>
    <t>LAMMA</t>
  </si>
  <si>
    <t>LAMORDE</t>
  </si>
  <si>
    <t>LAMURDE</t>
  </si>
  <si>
    <t>LANGAI</t>
  </si>
  <si>
    <t>LANGEL</t>
  </si>
  <si>
    <t>LANGSHI</t>
  </si>
  <si>
    <t>LANKANG</t>
  </si>
  <si>
    <t>LANZAI</t>
  </si>
  <si>
    <t>LAPAN</t>
  </si>
  <si>
    <t>LASHEL</t>
  </si>
  <si>
    <t>LASSA</t>
  </si>
  <si>
    <t>LAU I</t>
  </si>
  <si>
    <t>LAU II</t>
  </si>
  <si>
    <t>LAUSU</t>
  </si>
  <si>
    <t>LAWANTI / MALAM / MASTARI / ABBARAM</t>
  </si>
  <si>
    <t>LAYI</t>
  </si>
  <si>
    <t>LAZURU</t>
  </si>
  <si>
    <t>LEKO</t>
  </si>
  <si>
    <t>LENI</t>
  </si>
  <si>
    <t>LERE</t>
  </si>
  <si>
    <t>LERE  SOUTH</t>
  </si>
  <si>
    <t>LERE NORTH</t>
  </si>
  <si>
    <t>LESSEL</t>
  </si>
  <si>
    <t>LIBBO</t>
  </si>
  <si>
    <t>LIEV I</t>
  </si>
  <si>
    <t>LIEV II</t>
  </si>
  <si>
    <t>LIKORO</t>
  </si>
  <si>
    <t>LIMAN ABAJI</t>
  </si>
  <si>
    <t>LIMANCIN-KONA</t>
  </si>
  <si>
    <t>LIMANTI</t>
  </si>
  <si>
    <t>LIMAWA</t>
  </si>
  <si>
    <t>LIPCHOK</t>
  </si>
  <si>
    <t>LISSAM I</t>
  </si>
  <si>
    <t>LISSAM II</t>
  </si>
  <si>
    <t>LIZZIN KEFFI/EZZEN</t>
  </si>
  <si>
    <t>LOBIRING</t>
  </si>
  <si>
    <t>LOGUMANE</t>
  </si>
  <si>
    <t>LOKO</t>
  </si>
  <si>
    <t>LOKORO</t>
  </si>
  <si>
    <t>LOKUWA</t>
  </si>
  <si>
    <t>LOSKURI</t>
  </si>
  <si>
    <t>LUGGERE</t>
  </si>
  <si>
    <t>LUMBU</t>
  </si>
  <si>
    <t>LUMBUV</t>
  </si>
  <si>
    <t>LUSA  "A"</t>
  </si>
  <si>
    <t>LUSA  "B"</t>
  </si>
  <si>
    <t>LUSA  "C"</t>
  </si>
  <si>
    <t>MA'AFA</t>
  </si>
  <si>
    <t>MABUDI</t>
  </si>
  <si>
    <t>MADA</t>
  </si>
  <si>
    <t>MADA STATION</t>
  </si>
  <si>
    <t>MADACHI</t>
  </si>
  <si>
    <t>MADACHI/GANGAI</t>
  </si>
  <si>
    <t>MADADI</t>
  </si>
  <si>
    <t>MADAGALI</t>
  </si>
  <si>
    <t>MADAKI</t>
  </si>
  <si>
    <t>MADAKIYA</t>
  </si>
  <si>
    <t>MADANGALA</t>
  </si>
  <si>
    <t>MADARA</t>
  </si>
  <si>
    <t>MADARI MATA</t>
  </si>
  <si>
    <t>MADAUCHI</t>
  </si>
  <si>
    <t>MADAWAKI</t>
  </si>
  <si>
    <t>MADIGAWA</t>
  </si>
  <si>
    <t>MADOBI</t>
  </si>
  <si>
    <t>MADZI</t>
  </si>
  <si>
    <t>MAFA</t>
  </si>
  <si>
    <t>MAFARA</t>
  </si>
  <si>
    <t>MAFONI</t>
  </si>
  <si>
    <t>MAGAJI</t>
  </si>
  <si>
    <t>MAGAJIN GARI</t>
  </si>
  <si>
    <t>MAGAJIN GARI I</t>
  </si>
  <si>
    <t>MAGAJIN GARI II</t>
  </si>
  <si>
    <t>MAGAJIN GARI III</t>
  </si>
  <si>
    <t>MAGAMA</t>
  </si>
  <si>
    <t>MAGAMI</t>
  </si>
  <si>
    <t>MAGARTA / SHEFFRI</t>
  </si>
  <si>
    <t>MAGU</t>
  </si>
  <si>
    <t>MAGUMERI</t>
  </si>
  <si>
    <t>MAH</t>
  </si>
  <si>
    <t>MAI GEMU</t>
  </si>
  <si>
    <t>MAIBURJI</t>
  </si>
  <si>
    <t>MAIGANA</t>
  </si>
  <si>
    <t>MAIGIZO 'A'</t>
  </si>
  <si>
    <t>MAIHA GARI</t>
  </si>
  <si>
    <t>MAIHULA</t>
  </si>
  <si>
    <t>MAI-IDANU</t>
  </si>
  <si>
    <t>MAIJUJU</t>
  </si>
  <si>
    <t>MAIMADI</t>
  </si>
  <si>
    <t>MAIMAKAWA</t>
  </si>
  <si>
    <t>MAIMUSARI</t>
  </si>
  <si>
    <t>MAINAKO</t>
  </si>
  <si>
    <t>MAINIKA</t>
  </si>
  <si>
    <t>MAINOK</t>
  </si>
  <si>
    <t>MAIRAMRI / YELERI / BAZAMRI</t>
  </si>
  <si>
    <t>MAIRARI</t>
  </si>
  <si>
    <t>MAIRI</t>
  </si>
  <si>
    <t>MAISANDARI</t>
  </si>
  <si>
    <t>MAITSIDAU</t>
  </si>
  <si>
    <t>MAIWA</t>
  </si>
  <si>
    <t>MAJIDADI</t>
  </si>
  <si>
    <t>MAJIDADI 'A'</t>
  </si>
  <si>
    <t>MAJIDADI 'B'</t>
  </si>
  <si>
    <t>MAKAMA</t>
  </si>
  <si>
    <t>MAKAMA 'A'</t>
  </si>
  <si>
    <t>MAKAMA 'B'</t>
  </si>
  <si>
    <t>MAKAMA/SARKI BAKI</t>
  </si>
  <si>
    <t>MAKAMI</t>
  </si>
  <si>
    <t>MAKARFI</t>
  </si>
  <si>
    <t>MAKAWA</t>
  </si>
  <si>
    <t>MAKERA</t>
  </si>
  <si>
    <t>MAKODA</t>
  </si>
  <si>
    <t>MAKWANGIJI</t>
  </si>
  <si>
    <t>MAKWARO</t>
  </si>
  <si>
    <t>MALALA</t>
  </si>
  <si>
    <t>MALAM KAUNARI</t>
  </si>
  <si>
    <t>MALAM SIDI</t>
  </si>
  <si>
    <t>MALLAGUM</t>
  </si>
  <si>
    <t>MALLAM MAJA</t>
  </si>
  <si>
    <t>MALLAMFATORI KESSA</t>
  </si>
  <si>
    <t>MALLERI</t>
  </si>
  <si>
    <t>MANCHOK</t>
  </si>
  <si>
    <t>MANDALA</t>
  </si>
  <si>
    <t>MANDARA GIRAU</t>
  </si>
  <si>
    <t>MANDAWARI</t>
  </si>
  <si>
    <t>MANGAR</t>
  </si>
  <si>
    <t>MANGOR</t>
  </si>
  <si>
    <t>MANGU  1</t>
  </si>
  <si>
    <t>MANGU  11</t>
  </si>
  <si>
    <t>MANGU HALLE</t>
  </si>
  <si>
    <t>MANGUN</t>
  </si>
  <si>
    <t>MANGUNA</t>
  </si>
  <si>
    <t>MANJEKIN</t>
  </si>
  <si>
    <t>MANYA</t>
  </si>
  <si>
    <t>MAPEO</t>
  </si>
  <si>
    <t>MARA / PALAMA</t>
  </si>
  <si>
    <t>MARADUN NORTH</t>
  </si>
  <si>
    <t>MARADUN SOUTH</t>
  </si>
  <si>
    <t>MARAKU</t>
  </si>
  <si>
    <t>MARAMA/KIDANG</t>
  </si>
  <si>
    <t>MARARRABA</t>
  </si>
  <si>
    <t>MARGUBA</t>
  </si>
  <si>
    <t>MARIRI</t>
  </si>
  <si>
    <t>MARIT/MAZAT</t>
  </si>
  <si>
    <t>MARKA / MALGE / AMCHAKA</t>
  </si>
  <si>
    <t>MARKE</t>
  </si>
  <si>
    <t>MARO</t>
  </si>
  <si>
    <t>MARTE</t>
  </si>
  <si>
    <t>MARU</t>
  </si>
  <si>
    <t>MASAMA</t>
  </si>
  <si>
    <t>MASANAWA</t>
  </si>
  <si>
    <t>MASBA / DALWA WEST</t>
  </si>
  <si>
    <t>MASHAMARI</t>
  </si>
  <si>
    <t>MASHEM</t>
  </si>
  <si>
    <t>MASHEMA</t>
  </si>
  <si>
    <t>MASU</t>
  </si>
  <si>
    <t>MATAN FADA</t>
  </si>
  <si>
    <t>MATSERI</t>
  </si>
  <si>
    <t>MAVO</t>
  </si>
  <si>
    <t>MAWULLI</t>
  </si>
  <si>
    <t>MAYANA</t>
  </si>
  <si>
    <t>MAYANCHI</t>
  </si>
  <si>
    <t>MAYERE</t>
  </si>
  <si>
    <t>MAYO BANI</t>
  </si>
  <si>
    <t>MAYO FARANG</t>
  </si>
  <si>
    <t>MAYO GOI</t>
  </si>
  <si>
    <t>MAYO INE</t>
  </si>
  <si>
    <t>MAYO LOPE</t>
  </si>
  <si>
    <t>MAYO RANEWO</t>
  </si>
  <si>
    <t>MAYO SELBE</t>
  </si>
  <si>
    <t>MAYO-BELWA</t>
  </si>
  <si>
    <t>MAYOKALAYE</t>
  </si>
  <si>
    <t>MAYO-NDAGA</t>
  </si>
  <si>
    <t>MAYONGULI</t>
  </si>
  <si>
    <t>MBAA VARAKAA</t>
  </si>
  <si>
    <t>MBAADE</t>
  </si>
  <si>
    <t>MBAAJIR AKAA</t>
  </si>
  <si>
    <t>MBAAKA</t>
  </si>
  <si>
    <t>MBAAKURA</t>
  </si>
  <si>
    <t>MBAANKU</t>
  </si>
  <si>
    <t>MBAANYAM</t>
  </si>
  <si>
    <t>MBAAPEN</t>
  </si>
  <si>
    <t>MBAATIRKYAA</t>
  </si>
  <si>
    <t>MBAAYO</t>
  </si>
  <si>
    <t>MBAAZAGEE</t>
  </si>
  <si>
    <t>MBABAI</t>
  </si>
  <si>
    <t>MBABUANDE</t>
  </si>
  <si>
    <t>MBABUR</t>
  </si>
  <si>
    <t>MBACHAVER IKYONDO</t>
  </si>
  <si>
    <t>MBACHER</t>
  </si>
  <si>
    <t>MBACHOHON</t>
  </si>
  <si>
    <t>MBADAM</t>
  </si>
  <si>
    <t>MBADEDE</t>
  </si>
  <si>
    <t>MBADIM</t>
  </si>
  <si>
    <t>MBADURA</t>
  </si>
  <si>
    <t>MBADWEM</t>
  </si>
  <si>
    <t>MBADYUL</t>
  </si>
  <si>
    <t>MBAGBA</t>
  </si>
  <si>
    <t>MBAGBA/MBAIKYAN</t>
  </si>
  <si>
    <t>MBAGBAM</t>
  </si>
  <si>
    <t>MBAGBER</t>
  </si>
  <si>
    <t>MBAGBERA</t>
  </si>
  <si>
    <t>MBAGUSA/MBATSER</t>
  </si>
  <si>
    <t>MBAGWAZA</t>
  </si>
  <si>
    <t>MBAGWE</t>
  </si>
  <si>
    <t>MBAIASE</t>
  </si>
  <si>
    <t>MBAIGBA</t>
  </si>
  <si>
    <t>MBAIKYAA</t>
  </si>
  <si>
    <t>MBAIKYAAN</t>
  </si>
  <si>
    <t>MBAIKYASE</t>
  </si>
  <si>
    <t>MBAIKYO/MBAYIA</t>
  </si>
  <si>
    <t>MBAIKYONGO/NYIFON</t>
  </si>
  <si>
    <t>MBAIKYOR</t>
  </si>
  <si>
    <t>MBAIKYU</t>
  </si>
  <si>
    <t>MBAITYOUGH</t>
  </si>
  <si>
    <t>MBAIWARNYAM</t>
  </si>
  <si>
    <t>MBAJIR</t>
  </si>
  <si>
    <t>MBAJOR</t>
  </si>
  <si>
    <t>MBAKAANGE</t>
  </si>
  <si>
    <t>MBAKE</t>
  </si>
  <si>
    <t>MBAKETSA</t>
  </si>
  <si>
    <t>MBAKPER</t>
  </si>
  <si>
    <t>MBAKUHA</t>
  </si>
  <si>
    <t>MBAKWAKEM</t>
  </si>
  <si>
    <t>MBAKWEN</t>
  </si>
  <si>
    <t>MBAKYAAN</t>
  </si>
  <si>
    <t>MBAKYAHA</t>
  </si>
  <si>
    <t>MBALAGH</t>
  </si>
  <si>
    <t>MBALALA</t>
  </si>
  <si>
    <t>MBALOM</t>
  </si>
  <si>
    <t>MBAMBA</t>
  </si>
  <si>
    <t>MBAMNGA</t>
  </si>
  <si>
    <t>MBAMOI</t>
  </si>
  <si>
    <t>MBAN/ZAMKO</t>
  </si>
  <si>
    <t>MBANOR</t>
  </si>
  <si>
    <t>MBANYAGBER</t>
  </si>
  <si>
    <t>MBANYAMSHI</t>
  </si>
  <si>
    <t>MBANYUMANGBAGH</t>
  </si>
  <si>
    <t>MBAPA</t>
  </si>
  <si>
    <t>MBAR/MANGAR</t>
  </si>
  <si>
    <t>MBASOMBO</t>
  </si>
  <si>
    <t>MBATAN</t>
  </si>
  <si>
    <t>MBATER</t>
  </si>
  <si>
    <t>MBATIAN</t>
  </si>
  <si>
    <t>MBATSEN</t>
  </si>
  <si>
    <t>MBATSER</t>
  </si>
  <si>
    <t>MBATULA/MBEREV</t>
  </si>
  <si>
    <t>MBATYOUGH</t>
  </si>
  <si>
    <t>MBATYU</t>
  </si>
  <si>
    <t>MBAVOA</t>
  </si>
  <si>
    <t>MBAVUUR</t>
  </si>
  <si>
    <t>MBAWA</t>
  </si>
  <si>
    <t>MBAWAR</t>
  </si>
  <si>
    <t>MBAYA</t>
  </si>
  <si>
    <t>MBAYAKA</t>
  </si>
  <si>
    <t>MBAYAM</t>
  </si>
  <si>
    <t>MBAYEGH</t>
  </si>
  <si>
    <t>MBAYEGH/MBAIKYER</t>
  </si>
  <si>
    <t>MBAYENGE</t>
  </si>
  <si>
    <t>MBAYER/YANDEV</t>
  </si>
  <si>
    <t>MBAYOM</t>
  </si>
  <si>
    <t>MBAYONGO</t>
  </si>
  <si>
    <t>MBAYOO</t>
  </si>
  <si>
    <t>MBAZUN</t>
  </si>
  <si>
    <t>MBOA KURA</t>
  </si>
  <si>
    <t>MBULA KULI</t>
  </si>
  <si>
    <t>MBULIYA / GONIRI / SIRAJA</t>
  </si>
  <si>
    <t>MBULO</t>
  </si>
  <si>
    <t>MEKIYA</t>
  </si>
  <si>
    <t>MENEV</t>
  </si>
  <si>
    <t>MERKYEN</t>
  </si>
  <si>
    <t>MESAR-TUDU</t>
  </si>
  <si>
    <t>MGBEBONGUN</t>
  </si>
  <si>
    <t>MICHIHE</t>
  </si>
  <si>
    <t>MICHIKA  I</t>
  </si>
  <si>
    <t>MICHIKA  II</t>
  </si>
  <si>
    <t>MIJILU</t>
  </si>
  <si>
    <t>MINJIBIR</t>
  </si>
  <si>
    <t>MINKISI/ WURO NGIKI</t>
  </si>
  <si>
    <t>MINTAR</t>
  </si>
  <si>
    <t>MIRINGA</t>
  </si>
  <si>
    <t>MIYA  EAST</t>
  </si>
  <si>
    <t>MIYA  WEST</t>
  </si>
  <si>
    <t>MIYE</t>
  </si>
  <si>
    <t>MODA / DLAKA / GHENJUWA</t>
  </si>
  <si>
    <t>MODERN MARKET</t>
  </si>
  <si>
    <t>MODIRE/ VINIKILANG</t>
  </si>
  <si>
    <t>MODOMAWA EAST</t>
  </si>
  <si>
    <t>MODOMAWA WEST</t>
  </si>
  <si>
    <t>MODUARI / BARWARI</t>
  </si>
  <si>
    <t>MODURI</t>
  </si>
  <si>
    <t>MOEKAT</t>
  </si>
  <si>
    <t>MOFIO</t>
  </si>
  <si>
    <t>MOHOLO</t>
  </si>
  <si>
    <t>MONGUNO</t>
  </si>
  <si>
    <t>MONKIN A</t>
  </si>
  <si>
    <t>MONKIN B</t>
  </si>
  <si>
    <t>MOON</t>
  </si>
  <si>
    <t>MORAI</t>
  </si>
  <si>
    <t>MOROA</t>
  </si>
  <si>
    <t>MUCHALLA</t>
  </si>
  <si>
    <t>MUCHIA</t>
  </si>
  <si>
    <t>MUDU / KAZA</t>
  </si>
  <si>
    <t>MUGULBU/ YADAFA</t>
  </si>
  <si>
    <t>MUJARA</t>
  </si>
  <si>
    <t>MUJIGINE</t>
  </si>
  <si>
    <t>MULGWAI / KOPCHI</t>
  </si>
  <si>
    <t>MULIYE / JEMURI</t>
  </si>
  <si>
    <t>MUN/MUNSAL</t>
  </si>
  <si>
    <t>MUNBUTBO</t>
  </si>
  <si>
    <t>MUNKAVICITA</t>
  </si>
  <si>
    <t>MUNTSIRA</t>
  </si>
  <si>
    <t>MURMUR  SOUTH</t>
  </si>
  <si>
    <t>MURMUR NORTH</t>
  </si>
  <si>
    <t>MUSHERE  WEST</t>
  </si>
  <si>
    <t>MUSHERE CENTRAL</t>
  </si>
  <si>
    <t>MUSSA</t>
  </si>
  <si>
    <t>MUSUNE</t>
  </si>
  <si>
    <t>MUTUM BIYU I</t>
  </si>
  <si>
    <t>MUTUM BIYU II</t>
  </si>
  <si>
    <t>MWONA</t>
  </si>
  <si>
    <t>NAFADA CENTRAL</t>
  </si>
  <si>
    <t>NAFADA EAST</t>
  </si>
  <si>
    <t>NAFADA WEST</t>
  </si>
  <si>
    <t>NAHUCE</t>
  </si>
  <si>
    <t>NA'IBAWA</t>
  </si>
  <si>
    <t>NAKERE</t>
  </si>
  <si>
    <t>NAM NAI</t>
  </si>
  <si>
    <t>NAMARAN</t>
  </si>
  <si>
    <t>NAMTARI</t>
  </si>
  <si>
    <t>NAMU</t>
  </si>
  <si>
    <t>NANDU</t>
  </si>
  <si>
    <t>NARAGUTA 'A'</t>
  </si>
  <si>
    <t>NARAGUTA 'B'</t>
  </si>
  <si>
    <t>NARAYI</t>
  </si>
  <si>
    <t>NARIYA</t>
  </si>
  <si>
    <t>NASARAWA</t>
  </si>
  <si>
    <t>NASARAWA  CENTRAL</t>
  </si>
  <si>
    <t>NASARAWA BAKIN KASUWA</t>
  </si>
  <si>
    <t>NASARAWA EAST</t>
  </si>
  <si>
    <t>NASARAWA EGGON</t>
  </si>
  <si>
    <t>NASARAWA GODAL EAST</t>
  </si>
  <si>
    <t>NASARAWA GODAL WEST</t>
  </si>
  <si>
    <t>NASARAWA MAIN TOWN</t>
  </si>
  <si>
    <t>NASARAWA NORTH</t>
  </si>
  <si>
    <t>NASARAWA SOUTH</t>
  </si>
  <si>
    <t>NASARU</t>
  </si>
  <si>
    <t>NASSARAWO</t>
  </si>
  <si>
    <t>NASSARAWO DEMSA</t>
  </si>
  <si>
    <t>NASSARAWO JERENG</t>
  </si>
  <si>
    <t>NASSARWAN DOYA</t>
  </si>
  <si>
    <t>NATA'ALA</t>
  </si>
  <si>
    <t>NDAFORO/GEANDA</t>
  </si>
  <si>
    <t>NDIKONG</t>
  </si>
  <si>
    <t>NDUFU</t>
  </si>
  <si>
    <t>NDUKU</t>
  </si>
  <si>
    <t>NDUM-YAJI</t>
  </si>
  <si>
    <t>NDUYAH</t>
  </si>
  <si>
    <t>NEMEL</t>
  </si>
  <si>
    <t>NENZEV</t>
  </si>
  <si>
    <t>NGALA WARD</t>
  </si>
  <si>
    <t>NGAMDU</t>
  </si>
  <si>
    <t>NGAMMA</t>
  </si>
  <si>
    <t>NGBAKOWO</t>
  </si>
  <si>
    <t>NGELEIWA</t>
  </si>
  <si>
    <t>NGETRA</t>
  </si>
  <si>
    <t>NGOHI</t>
  </si>
  <si>
    <t>NGOSHE</t>
  </si>
  <si>
    <t>NGUBALA</t>
  </si>
  <si>
    <t>NGUDA / WUYARAM</t>
  </si>
  <si>
    <t>NGUDAA/ADDAMARI</t>
  </si>
  <si>
    <t>NGUDORAM</t>
  </si>
  <si>
    <t>NGULDE</t>
  </si>
  <si>
    <t>NGURNO</t>
  </si>
  <si>
    <t>NGUROJE</t>
  </si>
  <si>
    <t>NGURORE</t>
  </si>
  <si>
    <t>NINGEV</t>
  </si>
  <si>
    <t>NINGI</t>
  </si>
  <si>
    <t>NINGO / BOHAR</t>
  </si>
  <si>
    <t>NINKORO</t>
  </si>
  <si>
    <t>NINZAM NORTH</t>
  </si>
  <si>
    <t>NINZAM SOUTH</t>
  </si>
  <si>
    <t>NINZAM WEST</t>
  </si>
  <si>
    <t>NJINE</t>
  </si>
  <si>
    <t>NJUWANDE</t>
  </si>
  <si>
    <t>NOK</t>
  </si>
  <si>
    <t>NONO / KUNWAL / W. BIRDEKA</t>
  </si>
  <si>
    <t>NORTH BANK I</t>
  </si>
  <si>
    <t>NORTH BANK II</t>
  </si>
  <si>
    <t>NUKU</t>
  </si>
  <si>
    <t>NUMAN I</t>
  </si>
  <si>
    <t>NUMAN II</t>
  </si>
  <si>
    <t>NUMAN III</t>
  </si>
  <si>
    <t>NUNKU</t>
  </si>
  <si>
    <t>NYAJA I</t>
  </si>
  <si>
    <t>NYAJA II</t>
  </si>
  <si>
    <t>NYALERI/SANDIA/YEJIWA</t>
  </si>
  <si>
    <t>NYALUM/KAMPANI</t>
  </si>
  <si>
    <t>NYANYA</t>
  </si>
  <si>
    <t>NYER</t>
  </si>
  <si>
    <t>NYIBANGO</t>
  </si>
  <si>
    <t>NYIDO/TOSSO</t>
  </si>
  <si>
    <t>NYIEV</t>
  </si>
  <si>
    <t>NYITA</t>
  </si>
  <si>
    <t>NYUWAR / JESSU</t>
  </si>
  <si>
    <t>NZOROV</t>
  </si>
  <si>
    <t>OBA</t>
  </si>
  <si>
    <t>OBAGAJI</t>
  </si>
  <si>
    <t>OBARIKE</t>
  </si>
  <si>
    <t>OBEKO</t>
  </si>
  <si>
    <t>OBENE</t>
  </si>
  <si>
    <t>OBI</t>
  </si>
  <si>
    <t>OBORU/OYE</t>
  </si>
  <si>
    <t>OCHOBO</t>
  </si>
  <si>
    <t>ODIAPA</t>
  </si>
  <si>
    <t>ODU</t>
  </si>
  <si>
    <t>ODUGBEHO</t>
  </si>
  <si>
    <t>OFOKE</t>
  </si>
  <si>
    <t>OGBAULU</t>
  </si>
  <si>
    <t>OGEGE</t>
  </si>
  <si>
    <t>OGLEWU EHAJE</t>
  </si>
  <si>
    <t>OGLEWU ICHO</t>
  </si>
  <si>
    <t>OGORE</t>
  </si>
  <si>
    <t>OGWULE OGBAULU</t>
  </si>
  <si>
    <t>OGWULE-KADUNA</t>
  </si>
  <si>
    <t>OIJI</t>
  </si>
  <si>
    <t>OJIGO</t>
  </si>
  <si>
    <t>OJOGA</t>
  </si>
  <si>
    <t>OJU</t>
  </si>
  <si>
    <t>OKETE</t>
  </si>
  <si>
    <t>OKI</t>
  </si>
  <si>
    <t>OKOKOLO</t>
  </si>
  <si>
    <t>OKONOBO</t>
  </si>
  <si>
    <t>OKPAILE/INGLE</t>
  </si>
  <si>
    <t>OKPOGA CENTRAL</t>
  </si>
  <si>
    <t>OKPOGA NORTH</t>
  </si>
  <si>
    <t>OKPOGA SOUTH</t>
  </si>
  <si>
    <t>OKPOGA WEST</t>
  </si>
  <si>
    <t>OKPOKPO</t>
  </si>
  <si>
    <t>OKPOKWU</t>
  </si>
  <si>
    <t>OKWUDU</t>
  </si>
  <si>
    <t>OKWUTUNGBE</t>
  </si>
  <si>
    <t>OLACHAGBAHA</t>
  </si>
  <si>
    <t>OLD GAMBORU 'A'</t>
  </si>
  <si>
    <t>OLD MAIDUGURI</t>
  </si>
  <si>
    <t>ONYAGEDE ICHO (OGOLI)</t>
  </si>
  <si>
    <t>ONYAGEDE-EHAJE (ALLE)</t>
  </si>
  <si>
    <t>OPALO</t>
  </si>
  <si>
    <t>ORIHI</t>
  </si>
  <si>
    <t>OROKAM I</t>
  </si>
  <si>
    <t>OROKAM II</t>
  </si>
  <si>
    <t>OROKAM III</t>
  </si>
  <si>
    <t>OROZO</t>
  </si>
  <si>
    <t>OSHIGBUDU</t>
  </si>
  <si>
    <t>OTOBI</t>
  </si>
  <si>
    <t>OTUKPO TOWN CENTRAL</t>
  </si>
  <si>
    <t>OTUKPO TOWN EAST</t>
  </si>
  <si>
    <t>OTUKPO TOWN WEST</t>
  </si>
  <si>
    <t>OWO</t>
  </si>
  <si>
    <t>PAI</t>
  </si>
  <si>
    <t>PAIKO</t>
  </si>
  <si>
    <t>PAJAT</t>
  </si>
  <si>
    <t>PAKI</t>
  </si>
  <si>
    <t>PAKKA</t>
  </si>
  <si>
    <t>PALA</t>
  </si>
  <si>
    <t>PALI</t>
  </si>
  <si>
    <t>PALLAM</t>
  </si>
  <si>
    <t>PAMA/WHITAMBAYA</t>
  </si>
  <si>
    <t>PAMBEGUA</t>
  </si>
  <si>
    <t>PAN HAUYA</t>
  </si>
  <si>
    <t>PAN YAM</t>
  </si>
  <si>
    <t>PANDA / KARE</t>
  </si>
  <si>
    <t>PANGSHOM</t>
  </si>
  <si>
    <t>PANISAU</t>
  </si>
  <si>
    <t>PANKSHIN  CHIGWONG</t>
  </si>
  <si>
    <t>PANKSHIN  SOUTH (BELNING)</t>
  </si>
  <si>
    <t>PANKSHIN CENTRAL</t>
  </si>
  <si>
    <t>PANSHEKARA</t>
  </si>
  <si>
    <t>PANTAMI</t>
  </si>
  <si>
    <t>PANTISAWA I</t>
  </si>
  <si>
    <t>PANTISAWA II</t>
  </si>
  <si>
    <t>PAPA</t>
  </si>
  <si>
    <t>PARI</t>
  </si>
  <si>
    <t>PARIYA</t>
  </si>
  <si>
    <t>PEMI</t>
  </si>
  <si>
    <t>PETA</t>
  </si>
  <si>
    <t>PIAPUNG 'A'</t>
  </si>
  <si>
    <t>PIAPUNG 'B'</t>
  </si>
  <si>
    <t>PIL GANI</t>
  </si>
  <si>
    <t>PINDIGA</t>
  </si>
  <si>
    <t>PISHE/YASHI</t>
  </si>
  <si>
    <t>POESHIP</t>
  </si>
  <si>
    <t>POLCHI</t>
  </si>
  <si>
    <t>PUBA/VIDAU/LOKOJA</t>
  </si>
  <si>
    <t>PUJE</t>
  </si>
  <si>
    <t>PULKA/BOKKO</t>
  </si>
  <si>
    <t>PUPULE I</t>
  </si>
  <si>
    <t>PUPULE II</t>
  </si>
  <si>
    <t>PUPULE III</t>
  </si>
  <si>
    <t>PUROKAYO</t>
  </si>
  <si>
    <t>PUSHIT</t>
  </si>
  <si>
    <t>RABA</t>
  </si>
  <si>
    <t>RAFAN</t>
  </si>
  <si>
    <t>RAFIN KADA</t>
  </si>
  <si>
    <t>RAGA</t>
  </si>
  <si>
    <t>RAGADA</t>
  </si>
  <si>
    <t>RAGWAM/MAGONSHI</t>
  </si>
  <si>
    <t>RAHAMA</t>
  </si>
  <si>
    <t>RA-HOSS</t>
  </si>
  <si>
    <t>RAMIN KURA</t>
  </si>
  <si>
    <t>RANDAGI</t>
  </si>
  <si>
    <t>RANGAN</t>
  </si>
  <si>
    <t>RANGAZA</t>
  </si>
  <si>
    <t>RANKA</t>
  </si>
  <si>
    <t>RANN  "A"</t>
  </si>
  <si>
    <t>RANN "B''/DAIMA</t>
  </si>
  <si>
    <t>RANO</t>
  </si>
  <si>
    <t>RANTAN</t>
  </si>
  <si>
    <t>RAUTA / GEJI</t>
  </si>
  <si>
    <t>RAWAYYA/ BELA</t>
  </si>
  <si>
    <t>REAK</t>
  </si>
  <si>
    <t>RIBADU</t>
  </si>
  <si>
    <t>RIBI</t>
  </si>
  <si>
    <t>RIBINA</t>
  </si>
  <si>
    <t>RICHA</t>
  </si>
  <si>
    <t>RICHIFA</t>
  </si>
  <si>
    <t>RIDAWA</t>
  </si>
  <si>
    <t>RIDO</t>
  </si>
  <si>
    <t>RIGACHIKUN</t>
  </si>
  <si>
    <t>RIGANGE</t>
  </si>
  <si>
    <t>RIGAR DUKA</t>
  </si>
  <si>
    <t>RIGASA</t>
  </si>
  <si>
    <t>RIJIYA</t>
  </si>
  <si>
    <t>RIJIYAR LEMO</t>
  </si>
  <si>
    <t>RIJIYAR ZAKI</t>
  </si>
  <si>
    <t>RIKADAWA</t>
  </si>
  <si>
    <t>RIM</t>
  </si>
  <si>
    <t>RIMAU</t>
  </si>
  <si>
    <t>RIMBA EBAGI</t>
  </si>
  <si>
    <t>RIMI</t>
  </si>
  <si>
    <t>RIMIN DAKO</t>
  </si>
  <si>
    <t>RIMIN GADO</t>
  </si>
  <si>
    <t>RINI</t>
  </si>
  <si>
    <t>RIRIWAI</t>
  </si>
  <si>
    <t>RIYOM</t>
  </si>
  <si>
    <t>ROGO</t>
  </si>
  <si>
    <t>ROGO RUMA</t>
  </si>
  <si>
    <t>ROGO SABON GARI</t>
  </si>
  <si>
    <t>ROMO</t>
  </si>
  <si>
    <t>ROYONGO</t>
  </si>
  <si>
    <t>RUBOCHI</t>
  </si>
  <si>
    <t>RUFU</t>
  </si>
  <si>
    <t>RUKUBI</t>
  </si>
  <si>
    <t>RUKUDAWA</t>
  </si>
  <si>
    <t>RUMDE</t>
  </si>
  <si>
    <t>RUMI</t>
  </si>
  <si>
    <t>RUMO</t>
  </si>
  <si>
    <t>RURUM SABON-GARI</t>
  </si>
  <si>
    <t>RURUM TSOHON-GARI</t>
  </si>
  <si>
    <t>RUWAN BAGO</t>
  </si>
  <si>
    <t>RUWAN BORE</t>
  </si>
  <si>
    <t>RUWAN DORAWA</t>
  </si>
  <si>
    <t>RUWAN GIZO</t>
  </si>
  <si>
    <t>RUWAN JEMA</t>
  </si>
  <si>
    <t>S/BAURA/S/MAFARA</t>
  </si>
  <si>
    <t>S/GGARIN AREWA TIRKANIYA</t>
  </si>
  <si>
    <t>SABCHEM</t>
  </si>
  <si>
    <t>SABON BIRINI</t>
  </si>
  <si>
    <t>SABON BIRNI</t>
  </si>
  <si>
    <t>SABON BIRNIN</t>
  </si>
  <si>
    <t>SABON BIRNIN DAJI</t>
  </si>
  <si>
    <t>SABON GARI</t>
  </si>
  <si>
    <t>SABON GARI HUNKUYI</t>
  </si>
  <si>
    <t>SABON GARI NORTH</t>
  </si>
  <si>
    <t>SABON GARI SOUTH</t>
  </si>
  <si>
    <t>SABON GIDA</t>
  </si>
  <si>
    <t>SABON LAYI</t>
  </si>
  <si>
    <t>SABON PEGI</t>
  </si>
  <si>
    <t>SABON SARA</t>
  </si>
  <si>
    <t>SABON SARKI</t>
  </si>
  <si>
    <t>SABON TASHA</t>
  </si>
  <si>
    <t>SABONGARI EAST</t>
  </si>
  <si>
    <t>SABONGARI WEST</t>
  </si>
  <si>
    <t>SABSABUWA</t>
  </si>
  <si>
    <t>SABSABWA / SOYE/ BULONGU</t>
  </si>
  <si>
    <t>SABZURO</t>
  </si>
  <si>
    <t>SADE</t>
  </si>
  <si>
    <t>SAGHER/UKUSU</t>
  </si>
  <si>
    <t>SAGHEV</t>
  </si>
  <si>
    <t>SAGIR</t>
  </si>
  <si>
    <t>SAIDAWA</t>
  </si>
  <si>
    <t>SAJI</t>
  </si>
  <si>
    <t>SAKAJIKI</t>
  </si>
  <si>
    <t>SAKARATSA</t>
  </si>
  <si>
    <t>SAKWA</t>
  </si>
  <si>
    <t>SAKWA/HEMA</t>
  </si>
  <si>
    <t>SALUWE</t>
  </si>
  <si>
    <t>SAMA</t>
  </si>
  <si>
    <t>SAMARU</t>
  </si>
  <si>
    <t>SAMAWA</t>
  </si>
  <si>
    <t>SAMBAM</t>
  </si>
  <si>
    <t>SAMBUWAL</t>
  </si>
  <si>
    <t>SAMINAKA</t>
  </si>
  <si>
    <t>SANDA</t>
  </si>
  <si>
    <t>SANGASUMI</t>
  </si>
  <si>
    <t>SANI MAI MAGGE</t>
  </si>
  <si>
    <t>SANKALAWA</t>
  </si>
  <si>
    <t>SANSAN</t>
  </si>
  <si>
    <t>SARARIN-GEZAWA</t>
  </si>
  <si>
    <t>SARBI</t>
  </si>
  <si>
    <t>SARE-SARE</t>
  </si>
  <si>
    <t>SARINA</t>
  </si>
  <si>
    <t>SARKIN ARAB</t>
  </si>
  <si>
    <t>SARKIN DAWAKI</t>
  </si>
  <si>
    <t>SARKIN DUTSE</t>
  </si>
  <si>
    <t>SARKIN KUDU I</t>
  </si>
  <si>
    <t>SARKIN KUDU II</t>
  </si>
  <si>
    <t>SARKIN KUDU III</t>
  </si>
  <si>
    <t>SARKIN SHIRA</t>
  </si>
  <si>
    <t>SARMA/AKUYAM</t>
  </si>
  <si>
    <t>SATAME</t>
  </si>
  <si>
    <t>SAULAWA</t>
  </si>
  <si>
    <t>SAUNA R/ GORA</t>
  </si>
  <si>
    <t>SAYA-SAYA</t>
  </si>
  <si>
    <t>SAYE</t>
  </si>
  <si>
    <t>SENDIRDE</t>
  </si>
  <si>
    <t>SENGEV</t>
  </si>
  <si>
    <t>SENGEV/YENGEV</t>
  </si>
  <si>
    <t>SERTI 'A'</t>
  </si>
  <si>
    <t>SERTI 'B'</t>
  </si>
  <si>
    <t>SHA</t>
  </si>
  <si>
    <t>SHABA</t>
  </si>
  <si>
    <t>SHABU/KWANDERE</t>
  </si>
  <si>
    <t>SHAFAN ABAKPA I</t>
  </si>
  <si>
    <t>SHAFAN KWATTO I</t>
  </si>
  <si>
    <t>SHAFFA</t>
  </si>
  <si>
    <t>SHAGOGO</t>
  </si>
  <si>
    <t>SHAHUCHI</t>
  </si>
  <si>
    <t>SHAKOGI</t>
  </si>
  <si>
    <t>SHAMAKAWA</t>
  </si>
  <si>
    <t>SHAMAKI</t>
  </si>
  <si>
    <t>SHANAWA</t>
  </si>
  <si>
    <t>SHANGO</t>
  </si>
  <si>
    <t>SHANGUI</t>
  </si>
  <si>
    <t>SHANI</t>
  </si>
  <si>
    <t>SHANONO</t>
  </si>
  <si>
    <t>SHARADA</t>
  </si>
  <si>
    <t>SHARUBUTU</t>
  </si>
  <si>
    <t>SHEGE I</t>
  </si>
  <si>
    <t>SHEHURI  NORTH</t>
  </si>
  <si>
    <t>SHEHURI / HAUSARI / MAIRI</t>
  </si>
  <si>
    <t>SHEHURI SOUTH</t>
  </si>
  <si>
    <t>SHELLENG</t>
  </si>
  <si>
    <t>SHELMI / SUKUR/ VAPURA</t>
  </si>
  <si>
    <t>SHEN</t>
  </si>
  <si>
    <t>SHENDAM CENTRAL (A)</t>
  </si>
  <si>
    <t>SHENDAM CENTRAL (B)</t>
  </si>
  <si>
    <t>SHERE</t>
  </si>
  <si>
    <t>SHERE EAST</t>
  </si>
  <si>
    <t>SHERE WEST</t>
  </si>
  <si>
    <t>SHESHE</t>
  </si>
  <si>
    <t>SHETTIMARI</t>
  </si>
  <si>
    <t>SHIBONG</t>
  </si>
  <si>
    <t>SHIKA</t>
  </si>
  <si>
    <t>SHIKARKIR</t>
  </si>
  <si>
    <t>SHIMANKAR</t>
  </si>
  <si>
    <t>SHINKAFI NORTH</t>
  </si>
  <si>
    <t>SHINKAFI SOUTH</t>
  </si>
  <si>
    <t>SHIRA</t>
  </si>
  <si>
    <t>SHITILE</t>
  </si>
  <si>
    <t>SHIYAR GALADIMA</t>
  </si>
  <si>
    <t>SHIYAR KAYAYE/MATUSGI</t>
  </si>
  <si>
    <t>SHIYAR RAFI</t>
  </si>
  <si>
    <t>SHOROV</t>
  </si>
  <si>
    <t>SHOUGH</t>
  </si>
  <si>
    <t>SHUWAKI</t>
  </si>
  <si>
    <t>SIGAL/KARCHE</t>
  </si>
  <si>
    <t>SIGIRE</t>
  </si>
  <si>
    <t>SINA / KAMALE / KWANDE</t>
  </si>
  <si>
    <t>SINTALI</t>
  </si>
  <si>
    <t>SIRKO</t>
  </si>
  <si>
    <t>SITTI</t>
  </si>
  <si>
    <t>SOBA</t>
  </si>
  <si>
    <t>SOGOMA / AFUYE</t>
  </si>
  <si>
    <t>SOJIRI/ NGURO - NGURO</t>
  </si>
  <si>
    <t>SONG GARI</t>
  </si>
  <si>
    <t>SONG WAJE</t>
  </si>
  <si>
    <t>SOPP</t>
  </si>
  <si>
    <t>SORAU 'A'</t>
  </si>
  <si>
    <t>SORAU 'B'</t>
  </si>
  <si>
    <t>STAFF QUARTERS</t>
  </si>
  <si>
    <t>SUGU</t>
  </si>
  <si>
    <t>SUGUNDURE</t>
  </si>
  <si>
    <t>SUKTU</t>
  </si>
  <si>
    <t>SUKUMU / TILLIJO</t>
  </si>
  <si>
    <t>SULUMTHLA</t>
  </si>
  <si>
    <t>SUMAILA</t>
  </si>
  <si>
    <t>SUMBU I</t>
  </si>
  <si>
    <t>SUMBU II</t>
  </si>
  <si>
    <t>SUNKANI</t>
  </si>
  <si>
    <t>SUNTAI</t>
  </si>
  <si>
    <t>SURE</t>
  </si>
  <si>
    <t>SUWA</t>
  </si>
  <si>
    <t>SWA / REF / W. WAJA</t>
  </si>
  <si>
    <t>TA'AGBE</t>
  </si>
  <si>
    <t>TABAN SANI</t>
  </si>
  <si>
    <t>TABANNI</t>
  </si>
  <si>
    <t>TAFAN</t>
  </si>
  <si>
    <t>TAFAWA BALEWA</t>
  </si>
  <si>
    <t>TAGWAYE</t>
  </si>
  <si>
    <t>TA-HOSS</t>
  </si>
  <si>
    <t>TAHU</t>
  </si>
  <si>
    <t>TAKAI</t>
  </si>
  <si>
    <t>TAKALAFIYA</t>
  </si>
  <si>
    <t>TAKAU 'B'</t>
  </si>
  <si>
    <t>TAKE TSABA/MAKERA</t>
  </si>
  <si>
    <t>TAL</t>
  </si>
  <si>
    <t>TALASSE / DONG / REME</t>
  </si>
  <si>
    <t>TALGWANG</t>
  </si>
  <si>
    <t>TALLUM</t>
  </si>
  <si>
    <t>TAMA</t>
  </si>
  <si>
    <t>TAMAWA</t>
  </si>
  <si>
    <t>TAMBAJAM</t>
  </si>
  <si>
    <t>TAMBO</t>
  </si>
  <si>
    <t>TAMBURAWA</t>
  </si>
  <si>
    <t>TAMBURAWAR GABAS</t>
  </si>
  <si>
    <t>TAMSU NGAMDUA</t>
  </si>
  <si>
    <t>TANAWA</t>
  </si>
  <si>
    <t>TANGAJI</t>
  </si>
  <si>
    <t>TANGAR</t>
  </si>
  <si>
    <t>TANGLANG</t>
  </si>
  <si>
    <t>TANGUR</t>
  </si>
  <si>
    <t>TANTATU</t>
  </si>
  <si>
    <t>TAPSHIN</t>
  </si>
  <si>
    <t>TARAI</t>
  </si>
  <si>
    <t>TARAUNI</t>
  </si>
  <si>
    <t>TARIWA</t>
  </si>
  <si>
    <t>TARMASUWA</t>
  </si>
  <si>
    <t>TASHENA / GADAI</t>
  </si>
  <si>
    <t>TATSAN</t>
  </si>
  <si>
    <t>TATTARA/KONDORO</t>
  </si>
  <si>
    <t>TATTARAWA</t>
  </si>
  <si>
    <t>TAU</t>
  </si>
  <si>
    <t>TAUYA</t>
  </si>
  <si>
    <t>TAWA</t>
  </si>
  <si>
    <t>TELEVISION</t>
  </si>
  <si>
    <t>TELI</t>
  </si>
  <si>
    <t>THILBANG</t>
  </si>
  <si>
    <t>THUKUDOU / SUFUKU / ZAH</t>
  </si>
  <si>
    <t>TIFFI / GUDA</t>
  </si>
  <si>
    <t>TIIR(TONGOV II)</t>
  </si>
  <si>
    <t>TIJIME</t>
  </si>
  <si>
    <t>TIKARI</t>
  </si>
  <si>
    <t>TILDEN FULANI</t>
  </si>
  <si>
    <t>TIMBOL</t>
  </si>
  <si>
    <t>TIMDORE</t>
  </si>
  <si>
    <t>TITONG</t>
  </si>
  <si>
    <t>TIYIN</t>
  </si>
  <si>
    <t>TOBOLO</t>
  </si>
  <si>
    <t>TODI</t>
  </si>
  <si>
    <t>TOFA</t>
  </si>
  <si>
    <t>TOFF</t>
  </si>
  <si>
    <t>TOFU</t>
  </si>
  <si>
    <t>TOLA</t>
  </si>
  <si>
    <t>TOMBO</t>
  </si>
  <si>
    <t>TONDOV I</t>
  </si>
  <si>
    <t>TONDOV II</t>
  </si>
  <si>
    <t>TONGO</t>
  </si>
  <si>
    <t>TONGOV</t>
  </si>
  <si>
    <t>TORANKE</t>
  </si>
  <si>
    <t>TORO / TULAI</t>
  </si>
  <si>
    <t>TOTO</t>
  </si>
  <si>
    <t>TOUNGO</t>
  </si>
  <si>
    <t>TOUNGO I</t>
  </si>
  <si>
    <t>TOUNGO II</t>
  </si>
  <si>
    <t>TOUNGO III</t>
  </si>
  <si>
    <t>TSAAV</t>
  </si>
  <si>
    <t>TSAFE</t>
  </si>
  <si>
    <t>TSAFI</t>
  </si>
  <si>
    <t>TSAKIYA</t>
  </si>
  <si>
    <t>TSAKUWA</t>
  </si>
  <si>
    <t>TSAKUWA KOFAR GABAS/ KOFAR KUKA</t>
  </si>
  <si>
    <t>TSAMBE</t>
  </si>
  <si>
    <t>TSAMIYA-BABBA</t>
  </si>
  <si>
    <t>TSANGAYA</t>
  </si>
  <si>
    <t>TSANYAWA</t>
  </si>
  <si>
    <t>TSAUDAWA</t>
  </si>
  <si>
    <t>TSAURE</t>
  </si>
  <si>
    <t>TSE-AGBERAGBA</t>
  </si>
  <si>
    <t>TSIBIRI</t>
  </si>
  <si>
    <t>TSOHOGARI</t>
  </si>
  <si>
    <t>TSOKUNDI</t>
  </si>
  <si>
    <t>TUBA</t>
  </si>
  <si>
    <t>TUBULE</t>
  </si>
  <si>
    <t>TUDU KWAYA</t>
  </si>
  <si>
    <t>TUDUN ADABU</t>
  </si>
  <si>
    <t>TUDUN FULANI</t>
  </si>
  <si>
    <t>TUDUN KAYA</t>
  </si>
  <si>
    <t>TUDUN KOFA T.V</t>
  </si>
  <si>
    <t>TUDUN MURTALA</t>
  </si>
  <si>
    <t>TUDUN NUFAWA</t>
  </si>
  <si>
    <t>TUDUN NUWAPA</t>
  </si>
  <si>
    <t>TUDUN WADA</t>
  </si>
  <si>
    <t>TUDUN WADA - KABONG</t>
  </si>
  <si>
    <t>TUDUN WADA NORTH</t>
  </si>
  <si>
    <t>TUDUN WADA SOUTH</t>
  </si>
  <si>
    <t>TUDUN WADA WEST</t>
  </si>
  <si>
    <t>TUDUN WAZIRCHI</t>
  </si>
  <si>
    <t>TUKULMA</t>
  </si>
  <si>
    <t>TUKUR TUKUR</t>
  </si>
  <si>
    <t>TULA - YIRI</t>
  </si>
  <si>
    <t>TULA BAULE</t>
  </si>
  <si>
    <t>TULA WANGE</t>
  </si>
  <si>
    <t>TUMBARA / NGABILI</t>
  </si>
  <si>
    <t>TUMBAU</t>
  </si>
  <si>
    <t>TUMBI</t>
  </si>
  <si>
    <t>TUMFAFI</t>
  </si>
  <si>
    <t>TUMU</t>
  </si>
  <si>
    <t>TUNGA</t>
  </si>
  <si>
    <t>TUNGA MAJE</t>
  </si>
  <si>
    <t>TUNGA/BAKONO</t>
  </si>
  <si>
    <t>TUNGO</t>
  </si>
  <si>
    <t>TUNKUS</t>
  </si>
  <si>
    <t>TUNOKALIA</t>
  </si>
  <si>
    <t>TURAKI</t>
  </si>
  <si>
    <t>TURAKI 'A'</t>
  </si>
  <si>
    <t>TURAKI 'B'</t>
  </si>
  <si>
    <t>TURAN</t>
  </si>
  <si>
    <t>TURAWA</t>
  </si>
  <si>
    <t>TURE</t>
  </si>
  <si>
    <t>TURU</t>
  </si>
  <si>
    <t>TURUNKU</t>
  </si>
  <si>
    <t>TUTARE</t>
  </si>
  <si>
    <t>U.  ZUM "A"</t>
  </si>
  <si>
    <t>UBA</t>
  </si>
  <si>
    <t>UBANDAWAKI</t>
  </si>
  <si>
    <t>UBBE</t>
  </si>
  <si>
    <t>UDA / UVU</t>
  </si>
  <si>
    <t>UDENIN</t>
  </si>
  <si>
    <t>UDENIN GIDA</t>
  </si>
  <si>
    <t>UDUBO</t>
  </si>
  <si>
    <t>UFAYE / GUJILE</t>
  </si>
  <si>
    <t>UGBAAM</t>
  </si>
  <si>
    <t>UGBOJU-EHAJE</t>
  </si>
  <si>
    <t>UGBOJU-ICHO</t>
  </si>
  <si>
    <t>UGBOJU-OTAHE</t>
  </si>
  <si>
    <t>UGBOKOLO</t>
  </si>
  <si>
    <t>UGBOKPO</t>
  </si>
  <si>
    <t>UGEE</t>
  </si>
  <si>
    <t>UGYA</t>
  </si>
  <si>
    <t>UKE</t>
  </si>
  <si>
    <t>UKEMBERGYA/ISWAREV</t>
  </si>
  <si>
    <t>UKI TUKI</t>
  </si>
  <si>
    <t>UKPA/AINU ETTE</t>
  </si>
  <si>
    <t>UKPEKPE</t>
  </si>
  <si>
    <t>UKWONYO</t>
  </si>
  <si>
    <t>ULAYI</t>
  </si>
  <si>
    <t>UMAISHA</t>
  </si>
  <si>
    <t>UMME</t>
  </si>
  <si>
    <t>UNG. FATIKA</t>
  </si>
  <si>
    <t>UNG. JUMA</t>
  </si>
  <si>
    <t>UNG. SANUSI</t>
  </si>
  <si>
    <t>UNG. YELWA</t>
  </si>
  <si>
    <t>UNGAWAR BAI</t>
  </si>
  <si>
    <t>UNGOGO</t>
  </si>
  <si>
    <t>UNGUWA  UKU</t>
  </si>
  <si>
    <t>UNGUWAN DOSA</t>
  </si>
  <si>
    <t>UNGUWAN GABAS</t>
  </si>
  <si>
    <t>UNGUWAN LIMAN</t>
  </si>
  <si>
    <t>UNGUWAN SARKI</t>
  </si>
  <si>
    <t>UNGUWAN SHANU</t>
  </si>
  <si>
    <t>UNGUWAR DUNIYA</t>
  </si>
  <si>
    <t>UNGUWAR GAI</t>
  </si>
  <si>
    <t>UNGUWAR GAIYA</t>
  </si>
  <si>
    <t>UNGUWAR GANO</t>
  </si>
  <si>
    <t>UNGUWAR HAJJI</t>
  </si>
  <si>
    <t>UNGUWAR NATSOHUWA</t>
  </si>
  <si>
    <t>UNGUWAR RIMI</t>
  </si>
  <si>
    <t>UNGUWAR TUDU</t>
  </si>
  <si>
    <t>UNGWAN MADAKI</t>
  </si>
  <si>
    <t>USAR</t>
  </si>
  <si>
    <t>USHA</t>
  </si>
  <si>
    <t>USHAFA</t>
  </si>
  <si>
    <t>USUMA</t>
  </si>
  <si>
    <t>UTAI</t>
  </si>
  <si>
    <t>UTANGE</t>
  </si>
  <si>
    <t>UVIR</t>
  </si>
  <si>
    <t>UYAM</t>
  </si>
  <si>
    <t>UZUM "B"</t>
  </si>
  <si>
    <t>VANDEIKYA TOWNSHIP</t>
  </si>
  <si>
    <t>VANDERPUYE</t>
  </si>
  <si>
    <t>VI / BOKA</t>
  </si>
  <si>
    <t>VIMTIM</t>
  </si>
  <si>
    <t>VULPI</t>
  </si>
  <si>
    <t>VWANG</t>
  </si>
  <si>
    <t>WADA</t>
  </si>
  <si>
    <t>WADUKU</t>
  </si>
  <si>
    <t>WAGGA</t>
  </si>
  <si>
    <t>WAHU</t>
  </si>
  <si>
    <t>WAI</t>
  </si>
  <si>
    <t>WAILARE</t>
  </si>
  <si>
    <t>WAILOMAYO</t>
  </si>
  <si>
    <t>WAIRE</t>
  </si>
  <si>
    <t>WAJIRO / BURGUMMA</t>
  </si>
  <si>
    <t>WAK</t>
  </si>
  <si>
    <t>WAKAMA</t>
  </si>
  <si>
    <t>WAKO</t>
  </si>
  <si>
    <t>WAKWA</t>
  </si>
  <si>
    <t>WALAMA</t>
  </si>
  <si>
    <t>WALTANDI</t>
  </si>
  <si>
    <t>WAMBA EAST</t>
  </si>
  <si>
    <t>WAMBA WEST</t>
  </si>
  <si>
    <t>WAMBLIMI / TILLI</t>
  </si>
  <si>
    <t>WAMDEO / GIWI</t>
  </si>
  <si>
    <t>WAMIRI</t>
  </si>
  <si>
    <t>WANDI</t>
  </si>
  <si>
    <t>WANGARA</t>
  </si>
  <si>
    <t>WANKA</t>
  </si>
  <si>
    <t>WANKE</t>
  </si>
  <si>
    <t>WARAMU</t>
  </si>
  <si>
    <t>WARAWA</t>
  </si>
  <si>
    <t>WAROH</t>
  </si>
  <si>
    <t>WARSHELE</t>
  </si>
  <si>
    <t>WARWAR</t>
  </si>
  <si>
    <t>WASA STATION</t>
  </si>
  <si>
    <t>WASAI</t>
  </si>
  <si>
    <t>WASE TOFA</t>
  </si>
  <si>
    <t>WASSARAM</t>
  </si>
  <si>
    <t>WAWA</t>
  </si>
  <si>
    <t>WAWA / KOREDE</t>
  </si>
  <si>
    <t>WAWA / WAKKULUTU</t>
  </si>
  <si>
    <t>WAYO</t>
  </si>
  <si>
    <t>WAZIRI NORTH</t>
  </si>
  <si>
    <t>WAZIRI SOUTH / CENTRAL</t>
  </si>
  <si>
    <t>WOKKOS</t>
  </si>
  <si>
    <t>WONAKA</t>
  </si>
  <si>
    <t>WONU</t>
  </si>
  <si>
    <t>WUCICCIRI</t>
  </si>
  <si>
    <t>WUDIL</t>
  </si>
  <si>
    <t>WUDILAWA</t>
  </si>
  <si>
    <t>WULA</t>
  </si>
  <si>
    <t>WULBARI/NDINE/CHACHILE</t>
  </si>
  <si>
    <t>WULGO</t>
  </si>
  <si>
    <t>WULO</t>
  </si>
  <si>
    <t>WURGE</t>
  </si>
  <si>
    <t>WURO BAGGA</t>
  </si>
  <si>
    <t>WURO BOKKI</t>
  </si>
  <si>
    <t>WURO DOLE</t>
  </si>
  <si>
    <t>WURO TALE</t>
  </si>
  <si>
    <t>WUROJAM</t>
  </si>
  <si>
    <t>WURYO</t>
  </si>
  <si>
    <t>WUSE</t>
  </si>
  <si>
    <t>WUYA</t>
  </si>
  <si>
    <t>WUYO</t>
  </si>
  <si>
    <t>YAAV</t>
  </si>
  <si>
    <t>YABA</t>
  </si>
  <si>
    <t>YABIRI KURA/YABIRI GANA/CHONGOLO</t>
  </si>
  <si>
    <t>YAD AKWARI</t>
  </si>
  <si>
    <t>YADAKUNYA</t>
  </si>
  <si>
    <t>YADIM</t>
  </si>
  <si>
    <t>YAKASAI</t>
  </si>
  <si>
    <t>YAKAWADA</t>
  </si>
  <si>
    <t>YAKO</t>
  </si>
  <si>
    <t>YAKOKO</t>
  </si>
  <si>
    <t>YALI</t>
  </si>
  <si>
    <t>YALLAMI</t>
  </si>
  <si>
    <t>YALO</t>
  </si>
  <si>
    <t>YALWA</t>
  </si>
  <si>
    <t>YALWA KARAMA</t>
  </si>
  <si>
    <t>YALWAN  YADAKWARI</t>
  </si>
  <si>
    <t>YALWAN DANZIYAL</t>
  </si>
  <si>
    <t>YAME</t>
  </si>
  <si>
    <t>YAMMATA</t>
  </si>
  <si>
    <t>YAMMEDI</t>
  </si>
  <si>
    <t>YAN BUKI/ DUTSI</t>
  </si>
  <si>
    <t>'YAN DALLA</t>
  </si>
  <si>
    <t>YAN KUZO "B"</t>
  </si>
  <si>
    <t>YAN WAREN DAJI</t>
  </si>
  <si>
    <t>YANBARAU</t>
  </si>
  <si>
    <t>YANDA</t>
  </si>
  <si>
    <t>YANDADI</t>
  </si>
  <si>
    <t>YANDEV NORTH</t>
  </si>
  <si>
    <t>YANDEV SOUTH</t>
  </si>
  <si>
    <t>YANDOTON DAJI</t>
  </si>
  <si>
    <t>YANG</t>
  </si>
  <si>
    <t>YANGANAU</t>
  </si>
  <si>
    <t>'YANGIZO</t>
  </si>
  <si>
    <t>YANGOJI</t>
  </si>
  <si>
    <t>YANKABA</t>
  </si>
  <si>
    <t>YANKAMAYE</t>
  </si>
  <si>
    <t>YANKATSARI</t>
  </si>
  <si>
    <t>YANKUZO "A"</t>
  </si>
  <si>
    <t>YANOKO</t>
  </si>
  <si>
    <t>YANTAR AREWWA</t>
  </si>
  <si>
    <t>YAR GEDA</t>
  </si>
  <si>
    <t>YAR KASUWA</t>
  </si>
  <si>
    <t>YAR KUFOJI</t>
  </si>
  <si>
    <t>YARA</t>
  </si>
  <si>
    <t>YARGAYA</t>
  </si>
  <si>
    <t>YARIMA</t>
  </si>
  <si>
    <t>YARIMAWA</t>
  </si>
  <si>
    <t>YAR'SABAYA</t>
  </si>
  <si>
    <t>YASHI</t>
  </si>
  <si>
    <t>YAU</t>
  </si>
  <si>
    <t>YAUTAR KUDU</t>
  </si>
  <si>
    <t>YAUTARE</t>
  </si>
  <si>
    <t>YAWA KURA</t>
  </si>
  <si>
    <t>YAWI</t>
  </si>
  <si>
    <t>YAYU</t>
  </si>
  <si>
    <t>YEBBI</t>
  </si>
  <si>
    <t>YEBU</t>
  </si>
  <si>
    <t>YELE</t>
  </si>
  <si>
    <t>YELLI</t>
  </si>
  <si>
    <t>YELWA</t>
  </si>
  <si>
    <t>YENCHE</t>
  </si>
  <si>
    <t>YIMIRTHALANG</t>
  </si>
  <si>
    <t>YITUWA</t>
  </si>
  <si>
    <t>YOFFO</t>
  </si>
  <si>
    <t>YOLA</t>
  </si>
  <si>
    <t>YOLA WAKAT</t>
  </si>
  <si>
    <t>YOLDE KOHI</t>
  </si>
  <si>
    <t>YONOV</t>
  </si>
  <si>
    <t>YOOYO</t>
  </si>
  <si>
    <t>YOYO</t>
  </si>
  <si>
    <t>YUKUBEN</t>
  </si>
  <si>
    <t>YULI/ LIM</t>
  </si>
  <si>
    <t>YUMBU</t>
  </si>
  <si>
    <t>ZABI</t>
  </si>
  <si>
    <t>ZABOLO</t>
  </si>
  <si>
    <t>ZABOT</t>
  </si>
  <si>
    <t>ZADAWA</t>
  </si>
  <si>
    <t>ZADAWA / HAUSARI</t>
  </si>
  <si>
    <t>ZAGA</t>
  </si>
  <si>
    <t>ZAINABI</t>
  </si>
  <si>
    <t>ZAITAWA</t>
  </si>
  <si>
    <t>ZAKARAWA</t>
  </si>
  <si>
    <t>ZAKIRAI</t>
  </si>
  <si>
    <t>ZALAU / RISHI</t>
  </si>
  <si>
    <t>ZAMAN DABO</t>
  </si>
  <si>
    <t>ZAMBUL / KWALI</t>
  </si>
  <si>
    <t>ZANDI</t>
  </si>
  <si>
    <t>ZANGE</t>
  </si>
  <si>
    <t>ZANGERI/KASH  KASH</t>
  </si>
  <si>
    <t>ZANGO</t>
  </si>
  <si>
    <t>ZANGO DAN ABDU</t>
  </si>
  <si>
    <t>ZANGO URBAN</t>
  </si>
  <si>
    <t>ZANGON AYA</t>
  </si>
  <si>
    <t>ZANKAN</t>
  </si>
  <si>
    <t>ZANNA UMORTI</t>
  </si>
  <si>
    <t>ZANWA</t>
  </si>
  <si>
    <t>ZARA</t>
  </si>
  <si>
    <t>ZARAWUYAKU</t>
  </si>
  <si>
    <t>ZAREWA</t>
  </si>
  <si>
    <t>ZARI</t>
  </si>
  <si>
    <t>ZAROGI</t>
  </si>
  <si>
    <t>ZARUMMAI</t>
  </si>
  <si>
    <t>ZAUMA</t>
  </si>
  <si>
    <t>ZAUNE</t>
  </si>
  <si>
    <t>ZAURA</t>
  </si>
  <si>
    <t>ZAWAN 'A'</t>
  </si>
  <si>
    <t>ZAWAN 'B'</t>
  </si>
  <si>
    <t>ZINDI</t>
  </si>
  <si>
    <t>ZING AI</t>
  </si>
  <si>
    <t>ZING AII</t>
  </si>
  <si>
    <t>ZING B</t>
  </si>
  <si>
    <t>ZINYAU</t>
  </si>
  <si>
    <t>ZIRRAMI</t>
  </si>
  <si>
    <t>ZOBWO</t>
  </si>
  <si>
    <t>ZOGARAWA</t>
  </si>
  <si>
    <t>ZONGON KOMBI</t>
  </si>
  <si>
    <t>ZONKWA</t>
  </si>
  <si>
    <t>ZONZON</t>
  </si>
  <si>
    <t>ZOWO</t>
  </si>
  <si>
    <t>ZOZA</t>
  </si>
  <si>
    <t>ZUBA</t>
  </si>
  <si>
    <t>ZUBO</t>
  </si>
  <si>
    <t>ZUBUKI</t>
  </si>
  <si>
    <t>ZUGA</t>
  </si>
  <si>
    <t>ZUGACHI</t>
  </si>
  <si>
    <t>ZULUM</t>
  </si>
  <si>
    <t>ZUMBUL/LUKSHI</t>
  </si>
  <si>
    <t>ZUMO</t>
  </si>
  <si>
    <t>ZUNGUR/LIMAN  KATAGUM</t>
  </si>
  <si>
    <t>ZUNTU</t>
  </si>
  <si>
    <t>ZURGU</t>
  </si>
  <si>
    <t>ZURMI</t>
  </si>
  <si>
    <t>ZUWO</t>
  </si>
  <si>
    <t>Mobilized How?</t>
  </si>
  <si>
    <t>24/04/2018</t>
  </si>
  <si>
    <t>25/04/2018</t>
  </si>
  <si>
    <t>26/04/2018</t>
  </si>
  <si>
    <t>27/04/2018</t>
  </si>
  <si>
    <t>Sister</t>
  </si>
  <si>
    <t>Mom</t>
  </si>
  <si>
    <t>JANET AMOS</t>
  </si>
  <si>
    <t>QUEEN TINA</t>
  </si>
  <si>
    <t>HEMBADOON TERNA</t>
  </si>
  <si>
    <t xml:space="preserve">RIFIDA MOHAMMED </t>
  </si>
  <si>
    <t>BLESSING OGA</t>
  </si>
  <si>
    <t>MIRACLE E AGBO</t>
  </si>
  <si>
    <t xml:space="preserve">Week 7 </t>
  </si>
  <si>
    <t>COMFORT O SUNDAY</t>
  </si>
  <si>
    <t>IMMACULATE IGBA</t>
  </si>
  <si>
    <t>NA/KA/NK/IM/MA/03</t>
  </si>
  <si>
    <t>ONYINYE UZOR</t>
  </si>
  <si>
    <t>RUTH NWANKWO</t>
  </si>
  <si>
    <t>NA/KA/NK/RU/LO/01</t>
  </si>
  <si>
    <t>VERONICA IME</t>
  </si>
  <si>
    <t>NA/KA/NK/VE/BL/01</t>
  </si>
  <si>
    <t>JESSICA ASERA</t>
  </si>
  <si>
    <t>NA/KA/NK/JE/EV/01</t>
  </si>
  <si>
    <t>AGNES GAMBO</t>
  </si>
  <si>
    <t>NA/KA/NK/AG/AB/01</t>
  </si>
  <si>
    <t>RACHAEL SUNDAY</t>
  </si>
  <si>
    <t>UDUAK PHILIP</t>
  </si>
  <si>
    <t>NA/KA/NK/UD/HA/03</t>
  </si>
  <si>
    <t xml:space="preserve">Week 8 </t>
  </si>
  <si>
    <t>ENO PHILIP</t>
  </si>
  <si>
    <t>NA/KA/NK/EN/HA/03</t>
  </si>
  <si>
    <t>JANET ACHIA</t>
  </si>
  <si>
    <t>NA/KA/NK/JA/IH/05</t>
  </si>
  <si>
    <t>JENNIFER G JEZHI</t>
  </si>
  <si>
    <t>Anty</t>
  </si>
  <si>
    <t>JOY ABBA</t>
  </si>
  <si>
    <t>CHRISTIANA DAIKWO</t>
  </si>
  <si>
    <t>NA/KA/NK/CH/AN/03</t>
  </si>
  <si>
    <t>JOY BAWA</t>
  </si>
  <si>
    <t>DORIS ISHAYA</t>
  </si>
  <si>
    <t>NA/KA/NK/DO/EL/08</t>
  </si>
  <si>
    <t>BLESSING PAUL</t>
  </si>
  <si>
    <t>CLEMENTINA IJI DAVID</t>
  </si>
  <si>
    <t>JANE NNAJI</t>
  </si>
  <si>
    <t>NA/KA/NK/JA/PR/01</t>
  </si>
  <si>
    <t>20/06/2018</t>
  </si>
  <si>
    <t>week 10</t>
  </si>
  <si>
    <t>CHINANSA NJOKU</t>
  </si>
  <si>
    <t>FAITH OGBECHI</t>
  </si>
  <si>
    <t>GRACE EDETH</t>
  </si>
  <si>
    <t>Customer</t>
  </si>
  <si>
    <t>13/07/2018</t>
  </si>
  <si>
    <t>JULIETH JEROME</t>
  </si>
  <si>
    <t>RITA ACHIU</t>
  </si>
  <si>
    <t>DIVINE EZENIE CHIAMAKA</t>
  </si>
  <si>
    <t>Dad</t>
  </si>
  <si>
    <t xml:space="preserve">FAITH LUKA </t>
  </si>
  <si>
    <t>LOVINA PHILLIP</t>
  </si>
  <si>
    <t>JENNIFER PHILLIP</t>
  </si>
  <si>
    <t>ZARAU AMINU</t>
  </si>
  <si>
    <t>JENNIFER T. LADAN</t>
  </si>
  <si>
    <t>KARTIMI USMAN DANMADAMI</t>
  </si>
  <si>
    <t>FATIMA MOHAMMED AGBADU</t>
  </si>
  <si>
    <t>HABIBA IYMOGA MOHAMMED</t>
  </si>
  <si>
    <t>29/12/2018</t>
  </si>
  <si>
    <t>NONE</t>
  </si>
  <si>
    <t>FELICIA BIGSON</t>
  </si>
  <si>
    <t>KAUNA ARUWA</t>
  </si>
  <si>
    <t>ZUKI MOHAMMAD</t>
  </si>
  <si>
    <t>PATIENCE MAINASARA</t>
  </si>
  <si>
    <t>SAKINA ADAMU</t>
  </si>
  <si>
    <t>DORCAS KENNETH</t>
  </si>
  <si>
    <t>CHRISTIANA DANAZUMI</t>
  </si>
  <si>
    <t>RASHIDA SAIDU</t>
  </si>
  <si>
    <t>Row Labels</t>
  </si>
  <si>
    <t>Count of Activity</t>
  </si>
  <si>
    <t>MEDICAL CENTRE GURKU</t>
  </si>
  <si>
    <t>9JA Girls Spoke</t>
  </si>
  <si>
    <t>LLH Reach Out (9JA Girls)</t>
  </si>
  <si>
    <t>Walk-in MMA Spoke</t>
  </si>
  <si>
    <t>MMA Spoke</t>
  </si>
  <si>
    <t>LFH Reach Out (MMA)</t>
  </si>
  <si>
    <t>MMA Hub</t>
  </si>
  <si>
    <t>LFH Class (MMA)</t>
  </si>
  <si>
    <t>Walk-in MMA Hub</t>
  </si>
  <si>
    <t>LLH Class (9JA Girls)</t>
  </si>
  <si>
    <t>Walk-in 9JA Girls Hub</t>
  </si>
  <si>
    <t>AGE</t>
  </si>
  <si>
    <t>9JA Girls Hub</t>
  </si>
  <si>
    <t xml:space="preserve">9JA Girls Hub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</si>
</sst>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0000000000"/>
    <numFmt numFmtId="165" formatCode="[$-409]dd\-mmm\-yy;@"/>
    <numFmt numFmtId="166" formatCode="dd/mm/yyyy;@"/>
    <numFmt numFmtId="167" formatCode="[$-409]d\-mmm\-yy;@"/>
    <numFmt numFmtId="168" formatCode="0/0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DA9F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/>
  </cellStyleXfs>
  <cellXfs count="116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left" vertical="center"/>
    </xf>
    <xf numFmtId="0" fontId="1" fillId="0" borderId="0" xfId="0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2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1" fontId="1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4" borderId="0" xfId="0" applyFill="1" applyAlignment="1">
      <alignment horizontal="left" vertical="center"/>
    </xf>
    <xf numFmtId="9" fontId="0" fillId="0" borderId="0" xfId="0" applyNumberFormat="1" applyAlignment="1">
      <alignment horizontal="left" vertical="center"/>
    </xf>
    <xf numFmtId="0" fontId="0" fillId="0" borderId="0" xfId="0" pivotButton="1" applyAlignment="1">
      <alignment horizontal="left" vertical="center"/>
    </xf>
    <xf numFmtId="10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/>
    </xf>
    <xf numFmtId="0" fontId="0" fillId="5" borderId="0" xfId="0" applyFill="1"/>
    <xf numFmtId="0" fontId="8" fillId="5" borderId="0" xfId="3" applyFont="1" applyFill="1"/>
    <xf numFmtId="0" fontId="7" fillId="5" borderId="0" xfId="3" applyFill="1"/>
    <xf numFmtId="0" fontId="8" fillId="5" borderId="0" xfId="3" applyFont="1" applyFill="1" applyAlignment="1">
      <alignment horizontal="center" vertical="center"/>
    </xf>
    <xf numFmtId="0" fontId="8" fillId="5" borderId="0" xfId="3" applyFont="1" applyFill="1" applyAlignment="1">
      <alignment horizontal="center" vertical="center" wrapText="1"/>
    </xf>
    <xf numFmtId="0" fontId="8" fillId="5" borderId="1" xfId="3" applyFont="1" applyFill="1" applyBorder="1" applyAlignment="1">
      <alignment horizontal="center" wrapText="1"/>
    </xf>
    <xf numFmtId="14" fontId="9" fillId="3" borderId="1" xfId="3" applyNumberFormat="1" applyFont="1" applyFill="1" applyBorder="1" applyAlignment="1">
      <alignment vertical="center"/>
    </xf>
    <xf numFmtId="0" fontId="9" fillId="3" borderId="1" xfId="3" applyFont="1" applyFill="1" applyBorder="1" applyAlignment="1">
      <alignment horizontal="center" vertical="center"/>
    </xf>
    <xf numFmtId="0" fontId="0" fillId="3" borderId="1" xfId="0" applyFill="1" applyBorder="1"/>
    <xf numFmtId="0" fontId="7" fillId="3" borderId="1" xfId="3" applyFill="1" applyBorder="1"/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166" fontId="0" fillId="0" borderId="0" xfId="0" applyNumberFormat="1" applyAlignment="1">
      <alignment horizontal="left" vertical="center"/>
    </xf>
    <xf numFmtId="0" fontId="0" fillId="0" borderId="0" xfId="0" applyAlignment="1">
      <alignment horizontal="right" vertical="center"/>
    </xf>
    <xf numFmtId="166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66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horizontal="left" vertical="center"/>
    </xf>
    <xf numFmtId="0" fontId="0" fillId="0" borderId="0" xfId="0" applyAlignment="1" applyProtection="1">
      <alignment horizontal="left" vertical="center"/>
      <protection locked="0"/>
    </xf>
    <xf numFmtId="0" fontId="1" fillId="0" borderId="0" xfId="0" applyFont="1" applyAlignment="1" applyProtection="1">
      <alignment horizontal="left" vertical="center"/>
      <protection locked="0"/>
    </xf>
    <xf numFmtId="0" fontId="0" fillId="3" borderId="0" xfId="0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20" fontId="0" fillId="0" borderId="0" xfId="0" applyNumberFormat="1" applyAlignment="1">
      <alignment horizontal="left" vertical="center"/>
    </xf>
    <xf numFmtId="20" fontId="1" fillId="0" borderId="0" xfId="0" applyNumberFormat="1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166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Border="1" applyAlignment="1">
      <alignment horizontal="left" vertical="center"/>
    </xf>
    <xf numFmtId="165" fontId="0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166" fontId="3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164" fontId="0" fillId="0" borderId="0" xfId="0" applyNumberFormat="1" applyFont="1" applyFill="1" applyBorder="1" applyAlignment="1">
      <alignment horizontal="left" vertical="center"/>
    </xf>
    <xf numFmtId="0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164" fontId="3" fillId="0" borderId="0" xfId="0" applyNumberFormat="1" applyFont="1" applyFill="1" applyBorder="1" applyAlignment="1">
      <alignment horizontal="left" vertical="center"/>
    </xf>
    <xf numFmtId="0" fontId="11" fillId="0" borderId="0" xfId="0" applyNumberFormat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/>
    </xf>
    <xf numFmtId="0" fontId="0" fillId="0" borderId="0" xfId="0" applyAlignment="1"/>
    <xf numFmtId="0" fontId="12" fillId="0" borderId="0" xfId="0" applyFont="1" applyAlignment="1"/>
    <xf numFmtId="1" fontId="0" fillId="0" borderId="0" xfId="0" applyNumberFormat="1" applyAlignment="1"/>
    <xf numFmtId="1" fontId="0" fillId="0" borderId="0" xfId="0" applyNumberFormat="1" applyAlignment="1">
      <alignment vertical="center"/>
    </xf>
    <xf numFmtId="0" fontId="0" fillId="0" borderId="0" xfId="0" applyFill="1" applyAlignment="1"/>
    <xf numFmtId="0" fontId="3" fillId="0" borderId="0" xfId="0" applyFont="1" applyFill="1" applyAlignment="1"/>
    <xf numFmtId="0" fontId="3" fillId="0" borderId="0" xfId="0" applyNumberFormat="1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left" vertical="center"/>
    </xf>
    <xf numFmtId="0" fontId="0" fillId="0" borderId="0" xfId="0" applyNumberFormat="1" applyFill="1" applyBorder="1" applyAlignment="1">
      <alignment horizontal="left" vertical="center"/>
    </xf>
    <xf numFmtId="166" fontId="11" fillId="0" borderId="0" xfId="0" applyNumberFormat="1" applyFont="1" applyFill="1" applyBorder="1" applyAlignment="1">
      <alignment horizontal="left" vertical="center"/>
    </xf>
    <xf numFmtId="166" fontId="0" fillId="0" borderId="0" xfId="0" applyNumberFormat="1" applyFill="1" applyBorder="1" applyAlignment="1">
      <alignment horizontal="left" vertical="center"/>
    </xf>
    <xf numFmtId="0" fontId="0" fillId="0" borderId="0" xfId="0" applyNumberFormat="1"/>
    <xf numFmtId="0" fontId="0" fillId="0" borderId="0" xfId="0" pivotButton="1"/>
    <xf numFmtId="166" fontId="10" fillId="0" borderId="0" xfId="0" applyNumberFormat="1" applyFont="1" applyAlignment="1" applyProtection="1">
      <alignment horizontal="left" vertical="center"/>
    </xf>
    <xf numFmtId="166" fontId="0" fillId="0" borderId="0" xfId="0" applyNumberFormat="1" applyAlignment="1" applyProtection="1">
      <alignment horizontal="left" vertical="center"/>
    </xf>
    <xf numFmtId="165" fontId="0" fillId="0" borderId="0" xfId="0" applyNumberFormat="1" applyAlignment="1" applyProtection="1">
      <alignment horizontal="left" vertical="center"/>
    </xf>
    <xf numFmtId="0" fontId="1" fillId="0" borderId="0" xfId="0" applyFont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3" fillId="0" borderId="0" xfId="0" applyFont="1" applyFill="1" applyBorder="1" applyAlignment="1" applyProtection="1">
      <alignment horizontal="left" vertical="center"/>
    </xf>
    <xf numFmtId="0" fontId="10" fillId="0" borderId="0" xfId="0" applyFont="1" applyAlignment="1" applyProtection="1">
      <alignment horizontal="left" vertical="center"/>
    </xf>
    <xf numFmtId="14" fontId="10" fillId="0" borderId="0" xfId="0" applyNumberFormat="1" applyFont="1" applyAlignment="1" applyProtection="1">
      <alignment horizontal="left" vertical="center"/>
    </xf>
    <xf numFmtId="16" fontId="10" fillId="0" borderId="0" xfId="0" applyNumberFormat="1" applyFont="1" applyAlignment="1" applyProtection="1">
      <alignment horizontal="left" vertical="center"/>
    </xf>
    <xf numFmtId="0" fontId="11" fillId="0" borderId="0" xfId="0" applyFont="1" applyAlignment="1" applyProtection="1">
      <alignment horizontal="left" vertical="center"/>
    </xf>
    <xf numFmtId="168" fontId="10" fillId="0" borderId="0" xfId="0" applyNumberFormat="1" applyFont="1" applyAlignment="1" applyProtection="1">
      <alignment horizontal="left" vertical="center"/>
    </xf>
    <xf numFmtId="14" fontId="0" fillId="0" borderId="0" xfId="0" applyNumberFormat="1" applyAlignment="1" applyProtection="1">
      <alignment horizontal="left" vertical="center"/>
    </xf>
    <xf numFmtId="0" fontId="16" fillId="0" borderId="0" xfId="0" applyFont="1" applyFill="1" applyBorder="1" applyAlignment="1" applyProtection="1">
      <alignment horizontal="left" vertical="center"/>
    </xf>
    <xf numFmtId="0" fontId="0" fillId="0" borderId="0" xfId="0" applyFont="1" applyFill="1" applyBorder="1" applyAlignment="1" applyProtection="1">
      <alignment horizontal="left" vertical="center"/>
    </xf>
    <xf numFmtId="0" fontId="11" fillId="0" borderId="0" xfId="0" applyFont="1" applyFill="1" applyBorder="1" applyAlignment="1" applyProtection="1">
      <alignment horizontal="left" vertical="center"/>
    </xf>
    <xf numFmtId="164" fontId="16" fillId="0" borderId="0" xfId="0" applyNumberFormat="1" applyFont="1" applyFill="1" applyBorder="1" applyAlignment="1">
      <alignment horizontal="left" vertical="center"/>
    </xf>
    <xf numFmtId="164" fontId="11" fillId="0" borderId="0" xfId="0" applyNumberFormat="1" applyFont="1" applyFill="1" applyBorder="1" applyAlignment="1">
      <alignment horizontal="left" vertical="center"/>
    </xf>
    <xf numFmtId="0" fontId="11" fillId="0" borderId="0" xfId="0" applyFont="1" applyFill="1" applyAlignment="1">
      <alignment horizontal="left"/>
    </xf>
    <xf numFmtId="166" fontId="16" fillId="0" borderId="0" xfId="0" applyNumberFormat="1" applyFont="1" applyFill="1" applyBorder="1" applyAlignment="1">
      <alignment horizontal="left" vertical="center"/>
    </xf>
    <xf numFmtId="0" fontId="1" fillId="0" borderId="0" xfId="0" applyFont="1" applyAlignment="1" applyProtection="1">
      <alignment horizontal="left" vertical="center" wrapText="1"/>
    </xf>
    <xf numFmtId="166" fontId="1" fillId="0" borderId="0" xfId="0" applyNumberFormat="1" applyFont="1" applyAlignment="1" applyProtection="1">
      <alignment horizontal="left" vertical="center" wrapText="1"/>
    </xf>
    <xf numFmtId="167" fontId="1" fillId="0" borderId="0" xfId="0" applyNumberFormat="1" applyFont="1" applyAlignment="1" applyProtection="1">
      <alignment horizontal="left" vertical="center" wrapText="1"/>
    </xf>
    <xf numFmtId="0" fontId="4" fillId="0" borderId="0" xfId="0" applyFont="1" applyAlignment="1" applyProtection="1">
      <alignment horizontal="left" vertical="center" wrapText="1"/>
    </xf>
    <xf numFmtId="0" fontId="2" fillId="0" borderId="0" xfId="0" applyFont="1" applyAlignment="1" applyProtection="1">
      <alignment horizontal="left" vertical="center"/>
    </xf>
    <xf numFmtId="0" fontId="3" fillId="0" borderId="0" xfId="0" applyFont="1" applyAlignment="1" applyProtection="1">
      <alignment horizontal="left" vertical="center"/>
    </xf>
    <xf numFmtId="0" fontId="3" fillId="0" borderId="0" xfId="0" applyFont="1" applyAlignment="1" applyProtection="1">
      <alignment vertical="center"/>
    </xf>
    <xf numFmtId="0" fontId="0" fillId="0" borderId="0" xfId="0" applyAlignment="1" applyProtection="1">
      <alignment vertical="center"/>
    </xf>
    <xf numFmtId="0" fontId="10" fillId="0" borderId="0" xfId="0" applyFont="1" applyAlignment="1" applyProtection="1">
      <alignment vertical="center"/>
    </xf>
    <xf numFmtId="0" fontId="0" fillId="0" borderId="0" xfId="0" applyAlignment="1" applyProtection="1">
      <alignment horizontal="left"/>
    </xf>
    <xf numFmtId="0" fontId="11" fillId="0" borderId="0" xfId="0" applyNumberFormat="1" applyFont="1" applyFill="1" applyBorder="1" applyAlignment="1" applyProtection="1">
      <alignment horizontal="left" vertical="center"/>
    </xf>
    <xf numFmtId="0" fontId="2" fillId="0" borderId="0" xfId="0" applyFont="1" applyFill="1" applyBorder="1" applyAlignment="1" applyProtection="1">
      <alignment horizontal="left" vertical="center"/>
    </xf>
    <xf numFmtId="166" fontId="0" fillId="0" borderId="0" xfId="0" applyNumberFormat="1" applyFont="1" applyFill="1" applyBorder="1" applyAlignment="1" applyProtection="1">
      <alignment horizontal="left" vertical="center"/>
    </xf>
    <xf numFmtId="166" fontId="2" fillId="0" borderId="0" xfId="0" applyNumberFormat="1" applyFont="1" applyFill="1" applyBorder="1" applyAlignment="1" applyProtection="1">
      <alignment horizontal="left" vertical="center"/>
    </xf>
    <xf numFmtId="166" fontId="3" fillId="0" borderId="0" xfId="0" applyNumberFormat="1" applyFont="1" applyFill="1" applyBorder="1" applyAlignment="1" applyProtection="1">
      <alignment horizontal="left" vertical="center"/>
    </xf>
    <xf numFmtId="166" fontId="0" fillId="0" borderId="0" xfId="0" applyNumberFormat="1" applyAlignment="1" applyProtection="1">
      <alignment horizontal="left" vertical="center"/>
      <protection locked="0"/>
    </xf>
    <xf numFmtId="167" fontId="0" fillId="0" borderId="0" xfId="0" applyNumberFormat="1" applyAlignment="1" applyProtection="1">
      <alignment horizontal="left" vertical="center"/>
      <protection locked="0"/>
    </xf>
    <xf numFmtId="165" fontId="1" fillId="0" borderId="0" xfId="0" applyNumberFormat="1" applyFont="1" applyAlignment="1" applyProtection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">
    <cellStyle name="Followed Hyperlink" xfId="2" builtinId="9" hidden="1"/>
    <cellStyle name="Hyperlink" xfId="1" builtinId="8" hidden="1"/>
    <cellStyle name="Normal" xfId="0" builtinId="0"/>
    <cellStyle name="Normal 2" xfId="3"/>
  </cellStyles>
  <dxfs count="36"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</dxfs>
  <tableStyles count="0" defaultTableStyle="TableStyleMedium2" defaultPivotStyle="PivotStyleLight16"/>
  <colors>
    <mruColors>
      <color rgb="FFCCCC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pivotCacheDefinition" Target="pivotCache/pivotCacheDefinition2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pivotCacheDefinition" Target="pivotCache/pivotCacheDefinition5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pivotCacheDefinition" Target="pivotCache/pivotCacheDefinition4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HEIPHILUS/Desktop/A360%20MATERIALS/May%202018/NASARAWA%20STATE%20DATABASE%20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siorg.sharepoint.com/Users/colleenoakes/Desktop/C:/Users/Anita%20Elabo/Desktop/Cleaned%20Nasarawa%20Database.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siorg.sharepoint.com/Users/colleenoakes/Desktop/C:/Users/User/Desktop/Cleaned%20Nasarawa%20Database....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HEIPHILUS/Desktop/A360%20MATERIALS/March%202019/Cleaned%20Nasarawa%20Database.-8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siorg.sharepoint.com/Users/colleenoakes/Desktop/C:/Users/THEIPHILUS/Desktop/A360%20MATERIALS/October%202018/Datab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HEIPHILUS/Desktop/A360%20MATERIALS/March%202019/Cleaned%20Nasarawa%20Database.-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Service Provision"/>
      <sheetName val="Summary"/>
      <sheetName val="Lists (DO NOT TOUCH)"/>
    </sheetNames>
    <sheetDataSet>
      <sheetData sheetId="0"/>
      <sheetData sheetId="1"/>
      <sheetData sheetId="2"/>
      <sheetData sheetId="3"/>
      <sheetData sheetId="4"/>
      <sheetData sheetId="5">
        <row r="2">
          <cell r="K2" t="str">
            <v>0: No Method</v>
          </cell>
        </row>
        <row r="3">
          <cell r="K3" t="str">
            <v>1: IUCD</v>
          </cell>
        </row>
        <row r="4">
          <cell r="K4" t="str">
            <v>2a: Implant - Jadelle</v>
          </cell>
        </row>
        <row r="5">
          <cell r="K5" t="str">
            <v>2b: Implant - Implanon</v>
          </cell>
        </row>
        <row r="6">
          <cell r="K6" t="str">
            <v xml:space="preserve">3a: Injection - Norigynon </v>
          </cell>
        </row>
        <row r="7">
          <cell r="K7" t="str">
            <v xml:space="preserve">3b: Injection - Noristerat,          </v>
          </cell>
        </row>
        <row r="8">
          <cell r="K8" t="str">
            <v>3c: Injection - Depo Provera</v>
          </cell>
        </row>
        <row r="9">
          <cell r="K9" t="str">
            <v>3d: Injection - Synapress</v>
          </cell>
        </row>
        <row r="10">
          <cell r="K10" t="str">
            <v>4a: Pills - Microgynon</v>
          </cell>
        </row>
        <row r="11">
          <cell r="K11" t="str">
            <v>4b: Pills - Combination3</v>
          </cell>
        </row>
        <row r="12">
          <cell r="K12" t="str">
            <v>5: Cycle bead</v>
          </cell>
        </row>
        <row r="13">
          <cell r="K13" t="str">
            <v>6a: Condom - Male</v>
          </cell>
        </row>
        <row r="14">
          <cell r="K14" t="str">
            <v>6b: Condom - Female</v>
          </cell>
        </row>
        <row r="15">
          <cell r="K15" t="str">
            <v>7: Emergency pill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 (DO NOT TOUCH)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 (DO NOT TOUCH)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MMA Registration"/>
      <sheetName val="Attendance"/>
      <sheetName val="MMA Attendance"/>
      <sheetName val="Service Provision"/>
      <sheetName val="Summary"/>
      <sheetName val="Summary Sheet"/>
      <sheetName val="Lists (DO NOT TOUCH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 (DO NOT TOUCH)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MMA Registration"/>
      <sheetName val="Attendance"/>
      <sheetName val="MMA Attendance"/>
      <sheetName val="Service Provision"/>
      <sheetName val="Summary"/>
      <sheetName val="Summary Sheet"/>
      <sheetName val="Lists (DO NOT TOUCH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16.913358564816" createdVersion="4" refreshedVersion="4" minRefreshableVersion="3" recordCount="433">
  <cacheSource type="worksheet">
    <worksheetSource ref="P1:P1048576" sheet="Registration"/>
  </cacheSource>
  <cacheFields count="1">
    <cacheField name="Age" numFmtId="0">
      <sharedItems containsString="0" containsBlank="1" containsNumber="1" containsInteger="1" minValue="15" maxValue="19" count="6">
        <n v="17"/>
        <n v="19"/>
        <n v="18"/>
        <n v="15"/>
        <n v="1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16.91433738426" createdVersion="4" refreshedVersion="4" minRefreshableVersion="3" recordCount="625">
  <cacheSource type="worksheet">
    <worksheetSource ref="A1:AC1048576" sheet="Service Provision"/>
  </cacheSource>
  <cacheFields count="28">
    <cacheField name="Week" numFmtId="0">
      <sharedItems containsBlank="1"/>
    </cacheField>
    <cacheField name="Region" numFmtId="0">
      <sharedItems containsBlank="1" count="2">
        <s v="Northern"/>
        <m/>
      </sharedItems>
    </cacheField>
    <cacheField name="State" numFmtId="0">
      <sharedItems containsBlank="1"/>
    </cacheField>
    <cacheField name="LGA" numFmtId="0">
      <sharedItems containsBlank="1"/>
    </cacheField>
    <cacheField name="Ward" numFmtId="0">
      <sharedItems containsNonDate="0" containsString="0" containsBlank="1"/>
    </cacheField>
    <cacheField name="Community" numFmtId="0">
      <sharedItems containsBlank="1"/>
    </cacheField>
    <cacheField name="Facility" numFmtId="0">
      <sharedItems containsBlank="1" count="3">
        <s v="PHC NEW KARU"/>
        <s v="PHC MARARABA"/>
        <m/>
      </sharedItems>
    </cacheField>
    <cacheField name="Type of Facility" numFmtId="0">
      <sharedItems containsBlank="1" count="2">
        <s v="Cluster"/>
        <m/>
      </sharedItems>
    </cacheField>
    <cacheField name="Visit Date" numFmtId="0">
      <sharedItems containsDate="1" containsBlank="1" containsMixedTypes="1" minDate="2018-01-06T00:00:00" maxDate="2018-12-08T00:00:00"/>
    </cacheField>
    <cacheField name="Program Entry Point" numFmtId="0">
      <sharedItems containsBlank="1" count="4">
        <s v="Walk-in Counseling"/>
        <s v="LLH Class"/>
        <s v="Matasa Matan Arewa"/>
        <m/>
      </sharedItems>
    </cacheField>
    <cacheField name="Day" numFmtId="0">
      <sharedItems containsString="0" containsBlank="1" containsNumber="1" containsInteger="1" minValue="1" maxValue="31"/>
    </cacheField>
    <cacheField name="Month" numFmtId="0">
      <sharedItems containsString="0" containsBlank="1" containsNumber="1" containsInteger="1" minValue="4" maxValue="7"/>
    </cacheField>
    <cacheField name="Year" numFmtId="0">
      <sharedItems containsString="0" containsBlank="1" containsNumber="1" containsInteger="1" minValue="2018" maxValue="2018"/>
    </cacheField>
    <cacheField name="Date Calculation" numFmtId="165">
      <sharedItems containsNonDate="0" containsDate="1" containsString="0" containsBlank="1" minDate="2018-04-19T00:00:00" maxDate="2018-07-15T00:00:00"/>
    </cacheField>
    <cacheField name="ID #" numFmtId="0">
      <sharedItems containsBlank="1"/>
    </cacheField>
    <cacheField name="Age" numFmtId="0">
      <sharedItems containsString="0" containsBlank="1" containsNumber="1" containsInteger="1" minValue="15" maxValue="19"/>
    </cacheField>
    <cacheField name="Visit Type" numFmtId="0">
      <sharedItems containsBlank="1" count="4">
        <s v="A: First Visit"/>
        <s v="C: Repeat Visit"/>
        <s v="B: Follow-up Visit (e.g. method cont.)"/>
        <m/>
      </sharedItems>
    </cacheField>
    <cacheField name="Rec. Counseling" numFmtId="0">
      <sharedItems containsBlank="1"/>
    </cacheField>
    <cacheField name="Current Method" numFmtId="0">
      <sharedItems containsBlank="1" count="6">
        <s v="0: No Method"/>
        <s v="5: Condoms"/>
        <s v="3: Injection"/>
        <s v="2: Implant"/>
        <s v="4: Pills"/>
        <m/>
      </sharedItems>
    </cacheField>
    <cacheField name="Used EC/Condoms last sex" numFmtId="0">
      <sharedItems containsBlank="1"/>
    </cacheField>
    <cacheField name="Signed Assent/ Consent (All)" numFmtId="0">
      <sharedItems containsBlank="1"/>
    </cacheField>
    <cacheField name="15-17 Given Consent Form" numFmtId="0">
      <sharedItems containsBlank="1"/>
    </cacheField>
    <cacheField name="15-17 Returned Consent Form" numFmtId="0">
      <sharedItems containsBlank="1"/>
    </cacheField>
    <cacheField name="Pregnant?" numFmtId="0">
      <sharedItems containsBlank="1" count="3">
        <s v="Not Pregnant"/>
        <s v="Pregnant"/>
        <m/>
      </sharedItems>
    </cacheField>
    <cacheField name="Method Received" numFmtId="0">
      <sharedItems containsBlank="1" count="14">
        <s v="0: No Method"/>
        <s v="3c: Injection - Depo Provera"/>
        <s v="6a: Condom - Male"/>
        <s v="4a: Pills - Microgynon"/>
        <s v="2b: Implant - Implanon"/>
        <s v="3b: Injection - Noristerat"/>
        <s v="2a: Implant - Jadelle"/>
        <s v="3a: Injection - Norigynon "/>
        <s v="3d: Injection - Synapress"/>
        <s v="4c: Pills - Escluston"/>
        <s v="4b: Pills - Combination3"/>
        <s v="3a: Injection - Norigynon"/>
        <s v="6b: Condom - Female"/>
        <m/>
      </sharedItems>
    </cacheField>
    <cacheField name="Received Condoms as a dual method" numFmtId="0">
      <sharedItems containsBlank="1"/>
    </cacheField>
    <cacheField name="Provider Outcome Status" numFmtId="0">
      <sharedItems containsBlank="1" count="4">
        <s v="Non-User"/>
        <s v="Continuing User"/>
        <s v="Adopter"/>
        <m/>
      </sharedItems>
    </cacheField>
    <cacheField name="Age (Formula)" numFmtId="0">
      <sharedItems containsBlank="1" containsMixedTypes="1" containsNumber="1" containsInteger="1" minValue="15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316.915582638889" createdVersion="4" refreshedVersion="4" minRefreshableVersion="3" recordCount="433">
  <cacheSource type="worksheet">
    <worksheetSource ref="S1:S1048576" sheet="Registration"/>
  </cacheSource>
  <cacheFields count="1">
    <cacheField name="# of Children" numFmtId="0">
      <sharedItems containsString="0" containsBlank="1" containsNumber="1" containsInteger="1" minValue="0" maxValue="4" count="6">
        <n v="0"/>
        <n v="3"/>
        <n v="1"/>
        <n v="2"/>
        <m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Fanny Lomingo" refreshedDate="43567.408045370372" createdVersion="6" refreshedVersion="6" minRefreshableVersion="3" recordCount="1962">
  <cacheSource type="worksheet">
    <worksheetSource ref="A1:AH1048576" sheet="Service Provision"/>
  </cacheSource>
  <cacheFields count="34">
    <cacheField name="Week" numFmtId="0">
      <sharedItems containsBlank="1"/>
    </cacheField>
    <cacheField name="Region" numFmtId="0">
      <sharedItems containsBlank="1"/>
    </cacheField>
    <cacheField name="State" numFmtId="0">
      <sharedItems containsBlank="1"/>
    </cacheField>
    <cacheField name="LGA" numFmtId="0">
      <sharedItems containsBlank="1"/>
    </cacheField>
    <cacheField name="Ward" numFmtId="0">
      <sharedItems containsBlank="1"/>
    </cacheField>
    <cacheField name="Community" numFmtId="0">
      <sharedItems containsBlank="1"/>
    </cacheField>
    <cacheField name="Facility" numFmtId="0">
      <sharedItems containsBlank="1" count="8">
        <s v="PHC NEW KARU"/>
        <s v="PHC MARARABA"/>
        <s v="PHC MASAKA"/>
        <s v="PHC DOMA TOWN"/>
        <s v="MEDICAL CENTER MARARABA"/>
        <s v="PHC GUNDUMA"/>
        <s v="PHC ZHEHUN"/>
        <m/>
      </sharedItems>
    </cacheField>
    <cacheField name="Type of Facility" numFmtId="0">
      <sharedItems containsBlank="1"/>
    </cacheField>
    <cacheField name="Program Entry Point" numFmtId="0">
      <sharedItems containsBlank="1" count="4">
        <s v="Walk-in Counseling"/>
        <s v="LLH Class"/>
        <s v="Matasa Matan Arewa"/>
        <m/>
      </sharedItems>
    </cacheField>
    <cacheField name="Day" numFmtId="0">
      <sharedItems containsString="0" containsBlank="1" containsNumber="1" containsInteger="1" minValue="1" maxValue="31"/>
    </cacheField>
    <cacheField name="Month" numFmtId="0">
      <sharedItems containsString="0" containsBlank="1" containsNumber="1" containsInteger="1" minValue="1" maxValue="12" count="13">
        <n v="4"/>
        <n v="5"/>
        <n v="6"/>
        <n v="7"/>
        <n v="8"/>
        <n v="9"/>
        <n v="10"/>
        <n v="11"/>
        <n v="12"/>
        <n v="1"/>
        <n v="2"/>
        <n v="3"/>
        <m/>
      </sharedItems>
    </cacheField>
    <cacheField name="Year" numFmtId="0">
      <sharedItems containsString="0" containsBlank="1" containsNumber="1" containsInteger="1" minValue="2018" maxValue="2019" count="3">
        <n v="2018"/>
        <n v="2019"/>
        <m/>
      </sharedItems>
    </cacheField>
    <cacheField name="Date Calculation" numFmtId="0">
      <sharedItems containsNonDate="0" containsDate="1" containsString="0" containsBlank="1" minDate="2018-04-19T00:00:00" maxDate="2019-03-21T00:00:00"/>
    </cacheField>
    <cacheField name="ID #" numFmtId="0">
      <sharedItems containsBlank="1"/>
    </cacheField>
    <cacheField name="Age" numFmtId="0">
      <sharedItems containsString="0" containsBlank="1" containsNumber="1" containsInteger="1" minValue="15" maxValue="19" count="6">
        <n v="17"/>
        <n v="15"/>
        <n v="19"/>
        <n v="18"/>
        <n v="16"/>
        <m/>
      </sharedItems>
    </cacheField>
    <cacheField name="Visit Type" numFmtId="0">
      <sharedItems containsBlank="1"/>
    </cacheField>
    <cacheField name="Rec. Counseling" numFmtId="0">
      <sharedItems containsBlank="1"/>
    </cacheField>
    <cacheField name="Current Method" numFmtId="0">
      <sharedItems containsBlank="1"/>
    </cacheField>
    <cacheField name="Used EC/Condoms last sex" numFmtId="0">
      <sharedItems containsBlank="1"/>
    </cacheField>
    <cacheField name="Signed Assent/ Consent (All)" numFmtId="0">
      <sharedItems containsBlank="1"/>
    </cacheField>
    <cacheField name="15-17 Given Consent Form" numFmtId="0">
      <sharedItems containsBlank="1"/>
    </cacheField>
    <cacheField name="15-17 Returned Consent Form" numFmtId="0">
      <sharedItems containsBlank="1"/>
    </cacheField>
    <cacheField name="Pregnant?" numFmtId="0">
      <sharedItems containsBlank="1"/>
    </cacheField>
    <cacheField name="Method Received" numFmtId="0">
      <sharedItems containsBlank="1"/>
    </cacheField>
    <cacheField name="Received Condoms as a dual method" numFmtId="0">
      <sharedItems containsBlank="1"/>
    </cacheField>
    <cacheField name="Currently Using" numFmtId="0">
      <sharedItems containsBlank="1"/>
    </cacheField>
    <cacheField name="Took up Method" numFmtId="0">
      <sharedItems containsBlank="1"/>
    </cacheField>
    <cacheField name="Provider Outcome Status" numFmtId="0">
      <sharedItems containsBlank="1" count="6">
        <s v="Non-user"/>
        <s v="Continuing User"/>
        <s v="Adopter"/>
        <s v="Pregnant"/>
        <s v="Missing"/>
        <m/>
      </sharedItems>
    </cacheField>
    <cacheField name="Age (Formula)" numFmtId="0">
      <sharedItems containsString="0" containsBlank="1" containsNumber="1" containsInteger="1" minValue="15" maxValue="19"/>
    </cacheField>
    <cacheField name="STI Treatment" numFmtId="0">
      <sharedItems containsBlank="1"/>
    </cacheField>
    <cacheField name="Date of treatment" numFmtId="0">
      <sharedItems containsDate="1" containsBlank="1" containsMixedTypes="1" minDate="2018-09-08T00:00:00" maxDate="2018-11-11T00:00:00"/>
    </cacheField>
    <cacheField name="Case Treated" numFmtId="0">
      <sharedItems containsBlank="1"/>
    </cacheField>
    <cacheField name="Drugs Given" numFmtId="0">
      <sharedItems containsBlank="1"/>
    </cacheField>
    <cacheField name="QTY of Drugs Given" numFmtId="0">
      <sharedItems containsBlank="1" containsMixedTypes="1" containsNumber="1" minValue="0.71428571428571397" maxValue="0.71428571428571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Ehon A. Idialu" refreshedDate="43598.38415578704" createdVersion="5" refreshedVersion="5" minRefreshableVersion="3" recordCount="2636">
  <cacheSource type="worksheet">
    <worksheetSource ref="A1:R1048576" sheet="Attendance"/>
  </cacheSource>
  <cacheFields count="18">
    <cacheField name="Week" numFmtId="0">
      <sharedItems containsBlank="1"/>
    </cacheField>
    <cacheField name="Region" numFmtId="0">
      <sharedItems containsBlank="1"/>
    </cacheField>
    <cacheField name="State" numFmtId="0">
      <sharedItems containsBlank="1"/>
    </cacheField>
    <cacheField name="LGA" numFmtId="0">
      <sharedItems containsBlank="1"/>
    </cacheField>
    <cacheField name="Ward" numFmtId="0">
      <sharedItems containsBlank="1"/>
    </cacheField>
    <cacheField name="Community" numFmtId="0">
      <sharedItems containsBlank="1"/>
    </cacheField>
    <cacheField name="Facility" numFmtId="0">
      <sharedItems containsBlank="1" count="12">
        <s v="PHC NEW KARU"/>
        <s v="PHC MARARABA"/>
        <s v="PHC MASAKA"/>
        <s v="PHC DOMA TOWN"/>
        <s v="MEDICAL CENTER"/>
        <s v="MEDICAL CENTRE MARARABA"/>
        <s v="PHC GUNDUMA"/>
        <s v="PHC ZHEWUN"/>
        <s v="PHC GITATA"/>
        <s v="PaHC MARARABA"/>
        <s v="PHC LUVU MADAKI"/>
        <m/>
      </sharedItems>
    </cacheField>
    <cacheField name="Type of Facility" numFmtId="0">
      <sharedItems containsBlank="1"/>
    </cacheField>
    <cacheField name="Program Activity" numFmtId="0">
      <sharedItems containsBlank="1"/>
    </cacheField>
    <cacheField name="Name" numFmtId="0">
      <sharedItems containsBlank="1"/>
    </cacheField>
    <cacheField name="Date" numFmtId="166">
      <sharedItems containsDate="1" containsBlank="1" containsMixedTypes="1" minDate="2018-04-23T00:00:00" maxDate="2019-12-05T00:00:00"/>
    </cacheField>
    <cacheField name="Day" numFmtId="0">
      <sharedItems containsString="0" containsBlank="1" containsNumber="1" containsInteger="1" minValue="1" maxValue="31"/>
    </cacheField>
    <cacheField name="Month" numFmtId="0">
      <sharedItems containsString="0" containsBlank="1" containsNumber="1" containsInteger="1" minValue="1" maxValue="12" count="13">
        <n v="4"/>
        <n v="5"/>
        <n v="6"/>
        <n v="7"/>
        <n v="8"/>
        <n v="9"/>
        <n v="10"/>
        <n v="11"/>
        <n v="12"/>
        <n v="1"/>
        <n v="2"/>
        <n v="3"/>
        <m/>
      </sharedItems>
    </cacheField>
    <cacheField name="Year" numFmtId="0">
      <sharedItems containsString="0" containsBlank="1" containsNumber="1" containsInteger="1" minValue="2018" maxValue="2019" count="3">
        <n v="2018"/>
        <n v="2019"/>
        <m/>
      </sharedItems>
    </cacheField>
    <cacheField name="Date Calculation" numFmtId="0">
      <sharedItems containsDate="1" containsBlank="1" containsMixedTypes="1" minDate="2018-04-19T00:00:00" maxDate="2019-05-01T00:00:00"/>
    </cacheField>
    <cacheField name="ID #" numFmtId="0">
      <sharedItems containsBlank="1"/>
    </cacheField>
    <cacheField name="Activity" numFmtId="0">
      <sharedItems containsBlank="1" count="4">
        <s v="Walk-in Counseling"/>
        <s v="LLH Class"/>
        <s v="Matasa Matan Arewa"/>
        <m/>
      </sharedItems>
    </cacheField>
    <cacheField name="Age" numFmtId="0">
      <sharedItems containsBlank="1" containsMixedTypes="1" containsNumber="1" containsInteger="1" minValue="15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">
  <r>
    <x v="0"/>
  </r>
  <r>
    <x v="0"/>
  </r>
  <r>
    <x v="0"/>
  </r>
  <r>
    <x v="1"/>
  </r>
  <r>
    <x v="2"/>
  </r>
  <r>
    <x v="3"/>
  </r>
  <r>
    <x v="4"/>
  </r>
  <r>
    <x v="3"/>
  </r>
  <r>
    <x v="3"/>
  </r>
  <r>
    <x v="2"/>
  </r>
  <r>
    <x v="3"/>
  </r>
  <r>
    <x v="0"/>
  </r>
  <r>
    <x v="2"/>
  </r>
  <r>
    <x v="2"/>
  </r>
  <r>
    <x v="1"/>
  </r>
  <r>
    <x v="0"/>
  </r>
  <r>
    <x v="2"/>
  </r>
  <r>
    <x v="3"/>
  </r>
  <r>
    <x v="2"/>
  </r>
  <r>
    <x v="3"/>
  </r>
  <r>
    <x v="1"/>
  </r>
  <r>
    <x v="4"/>
  </r>
  <r>
    <x v="3"/>
  </r>
  <r>
    <x v="3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2"/>
  </r>
  <r>
    <x v="2"/>
  </r>
  <r>
    <x v="2"/>
  </r>
  <r>
    <x v="0"/>
  </r>
  <r>
    <x v="1"/>
  </r>
  <r>
    <x v="2"/>
  </r>
  <r>
    <x v="2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2"/>
  </r>
  <r>
    <x v="4"/>
  </r>
  <r>
    <x v="0"/>
  </r>
  <r>
    <x v="2"/>
  </r>
  <r>
    <x v="2"/>
  </r>
  <r>
    <x v="3"/>
  </r>
  <r>
    <x v="4"/>
  </r>
  <r>
    <x v="1"/>
  </r>
  <r>
    <x v="4"/>
  </r>
  <r>
    <x v="4"/>
  </r>
  <r>
    <x v="3"/>
  </r>
  <r>
    <x v="3"/>
  </r>
  <r>
    <x v="2"/>
  </r>
  <r>
    <x v="1"/>
  </r>
  <r>
    <x v="3"/>
  </r>
  <r>
    <x v="3"/>
  </r>
  <r>
    <x v="2"/>
  </r>
  <r>
    <x v="3"/>
  </r>
  <r>
    <x v="4"/>
  </r>
  <r>
    <x v="3"/>
  </r>
  <r>
    <x v="2"/>
  </r>
  <r>
    <x v="4"/>
  </r>
  <r>
    <x v="2"/>
  </r>
  <r>
    <x v="2"/>
  </r>
  <r>
    <x v="1"/>
  </r>
  <r>
    <x v="1"/>
  </r>
  <r>
    <x v="1"/>
  </r>
  <r>
    <x v="1"/>
  </r>
  <r>
    <x v="2"/>
  </r>
  <r>
    <x v="1"/>
  </r>
  <r>
    <x v="1"/>
  </r>
  <r>
    <x v="0"/>
  </r>
  <r>
    <x v="1"/>
  </r>
  <r>
    <x v="4"/>
  </r>
  <r>
    <x v="1"/>
  </r>
  <r>
    <x v="3"/>
  </r>
  <r>
    <x v="3"/>
  </r>
  <r>
    <x v="1"/>
  </r>
  <r>
    <x v="2"/>
  </r>
  <r>
    <x v="2"/>
  </r>
  <r>
    <x v="2"/>
  </r>
  <r>
    <x v="0"/>
  </r>
  <r>
    <x v="1"/>
  </r>
  <r>
    <x v="1"/>
  </r>
  <r>
    <x v="1"/>
  </r>
  <r>
    <x v="0"/>
  </r>
  <r>
    <x v="2"/>
  </r>
  <r>
    <x v="2"/>
  </r>
  <r>
    <x v="2"/>
  </r>
  <r>
    <x v="2"/>
  </r>
  <r>
    <x v="1"/>
  </r>
  <r>
    <x v="2"/>
  </r>
  <r>
    <x v="0"/>
  </r>
  <r>
    <x v="1"/>
  </r>
  <r>
    <x v="1"/>
  </r>
  <r>
    <x v="3"/>
  </r>
  <r>
    <x v="2"/>
  </r>
  <r>
    <x v="3"/>
  </r>
  <r>
    <x v="3"/>
  </r>
  <r>
    <x v="3"/>
  </r>
  <r>
    <x v="4"/>
  </r>
  <r>
    <x v="1"/>
  </r>
  <r>
    <x v="1"/>
  </r>
  <r>
    <x v="1"/>
  </r>
  <r>
    <x v="4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0"/>
  </r>
  <r>
    <x v="4"/>
  </r>
  <r>
    <x v="1"/>
  </r>
  <r>
    <x v="2"/>
  </r>
  <r>
    <x v="2"/>
  </r>
  <r>
    <x v="2"/>
  </r>
  <r>
    <x v="1"/>
  </r>
  <r>
    <x v="1"/>
  </r>
  <r>
    <x v="4"/>
  </r>
  <r>
    <x v="1"/>
  </r>
  <r>
    <x v="0"/>
  </r>
  <r>
    <x v="0"/>
  </r>
  <r>
    <x v="1"/>
  </r>
  <r>
    <x v="2"/>
  </r>
  <r>
    <x v="0"/>
  </r>
  <r>
    <x v="1"/>
  </r>
  <r>
    <x v="4"/>
  </r>
  <r>
    <x v="0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4"/>
  </r>
  <r>
    <x v="0"/>
  </r>
  <r>
    <x v="3"/>
  </r>
  <r>
    <x v="3"/>
  </r>
  <r>
    <x v="4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0"/>
  </r>
  <r>
    <x v="2"/>
  </r>
  <r>
    <x v="1"/>
  </r>
  <r>
    <x v="1"/>
  </r>
  <r>
    <x v="1"/>
  </r>
  <r>
    <x v="2"/>
  </r>
  <r>
    <x v="2"/>
  </r>
  <r>
    <x v="1"/>
  </r>
  <r>
    <x v="1"/>
  </r>
  <r>
    <x v="1"/>
  </r>
  <r>
    <x v="2"/>
  </r>
  <r>
    <x v="0"/>
  </r>
  <r>
    <x v="2"/>
  </r>
  <r>
    <x v="1"/>
  </r>
  <r>
    <x v="1"/>
  </r>
  <r>
    <x v="1"/>
  </r>
  <r>
    <x v="3"/>
  </r>
  <r>
    <x v="0"/>
  </r>
  <r>
    <x v="3"/>
  </r>
  <r>
    <x v="3"/>
  </r>
  <r>
    <x v="4"/>
  </r>
  <r>
    <x v="2"/>
  </r>
  <r>
    <x v="2"/>
  </r>
  <r>
    <x v="4"/>
  </r>
  <r>
    <x v="3"/>
  </r>
  <r>
    <x v="3"/>
  </r>
  <r>
    <x v="0"/>
  </r>
  <r>
    <x v="4"/>
  </r>
  <r>
    <x v="4"/>
  </r>
  <r>
    <x v="2"/>
  </r>
  <r>
    <x v="3"/>
  </r>
  <r>
    <x v="1"/>
  </r>
  <r>
    <x v="1"/>
  </r>
  <r>
    <x v="3"/>
  </r>
  <r>
    <x v="4"/>
  </r>
  <r>
    <x v="0"/>
  </r>
  <r>
    <x v="0"/>
  </r>
  <r>
    <x v="2"/>
  </r>
  <r>
    <x v="1"/>
  </r>
  <r>
    <x v="1"/>
  </r>
  <r>
    <x v="3"/>
  </r>
  <r>
    <x v="3"/>
  </r>
  <r>
    <x v="1"/>
  </r>
  <r>
    <x v="3"/>
  </r>
  <r>
    <x v="0"/>
  </r>
  <r>
    <x v="3"/>
  </r>
  <r>
    <x v="1"/>
  </r>
  <r>
    <x v="3"/>
  </r>
  <r>
    <x v="3"/>
  </r>
  <r>
    <x v="0"/>
  </r>
  <r>
    <x v="1"/>
  </r>
  <r>
    <x v="1"/>
  </r>
  <r>
    <x v="3"/>
  </r>
  <r>
    <x v="3"/>
  </r>
  <r>
    <x v="4"/>
  </r>
  <r>
    <x v="3"/>
  </r>
  <r>
    <x v="3"/>
  </r>
  <r>
    <x v="4"/>
  </r>
  <r>
    <x v="0"/>
  </r>
  <r>
    <x v="0"/>
  </r>
  <r>
    <x v="1"/>
  </r>
  <r>
    <x v="3"/>
  </r>
  <r>
    <x v="4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0"/>
  </r>
  <r>
    <x v="4"/>
  </r>
  <r>
    <x v="3"/>
  </r>
  <r>
    <x v="2"/>
  </r>
  <r>
    <x v="3"/>
  </r>
  <r>
    <x v="3"/>
  </r>
  <r>
    <x v="4"/>
  </r>
  <r>
    <x v="4"/>
  </r>
  <r>
    <x v="4"/>
  </r>
  <r>
    <x v="3"/>
  </r>
  <r>
    <x v="1"/>
  </r>
  <r>
    <x v="3"/>
  </r>
  <r>
    <x v="4"/>
  </r>
  <r>
    <x v="3"/>
  </r>
  <r>
    <x v="3"/>
  </r>
  <r>
    <x v="4"/>
  </r>
  <r>
    <x v="4"/>
  </r>
  <r>
    <x v="3"/>
  </r>
  <r>
    <x v="1"/>
  </r>
  <r>
    <x v="4"/>
  </r>
  <r>
    <x v="3"/>
  </r>
  <r>
    <x v="1"/>
  </r>
  <r>
    <x v="2"/>
  </r>
  <r>
    <x v="0"/>
  </r>
  <r>
    <x v="1"/>
  </r>
  <r>
    <x v="3"/>
  </r>
  <r>
    <x v="3"/>
  </r>
  <r>
    <x v="0"/>
  </r>
  <r>
    <x v="3"/>
  </r>
  <r>
    <x v="3"/>
  </r>
  <r>
    <x v="0"/>
  </r>
  <r>
    <x v="3"/>
  </r>
  <r>
    <x v="3"/>
  </r>
  <r>
    <x v="2"/>
  </r>
  <r>
    <x v="3"/>
  </r>
  <r>
    <x v="2"/>
  </r>
  <r>
    <x v="1"/>
  </r>
  <r>
    <x v="3"/>
  </r>
  <r>
    <x v="3"/>
  </r>
  <r>
    <x v="3"/>
  </r>
  <r>
    <x v="3"/>
  </r>
  <r>
    <x v="4"/>
  </r>
  <r>
    <x v="2"/>
  </r>
  <r>
    <x v="3"/>
  </r>
  <r>
    <x v="3"/>
  </r>
  <r>
    <x v="0"/>
  </r>
  <r>
    <x v="3"/>
  </r>
  <r>
    <x v="3"/>
  </r>
  <r>
    <x v="2"/>
  </r>
  <r>
    <x v="4"/>
  </r>
  <r>
    <x v="3"/>
  </r>
  <r>
    <x v="3"/>
  </r>
  <r>
    <x v="3"/>
  </r>
  <r>
    <x v="3"/>
  </r>
  <r>
    <x v="4"/>
  </r>
  <r>
    <x v="3"/>
  </r>
  <r>
    <x v="1"/>
  </r>
  <r>
    <x v="0"/>
  </r>
  <r>
    <x v="4"/>
  </r>
  <r>
    <x v="1"/>
  </r>
  <r>
    <x v="1"/>
  </r>
  <r>
    <x v="1"/>
  </r>
  <r>
    <x v="4"/>
  </r>
  <r>
    <x v="0"/>
  </r>
  <r>
    <x v="4"/>
  </r>
  <r>
    <x v="1"/>
  </r>
  <r>
    <x v="1"/>
  </r>
  <r>
    <x v="1"/>
  </r>
  <r>
    <x v="0"/>
  </r>
  <r>
    <x v="2"/>
  </r>
  <r>
    <x v="2"/>
  </r>
  <r>
    <x v="0"/>
  </r>
  <r>
    <x v="1"/>
  </r>
  <r>
    <x v="2"/>
  </r>
  <r>
    <x v="4"/>
  </r>
  <r>
    <x v="0"/>
  </r>
  <r>
    <x v="2"/>
  </r>
  <r>
    <x v="3"/>
  </r>
  <r>
    <x v="4"/>
  </r>
  <r>
    <x v="4"/>
  </r>
  <r>
    <x v="3"/>
  </r>
  <r>
    <x v="4"/>
  </r>
  <r>
    <x v="2"/>
  </r>
  <r>
    <x v="3"/>
  </r>
  <r>
    <x v="3"/>
  </r>
  <r>
    <x v="3"/>
  </r>
  <r>
    <x v="2"/>
  </r>
  <r>
    <x v="3"/>
  </r>
  <r>
    <x v="3"/>
  </r>
  <r>
    <x v="4"/>
  </r>
  <r>
    <x v="3"/>
  </r>
  <r>
    <x v="3"/>
  </r>
  <r>
    <x v="4"/>
  </r>
  <r>
    <x v="4"/>
  </r>
  <r>
    <x v="3"/>
  </r>
  <r>
    <x v="3"/>
  </r>
  <r>
    <x v="0"/>
  </r>
  <r>
    <x v="3"/>
  </r>
  <r>
    <x v="2"/>
  </r>
  <r>
    <x v="3"/>
  </r>
  <r>
    <x v="3"/>
  </r>
  <r>
    <x v="3"/>
  </r>
  <r>
    <x v="3"/>
  </r>
  <r>
    <x v="4"/>
  </r>
  <r>
    <x v="1"/>
  </r>
  <r>
    <x v="1"/>
  </r>
  <r>
    <x v="1"/>
  </r>
  <r>
    <x v="1"/>
  </r>
  <r>
    <x v="1"/>
  </r>
  <r>
    <x v="1"/>
  </r>
  <r>
    <x v="3"/>
  </r>
  <r>
    <x v="0"/>
  </r>
  <r>
    <x v="4"/>
  </r>
  <r>
    <x v="3"/>
  </r>
  <r>
    <x v="3"/>
  </r>
  <r>
    <x v="3"/>
  </r>
  <r>
    <x v="4"/>
  </r>
  <r>
    <x v="3"/>
  </r>
  <r>
    <x v="2"/>
  </r>
  <r>
    <x v="4"/>
  </r>
  <r>
    <x v="1"/>
  </r>
  <r>
    <x v="1"/>
  </r>
  <r>
    <x v="1"/>
  </r>
  <r>
    <x v="1"/>
  </r>
  <r>
    <x v="1"/>
  </r>
  <r>
    <x v="2"/>
  </r>
  <r>
    <x v="0"/>
  </r>
  <r>
    <x v="3"/>
  </r>
  <r>
    <x v="3"/>
  </r>
  <r>
    <x v="4"/>
  </r>
  <r>
    <x v="4"/>
  </r>
  <r>
    <x v="0"/>
  </r>
  <r>
    <x v="3"/>
  </r>
  <r>
    <x v="3"/>
  </r>
  <r>
    <x v="0"/>
  </r>
  <r>
    <x v="4"/>
  </r>
  <r>
    <x v="0"/>
  </r>
  <r>
    <x v="3"/>
  </r>
  <r>
    <x v="4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4"/>
  </r>
  <r>
    <x v="3"/>
  </r>
  <r>
    <x v="1"/>
  </r>
  <r>
    <x v="1"/>
  </r>
  <r>
    <x v="2"/>
  </r>
  <r>
    <x v="1"/>
  </r>
  <r>
    <x v="1"/>
  </r>
  <r>
    <x v="0"/>
  </r>
  <r>
    <x v="2"/>
  </r>
  <r>
    <x v="0"/>
  </r>
  <r>
    <x v="3"/>
  </r>
  <r>
    <x v="2"/>
  </r>
  <r>
    <x v="0"/>
  </r>
  <r>
    <x v="1"/>
  </r>
  <r>
    <x v="3"/>
  </r>
  <r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">
  <r>
    <s v="Week 1"/>
    <x v="0"/>
    <s v="Nasarawa"/>
    <s v="Karu"/>
    <m/>
    <s v="Angwan Tiv"/>
    <x v="0"/>
    <x v="0"/>
    <s v="19/04/2018"/>
    <x v="0"/>
    <n v="19"/>
    <n v="4"/>
    <n v="2018"/>
    <d v="2018-04-19T00:00:00"/>
    <s v="NA/KA/NK/HE/MA/01"/>
    <n v="17"/>
    <x v="0"/>
    <s v="Yes"/>
    <x v="0"/>
    <s v="Neither"/>
    <s v="No"/>
    <s v="No"/>
    <s v="No"/>
    <x v="0"/>
    <x v="0"/>
    <s v="No"/>
    <x v="0"/>
    <n v="17"/>
  </r>
  <r>
    <s v="Week 1"/>
    <x v="0"/>
    <s v="Nasarawa"/>
    <s v="Karu"/>
    <m/>
    <s v="Angwan Tiv"/>
    <x v="0"/>
    <x v="0"/>
    <s v="19/04/2018"/>
    <x v="0"/>
    <n v="19"/>
    <n v="4"/>
    <n v="2018"/>
    <d v="2018-04-19T00:00:00"/>
    <s v="NA/KA/NK/DO/LA/03"/>
    <n v="15"/>
    <x v="0"/>
    <s v="Yes"/>
    <x v="0"/>
    <s v="Neither"/>
    <s v="No"/>
    <s v="No"/>
    <s v="No"/>
    <x v="0"/>
    <x v="0"/>
    <s v="No"/>
    <x v="0"/>
    <n v="17"/>
  </r>
  <r>
    <s v="Week 1"/>
    <x v="0"/>
    <s v="Nasarawa"/>
    <s v="Karu"/>
    <m/>
    <s v="Angwan Tiv"/>
    <x v="0"/>
    <x v="0"/>
    <s v="19/04/2018"/>
    <x v="0"/>
    <n v="19"/>
    <n v="4"/>
    <n v="2018"/>
    <d v="2018-04-19T00:00:00"/>
    <s v="NA/KA/NK/RE/SA/02"/>
    <n v="17"/>
    <x v="0"/>
    <s v="Yes"/>
    <x v="0"/>
    <s v="Neither"/>
    <s v="No"/>
    <s v="No"/>
    <s v="No"/>
    <x v="0"/>
    <x v="0"/>
    <s v="No"/>
    <x v="0"/>
    <n v="17"/>
  </r>
  <r>
    <s v="Week 1"/>
    <x v="0"/>
    <s v="Nasarawa"/>
    <s v="Karu"/>
    <m/>
    <s v="Angwan Tiv"/>
    <x v="0"/>
    <x v="0"/>
    <s v="19/04/2018"/>
    <x v="0"/>
    <n v="19"/>
    <n v="4"/>
    <n v="2018"/>
    <d v="2018-04-19T00:00:00"/>
    <s v="NA/KA/NK/FA/SA/01"/>
    <n v="19"/>
    <x v="0"/>
    <s v="Yes"/>
    <x v="0"/>
    <s v="Neither"/>
    <s v="No"/>
    <s v="No"/>
    <s v="No"/>
    <x v="0"/>
    <x v="0"/>
    <s v="No"/>
    <x v="0"/>
    <n v="19"/>
  </r>
  <r>
    <s v="Week 1"/>
    <x v="0"/>
    <s v="Nasarawa"/>
    <s v="Karu"/>
    <m/>
    <s v="Angwan Tiv"/>
    <x v="0"/>
    <x v="0"/>
    <s v="19/04/2018"/>
    <x v="1"/>
    <n v="19"/>
    <n v="4"/>
    <n v="2018"/>
    <d v="2018-04-19T00:00:00"/>
    <s v="NA/KA/NK/CH/LA/01"/>
    <n v="18"/>
    <x v="0"/>
    <s v="Yes"/>
    <x v="0"/>
    <s v="Neither"/>
    <s v="No"/>
    <s v="No"/>
    <s v="No"/>
    <x v="0"/>
    <x v="0"/>
    <s v="No"/>
    <x v="0"/>
    <n v="18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FA/SA/01"/>
    <n v="19"/>
    <x v="1"/>
    <s v="Yes"/>
    <x v="0"/>
    <s v="Neither"/>
    <s v="No"/>
    <s v="No"/>
    <s v="No"/>
    <x v="0"/>
    <x v="0"/>
    <s v="No"/>
    <x v="0"/>
    <n v="19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HE/MA/01"/>
    <n v="17"/>
    <x v="1"/>
    <s v="Yes"/>
    <x v="0"/>
    <s v="Neither"/>
    <s v="No"/>
    <s v="No"/>
    <s v="No"/>
    <x v="0"/>
    <x v="0"/>
    <s v="No"/>
    <x v="0"/>
    <n v="17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CY/RO/01"/>
    <n v="18"/>
    <x v="0"/>
    <s v="Yes"/>
    <x v="0"/>
    <s v="Neither"/>
    <s v="No"/>
    <s v="No"/>
    <s v="No"/>
    <x v="0"/>
    <x v="0"/>
    <s v="No"/>
    <x v="0"/>
    <n v="18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JE/ME/04"/>
    <n v="18"/>
    <x v="0"/>
    <s v="Yes"/>
    <x v="0"/>
    <s v="Neither"/>
    <s v="No"/>
    <s v="No"/>
    <s v="No"/>
    <x v="0"/>
    <x v="0"/>
    <s v="No"/>
    <x v="0"/>
    <n v="18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HA/GR/01"/>
    <n v="15"/>
    <x v="0"/>
    <s v="Yes"/>
    <x v="0"/>
    <s v="Neither"/>
    <s v="No"/>
    <s v="No"/>
    <s v="No"/>
    <x v="0"/>
    <x v="0"/>
    <s v="No"/>
    <x v="0"/>
    <n v="15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DE/MA/04"/>
    <n v="15"/>
    <x v="0"/>
    <s v="Yes"/>
    <x v="0"/>
    <s v="Neither"/>
    <s v="No"/>
    <s v="No"/>
    <s v="No"/>
    <x v="0"/>
    <x v="0"/>
    <s v="No"/>
    <x v="0"/>
    <n v="15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KA/GR/04"/>
    <n v="16"/>
    <x v="0"/>
    <s v="Yes"/>
    <x v="0"/>
    <s v="Neither"/>
    <s v="No"/>
    <s v="No"/>
    <s v="No"/>
    <x v="0"/>
    <x v="0"/>
    <s v="No"/>
    <x v="0"/>
    <n v="16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FA/RO/05"/>
    <n v="15"/>
    <x v="0"/>
    <s v="Yes"/>
    <x v="0"/>
    <s v="Neither"/>
    <s v="No"/>
    <s v="No"/>
    <s v="No"/>
    <x v="0"/>
    <x v="0"/>
    <s v="No"/>
    <x v="0"/>
    <n v="15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BL/JU/01"/>
    <n v="16"/>
    <x v="0"/>
    <s v="Yes"/>
    <x v="0"/>
    <s v="Neither"/>
    <s v="No"/>
    <s v="No"/>
    <s v="No"/>
    <x v="0"/>
    <x v="0"/>
    <s v="No"/>
    <x v="0"/>
    <n v="16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JE/JU/02"/>
    <n v="15"/>
    <x v="0"/>
    <s v="Yes"/>
    <x v="0"/>
    <s v="Neither"/>
    <s v="No"/>
    <s v="No"/>
    <s v="No"/>
    <x v="0"/>
    <x v="0"/>
    <s v="No"/>
    <x v="0"/>
    <n v="15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MA/CH/02"/>
    <n v="15"/>
    <x v="0"/>
    <s v="Yes"/>
    <x v="0"/>
    <s v="Neither"/>
    <s v="No"/>
    <s v="No"/>
    <s v="No"/>
    <x v="0"/>
    <x v="0"/>
    <s v="No"/>
    <x v="0"/>
    <n v="15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GL/GR/04"/>
    <n v="15"/>
    <x v="0"/>
    <s v="Yes"/>
    <x v="0"/>
    <s v="Neither"/>
    <s v="No"/>
    <s v="No"/>
    <s v="No"/>
    <x v="0"/>
    <x v="0"/>
    <s v="No"/>
    <x v="0"/>
    <n v="15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HA/MA/08"/>
    <n v="17"/>
    <x v="0"/>
    <s v="Yes"/>
    <x v="0"/>
    <s v="Neither"/>
    <s v="No"/>
    <s v="No"/>
    <s v="No"/>
    <x v="0"/>
    <x v="0"/>
    <s v="No"/>
    <x v="0"/>
    <n v="17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BL/GR/03"/>
    <n v="18"/>
    <x v="0"/>
    <s v="Yes"/>
    <x v="0"/>
    <s v="Neither"/>
    <s v="No"/>
    <s v="No"/>
    <s v="No"/>
    <x v="0"/>
    <x v="0"/>
    <s v="No"/>
    <x v="0"/>
    <n v="18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PA/AI/02"/>
    <n v="18"/>
    <x v="0"/>
    <s v="Yes"/>
    <x v="1"/>
    <s v="Condom"/>
    <s v="Yes"/>
    <s v="No"/>
    <s v="No"/>
    <x v="0"/>
    <x v="1"/>
    <s v="Yes"/>
    <x v="1"/>
    <n v="18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NA/EL/03"/>
    <n v="19"/>
    <x v="0"/>
    <s v="Yes"/>
    <x v="0"/>
    <s v="Neither"/>
    <s v="Yes"/>
    <s v="No"/>
    <s v="No"/>
    <x v="0"/>
    <x v="1"/>
    <s v="Yes"/>
    <x v="2"/>
    <n v="19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JU/HA/04"/>
    <n v="17"/>
    <x v="0"/>
    <s v="Yes"/>
    <x v="0"/>
    <s v="Neither"/>
    <s v="No"/>
    <s v="No"/>
    <s v="No"/>
    <x v="0"/>
    <x v="0"/>
    <s v="No"/>
    <x v="0"/>
    <n v="17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DO/LA/03"/>
    <n v="16"/>
    <x v="1"/>
    <s v="Yes"/>
    <x v="0"/>
    <s v="Neither"/>
    <s v="No"/>
    <s v="No"/>
    <s v="No"/>
    <x v="0"/>
    <x v="0"/>
    <s v="No"/>
    <x v="0"/>
    <n v="17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YE/MA/01"/>
    <n v="18"/>
    <x v="0"/>
    <s v="Yes"/>
    <x v="0"/>
    <s v="Neither"/>
    <s v="No"/>
    <s v="No"/>
    <s v="No"/>
    <x v="0"/>
    <x v="0"/>
    <s v="No"/>
    <x v="0"/>
    <n v="18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JE/JU/03"/>
    <n v="15"/>
    <x v="0"/>
    <s v="Yes"/>
    <x v="0"/>
    <s v="Neither"/>
    <s v="No"/>
    <s v="No"/>
    <s v="No"/>
    <x v="0"/>
    <x v="0"/>
    <s v="No"/>
    <x v="0"/>
    <n v="15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HA/GR/01"/>
    <n v="15"/>
    <x v="0"/>
    <s v="Yes"/>
    <x v="0"/>
    <s v="Neither"/>
    <s v="No"/>
    <s v="No"/>
    <s v="No"/>
    <x v="0"/>
    <x v="0"/>
    <s v="No"/>
    <x v="0"/>
    <n v="15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CH/LA/01"/>
    <n v="16"/>
    <x v="1"/>
    <s v="Yes"/>
    <x v="0"/>
    <s v="Neither"/>
    <s v="No"/>
    <s v="No"/>
    <s v="No"/>
    <x v="0"/>
    <x v="0"/>
    <s v="No"/>
    <x v="0"/>
    <n v="18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FR/AG/02"/>
    <n v="19"/>
    <x v="0"/>
    <s v="Yes"/>
    <x v="0"/>
    <s v="Neither"/>
    <s v="No"/>
    <s v="No"/>
    <s v="No"/>
    <x v="0"/>
    <x v="0"/>
    <s v="No"/>
    <x v="0"/>
    <n v="19"/>
  </r>
  <r>
    <s v="Week 1"/>
    <x v="0"/>
    <s v="Nasarawa"/>
    <s v="Karu"/>
    <m/>
    <s v="Angwan Tiv"/>
    <x v="0"/>
    <x v="0"/>
    <s v="21/04/2018"/>
    <x v="1"/>
    <n v="21"/>
    <n v="4"/>
    <n v="2018"/>
    <d v="2018-04-21T00:00:00"/>
    <s v="NA/KA/NK/VI/SU/04"/>
    <n v="15"/>
    <x v="0"/>
    <s v="Yes"/>
    <x v="0"/>
    <s v="Neither"/>
    <s v="No"/>
    <s v="No"/>
    <s v="No"/>
    <x v="0"/>
    <x v="0"/>
    <s v="No"/>
    <x v="0"/>
    <n v="15"/>
  </r>
  <r>
    <s v="Week 2"/>
    <x v="0"/>
    <s v="Nasarawa"/>
    <s v="Karu"/>
    <m/>
    <s v="Angwan Tiv"/>
    <x v="0"/>
    <x v="0"/>
    <s v="23/04/2018"/>
    <x v="0"/>
    <n v="23"/>
    <n v="4"/>
    <n v="2018"/>
    <d v="2018-04-23T00:00:00"/>
    <s v="NA/KA/NK/BL/ES/03"/>
    <n v="18"/>
    <x v="0"/>
    <s v="Yes"/>
    <x v="1"/>
    <s v="Condom"/>
    <s v="No"/>
    <s v="No"/>
    <s v="No"/>
    <x v="0"/>
    <x v="2"/>
    <s v="No"/>
    <x v="1"/>
    <n v="18"/>
  </r>
  <r>
    <s v="Week 2"/>
    <x v="0"/>
    <s v="Nasarawa"/>
    <s v="Karu"/>
    <m/>
    <s v="Angwan Tiv"/>
    <x v="0"/>
    <x v="0"/>
    <s v="25/04/2018"/>
    <x v="0"/>
    <n v="25"/>
    <n v="4"/>
    <n v="2018"/>
    <d v="2018-04-25T00:00:00"/>
    <s v="NA/KA/NK/TA/GO/04"/>
    <n v="17"/>
    <x v="0"/>
    <s v="Yes"/>
    <x v="0"/>
    <s v="Neither"/>
    <s v="No"/>
    <s v="No"/>
    <s v="No"/>
    <x v="0"/>
    <x v="0"/>
    <s v="No"/>
    <x v="0"/>
    <n v="17"/>
  </r>
  <r>
    <s v="Week 2"/>
    <x v="0"/>
    <s v="Nasarawa"/>
    <s v="Karu"/>
    <m/>
    <s v="Angwan Tiv"/>
    <x v="0"/>
    <x v="0"/>
    <s v="25/04/2018"/>
    <x v="0"/>
    <n v="25"/>
    <n v="4"/>
    <n v="2018"/>
    <d v="2018-04-25T00:00:00"/>
    <s v="NA/KA/NK/CA/GR/04"/>
    <n v="18"/>
    <x v="0"/>
    <s v="Yes"/>
    <x v="0"/>
    <s v="Neither"/>
    <s v="No"/>
    <s v="No"/>
    <s v="No"/>
    <x v="0"/>
    <x v="0"/>
    <s v="No"/>
    <x v="0"/>
    <n v="18"/>
  </r>
  <r>
    <s v="Week 2"/>
    <x v="0"/>
    <s v="Nasarawa"/>
    <s v="Karu"/>
    <m/>
    <s v="Angwan Tiv"/>
    <x v="0"/>
    <x v="0"/>
    <s v="25/04/2018"/>
    <x v="0"/>
    <n v="25"/>
    <n v="4"/>
    <n v="2018"/>
    <d v="2018-04-25T00:00:00"/>
    <s v="NA/KA/NK/RI/FA/03"/>
    <n v="18"/>
    <x v="0"/>
    <s v="Yes"/>
    <x v="0"/>
    <s v="Neither"/>
    <s v="No"/>
    <s v="No"/>
    <s v="No"/>
    <x v="0"/>
    <x v="0"/>
    <s v="No"/>
    <x v="0"/>
    <n v="18"/>
  </r>
  <r>
    <s v="Week 2"/>
    <x v="0"/>
    <s v="Nasarawa"/>
    <s v="Karu"/>
    <m/>
    <s v="Angwan Tiv"/>
    <x v="0"/>
    <x v="0"/>
    <s v="25/04/2018"/>
    <x v="0"/>
    <n v="25"/>
    <n v="4"/>
    <n v="2018"/>
    <d v="2018-04-25T00:00:00"/>
    <s v="NA/KA/NK/JE/JU/01"/>
    <n v="16"/>
    <x v="0"/>
    <s v="Yes"/>
    <x v="0"/>
    <s v="Neither"/>
    <s v="No"/>
    <s v="No"/>
    <s v="No"/>
    <x v="0"/>
    <x v="0"/>
    <s v="No"/>
    <x v="0"/>
    <n v="16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AI/HA/03"/>
    <n v="19"/>
    <x v="0"/>
    <s v="Yes"/>
    <x v="0"/>
    <s v="Neither"/>
    <s v="No"/>
    <s v="No"/>
    <s v="No"/>
    <x v="0"/>
    <x v="3"/>
    <s v="No"/>
    <x v="2"/>
    <n v="19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FA/ZA/03"/>
    <n v="18"/>
    <x v="0"/>
    <s v="Yes"/>
    <x v="0"/>
    <s v="Neither"/>
    <s v="No"/>
    <s v="No"/>
    <s v="No"/>
    <x v="0"/>
    <x v="3"/>
    <s v="No"/>
    <x v="2"/>
    <n v="18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BA/HA/06"/>
    <n v="18"/>
    <x v="0"/>
    <s v="Yes"/>
    <x v="0"/>
    <s v="Condom"/>
    <s v="Yes"/>
    <s v="No"/>
    <s v="No"/>
    <x v="0"/>
    <x v="4"/>
    <s v="Yes"/>
    <x v="1"/>
    <n v="18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RA/KA/02"/>
    <n v="19"/>
    <x v="0"/>
    <s v="Yes"/>
    <x v="0"/>
    <s v="Neither"/>
    <s v="No"/>
    <s v="No"/>
    <s v="No"/>
    <x v="1"/>
    <x v="0"/>
    <s v="No"/>
    <x v="0"/>
    <n v="19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AM/MA/01"/>
    <n v="19"/>
    <x v="0"/>
    <s v="Yes"/>
    <x v="0"/>
    <s v="Neither"/>
    <s v="No"/>
    <s v="No"/>
    <s v="No"/>
    <x v="0"/>
    <x v="3"/>
    <s v="No"/>
    <x v="2"/>
    <n v="19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AM/AM/04"/>
    <n v="19"/>
    <x v="0"/>
    <s v="Yes"/>
    <x v="1"/>
    <s v="Condom"/>
    <s v="No"/>
    <s v="No"/>
    <s v="No"/>
    <x v="0"/>
    <x v="2"/>
    <s v="No"/>
    <x v="1"/>
    <n v="19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SH/HA/04"/>
    <n v="19"/>
    <x v="0"/>
    <s v="Yes"/>
    <x v="1"/>
    <s v="Condom"/>
    <s v="No"/>
    <s v="No"/>
    <s v="No"/>
    <x v="0"/>
    <x v="2"/>
    <s v="No"/>
    <x v="1"/>
    <n v="19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HA/HA/01"/>
    <n v="19"/>
    <x v="0"/>
    <s v="Yes"/>
    <x v="0"/>
    <s v="Neither"/>
    <s v="Yes"/>
    <s v="No"/>
    <s v="No"/>
    <x v="0"/>
    <x v="4"/>
    <s v="Yes"/>
    <x v="2"/>
    <n v="19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HA/MA/01"/>
    <n v="18"/>
    <x v="0"/>
    <s v="Yes"/>
    <x v="0"/>
    <s v="Neither"/>
    <s v="No"/>
    <s v="No"/>
    <s v="No"/>
    <x v="0"/>
    <x v="2"/>
    <s v="No"/>
    <x v="2"/>
    <n v="18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AI/AM/06"/>
    <n v="19"/>
    <x v="0"/>
    <s v="Yes"/>
    <x v="1"/>
    <s v="Condom"/>
    <s v="No"/>
    <s v="No"/>
    <s v="No"/>
    <x v="0"/>
    <x v="3"/>
    <s v="No"/>
    <x v="1"/>
    <n v="19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ZA/NA/01"/>
    <n v="18"/>
    <x v="0"/>
    <s v="Yes"/>
    <x v="0"/>
    <s v="Neither"/>
    <s v="No"/>
    <s v="No"/>
    <s v="No"/>
    <x v="0"/>
    <x v="2"/>
    <s v="No"/>
    <x v="2"/>
    <n v="18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HA/HA/05"/>
    <n v="19"/>
    <x v="0"/>
    <s v="Yes"/>
    <x v="0"/>
    <s v="Neither"/>
    <s v="No"/>
    <s v="No"/>
    <s v="No"/>
    <x v="0"/>
    <x v="2"/>
    <s v="No"/>
    <x v="2"/>
    <n v="19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RU/ZA/04"/>
    <n v="19"/>
    <x v="0"/>
    <s v="Yes"/>
    <x v="0"/>
    <s v="Neither"/>
    <s v="No"/>
    <s v="No"/>
    <s v="No"/>
    <x v="0"/>
    <x v="2"/>
    <s v="No"/>
    <x v="2"/>
    <n v="19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NA/HA/01"/>
    <n v="18"/>
    <x v="0"/>
    <s v="Yes"/>
    <x v="0"/>
    <s v="Neither"/>
    <s v="No"/>
    <s v="No"/>
    <s v="No"/>
    <x v="0"/>
    <x v="2"/>
    <s v="No"/>
    <x v="2"/>
    <n v="18"/>
  </r>
  <r>
    <s v="Week 2"/>
    <x v="0"/>
    <s v="Nasarawa"/>
    <s v="Karu"/>
    <m/>
    <s v="Mararaba Gurku"/>
    <x v="1"/>
    <x v="0"/>
    <s v="23/04/2018"/>
    <x v="0"/>
    <n v="23"/>
    <n v="4"/>
    <n v="2018"/>
    <d v="2018-04-23T00:00:00"/>
    <s v="NA/KA/MA/MA/RU/04"/>
    <n v="18"/>
    <x v="0"/>
    <s v="Yes"/>
    <x v="0"/>
    <s v="Neither"/>
    <s v="No"/>
    <s v="No"/>
    <s v="No"/>
    <x v="0"/>
    <x v="3"/>
    <s v="No"/>
    <x v="2"/>
    <n v="18"/>
  </r>
  <r>
    <s v="Week 2"/>
    <x v="0"/>
    <s v="Nasarawa"/>
    <s v="Karu"/>
    <m/>
    <s v="Mararaba Gurku"/>
    <x v="1"/>
    <x v="0"/>
    <s v="25/04/2018"/>
    <x v="0"/>
    <n v="25"/>
    <n v="4"/>
    <n v="2018"/>
    <d v="2018-04-25T00:00:00"/>
    <s v="NA/KA/MA/HA/FA/08"/>
    <n v="18"/>
    <x v="0"/>
    <s v="Yes"/>
    <x v="0"/>
    <s v="Neither"/>
    <s v="No"/>
    <s v="No"/>
    <s v="No"/>
    <x v="0"/>
    <x v="3"/>
    <s v="No"/>
    <x v="2"/>
    <n v="18"/>
  </r>
  <r>
    <s v="Week 2"/>
    <x v="0"/>
    <s v="Nasarawa"/>
    <s v="Karu"/>
    <m/>
    <s v="Mararaba Gurku"/>
    <x v="1"/>
    <x v="0"/>
    <s v="25/04/2018"/>
    <x v="0"/>
    <n v="25"/>
    <n v="4"/>
    <n v="2018"/>
    <d v="2018-04-25T00:00:00"/>
    <s v="NA/KA/MA/SA/AI/03"/>
    <n v="18"/>
    <x v="0"/>
    <s v="Yes"/>
    <x v="0"/>
    <s v="Neither"/>
    <s v="No"/>
    <s v="No"/>
    <s v="No"/>
    <x v="0"/>
    <x v="3"/>
    <s v="No"/>
    <x v="2"/>
    <n v="18"/>
  </r>
  <r>
    <s v="Week 2"/>
    <x v="0"/>
    <s v="Nasarawa"/>
    <s v="Karu"/>
    <m/>
    <s v="Mararaba Gurku"/>
    <x v="1"/>
    <x v="0"/>
    <s v="25/04/2018"/>
    <x v="0"/>
    <n v="25"/>
    <n v="4"/>
    <n v="2018"/>
    <d v="2018-04-25T00:00:00"/>
    <s v="NA/KA/MA/SA/HA/04"/>
    <n v="17"/>
    <x v="0"/>
    <s v="Yes"/>
    <x v="0"/>
    <s v="Neither"/>
    <s v="No"/>
    <s v="No"/>
    <s v="No"/>
    <x v="0"/>
    <x v="3"/>
    <s v="No"/>
    <x v="2"/>
    <n v="17"/>
  </r>
  <r>
    <s v="Week 2"/>
    <x v="0"/>
    <s v="Nasarawa"/>
    <s v="Karu"/>
    <m/>
    <s v="Mararaba Gurku"/>
    <x v="1"/>
    <x v="0"/>
    <s v="25/04/2018"/>
    <x v="0"/>
    <n v="25"/>
    <n v="4"/>
    <n v="2018"/>
    <d v="2018-04-25T00:00:00"/>
    <s v="NA/KA/MA/MA/FA/01"/>
    <n v="19"/>
    <x v="0"/>
    <s v="Yes"/>
    <x v="0"/>
    <s v="Neither"/>
    <s v="No"/>
    <s v="No"/>
    <s v="No"/>
    <x v="0"/>
    <x v="2"/>
    <s v="No"/>
    <x v="2"/>
    <n v="19"/>
  </r>
  <r>
    <s v="Week 2"/>
    <x v="0"/>
    <s v="Nasarawa"/>
    <s v="Karu"/>
    <m/>
    <s v="Mararaba Gurku"/>
    <x v="1"/>
    <x v="0"/>
    <s v="25/04/2018"/>
    <x v="0"/>
    <n v="25"/>
    <n v="4"/>
    <n v="2018"/>
    <d v="2018-04-25T00:00:00"/>
    <s v="NA/KA/MA/HA/HA/02"/>
    <n v="18"/>
    <x v="0"/>
    <s v="Yes"/>
    <x v="0"/>
    <s v="Neither"/>
    <s v="No"/>
    <s v="No"/>
    <s v="No"/>
    <x v="0"/>
    <x v="2"/>
    <s v="No"/>
    <x v="2"/>
    <n v="18"/>
  </r>
  <r>
    <s v="Week 2"/>
    <x v="0"/>
    <s v="Nasarawa"/>
    <s v="Karu"/>
    <m/>
    <s v="Mararaba Gurku"/>
    <x v="1"/>
    <x v="0"/>
    <s v="25/04/2018"/>
    <x v="0"/>
    <n v="25"/>
    <n v="4"/>
    <n v="2018"/>
    <d v="2018-04-25T00:00:00"/>
    <s v="NA/KA/MA/SU/AD/04"/>
    <n v="18"/>
    <x v="0"/>
    <s v="Yes"/>
    <x v="0"/>
    <s v="Neither"/>
    <s v="No"/>
    <s v="No"/>
    <s v="No"/>
    <x v="0"/>
    <x v="2"/>
    <s v="No"/>
    <x v="2"/>
    <n v="18"/>
  </r>
  <r>
    <s v="Week 2"/>
    <x v="0"/>
    <s v="Nasarawa"/>
    <s v="Karu"/>
    <m/>
    <s v="Mararaba Gurku"/>
    <x v="1"/>
    <x v="0"/>
    <s v="25/04/2018"/>
    <x v="0"/>
    <n v="25"/>
    <n v="4"/>
    <n v="2018"/>
    <d v="2018-04-25T00:00:00"/>
    <s v="NA/KA/MA/AI/FA/01"/>
    <n v="19"/>
    <x v="0"/>
    <s v="Yes"/>
    <x v="0"/>
    <s v="Neither"/>
    <s v="No"/>
    <s v="No"/>
    <s v="No"/>
    <x v="0"/>
    <x v="3"/>
    <s v="No"/>
    <x v="2"/>
    <n v="19"/>
  </r>
  <r>
    <s v="Week 2"/>
    <x v="0"/>
    <s v="Nasarawa"/>
    <s v="Karu"/>
    <m/>
    <s v="Mararaba Gurku"/>
    <x v="1"/>
    <x v="0"/>
    <s v="25/04/2018"/>
    <x v="0"/>
    <n v="25"/>
    <n v="4"/>
    <n v="2018"/>
    <d v="2018-04-25T00:00:00"/>
    <s v="NA/KA/MA/FA/AM/01"/>
    <n v="18"/>
    <x v="0"/>
    <s v="Yes"/>
    <x v="0"/>
    <s v="Neither"/>
    <s v="No"/>
    <s v="No"/>
    <s v="No"/>
    <x v="0"/>
    <x v="2"/>
    <s v="No"/>
    <x v="2"/>
    <n v="18"/>
  </r>
  <r>
    <s v="Week 2"/>
    <x v="0"/>
    <s v="Nasarawa"/>
    <s v="Karu"/>
    <m/>
    <s v="Mararaba Gurku"/>
    <x v="1"/>
    <x v="0"/>
    <s v="25/04/2018"/>
    <x v="0"/>
    <n v="25"/>
    <n v="4"/>
    <n v="2018"/>
    <d v="2018-04-25T00:00:00"/>
    <s v="NA/KA/MA/FA/HA/02"/>
    <n v="17"/>
    <x v="0"/>
    <s v="Yes"/>
    <x v="0"/>
    <s v="Neither"/>
    <s v="No"/>
    <s v="No"/>
    <s v="No"/>
    <x v="0"/>
    <x v="3"/>
    <s v="No"/>
    <x v="2"/>
    <n v="17"/>
  </r>
  <r>
    <s v="Week 2"/>
    <x v="0"/>
    <s v="Nasarawa"/>
    <s v="Karu"/>
    <m/>
    <s v="Mararaba Gurku"/>
    <x v="1"/>
    <x v="0"/>
    <s v="25/04/2018"/>
    <x v="0"/>
    <n v="25"/>
    <n v="4"/>
    <n v="2018"/>
    <d v="2018-04-25T00:00:00"/>
    <s v="NA/KA/MA/AZ/HA/04"/>
    <n v="19"/>
    <x v="0"/>
    <s v="Yes"/>
    <x v="0"/>
    <s v="Neither"/>
    <s v="Yes"/>
    <s v="No"/>
    <s v="No"/>
    <x v="0"/>
    <x v="4"/>
    <s v="Yes"/>
    <x v="2"/>
    <n v="19"/>
  </r>
  <r>
    <s v="Week 2"/>
    <x v="0"/>
    <s v="Nasarawa"/>
    <s v="Karu"/>
    <m/>
    <s v="Mararaba Gurku"/>
    <x v="1"/>
    <x v="0"/>
    <s v="26/04/2018"/>
    <x v="0"/>
    <n v="26"/>
    <n v="4"/>
    <n v="2018"/>
    <d v="2018-04-26T00:00:00"/>
    <s v="NA/KA/MA/HA/LY/06"/>
    <n v="19"/>
    <x v="0"/>
    <s v="Yes"/>
    <x v="0"/>
    <s v="Neither"/>
    <s v="Yes"/>
    <s v="No"/>
    <s v="No"/>
    <x v="0"/>
    <x v="4"/>
    <s v="Yes"/>
    <x v="2"/>
    <n v="19"/>
  </r>
  <r>
    <s v="Week 2"/>
    <x v="0"/>
    <s v="Nasarawa"/>
    <s v="Karu"/>
    <m/>
    <s v="Mararaba Gurku"/>
    <x v="1"/>
    <x v="0"/>
    <s v="26/04/2018"/>
    <x v="0"/>
    <n v="26"/>
    <n v="4"/>
    <n v="2018"/>
    <d v="2018-04-26T00:00:00"/>
    <s v="NA/KA/MA/FA/HU/04"/>
    <n v="19"/>
    <x v="0"/>
    <s v="Yes"/>
    <x v="0"/>
    <s v="Neither"/>
    <s v="No"/>
    <s v="No"/>
    <s v="No"/>
    <x v="0"/>
    <x v="3"/>
    <s v="No"/>
    <x v="2"/>
    <n v="19"/>
  </r>
  <r>
    <s v="Week 2"/>
    <x v="0"/>
    <s v="Nasarawa"/>
    <s v="Karu"/>
    <m/>
    <s v="Mararaba Gurku"/>
    <x v="1"/>
    <x v="0"/>
    <s v="26/04/2018"/>
    <x v="0"/>
    <n v="26"/>
    <n v="4"/>
    <n v="2018"/>
    <d v="2018-04-26T00:00:00"/>
    <s v="NA/KA/MA/NY/KA/07"/>
    <n v="19"/>
    <x v="0"/>
    <s v="Yes"/>
    <x v="0"/>
    <s v="Neither"/>
    <s v="No"/>
    <s v="No"/>
    <s v="No"/>
    <x v="0"/>
    <x v="2"/>
    <s v="No"/>
    <x v="2"/>
    <n v="19"/>
  </r>
  <r>
    <s v="Week 2"/>
    <x v="0"/>
    <s v="Nasarawa"/>
    <s v="Karu"/>
    <m/>
    <s v="Mararaba Gurku"/>
    <x v="1"/>
    <x v="0"/>
    <s v="26/04/2018"/>
    <x v="0"/>
    <n v="26"/>
    <n v="4"/>
    <n v="2018"/>
    <d v="2018-04-26T00:00:00"/>
    <s v="NA/KA/MA/FA/ES/04"/>
    <n v="19"/>
    <x v="0"/>
    <s v="Yes"/>
    <x v="0"/>
    <s v="Neither"/>
    <s v="No"/>
    <s v="No"/>
    <s v="No"/>
    <x v="0"/>
    <x v="3"/>
    <s v="No"/>
    <x v="2"/>
    <n v="19"/>
  </r>
  <r>
    <s v="Week 2"/>
    <x v="0"/>
    <s v="Nasarawa"/>
    <s v="Karu"/>
    <m/>
    <s v="Mararaba Gurku"/>
    <x v="1"/>
    <x v="0"/>
    <s v="27/04/2018"/>
    <x v="0"/>
    <n v="27"/>
    <n v="4"/>
    <n v="2018"/>
    <d v="2018-04-27T00:00:00"/>
    <s v="NA/KA/MA/MA/HA/04"/>
    <n v="19"/>
    <x v="0"/>
    <s v="Yes"/>
    <x v="0"/>
    <s v="Neither"/>
    <s v="No"/>
    <s v="No"/>
    <s v="No"/>
    <x v="0"/>
    <x v="3"/>
    <s v="No"/>
    <x v="2"/>
    <n v="19"/>
  </r>
  <r>
    <s v="Week 2"/>
    <x v="0"/>
    <s v="Nasarawa"/>
    <s v="Karu"/>
    <m/>
    <s v="Mararaba Gurku"/>
    <x v="1"/>
    <x v="0"/>
    <s v="27/04/2018"/>
    <x v="0"/>
    <n v="27"/>
    <n v="4"/>
    <n v="2018"/>
    <d v="2018-04-27T00:00:00"/>
    <s v="NA/KA/MA/KH/AD/02"/>
    <n v="19"/>
    <x v="0"/>
    <s v="Yes"/>
    <x v="0"/>
    <s v="Neither"/>
    <s v="Yes"/>
    <s v="No"/>
    <s v="No"/>
    <x v="0"/>
    <x v="5"/>
    <s v="Yes"/>
    <x v="2"/>
    <n v="19"/>
  </r>
  <r>
    <s v="Week 2"/>
    <x v="0"/>
    <s v="Nasarawa"/>
    <s v="Karu"/>
    <m/>
    <s v="Mararaba Gurku"/>
    <x v="1"/>
    <x v="0"/>
    <s v="27/04/2018"/>
    <x v="0"/>
    <n v="27"/>
    <n v="4"/>
    <n v="2018"/>
    <d v="2018-04-27T00:00:00"/>
    <s v="NA/KA/MA/MA/FA/07"/>
    <n v="18"/>
    <x v="0"/>
    <s v="Yes"/>
    <x v="0"/>
    <s v="Neither"/>
    <s v="No"/>
    <s v="No"/>
    <s v="No"/>
    <x v="0"/>
    <x v="3"/>
    <s v="No"/>
    <x v="2"/>
    <n v="18"/>
  </r>
  <r>
    <s v="Week 2"/>
    <x v="0"/>
    <s v="Nasarawa"/>
    <s v="Karu"/>
    <m/>
    <s v="Mararaba Gurku"/>
    <x v="1"/>
    <x v="0"/>
    <s v="27/04/2018"/>
    <x v="0"/>
    <n v="27"/>
    <n v="4"/>
    <n v="2018"/>
    <d v="2018-04-27T00:00:00"/>
    <s v="NA/KA/MA/AI/JA/02"/>
    <n v="18"/>
    <x v="0"/>
    <s v="Yes"/>
    <x v="0"/>
    <s v="Neither"/>
    <s v="No"/>
    <s v="No"/>
    <s v="No"/>
    <x v="0"/>
    <x v="3"/>
    <s v="No"/>
    <x v="2"/>
    <n v="18"/>
  </r>
  <r>
    <s v="Week 2"/>
    <x v="0"/>
    <s v="Nasarawa"/>
    <s v="Karu"/>
    <m/>
    <s v="Mararaba Gurku"/>
    <x v="1"/>
    <x v="0"/>
    <s v="27/04/2018"/>
    <x v="0"/>
    <n v="27"/>
    <n v="4"/>
    <n v="2018"/>
    <d v="2018-04-27T00:00:00"/>
    <s v="NA/KA/MA/HA/RU/03"/>
    <n v="19"/>
    <x v="0"/>
    <s v="Yes"/>
    <x v="0"/>
    <s v="Neither"/>
    <s v="No"/>
    <s v="No"/>
    <s v="No"/>
    <x v="0"/>
    <x v="3"/>
    <s v="No"/>
    <x v="2"/>
    <n v="19"/>
  </r>
  <r>
    <s v="Week 2"/>
    <x v="0"/>
    <s v="Nasarawa"/>
    <s v="Karu"/>
    <m/>
    <s v="Mararaba Gurku"/>
    <x v="1"/>
    <x v="0"/>
    <s v="27/04/2018"/>
    <x v="0"/>
    <n v="27"/>
    <n v="4"/>
    <n v="2018"/>
    <d v="2018-04-27T00:00:00"/>
    <s v="NA/KA/MA/IK/HA/01"/>
    <n v="19"/>
    <x v="0"/>
    <s v="Yes"/>
    <x v="0"/>
    <s v="Neither"/>
    <s v="No"/>
    <s v="No"/>
    <s v="No"/>
    <x v="0"/>
    <x v="2"/>
    <s v="Yes"/>
    <x v="2"/>
    <n v="19"/>
  </r>
  <r>
    <s v="Week 2"/>
    <x v="0"/>
    <s v="Nasarawa"/>
    <s v="Karu"/>
    <m/>
    <s v="Mararaba Gurku"/>
    <x v="1"/>
    <x v="0"/>
    <s v="30/04/2018"/>
    <x v="0"/>
    <n v="30"/>
    <n v="4"/>
    <n v="2018"/>
    <d v="2018-04-30T00:00:00"/>
    <s v="NA/KA/MA/PE/GR/04"/>
    <n v="19"/>
    <x v="0"/>
    <s v="Yes"/>
    <x v="0"/>
    <s v="Neither"/>
    <s v="Yes"/>
    <s v="No"/>
    <s v="No"/>
    <x v="0"/>
    <x v="4"/>
    <s v="Yes"/>
    <x v="2"/>
    <n v="19"/>
  </r>
  <r>
    <s v="Week 2"/>
    <x v="0"/>
    <s v="Nasarawa"/>
    <s v="Karu"/>
    <m/>
    <s v="Mararaba Gurku"/>
    <x v="1"/>
    <x v="0"/>
    <s v="30/04/2018"/>
    <x v="0"/>
    <n v="30"/>
    <n v="4"/>
    <n v="2018"/>
    <d v="2018-04-30T00:00:00"/>
    <s v="NA/KA/MA/FA/RA/06"/>
    <n v="19"/>
    <x v="0"/>
    <s v="Yes"/>
    <x v="0"/>
    <s v="Neither"/>
    <s v="No"/>
    <s v="No"/>
    <s v="No"/>
    <x v="0"/>
    <x v="3"/>
    <s v="No"/>
    <x v="2"/>
    <n v="19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FR/AG/02"/>
    <n v="19"/>
    <x v="1"/>
    <s v="Yes"/>
    <x v="0"/>
    <s v="Neither"/>
    <s v="No"/>
    <s v="No"/>
    <s v="No"/>
    <x v="0"/>
    <x v="0"/>
    <s v="No"/>
    <x v="0"/>
    <n v="19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HA/MA/08"/>
    <n v="18"/>
    <x v="1"/>
    <s v="Yes"/>
    <x v="0"/>
    <s v="Neither"/>
    <s v="No"/>
    <s v="No"/>
    <s v="No"/>
    <x v="0"/>
    <x v="0"/>
    <s v="No"/>
    <x v="0"/>
    <n v="17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GO/KA/03"/>
    <n v="16"/>
    <x v="0"/>
    <s v="Yes"/>
    <x v="0"/>
    <s v="Neither"/>
    <s v="No"/>
    <s v="No"/>
    <s v="No"/>
    <x v="0"/>
    <x v="0"/>
    <s v="No"/>
    <x v="0"/>
    <n v="16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IM/HE/12"/>
    <n v="15"/>
    <x v="0"/>
    <s v="Yes"/>
    <x v="0"/>
    <s v="Neither"/>
    <s v="No"/>
    <s v="No"/>
    <s v="No"/>
    <x v="0"/>
    <x v="0"/>
    <s v="No"/>
    <x v="0"/>
    <n v="15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AL/JO/05"/>
    <n v="15"/>
    <x v="0"/>
    <s v="Yes"/>
    <x v="0"/>
    <s v="Neither"/>
    <s v="No"/>
    <s v="No"/>
    <s v="No"/>
    <x v="0"/>
    <x v="0"/>
    <s v="No"/>
    <x v="0"/>
    <n v="15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TA/GO/04"/>
    <n v="17"/>
    <x v="1"/>
    <s v="Yes"/>
    <x v="0"/>
    <s v="Neither"/>
    <s v="No"/>
    <s v="No"/>
    <s v="No"/>
    <x v="0"/>
    <x v="0"/>
    <s v="No"/>
    <x v="0"/>
    <n v="17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RU/JU/03"/>
    <n v="18"/>
    <x v="0"/>
    <s v="Yes"/>
    <x v="0"/>
    <s v="Neither"/>
    <s v="No"/>
    <s v="No"/>
    <s v="No"/>
    <x v="0"/>
    <x v="0"/>
    <s v="No"/>
    <x v="0"/>
    <e v="#N/A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GL/GR/04"/>
    <n v="15"/>
    <x v="1"/>
    <s v="Yes"/>
    <x v="0"/>
    <s v="Neither"/>
    <s v="No"/>
    <s v="No"/>
    <s v="No"/>
    <x v="0"/>
    <x v="0"/>
    <s v="No"/>
    <x v="0"/>
    <n v="15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BL/GR/03"/>
    <n v="18"/>
    <x v="1"/>
    <s v="Yes"/>
    <x v="0"/>
    <s v="Neither"/>
    <s v="No"/>
    <s v="No"/>
    <s v="No"/>
    <x v="0"/>
    <x v="0"/>
    <s v="No"/>
    <x v="0"/>
    <n v="18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MA/GR/02"/>
    <n v="19"/>
    <x v="0"/>
    <s v="Yes"/>
    <x v="0"/>
    <s v="Neither"/>
    <s v="No"/>
    <s v="No"/>
    <s v="No"/>
    <x v="0"/>
    <x v="0"/>
    <s v="No"/>
    <x v="0"/>
    <n v="19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FA/RO/05"/>
    <n v="15"/>
    <x v="1"/>
    <s v="Yes"/>
    <x v="0"/>
    <s v="Neither"/>
    <s v="No"/>
    <s v="No"/>
    <s v="No"/>
    <x v="0"/>
    <x v="0"/>
    <s v="No"/>
    <x v="0"/>
    <n v="15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JE/ME/04"/>
    <n v="18"/>
    <x v="1"/>
    <s v="Yes"/>
    <x v="0"/>
    <s v="Neither"/>
    <s v="No"/>
    <s v="No"/>
    <s v="No"/>
    <x v="0"/>
    <x v="0"/>
    <s v="No"/>
    <x v="0"/>
    <n v="18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MA/CH/02"/>
    <n v="15"/>
    <x v="1"/>
    <s v="Yes"/>
    <x v="0"/>
    <s v="Neither"/>
    <s v="No"/>
    <s v="No"/>
    <s v="No"/>
    <x v="0"/>
    <x v="0"/>
    <s v="No"/>
    <x v="0"/>
    <n v="15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JU/RA/01"/>
    <n v="15"/>
    <x v="0"/>
    <s v="Yes"/>
    <x v="0"/>
    <s v="Neither"/>
    <s v="No"/>
    <s v="No"/>
    <s v="No"/>
    <x v="0"/>
    <x v="0"/>
    <s v="No"/>
    <x v="0"/>
    <n v="15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SA/YA/03"/>
    <n v="16"/>
    <x v="0"/>
    <s v="Yes"/>
    <x v="0"/>
    <s v="Neither"/>
    <s v="No"/>
    <s v="No"/>
    <s v="No"/>
    <x v="0"/>
    <x v="0"/>
    <s v="No"/>
    <x v="0"/>
    <n v="16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BL/PA/01"/>
    <n v="16"/>
    <x v="0"/>
    <s v="Yes"/>
    <x v="0"/>
    <s v="Neither"/>
    <s v="No"/>
    <s v="No"/>
    <s v="No"/>
    <x v="0"/>
    <x v="0"/>
    <s v="No"/>
    <x v="0"/>
    <n v="16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VI/SU/04"/>
    <n v="15"/>
    <x v="1"/>
    <s v="Yes"/>
    <x v="0"/>
    <s v="Neither"/>
    <s v="No"/>
    <s v="No"/>
    <s v="No"/>
    <x v="0"/>
    <x v="0"/>
    <s v="No"/>
    <x v="0"/>
    <n v="15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RO/LA/02"/>
    <n v="16"/>
    <x v="0"/>
    <s v="Yes"/>
    <x v="0"/>
    <s v="Neither"/>
    <s v="No"/>
    <s v="No"/>
    <s v="No"/>
    <x v="0"/>
    <x v="0"/>
    <s v="No"/>
    <x v="0"/>
    <n v="16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FA/GR/01"/>
    <n v="15"/>
    <x v="0"/>
    <s v="Yes"/>
    <x v="0"/>
    <s v="Neither"/>
    <s v="No"/>
    <s v="No"/>
    <s v="No"/>
    <x v="0"/>
    <x v="0"/>
    <s v="No"/>
    <x v="0"/>
    <n v="15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RE/AL/01"/>
    <n v="15"/>
    <x v="0"/>
    <s v="Yes"/>
    <x v="0"/>
    <s v="Neither"/>
    <s v="No"/>
    <s v="No"/>
    <s v="No"/>
    <x v="0"/>
    <x v="0"/>
    <s v="No"/>
    <x v="0"/>
    <n v="15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FE/LI/02"/>
    <n v="18"/>
    <x v="0"/>
    <s v="Yes"/>
    <x v="0"/>
    <s v="Neither"/>
    <s v="No"/>
    <s v="No"/>
    <s v="No"/>
    <x v="0"/>
    <x v="0"/>
    <s v="No"/>
    <x v="0"/>
    <n v="18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RO/LI/06"/>
    <n v="19"/>
    <x v="0"/>
    <s v="Yes"/>
    <x v="0"/>
    <s v="Neither"/>
    <s v="No"/>
    <s v="No"/>
    <s v="No"/>
    <x v="0"/>
    <x v="0"/>
    <s v="No"/>
    <x v="0"/>
    <n v="19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RI/BL/01"/>
    <n v="18"/>
    <x v="0"/>
    <s v="Yes"/>
    <x v="0"/>
    <s v="Neither"/>
    <s v="No"/>
    <s v="No"/>
    <s v="No"/>
    <x v="0"/>
    <x v="0"/>
    <s v="No"/>
    <x v="0"/>
    <n v="18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OM/HA/03"/>
    <n v="15"/>
    <x v="0"/>
    <s v="Yes"/>
    <x v="0"/>
    <s v="Neither"/>
    <s v="No"/>
    <s v="No"/>
    <s v="No"/>
    <x v="0"/>
    <x v="0"/>
    <s v="No"/>
    <x v="0"/>
    <n v="15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RI/FA/03"/>
    <n v="18"/>
    <x v="1"/>
    <s v="Yes"/>
    <x v="0"/>
    <s v="Neither"/>
    <s v="No"/>
    <s v="No"/>
    <s v="No"/>
    <x v="0"/>
    <x v="0"/>
    <s v="No"/>
    <x v="0"/>
    <n v="18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CA/GR/04"/>
    <n v="18"/>
    <x v="1"/>
    <s v="Yes"/>
    <x v="0"/>
    <s v="Neither"/>
    <s v="No"/>
    <s v="No"/>
    <s v="No"/>
    <x v="0"/>
    <x v="0"/>
    <s v="No"/>
    <x v="0"/>
    <n v="18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JE/JU/01"/>
    <n v="16"/>
    <x v="1"/>
    <s v="Yes"/>
    <x v="0"/>
    <s v="Neither"/>
    <s v="No"/>
    <s v="No"/>
    <s v="No"/>
    <x v="0"/>
    <x v="0"/>
    <s v="No"/>
    <x v="0"/>
    <n v="16"/>
  </r>
  <r>
    <s v="Week 2"/>
    <x v="0"/>
    <s v="Nasarawa"/>
    <s v="Karu"/>
    <m/>
    <s v="Angwan Tiv"/>
    <x v="0"/>
    <x v="0"/>
    <s v="28/04/2018"/>
    <x v="1"/>
    <n v="28"/>
    <n v="4"/>
    <n v="2018"/>
    <d v="2018-04-28T00:00:00"/>
    <s v="NA/KA/NK/RU/MA/01"/>
    <n v="15"/>
    <x v="0"/>
    <s v="Yes"/>
    <x v="0"/>
    <s v="Neither"/>
    <s v="No"/>
    <s v="No"/>
    <s v="No"/>
    <x v="0"/>
    <x v="0"/>
    <s v="No"/>
    <x v="0"/>
    <n v="15"/>
  </r>
  <r>
    <s v="Week 3"/>
    <x v="0"/>
    <s v="Nasarawa"/>
    <s v="Karu"/>
    <m/>
    <s v="Angwan Tiv"/>
    <x v="0"/>
    <x v="0"/>
    <s v="30/04/2018"/>
    <x v="0"/>
    <n v="30"/>
    <n v="4"/>
    <n v="2018"/>
    <d v="2018-04-30T00:00:00"/>
    <s v="NA/KA/NK/NN/IM/02"/>
    <n v="18"/>
    <x v="0"/>
    <s v="Yes"/>
    <x v="2"/>
    <s v="Neither"/>
    <s v="Yes"/>
    <s v="No"/>
    <s v="No"/>
    <x v="0"/>
    <x v="5"/>
    <s v="No"/>
    <x v="1"/>
    <n v="18"/>
  </r>
  <r>
    <s v="Week 3"/>
    <x v="0"/>
    <s v="Nasarawa"/>
    <s v="Karu"/>
    <m/>
    <s v="Angwan Tiv"/>
    <x v="0"/>
    <x v="0"/>
    <d v="2018-03-05T00:00:00"/>
    <x v="0"/>
    <n v="3"/>
    <n v="5"/>
    <n v="2018"/>
    <d v="2018-05-03T00:00:00"/>
    <s v="NA/KA/NK/IR/JO/01"/>
    <n v="19"/>
    <x v="0"/>
    <s v="Yes"/>
    <x v="0"/>
    <s v="Neither"/>
    <s v="No"/>
    <s v="No"/>
    <s v="No"/>
    <x v="0"/>
    <x v="4"/>
    <s v="Yes"/>
    <x v="2"/>
    <n v="19"/>
  </r>
  <r>
    <s v="Week 3"/>
    <x v="0"/>
    <s v="Nasarawa"/>
    <s v="Karu"/>
    <m/>
    <s v="Angwan Tiv"/>
    <x v="0"/>
    <x v="0"/>
    <d v="2018-04-05T00:00:00"/>
    <x v="0"/>
    <n v="4"/>
    <n v="5"/>
    <n v="2018"/>
    <d v="2018-05-04T00:00:00"/>
    <s v="NA/KA/NK/RU/CO/07"/>
    <n v="19"/>
    <x v="0"/>
    <s v="Yes"/>
    <x v="1"/>
    <s v="Neither"/>
    <s v="No"/>
    <s v="No"/>
    <s v="No"/>
    <x v="0"/>
    <x v="3"/>
    <s v="No"/>
    <x v="1"/>
    <n v="19"/>
  </r>
  <r>
    <s v="Week 3"/>
    <x v="0"/>
    <s v="Nasarawa"/>
    <s v="Karu"/>
    <m/>
    <s v="Angwan Tiv"/>
    <x v="0"/>
    <x v="0"/>
    <d v="2018-04-05T00:00:00"/>
    <x v="0"/>
    <n v="4"/>
    <n v="5"/>
    <n v="2018"/>
    <d v="2018-05-04T00:00:00"/>
    <s v="NA/KA/NK/MS/WA/01"/>
    <n v="17"/>
    <x v="0"/>
    <s v="Yes"/>
    <x v="0"/>
    <s v="Neither"/>
    <s v="No"/>
    <s v="No"/>
    <s v="No"/>
    <x v="0"/>
    <x v="4"/>
    <s v="Yes"/>
    <x v="2"/>
    <n v="17"/>
  </r>
  <r>
    <s v="Week 3"/>
    <x v="0"/>
    <s v="Nasarawa"/>
    <s v="Karu"/>
    <m/>
    <s v="Angwan Tiv"/>
    <x v="0"/>
    <x v="0"/>
    <d v="2018-04-05T00:00:00"/>
    <x v="0"/>
    <n v="4"/>
    <n v="5"/>
    <n v="2018"/>
    <d v="2018-05-04T00:00:00"/>
    <s v="NA/KA/NK/AG/CH/02"/>
    <n v="19"/>
    <x v="0"/>
    <s v="Yes"/>
    <x v="3"/>
    <s v="Neither"/>
    <s v="No"/>
    <s v="No"/>
    <s v="No"/>
    <x v="0"/>
    <x v="2"/>
    <s v="No"/>
    <x v="1"/>
    <n v="19"/>
  </r>
  <r>
    <s v="Week 3"/>
    <x v="0"/>
    <s v="Nasarawa"/>
    <s v="Karu"/>
    <m/>
    <s v="Angwan Tiv"/>
    <x v="0"/>
    <x v="0"/>
    <d v="2018-05-05T00:00:00"/>
    <x v="1"/>
    <n v="5"/>
    <n v="5"/>
    <n v="2018"/>
    <d v="2018-05-05T00:00:00"/>
    <s v="NA/KA/NK/GO/KA/03"/>
    <n v="16"/>
    <x v="1"/>
    <s v="Yes"/>
    <x v="0"/>
    <s v="Neither"/>
    <s v="No"/>
    <s v="No"/>
    <s v="No"/>
    <x v="0"/>
    <x v="0"/>
    <s v="No"/>
    <x v="0"/>
    <n v="16"/>
  </r>
  <r>
    <s v="Week 3"/>
    <x v="0"/>
    <s v="Nasarawa"/>
    <s v="Karu"/>
    <m/>
    <s v="Angwan Tiv"/>
    <x v="0"/>
    <x v="0"/>
    <d v="2018-05-05T00:00:00"/>
    <x v="1"/>
    <n v="5"/>
    <n v="5"/>
    <n v="2018"/>
    <d v="2018-05-05T00:00:00"/>
    <s v="NA/KA/NK/FA/SA/01"/>
    <n v="19"/>
    <x v="1"/>
    <s v="Yes"/>
    <x v="0"/>
    <s v="Neither"/>
    <s v="Yes"/>
    <s v="No"/>
    <s v="No"/>
    <x v="0"/>
    <x v="6"/>
    <s v="Yes"/>
    <x v="2"/>
    <n v="19"/>
  </r>
  <r>
    <s v="Week 3"/>
    <x v="0"/>
    <s v="Nasarawa"/>
    <s v="Karu"/>
    <m/>
    <s v="Angwan Tiv"/>
    <x v="0"/>
    <x v="0"/>
    <d v="2018-05-05T00:00:00"/>
    <x v="1"/>
    <n v="5"/>
    <n v="5"/>
    <n v="2018"/>
    <d v="2018-05-05T00:00:00"/>
    <s v="NA/KA/NK/RE/SA/02"/>
    <n v="17"/>
    <x v="0"/>
    <s v="Yes"/>
    <x v="0"/>
    <s v="Neither"/>
    <s v="No"/>
    <s v="No"/>
    <s v="No"/>
    <x v="0"/>
    <x v="0"/>
    <s v="No"/>
    <x v="0"/>
    <n v="17"/>
  </r>
  <r>
    <s v="Week 3"/>
    <x v="0"/>
    <s v="Nasarawa"/>
    <s v="Karu"/>
    <m/>
    <s v="Angwan Tiv"/>
    <x v="0"/>
    <x v="0"/>
    <d v="2018-05-05T00:00:00"/>
    <x v="1"/>
    <n v="5"/>
    <n v="5"/>
    <n v="2018"/>
    <d v="2018-05-05T00:00:00"/>
    <s v="NA/KA/NK/JE/ME/04"/>
    <n v="18"/>
    <x v="0"/>
    <s v="Yes"/>
    <x v="0"/>
    <s v="Neither"/>
    <s v="No"/>
    <s v="No"/>
    <s v="No"/>
    <x v="0"/>
    <x v="0"/>
    <s v="No"/>
    <x v="0"/>
    <n v="18"/>
  </r>
  <r>
    <s v="Week 3"/>
    <x v="0"/>
    <s v="Nasarawa"/>
    <s v="Karu"/>
    <m/>
    <s v="Angwan Tiv"/>
    <x v="0"/>
    <x v="0"/>
    <d v="2018-05-05T00:00:00"/>
    <x v="1"/>
    <n v="5"/>
    <n v="5"/>
    <n v="2018"/>
    <d v="2018-05-05T00:00:00"/>
    <s v="NA/KA/NK/PR/TA/10"/>
    <n v="19"/>
    <x v="0"/>
    <s v="Yes"/>
    <x v="0"/>
    <s v="Neither"/>
    <s v="No"/>
    <s v="No"/>
    <s v="No"/>
    <x v="0"/>
    <x v="3"/>
    <s v="Yes"/>
    <x v="2"/>
    <n v="19"/>
  </r>
  <r>
    <s v="Week 3"/>
    <x v="0"/>
    <s v="Nasarawa"/>
    <s v="Karu"/>
    <m/>
    <s v="Angwan Tiv"/>
    <x v="0"/>
    <x v="0"/>
    <d v="2018-05-05T00:00:00"/>
    <x v="1"/>
    <n v="5"/>
    <n v="5"/>
    <n v="2018"/>
    <d v="2018-05-05T00:00:00"/>
    <s v="NA/KA/NK/GR/GO/01"/>
    <n v="19"/>
    <x v="0"/>
    <s v="Yes"/>
    <x v="0"/>
    <s v="Neither"/>
    <s v="No"/>
    <s v="No"/>
    <s v="No"/>
    <x v="0"/>
    <x v="2"/>
    <s v="No"/>
    <x v="2"/>
    <n v="19"/>
  </r>
  <r>
    <s v="Week 3"/>
    <x v="0"/>
    <s v="Nasarawa"/>
    <s v="Karu"/>
    <m/>
    <s v="Angwan Tiv"/>
    <x v="0"/>
    <x v="0"/>
    <d v="2018-05-05T00:00:00"/>
    <x v="1"/>
    <n v="5"/>
    <n v="5"/>
    <n v="2018"/>
    <d v="2018-05-05T00:00:00"/>
    <s v="NA/KA/NK/SA/HE/01"/>
    <n v="18"/>
    <x v="0"/>
    <s v="Yes"/>
    <x v="0"/>
    <s v="Neither"/>
    <s v="No"/>
    <s v="No"/>
    <s v="No"/>
    <x v="0"/>
    <x v="2"/>
    <s v="No"/>
    <x v="2"/>
    <n v="18"/>
  </r>
  <r>
    <s v="Week 3"/>
    <x v="0"/>
    <s v="Nasarawa"/>
    <s v="Karu"/>
    <m/>
    <s v="Angwan Tiv"/>
    <x v="0"/>
    <x v="0"/>
    <d v="2018-05-05T00:00:00"/>
    <x v="1"/>
    <n v="5"/>
    <n v="5"/>
    <n v="2018"/>
    <d v="2018-05-05T00:00:00"/>
    <s v="NA/KA/NK/FA/RO/05"/>
    <n v="15"/>
    <x v="1"/>
    <s v="Yes"/>
    <x v="0"/>
    <s v="Neither"/>
    <s v="No"/>
    <s v="No"/>
    <s v="No"/>
    <x v="0"/>
    <x v="0"/>
    <s v="No"/>
    <x v="0"/>
    <n v="15"/>
  </r>
  <r>
    <s v="Week 3"/>
    <x v="0"/>
    <s v="Nasarawa"/>
    <s v="Karu"/>
    <m/>
    <s v="Angwan Tiv"/>
    <x v="0"/>
    <x v="0"/>
    <d v="2018-05-05T00:00:00"/>
    <x v="1"/>
    <n v="5"/>
    <n v="5"/>
    <n v="2018"/>
    <d v="2018-05-05T00:00:00"/>
    <s v="NA/KA/NK/HA/FL/01"/>
    <n v="15"/>
    <x v="0"/>
    <s v="Yes"/>
    <x v="0"/>
    <s v="Neither"/>
    <s v="No"/>
    <s v="No"/>
    <s v="No"/>
    <x v="0"/>
    <x v="0"/>
    <s v="No"/>
    <x v="0"/>
    <n v="15"/>
  </r>
  <r>
    <s v="Week 3"/>
    <x v="0"/>
    <s v="Nasarawa"/>
    <s v="Karu"/>
    <m/>
    <s v="Angwan Tiv"/>
    <x v="0"/>
    <x v="0"/>
    <d v="2018-05-05T00:00:00"/>
    <x v="1"/>
    <n v="5"/>
    <n v="5"/>
    <n v="2018"/>
    <d v="2018-05-05T00:00:00"/>
    <s v="NA/KA/NK/AG/CH/02"/>
    <n v="19"/>
    <x v="1"/>
    <s v="Yes"/>
    <x v="1"/>
    <s v="Condom"/>
    <s v="Yes"/>
    <s v="No"/>
    <s v="No"/>
    <x v="0"/>
    <x v="7"/>
    <s v="Yes"/>
    <x v="1"/>
    <n v="19"/>
  </r>
  <r>
    <s v="Week 3"/>
    <x v="0"/>
    <s v="Nasarawa"/>
    <s v="Karu"/>
    <m/>
    <s v="Mararaba Gurku"/>
    <x v="1"/>
    <x v="0"/>
    <d v="2018-02-05T00:00:00"/>
    <x v="0"/>
    <n v="2"/>
    <n v="5"/>
    <n v="2018"/>
    <d v="2018-05-02T00:00:00"/>
    <s v="NA/KA/MA/GI/AS/03"/>
    <n v="18"/>
    <x v="0"/>
    <s v="Yes"/>
    <x v="0"/>
    <s v="Neither"/>
    <s v="Yes"/>
    <s v="No"/>
    <s v="No"/>
    <x v="0"/>
    <x v="4"/>
    <s v="No"/>
    <x v="2"/>
    <n v="18"/>
  </r>
  <r>
    <s v="Week 3"/>
    <x v="0"/>
    <s v="Nasarawa"/>
    <s v="Karu"/>
    <m/>
    <s v="Mararaba Gurku"/>
    <x v="1"/>
    <x v="0"/>
    <d v="2018-03-05T00:00:00"/>
    <x v="0"/>
    <n v="3"/>
    <n v="5"/>
    <n v="2018"/>
    <d v="2018-05-03T00:00:00"/>
    <s v="NA/KA/MA/EV/CA/03"/>
    <n v="19"/>
    <x v="0"/>
    <s v="Yes"/>
    <x v="0"/>
    <s v="Neither"/>
    <s v="Yes"/>
    <s v="No"/>
    <s v="No"/>
    <x v="0"/>
    <x v="6"/>
    <s v="No"/>
    <x v="2"/>
    <n v="19"/>
  </r>
  <r>
    <s v="Week 3"/>
    <x v="0"/>
    <s v="Nasarawa"/>
    <s v="Karu"/>
    <m/>
    <s v="Mararaba Gurku"/>
    <x v="1"/>
    <x v="0"/>
    <d v="2018-04-05T00:00:00"/>
    <x v="0"/>
    <n v="4"/>
    <n v="5"/>
    <n v="2018"/>
    <d v="2018-05-04T00:00:00"/>
    <s v="NA/KA/MA/HA/AI/06"/>
    <n v="19"/>
    <x v="0"/>
    <s v="Yes"/>
    <x v="0"/>
    <s v="Neither"/>
    <s v="Yes"/>
    <s v="No"/>
    <s v="No"/>
    <x v="0"/>
    <x v="4"/>
    <s v="No"/>
    <x v="2"/>
    <n v="19"/>
  </r>
  <r>
    <s v="Week 3"/>
    <x v="0"/>
    <s v="Nasarawa"/>
    <s v="Karu"/>
    <m/>
    <s v="Mararaba Gurku"/>
    <x v="1"/>
    <x v="0"/>
    <d v="2018-04-05T00:00:00"/>
    <x v="0"/>
    <n v="4"/>
    <n v="5"/>
    <n v="2018"/>
    <d v="2018-05-04T00:00:00"/>
    <s v="NA/KA/MA/ZA/RA/01"/>
    <n v="19"/>
    <x v="0"/>
    <s v="Yes"/>
    <x v="0"/>
    <s v="Neither"/>
    <s v="No"/>
    <s v="No"/>
    <s v="No"/>
    <x v="0"/>
    <x v="0"/>
    <s v="No"/>
    <x v="0"/>
    <n v="19"/>
  </r>
  <r>
    <s v="Week 3"/>
    <x v="0"/>
    <s v="Nasarawa"/>
    <s v="Karu"/>
    <m/>
    <s v="Mararaba Gurku"/>
    <x v="1"/>
    <x v="0"/>
    <d v="2018-04-05T00:00:00"/>
    <x v="0"/>
    <n v="4"/>
    <n v="5"/>
    <n v="2018"/>
    <d v="2018-05-04T00:00:00"/>
    <s v="NA/KA/MA/SH/HA/04"/>
    <n v="19"/>
    <x v="1"/>
    <s v="Yes"/>
    <x v="1"/>
    <s v="Condom"/>
    <s v="No"/>
    <s v="No"/>
    <s v="No"/>
    <x v="0"/>
    <x v="3"/>
    <s v="No"/>
    <x v="1"/>
    <n v="19"/>
  </r>
  <r>
    <s v="Week 3"/>
    <x v="0"/>
    <s v="Nasarawa"/>
    <s v="Karu"/>
    <m/>
    <s v="Mararaba Gurku"/>
    <x v="1"/>
    <x v="0"/>
    <d v="2018-04-05T00:00:00"/>
    <x v="0"/>
    <n v="4"/>
    <n v="5"/>
    <n v="2018"/>
    <d v="2018-05-04T00:00:00"/>
    <s v="NA/KA/MA/HA/FA/04"/>
    <n v="19"/>
    <x v="0"/>
    <s v="Yes"/>
    <x v="0"/>
    <s v="Neither"/>
    <s v="Yes"/>
    <s v="No"/>
    <s v="No"/>
    <x v="0"/>
    <x v="6"/>
    <s v="No"/>
    <x v="2"/>
    <n v="19"/>
  </r>
  <r>
    <s v="Week 3"/>
    <x v="0"/>
    <s v="Nasarawa"/>
    <s v="Karu"/>
    <m/>
    <s v="Mararaba Gurku"/>
    <x v="1"/>
    <x v="0"/>
    <d v="2018-04-05T00:00:00"/>
    <x v="2"/>
    <n v="4"/>
    <n v="5"/>
    <n v="2018"/>
    <d v="2018-05-04T00:00:00"/>
    <s v="NA/KA/MA/HA/SA/03"/>
    <n v="19"/>
    <x v="0"/>
    <s v="Yes"/>
    <x v="0"/>
    <s v="Neither"/>
    <s v="No"/>
    <s v="No"/>
    <s v="No"/>
    <x v="0"/>
    <x v="3"/>
    <s v="No"/>
    <x v="2"/>
    <e v="#N/A"/>
  </r>
  <r>
    <s v="Week 3"/>
    <x v="0"/>
    <s v="Nasarawa"/>
    <s v="Karu"/>
    <m/>
    <s v="Mararaba Gurku"/>
    <x v="1"/>
    <x v="0"/>
    <d v="2018-04-05T00:00:00"/>
    <x v="0"/>
    <n v="4"/>
    <n v="5"/>
    <n v="2018"/>
    <d v="2018-05-04T00:00:00"/>
    <s v="NA/KA/MA/FA/AS/01"/>
    <n v="18"/>
    <x v="0"/>
    <s v="Yes"/>
    <x v="0"/>
    <s v="Neither"/>
    <s v="No"/>
    <s v="No"/>
    <s v="No"/>
    <x v="0"/>
    <x v="3"/>
    <s v="No"/>
    <x v="2"/>
    <n v="18"/>
  </r>
  <r>
    <s v="Week 3"/>
    <x v="0"/>
    <s v="Nasarawa"/>
    <s v="Karu"/>
    <m/>
    <s v="Mararaba Gurku"/>
    <x v="1"/>
    <x v="0"/>
    <d v="2018-04-05T00:00:00"/>
    <x v="2"/>
    <n v="4"/>
    <n v="5"/>
    <n v="2018"/>
    <d v="2018-05-04T00:00:00"/>
    <s v="NA/KA/MA/FA/HA/05"/>
    <n v="19"/>
    <x v="0"/>
    <s v="Yes"/>
    <x v="0"/>
    <s v="Neither"/>
    <s v="Yes"/>
    <s v="No"/>
    <s v="No"/>
    <x v="0"/>
    <x v="6"/>
    <s v="No"/>
    <x v="2"/>
    <e v="#N/A"/>
  </r>
  <r>
    <s v="Week 3"/>
    <x v="0"/>
    <s v="Nasarawa"/>
    <s v="Karu"/>
    <m/>
    <s v="Mararaba Gurku"/>
    <x v="1"/>
    <x v="0"/>
    <d v="2018-02-05T00:00:00"/>
    <x v="2"/>
    <n v="2"/>
    <n v="5"/>
    <n v="2018"/>
    <d v="2018-05-02T00:00:00"/>
    <s v="NA/KA/MA/JE/CH/05"/>
    <n v="19"/>
    <x v="0"/>
    <s v="Yes"/>
    <x v="0"/>
    <s v="Neither"/>
    <s v="Yes"/>
    <s v="No"/>
    <s v="No"/>
    <x v="0"/>
    <x v="6"/>
    <s v="No"/>
    <x v="2"/>
    <e v="#N/A"/>
  </r>
  <r>
    <s v="Week 3"/>
    <x v="0"/>
    <s v="Nasarawa"/>
    <s v="Karu"/>
    <m/>
    <s v="Mararaba Gurku"/>
    <x v="1"/>
    <x v="0"/>
    <d v="2018-02-05T00:00:00"/>
    <x v="2"/>
    <n v="2"/>
    <n v="5"/>
    <n v="2018"/>
    <d v="2018-05-02T00:00:00"/>
    <s v="NA/KA/MA/RU/MA/04"/>
    <n v="19"/>
    <x v="0"/>
    <s v="Yes"/>
    <x v="0"/>
    <s v="Neither"/>
    <s v="No"/>
    <s v="No"/>
    <s v="No"/>
    <x v="0"/>
    <x v="2"/>
    <s v="No"/>
    <x v="2"/>
    <e v="#N/A"/>
  </r>
  <r>
    <s v="Week 3"/>
    <x v="0"/>
    <s v="Nasarawa"/>
    <s v="Karu"/>
    <m/>
    <s v="Mararaba Gurku"/>
    <x v="1"/>
    <x v="0"/>
    <d v="2018-03-05T00:00:00"/>
    <x v="2"/>
    <n v="3"/>
    <n v="5"/>
    <n v="2018"/>
    <d v="2018-05-03T00:00:00"/>
    <s v="NA/KA/MA/AB/SA/04"/>
    <n v="19"/>
    <x v="0"/>
    <s v="Yes"/>
    <x v="0"/>
    <s v="Neither"/>
    <s v="Yes"/>
    <s v="No"/>
    <s v="No"/>
    <x v="0"/>
    <x v="8"/>
    <s v="No"/>
    <x v="2"/>
    <e v="#N/A"/>
  </r>
  <r>
    <s v="Week 3"/>
    <x v="0"/>
    <s v="Nasarawa"/>
    <s v="Karu"/>
    <m/>
    <s v="Mararaba Gurku"/>
    <x v="1"/>
    <x v="0"/>
    <d v="2018-04-05T00:00:00"/>
    <x v="2"/>
    <n v="4"/>
    <n v="5"/>
    <n v="2018"/>
    <d v="2018-05-04T00:00:00"/>
    <s v="NA/KA/MA/AS/AI/02"/>
    <n v="19"/>
    <x v="0"/>
    <s v="Yes"/>
    <x v="0"/>
    <s v="Neither"/>
    <s v="No"/>
    <s v="No"/>
    <s v="No"/>
    <x v="0"/>
    <x v="2"/>
    <s v="No"/>
    <x v="2"/>
    <e v="#N/A"/>
  </r>
  <r>
    <s v="Week 3"/>
    <x v="0"/>
    <s v="Nasarawa"/>
    <s v="Karu"/>
    <m/>
    <s v="Mararaba Gurku"/>
    <x v="1"/>
    <x v="0"/>
    <d v="2018-04-05T00:00:00"/>
    <x v="2"/>
    <n v="4"/>
    <n v="5"/>
    <n v="2018"/>
    <d v="2018-05-04T00:00:00"/>
    <s v="NA/KA/MA/SU/HA/01"/>
    <n v="19"/>
    <x v="0"/>
    <s v="Yes"/>
    <x v="0"/>
    <s v="Neither"/>
    <s v="No"/>
    <s v="No"/>
    <s v="No"/>
    <x v="0"/>
    <x v="3"/>
    <s v="No"/>
    <x v="2"/>
    <e v="#N/A"/>
  </r>
  <r>
    <s v="Week 3"/>
    <x v="0"/>
    <s v="Nasarawa"/>
    <s v="Karu"/>
    <m/>
    <s v="Mararaba Gurku"/>
    <x v="1"/>
    <x v="0"/>
    <d v="2018-04-05T00:00:00"/>
    <x v="2"/>
    <n v="4"/>
    <n v="5"/>
    <n v="2018"/>
    <d v="2018-05-04T00:00:00"/>
    <s v="NA/KA/MA/HA/ZA/02"/>
    <n v="18"/>
    <x v="0"/>
    <s v="Yes"/>
    <x v="0"/>
    <s v="Neither"/>
    <s v="No"/>
    <s v="No"/>
    <s v="No"/>
    <x v="0"/>
    <x v="3"/>
    <s v="No"/>
    <x v="2"/>
    <e v="#N/A"/>
  </r>
  <r>
    <s v="Week 3"/>
    <x v="0"/>
    <s v="Nasarawa"/>
    <s v="Karu"/>
    <m/>
    <s v="Mararaba Gurku"/>
    <x v="1"/>
    <x v="0"/>
    <d v="2018-04-05T00:00:00"/>
    <x v="2"/>
    <n v="4"/>
    <n v="5"/>
    <n v="2018"/>
    <d v="2018-05-04T00:00:00"/>
    <s v="NA/KA/MA/AI/LA/03"/>
    <n v="18"/>
    <x v="0"/>
    <s v="Yes"/>
    <x v="0"/>
    <s v="Neither"/>
    <s v="No"/>
    <s v="No"/>
    <s v="No"/>
    <x v="0"/>
    <x v="3"/>
    <s v="No"/>
    <x v="2"/>
    <e v="#N/A"/>
  </r>
  <r>
    <s v="Week 3"/>
    <x v="0"/>
    <s v="Nasarawa"/>
    <s v="Karu"/>
    <m/>
    <s v="Mararaba Gurku"/>
    <x v="1"/>
    <x v="0"/>
    <d v="2018-04-05T00:00:00"/>
    <x v="2"/>
    <n v="4"/>
    <n v="5"/>
    <n v="2018"/>
    <d v="2018-05-04T00:00:00"/>
    <s v="NA/KA/MA/FA/SA/02"/>
    <n v="18"/>
    <x v="0"/>
    <s v="Yes"/>
    <x v="0"/>
    <s v="Neither"/>
    <s v="No"/>
    <s v="No"/>
    <s v="No"/>
    <x v="0"/>
    <x v="2"/>
    <m/>
    <x v="2"/>
    <e v="#N/A"/>
  </r>
  <r>
    <s v="Week 4"/>
    <x v="0"/>
    <s v="Nasarawa"/>
    <s v="Karu"/>
    <m/>
    <s v="Angwan Tiv"/>
    <x v="0"/>
    <x v="0"/>
    <d v="2018-09-05T00:00:00"/>
    <x v="0"/>
    <n v="9"/>
    <n v="5"/>
    <n v="2018"/>
    <d v="2018-05-09T00:00:00"/>
    <s v="NA/KA/NK/PR/RI/01"/>
    <n v="15"/>
    <x v="0"/>
    <s v="Yes"/>
    <x v="0"/>
    <s v="Neither"/>
    <s v="Yes"/>
    <s v="Yes"/>
    <s v="Yes"/>
    <x v="0"/>
    <x v="1"/>
    <s v="Yes"/>
    <x v="2"/>
    <n v="15"/>
  </r>
  <r>
    <s v="Week 4"/>
    <x v="0"/>
    <s v="Nasarawa"/>
    <s v="Karu"/>
    <m/>
    <s v="Angwan Tiv"/>
    <x v="0"/>
    <x v="0"/>
    <d v="2018-12-05T00:00:00"/>
    <x v="1"/>
    <n v="12"/>
    <n v="5"/>
    <n v="2018"/>
    <d v="2018-05-12T00:00:00"/>
    <s v="NA/KA/NK/PE/JU/03"/>
    <n v="18"/>
    <x v="0"/>
    <s v="Yes"/>
    <x v="0"/>
    <s v="Neither"/>
    <s v="No"/>
    <s v="No"/>
    <s v="No"/>
    <x v="0"/>
    <x v="0"/>
    <s v="No"/>
    <x v="0"/>
    <n v="18"/>
  </r>
  <r>
    <s v="Week 4"/>
    <x v="0"/>
    <s v="Nasarawa"/>
    <s v="Karu"/>
    <m/>
    <s v="Angwan Tiv"/>
    <x v="0"/>
    <x v="0"/>
    <d v="2018-12-05T00:00:00"/>
    <x v="1"/>
    <n v="12"/>
    <n v="5"/>
    <n v="2018"/>
    <d v="2018-05-12T00:00:00"/>
    <s v="NA/KA/NK/AN/JO/02"/>
    <n v="15"/>
    <x v="0"/>
    <s v="Yes"/>
    <x v="0"/>
    <s v="Neither"/>
    <s v="No"/>
    <s v="No"/>
    <s v="No"/>
    <x v="0"/>
    <x v="0"/>
    <s v="No"/>
    <x v="0"/>
    <n v="15"/>
  </r>
  <r>
    <s v="Week 4"/>
    <x v="0"/>
    <s v="Nasarawa"/>
    <s v="Karu"/>
    <m/>
    <s v="Angwan Tiv"/>
    <x v="0"/>
    <x v="0"/>
    <d v="2018-12-05T00:00:00"/>
    <x v="1"/>
    <n v="12"/>
    <n v="5"/>
    <n v="2018"/>
    <d v="2018-05-12T00:00:00"/>
    <s v="NA/KA/NK/JO/BL/01"/>
    <n v="15"/>
    <x v="0"/>
    <s v="Yes"/>
    <x v="0"/>
    <s v="Neither"/>
    <s v="No"/>
    <s v="No"/>
    <s v="No"/>
    <x v="0"/>
    <x v="0"/>
    <s v="No"/>
    <x v="0"/>
    <n v="15"/>
  </r>
  <r>
    <s v="Week 4"/>
    <x v="0"/>
    <s v="Nasarawa"/>
    <s v="Karu"/>
    <m/>
    <s v="Angwan Tiv"/>
    <x v="0"/>
    <x v="0"/>
    <d v="2018-12-05T00:00:00"/>
    <x v="1"/>
    <n v="12"/>
    <n v="5"/>
    <n v="2018"/>
    <d v="2018-05-12T00:00:00"/>
    <s v="NA/KA/NK/QU/GR/02"/>
    <n v="15"/>
    <x v="1"/>
    <s v="Yes"/>
    <x v="0"/>
    <s v="Neither"/>
    <s v="No"/>
    <s v="No"/>
    <s v="No"/>
    <x v="0"/>
    <x v="0"/>
    <s v="No"/>
    <x v="0"/>
    <n v="15"/>
  </r>
  <r>
    <s v="Week 4"/>
    <x v="0"/>
    <s v="Nasarawa"/>
    <s v="Karu"/>
    <m/>
    <s v="Angwan Tiv"/>
    <x v="0"/>
    <x v="0"/>
    <d v="2018-12-05T00:00:00"/>
    <x v="1"/>
    <n v="12"/>
    <n v="5"/>
    <n v="2018"/>
    <d v="2018-05-12T00:00:00"/>
    <s v="NA/KA/NK/HA/FL/01"/>
    <n v="15"/>
    <x v="1"/>
    <s v="Yes"/>
    <x v="0"/>
    <s v="Neither"/>
    <s v="No"/>
    <s v="No"/>
    <s v="No"/>
    <x v="0"/>
    <x v="0"/>
    <s v="No"/>
    <x v="0"/>
    <n v="15"/>
  </r>
  <r>
    <s v="Week 4"/>
    <x v="0"/>
    <s v="Nasarawa"/>
    <s v="Karu"/>
    <m/>
    <s v="Angwan Tiv"/>
    <x v="0"/>
    <x v="0"/>
    <d v="2018-12-05T00:00:00"/>
    <x v="1"/>
    <n v="12"/>
    <n v="5"/>
    <n v="2018"/>
    <d v="2018-05-12T00:00:00"/>
    <s v="NA/KA/NK/JO/HA/04"/>
    <n v="16"/>
    <x v="1"/>
    <s v="Yes"/>
    <x v="0"/>
    <s v="Neither"/>
    <s v="No"/>
    <s v="No"/>
    <s v="No"/>
    <x v="0"/>
    <x v="0"/>
    <s v="No"/>
    <x v="0"/>
    <n v="16"/>
  </r>
  <r>
    <s v="Week 4"/>
    <x v="0"/>
    <s v="Nasarawa"/>
    <s v="Karu"/>
    <m/>
    <s v="Angwan Tiv"/>
    <x v="0"/>
    <x v="0"/>
    <d v="2018-12-05T00:00:00"/>
    <x v="1"/>
    <n v="12"/>
    <n v="5"/>
    <n v="2018"/>
    <d v="2018-05-12T00:00:00"/>
    <s v="NA/KA/NK/GO/KA/03"/>
    <n v="16"/>
    <x v="1"/>
    <s v="Yes"/>
    <x v="0"/>
    <s v="Neither"/>
    <s v="No"/>
    <s v="No"/>
    <s v="No"/>
    <x v="0"/>
    <x v="0"/>
    <s v="No"/>
    <x v="0"/>
    <n v="16"/>
  </r>
  <r>
    <s v="Week 4"/>
    <x v="0"/>
    <s v="Nasarawa"/>
    <s v="Karu"/>
    <m/>
    <s v="Angwan Tiv"/>
    <x v="0"/>
    <x v="0"/>
    <d v="2018-12-05T00:00:00"/>
    <x v="1"/>
    <n v="12"/>
    <n v="5"/>
    <n v="2018"/>
    <d v="2018-05-12T00:00:00"/>
    <s v="NA/KA/NK/FA/MA/03"/>
    <n v="15"/>
    <x v="0"/>
    <s v="Yes"/>
    <x v="0"/>
    <s v="Neither"/>
    <s v="No"/>
    <s v="No"/>
    <s v="No"/>
    <x v="0"/>
    <x v="0"/>
    <s v="No"/>
    <x v="0"/>
    <n v="15"/>
  </r>
  <r>
    <s v="Week 4"/>
    <x v="0"/>
    <s v="Nasarawa"/>
    <s v="Karu"/>
    <m/>
    <s v="Angwan Tiv"/>
    <x v="0"/>
    <x v="0"/>
    <d v="2018-12-05T00:00:00"/>
    <x v="1"/>
    <n v="12"/>
    <n v="5"/>
    <n v="2018"/>
    <d v="2018-05-12T00:00:00"/>
    <s v="NA/KA/NK/RE/DL/05"/>
    <n v="16"/>
    <x v="0"/>
    <s v="Yes"/>
    <x v="0"/>
    <s v="Neither"/>
    <s v="No"/>
    <s v="No"/>
    <s v="No"/>
    <x v="0"/>
    <x v="0"/>
    <s v="No"/>
    <x v="0"/>
    <n v="16"/>
  </r>
  <r>
    <s v="Week 4"/>
    <x v="0"/>
    <s v="Nasarawa"/>
    <s v="Karu"/>
    <m/>
    <s v="Angwan Tiv"/>
    <x v="0"/>
    <x v="0"/>
    <d v="2018-12-05T00:00:00"/>
    <x v="1"/>
    <n v="12"/>
    <n v="5"/>
    <n v="2018"/>
    <d v="2018-05-12T00:00:00"/>
    <s v="NA/KA/NK/JA/TI/04"/>
    <n v="19"/>
    <x v="0"/>
    <s v="Yes"/>
    <x v="0"/>
    <s v="Neither"/>
    <s v="No"/>
    <s v="No"/>
    <s v="No"/>
    <x v="0"/>
    <x v="3"/>
    <s v="No"/>
    <x v="2"/>
    <n v="19"/>
  </r>
  <r>
    <s v="Week 4"/>
    <x v="0"/>
    <s v="Nasarawa"/>
    <s v="Karu"/>
    <m/>
    <s v="Angwan Tiv"/>
    <x v="0"/>
    <x v="0"/>
    <d v="2018-12-05T00:00:00"/>
    <x v="1"/>
    <n v="12"/>
    <n v="5"/>
    <n v="2018"/>
    <d v="2018-05-12T00:00:00"/>
    <s v="NA/KA/NK/GI/JO/01"/>
    <n v="18"/>
    <x v="1"/>
    <s v="Yes"/>
    <x v="0"/>
    <s v="Neither"/>
    <s v="No"/>
    <s v="No"/>
    <s v="No"/>
    <x v="0"/>
    <x v="0"/>
    <s v="No"/>
    <x v="0"/>
    <n v="18"/>
  </r>
  <r>
    <s v="Week 4"/>
    <x v="0"/>
    <s v="Nasarawa"/>
    <s v="Karu"/>
    <m/>
    <s v="Angwan Tiv"/>
    <x v="0"/>
    <x v="0"/>
    <d v="2018-12-05T00:00:00"/>
    <x v="1"/>
    <n v="12"/>
    <n v="5"/>
    <n v="2018"/>
    <d v="2018-05-12T00:00:00"/>
    <s v="NA/KA/NK/JU/RA/01"/>
    <n v="15"/>
    <x v="1"/>
    <s v="Yes"/>
    <x v="0"/>
    <s v="Neither"/>
    <s v="No"/>
    <s v="No"/>
    <s v="No"/>
    <x v="0"/>
    <x v="0"/>
    <s v="No"/>
    <x v="0"/>
    <n v="15"/>
  </r>
  <r>
    <s v="Week 4"/>
    <x v="0"/>
    <s v="Nasarawa"/>
    <s v="Karu"/>
    <m/>
    <s v="Mararaba Gurku"/>
    <x v="1"/>
    <x v="0"/>
    <s v=" 07/05/2018"/>
    <x v="0"/>
    <n v="7"/>
    <n v="5"/>
    <n v="2018"/>
    <d v="2018-05-07T00:00:00"/>
    <s v="NA/KA/MA/FA/AI/02"/>
    <n v="19"/>
    <x v="0"/>
    <s v="Yes"/>
    <x v="0"/>
    <s v="Neither"/>
    <s v="Yes"/>
    <s v="No"/>
    <s v="No"/>
    <x v="0"/>
    <x v="3"/>
    <s v="No"/>
    <x v="2"/>
    <e v="#N/A"/>
  </r>
  <r>
    <s v="Week 4"/>
    <x v="0"/>
    <s v="Nasarawa"/>
    <s v="Karu"/>
    <m/>
    <s v="Mararaba Gurku"/>
    <x v="1"/>
    <x v="0"/>
    <s v=" 07/05/2018"/>
    <x v="0"/>
    <n v="7"/>
    <n v="5"/>
    <n v="2018"/>
    <d v="2018-05-07T00:00:00"/>
    <s v="NA/KA/MA/SH/AM/01"/>
    <n v="19"/>
    <x v="0"/>
    <s v="Yes"/>
    <x v="0"/>
    <s v="Neither"/>
    <s v="Yes"/>
    <s v="No"/>
    <s v="No"/>
    <x v="0"/>
    <x v="3"/>
    <s v="No"/>
    <x v="2"/>
    <e v="#N/A"/>
  </r>
  <r>
    <s v="Week 4"/>
    <x v="0"/>
    <s v="Nasarawa"/>
    <s v="Karu"/>
    <m/>
    <s v="Mararaba Gurku"/>
    <x v="1"/>
    <x v="0"/>
    <s v=" 08/05/2018"/>
    <x v="0"/>
    <n v="8"/>
    <n v="5"/>
    <n v="2018"/>
    <d v="2018-05-08T00:00:00"/>
    <s v="NA/KA/MA/SA/HA/08"/>
    <n v="18"/>
    <x v="0"/>
    <s v="Yes"/>
    <x v="0"/>
    <s v="Neither"/>
    <s v="No"/>
    <s v="No"/>
    <s v="No"/>
    <x v="0"/>
    <x v="3"/>
    <s v="No"/>
    <x v="2"/>
    <n v="18"/>
  </r>
  <r>
    <s v="Week 4"/>
    <x v="0"/>
    <s v="Nasarawa"/>
    <s v="Karu"/>
    <m/>
    <s v="Mararaba Gurku"/>
    <x v="1"/>
    <x v="0"/>
    <s v=" 08/05/2018"/>
    <x v="0"/>
    <n v="8"/>
    <n v="5"/>
    <n v="2018"/>
    <d v="2018-05-08T00:00:00"/>
    <s v="NA/KA/MA/KH/ME/04"/>
    <n v="17"/>
    <x v="0"/>
    <s v="Yes"/>
    <x v="0"/>
    <s v="Neither"/>
    <s v="No"/>
    <s v="No"/>
    <s v="No"/>
    <x v="0"/>
    <x v="3"/>
    <s v="No"/>
    <x v="2"/>
    <n v="17"/>
  </r>
  <r>
    <s v="Week 4"/>
    <x v="0"/>
    <s v="Nasarawa"/>
    <s v="Karu"/>
    <m/>
    <s v="Mararaba Gurku"/>
    <x v="1"/>
    <x v="0"/>
    <s v=" 08/05/2018"/>
    <x v="0"/>
    <n v="8"/>
    <n v="5"/>
    <n v="2018"/>
    <d v="2018-05-08T00:00:00"/>
    <s v="NA/KA/MA/JA/MA/03"/>
    <n v="19"/>
    <x v="0"/>
    <s v="Yes"/>
    <x v="0"/>
    <s v="Neither"/>
    <s v="No"/>
    <s v="No"/>
    <s v="No"/>
    <x v="0"/>
    <x v="3"/>
    <s v="No"/>
    <x v="2"/>
    <n v="19"/>
  </r>
  <r>
    <s v="Week 4"/>
    <x v="0"/>
    <s v="Nasarawa"/>
    <s v="Karu"/>
    <m/>
    <s v="Mararaba Gurku"/>
    <x v="1"/>
    <x v="0"/>
    <s v=" 09/05/2018"/>
    <x v="0"/>
    <n v="9"/>
    <n v="5"/>
    <n v="2018"/>
    <d v="2018-05-09T00:00:00"/>
    <s v="NA/KA/MA/RE/RA/02"/>
    <n v="19"/>
    <x v="0"/>
    <s v="Yes"/>
    <x v="0"/>
    <s v="Neither"/>
    <s v="No"/>
    <s v="No"/>
    <s v="No"/>
    <x v="0"/>
    <x v="3"/>
    <s v="No"/>
    <x v="2"/>
    <n v="19"/>
  </r>
  <r>
    <s v="Week 4"/>
    <x v="0"/>
    <s v="Nasarawa"/>
    <s v="Karu"/>
    <m/>
    <s v="Mararaba Gurku"/>
    <x v="1"/>
    <x v="0"/>
    <s v=" 09/05/2018"/>
    <x v="0"/>
    <n v="9"/>
    <n v="5"/>
    <n v="2018"/>
    <d v="2018-05-09T00:00:00"/>
    <s v="NA/KA/MA/HA/HA/01"/>
    <n v="19"/>
    <x v="0"/>
    <s v="Yes"/>
    <x v="0"/>
    <s v="Neither"/>
    <s v="No"/>
    <s v="No"/>
    <s v="No"/>
    <x v="0"/>
    <x v="3"/>
    <s v="No"/>
    <x v="2"/>
    <n v="19"/>
  </r>
  <r>
    <s v="Week 4"/>
    <x v="0"/>
    <s v="Nasarawa"/>
    <s v="Karu"/>
    <m/>
    <s v="Mararaba Gurku"/>
    <x v="1"/>
    <x v="0"/>
    <s v=" 09/05/2018"/>
    <x v="0"/>
    <n v="9"/>
    <n v="5"/>
    <n v="2018"/>
    <d v="2018-05-09T00:00:00"/>
    <s v="NA/KA/MA/NA/RU/05"/>
    <n v="17"/>
    <x v="0"/>
    <s v="Yes"/>
    <x v="0"/>
    <s v="Neither"/>
    <s v="No"/>
    <s v="No"/>
    <s v="No"/>
    <x v="0"/>
    <x v="2"/>
    <s v="No"/>
    <x v="2"/>
    <n v="17"/>
  </r>
  <r>
    <s v="Week 4"/>
    <x v="0"/>
    <s v="Nasarawa"/>
    <s v="Karu"/>
    <m/>
    <s v="Mararaba Gurku"/>
    <x v="1"/>
    <x v="0"/>
    <s v=" 09/05/2018"/>
    <x v="0"/>
    <n v="9"/>
    <n v="5"/>
    <n v="2018"/>
    <d v="2018-05-09T00:00:00"/>
    <s v="NA/KA/MA/HA/ZA/01"/>
    <n v="18"/>
    <x v="0"/>
    <s v="Yes"/>
    <x v="0"/>
    <s v="Neither"/>
    <s v="No"/>
    <s v="No"/>
    <s v="No"/>
    <x v="0"/>
    <x v="3"/>
    <s v="No"/>
    <x v="2"/>
    <n v="18"/>
  </r>
  <r>
    <s v="Week 4"/>
    <x v="0"/>
    <s v="Nasarawa"/>
    <s v="Karu"/>
    <m/>
    <s v="Mararaba Gurku"/>
    <x v="1"/>
    <x v="0"/>
    <s v=" 09/05/2018"/>
    <x v="0"/>
    <n v="9"/>
    <n v="5"/>
    <n v="2018"/>
    <d v="2018-05-09T00:00:00"/>
    <s v="NA/KA/MA/SA/RA/02"/>
    <n v="18"/>
    <x v="0"/>
    <s v="Yes"/>
    <x v="0"/>
    <s v="Neither"/>
    <s v="No"/>
    <s v="No"/>
    <s v="No"/>
    <x v="0"/>
    <x v="3"/>
    <s v="No"/>
    <x v="2"/>
    <n v="18"/>
  </r>
  <r>
    <s v="Week 4"/>
    <x v="0"/>
    <s v="Nasarawa"/>
    <s v="Karu"/>
    <m/>
    <s v="Mararaba Gurku"/>
    <x v="1"/>
    <x v="0"/>
    <s v=" 10/05/2018"/>
    <x v="0"/>
    <n v="10"/>
    <n v="5"/>
    <n v="2018"/>
    <d v="2018-05-10T00:00:00"/>
    <s v="NA/KA/MA/FE/VI/04"/>
    <n v="18"/>
    <x v="0"/>
    <s v="Yes"/>
    <x v="0"/>
    <s v="Neither"/>
    <s v="No"/>
    <s v="No"/>
    <s v="No"/>
    <x v="0"/>
    <x v="3"/>
    <s v="No"/>
    <x v="2"/>
    <n v="18"/>
  </r>
  <r>
    <s v="Week 4"/>
    <x v="0"/>
    <s v="Nasarawa"/>
    <s v="Karu"/>
    <m/>
    <s v="Mararaba Gurku"/>
    <x v="1"/>
    <x v="0"/>
    <s v=" 10/05/2018"/>
    <x v="0"/>
    <n v="10"/>
    <n v="5"/>
    <n v="2018"/>
    <d v="2018-05-10T00:00:00"/>
    <s v="NA/KA/MA/FA/SU/01"/>
    <n v="18"/>
    <x v="0"/>
    <s v="Yes"/>
    <x v="0"/>
    <s v="Neither"/>
    <s v="No"/>
    <s v="No"/>
    <s v="No"/>
    <x v="0"/>
    <x v="3"/>
    <s v="No"/>
    <x v="2"/>
    <n v="18"/>
  </r>
  <r>
    <s v="Week 4"/>
    <x v="0"/>
    <s v="Nasarawa"/>
    <s v="Karu"/>
    <m/>
    <s v="Mararaba Gurku"/>
    <x v="1"/>
    <x v="0"/>
    <s v=" 10/05/2018"/>
    <x v="0"/>
    <n v="10"/>
    <n v="5"/>
    <n v="2018"/>
    <d v="2018-05-10T00:00:00"/>
    <s v="NA/KA/MA/MU/MA/02"/>
    <n v="19"/>
    <x v="0"/>
    <s v="Yes"/>
    <x v="0"/>
    <s v="Neither"/>
    <s v="Yes"/>
    <s v="No"/>
    <s v="No"/>
    <x v="0"/>
    <x v="4"/>
    <s v="No"/>
    <x v="2"/>
    <n v="19"/>
  </r>
  <r>
    <s v="Week 4"/>
    <x v="0"/>
    <s v="Nasarawa"/>
    <s v="Karu"/>
    <m/>
    <s v="Mararaba Gurku"/>
    <x v="1"/>
    <x v="0"/>
    <s v=" 11/05/2018"/>
    <x v="0"/>
    <n v="11"/>
    <n v="5"/>
    <n v="2018"/>
    <d v="2018-05-11T00:00:00"/>
    <s v="NA/KA/MA/AI/HA/02"/>
    <n v="18"/>
    <x v="0"/>
    <s v="Yes"/>
    <x v="0"/>
    <s v="Neither"/>
    <s v="No"/>
    <s v="No"/>
    <s v="No"/>
    <x v="0"/>
    <x v="3"/>
    <s v="No"/>
    <x v="2"/>
    <n v="18"/>
  </r>
  <r>
    <s v="Week 4"/>
    <x v="0"/>
    <s v="Nasarawa"/>
    <s v="Karu"/>
    <m/>
    <s v="Mararaba Gurku"/>
    <x v="1"/>
    <x v="0"/>
    <s v=" 11/05/2018"/>
    <x v="0"/>
    <n v="11"/>
    <n v="5"/>
    <n v="2018"/>
    <d v="2018-05-11T00:00:00"/>
    <s v="NA/KA/MA/AM/RA/04"/>
    <n v="17"/>
    <x v="0"/>
    <s v="Yes"/>
    <x v="0"/>
    <s v="Neither"/>
    <s v="No"/>
    <s v="No"/>
    <s v="No"/>
    <x v="0"/>
    <x v="3"/>
    <s v="No"/>
    <x v="2"/>
    <n v="17"/>
  </r>
  <r>
    <s v="Week 4"/>
    <x v="0"/>
    <s v="Nasarawa"/>
    <s v="Karu"/>
    <m/>
    <s v="Mararaba Gurku"/>
    <x v="1"/>
    <x v="0"/>
    <s v=" 11/05/2018"/>
    <x v="0"/>
    <n v="11"/>
    <n v="5"/>
    <n v="2018"/>
    <d v="2018-05-11T00:00:00"/>
    <s v="NA/KA/MA/KH/FA/03"/>
    <n v="19"/>
    <x v="0"/>
    <s v="Yes"/>
    <x v="0"/>
    <s v="Neither"/>
    <s v="Yes"/>
    <s v="No"/>
    <s v="No"/>
    <x v="0"/>
    <x v="5"/>
    <s v="Yes"/>
    <x v="2"/>
    <e v="#N/A"/>
  </r>
  <r>
    <s v="Week 4"/>
    <x v="0"/>
    <s v="Nasarawa"/>
    <s v="Karu"/>
    <m/>
    <s v="Mararaba Gurku"/>
    <x v="1"/>
    <x v="0"/>
    <s v=" 11/05/2018"/>
    <x v="0"/>
    <n v="11"/>
    <n v="5"/>
    <n v="2018"/>
    <d v="2018-05-11T00:00:00"/>
    <s v="NA/KA/MA/HA/HA/07"/>
    <n v="19"/>
    <x v="0"/>
    <s v="Yes"/>
    <x v="0"/>
    <s v="Neither"/>
    <s v="Yes"/>
    <s v="No"/>
    <s v="No"/>
    <x v="0"/>
    <x v="5"/>
    <s v="Yes"/>
    <x v="2"/>
    <e v="#N/A"/>
  </r>
  <r>
    <s v="Week 4"/>
    <x v="0"/>
    <s v="Nasarawa"/>
    <s v="Karu"/>
    <m/>
    <s v="Mararaba Gurku"/>
    <x v="1"/>
    <x v="0"/>
    <s v=" 11/05/2018"/>
    <x v="0"/>
    <n v="11"/>
    <n v="5"/>
    <n v="2018"/>
    <d v="2018-05-11T00:00:00"/>
    <s v="NA/KA/MA/FO/FA/06"/>
    <n v="19"/>
    <x v="0"/>
    <s v="Yes"/>
    <x v="0"/>
    <s v="Neither"/>
    <s v="Yes"/>
    <s v="No"/>
    <s v="No"/>
    <x v="0"/>
    <x v="5"/>
    <s v="Yes"/>
    <x v="2"/>
    <n v="19"/>
  </r>
  <r>
    <s v="Week 4"/>
    <x v="0"/>
    <s v="Nasarawa"/>
    <s v="Karu"/>
    <m/>
    <s v="Mararaba Gurku"/>
    <x v="1"/>
    <x v="0"/>
    <s v=" 11/05/2018"/>
    <x v="0"/>
    <n v="11"/>
    <n v="5"/>
    <n v="2018"/>
    <d v="2018-05-11T00:00:00"/>
    <s v="NA/KA/MA/PA/MA/02"/>
    <n v="19"/>
    <x v="0"/>
    <s v="Yes"/>
    <x v="0"/>
    <s v="Neither"/>
    <s v="Yes"/>
    <s v="No"/>
    <s v="No"/>
    <x v="0"/>
    <x v="4"/>
    <s v="Yes"/>
    <x v="2"/>
    <n v="19"/>
  </r>
  <r>
    <s v="Week 5"/>
    <x v="0"/>
    <s v="Nasarawa"/>
    <s v="Karu"/>
    <m/>
    <s v="Mararaba Gurku"/>
    <x v="1"/>
    <x v="0"/>
    <s v="15/05/2018"/>
    <x v="0"/>
    <n v="15"/>
    <n v="5"/>
    <n v="2018"/>
    <d v="2018-05-15T00:00:00"/>
    <s v="NA/KA/MA/SA/SA/01"/>
    <n v="19"/>
    <x v="0"/>
    <s v="Yes"/>
    <x v="0"/>
    <s v="Neither"/>
    <s v="Yes"/>
    <s v="No"/>
    <s v="No"/>
    <x v="0"/>
    <x v="4"/>
    <s v="Yes"/>
    <x v="2"/>
    <n v="19"/>
  </r>
  <r>
    <s v="Week 5"/>
    <x v="0"/>
    <s v="Nasarawa"/>
    <s v="Karu"/>
    <m/>
    <s v="Mararaba Gurku"/>
    <x v="1"/>
    <x v="0"/>
    <s v="15/05/2018"/>
    <x v="0"/>
    <n v="15"/>
    <n v="5"/>
    <n v="2018"/>
    <d v="2018-05-15T00:00:00"/>
    <s v="NA/KA/MA/MA/MA/06"/>
    <n v="19"/>
    <x v="0"/>
    <s v="Yes"/>
    <x v="0"/>
    <s v="Neither"/>
    <s v="Yes"/>
    <s v="No"/>
    <s v="No"/>
    <x v="0"/>
    <x v="4"/>
    <s v="Yes"/>
    <x v="2"/>
    <n v="19"/>
  </r>
  <r>
    <s v="Week 5"/>
    <x v="0"/>
    <s v="Nasarawa"/>
    <s v="Karu"/>
    <m/>
    <s v="Mararaba Gurku"/>
    <x v="1"/>
    <x v="0"/>
    <s v="15/05/2018"/>
    <x v="0"/>
    <n v="15"/>
    <n v="5"/>
    <n v="2018"/>
    <d v="2018-05-15T00:00:00"/>
    <s v="NA/KA/MA/GL/ES/01"/>
    <n v="16"/>
    <x v="0"/>
    <s v="Yes"/>
    <x v="0"/>
    <s v="Neither"/>
    <s v="Yes"/>
    <s v="No"/>
    <s v="No"/>
    <x v="0"/>
    <x v="4"/>
    <s v="Yes"/>
    <x v="2"/>
    <n v="16"/>
  </r>
  <r>
    <s v="Week 5"/>
    <x v="0"/>
    <s v="Nasarawa"/>
    <s v="Karu"/>
    <m/>
    <s v="Mararaba Gurku"/>
    <x v="1"/>
    <x v="0"/>
    <s v="15/05/2018"/>
    <x v="0"/>
    <n v="15"/>
    <n v="5"/>
    <n v="2018"/>
    <d v="2018-05-15T00:00:00"/>
    <s v="NA/KA/MA/AM/LA/02"/>
    <n v="19"/>
    <x v="0"/>
    <s v="Yes"/>
    <x v="0"/>
    <s v="Neither"/>
    <s v="Yes"/>
    <s v="No"/>
    <s v="No"/>
    <x v="0"/>
    <x v="6"/>
    <s v="Yes"/>
    <x v="2"/>
    <n v="19"/>
  </r>
  <r>
    <s v="Week 5"/>
    <x v="0"/>
    <s v="Nasarawa"/>
    <s v="Karu"/>
    <m/>
    <s v="Mararaba Gurku"/>
    <x v="1"/>
    <x v="0"/>
    <s v="16/05/2018"/>
    <x v="0"/>
    <n v="16"/>
    <n v="5"/>
    <n v="2018"/>
    <d v="2018-05-16T00:00:00"/>
    <s v="NA/KA/MA/ZA/KH/04"/>
    <n v="19"/>
    <x v="0"/>
    <s v="Yes"/>
    <x v="0"/>
    <s v="Neither"/>
    <s v="No"/>
    <s v="No"/>
    <s v="No"/>
    <x v="0"/>
    <x v="2"/>
    <m/>
    <x v="2"/>
    <n v="19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JA/FA/08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RU/HA/02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MA/AI/03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SA/KH/04"/>
    <n v="17"/>
    <x v="0"/>
    <s v="Yes"/>
    <x v="0"/>
    <s v="Neither"/>
    <s v="No"/>
    <s v="No"/>
    <s v="No"/>
    <x v="0"/>
    <x v="3"/>
    <s v="No"/>
    <x v="2"/>
    <n v="17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HA/HA/01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HA/HA/04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AI/AI/07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UM/HA/05"/>
    <n v="17"/>
    <x v="0"/>
    <s v="Yes"/>
    <x v="0"/>
    <s v="Neither"/>
    <s v="No"/>
    <s v="No"/>
    <s v="No"/>
    <x v="0"/>
    <x v="3"/>
    <s v="No"/>
    <x v="2"/>
    <n v="17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MA/KH/04"/>
    <n v="18"/>
    <x v="0"/>
    <s v="Yes"/>
    <x v="0"/>
    <s v="Neither"/>
    <s v="No"/>
    <s v="No"/>
    <s v="No"/>
    <x v="0"/>
    <x v="3"/>
    <s v="No"/>
    <x v="2"/>
    <n v="18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FI/HA/04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AS/SA/04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AI/RA/01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HA/FA/10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8/05/2018"/>
    <x v="0"/>
    <n v="18"/>
    <n v="5"/>
    <n v="2018"/>
    <d v="2018-05-18T00:00:00"/>
    <s v="NA/KA/MA/BI/RU/02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8/05/2018"/>
    <x v="2"/>
    <n v="18"/>
    <n v="5"/>
    <n v="2018"/>
    <d v="2018-05-18T00:00:00"/>
    <s v="NA/KA/MA/AI/FA/06"/>
    <n v="19"/>
    <x v="0"/>
    <s v="Yes"/>
    <x v="0"/>
    <s v="Neither"/>
    <s v="No"/>
    <s v="No"/>
    <s v="No"/>
    <x v="0"/>
    <x v="3"/>
    <s v="No"/>
    <x v="2"/>
    <e v="#N/A"/>
  </r>
  <r>
    <s v="Week 5"/>
    <x v="0"/>
    <s v="Nasarawa"/>
    <s v="Karu"/>
    <m/>
    <s v="Mararaba Gurku"/>
    <x v="1"/>
    <x v="0"/>
    <s v="19/05/2018"/>
    <x v="0"/>
    <n v="19"/>
    <n v="5"/>
    <n v="2018"/>
    <d v="2018-05-19T00:00:00"/>
    <s v="NA/KA/MA/FA/SH/01"/>
    <n v="17"/>
    <x v="0"/>
    <s v="Yes"/>
    <x v="0"/>
    <s v="Neither"/>
    <s v="No"/>
    <s v="No"/>
    <s v="No"/>
    <x v="0"/>
    <x v="3"/>
    <s v="No"/>
    <x v="2"/>
    <n v="17"/>
  </r>
  <r>
    <s v="Week 5"/>
    <x v="0"/>
    <s v="Nasarawa"/>
    <s v="Karu"/>
    <m/>
    <s v="Mararaba Gurku"/>
    <x v="1"/>
    <x v="0"/>
    <s v="19/05/2018"/>
    <x v="0"/>
    <n v="19"/>
    <n v="5"/>
    <n v="2018"/>
    <d v="2018-05-19T00:00:00"/>
    <s v="NA/KA/MA/FA/HA/02"/>
    <n v="17"/>
    <x v="0"/>
    <s v="Yes"/>
    <x v="0"/>
    <s v="Neither"/>
    <s v="No"/>
    <s v="No"/>
    <s v="No"/>
    <x v="0"/>
    <x v="3"/>
    <s v="No"/>
    <x v="2"/>
    <n v="17"/>
  </r>
  <r>
    <s v="Week 5"/>
    <x v="0"/>
    <s v="Nasarawa"/>
    <s v="Karu"/>
    <m/>
    <s v="Mararaba Gurku"/>
    <x v="1"/>
    <x v="0"/>
    <s v="19/05/2018"/>
    <x v="0"/>
    <n v="19"/>
    <n v="5"/>
    <n v="2018"/>
    <d v="2018-05-19T00:00:00"/>
    <s v="NA/KA/MA/HA/KH/03"/>
    <n v="16"/>
    <x v="0"/>
    <s v="Yes"/>
    <x v="0"/>
    <s v="Neither"/>
    <s v="No"/>
    <s v="No"/>
    <s v="No"/>
    <x v="0"/>
    <x v="3"/>
    <s v="No"/>
    <x v="2"/>
    <n v="16"/>
  </r>
  <r>
    <s v="Week 5"/>
    <x v="0"/>
    <s v="Nasarawa"/>
    <s v="Karu"/>
    <m/>
    <s v="Mararaba Gurku"/>
    <x v="1"/>
    <x v="0"/>
    <s v="19/05/2018"/>
    <x v="0"/>
    <n v="19"/>
    <n v="5"/>
    <n v="2018"/>
    <d v="2018-05-19T00:00:00"/>
    <s v="NA/KA/MA/MA/FA/05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9/05/2018"/>
    <x v="0"/>
    <n v="19"/>
    <n v="5"/>
    <n v="2018"/>
    <d v="2018-05-19T00:00:00"/>
    <s v="NA/KA/MA/BA/AD/01"/>
    <n v="18"/>
    <x v="0"/>
    <s v="Yes"/>
    <x v="0"/>
    <s v="Neither"/>
    <s v="No"/>
    <s v="No"/>
    <s v="No"/>
    <x v="0"/>
    <x v="3"/>
    <s v="No"/>
    <x v="2"/>
    <n v="18"/>
  </r>
  <r>
    <s v="Week 5"/>
    <x v="0"/>
    <s v="Nasarawa"/>
    <s v="Karu"/>
    <m/>
    <s v="Mararaba Gurku"/>
    <x v="1"/>
    <x v="0"/>
    <s v="19/05/2018"/>
    <x v="0"/>
    <n v="19"/>
    <n v="5"/>
    <n v="2018"/>
    <d v="2018-05-19T00:00:00"/>
    <s v="NA/KA/MA/HA/FA/03"/>
    <n v="18"/>
    <x v="0"/>
    <s v="Yes"/>
    <x v="0"/>
    <s v="Neither"/>
    <s v="No"/>
    <s v="No"/>
    <s v="No"/>
    <x v="0"/>
    <x v="3"/>
    <s v="No"/>
    <x v="2"/>
    <n v="18"/>
  </r>
  <r>
    <s v="Week 5"/>
    <x v="0"/>
    <s v="Nasarawa"/>
    <s v="Karu"/>
    <m/>
    <s v="Mararaba Gurku"/>
    <x v="1"/>
    <x v="0"/>
    <s v="19/05/2018"/>
    <x v="0"/>
    <n v="19"/>
    <n v="5"/>
    <n v="2018"/>
    <d v="2018-05-19T00:00:00"/>
    <s v="NA/KA/MA/ZA/FA/06"/>
    <n v="18"/>
    <x v="0"/>
    <s v="Yes"/>
    <x v="0"/>
    <s v="Neither"/>
    <s v="No"/>
    <s v="No"/>
    <s v="No"/>
    <x v="0"/>
    <x v="3"/>
    <s v="No"/>
    <x v="2"/>
    <n v="18"/>
  </r>
  <r>
    <s v="Week 5"/>
    <x v="0"/>
    <s v="Nasarawa"/>
    <s v="Karu"/>
    <m/>
    <s v="Mararaba Gurku"/>
    <x v="1"/>
    <x v="0"/>
    <s v="19/05/2018"/>
    <x v="0"/>
    <n v="19"/>
    <n v="5"/>
    <n v="2018"/>
    <d v="2018-05-19T00:00:00"/>
    <s v="NA/KA/MA/AI/HA/03"/>
    <n v="19"/>
    <x v="0"/>
    <s v="Yes"/>
    <x v="0"/>
    <s v="Neither"/>
    <s v="No"/>
    <s v="No"/>
    <s v="No"/>
    <x v="0"/>
    <x v="4"/>
    <s v="No"/>
    <x v="2"/>
    <n v="19"/>
  </r>
  <r>
    <s v="Week 5"/>
    <x v="0"/>
    <s v="Nasarawa"/>
    <s v="Karu"/>
    <m/>
    <s v="Mararaba Gurku"/>
    <x v="1"/>
    <x v="0"/>
    <s v="19/05/2018"/>
    <x v="0"/>
    <n v="19"/>
    <n v="5"/>
    <n v="2018"/>
    <d v="2018-05-19T00:00:00"/>
    <s v="NA/KA/MA/UM/AM/04"/>
    <n v="19"/>
    <x v="0"/>
    <s v="Yes"/>
    <x v="0"/>
    <s v="Neither"/>
    <s v="No"/>
    <s v="No"/>
    <s v="No"/>
    <x v="0"/>
    <x v="3"/>
    <s v="No"/>
    <x v="2"/>
    <n v="19"/>
  </r>
  <r>
    <s v="Week 5"/>
    <x v="0"/>
    <s v="Nasarawa"/>
    <s v="Karu"/>
    <m/>
    <s v="Mararaba Gurku"/>
    <x v="1"/>
    <x v="0"/>
    <s v="19/05/2018"/>
    <x v="0"/>
    <n v="19"/>
    <n v="5"/>
    <n v="2018"/>
    <d v="2018-05-19T00:00:00"/>
    <s v="NA/KA/MA/IZ/HA/10"/>
    <n v="16"/>
    <x v="0"/>
    <s v="Yes"/>
    <x v="0"/>
    <s v="Neither"/>
    <s v="No"/>
    <s v="No"/>
    <s v="No"/>
    <x v="0"/>
    <x v="3"/>
    <s v="No"/>
    <x v="2"/>
    <n v="16"/>
  </r>
  <r>
    <s v="Week 5"/>
    <x v="0"/>
    <s v="Nasarawa"/>
    <s v="Karu"/>
    <m/>
    <s v="Angwan Tiv"/>
    <x v="0"/>
    <x v="0"/>
    <s v="14/05/2018"/>
    <x v="0"/>
    <n v="14"/>
    <n v="5"/>
    <n v="2018"/>
    <d v="2018-05-14T00:00:00"/>
    <s v="NA/KA/NK/JA/RE/12"/>
    <n v="19"/>
    <x v="0"/>
    <s v="Yes"/>
    <x v="0"/>
    <s v="Neither"/>
    <s v="Yes"/>
    <s v="No"/>
    <s v="No"/>
    <x v="0"/>
    <x v="4"/>
    <s v="No"/>
    <x v="2"/>
    <n v="19"/>
  </r>
  <r>
    <s v="Week 5"/>
    <x v="0"/>
    <s v="Nasarawa"/>
    <s v="Karu"/>
    <m/>
    <s v="Angwan Tiv"/>
    <x v="0"/>
    <x v="0"/>
    <s v="15/05/2018"/>
    <x v="0"/>
    <n v="15"/>
    <n v="5"/>
    <n v="2018"/>
    <d v="2018-05-15T00:00:00"/>
    <s v="NA/KA/NK/ES/MA/05"/>
    <n v="17"/>
    <x v="0"/>
    <s v="Yes"/>
    <x v="0"/>
    <s v="Neither"/>
    <s v="Yes"/>
    <s v="No"/>
    <s v="No"/>
    <x v="0"/>
    <x v="9"/>
    <s v="No"/>
    <x v="2"/>
    <n v="17"/>
  </r>
  <r>
    <s v="Week 5"/>
    <x v="0"/>
    <s v="Nasarawa"/>
    <s v="Karu"/>
    <m/>
    <s v="Angwan Tiv"/>
    <x v="0"/>
    <x v="0"/>
    <s v="16/05/2018"/>
    <x v="0"/>
    <n v="16"/>
    <n v="5"/>
    <n v="2018"/>
    <d v="2018-05-16T00:00:00"/>
    <s v="NA/KA/NK/MA/MO/02"/>
    <n v="17"/>
    <x v="0"/>
    <s v="Yes"/>
    <x v="0"/>
    <s v="Neither"/>
    <s v="Yes"/>
    <s v="No"/>
    <s v="No"/>
    <x v="0"/>
    <x v="2"/>
    <s v="No"/>
    <x v="2"/>
    <n v="17"/>
  </r>
  <r>
    <s v="Week 5"/>
    <x v="0"/>
    <s v="Nasarawa"/>
    <s v="Karu"/>
    <m/>
    <s v="Angwan Tiv"/>
    <x v="0"/>
    <x v="0"/>
    <s v="16/05/2018"/>
    <x v="0"/>
    <n v="16"/>
    <n v="5"/>
    <n v="2018"/>
    <d v="2018-05-16T00:00:00"/>
    <s v="NA/KA/NK/JU/CH/01"/>
    <n v="19"/>
    <x v="0"/>
    <s v="Yes"/>
    <x v="0"/>
    <s v="Neither"/>
    <s v="Yes"/>
    <s v="No"/>
    <s v="No"/>
    <x v="0"/>
    <x v="2"/>
    <s v="No"/>
    <x v="2"/>
    <n v="19"/>
  </r>
  <r>
    <s v="Week 5"/>
    <x v="0"/>
    <s v="Nasarawa"/>
    <s v="Karu"/>
    <m/>
    <s v="Angwan Tiv"/>
    <x v="0"/>
    <x v="0"/>
    <s v="16/05/2018"/>
    <x v="0"/>
    <n v="16"/>
    <n v="5"/>
    <n v="2018"/>
    <d v="2018-05-16T00:00:00"/>
    <s v="NA/KA/NK/PA/BL/01"/>
    <n v="18"/>
    <x v="0"/>
    <s v="Yes"/>
    <x v="0"/>
    <s v="Neither"/>
    <s v="Yes"/>
    <s v="No"/>
    <s v="No"/>
    <x v="0"/>
    <x v="2"/>
    <s v="No"/>
    <x v="2"/>
    <n v="18"/>
  </r>
  <r>
    <s v="Week 5"/>
    <x v="0"/>
    <s v="Nasarawa"/>
    <s v="Karu"/>
    <m/>
    <s v="Angwan Tiv"/>
    <x v="0"/>
    <x v="0"/>
    <s v="16/05/2018"/>
    <x v="0"/>
    <n v="16"/>
    <n v="5"/>
    <n v="2018"/>
    <d v="2018-05-16T00:00:00"/>
    <s v="NA/KA/NK/DO/GL/01"/>
    <n v="17"/>
    <x v="0"/>
    <s v="Yes"/>
    <x v="0"/>
    <s v="Neither"/>
    <s v="Yes"/>
    <s v="Yes"/>
    <m/>
    <x v="0"/>
    <x v="2"/>
    <s v="No"/>
    <x v="2"/>
    <n v="17"/>
  </r>
  <r>
    <s v="Week 5"/>
    <x v="0"/>
    <s v="Nasarawa"/>
    <s v="Karu"/>
    <m/>
    <s v="Angwan Tiv"/>
    <x v="0"/>
    <x v="0"/>
    <s v="17/05/2018"/>
    <x v="0"/>
    <n v="17"/>
    <n v="5"/>
    <n v="2018"/>
    <d v="2018-05-17T00:00:00"/>
    <s v="NA/KA/NK/QU/MS/01"/>
    <n v="19"/>
    <x v="0"/>
    <s v="Yes"/>
    <x v="0"/>
    <s v="Neither"/>
    <s v="Yes"/>
    <s v="No"/>
    <s v="No"/>
    <x v="0"/>
    <x v="6"/>
    <s v="Yes"/>
    <x v="2"/>
    <n v="19"/>
  </r>
  <r>
    <s v="Week 5"/>
    <x v="0"/>
    <s v="Nasarawa"/>
    <s v="Karu"/>
    <m/>
    <s v="Angwan Tiv"/>
    <x v="0"/>
    <x v="0"/>
    <s v="17/05/2018"/>
    <x v="0"/>
    <n v="17"/>
    <n v="5"/>
    <n v="2018"/>
    <d v="2018-05-17T00:00:00"/>
    <s v="NA/KA/NK/HE/MS/02"/>
    <n v="16"/>
    <x v="0"/>
    <s v="Yes"/>
    <x v="0"/>
    <s v="Neither"/>
    <s v="Yes"/>
    <s v="Yes"/>
    <s v="Yes"/>
    <x v="0"/>
    <x v="4"/>
    <s v="Yes"/>
    <x v="2"/>
    <n v="16"/>
  </r>
  <r>
    <s v="Week 5"/>
    <x v="0"/>
    <s v="Nasarawa"/>
    <s v="Karu"/>
    <m/>
    <s v="Angwan Tiv"/>
    <x v="0"/>
    <x v="0"/>
    <s v="18/05/2018"/>
    <x v="0"/>
    <n v="18"/>
    <n v="5"/>
    <n v="2018"/>
    <d v="2018-05-18T00:00:00"/>
    <s v="NA/KA/NK/ES/SA/05"/>
    <n v="17"/>
    <x v="0"/>
    <s v="Yes"/>
    <x v="0"/>
    <s v="Neither"/>
    <s v="Yes"/>
    <s v="Yes"/>
    <m/>
    <x v="0"/>
    <x v="2"/>
    <s v="No"/>
    <x v="2"/>
    <n v="17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JE/MA/03"/>
    <n v="15"/>
    <x v="0"/>
    <s v="Yes"/>
    <x v="0"/>
    <s v="Neither"/>
    <s v="No"/>
    <s v="No"/>
    <s v="No"/>
    <x v="0"/>
    <x v="0"/>
    <s v="No"/>
    <x v="0"/>
    <n v="15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JO/ES/03"/>
    <n v="15"/>
    <x v="0"/>
    <s v="Yes"/>
    <x v="0"/>
    <s v="Neither"/>
    <s v="No"/>
    <s v="No"/>
    <s v="No"/>
    <x v="0"/>
    <x v="0"/>
    <s v="No"/>
    <x v="0"/>
    <n v="15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VE/PA/03"/>
    <n v="15"/>
    <x v="0"/>
    <s v="Yes"/>
    <x v="0"/>
    <s v="Neither"/>
    <s v="No"/>
    <s v="No"/>
    <s v="No"/>
    <x v="0"/>
    <x v="0"/>
    <s v="No"/>
    <x v="0"/>
    <n v="15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MA/RU/05"/>
    <n v="15"/>
    <x v="0"/>
    <s v="Yes"/>
    <x v="0"/>
    <s v="Neither"/>
    <s v="No"/>
    <s v="No"/>
    <s v="No"/>
    <x v="0"/>
    <x v="0"/>
    <s v="No"/>
    <x v="0"/>
    <n v="15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ES/SA/05"/>
    <n v="16"/>
    <x v="1"/>
    <s v="Yes"/>
    <x v="1"/>
    <s v="Neither"/>
    <s v="No"/>
    <s v="No"/>
    <s v="No"/>
    <x v="1"/>
    <x v="0"/>
    <s v="No"/>
    <x v="1"/>
    <n v="17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FR/AG/02"/>
    <n v="19"/>
    <x v="1"/>
    <s v="Yes"/>
    <x v="0"/>
    <s v="Neither"/>
    <s v="Yes"/>
    <s v="No"/>
    <s v="No"/>
    <x v="0"/>
    <x v="4"/>
    <s v="Yes"/>
    <x v="2"/>
    <n v="19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SH/JU/03"/>
    <n v="15"/>
    <x v="0"/>
    <s v="Yes"/>
    <x v="0"/>
    <s v="Neither"/>
    <s v="No"/>
    <s v="No"/>
    <s v="No"/>
    <x v="0"/>
    <x v="0"/>
    <s v="No"/>
    <x v="0"/>
    <n v="15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JU/RA/01"/>
    <n v="15"/>
    <x v="1"/>
    <s v="Yes"/>
    <x v="0"/>
    <s v="Neither"/>
    <s v="No"/>
    <s v="No"/>
    <s v="No"/>
    <x v="0"/>
    <x v="0"/>
    <s v="No"/>
    <x v="0"/>
    <n v="15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HA/CH/02"/>
    <n v="16"/>
    <x v="0"/>
    <s v="Yes"/>
    <x v="0"/>
    <s v="Neither"/>
    <s v="No"/>
    <s v="No"/>
    <s v="No"/>
    <x v="0"/>
    <x v="0"/>
    <s v="No"/>
    <x v="0"/>
    <n v="16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BL/RU/05"/>
    <n v="15"/>
    <x v="0"/>
    <s v="Yes"/>
    <x v="0"/>
    <s v="Neither"/>
    <s v="No"/>
    <s v="No"/>
    <s v="No"/>
    <x v="0"/>
    <x v="0"/>
    <s v="No"/>
    <x v="0"/>
    <n v="15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JO/HA/04"/>
    <n v="16"/>
    <x v="1"/>
    <s v="Yes"/>
    <x v="0"/>
    <s v="Neither"/>
    <s v="No"/>
    <s v="No"/>
    <s v="No"/>
    <x v="0"/>
    <x v="0"/>
    <s v="No"/>
    <x v="0"/>
    <n v="16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JE/EM/01"/>
    <n v="15"/>
    <x v="0"/>
    <s v="Yes"/>
    <x v="0"/>
    <s v="Neither"/>
    <s v="No"/>
    <s v="No"/>
    <s v="No"/>
    <x v="0"/>
    <x v="0"/>
    <s v="No"/>
    <x v="0"/>
    <e v="#N/A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JU/TI/04"/>
    <n v="16"/>
    <x v="0"/>
    <s v="Yes"/>
    <x v="0"/>
    <s v="Neither"/>
    <s v="No"/>
    <s v="No"/>
    <s v="No"/>
    <x v="0"/>
    <x v="0"/>
    <s v="No"/>
    <x v="0"/>
    <n v="15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HA/GR/01"/>
    <n v="15"/>
    <x v="1"/>
    <s v="Yes"/>
    <x v="0"/>
    <s v="Neither"/>
    <s v="No"/>
    <s v="No"/>
    <s v="No"/>
    <x v="0"/>
    <x v="2"/>
    <s v="No"/>
    <x v="2"/>
    <n v="15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GO/KA/03"/>
    <n v="16"/>
    <x v="1"/>
    <s v="Yes"/>
    <x v="0"/>
    <s v="Neither"/>
    <s v="No"/>
    <s v="No"/>
    <s v="No"/>
    <x v="0"/>
    <x v="0"/>
    <s v="No"/>
    <x v="0"/>
    <n v="16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HA/CH/02"/>
    <n v="15"/>
    <x v="1"/>
    <s v="Yes"/>
    <x v="0"/>
    <s v="Neither"/>
    <s v="No"/>
    <s v="No"/>
    <s v="No"/>
    <x v="0"/>
    <x v="0"/>
    <s v="No"/>
    <x v="0"/>
    <n v="16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CH/FE/02"/>
    <n v="16"/>
    <x v="0"/>
    <s v="Yes"/>
    <x v="0"/>
    <s v="Neither"/>
    <s v="No"/>
    <s v="No"/>
    <s v="No"/>
    <x v="0"/>
    <x v="0"/>
    <s v="No"/>
    <x v="0"/>
    <n v="16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GR/ES/04"/>
    <n v="17"/>
    <x v="0"/>
    <s v="Yes"/>
    <x v="0"/>
    <s v="Neither"/>
    <s v="No"/>
    <s v="No"/>
    <s v="No"/>
    <x v="0"/>
    <x v="0"/>
    <s v="No"/>
    <x v="0"/>
    <n v="17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BL/JU/01"/>
    <n v="16"/>
    <x v="1"/>
    <s v="Yes"/>
    <x v="0"/>
    <s v="Neither"/>
    <s v="No"/>
    <s v="No"/>
    <s v="No"/>
    <x v="0"/>
    <x v="0"/>
    <s v="No"/>
    <x v="0"/>
    <n v="16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MA/MO/02"/>
    <n v="17"/>
    <x v="1"/>
    <s v="Yes"/>
    <x v="0"/>
    <s v="Neither"/>
    <s v="No"/>
    <s v="No"/>
    <s v="No"/>
    <x v="0"/>
    <x v="0"/>
    <s v="No"/>
    <x v="0"/>
    <n v="17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JE/JU/03"/>
    <n v="15"/>
    <x v="0"/>
    <s v="Yes"/>
    <x v="0"/>
    <s v="Neither"/>
    <s v="No"/>
    <s v="No"/>
    <s v="No"/>
    <x v="0"/>
    <x v="0"/>
    <s v="No"/>
    <x v="0"/>
    <n v="15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PR/NA/03"/>
    <n v="15"/>
    <x v="0"/>
    <s v="Yes"/>
    <x v="0"/>
    <s v="Neither"/>
    <s v="No"/>
    <s v="No"/>
    <s v="No"/>
    <x v="0"/>
    <x v="0"/>
    <s v="No"/>
    <x v="0"/>
    <n v="15"/>
  </r>
  <r>
    <s v="Week 5"/>
    <x v="0"/>
    <s v="Nasarawa"/>
    <s v="Karu"/>
    <m/>
    <s v="Angwan Tiv"/>
    <x v="0"/>
    <x v="0"/>
    <s v="19/05/2018"/>
    <x v="1"/>
    <n v="19"/>
    <n v="5"/>
    <n v="2018"/>
    <d v="2018-05-19T00:00:00"/>
    <s v="NA/KA/NK/JO/AF/02"/>
    <n v="15"/>
    <x v="0"/>
    <s v="Yes"/>
    <x v="0"/>
    <s v="Neither"/>
    <s v="No"/>
    <s v="No"/>
    <s v="No"/>
    <x v="0"/>
    <x v="1"/>
    <s v="No"/>
    <x v="2"/>
    <e v="#N/A"/>
  </r>
  <r>
    <s v="Week 6"/>
    <x v="0"/>
    <s v="Nasarawa"/>
    <s v="Karu"/>
    <m/>
    <s v="Mararaba Gurku"/>
    <x v="1"/>
    <x v="0"/>
    <s v="21/05/2018"/>
    <x v="0"/>
    <n v="21"/>
    <n v="5"/>
    <n v="2018"/>
    <d v="2018-05-21T00:00:00"/>
    <s v="NA/KA/MA/SA/FA/07"/>
    <n v="19"/>
    <x v="0"/>
    <s v="Yes"/>
    <x v="0"/>
    <s v="Neither"/>
    <s v="No"/>
    <s v="No"/>
    <s v="No"/>
    <x v="0"/>
    <x v="3"/>
    <s v="No"/>
    <x v="2"/>
    <n v="19"/>
  </r>
  <r>
    <s v="Week 6"/>
    <x v="0"/>
    <s v="Nasarawa"/>
    <s v="Karu"/>
    <m/>
    <s v="Mararaba Gurku"/>
    <x v="1"/>
    <x v="0"/>
    <s v="22/05/2018"/>
    <x v="0"/>
    <n v="22"/>
    <n v="5"/>
    <n v="2018"/>
    <d v="2018-05-22T00:00:00"/>
    <s v="NA/KA/MA/AM/RU/05"/>
    <n v="19"/>
    <x v="0"/>
    <s v="Yes"/>
    <x v="0"/>
    <s v="Neither"/>
    <s v="No"/>
    <s v="No"/>
    <s v="No"/>
    <x v="0"/>
    <x v="4"/>
    <s v="Yes"/>
    <x v="2"/>
    <n v="19"/>
  </r>
  <r>
    <s v="Week 6"/>
    <x v="0"/>
    <s v="Nasarawa"/>
    <s v="Karu"/>
    <m/>
    <s v="Mararaba Gurku"/>
    <x v="1"/>
    <x v="0"/>
    <s v="22/05/2018"/>
    <x v="0"/>
    <n v="22"/>
    <n v="5"/>
    <n v="2018"/>
    <d v="2018-05-22T00:00:00"/>
    <s v="NA/KA/MA/ZA/ZA/06"/>
    <n v="19"/>
    <x v="0"/>
    <s v="Yes"/>
    <x v="0"/>
    <s v="Neither"/>
    <s v="No"/>
    <s v="No"/>
    <s v="No"/>
    <x v="0"/>
    <x v="3"/>
    <s v="No"/>
    <x v="2"/>
    <n v="19"/>
  </r>
  <r>
    <s v="Week 6"/>
    <x v="0"/>
    <s v="Nasarawa"/>
    <s v="Karu"/>
    <m/>
    <s v="Mararaba Gurku"/>
    <x v="1"/>
    <x v="0"/>
    <s v="22/05/2018"/>
    <x v="0"/>
    <n v="22"/>
    <n v="5"/>
    <n v="2018"/>
    <d v="2018-05-22T00:00:00"/>
    <s v="NA/KA/MA/AM/KA/02"/>
    <n v="19"/>
    <x v="0"/>
    <s v="Yes"/>
    <x v="0"/>
    <s v="Neither"/>
    <s v="No"/>
    <s v="No"/>
    <s v="No"/>
    <x v="0"/>
    <x v="3"/>
    <s v="No"/>
    <x v="2"/>
    <n v="19"/>
  </r>
  <r>
    <s v="Week 6"/>
    <x v="0"/>
    <s v="Nasarawa"/>
    <s v="Karu"/>
    <m/>
    <s v="Mararaba Gurku"/>
    <x v="1"/>
    <x v="0"/>
    <s v="22/05/2018"/>
    <x v="0"/>
    <n v="22"/>
    <n v="5"/>
    <n v="2018"/>
    <d v="2018-05-22T00:00:00"/>
    <s v="NA/KA/MA/HA/MA/03"/>
    <n v="18"/>
    <x v="0"/>
    <s v="Yes"/>
    <x v="0"/>
    <s v="Neither"/>
    <s v="No"/>
    <s v="No"/>
    <s v="No"/>
    <x v="0"/>
    <x v="3"/>
    <s v="No"/>
    <x v="2"/>
    <n v="18"/>
  </r>
  <r>
    <s v="Week 6"/>
    <x v="0"/>
    <s v="Nasarawa"/>
    <s v="Karu"/>
    <m/>
    <s v="Mararaba Gurku"/>
    <x v="1"/>
    <x v="0"/>
    <s v="22/05/2018"/>
    <x v="0"/>
    <n v="22"/>
    <n v="5"/>
    <n v="2018"/>
    <d v="2018-05-22T00:00:00"/>
    <s v="NA/KA/MA/AM/NA/01"/>
    <n v="18"/>
    <x v="0"/>
    <s v="Yes"/>
    <x v="0"/>
    <s v="Neither"/>
    <s v="No"/>
    <s v="No"/>
    <s v="No"/>
    <x v="0"/>
    <x v="3"/>
    <s v="No"/>
    <x v="2"/>
    <n v="18"/>
  </r>
  <r>
    <s v="Week 6"/>
    <x v="0"/>
    <s v="Nasarawa"/>
    <s v="Karu"/>
    <m/>
    <s v="Mararaba Gurku"/>
    <x v="1"/>
    <x v="0"/>
    <s v="22/05/2018"/>
    <x v="0"/>
    <n v="22"/>
    <n v="5"/>
    <n v="2018"/>
    <d v="2018-05-22T00:00:00"/>
    <s v="NA/KA/MA/KH/MA/03"/>
    <n v="19"/>
    <x v="0"/>
    <s v="Yes"/>
    <x v="0"/>
    <s v="Neither"/>
    <s v="No"/>
    <s v="No"/>
    <s v="No"/>
    <x v="0"/>
    <x v="3"/>
    <s v="No"/>
    <x v="2"/>
    <n v="19"/>
  </r>
  <r>
    <s v="Week 6"/>
    <x v="0"/>
    <s v="Nasarawa"/>
    <s v="Karu"/>
    <m/>
    <s v="Mararaba Gurku"/>
    <x v="1"/>
    <x v="0"/>
    <s v="22/05/2018"/>
    <x v="0"/>
    <n v="22"/>
    <n v="5"/>
    <n v="2018"/>
    <d v="2018-05-22T00:00:00"/>
    <s v="NA/KA/MA/MA/AI/03"/>
    <n v="19"/>
    <x v="0"/>
    <s v="Yes"/>
    <x v="0"/>
    <s v="Neither"/>
    <s v="No"/>
    <s v="No"/>
    <s v="No"/>
    <x v="0"/>
    <x v="3"/>
    <s v="No"/>
    <x v="2"/>
    <n v="19"/>
  </r>
  <r>
    <s v="Week 6"/>
    <x v="0"/>
    <s v="Nasarawa"/>
    <s v="Karu"/>
    <m/>
    <s v="Mararaba Gurku"/>
    <x v="1"/>
    <x v="0"/>
    <s v="23/05/2018"/>
    <x v="0"/>
    <n v="23"/>
    <n v="5"/>
    <n v="2018"/>
    <d v="2018-05-23T00:00:00"/>
    <s v="NA/KA/MA/MA/AI/06"/>
    <n v="19"/>
    <x v="0"/>
    <s v="Yes"/>
    <x v="0"/>
    <s v="Neither"/>
    <s v="No"/>
    <s v="No"/>
    <s v="No"/>
    <x v="0"/>
    <x v="3"/>
    <s v="No"/>
    <x v="2"/>
    <n v="19"/>
  </r>
  <r>
    <s v="Week 6"/>
    <x v="0"/>
    <s v="Nasarawa"/>
    <s v="Karu"/>
    <m/>
    <s v="Mararaba Gurku"/>
    <x v="1"/>
    <x v="0"/>
    <s v="23/05/2018"/>
    <x v="0"/>
    <n v="23"/>
    <n v="5"/>
    <n v="2018"/>
    <d v="2018-05-23T00:00:00"/>
    <s v="NA/KA/MA/SA/AI/04"/>
    <n v="18"/>
    <x v="0"/>
    <s v="Yes"/>
    <x v="0"/>
    <s v="Neither"/>
    <s v="No"/>
    <s v="No"/>
    <s v="No"/>
    <x v="0"/>
    <x v="0"/>
    <s v="No"/>
    <x v="0"/>
    <n v="18"/>
  </r>
  <r>
    <s v="Week 6"/>
    <x v="0"/>
    <s v="Nasarawa"/>
    <s v="Karu"/>
    <m/>
    <s v="Mararaba Gurku"/>
    <x v="1"/>
    <x v="0"/>
    <s v="23/05/2018"/>
    <x v="0"/>
    <n v="23"/>
    <n v="5"/>
    <n v="2018"/>
    <d v="2018-05-23T00:00:00"/>
    <s v="NA/KA/MA/AI/RU/02"/>
    <n v="17"/>
    <x v="0"/>
    <s v="Yes"/>
    <x v="0"/>
    <s v="Neither"/>
    <s v="No"/>
    <s v="No"/>
    <s v="No"/>
    <x v="0"/>
    <x v="0"/>
    <s v="No"/>
    <x v="0"/>
    <n v="17"/>
  </r>
  <r>
    <s v="Week 6"/>
    <x v="0"/>
    <s v="Nasarawa"/>
    <s v="Karu"/>
    <m/>
    <s v="Mararaba Gurku"/>
    <x v="1"/>
    <x v="0"/>
    <s v="23/05/2018"/>
    <x v="0"/>
    <n v="23"/>
    <n v="5"/>
    <n v="2018"/>
    <d v="2018-05-23T00:00:00"/>
    <s v="NA/KA/MA/AI/SA/05"/>
    <n v="18"/>
    <x v="0"/>
    <s v="Yes"/>
    <x v="0"/>
    <s v="Neither"/>
    <s v="No"/>
    <s v="No"/>
    <s v="No"/>
    <x v="0"/>
    <x v="0"/>
    <s v="No"/>
    <x v="0"/>
    <n v="18"/>
  </r>
  <r>
    <s v="Week 6"/>
    <x v="0"/>
    <s v="Nasarawa"/>
    <s v="Karu"/>
    <m/>
    <s v="Mararaba Gurku"/>
    <x v="1"/>
    <x v="0"/>
    <s v="23/05/2018"/>
    <x v="0"/>
    <n v="23"/>
    <n v="5"/>
    <n v="2018"/>
    <d v="2018-05-23T00:00:00"/>
    <s v="NA/KA/MA/AB/RA/02"/>
    <n v="19"/>
    <x v="0"/>
    <s v="Yes"/>
    <x v="0"/>
    <s v="Neither"/>
    <s v="No"/>
    <s v="No"/>
    <s v="No"/>
    <x v="0"/>
    <x v="3"/>
    <s v="No"/>
    <x v="2"/>
    <n v="19"/>
  </r>
  <r>
    <s v="Week 6"/>
    <x v="0"/>
    <s v="Nasarawa"/>
    <s v="Karu"/>
    <m/>
    <s v="Mararaba Gurku"/>
    <x v="1"/>
    <x v="0"/>
    <s v="23/05/2018"/>
    <x v="0"/>
    <n v="23"/>
    <n v="5"/>
    <n v="2018"/>
    <d v="2018-05-23T00:00:00"/>
    <s v="NA/KA/MA/SU/FA/09"/>
    <n v="19"/>
    <x v="0"/>
    <s v="Yes"/>
    <x v="0"/>
    <s v="Neither"/>
    <s v="No"/>
    <s v="No"/>
    <s v="No"/>
    <x v="0"/>
    <x v="3"/>
    <s v="No"/>
    <x v="2"/>
    <n v="19"/>
  </r>
  <r>
    <s v="Week 6"/>
    <x v="0"/>
    <s v="Nasarawa"/>
    <s v="Karu"/>
    <m/>
    <s v="Mararaba Gurku"/>
    <x v="1"/>
    <x v="0"/>
    <s v="23/05/2018"/>
    <x v="0"/>
    <n v="23"/>
    <n v="5"/>
    <n v="2018"/>
    <d v="2018-05-23T00:00:00"/>
    <s v="NA/KA/MA/HA/HA/03"/>
    <n v="19"/>
    <x v="0"/>
    <s v="Yes"/>
    <x v="0"/>
    <s v="Neither"/>
    <s v="No"/>
    <s v="No"/>
    <s v="No"/>
    <x v="0"/>
    <x v="3"/>
    <s v="No"/>
    <x v="2"/>
    <n v="19"/>
  </r>
  <r>
    <s v="Week 6"/>
    <x v="0"/>
    <s v="Nasarawa"/>
    <s v="Karu"/>
    <m/>
    <s v="Mararaba Gurku"/>
    <x v="1"/>
    <x v="0"/>
    <s v="23/05/2018"/>
    <x v="0"/>
    <n v="23"/>
    <n v="5"/>
    <n v="2018"/>
    <d v="2018-05-23T00:00:00"/>
    <s v="NA/KA/MA/RU/ZA/04"/>
    <n v="18"/>
    <x v="0"/>
    <s v="Yes"/>
    <x v="0"/>
    <s v="Neither"/>
    <s v="No"/>
    <s v="No"/>
    <s v="No"/>
    <x v="0"/>
    <x v="3"/>
    <s v="No"/>
    <x v="2"/>
    <n v="19"/>
  </r>
  <r>
    <s v="Week 6"/>
    <x v="0"/>
    <s v="Nasarawa"/>
    <s v="Karu"/>
    <m/>
    <s v="Mararaba Gurku"/>
    <x v="1"/>
    <x v="0"/>
    <s v="23/05/2018"/>
    <x v="0"/>
    <n v="23"/>
    <n v="5"/>
    <n v="2018"/>
    <d v="2018-05-23T00:00:00"/>
    <s v="NA/KA/MA/RU/SA/01"/>
    <n v="18"/>
    <x v="0"/>
    <s v="Yes"/>
    <x v="0"/>
    <s v="Neither"/>
    <s v="No"/>
    <s v="No"/>
    <s v="No"/>
    <x v="0"/>
    <x v="3"/>
    <s v="No"/>
    <x v="2"/>
    <n v="18"/>
  </r>
  <r>
    <s v="Week 6"/>
    <x v="0"/>
    <s v="Nasarawa"/>
    <s v="Karu"/>
    <m/>
    <s v="Mararaba Gurku"/>
    <x v="1"/>
    <x v="0"/>
    <s v="24/05/2018"/>
    <x v="2"/>
    <n v="24"/>
    <n v="5"/>
    <n v="2018"/>
    <d v="2018-05-24T00:00:00"/>
    <s v="NA/KA/MA/AI/KH/03"/>
    <n v="19"/>
    <x v="0"/>
    <s v="Yes"/>
    <x v="0"/>
    <s v="Neither"/>
    <s v="No"/>
    <s v="No"/>
    <s v="No"/>
    <x v="0"/>
    <x v="0"/>
    <s v="No"/>
    <x v="0"/>
    <e v="#N/A"/>
  </r>
  <r>
    <s v="Week 6"/>
    <x v="0"/>
    <s v="Nasarawa"/>
    <s v="Karu"/>
    <m/>
    <s v="Mararaba Gurku"/>
    <x v="1"/>
    <x v="0"/>
    <s v="24/05/2018"/>
    <x v="2"/>
    <n v="24"/>
    <n v="5"/>
    <n v="2018"/>
    <d v="2018-05-24T00:00:00"/>
    <s v="NA/KA/MA/HA/RA/01"/>
    <n v="16"/>
    <x v="0"/>
    <s v="Yes"/>
    <x v="0"/>
    <s v="Neither"/>
    <s v="No"/>
    <s v="No"/>
    <s v="No"/>
    <x v="0"/>
    <x v="0"/>
    <s v="No"/>
    <x v="0"/>
    <e v="#N/A"/>
  </r>
  <r>
    <s v="Week 6"/>
    <x v="0"/>
    <s v="Nasarawa"/>
    <s v="Karu"/>
    <m/>
    <s v="Mararaba Gurku"/>
    <x v="1"/>
    <x v="0"/>
    <s v="25/05/2018"/>
    <x v="0"/>
    <n v="25"/>
    <n v="5"/>
    <n v="2018"/>
    <d v="2018-05-25T00:00:00"/>
    <s v="NA/KA/MA/SA/UM/03"/>
    <n v="19"/>
    <x v="0"/>
    <s v="Yes"/>
    <x v="0"/>
    <s v="Neither"/>
    <s v="No"/>
    <s v="No"/>
    <s v="No"/>
    <x v="0"/>
    <x v="3"/>
    <s v="No"/>
    <x v="2"/>
    <n v="19"/>
  </r>
  <r>
    <s v="Week 6"/>
    <x v="0"/>
    <s v="Nasarawa"/>
    <s v="Karu"/>
    <m/>
    <s v="Mararaba Gurku"/>
    <x v="1"/>
    <x v="0"/>
    <s v="25/05/2018"/>
    <x v="0"/>
    <n v="25"/>
    <n v="5"/>
    <n v="2018"/>
    <d v="2018-05-25T00:00:00"/>
    <s v="NA/KA/MA/SA/FA/07"/>
    <n v="19"/>
    <x v="0"/>
    <s v="Yes"/>
    <x v="0"/>
    <s v="Neither"/>
    <s v="No"/>
    <s v="No"/>
    <s v="No"/>
    <x v="0"/>
    <x v="3"/>
    <s v="No"/>
    <x v="2"/>
    <n v="19"/>
  </r>
  <r>
    <s v="Week 6"/>
    <x v="0"/>
    <s v="Nasarawa"/>
    <s v="Karu"/>
    <m/>
    <s v="Mararaba Gurku"/>
    <x v="1"/>
    <x v="0"/>
    <s v="25/05/2018"/>
    <x v="0"/>
    <n v="25"/>
    <n v="5"/>
    <n v="2018"/>
    <d v="2018-05-25T00:00:00"/>
    <s v="NA/KA/MA/MA/MA/03"/>
    <n v="18"/>
    <x v="0"/>
    <s v="Yes"/>
    <x v="0"/>
    <s v="Neither"/>
    <s v="No"/>
    <s v="No"/>
    <s v="No"/>
    <x v="0"/>
    <x v="3"/>
    <s v="No"/>
    <x v="2"/>
    <n v="18"/>
  </r>
  <r>
    <s v="Week 6"/>
    <x v="0"/>
    <s v="Nasarawa"/>
    <s v="Karu"/>
    <m/>
    <s v="Mararaba Gurku"/>
    <x v="1"/>
    <x v="0"/>
    <s v="25/05/2018"/>
    <x v="0"/>
    <n v="25"/>
    <n v="5"/>
    <n v="2018"/>
    <d v="2018-05-25T00:00:00"/>
    <s v="NA/KA/MA/MA/RA/03"/>
    <n v="17"/>
    <x v="0"/>
    <s v="Yes"/>
    <x v="0"/>
    <s v="Neither"/>
    <s v="No"/>
    <s v="No"/>
    <s v="No"/>
    <x v="0"/>
    <x v="0"/>
    <s v="No"/>
    <x v="0"/>
    <n v="17"/>
  </r>
  <r>
    <s v="Week 6"/>
    <x v="0"/>
    <s v="Nasarawa"/>
    <s v="Karu"/>
    <m/>
    <s v="Angwan Tiv"/>
    <x v="0"/>
    <x v="0"/>
    <s v="21/05/2018"/>
    <x v="0"/>
    <n v="21"/>
    <n v="5"/>
    <n v="2018"/>
    <d v="2018-05-21T00:00:00"/>
    <s v="NA/KA/NK/GR/AS/04"/>
    <n v="18"/>
    <x v="0"/>
    <s v="Yes"/>
    <x v="0"/>
    <s v="Neither"/>
    <s v="No"/>
    <s v="No"/>
    <s v="No"/>
    <x v="0"/>
    <x v="2"/>
    <s v="No"/>
    <x v="2"/>
    <n v="18"/>
  </r>
  <r>
    <s v="Week 6"/>
    <x v="0"/>
    <s v="Nasarawa"/>
    <s v="Karu"/>
    <m/>
    <s v="Angwan Tiv"/>
    <x v="0"/>
    <x v="0"/>
    <s v="23/05/2018"/>
    <x v="0"/>
    <n v="23"/>
    <n v="5"/>
    <n v="2018"/>
    <d v="2018-05-23T00:00:00"/>
    <s v="NA/KA/NK/JO/SU/01"/>
    <n v="19"/>
    <x v="0"/>
    <s v="Yes"/>
    <x v="0"/>
    <s v="Neither"/>
    <s v="Yes"/>
    <s v="No"/>
    <s v="No"/>
    <x v="0"/>
    <x v="4"/>
    <s v="Yes"/>
    <x v="2"/>
    <n v="19"/>
  </r>
  <r>
    <s v="Week 6"/>
    <x v="0"/>
    <s v="Nasarawa"/>
    <s v="Karu"/>
    <m/>
    <s v="Angwan Tiv"/>
    <x v="0"/>
    <x v="0"/>
    <s v="24/05/2018"/>
    <x v="0"/>
    <n v="24"/>
    <n v="5"/>
    <n v="2018"/>
    <d v="2018-05-24T00:00:00"/>
    <s v="NA/KA/NK/SH/AM/01"/>
    <n v="19"/>
    <x v="0"/>
    <s v="Yes"/>
    <x v="0"/>
    <s v="Neither"/>
    <s v="Yes"/>
    <s v="No"/>
    <s v="No"/>
    <x v="0"/>
    <x v="6"/>
    <s v="No"/>
    <x v="2"/>
    <n v="19"/>
  </r>
  <r>
    <s v="Week 6"/>
    <x v="0"/>
    <s v="Nasarawa"/>
    <s v="Karu"/>
    <m/>
    <s v="Angwan Tiv"/>
    <x v="0"/>
    <x v="0"/>
    <s v="24/05/2018"/>
    <x v="0"/>
    <n v="24"/>
    <n v="5"/>
    <n v="2018"/>
    <d v="2018-05-24T00:00:00"/>
    <s v="NA/KA/NK/FA/PE/04"/>
    <n v="19"/>
    <x v="0"/>
    <s v="Yes"/>
    <x v="0"/>
    <s v="Neither"/>
    <s v="Yes"/>
    <s v="No"/>
    <s v="No"/>
    <x v="0"/>
    <x v="4"/>
    <s v="Yes"/>
    <x v="2"/>
    <n v="19"/>
  </r>
  <r>
    <s v="Week 6"/>
    <x v="0"/>
    <s v="Nasarawa"/>
    <s v="Karu"/>
    <m/>
    <s v="Angwan Tiv"/>
    <x v="0"/>
    <x v="0"/>
    <s v="26/05/2018"/>
    <x v="0"/>
    <n v="26"/>
    <n v="5"/>
    <n v="2018"/>
    <d v="2018-05-26T00:00:00"/>
    <s v="NA/KA/NK/MA/JU/03"/>
    <n v="15"/>
    <x v="0"/>
    <s v="Yes"/>
    <x v="0"/>
    <s v="Neither"/>
    <s v="No"/>
    <s v="No"/>
    <s v="No"/>
    <x v="0"/>
    <x v="2"/>
    <s v="No"/>
    <x v="2"/>
    <e v="#N/A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JE/JU/02"/>
    <n v="15"/>
    <x v="1"/>
    <s v="Yes"/>
    <x v="0"/>
    <s v="Neither"/>
    <s v="No"/>
    <s v="No"/>
    <s v="No"/>
    <x v="0"/>
    <x v="2"/>
    <s v="No"/>
    <x v="2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AL/GR/03"/>
    <n v="15"/>
    <x v="0"/>
    <s v="Yes"/>
    <x v="0"/>
    <s v="Neither"/>
    <s v="No"/>
    <s v="No"/>
    <s v="No"/>
    <x v="0"/>
    <x v="2"/>
    <s v="No"/>
    <x v="2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DE/CI/06"/>
    <n v="17"/>
    <x v="0"/>
    <s v="Yes"/>
    <x v="0"/>
    <s v="Neither"/>
    <s v="No"/>
    <s v="No"/>
    <s v="No"/>
    <x v="0"/>
    <x v="0"/>
    <s v="No"/>
    <x v="0"/>
    <n v="17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CE/MA/03"/>
    <n v="15"/>
    <x v="0"/>
    <s v="Yes"/>
    <x v="0"/>
    <s v="Neither"/>
    <s v="No"/>
    <s v="No"/>
    <s v="No"/>
    <x v="0"/>
    <x v="0"/>
    <s v="No"/>
    <x v="0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RU/EV/01"/>
    <n v="18"/>
    <x v="0"/>
    <s v="Yes"/>
    <x v="0"/>
    <s v="Neither"/>
    <s v="No"/>
    <s v="No"/>
    <s v="No"/>
    <x v="0"/>
    <x v="2"/>
    <s v="No"/>
    <x v="2"/>
    <n v="18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GO/KA/03"/>
    <n v="16"/>
    <x v="1"/>
    <s v="Yes"/>
    <x v="0"/>
    <s v="Neither"/>
    <s v="No"/>
    <s v="No"/>
    <s v="No"/>
    <x v="0"/>
    <x v="0"/>
    <s v="No"/>
    <x v="0"/>
    <n v="16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BL/JU/01"/>
    <n v="16"/>
    <x v="1"/>
    <s v="Yes"/>
    <x v="0"/>
    <s v="Neither"/>
    <s v="No"/>
    <s v="No"/>
    <s v="No"/>
    <x v="0"/>
    <x v="0"/>
    <s v="No"/>
    <x v="0"/>
    <n v="16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HE/MA/01"/>
    <n v="17"/>
    <x v="1"/>
    <s v="Yes"/>
    <x v="0"/>
    <s v="Neither"/>
    <s v="No"/>
    <s v="No"/>
    <s v="No"/>
    <x v="0"/>
    <x v="0"/>
    <s v="No"/>
    <x v="0"/>
    <n v="17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JO/BL/01"/>
    <n v="15"/>
    <x v="1"/>
    <s v="Yes"/>
    <x v="0"/>
    <s v="Neither"/>
    <s v="No"/>
    <s v="No"/>
    <s v="No"/>
    <x v="0"/>
    <x v="2"/>
    <s v="No"/>
    <x v="2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VE/PA/03"/>
    <n v="15"/>
    <x v="1"/>
    <s v="Yes"/>
    <x v="0"/>
    <s v="Neither"/>
    <s v="No"/>
    <s v="No"/>
    <s v="No"/>
    <x v="0"/>
    <x v="0"/>
    <s v="No"/>
    <x v="0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JA/JE/01"/>
    <n v="15"/>
    <x v="0"/>
    <s v="Yes"/>
    <x v="0"/>
    <s v="Neither"/>
    <s v="No"/>
    <s v="No"/>
    <s v="No"/>
    <x v="0"/>
    <x v="1"/>
    <s v="Yes"/>
    <x v="2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EL/EU/06"/>
    <n v="15"/>
    <x v="0"/>
    <s v="Yes"/>
    <x v="0"/>
    <s v="Neither"/>
    <s v="No"/>
    <s v="No"/>
    <s v="No"/>
    <x v="0"/>
    <x v="0"/>
    <s v="No"/>
    <x v="0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BL/MA/01"/>
    <n v="15"/>
    <x v="1"/>
    <s v="Yes"/>
    <x v="0"/>
    <s v="Neither"/>
    <s v="No"/>
    <s v="No"/>
    <s v="No"/>
    <x v="0"/>
    <x v="3"/>
    <s v="Yes"/>
    <x v="2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BL/FE/01"/>
    <n v="16"/>
    <x v="0"/>
    <s v="Yes"/>
    <x v="0"/>
    <s v="Neither"/>
    <s v="No"/>
    <s v="No"/>
    <s v="No"/>
    <x v="0"/>
    <x v="0"/>
    <s v="No"/>
    <x v="0"/>
    <n v="16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SE/AD/08"/>
    <n v="15"/>
    <x v="1"/>
    <s v="Yes"/>
    <x v="0"/>
    <s v="Neither"/>
    <s v="No"/>
    <s v="No"/>
    <s v="No"/>
    <x v="0"/>
    <x v="0"/>
    <s v="No"/>
    <x v="0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KA/MA/03"/>
    <n v="15"/>
    <x v="1"/>
    <s v="Yes"/>
    <x v="0"/>
    <s v="Neither"/>
    <s v="Yes"/>
    <s v="Yes"/>
    <s v="No"/>
    <x v="0"/>
    <x v="3"/>
    <s v="No"/>
    <x v="2"/>
    <e v="#N/A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JO/AL/01"/>
    <n v="16"/>
    <x v="1"/>
    <s v="Yes"/>
    <x v="0"/>
    <s v="Neither"/>
    <s v="Yes"/>
    <s v="Yes"/>
    <s v="No"/>
    <x v="0"/>
    <x v="3"/>
    <s v="No"/>
    <x v="2"/>
    <n v="16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JE/ES/02"/>
    <n v="15"/>
    <x v="1"/>
    <s v="Yes"/>
    <x v="0"/>
    <s v="Neither"/>
    <s v="Yes"/>
    <s v="Yes"/>
    <s v="No"/>
    <x v="0"/>
    <x v="2"/>
    <s v="No"/>
    <x v="2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JU/TI/04"/>
    <n v="15"/>
    <x v="1"/>
    <s v="Yes"/>
    <x v="0"/>
    <s v="Neither"/>
    <s v="No"/>
    <s v="No"/>
    <s v="No"/>
    <x v="0"/>
    <x v="0"/>
    <s v="No"/>
    <x v="0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MA/RU/05"/>
    <n v="15"/>
    <x v="1"/>
    <s v="Yes"/>
    <x v="0"/>
    <s v="Neither"/>
    <s v="Yes"/>
    <s v="Yes"/>
    <s v="No"/>
    <x v="0"/>
    <x v="3"/>
    <s v="Yes"/>
    <x v="2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CH/MA/02"/>
    <n v="17"/>
    <x v="0"/>
    <s v="Yes"/>
    <x v="0"/>
    <s v="Neither"/>
    <s v="No"/>
    <s v="No"/>
    <s v="No"/>
    <x v="0"/>
    <x v="0"/>
    <s v="No"/>
    <x v="0"/>
    <n v="17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FA/AN/02"/>
    <n v="15"/>
    <x v="0"/>
    <s v="Yes"/>
    <x v="0"/>
    <s v="Neither"/>
    <s v="No"/>
    <s v="No"/>
    <s v="No"/>
    <x v="0"/>
    <x v="0"/>
    <s v="No"/>
    <x v="0"/>
    <n v="15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RE/SA/02"/>
    <n v="17"/>
    <x v="1"/>
    <s v="Yes"/>
    <x v="0"/>
    <s v="Neither"/>
    <s v="No"/>
    <s v="No"/>
    <s v="No"/>
    <x v="0"/>
    <x v="0"/>
    <s v="No"/>
    <x v="0"/>
    <n v="17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MA/MO/02"/>
    <n v="17"/>
    <x v="1"/>
    <s v="Yes"/>
    <x v="0"/>
    <s v="Neither"/>
    <s v="No"/>
    <s v="No"/>
    <s v="No"/>
    <x v="0"/>
    <x v="0"/>
    <s v="No"/>
    <x v="0"/>
    <n v="17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EL/LA/01"/>
    <n v="16"/>
    <x v="0"/>
    <s v="Yes"/>
    <x v="0"/>
    <s v="Neither"/>
    <s v="No"/>
    <s v="No"/>
    <s v="No"/>
    <x v="0"/>
    <x v="0"/>
    <s v="No"/>
    <x v="0"/>
    <n v="16"/>
  </r>
  <r>
    <s v="Week 6"/>
    <x v="0"/>
    <s v="Nasarawa"/>
    <s v="Karu"/>
    <m/>
    <s v="Angwan Tiv"/>
    <x v="0"/>
    <x v="0"/>
    <s v="26/05/2018"/>
    <x v="1"/>
    <n v="26"/>
    <n v="5"/>
    <n v="2018"/>
    <d v="2018-05-26T00:00:00"/>
    <s v="NA/KA/NK/CH/FE/02"/>
    <n v="16"/>
    <x v="1"/>
    <s v="Yes"/>
    <x v="0"/>
    <s v="Neither"/>
    <s v="No"/>
    <s v="No"/>
    <s v="No"/>
    <x v="0"/>
    <x v="0"/>
    <s v="No"/>
    <x v="0"/>
    <n v="16"/>
  </r>
  <r>
    <s v="Week 7"/>
    <x v="0"/>
    <s v="Nasarawa"/>
    <s v="Karu"/>
    <m/>
    <s v="Angwan Tiv"/>
    <x v="0"/>
    <x v="0"/>
    <s v="30/05/2018"/>
    <x v="0"/>
    <n v="30"/>
    <n v="5"/>
    <n v="2018"/>
    <d v="2018-05-30T00:00:00"/>
    <s v="NA/KA/NK/NA/GR/02"/>
    <n v="18"/>
    <x v="0"/>
    <s v="Yes"/>
    <x v="0"/>
    <s v="Neither"/>
    <s v="Yes"/>
    <s v="No"/>
    <s v="No"/>
    <x v="0"/>
    <x v="2"/>
    <s v="No"/>
    <x v="2"/>
    <n v="18"/>
  </r>
  <r>
    <s v="Week 7"/>
    <x v="0"/>
    <s v="Nasarawa"/>
    <s v="Karu"/>
    <m/>
    <s v="Angwan Tiv"/>
    <x v="0"/>
    <x v="0"/>
    <s v="31/05/2018"/>
    <x v="0"/>
    <n v="31"/>
    <n v="5"/>
    <n v="2018"/>
    <d v="2018-05-31T00:00:00"/>
    <s v="NA/KA/NK/PE/ES/02"/>
    <n v="15"/>
    <x v="0"/>
    <s v="Yes"/>
    <x v="0"/>
    <s v="Neither"/>
    <s v="Yes"/>
    <s v="No"/>
    <s v="No"/>
    <x v="1"/>
    <x v="0"/>
    <s v="No"/>
    <x v="0"/>
    <n v="15"/>
  </r>
  <r>
    <s v="Week 7"/>
    <x v="0"/>
    <s v="Nasarawa"/>
    <s v="Karu"/>
    <m/>
    <s v="Angwan Tiv"/>
    <x v="0"/>
    <x v="0"/>
    <s v="31/05/2018"/>
    <x v="0"/>
    <n v="31"/>
    <n v="5"/>
    <n v="2018"/>
    <d v="2018-05-31T00:00:00"/>
    <s v="NA/KA/NK/JO/SU/01"/>
    <n v="19"/>
    <x v="2"/>
    <s v="Yes"/>
    <x v="3"/>
    <s v="Neither"/>
    <s v="No"/>
    <s v="No"/>
    <s v="No"/>
    <x v="0"/>
    <x v="2"/>
    <s v="Yes"/>
    <x v="1"/>
    <n v="19"/>
  </r>
  <r>
    <s v="Week 7"/>
    <x v="0"/>
    <s v="Nasarawa"/>
    <s v="Karu"/>
    <m/>
    <s v="Angwan Tiv"/>
    <x v="0"/>
    <x v="0"/>
    <s v="31/05/2018"/>
    <x v="0"/>
    <n v="31"/>
    <n v="5"/>
    <n v="2018"/>
    <d v="2018-05-31T00:00:00"/>
    <s v="NA/KA/NK/FA/PE/04"/>
    <n v="19"/>
    <x v="2"/>
    <s v="Yes"/>
    <x v="3"/>
    <s v="Neither"/>
    <s v="No"/>
    <s v="No"/>
    <s v="No"/>
    <x v="0"/>
    <x v="2"/>
    <s v="Yes"/>
    <x v="1"/>
    <n v="19"/>
  </r>
  <r>
    <s v="Week 7"/>
    <x v="0"/>
    <s v="Nasarawa"/>
    <s v="Karu"/>
    <m/>
    <s v="Mararaba Gurku"/>
    <x v="1"/>
    <x v="0"/>
    <d v="2018-01-06T00:00:00"/>
    <x v="0"/>
    <n v="1"/>
    <n v="6"/>
    <n v="2018"/>
    <d v="2018-06-01T00:00:00"/>
    <s v="NA/KA/MA/SH/HA/04"/>
    <n v="19"/>
    <x v="2"/>
    <s v="Yes"/>
    <x v="4"/>
    <s v="Neither"/>
    <s v="No"/>
    <s v="No"/>
    <s v="No"/>
    <x v="0"/>
    <x v="3"/>
    <s v="No"/>
    <x v="1"/>
    <n v="19"/>
  </r>
  <r>
    <s v="Week 7"/>
    <x v="0"/>
    <s v="Nasarawa"/>
    <s v="Karu"/>
    <m/>
    <s v="Angwan Tiv"/>
    <x v="0"/>
    <x v="0"/>
    <d v="2018-01-06T00:00:00"/>
    <x v="0"/>
    <n v="1"/>
    <n v="6"/>
    <n v="2018"/>
    <d v="2018-06-01T00:00:00"/>
    <s v="NA/KA/NK/LU/RE/01"/>
    <n v="19"/>
    <x v="0"/>
    <s v="Yes"/>
    <x v="0"/>
    <s v="Neither"/>
    <s v="Yes"/>
    <s v="No"/>
    <s v="No"/>
    <x v="0"/>
    <x v="1"/>
    <s v="Yes"/>
    <x v="2"/>
    <n v="19"/>
  </r>
  <r>
    <s v="Week 7"/>
    <x v="0"/>
    <s v="Nasarawa"/>
    <s v="Karu"/>
    <m/>
    <s v="Angwan Tiv"/>
    <x v="0"/>
    <x v="0"/>
    <d v="2018-01-06T00:00:00"/>
    <x v="0"/>
    <n v="1"/>
    <n v="6"/>
    <n v="2018"/>
    <d v="2018-06-01T00:00:00"/>
    <s v="NA/KA/NK/PA/AL/03"/>
    <n v="19"/>
    <x v="0"/>
    <s v="Yes"/>
    <x v="0"/>
    <s v="Neither"/>
    <s v="Yes"/>
    <s v="No"/>
    <s v="No"/>
    <x v="0"/>
    <x v="4"/>
    <s v="Yes"/>
    <x v="2"/>
    <n v="19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VE/PA/03"/>
    <n v="15"/>
    <x v="1"/>
    <s v="Yes"/>
    <x v="0"/>
    <s v="Neither"/>
    <s v="Yes"/>
    <s v="No"/>
    <s v="No"/>
    <x v="0"/>
    <x v="0"/>
    <s v="No"/>
    <x v="0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JE/MA/03"/>
    <n v="15"/>
    <x v="1"/>
    <s v="Yes"/>
    <x v="0"/>
    <s v="Neither"/>
    <s v="Yes"/>
    <s v="No"/>
    <s v="No"/>
    <x v="0"/>
    <x v="0"/>
    <s v="No"/>
    <x v="0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MA/AN/01"/>
    <n v="15"/>
    <x v="1"/>
    <s v="Yes"/>
    <x v="0"/>
    <s v="Neither"/>
    <s v="Yes"/>
    <s v="No"/>
    <s v="No"/>
    <x v="0"/>
    <x v="0"/>
    <s v="No"/>
    <x v="0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GI/DO/03"/>
    <n v="16"/>
    <x v="0"/>
    <s v="Yes"/>
    <x v="0"/>
    <s v="Neither"/>
    <s v="Yes"/>
    <s v="No"/>
    <s v="No"/>
    <x v="0"/>
    <x v="0"/>
    <s v="No"/>
    <x v="0"/>
    <n v="16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RE/ME/02"/>
    <n v="15"/>
    <x v="0"/>
    <s v="Yes"/>
    <x v="0"/>
    <s v="Neither"/>
    <s v="Yes"/>
    <s v="No"/>
    <s v="No"/>
    <x v="0"/>
    <x v="0"/>
    <s v="No"/>
    <x v="0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CO/LA/08"/>
    <n v="17"/>
    <x v="0"/>
    <s v="Yes"/>
    <x v="0"/>
    <s v="Neither"/>
    <s v="Yes"/>
    <s v="No"/>
    <s v="No"/>
    <x v="0"/>
    <x v="0"/>
    <s v="No"/>
    <x v="0"/>
    <n v="17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MA/MO/02"/>
    <n v="17"/>
    <x v="1"/>
    <s v="Yes"/>
    <x v="0"/>
    <s v="Neither"/>
    <s v="Yes"/>
    <s v="No"/>
    <s v="No"/>
    <x v="0"/>
    <x v="0"/>
    <s v="No"/>
    <x v="0"/>
    <n v="17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GR/SE/02"/>
    <n v="17"/>
    <x v="0"/>
    <s v="Yes"/>
    <x v="0"/>
    <s v="Neither"/>
    <s v="Yes"/>
    <s v="No"/>
    <s v="No"/>
    <x v="0"/>
    <x v="0"/>
    <s v="No"/>
    <x v="0"/>
    <n v="17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RU/JE/04"/>
    <n v="19"/>
    <x v="0"/>
    <s v="Yes"/>
    <x v="0"/>
    <s v="Neither"/>
    <s v="Yes"/>
    <s v="No"/>
    <s v="No"/>
    <x v="0"/>
    <x v="1"/>
    <s v="Yes"/>
    <x v="2"/>
    <n v="19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CE/MA/03"/>
    <n v="15"/>
    <x v="0"/>
    <s v="Yes"/>
    <x v="0"/>
    <s v="Neither"/>
    <s v="Yes"/>
    <s v="No"/>
    <s v="No"/>
    <x v="0"/>
    <x v="1"/>
    <s v="Yes"/>
    <x v="2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JE/ES/02"/>
    <n v="15"/>
    <x v="1"/>
    <s v="Yes"/>
    <x v="0"/>
    <s v="Neither"/>
    <s v="Yes"/>
    <s v="No"/>
    <s v="No"/>
    <x v="0"/>
    <x v="10"/>
    <s v="Yes"/>
    <x v="2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MI/CH/02"/>
    <n v="19"/>
    <x v="0"/>
    <s v="Yes"/>
    <x v="0"/>
    <s v="Neither"/>
    <s v="Yes"/>
    <s v="No"/>
    <s v="No"/>
    <x v="0"/>
    <x v="2"/>
    <s v="Yes"/>
    <x v="2"/>
    <n v="19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GR/TI/03"/>
    <n v="15"/>
    <x v="0"/>
    <s v="Yes"/>
    <x v="0"/>
    <s v="Neither"/>
    <s v="Yes"/>
    <s v="No"/>
    <s v="No"/>
    <x v="0"/>
    <x v="0"/>
    <s v="No"/>
    <x v="0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GO/KA/03"/>
    <n v="16"/>
    <x v="1"/>
    <s v="Yes"/>
    <x v="0"/>
    <s v="Neither"/>
    <s v="Yes"/>
    <s v="No"/>
    <s v="No"/>
    <x v="0"/>
    <x v="0"/>
    <s v="No"/>
    <x v="0"/>
    <n v="16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MA/AN/03"/>
    <n v="17"/>
    <x v="0"/>
    <s v="Yes"/>
    <x v="0"/>
    <s v="Neither"/>
    <s v="Yes"/>
    <s v="No"/>
    <s v="No"/>
    <x v="0"/>
    <x v="0"/>
    <s v="No"/>
    <x v="0"/>
    <n v="17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ON/FA/02"/>
    <n v="15"/>
    <x v="0"/>
    <s v="Yes"/>
    <x v="0"/>
    <s v="Neither"/>
    <s v="Yes"/>
    <s v="No"/>
    <s v="No"/>
    <x v="0"/>
    <x v="0"/>
    <s v="No"/>
    <x v="0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FA/LI/01"/>
    <n v="15"/>
    <x v="1"/>
    <s v="Yes"/>
    <x v="0"/>
    <s v="Neither"/>
    <s v="Yes"/>
    <s v="No"/>
    <s v="No"/>
    <x v="0"/>
    <x v="2"/>
    <s v="Yes"/>
    <x v="2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BL/RU/05"/>
    <n v="15"/>
    <x v="1"/>
    <s v="Yes"/>
    <x v="0"/>
    <s v="Neither"/>
    <s v="Yes"/>
    <s v="No"/>
    <s v="No"/>
    <x v="0"/>
    <x v="2"/>
    <s v="Yes"/>
    <x v="2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PR/RI/01"/>
    <n v="15"/>
    <x v="0"/>
    <s v="Yes"/>
    <x v="0"/>
    <s v="Neither"/>
    <s v="Yes"/>
    <s v="No"/>
    <s v="No"/>
    <x v="0"/>
    <x v="2"/>
    <s v="Yes"/>
    <x v="2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JE/CI/07"/>
    <n v="19"/>
    <x v="0"/>
    <s v="Yes"/>
    <x v="0"/>
    <s v="Neither"/>
    <s v="Yes"/>
    <s v="No"/>
    <s v="No"/>
    <x v="0"/>
    <x v="2"/>
    <s v="Yes"/>
    <x v="2"/>
    <n v="19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MI/BL/03"/>
    <n v="15"/>
    <x v="0"/>
    <s v="Yes"/>
    <x v="0"/>
    <s v="Neither"/>
    <s v="Yes"/>
    <s v="No"/>
    <s v="No"/>
    <x v="0"/>
    <x v="2"/>
    <s v="Yes"/>
    <x v="2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JO/AL/01"/>
    <n v="16"/>
    <x v="1"/>
    <s v="Yes"/>
    <x v="0"/>
    <s v="Neither"/>
    <s v="Yes"/>
    <s v="No"/>
    <s v="No"/>
    <x v="0"/>
    <x v="0"/>
    <s v="No"/>
    <x v="0"/>
    <n v="16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PR/NA/03"/>
    <n v="15"/>
    <x v="1"/>
    <s v="Yes"/>
    <x v="0"/>
    <s v="Neither"/>
    <s v="Yes"/>
    <s v="No"/>
    <s v="No"/>
    <x v="0"/>
    <x v="3"/>
    <s v="Yes"/>
    <x v="2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DE/CH/04"/>
    <n v="15"/>
    <x v="0"/>
    <s v="Yes"/>
    <x v="0"/>
    <s v="Neither"/>
    <s v="Yes"/>
    <s v="No"/>
    <s v="No"/>
    <x v="0"/>
    <x v="0"/>
    <s v="No"/>
    <x v="0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PA/BL/01"/>
    <n v="18"/>
    <x v="1"/>
    <s v="Yes"/>
    <x v="0"/>
    <s v="Neither"/>
    <s v="Yes"/>
    <s v="No"/>
    <s v="No"/>
    <x v="0"/>
    <x v="0"/>
    <s v="No"/>
    <x v="0"/>
    <n v="18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TA/AG/03"/>
    <n v="15"/>
    <x v="0"/>
    <s v="Yes"/>
    <x v="0"/>
    <s v="Neither"/>
    <s v="Yes"/>
    <s v="No"/>
    <s v="No"/>
    <x v="0"/>
    <x v="0"/>
    <s v="No"/>
    <x v="0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CO/EN/02"/>
    <n v="16"/>
    <x v="0"/>
    <s v="Yes"/>
    <x v="0"/>
    <s v="Neither"/>
    <s v="Yes"/>
    <s v="No"/>
    <s v="No"/>
    <x v="0"/>
    <x v="0"/>
    <s v="No"/>
    <x v="0"/>
    <n v="16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CE/MA/03"/>
    <n v="15"/>
    <x v="1"/>
    <s v="Yes"/>
    <x v="0"/>
    <s v="Neither"/>
    <s v="Yes"/>
    <s v="No"/>
    <s v="No"/>
    <x v="0"/>
    <x v="1"/>
    <s v="Yes"/>
    <x v="2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KA/GR/02"/>
    <n v="19"/>
    <x v="0"/>
    <s v="Yes"/>
    <x v="0"/>
    <s v="Neither"/>
    <s v="Yes"/>
    <s v="No"/>
    <s v="No"/>
    <x v="0"/>
    <x v="3"/>
    <s v="Yes"/>
    <x v="2"/>
    <n v="19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HA/GR/01"/>
    <n v="16"/>
    <x v="1"/>
    <s v="Yes"/>
    <x v="0"/>
    <s v="Neither"/>
    <s v="Yes"/>
    <s v="No"/>
    <s v="No"/>
    <x v="0"/>
    <x v="11"/>
    <s v="Yes"/>
    <x v="2"/>
    <n v="15"/>
  </r>
  <r>
    <s v="Week 7"/>
    <x v="0"/>
    <s v="Nasarawa"/>
    <s v="Karu"/>
    <m/>
    <s v="Angwan Tiv"/>
    <x v="0"/>
    <x v="0"/>
    <d v="2018-02-06T00:00:00"/>
    <x v="1"/>
    <n v="2"/>
    <n v="6"/>
    <n v="2018"/>
    <d v="2018-06-02T00:00:00"/>
    <s v="NA/KA/NK/TH/AL/03"/>
    <n v="19"/>
    <x v="0"/>
    <s v="Yes"/>
    <x v="0"/>
    <s v="Neither"/>
    <s v="Yes"/>
    <s v="No"/>
    <s v="No"/>
    <x v="0"/>
    <x v="4"/>
    <s v="Yes"/>
    <x v="2"/>
    <n v="19"/>
  </r>
  <r>
    <s v="Week 8"/>
    <x v="0"/>
    <s v="Nasarawa"/>
    <s v="Karu"/>
    <m/>
    <s v="Angwan Tiv"/>
    <x v="0"/>
    <x v="0"/>
    <d v="2018-04-06T00:00:00"/>
    <x v="0"/>
    <n v="4"/>
    <n v="6"/>
    <n v="2018"/>
    <d v="2018-06-04T00:00:00"/>
    <s v="NA/KA/NK/PE/DO/04"/>
    <n v="17"/>
    <x v="0"/>
    <s v="Yes"/>
    <x v="0"/>
    <s v="Neither"/>
    <s v="No"/>
    <s v="No"/>
    <s v="No"/>
    <x v="0"/>
    <x v="0"/>
    <s v="No"/>
    <x v="0"/>
    <n v="17"/>
  </r>
  <r>
    <s v="Week 8"/>
    <x v="0"/>
    <s v="Nasarawa"/>
    <s v="Karu"/>
    <m/>
    <s v="Angwan Tiv"/>
    <x v="0"/>
    <x v="0"/>
    <d v="2018-06-06T00:00:00"/>
    <x v="0"/>
    <n v="6"/>
    <n v="6"/>
    <n v="2018"/>
    <d v="2018-06-06T00:00:00"/>
    <s v="NA/KA/NK/JO/RA/06"/>
    <n v="19"/>
    <x v="0"/>
    <s v="Yes"/>
    <x v="0"/>
    <s v="Neither"/>
    <s v="Yes"/>
    <s v="No"/>
    <s v="No"/>
    <x v="0"/>
    <x v="1"/>
    <s v="Yes"/>
    <x v="2"/>
    <n v="19"/>
  </r>
  <r>
    <s v="Week 8"/>
    <x v="0"/>
    <s v="Nasarawa"/>
    <s v="Karu"/>
    <m/>
    <s v="Angwan Tiv"/>
    <x v="0"/>
    <x v="0"/>
    <d v="2018-09-06T00:00:00"/>
    <x v="0"/>
    <n v="9"/>
    <n v="6"/>
    <n v="2018"/>
    <d v="2018-06-09T00:00:00"/>
    <s v="NA/KA/NK/EL/VI/07"/>
    <n v="19"/>
    <x v="0"/>
    <s v="Yes"/>
    <x v="0"/>
    <s v="Neither"/>
    <s v="No"/>
    <s v="No"/>
    <s v="No"/>
    <x v="0"/>
    <x v="1"/>
    <s v="Yes"/>
    <x v="2"/>
    <n v="19"/>
  </r>
  <r>
    <s v="Week 8"/>
    <x v="0"/>
    <s v="Nasarawa"/>
    <s v="Karu"/>
    <m/>
    <s v="Mararaba Gurku"/>
    <x v="1"/>
    <x v="0"/>
    <d v="2018-06-06T00:00:00"/>
    <x v="2"/>
    <n v="6"/>
    <n v="6"/>
    <n v="2018"/>
    <d v="2018-06-06T00:00:00"/>
    <s v="NA/KA/MA/MA/HA/13"/>
    <n v="19"/>
    <x v="0"/>
    <s v="Yes"/>
    <x v="0"/>
    <s v="Neither"/>
    <s v="Yes"/>
    <s v="No"/>
    <s v="No"/>
    <x v="0"/>
    <x v="4"/>
    <s v="No"/>
    <x v="2"/>
    <e v="#N/A"/>
  </r>
  <r>
    <s v="Week 8"/>
    <x v="0"/>
    <s v="Nasarawa"/>
    <s v="Karu"/>
    <m/>
    <s v="Mararaba Gurku"/>
    <x v="1"/>
    <x v="0"/>
    <d v="2018-09-06T00:00:00"/>
    <x v="2"/>
    <n v="9"/>
    <n v="6"/>
    <n v="2018"/>
    <d v="2018-06-09T00:00:00"/>
    <s v="NA/KA/MA/RU/AI/03"/>
    <n v="19"/>
    <x v="0"/>
    <s v="Yes"/>
    <x v="0"/>
    <s v="Neither"/>
    <s v="Yes"/>
    <s v="No"/>
    <s v="No"/>
    <x v="0"/>
    <x v="6"/>
    <s v="Yes"/>
    <x v="2"/>
    <e v="#N/A"/>
  </r>
  <r>
    <s v="Week 8"/>
    <x v="0"/>
    <s v="Nasarawa"/>
    <s v="Karu"/>
    <m/>
    <s v="Mararaba Gurku"/>
    <x v="1"/>
    <x v="0"/>
    <d v="2018-09-06T00:00:00"/>
    <x v="0"/>
    <n v="9"/>
    <n v="6"/>
    <n v="2018"/>
    <d v="2018-06-09T00:00:00"/>
    <s v="NA/KA/MA/AM/AI/02"/>
    <n v="19"/>
    <x v="0"/>
    <s v="Yes"/>
    <x v="0"/>
    <s v="Neither"/>
    <s v="Yes"/>
    <s v="No"/>
    <s v="No"/>
    <x v="0"/>
    <x v="3"/>
    <s v="No"/>
    <x v="2"/>
    <n v="19"/>
  </r>
  <r>
    <s v="Week 8"/>
    <x v="0"/>
    <s v="Nasarawa"/>
    <s v="Karu"/>
    <m/>
    <s v="Mararaba Gurku"/>
    <x v="1"/>
    <x v="0"/>
    <d v="2018-09-06T00:00:00"/>
    <x v="0"/>
    <n v="9"/>
    <n v="6"/>
    <n v="2018"/>
    <d v="2018-06-09T00:00:00"/>
    <s v="NA/KA/MA/UM/SA/01"/>
    <n v="19"/>
    <x v="0"/>
    <s v="Yes"/>
    <x v="0"/>
    <s v="Neither"/>
    <s v="Yes"/>
    <s v="No"/>
    <s v="No"/>
    <x v="0"/>
    <x v="3"/>
    <s v="No"/>
    <x v="2"/>
    <n v="19"/>
  </r>
  <r>
    <s v="Week 8"/>
    <x v="0"/>
    <s v="Nasarawa"/>
    <s v="Karu"/>
    <m/>
    <s v="Mararaba Gurku"/>
    <x v="1"/>
    <x v="0"/>
    <d v="2018-09-06T00:00:00"/>
    <x v="0"/>
    <n v="9"/>
    <n v="6"/>
    <n v="2018"/>
    <d v="2018-06-09T00:00:00"/>
    <s v="NA/KA/MA/MA/SA/03"/>
    <n v="17"/>
    <x v="0"/>
    <s v="Yes"/>
    <x v="0"/>
    <s v="Neither"/>
    <s v="No"/>
    <s v="No"/>
    <s v="No"/>
    <x v="0"/>
    <x v="3"/>
    <s v="No"/>
    <x v="2"/>
    <n v="17"/>
  </r>
  <r>
    <s v="Week 8"/>
    <x v="0"/>
    <s v="Nasarawa"/>
    <s v="Karu"/>
    <m/>
    <s v="Mararaba Gurku"/>
    <x v="1"/>
    <x v="0"/>
    <d v="2018-09-06T00:00:00"/>
    <x v="0"/>
    <n v="9"/>
    <n v="6"/>
    <n v="2018"/>
    <d v="2018-06-09T00:00:00"/>
    <s v="NA/KA/MA/AI/SA/04"/>
    <n v="18"/>
    <x v="0"/>
    <s v="Yes"/>
    <x v="0"/>
    <s v="Neither"/>
    <s v="Yes"/>
    <s v="No"/>
    <s v="No"/>
    <x v="0"/>
    <x v="3"/>
    <s v="No"/>
    <x v="2"/>
    <n v="18"/>
  </r>
  <r>
    <s v="Week 8"/>
    <x v="0"/>
    <s v="Nasarawa"/>
    <s v="Karu"/>
    <m/>
    <s v="Mararaba Gurku"/>
    <x v="1"/>
    <x v="0"/>
    <d v="2018-09-06T00:00:00"/>
    <x v="0"/>
    <n v="9"/>
    <n v="6"/>
    <n v="2018"/>
    <d v="2018-06-09T00:00:00"/>
    <s v="NA/KA/MA/HA/SA/02"/>
    <n v="17"/>
    <x v="0"/>
    <s v="Yes"/>
    <x v="0"/>
    <s v="Neither"/>
    <s v="No"/>
    <s v="No"/>
    <s v="No"/>
    <x v="0"/>
    <x v="3"/>
    <s v="No"/>
    <x v="2"/>
    <n v="17"/>
  </r>
  <r>
    <s v="Week 8"/>
    <x v="0"/>
    <s v="Nasarawa"/>
    <s v="Karu"/>
    <m/>
    <s v="Mararaba Gurku"/>
    <x v="1"/>
    <x v="0"/>
    <d v="2018-09-06T00:00:00"/>
    <x v="0"/>
    <n v="9"/>
    <n v="6"/>
    <n v="2018"/>
    <d v="2018-06-09T00:00:00"/>
    <s v="NA/KA/MA/SA/AI/04"/>
    <n v="18"/>
    <x v="2"/>
    <s v="Yes"/>
    <x v="4"/>
    <s v="Neither"/>
    <s v="No"/>
    <s v="No"/>
    <s v="No"/>
    <x v="0"/>
    <x v="3"/>
    <s v="No"/>
    <x v="1"/>
    <n v="18"/>
  </r>
  <r>
    <s v="Week 8"/>
    <x v="0"/>
    <s v="Nasarawa"/>
    <s v="Karu"/>
    <m/>
    <s v="Mararaba Gurku"/>
    <x v="1"/>
    <x v="0"/>
    <d v="2018-09-06T00:00:00"/>
    <x v="0"/>
    <n v="9"/>
    <n v="6"/>
    <n v="2018"/>
    <d v="2018-06-09T00:00:00"/>
    <s v="NA/KA/MA/HA/MA/03"/>
    <n v="16"/>
    <x v="0"/>
    <s v="Yes"/>
    <x v="0"/>
    <s v="Neither"/>
    <s v="No"/>
    <s v="No"/>
    <s v="No"/>
    <x v="0"/>
    <x v="3"/>
    <s v="No"/>
    <x v="2"/>
    <n v="18"/>
  </r>
  <r>
    <s v="Week 8"/>
    <x v="0"/>
    <s v="Nasarawa"/>
    <s v="Karu"/>
    <m/>
    <s v="Mararaba Gurku"/>
    <x v="1"/>
    <x v="0"/>
    <d v="2018-09-06T00:00:00"/>
    <x v="0"/>
    <n v="9"/>
    <n v="6"/>
    <n v="2018"/>
    <d v="2018-06-09T00:00:00"/>
    <s v="NA/KA/MA/MA/AD/02"/>
    <n v="19"/>
    <x v="0"/>
    <s v="Yes"/>
    <x v="0"/>
    <s v="Neither"/>
    <s v="Yes"/>
    <s v="No"/>
    <s v="No"/>
    <x v="0"/>
    <x v="4"/>
    <s v="Yes"/>
    <x v="2"/>
    <n v="19"/>
  </r>
  <r>
    <s v="Week 8"/>
    <x v="0"/>
    <s v="Nasarawa"/>
    <s v="Karu"/>
    <m/>
    <s v="Mararaba Gurku"/>
    <x v="1"/>
    <x v="0"/>
    <d v="2018-09-06T00:00:00"/>
    <x v="0"/>
    <n v="9"/>
    <n v="6"/>
    <n v="2018"/>
    <d v="2018-06-09T00:00:00"/>
    <s v="NA/KA/MA/RA/FA/04"/>
    <n v="19"/>
    <x v="0"/>
    <s v="Yes"/>
    <x v="0"/>
    <s v="Neither"/>
    <s v="Yes"/>
    <s v="No"/>
    <s v="No"/>
    <x v="0"/>
    <x v="3"/>
    <s v="No"/>
    <x v="2"/>
    <n v="19"/>
  </r>
  <r>
    <s v="Week 8"/>
    <x v="0"/>
    <s v="Nasarawa"/>
    <s v="Karu"/>
    <m/>
    <s v="Mararaba Gurku"/>
    <x v="1"/>
    <x v="0"/>
    <d v="2018-09-06T00:00:00"/>
    <x v="0"/>
    <n v="9"/>
    <n v="6"/>
    <n v="2018"/>
    <d v="2018-06-09T00:00:00"/>
    <s v="NA/KA/MA/SA/HA/01"/>
    <n v="19"/>
    <x v="0"/>
    <s v="Yes"/>
    <x v="0"/>
    <s v="Neither"/>
    <s v="Yes"/>
    <s v="No"/>
    <s v="No"/>
    <x v="0"/>
    <x v="3"/>
    <s v="No"/>
    <x v="2"/>
    <n v="19"/>
  </r>
  <r>
    <s v="Week 8"/>
    <x v="0"/>
    <s v="Nasarawa"/>
    <s v="Karu"/>
    <m/>
    <s v="Mararaba Gurku"/>
    <x v="1"/>
    <x v="0"/>
    <d v="2018-09-06T00:00:00"/>
    <x v="0"/>
    <n v="9"/>
    <n v="6"/>
    <n v="2018"/>
    <d v="2018-06-09T00:00:00"/>
    <s v="NA/KA/MA/RU/UM/04"/>
    <n v="19"/>
    <x v="0"/>
    <s v="Yes"/>
    <x v="0"/>
    <s v="Neither"/>
    <s v="Yes"/>
    <s v="No"/>
    <s v="No"/>
    <x v="0"/>
    <x v="4"/>
    <s v="Yes"/>
    <x v="2"/>
    <n v="19"/>
  </r>
  <r>
    <s v="Week 8"/>
    <x v="0"/>
    <s v="Nasarawa"/>
    <s v="Karu"/>
    <m/>
    <s v="Mararaba Gurku"/>
    <x v="1"/>
    <x v="0"/>
    <d v="2018-09-06T00:00:00"/>
    <x v="0"/>
    <n v="9"/>
    <n v="6"/>
    <n v="2018"/>
    <d v="2018-06-09T00:00:00"/>
    <s v="NA/KA/MA/ZA/MA/04"/>
    <n v="19"/>
    <x v="0"/>
    <s v="Yes"/>
    <x v="0"/>
    <s v="Neither"/>
    <s v="Yes"/>
    <s v="No"/>
    <s v="No"/>
    <x v="0"/>
    <x v="3"/>
    <s v="No"/>
    <x v="2"/>
    <n v="18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MA/AN/03"/>
    <n v="17"/>
    <x v="1"/>
    <s v="Yes"/>
    <x v="0"/>
    <s v="Neither"/>
    <s v="Yes"/>
    <s v="No"/>
    <s v="No"/>
    <x v="0"/>
    <x v="2"/>
    <s v="No"/>
    <x v="2"/>
    <n v="17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RE/VI/06"/>
    <n v="15"/>
    <x v="0"/>
    <s v="Yes"/>
    <x v="0"/>
    <s v="Neither"/>
    <s v="Yes"/>
    <s v="Yes"/>
    <s v="No"/>
    <x v="0"/>
    <x v="1"/>
    <s v="Yes"/>
    <x v="2"/>
    <n v="15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JU/TI/04"/>
    <n v="15"/>
    <x v="1"/>
    <s v="Yes"/>
    <x v="0"/>
    <s v="Neither"/>
    <s v="Yes"/>
    <s v="No"/>
    <s v="No"/>
    <x v="0"/>
    <x v="2"/>
    <s v="No"/>
    <x v="2"/>
    <n v="15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FA/SA/01"/>
    <n v="19"/>
    <x v="1"/>
    <s v="Yes"/>
    <x v="3"/>
    <s v="Neither"/>
    <s v="Yes"/>
    <s v="No"/>
    <s v="No"/>
    <x v="0"/>
    <x v="2"/>
    <s v="No"/>
    <x v="1"/>
    <n v="19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HE/MA/01"/>
    <n v="17"/>
    <x v="1"/>
    <s v="Yes"/>
    <x v="0"/>
    <s v="Neither"/>
    <s v="Yes"/>
    <s v="No"/>
    <s v="No"/>
    <x v="0"/>
    <x v="2"/>
    <s v="No"/>
    <x v="2"/>
    <n v="17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CO/EL/02"/>
    <n v="15"/>
    <x v="0"/>
    <s v="Yes"/>
    <x v="0"/>
    <s v="Neither"/>
    <s v="No"/>
    <s v="No"/>
    <s v="No"/>
    <x v="0"/>
    <x v="0"/>
    <s v="No"/>
    <x v="0"/>
    <n v="15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GI/HA/02"/>
    <n v="15"/>
    <x v="0"/>
    <s v="Yes"/>
    <x v="0"/>
    <s v="Neither"/>
    <s v="No"/>
    <s v="No"/>
    <s v="No"/>
    <x v="0"/>
    <x v="0"/>
    <s v="No"/>
    <x v="0"/>
    <n v="15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PR/RI/01"/>
    <n v="15"/>
    <x v="1"/>
    <s v="Yes"/>
    <x v="0"/>
    <s v="Neither"/>
    <s v="No"/>
    <s v="No"/>
    <s v="No"/>
    <x v="0"/>
    <x v="2"/>
    <s v="No"/>
    <x v="2"/>
    <n v="15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JE/NA/01"/>
    <n v="16"/>
    <x v="1"/>
    <s v="Yes"/>
    <x v="0"/>
    <s v="Neither"/>
    <s v="Yes"/>
    <s v="Yes"/>
    <s v="No"/>
    <x v="0"/>
    <x v="3"/>
    <s v="Yes"/>
    <x v="2"/>
    <n v="16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ES/GR/05"/>
    <n v="15"/>
    <x v="0"/>
    <s v="Yes"/>
    <x v="0"/>
    <s v="Neither"/>
    <s v="Yes"/>
    <s v="Yes"/>
    <s v="No"/>
    <x v="0"/>
    <x v="1"/>
    <s v="Yes"/>
    <x v="2"/>
    <n v="15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CO/EN/02"/>
    <n v="16"/>
    <x v="1"/>
    <s v="Yes"/>
    <x v="0"/>
    <s v="Neither"/>
    <s v="No"/>
    <s v="No"/>
    <s v="No"/>
    <x v="0"/>
    <x v="0"/>
    <s v="No"/>
    <x v="0"/>
    <n v="16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HA/IF/01"/>
    <n v="15"/>
    <x v="0"/>
    <s v="Yes"/>
    <x v="0"/>
    <s v="Neither"/>
    <s v="Yes"/>
    <s v="No"/>
    <s v="No"/>
    <x v="0"/>
    <x v="3"/>
    <s v="Yes"/>
    <x v="2"/>
    <n v="15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CY/CO/04"/>
    <n v="15"/>
    <x v="0"/>
    <s v="Yes"/>
    <x v="0"/>
    <s v="Neither"/>
    <s v="Yes"/>
    <s v="No"/>
    <s v="No"/>
    <x v="0"/>
    <x v="2"/>
    <s v="Yes"/>
    <x v="2"/>
    <n v="15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FA/AG/03"/>
    <n v="16"/>
    <x v="0"/>
    <s v="Yes"/>
    <x v="0"/>
    <s v="Neither"/>
    <s v="Yes"/>
    <s v="No"/>
    <s v="No"/>
    <x v="0"/>
    <x v="3"/>
    <s v="Yes"/>
    <x v="2"/>
    <n v="16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CH/NG/02"/>
    <n v="15"/>
    <x v="0"/>
    <s v="Yes"/>
    <x v="0"/>
    <s v="Neither"/>
    <s v="No"/>
    <s v="No"/>
    <s v="No"/>
    <x v="0"/>
    <x v="0"/>
    <s v="No"/>
    <x v="0"/>
    <n v="15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RA/ES/06"/>
    <n v="18"/>
    <x v="0"/>
    <s v="Yes"/>
    <x v="0"/>
    <s v="Neither"/>
    <s v="Yes"/>
    <s v="No"/>
    <s v="No"/>
    <x v="0"/>
    <x v="5"/>
    <s v="Yes"/>
    <x v="2"/>
    <n v="18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JE/JU/02"/>
    <n v="15"/>
    <x v="1"/>
    <s v="Yes"/>
    <x v="0"/>
    <s v="Condom"/>
    <s v="No"/>
    <s v="No"/>
    <s v="No"/>
    <x v="0"/>
    <x v="0"/>
    <s v="No"/>
    <x v="0"/>
    <n v="15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GL/AL/01"/>
    <n v="16"/>
    <x v="0"/>
    <s v="Yes"/>
    <x v="0"/>
    <s v="Neither"/>
    <s v="Yes"/>
    <s v="No"/>
    <s v="No"/>
    <x v="0"/>
    <x v="2"/>
    <s v="No"/>
    <x v="2"/>
    <n v="16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MI/CH/02"/>
    <n v="19"/>
    <x v="1"/>
    <s v="Yes"/>
    <x v="0"/>
    <s v="Condom"/>
    <s v="No"/>
    <s v="No"/>
    <s v="No"/>
    <x v="0"/>
    <x v="0"/>
    <s v="No"/>
    <x v="0"/>
    <n v="19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RI/RO/05"/>
    <n v="15"/>
    <x v="0"/>
    <s v="Yes"/>
    <x v="0"/>
    <s v="Neither"/>
    <s v="Yes"/>
    <s v="Yes"/>
    <s v="No"/>
    <x v="0"/>
    <x v="5"/>
    <s v="No"/>
    <x v="2"/>
    <n v="15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MA/MO/02"/>
    <n v="17"/>
    <x v="1"/>
    <s v="Yes"/>
    <x v="0"/>
    <s v="Neither"/>
    <s v="No"/>
    <s v="No"/>
    <s v="No"/>
    <x v="0"/>
    <x v="12"/>
    <s v="No"/>
    <x v="2"/>
    <n v="17"/>
  </r>
  <r>
    <s v="Week 8"/>
    <x v="0"/>
    <s v="Nasarawa"/>
    <s v="Karu"/>
    <m/>
    <s v="Angwan Tiv"/>
    <x v="0"/>
    <x v="0"/>
    <d v="2018-09-06T00:00:00"/>
    <x v="1"/>
    <n v="9"/>
    <n v="6"/>
    <n v="2018"/>
    <d v="2018-06-09T00:00:00"/>
    <s v="NA/KA/NK/GI/DO/03"/>
    <n v="16"/>
    <x v="1"/>
    <s v="Yes"/>
    <x v="0"/>
    <s v="Neither"/>
    <s v="No"/>
    <s v="No"/>
    <s v="No"/>
    <x v="0"/>
    <x v="0"/>
    <s v="No"/>
    <x v="0"/>
    <n v="16"/>
  </r>
  <r>
    <s v="Week 9"/>
    <x v="0"/>
    <s v="Nasarawa"/>
    <s v="Karu"/>
    <m/>
    <s v="Angwan Tiv"/>
    <x v="0"/>
    <x v="0"/>
    <d v="2018-11-06T00:00:00"/>
    <x v="0"/>
    <n v="11"/>
    <n v="6"/>
    <n v="2018"/>
    <d v="2018-06-11T00:00:00"/>
    <s v="NA/KA/NK/PA/RA/01"/>
    <n v="19"/>
    <x v="0"/>
    <s v="Yes"/>
    <x v="3"/>
    <s v="Neither"/>
    <s v="No"/>
    <s v="No"/>
    <s v="No"/>
    <x v="0"/>
    <x v="2"/>
    <s v="Yes"/>
    <x v="1"/>
    <n v="19"/>
  </r>
  <r>
    <s v="Week 9"/>
    <x v="0"/>
    <s v="Nasarawa"/>
    <s v="Karu"/>
    <m/>
    <s v="Angwan Tiv"/>
    <x v="0"/>
    <x v="0"/>
    <d v="2018-11-06T00:00:00"/>
    <x v="0"/>
    <n v="11"/>
    <n v="6"/>
    <n v="2018"/>
    <d v="2018-06-11T00:00:00"/>
    <s v="NA/KA/NK/DO/LA/05"/>
    <n v="16"/>
    <x v="0"/>
    <s v="Yes"/>
    <x v="0"/>
    <s v="Neither"/>
    <s v="Yes"/>
    <s v="No"/>
    <s v="No"/>
    <x v="0"/>
    <x v="6"/>
    <s v="Yes"/>
    <x v="2"/>
    <n v="16"/>
  </r>
  <r>
    <s v="Week 9"/>
    <x v="0"/>
    <s v="Nasarawa"/>
    <s v="Karu"/>
    <m/>
    <s v="Angwan Tiv"/>
    <x v="0"/>
    <x v="0"/>
    <s v="13/06/2018"/>
    <x v="0"/>
    <n v="13"/>
    <n v="6"/>
    <n v="2018"/>
    <d v="2018-06-13T00:00:00"/>
    <s v="NA/KA/NK/RU/GR/02"/>
    <n v="15"/>
    <x v="0"/>
    <s v="Yes"/>
    <x v="0"/>
    <s v="Neither"/>
    <s v="No"/>
    <s v="No"/>
    <s v="No"/>
    <x v="0"/>
    <x v="0"/>
    <s v="Yes"/>
    <x v="0"/>
    <n v="15"/>
  </r>
  <r>
    <s v="Week 9"/>
    <x v="0"/>
    <s v="Nasarawa"/>
    <s v="Karu"/>
    <m/>
    <s v="Angwan Tiv"/>
    <x v="0"/>
    <x v="0"/>
    <s v="14/06/2018"/>
    <x v="0"/>
    <n v="14"/>
    <n v="6"/>
    <n v="2018"/>
    <d v="2018-06-14T00:00:00"/>
    <s v="NA/KA/NK/MA/JO/01"/>
    <n v="19"/>
    <x v="0"/>
    <s v="Yes"/>
    <x v="0"/>
    <s v="Neither"/>
    <s v="No"/>
    <s v="No"/>
    <s v="No"/>
    <x v="0"/>
    <x v="2"/>
    <s v="Yes"/>
    <x v="2"/>
    <n v="19"/>
  </r>
  <r>
    <s v="Week 9"/>
    <x v="0"/>
    <s v="Nasarawa"/>
    <s v="Karu"/>
    <m/>
    <s v="Angwan Tiv"/>
    <x v="0"/>
    <x v="0"/>
    <s v="15/06/2018"/>
    <x v="0"/>
    <n v="15"/>
    <n v="6"/>
    <n v="2018"/>
    <d v="2018-06-15T00:00:00"/>
    <s v="NA/KA/NK/SA/ME/01"/>
    <n v="18"/>
    <x v="0"/>
    <s v="Yes"/>
    <x v="0"/>
    <s v="Neither"/>
    <s v="No"/>
    <s v="No"/>
    <s v="No"/>
    <x v="0"/>
    <x v="2"/>
    <s v="Yes"/>
    <x v="2"/>
    <n v="18"/>
  </r>
  <r>
    <s v="Week 9"/>
    <x v="0"/>
    <s v="Nasarawa"/>
    <s v="Karu"/>
    <m/>
    <s v="Angwan Tiv"/>
    <x v="0"/>
    <x v="0"/>
    <s v="15/06/2018"/>
    <x v="0"/>
    <n v="15"/>
    <n v="6"/>
    <n v="2018"/>
    <d v="2018-06-15T00:00:00"/>
    <s v="NA/KA/NK/DO/HA/05"/>
    <n v="17"/>
    <x v="0"/>
    <s v="Yes"/>
    <x v="0"/>
    <s v="Neither"/>
    <s v="No"/>
    <s v="No"/>
    <s v="No"/>
    <x v="0"/>
    <x v="2"/>
    <s v="Yes"/>
    <x v="2"/>
    <n v="17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PR/ON/02"/>
    <n v="15"/>
    <x v="0"/>
    <s v="Yes"/>
    <x v="0"/>
    <s v="Neither"/>
    <s v="Yes"/>
    <s v="No"/>
    <s v="No"/>
    <x v="0"/>
    <x v="2"/>
    <s v="No"/>
    <x v="2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GI/IR/01"/>
    <n v="15"/>
    <x v="0"/>
    <s v="Yes"/>
    <x v="0"/>
    <s v="Neither"/>
    <s v="No"/>
    <s v="No"/>
    <s v="No"/>
    <x v="0"/>
    <x v="0"/>
    <s v="No"/>
    <x v="0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MA/HE/03"/>
    <n v="15"/>
    <x v="0"/>
    <s v="Yes"/>
    <x v="0"/>
    <s v="Neither"/>
    <s v="Yes"/>
    <s v="No"/>
    <s v="No"/>
    <x v="0"/>
    <x v="2"/>
    <s v="Yes"/>
    <x v="2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JO/EL/09"/>
    <n v="19"/>
    <x v="0"/>
    <s v="Yes"/>
    <x v="0"/>
    <s v="Neither"/>
    <s v="Yes"/>
    <s v="No"/>
    <s v="No"/>
    <x v="0"/>
    <x v="12"/>
    <s v="Yes"/>
    <x v="2"/>
    <n v="19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RE/JU/03"/>
    <n v="15"/>
    <x v="0"/>
    <s v="Yes"/>
    <x v="0"/>
    <s v="Neither"/>
    <s v="Yes"/>
    <s v="No"/>
    <s v="No"/>
    <x v="0"/>
    <x v="12"/>
    <s v="Yes"/>
    <x v="2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ZI/RU/06"/>
    <n v="16"/>
    <x v="0"/>
    <s v="Yes"/>
    <x v="0"/>
    <s v="Neither"/>
    <s v="Yes"/>
    <s v="No"/>
    <s v="No"/>
    <x v="0"/>
    <x v="1"/>
    <s v="Yes"/>
    <x v="2"/>
    <n v="16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FA/RO/01"/>
    <n v="17"/>
    <x v="0"/>
    <s v="Yes"/>
    <x v="0"/>
    <s v="Neither"/>
    <s v="No"/>
    <s v="No"/>
    <s v="No"/>
    <x v="0"/>
    <x v="0"/>
    <s v="No"/>
    <x v="0"/>
    <n v="17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FA/HA/03"/>
    <n v="15"/>
    <x v="0"/>
    <s v="Yes"/>
    <x v="0"/>
    <s v="Neither"/>
    <s v="No"/>
    <s v="No"/>
    <s v="No"/>
    <x v="0"/>
    <x v="0"/>
    <s v="No"/>
    <x v="0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CO/EL/02"/>
    <n v="15"/>
    <x v="1"/>
    <s v="Yes"/>
    <x v="0"/>
    <s v="Neither"/>
    <s v="Yes"/>
    <s v="No"/>
    <s v="No"/>
    <x v="0"/>
    <x v="10"/>
    <s v="Yes"/>
    <x v="2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EL/VI/07"/>
    <n v="19"/>
    <x v="1"/>
    <s v="Yes"/>
    <x v="2"/>
    <s v="Neither"/>
    <s v="No"/>
    <s v="No"/>
    <s v="No"/>
    <x v="0"/>
    <x v="2"/>
    <s v="No"/>
    <x v="1"/>
    <n v="19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MA/ES/09"/>
    <n v="15"/>
    <x v="0"/>
    <s v="Yes"/>
    <x v="0"/>
    <s v="Neither"/>
    <s v="Yes"/>
    <s v="No"/>
    <s v="No"/>
    <x v="0"/>
    <x v="10"/>
    <s v="Yes"/>
    <x v="2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AL/DE/02"/>
    <n v="15"/>
    <x v="0"/>
    <s v="Yes"/>
    <x v="0"/>
    <s v="Neither"/>
    <s v="No"/>
    <s v="No"/>
    <s v="No"/>
    <x v="0"/>
    <x v="0"/>
    <s v="No"/>
    <x v="0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IS/MA/02"/>
    <n v="15"/>
    <x v="0"/>
    <s v="Yes"/>
    <x v="0"/>
    <s v="Neither"/>
    <s v="Yes"/>
    <s v="No"/>
    <s v="No"/>
    <x v="0"/>
    <x v="10"/>
    <s v="Yes"/>
    <x v="2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PR/NA/03"/>
    <n v="15"/>
    <x v="1"/>
    <s v="Yes"/>
    <x v="0"/>
    <s v="Neither"/>
    <s v="Yes"/>
    <s v="No"/>
    <s v="No"/>
    <x v="0"/>
    <x v="2"/>
    <s v="Yes"/>
    <x v="2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SA/PA/02"/>
    <n v="19"/>
    <x v="0"/>
    <s v="Yes"/>
    <x v="0"/>
    <s v="Neither"/>
    <s v="Yes"/>
    <s v="No"/>
    <s v="No"/>
    <x v="0"/>
    <x v="2"/>
    <s v="Yes"/>
    <x v="2"/>
    <n v="19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DO/HA/05"/>
    <n v="17"/>
    <x v="1"/>
    <s v="Yes"/>
    <x v="0"/>
    <s v="Neither"/>
    <s v="Yes"/>
    <s v="No"/>
    <s v="No"/>
    <x v="0"/>
    <x v="1"/>
    <s v="Yes"/>
    <x v="2"/>
    <n v="17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HO/JU/02"/>
    <n v="17"/>
    <x v="0"/>
    <s v="Yes"/>
    <x v="0"/>
    <s v="Neither"/>
    <s v="Yes"/>
    <s v="No"/>
    <s v="No"/>
    <x v="0"/>
    <x v="10"/>
    <s v="Yes"/>
    <x v="2"/>
    <n v="17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PR/MA/01"/>
    <n v="15"/>
    <x v="0"/>
    <s v="Yes"/>
    <x v="0"/>
    <s v="Neither"/>
    <s v="No"/>
    <s v="No"/>
    <s v="No"/>
    <x v="0"/>
    <x v="0"/>
    <s v="Yes"/>
    <x v="0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JE/MA/03"/>
    <n v="15"/>
    <x v="1"/>
    <s v="Yes"/>
    <x v="0"/>
    <s v="Neither"/>
    <s v="Yes"/>
    <s v="No"/>
    <s v="No"/>
    <x v="0"/>
    <x v="10"/>
    <s v="Yes"/>
    <x v="2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BL/RU/05"/>
    <n v="15"/>
    <x v="1"/>
    <s v="Yes"/>
    <x v="0"/>
    <s v="Condom"/>
    <s v="No"/>
    <s v="No"/>
    <s v="No"/>
    <x v="0"/>
    <x v="0"/>
    <s v="No"/>
    <x v="0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JE/NA/01"/>
    <n v="16"/>
    <x v="1"/>
    <s v="Yes"/>
    <x v="4"/>
    <s v="Neither"/>
    <s v="Yes"/>
    <s v="No"/>
    <s v="No"/>
    <x v="0"/>
    <x v="2"/>
    <s v="Yes"/>
    <x v="1"/>
    <n v="16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GR/NA/04"/>
    <n v="15"/>
    <x v="1"/>
    <s v="Yes"/>
    <x v="0"/>
    <s v="Neither"/>
    <s v="Yes"/>
    <s v="No"/>
    <s v="No"/>
    <x v="0"/>
    <x v="12"/>
    <s v="Yes"/>
    <x v="2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GO/SA/06"/>
    <n v="15"/>
    <x v="0"/>
    <s v="Yes"/>
    <x v="0"/>
    <s v="Neither"/>
    <s v="Yes"/>
    <s v="No"/>
    <s v="No"/>
    <x v="0"/>
    <x v="2"/>
    <s v="No"/>
    <x v="2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GO/KA/03"/>
    <n v="16"/>
    <x v="1"/>
    <s v="Yes"/>
    <x v="0"/>
    <s v="Neither"/>
    <s v="No"/>
    <s v="No"/>
    <s v="No"/>
    <x v="0"/>
    <x v="12"/>
    <s v="No"/>
    <x v="2"/>
    <n v="16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MA/RU/05"/>
    <n v="15"/>
    <x v="1"/>
    <s v="Yes"/>
    <x v="4"/>
    <s v="Neither"/>
    <s v="No"/>
    <s v="No"/>
    <s v="No"/>
    <x v="0"/>
    <x v="0"/>
    <s v="No"/>
    <x v="1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SA/PA/02"/>
    <n v="19"/>
    <x v="0"/>
    <s v="Yes"/>
    <x v="0"/>
    <s v="Neither"/>
    <s v="No"/>
    <s v="No"/>
    <s v="No"/>
    <x v="0"/>
    <x v="2"/>
    <s v="No"/>
    <x v="2"/>
    <n v="19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ES/SA/05"/>
    <n v="17"/>
    <x v="1"/>
    <s v="Yes"/>
    <x v="0"/>
    <s v="Neither"/>
    <s v="No"/>
    <s v="No"/>
    <s v="No"/>
    <x v="0"/>
    <x v="6"/>
    <s v="Yes"/>
    <x v="2"/>
    <n v="17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HA/GR/01"/>
    <n v="16"/>
    <x v="1"/>
    <s v="Yes"/>
    <x v="2"/>
    <s v="Neither"/>
    <s v="No"/>
    <s v="No"/>
    <s v="No"/>
    <x v="0"/>
    <x v="2"/>
    <s v="No"/>
    <x v="1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SA/ME/01"/>
    <n v="18"/>
    <x v="1"/>
    <s v="Yes"/>
    <x v="0"/>
    <s v="Neither"/>
    <s v="No"/>
    <s v="No"/>
    <s v="No"/>
    <x v="0"/>
    <x v="1"/>
    <s v="Yes"/>
    <x v="2"/>
    <n v="18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GO/CE/04"/>
    <n v="16"/>
    <x v="0"/>
    <s v="Yes"/>
    <x v="0"/>
    <s v="Neither"/>
    <s v="No"/>
    <s v="No"/>
    <s v="No"/>
    <x v="0"/>
    <x v="0"/>
    <s v="No"/>
    <x v="0"/>
    <n v="16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CL/JA/03"/>
    <n v="15"/>
    <x v="0"/>
    <s v="Yes"/>
    <x v="0"/>
    <s v="Neither"/>
    <s v="No"/>
    <s v="No"/>
    <s v="No"/>
    <x v="0"/>
    <x v="0"/>
    <s v="No"/>
    <x v="0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JO/RA/01"/>
    <n v="15"/>
    <x v="0"/>
    <s v="Yes"/>
    <x v="0"/>
    <s v="Neither"/>
    <s v="No"/>
    <s v="No"/>
    <s v="No"/>
    <x v="0"/>
    <x v="0"/>
    <s v="No"/>
    <x v="0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CO/EN/02"/>
    <n v="16"/>
    <x v="1"/>
    <s v="Yes"/>
    <x v="0"/>
    <s v="Neither"/>
    <s v="No"/>
    <s v="No"/>
    <s v="No"/>
    <x v="0"/>
    <x v="2"/>
    <s v="No"/>
    <x v="2"/>
    <n v="16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CE/MA/03"/>
    <n v="15"/>
    <x v="1"/>
    <s v="Yes"/>
    <x v="2"/>
    <s v="Neither"/>
    <s v="No"/>
    <s v="No"/>
    <s v="No"/>
    <x v="0"/>
    <x v="2"/>
    <s v="No"/>
    <x v="1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NA/ES/06"/>
    <n v="18"/>
    <x v="0"/>
    <s v="Yes"/>
    <x v="0"/>
    <s v="Neither"/>
    <s v="No"/>
    <s v="No"/>
    <s v="No"/>
    <x v="0"/>
    <x v="2"/>
    <s v="No"/>
    <x v="2"/>
    <n v="18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AG/JU/02"/>
    <n v="15"/>
    <x v="0"/>
    <s v="Yes"/>
    <x v="0"/>
    <s v="Neither"/>
    <s v="No"/>
    <s v="No"/>
    <s v="No"/>
    <x v="0"/>
    <x v="2"/>
    <s v="No"/>
    <x v="2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ES/TA/01"/>
    <n v="16"/>
    <x v="0"/>
    <s v="Yes"/>
    <x v="0"/>
    <s v="Neither"/>
    <s v="No"/>
    <s v="No"/>
    <s v="No"/>
    <x v="0"/>
    <x v="0"/>
    <s v="No"/>
    <x v="0"/>
    <n v="16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FA/RO/05"/>
    <n v="15"/>
    <x v="1"/>
    <s v="Yes"/>
    <x v="0"/>
    <s v="Neither"/>
    <s v="No"/>
    <s v="No"/>
    <s v="No"/>
    <x v="0"/>
    <x v="2"/>
    <s v="No"/>
    <x v="2"/>
    <n v="15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MA/MO/02"/>
    <n v="17"/>
    <x v="1"/>
    <s v="Yes"/>
    <x v="0"/>
    <s v="Neither"/>
    <s v="No"/>
    <s v="No"/>
    <s v="No"/>
    <x v="0"/>
    <x v="2"/>
    <s v="No"/>
    <x v="2"/>
    <n v="17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BL/LA/04"/>
    <n v="18"/>
    <x v="0"/>
    <s v="Yes"/>
    <x v="0"/>
    <s v="Neither"/>
    <s v="No"/>
    <s v="No"/>
    <s v="No"/>
    <x v="0"/>
    <x v="2"/>
    <s v="No"/>
    <x v="2"/>
    <n v="18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MA/JO/01"/>
    <n v="19"/>
    <x v="1"/>
    <s v="Yes"/>
    <x v="1"/>
    <s v="Neither"/>
    <s v="No"/>
    <s v="No"/>
    <s v="No"/>
    <x v="0"/>
    <x v="2"/>
    <s v="No"/>
    <x v="1"/>
    <n v="19"/>
  </r>
  <r>
    <s v="Week 9"/>
    <x v="0"/>
    <s v="Nasarawa"/>
    <s v="Karu"/>
    <m/>
    <s v="Angwan Tiv"/>
    <x v="0"/>
    <x v="0"/>
    <s v="16/06/2018"/>
    <x v="1"/>
    <n v="16"/>
    <n v="6"/>
    <n v="2018"/>
    <d v="2018-06-16T00:00:00"/>
    <s v="NA/KA/NK/GR/RU/01"/>
    <n v="15"/>
    <x v="0"/>
    <s v="Yes"/>
    <x v="0"/>
    <s v="Neither"/>
    <s v="No"/>
    <s v="No"/>
    <s v="No"/>
    <x v="0"/>
    <x v="3"/>
    <s v="Yes"/>
    <x v="2"/>
    <n v="15"/>
  </r>
  <r>
    <s v="Week 10"/>
    <x v="0"/>
    <s v="Nasarawa"/>
    <s v="Karu"/>
    <m/>
    <s v="Angwan Tiv"/>
    <x v="0"/>
    <x v="0"/>
    <s v="18/06/2018"/>
    <x v="0"/>
    <n v="18"/>
    <n v="6"/>
    <n v="2018"/>
    <d v="2018-06-18T00:00:00"/>
    <s v="NA/KA/NK/PE/ES/02"/>
    <n v="15"/>
    <x v="1"/>
    <s v="Yes"/>
    <x v="0"/>
    <s v="Neither"/>
    <s v="No"/>
    <s v="No"/>
    <s v="No"/>
    <x v="1"/>
    <x v="0"/>
    <s v="No"/>
    <x v="0"/>
    <n v="15"/>
  </r>
  <r>
    <s v="Week 10"/>
    <x v="0"/>
    <s v="Nasarawa"/>
    <s v="Karu"/>
    <m/>
    <s v="Angwan Tiv"/>
    <x v="0"/>
    <x v="0"/>
    <s v="21/06/2018"/>
    <x v="0"/>
    <n v="21"/>
    <n v="6"/>
    <n v="2018"/>
    <d v="2018-06-21T00:00:00"/>
    <s v="NA/KA/NK/MI/HA/04"/>
    <n v="15"/>
    <x v="0"/>
    <s v="Yes"/>
    <x v="0"/>
    <s v="Neither"/>
    <s v="No"/>
    <s v="No"/>
    <s v="No"/>
    <x v="0"/>
    <x v="6"/>
    <s v="Yes"/>
    <x v="2"/>
    <n v="15"/>
  </r>
  <r>
    <s v="Week 10"/>
    <x v="0"/>
    <s v="Nasarawa"/>
    <s v="Karu"/>
    <m/>
    <s v="Angwan Tiv"/>
    <x v="0"/>
    <x v="0"/>
    <s v="21/06/2018"/>
    <x v="0"/>
    <n v="21"/>
    <n v="6"/>
    <n v="2018"/>
    <d v="2018-06-21T00:00:00"/>
    <s v="NA/KA/NK/RA/LA/01"/>
    <n v="19"/>
    <x v="0"/>
    <s v="Yes"/>
    <x v="0"/>
    <s v="Neither"/>
    <s v="No"/>
    <s v="No"/>
    <s v="No"/>
    <x v="0"/>
    <x v="3"/>
    <s v="Yes"/>
    <x v="2"/>
    <n v="19"/>
  </r>
  <r>
    <s v="Week 10"/>
    <x v="0"/>
    <s v="Nasarawa"/>
    <s v="Karu"/>
    <m/>
    <s v="Angwan Tiv"/>
    <x v="0"/>
    <x v="0"/>
    <s v="22/06/2018"/>
    <x v="0"/>
    <n v="22"/>
    <n v="6"/>
    <n v="2018"/>
    <d v="2018-06-22T00:00:00"/>
    <s v="NA/KA/NK/HA/LY/01"/>
    <n v="17"/>
    <x v="0"/>
    <s v="Yes"/>
    <x v="0"/>
    <s v="Neither"/>
    <s v="No"/>
    <s v="No"/>
    <s v="No"/>
    <x v="0"/>
    <x v="0"/>
    <s v="No"/>
    <x v="0"/>
    <n v="17"/>
  </r>
  <r>
    <s v="Week 10"/>
    <x v="0"/>
    <s v="Nasarawa"/>
    <s v="Karu"/>
    <m/>
    <s v="Angwan Tiv"/>
    <x v="0"/>
    <x v="0"/>
    <s v="23/06/2018"/>
    <x v="0"/>
    <n v="23"/>
    <n v="6"/>
    <n v="2018"/>
    <d v="2018-06-23T00:00:00"/>
    <s v="NA/KA/NK/JO/RI/05"/>
    <n v="16"/>
    <x v="0"/>
    <s v="Yes"/>
    <x v="0"/>
    <s v="Neither"/>
    <s v="No"/>
    <s v="No"/>
    <s v="No"/>
    <x v="0"/>
    <x v="2"/>
    <s v="Yes"/>
    <x v="2"/>
    <n v="16"/>
  </r>
  <r>
    <s v="Week 10"/>
    <x v="0"/>
    <s v="Nasarawa"/>
    <s v="Karu"/>
    <m/>
    <s v="Mararaba Gurku"/>
    <x v="1"/>
    <x v="0"/>
    <s v="19/06/2018"/>
    <x v="0"/>
    <n v="19"/>
    <n v="6"/>
    <n v="2018"/>
    <d v="2018-06-19T00:00:00"/>
    <s v="NA/KA/MA/HA/HA/01"/>
    <n v="19"/>
    <x v="0"/>
    <s v="Yes"/>
    <x v="0"/>
    <s v="Neither"/>
    <s v="No"/>
    <s v="No"/>
    <s v="No"/>
    <x v="0"/>
    <x v="4"/>
    <s v="Yes"/>
    <x v="2"/>
    <n v="19"/>
  </r>
  <r>
    <s v="Week 10"/>
    <x v="0"/>
    <s v="Nasarawa"/>
    <s v="Karu"/>
    <m/>
    <s v="Mararaba Gurku"/>
    <x v="1"/>
    <x v="0"/>
    <s v="21/06/2018"/>
    <x v="0"/>
    <n v="21"/>
    <n v="6"/>
    <n v="2018"/>
    <d v="2018-06-21T00:00:00"/>
    <s v="NA/KA/MA/HA/AS/01"/>
    <n v="19"/>
    <x v="0"/>
    <s v="Yes"/>
    <x v="0"/>
    <s v="Neither"/>
    <s v="No"/>
    <s v="No"/>
    <s v="No"/>
    <x v="0"/>
    <x v="3"/>
    <s v="No"/>
    <x v="2"/>
    <n v="19"/>
  </r>
  <r>
    <s v="Week 10"/>
    <x v="0"/>
    <s v="Nasarawa"/>
    <s v="Karu"/>
    <m/>
    <s v="Mararaba Gurku"/>
    <x v="1"/>
    <x v="0"/>
    <s v="22/06/2018"/>
    <x v="0"/>
    <n v="22"/>
    <n v="6"/>
    <n v="2018"/>
    <d v="2018-06-22T00:00:00"/>
    <s v="NA/KA/MA/SA/HA/03"/>
    <n v="19"/>
    <x v="0"/>
    <s v="Yes"/>
    <x v="0"/>
    <s v="Neither"/>
    <s v="No"/>
    <s v="No"/>
    <s v="No"/>
    <x v="0"/>
    <x v="3"/>
    <s v="No"/>
    <x v="2"/>
    <n v="19"/>
  </r>
  <r>
    <s v="Week 10"/>
    <x v="0"/>
    <s v="Nasarawa"/>
    <s v="Karu"/>
    <m/>
    <s v="Mararaba Gurku"/>
    <x v="1"/>
    <x v="0"/>
    <s v="22/06/2018"/>
    <x v="0"/>
    <n v="22"/>
    <n v="6"/>
    <n v="2018"/>
    <d v="2018-06-22T00:00:00"/>
    <s v="NA/KA/MA/RU/AM/04"/>
    <n v="16"/>
    <x v="0"/>
    <s v="Yes"/>
    <x v="0"/>
    <s v="Neither"/>
    <s v="No"/>
    <s v="No"/>
    <s v="No"/>
    <x v="0"/>
    <x v="3"/>
    <s v="No"/>
    <x v="2"/>
    <n v="16"/>
  </r>
  <r>
    <s v="Week 10"/>
    <x v="0"/>
    <s v="Nasarawa"/>
    <s v="Karu"/>
    <m/>
    <s v="Mararaba Gurku"/>
    <x v="1"/>
    <x v="0"/>
    <s v="22/06/2018"/>
    <x v="0"/>
    <n v="22"/>
    <n v="6"/>
    <n v="2018"/>
    <d v="2018-06-22T00:00:00"/>
    <s v="NA/KA/MA/MA/KH/02"/>
    <n v="17"/>
    <x v="0"/>
    <s v="Yes"/>
    <x v="0"/>
    <s v="Neither"/>
    <s v="No"/>
    <s v="No"/>
    <s v="No"/>
    <x v="0"/>
    <x v="3"/>
    <s v="No"/>
    <x v="2"/>
    <n v="17"/>
  </r>
  <r>
    <s v="Week 10"/>
    <x v="0"/>
    <s v="Nasarawa"/>
    <s v="Karu"/>
    <m/>
    <s v="Mararaba Gurku"/>
    <x v="1"/>
    <x v="0"/>
    <s v="22/06/2018"/>
    <x v="0"/>
    <n v="22"/>
    <n v="6"/>
    <n v="2018"/>
    <d v="2018-06-22T00:00:00"/>
    <s v="NA/KA/MA/FA/AM/03"/>
    <n v="16"/>
    <x v="0"/>
    <s v="Yes"/>
    <x v="0"/>
    <s v="Neither"/>
    <s v="No"/>
    <s v="No"/>
    <s v="No"/>
    <x v="0"/>
    <x v="3"/>
    <s v="No"/>
    <x v="2"/>
    <n v="16"/>
  </r>
  <r>
    <s v="Week 10"/>
    <x v="0"/>
    <s v="Nasarawa"/>
    <s v="Karu"/>
    <m/>
    <s v="Mararaba Gurku"/>
    <x v="1"/>
    <x v="0"/>
    <s v="22/06/2018"/>
    <x v="0"/>
    <n v="22"/>
    <n v="6"/>
    <n v="2018"/>
    <d v="2018-06-22T00:00:00"/>
    <s v="NA/KA/MA/HA/AM/05"/>
    <n v="18"/>
    <x v="0"/>
    <s v="Yes"/>
    <x v="0"/>
    <s v="Neither"/>
    <s v="No"/>
    <s v="No"/>
    <s v="No"/>
    <x v="0"/>
    <x v="3"/>
    <s v="No"/>
    <x v="2"/>
    <e v="#N/A"/>
  </r>
  <r>
    <s v="Week 10"/>
    <x v="0"/>
    <s v="Nasarawa"/>
    <s v="Karu"/>
    <m/>
    <s v="Mararaba Gurku"/>
    <x v="1"/>
    <x v="0"/>
    <s v="22/06/2018"/>
    <x v="0"/>
    <n v="22"/>
    <n v="6"/>
    <n v="2018"/>
    <d v="2018-06-22T00:00:00"/>
    <s v="NA/KA/MA/SA/AI/08"/>
    <n v="19"/>
    <x v="0"/>
    <s v="Yes"/>
    <x v="0"/>
    <s v="Neither"/>
    <s v="No"/>
    <s v="No"/>
    <s v="No"/>
    <x v="0"/>
    <x v="3"/>
    <s v="No"/>
    <x v="2"/>
    <n v="19"/>
  </r>
  <r>
    <s v="Week 10"/>
    <x v="0"/>
    <s v="Nasarawa"/>
    <s v="Karu"/>
    <m/>
    <s v="Mararaba Gurku"/>
    <x v="1"/>
    <x v="0"/>
    <s v="22/06/2018"/>
    <x v="0"/>
    <n v="22"/>
    <n v="6"/>
    <n v="2018"/>
    <d v="2018-06-22T00:00:00"/>
    <s v="NA/KA/MA/HA/HA/11"/>
    <n v="19"/>
    <x v="0"/>
    <s v="Yes"/>
    <x v="0"/>
    <s v="Neither"/>
    <s v="No"/>
    <s v="No"/>
    <s v="No"/>
    <x v="0"/>
    <x v="3"/>
    <s v="No"/>
    <x v="2"/>
    <n v="19"/>
  </r>
  <r>
    <s v="Week 10"/>
    <x v="0"/>
    <s v="Nasarawa"/>
    <s v="Karu"/>
    <m/>
    <s v="Mararaba Gurku"/>
    <x v="1"/>
    <x v="0"/>
    <s v="22/06/2018"/>
    <x v="0"/>
    <n v="22"/>
    <n v="6"/>
    <n v="2018"/>
    <d v="2018-06-22T00:00:00"/>
    <s v="NA/KA/MA/MI/JO/04"/>
    <n v="19"/>
    <x v="0"/>
    <s v="Yes"/>
    <x v="0"/>
    <s v="Neither"/>
    <s v="No"/>
    <s v="No"/>
    <s v="No"/>
    <x v="0"/>
    <x v="4"/>
    <s v="Yes"/>
    <x v="2"/>
    <n v="19"/>
  </r>
  <r>
    <s v="Week 10"/>
    <x v="0"/>
    <s v="Nasarawa"/>
    <s v="Karu"/>
    <m/>
    <s v="Mararaba Gurku"/>
    <x v="1"/>
    <x v="0"/>
    <s v="23/06/2018"/>
    <x v="0"/>
    <n v="23"/>
    <n v="6"/>
    <n v="2018"/>
    <d v="2018-06-23T00:00:00"/>
    <s v="NA/KA/MA/JO/OC/01"/>
    <n v="18"/>
    <x v="0"/>
    <s v="Yes"/>
    <x v="0"/>
    <s v="Neither"/>
    <s v="No"/>
    <s v="No"/>
    <s v="No"/>
    <x v="0"/>
    <x v="4"/>
    <s v="No"/>
    <x v="2"/>
    <n v="18"/>
  </r>
  <r>
    <s v="Week 10"/>
    <x v="0"/>
    <s v="Nasarawa"/>
    <s v="Karu"/>
    <m/>
    <s v="Mararaba Gurku"/>
    <x v="1"/>
    <x v="0"/>
    <s v="23/06/2018"/>
    <x v="0"/>
    <n v="23"/>
    <n v="6"/>
    <n v="2018"/>
    <d v="2018-06-23T00:00:00"/>
    <s v="NA/KA/MA/AM/AI/02"/>
    <n v="19"/>
    <x v="0"/>
    <s v="Yes"/>
    <x v="0"/>
    <s v="Neither"/>
    <s v="No"/>
    <s v="No"/>
    <s v="No"/>
    <x v="0"/>
    <x v="3"/>
    <s v="No"/>
    <x v="2"/>
    <n v="19"/>
  </r>
  <r>
    <s v="Week 10"/>
    <x v="0"/>
    <s v="Nasarawa"/>
    <s v="Karu"/>
    <m/>
    <s v="Mararaba Gurku"/>
    <x v="1"/>
    <x v="0"/>
    <s v="23/06/2018"/>
    <x v="0"/>
    <n v="23"/>
    <n v="6"/>
    <n v="2018"/>
    <d v="2018-06-23T00:00:00"/>
    <s v="NA/KA/MA/JA/SA/02"/>
    <n v="17"/>
    <x v="0"/>
    <s v="Yes"/>
    <x v="0"/>
    <s v="Neither"/>
    <s v="No"/>
    <s v="No"/>
    <s v="No"/>
    <x v="0"/>
    <x v="3"/>
    <s v="No"/>
    <x v="2"/>
    <n v="17"/>
  </r>
  <r>
    <s v="Week 10"/>
    <x v="0"/>
    <s v="Nasarawa"/>
    <s v="Karu"/>
    <m/>
    <s v="Mararaba Gurku"/>
    <x v="1"/>
    <x v="0"/>
    <s v="23/06/2018"/>
    <x v="0"/>
    <n v="23"/>
    <n v="6"/>
    <n v="2018"/>
    <d v="2018-06-23T00:00:00"/>
    <s v="NA/KA/MA/ZA/SA/02"/>
    <n v="18"/>
    <x v="0"/>
    <s v="Yes"/>
    <x v="0"/>
    <s v="Neither"/>
    <s v="No"/>
    <s v="No"/>
    <s v="No"/>
    <x v="0"/>
    <x v="4"/>
    <s v="Yes"/>
    <x v="2"/>
    <n v="18"/>
  </r>
  <r>
    <s v="Week 10"/>
    <x v="0"/>
    <s v="Nasarawa"/>
    <s v="Karu"/>
    <m/>
    <s v="Mararaba Gurku"/>
    <x v="1"/>
    <x v="0"/>
    <s v="23/06/2018"/>
    <x v="0"/>
    <n v="23"/>
    <n v="6"/>
    <n v="2018"/>
    <d v="2018-06-23T00:00:00"/>
    <s v="NA/KA/MA/SA/AI/02"/>
    <n v="19"/>
    <x v="0"/>
    <s v="Yes"/>
    <x v="0"/>
    <s v="Neither"/>
    <s v="No"/>
    <s v="No"/>
    <s v="No"/>
    <x v="0"/>
    <x v="3"/>
    <s v="No"/>
    <x v="2"/>
    <n v="19"/>
  </r>
  <r>
    <s v="Week 10"/>
    <x v="0"/>
    <s v="Nasarawa"/>
    <s v="Karu"/>
    <m/>
    <s v="Mararaba Gurku"/>
    <x v="1"/>
    <x v="0"/>
    <s v="23/06/2018"/>
    <x v="0"/>
    <n v="23"/>
    <n v="6"/>
    <n v="2018"/>
    <d v="2018-06-23T00:00:00"/>
    <s v="NA/KA/MA/SA/BA/06"/>
    <n v="16"/>
    <x v="0"/>
    <s v="Yes"/>
    <x v="0"/>
    <s v="Neither"/>
    <s v="No"/>
    <s v="No"/>
    <s v="No"/>
    <x v="0"/>
    <x v="3"/>
    <s v="No"/>
    <x v="2"/>
    <n v="16"/>
  </r>
  <r>
    <s v="Week 10"/>
    <x v="0"/>
    <s v="Nasarawa"/>
    <s v="Karu"/>
    <m/>
    <s v="Mararaba Gurku"/>
    <x v="1"/>
    <x v="0"/>
    <s v="23/06/2018"/>
    <x v="0"/>
    <n v="23"/>
    <n v="6"/>
    <n v="2018"/>
    <d v="2018-06-23T00:00:00"/>
    <s v="NA/KA/MA/ZA/ZA/06"/>
    <n v="19"/>
    <x v="2"/>
    <s v="Yes"/>
    <x v="4"/>
    <s v="Neither"/>
    <s v="No"/>
    <s v="No"/>
    <s v="No"/>
    <x v="0"/>
    <x v="4"/>
    <s v="No"/>
    <x v="1"/>
    <n v="19"/>
  </r>
  <r>
    <s v="Week 10"/>
    <x v="0"/>
    <s v="Nasarawa"/>
    <s v="Karu"/>
    <m/>
    <s v="Mararaba Gurku"/>
    <x v="1"/>
    <x v="0"/>
    <s v="23/06/2018"/>
    <x v="0"/>
    <n v="23"/>
    <n v="6"/>
    <n v="2018"/>
    <d v="2018-06-23T00:00:00"/>
    <s v="NA/KA/MA/HA/RU/03"/>
    <n v="19"/>
    <x v="2"/>
    <s v="Yes"/>
    <x v="4"/>
    <s v="Neither"/>
    <s v="No"/>
    <s v="No"/>
    <s v="No"/>
    <x v="0"/>
    <x v="3"/>
    <s v="No"/>
    <x v="1"/>
    <n v="19"/>
  </r>
  <r>
    <s v="Week 10"/>
    <x v="0"/>
    <s v="Nasarawa"/>
    <s v="Karu"/>
    <m/>
    <s v="Mararaba Gurku"/>
    <x v="1"/>
    <x v="0"/>
    <s v="23/06/2018"/>
    <x v="0"/>
    <n v="23"/>
    <n v="6"/>
    <n v="2018"/>
    <d v="2018-06-23T00:00:00"/>
    <s v="NA/KA/MA/SA/HA/04"/>
    <n v="18"/>
    <x v="2"/>
    <s v="Yes"/>
    <x v="4"/>
    <s v="Neither"/>
    <s v="No"/>
    <s v="No"/>
    <s v="No"/>
    <x v="0"/>
    <x v="3"/>
    <s v="No"/>
    <x v="1"/>
    <n v="17"/>
  </r>
  <r>
    <s v="Week 10"/>
    <x v="0"/>
    <s v="Nasarawa"/>
    <s v="Karu"/>
    <m/>
    <s v="Mararaba Gurku"/>
    <x v="1"/>
    <x v="0"/>
    <s v="23/06/2018"/>
    <x v="0"/>
    <n v="23"/>
    <n v="6"/>
    <n v="2018"/>
    <d v="2018-06-23T00:00:00"/>
    <s v="NA/KA/MA/SA/AI/04"/>
    <n v="18"/>
    <x v="2"/>
    <s v="Yes"/>
    <x v="4"/>
    <s v="Neither"/>
    <s v="No"/>
    <s v="No"/>
    <s v="No"/>
    <x v="0"/>
    <x v="3"/>
    <s v="No"/>
    <x v="1"/>
    <n v="18"/>
  </r>
  <r>
    <s v="Week 10"/>
    <x v="0"/>
    <s v="Nasarawa"/>
    <s v="Karu"/>
    <m/>
    <s v="Mararaba Gurku"/>
    <x v="1"/>
    <x v="0"/>
    <s v="23/06/2018"/>
    <x v="0"/>
    <n v="23"/>
    <n v="6"/>
    <n v="2018"/>
    <d v="2018-06-23T00:00:00"/>
    <s v="NA/KA/MA/AI/SA/05"/>
    <n v="18"/>
    <x v="2"/>
    <s v="Yes"/>
    <x v="4"/>
    <s v="Neither"/>
    <s v="No"/>
    <s v="No"/>
    <s v="No"/>
    <x v="0"/>
    <x v="3"/>
    <s v="No"/>
    <x v="1"/>
    <n v="18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JO/AL/01"/>
    <n v="16"/>
    <x v="1"/>
    <s v="Yes"/>
    <x v="0"/>
    <s v="Neither"/>
    <s v="No"/>
    <s v="No"/>
    <s v="No"/>
    <x v="0"/>
    <x v="12"/>
    <s v="Yes"/>
    <x v="2"/>
    <n v="16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PH/DO/01"/>
    <n v="15"/>
    <x v="0"/>
    <s v="Yes"/>
    <x v="0"/>
    <s v="Neither"/>
    <s v="No"/>
    <s v="No"/>
    <s v="No"/>
    <x v="0"/>
    <x v="0"/>
    <s v="No"/>
    <x v="0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FA/DO/02"/>
    <n v="15"/>
    <x v="0"/>
    <s v="Yes"/>
    <x v="0"/>
    <s v="Neither"/>
    <s v="No"/>
    <s v="No"/>
    <s v="No"/>
    <x v="0"/>
    <x v="0"/>
    <s v="No"/>
    <x v="0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CL/JA/03"/>
    <n v="15"/>
    <x v="1"/>
    <s v="Yes"/>
    <x v="0"/>
    <s v="Neither"/>
    <s v="No"/>
    <s v="No"/>
    <s v="No"/>
    <x v="0"/>
    <x v="0"/>
    <s v="No"/>
    <x v="0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PA/MA/01"/>
    <n v="18"/>
    <x v="0"/>
    <s v="Yes"/>
    <x v="0"/>
    <s v="Neither"/>
    <s v="No"/>
    <s v="No"/>
    <s v="No"/>
    <x v="0"/>
    <x v="0"/>
    <s v="No"/>
    <x v="0"/>
    <n v="18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EV/MA/07"/>
    <n v="15"/>
    <x v="0"/>
    <s v="Yes"/>
    <x v="0"/>
    <s v="Neither"/>
    <s v="No"/>
    <s v="No"/>
    <s v="No"/>
    <x v="0"/>
    <x v="0"/>
    <s v="No"/>
    <x v="0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JO/BL/01"/>
    <n v="15"/>
    <x v="1"/>
    <s v="Yes"/>
    <x v="0"/>
    <s v="Neither"/>
    <s v="No"/>
    <s v="No"/>
    <s v="No"/>
    <x v="0"/>
    <x v="0"/>
    <s v="No"/>
    <x v="0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HE/EL/01"/>
    <n v="18"/>
    <x v="0"/>
    <s v="Yes"/>
    <x v="0"/>
    <s v="Neither"/>
    <s v="No"/>
    <s v="No"/>
    <s v="No"/>
    <x v="0"/>
    <x v="10"/>
    <s v="Yes"/>
    <x v="2"/>
    <n v="18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AF/GL/05"/>
    <n v="18"/>
    <x v="0"/>
    <s v="Yes"/>
    <x v="0"/>
    <s v="Neither"/>
    <s v="No"/>
    <s v="No"/>
    <s v="No"/>
    <x v="0"/>
    <x v="0"/>
    <s v="No"/>
    <x v="0"/>
    <n v="18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FA/AG/03"/>
    <n v="16"/>
    <x v="1"/>
    <s v="Yes"/>
    <x v="4"/>
    <s v="Neither"/>
    <s v="No"/>
    <s v="No"/>
    <s v="No"/>
    <x v="0"/>
    <x v="0"/>
    <s v="No"/>
    <x v="1"/>
    <n v="16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BL/JU/01"/>
    <n v="16"/>
    <x v="1"/>
    <s v="Yes"/>
    <x v="0"/>
    <s v="Neither"/>
    <s v="No"/>
    <s v="No"/>
    <s v="No"/>
    <x v="0"/>
    <x v="2"/>
    <s v="No"/>
    <x v="2"/>
    <n v="16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FA/FE/01"/>
    <n v="16"/>
    <x v="0"/>
    <s v="Yes"/>
    <x v="0"/>
    <s v="Neither"/>
    <s v="No"/>
    <s v="No"/>
    <s v="No"/>
    <x v="0"/>
    <x v="2"/>
    <s v="No"/>
    <x v="2"/>
    <n v="16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JE/ES/02"/>
    <n v="15"/>
    <x v="1"/>
    <s v="Yes"/>
    <x v="0"/>
    <s v="Neither"/>
    <s v="No"/>
    <s v="No"/>
    <s v="No"/>
    <x v="0"/>
    <x v="0"/>
    <s v="No"/>
    <x v="0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RA/LA/01"/>
    <n v="19"/>
    <x v="1"/>
    <s v="Yes"/>
    <x v="0"/>
    <s v="Neither"/>
    <s v="No"/>
    <s v="No"/>
    <s v="No"/>
    <x v="0"/>
    <x v="1"/>
    <s v="Yes"/>
    <x v="2"/>
    <n v="19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DE/NA/02"/>
    <n v="15"/>
    <x v="0"/>
    <s v="Yes"/>
    <x v="0"/>
    <s v="Neither"/>
    <s v="No"/>
    <s v="No"/>
    <s v="No"/>
    <x v="0"/>
    <x v="0"/>
    <s v="No"/>
    <x v="0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PA/SA/02"/>
    <n v="15"/>
    <x v="0"/>
    <s v="Yes"/>
    <x v="0"/>
    <s v="Neither"/>
    <s v="No"/>
    <s v="No"/>
    <s v="No"/>
    <x v="0"/>
    <x v="10"/>
    <s v="Yes"/>
    <x v="2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AN/JO/02"/>
    <n v="15"/>
    <x v="1"/>
    <s v="Yes"/>
    <x v="0"/>
    <s v="Neither"/>
    <s v="No"/>
    <s v="No"/>
    <s v="No"/>
    <x v="0"/>
    <x v="5"/>
    <s v="Yes"/>
    <x v="2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CH/JO/04"/>
    <n v="16"/>
    <x v="0"/>
    <s v="Yes"/>
    <x v="0"/>
    <s v="Neither"/>
    <s v="No"/>
    <s v="No"/>
    <s v="No"/>
    <x v="0"/>
    <x v="0"/>
    <s v="No"/>
    <x v="0"/>
    <n v="16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DE/ES/05"/>
    <n v="15"/>
    <x v="0"/>
    <s v="Yes"/>
    <x v="0"/>
    <s v="Neither"/>
    <s v="No"/>
    <s v="No"/>
    <s v="No"/>
    <x v="0"/>
    <x v="0"/>
    <s v="No"/>
    <x v="0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GI/DO/03"/>
    <n v="16"/>
    <x v="1"/>
    <s v="Yes"/>
    <x v="0"/>
    <s v="Neither"/>
    <s v="No"/>
    <s v="No"/>
    <s v="No"/>
    <x v="0"/>
    <x v="2"/>
    <s v="Yes"/>
    <x v="2"/>
    <n v="16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CO/EL/02"/>
    <n v="15"/>
    <x v="1"/>
    <s v="Yes"/>
    <x v="0"/>
    <s v="Neither"/>
    <s v="No"/>
    <s v="No"/>
    <s v="No"/>
    <x v="0"/>
    <x v="3"/>
    <s v="Yes"/>
    <x v="2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JU/CO/01"/>
    <n v="17"/>
    <x v="0"/>
    <s v="Yes"/>
    <x v="0"/>
    <s v="Neither"/>
    <s v="No"/>
    <s v="No"/>
    <s v="No"/>
    <x v="0"/>
    <x v="0"/>
    <s v="No"/>
    <x v="0"/>
    <n v="17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AL/AU/05"/>
    <n v="16"/>
    <x v="0"/>
    <s v="Yes"/>
    <x v="0"/>
    <s v="Neither"/>
    <s v="No"/>
    <s v="No"/>
    <s v="No"/>
    <x v="0"/>
    <x v="0"/>
    <s v="No"/>
    <x v="0"/>
    <n v="16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GO/KA/03"/>
    <n v="16"/>
    <x v="1"/>
    <s v="Yes"/>
    <x v="0"/>
    <s v="Neither"/>
    <s v="No"/>
    <s v="No"/>
    <s v="No"/>
    <x v="0"/>
    <x v="2"/>
    <s v="No"/>
    <x v="2"/>
    <n v="16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PR/NA/03"/>
    <n v="15"/>
    <x v="1"/>
    <s v="Yes"/>
    <x v="0"/>
    <s v="Neither"/>
    <s v="No"/>
    <s v="No"/>
    <s v="No"/>
    <x v="0"/>
    <x v="2"/>
    <s v="Yes"/>
    <x v="2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JE/MA/03"/>
    <n v="15"/>
    <x v="1"/>
    <s v="Yes"/>
    <x v="0"/>
    <s v="Neither"/>
    <s v="No"/>
    <s v="No"/>
    <s v="No"/>
    <x v="0"/>
    <x v="12"/>
    <s v="Yes"/>
    <x v="2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PH/GR/01"/>
    <n v="15"/>
    <x v="1"/>
    <s v="Yes"/>
    <x v="0"/>
    <s v="Neither"/>
    <s v="No"/>
    <s v="No"/>
    <s v="No"/>
    <x v="0"/>
    <x v="0"/>
    <s v="No"/>
    <x v="0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FA/TH/02"/>
    <n v="15"/>
    <x v="0"/>
    <s v="Yes"/>
    <x v="0"/>
    <s v="Neither"/>
    <s v="No"/>
    <s v="No"/>
    <s v="No"/>
    <x v="0"/>
    <x v="0"/>
    <s v="No"/>
    <x v="0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RE/PA/02"/>
    <n v="15"/>
    <x v="1"/>
    <s v="Yes"/>
    <x v="0"/>
    <s v="Neither"/>
    <s v="No"/>
    <s v="No"/>
    <s v="No"/>
    <x v="0"/>
    <x v="12"/>
    <s v="Yes"/>
    <x v="2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FA/LI/01"/>
    <n v="15"/>
    <x v="1"/>
    <s v="Yes"/>
    <x v="0"/>
    <s v="Neither"/>
    <s v="No"/>
    <s v="No"/>
    <s v="No"/>
    <x v="0"/>
    <x v="12"/>
    <s v="Yes"/>
    <x v="2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LO/JU/01"/>
    <n v="16"/>
    <x v="0"/>
    <s v="Yes"/>
    <x v="0"/>
    <s v="Neither"/>
    <s v="No"/>
    <s v="No"/>
    <s v="No"/>
    <x v="0"/>
    <x v="2"/>
    <s v="Yes"/>
    <x v="2"/>
    <n v="16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GR/RO/03"/>
    <n v="15"/>
    <x v="0"/>
    <s v="Yes"/>
    <x v="0"/>
    <s v="Neither"/>
    <s v="No"/>
    <s v="No"/>
    <s v="No"/>
    <x v="0"/>
    <x v="0"/>
    <s v="No"/>
    <x v="0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MA/CH/02"/>
    <n v="15"/>
    <x v="1"/>
    <s v="Yes"/>
    <x v="0"/>
    <s v="Neither"/>
    <s v="No"/>
    <s v="No"/>
    <s v="No"/>
    <x v="0"/>
    <x v="0"/>
    <s v="No"/>
    <x v="0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BL/CH/01"/>
    <n v="17"/>
    <x v="0"/>
    <s v="Yes"/>
    <x v="0"/>
    <s v="Neither"/>
    <s v="No"/>
    <s v="No"/>
    <s v="No"/>
    <x v="0"/>
    <x v="2"/>
    <s v="Yes"/>
    <x v="2"/>
    <e v="#N/A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MA/RU/05"/>
    <n v="15"/>
    <x v="1"/>
    <s v="Yes"/>
    <x v="4"/>
    <s v="Neither"/>
    <s v="No"/>
    <s v="No"/>
    <s v="No"/>
    <x v="0"/>
    <x v="2"/>
    <s v="Yes"/>
    <x v="1"/>
    <n v="15"/>
  </r>
  <r>
    <s v="Week 10"/>
    <x v="0"/>
    <s v="Nasarawa"/>
    <s v="Karu"/>
    <m/>
    <s v="Angwan Tiv"/>
    <x v="0"/>
    <x v="0"/>
    <s v="23/06/2018"/>
    <x v="1"/>
    <n v="23"/>
    <n v="6"/>
    <n v="2018"/>
    <d v="2018-06-23T00:00:00"/>
    <s v="NA/KA/NK/PA/BL/01"/>
    <n v="18"/>
    <x v="1"/>
    <s v="Yes"/>
    <x v="0"/>
    <s v="Neither"/>
    <s v="No"/>
    <s v="No"/>
    <s v="No"/>
    <x v="0"/>
    <x v="0"/>
    <s v="No"/>
    <x v="0"/>
    <n v="18"/>
  </r>
  <r>
    <s v="Week 10"/>
    <x v="0"/>
    <s v="Nasarawa"/>
    <s v="Karu"/>
    <m/>
    <s v="Mararaba Gurku"/>
    <x v="1"/>
    <x v="0"/>
    <s v="21/06/2018"/>
    <x v="2"/>
    <n v="21"/>
    <n v="6"/>
    <n v="2018"/>
    <d v="2018-06-21T00:00:00"/>
    <s v="NA/KA/MA/HA/HA/06"/>
    <n v="19"/>
    <x v="0"/>
    <s v="Yes"/>
    <x v="0"/>
    <s v="Neither"/>
    <s v="No"/>
    <s v="No"/>
    <s v="No"/>
    <x v="0"/>
    <x v="4"/>
    <s v="Yes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FA/HA/04"/>
    <n v="19"/>
    <x v="0"/>
    <s v="Yes"/>
    <x v="0"/>
    <s v="Neither"/>
    <s v="No"/>
    <s v="No"/>
    <s v="No"/>
    <x v="0"/>
    <x v="5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ZA/HA/03"/>
    <n v="19"/>
    <x v="0"/>
    <s v="Yes"/>
    <x v="0"/>
    <s v="Neither"/>
    <s v="No"/>
    <s v="No"/>
    <s v="No"/>
    <x v="0"/>
    <x v="3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AI/KH/05"/>
    <n v="18"/>
    <x v="0"/>
    <s v="Yes"/>
    <x v="0"/>
    <s v="Neither"/>
    <s v="No"/>
    <s v="No"/>
    <s v="No"/>
    <x v="0"/>
    <x v="5"/>
    <s v="Yes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KH/MA/05"/>
    <n v="19"/>
    <x v="0"/>
    <s v="Yes"/>
    <x v="0"/>
    <s v="Neither"/>
    <s v="No"/>
    <s v="No"/>
    <s v="No"/>
    <x v="0"/>
    <x v="5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UB/ZU/02"/>
    <n v="15"/>
    <x v="0"/>
    <s v="Yes"/>
    <x v="0"/>
    <s v="Neither"/>
    <s v="No"/>
    <s v="No"/>
    <s v="No"/>
    <x v="0"/>
    <x v="3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HA/ZA/02"/>
    <n v="15"/>
    <x v="0"/>
    <s v="Yes"/>
    <x v="0"/>
    <s v="Neither"/>
    <s v="No"/>
    <s v="No"/>
    <s v="No"/>
    <x v="0"/>
    <x v="3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SU/FA/04"/>
    <n v="19"/>
    <x v="0"/>
    <s v="Yes"/>
    <x v="0"/>
    <s v="Neither"/>
    <s v="No"/>
    <s v="No"/>
    <s v="No"/>
    <x v="0"/>
    <x v="5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SA/HA/03"/>
    <n v="16"/>
    <x v="0"/>
    <s v="Yes"/>
    <x v="0"/>
    <s v="Neither"/>
    <s v="No"/>
    <s v="No"/>
    <s v="No"/>
    <x v="0"/>
    <x v="4"/>
    <s v="Yes"/>
    <x v="2"/>
    <n v="19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HA/FA/04"/>
    <n v="19"/>
    <x v="0"/>
    <s v="Yes"/>
    <x v="0"/>
    <s v="Neither"/>
    <s v="No"/>
    <s v="No"/>
    <s v="No"/>
    <x v="0"/>
    <x v="4"/>
    <s v="Yes"/>
    <x v="2"/>
    <n v="19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NA/MA/01"/>
    <n v="15"/>
    <x v="0"/>
    <s v="Yes"/>
    <x v="0"/>
    <s v="Neither"/>
    <s v="No"/>
    <s v="No"/>
    <s v="No"/>
    <x v="0"/>
    <x v="4"/>
    <s v="Yes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HU/MA/01"/>
    <n v="19"/>
    <x v="0"/>
    <s v="Yes"/>
    <x v="0"/>
    <s v="Neither"/>
    <s v="No"/>
    <s v="No"/>
    <s v="No"/>
    <x v="0"/>
    <x v="3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HA/SA/06"/>
    <n v="15"/>
    <x v="0"/>
    <s v="Yes"/>
    <x v="0"/>
    <s v="Neither"/>
    <s v="No"/>
    <s v="No"/>
    <s v="No"/>
    <x v="0"/>
    <x v="4"/>
    <s v="Yes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FA/BI/03"/>
    <n v="18"/>
    <x v="0"/>
    <s v="Yes"/>
    <x v="0"/>
    <s v="Neither"/>
    <s v="No"/>
    <s v="No"/>
    <s v="No"/>
    <x v="0"/>
    <x v="5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SA/BA/01"/>
    <n v="19"/>
    <x v="0"/>
    <s v="Yes"/>
    <x v="0"/>
    <s v="Neither"/>
    <s v="No"/>
    <s v="No"/>
    <s v="No"/>
    <x v="0"/>
    <x v="3"/>
    <s v="No"/>
    <x v="2"/>
    <n v="19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RA/FA/15"/>
    <n v="16"/>
    <x v="0"/>
    <s v="Yes"/>
    <x v="0"/>
    <s v="Neither"/>
    <s v="No"/>
    <s v="No"/>
    <s v="No"/>
    <x v="0"/>
    <x v="3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MU/HA/10"/>
    <n v="18"/>
    <x v="0"/>
    <s v="Yes"/>
    <x v="0"/>
    <s v="Neither"/>
    <s v="No"/>
    <s v="No"/>
    <s v="No"/>
    <x v="0"/>
    <x v="4"/>
    <s v="Yes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SH/AM/01"/>
    <n v="18"/>
    <x v="0"/>
    <s v="Yes"/>
    <x v="0"/>
    <s v="Neither"/>
    <s v="No"/>
    <s v="No"/>
    <s v="No"/>
    <x v="0"/>
    <x v="4"/>
    <s v="Yes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UB/MA/04"/>
    <n v="17"/>
    <x v="0"/>
    <s v="Yes"/>
    <x v="0"/>
    <s v="Neither"/>
    <s v="No"/>
    <s v="No"/>
    <s v="No"/>
    <x v="0"/>
    <x v="5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FA/MA/02"/>
    <n v="17"/>
    <x v="0"/>
    <s v="Yes"/>
    <x v="0"/>
    <s v="Neither"/>
    <s v="No"/>
    <s v="No"/>
    <s v="No"/>
    <x v="0"/>
    <x v="5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HA/HA/07"/>
    <n v="19"/>
    <x v="0"/>
    <s v="Yes"/>
    <x v="0"/>
    <s v="Neither"/>
    <s v="No"/>
    <s v="No"/>
    <s v="No"/>
    <x v="0"/>
    <x v="5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ZA/MA/01"/>
    <n v="15"/>
    <x v="0"/>
    <s v="Yes"/>
    <x v="0"/>
    <s v="Neither"/>
    <s v="No"/>
    <s v="No"/>
    <s v="No"/>
    <x v="0"/>
    <x v="5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HA/HA/02"/>
    <n v="19"/>
    <x v="0"/>
    <s v="Yes"/>
    <x v="0"/>
    <s v="Neither"/>
    <s v="No"/>
    <s v="No"/>
    <s v="No"/>
    <x v="0"/>
    <x v="4"/>
    <s v="Yes"/>
    <x v="2"/>
    <n v="18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SA/MA/01"/>
    <n v="19"/>
    <x v="0"/>
    <s v="Yes"/>
    <x v="0"/>
    <s v="Neither"/>
    <s v="No"/>
    <s v="No"/>
    <s v="No"/>
    <x v="0"/>
    <x v="3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FA/ZA/03"/>
    <n v="19"/>
    <x v="0"/>
    <s v="Yes"/>
    <x v="0"/>
    <s v="Neither"/>
    <s v="No"/>
    <s v="No"/>
    <s v="No"/>
    <x v="0"/>
    <x v="3"/>
    <s v="No"/>
    <x v="2"/>
    <n v="18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KH/ZA/07"/>
    <n v="19"/>
    <x v="0"/>
    <s v="Yes"/>
    <x v="0"/>
    <s v="Neither"/>
    <s v="No"/>
    <s v="No"/>
    <s v="No"/>
    <x v="0"/>
    <x v="5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MA/ZA/02"/>
    <n v="18"/>
    <x v="0"/>
    <s v="Yes"/>
    <x v="0"/>
    <s v="Neither"/>
    <s v="No"/>
    <s v="No"/>
    <s v="No"/>
    <x v="0"/>
    <x v="3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HA/MA/06"/>
    <n v="18"/>
    <x v="0"/>
    <s v="Yes"/>
    <x v="0"/>
    <s v="Neither"/>
    <s v="No"/>
    <s v="No"/>
    <s v="No"/>
    <x v="0"/>
    <x v="4"/>
    <s v="Yes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AM/AI/02"/>
    <n v="18"/>
    <x v="0"/>
    <s v="Yes"/>
    <x v="0"/>
    <s v="Neither"/>
    <s v="No"/>
    <s v="No"/>
    <s v="No"/>
    <x v="0"/>
    <x v="5"/>
    <s v="No"/>
    <x v="2"/>
    <n v="19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HA/AM/02"/>
    <n v="17"/>
    <x v="0"/>
    <s v="Yes"/>
    <x v="0"/>
    <s v="Neither"/>
    <s v="No"/>
    <s v="No"/>
    <s v="No"/>
    <x v="0"/>
    <x v="3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HA/HA/01"/>
    <n v="18"/>
    <x v="0"/>
    <s v="Yes"/>
    <x v="0"/>
    <s v="Neither"/>
    <s v="No"/>
    <s v="No"/>
    <s v="No"/>
    <x v="0"/>
    <x v="3"/>
    <s v="No"/>
    <x v="2"/>
    <n v="19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MA/HA/13"/>
    <n v="19"/>
    <x v="0"/>
    <s v="Yes"/>
    <x v="0"/>
    <s v="Neither"/>
    <s v="No"/>
    <s v="No"/>
    <s v="No"/>
    <x v="0"/>
    <x v="4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WA/AM/07"/>
    <n v="17"/>
    <x v="0"/>
    <s v="Yes"/>
    <x v="0"/>
    <s v="Neither"/>
    <s v="No"/>
    <s v="No"/>
    <s v="No"/>
    <x v="0"/>
    <x v="5"/>
    <s v="No"/>
    <x v="2"/>
    <e v="#N/A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ZA/MA/04"/>
    <n v="15"/>
    <x v="0"/>
    <s v="Yes"/>
    <x v="0"/>
    <s v="Neither"/>
    <s v="No"/>
    <s v="No"/>
    <s v="No"/>
    <x v="0"/>
    <x v="5"/>
    <s v="No"/>
    <x v="2"/>
    <n v="18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HA/MA/03"/>
    <n v="16"/>
    <x v="0"/>
    <s v="Yes"/>
    <x v="0"/>
    <s v="Neither"/>
    <s v="No"/>
    <s v="No"/>
    <s v="No"/>
    <x v="0"/>
    <x v="3"/>
    <s v="No"/>
    <x v="2"/>
    <n v="18"/>
  </r>
  <r>
    <s v="Week 10"/>
    <x v="0"/>
    <s v="Nasarawa"/>
    <s v="Karu"/>
    <m/>
    <s v="Mararaba Gurku"/>
    <x v="1"/>
    <x v="0"/>
    <s v="23/06/2018"/>
    <x v="2"/>
    <n v="23"/>
    <n v="6"/>
    <n v="2018"/>
    <d v="2018-06-23T00:00:00"/>
    <s v="NA/KA/MA/MA/AI/07"/>
    <n v="19"/>
    <x v="0"/>
    <s v="Yes"/>
    <x v="0"/>
    <s v="Neither"/>
    <s v="No"/>
    <s v="No"/>
    <s v="No"/>
    <x v="0"/>
    <x v="4"/>
    <s v="Yes"/>
    <x v="2"/>
    <e v="#N/A"/>
  </r>
  <r>
    <s v="Week 11"/>
    <x v="0"/>
    <s v="Nasarawa"/>
    <s v="Karu"/>
    <m/>
    <s v="Mararaba Gurku"/>
    <x v="1"/>
    <x v="0"/>
    <s v="25/06/2018"/>
    <x v="0"/>
    <n v="25"/>
    <n v="6"/>
    <n v="2018"/>
    <d v="2018-06-25T00:00:00"/>
    <s v="NA/KA/MA/AI/SA/03"/>
    <n v="19"/>
    <x v="0"/>
    <s v="Yes"/>
    <x v="0"/>
    <s v="Neither"/>
    <s v="Yes"/>
    <s v="No"/>
    <s v="No"/>
    <x v="0"/>
    <x v="3"/>
    <s v="No"/>
    <x v="2"/>
    <n v="19"/>
  </r>
  <r>
    <s v="Week 11"/>
    <x v="0"/>
    <s v="Nasarawa"/>
    <s v="Karu"/>
    <m/>
    <s v="Mararaba Gurku"/>
    <x v="1"/>
    <x v="0"/>
    <s v="26/06/2018"/>
    <x v="0"/>
    <n v="26"/>
    <n v="6"/>
    <n v="2018"/>
    <d v="2018-06-26T00:00:00"/>
    <s v="NA/KA/MA/SA/LA/07"/>
    <n v="19"/>
    <x v="0"/>
    <s v="Yes"/>
    <x v="0"/>
    <s v="Neither"/>
    <s v="Yes"/>
    <s v="No"/>
    <s v="No"/>
    <x v="0"/>
    <x v="6"/>
    <s v="Yes"/>
    <x v="2"/>
    <e v="#N/A"/>
  </r>
  <r>
    <s v="Week 11"/>
    <x v="0"/>
    <s v="Nasarawa"/>
    <s v="Karu"/>
    <m/>
    <s v="Mararaba Gurku"/>
    <x v="1"/>
    <x v="0"/>
    <s v="28/06/2018"/>
    <x v="0"/>
    <n v="28"/>
    <n v="6"/>
    <n v="2018"/>
    <d v="2018-06-28T00:00:00"/>
    <s v="NA/KA/MA/SH/ZU/05"/>
    <n v="19"/>
    <x v="0"/>
    <s v="Yes"/>
    <x v="0"/>
    <s v="Neither"/>
    <s v="Yes"/>
    <s v="No"/>
    <s v="No"/>
    <x v="0"/>
    <x v="3"/>
    <s v="No"/>
    <x v="2"/>
    <n v="19"/>
  </r>
  <r>
    <s v="Week 11"/>
    <x v="0"/>
    <s v="Nasarawa"/>
    <s v="Karu"/>
    <m/>
    <s v="Mararaba Gurku"/>
    <x v="1"/>
    <x v="0"/>
    <s v="28/06/2018"/>
    <x v="0"/>
    <n v="28"/>
    <n v="6"/>
    <n v="2018"/>
    <d v="2018-06-28T00:00:00"/>
    <s v="NA/KA/MA/BA/NA/01"/>
    <n v="19"/>
    <x v="0"/>
    <s v="Yes"/>
    <x v="0"/>
    <s v="Neither"/>
    <s v="Yes"/>
    <s v="No"/>
    <s v="No"/>
    <x v="0"/>
    <x v="3"/>
    <s v="No"/>
    <x v="2"/>
    <n v="19"/>
  </r>
  <r>
    <s v="Week 11"/>
    <x v="0"/>
    <s v="Nasarawa"/>
    <s v="Karu"/>
    <m/>
    <s v="Mararaba Gurku"/>
    <x v="1"/>
    <x v="0"/>
    <s v="28/06/2018"/>
    <x v="0"/>
    <n v="28"/>
    <n v="6"/>
    <n v="2018"/>
    <d v="2018-06-28T00:00:00"/>
    <s v="NA/KA/MA/FA/SU/01"/>
    <n v="19"/>
    <x v="0"/>
    <s v="Yes"/>
    <x v="0"/>
    <s v="Neither"/>
    <s v="Yes"/>
    <s v="No"/>
    <s v="No"/>
    <x v="0"/>
    <x v="3"/>
    <s v="No"/>
    <x v="2"/>
    <n v="18"/>
  </r>
  <r>
    <s v="Week 11"/>
    <x v="0"/>
    <s v="Nasarawa"/>
    <s v="Karu"/>
    <m/>
    <s v="Mararaba Gurku"/>
    <x v="1"/>
    <x v="0"/>
    <s v="28/06/2018"/>
    <x v="0"/>
    <n v="28"/>
    <n v="6"/>
    <n v="2018"/>
    <d v="2018-06-28T00:00:00"/>
    <s v="NA/KA/MA/FA/AI/02"/>
    <n v="19"/>
    <x v="2"/>
    <s v="Yes"/>
    <x v="4"/>
    <s v="Neither"/>
    <s v="Yes"/>
    <s v="No"/>
    <s v="No"/>
    <x v="0"/>
    <x v="2"/>
    <s v="No"/>
    <x v="1"/>
    <e v="#N/A"/>
  </r>
  <r>
    <s v="Week 11"/>
    <x v="0"/>
    <s v="Nasarawa"/>
    <s v="Karu"/>
    <m/>
    <s v="Angwan Tiv"/>
    <x v="0"/>
    <x v="0"/>
    <s v="29/06/2018"/>
    <x v="0"/>
    <n v="29"/>
    <n v="6"/>
    <n v="2018"/>
    <d v="2018-06-29T00:00:00"/>
    <s v="NA/KA/NK/JO/HA/06"/>
    <n v="19"/>
    <x v="0"/>
    <s v="Yes"/>
    <x v="0"/>
    <s v="Neither"/>
    <s v="Yes"/>
    <s v="No"/>
    <s v="No"/>
    <x v="0"/>
    <x v="6"/>
    <s v="Yes"/>
    <x v="2"/>
    <n v="19"/>
  </r>
  <r>
    <s v="Week 11"/>
    <x v="0"/>
    <s v="Nasarawa"/>
    <s v="Karu"/>
    <m/>
    <s v="Angwan Tiv"/>
    <x v="0"/>
    <x v="0"/>
    <s v="29/06/2018"/>
    <x v="0"/>
    <n v="29"/>
    <n v="6"/>
    <n v="2018"/>
    <d v="2018-06-29T00:00:00"/>
    <s v="NA/KA/NK/GL/AL/02"/>
    <n v="19"/>
    <x v="0"/>
    <s v="Yes"/>
    <x v="0"/>
    <s v="Neither"/>
    <s v="Yes"/>
    <s v="No"/>
    <s v="No"/>
    <x v="0"/>
    <x v="6"/>
    <s v="Yes"/>
    <x v="2"/>
    <n v="19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RE/PA/02"/>
    <n v="15"/>
    <x v="1"/>
    <s v="Yes"/>
    <x v="0"/>
    <s v="Neither"/>
    <s v="No"/>
    <s v="No"/>
    <s v="No"/>
    <x v="0"/>
    <x v="2"/>
    <s v="Yes"/>
    <x v="2"/>
    <n v="15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GR/TI/03"/>
    <n v="15"/>
    <x v="1"/>
    <s v="Yes"/>
    <x v="0"/>
    <s v="Neither"/>
    <s v="No"/>
    <s v="No"/>
    <s v="No"/>
    <x v="0"/>
    <x v="2"/>
    <s v="Yes"/>
    <x v="2"/>
    <n v="15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RA/LA/01"/>
    <n v="19"/>
    <x v="1"/>
    <s v="Yes"/>
    <x v="4"/>
    <s v="Neither"/>
    <s v="No"/>
    <s v="No"/>
    <s v="No"/>
    <x v="0"/>
    <x v="2"/>
    <s v="Yes"/>
    <x v="1"/>
    <n v="19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FA/NA/01"/>
    <n v="17"/>
    <x v="0"/>
    <s v="Yes"/>
    <x v="0"/>
    <s v="Neither"/>
    <s v="No"/>
    <s v="No"/>
    <s v="No"/>
    <x v="0"/>
    <x v="0"/>
    <s v="No"/>
    <x v="0"/>
    <n v="17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CY/FA/01"/>
    <n v="18"/>
    <x v="0"/>
    <s v="Yes"/>
    <x v="0"/>
    <s v="Neither"/>
    <s v="No"/>
    <s v="No"/>
    <s v="No"/>
    <x v="0"/>
    <x v="2"/>
    <s v="Yes"/>
    <x v="2"/>
    <n v="18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JE/GO/03"/>
    <n v="16"/>
    <x v="0"/>
    <s v="Yes"/>
    <x v="0"/>
    <s v="Neither"/>
    <s v="No"/>
    <s v="No"/>
    <s v="No"/>
    <x v="0"/>
    <x v="2"/>
    <s v="Yes"/>
    <x v="2"/>
    <n v="16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VI/DO/03"/>
    <n v="15"/>
    <x v="0"/>
    <s v="Yes"/>
    <x v="0"/>
    <s v="Neither"/>
    <s v="No"/>
    <s v="No"/>
    <s v="No"/>
    <x v="0"/>
    <x v="0"/>
    <s v="No"/>
    <x v="0"/>
    <n v="15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GR/NA/04"/>
    <n v="15"/>
    <x v="1"/>
    <s v="Yes"/>
    <x v="0"/>
    <s v="Neither"/>
    <s v="Yes"/>
    <s v="No"/>
    <s v="No"/>
    <x v="0"/>
    <x v="12"/>
    <s v="Yes"/>
    <x v="2"/>
    <n v="15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RU/MA/01"/>
    <n v="15"/>
    <x v="1"/>
    <s v="Yes"/>
    <x v="0"/>
    <s v="Neither"/>
    <s v="Yes"/>
    <s v="No"/>
    <s v="No"/>
    <x v="0"/>
    <x v="2"/>
    <s v="Yes"/>
    <x v="2"/>
    <n v="15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MA/ME/02"/>
    <n v="16"/>
    <x v="0"/>
    <s v="Yes"/>
    <x v="0"/>
    <s v="Neither"/>
    <s v="Yes"/>
    <s v="No"/>
    <s v="No"/>
    <x v="0"/>
    <x v="2"/>
    <s v="Yes"/>
    <x v="2"/>
    <n v="16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DO/FL/02"/>
    <n v="16"/>
    <x v="1"/>
    <s v="Yes"/>
    <x v="0"/>
    <s v="Neither"/>
    <s v="Yes"/>
    <s v="No"/>
    <s v="No"/>
    <x v="0"/>
    <x v="2"/>
    <s v="Yes"/>
    <x v="2"/>
    <n v="16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FA/GI/02"/>
    <n v="15"/>
    <x v="0"/>
    <s v="Yes"/>
    <x v="0"/>
    <s v="Neither"/>
    <s v="No"/>
    <s v="No"/>
    <s v="No"/>
    <x v="0"/>
    <x v="0"/>
    <s v="No"/>
    <x v="0"/>
    <n v="15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JO/ES/03"/>
    <n v="15"/>
    <x v="0"/>
    <s v="Yes"/>
    <x v="0"/>
    <s v="Neither"/>
    <s v="No"/>
    <s v="No"/>
    <s v="No"/>
    <x v="0"/>
    <x v="0"/>
    <s v="No"/>
    <x v="0"/>
    <n v="15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QU/YE/02"/>
    <n v="16"/>
    <x v="0"/>
    <s v="Yes"/>
    <x v="0"/>
    <s v="Neither"/>
    <s v="Yes"/>
    <s v="No"/>
    <s v="No"/>
    <x v="0"/>
    <x v="5"/>
    <s v="Yes"/>
    <x v="2"/>
    <n v="16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JU/CO/01"/>
    <n v="17"/>
    <x v="1"/>
    <s v="Yes"/>
    <x v="0"/>
    <s v="Neither"/>
    <s v="No"/>
    <s v="No"/>
    <s v="No"/>
    <x v="0"/>
    <x v="0"/>
    <s v="No"/>
    <x v="0"/>
    <n v="17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PR/RE/01"/>
    <n v="15"/>
    <x v="0"/>
    <s v="Yes"/>
    <x v="0"/>
    <s v="Neither"/>
    <s v="No"/>
    <s v="No"/>
    <s v="No"/>
    <x v="0"/>
    <x v="0"/>
    <s v="No"/>
    <x v="0"/>
    <n v="15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DO/RE/01"/>
    <n v="16"/>
    <x v="1"/>
    <s v="Yes"/>
    <x v="0"/>
    <s v="Neither"/>
    <s v="Yes"/>
    <s v="No"/>
    <s v="No"/>
    <x v="0"/>
    <x v="2"/>
    <s v="Yes"/>
    <x v="2"/>
    <n v="16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RA/RO/02"/>
    <n v="15"/>
    <x v="0"/>
    <s v="Yes"/>
    <x v="0"/>
    <s v="Neither"/>
    <s v="No"/>
    <s v="No"/>
    <s v="No"/>
    <x v="0"/>
    <x v="0"/>
    <m/>
    <x v="0"/>
    <n v="15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PR/NA/03"/>
    <n v="15"/>
    <x v="1"/>
    <s v="Yes"/>
    <x v="0"/>
    <s v="Neither"/>
    <s v="Yes"/>
    <s v="No"/>
    <s v="No"/>
    <x v="0"/>
    <x v="2"/>
    <s v="Yes"/>
    <x v="2"/>
    <n v="15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ES/TA/01"/>
    <n v="16"/>
    <x v="1"/>
    <s v="Yes"/>
    <x v="0"/>
    <s v="Neither"/>
    <s v="Yes"/>
    <s v="No"/>
    <s v="No"/>
    <x v="0"/>
    <x v="2"/>
    <s v="Yes"/>
    <x v="2"/>
    <n v="16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RE/PA/02"/>
    <n v="15"/>
    <x v="1"/>
    <s v="Yes"/>
    <x v="0"/>
    <s v="Neither"/>
    <s v="Yes"/>
    <s v="No"/>
    <s v="No"/>
    <x v="0"/>
    <x v="2"/>
    <s v="Yes"/>
    <x v="2"/>
    <n v="15"/>
  </r>
  <r>
    <s v="Week 11"/>
    <x v="0"/>
    <s v="Nasarawa"/>
    <s v="Karu"/>
    <m/>
    <s v="Angwan Tiv"/>
    <x v="0"/>
    <x v="0"/>
    <s v="30/06/2018"/>
    <x v="1"/>
    <n v="30"/>
    <n v="6"/>
    <n v="2018"/>
    <d v="2018-06-30T00:00:00"/>
    <s v="NA/KA/NK/HE/EL/01"/>
    <n v="18"/>
    <x v="1"/>
    <s v="Yes"/>
    <x v="4"/>
    <s v="Neither"/>
    <s v="No"/>
    <s v="No"/>
    <s v="No"/>
    <x v="0"/>
    <x v="2"/>
    <s v="Yes"/>
    <x v="1"/>
    <n v="18"/>
  </r>
  <r>
    <s v="Week 12"/>
    <x v="0"/>
    <s v="Nasarawa"/>
    <s v="Karu"/>
    <m/>
    <s v="Mararaba Gurku"/>
    <x v="1"/>
    <x v="0"/>
    <d v="2018-02-07T00:00:00"/>
    <x v="0"/>
    <n v="2"/>
    <n v="7"/>
    <n v="2018"/>
    <d v="2018-07-02T00:00:00"/>
    <s v="NA/KA/MA/ZA/AI/03"/>
    <n v="19"/>
    <x v="0"/>
    <s v="Yes"/>
    <x v="0"/>
    <s v="Neither"/>
    <s v="Yes"/>
    <s v="No"/>
    <s v="No"/>
    <x v="0"/>
    <x v="3"/>
    <s v="No"/>
    <x v="2"/>
    <n v="19"/>
  </r>
  <r>
    <s v="Week 12"/>
    <x v="0"/>
    <s v="Nasarawa"/>
    <s v="Karu"/>
    <m/>
    <s v="Mararaba Gurku"/>
    <x v="1"/>
    <x v="0"/>
    <d v="2018-02-07T00:00:00"/>
    <x v="0"/>
    <n v="2"/>
    <n v="7"/>
    <n v="2018"/>
    <d v="2018-07-02T00:00:00"/>
    <s v="NA/KA/MA/DA/SA/04"/>
    <n v="19"/>
    <x v="0"/>
    <s v="Yes"/>
    <x v="0"/>
    <s v="Neither"/>
    <s v="Yes"/>
    <s v="No"/>
    <s v="No"/>
    <x v="0"/>
    <x v="3"/>
    <s v="No"/>
    <x v="2"/>
    <n v="19"/>
  </r>
  <r>
    <s v="Week 12"/>
    <x v="0"/>
    <s v="Nasarawa"/>
    <s v="Karu"/>
    <m/>
    <s v="Mararaba Gurku"/>
    <x v="1"/>
    <x v="0"/>
    <d v="2018-02-07T00:00:00"/>
    <x v="0"/>
    <n v="5"/>
    <n v="7"/>
    <n v="2018"/>
    <d v="2018-07-05T00:00:00"/>
    <s v="NA/KA/MA/GR/MA/05"/>
    <n v="19"/>
    <x v="0"/>
    <s v="Yes"/>
    <x v="0"/>
    <s v="Neither"/>
    <s v="Yes"/>
    <s v="No"/>
    <s v="No"/>
    <x v="0"/>
    <x v="6"/>
    <s v="Yes"/>
    <x v="2"/>
    <n v="19"/>
  </r>
  <r>
    <s v="Week 12"/>
    <x v="0"/>
    <s v="Nasarawa"/>
    <s v="Karu"/>
    <m/>
    <s v="Mararaba Gurku"/>
    <x v="1"/>
    <x v="0"/>
    <d v="2018-06-07T00:00:00"/>
    <x v="0"/>
    <n v="6"/>
    <n v="7"/>
    <n v="2018"/>
    <d v="2018-07-06T00:00:00"/>
    <s v="NA/KA/MA/RA/ZA/02"/>
    <n v="19"/>
    <x v="0"/>
    <s v="Yes"/>
    <x v="0"/>
    <s v="Neither"/>
    <s v="Yes"/>
    <s v="No"/>
    <s v="No"/>
    <x v="0"/>
    <x v="3"/>
    <s v="No"/>
    <x v="2"/>
    <n v="19"/>
  </r>
  <r>
    <s v="Week 12"/>
    <x v="0"/>
    <s v="Nasarawa"/>
    <s v="Karu"/>
    <m/>
    <s v="Mararaba Gurku"/>
    <x v="1"/>
    <x v="0"/>
    <d v="2018-06-07T00:00:00"/>
    <x v="0"/>
    <n v="6"/>
    <n v="7"/>
    <n v="2018"/>
    <d v="2018-07-06T00:00:00"/>
    <s v="NA/KA/MA/NA/ZA/01"/>
    <n v="19"/>
    <x v="0"/>
    <s v="Yes"/>
    <x v="0"/>
    <s v="Neither"/>
    <s v="Yes"/>
    <s v="No"/>
    <s v="No"/>
    <x v="0"/>
    <x v="3"/>
    <s v="No"/>
    <x v="2"/>
    <n v="19"/>
  </r>
  <r>
    <s v="Week 12"/>
    <x v="0"/>
    <s v="Nasarawa"/>
    <s v="Karu"/>
    <m/>
    <s v="Mararaba Gurku"/>
    <x v="1"/>
    <x v="0"/>
    <d v="2018-06-07T00:00:00"/>
    <x v="0"/>
    <n v="6"/>
    <n v="7"/>
    <n v="2018"/>
    <d v="2018-07-06T00:00:00"/>
    <s v="NA/KA/MA/AN/AM/01"/>
    <n v="18"/>
    <x v="0"/>
    <s v="Yes"/>
    <x v="0"/>
    <s v="Neither"/>
    <s v="Yes"/>
    <s v="No"/>
    <s v="No"/>
    <x v="0"/>
    <x v="3"/>
    <s v="No"/>
    <x v="2"/>
    <n v="18"/>
  </r>
  <r>
    <s v="Week 12"/>
    <x v="0"/>
    <s v="Nasarawa"/>
    <s v="Karu"/>
    <m/>
    <s v="Mararaba Gurku"/>
    <x v="1"/>
    <x v="0"/>
    <d v="2018-07-07T00:00:00"/>
    <x v="2"/>
    <n v="7"/>
    <n v="7"/>
    <n v="2018"/>
    <d v="2018-07-07T00:00:00"/>
    <s v="NA/KA/MA/EM/CO/03"/>
    <n v="19"/>
    <x v="0"/>
    <s v="Yes"/>
    <x v="0"/>
    <s v="Neither"/>
    <s v="Yes"/>
    <s v="No"/>
    <s v="No"/>
    <x v="0"/>
    <x v="3"/>
    <s v="No"/>
    <x v="2"/>
    <n v="19"/>
  </r>
  <r>
    <s v="Week 12"/>
    <x v="0"/>
    <s v="Nasarawa"/>
    <s v="Karu"/>
    <m/>
    <s v="Mararaba Gurku"/>
    <x v="1"/>
    <x v="0"/>
    <d v="2018-07-07T00:00:00"/>
    <x v="2"/>
    <n v="7"/>
    <n v="7"/>
    <n v="2018"/>
    <d v="2018-07-07T00:00:00"/>
    <s v="NA/KA/MA/AI/KH/06"/>
    <n v="19"/>
    <x v="0"/>
    <s v="Yes"/>
    <x v="0"/>
    <s v="Neither"/>
    <s v="Yes"/>
    <s v="No"/>
    <s v="No"/>
    <x v="0"/>
    <x v="5"/>
    <s v="No"/>
    <x v="2"/>
    <e v="#N/A"/>
  </r>
  <r>
    <s v="Week 12"/>
    <x v="0"/>
    <s v="Nasarawa"/>
    <s v="Karu"/>
    <m/>
    <s v="Mararaba Gurku"/>
    <x v="1"/>
    <x v="0"/>
    <d v="2018-07-07T00:00:00"/>
    <x v="2"/>
    <n v="7"/>
    <n v="7"/>
    <n v="2018"/>
    <d v="2018-07-07T00:00:00"/>
    <s v="NA/KA/MA/RU/SA/02"/>
    <n v="16"/>
    <x v="0"/>
    <s v="Yes"/>
    <x v="0"/>
    <s v="Neither"/>
    <s v="Yes"/>
    <s v="No"/>
    <s v="No"/>
    <x v="0"/>
    <x v="3"/>
    <s v="No"/>
    <x v="2"/>
    <e v="#N/A"/>
  </r>
  <r>
    <s v="Week 12"/>
    <x v="0"/>
    <s v="Nasarawa"/>
    <s v="Karu"/>
    <m/>
    <s v="Mararaba Gurku"/>
    <x v="1"/>
    <x v="0"/>
    <d v="2018-07-07T00:00:00"/>
    <x v="2"/>
    <n v="7"/>
    <n v="7"/>
    <n v="2018"/>
    <d v="2018-07-07T00:00:00"/>
    <s v="NA/KA/MA/SA/AI/07"/>
    <n v="15"/>
    <x v="0"/>
    <s v="Yes"/>
    <x v="0"/>
    <s v="Neither"/>
    <s v="Yes"/>
    <s v="Yes"/>
    <s v="No"/>
    <x v="0"/>
    <x v="3"/>
    <s v="No"/>
    <x v="2"/>
    <e v="#N/A"/>
  </r>
  <r>
    <s v="Week 12"/>
    <x v="0"/>
    <s v="Nasarawa"/>
    <s v="Karu"/>
    <m/>
    <s v="Angwan Tiv"/>
    <x v="0"/>
    <x v="0"/>
    <d v="2018-07-07T00:00:00"/>
    <x v="0"/>
    <n v="7"/>
    <n v="7"/>
    <n v="2018"/>
    <d v="2018-07-07T00:00:00"/>
    <s v="NA/KA/NK/AD/FA/01"/>
    <n v="15"/>
    <x v="0"/>
    <s v="Yes"/>
    <x v="0"/>
    <s v="Neither"/>
    <s v="Yes"/>
    <s v="No"/>
    <s v="No"/>
    <x v="0"/>
    <x v="3"/>
    <s v="Yes"/>
    <x v="2"/>
    <n v="15"/>
  </r>
  <r>
    <s v="Week 12"/>
    <x v="0"/>
    <s v="Nasarawa"/>
    <s v="Karu"/>
    <m/>
    <s v="Angwan Tiv"/>
    <x v="0"/>
    <x v="0"/>
    <d v="2018-07-07T00:00:00"/>
    <x v="0"/>
    <n v="7"/>
    <n v="7"/>
    <n v="2018"/>
    <d v="2018-07-07T00:00:00"/>
    <s v="NA/KA/NK/EM/NA/01"/>
    <n v="17"/>
    <x v="0"/>
    <s v="Yes"/>
    <x v="0"/>
    <s v="Neither"/>
    <s v="No"/>
    <s v="No"/>
    <s v="No"/>
    <x v="0"/>
    <x v="0"/>
    <s v="No"/>
    <x v="0"/>
    <n v="17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GO/VI/02"/>
    <n v="16"/>
    <x v="0"/>
    <s v="Yes"/>
    <x v="0"/>
    <s v="Neither"/>
    <s v="Yes"/>
    <s v="No"/>
    <s v="No"/>
    <x v="0"/>
    <x v="3"/>
    <s v="Yes"/>
    <x v="2"/>
    <n v="16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RE/PA/02"/>
    <n v="15"/>
    <x v="1"/>
    <s v="Yes"/>
    <x v="0"/>
    <s v="Neither"/>
    <s v="Yes"/>
    <s v="No"/>
    <s v="No"/>
    <x v="0"/>
    <x v="3"/>
    <s v="Yes"/>
    <x v="2"/>
    <n v="15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JO/AB/02"/>
    <n v="17"/>
    <x v="0"/>
    <s v="Yes"/>
    <x v="0"/>
    <s v="Neither"/>
    <s v="No"/>
    <s v="No"/>
    <s v="No"/>
    <x v="0"/>
    <x v="0"/>
    <s v="No"/>
    <x v="0"/>
    <n v="17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GI/MA/02"/>
    <n v="15"/>
    <x v="0"/>
    <s v="Yes"/>
    <x v="0"/>
    <s v="Neither"/>
    <s v="Yes"/>
    <s v="No"/>
    <s v="No"/>
    <x v="0"/>
    <x v="3"/>
    <s v="No"/>
    <x v="2"/>
    <n v="15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GR/EL/01"/>
    <n v="15"/>
    <x v="0"/>
    <s v="Yes"/>
    <x v="0"/>
    <s v="Neither"/>
    <s v="No"/>
    <s v="No"/>
    <s v="No"/>
    <x v="0"/>
    <x v="0"/>
    <s v="No"/>
    <x v="0"/>
    <n v="15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JU/CH/06"/>
    <n v="17"/>
    <x v="0"/>
    <s v="Yes"/>
    <x v="0"/>
    <s v="Neither"/>
    <s v="Yes"/>
    <s v="No"/>
    <s v="No"/>
    <x v="0"/>
    <x v="3"/>
    <s v="Yes"/>
    <x v="2"/>
    <n v="17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DE/ES/05"/>
    <n v="15"/>
    <x v="1"/>
    <s v="Yes"/>
    <x v="0"/>
    <s v="Neither"/>
    <s v="Yes"/>
    <s v="No"/>
    <s v="No"/>
    <x v="0"/>
    <x v="5"/>
    <s v="No"/>
    <x v="2"/>
    <n v="15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GO/KA/03"/>
    <n v="16"/>
    <x v="1"/>
    <s v="Yes"/>
    <x v="0"/>
    <s v="Neither"/>
    <s v="Yes"/>
    <s v="No"/>
    <s v="No"/>
    <x v="0"/>
    <x v="1"/>
    <s v="Yes"/>
    <x v="2"/>
    <n v="16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PA/SA/02"/>
    <n v="15"/>
    <x v="1"/>
    <s v="Yes"/>
    <x v="4"/>
    <s v="Neither"/>
    <s v="Yes"/>
    <s v="No"/>
    <s v="No"/>
    <x v="0"/>
    <x v="1"/>
    <s v="Yes"/>
    <x v="1"/>
    <n v="15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TE/BL/01"/>
    <n v="16"/>
    <x v="0"/>
    <s v="Yes"/>
    <x v="0"/>
    <s v="Neither"/>
    <s v="No"/>
    <s v="No"/>
    <s v="No"/>
    <x v="0"/>
    <x v="0"/>
    <s v="No"/>
    <x v="0"/>
    <n v="16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BL/RU/05"/>
    <n v="15"/>
    <x v="1"/>
    <s v="Yes"/>
    <x v="0"/>
    <s v="Neither"/>
    <s v="Yes"/>
    <s v="No"/>
    <s v="No"/>
    <x v="0"/>
    <x v="2"/>
    <s v="No"/>
    <x v="2"/>
    <n v="15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GI/MA/02"/>
    <n v="15"/>
    <x v="0"/>
    <s v="Yes"/>
    <x v="0"/>
    <s v="Neither"/>
    <s v="Yes"/>
    <s v="No"/>
    <s v="No"/>
    <x v="0"/>
    <x v="2"/>
    <s v="No"/>
    <x v="2"/>
    <n v="15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CO/LY/04"/>
    <n v="15"/>
    <x v="0"/>
    <s v="Yes"/>
    <x v="0"/>
    <s v="Neither"/>
    <s v="No"/>
    <s v="No"/>
    <s v="No"/>
    <x v="0"/>
    <x v="0"/>
    <s v="No"/>
    <x v="0"/>
    <n v="15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MA/RU/05"/>
    <n v="15"/>
    <x v="1"/>
    <s v="Yes"/>
    <x v="0"/>
    <s v="Neither"/>
    <s v="Yes"/>
    <s v="No"/>
    <s v="No"/>
    <x v="0"/>
    <x v="2"/>
    <s v="No"/>
    <x v="2"/>
    <n v="15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MA/BI/03"/>
    <n v="15"/>
    <x v="0"/>
    <s v="Yes"/>
    <x v="0"/>
    <s v="Neither"/>
    <s v="No"/>
    <s v="No"/>
    <s v="No"/>
    <x v="0"/>
    <x v="0"/>
    <s v="No"/>
    <x v="0"/>
    <n v="15"/>
  </r>
  <r>
    <s v="Week 12"/>
    <x v="0"/>
    <s v="Nasarawa"/>
    <s v="Karu"/>
    <m/>
    <s v="Angwan Tiv"/>
    <x v="0"/>
    <x v="0"/>
    <d v="2018-07-07T00:00:00"/>
    <x v="1"/>
    <n v="7"/>
    <n v="7"/>
    <n v="2018"/>
    <d v="2018-07-07T00:00:00"/>
    <s v="NA/KA/NK/CY/FA/01"/>
    <n v="18"/>
    <x v="1"/>
    <s v="Yes"/>
    <x v="0"/>
    <s v="Neither"/>
    <s v="Yes"/>
    <s v="No"/>
    <s v="No"/>
    <x v="0"/>
    <x v="2"/>
    <s v="No"/>
    <x v="2"/>
    <n v="18"/>
  </r>
  <r>
    <s v="Week 13"/>
    <x v="0"/>
    <s v="Nasarawa"/>
    <s v="Karu"/>
    <m/>
    <s v="Mararaba Gurku"/>
    <x v="1"/>
    <x v="0"/>
    <d v="2018-09-07T00:00:00"/>
    <x v="2"/>
    <n v="9"/>
    <n v="7"/>
    <n v="2018"/>
    <d v="2018-07-09T00:00:00"/>
    <s v="NA/KA/MA/RA/MA/02"/>
    <n v="17"/>
    <x v="0"/>
    <s v="Yes"/>
    <x v="0"/>
    <s v="Neither"/>
    <s v="Yes"/>
    <s v="Yes"/>
    <s v="Yes"/>
    <x v="0"/>
    <x v="3"/>
    <s v="No"/>
    <x v="2"/>
    <e v="#N/A"/>
  </r>
  <r>
    <s v="Week 13"/>
    <x v="0"/>
    <s v="Nasarawa"/>
    <s v="Karu"/>
    <m/>
    <s v="Mararaba Gurku"/>
    <x v="1"/>
    <x v="0"/>
    <d v="2018-09-07T00:00:00"/>
    <x v="2"/>
    <n v="9"/>
    <n v="7"/>
    <n v="2018"/>
    <d v="2018-07-09T00:00:00"/>
    <s v="NA/KA/MA/RU/ZU/01"/>
    <n v="19"/>
    <x v="0"/>
    <s v="Yes"/>
    <x v="0"/>
    <s v="Neither"/>
    <s v="Yes"/>
    <s v="No"/>
    <s v="No"/>
    <x v="0"/>
    <x v="3"/>
    <s v="No"/>
    <x v="2"/>
    <e v="#N/A"/>
  </r>
  <r>
    <s v="Week 13"/>
    <x v="0"/>
    <s v="Nasarawa"/>
    <s v="Karu"/>
    <m/>
    <s v="Mararaba Gurku"/>
    <x v="1"/>
    <x v="0"/>
    <d v="2018-11-07T00:00:00"/>
    <x v="2"/>
    <n v="11"/>
    <n v="7"/>
    <n v="2018"/>
    <d v="2018-07-11T00:00:00"/>
    <s v="NA/KA/MA/JA/JE/04"/>
    <n v="19"/>
    <x v="0"/>
    <s v="Yes"/>
    <x v="0"/>
    <s v="Neither"/>
    <s v="Yes"/>
    <s v="No"/>
    <s v="No"/>
    <x v="0"/>
    <x v="4"/>
    <s v="Yes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PA/MA/01"/>
    <n v="19"/>
    <x v="0"/>
    <s v="Yes"/>
    <x v="0"/>
    <s v="Neither"/>
    <s v="Yes"/>
    <s v="No"/>
    <s v="No"/>
    <x v="0"/>
    <x v="3"/>
    <s v="No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AM/RA/03"/>
    <n v="19"/>
    <x v="0"/>
    <s v="Yes"/>
    <x v="0"/>
    <s v="Neither"/>
    <s v="Yes"/>
    <s v="No"/>
    <s v="No"/>
    <x v="0"/>
    <x v="3"/>
    <s v="No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CH/FL/02"/>
    <n v="18"/>
    <x v="0"/>
    <s v="Yes"/>
    <x v="0"/>
    <s v="Neither"/>
    <s v="Yes"/>
    <s v="No"/>
    <s v="No"/>
    <x v="0"/>
    <x v="3"/>
    <s v="No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FR/LO/01"/>
    <n v="19"/>
    <x v="0"/>
    <s v="Yes"/>
    <x v="0"/>
    <s v="Neither"/>
    <s v="Yes"/>
    <s v="No"/>
    <s v="No"/>
    <x v="0"/>
    <x v="3"/>
    <s v="No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SA/LA/07"/>
    <n v="19"/>
    <x v="0"/>
    <s v="Yes"/>
    <x v="0"/>
    <s v="Neither"/>
    <s v="Yes"/>
    <s v="No"/>
    <s v="No"/>
    <x v="0"/>
    <x v="6"/>
    <s v="Yes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AI/KH/02"/>
    <n v="18"/>
    <x v="0"/>
    <s v="Yes"/>
    <x v="0"/>
    <s v="Neither"/>
    <s v="Yes"/>
    <s v="No"/>
    <s v="No"/>
    <x v="0"/>
    <x v="5"/>
    <s v="No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HA/ZU/05"/>
    <n v="18"/>
    <x v="0"/>
    <s v="Yes"/>
    <x v="0"/>
    <s v="Neither"/>
    <s v="Yes"/>
    <s v="No"/>
    <s v="No"/>
    <x v="0"/>
    <x v="4"/>
    <s v="Yes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ZA/AD/04"/>
    <n v="19"/>
    <x v="0"/>
    <s v="Yes"/>
    <x v="0"/>
    <s v="Neither"/>
    <s v="Yes"/>
    <s v="No"/>
    <s v="No"/>
    <x v="0"/>
    <x v="5"/>
    <s v="No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UM/LA/06"/>
    <n v="16"/>
    <x v="0"/>
    <s v="Yes"/>
    <x v="0"/>
    <s v="Neither"/>
    <s v="Yes"/>
    <s v="No"/>
    <s v="No"/>
    <x v="0"/>
    <x v="3"/>
    <s v="No"/>
    <x v="2"/>
    <n v="16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AD/ZA/01"/>
    <n v="19"/>
    <x v="0"/>
    <s v="Yes"/>
    <x v="0"/>
    <s v="Neither"/>
    <s v="Yes"/>
    <s v="No"/>
    <s v="No"/>
    <x v="0"/>
    <x v="4"/>
    <s v="Yes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YA/HA/04"/>
    <n v="19"/>
    <x v="0"/>
    <s v="Yes"/>
    <x v="0"/>
    <s v="Neither"/>
    <s v="Yes"/>
    <s v="No"/>
    <s v="No"/>
    <x v="0"/>
    <x v="3"/>
    <s v="No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ZA/HA/05"/>
    <n v="19"/>
    <x v="0"/>
    <s v="Yes"/>
    <x v="0"/>
    <s v="Neither"/>
    <s v="Yes"/>
    <s v="No"/>
    <s v="No"/>
    <x v="0"/>
    <x v="5"/>
    <s v="No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AM/HA/01"/>
    <n v="19"/>
    <x v="0"/>
    <s v="Yes"/>
    <x v="0"/>
    <s v="Neither"/>
    <s v="Yes"/>
    <s v="No"/>
    <s v="No"/>
    <x v="0"/>
    <x v="4"/>
    <s v="Yes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WA/HA/02"/>
    <n v="18"/>
    <x v="0"/>
    <s v="Yes"/>
    <x v="0"/>
    <s v="Neither"/>
    <s v="Yes"/>
    <s v="No"/>
    <s v="No"/>
    <x v="0"/>
    <x v="4"/>
    <s v="Yes"/>
    <x v="2"/>
    <e v="#N/A"/>
  </r>
  <r>
    <s v="Week 13"/>
    <x v="0"/>
    <s v="Nasarawa"/>
    <s v="Karu"/>
    <m/>
    <s v="Mararaba Gurku"/>
    <x v="1"/>
    <x v="0"/>
    <s v="13/7/2018"/>
    <x v="2"/>
    <n v="13"/>
    <n v="7"/>
    <n v="2018"/>
    <d v="2018-07-13T00:00:00"/>
    <s v="NA/KA/MA/AI/HA/06"/>
    <n v="18"/>
    <x v="0"/>
    <s v="Yes"/>
    <x v="0"/>
    <s v="Neither"/>
    <s v="Yes"/>
    <s v="No"/>
    <s v="No"/>
    <x v="0"/>
    <x v="4"/>
    <s v="Yes"/>
    <x v="2"/>
    <e v="#N/A"/>
  </r>
  <r>
    <s v="Week 13"/>
    <x v="0"/>
    <s v="Nasarawa"/>
    <s v="Karu"/>
    <m/>
    <s v="Mararaba Gurku"/>
    <x v="1"/>
    <x v="0"/>
    <s v="14/7/2018"/>
    <x v="2"/>
    <n v="14"/>
    <n v="7"/>
    <n v="2018"/>
    <d v="2018-07-14T00:00:00"/>
    <s v="NA/KA/MA/BO/SH/01"/>
    <n v="19"/>
    <x v="0"/>
    <s v="Yes"/>
    <x v="0"/>
    <s v="Neither"/>
    <s v="Yes"/>
    <s v="No"/>
    <s v="No"/>
    <x v="0"/>
    <x v="6"/>
    <s v="Yes"/>
    <x v="2"/>
    <e v="#N/A"/>
  </r>
  <r>
    <s v="Week 13"/>
    <x v="0"/>
    <s v="Nasarawa"/>
    <s v="Karu"/>
    <m/>
    <s v="Mararaba Gurku"/>
    <x v="1"/>
    <x v="0"/>
    <s v="14/7/2018"/>
    <x v="2"/>
    <n v="14"/>
    <n v="7"/>
    <n v="2018"/>
    <d v="2018-07-14T00:00:00"/>
    <s v="NA/KA/MA/RU/JU/01"/>
    <n v="19"/>
    <x v="0"/>
    <s v="Yes"/>
    <x v="0"/>
    <s v="Neither"/>
    <s v="Yes"/>
    <s v="No"/>
    <s v="No"/>
    <x v="0"/>
    <x v="3"/>
    <s v="No"/>
    <x v="2"/>
    <e v="#N/A"/>
  </r>
  <r>
    <s v="Week 13"/>
    <x v="0"/>
    <s v="Nasarawa"/>
    <s v="Karu"/>
    <m/>
    <s v="Mararaba Gurku"/>
    <x v="1"/>
    <x v="0"/>
    <d v="2018-10-07T00:00:00"/>
    <x v="0"/>
    <n v="10"/>
    <n v="7"/>
    <n v="2018"/>
    <d v="2018-07-10T00:00:00"/>
    <s v="NA/KA/MA/ZA/AD/05"/>
    <n v="19"/>
    <x v="0"/>
    <s v="Yes"/>
    <x v="0"/>
    <s v="Neither"/>
    <s v="Yes"/>
    <s v="No"/>
    <s v="No"/>
    <x v="0"/>
    <x v="4"/>
    <s v="Yes"/>
    <x v="2"/>
    <n v="19"/>
  </r>
  <r>
    <s v="Week 13"/>
    <x v="0"/>
    <s v="Nasarawa"/>
    <s v="Karu"/>
    <m/>
    <s v="Mararaba Gurku"/>
    <x v="1"/>
    <x v="0"/>
    <d v="2018-10-07T00:00:00"/>
    <x v="0"/>
    <n v="10"/>
    <n v="7"/>
    <n v="2018"/>
    <d v="2018-07-10T00:00:00"/>
    <s v="NA/KA/MA/MA/SI/04"/>
    <n v="16"/>
    <x v="0"/>
    <s v="Yes"/>
    <x v="0"/>
    <s v="Neither"/>
    <s v="Yes"/>
    <s v="Yes"/>
    <s v="Yes"/>
    <x v="0"/>
    <x v="3"/>
    <s v="No"/>
    <x v="2"/>
    <n v="16"/>
  </r>
  <r>
    <s v="Week 13"/>
    <x v="0"/>
    <s v="Nasarawa"/>
    <s v="Karu"/>
    <m/>
    <s v="Mararaba Gurku"/>
    <x v="1"/>
    <x v="0"/>
    <d v="2018-10-07T00:00:00"/>
    <x v="0"/>
    <n v="10"/>
    <n v="7"/>
    <n v="2018"/>
    <d v="2018-07-10T00:00:00"/>
    <s v="NA/KA/MA/UM/LA/06"/>
    <n v="16"/>
    <x v="0"/>
    <s v="Yes"/>
    <x v="0"/>
    <s v="Neither"/>
    <s v="Yes"/>
    <s v="Yes"/>
    <s v="Yes"/>
    <x v="0"/>
    <x v="3"/>
    <s v="No"/>
    <x v="2"/>
    <n v="16"/>
  </r>
  <r>
    <s v="Week 13"/>
    <x v="0"/>
    <s v="Nasarawa"/>
    <s v="Karu"/>
    <m/>
    <s v="Mararaba Gurku"/>
    <x v="1"/>
    <x v="0"/>
    <d v="2018-11-07T00:00:00"/>
    <x v="0"/>
    <n v="11"/>
    <n v="7"/>
    <n v="2018"/>
    <d v="2018-07-11T00:00:00"/>
    <s v="NA/KA/MA/HA/HA/02"/>
    <n v="18"/>
    <x v="1"/>
    <s v="Yes"/>
    <x v="3"/>
    <s v="Neither"/>
    <s v="Yes"/>
    <s v="No"/>
    <s v="No"/>
    <x v="0"/>
    <x v="3"/>
    <s v="No"/>
    <x v="1"/>
    <n v="18"/>
  </r>
  <r>
    <s v="Week 13"/>
    <x v="0"/>
    <s v="Nasarawa"/>
    <s v="Karu"/>
    <m/>
    <s v="Mararaba Gurku"/>
    <x v="1"/>
    <x v="0"/>
    <d v="2018-11-07T00:00:00"/>
    <x v="0"/>
    <n v="11"/>
    <n v="7"/>
    <n v="2018"/>
    <d v="2018-07-11T00:00:00"/>
    <s v="NA/KA/MA/SA/HA/04"/>
    <n v="17"/>
    <x v="1"/>
    <s v="Yes"/>
    <x v="4"/>
    <s v="Neither"/>
    <s v="Yes"/>
    <s v="No"/>
    <s v="No"/>
    <x v="0"/>
    <x v="3"/>
    <s v="No"/>
    <x v="1"/>
    <n v="17"/>
  </r>
  <r>
    <s v="Week 13"/>
    <x v="0"/>
    <s v="Nasarawa"/>
    <s v="Karu"/>
    <m/>
    <s v="Mararaba Gurku"/>
    <x v="1"/>
    <x v="0"/>
    <d v="2018-11-07T00:00:00"/>
    <x v="0"/>
    <n v="11"/>
    <n v="7"/>
    <n v="2018"/>
    <d v="2018-07-11T00:00:00"/>
    <s v="NA/KA/MA/HA/RU/03"/>
    <n v="19"/>
    <x v="1"/>
    <s v="Yes"/>
    <x v="4"/>
    <s v="Neither"/>
    <s v="Yes"/>
    <s v="No"/>
    <s v="No"/>
    <x v="0"/>
    <x v="3"/>
    <s v="No"/>
    <x v="1"/>
    <n v="19"/>
  </r>
  <r>
    <s v="Week 13"/>
    <x v="0"/>
    <s v="Nasarawa"/>
    <s v="Karu"/>
    <m/>
    <s v="Mararaba Gurku"/>
    <x v="1"/>
    <x v="0"/>
    <d v="2018-12-07T00:00:00"/>
    <x v="0"/>
    <n v="12"/>
    <n v="7"/>
    <n v="2018"/>
    <d v="2018-07-12T00:00:00"/>
    <s v="NA/KA/MA/JA/HA/01"/>
    <n v="19"/>
    <x v="0"/>
    <s v="Yes"/>
    <x v="0"/>
    <s v="Neither"/>
    <s v="Yes"/>
    <s v="No"/>
    <s v="No"/>
    <x v="0"/>
    <x v="1"/>
    <s v="Yes"/>
    <x v="2"/>
    <n v="19"/>
  </r>
  <r>
    <s v="Week 13"/>
    <x v="0"/>
    <s v="Nasarawa"/>
    <s v="Karu"/>
    <m/>
    <s v="Mararaba Gurku"/>
    <x v="1"/>
    <x v="0"/>
    <s v="13/7/2018"/>
    <x v="0"/>
    <n v="13"/>
    <n v="7"/>
    <n v="2018"/>
    <d v="2018-07-13T00:00:00"/>
    <s v="NA/KA/MA/VI/MA/03"/>
    <n v="19"/>
    <x v="0"/>
    <s v="Yes"/>
    <x v="0"/>
    <s v="Neither"/>
    <s v="Yes"/>
    <s v="No"/>
    <s v="No"/>
    <x v="0"/>
    <x v="4"/>
    <s v="Yes"/>
    <x v="2"/>
    <n v="19"/>
  </r>
  <r>
    <s v="Week 13"/>
    <x v="0"/>
    <s v="Nasarawa"/>
    <s v="Karu"/>
    <m/>
    <s v="Mararaba Gurku"/>
    <x v="1"/>
    <x v="0"/>
    <s v="13/7/2018"/>
    <x v="0"/>
    <n v="13"/>
    <n v="7"/>
    <n v="2018"/>
    <d v="2018-07-13T00:00:00"/>
    <s v="NA/KA/MA/SA/BA/01"/>
    <n v="19"/>
    <x v="0"/>
    <s v="Yes"/>
    <x v="0"/>
    <s v="Neither"/>
    <s v="No"/>
    <s v="No"/>
    <s v="No"/>
    <x v="0"/>
    <x v="0"/>
    <s v="No"/>
    <x v="0"/>
    <n v="19"/>
  </r>
  <r>
    <s v="Week 13"/>
    <x v="0"/>
    <s v="Nasarawa"/>
    <s v="Karu"/>
    <m/>
    <s v="Mararaba Gurku"/>
    <x v="1"/>
    <x v="0"/>
    <s v="13/7/2018"/>
    <x v="0"/>
    <n v="13"/>
    <n v="7"/>
    <n v="2018"/>
    <d v="2018-07-13T00:00:00"/>
    <s v="NA/KA/MA/RU/HA/03"/>
    <n v="19"/>
    <x v="0"/>
    <s v="Yes"/>
    <x v="4"/>
    <s v="Neither"/>
    <s v="Yes"/>
    <s v="No"/>
    <s v="No"/>
    <x v="0"/>
    <x v="10"/>
    <s v="No"/>
    <x v="1"/>
    <n v="19"/>
  </r>
  <r>
    <s v="Week 13"/>
    <x v="0"/>
    <s v="Nasarawa"/>
    <s v="Karu"/>
    <m/>
    <s v="Mararaba Gurku"/>
    <x v="1"/>
    <x v="0"/>
    <s v="13/7/2018"/>
    <x v="0"/>
    <n v="13"/>
    <n v="7"/>
    <n v="2018"/>
    <d v="2018-07-13T00:00:00"/>
    <s v="NA/KA/MA/AI/AM/07"/>
    <n v="19"/>
    <x v="0"/>
    <s v="Yes"/>
    <x v="0"/>
    <s v="Neither"/>
    <s v="Yes"/>
    <s v="No"/>
    <s v="No"/>
    <x v="0"/>
    <x v="4"/>
    <s v="Yes"/>
    <x v="2"/>
    <n v="19"/>
  </r>
  <r>
    <s v="Week 13"/>
    <x v="0"/>
    <s v="Nasarawa"/>
    <s v="Karu"/>
    <m/>
    <s v="Mararaba Gurku"/>
    <x v="1"/>
    <x v="0"/>
    <s v="13/7/2018"/>
    <x v="0"/>
    <n v="13"/>
    <n v="7"/>
    <n v="2018"/>
    <d v="2018-07-13T00:00:00"/>
    <s v="NA/KA/MA/NA/RA/01"/>
    <n v="19"/>
    <x v="0"/>
    <s v="Yes"/>
    <x v="0"/>
    <s v="Neither"/>
    <s v="Yes"/>
    <s v="No"/>
    <s v="No"/>
    <x v="0"/>
    <x v="3"/>
    <s v="No"/>
    <x v="2"/>
    <n v="19"/>
  </r>
  <r>
    <s v="Week 13"/>
    <x v="0"/>
    <s v="Nasarawa"/>
    <s v="Karu"/>
    <m/>
    <s v="Mararaba Gurku"/>
    <x v="1"/>
    <x v="0"/>
    <s v="14/7/2018"/>
    <x v="0"/>
    <n v="14"/>
    <n v="7"/>
    <n v="2018"/>
    <d v="2018-07-14T00:00:00"/>
    <s v="NA/KA/MA/ES/CH/06"/>
    <n v="19"/>
    <x v="0"/>
    <s v="Yes"/>
    <x v="0"/>
    <s v="Neither"/>
    <s v="Yes"/>
    <s v="No"/>
    <s v="No"/>
    <x v="0"/>
    <x v="4"/>
    <s v="Yes"/>
    <x v="2"/>
    <n v="19"/>
  </r>
  <r>
    <s v="Week 13"/>
    <x v="0"/>
    <s v="Nasarawa"/>
    <s v="Karu"/>
    <m/>
    <s v="Mararaba Gurku"/>
    <x v="1"/>
    <x v="0"/>
    <s v="14/7/2018"/>
    <x v="0"/>
    <n v="14"/>
    <n v="7"/>
    <n v="2018"/>
    <d v="2018-07-14T00:00:00"/>
    <s v="NA/KA/MA/FA/HA/01"/>
    <n v="19"/>
    <x v="0"/>
    <s v="Yes"/>
    <x v="0"/>
    <s v="Neither"/>
    <s v="Yes"/>
    <s v="No"/>
    <s v="No"/>
    <x v="0"/>
    <x v="3"/>
    <s v="No"/>
    <x v="2"/>
    <n v="19"/>
  </r>
  <r>
    <s v="Week 13"/>
    <x v="0"/>
    <s v="Nasarawa"/>
    <s v="Karu"/>
    <m/>
    <s v="Mararaba Gurku"/>
    <x v="1"/>
    <x v="0"/>
    <s v="14/7/2018"/>
    <x v="0"/>
    <n v="14"/>
    <n v="7"/>
    <n v="2018"/>
    <d v="2018-07-14T00:00:00"/>
    <s v="NA/KA/MA/MA/AN/02"/>
    <n v="19"/>
    <x v="0"/>
    <s v="Yes"/>
    <x v="0"/>
    <s v="Neither"/>
    <s v="Yes"/>
    <s v="No"/>
    <s v="No"/>
    <x v="0"/>
    <x v="4"/>
    <s v="Yes"/>
    <x v="2"/>
    <n v="19"/>
  </r>
  <r>
    <s v="Week 13"/>
    <x v="0"/>
    <s v="Nasarawa"/>
    <s v="Karu"/>
    <m/>
    <s v="Angwan Tiv"/>
    <x v="0"/>
    <x v="0"/>
    <d v="2018-12-07T00:00:00"/>
    <x v="0"/>
    <n v="12"/>
    <n v="7"/>
    <n v="2018"/>
    <d v="2018-07-12T00:00:00"/>
    <s v="NA/KA/NK/GO/EL/02"/>
    <n v="19"/>
    <x v="0"/>
    <s v="Yes"/>
    <x v="0"/>
    <s v="Neither"/>
    <s v="Yes"/>
    <s v="No"/>
    <s v="No"/>
    <x v="0"/>
    <x v="6"/>
    <s v="Yes"/>
    <x v="2"/>
    <n v="19"/>
  </r>
  <r>
    <s v="Week 13"/>
    <x v="0"/>
    <s v="Nasarawa"/>
    <s v="Karu"/>
    <m/>
    <s v="Angwan Tiv"/>
    <x v="0"/>
    <x v="0"/>
    <d v="2018-12-07T00:00:00"/>
    <x v="0"/>
    <n v="12"/>
    <n v="7"/>
    <n v="2018"/>
    <d v="2018-07-12T00:00:00"/>
    <s v="NA/KA/NK/HA/SA/05"/>
    <n v="18"/>
    <x v="0"/>
    <s v="Yes"/>
    <x v="0"/>
    <s v="Neither"/>
    <s v="No"/>
    <s v="No"/>
    <s v="No"/>
    <x v="0"/>
    <x v="0"/>
    <s v="No"/>
    <x v="0"/>
    <n v="18"/>
  </r>
  <r>
    <s v="Week 13"/>
    <x v="0"/>
    <s v="Nasarawa"/>
    <s v="Karu"/>
    <m/>
    <s v="Angwan Tiv"/>
    <x v="0"/>
    <x v="0"/>
    <s v="13/7/2018"/>
    <x v="0"/>
    <n v="13"/>
    <n v="7"/>
    <n v="2018"/>
    <d v="2018-07-13T00:00:00"/>
    <s v="NA/KA/NK/QU/FL/06"/>
    <n v="16"/>
    <x v="0"/>
    <s v="Yes"/>
    <x v="0"/>
    <s v="Neither"/>
    <s v="No"/>
    <s v="No"/>
    <s v="No"/>
    <x v="0"/>
    <x v="0"/>
    <s v="No"/>
    <x v="0"/>
    <n v="16"/>
  </r>
  <r>
    <s v="Week 13"/>
    <x v="0"/>
    <s v="Nasarawa"/>
    <s v="Karu"/>
    <m/>
    <s v="Angwan Tiv"/>
    <x v="0"/>
    <x v="0"/>
    <s v="13/7/2018"/>
    <x v="0"/>
    <n v="13"/>
    <n v="7"/>
    <n v="2018"/>
    <d v="2018-07-13T00:00:00"/>
    <s v="NA/KA/NK/PA/EL/01"/>
    <n v="15"/>
    <x v="0"/>
    <s v="Yes"/>
    <x v="0"/>
    <s v="Neither"/>
    <s v="No"/>
    <s v="No"/>
    <s v="No"/>
    <x v="0"/>
    <x v="0"/>
    <s v="No"/>
    <x v="0"/>
    <n v="15"/>
  </r>
  <r>
    <s v="Week 13"/>
    <x v="0"/>
    <s v="Nasarawa"/>
    <s v="Karu"/>
    <m/>
    <s v="Angwan Tiv"/>
    <x v="0"/>
    <x v="0"/>
    <s v="14/7/2018"/>
    <x v="0"/>
    <n v="14"/>
    <n v="7"/>
    <n v="2018"/>
    <d v="2018-07-14T00:00:00"/>
    <s v="NA/KA/NK/RU/JE/02"/>
    <n v="19"/>
    <x v="0"/>
    <s v="Yes"/>
    <x v="0"/>
    <s v="Neither"/>
    <s v="Yes"/>
    <s v="No"/>
    <s v="No"/>
    <x v="0"/>
    <x v="4"/>
    <s v="No"/>
    <x v="2"/>
    <n v="19"/>
  </r>
  <r>
    <s v="Week 13"/>
    <x v="0"/>
    <s v="Nasarawa"/>
    <s v="Karu"/>
    <m/>
    <s v="Angwan Tiv"/>
    <x v="0"/>
    <x v="0"/>
    <s v="14/7/2018"/>
    <x v="0"/>
    <n v="14"/>
    <n v="7"/>
    <n v="2018"/>
    <d v="2018-07-14T00:00:00"/>
    <s v="NA/KA/NK/MA/LA/04"/>
    <n v="19"/>
    <x v="0"/>
    <s v="Yes"/>
    <x v="0"/>
    <s v="Neither"/>
    <s v="Yes"/>
    <s v="No"/>
    <s v="No"/>
    <x v="0"/>
    <x v="4"/>
    <s v="Yes"/>
    <x v="2"/>
    <n v="19"/>
  </r>
  <r>
    <s v="Week 13"/>
    <x v="0"/>
    <s v="Nasarawa"/>
    <s v="Karu"/>
    <m/>
    <s v="Angwan Tiv"/>
    <x v="0"/>
    <x v="0"/>
    <s v="14/7/2018"/>
    <x v="0"/>
    <n v="14"/>
    <n v="7"/>
    <n v="2018"/>
    <d v="2018-07-14T00:00:00"/>
    <s v="NA/KA/NK/VA/RO/01"/>
    <n v="18"/>
    <x v="0"/>
    <s v="Yes"/>
    <x v="0"/>
    <s v="Neither"/>
    <s v="Yes"/>
    <s v="No"/>
    <s v="No"/>
    <x v="0"/>
    <x v="10"/>
    <s v="Yes"/>
    <x v="2"/>
    <n v="18"/>
  </r>
  <r>
    <s v="Week 13"/>
    <x v="0"/>
    <s v="Nasarawa"/>
    <s v="Karu"/>
    <m/>
    <s v="Angwan Tiv"/>
    <x v="0"/>
    <x v="0"/>
    <s v="14/7/2018"/>
    <x v="0"/>
    <n v="14"/>
    <n v="7"/>
    <n v="2018"/>
    <d v="2018-07-14T00:00:00"/>
    <s v="NA/KA/NK/JU/JU/03"/>
    <n v="19"/>
    <x v="0"/>
    <s v="Yes"/>
    <x v="0"/>
    <s v="Neither"/>
    <s v="Yes"/>
    <s v="No"/>
    <s v="No"/>
    <x v="0"/>
    <x v="5"/>
    <s v="No"/>
    <x v="2"/>
    <n v="19"/>
  </r>
  <r>
    <s v="Week 13"/>
    <x v="0"/>
    <s v="Nasarawa"/>
    <s v="Karu"/>
    <m/>
    <s v="Angwan Tiv"/>
    <x v="0"/>
    <x v="0"/>
    <s v="14/7/2018"/>
    <x v="0"/>
    <n v="14"/>
    <n v="7"/>
    <n v="2018"/>
    <d v="2018-07-14T00:00:00"/>
    <s v="NA/KA/NK/KE/BL/01"/>
    <n v="19"/>
    <x v="0"/>
    <s v="Yes"/>
    <x v="0"/>
    <s v="Neither"/>
    <s v="No"/>
    <s v="No"/>
    <s v="No"/>
    <x v="0"/>
    <x v="0"/>
    <s v="No"/>
    <x v="0"/>
    <n v="19"/>
  </r>
  <r>
    <s v="Week 13"/>
    <x v="0"/>
    <s v="Nasarawa"/>
    <s v="Karu"/>
    <m/>
    <s v="Angwan Tiv"/>
    <x v="0"/>
    <x v="0"/>
    <s v="14/7/2018"/>
    <x v="0"/>
    <n v="14"/>
    <n v="7"/>
    <n v="2018"/>
    <d v="2018-07-14T00:00:00"/>
    <s v="NA/KA/NK/NN/IM/02"/>
    <n v="18"/>
    <x v="2"/>
    <s v="Yes"/>
    <x v="2"/>
    <s v="Neither"/>
    <s v="Yes"/>
    <s v="No"/>
    <s v="No"/>
    <x v="0"/>
    <x v="5"/>
    <s v="No"/>
    <x v="1"/>
    <n v="18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A/FA/AG/04"/>
    <n v="15"/>
    <x v="0"/>
    <s v="Yes"/>
    <x v="0"/>
    <s v="Neither"/>
    <s v="Yes"/>
    <s v="Yes"/>
    <s v="No"/>
    <x v="0"/>
    <x v="3"/>
    <s v="Yes"/>
    <x v="2"/>
    <e v="#N/A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TH/AL/03"/>
    <n v="19"/>
    <x v="2"/>
    <s v="Yes"/>
    <x v="3"/>
    <s v="Neither"/>
    <s v="No"/>
    <s v="No"/>
    <s v="No"/>
    <x v="0"/>
    <x v="0"/>
    <s v="No"/>
    <x v="1"/>
    <n v="19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MA/BO/12"/>
    <n v="17"/>
    <x v="0"/>
    <s v="Yes"/>
    <x v="0"/>
    <s v="Neither"/>
    <s v="No"/>
    <s v="No"/>
    <s v="No"/>
    <x v="0"/>
    <x v="0"/>
    <s v="No"/>
    <x v="0"/>
    <n v="17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AI/TI/01"/>
    <n v="17"/>
    <x v="1"/>
    <s v="Yes"/>
    <x v="0"/>
    <s v="Neither"/>
    <s v="Yes"/>
    <s v="Yes"/>
    <s v="Yes"/>
    <x v="0"/>
    <x v="10"/>
    <s v="No"/>
    <x v="2"/>
    <n v="17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FA/LI/01"/>
    <n v="15"/>
    <x v="1"/>
    <s v="Yes"/>
    <x v="1"/>
    <s v="Neither"/>
    <s v="Yes"/>
    <s v="Yes"/>
    <s v="Yes"/>
    <x v="0"/>
    <x v="1"/>
    <s v="No"/>
    <x v="1"/>
    <n v="15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PR/ON/02"/>
    <n v="15"/>
    <x v="1"/>
    <s v="Yes"/>
    <x v="1"/>
    <s v="Condom"/>
    <s v="Yes"/>
    <s v="Yes"/>
    <s v="Yes"/>
    <x v="0"/>
    <x v="3"/>
    <s v="Yes"/>
    <x v="1"/>
    <n v="15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JE/NA/01"/>
    <n v="16"/>
    <x v="1"/>
    <s v="Yes"/>
    <x v="1"/>
    <s v="Condom"/>
    <s v="Yes"/>
    <s v="Yes"/>
    <s v="Yes"/>
    <x v="0"/>
    <x v="2"/>
    <s v="No"/>
    <x v="1"/>
    <n v="16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PA/BL/01"/>
    <n v="18"/>
    <x v="1"/>
    <s v="Yes"/>
    <x v="1"/>
    <s v="Condom"/>
    <s v="Yes"/>
    <s v="No"/>
    <s v="No"/>
    <x v="0"/>
    <x v="2"/>
    <s v="No"/>
    <x v="1"/>
    <n v="18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GI/IR/01"/>
    <n v="15"/>
    <x v="1"/>
    <s v="Yes"/>
    <x v="0"/>
    <s v="Neither"/>
    <s v="Yes"/>
    <s v="Yes"/>
    <s v="Yes"/>
    <x v="0"/>
    <x v="2"/>
    <s v="No"/>
    <x v="2"/>
    <n v="15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JO/JU/02"/>
    <n v="17"/>
    <x v="0"/>
    <s v="Yes"/>
    <x v="0"/>
    <s v="Neither"/>
    <s v="No"/>
    <s v="No"/>
    <s v="No"/>
    <x v="0"/>
    <x v="0"/>
    <s v="No"/>
    <x v="0"/>
    <n v="17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JO/AB/02"/>
    <n v="17"/>
    <x v="1"/>
    <s v="Yes"/>
    <x v="0"/>
    <s v="Neither"/>
    <s v="Yes"/>
    <s v="Yes"/>
    <s v="Yes"/>
    <x v="0"/>
    <x v="2"/>
    <s v="No"/>
    <x v="2"/>
    <n v="17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BL/JU/02"/>
    <n v="15"/>
    <x v="0"/>
    <s v="Yes"/>
    <x v="0"/>
    <s v="Neither"/>
    <s v="No"/>
    <s v="No"/>
    <s v="No"/>
    <x v="0"/>
    <x v="0"/>
    <s v="No"/>
    <x v="0"/>
    <n v="17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CH/JU/01"/>
    <n v="17"/>
    <x v="0"/>
    <s v="Yes"/>
    <x v="0"/>
    <s v="Neither"/>
    <s v="No"/>
    <s v="No"/>
    <s v="No"/>
    <x v="0"/>
    <x v="0"/>
    <s v="No"/>
    <x v="0"/>
    <n v="17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JA/HA/02"/>
    <n v="15"/>
    <x v="0"/>
    <s v="Yes"/>
    <x v="0"/>
    <s v="Neither"/>
    <s v="No"/>
    <s v="No"/>
    <s v="No"/>
    <x v="0"/>
    <x v="0"/>
    <s v="No"/>
    <x v="0"/>
    <n v="15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GO/VI/02"/>
    <n v="16"/>
    <x v="1"/>
    <s v="Yes"/>
    <x v="4"/>
    <s v="Neither"/>
    <s v="Yes"/>
    <s v="No"/>
    <s v="No"/>
    <x v="0"/>
    <x v="3"/>
    <s v="Yes"/>
    <x v="1"/>
    <n v="16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CH/RO/01"/>
    <n v="18"/>
    <x v="0"/>
    <s v="Yes"/>
    <x v="0"/>
    <s v="Neither"/>
    <s v="Yes"/>
    <s v="No"/>
    <s v="No"/>
    <x v="0"/>
    <x v="3"/>
    <s v="No"/>
    <x v="2"/>
    <n v="18"/>
  </r>
  <r>
    <s v="Week 13"/>
    <x v="0"/>
    <s v="Nasarawa"/>
    <s v="Karu"/>
    <m/>
    <s v="Angwan Tiv"/>
    <x v="0"/>
    <x v="0"/>
    <s v="14/7/2018"/>
    <x v="1"/>
    <n v="14"/>
    <n v="7"/>
    <n v="2018"/>
    <d v="2018-07-14T00:00:00"/>
    <s v="NA/KA/NK/HA/GR/01"/>
    <n v="16"/>
    <x v="1"/>
    <s v="Yes"/>
    <x v="2"/>
    <s v="Neither"/>
    <s v="Yes"/>
    <s v="Yes"/>
    <s v="Yes"/>
    <x v="0"/>
    <x v="2"/>
    <s v="No"/>
    <x v="1"/>
    <n v="15"/>
  </r>
  <r>
    <m/>
    <x v="1"/>
    <m/>
    <m/>
    <m/>
    <m/>
    <x v="2"/>
    <x v="1"/>
    <m/>
    <x v="3"/>
    <m/>
    <m/>
    <m/>
    <m/>
    <m/>
    <m/>
    <x v="3"/>
    <m/>
    <x v="5"/>
    <m/>
    <m/>
    <m/>
    <m/>
    <x v="2"/>
    <x v="13"/>
    <m/>
    <x v="3"/>
    <m/>
  </r>
  <r>
    <m/>
    <x v="1"/>
    <m/>
    <m/>
    <m/>
    <m/>
    <x v="2"/>
    <x v="1"/>
    <m/>
    <x v="3"/>
    <m/>
    <m/>
    <m/>
    <m/>
    <m/>
    <m/>
    <x v="3"/>
    <m/>
    <x v="5"/>
    <m/>
    <m/>
    <m/>
    <m/>
    <x v="2"/>
    <x v="13"/>
    <m/>
    <x v="3"/>
    <m/>
  </r>
  <r>
    <m/>
    <x v="1"/>
    <m/>
    <m/>
    <m/>
    <m/>
    <x v="2"/>
    <x v="1"/>
    <m/>
    <x v="3"/>
    <m/>
    <m/>
    <m/>
    <m/>
    <m/>
    <m/>
    <x v="3"/>
    <m/>
    <x v="5"/>
    <m/>
    <m/>
    <m/>
    <m/>
    <x v="2"/>
    <x v="13"/>
    <m/>
    <x v="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3"/>
  </r>
  <r>
    <x v="3"/>
  </r>
  <r>
    <x v="2"/>
  </r>
  <r>
    <x v="0"/>
  </r>
  <r>
    <x v="3"/>
  </r>
  <r>
    <x v="3"/>
  </r>
  <r>
    <x v="0"/>
  </r>
  <r>
    <x v="2"/>
  </r>
  <r>
    <x v="2"/>
  </r>
  <r>
    <x v="2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4"/>
  </r>
  <r>
    <x v="4"/>
  </r>
  <r>
    <x v="4"/>
  </r>
  <r>
    <x v="4"/>
  </r>
  <r>
    <x v="4"/>
  </r>
  <r>
    <x v="4"/>
  </r>
  <r>
    <x v="2"/>
  </r>
  <r>
    <x v="2"/>
  </r>
  <r>
    <x v="0"/>
  </r>
  <r>
    <x v="0"/>
  </r>
  <r>
    <x v="0"/>
  </r>
  <r>
    <x v="0"/>
  </r>
  <r>
    <x v="0"/>
  </r>
  <r>
    <x v="3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2"/>
  </r>
  <r>
    <x v="1"/>
  </r>
  <r>
    <x v="3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3"/>
  </r>
  <r>
    <x v="3"/>
  </r>
  <r>
    <x v="2"/>
  </r>
  <r>
    <x v="0"/>
  </r>
  <r>
    <x v="3"/>
  </r>
  <r>
    <x v="0"/>
  </r>
  <r>
    <x v="0"/>
  </r>
  <r>
    <x v="5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3"/>
  </r>
  <r>
    <x v="3"/>
  </r>
  <r>
    <x v="2"/>
  </r>
  <r>
    <x v="2"/>
  </r>
  <r>
    <x v="2"/>
  </r>
  <r>
    <x v="3"/>
  </r>
  <r>
    <x v="3"/>
  </r>
  <r>
    <x v="3"/>
  </r>
  <r>
    <x v="2"/>
  </r>
  <r>
    <x v="2"/>
  </r>
  <r>
    <x v="0"/>
  </r>
  <r>
    <x v="2"/>
  </r>
  <r>
    <x v="2"/>
  </r>
  <r>
    <x v="2"/>
  </r>
  <r>
    <x v="0"/>
  </r>
  <r>
    <x v="0"/>
  </r>
  <r>
    <x v="3"/>
  </r>
  <r>
    <x v="2"/>
  </r>
  <r>
    <x v="0"/>
  </r>
  <r>
    <x v="2"/>
  </r>
  <r>
    <x v="2"/>
  </r>
  <r>
    <x v="3"/>
  </r>
  <r>
    <x v="2"/>
  </r>
  <r>
    <x v="0"/>
  </r>
  <r>
    <x v="0"/>
  </r>
  <r>
    <x v="2"/>
  </r>
  <r>
    <x v="0"/>
  </r>
  <r>
    <x v="2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3"/>
  </r>
  <r>
    <x v="0"/>
  </r>
  <r>
    <x v="2"/>
  </r>
  <r>
    <x v="2"/>
  </r>
  <r>
    <x v="3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2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2"/>
  </r>
  <r>
    <x v="2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2"/>
  </r>
  <r>
    <x v="3"/>
  </r>
  <r>
    <x v="2"/>
  </r>
  <r>
    <x v="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3"/>
  </r>
  <r>
    <x v="2"/>
  </r>
  <r>
    <x v="2"/>
  </r>
  <r>
    <x v="2"/>
  </r>
  <r>
    <x v="3"/>
  </r>
  <r>
    <x v="3"/>
  </r>
  <r>
    <x v="1"/>
  </r>
  <r>
    <x v="3"/>
  </r>
  <r>
    <x v="2"/>
  </r>
  <r>
    <x v="2"/>
  </r>
  <r>
    <x v="3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2">
  <r>
    <s v="Week 1"/>
    <s v="Northern"/>
    <s v="Nasarawa"/>
    <s v="Karu"/>
    <s v="Karu"/>
    <s v="Angwan Tiv"/>
    <x v="0"/>
    <s v="Cluster"/>
    <x v="0"/>
    <n v="19"/>
    <x v="0"/>
    <x v="0"/>
    <d v="2018-04-19T00:00:00"/>
    <s v="NA/KA/NK/HE/MA/05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"/>
    <s v="Northern"/>
    <s v="Nasarawa"/>
    <s v="Karu"/>
    <s v="Karu"/>
    <s v="Angwan Tiv"/>
    <x v="0"/>
    <s v="Cluster"/>
    <x v="0"/>
    <n v="19"/>
    <x v="0"/>
    <x v="0"/>
    <d v="2018-04-19T00:00:00"/>
    <s v="NA/KA/NK/DO/L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"/>
    <s v="Northern"/>
    <s v="Nasarawa"/>
    <s v="Karu"/>
    <s v="Karu"/>
    <s v="Angwan Tiv"/>
    <x v="0"/>
    <s v="Cluster"/>
    <x v="0"/>
    <n v="19"/>
    <x v="0"/>
    <x v="0"/>
    <d v="2018-04-19T00:00:00"/>
    <s v="NA/KA/NK/RE/SA/02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"/>
    <s v="Northern"/>
    <s v="Nasarawa"/>
    <s v="Karu"/>
    <s v="Karu"/>
    <s v="Angwan Tiv"/>
    <x v="0"/>
    <s v="Cluster"/>
    <x v="0"/>
    <n v="19"/>
    <x v="0"/>
    <x v="0"/>
    <d v="2018-04-19T00:00:00"/>
    <s v="NA/KA/NK/FA/SA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1"/>
    <s v="Northern"/>
    <s v="Nasarawa"/>
    <s v="Karu"/>
    <s v="Karu"/>
    <s v="Angwan Tiv"/>
    <x v="0"/>
    <s v="Cluster"/>
    <x v="1"/>
    <n v="19"/>
    <x v="0"/>
    <x v="0"/>
    <d v="2018-04-19T00:00:00"/>
    <s v="NA/KA/NK/CH/LA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FA/SA/01"/>
    <x v="2"/>
    <s v="C: Repea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HE/MA/05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CY/RO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JE/ME/04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HA/GR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DE/MA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KA/GR/04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FA/RO/05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BL/JU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JE/JU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MA/CH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GL/GR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HA/MA/08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BL/GR/03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PA/AI/02"/>
    <x v="3"/>
    <s v="A: First Visit"/>
    <s v="Yes"/>
    <s v="5: Condoms"/>
    <s v="Condom"/>
    <s v="Yes"/>
    <s v="No"/>
    <s v="No"/>
    <s v="Not Pregnant"/>
    <s v="3c: Injection - Depo Provera"/>
    <s v="Yes"/>
    <s v="Yes"/>
    <s v="Yes"/>
    <x v="1"/>
    <n v="18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NA/EL/03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JU/HA/04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DO/LA/03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YE/MA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JE/JU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HA/GR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CH/LA/01"/>
    <x v="3"/>
    <s v="C: Repea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FR/AG/02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1"/>
    <s v="Northern"/>
    <s v="Nasarawa"/>
    <s v="Karu"/>
    <s v="Karu"/>
    <s v="Angwan Tiv"/>
    <x v="0"/>
    <s v="Cluster"/>
    <x v="1"/>
    <n v="21"/>
    <x v="0"/>
    <x v="0"/>
    <d v="2018-04-21T00:00:00"/>
    <s v="NA/KA/NK/VI/SU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AI/HA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FA/ZA/03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BA/HA/06"/>
    <x v="3"/>
    <s v="A: First Visit"/>
    <s v="Yes"/>
    <s v="0: No Method"/>
    <s v="Condom"/>
    <s v="Yes"/>
    <s v="No"/>
    <s v="No"/>
    <s v="Not Pregnant"/>
    <s v="2b: Implant - Implanon"/>
    <s v="Yes"/>
    <s v="Yes"/>
    <s v="Yes"/>
    <x v="1"/>
    <n v="18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RA/KA/02"/>
    <x v="2"/>
    <s v="A: First Visit"/>
    <s v="Yes"/>
    <s v="0: No Method"/>
    <s v="Neither"/>
    <s v="No"/>
    <s v="No"/>
    <s v="No"/>
    <s v="Pregnant"/>
    <s v="0: No Method"/>
    <s v="No"/>
    <s v="No"/>
    <s v="No"/>
    <x v="3"/>
    <n v="19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AM/MA/0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AM/AM/04"/>
    <x v="2"/>
    <s v="A: First Visit"/>
    <s v="Yes"/>
    <s v="5: Condoms"/>
    <s v="Condom"/>
    <s v="No"/>
    <s v="No"/>
    <s v="No"/>
    <s v="Not Pregnant"/>
    <s v="6a: Condom - Male"/>
    <s v="No"/>
    <s v="Yes"/>
    <s v="Yes"/>
    <x v="1"/>
    <n v="19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SH/HA/04"/>
    <x v="2"/>
    <s v="A: First Visit"/>
    <s v="Yes"/>
    <s v="5: Condoms"/>
    <s v="Condom"/>
    <s v="No"/>
    <s v="No"/>
    <s v="No"/>
    <s v="Not Pregnant"/>
    <s v="6a: Condom - Male"/>
    <s v="No"/>
    <s v="Yes"/>
    <s v="Yes"/>
    <x v="1"/>
    <n v="19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HA/H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HA/MA/01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AI/AM/06"/>
    <x v="2"/>
    <s v="A: First Visit"/>
    <s v="Yes"/>
    <s v="5: Condoms"/>
    <s v="Condom"/>
    <s v="No"/>
    <s v="No"/>
    <s v="No"/>
    <s v="Not Pregnant"/>
    <s v="4a: Pills - Microgynon"/>
    <s v="No"/>
    <s v="Yes"/>
    <s v="Yes"/>
    <x v="1"/>
    <n v="19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ZA/NA/01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HA/HA/05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RU/ZA/04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NA/HA/01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2"/>
    <s v="Northern"/>
    <s v="Nasarawa"/>
    <s v="Karu"/>
    <s v="Karu"/>
    <s v="Mararaba Gurku"/>
    <x v="1"/>
    <s v="Cluster +"/>
    <x v="0"/>
    <n v="23"/>
    <x v="0"/>
    <x v="0"/>
    <d v="2018-04-23T00:00:00"/>
    <s v="NA/KA/MA/MA/RU/04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2"/>
    <s v="Northern"/>
    <s v="Nasarawa"/>
    <s v="Karu"/>
    <s v="Karu"/>
    <s v="Mararaba Gurku"/>
    <x v="1"/>
    <s v="Cluster +"/>
    <x v="0"/>
    <n v="25"/>
    <x v="0"/>
    <x v="0"/>
    <d v="2018-04-25T00:00:00"/>
    <s v="NA/KA/MA/HA/FA/08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2"/>
    <s v="Northern"/>
    <s v="Nasarawa"/>
    <s v="Karu"/>
    <s v="Karu"/>
    <s v="Mararaba Gurku"/>
    <x v="1"/>
    <s v="Cluster +"/>
    <x v="0"/>
    <n v="25"/>
    <x v="0"/>
    <x v="0"/>
    <d v="2018-04-25T00:00:00"/>
    <s v="NA/KA/MA/SA/AI/03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2"/>
    <s v="Northern"/>
    <s v="Nasarawa"/>
    <s v="Karu"/>
    <s v="Karu"/>
    <s v="Mararaba Gurku"/>
    <x v="1"/>
    <s v="Cluster +"/>
    <x v="0"/>
    <n v="25"/>
    <x v="0"/>
    <x v="0"/>
    <d v="2018-04-25T00:00:00"/>
    <s v="NA/KA/MA/SA/HA/04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NO"/>
    <m/>
    <m/>
    <m/>
    <m/>
  </r>
  <r>
    <s v="Week 2"/>
    <s v="Northern"/>
    <s v="Nasarawa"/>
    <s v="Karu"/>
    <s v="Karu"/>
    <s v="Mararaba Gurku"/>
    <x v="1"/>
    <s v="Cluster +"/>
    <x v="0"/>
    <n v="25"/>
    <x v="0"/>
    <x v="0"/>
    <d v="2018-04-25T00:00:00"/>
    <s v="NA/KA/MA/MA/FA/01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5"/>
    <x v="0"/>
    <x v="0"/>
    <d v="2018-04-25T00:00:00"/>
    <s v="NA/KA/MA/HA/HA/02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2"/>
    <s v="Northern"/>
    <s v="Nasarawa"/>
    <s v="Karu"/>
    <s v="Karu"/>
    <s v="Mararaba Gurku"/>
    <x v="1"/>
    <s v="Cluster +"/>
    <x v="0"/>
    <n v="25"/>
    <x v="0"/>
    <x v="0"/>
    <d v="2018-04-25T00:00:00"/>
    <s v="NA/KA/MA/SU/AD/04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2"/>
    <s v="Northern"/>
    <s v="Nasarawa"/>
    <s v="Karu"/>
    <s v="Karu"/>
    <s v="Mararaba Gurku"/>
    <x v="1"/>
    <s v="Cluster +"/>
    <x v="0"/>
    <n v="25"/>
    <x v="0"/>
    <x v="0"/>
    <d v="2018-04-25T00:00:00"/>
    <s v="NA/KA/MA/AI/FA/0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5"/>
    <x v="0"/>
    <x v="0"/>
    <d v="2018-04-25T00:00:00"/>
    <s v="NA/KA/MA/FA/AM/01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2"/>
    <s v="Northern"/>
    <s v="Nasarawa"/>
    <s v="Karu"/>
    <s v="Karu"/>
    <s v="Mararaba Gurku"/>
    <x v="1"/>
    <s v="Cluster +"/>
    <x v="0"/>
    <n v="25"/>
    <x v="0"/>
    <x v="0"/>
    <d v="2018-04-25T00:00:00"/>
    <s v="NA/KA/MA/FA/HA/02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NO"/>
    <m/>
    <m/>
    <m/>
    <m/>
  </r>
  <r>
    <s v="Week 2"/>
    <s v="Northern"/>
    <s v="Nasarawa"/>
    <s v="Karu"/>
    <s v="Karu"/>
    <s v="Mararaba Gurku"/>
    <x v="1"/>
    <s v="Cluster +"/>
    <x v="0"/>
    <n v="25"/>
    <x v="0"/>
    <x v="0"/>
    <d v="2018-04-25T00:00:00"/>
    <s v="NA/KA/MA/AZ/HA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6"/>
    <x v="0"/>
    <x v="0"/>
    <d v="2018-04-26T00:00:00"/>
    <s v="NA/KA/MA/HA/LY/06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6"/>
    <x v="0"/>
    <x v="0"/>
    <d v="2018-04-26T00:00:00"/>
    <s v="NA/KA/MA/FA/HU/04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6"/>
    <x v="0"/>
    <x v="0"/>
    <d v="2018-04-26T00:00:00"/>
    <s v="NA/KA/MA/NY/KA/07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6"/>
    <x v="0"/>
    <x v="0"/>
    <d v="2018-04-26T00:00:00"/>
    <s v="NA/KA/MA/FA/ES/04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7"/>
    <x v="0"/>
    <x v="0"/>
    <d v="2018-04-27T00:00:00"/>
    <s v="NA/KA/MA/MA/HA/04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7"/>
    <x v="0"/>
    <x v="0"/>
    <d v="2018-04-27T00:00:00"/>
    <s v="NA/KA/MA/KH/AD/02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7"/>
    <x v="0"/>
    <x v="0"/>
    <d v="2018-04-27T00:00:00"/>
    <s v="NA/KA/MA/MA/FA/07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2"/>
    <s v="Northern"/>
    <s v="Nasarawa"/>
    <s v="Karu"/>
    <s v="Karu"/>
    <s v="Mararaba Gurku"/>
    <x v="1"/>
    <s v="Cluster +"/>
    <x v="0"/>
    <n v="27"/>
    <x v="0"/>
    <x v="0"/>
    <d v="2018-04-27T00:00:00"/>
    <s v="NA/KA/MA/AI/JA/02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2"/>
    <s v="Northern"/>
    <s v="Nasarawa"/>
    <s v="Karu"/>
    <s v="Karu"/>
    <s v="Mararaba Gurku"/>
    <x v="1"/>
    <s v="Cluster +"/>
    <x v="0"/>
    <n v="27"/>
    <x v="0"/>
    <x v="0"/>
    <d v="2018-04-27T00:00:00"/>
    <s v="NA/KA/MA/HA/RU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27"/>
    <x v="0"/>
    <x v="0"/>
    <d v="2018-04-27T00:00:00"/>
    <s v="NA/KA/MA/IK/HA/01"/>
    <x v="2"/>
    <s v="A: First Visit"/>
    <s v="Yes"/>
    <s v="0: No Method"/>
    <s v="Neither"/>
    <s v="No"/>
    <s v="No"/>
    <s v="No"/>
    <s v="Not Pregnant"/>
    <s v="6a: Condom - Male"/>
    <s v="Yes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30"/>
    <x v="0"/>
    <x v="0"/>
    <d v="2018-04-30T00:00:00"/>
    <s v="NA/KA/MA/PE/GR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2"/>
    <s v="Northern"/>
    <s v="Nasarawa"/>
    <s v="Karu"/>
    <s v="Karu"/>
    <s v="Mararaba Gurku"/>
    <x v="1"/>
    <s v="Cluster +"/>
    <x v="0"/>
    <n v="30"/>
    <x v="0"/>
    <x v="0"/>
    <d v="2018-04-30T00:00:00"/>
    <s v="NA/KA/MA/FA/RA/06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2"/>
    <s v="Northern"/>
    <s v="Nasarawa"/>
    <s v="Karu"/>
    <s v="Karu"/>
    <s v="Angwan Tiv"/>
    <x v="0"/>
    <s v="Cluster"/>
    <x v="0"/>
    <n v="28"/>
    <x v="0"/>
    <x v="0"/>
    <d v="2018-04-28T00:00:00"/>
    <s v="NA/KA/NK/BL/ES/03"/>
    <x v="3"/>
    <s v="A: First Visit"/>
    <s v="Yes"/>
    <s v="5: Condoms"/>
    <s v="Condom"/>
    <s v="No"/>
    <s v="No"/>
    <s v="No"/>
    <s v="Not Pregnant"/>
    <s v="6a: Condom - Male"/>
    <s v="No"/>
    <s v="Yes"/>
    <s v="Yes"/>
    <x v="1"/>
    <n v="18"/>
    <s v="NO"/>
    <m/>
    <m/>
    <m/>
    <m/>
  </r>
  <r>
    <s v="Week 2"/>
    <s v="Northern"/>
    <s v="Nasarawa"/>
    <s v="Karu"/>
    <s v="Karu"/>
    <s v="Angwan Tiv"/>
    <x v="0"/>
    <s v="Cluster"/>
    <x v="0"/>
    <n v="28"/>
    <x v="0"/>
    <x v="0"/>
    <d v="2018-04-28T00:00:00"/>
    <s v="NA/KA/NK/TA/GO/04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"/>
    <s v="Northern"/>
    <s v="Nasarawa"/>
    <s v="Karu"/>
    <s v="Karu"/>
    <s v="Angwan Tiv"/>
    <x v="0"/>
    <s v="Cluster"/>
    <x v="0"/>
    <n v="28"/>
    <x v="0"/>
    <x v="0"/>
    <d v="2018-04-28T00:00:00"/>
    <s v="NA/KA/NK/CA/GR/04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"/>
    <s v="Northern"/>
    <s v="Nasarawa"/>
    <s v="Karu"/>
    <s v="Karu"/>
    <s v="Angwan Tiv"/>
    <x v="0"/>
    <s v="Cluster"/>
    <x v="0"/>
    <n v="28"/>
    <x v="0"/>
    <x v="0"/>
    <d v="2018-04-28T00:00:00"/>
    <s v="NA/KA/NK/RI/FA/03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"/>
    <s v="Northern"/>
    <s v="Nasarawa"/>
    <s v="Karu"/>
    <s v="Karu"/>
    <s v="Angwan Tiv"/>
    <x v="0"/>
    <s v="Cluster"/>
    <x v="0"/>
    <n v="28"/>
    <x v="0"/>
    <x v="0"/>
    <d v="2018-04-28T00:00:00"/>
    <s v="NA/KA/NK/JE/JU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FR/AG/02"/>
    <x v="2"/>
    <s v="C: Repea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HA/MA/08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GO/KA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IM/HE/1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AL/JO/05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BL/GR/03"/>
    <x v="3"/>
    <s v="C: Repea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TA/GO/04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GL/GR/04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JE/ME/04"/>
    <x v="3"/>
    <s v="C: Repea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MA/GR/02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FA/RO/05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MA/CH/02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JU/RA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SA/YA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BL/PA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VI/SU/04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RO/LA/02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FA/GR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RE/AL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FE/LI/02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RO/LI/06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RI/BL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OM/H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RI/FA/03"/>
    <x v="3"/>
    <s v="C: Repea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CA/GR/04"/>
    <x v="3"/>
    <s v="C: Repea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JE/JU/01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"/>
    <s v="Northern"/>
    <s v="Nasarawa"/>
    <s v="Karu"/>
    <s v="Karu"/>
    <s v="Angwan Tiv"/>
    <x v="0"/>
    <s v="Cluster"/>
    <x v="1"/>
    <n v="28"/>
    <x v="0"/>
    <x v="0"/>
    <d v="2018-04-28T00:00:00"/>
    <s v="NA/KA/NK/RU/MA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3"/>
    <s v="Northern"/>
    <s v="Nasarawa"/>
    <s v="Karu"/>
    <s v="Karu"/>
    <s v="Angwan Tiv"/>
    <x v="0"/>
    <s v="Cluster"/>
    <x v="0"/>
    <n v="30"/>
    <x v="0"/>
    <x v="0"/>
    <d v="2018-04-30T00:00:00"/>
    <s v="NA/KA/NK/NN/IM/02"/>
    <x v="3"/>
    <s v="A: First Visit"/>
    <s v="Yes"/>
    <s v="3: Injection"/>
    <s v="Neither"/>
    <s v="Yes"/>
    <s v="No"/>
    <s v="No"/>
    <s v="Not Pregnant"/>
    <s v="3b: Injection - Noristerat"/>
    <s v="No"/>
    <s v="Yes"/>
    <s v="Yes"/>
    <x v="1"/>
    <n v="18"/>
    <s v="NO"/>
    <m/>
    <m/>
    <m/>
    <m/>
  </r>
  <r>
    <s v="Week 3"/>
    <s v="Northern"/>
    <s v="Nasarawa"/>
    <s v="Karu"/>
    <s v="Karu"/>
    <s v="Angwan Tiv"/>
    <x v="0"/>
    <s v="Cluster"/>
    <x v="0"/>
    <n v="3"/>
    <x v="1"/>
    <x v="0"/>
    <d v="2018-05-03T00:00:00"/>
    <s v="NA/KA/NK/IR/JO/01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s v="NO"/>
    <m/>
    <m/>
    <m/>
    <m/>
  </r>
  <r>
    <s v="Week 3"/>
    <s v="Northern"/>
    <s v="Nasarawa"/>
    <s v="Karu"/>
    <s v="Karu"/>
    <s v="Angwan Tiv"/>
    <x v="0"/>
    <s v="Cluster"/>
    <x v="0"/>
    <n v="4"/>
    <x v="1"/>
    <x v="0"/>
    <d v="2018-05-04T00:00:00"/>
    <s v="NA/KA/NK/RU/CO/07"/>
    <x v="2"/>
    <s v="A: First Visit"/>
    <s v="Yes"/>
    <s v="5: Condoms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3"/>
    <s v="Northern"/>
    <s v="Nasarawa"/>
    <s v="Karu"/>
    <s v="Karu"/>
    <s v="Angwan Tiv"/>
    <x v="0"/>
    <s v="Cluster"/>
    <x v="0"/>
    <n v="4"/>
    <x v="1"/>
    <x v="0"/>
    <d v="2018-05-04T00:00:00"/>
    <s v="NA/KA/NK/MS/WA/01"/>
    <x v="0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7"/>
    <s v="NO"/>
    <m/>
    <m/>
    <m/>
    <m/>
  </r>
  <r>
    <s v="Week 3"/>
    <s v="Northern"/>
    <s v="Nasarawa"/>
    <s v="Karu"/>
    <s v="Karu"/>
    <s v="Angwan Tiv"/>
    <x v="0"/>
    <s v="Cluster"/>
    <x v="0"/>
    <n v="4"/>
    <x v="1"/>
    <x v="0"/>
    <d v="2018-05-04T00:00:00"/>
    <s v="NA/KA/NK/AG/CH/02"/>
    <x v="2"/>
    <s v="A: First Visit"/>
    <s v="Yes"/>
    <s v="2: Implant"/>
    <s v="Neither"/>
    <s v="No"/>
    <s v="No"/>
    <s v="No"/>
    <s v="Not Pregnant"/>
    <s v="6a: Condom - Male"/>
    <s v="No"/>
    <s v="Yes"/>
    <s v="Yes"/>
    <x v="1"/>
    <n v="19"/>
    <s v="NO"/>
    <m/>
    <m/>
    <m/>
    <m/>
  </r>
  <r>
    <s v="Week 3"/>
    <s v="Northern"/>
    <s v="Nasarawa"/>
    <s v="Karu"/>
    <s v="Karu"/>
    <s v="Angwan Tiv"/>
    <x v="0"/>
    <s v="Cluster"/>
    <x v="1"/>
    <n v="5"/>
    <x v="1"/>
    <x v="0"/>
    <d v="2018-05-05T00:00:00"/>
    <s v="NA/KA/NK/GO/KA/03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3"/>
    <s v="Northern"/>
    <s v="Nasarawa"/>
    <s v="Karu"/>
    <s v="Karu"/>
    <s v="Angwan Tiv"/>
    <x v="0"/>
    <s v="Cluster"/>
    <x v="1"/>
    <n v="5"/>
    <x v="1"/>
    <x v="0"/>
    <d v="2018-05-05T00:00:00"/>
    <s v="NA/KA/NK/RE/SA/02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3"/>
    <s v="Northern"/>
    <s v="Nasarawa"/>
    <s v="Karu"/>
    <s v="Karu"/>
    <s v="Angwan Tiv"/>
    <x v="0"/>
    <s v="Cluster"/>
    <x v="1"/>
    <n v="5"/>
    <x v="1"/>
    <x v="0"/>
    <d v="2018-05-05T00:00:00"/>
    <s v="NA/KA/NK/FA/SA/01"/>
    <x v="2"/>
    <s v="C: Repea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3"/>
    <s v="Northern"/>
    <s v="Nasarawa"/>
    <s v="Karu"/>
    <s v="Karu"/>
    <s v="Angwan Tiv"/>
    <x v="0"/>
    <s v="Cluster"/>
    <x v="1"/>
    <n v="5"/>
    <x v="1"/>
    <x v="0"/>
    <d v="2018-05-05T00:00:00"/>
    <s v="NA/KA/NK/AG/CH/02"/>
    <x v="2"/>
    <s v="C: Repeat Visit"/>
    <s v="Yes"/>
    <s v="5: Condoms"/>
    <s v="Condom"/>
    <s v="Yes"/>
    <s v="No"/>
    <s v="No"/>
    <s v="Not Pregnant"/>
    <s v="3b: Injection - Noristerat"/>
    <s v="Yes"/>
    <s v="Yes"/>
    <s v="Yes"/>
    <x v="1"/>
    <n v="19"/>
    <s v="NO"/>
    <m/>
    <m/>
    <m/>
    <m/>
  </r>
  <r>
    <s v="Week 3"/>
    <s v="Northern"/>
    <s v="Nasarawa"/>
    <s v="Karu"/>
    <s v="Karu"/>
    <s v="Angwan Tiv"/>
    <x v="0"/>
    <s v="Cluster"/>
    <x v="1"/>
    <n v="5"/>
    <x v="1"/>
    <x v="0"/>
    <d v="2018-05-05T00:00:00"/>
    <s v="NA/KA/NK/PR/TA/10"/>
    <x v="2"/>
    <s v="A: First Visit"/>
    <s v="Yes"/>
    <s v="0: No Method"/>
    <s v="Neither"/>
    <s v="No"/>
    <s v="No"/>
    <s v="No"/>
    <s v="Not Pregnant"/>
    <s v="4a: Pills - Microgynon"/>
    <s v="Yes"/>
    <s v="No"/>
    <s v="Yes"/>
    <x v="2"/>
    <n v="19"/>
    <s v="NO"/>
    <m/>
    <m/>
    <m/>
    <m/>
  </r>
  <r>
    <s v="Week 3"/>
    <s v="Northern"/>
    <s v="Nasarawa"/>
    <s v="Karu"/>
    <s v="Karu"/>
    <s v="Angwan Tiv"/>
    <x v="0"/>
    <s v="Cluster"/>
    <x v="1"/>
    <n v="5"/>
    <x v="1"/>
    <x v="0"/>
    <d v="2018-05-05T00:00:00"/>
    <s v="NA/KA/NK/JE/ME/04"/>
    <x v="3"/>
    <s v="C: Repea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3"/>
    <s v="Northern"/>
    <s v="Nasarawa"/>
    <s v="Karu"/>
    <s v="Karu"/>
    <s v="Angwan Tiv"/>
    <x v="0"/>
    <s v="Cluster"/>
    <x v="1"/>
    <n v="5"/>
    <x v="1"/>
    <x v="0"/>
    <d v="2018-05-05T00:00:00"/>
    <s v="NA/KA/NK/GR/GO/01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3"/>
    <s v="Northern"/>
    <s v="Nasarawa"/>
    <s v="Karu"/>
    <s v="Karu"/>
    <s v="Angwan Tiv"/>
    <x v="0"/>
    <s v="Cluster"/>
    <x v="1"/>
    <n v="5"/>
    <x v="1"/>
    <x v="0"/>
    <d v="2018-05-05T00:00:00"/>
    <s v="NA/KA/NK/SA/HE/01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3"/>
    <s v="Northern"/>
    <s v="Nasarawa"/>
    <s v="Karu"/>
    <s v="Karu"/>
    <s v="Angwan Tiv"/>
    <x v="0"/>
    <s v="Cluster"/>
    <x v="1"/>
    <n v="5"/>
    <x v="1"/>
    <x v="0"/>
    <d v="2018-05-05T00:00:00"/>
    <s v="NA/KA/NK/FA/RO/05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3"/>
    <s v="Northern"/>
    <s v="Nasarawa"/>
    <s v="Karu"/>
    <s v="Karu"/>
    <s v="Angwan Tiv"/>
    <x v="0"/>
    <s v="Cluster"/>
    <x v="1"/>
    <n v="5"/>
    <x v="1"/>
    <x v="0"/>
    <d v="2018-05-05T00:00:00"/>
    <s v="NA/KA/NK/HA/FL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3"/>
    <s v="Northern"/>
    <s v="Nasarawa"/>
    <s v="Karu"/>
    <s v="Karu"/>
    <s v="Mararaba Gurku"/>
    <x v="1"/>
    <s v="Cluster +"/>
    <x v="0"/>
    <n v="2"/>
    <x v="1"/>
    <x v="0"/>
    <d v="2018-05-02T00:00:00"/>
    <s v="NA/KA/MA/GI/AS/03"/>
    <x v="3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8"/>
    <s v="NO"/>
    <m/>
    <m/>
    <m/>
    <m/>
  </r>
  <r>
    <s v="Week 3"/>
    <s v="Northern"/>
    <s v="Nasarawa"/>
    <s v="Karu"/>
    <s v="Karu"/>
    <s v="Mararaba Gurku"/>
    <x v="1"/>
    <s v="Cluster +"/>
    <x v="0"/>
    <n v="3"/>
    <x v="1"/>
    <x v="0"/>
    <d v="2018-05-03T00:00:00"/>
    <s v="NA/KA/MA/EV/CA/03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s v="NO"/>
    <m/>
    <m/>
    <m/>
    <m/>
  </r>
  <r>
    <s v="Week 3"/>
    <s v="Northern"/>
    <s v="Nasarawa"/>
    <s v="Karu"/>
    <s v="Karu"/>
    <s v="Mararaba Gurku"/>
    <x v="1"/>
    <s v="Cluster +"/>
    <x v="0"/>
    <n v="4"/>
    <x v="1"/>
    <x v="0"/>
    <d v="2018-05-04T00:00:00"/>
    <s v="NA/KA/MA/HA/AI/06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s v="NO"/>
    <m/>
    <m/>
    <m/>
    <m/>
  </r>
  <r>
    <s v="Week 3"/>
    <s v="Northern"/>
    <s v="Nasarawa"/>
    <s v="Karu"/>
    <s v="Karu"/>
    <s v="Mararaba Gurku"/>
    <x v="1"/>
    <s v="Cluster +"/>
    <x v="0"/>
    <n v="4"/>
    <x v="1"/>
    <x v="0"/>
    <d v="2018-05-04T00:00:00"/>
    <s v="NA/KA/MA/ZA/RA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3"/>
    <s v="Northern"/>
    <s v="Nasarawa"/>
    <s v="Karu"/>
    <s v="Karu"/>
    <s v="Mararaba Gurku"/>
    <x v="1"/>
    <s v="Cluster +"/>
    <x v="0"/>
    <n v="4"/>
    <x v="1"/>
    <x v="0"/>
    <d v="2018-05-04T00:00:00"/>
    <s v="NA/KA/MA/SH/HA/04"/>
    <x v="2"/>
    <s v="C: Repeat Visit"/>
    <s v="Yes"/>
    <s v="5: Condoms"/>
    <s v="Condom"/>
    <s v="No"/>
    <s v="No"/>
    <s v="No"/>
    <s v="Not Pregnant"/>
    <s v="4a: Pills - Microgynon"/>
    <s v="No"/>
    <s v="Yes"/>
    <s v="Yes"/>
    <x v="1"/>
    <n v="19"/>
    <s v="NO"/>
    <m/>
    <m/>
    <m/>
    <m/>
  </r>
  <r>
    <s v="Week 3"/>
    <s v="Northern"/>
    <s v="Nasarawa"/>
    <s v="Karu"/>
    <s v="Karu"/>
    <s v="Mararaba Gurku"/>
    <x v="1"/>
    <s v="Cluster +"/>
    <x v="0"/>
    <n v="4"/>
    <x v="1"/>
    <x v="0"/>
    <d v="2018-05-04T00:00:00"/>
    <s v="NA/KA/MA/HA/FA/04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s v="NO"/>
    <m/>
    <m/>
    <m/>
    <m/>
  </r>
  <r>
    <s v="Week 3"/>
    <s v="Northern"/>
    <s v="Nasarawa"/>
    <s v="Karu"/>
    <s v="Karu"/>
    <s v="Mararaba Gurku"/>
    <x v="1"/>
    <s v="Cluster +"/>
    <x v="2"/>
    <n v="4"/>
    <x v="1"/>
    <x v="0"/>
    <d v="2018-05-04T00:00:00"/>
    <s v="NA/KA/MA/HA/SA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3"/>
    <s v="Northern"/>
    <s v="Nasarawa"/>
    <s v="Karu"/>
    <s v="Karu"/>
    <s v="Mararaba Gurku"/>
    <x v="1"/>
    <s v="Cluster +"/>
    <x v="0"/>
    <n v="4"/>
    <x v="1"/>
    <x v="0"/>
    <d v="2018-05-04T00:00:00"/>
    <s v="NA/KA/MA/FA/AS/01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3"/>
    <s v="Northern"/>
    <s v="Nasarawa"/>
    <s v="Karu"/>
    <s v="Karu"/>
    <s v="Mararaba Gurku"/>
    <x v="1"/>
    <s v="Cluster +"/>
    <x v="2"/>
    <n v="4"/>
    <x v="1"/>
    <x v="0"/>
    <d v="2018-05-04T00:00:00"/>
    <s v="NA/KA/MA/FA/HA/05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s v="NO"/>
    <m/>
    <m/>
    <m/>
    <m/>
  </r>
  <r>
    <s v="Week 3"/>
    <s v="Northern"/>
    <s v="Nasarawa"/>
    <s v="Karu"/>
    <s v="Karu"/>
    <s v="Mararaba Gurku"/>
    <x v="1"/>
    <s v="Cluster +"/>
    <x v="2"/>
    <n v="2"/>
    <x v="1"/>
    <x v="0"/>
    <d v="2018-05-02T00:00:00"/>
    <s v="NA/KA/MA/JE/CH/05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s v="NO"/>
    <m/>
    <m/>
    <m/>
    <m/>
  </r>
  <r>
    <s v="Week 3"/>
    <s v="Northern"/>
    <s v="Nasarawa"/>
    <s v="Karu"/>
    <s v="Karu"/>
    <s v="Mararaba Gurku"/>
    <x v="1"/>
    <s v="Cluster +"/>
    <x v="2"/>
    <n v="2"/>
    <x v="1"/>
    <x v="0"/>
    <d v="2018-05-02T00:00:00"/>
    <s v="NA/KA/MA/RU/MA/04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3"/>
    <s v="Northern"/>
    <s v="Nasarawa"/>
    <s v="Karu"/>
    <s v="Karu"/>
    <s v="Mararaba Gurku"/>
    <x v="1"/>
    <s v="Cluster +"/>
    <x v="2"/>
    <n v="3"/>
    <x v="1"/>
    <x v="0"/>
    <d v="2018-05-03T00:00:00"/>
    <s v="NA/KA/MA/AB/SA/04"/>
    <x v="2"/>
    <s v="A: First Visit"/>
    <s v="Yes"/>
    <s v="0: No Method"/>
    <s v="Neither"/>
    <s v="Yes"/>
    <s v="No"/>
    <s v="No"/>
    <s v="Not Pregnant"/>
    <s v="3d: Injection - Sayana Press"/>
    <s v="No"/>
    <s v="No"/>
    <b v="0"/>
    <x v="4"/>
    <n v="19"/>
    <s v="NO"/>
    <m/>
    <m/>
    <m/>
    <m/>
  </r>
  <r>
    <s v="Week 3"/>
    <s v="Northern"/>
    <s v="Nasarawa"/>
    <s v="Karu"/>
    <s v="Karu"/>
    <s v="Mararaba Gurku"/>
    <x v="1"/>
    <s v="Cluster +"/>
    <x v="2"/>
    <n v="4"/>
    <x v="1"/>
    <x v="0"/>
    <d v="2018-05-04T00:00:00"/>
    <s v="NA/KA/MA/AS/AI/02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3"/>
    <s v="Northern"/>
    <s v="Nasarawa"/>
    <s v="Karu"/>
    <s v="Karu"/>
    <s v="Mararaba Gurku"/>
    <x v="1"/>
    <s v="Cluster +"/>
    <x v="2"/>
    <n v="4"/>
    <x v="1"/>
    <x v="0"/>
    <d v="2018-05-04T00:00:00"/>
    <s v="NA/KA/MA/SU/HA/0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3"/>
    <s v="Northern"/>
    <s v="Nasarawa"/>
    <s v="Karu"/>
    <s v="Karu"/>
    <s v="Mararaba Gurku"/>
    <x v="1"/>
    <s v="Cluster +"/>
    <x v="2"/>
    <n v="4"/>
    <x v="1"/>
    <x v="0"/>
    <d v="2018-05-04T00:00:00"/>
    <s v="NA/KA/MA/HA/ZA/02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3"/>
    <s v="Northern"/>
    <s v="Nasarawa"/>
    <s v="Karu"/>
    <s v="Karu"/>
    <s v="Mararaba Gurku"/>
    <x v="1"/>
    <s v="Cluster +"/>
    <x v="2"/>
    <n v="4"/>
    <x v="1"/>
    <x v="0"/>
    <d v="2018-05-04T00:00:00"/>
    <s v="NA/KA/MA/AI/LA/03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3"/>
    <s v="Northern"/>
    <s v="Nasarawa"/>
    <s v="Karu"/>
    <s v="Karu"/>
    <s v="Mararaba Gurku"/>
    <x v="1"/>
    <s v="Cluster +"/>
    <x v="2"/>
    <n v="4"/>
    <x v="1"/>
    <x v="0"/>
    <d v="2018-05-04T00:00:00"/>
    <s v="NA/KA/MA/FA/SA/02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4"/>
    <s v="Northern"/>
    <s v="Nasarawa"/>
    <s v="Karu"/>
    <s v="Karu"/>
    <s v="Angwan Tiv"/>
    <x v="0"/>
    <s v="Cluster"/>
    <x v="0"/>
    <n v="9"/>
    <x v="1"/>
    <x v="0"/>
    <d v="2018-05-09T00:00:00"/>
    <s v="NA/KA/NK/PR/RI/01"/>
    <x v="1"/>
    <s v="A: First Visit"/>
    <s v="Yes"/>
    <s v="0: No Method"/>
    <s v="Neither"/>
    <s v="Yes"/>
    <s v="Yes"/>
    <s v="Yes"/>
    <s v="Not Pregnant"/>
    <s v="3c: Injection - Depo Provera"/>
    <s v="Yes"/>
    <s v="No"/>
    <s v="Yes"/>
    <x v="2"/>
    <n v="15"/>
    <s v="NO"/>
    <m/>
    <m/>
    <m/>
    <m/>
  </r>
  <r>
    <s v="Week 4"/>
    <s v="Northern"/>
    <s v="Nasarawa"/>
    <s v="Karu"/>
    <s v="Karu"/>
    <s v="Angwan Tiv"/>
    <x v="0"/>
    <s v="Cluster"/>
    <x v="1"/>
    <n v="12"/>
    <x v="1"/>
    <x v="0"/>
    <d v="2018-05-12T00:00:00"/>
    <s v="NA/KA/NK/GI/JO/01"/>
    <x v="3"/>
    <s v="C: Repea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4"/>
    <s v="Northern"/>
    <s v="Nasarawa"/>
    <s v="Karu"/>
    <s v="Karu"/>
    <s v="Angwan Tiv"/>
    <x v="0"/>
    <s v="Cluster"/>
    <x v="1"/>
    <n v="12"/>
    <x v="1"/>
    <x v="0"/>
    <d v="2018-05-12T00:00:00"/>
    <s v="NA/KA/NK/RE/BL/05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4"/>
    <s v="Northern"/>
    <s v="Nasarawa"/>
    <s v="Karu"/>
    <s v="Karu"/>
    <s v="Angwan Tiv"/>
    <x v="0"/>
    <s v="Cluster"/>
    <x v="1"/>
    <n v="12"/>
    <x v="1"/>
    <x v="0"/>
    <d v="2018-05-12T00:00:00"/>
    <s v="NA/KA/NK/JA/TI/04"/>
    <x v="2"/>
    <s v="A: First Visit"/>
    <s v="Yes"/>
    <s v="0: No Method"/>
    <s v="Neither"/>
    <s v="No"/>
    <s v="No"/>
    <s v="No"/>
    <s v="Not Pregnant"/>
    <s v="4a: Pills - Microgynon"/>
    <s v="Yes"/>
    <s v="No"/>
    <s v="Yes"/>
    <x v="2"/>
    <n v="19"/>
    <s v="NO"/>
    <m/>
    <m/>
    <m/>
    <m/>
  </r>
  <r>
    <s v="Week 4"/>
    <s v="Northern"/>
    <s v="Nasarawa"/>
    <s v="Karu"/>
    <s v="Karu"/>
    <s v="Angwan Tiv"/>
    <x v="0"/>
    <s v="Cluster"/>
    <x v="1"/>
    <n v="12"/>
    <x v="1"/>
    <x v="0"/>
    <d v="2018-05-12T00:00:00"/>
    <s v="NA/KA/NK/GO/KA/03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4"/>
    <s v="Northern"/>
    <s v="Nasarawa"/>
    <s v="Karu"/>
    <s v="Karu"/>
    <s v="Angwan Tiv"/>
    <x v="0"/>
    <s v="Cluster"/>
    <x v="1"/>
    <n v="12"/>
    <x v="1"/>
    <x v="0"/>
    <d v="2018-05-12T00:00:00"/>
    <s v="NA/KA/NK/PE/JU/03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4"/>
    <s v="Northern"/>
    <s v="Nasarawa"/>
    <s v="Karu"/>
    <s v="Karu"/>
    <s v="Angwan Tiv"/>
    <x v="0"/>
    <s v="Cluster"/>
    <x v="1"/>
    <n v="12"/>
    <x v="1"/>
    <x v="0"/>
    <d v="2018-05-12T00:00:00"/>
    <s v="NA/KA/NK/AN/JO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4"/>
    <s v="Northern"/>
    <s v="Nasarawa"/>
    <s v="Karu"/>
    <s v="Karu"/>
    <s v="Angwan Tiv"/>
    <x v="0"/>
    <s v="Cluster"/>
    <x v="1"/>
    <n v="12"/>
    <x v="1"/>
    <x v="0"/>
    <d v="2018-05-12T00:00:00"/>
    <s v="NA/KA/NK/JU/RA/01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4"/>
    <s v="Northern"/>
    <s v="Nasarawa"/>
    <s v="Karu"/>
    <s v="Karu"/>
    <s v="Angwan Tiv"/>
    <x v="0"/>
    <s v="Cluster"/>
    <x v="1"/>
    <n v="12"/>
    <x v="1"/>
    <x v="0"/>
    <d v="2018-05-12T00:00:00"/>
    <s v="NA/KA/NK/JO/BL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4"/>
    <s v="Northern"/>
    <s v="Nasarawa"/>
    <s v="Karu"/>
    <s v="Karu"/>
    <s v="Angwan Tiv"/>
    <x v="0"/>
    <s v="Cluster"/>
    <x v="1"/>
    <n v="12"/>
    <x v="1"/>
    <x v="0"/>
    <d v="2018-05-12T00:00:00"/>
    <s v="NA/KA/NK/FA/M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4"/>
    <s v="Northern"/>
    <s v="Nasarawa"/>
    <s v="Karu"/>
    <s v="Karu"/>
    <s v="Angwan Tiv"/>
    <x v="0"/>
    <s v="Cluster"/>
    <x v="1"/>
    <n v="12"/>
    <x v="1"/>
    <x v="0"/>
    <d v="2018-05-12T00:00:00"/>
    <s v="NA/KA/NK/QU/GR/02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4"/>
    <s v="Northern"/>
    <s v="Nasarawa"/>
    <s v="Karu"/>
    <s v="Karu"/>
    <s v="Mararaba Gurku"/>
    <x v="1"/>
    <s v="Cluster +"/>
    <x v="2"/>
    <n v="7"/>
    <x v="1"/>
    <x v="0"/>
    <d v="2018-05-07T00:00:00"/>
    <s v="NA/KA/MA/FA/AI/02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4"/>
    <s v="Northern"/>
    <s v="Nasarawa"/>
    <s v="Karu"/>
    <s v="Karu"/>
    <s v="Mararaba Gurku"/>
    <x v="1"/>
    <s v="Cluster +"/>
    <x v="2"/>
    <n v="7"/>
    <x v="1"/>
    <x v="0"/>
    <d v="2018-05-07T00:00:00"/>
    <s v="NA/KA/MA/SH/AM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4"/>
    <s v="Northern"/>
    <s v="Nasarawa"/>
    <s v="Karu"/>
    <s v="Karu"/>
    <s v="Mararaba Gurku"/>
    <x v="1"/>
    <s v="Cluster +"/>
    <x v="0"/>
    <n v="8"/>
    <x v="1"/>
    <x v="0"/>
    <d v="2018-05-08T00:00:00"/>
    <s v="NA/KA/MA/SA/HA/08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4"/>
    <s v="Northern"/>
    <s v="Nasarawa"/>
    <s v="Karu"/>
    <s v="Karu"/>
    <s v="Mararaba Gurku"/>
    <x v="1"/>
    <s v="Cluster +"/>
    <x v="0"/>
    <n v="8"/>
    <x v="1"/>
    <x v="0"/>
    <d v="2018-05-08T00:00:00"/>
    <s v="NA/KA/MA/KH/ME/04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NO"/>
    <m/>
    <m/>
    <m/>
    <m/>
  </r>
  <r>
    <s v="Week 4"/>
    <s v="Northern"/>
    <s v="Nasarawa"/>
    <s v="Karu"/>
    <s v="Karu"/>
    <s v="Mararaba Gurku"/>
    <x v="1"/>
    <s v="Cluster +"/>
    <x v="0"/>
    <n v="8"/>
    <x v="1"/>
    <x v="0"/>
    <d v="2018-05-08T00:00:00"/>
    <s v="NA/KA/MA/JA/MA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4"/>
    <s v="Northern"/>
    <s v="Nasarawa"/>
    <s v="Karu"/>
    <s v="Karu"/>
    <s v="Mararaba Gurku"/>
    <x v="1"/>
    <s v="Cluster +"/>
    <x v="0"/>
    <n v="9"/>
    <x v="1"/>
    <x v="0"/>
    <d v="2018-05-09T00:00:00"/>
    <s v="NA/KA/MA/RE/RA/02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4"/>
    <s v="Northern"/>
    <s v="Nasarawa"/>
    <s v="Karu"/>
    <s v="Karu"/>
    <s v="Mararaba Gurku"/>
    <x v="1"/>
    <s v="Cluster +"/>
    <x v="0"/>
    <n v="9"/>
    <x v="1"/>
    <x v="0"/>
    <d v="2018-05-09T00:00:00"/>
    <s v="NA/KA/MA/HA/HA/0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4"/>
    <s v="Northern"/>
    <s v="Nasarawa"/>
    <s v="Karu"/>
    <s v="Karu"/>
    <s v="Mararaba Gurku"/>
    <x v="1"/>
    <s v="Cluster +"/>
    <x v="0"/>
    <n v="9"/>
    <x v="1"/>
    <x v="0"/>
    <d v="2018-05-09T00:00:00"/>
    <s v="NA/KA/MA/NA/RU/05"/>
    <x v="0"/>
    <s v="A: First Visit"/>
    <s v="Yes"/>
    <s v="0: No Method"/>
    <s v="Neither"/>
    <s v="No"/>
    <s v="No"/>
    <s v="No"/>
    <s v="Not Pregnant"/>
    <s v="6a: Condom - Male"/>
    <s v="No"/>
    <s v="No"/>
    <s v="Yes"/>
    <x v="2"/>
    <n v="17"/>
    <s v="NO"/>
    <m/>
    <m/>
    <m/>
    <m/>
  </r>
  <r>
    <s v="Week 4"/>
    <s v="Northern"/>
    <s v="Nasarawa"/>
    <s v="Karu"/>
    <s v="Karu"/>
    <s v="Mararaba Gurku"/>
    <x v="1"/>
    <s v="Cluster +"/>
    <x v="0"/>
    <n v="9"/>
    <x v="1"/>
    <x v="0"/>
    <d v="2018-05-09T00:00:00"/>
    <s v="NA/KA/MA/HA/ZA/01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4"/>
    <s v="Northern"/>
    <s v="Nasarawa"/>
    <s v="Karu"/>
    <s v="Karu"/>
    <s v="Mararaba Gurku"/>
    <x v="1"/>
    <s v="Cluster +"/>
    <x v="0"/>
    <n v="9"/>
    <x v="1"/>
    <x v="0"/>
    <d v="2018-05-09T00:00:00"/>
    <s v="NA/KA/MA/SA/RA/02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4"/>
    <s v="Northern"/>
    <s v="Nasarawa"/>
    <s v="Karu"/>
    <s v="Karu"/>
    <s v="Mararaba Gurku"/>
    <x v="1"/>
    <s v="Cluster +"/>
    <x v="0"/>
    <n v="10"/>
    <x v="1"/>
    <x v="0"/>
    <d v="2018-05-10T00:00:00"/>
    <s v="NA/KA/MA/FE/VI/04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4"/>
    <s v="Northern"/>
    <s v="Nasarawa"/>
    <s v="Karu"/>
    <s v="Karu"/>
    <s v="Mararaba Gurku"/>
    <x v="1"/>
    <s v="Cluster +"/>
    <x v="0"/>
    <n v="10"/>
    <x v="1"/>
    <x v="0"/>
    <d v="2018-05-10T00:00:00"/>
    <s v="NA/KA/MA/FA/SU/01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4"/>
    <s v="Northern"/>
    <s v="Nasarawa"/>
    <s v="Karu"/>
    <s v="Karu"/>
    <s v="Mararaba Gurku"/>
    <x v="1"/>
    <s v="Cluster +"/>
    <x v="0"/>
    <n v="10"/>
    <x v="1"/>
    <x v="0"/>
    <d v="2018-05-10T00:00:00"/>
    <s v="NA/KA/MA/MU/MA/02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s v="NO"/>
    <m/>
    <m/>
    <m/>
    <m/>
  </r>
  <r>
    <s v="Week 4"/>
    <s v="Northern"/>
    <s v="Nasarawa"/>
    <s v="Karu"/>
    <s v="Karu"/>
    <s v="Mararaba Gurku"/>
    <x v="1"/>
    <s v="Cluster +"/>
    <x v="0"/>
    <n v="11"/>
    <x v="1"/>
    <x v="0"/>
    <d v="2018-05-11T00:00:00"/>
    <s v="NA/KA/MA/AI/HA/02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4"/>
    <s v="Northern"/>
    <s v="Nasarawa"/>
    <s v="Karu"/>
    <s v="Karu"/>
    <s v="Mararaba Gurku"/>
    <x v="1"/>
    <s v="Cluster +"/>
    <x v="0"/>
    <n v="11"/>
    <x v="1"/>
    <x v="0"/>
    <d v="2018-05-11T00:00:00"/>
    <s v="NA/KA/MA/AM/RA/04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NO"/>
    <m/>
    <m/>
    <m/>
    <m/>
  </r>
  <r>
    <s v="Week 4"/>
    <s v="Northern"/>
    <s v="Nasarawa"/>
    <s v="Karu"/>
    <s v="Karu"/>
    <s v="Mararaba Gurku"/>
    <x v="1"/>
    <s v="Cluster +"/>
    <x v="2"/>
    <n v="11"/>
    <x v="1"/>
    <x v="0"/>
    <d v="2018-05-11T00:00:00"/>
    <s v="NA/KA/MA/KH/FA/03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s v="NO"/>
    <m/>
    <m/>
    <m/>
    <m/>
  </r>
  <r>
    <s v="Week 4"/>
    <s v="Northern"/>
    <s v="Nasarawa"/>
    <s v="Karu"/>
    <s v="Karu"/>
    <s v="Mararaba Gurku"/>
    <x v="1"/>
    <s v="Cluster +"/>
    <x v="2"/>
    <n v="11"/>
    <x v="1"/>
    <x v="0"/>
    <d v="2018-05-11T00:00:00"/>
    <s v="NA/KA/MA/HA/HA/07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s v="NO"/>
    <m/>
    <m/>
    <m/>
    <m/>
  </r>
  <r>
    <s v="Week 4"/>
    <s v="Northern"/>
    <s v="Nasarawa"/>
    <s v="Karu"/>
    <s v="Karu"/>
    <s v="Mararaba Gurku"/>
    <x v="1"/>
    <s v="Cluster +"/>
    <x v="0"/>
    <n v="11"/>
    <x v="1"/>
    <x v="0"/>
    <d v="2018-05-11T00:00:00"/>
    <s v="NA/KA/MA/FO/FA/06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s v="NO"/>
    <m/>
    <m/>
    <m/>
    <m/>
  </r>
  <r>
    <s v="Week 4"/>
    <s v="Northern"/>
    <s v="Nasarawa"/>
    <s v="Karu"/>
    <s v="Karu"/>
    <s v="Mararaba Gurku"/>
    <x v="1"/>
    <s v="Cluster +"/>
    <x v="0"/>
    <n v="11"/>
    <x v="1"/>
    <x v="0"/>
    <d v="2018-05-11T00:00:00"/>
    <s v="NA/KA/MA/PA/MA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5"/>
    <x v="1"/>
    <x v="0"/>
    <d v="2018-05-15T00:00:00"/>
    <s v="NA/KA/MA/SA/S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5"/>
    <x v="1"/>
    <x v="0"/>
    <d v="2018-05-15T00:00:00"/>
    <s v="NA/KA/MA/MA/MA/06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5"/>
    <x v="1"/>
    <x v="0"/>
    <d v="2018-05-15T00:00:00"/>
    <s v="NA/KA/MA/GL/ES/01"/>
    <x v="4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6"/>
    <s v="NO"/>
    <m/>
    <m/>
    <m/>
    <m/>
  </r>
  <r>
    <s v="Week 5"/>
    <s v="Northern"/>
    <s v="Nasarawa"/>
    <s v="Karu"/>
    <s v="Karu"/>
    <s v="Mararaba Gurku"/>
    <x v="1"/>
    <s v="Cluster +"/>
    <x v="0"/>
    <n v="15"/>
    <x v="1"/>
    <x v="0"/>
    <d v="2018-05-15T00:00:00"/>
    <s v="NA/KA/MA/AM/L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6"/>
    <x v="1"/>
    <x v="0"/>
    <d v="2018-05-16T00:00:00"/>
    <s v="NA/KA/MA/ZA/KH/04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JA/FA/08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RU/HA/02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MA/AI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SA/KH/04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HA/HA/0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HA/HA/04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AI/AI/07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UM/HA/05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MA/KH/04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FI/HA/04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AS/SA/04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AI/RA/0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HA/FA/10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8"/>
    <x v="1"/>
    <x v="0"/>
    <d v="2018-05-18T00:00:00"/>
    <s v="NA/KA/MA/BI/RU/02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2"/>
    <n v="18"/>
    <x v="1"/>
    <x v="0"/>
    <d v="2018-05-18T00:00:00"/>
    <s v="NA/KA/MA/AI/FA/06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9"/>
    <x v="1"/>
    <x v="0"/>
    <d v="2018-05-19T00:00:00"/>
    <s v="NA/KA/MA/FA/SH/01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NO"/>
    <m/>
    <m/>
    <m/>
    <m/>
  </r>
  <r>
    <s v="Week 5"/>
    <s v="Northern"/>
    <s v="Nasarawa"/>
    <s v="Karu"/>
    <s v="Karu"/>
    <s v="Mararaba Gurku"/>
    <x v="1"/>
    <s v="Cluster +"/>
    <x v="0"/>
    <n v="19"/>
    <x v="1"/>
    <x v="0"/>
    <d v="2018-05-19T00:00:00"/>
    <s v="NA/KA/MA/FA/HA/02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NO"/>
    <m/>
    <m/>
    <m/>
    <m/>
  </r>
  <r>
    <s v="Week 5"/>
    <s v="Northern"/>
    <s v="Nasarawa"/>
    <s v="Karu"/>
    <s v="Karu"/>
    <s v="Mararaba Gurku"/>
    <x v="1"/>
    <s v="Cluster +"/>
    <x v="2"/>
    <n v="19"/>
    <x v="1"/>
    <x v="0"/>
    <d v="2018-05-19T00:00:00"/>
    <s v="NA/KA/MA/HA/KH/03"/>
    <x v="4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6"/>
    <s v="NO"/>
    <m/>
    <m/>
    <m/>
    <m/>
  </r>
  <r>
    <s v="Week 5"/>
    <s v="Northern"/>
    <s v="Nasarawa"/>
    <s v="Karu"/>
    <s v="Karu"/>
    <s v="Mararaba Gurku"/>
    <x v="1"/>
    <s v="Cluster +"/>
    <x v="0"/>
    <n v="19"/>
    <x v="1"/>
    <x v="0"/>
    <d v="2018-05-19T00:00:00"/>
    <s v="NA/KA/MA/MA/FA/05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9"/>
    <x v="1"/>
    <x v="0"/>
    <d v="2018-05-19T00:00:00"/>
    <s v="NA/KA/MA/BA/AD/01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5"/>
    <s v="Northern"/>
    <s v="Nasarawa"/>
    <s v="Karu"/>
    <s v="Karu"/>
    <s v="Mararaba Gurku"/>
    <x v="1"/>
    <s v="Cluster +"/>
    <x v="0"/>
    <n v="19"/>
    <x v="1"/>
    <x v="0"/>
    <d v="2018-05-19T00:00:00"/>
    <s v="NA/KA/MA/HA/FA/03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5"/>
    <s v="Northern"/>
    <s v="Nasarawa"/>
    <s v="Karu"/>
    <s v="Karu"/>
    <s v="Mararaba Gurku"/>
    <x v="1"/>
    <s v="Cluster +"/>
    <x v="0"/>
    <n v="19"/>
    <x v="1"/>
    <x v="0"/>
    <d v="2018-05-19T00:00:00"/>
    <s v="NA/KA/MA/ZA/FA/06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5"/>
    <s v="Northern"/>
    <s v="Nasarawa"/>
    <s v="Karu"/>
    <s v="Karu"/>
    <s v="Mararaba Gurku"/>
    <x v="1"/>
    <s v="Cluster +"/>
    <x v="0"/>
    <n v="19"/>
    <x v="1"/>
    <x v="0"/>
    <d v="2018-05-19T00:00:00"/>
    <s v="NA/KA/MA/AI/HA/03"/>
    <x v="2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9"/>
    <x v="1"/>
    <x v="0"/>
    <d v="2018-05-19T00:00:00"/>
    <s v="NA/KA/MA/UM/AM/04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5"/>
    <s v="Northern"/>
    <s v="Nasarawa"/>
    <s v="Karu"/>
    <s v="Karu"/>
    <s v="Mararaba Gurku"/>
    <x v="1"/>
    <s v="Cluster +"/>
    <x v="0"/>
    <n v="19"/>
    <x v="1"/>
    <x v="0"/>
    <d v="2018-05-19T00:00:00"/>
    <s v="NA/KA/MA/IZ/HA/10"/>
    <x v="4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6"/>
    <s v="NO"/>
    <m/>
    <m/>
    <m/>
    <m/>
  </r>
  <r>
    <s v="Week 5"/>
    <s v="Northern"/>
    <s v="Nasarawa"/>
    <s v="Karu"/>
    <s v="Karu"/>
    <s v="Angwan Tiv"/>
    <x v="0"/>
    <s v="Cluster"/>
    <x v="0"/>
    <n v="14"/>
    <x v="1"/>
    <x v="0"/>
    <d v="2018-05-14T00:00:00"/>
    <s v="NA/KA/NK/JA/RE/12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s v="NO"/>
    <m/>
    <m/>
    <m/>
    <m/>
  </r>
  <r>
    <s v="Week 5"/>
    <s v="Northern"/>
    <s v="Nasarawa"/>
    <s v="Karu"/>
    <s v="Karu"/>
    <s v="Angwan Tiv"/>
    <x v="0"/>
    <s v="Cluster"/>
    <x v="0"/>
    <n v="15"/>
    <x v="1"/>
    <x v="0"/>
    <d v="2018-05-15T00:00:00"/>
    <s v="NA/KA/NK/ES/MA/05"/>
    <x v="0"/>
    <s v="A: First Visit"/>
    <s v="Yes"/>
    <s v="0: No Method"/>
    <s v="Neither"/>
    <s v="Yes"/>
    <s v="No"/>
    <s v="No"/>
    <s v="Not Pregnant"/>
    <s v="4c: Pills - Exluton"/>
    <s v="No"/>
    <s v="No"/>
    <b v="0"/>
    <x v="4"/>
    <n v="17"/>
    <s v="NO"/>
    <m/>
    <m/>
    <m/>
    <m/>
  </r>
  <r>
    <s v="Week 5"/>
    <s v="Northern"/>
    <s v="Nasarawa"/>
    <s v="Karu"/>
    <s v="Karu"/>
    <s v="Angwan Tiv"/>
    <x v="0"/>
    <s v="Cluster"/>
    <x v="0"/>
    <n v="16"/>
    <x v="1"/>
    <x v="0"/>
    <d v="2018-05-16T00:00:00"/>
    <s v="NA/KA/NK/MA/MO/02"/>
    <x v="0"/>
    <s v="A: First Visit"/>
    <s v="Yes"/>
    <s v="0: No Method"/>
    <s v="Neither"/>
    <s v="Yes"/>
    <s v="No"/>
    <s v="No"/>
    <s v="Not Pregnant"/>
    <s v="6a: Condom - Male"/>
    <s v="No"/>
    <s v="No"/>
    <s v="Yes"/>
    <x v="2"/>
    <n v="17"/>
    <s v="NO"/>
    <m/>
    <m/>
    <m/>
    <m/>
  </r>
  <r>
    <s v="Week 5"/>
    <s v="Northern"/>
    <s v="Nasarawa"/>
    <s v="Karu"/>
    <s v="Karu"/>
    <s v="Angwan Tiv"/>
    <x v="0"/>
    <s v="Cluster"/>
    <x v="0"/>
    <n v="16"/>
    <x v="1"/>
    <x v="0"/>
    <d v="2018-05-16T00:00:00"/>
    <s v="NA/KA/NK/JU/CH/01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s v="NO"/>
    <m/>
    <m/>
    <m/>
    <m/>
  </r>
  <r>
    <s v="Week 5"/>
    <s v="Northern"/>
    <s v="Nasarawa"/>
    <s v="Karu"/>
    <s v="Karu"/>
    <s v="Angwan Tiv"/>
    <x v="0"/>
    <s v="Cluster"/>
    <x v="0"/>
    <n v="16"/>
    <x v="1"/>
    <x v="0"/>
    <d v="2018-05-16T00:00:00"/>
    <s v="NA/KA/NK/PA/BL/01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8"/>
    <s v="NO"/>
    <m/>
    <m/>
    <m/>
    <m/>
  </r>
  <r>
    <s v="Week 5"/>
    <s v="Northern"/>
    <s v="Nasarawa"/>
    <s v="Karu"/>
    <s v="Karu"/>
    <s v="Angwan Tiv"/>
    <x v="0"/>
    <s v="Cluster"/>
    <x v="0"/>
    <n v="16"/>
    <x v="1"/>
    <x v="0"/>
    <d v="2018-05-16T00:00:00"/>
    <s v="NA/KA/NK/DO/GL/01"/>
    <x v="0"/>
    <s v="A: First Visit"/>
    <s v="Yes"/>
    <s v="0: No Method"/>
    <s v="Neither"/>
    <s v="Yes"/>
    <s v="Yes"/>
    <s v="No"/>
    <s v="Not Pregnant"/>
    <s v="6a: Condom - Male"/>
    <s v="No"/>
    <s v="No"/>
    <s v="Yes"/>
    <x v="2"/>
    <n v="17"/>
    <s v="NO"/>
    <m/>
    <m/>
    <m/>
    <m/>
  </r>
  <r>
    <s v="Week 5"/>
    <s v="Northern"/>
    <s v="Nasarawa"/>
    <s v="Karu"/>
    <s v="Karu"/>
    <s v="Angwan Tiv"/>
    <x v="0"/>
    <s v="Cluster"/>
    <x v="0"/>
    <n v="17"/>
    <x v="1"/>
    <x v="0"/>
    <d v="2018-05-17T00:00:00"/>
    <s v="NA/KA/NK/QU/MS/01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5"/>
    <s v="Northern"/>
    <s v="Nasarawa"/>
    <s v="Karu"/>
    <s v="Karu"/>
    <s v="Angwan Tiv"/>
    <x v="0"/>
    <s v="Cluster"/>
    <x v="0"/>
    <n v="17"/>
    <x v="1"/>
    <x v="0"/>
    <d v="2018-05-17T00:00:00"/>
    <s v="NA/KA/NK/HE/MS/02"/>
    <x v="4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6"/>
    <s v="NO"/>
    <m/>
    <m/>
    <m/>
    <m/>
  </r>
  <r>
    <s v="Week 5"/>
    <s v="Northern"/>
    <s v="Nasarawa"/>
    <s v="Karu"/>
    <s v="Karu"/>
    <s v="Angwan Tiv"/>
    <x v="0"/>
    <s v="Cluster"/>
    <x v="0"/>
    <n v="18"/>
    <x v="1"/>
    <x v="0"/>
    <d v="2018-05-18T00:00:00"/>
    <s v="NA/KA/NK/ES/SA/05"/>
    <x v="0"/>
    <s v="A: First Visit"/>
    <s v="Yes"/>
    <s v="0: No Method"/>
    <s v="Neither"/>
    <s v="Yes"/>
    <s v="Yes"/>
    <s v="No"/>
    <s v="Not Pregnant"/>
    <s v="6a: Condom - Male"/>
    <s v="No"/>
    <s v="No"/>
    <s v="Yes"/>
    <x v="2"/>
    <n v="17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JE/M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JO/ES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VE/P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MA/RU/05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ES/SA/05"/>
    <x v="0"/>
    <s v="C: Repeat Visit"/>
    <s v="Yes"/>
    <s v="5: Condoms"/>
    <s v="Neither"/>
    <s v="No"/>
    <s v="No"/>
    <s v="No"/>
    <s v="Pregnant"/>
    <s v="0: No Method"/>
    <s v="No"/>
    <s v="No"/>
    <s v="No"/>
    <x v="3"/>
    <n v="17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FR/AG/02"/>
    <x v="2"/>
    <s v="C: Repea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JU/RA/01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HA/CH/02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BL/RU/05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JO/HA/04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JE/ES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JU/TI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HA/GR/01"/>
    <x v="1"/>
    <s v="C: Repeat Visit"/>
    <s v="Yes"/>
    <s v="0: No Method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GO/KA/03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HA/CH/02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GR/ES/04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JE/JU/03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FA/LI/01"/>
    <x v="1"/>
    <s v="A: First Visit"/>
    <s v="Yes"/>
    <s v="0: No Method"/>
    <s v="Neither"/>
    <s v="No"/>
    <s v="No"/>
    <s v="No"/>
    <s v="Not Pregnant"/>
    <s v="3c: Injection - Depo Provera"/>
    <s v="No"/>
    <s v="No"/>
    <s v="Yes"/>
    <x v="2"/>
    <n v="15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PR/N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MA/AN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BL/JU/01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5"/>
    <s v="Northern"/>
    <s v="Nasarawa"/>
    <s v="Karu"/>
    <s v="Karu"/>
    <s v="Angwan Tiv"/>
    <x v="0"/>
    <s v="Cluster"/>
    <x v="1"/>
    <n v="19"/>
    <x v="1"/>
    <x v="0"/>
    <d v="2018-05-19T00:00:00"/>
    <s v="NA/KA/NK/MA/MO/02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6"/>
    <s v="Northern"/>
    <s v="Nasarawa"/>
    <s v="Karu"/>
    <s v="Karu"/>
    <s v="Mararaba Gurku"/>
    <x v="1"/>
    <s v="Cluster +"/>
    <x v="0"/>
    <n v="21"/>
    <x v="1"/>
    <x v="0"/>
    <d v="2018-05-21T00:00:00"/>
    <s v="NA/KA/MA/SA/FA/07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2"/>
    <x v="1"/>
    <x v="0"/>
    <d v="2018-05-22T00:00:00"/>
    <s v="NA/KA/MA/AM/RU/05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2"/>
    <x v="1"/>
    <x v="0"/>
    <d v="2018-05-22T00:00:00"/>
    <s v="NA/KA/MA/ZA/ZA/06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2"/>
    <x v="1"/>
    <x v="0"/>
    <d v="2018-05-22T00:00:00"/>
    <s v="NA/KA/MA/AM/KA/02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2"/>
    <x v="1"/>
    <x v="0"/>
    <d v="2018-05-22T00:00:00"/>
    <s v="NA/KA/MA/HA/MA/03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6"/>
    <s v="Northern"/>
    <s v="Nasarawa"/>
    <s v="Karu"/>
    <s v="Karu"/>
    <s v="Mararaba Gurku"/>
    <x v="1"/>
    <s v="Cluster +"/>
    <x v="0"/>
    <n v="22"/>
    <x v="1"/>
    <x v="0"/>
    <d v="2018-05-22T00:00:00"/>
    <s v="NA/KA/MA/AM/NA/01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6"/>
    <s v="Northern"/>
    <s v="Nasarawa"/>
    <s v="Karu"/>
    <s v="Karu"/>
    <s v="Mararaba Gurku"/>
    <x v="1"/>
    <s v="Cluster +"/>
    <x v="0"/>
    <n v="22"/>
    <x v="1"/>
    <x v="0"/>
    <d v="2018-05-22T00:00:00"/>
    <s v="NA/KA/MA/KH/MA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2"/>
    <x v="1"/>
    <x v="0"/>
    <d v="2018-05-22T00:00:00"/>
    <s v="NA/KA/MA/MA/AI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3"/>
    <x v="1"/>
    <x v="0"/>
    <d v="2018-05-23T00:00:00"/>
    <s v="NA/KA/MA/MA/AI/06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3"/>
    <x v="1"/>
    <x v="0"/>
    <d v="2018-05-23T00:00:00"/>
    <s v="NA/KA/MA/SA/AI/04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6"/>
    <s v="Northern"/>
    <s v="Nasarawa"/>
    <s v="Karu"/>
    <s v="Karu"/>
    <s v="Mararaba Gurku"/>
    <x v="1"/>
    <s v="Cluster +"/>
    <x v="0"/>
    <n v="23"/>
    <x v="1"/>
    <x v="0"/>
    <d v="2018-05-23T00:00:00"/>
    <s v="NA/KA/MA/AI/RU/02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6"/>
    <s v="Northern"/>
    <s v="Nasarawa"/>
    <s v="Karu"/>
    <s v="Karu"/>
    <s v="Mararaba Gurku"/>
    <x v="1"/>
    <s v="Cluster +"/>
    <x v="0"/>
    <n v="23"/>
    <x v="1"/>
    <x v="0"/>
    <d v="2018-05-23T00:00:00"/>
    <s v="NA/KA/MA/AI/SA/05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6"/>
    <s v="Northern"/>
    <s v="Nasarawa"/>
    <s v="Karu"/>
    <s v="Karu"/>
    <s v="Mararaba Gurku"/>
    <x v="1"/>
    <s v="Cluster +"/>
    <x v="0"/>
    <n v="23"/>
    <x v="1"/>
    <x v="0"/>
    <d v="2018-05-23T00:00:00"/>
    <s v="NA/KA/MA/AB/RA/02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3"/>
    <x v="1"/>
    <x v="0"/>
    <d v="2018-05-23T00:00:00"/>
    <s v="NA/KA/MA/SU/FA/09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3"/>
    <x v="1"/>
    <x v="0"/>
    <d v="2018-05-23T00:00:00"/>
    <s v="NA/KA/MA/HA/HA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3"/>
    <x v="1"/>
    <x v="0"/>
    <d v="2018-05-23T00:00:00"/>
    <s v="NA/KA/MA/RU/ZA/04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3"/>
    <x v="1"/>
    <x v="0"/>
    <d v="2018-05-23T00:00:00"/>
    <s v="NA/KA/MA/RU/SA/01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6"/>
    <s v="Northern"/>
    <s v="Nasarawa"/>
    <s v="Karu"/>
    <s v="Karu"/>
    <s v="Mararaba Gurku"/>
    <x v="1"/>
    <s v="Cluster +"/>
    <x v="2"/>
    <n v="24"/>
    <x v="1"/>
    <x v="0"/>
    <d v="2018-05-24T00:00:00"/>
    <s v="NA/KA/MA/AI/KH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6"/>
    <s v="Northern"/>
    <s v="Nasarawa"/>
    <s v="Karu"/>
    <s v="Karu"/>
    <s v="Mararaba Gurku"/>
    <x v="1"/>
    <s v="Cluster +"/>
    <x v="2"/>
    <n v="24"/>
    <x v="1"/>
    <x v="0"/>
    <d v="2018-05-24T00:00:00"/>
    <s v="NA/KA/MA/HA/RA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6"/>
    <s v="Northern"/>
    <s v="Nasarawa"/>
    <s v="Karu"/>
    <s v="Karu"/>
    <s v="Mararaba Gurku"/>
    <x v="1"/>
    <s v="Cluster +"/>
    <x v="0"/>
    <n v="25"/>
    <x v="1"/>
    <x v="0"/>
    <d v="2018-05-25T00:00:00"/>
    <s v="NA/KA/MA/SA/UM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5"/>
    <x v="1"/>
    <x v="0"/>
    <d v="2018-05-25T00:00:00"/>
    <s v="NA/KA/MA/SA/FA/07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6"/>
    <s v="Northern"/>
    <s v="Nasarawa"/>
    <s v="Karu"/>
    <s v="Karu"/>
    <s v="Mararaba Gurku"/>
    <x v="1"/>
    <s v="Cluster +"/>
    <x v="0"/>
    <n v="25"/>
    <x v="1"/>
    <x v="0"/>
    <d v="2018-05-25T00:00:00"/>
    <s v="NA/KA/MA/MA/MA/03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6"/>
    <s v="Northern"/>
    <s v="Nasarawa"/>
    <s v="Karu"/>
    <s v="Karu"/>
    <s v="Mararaba Gurku"/>
    <x v="1"/>
    <s v="Cluster +"/>
    <x v="0"/>
    <n v="25"/>
    <x v="1"/>
    <x v="0"/>
    <d v="2018-05-25T00:00:00"/>
    <s v="NA/KA/MA/MA/RA/03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6"/>
    <s v="Northern"/>
    <s v="Nasarawa"/>
    <s v="Karu"/>
    <s v="Karu"/>
    <s v="Angwan Tiv"/>
    <x v="0"/>
    <s v="Cluster"/>
    <x v="0"/>
    <n v="21"/>
    <x v="1"/>
    <x v="0"/>
    <d v="2018-05-21T00:00:00"/>
    <s v="NA/KA/NK/GR/AS/04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6"/>
    <s v="Northern"/>
    <s v="Nasarawa"/>
    <s v="Karu"/>
    <s v="Karu"/>
    <s v="Angwan Tiv"/>
    <x v="0"/>
    <s v="Cluster"/>
    <x v="0"/>
    <n v="23"/>
    <x v="1"/>
    <x v="0"/>
    <d v="2018-05-23T00:00:00"/>
    <s v="NA/KA/NK/JO/SU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6"/>
    <s v="Northern"/>
    <s v="Nasarawa"/>
    <s v="Karu"/>
    <s v="Karu"/>
    <s v="Angwan Tiv"/>
    <x v="0"/>
    <s v="Cluster"/>
    <x v="0"/>
    <n v="24"/>
    <x v="1"/>
    <x v="0"/>
    <d v="2018-05-24T00:00:00"/>
    <s v="NA/KA/NK/SH/AM/01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s v="NO"/>
    <m/>
    <m/>
    <m/>
    <m/>
  </r>
  <r>
    <s v="Week 6"/>
    <s v="Northern"/>
    <s v="Nasarawa"/>
    <s v="Karu"/>
    <s v="Karu"/>
    <s v="Angwan Tiv"/>
    <x v="0"/>
    <s v="Cluster"/>
    <x v="0"/>
    <n v="24"/>
    <x v="1"/>
    <x v="0"/>
    <d v="2018-05-24T00:00:00"/>
    <s v="NA/KA/NK/FA/PE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JE/JU/02"/>
    <x v="1"/>
    <s v="C: Repeat Visit"/>
    <s v="Yes"/>
    <s v="0: No Method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AL/GR/03"/>
    <x v="1"/>
    <s v="A: First Visit"/>
    <s v="Yes"/>
    <s v="0: No Method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DE/CI/06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CE/M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RU/EV/01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GO/KA/03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BL/JU/01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HE/MA/05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JO/BL/01"/>
    <x v="1"/>
    <s v="C: Repeat Visit"/>
    <s v="Yes"/>
    <s v="0: No Method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VE/PA/03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JA/JE/01"/>
    <x v="1"/>
    <s v="A: First Visit"/>
    <s v="Yes"/>
    <s v="0: No Method"/>
    <s v="Neither"/>
    <s v="No"/>
    <s v="No"/>
    <s v="No"/>
    <s v="Not Pregnant"/>
    <s v="3c: Injection - Depo Provera"/>
    <s v="Yes"/>
    <s v="No"/>
    <s v="Yes"/>
    <x v="2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EL/EU/06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BL/MA/01"/>
    <x v="1"/>
    <s v="C: Repeat Visit"/>
    <s v="Yes"/>
    <s v="0: No Method"/>
    <s v="Neither"/>
    <s v="No"/>
    <s v="No"/>
    <s v="No"/>
    <s v="Not Pregnant"/>
    <s v="4a: Pills - Microgynon"/>
    <s v="Yes"/>
    <s v="No"/>
    <s v="Yes"/>
    <x v="2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BL/FE/01"/>
    <x v="4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6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SE/AD/08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JE/MA/03"/>
    <x v="1"/>
    <s v="C: Repeat Visit"/>
    <s v="Yes"/>
    <s v="0: No Method"/>
    <s v="Neither"/>
    <s v="Yes"/>
    <s v="Yes"/>
    <s v="No"/>
    <s v="Not Pregnant"/>
    <s v="4a: Pills - Microgynon"/>
    <s v="No"/>
    <s v="No"/>
    <s v="Yes"/>
    <x v="2"/>
    <n v="16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JO/AL/01"/>
    <x v="4"/>
    <s v="C: Repeat Visit"/>
    <s v="Yes"/>
    <s v="0: No Method"/>
    <s v="Neither"/>
    <s v="Yes"/>
    <s v="Yes"/>
    <s v="No"/>
    <s v="Not Pregnant"/>
    <s v="4a: Pills - Microgynon"/>
    <s v="No"/>
    <s v="No"/>
    <s v="Yes"/>
    <x v="2"/>
    <n v="16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JE/ES/02"/>
    <x v="1"/>
    <s v="C: Repeat Visit"/>
    <s v="Yes"/>
    <s v="0: No Method"/>
    <s v="Neither"/>
    <s v="Yes"/>
    <s v="Yes"/>
    <s v="No"/>
    <s v="Not Pregnant"/>
    <s v="6b: Condom - Female"/>
    <s v="No"/>
    <s v="No"/>
    <s v="Yes"/>
    <x v="2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JU/TI/04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MA/RU/05"/>
    <x v="1"/>
    <s v="C: Repeat Visit"/>
    <s v="Yes"/>
    <s v="0: No Method"/>
    <s v="Neither"/>
    <s v="Yes"/>
    <s v="Yes"/>
    <s v="No"/>
    <s v="Not Pregnant"/>
    <s v="4a: Pills - Microgynon"/>
    <s v="Yes"/>
    <s v="No"/>
    <s v="Yes"/>
    <x v="2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CH/MA/02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FA/AN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RE/SA/02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MA/MO/02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EL/LA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CH/FE/02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6"/>
    <s v="Northern"/>
    <s v="Nasarawa"/>
    <s v="Karu"/>
    <s v="Karu"/>
    <s v="Angwan Tiv"/>
    <x v="0"/>
    <s v="Cluster"/>
    <x v="1"/>
    <n v="26"/>
    <x v="1"/>
    <x v="0"/>
    <d v="2018-05-26T00:00:00"/>
    <s v="NA/KA/NK/JE/JU/02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7"/>
    <s v="Northern"/>
    <s v="Nasarawa"/>
    <s v="Karu"/>
    <s v="Karu"/>
    <s v="Angwan Tiv"/>
    <x v="0"/>
    <s v="Cluster"/>
    <x v="0"/>
    <n v="30"/>
    <x v="1"/>
    <x v="0"/>
    <d v="2018-05-30T00:00:00"/>
    <s v="NA/KA/NK/NA/GR/02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8"/>
    <s v="NO"/>
    <m/>
    <m/>
    <m/>
    <m/>
  </r>
  <r>
    <s v="Week 7"/>
    <s v="Northern"/>
    <s v="Nasarawa"/>
    <s v="Karu"/>
    <s v="Karu"/>
    <s v="Angwan Tiv"/>
    <x v="0"/>
    <s v="Cluster"/>
    <x v="0"/>
    <n v="31"/>
    <x v="1"/>
    <x v="0"/>
    <d v="2018-05-31T00:00:00"/>
    <s v="NA/KA/NK/PE/ES/02"/>
    <x v="1"/>
    <s v="A: First Visit"/>
    <s v="Yes"/>
    <s v="0: No Method"/>
    <s v="Neither"/>
    <s v="Yes"/>
    <s v="No"/>
    <s v="No"/>
    <s v="Pregnant"/>
    <s v="0: No Method"/>
    <s v="No"/>
    <s v="No"/>
    <s v="No"/>
    <x v="3"/>
    <n v="15"/>
    <s v="NO"/>
    <m/>
    <m/>
    <m/>
    <m/>
  </r>
  <r>
    <s v="Week 7"/>
    <s v="Northern"/>
    <s v="Nasarawa"/>
    <s v="Karu"/>
    <s v="Karu"/>
    <s v="Angwan Tiv"/>
    <x v="0"/>
    <s v="Cluster"/>
    <x v="0"/>
    <n v="31"/>
    <x v="1"/>
    <x v="0"/>
    <d v="2018-05-31T00:00:00"/>
    <s v="NA/KA/NK/JO/SU/01"/>
    <x v="2"/>
    <s v="B: Follow-up Visit (e.g. method cont.)"/>
    <s v="Yes"/>
    <s v="2: Implant"/>
    <s v="Neither"/>
    <s v="No"/>
    <s v="No"/>
    <s v="No"/>
    <s v="Not Pregnant"/>
    <s v="6a: Condom - Male"/>
    <s v="Yes"/>
    <s v="Yes"/>
    <s v="Yes"/>
    <x v="1"/>
    <n v="19"/>
    <s v="NO"/>
    <m/>
    <m/>
    <m/>
    <m/>
  </r>
  <r>
    <s v="Week 7"/>
    <s v="Northern"/>
    <s v="Nasarawa"/>
    <s v="Karu"/>
    <s v="Karu"/>
    <s v="Angwan Tiv"/>
    <x v="0"/>
    <s v="Cluster"/>
    <x v="0"/>
    <n v="31"/>
    <x v="1"/>
    <x v="0"/>
    <d v="2018-05-31T00:00:00"/>
    <s v="NA/KA/NK/FA/PE/04"/>
    <x v="2"/>
    <s v="B: Follow-up Visit (e.g. method cont.)"/>
    <s v="Yes"/>
    <s v="2: Implant"/>
    <s v="Neither"/>
    <s v="No"/>
    <s v="No"/>
    <s v="No"/>
    <s v="Not Pregnant"/>
    <s v="6a: Condom - Male"/>
    <s v="Yes"/>
    <s v="Yes"/>
    <s v="Yes"/>
    <x v="1"/>
    <n v="19"/>
    <s v="NO"/>
    <m/>
    <m/>
    <m/>
    <m/>
  </r>
  <r>
    <s v="Week 7"/>
    <s v="Northern"/>
    <s v="Nasarawa"/>
    <s v="Karu"/>
    <s v="Karu"/>
    <s v="Mararaba Gurku"/>
    <x v="1"/>
    <s v="Cluster +"/>
    <x v="0"/>
    <n v="1"/>
    <x v="2"/>
    <x v="0"/>
    <d v="2018-06-01T00:00:00"/>
    <s v="NA/KA/MA/SH/HA/04"/>
    <x v="2"/>
    <s v="B: Follow-up Visit (e.g. method cont.)"/>
    <s v="Yes"/>
    <s v="4: Pills"/>
    <s v="Neither"/>
    <s v="No"/>
    <s v="No"/>
    <s v="No"/>
    <s v="Not Pregnant"/>
    <s v="4a: Pills - Microgynon"/>
    <s v="No"/>
    <s v="Yes"/>
    <s v="Yes"/>
    <x v="1"/>
    <n v="19"/>
    <s v="NO"/>
    <m/>
    <m/>
    <m/>
    <m/>
  </r>
  <r>
    <s v="Week 7"/>
    <s v="Northern"/>
    <s v="Nasarawa"/>
    <s v="Karu"/>
    <s v="Karu"/>
    <s v="Angwan Tiv"/>
    <x v="0"/>
    <s v="Cluster"/>
    <x v="0"/>
    <n v="1"/>
    <x v="2"/>
    <x v="0"/>
    <d v="2018-06-01T00:00:00"/>
    <s v="NA/KA/NK/LU/RE/01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s v="NO"/>
    <m/>
    <m/>
    <m/>
    <m/>
  </r>
  <r>
    <s v="Week 7"/>
    <s v="Northern"/>
    <s v="Nasarawa"/>
    <s v="Karu"/>
    <s v="Karu"/>
    <s v="Angwan Tiv"/>
    <x v="0"/>
    <s v="Cluster"/>
    <x v="0"/>
    <n v="1"/>
    <x v="2"/>
    <x v="0"/>
    <d v="2018-06-01T00:00:00"/>
    <s v="NA/KA/NK/PA/AL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VE/PA/03"/>
    <x v="1"/>
    <s v="C: Repeat Visit"/>
    <s v="Yes"/>
    <s v="0: No Method"/>
    <s v="Neither"/>
    <s v="Yes"/>
    <s v="No"/>
    <s v="No"/>
    <s v="Not Pregnant"/>
    <s v="0: No Method"/>
    <s v="No"/>
    <s v="No"/>
    <s v="No"/>
    <x v="0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JE/MA/03"/>
    <x v="1"/>
    <s v="C: Repeat Visit"/>
    <s v="Yes"/>
    <s v="0: No Method"/>
    <s v="Neither"/>
    <s v="Yes"/>
    <s v="No"/>
    <s v="No"/>
    <s v="Not Pregnant"/>
    <s v="0: No Method"/>
    <s v="No"/>
    <s v="No"/>
    <s v="No"/>
    <x v="0"/>
    <n v="16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MA/AN/01"/>
    <x v="1"/>
    <s v="C: Repeat Visit"/>
    <s v="Yes"/>
    <s v="0: No Method"/>
    <s v="Neither"/>
    <s v="Yes"/>
    <s v="No"/>
    <s v="No"/>
    <s v="Not Pregnant"/>
    <s v="0: No Method"/>
    <s v="No"/>
    <s v="No"/>
    <s v="No"/>
    <x v="0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GI/DO/03"/>
    <x v="4"/>
    <s v="A: First Visit"/>
    <s v="Yes"/>
    <s v="0: No Method"/>
    <s v="Neither"/>
    <s v="Yes"/>
    <s v="No"/>
    <s v="No"/>
    <s v="Not Pregnant"/>
    <s v="0: No Method"/>
    <s v="No"/>
    <s v="No"/>
    <s v="No"/>
    <x v="0"/>
    <n v="16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RE/ME/02"/>
    <x v="1"/>
    <s v="A: First Visit"/>
    <s v="Yes"/>
    <s v="0: No Method"/>
    <s v="Neither"/>
    <s v="Yes"/>
    <s v="No"/>
    <s v="No"/>
    <s v="Not Pregnant"/>
    <s v="0: No Method"/>
    <s v="No"/>
    <s v="No"/>
    <s v="No"/>
    <x v="0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CO/LA/08"/>
    <x v="0"/>
    <s v="A: First Visit"/>
    <s v="Yes"/>
    <s v="0: No Method"/>
    <s v="Neither"/>
    <s v="Yes"/>
    <s v="No"/>
    <s v="No"/>
    <s v="Not Pregnant"/>
    <s v="0: No Method"/>
    <s v="No"/>
    <s v="No"/>
    <s v="No"/>
    <x v="0"/>
    <n v="17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MA/MO/02"/>
    <x v="0"/>
    <s v="C: Repeat Visit"/>
    <s v="Yes"/>
    <s v="0: No Method"/>
    <s v="Neither"/>
    <s v="Yes"/>
    <s v="No"/>
    <s v="No"/>
    <s v="Not Pregnant"/>
    <s v="0: No Method"/>
    <s v="No"/>
    <s v="No"/>
    <s v="No"/>
    <x v="0"/>
    <n v="17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GR/SE/02"/>
    <x v="0"/>
    <s v="A: First Visit"/>
    <s v="Yes"/>
    <s v="0: No Method"/>
    <s v="Neither"/>
    <s v="Yes"/>
    <s v="No"/>
    <s v="No"/>
    <s v="Not Pregnant"/>
    <s v="0: No Method"/>
    <s v="No"/>
    <s v="No"/>
    <s v="No"/>
    <x v="0"/>
    <n v="17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RU/JE/04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CE/MA/03"/>
    <x v="1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JE/ES/02"/>
    <x v="1"/>
    <s v="C: Repeat Visit"/>
    <s v="Yes"/>
    <s v="0: No Method"/>
    <s v="Neither"/>
    <s v="Yes"/>
    <s v="No"/>
    <s v="No"/>
    <s v="Not Pregnant"/>
    <s v="4b: Pills - Combination 3"/>
    <s v="Yes"/>
    <s v="No"/>
    <b v="0"/>
    <x v="4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MI/CH/02"/>
    <x v="2"/>
    <s v="A: First Visit"/>
    <s v="Yes"/>
    <s v="0: No Method"/>
    <s v="Neither"/>
    <s v="Yes"/>
    <s v="No"/>
    <s v="No"/>
    <s v="Not Pregnant"/>
    <s v="6a: Condom - Male"/>
    <s v="Yes"/>
    <s v="No"/>
    <s v="Yes"/>
    <x v="2"/>
    <n v="19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GR/TI/03"/>
    <x v="1"/>
    <s v="A: First Visit"/>
    <s v="Yes"/>
    <s v="0: No Method"/>
    <s v="Neither"/>
    <s v="Yes"/>
    <s v="No"/>
    <s v="No"/>
    <s v="Not Pregnant"/>
    <s v="0: No Method"/>
    <s v="No"/>
    <s v="No"/>
    <s v="No"/>
    <x v="0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GO/KA/03"/>
    <x v="4"/>
    <s v="C: Repeat Visit"/>
    <s v="Yes"/>
    <s v="0: No Method"/>
    <s v="Neither"/>
    <s v="Yes"/>
    <s v="No"/>
    <s v="No"/>
    <s v="Not Pregnant"/>
    <s v="0: No Method"/>
    <s v="No"/>
    <s v="No"/>
    <s v="No"/>
    <x v="0"/>
    <n v="16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MA/AN/03"/>
    <x v="0"/>
    <s v="A: First Visit"/>
    <s v="Yes"/>
    <s v="0: No Method"/>
    <s v="Neither"/>
    <s v="Yes"/>
    <s v="No"/>
    <s v="No"/>
    <s v="Not Pregnant"/>
    <s v="0: No Method"/>
    <s v="No"/>
    <s v="No"/>
    <s v="No"/>
    <x v="0"/>
    <n v="17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ON/FA/02"/>
    <x v="1"/>
    <s v="A: First Visit"/>
    <s v="Yes"/>
    <s v="0: No Method"/>
    <s v="Neither"/>
    <s v="Yes"/>
    <s v="No"/>
    <s v="No"/>
    <s v="Not Pregnant"/>
    <s v="0: No Method"/>
    <s v="No"/>
    <s v="No"/>
    <s v="No"/>
    <x v="0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FA/LI/01"/>
    <x v="1"/>
    <s v="C: Repeat Visit"/>
    <s v="Yes"/>
    <s v="0: No Method"/>
    <s v="Neither"/>
    <s v="Yes"/>
    <s v="No"/>
    <s v="No"/>
    <s v="Not Pregnant"/>
    <s v="6a: Condom - Male"/>
    <s v="Yes"/>
    <s v="No"/>
    <s v="Yes"/>
    <x v="2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BL/RU/05"/>
    <x v="1"/>
    <s v="C: Repeat Visit"/>
    <s v="Yes"/>
    <s v="0: No Method"/>
    <s v="Neither"/>
    <s v="Yes"/>
    <s v="No"/>
    <s v="No"/>
    <s v="Not Pregnant"/>
    <s v="6a: Condom - Male"/>
    <s v="Yes"/>
    <s v="No"/>
    <s v="Yes"/>
    <x v="2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PR/RI/01"/>
    <x v="1"/>
    <s v="A: First Visit"/>
    <s v="Yes"/>
    <s v="0: No Method"/>
    <s v="Neither"/>
    <s v="Yes"/>
    <s v="No"/>
    <s v="No"/>
    <s v="Not Pregnant"/>
    <s v="6a: Condom - Male"/>
    <s v="Yes"/>
    <s v="No"/>
    <s v="Yes"/>
    <x v="2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JE/CI/07"/>
    <x v="2"/>
    <s v="A: First Visit"/>
    <s v="Yes"/>
    <s v="0: No Method"/>
    <s v="Neither"/>
    <s v="Yes"/>
    <s v="No"/>
    <s v="No"/>
    <s v="Not Pregnant"/>
    <s v="6a: Condom - Male"/>
    <s v="Yes"/>
    <s v="No"/>
    <s v="Yes"/>
    <x v="2"/>
    <n v="19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MI/BL/03"/>
    <x v="1"/>
    <s v="A: First Visit"/>
    <s v="Yes"/>
    <s v="0: No Method"/>
    <s v="Neither"/>
    <s v="Yes"/>
    <s v="No"/>
    <s v="No"/>
    <s v="Not Pregnant"/>
    <s v="6a: Condom - Male"/>
    <s v="Yes"/>
    <s v="No"/>
    <s v="Yes"/>
    <x v="2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JO/AL/01"/>
    <x v="4"/>
    <s v="C: Repeat Visit"/>
    <s v="Yes"/>
    <s v="0: No Method"/>
    <s v="Neither"/>
    <s v="Yes"/>
    <s v="No"/>
    <s v="No"/>
    <s v="Not Pregnant"/>
    <s v="0: No Method"/>
    <s v="No"/>
    <s v="No"/>
    <s v="No"/>
    <x v="0"/>
    <n v="16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PR/NA/03"/>
    <x v="1"/>
    <s v="C: Repeat Visit"/>
    <s v="Yes"/>
    <s v="0: No Method"/>
    <s v="Neither"/>
    <s v="Yes"/>
    <s v="No"/>
    <s v="No"/>
    <s v="Not Pregnant"/>
    <s v="4a: Pills - Microgynon"/>
    <s v="Yes"/>
    <s v="No"/>
    <s v="Yes"/>
    <x v="2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DE/CH/04"/>
    <x v="1"/>
    <s v="A: First Visit"/>
    <s v="Yes"/>
    <s v="0: No Method"/>
    <s v="Neither"/>
    <s v="Yes"/>
    <s v="No"/>
    <s v="No"/>
    <s v="Not Pregnant"/>
    <s v="0: No Method"/>
    <s v="No"/>
    <s v="No"/>
    <s v="No"/>
    <x v="0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PA/BL/01"/>
    <x v="3"/>
    <s v="C: Repeat Visit"/>
    <s v="Yes"/>
    <s v="0: No Method"/>
    <s v="Neither"/>
    <s v="Yes"/>
    <s v="No"/>
    <s v="No"/>
    <s v="Not Pregnant"/>
    <s v="0: No Method"/>
    <s v="No"/>
    <s v="No"/>
    <s v="No"/>
    <x v="0"/>
    <n v="18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TA/AG/03"/>
    <x v="1"/>
    <s v="A: First Visit"/>
    <s v="Yes"/>
    <s v="0: No Method"/>
    <s v="Neither"/>
    <s v="Yes"/>
    <s v="No"/>
    <s v="No"/>
    <s v="Not Pregnant"/>
    <s v="0: No Method"/>
    <s v="No"/>
    <s v="No"/>
    <s v="No"/>
    <x v="0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CO/EN/02"/>
    <x v="4"/>
    <s v="A: First Visit"/>
    <s v="Yes"/>
    <s v="0: No Method"/>
    <s v="Neither"/>
    <s v="Yes"/>
    <s v="No"/>
    <s v="No"/>
    <s v="Not Pregnant"/>
    <s v="0: No Method"/>
    <s v="No"/>
    <s v="No"/>
    <s v="No"/>
    <x v="0"/>
    <n v="16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CE/MA/03"/>
    <x v="1"/>
    <s v="C: Repeat Visit"/>
    <s v="Yes"/>
    <s v="0: No Method"/>
    <s v="Neither"/>
    <s v="Yes"/>
    <s v="No"/>
    <s v="No"/>
    <s v="Not Pregnant"/>
    <s v="3c: Injection - Depo Provera"/>
    <s v="Yes"/>
    <s v="No"/>
    <s v="Yes"/>
    <x v="2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AL/GR/03"/>
    <x v="1"/>
    <s v="C: Repeat Visit"/>
    <s v="Yes"/>
    <s v="0: No Method"/>
    <s v="Neither"/>
    <s v="Yes"/>
    <s v="No"/>
    <s v="No"/>
    <s v="Not Pregnant"/>
    <s v="0: No Method"/>
    <s v="No"/>
    <s v="No"/>
    <s v="No"/>
    <x v="0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RE/PA/02"/>
    <x v="1"/>
    <s v="A: First Visit"/>
    <s v="Yes"/>
    <s v="0: No Method"/>
    <s v="Neither"/>
    <s v="Yes"/>
    <s v="No"/>
    <s v="No"/>
    <s v="Not Pregnant"/>
    <s v="0: No Method"/>
    <s v="No"/>
    <s v="No"/>
    <s v="No"/>
    <x v="0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KA/GR/02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HA/GR/01"/>
    <x v="4"/>
    <s v="C: Repeat Visit"/>
    <s v="Yes"/>
    <s v="0: No Method"/>
    <s v="Neither"/>
    <s v="Yes"/>
    <s v="No"/>
    <s v="No"/>
    <s v="Not Pregnant"/>
    <s v="3b: Injection - Noristerat"/>
    <s v="Yes"/>
    <s v="No"/>
    <s v="Yes"/>
    <x v="2"/>
    <n v="15"/>
    <s v="NO"/>
    <m/>
    <m/>
    <m/>
    <m/>
  </r>
  <r>
    <s v="Week 7"/>
    <s v="Northern"/>
    <s v="Nasarawa"/>
    <s v="Karu"/>
    <s v="Karu"/>
    <s v="Angwan Tiv"/>
    <x v="0"/>
    <s v="Cluster"/>
    <x v="1"/>
    <n v="2"/>
    <x v="2"/>
    <x v="0"/>
    <d v="2018-06-02T00:00:00"/>
    <s v="NA/KA/NK/TH/AL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8"/>
    <s v="Northern"/>
    <s v="Nasarawa"/>
    <s v="Karu"/>
    <s v="Karu"/>
    <s v="Angwan Tiv"/>
    <x v="0"/>
    <s v="Cluster"/>
    <x v="0"/>
    <n v="4"/>
    <x v="2"/>
    <x v="0"/>
    <d v="2018-06-04T00:00:00"/>
    <s v="NA/KA/NK/PE/DO/04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8"/>
    <s v="Northern"/>
    <s v="Nasarawa"/>
    <s v="Karu"/>
    <s v="Karu"/>
    <s v="Angwan Tiv"/>
    <x v="0"/>
    <s v="Cluster"/>
    <x v="0"/>
    <n v="6"/>
    <x v="2"/>
    <x v="0"/>
    <d v="2018-06-06T00:00:00"/>
    <s v="NA/KA/NK/JO/RA/06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s v="NO"/>
    <m/>
    <m/>
    <m/>
    <m/>
  </r>
  <r>
    <s v="Week 8"/>
    <s v="Northern"/>
    <s v="Nasarawa"/>
    <s v="Karu"/>
    <s v="Karu"/>
    <s v="Angwan Tiv"/>
    <x v="0"/>
    <s v="Cluster"/>
    <x v="0"/>
    <n v="9"/>
    <x v="2"/>
    <x v="0"/>
    <d v="2018-06-09T00:00:00"/>
    <s v="NA/KA/NK/EL/VI/07"/>
    <x v="2"/>
    <s v="A: First Visit"/>
    <s v="Yes"/>
    <s v="0: No Method"/>
    <s v="Neither"/>
    <s v="No"/>
    <s v="No"/>
    <s v="No"/>
    <s v="Not Pregnant"/>
    <s v="3c: Injection - Depo Provera"/>
    <s v="Yes"/>
    <s v="No"/>
    <s v="Yes"/>
    <x v="2"/>
    <n v="19"/>
    <s v="NO"/>
    <m/>
    <m/>
    <m/>
    <m/>
  </r>
  <r>
    <s v="Week 8"/>
    <s v="Northern"/>
    <s v="Nasarawa"/>
    <s v="Karu"/>
    <s v="Karu"/>
    <s v="Mararaba Gurku"/>
    <x v="1"/>
    <s v="Cluster +"/>
    <x v="2"/>
    <n v="6"/>
    <x v="2"/>
    <x v="0"/>
    <d v="2018-06-06T00:00:00"/>
    <s v="NA/KA/MA/MA/HA/13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s v="NO"/>
    <m/>
    <m/>
    <m/>
    <m/>
  </r>
  <r>
    <s v="Week 8"/>
    <s v="Northern"/>
    <s v="Nasarawa"/>
    <s v="Karu"/>
    <s v="Karu"/>
    <s v="Mararaba Gurku"/>
    <x v="1"/>
    <s v="Cluster +"/>
    <x v="2"/>
    <n v="9"/>
    <x v="2"/>
    <x v="0"/>
    <d v="2018-06-09T00:00:00"/>
    <s v="NA/KA/MA/RU/AI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s v="NO"/>
    <m/>
    <m/>
    <m/>
    <m/>
  </r>
  <r>
    <s v="Week 8"/>
    <s v="Northern"/>
    <s v="Nasarawa"/>
    <s v="Karu"/>
    <s v="Karu"/>
    <s v="Mararaba Gurku"/>
    <x v="1"/>
    <s v="Cluster +"/>
    <x v="0"/>
    <n v="9"/>
    <x v="2"/>
    <x v="0"/>
    <d v="2018-06-09T00:00:00"/>
    <s v="NA/KA/MA/AM/AI/02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8"/>
    <s v="Northern"/>
    <s v="Nasarawa"/>
    <s v="Karu"/>
    <s v="Karu"/>
    <s v="Mararaba Gurku"/>
    <x v="1"/>
    <s v="Cluster +"/>
    <x v="0"/>
    <n v="9"/>
    <x v="2"/>
    <x v="0"/>
    <d v="2018-06-09T00:00:00"/>
    <s v="NA/KA/MA/UM/SA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8"/>
    <s v="Northern"/>
    <s v="Nasarawa"/>
    <s v="Karu"/>
    <s v="Karu"/>
    <s v="Mararaba Gurku"/>
    <x v="1"/>
    <s v="Cluster +"/>
    <x v="0"/>
    <n v="9"/>
    <x v="2"/>
    <x v="0"/>
    <d v="2018-06-09T00:00:00"/>
    <s v="NA/KA/MA/MA/SA/03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NO"/>
    <m/>
    <m/>
    <m/>
    <m/>
  </r>
  <r>
    <s v="Week 8"/>
    <s v="Northern"/>
    <s v="Nasarawa"/>
    <s v="Karu"/>
    <s v="Karu"/>
    <s v="Mararaba Gurku"/>
    <x v="1"/>
    <s v="Cluster +"/>
    <x v="0"/>
    <n v="9"/>
    <x v="2"/>
    <x v="0"/>
    <d v="2018-06-09T00:00:00"/>
    <s v="NA/KA/MA/AI/SA/04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s v="NO"/>
    <m/>
    <m/>
    <m/>
    <m/>
  </r>
  <r>
    <s v="Week 8"/>
    <s v="Northern"/>
    <s v="Nasarawa"/>
    <s v="Karu"/>
    <s v="Karu"/>
    <s v="Mararaba Gurku"/>
    <x v="1"/>
    <s v="Cluster +"/>
    <x v="0"/>
    <n v="9"/>
    <x v="2"/>
    <x v="0"/>
    <d v="2018-06-09T00:00:00"/>
    <s v="NA/KA/MA/HA/SA/02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8"/>
    <s v="Northern"/>
    <s v="Nasarawa"/>
    <s v="Karu"/>
    <s v="Karu"/>
    <s v="Mararaba Gurku"/>
    <x v="1"/>
    <s v="Cluster +"/>
    <x v="0"/>
    <n v="9"/>
    <x v="2"/>
    <x v="0"/>
    <d v="2018-06-09T00:00:00"/>
    <s v="NA/KA/MA/SA/AI/04"/>
    <x v="3"/>
    <s v="B: Follow-up Visit (e.g. method cont.)"/>
    <s v="Yes"/>
    <s v="4: Pills"/>
    <s v="Neither"/>
    <s v="No"/>
    <s v="No"/>
    <s v="No"/>
    <s v="Not Pregnant"/>
    <s v="4a: Pills - Microgynon"/>
    <s v="No"/>
    <s v="Yes"/>
    <s v="Yes"/>
    <x v="1"/>
    <n v="18"/>
    <s v="NO"/>
    <m/>
    <m/>
    <m/>
    <m/>
  </r>
  <r>
    <s v="Week 8"/>
    <s v="Northern"/>
    <s v="Nasarawa"/>
    <s v="Karu"/>
    <s v="Karu"/>
    <s v="Mararaba Gurku"/>
    <x v="1"/>
    <s v="Cluster +"/>
    <x v="0"/>
    <n v="9"/>
    <x v="2"/>
    <x v="0"/>
    <d v="2018-06-09T00:00:00"/>
    <s v="NA/KA/MA/HA/MA/03"/>
    <x v="4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8"/>
    <s v="Northern"/>
    <s v="Nasarawa"/>
    <s v="Karu"/>
    <s v="Karu"/>
    <s v="Mararaba Gurku"/>
    <x v="1"/>
    <s v="Cluster +"/>
    <x v="0"/>
    <n v="9"/>
    <x v="2"/>
    <x v="0"/>
    <d v="2018-06-09T00:00:00"/>
    <s v="NA/KA/MA/MA/AD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8"/>
    <s v="Northern"/>
    <s v="Nasarawa"/>
    <s v="Karu"/>
    <s v="Karu"/>
    <s v="Mararaba Gurku"/>
    <x v="1"/>
    <s v="Cluster +"/>
    <x v="0"/>
    <n v="9"/>
    <x v="2"/>
    <x v="0"/>
    <d v="2018-06-09T00:00:00"/>
    <s v="NA/KA/MA/RA/FA/04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8"/>
    <s v="Northern"/>
    <s v="Nasarawa"/>
    <s v="Karu"/>
    <s v="Karu"/>
    <s v="Mararaba Gurku"/>
    <x v="1"/>
    <s v="Cluster +"/>
    <x v="0"/>
    <n v="9"/>
    <x v="2"/>
    <x v="0"/>
    <d v="2018-06-09T00:00:00"/>
    <s v="NA/KA/MA/SA/HA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8"/>
    <s v="Northern"/>
    <s v="Nasarawa"/>
    <s v="Karu"/>
    <s v="Karu"/>
    <s v="Mararaba Gurku"/>
    <x v="1"/>
    <s v="Cluster +"/>
    <x v="0"/>
    <n v="9"/>
    <x v="2"/>
    <x v="0"/>
    <d v="2018-06-09T00:00:00"/>
    <s v="NA/KA/MA/RU/UM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8"/>
    <s v="Northern"/>
    <s v="Nasarawa"/>
    <s v="Karu"/>
    <s v="Karu"/>
    <s v="Mararaba Gurku"/>
    <x v="1"/>
    <s v="Cluster +"/>
    <x v="0"/>
    <n v="9"/>
    <x v="2"/>
    <x v="0"/>
    <d v="2018-06-09T00:00:00"/>
    <s v="NA/KA/MA/ZA/MA/04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MA/AN/03"/>
    <x v="0"/>
    <s v="C: Repeat Visit"/>
    <s v="Yes"/>
    <s v="0: No Method"/>
    <s v="Neither"/>
    <s v="Yes"/>
    <s v="No"/>
    <s v="No"/>
    <s v="Not Pregnant"/>
    <s v="6a: Condom - Male"/>
    <s v="No"/>
    <s v="No"/>
    <s v="Yes"/>
    <x v="2"/>
    <n v="17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RE/VI/06"/>
    <x v="1"/>
    <s v="A: First Visit"/>
    <s v="Yes"/>
    <s v="0: No Method"/>
    <s v="Neither"/>
    <s v="Yes"/>
    <s v="Yes"/>
    <s v="No"/>
    <s v="Not Pregnant"/>
    <s v="3c: Injection - Depo Provera"/>
    <s v="Yes"/>
    <s v="No"/>
    <s v="Yes"/>
    <x v="2"/>
    <n v="15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JU/TI/04"/>
    <x v="1"/>
    <s v="C: Repeat Visit"/>
    <s v="Yes"/>
    <s v="0: No Method"/>
    <s v="Neither"/>
    <s v="Yes"/>
    <s v="No"/>
    <s v="No"/>
    <s v="Not Pregnant"/>
    <s v="6a: Condom - Male"/>
    <s v="No"/>
    <s v="No"/>
    <s v="Yes"/>
    <x v="2"/>
    <n v="15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FA/SA/01"/>
    <x v="2"/>
    <s v="C: Repeat Visit"/>
    <s v="Yes"/>
    <s v="2: Implant"/>
    <s v="Neither"/>
    <s v="Yes"/>
    <s v="No"/>
    <s v="No"/>
    <s v="Not Pregnant"/>
    <s v="6a: Condom - Male"/>
    <s v="No"/>
    <s v="Yes"/>
    <s v="Yes"/>
    <x v="1"/>
    <n v="19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HE/MA/05"/>
    <x v="0"/>
    <s v="C: Repeat Visit"/>
    <s v="Yes"/>
    <s v="0: No Method"/>
    <s v="Neither"/>
    <s v="Yes"/>
    <s v="No"/>
    <s v="No"/>
    <s v="Not Pregnant"/>
    <s v="6a: Condom - Male"/>
    <s v="No"/>
    <s v="No"/>
    <s v="Yes"/>
    <x v="2"/>
    <n v="17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CO/EL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GI/HA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PR/RI/01"/>
    <x v="1"/>
    <s v="C: Repeat Visit"/>
    <s v="Yes"/>
    <s v="0: No Method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JE/NA/01"/>
    <x v="4"/>
    <s v="C: Repeat Visit"/>
    <s v="Yes"/>
    <s v="0: No Method"/>
    <s v="Neither"/>
    <s v="Yes"/>
    <s v="Yes"/>
    <s v="No"/>
    <s v="Not Pregnant"/>
    <s v="4a: Pills - Microgynon"/>
    <s v="Yes"/>
    <s v="No"/>
    <s v="Yes"/>
    <x v="2"/>
    <n v="16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ES/GR/05"/>
    <x v="1"/>
    <s v="A: First Visit"/>
    <s v="Yes"/>
    <s v="0: No Method"/>
    <s v="Neither"/>
    <s v="Yes"/>
    <s v="Yes"/>
    <s v="No"/>
    <s v="Not Pregnant"/>
    <s v="3c: Injection - Depo Provera"/>
    <s v="Yes"/>
    <s v="No"/>
    <s v="Yes"/>
    <x v="2"/>
    <n v="15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CO/EN/02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CY/CO/04"/>
    <x v="1"/>
    <s v="A: First Visit"/>
    <s v="Yes"/>
    <s v="0: No Method"/>
    <s v="Neither"/>
    <s v="Yes"/>
    <s v="No"/>
    <s v="No"/>
    <s v="Not Pregnant"/>
    <s v="6a: Condom - Male"/>
    <s v="Yes"/>
    <s v="No"/>
    <s v="Yes"/>
    <x v="2"/>
    <n v="15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FA/AG/03"/>
    <x v="4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6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CH/NG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RA/ES/06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JE/JU/02"/>
    <x v="1"/>
    <s v="C: Repeat Visit"/>
    <s v="Yes"/>
    <s v="0: No Method"/>
    <s v="Condom"/>
    <s v="No"/>
    <s v="No"/>
    <s v="No"/>
    <s v="Not Pregnant"/>
    <s v="0: No Method"/>
    <s v="No"/>
    <s v="Yes"/>
    <s v="No"/>
    <x v="1"/>
    <n v="15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GL/AL/01"/>
    <x v="4"/>
    <s v="A: First Visit"/>
    <s v="Yes"/>
    <s v="0: No Method"/>
    <s v="Neither"/>
    <s v="Yes"/>
    <s v="No"/>
    <s v="No"/>
    <s v="Not Pregnant"/>
    <s v="6a: Condom - Male"/>
    <s v="No"/>
    <s v="No"/>
    <s v="Yes"/>
    <x v="2"/>
    <n v="16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MI/CH/02"/>
    <x v="2"/>
    <s v="C: Repeat Visit"/>
    <s v="Yes"/>
    <s v="0: No Method"/>
    <s v="Condom"/>
    <s v="No"/>
    <s v="No"/>
    <s v="No"/>
    <s v="Not Pregnant"/>
    <s v="0: No Method"/>
    <s v="No"/>
    <s v="Yes"/>
    <s v="No"/>
    <x v="1"/>
    <n v="19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RI/RO/05"/>
    <x v="1"/>
    <s v="A: First Visit"/>
    <s v="Yes"/>
    <s v="0: No Method"/>
    <s v="Neither"/>
    <s v="Yes"/>
    <s v="Yes"/>
    <s v="No"/>
    <s v="Not Pregnant"/>
    <s v="3b: Injection - Noristerat"/>
    <s v="No"/>
    <s v="No"/>
    <s v="Yes"/>
    <x v="2"/>
    <n v="15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HA/IF/01"/>
    <x v="1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5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MA/MO/02"/>
    <x v="0"/>
    <s v="C: Repeat Visit"/>
    <s v="Yes"/>
    <s v="0: No Method"/>
    <s v="Neither"/>
    <s v="No"/>
    <s v="No"/>
    <s v="No"/>
    <s v="Not Pregnant"/>
    <s v="6b: Condom - Female"/>
    <s v="No"/>
    <s v="No"/>
    <s v="Yes"/>
    <x v="2"/>
    <n v="17"/>
    <s v="NO"/>
    <m/>
    <m/>
    <m/>
    <m/>
  </r>
  <r>
    <s v="Week 8"/>
    <s v="Northern"/>
    <s v="Nasarawa"/>
    <s v="Karu"/>
    <s v="Karu"/>
    <s v="Angwan Tiv"/>
    <x v="0"/>
    <s v="Cluster"/>
    <x v="1"/>
    <n v="9"/>
    <x v="2"/>
    <x v="0"/>
    <d v="2018-06-09T00:00:00"/>
    <s v="NA/KA/NK/GI/DO/03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9"/>
    <s v="Northern"/>
    <s v="Nasarawa"/>
    <s v="Karu"/>
    <s v="Karu"/>
    <s v="Angwan Tiv"/>
    <x v="0"/>
    <s v="Cluster"/>
    <x v="0"/>
    <n v="11"/>
    <x v="2"/>
    <x v="0"/>
    <d v="2018-06-11T00:00:00"/>
    <s v="NA/KA/NK/PA/RA/01"/>
    <x v="2"/>
    <s v="A: First Visit"/>
    <s v="Yes"/>
    <s v="2: Implant"/>
    <s v="Neither"/>
    <s v="No"/>
    <s v="No"/>
    <s v="No"/>
    <s v="Not Pregnant"/>
    <s v="6a: Condom - Male"/>
    <s v="Yes"/>
    <s v="Yes"/>
    <s v="Yes"/>
    <x v="1"/>
    <n v="19"/>
    <s v="NO"/>
    <m/>
    <m/>
    <m/>
    <m/>
  </r>
  <r>
    <s v="Week 9"/>
    <s v="Northern"/>
    <s v="Nasarawa"/>
    <s v="Karu"/>
    <s v="Karu"/>
    <s v="Angwan Tiv"/>
    <x v="0"/>
    <s v="Cluster"/>
    <x v="0"/>
    <n v="11"/>
    <x v="2"/>
    <x v="0"/>
    <d v="2018-06-11T00:00:00"/>
    <s v="NA/KA/NK/DO/LA/05"/>
    <x v="4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6"/>
    <s v="NO"/>
    <m/>
    <m/>
    <m/>
    <m/>
  </r>
  <r>
    <s v="Week 9"/>
    <s v="Northern"/>
    <s v="Nasarawa"/>
    <s v="Karu"/>
    <s v="Karu"/>
    <s v="Angwan Tiv"/>
    <x v="0"/>
    <s v="Cluster"/>
    <x v="0"/>
    <n v="13"/>
    <x v="2"/>
    <x v="0"/>
    <d v="2018-06-13T00:00:00"/>
    <s v="NA/KA/NK/RU/GR/02"/>
    <x v="1"/>
    <s v="A: First Visit"/>
    <s v="Yes"/>
    <s v="0: No Method"/>
    <s v="Neither"/>
    <s v="No"/>
    <s v="No"/>
    <s v="No"/>
    <s v="Not Pregnant"/>
    <s v="0: No Method"/>
    <s v="Yes"/>
    <s v="No"/>
    <s v="No"/>
    <x v="0"/>
    <n v="15"/>
    <s v="NO"/>
    <m/>
    <m/>
    <m/>
    <m/>
  </r>
  <r>
    <s v="Week 9"/>
    <s v="Northern"/>
    <s v="Nasarawa"/>
    <s v="Karu"/>
    <s v="Karu"/>
    <s v="Angwan Tiv"/>
    <x v="0"/>
    <s v="Cluster"/>
    <x v="0"/>
    <n v="14"/>
    <x v="2"/>
    <x v="0"/>
    <d v="2018-06-14T00:00:00"/>
    <s v="NA/KA/NK/MA/JO/01"/>
    <x v="2"/>
    <s v="A: First Visit"/>
    <s v="Yes"/>
    <s v="0: No Method"/>
    <s v="Neither"/>
    <s v="No"/>
    <s v="No"/>
    <s v="No"/>
    <s v="Not Pregnant"/>
    <s v="6a: Condom - Male"/>
    <s v="Yes"/>
    <s v="No"/>
    <s v="Yes"/>
    <x v="2"/>
    <n v="19"/>
    <s v="NO"/>
    <m/>
    <m/>
    <m/>
    <m/>
  </r>
  <r>
    <s v="Week 9"/>
    <s v="Northern"/>
    <s v="Nasarawa"/>
    <s v="Karu"/>
    <s v="Karu"/>
    <s v="Angwan Tiv"/>
    <x v="0"/>
    <s v="Cluster"/>
    <x v="0"/>
    <n v="15"/>
    <x v="2"/>
    <x v="0"/>
    <d v="2018-06-15T00:00:00"/>
    <s v="NA/KA/NK/SA/ME/01"/>
    <x v="3"/>
    <s v="A: First Visit"/>
    <s v="Yes"/>
    <s v="0: No Method"/>
    <s v="Neither"/>
    <s v="No"/>
    <s v="No"/>
    <s v="No"/>
    <s v="Not Pregnant"/>
    <s v="6a: Condom - Male"/>
    <s v="Yes"/>
    <s v="No"/>
    <s v="Yes"/>
    <x v="2"/>
    <n v="18"/>
    <s v="NO"/>
    <m/>
    <m/>
    <m/>
    <m/>
  </r>
  <r>
    <s v="Week 9"/>
    <s v="Northern"/>
    <s v="Nasarawa"/>
    <s v="Karu"/>
    <s v="Karu"/>
    <s v="Angwan Tiv"/>
    <x v="0"/>
    <s v="Cluster"/>
    <x v="0"/>
    <n v="15"/>
    <x v="2"/>
    <x v="0"/>
    <d v="2018-06-15T00:00:00"/>
    <s v="NA/KA/NK/DO/HA/05"/>
    <x v="0"/>
    <s v="A: First Visit"/>
    <s v="Yes"/>
    <s v="0: No Method"/>
    <s v="Neither"/>
    <s v="No"/>
    <s v="No"/>
    <s v="No"/>
    <s v="Not Pregnant"/>
    <s v="6a: Condom - Male"/>
    <s v="Yes"/>
    <s v="No"/>
    <s v="Yes"/>
    <x v="2"/>
    <n v="17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PR/ON/02"/>
    <x v="1"/>
    <s v="A: First Visit"/>
    <s v="Yes"/>
    <s v="0: No Method"/>
    <s v="Neither"/>
    <s v="Yes"/>
    <s v="No"/>
    <s v="No"/>
    <s v="Not Pregnant"/>
    <s v="6a: Condom - Male"/>
    <s v="No"/>
    <s v="No"/>
    <s v="Yes"/>
    <x v="2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GI/IR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MA/HE/03"/>
    <x v="1"/>
    <s v="A: First Visit"/>
    <s v="Yes"/>
    <s v="0: No Method"/>
    <s v="Neither"/>
    <s v="Yes"/>
    <s v="No"/>
    <s v="No"/>
    <s v="Not Pregnant"/>
    <s v="6a: Condom - Male"/>
    <s v="Yes"/>
    <s v="No"/>
    <s v="Yes"/>
    <x v="2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JO/EL/09"/>
    <x v="2"/>
    <s v="A: First Visit"/>
    <s v="Yes"/>
    <s v="0: No Method"/>
    <s v="Neither"/>
    <s v="Yes"/>
    <s v="No"/>
    <s v="No"/>
    <s v="Not Pregnant"/>
    <s v="6b: Condom - Female"/>
    <s v="Yes"/>
    <s v="No"/>
    <s v="Yes"/>
    <x v="2"/>
    <n v="19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RE/JU/03"/>
    <x v="1"/>
    <s v="A: First Visit"/>
    <s v="Yes"/>
    <s v="0: No Method"/>
    <s v="Neither"/>
    <s v="Yes"/>
    <s v="No"/>
    <s v="No"/>
    <s v="Not Pregnant"/>
    <s v="6b: Condom - Female"/>
    <s v="Yes"/>
    <s v="No"/>
    <s v="Yes"/>
    <x v="2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ZI/RU/06"/>
    <x v="4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6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FA/RO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FA/H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CO/EL/02"/>
    <x v="1"/>
    <s v="C: Repeat Visit"/>
    <s v="Yes"/>
    <s v="0: No Method"/>
    <s v="Neither"/>
    <s v="Yes"/>
    <s v="No"/>
    <s v="No"/>
    <s v="Not Pregnant"/>
    <s v="4b: Pills - Combination 3"/>
    <s v="Yes"/>
    <s v="No"/>
    <b v="0"/>
    <x v="4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EL/VI/07"/>
    <x v="2"/>
    <s v="C: Repeat Visit"/>
    <s v="Yes"/>
    <s v="3: Injection"/>
    <s v="Neither"/>
    <s v="No"/>
    <s v="No"/>
    <s v="No"/>
    <s v="Not Pregnant"/>
    <s v="6a: Condom - Male"/>
    <s v="No"/>
    <s v="Yes"/>
    <s v="Yes"/>
    <x v="1"/>
    <n v="19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MA/ES/09"/>
    <x v="1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AL/DE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IS/MA/02"/>
    <x v="1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PR/NA/03"/>
    <x v="1"/>
    <s v="C: Repeat Visit"/>
    <s v="Yes"/>
    <s v="0: No Method"/>
    <s v="Neither"/>
    <s v="Yes"/>
    <s v="No"/>
    <s v="No"/>
    <s v="Not Pregnant"/>
    <s v="6a: Condom - Male"/>
    <s v="Yes"/>
    <s v="No"/>
    <s v="Yes"/>
    <x v="2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SA/PA/02"/>
    <x v="2"/>
    <s v="A: First Visit"/>
    <s v="Yes"/>
    <s v="0: No Method"/>
    <s v="Neither"/>
    <s v="Yes"/>
    <s v="No"/>
    <s v="No"/>
    <s v="Not Pregnant"/>
    <s v="6a: Condom - Male"/>
    <s v="Yes"/>
    <s v="No"/>
    <s v="Yes"/>
    <x v="2"/>
    <n v="19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DO/HA/05"/>
    <x v="0"/>
    <s v="C: Repeat Visit"/>
    <s v="Yes"/>
    <s v="0: No Method"/>
    <s v="Neither"/>
    <s v="Yes"/>
    <s v="No"/>
    <s v="No"/>
    <s v="Not Pregnant"/>
    <s v="3c: Injection - Depo Provera"/>
    <s v="Yes"/>
    <s v="No"/>
    <s v="Yes"/>
    <x v="2"/>
    <n v="17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HO/JU/02"/>
    <x v="0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7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PR/MA/01"/>
    <x v="1"/>
    <s v="A: First Visit"/>
    <s v="Yes"/>
    <s v="0: No Method"/>
    <s v="Neither"/>
    <s v="No"/>
    <s v="No"/>
    <s v="No"/>
    <s v="Not Pregnant"/>
    <s v="0: No Method"/>
    <s v="Yes"/>
    <s v="No"/>
    <s v="No"/>
    <x v="0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JE/MA/03"/>
    <x v="1"/>
    <s v="C: Repeat Visit"/>
    <s v="Yes"/>
    <s v="0: No Method"/>
    <s v="Neither"/>
    <s v="Yes"/>
    <s v="No"/>
    <s v="No"/>
    <s v="Not Pregnant"/>
    <s v="4b: Pills - Combination 3"/>
    <s v="Yes"/>
    <s v="No"/>
    <b v="0"/>
    <x v="4"/>
    <n v="16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BL/RU/05"/>
    <x v="1"/>
    <s v="C: Repeat Visit"/>
    <s v="Yes"/>
    <s v="0: No Method"/>
    <s v="Condom"/>
    <s v="No"/>
    <s v="No"/>
    <s v="No"/>
    <s v="Not Pregnant"/>
    <s v="0: No Method"/>
    <s v="No"/>
    <s v="Yes"/>
    <s v="No"/>
    <x v="1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JE/NA/01"/>
    <x v="4"/>
    <s v="C: Repeat Visit"/>
    <s v="Yes"/>
    <s v="4: Pills"/>
    <s v="Neither"/>
    <s v="Yes"/>
    <s v="No"/>
    <s v="No"/>
    <s v="Not Pregnant"/>
    <s v="6a: Condom - Male"/>
    <s v="Yes"/>
    <s v="Yes"/>
    <s v="Yes"/>
    <x v="1"/>
    <n v="16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GR/NA/04"/>
    <x v="1"/>
    <s v="C: Repeat Visit"/>
    <s v="Yes"/>
    <s v="0: No Method"/>
    <s v="Neither"/>
    <s v="Yes"/>
    <s v="No"/>
    <s v="No"/>
    <s v="Not Pregnant"/>
    <s v="6b: Condom - Female"/>
    <s v="Yes"/>
    <s v="No"/>
    <s v="Yes"/>
    <x v="2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GO/SA/06"/>
    <x v="1"/>
    <s v="A: First Visit"/>
    <s v="Yes"/>
    <s v="0: No Method"/>
    <s v="Neither"/>
    <s v="Yes"/>
    <s v="No"/>
    <s v="No"/>
    <s v="Not Pregnant"/>
    <s v="6a: Condom - Male"/>
    <s v="No"/>
    <s v="No"/>
    <s v="Yes"/>
    <x v="2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GO/KA/03"/>
    <x v="4"/>
    <s v="C: Repeat Visit"/>
    <s v="Yes"/>
    <s v="0: No Method"/>
    <s v="Neither"/>
    <s v="No"/>
    <s v="No"/>
    <s v="No"/>
    <s v="Not Pregnant"/>
    <s v="6b: Condom - Female"/>
    <s v="No"/>
    <s v="No"/>
    <s v="Yes"/>
    <x v="2"/>
    <n v="16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MA/RU/05"/>
    <x v="1"/>
    <s v="C: Repeat Visit"/>
    <s v="Yes"/>
    <s v="4: Pills"/>
    <s v="Neither"/>
    <s v="No"/>
    <s v="No"/>
    <s v="No"/>
    <s v="Not Pregnant"/>
    <s v="0: No Method"/>
    <s v="No"/>
    <s v="Yes"/>
    <s v="No"/>
    <x v="1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SA/PA/02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ES/SA/05"/>
    <x v="0"/>
    <s v="C: Repeat Visit"/>
    <s v="Yes"/>
    <s v="0: No Method"/>
    <s v="Neither"/>
    <s v="No"/>
    <s v="No"/>
    <s v="No"/>
    <s v="Not Pregnant"/>
    <s v="2a: Implant - Jadelle"/>
    <s v="Yes"/>
    <s v="No"/>
    <s v="Yes"/>
    <x v="2"/>
    <n v="17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HA/GR/01"/>
    <x v="4"/>
    <s v="C: Repeat Visit"/>
    <s v="Yes"/>
    <s v="3: Injection"/>
    <s v="Neither"/>
    <s v="No"/>
    <s v="No"/>
    <s v="No"/>
    <s v="Not Pregnant"/>
    <s v="6a: Condom - Male"/>
    <s v="No"/>
    <s v="Yes"/>
    <s v="Yes"/>
    <x v="1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SA/ME/01"/>
    <x v="3"/>
    <s v="C: Repeat Visit"/>
    <s v="Yes"/>
    <s v="0: No Method"/>
    <s v="Neither"/>
    <s v="No"/>
    <s v="No"/>
    <s v="No"/>
    <s v="Not Pregnant"/>
    <s v="3c: Injection - Depo Provera"/>
    <s v="Yes"/>
    <s v="No"/>
    <s v="Yes"/>
    <x v="2"/>
    <n v="18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GO/CE/04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CL/J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JO/RA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CO/EN/02"/>
    <x v="4"/>
    <s v="C: Repeat Visit"/>
    <s v="Yes"/>
    <s v="0: No Method"/>
    <s v="Neither"/>
    <s v="No"/>
    <s v="No"/>
    <s v="No"/>
    <s v="Not Pregnant"/>
    <s v="6a: Condom - Male"/>
    <s v="No"/>
    <s v="No"/>
    <s v="Yes"/>
    <x v="2"/>
    <n v="16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CE/MA/03"/>
    <x v="1"/>
    <s v="C: Repeat Visit"/>
    <s v="Yes"/>
    <s v="3: Injection"/>
    <s v="Neither"/>
    <s v="No"/>
    <s v="No"/>
    <s v="No"/>
    <s v="Not Pregnant"/>
    <s v="6a: Condom - Male"/>
    <s v="No"/>
    <s v="Yes"/>
    <s v="Yes"/>
    <x v="1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NA/ES/06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AG/JU/02"/>
    <x v="1"/>
    <s v="A: First Visit"/>
    <s v="Yes"/>
    <s v="0: No Method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ES/TA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FA/RO/05"/>
    <x v="1"/>
    <s v="C: Repeat Visit"/>
    <s v="Yes"/>
    <s v="0: No Method"/>
    <s v="Neither"/>
    <s v="No"/>
    <s v="No"/>
    <s v="No"/>
    <s v="Not Pregnant"/>
    <s v="6a: Condom - Male"/>
    <s v="No"/>
    <s v="No"/>
    <s v="Yes"/>
    <x v="2"/>
    <n v="15"/>
    <s v="YES"/>
    <s v="16/06/2018"/>
    <s v="menstrual pain"/>
    <s v="paracetamole"/>
    <s v="500mg tds"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MA/MO/02"/>
    <x v="0"/>
    <s v="C: Repeat Visit"/>
    <s v="Yes"/>
    <s v="0: No Method"/>
    <s v="Neither"/>
    <s v="No"/>
    <s v="No"/>
    <s v="No"/>
    <s v="Not Pregnant"/>
    <s v="6a: Condom - Male"/>
    <s v="No"/>
    <s v="No"/>
    <s v="Yes"/>
    <x v="2"/>
    <n v="17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RE/PA/02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BL/LA/04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MA/JO/01"/>
    <x v="2"/>
    <s v="C: Repeat Visit"/>
    <s v="Yes"/>
    <s v="5: Condoms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9"/>
    <s v="Northern"/>
    <s v="Nasarawa"/>
    <s v="Karu"/>
    <s v="Karu"/>
    <s v="Angwan Tiv"/>
    <x v="0"/>
    <s v="Cluster"/>
    <x v="1"/>
    <n v="16"/>
    <x v="2"/>
    <x v="0"/>
    <d v="2018-06-16T00:00:00"/>
    <s v="NA/KA/NK/GR/RU/01"/>
    <x v="1"/>
    <s v="A: First Visit"/>
    <s v="Yes"/>
    <s v="0: No Method"/>
    <s v="Neither"/>
    <s v="No"/>
    <s v="No"/>
    <s v="No"/>
    <s v="Not Pregnant"/>
    <s v="4a: Pills - Microgynon"/>
    <s v="Yes"/>
    <s v="No"/>
    <s v="Yes"/>
    <x v="2"/>
    <n v="15"/>
    <s v="NO"/>
    <m/>
    <m/>
    <m/>
    <m/>
  </r>
  <r>
    <s v="Week 10"/>
    <s v="Northern"/>
    <s v="Nasarawa"/>
    <s v="Karu"/>
    <s v="Karu"/>
    <s v="Angwan Tiv"/>
    <x v="0"/>
    <s v="Cluster"/>
    <x v="0"/>
    <n v="18"/>
    <x v="2"/>
    <x v="0"/>
    <d v="2018-06-18T00:00:00"/>
    <s v="NA/KA/NK/PE/ES/02"/>
    <x v="1"/>
    <s v="C: Repeat Visit"/>
    <s v="Yes"/>
    <s v="0: No Method"/>
    <s v="Neither"/>
    <s v="No"/>
    <s v="No"/>
    <s v="No"/>
    <s v="Pregnant"/>
    <s v="0: No Method"/>
    <s v="No"/>
    <s v="No"/>
    <s v="No"/>
    <x v="3"/>
    <n v="15"/>
    <s v="NO"/>
    <m/>
    <m/>
    <m/>
    <m/>
  </r>
  <r>
    <s v="Week 10"/>
    <s v="Northern"/>
    <s v="Nasarawa"/>
    <s v="Karu"/>
    <s v="Karu"/>
    <s v="Angwan Tiv"/>
    <x v="0"/>
    <s v="Cluster"/>
    <x v="0"/>
    <n v="21"/>
    <x v="2"/>
    <x v="0"/>
    <d v="2018-06-21T00:00:00"/>
    <s v="NA/KA/NK/MI/HA/04"/>
    <x v="1"/>
    <s v="A: First Visit"/>
    <s v="Yes"/>
    <s v="0: No Method"/>
    <s v="Neither"/>
    <s v="No"/>
    <s v="No"/>
    <s v="No"/>
    <s v="Not Pregnant"/>
    <s v="2a: Implant - Jadelle"/>
    <s v="Yes"/>
    <s v="No"/>
    <s v="Yes"/>
    <x v="2"/>
    <n v="15"/>
    <s v="NO"/>
    <m/>
    <m/>
    <m/>
    <m/>
  </r>
  <r>
    <s v="Week 10"/>
    <s v="Northern"/>
    <s v="Nasarawa"/>
    <s v="Karu"/>
    <s v="Karu"/>
    <s v="Angwan Tiv"/>
    <x v="0"/>
    <s v="Cluster"/>
    <x v="0"/>
    <n v="21"/>
    <x v="2"/>
    <x v="0"/>
    <d v="2018-06-21T00:00:00"/>
    <s v="NA/KA/NK/RA/LA/01"/>
    <x v="2"/>
    <s v="A: First Visit"/>
    <s v="Yes"/>
    <s v="0: No Method"/>
    <s v="Neither"/>
    <s v="No"/>
    <s v="No"/>
    <s v="No"/>
    <s v="Not Pregnant"/>
    <s v="4a: Pills - Microgynon"/>
    <s v="Yes"/>
    <s v="No"/>
    <s v="Yes"/>
    <x v="2"/>
    <n v="19"/>
    <s v="NO"/>
    <m/>
    <m/>
    <m/>
    <m/>
  </r>
  <r>
    <s v="Week 10"/>
    <s v="Northern"/>
    <s v="Nasarawa"/>
    <s v="Karu"/>
    <s v="Karu"/>
    <s v="Angwan Tiv"/>
    <x v="0"/>
    <s v="Cluster"/>
    <x v="0"/>
    <n v="22"/>
    <x v="2"/>
    <x v="0"/>
    <d v="2018-06-22T00:00:00"/>
    <s v="NA/KA/NK/HA/LY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0"/>
    <s v="Northern"/>
    <s v="Nasarawa"/>
    <s v="Karu"/>
    <s v="Karu"/>
    <s v="Angwan Tiv"/>
    <x v="0"/>
    <s v="Cluster"/>
    <x v="0"/>
    <n v="23"/>
    <x v="2"/>
    <x v="0"/>
    <d v="2018-06-23T00:00:00"/>
    <s v="NA/KA/NK/JO/RI/05"/>
    <x v="4"/>
    <s v="A: First Visit"/>
    <s v="Yes"/>
    <s v="0: No Method"/>
    <s v="Neither"/>
    <s v="No"/>
    <s v="No"/>
    <s v="No"/>
    <s v="Not Pregnant"/>
    <s v="6a: Condom - Male"/>
    <s v="Yes"/>
    <s v="No"/>
    <s v="Yes"/>
    <x v="2"/>
    <n v="16"/>
    <s v="YES"/>
    <s v="23/06/2018"/>
    <s v="ITCHING AND DISCHARGE"/>
    <s v="Doxycycline, metronidazole"/>
    <s v="100bd, 400mg tds"/>
  </r>
  <r>
    <s v="Week 10"/>
    <s v="Northern"/>
    <s v="Nasarawa"/>
    <s v="Karu"/>
    <s v="Karu"/>
    <s v="Mararaba Gurku"/>
    <x v="1"/>
    <s v="Cluster +"/>
    <x v="0"/>
    <n v="19"/>
    <x v="2"/>
    <x v="0"/>
    <d v="2018-06-19T00:00:00"/>
    <s v="NA/KA/MA/HA/HA/01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0"/>
    <n v="21"/>
    <x v="2"/>
    <x v="0"/>
    <d v="2018-06-21T00:00:00"/>
    <s v="NA/KA/MA/HA/AS/0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0"/>
    <n v="22"/>
    <x v="2"/>
    <x v="0"/>
    <d v="2018-06-22T00:00:00"/>
    <s v="NA/KA/MA/SA/HA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6"/>
    <s v="NO"/>
    <m/>
    <m/>
    <m/>
    <m/>
  </r>
  <r>
    <s v="Week 10"/>
    <s v="Northern"/>
    <s v="Nasarawa"/>
    <s v="Karu"/>
    <s v="Karu"/>
    <s v="Mararaba Gurku"/>
    <x v="1"/>
    <s v="Cluster +"/>
    <x v="0"/>
    <n v="22"/>
    <x v="2"/>
    <x v="0"/>
    <d v="2018-06-22T00:00:00"/>
    <s v="NA/KA/MA/RU/AM/04"/>
    <x v="4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6"/>
    <s v="NO"/>
    <m/>
    <m/>
    <m/>
    <m/>
  </r>
  <r>
    <s v="Week 10"/>
    <s v="Northern"/>
    <s v="Nasarawa"/>
    <s v="Karu"/>
    <s v="Karu"/>
    <s v="Mararaba Gurku"/>
    <x v="1"/>
    <s v="Cluster +"/>
    <x v="0"/>
    <n v="22"/>
    <x v="2"/>
    <x v="0"/>
    <d v="2018-06-22T00:00:00"/>
    <s v="NA/KA/MA/MA/KH/02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NO"/>
    <m/>
    <m/>
    <m/>
    <m/>
  </r>
  <r>
    <s v="Week 10"/>
    <s v="Northern"/>
    <s v="Nasarawa"/>
    <s v="Karu"/>
    <s v="Karu"/>
    <s v="Mararaba Gurku"/>
    <x v="1"/>
    <s v="Cluster +"/>
    <x v="0"/>
    <n v="22"/>
    <x v="2"/>
    <x v="0"/>
    <d v="2018-06-22T00:00:00"/>
    <s v="NA/KA/MA/FA/AM/03"/>
    <x v="4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6"/>
    <s v="NO"/>
    <m/>
    <m/>
    <m/>
    <m/>
  </r>
  <r>
    <s v="Week 10"/>
    <s v="Northern"/>
    <s v="Nasarawa"/>
    <s v="Karu"/>
    <s v="Karu"/>
    <s v="Mararaba Gurku"/>
    <x v="1"/>
    <s v="Cluster +"/>
    <x v="0"/>
    <n v="22"/>
    <x v="2"/>
    <x v="0"/>
    <d v="2018-06-22T00:00:00"/>
    <s v="NA/KA/MA/HA/AM/02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NO"/>
    <m/>
    <m/>
    <m/>
    <m/>
  </r>
  <r>
    <s v="Week 10"/>
    <s v="Northern"/>
    <s v="Nasarawa"/>
    <s v="Karu"/>
    <s v="Karu"/>
    <s v="Mararaba Gurku"/>
    <x v="1"/>
    <s v="Cluster +"/>
    <x v="0"/>
    <n v="22"/>
    <x v="2"/>
    <x v="0"/>
    <d v="2018-06-22T00:00:00"/>
    <s v="NA/KA/MA/SA/AI/08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0"/>
    <n v="22"/>
    <x v="2"/>
    <x v="0"/>
    <d v="2018-06-22T00:00:00"/>
    <s v="NA/KA/MA/HA/HA/1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0"/>
    <n v="22"/>
    <x v="2"/>
    <x v="0"/>
    <d v="2018-06-22T00:00:00"/>
    <s v="NA/KA/MA/MI/JO/04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JO/OC/01"/>
    <x v="3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AM/AI/02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JA/SA/02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ZA/SA/02"/>
    <x v="3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SA/AI/02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SA/BA/06"/>
    <x v="4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6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ZA/ZA/06"/>
    <x v="2"/>
    <s v="B: Follow-up Visit (e.g. method cont.)"/>
    <s v="Yes"/>
    <s v="4: Pills"/>
    <s v="Neither"/>
    <s v="No"/>
    <s v="No"/>
    <s v="No"/>
    <s v="Not Pregnant"/>
    <s v="2b: Implant - Implanon"/>
    <s v="No"/>
    <s v="Yes"/>
    <s v="Yes"/>
    <x v="1"/>
    <n v="19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HA/RU/03"/>
    <x v="2"/>
    <s v="B: Follow-up Visit (e.g. method cont.)"/>
    <s v="Yes"/>
    <s v="4: Pills"/>
    <s v="Neither"/>
    <s v="No"/>
    <s v="No"/>
    <s v="No"/>
    <s v="Not Pregnant"/>
    <s v="4a: Pills - Microgynon"/>
    <s v="No"/>
    <s v="Yes"/>
    <s v="Yes"/>
    <x v="1"/>
    <n v="19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SA/HA/04"/>
    <x v="0"/>
    <s v="B: Follow-up Visit (e.g. method cont.)"/>
    <s v="Yes"/>
    <s v="4: Pills"/>
    <s v="Neither"/>
    <s v="No"/>
    <s v="No"/>
    <s v="No"/>
    <s v="Not Pregnant"/>
    <s v="4a: Pills - Microgynon"/>
    <s v="No"/>
    <s v="Yes"/>
    <s v="Yes"/>
    <x v="1"/>
    <n v="17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SA/AI/04"/>
    <x v="3"/>
    <s v="B: Follow-up Visit (e.g. method cont.)"/>
    <s v="Yes"/>
    <s v="4: Pills"/>
    <s v="Neither"/>
    <s v="No"/>
    <s v="No"/>
    <s v="No"/>
    <s v="Not Pregnant"/>
    <s v="4a: Pills - Microgynon"/>
    <s v="No"/>
    <s v="Yes"/>
    <s v="Yes"/>
    <x v="1"/>
    <n v="18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AI/SA/05"/>
    <x v="3"/>
    <s v="B: Follow-up Visit (e.g. method cont.)"/>
    <s v="Yes"/>
    <s v="4: Pills"/>
    <s v="Neither"/>
    <s v="No"/>
    <s v="No"/>
    <s v="No"/>
    <s v="Not Pregnant"/>
    <s v="4a: Pills - Microgynon"/>
    <s v="No"/>
    <s v="Yes"/>
    <s v="Yes"/>
    <x v="1"/>
    <n v="18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JO/AL/01"/>
    <x v="4"/>
    <s v="C: Repeat Visit"/>
    <s v="Yes"/>
    <s v="0: No Method"/>
    <s v="Neither"/>
    <s v="No"/>
    <s v="No"/>
    <s v="No"/>
    <s v="Not Pregnant"/>
    <s v="6b: Condom - Female"/>
    <s v="Yes"/>
    <s v="No"/>
    <s v="Yes"/>
    <x v="2"/>
    <n v="16"/>
    <s v="YES"/>
    <s v="23/06/2018"/>
    <s v="Infection"/>
    <s v="Amoxycilin"/>
    <s v="2 tds x 5/7"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PH/DO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FA/DO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YES"/>
    <s v="23/06/2018"/>
    <s v="Infection"/>
    <s v="paracetamole"/>
    <s v="2 tds x 3/7"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CL/JA/03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PA/MA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EV/MA/07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JO/BL/01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YES"/>
    <s v="23/06/2018"/>
    <s v="Infection"/>
    <s v="Doxycycline"/>
    <s v="tbd 5/7"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HE/EL/01"/>
    <x v="3"/>
    <s v="A: First Visit"/>
    <s v="Yes"/>
    <s v="0: No Method"/>
    <s v="Neither"/>
    <s v="No"/>
    <s v="No"/>
    <s v="No"/>
    <s v="Not Pregnant"/>
    <s v="4b: Pills - Combination 3"/>
    <s v="Yes"/>
    <s v="No"/>
    <b v="0"/>
    <x v="4"/>
    <n v="18"/>
    <s v="YES"/>
    <s v="23/06/2018"/>
    <s v="Infection"/>
    <s v="Doxycycline"/>
    <s v="tbd 5/7"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AF/GL/05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FA/AG/03"/>
    <x v="4"/>
    <s v="C: Repeat Visit"/>
    <s v="Yes"/>
    <s v="4: Pills"/>
    <s v="Neither"/>
    <s v="No"/>
    <s v="No"/>
    <s v="No"/>
    <s v="Not Pregnant"/>
    <s v="0: No Method"/>
    <s v="No"/>
    <s v="Yes"/>
    <s v="No"/>
    <x v="1"/>
    <n v="16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BL/JU/01"/>
    <x v="4"/>
    <s v="C: Repeat Visit"/>
    <s v="Yes"/>
    <s v="0: No Method"/>
    <s v="Neither"/>
    <s v="No"/>
    <s v="No"/>
    <s v="No"/>
    <s v="Not Pregnant"/>
    <s v="6a: Condom - Male"/>
    <s v="No"/>
    <s v="No"/>
    <s v="Yes"/>
    <x v="2"/>
    <n v="16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FA/FE/01"/>
    <x v="4"/>
    <s v="A: First Visit"/>
    <s v="Yes"/>
    <s v="0: No Method"/>
    <s v="Neither"/>
    <s v="No"/>
    <s v="No"/>
    <s v="No"/>
    <s v="Not Pregnant"/>
    <s v="6a: Condom - Male"/>
    <s v="No"/>
    <s v="No"/>
    <s v="Yes"/>
    <x v="2"/>
    <n v="16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JE/ES/02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RA/LA/01"/>
    <x v="2"/>
    <s v="C: Repeat Visit"/>
    <s v="Yes"/>
    <s v="0: No Method"/>
    <s v="Neither"/>
    <s v="No"/>
    <s v="No"/>
    <s v="No"/>
    <s v="Not Pregnant"/>
    <s v="3c: Injection - Depo Provera"/>
    <s v="Yes"/>
    <s v="No"/>
    <s v="Yes"/>
    <x v="2"/>
    <n v="19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DE/NA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PA/SA/02"/>
    <x v="1"/>
    <s v="A: First Visit"/>
    <s v="Yes"/>
    <s v="0: No Method"/>
    <s v="Neither"/>
    <s v="No"/>
    <s v="No"/>
    <s v="No"/>
    <s v="Not Pregnant"/>
    <s v="4b: Pills - Combination 3"/>
    <s v="Yes"/>
    <s v="No"/>
    <b v="0"/>
    <x v="4"/>
    <n v="15"/>
    <s v="YES"/>
    <s v="23/06/2018"/>
    <s v="Infection"/>
    <s v="Doxycycline"/>
    <s v="bd 5/7"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AN/JO/02"/>
    <x v="1"/>
    <s v="C: Repeat Visit"/>
    <s v="Yes"/>
    <s v="0: No Method"/>
    <s v="Neither"/>
    <s v="No"/>
    <s v="No"/>
    <s v="No"/>
    <s v="Not Pregnant"/>
    <s v="3b: Injection - Noristerat"/>
    <s v="Yes"/>
    <s v="No"/>
    <s v="Yes"/>
    <x v="2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CH/JO/04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DE/ES/05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GI/DO/03"/>
    <x v="4"/>
    <s v="C: Repeat Visit"/>
    <s v="Yes"/>
    <s v="0: No Method"/>
    <s v="Neither"/>
    <s v="No"/>
    <s v="No"/>
    <s v="No"/>
    <s v="Not Pregnant"/>
    <s v="6a: Condom - Male"/>
    <s v="Yes"/>
    <s v="No"/>
    <s v="Yes"/>
    <x v="2"/>
    <n v="16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CO/EL/02"/>
    <x v="1"/>
    <s v="C: Repeat Visit"/>
    <s v="Yes"/>
    <s v="0: No Method"/>
    <s v="Neither"/>
    <s v="No"/>
    <s v="No"/>
    <s v="No"/>
    <s v="Not Pregnant"/>
    <s v="4a: Pills - Microgynon"/>
    <s v="Yes"/>
    <s v="No"/>
    <s v="Yes"/>
    <x v="2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JU/CO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YES"/>
    <s v="23/06/2018"/>
    <s v="Infection"/>
    <s v="Metronidazole and Doxycyline"/>
    <s v="400mg tds,100mg tds"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AL/AU/05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YES"/>
    <s v="23/06/2018"/>
    <s v="Infection"/>
    <s v="Metronidazole and Doxycyline"/>
    <s v="400mg tds, 100mg tds"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GO/KA/03"/>
    <x v="4"/>
    <s v="C: Repeat Visit"/>
    <s v="Yes"/>
    <s v="0: No Method"/>
    <s v="Neither"/>
    <s v="No"/>
    <s v="No"/>
    <s v="No"/>
    <s v="Not Pregnant"/>
    <s v="6a: Condom - Male"/>
    <s v="No"/>
    <s v="No"/>
    <s v="Yes"/>
    <x v="2"/>
    <n v="16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PR/NA/03"/>
    <x v="1"/>
    <s v="C: Repeat Visit"/>
    <s v="Yes"/>
    <s v="0: No Method"/>
    <s v="Neither"/>
    <s v="No"/>
    <s v="No"/>
    <s v="No"/>
    <s v="Not Pregnant"/>
    <s v="6a: Condom - Male"/>
    <s v="Yes"/>
    <s v="No"/>
    <s v="Yes"/>
    <x v="2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JE/MA/03"/>
    <x v="1"/>
    <s v="C: Repeat Visit"/>
    <s v="Yes"/>
    <s v="0: No Method"/>
    <s v="Neither"/>
    <s v="No"/>
    <s v="No"/>
    <s v="No"/>
    <s v="Not Pregnant"/>
    <s v="6b: Condom - Female"/>
    <s v="Yes"/>
    <s v="No"/>
    <s v="Yes"/>
    <x v="2"/>
    <n v="16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PH/GR/01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FA/TH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RE/PA/02"/>
    <x v="1"/>
    <s v="C: Repeat Visit"/>
    <s v="Yes"/>
    <s v="0: No Method"/>
    <s v="Neither"/>
    <s v="No"/>
    <s v="No"/>
    <s v="No"/>
    <s v="Not Pregnant"/>
    <s v="6b: Condom - Female"/>
    <s v="Yes"/>
    <s v="No"/>
    <s v="Yes"/>
    <x v="2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FA/LI/01"/>
    <x v="1"/>
    <s v="C: Repeat Visit"/>
    <s v="Yes"/>
    <s v="0: No Method"/>
    <s v="Neither"/>
    <s v="No"/>
    <s v="No"/>
    <s v="No"/>
    <s v="Not Pregnant"/>
    <s v="6b: Condom - Female"/>
    <s v="Yes"/>
    <s v="No"/>
    <s v="Yes"/>
    <x v="2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LO/JU/01"/>
    <x v="4"/>
    <s v="A: First Visit"/>
    <s v="Yes"/>
    <s v="0: No Method"/>
    <s v="Neither"/>
    <s v="No"/>
    <s v="No"/>
    <s v="No"/>
    <s v="Not Pregnant"/>
    <s v="6a: Condom - Male"/>
    <s v="Yes"/>
    <s v="No"/>
    <s v="Yes"/>
    <x v="2"/>
    <n v="16"/>
    <s v="YES"/>
    <s v="23/06/2018"/>
    <s v="Infection"/>
    <s v="Metronidazole"/>
    <s v="tds x5/7"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GR/RO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MA/CH/02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BL/TH/04"/>
    <x v="4"/>
    <s v="A: First Visit"/>
    <s v="Yes"/>
    <s v="0: No Method"/>
    <s v="Neither"/>
    <s v="No"/>
    <s v="No"/>
    <s v="No"/>
    <s v="Not Pregnant"/>
    <s v="6a: Condom - Male"/>
    <s v="Yes"/>
    <s v="No"/>
    <s v="Yes"/>
    <x v="2"/>
    <n v="16"/>
    <s v="YES"/>
    <s v="23/06/2018"/>
    <s v="stinking discharge, itching"/>
    <s v="Doxycyclin, Amoxil,Metronidazole and PCM"/>
    <s v="150mg, bd 400mg tds"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MA/RU/05"/>
    <x v="1"/>
    <s v="C: Repeat Visit"/>
    <s v="Yes"/>
    <s v="4: Pills"/>
    <s v="Neither"/>
    <s v="No"/>
    <s v="No"/>
    <s v="No"/>
    <s v="Not Pregnant"/>
    <s v="6a: Condom - Male"/>
    <s v="Yes"/>
    <s v="Yes"/>
    <s v="Yes"/>
    <x v="1"/>
    <n v="15"/>
    <s v="NO"/>
    <m/>
    <m/>
    <m/>
    <m/>
  </r>
  <r>
    <s v="Week 10"/>
    <s v="Northern"/>
    <s v="Nasarawa"/>
    <s v="Karu"/>
    <s v="Karu"/>
    <s v="Angwan Tiv"/>
    <x v="0"/>
    <s v="Cluster"/>
    <x v="1"/>
    <n v="23"/>
    <x v="2"/>
    <x v="0"/>
    <d v="2018-06-23T00:00:00"/>
    <s v="NA/KA/NK/PA/BL/01"/>
    <x v="3"/>
    <s v="C: Repea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0"/>
    <s v="Northern"/>
    <s v="Nasarawa"/>
    <s v="Karu"/>
    <s v="Karu"/>
    <s v="Mararaba Gurku"/>
    <x v="1"/>
    <s v="Cluster +"/>
    <x v="2"/>
    <n v="21"/>
    <x v="2"/>
    <x v="0"/>
    <d v="2018-06-21T00:00:00"/>
    <s v="NA/KA/MA/HA/HA/06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FA/HA/04"/>
    <x v="2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ZA/HA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AI/KH/05"/>
    <x v="3"/>
    <s v="A: First Visit"/>
    <s v="Yes"/>
    <s v="0: No Method"/>
    <s v="Neither"/>
    <s v="No"/>
    <s v="No"/>
    <s v="No"/>
    <s v="Not Pregnant"/>
    <s v="3b: Injection - Noristerat"/>
    <s v="Yes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KH/MA/05"/>
    <x v="2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UB/ZU/02"/>
    <x v="1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5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HA/ZA/02"/>
    <x v="1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SU/FA/04"/>
    <x v="2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SA/HA/03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6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HA/FA/04"/>
    <x v="4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NA/MA/01"/>
    <x v="1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5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HU/MA/0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HA/SA/06"/>
    <x v="1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6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FA/BI/03"/>
    <x v="3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SA/BA/0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RA/FA/05"/>
    <x v="4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6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MU/HA/10"/>
    <x v="3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SH/AM/01"/>
    <x v="3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UB/MA/01"/>
    <x v="0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7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FA/MA/02"/>
    <x v="0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7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HA/HA/07"/>
    <x v="2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ZA/MA/01"/>
    <x v="1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5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HA/HA/02"/>
    <x v="3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SH/AM/0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FA/ZA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KH/ZA/07"/>
    <x v="2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MA/ZA/02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HA/MA/06"/>
    <x v="3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AM/AI/02"/>
    <x v="3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HA/AM/02"/>
    <x v="0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7"/>
    <s v="YES"/>
    <s v="23/06/2018"/>
    <s v="Infection"/>
    <s v="Doxycycline, metronidazole"/>
    <s v="100mg bd, 400mg ds x5/7"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HA/HA/01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s v="YES"/>
    <s v="23/06/2018"/>
    <s v="Infection"/>
    <s v="Doxycycline, metronidazole"/>
    <s v="100mg bd, 400mg ds x5/7"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MA/HA/13"/>
    <x v="2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9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WA/AM/07"/>
    <x v="0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6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ZA/MA/04"/>
    <x v="1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0"/>
    <n v="23"/>
    <x v="2"/>
    <x v="0"/>
    <d v="2018-06-23T00:00:00"/>
    <s v="NA/KA/MA/HA/MA/03"/>
    <x v="4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10"/>
    <s v="Northern"/>
    <s v="Nasarawa"/>
    <s v="Karu"/>
    <s v="Karu"/>
    <s v="Mararaba Gurku"/>
    <x v="1"/>
    <s v="Cluster +"/>
    <x v="2"/>
    <n v="23"/>
    <x v="2"/>
    <x v="0"/>
    <d v="2018-06-23T00:00:00"/>
    <s v="NA/KA/MA/MA/AI/07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s v="NO"/>
    <m/>
    <m/>
    <m/>
    <m/>
  </r>
  <r>
    <s v="Week 11"/>
    <s v="Northern"/>
    <s v="Nasarawa"/>
    <s v="Karu"/>
    <s v="Karu"/>
    <s v="Mararaba Gurku"/>
    <x v="1"/>
    <s v="Cluster +"/>
    <x v="0"/>
    <n v="25"/>
    <x v="2"/>
    <x v="0"/>
    <d v="2018-06-25T00:00:00"/>
    <s v="NA/KA/MA/AI/SA/03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1"/>
    <s v="Northern"/>
    <s v="Nasarawa"/>
    <s v="Karu"/>
    <s v="Karu"/>
    <s v="Mararaba Gurku"/>
    <x v="1"/>
    <s v="Cluster +"/>
    <x v="0"/>
    <n v="26"/>
    <x v="2"/>
    <x v="0"/>
    <d v="2018-06-26T00:00:00"/>
    <s v="NA/KA/MA/SA/LA/07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11"/>
    <s v="Northern"/>
    <s v="Nasarawa"/>
    <s v="Karu"/>
    <s v="Karu"/>
    <s v="Mararaba Gurku"/>
    <x v="1"/>
    <s v="Cluster +"/>
    <x v="0"/>
    <n v="28"/>
    <x v="2"/>
    <x v="0"/>
    <d v="2018-06-28T00:00:00"/>
    <s v="NA/KA/MA/SH/ZU/05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YES"/>
    <s v="23/06/2018"/>
    <s v="Infection"/>
    <s v="Amoxicillin, Metronidazole"/>
    <s v="500mg x 5/7, 400mg x 5/7"/>
  </r>
  <r>
    <s v="Week 11"/>
    <s v="Northern"/>
    <s v="Nasarawa"/>
    <s v="Karu"/>
    <s v="Karu"/>
    <s v="Mararaba Gurku"/>
    <x v="1"/>
    <s v="Cluster +"/>
    <x v="0"/>
    <n v="28"/>
    <x v="2"/>
    <x v="0"/>
    <d v="2018-06-28T00:00:00"/>
    <s v="NA/KA/MA/BA/NA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1"/>
    <s v="Northern"/>
    <s v="Nasarawa"/>
    <s v="Karu"/>
    <s v="Karu"/>
    <s v="Mararaba Gurku"/>
    <x v="1"/>
    <s v="Cluster +"/>
    <x v="0"/>
    <n v="28"/>
    <x v="2"/>
    <x v="0"/>
    <d v="2018-06-28T00:00:00"/>
    <s v="NA/KA/MA/FA/SU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s v="NO"/>
    <m/>
    <m/>
    <m/>
    <m/>
  </r>
  <r>
    <s v="Week 11"/>
    <s v="Northern"/>
    <s v="Nasarawa"/>
    <s v="Karu"/>
    <s v="Karu"/>
    <s v="Mararaba Gurku"/>
    <x v="1"/>
    <s v="Cluster +"/>
    <x v="0"/>
    <n v="28"/>
    <x v="2"/>
    <x v="0"/>
    <d v="2018-06-28T00:00:00"/>
    <s v="NA/KA/MA/FA/AI/02"/>
    <x v="2"/>
    <s v="B: Follow-up Visit (e.g. method cont.)"/>
    <s v="Yes"/>
    <s v="4: Pills"/>
    <s v="Neither"/>
    <s v="Yes"/>
    <s v="No"/>
    <s v="No"/>
    <s v="Not Pregnant"/>
    <s v="6a: Condom - Male"/>
    <s v="No"/>
    <s v="Yes"/>
    <s v="Yes"/>
    <x v="1"/>
    <n v="19"/>
    <s v="NO"/>
    <m/>
    <m/>
    <m/>
    <m/>
  </r>
  <r>
    <s v="Week 11"/>
    <s v="Northern"/>
    <s v="Nasarawa"/>
    <s v="Karu"/>
    <s v="Karu"/>
    <s v="Angwan Tiv"/>
    <x v="0"/>
    <s v="Cluster"/>
    <x v="0"/>
    <n v="29"/>
    <x v="2"/>
    <x v="0"/>
    <d v="2018-06-29T00:00:00"/>
    <s v="NA/KA/NK/JO/HA/06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11"/>
    <s v="Northern"/>
    <s v="Nasarawa"/>
    <s v="Karu"/>
    <s v="Karu"/>
    <s v="Angwan Tiv"/>
    <x v="0"/>
    <s v="Cluster"/>
    <x v="0"/>
    <n v="29"/>
    <x v="2"/>
    <x v="0"/>
    <d v="2018-06-29T00:00:00"/>
    <s v="NA/KA/NK/GL/AL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RE/PA/02"/>
    <x v="1"/>
    <s v="C: Repeat Visit"/>
    <s v="Yes"/>
    <s v="0: No Method"/>
    <s v="Neither"/>
    <s v="No"/>
    <s v="No"/>
    <s v="No"/>
    <s v="Not Pregnant"/>
    <s v="6a: Condom - Male"/>
    <s v="Yes"/>
    <s v="No"/>
    <s v="Yes"/>
    <x v="2"/>
    <n v="15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GR/TI/03"/>
    <x v="1"/>
    <s v="C: Repeat Visit"/>
    <s v="Yes"/>
    <s v="0: No Method"/>
    <s v="Neither"/>
    <s v="No"/>
    <s v="No"/>
    <s v="No"/>
    <s v="Not Pregnant"/>
    <s v="6a: Condom - Male"/>
    <s v="Yes"/>
    <s v="No"/>
    <s v="Yes"/>
    <x v="2"/>
    <n v="15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RA/LA/01"/>
    <x v="2"/>
    <s v="C: Repeat Visit"/>
    <s v="Yes"/>
    <s v="4: Pills"/>
    <s v="Neither"/>
    <s v="No"/>
    <s v="No"/>
    <s v="No"/>
    <s v="Not Pregnant"/>
    <s v="6a: Condom - Male"/>
    <s v="Yes"/>
    <s v="Yes"/>
    <s v="Yes"/>
    <x v="1"/>
    <n v="19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FA/NA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CY/FA/01"/>
    <x v="3"/>
    <s v="A: First Visit"/>
    <s v="Yes"/>
    <s v="0: No Method"/>
    <s v="Neither"/>
    <s v="No"/>
    <s v="No"/>
    <s v="No"/>
    <s v="Not Pregnant"/>
    <s v="6a: Condom - Male"/>
    <s v="Yes"/>
    <s v="No"/>
    <s v="Yes"/>
    <x v="2"/>
    <n v="18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JE/GO/03"/>
    <x v="4"/>
    <s v="A: First Visit"/>
    <s v="Yes"/>
    <s v="0: No Method"/>
    <s v="Neither"/>
    <s v="No"/>
    <s v="No"/>
    <s v="No"/>
    <s v="Not Pregnant"/>
    <s v="6a: Condom - Male"/>
    <s v="Yes"/>
    <s v="No"/>
    <s v="Yes"/>
    <x v="2"/>
    <n v="16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VI/DO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GR/NA/04"/>
    <x v="1"/>
    <s v="C: Repeat Visit"/>
    <s v="Yes"/>
    <s v="0: No Method"/>
    <s v="Neither"/>
    <s v="Yes"/>
    <s v="No"/>
    <s v="No"/>
    <s v="Not Pregnant"/>
    <s v="6b: Condom - Female"/>
    <s v="Yes"/>
    <s v="No"/>
    <s v="Yes"/>
    <x v="2"/>
    <n v="15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RU/MA/01"/>
    <x v="1"/>
    <s v="C: Repeat Visit"/>
    <s v="Yes"/>
    <s v="0: No Method"/>
    <s v="Neither"/>
    <s v="Yes"/>
    <s v="No"/>
    <s v="No"/>
    <s v="Not Pregnant"/>
    <s v="6a: Condom - Male"/>
    <s v="Yes"/>
    <s v="No"/>
    <s v="Yes"/>
    <x v="2"/>
    <n v="15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MA/ME/02"/>
    <x v="4"/>
    <s v="A: First Visit"/>
    <s v="Yes"/>
    <s v="0: No Method"/>
    <s v="Neither"/>
    <s v="Yes"/>
    <s v="No"/>
    <s v="No"/>
    <s v="Not Pregnant"/>
    <s v="6a: Condom - Male"/>
    <s v="Yes"/>
    <s v="No"/>
    <s v="Yes"/>
    <x v="2"/>
    <n v="16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DO/FL/02"/>
    <x v="4"/>
    <s v="C: Repeat Visit"/>
    <s v="Yes"/>
    <s v="0: No Method"/>
    <s v="Neither"/>
    <s v="Yes"/>
    <s v="No"/>
    <s v="No"/>
    <s v="Not Pregnant"/>
    <s v="6a: Condom - Male"/>
    <s v="Yes"/>
    <s v="No"/>
    <s v="Yes"/>
    <x v="2"/>
    <n v="16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FA/GI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JO/ES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QU/YE/02"/>
    <x v="4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6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JU/CO/01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YES"/>
    <s v="23/06/2018"/>
    <s v="Infection"/>
    <s v="Metronidazole and doxycycline"/>
    <s v="400mg tds, 100mg bd"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PR/RE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DO/RE/01"/>
    <x v="4"/>
    <s v="C: Repeat Visit"/>
    <s v="Yes"/>
    <s v="0: No Method"/>
    <s v="Neither"/>
    <s v="Yes"/>
    <s v="No"/>
    <s v="No"/>
    <s v="Not Pregnant"/>
    <s v="6a: Condom - Male"/>
    <s v="Yes"/>
    <s v="No"/>
    <s v="Yes"/>
    <x v="2"/>
    <n v="16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PR/NA/03"/>
    <x v="1"/>
    <s v="C: Repeat Visit"/>
    <s v="Yes"/>
    <s v="0: No Method"/>
    <s v="Neither"/>
    <s v="Yes"/>
    <s v="No"/>
    <s v="No"/>
    <s v="Not Pregnant"/>
    <s v="6a: Condom - Male"/>
    <s v="Yes"/>
    <s v="No"/>
    <s v="Yes"/>
    <x v="2"/>
    <n v="15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ES/TA/01"/>
    <x v="4"/>
    <s v="C: Repeat Visit"/>
    <s v="Yes"/>
    <s v="0: No Method"/>
    <s v="Neither"/>
    <s v="Yes"/>
    <s v="No"/>
    <s v="No"/>
    <s v="Not Pregnant"/>
    <s v="6a: Condom - Male"/>
    <s v="Yes"/>
    <s v="No"/>
    <s v="Yes"/>
    <x v="2"/>
    <n v="16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RE/PA/02"/>
    <x v="1"/>
    <s v="C: Repeat Visit"/>
    <s v="Yes"/>
    <s v="0: No Method"/>
    <s v="Neither"/>
    <s v="Yes"/>
    <s v="No"/>
    <s v="No"/>
    <s v="Not Pregnant"/>
    <s v="6a: Condom - Male"/>
    <s v="Yes"/>
    <s v="No"/>
    <s v="Yes"/>
    <x v="2"/>
    <n v="15"/>
    <s v="NO"/>
    <m/>
    <m/>
    <m/>
    <m/>
  </r>
  <r>
    <s v="Week 11"/>
    <s v="Northern"/>
    <s v="Nasarawa"/>
    <s v="Karu"/>
    <s v="Karu"/>
    <s v="Angwan Tiv"/>
    <x v="0"/>
    <s v="Cluster"/>
    <x v="1"/>
    <n v="30"/>
    <x v="2"/>
    <x v="0"/>
    <d v="2018-06-30T00:00:00"/>
    <s v="NA/KA/NK/HE/EL/01"/>
    <x v="3"/>
    <s v="C: Repeat Visit"/>
    <s v="Yes"/>
    <s v="4: Pills"/>
    <s v="Neither"/>
    <s v="No"/>
    <s v="No"/>
    <s v="No"/>
    <s v="Not Pregnant"/>
    <s v="6a: Condom - Male"/>
    <s v="Yes"/>
    <s v="Yes"/>
    <s v="Yes"/>
    <x v="1"/>
    <n v="18"/>
    <s v="NO"/>
    <m/>
    <m/>
    <m/>
    <m/>
  </r>
  <r>
    <s v="Week 12"/>
    <s v="Northern"/>
    <s v="Nasarawa"/>
    <s v="Karu"/>
    <s v="Karu"/>
    <s v="Mararaba Gurku"/>
    <x v="1"/>
    <s v="Cluster +"/>
    <x v="0"/>
    <n v="2"/>
    <x v="3"/>
    <x v="0"/>
    <d v="2018-07-02T00:00:00"/>
    <s v="NA/KA/MA/ZA/AI/03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2"/>
    <s v="Northern"/>
    <s v="Nasarawa"/>
    <s v="Karu"/>
    <s v="Karu"/>
    <s v="Mararaba Gurku"/>
    <x v="1"/>
    <s v="Cluster +"/>
    <x v="0"/>
    <n v="2"/>
    <x v="3"/>
    <x v="0"/>
    <d v="2018-07-02T00:00:00"/>
    <s v="NA/KA/MA/DA/SA/04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2"/>
    <s v="Northern"/>
    <s v="Nasarawa"/>
    <s v="Karu"/>
    <s v="Karu"/>
    <s v="Mararaba Gurku"/>
    <x v="1"/>
    <s v="Cluster +"/>
    <x v="0"/>
    <n v="5"/>
    <x v="3"/>
    <x v="0"/>
    <d v="2018-07-05T00:00:00"/>
    <s v="NA/KA/MA/GR/MA/05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12"/>
    <s v="Northern"/>
    <s v="Nasarawa"/>
    <s v="Karu"/>
    <s v="Karu"/>
    <s v="Mararaba Gurku"/>
    <x v="1"/>
    <s v="Cluster +"/>
    <x v="0"/>
    <n v="6"/>
    <x v="3"/>
    <x v="0"/>
    <d v="2018-07-06T00:00:00"/>
    <s v="NA/KA/MA/RA/ZA/02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2"/>
    <s v="Northern"/>
    <s v="Nasarawa"/>
    <s v="Karu"/>
    <s v="Karu"/>
    <s v="Mararaba Gurku"/>
    <x v="1"/>
    <s v="Cluster +"/>
    <x v="0"/>
    <n v="6"/>
    <x v="3"/>
    <x v="0"/>
    <d v="2018-07-06T00:00:00"/>
    <s v="NA/KA/MA/NA/ZA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2"/>
    <s v="Northern"/>
    <s v="Nasarawa"/>
    <s v="Karu"/>
    <s v="Karu"/>
    <s v="Mararaba Gurku"/>
    <x v="1"/>
    <s v="Cluster +"/>
    <x v="0"/>
    <n v="6"/>
    <x v="3"/>
    <x v="0"/>
    <d v="2018-07-06T00:00:00"/>
    <s v="NA/KA/MA/AN/AM/01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s v="NO"/>
    <m/>
    <m/>
    <m/>
    <m/>
  </r>
  <r>
    <s v="Week 12"/>
    <s v="Northern"/>
    <s v="Nasarawa"/>
    <s v="Karu"/>
    <s v="Karu"/>
    <s v="Mararaba Gurku"/>
    <x v="1"/>
    <s v="Cluster +"/>
    <x v="2"/>
    <n v="7"/>
    <x v="3"/>
    <x v="0"/>
    <d v="2018-07-07T00:00:00"/>
    <s v="NA/KA/MA/EM/CO/03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2"/>
    <s v="Northern"/>
    <s v="Nasarawa"/>
    <s v="Karu"/>
    <s v="Karu"/>
    <s v="Mararaba Gurku"/>
    <x v="1"/>
    <s v="Cluster +"/>
    <x v="2"/>
    <n v="7"/>
    <x v="3"/>
    <x v="0"/>
    <d v="2018-07-07T00:00:00"/>
    <s v="NA/KA/MA/AI/KH/06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s v="NO"/>
    <m/>
    <m/>
    <m/>
    <m/>
  </r>
  <r>
    <s v="Week 12"/>
    <s v="Northern"/>
    <s v="Nasarawa"/>
    <s v="Karu"/>
    <s v="Karu"/>
    <s v="Mararaba Gurku"/>
    <x v="1"/>
    <s v="Cluster +"/>
    <x v="2"/>
    <n v="7"/>
    <x v="3"/>
    <x v="0"/>
    <d v="2018-07-07T00:00:00"/>
    <s v="NA/KA/MA/RU/SA/02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s v="NO"/>
    <m/>
    <m/>
    <m/>
    <m/>
  </r>
  <r>
    <s v="Week 12"/>
    <s v="Northern"/>
    <s v="Nasarawa"/>
    <s v="Karu"/>
    <s v="Karu"/>
    <s v="Mararaba Gurku"/>
    <x v="1"/>
    <s v="Cluster +"/>
    <x v="2"/>
    <n v="7"/>
    <x v="3"/>
    <x v="0"/>
    <d v="2018-07-07T00:00:00"/>
    <s v="NA/KA/MA/SA/AI/07"/>
    <x v="0"/>
    <s v="A: First Visit"/>
    <s v="Yes"/>
    <s v="0: No Method"/>
    <s v="Neither"/>
    <s v="Yes"/>
    <s v="Yes"/>
    <s v="No"/>
    <s v="Not Pregnant"/>
    <s v="4a: Pills - Microgynon"/>
    <s v="No"/>
    <s v="No"/>
    <s v="Yes"/>
    <x v="2"/>
    <n v="17"/>
    <s v="NO"/>
    <m/>
    <m/>
    <m/>
    <m/>
  </r>
  <r>
    <s v="Week 12"/>
    <s v="Northern"/>
    <s v="Nasarawa"/>
    <s v="Karu"/>
    <s v="Karu"/>
    <s v="Angwan Tiv"/>
    <x v="0"/>
    <s v="Cluster"/>
    <x v="0"/>
    <n v="7"/>
    <x v="3"/>
    <x v="0"/>
    <d v="2018-07-07T00:00:00"/>
    <s v="NA/KA/NK/EM/NA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GO/VI/02"/>
    <x v="4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6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RE/PA/02"/>
    <x v="1"/>
    <s v="C: Repeat Visit"/>
    <s v="Yes"/>
    <s v="0: No Method"/>
    <s v="Neither"/>
    <s v="Yes"/>
    <s v="No"/>
    <s v="No"/>
    <s v="Not Pregnant"/>
    <s v="4a: Pills - Microgynon"/>
    <s v="Yes"/>
    <s v="No"/>
    <s v="Yes"/>
    <x v="2"/>
    <n v="15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JO/AB/02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GI/MA/02"/>
    <x v="1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5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GR/EL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JU/CH/06"/>
    <x v="0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7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DE/ES/05"/>
    <x v="1"/>
    <s v="C: Repeat Visit"/>
    <s v="Yes"/>
    <s v="0: No Method"/>
    <s v="Neither"/>
    <s v="Yes"/>
    <s v="No"/>
    <s v="No"/>
    <s v="Not Pregnant"/>
    <s v="3b: Injection - Noristerat"/>
    <s v="No"/>
    <s v="No"/>
    <s v="Yes"/>
    <x v="2"/>
    <n v="15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GO/KA/03"/>
    <x v="4"/>
    <s v="C: Repeat Visit"/>
    <s v="Yes"/>
    <s v="0: No Method"/>
    <s v="Neither"/>
    <s v="Yes"/>
    <s v="No"/>
    <s v="No"/>
    <s v="Not Pregnant"/>
    <s v="3c: Injection - Depo Provera"/>
    <s v="Yes"/>
    <s v="No"/>
    <s v="Yes"/>
    <x v="2"/>
    <n v="16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PA/SA/02"/>
    <x v="1"/>
    <s v="C: Repeat Visit"/>
    <s v="Yes"/>
    <s v="4: Pills"/>
    <s v="Neither"/>
    <s v="Yes"/>
    <s v="No"/>
    <s v="No"/>
    <s v="Not Pregnant"/>
    <s v="3c: Injection - Depo Provera"/>
    <s v="Yes"/>
    <s v="Yes"/>
    <s v="Yes"/>
    <x v="1"/>
    <n v="15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TE/BL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BL/RU/05"/>
    <x v="1"/>
    <s v="C: Repeat Visit"/>
    <s v="Yes"/>
    <s v="0: No Method"/>
    <s v="Neither"/>
    <s v="Yes"/>
    <s v="No"/>
    <s v="No"/>
    <s v="Not Pregnant"/>
    <s v="6a: Condom - Male"/>
    <s v="No"/>
    <s v="No"/>
    <s v="Yes"/>
    <x v="2"/>
    <n v="15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CO/LY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2"/>
    <s v="Northern"/>
    <s v="Nasarawa"/>
    <s v="Karu"/>
    <s v="Karu"/>
    <s v="Angwan Tiv"/>
    <x v="0"/>
    <s v="Cluster"/>
    <x v="0"/>
    <n v="7"/>
    <x v="3"/>
    <x v="0"/>
    <d v="2018-07-07T00:00:00"/>
    <s v="NA/KA/NK/AD/FA/01"/>
    <x v="1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5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MA/RU/05"/>
    <x v="1"/>
    <s v="C: Repeat Visit"/>
    <s v="Yes"/>
    <s v="0: No Method"/>
    <s v="Neither"/>
    <s v="Yes"/>
    <s v="No"/>
    <s v="No"/>
    <s v="Not Pregnant"/>
    <s v="6a: Condom - Male"/>
    <s v="No"/>
    <s v="No"/>
    <s v="Yes"/>
    <x v="2"/>
    <n v="15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MA/BI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2"/>
    <s v="Northern"/>
    <s v="Nasarawa"/>
    <s v="Karu"/>
    <s v="Karu"/>
    <s v="Angwan Tiv"/>
    <x v="0"/>
    <s v="Cluster"/>
    <x v="1"/>
    <n v="7"/>
    <x v="3"/>
    <x v="0"/>
    <d v="2018-07-07T00:00:00"/>
    <s v="NA/KA/NK/CY/FA/01"/>
    <x v="3"/>
    <s v="C: Repeat Visit"/>
    <s v="Yes"/>
    <s v="0: No Method"/>
    <s v="Neither"/>
    <s v="Yes"/>
    <s v="No"/>
    <s v="No"/>
    <s v="Not Pregnant"/>
    <s v="6a: Condom - Male"/>
    <s v="No"/>
    <s v="No"/>
    <s v="Yes"/>
    <x v="2"/>
    <n v="18"/>
    <s v="NO"/>
    <m/>
    <m/>
    <m/>
    <m/>
  </r>
  <r>
    <s v="Week 13"/>
    <s v="Northern"/>
    <s v="Nasarawa"/>
    <s v="Karu"/>
    <s v="Karu"/>
    <s v="Mararaba Gurku"/>
    <x v="1"/>
    <s v="Cluster +"/>
    <x v="2"/>
    <n v="9"/>
    <x v="3"/>
    <x v="0"/>
    <d v="2018-07-09T00:00:00"/>
    <s v="NA/KA/MA/RA/MA/02"/>
    <x v="0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7"/>
    <s v="NO"/>
    <m/>
    <m/>
    <m/>
    <m/>
  </r>
  <r>
    <s v="Week 13"/>
    <s v="Northern"/>
    <s v="Nasarawa"/>
    <s v="Karu"/>
    <s v="Karu"/>
    <s v="Mararaba Gurku"/>
    <x v="1"/>
    <s v="Cluster +"/>
    <x v="2"/>
    <n v="9"/>
    <x v="3"/>
    <x v="0"/>
    <d v="2018-07-09T00:00:00"/>
    <s v="NA/KA/MA/RU/ZU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2"/>
    <n v="11"/>
    <x v="3"/>
    <x v="0"/>
    <d v="2018-07-11T00:00:00"/>
    <s v="NA/KA/MA/JA/JE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PA/MA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AM/RA/03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CH/FL/02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FR/LO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SA/LA/07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AI/KH/02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HA/ZU/05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ZA/AD/04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UM/LA/06"/>
    <x v="4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6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AD/Z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YA/HA/04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ZA/HA/05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AM/H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WA/HA/02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s v="NO"/>
    <m/>
    <m/>
    <m/>
    <m/>
  </r>
  <r>
    <s v="Week 13"/>
    <s v="Northern"/>
    <s v="Nasarawa"/>
    <s v="Karu"/>
    <s v="Karu"/>
    <s v="Mararaba Gurku"/>
    <x v="1"/>
    <s v="Cluster +"/>
    <x v="2"/>
    <n v="13"/>
    <x v="3"/>
    <x v="0"/>
    <d v="2018-07-13T00:00:00"/>
    <s v="NA/KA/MA/AI/HA/06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s v="NO"/>
    <m/>
    <m/>
    <m/>
    <m/>
  </r>
  <r>
    <s v="Week 13"/>
    <s v="Northern"/>
    <s v="Nasarawa"/>
    <s v="Karu"/>
    <s v="Karu"/>
    <s v="Mararaba Gurku"/>
    <x v="1"/>
    <s v="Cluster +"/>
    <x v="2"/>
    <n v="14"/>
    <x v="3"/>
    <x v="0"/>
    <d v="2018-07-14T00:00:00"/>
    <s v="NA/KA/MA/BO/SH/01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2"/>
    <n v="14"/>
    <x v="3"/>
    <x v="0"/>
    <d v="2018-07-14T00:00:00"/>
    <s v="NA/KA/MA/RU/JU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0"/>
    <n v="10"/>
    <x v="3"/>
    <x v="0"/>
    <d v="2018-07-10T00:00:00"/>
    <s v="NA/KA/MA/ZA/AD/05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0"/>
    <n v="10"/>
    <x v="3"/>
    <x v="0"/>
    <d v="2018-07-10T00:00:00"/>
    <s v="NA/KA/MA/MA/SI/04"/>
    <x v="4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6"/>
    <s v="NO"/>
    <m/>
    <m/>
    <m/>
    <m/>
  </r>
  <r>
    <s v="Week 13"/>
    <s v="Northern"/>
    <s v="Nasarawa"/>
    <s v="Karu"/>
    <s v="Karu"/>
    <s v="Mararaba Gurku"/>
    <x v="1"/>
    <s v="Cluster +"/>
    <x v="0"/>
    <n v="10"/>
    <x v="3"/>
    <x v="0"/>
    <d v="2018-07-10T00:00:00"/>
    <s v="NA/KA/MA/UM/LA/06"/>
    <x v="4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6"/>
    <s v="NO"/>
    <m/>
    <m/>
    <m/>
    <m/>
  </r>
  <r>
    <s v="Week 13"/>
    <s v="Northern"/>
    <s v="Nasarawa"/>
    <s v="Karu"/>
    <s v="Karu"/>
    <s v="Mararaba Gurku"/>
    <x v="1"/>
    <s v="Cluster +"/>
    <x v="0"/>
    <n v="11"/>
    <x v="3"/>
    <x v="0"/>
    <d v="2018-07-11T00:00:00"/>
    <s v="NA/KA/MA/HA/HA/02"/>
    <x v="3"/>
    <s v="C: Repeat Visit"/>
    <s v="Yes"/>
    <s v="2: Implant"/>
    <s v="Neither"/>
    <s v="Yes"/>
    <s v="No"/>
    <s v="No"/>
    <s v="Not Pregnant"/>
    <s v="4a: Pills - Microgynon"/>
    <s v="No"/>
    <s v="Yes"/>
    <s v="Yes"/>
    <x v="1"/>
    <n v="18"/>
    <s v="NO"/>
    <m/>
    <m/>
    <m/>
    <m/>
  </r>
  <r>
    <s v="Week 13"/>
    <s v="Northern"/>
    <s v="Nasarawa"/>
    <s v="Karu"/>
    <s v="Karu"/>
    <s v="Mararaba Gurku"/>
    <x v="1"/>
    <s v="Cluster +"/>
    <x v="0"/>
    <n v="11"/>
    <x v="3"/>
    <x v="0"/>
    <d v="2018-07-11T00:00:00"/>
    <s v="NA/KA/MA/SA/HA/04"/>
    <x v="0"/>
    <s v="C: Repeat Visit"/>
    <s v="Yes"/>
    <s v="4: Pills"/>
    <s v="Neither"/>
    <s v="Yes"/>
    <s v="No"/>
    <s v="No"/>
    <s v="Not Pregnant"/>
    <s v="4a: Pills - Microgynon"/>
    <s v="No"/>
    <s v="Yes"/>
    <s v="Yes"/>
    <x v="1"/>
    <n v="17"/>
    <s v="NO"/>
    <m/>
    <m/>
    <m/>
    <m/>
  </r>
  <r>
    <s v="Week 13"/>
    <s v="Northern"/>
    <s v="Nasarawa"/>
    <s v="Karu"/>
    <s v="Karu"/>
    <s v="Mararaba Gurku"/>
    <x v="1"/>
    <s v="Cluster +"/>
    <x v="0"/>
    <n v="11"/>
    <x v="3"/>
    <x v="0"/>
    <d v="2018-07-11T00:00:00"/>
    <s v="NA/KA/MA/HA/RU/03"/>
    <x v="2"/>
    <s v="C: Repeat Visit"/>
    <s v="Yes"/>
    <s v="4: Pills"/>
    <s v="Neither"/>
    <s v="Yes"/>
    <s v="No"/>
    <s v="No"/>
    <s v="Not Pregnant"/>
    <s v="4a: Pills - Microgynon"/>
    <s v="No"/>
    <s v="Yes"/>
    <s v="Yes"/>
    <x v="1"/>
    <n v="19"/>
    <s v="NO"/>
    <m/>
    <m/>
    <m/>
    <m/>
  </r>
  <r>
    <s v="Week 13"/>
    <s v="Northern"/>
    <s v="Nasarawa"/>
    <s v="Karu"/>
    <s v="Karu"/>
    <s v="Mararaba Gurku"/>
    <x v="1"/>
    <s v="Cluster +"/>
    <x v="0"/>
    <n v="12"/>
    <x v="3"/>
    <x v="0"/>
    <d v="2018-07-12T00:00:00"/>
    <s v="NA/KA/MA/JA/HA/01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0"/>
    <n v="13"/>
    <x v="3"/>
    <x v="0"/>
    <d v="2018-07-13T00:00:00"/>
    <s v="NA/KA/MA/VI/MA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0"/>
    <n v="13"/>
    <x v="3"/>
    <x v="0"/>
    <d v="2018-07-13T00:00:00"/>
    <s v="NA/KA/MA/SA/BA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13"/>
    <s v="Northern"/>
    <s v="Nasarawa"/>
    <s v="Karu"/>
    <s v="Karu"/>
    <s v="Mararaba Gurku"/>
    <x v="1"/>
    <s v="Cluster +"/>
    <x v="0"/>
    <n v="13"/>
    <x v="3"/>
    <x v="0"/>
    <d v="2018-07-13T00:00:00"/>
    <s v="NA/KA/MA/RU/HA/03"/>
    <x v="2"/>
    <s v="A: First Visit"/>
    <s v="Yes"/>
    <s v="4: Pills"/>
    <s v="Neither"/>
    <s v="Yes"/>
    <s v="No"/>
    <s v="No"/>
    <s v="Not Pregnant"/>
    <s v="4b: Pills - Combination 3"/>
    <s v="No"/>
    <s v="Yes"/>
    <b v="0"/>
    <x v="1"/>
    <n v="19"/>
    <s v="NO"/>
    <m/>
    <m/>
    <m/>
    <m/>
  </r>
  <r>
    <s v="Week 13"/>
    <s v="Northern"/>
    <s v="Nasarawa"/>
    <s v="Karu"/>
    <s v="Karu"/>
    <s v="Mararaba Gurku"/>
    <x v="1"/>
    <s v="Cluster +"/>
    <x v="0"/>
    <n v="13"/>
    <x v="3"/>
    <x v="0"/>
    <d v="2018-07-13T00:00:00"/>
    <s v="NA/KA/MA/AI/AM/07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0"/>
    <n v="13"/>
    <x v="3"/>
    <x v="0"/>
    <d v="2018-07-13T00:00:00"/>
    <s v="NA/KA/MA/NA/RA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0"/>
    <n v="14"/>
    <x v="3"/>
    <x v="0"/>
    <d v="2018-07-14T00:00:00"/>
    <s v="NA/KA/MA/ES/CH/06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0"/>
    <n v="14"/>
    <x v="3"/>
    <x v="0"/>
    <d v="2018-07-14T00:00:00"/>
    <s v="NA/KA/MA/FA/HA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s v="NO"/>
    <m/>
    <m/>
    <m/>
    <m/>
  </r>
  <r>
    <s v="Week 13"/>
    <s v="Northern"/>
    <s v="Nasarawa"/>
    <s v="Karu"/>
    <s v="Karu"/>
    <s v="Mararaba Gurku"/>
    <x v="1"/>
    <s v="Cluster +"/>
    <x v="0"/>
    <n v="14"/>
    <x v="3"/>
    <x v="0"/>
    <d v="2018-07-14T00:00:00"/>
    <s v="NA/KA/MA/MA/AN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13"/>
    <s v="Northern"/>
    <s v="Nasarawa"/>
    <s v="Karu"/>
    <s v="Karu"/>
    <s v="Angwan Tiv"/>
    <x v="0"/>
    <s v="Cluster"/>
    <x v="0"/>
    <n v="12"/>
    <x v="3"/>
    <x v="0"/>
    <d v="2018-07-12T00:00:00"/>
    <s v="NA/KA/NK/GO/EL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13"/>
    <s v="Northern"/>
    <s v="Nasarawa"/>
    <s v="Karu"/>
    <s v="Karu"/>
    <s v="Angwan Tiv"/>
    <x v="0"/>
    <s v="Cluster"/>
    <x v="0"/>
    <n v="12"/>
    <x v="3"/>
    <x v="0"/>
    <d v="2018-07-12T00:00:00"/>
    <s v="NA/KA/NK/HA/SA/05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3"/>
    <s v="Northern"/>
    <s v="Nasarawa"/>
    <s v="Karu"/>
    <s v="Karu"/>
    <s v="Angwan Tiv"/>
    <x v="0"/>
    <s v="Cluster"/>
    <x v="0"/>
    <n v="13"/>
    <x v="3"/>
    <x v="0"/>
    <d v="2018-07-13T00:00:00"/>
    <s v="NA/KA/NK/QU/FL/06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3"/>
    <s v="Northern"/>
    <s v="Nasarawa"/>
    <s v="Karu"/>
    <s v="Karu"/>
    <s v="Angwan Tiv"/>
    <x v="0"/>
    <s v="Cluster"/>
    <x v="0"/>
    <n v="13"/>
    <x v="3"/>
    <x v="0"/>
    <d v="2018-07-13T00:00:00"/>
    <s v="NA/KA/NK/PA/EL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3"/>
    <s v="Northern"/>
    <s v="Nasarawa"/>
    <s v="Karu"/>
    <s v="Karu"/>
    <s v="Angwan Tiv"/>
    <x v="0"/>
    <s v="Cluster"/>
    <x v="0"/>
    <n v="14"/>
    <x v="3"/>
    <x v="0"/>
    <d v="2018-07-14T00:00:00"/>
    <s v="NA/KA/NK/NN/IM/02"/>
    <x v="3"/>
    <s v="B: Follow-up Visit (e.g. method cont.)"/>
    <s v="Yes"/>
    <s v="3: Injection"/>
    <s v="Neither"/>
    <s v="Yes"/>
    <s v="No"/>
    <s v="No"/>
    <s v="Not Pregnant"/>
    <s v="3b: Injection - Noristerat"/>
    <s v="No"/>
    <s v="Yes"/>
    <s v="Yes"/>
    <x v="1"/>
    <n v="18"/>
    <s v="NO"/>
    <m/>
    <m/>
    <m/>
    <m/>
  </r>
  <r>
    <s v="Week 13"/>
    <s v="Northern"/>
    <s v="Nasarawa"/>
    <s v="Karu"/>
    <s v="Karu"/>
    <s v="Angwan Tiv"/>
    <x v="0"/>
    <s v="Cluster"/>
    <x v="0"/>
    <n v="14"/>
    <x v="3"/>
    <x v="0"/>
    <d v="2018-07-14T00:00:00"/>
    <s v="NA/KA/NK/MA/LA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13"/>
    <s v="Northern"/>
    <s v="Nasarawa"/>
    <s v="Karu"/>
    <s v="Karu"/>
    <s v="Angwan Tiv"/>
    <x v="0"/>
    <s v="Cluster"/>
    <x v="0"/>
    <n v="14"/>
    <x v="3"/>
    <x v="0"/>
    <d v="2018-07-14T00:00:00"/>
    <s v="NA/KA/NK/VA/RO/01"/>
    <x v="3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8"/>
    <s v="NO"/>
    <m/>
    <m/>
    <m/>
    <m/>
  </r>
  <r>
    <s v="Week 13"/>
    <s v="Northern"/>
    <s v="Nasarawa"/>
    <s v="Karu"/>
    <s v="Karu"/>
    <s v="Angwan Tiv"/>
    <x v="0"/>
    <s v="Cluster"/>
    <x v="0"/>
    <n v="14"/>
    <x v="3"/>
    <x v="0"/>
    <d v="2018-07-14T00:00:00"/>
    <s v="NA/KA/NK/RU/JE/02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s v="NO"/>
    <m/>
    <m/>
    <m/>
    <m/>
  </r>
  <r>
    <s v="Week 13"/>
    <s v="Northern"/>
    <s v="Nasarawa"/>
    <s v="Karu"/>
    <s v="Karu"/>
    <s v="Angwan Tiv"/>
    <x v="0"/>
    <s v="Cluster"/>
    <x v="0"/>
    <n v="14"/>
    <x v="3"/>
    <x v="0"/>
    <d v="2018-07-14T00:00:00"/>
    <s v="NA/KA/NK/JU/JU/03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s v="NO"/>
    <m/>
    <m/>
    <m/>
    <m/>
  </r>
  <r>
    <s v="Week 13"/>
    <s v="Northern"/>
    <s v="Nasarawa"/>
    <s v="Karu"/>
    <s v="Karu"/>
    <s v="Angwan Tiv"/>
    <x v="0"/>
    <s v="Cluster"/>
    <x v="0"/>
    <n v="14"/>
    <x v="3"/>
    <x v="0"/>
    <d v="2018-07-14T00:00:00"/>
    <s v="NA/KA/NK/KE/BL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FA/AG/04"/>
    <x v="1"/>
    <s v="A: First Visit"/>
    <s v="Yes"/>
    <s v="0: No Method"/>
    <s v="Neither"/>
    <s v="Yes"/>
    <s v="Yes"/>
    <s v="No"/>
    <s v="Not Pregnant"/>
    <s v="4a: Pills - Microgynon"/>
    <s v="Yes"/>
    <s v="No"/>
    <s v="Yes"/>
    <x v="2"/>
    <n v="15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TH/AL/03"/>
    <x v="2"/>
    <s v="B: Follow-up Visit (e.g. method cont.)"/>
    <s v="Yes"/>
    <s v="2: Implant"/>
    <s v="Neither"/>
    <s v="No"/>
    <s v="No"/>
    <s v="No"/>
    <s v="Not Pregnant"/>
    <s v="0: No Method"/>
    <s v="No"/>
    <s v="Yes"/>
    <s v="No"/>
    <x v="1"/>
    <n v="19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MA/BO/12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AI/TI/01"/>
    <x v="0"/>
    <s v="C: Repeat Visit"/>
    <s v="Yes"/>
    <s v="0: No Method"/>
    <s v="Neither"/>
    <s v="Yes"/>
    <s v="Yes"/>
    <s v="Yes"/>
    <s v="Not Pregnant"/>
    <s v="4b: Pills - Combination 3"/>
    <s v="No"/>
    <s v="No"/>
    <b v="0"/>
    <x v="4"/>
    <n v="17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FA/LI/01"/>
    <x v="1"/>
    <s v="C: Repeat Visit"/>
    <s v="Yes"/>
    <s v="5: Condoms"/>
    <s v="Neither"/>
    <s v="Yes"/>
    <s v="Yes"/>
    <s v="Yes"/>
    <s v="Not Pregnant"/>
    <s v="3c: Injection - Depo Provera"/>
    <s v="No"/>
    <s v="No"/>
    <s v="Yes"/>
    <x v="2"/>
    <n v="15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PR/ON/02"/>
    <x v="1"/>
    <s v="C: Repeat Visit"/>
    <s v="Yes"/>
    <s v="5: Condoms"/>
    <s v="Condom"/>
    <s v="Yes"/>
    <s v="Yes"/>
    <s v="Yes"/>
    <s v="Not Pregnant"/>
    <s v="4a: Pills - Microgynon"/>
    <s v="Yes"/>
    <s v="Yes"/>
    <s v="Yes"/>
    <x v="1"/>
    <n v="15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JE/NA/01"/>
    <x v="4"/>
    <s v="C: Repeat Visit"/>
    <s v="Yes"/>
    <s v="5: Condoms"/>
    <s v="Condom"/>
    <s v="Yes"/>
    <s v="Yes"/>
    <s v="Yes"/>
    <s v="Not Pregnant"/>
    <s v="6a: Condom - Male"/>
    <s v="No"/>
    <s v="Yes"/>
    <s v="Yes"/>
    <x v="1"/>
    <n v="16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PA/BL/01"/>
    <x v="3"/>
    <s v="C: Repeat Visit"/>
    <s v="Yes"/>
    <s v="5: Condoms"/>
    <s v="Condom"/>
    <s v="Yes"/>
    <s v="No"/>
    <s v="No"/>
    <s v="Not Pregnant"/>
    <s v="6a: Condom - Male"/>
    <s v="No"/>
    <s v="Yes"/>
    <s v="Yes"/>
    <x v="1"/>
    <n v="18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GI/IR/01"/>
    <x v="1"/>
    <s v="C: Repeat Visit"/>
    <s v="Yes"/>
    <s v="0: No Method"/>
    <s v="Neither"/>
    <s v="Yes"/>
    <s v="Yes"/>
    <s v="Yes"/>
    <s v="Not Pregnant"/>
    <s v="6a: Condom - Male"/>
    <s v="No"/>
    <s v="No"/>
    <s v="Yes"/>
    <x v="2"/>
    <n v="15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JO/JU/02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JO/AB/02"/>
    <x v="0"/>
    <s v="C: Repeat Visit"/>
    <s v="Yes"/>
    <s v="0: No Method"/>
    <s v="Neither"/>
    <s v="Yes"/>
    <s v="Yes"/>
    <s v="Yes"/>
    <s v="Not Pregnant"/>
    <s v="6a: Condom - Male"/>
    <s v="No"/>
    <s v="No"/>
    <s v="Yes"/>
    <x v="2"/>
    <n v="17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BL/JU/02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CH/JU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JA/HA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GO/VI/02"/>
    <x v="4"/>
    <s v="C: Repeat Visit"/>
    <s v="Yes"/>
    <s v="4: Pills"/>
    <s v="Neither"/>
    <s v="Yes"/>
    <s v="No"/>
    <s v="No"/>
    <s v="Not Pregnant"/>
    <s v="4a: Pills - Microgynon"/>
    <s v="Yes"/>
    <s v="Yes"/>
    <s v="Yes"/>
    <x v="1"/>
    <n v="16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CH/RO/01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s v="NO"/>
    <m/>
    <m/>
    <m/>
    <m/>
  </r>
  <r>
    <s v="Week 13"/>
    <s v="Northern"/>
    <s v="Nasarawa"/>
    <s v="Karu"/>
    <s v="Karu"/>
    <s v="Angwan Tiv"/>
    <x v="0"/>
    <s v="Cluster"/>
    <x v="1"/>
    <n v="14"/>
    <x v="3"/>
    <x v="0"/>
    <d v="2018-07-14T00:00:00"/>
    <s v="NA/KA/NK/HA/GR/01"/>
    <x v="4"/>
    <s v="C: Repeat Visit"/>
    <s v="Yes"/>
    <s v="3: Injection"/>
    <s v="Neither"/>
    <s v="Yes"/>
    <s v="Yes"/>
    <s v="Yes"/>
    <s v="Not Pregnant"/>
    <s v="6a: Condom - Male"/>
    <s v="No"/>
    <s v="Yes"/>
    <s v="Yes"/>
    <x v="1"/>
    <n v="15"/>
    <s v="NO"/>
    <m/>
    <m/>
    <m/>
    <m/>
  </r>
  <r>
    <s v="Week 14"/>
    <s v="Northern"/>
    <s v="Nasarawa"/>
    <s v="Karu"/>
    <s v="Karu"/>
    <s v="Mararaba Gurku"/>
    <x v="1"/>
    <s v="Cluster +"/>
    <x v="0"/>
    <n v="16"/>
    <x v="3"/>
    <x v="0"/>
    <d v="2018-07-16T00:00:00"/>
    <s v="NA/KA/MA/BL/JO/02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NO"/>
    <m/>
    <m/>
    <m/>
    <m/>
  </r>
  <r>
    <s v="Week 14"/>
    <s v="Northern"/>
    <s v="Nasarawa"/>
    <s v="Karu"/>
    <s v="Karu"/>
    <s v="Mararaba Gurku"/>
    <x v="1"/>
    <s v="Cluster +"/>
    <x v="0"/>
    <n v="16"/>
    <x v="3"/>
    <x v="0"/>
    <d v="2018-07-16T00:00:00"/>
    <s v="NA/KA/MA/RU/ZA/06"/>
    <x v="3"/>
    <s v="A: First Visit"/>
    <s v="Yes"/>
    <s v="0: No Method"/>
    <s v="Neither"/>
    <s v="Yes"/>
    <s v="Yes"/>
    <s v="Yes"/>
    <s v="Not Pregnant"/>
    <s v="6a: Condom - Male"/>
    <s v="No"/>
    <s v="No"/>
    <s v="Yes"/>
    <x v="2"/>
    <n v="18"/>
    <s v="NO"/>
    <m/>
    <m/>
    <m/>
    <m/>
  </r>
  <r>
    <s v="Week 14"/>
    <s v="Northern"/>
    <s v="Nasarawa"/>
    <s v="Karu"/>
    <s v="Karu"/>
    <s v="Mararaba Gurku"/>
    <x v="1"/>
    <s v="Cluster +"/>
    <x v="0"/>
    <n v="16"/>
    <x v="3"/>
    <x v="0"/>
    <d v="2018-07-16T00:00:00"/>
    <s v="NA/KA/MA/FA/MA/01"/>
    <x v="3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8"/>
    <s v="NO"/>
    <m/>
    <m/>
    <m/>
    <m/>
  </r>
  <r>
    <s v="Week 14"/>
    <s v="Northern"/>
    <s v="Nasarawa"/>
    <s v="Karu"/>
    <s v="Karu"/>
    <s v="Mararaba Gurku"/>
    <x v="1"/>
    <s v="Cluster +"/>
    <x v="0"/>
    <n v="16"/>
    <x v="3"/>
    <x v="0"/>
    <d v="2018-07-16T00:00:00"/>
    <s v="NA/KA/MA/NA/AI/04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14"/>
    <s v="Northern"/>
    <s v="Nasarawa"/>
    <s v="Karu"/>
    <s v="Karu"/>
    <s v="Mararaba Gurku"/>
    <x v="1"/>
    <s v="Cluster +"/>
    <x v="0"/>
    <n v="18"/>
    <x v="3"/>
    <x v="0"/>
    <d v="2018-07-18T00:00:00"/>
    <s v="NA/KA/MA/RU/MA/03"/>
    <x v="2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NO"/>
    <m/>
    <m/>
    <m/>
    <m/>
  </r>
  <r>
    <s v="Week 14"/>
    <s v="Northern"/>
    <s v="Nasarawa"/>
    <s v="Karu"/>
    <s v="Karu"/>
    <s v="Mararaba Gurku"/>
    <x v="1"/>
    <s v="Cluster +"/>
    <x v="0"/>
    <n v="18"/>
    <x v="3"/>
    <x v="0"/>
    <d v="2018-07-18T00:00:00"/>
    <s v="NA/KA/MA/AI/MA/03"/>
    <x v="0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14"/>
    <s v="Northern"/>
    <s v="Nasarawa"/>
    <s v="Karu"/>
    <s v="Karu"/>
    <s v="Mararaba Gurku"/>
    <x v="1"/>
    <s v="Cluster +"/>
    <x v="0"/>
    <n v="18"/>
    <x v="3"/>
    <x v="0"/>
    <d v="2018-07-18T00:00:00"/>
    <s v="NA/KA/MA/SU/JA/04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14"/>
    <s v="Northern"/>
    <s v="Nasarawa"/>
    <s v="Karu"/>
    <s v="Karu"/>
    <s v="Mararaba Gurku"/>
    <x v="1"/>
    <s v="Cluster +"/>
    <x v="0"/>
    <n v="20"/>
    <x v="3"/>
    <x v="0"/>
    <d v="2018-07-20T00:00:00"/>
    <s v="NA/KA/MA/SA/BE/05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NO"/>
    <m/>
    <m/>
    <m/>
    <m/>
  </r>
  <r>
    <s v="Week 14"/>
    <s v="Northern"/>
    <s v="Nasarawa"/>
    <s v="Karu"/>
    <s v="Karu"/>
    <s v="Mararaba Gurku"/>
    <x v="1"/>
    <s v="Cluster +"/>
    <x v="0"/>
    <n v="20"/>
    <x v="3"/>
    <x v="0"/>
    <d v="2018-07-20T00:00:00"/>
    <s v="NA/KA/MA/TA/SA/10"/>
    <x v="2"/>
    <s v="A: First Visit"/>
    <s v="Yes"/>
    <s v="4: Pills"/>
    <s v="Neither"/>
    <s v="Yes"/>
    <s v="Yes"/>
    <s v="Yes"/>
    <s v="Not Pregnant"/>
    <s v="4a: Pills - Microgynon"/>
    <s v="No"/>
    <s v="Yes"/>
    <s v="Yes"/>
    <x v="1"/>
    <n v="19"/>
    <s v="NO"/>
    <m/>
    <m/>
    <m/>
    <m/>
  </r>
  <r>
    <s v="Week 14"/>
    <s v="Northern"/>
    <s v="Nasarawa"/>
    <s v="Karu"/>
    <s v="Karu"/>
    <s v="Mararaba Gurku"/>
    <x v="1"/>
    <s v="Cluster +"/>
    <x v="0"/>
    <n v="20"/>
    <x v="3"/>
    <x v="0"/>
    <d v="2018-07-20T00:00:00"/>
    <s v="NA/KA/MA/SA/HA/04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7"/>
    <s v="NO"/>
    <m/>
    <m/>
    <m/>
    <m/>
  </r>
  <r>
    <s v="Week 14"/>
    <s v="Northern"/>
    <s v="Nasarawa"/>
    <s v="Karu"/>
    <s v="Karu"/>
    <s v="Mararaba Gurku"/>
    <x v="1"/>
    <s v="Cluster +"/>
    <x v="0"/>
    <n v="20"/>
    <x v="3"/>
    <x v="0"/>
    <d v="2018-07-20T00:00:00"/>
    <s v="NA/KA/MA/ZA/HA/06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14"/>
    <s v="Northern"/>
    <s v="Nasarawa"/>
    <s v="Karu"/>
    <s v="Karu"/>
    <s v="Mararaba Gurku"/>
    <x v="1"/>
    <s v="Cluster +"/>
    <x v="0"/>
    <n v="20"/>
    <x v="3"/>
    <x v="0"/>
    <d v="2018-07-20T00:00:00"/>
    <s v="NA/KA/MA/FA/AM/02"/>
    <x v="3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8"/>
    <s v="NO"/>
    <m/>
    <m/>
    <m/>
    <m/>
  </r>
  <r>
    <s v="Week 14"/>
    <s v="Northern"/>
    <s v="Nasarawa"/>
    <s v="Karu"/>
    <s v="Karu"/>
    <s v="Mararaba Gurku"/>
    <x v="1"/>
    <s v="Cluster +"/>
    <x v="0"/>
    <n v="20"/>
    <x v="3"/>
    <x v="0"/>
    <d v="2018-07-20T00:00:00"/>
    <s v="NA/KA/MA/BL/MA/03"/>
    <x v="3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8"/>
    <s v="NO"/>
    <m/>
    <m/>
    <m/>
    <m/>
  </r>
  <r>
    <s v="Week 14"/>
    <s v="Northern"/>
    <s v="Nasarawa"/>
    <s v="Karu"/>
    <s v="Karu"/>
    <s v="Mararaba Gurku"/>
    <x v="1"/>
    <s v="Cluster +"/>
    <x v="2"/>
    <n v="18"/>
    <x v="3"/>
    <x v="0"/>
    <d v="2018-07-18T00:00:00"/>
    <s v="NA/KA/MA/RO/MA/02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14"/>
    <s v="Northern"/>
    <s v="Nasarawa"/>
    <s v="Karu"/>
    <s v="Karu"/>
    <s v="Angwan Tiv"/>
    <x v="0"/>
    <s v="Cluster"/>
    <x v="0"/>
    <n v="16"/>
    <x v="3"/>
    <x v="0"/>
    <d v="2018-07-16T00:00:00"/>
    <s v="NA/KA/NK/AN/GL/04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14"/>
    <s v="Northern"/>
    <s v="Nasarawa"/>
    <s v="Karu"/>
    <s v="Karu"/>
    <s v="Angwan Tiv"/>
    <x v="0"/>
    <s v="Cluster"/>
    <x v="0"/>
    <n v="16"/>
    <x v="3"/>
    <x v="0"/>
    <d v="2018-07-16T00:00:00"/>
    <s v="NA/KA/NK/JE/AN/01"/>
    <x v="2"/>
    <s v="A: First Visit"/>
    <s v="Yes"/>
    <s v="0: No Method"/>
    <s v="Neither"/>
    <s v="No"/>
    <s v="No"/>
    <s v="No"/>
    <s v="Pregnant"/>
    <s v="0: No Method"/>
    <s v="No"/>
    <s v="No"/>
    <s v="No"/>
    <x v="3"/>
    <n v="19"/>
    <s v="NO"/>
    <m/>
    <m/>
    <m/>
    <m/>
  </r>
  <r>
    <s v="Week 14"/>
    <s v="Northern"/>
    <s v="Nasarawa"/>
    <s v="Karu"/>
    <s v="Karu"/>
    <s v="Angwan Tiv"/>
    <x v="0"/>
    <s v="Cluster"/>
    <x v="0"/>
    <n v="16"/>
    <x v="3"/>
    <x v="0"/>
    <d v="2018-07-16T00:00:00"/>
    <s v="NA/KA/NK/BL/AL/01"/>
    <x v="2"/>
    <s v="A: First Visit"/>
    <s v="Yes"/>
    <s v="5: Condoms"/>
    <s v="Condom"/>
    <s v="Yes"/>
    <s v="Yes"/>
    <s v="Yes"/>
    <s v="Not Pregnant"/>
    <s v="3c: Injection - Depo Provera"/>
    <s v="Yes"/>
    <s v="Yes"/>
    <s v="Yes"/>
    <x v="1"/>
    <n v="19"/>
    <s v="NO"/>
    <m/>
    <m/>
    <m/>
    <m/>
  </r>
  <r>
    <s v="Week 14"/>
    <s v="Northern"/>
    <s v="Nasarawa"/>
    <s v="Karu"/>
    <s v="Karu"/>
    <s v="Angwan Tiv"/>
    <x v="0"/>
    <s v="Cluster"/>
    <x v="0"/>
    <n v="16"/>
    <x v="3"/>
    <x v="0"/>
    <d v="2018-07-16T00:00:00"/>
    <s v="NA/KA/NK/MA/EV/04"/>
    <x v="0"/>
    <s v="A: First Visit"/>
    <s v="Yes"/>
    <s v="0: No Method"/>
    <s v="Neither"/>
    <s v="Yes"/>
    <s v="Yes"/>
    <s v="Yes"/>
    <s v="Not Pregnant"/>
    <s v="3c: Injection - Depo Provera"/>
    <s v="Yes"/>
    <s v="No"/>
    <s v="Yes"/>
    <x v="2"/>
    <n v="17"/>
    <s v="NO"/>
    <m/>
    <m/>
    <m/>
    <m/>
  </r>
  <r>
    <s v="Week 14"/>
    <s v="Northern"/>
    <s v="Nasarawa"/>
    <s v="Karu"/>
    <s v="Karu"/>
    <s v="Angwan Tiv"/>
    <x v="0"/>
    <s v="Cluster"/>
    <x v="0"/>
    <n v="16"/>
    <x v="3"/>
    <x v="0"/>
    <d v="2018-07-16T00:00:00"/>
    <s v="NA/KA/NK/MA/EV/05"/>
    <x v="0"/>
    <s v="A: First Visit"/>
    <s v="Yes"/>
    <s v="0: No Method"/>
    <s v="Neither"/>
    <s v="Yes"/>
    <s v="Yes"/>
    <s v="Yes"/>
    <s v="Not Pregnant"/>
    <s v="6a: Condom - Male"/>
    <s v="No"/>
    <s v="No"/>
    <s v="Yes"/>
    <x v="2"/>
    <n v="17"/>
    <s v="NO"/>
    <m/>
    <m/>
    <m/>
    <m/>
  </r>
  <r>
    <s v="Week 14"/>
    <s v="Northern"/>
    <s v="Nasarawa"/>
    <s v="Karu"/>
    <s v="Karu"/>
    <s v="Angwan Tiv"/>
    <x v="0"/>
    <s v="Cluster"/>
    <x v="0"/>
    <n v="16"/>
    <x v="3"/>
    <x v="0"/>
    <d v="2018-07-16T00:00:00"/>
    <s v="NA/KA/NK/BL/DA/02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14"/>
    <s v="Northern"/>
    <s v="Nasarawa"/>
    <s v="Karu"/>
    <s v="Karu"/>
    <s v="Angwan Tiv"/>
    <x v="0"/>
    <s v="Cluster"/>
    <x v="0"/>
    <n v="17"/>
    <x v="3"/>
    <x v="0"/>
    <d v="2018-07-17T00:00:00"/>
    <s v="NA/KA/NK/EU/CH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4"/>
    <s v="Northern"/>
    <s v="Nasarawa"/>
    <s v="Karu"/>
    <s v="Karu"/>
    <s v="Angwan Tiv"/>
    <x v="0"/>
    <s v="Cluster"/>
    <x v="0"/>
    <n v="17"/>
    <x v="3"/>
    <x v="0"/>
    <d v="2018-07-17T00:00:00"/>
    <s v="NA/KA/NK/BE/RH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4"/>
    <s v="Northern"/>
    <s v="Nasarawa"/>
    <s v="Karu"/>
    <s v="Karu"/>
    <s v="Angwan Tiv"/>
    <x v="0"/>
    <s v="Cluster"/>
    <x v="0"/>
    <n v="20"/>
    <x v="3"/>
    <x v="0"/>
    <d v="2018-07-20T00:00:00"/>
    <s v="NA/KA/NK/SA/AS/01"/>
    <x v="2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NO"/>
    <m/>
    <m/>
    <m/>
    <m/>
  </r>
  <r>
    <s v="Week 14"/>
    <s v="Northern"/>
    <s v="Nasarawa"/>
    <s v="Karu"/>
    <s v="Karu"/>
    <s v="Angwan Tiv"/>
    <x v="0"/>
    <s v="Cluster"/>
    <x v="0"/>
    <n v="20"/>
    <x v="3"/>
    <x v="0"/>
    <d v="2018-07-20T00:00:00"/>
    <s v="NA/KA/NK/DE/BA/02"/>
    <x v="2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NO"/>
    <m/>
    <m/>
    <m/>
    <m/>
  </r>
  <r>
    <s v="Week 14"/>
    <s v="Northern"/>
    <s v="Nasarawa"/>
    <s v="Karu"/>
    <s v="Karu"/>
    <s v="Angwan Tiv"/>
    <x v="0"/>
    <s v="Cluster"/>
    <x v="0"/>
    <n v="20"/>
    <x v="3"/>
    <x v="0"/>
    <d v="2018-07-20T00:00:00"/>
    <s v="NA/KA/NK/QU/LA/02"/>
    <x v="2"/>
    <s v="A: First Visit"/>
    <s v="Yes"/>
    <s v="5: Condoms"/>
    <s v="Condom"/>
    <s v="Yes"/>
    <s v="Yes"/>
    <s v="Yes"/>
    <s v="Not Pregnant"/>
    <s v="6a: Condom - Male"/>
    <s v="Yes"/>
    <s v="Yes"/>
    <s v="Yes"/>
    <x v="1"/>
    <n v="19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MA/EV/04"/>
    <x v="0"/>
    <s v="C: Repeat Visit"/>
    <s v="Yes"/>
    <s v="3: Injection"/>
    <s v="Neither"/>
    <s v="No"/>
    <s v="No"/>
    <s v="No"/>
    <s v="Not Pregnant"/>
    <s v="0: No Method"/>
    <s v="No"/>
    <s v="Yes"/>
    <s v="No"/>
    <x v="1"/>
    <n v="17"/>
    <s v="NO"/>
    <m/>
    <m/>
    <m/>
    <m/>
  </r>
  <r>
    <s v="Week 14"/>
    <s v="Northern"/>
    <s v="Nasarawa"/>
    <s v="Karu"/>
    <s v="Karu"/>
    <s v="Angwan Tiv"/>
    <x v="0"/>
    <s v="Cluster"/>
    <x v="0"/>
    <n v="21"/>
    <x v="3"/>
    <x v="0"/>
    <d v="2018-07-21T00:00:00"/>
    <s v="NA/KA/NK/MA/RA/04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14"/>
    <s v="Northern"/>
    <s v="Nasarawa"/>
    <s v="Karu"/>
    <s v="Karu"/>
    <s v="Angwan Tiv"/>
    <x v="0"/>
    <s v="Cluster"/>
    <x v="0"/>
    <n v="21"/>
    <x v="3"/>
    <x v="0"/>
    <d v="2018-07-21T00:00:00"/>
    <s v="NA/KA/NK/ME/TH/02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14"/>
    <s v="Northern"/>
    <s v="Nasarawa"/>
    <s v="Karu"/>
    <s v="Karu"/>
    <s v="Angwan Tiv"/>
    <x v="0"/>
    <s v="Cluster"/>
    <x v="0"/>
    <n v="21"/>
    <x v="3"/>
    <x v="0"/>
    <d v="2018-07-21T00:00:00"/>
    <s v="NA/KA/NK/AG/LU/04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CO/EL/02"/>
    <x v="1"/>
    <s v="C: Repeat Visit"/>
    <s v="Yes"/>
    <s v="4: Pills"/>
    <s v="Neither"/>
    <s v="Yes"/>
    <s v="Yes"/>
    <s v="Yes"/>
    <s v="Not Pregnant"/>
    <s v="4a: Pills - Microgynon"/>
    <s v="No"/>
    <s v="Yes"/>
    <s v="Yes"/>
    <x v="1"/>
    <n v="15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RE/PA/02"/>
    <x v="1"/>
    <s v="C: Repeat Visit"/>
    <s v="Yes"/>
    <s v="5: Condoms"/>
    <s v="Neither"/>
    <s v="Yes"/>
    <s v="Yes"/>
    <s v="Yes"/>
    <s v="Not Pregnant"/>
    <s v="6a: Condom - Male"/>
    <s v="No"/>
    <s v="No"/>
    <s v="Yes"/>
    <x v="2"/>
    <n v="15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JO/PR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BE/RH/01"/>
    <x v="3"/>
    <s v="C: Repea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JE/VE/05"/>
    <x v="2"/>
    <s v="A: First Visit"/>
    <s v="Yes"/>
    <s v="3: Injection"/>
    <s v="Neither"/>
    <s v="No"/>
    <s v="No"/>
    <s v="No"/>
    <s v="Not Pregnant"/>
    <s v="0: No Method"/>
    <s v="No"/>
    <s v="Yes"/>
    <s v="No"/>
    <x v="1"/>
    <n v="19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LO/ES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ZA/RA/05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VI/PA/02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KA/LU/05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CH/CA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AL/LA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DO/RI/07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VI/FA/07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JA/HA/02"/>
    <x v="1"/>
    <s v="C: Repeat Visit"/>
    <s v="Yes"/>
    <s v="0: No Method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14"/>
    <s v="Northern"/>
    <s v="Nasarawa"/>
    <s v="Karu"/>
    <s v="Karu"/>
    <s v="Angwan Tiv"/>
    <x v="0"/>
    <s v="Cluster"/>
    <x v="1"/>
    <n v="21"/>
    <x v="3"/>
    <x v="0"/>
    <d v="2018-07-21T00:00:00"/>
    <s v="NA/KA/NK/PR/TH/07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5"/>
    <s v="Northern"/>
    <s v="Nasarawa"/>
    <s v="Karu"/>
    <s v="Karu"/>
    <s v="Angwan Tiv"/>
    <x v="0"/>
    <s v="Cluster"/>
    <x v="0"/>
    <n v="23"/>
    <x v="3"/>
    <x v="0"/>
    <d v="2018-07-23T00:00:00"/>
    <s v="NA/KA/NK/VI/EJ/05"/>
    <x v="3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8"/>
    <s v="NO"/>
    <m/>
    <m/>
    <m/>
    <m/>
  </r>
  <r>
    <s v="Week 15"/>
    <s v="Northern"/>
    <s v="Nasarawa"/>
    <s v="Karu"/>
    <s v="Karu"/>
    <s v="Angwan Tiv"/>
    <x v="0"/>
    <s v="Cluster"/>
    <x v="0"/>
    <n v="23"/>
    <x v="3"/>
    <x v="0"/>
    <d v="2018-07-23T00:00:00"/>
    <s v="NA/KA/NK/RU/JE/02"/>
    <x v="2"/>
    <s v="C: Repeat Visit"/>
    <s v="Yes"/>
    <s v="2: Implant"/>
    <s v="Neither"/>
    <s v="No"/>
    <s v="No"/>
    <s v="No"/>
    <s v="Not Pregnant"/>
    <s v="3b: Injection - Noristerat"/>
    <s v="Yes"/>
    <s v="Yes"/>
    <s v="Yes"/>
    <x v="1"/>
    <n v="19"/>
    <s v="NO"/>
    <m/>
    <m/>
    <m/>
    <m/>
  </r>
  <r>
    <s v="Week 15"/>
    <s v="Northern"/>
    <s v="Nasarawa"/>
    <s v="Karu"/>
    <s v="Karu"/>
    <s v="Angwan Tiv"/>
    <x v="0"/>
    <s v="Cluster"/>
    <x v="0"/>
    <n v="25"/>
    <x v="3"/>
    <x v="0"/>
    <d v="2018-07-25T00:00:00"/>
    <s v="NA/KA/NK/AG/CH/02"/>
    <x v="2"/>
    <s v="B: Follow-up Visit (e.g. method cont.)"/>
    <s v="Yes"/>
    <s v="3: Injection"/>
    <s v="Neither"/>
    <s v="No"/>
    <s v="No"/>
    <s v="No"/>
    <s v="Not Pregnant"/>
    <s v="3c: Injection - Depo Provera"/>
    <s v="No"/>
    <s v="Yes"/>
    <s v="Yes"/>
    <x v="1"/>
    <n v="19"/>
    <s v="NO"/>
    <m/>
    <m/>
    <m/>
    <m/>
  </r>
  <r>
    <s v="Week 15"/>
    <s v="Northern"/>
    <s v="Nasarawa"/>
    <s v="Karu"/>
    <s v="Karu"/>
    <s v="Angwan Tiv"/>
    <x v="0"/>
    <s v="Cluster"/>
    <x v="0"/>
    <n v="27"/>
    <x v="3"/>
    <x v="0"/>
    <d v="2018-07-27T00:00:00"/>
    <s v="NA/KA/NK/JU/TI/04"/>
    <x v="4"/>
    <s v="C: Repeat Visit"/>
    <s v="Yes"/>
    <s v="5: Condoms"/>
    <s v="Condom"/>
    <s v="No"/>
    <s v="No"/>
    <s v="No"/>
    <s v="Not Pregnant"/>
    <s v="6a: Condom - Male"/>
    <s v="No"/>
    <s v="Yes"/>
    <s v="Yes"/>
    <x v="1"/>
    <n v="15"/>
    <s v="NO"/>
    <m/>
    <m/>
    <m/>
    <m/>
  </r>
  <r>
    <s v="Week 15"/>
    <s v="Northern"/>
    <s v="Nasarawa"/>
    <s v="Karu"/>
    <s v="Karu"/>
    <s v="Angwan Tiv"/>
    <x v="0"/>
    <s v="Cluster"/>
    <x v="0"/>
    <n v="27"/>
    <x v="3"/>
    <x v="0"/>
    <d v="2018-07-27T00:00:00"/>
    <s v="NA/KA/NK/AL/TI/05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s v="NO"/>
    <m/>
    <m/>
    <m/>
    <m/>
  </r>
  <r>
    <s v="Week 15"/>
    <s v="Northern"/>
    <s v="Nasarawa"/>
    <s v="Karu"/>
    <s v="Karu"/>
    <s v="Angwan Tiv"/>
    <x v="0"/>
    <s v="Cluster"/>
    <x v="0"/>
    <n v="27"/>
    <x v="3"/>
    <x v="0"/>
    <d v="2018-07-27T00:00:00"/>
    <s v="NA/KA/NK/CO/MA/03"/>
    <x v="2"/>
    <s v="A: First Visit"/>
    <s v="Yes"/>
    <s v="0: No Method"/>
    <s v="Neither"/>
    <s v="No"/>
    <s v="No"/>
    <s v="No"/>
    <s v="Not Pregnant"/>
    <s v="2a: Implant - Jadelle"/>
    <s v="Yes"/>
    <s v="No"/>
    <s v="Yes"/>
    <x v="2"/>
    <n v="19"/>
    <s v="NO"/>
    <m/>
    <m/>
    <m/>
    <m/>
  </r>
  <r>
    <s v="Week 15"/>
    <s v="Northern"/>
    <s v="Nasarawa"/>
    <s v="Karu"/>
    <s v="Karu"/>
    <s v="Angwan Tiv"/>
    <x v="0"/>
    <s v="Cluster"/>
    <x v="0"/>
    <n v="28"/>
    <x v="3"/>
    <x v="0"/>
    <d v="2018-07-28T00:00:00"/>
    <s v="NA/KA/NK/CY/FA/01"/>
    <x v="3"/>
    <s v="C: Repeat Visit"/>
    <s v="Yes"/>
    <s v="0: No Method"/>
    <s v="Neither"/>
    <s v="No"/>
    <s v="No"/>
    <s v="No"/>
    <s v="Pregnant"/>
    <s v="0: No Method"/>
    <s v="No"/>
    <s v="No"/>
    <s v="No"/>
    <x v="3"/>
    <n v="18"/>
    <s v="NO"/>
    <m/>
    <m/>
    <m/>
    <m/>
  </r>
  <r>
    <s v="Week 15"/>
    <s v="Northern"/>
    <s v="Nasarawa"/>
    <s v="Karu"/>
    <s v="Karu"/>
    <s v="Angwan Tiv"/>
    <x v="0"/>
    <s v="Cluster"/>
    <x v="0"/>
    <n v="28"/>
    <x v="3"/>
    <x v="0"/>
    <d v="2018-07-28T00:00:00"/>
    <s v="NA/KA/NK/HA/GR/01"/>
    <x v="4"/>
    <s v="B: Follow-up Visit (e.g. method cont.)"/>
    <s v="Yes"/>
    <s v="3: Injection"/>
    <s v="Neither"/>
    <s v="No"/>
    <s v="No"/>
    <s v="No"/>
    <s v="Not Pregnant"/>
    <s v="3b: Injection - Noristerat"/>
    <s v="Yes"/>
    <s v="Yes"/>
    <s v="Yes"/>
    <x v="1"/>
    <n v="15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PA/JU/02"/>
    <x v="4"/>
    <s v="A: First Visit"/>
    <s v="Yes"/>
    <s v="0: No Method"/>
    <s v="Neither"/>
    <s v="No"/>
    <s v="No"/>
    <s v="No"/>
    <s v="Not Pregnant"/>
    <s v="6a: Condom - Male"/>
    <s v="No"/>
    <s v="No"/>
    <s v="Yes"/>
    <x v="2"/>
    <n v="16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KA/TA/04"/>
    <x v="4"/>
    <s v="A: First Visit"/>
    <s v="Yes"/>
    <s v="0: No Method"/>
    <s v="Neither"/>
    <s v="No"/>
    <s v="No"/>
    <s v="No"/>
    <s v="Not Pregnant"/>
    <s v="6a: Condom - Male"/>
    <s v="No"/>
    <s v="No"/>
    <s v="Yes"/>
    <x v="2"/>
    <n v="16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MA/L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LO/HE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FA/AS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GI/BL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RU/BL/03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CO/ES/02"/>
    <x v="2"/>
    <s v="A: First Visit"/>
    <s v="Yes"/>
    <s v="0: No Method"/>
    <s v="Neither"/>
    <s v="No"/>
    <s v="No"/>
    <s v="No"/>
    <s v="Not Pregnant"/>
    <s v="4a: Pills - Microgynon"/>
    <s v="Yes"/>
    <s v="No"/>
    <s v="Yes"/>
    <x v="2"/>
    <n v="19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PE/IJ/02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LI/BL/02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GR/FE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CO/EL/02"/>
    <x v="1"/>
    <s v="C: Repeat Visit"/>
    <s v="Yes"/>
    <s v="4: Pills"/>
    <s v="Neither"/>
    <s v="Yes"/>
    <s v="No"/>
    <s v="No"/>
    <s v="Not Pregnant"/>
    <s v="6a: Condom - Male"/>
    <s v="No"/>
    <s v="Yes"/>
    <s v="Yes"/>
    <x v="1"/>
    <n v="15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RI/GR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JU/HE/05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RI/JU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VI/PA/02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AL/TI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JO/PR/01"/>
    <x v="4"/>
    <s v="C: Repeat Visit"/>
    <s v="Yes"/>
    <s v="0: No Method"/>
    <s v="Neither"/>
    <s v="No"/>
    <s v="No"/>
    <s v="No"/>
    <s v="Not Pregnant"/>
    <s v="4a: Pills - Microgynon"/>
    <s v="Yes"/>
    <s v="No"/>
    <s v="Yes"/>
    <x v="2"/>
    <n v="16"/>
    <s v="NO"/>
    <m/>
    <m/>
    <m/>
    <m/>
  </r>
  <r>
    <s v="Week 16"/>
    <s v="Northern"/>
    <s v="Nasarawa"/>
    <s v="Karu"/>
    <s v="Karu"/>
    <s v="Angwan Tiv"/>
    <x v="0"/>
    <s v="Cluster"/>
    <x v="1"/>
    <n v="28"/>
    <x v="3"/>
    <x v="0"/>
    <d v="2018-07-28T00:00:00"/>
    <s v="NA/KA/NK/VI/FA/07"/>
    <x v="1"/>
    <s v="C: Repeat Visit"/>
    <s v="Yes"/>
    <s v="0: No Method"/>
    <s v="Neither"/>
    <s v="Yes"/>
    <s v="Yes"/>
    <s v="Yes"/>
    <s v="Not Pregnant"/>
    <s v="0: No Method"/>
    <s v="No"/>
    <s v="No"/>
    <s v="No"/>
    <x v="0"/>
    <n v="15"/>
    <s v="NO"/>
    <m/>
    <m/>
    <m/>
    <m/>
  </r>
  <r>
    <s v="Week 15"/>
    <s v="Northern"/>
    <s v="Nasarawa"/>
    <s v="Karu"/>
    <s v="Karu"/>
    <s v="Angwan Tiv"/>
    <x v="0"/>
    <s v="Cluster"/>
    <x v="1"/>
    <n v="28"/>
    <x v="3"/>
    <x v="0"/>
    <d v="2018-07-28T00:00:00"/>
    <s v="NA/KA/NK/MI/JU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5"/>
    <s v="Northern"/>
    <s v="Nasarawa"/>
    <s v="Karu"/>
    <s v="Karu"/>
    <s v="Angwan Tiv"/>
    <x v="0"/>
    <s v="Cluster"/>
    <x v="0"/>
    <n v="30"/>
    <x v="3"/>
    <x v="0"/>
    <d v="2018-07-30T00:00:00"/>
    <s v="NA/KA/NK/NK/EL/01"/>
    <x v="1"/>
    <s v="A: First Visit"/>
    <s v="Yes"/>
    <s v="0: No Method"/>
    <s v="Neither"/>
    <s v="No"/>
    <s v="No"/>
    <s v="No"/>
    <s v="Pregnant"/>
    <s v="0: No Method"/>
    <s v="No"/>
    <s v="No"/>
    <s v="No"/>
    <x v="3"/>
    <n v="15"/>
    <s v="NO"/>
    <m/>
    <m/>
    <m/>
    <m/>
  </r>
  <r>
    <s v="Week 15"/>
    <s v="Northern"/>
    <s v="Nasarawa"/>
    <s v="Karu"/>
    <s v="Karu"/>
    <s v="Mararaba Gurku"/>
    <x v="1"/>
    <s v="Cluster +"/>
    <x v="0"/>
    <n v="23"/>
    <x v="3"/>
    <x v="0"/>
    <d v="2018-07-23T00:00:00"/>
    <s v="NA/KA/MA/MA/ZA/03"/>
    <x v="3"/>
    <s v="A: First Visit"/>
    <s v="Yes"/>
    <s v="0: No Method"/>
    <s v="Neither"/>
    <s v="Yes"/>
    <s v="Yes"/>
    <s v="Yes"/>
    <s v="Not Pregnant"/>
    <s v="6b: Condom - Female"/>
    <s v="No"/>
    <s v="No"/>
    <s v="Yes"/>
    <x v="2"/>
    <n v="18"/>
    <s v="NO"/>
    <m/>
    <m/>
    <m/>
    <m/>
  </r>
  <r>
    <s v="Week 15"/>
    <s v="Northern"/>
    <s v="Nasarawa"/>
    <s v="Karu"/>
    <s v="Karu"/>
    <s v="Mararaba Gurku"/>
    <x v="1"/>
    <s v="Cluster +"/>
    <x v="0"/>
    <n v="23"/>
    <x v="3"/>
    <x v="0"/>
    <d v="2018-07-23T00:00:00"/>
    <s v="NA/KA/MA/AI/NA/03"/>
    <x v="2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3"/>
    <x v="3"/>
    <x v="0"/>
    <d v="2018-07-23T00:00:00"/>
    <s v="NA/KA/MA/ZA/AI/03"/>
    <x v="4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5"/>
    <x v="3"/>
    <x v="0"/>
    <d v="2018-07-25T00:00:00"/>
    <s v="NA/KA/MA/RA/FA/04"/>
    <x v="2"/>
    <s v="A: First Visit"/>
    <s v="Yes"/>
    <s v="0: No Method"/>
    <s v="Neither"/>
    <s v="Yes"/>
    <s v="Yes"/>
    <s v="Yes"/>
    <s v="Pregnant"/>
    <s v="0: No Method"/>
    <s v="No"/>
    <s v="No"/>
    <s v="No"/>
    <x v="3"/>
    <n v="19"/>
    <s v="NO"/>
    <m/>
    <m/>
    <m/>
    <m/>
  </r>
  <r>
    <s v="Week 15"/>
    <s v="Northern"/>
    <s v="Nasarawa"/>
    <s v="Karu"/>
    <s v="Karu"/>
    <s v="Mararaba Gurku"/>
    <x v="1"/>
    <s v="Cluster +"/>
    <x v="0"/>
    <n v="25"/>
    <x v="3"/>
    <x v="0"/>
    <d v="2018-07-25T00:00:00"/>
    <s v="NA/KA/MA/AM/SA/10"/>
    <x v="2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6"/>
    <x v="3"/>
    <x v="0"/>
    <d v="2018-07-26T00:00:00"/>
    <s v="NA/KA/MA/FA/AM/02"/>
    <x v="2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8"/>
    <s v="YES"/>
    <s v="26/07/2018"/>
    <s v="Infection"/>
    <s v="Doxycycline, metronidazole"/>
    <s v="100mg bd 5/7, 400mg ds 5/7"/>
  </r>
  <r>
    <s v="Week 15"/>
    <s v="Northern"/>
    <s v="Nasarawa"/>
    <s v="Karu"/>
    <s v="Karu"/>
    <s v="Mararaba Gurku"/>
    <x v="1"/>
    <s v="Cluster +"/>
    <x v="0"/>
    <n v="26"/>
    <x v="3"/>
    <x v="0"/>
    <d v="2018-07-26T00:00:00"/>
    <s v="NA/KA/MA/HA/AM/03"/>
    <x v="0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7"/>
    <s v="NO"/>
    <m/>
    <m/>
    <m/>
    <m/>
  </r>
  <r>
    <s v="Week 15"/>
    <s v="Northern"/>
    <s v="Nasarawa"/>
    <s v="Karu"/>
    <s v="Karu"/>
    <s v="Mararaba Gurku"/>
    <x v="1"/>
    <s v="Cluster +"/>
    <x v="0"/>
    <n v="27"/>
    <x v="3"/>
    <x v="0"/>
    <d v="2018-07-27T00:00:00"/>
    <s v="NA/KA/MA/MA/BA/01"/>
    <x v="2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7"/>
    <x v="3"/>
    <x v="0"/>
    <d v="2018-07-27T00:00:00"/>
    <s v="NA/KA/MA/UM/AI/02"/>
    <x v="2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SH/HA/03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MA/HA/07"/>
    <x v="0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7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NA/OT/01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AI/RA/03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AI/RA/05"/>
    <x v="2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BL/AL/04"/>
    <x v="3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8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AL/SA/11"/>
    <x v="2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HA/RA/06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RA/HA/02"/>
    <x v="0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7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ES/MA/03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MA/AM/03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JO/JU/01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HA/RA/02"/>
    <x v="3"/>
    <s v="A: First Visit"/>
    <s v="Yes"/>
    <s v="0: No Method"/>
    <s v="Neither"/>
    <s v="Yes"/>
    <s v="Yes"/>
    <s v="Yes"/>
    <s v="Not Pregnant"/>
    <s v="6a: Condom - Male"/>
    <s v="No"/>
    <s v="No"/>
    <s v="Yes"/>
    <x v="2"/>
    <n v="18"/>
    <s v="NO"/>
    <m/>
    <m/>
    <m/>
    <m/>
  </r>
  <r>
    <s v="Week 15"/>
    <s v="Northern"/>
    <s v="Nasarawa"/>
    <s v="Karu"/>
    <s v="Karu"/>
    <s v="Mararaba Gurku"/>
    <x v="1"/>
    <s v="Cluster +"/>
    <x v="0"/>
    <n v="28"/>
    <x v="3"/>
    <x v="0"/>
    <d v="2018-07-28T00:00:00"/>
    <s v="NA/KA/MA/KH/HA/05"/>
    <x v="3"/>
    <s v="A: First Visit"/>
    <s v="Yes"/>
    <s v="0: No Method"/>
    <s v="Neither"/>
    <s v="Yes"/>
    <s v="Yes"/>
    <s v="Yes"/>
    <s v="Not Pregnant"/>
    <s v="6a: Condom - Male"/>
    <s v="No"/>
    <s v="No"/>
    <s v="Yes"/>
    <x v="2"/>
    <n v="18"/>
    <s v="NO"/>
    <m/>
    <m/>
    <m/>
    <m/>
  </r>
  <r>
    <s v="Week 15"/>
    <s v="Northern"/>
    <s v="Nasarawa"/>
    <s v="Karu"/>
    <s v="Karu"/>
    <s v="Mararaba Gurku"/>
    <x v="1"/>
    <s v="Cluster +"/>
    <x v="2"/>
    <n v="26"/>
    <x v="3"/>
    <x v="0"/>
    <d v="2018-07-26T00:00:00"/>
    <s v="NA/KA/MA/SU/SA/01"/>
    <x v="0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2"/>
    <n v="26"/>
    <x v="3"/>
    <x v="0"/>
    <d v="2018-07-26T00:00:00"/>
    <s v="NA/KA/MA/KH/ZA/07"/>
    <x v="0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2"/>
    <n v="26"/>
    <x v="3"/>
    <x v="0"/>
    <d v="2018-07-26T00:00:00"/>
    <s v="NA/KA/MA/AI/HA/04"/>
    <x v="3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9"/>
    <s v="YES"/>
    <s v="28/07/2018"/>
    <s v="Infection"/>
    <s v="Amoxycylin"/>
    <s v="500mg ds 5/7"/>
  </r>
  <r>
    <s v="Week 15"/>
    <s v="Northern"/>
    <s v="Nasarawa"/>
    <s v="Karu"/>
    <s v="Karu"/>
    <s v="Mararaba Gurku"/>
    <x v="1"/>
    <s v="Cluster +"/>
    <x v="2"/>
    <n v="26"/>
    <x v="3"/>
    <x v="0"/>
    <d v="2018-07-26T00:00:00"/>
    <s v="NA/KA/MA/KH/AI/03"/>
    <x v="3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8"/>
    <s v="YES"/>
    <s v="28/07/2018"/>
    <s v="Infection"/>
    <s v="Doxycycline, metronidazole"/>
    <s v="100mg bd 5/7, 400mg ds 5/7"/>
  </r>
  <r>
    <s v="Week 15"/>
    <s v="Northern"/>
    <s v="Nasarawa"/>
    <s v="Karu"/>
    <s v="Karu"/>
    <s v="Mararaba Gurku"/>
    <x v="1"/>
    <s v="Cluster +"/>
    <x v="2"/>
    <n v="26"/>
    <x v="3"/>
    <x v="0"/>
    <d v="2018-07-26T00:00:00"/>
    <s v="NA/KA/MA/MA/HA/01"/>
    <x v="2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8"/>
    <s v="NO"/>
    <m/>
    <m/>
    <m/>
    <m/>
  </r>
  <r>
    <s v="Week 15"/>
    <s v="Northern"/>
    <s v="Nasarawa"/>
    <s v="Karu"/>
    <s v="Karu"/>
    <s v="Mararaba Gurku"/>
    <x v="1"/>
    <s v="Cluster +"/>
    <x v="2"/>
    <n v="26"/>
    <x v="3"/>
    <x v="0"/>
    <d v="2018-07-26T00:00:00"/>
    <s v="NA/KA/MA/FA/SU/01"/>
    <x v="2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8"/>
    <s v="YES"/>
    <s v="28/07/2018"/>
    <s v="Infection"/>
    <s v="Doxycycline, metronidazole"/>
    <s v="100mg bd 5/7, 400mg ds 5/7"/>
  </r>
  <r>
    <s v="Week 15"/>
    <s v="Northern"/>
    <s v="Nasarawa"/>
    <s v="Karu"/>
    <s v="Karu"/>
    <s v="Mararaba Gurku"/>
    <x v="1"/>
    <s v="Cluster +"/>
    <x v="2"/>
    <n v="26"/>
    <x v="3"/>
    <x v="0"/>
    <d v="2018-07-26T00:00:00"/>
    <s v="NA/KA/MA/SA/SU/02"/>
    <x v="0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8"/>
    <s v="NO"/>
    <m/>
    <m/>
    <m/>
    <m/>
  </r>
  <r>
    <s v="Week 15"/>
    <s v="Northern"/>
    <s v="Nasarawa"/>
    <s v="Karu"/>
    <s v="Karu"/>
    <s v="Mararaba Gurku"/>
    <x v="1"/>
    <s v="Cluster +"/>
    <x v="2"/>
    <n v="26"/>
    <x v="3"/>
    <x v="0"/>
    <d v="2018-07-26T00:00:00"/>
    <s v="NA/KA/MA/RA/AI/07"/>
    <x v="2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2"/>
    <n v="26"/>
    <x v="3"/>
    <x v="0"/>
    <d v="2018-07-26T00:00:00"/>
    <s v="NA/KA/MA/HA/MU/02"/>
    <x v="0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2"/>
    <n v="28"/>
    <x v="3"/>
    <x v="0"/>
    <d v="2018-07-28T00:00:00"/>
    <s v="NA/KA/MA/FA/AI/02"/>
    <x v="2"/>
    <s v="C: Repeat Visit"/>
    <s v="Yes"/>
    <s v="5: Condoms"/>
    <s v="Condom"/>
    <s v="Yes"/>
    <s v="Yes"/>
    <s v="Yes"/>
    <s v="Not Pregnant"/>
    <s v="6a: Condom - Male"/>
    <s v="Yes"/>
    <s v="Yes"/>
    <s v="Yes"/>
    <x v="1"/>
    <n v="19"/>
    <s v="YES"/>
    <s v="28/07/2018"/>
    <s v="Infection"/>
    <s v="Doxycycline, metronidazole"/>
    <s v="100mg bd 5/7, 400mg ds 5/7"/>
  </r>
  <r>
    <s v="Week 15"/>
    <s v="Northern"/>
    <s v="Nasarawa"/>
    <s v="Karu"/>
    <s v="Karu"/>
    <s v="Mararaba Gurku"/>
    <x v="1"/>
    <s v="Cluster +"/>
    <x v="2"/>
    <n v="28"/>
    <x v="3"/>
    <x v="0"/>
    <d v="2018-07-28T00:00:00"/>
    <s v="NA/KA/MA/MA/FA/02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2"/>
    <n v="28"/>
    <x v="3"/>
    <x v="0"/>
    <d v="2018-07-28T00:00:00"/>
    <s v="NA/KA/MA/HA/AI/01"/>
    <x v="3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2"/>
    <n v="28"/>
    <x v="3"/>
    <x v="0"/>
    <d v="2018-07-28T00:00:00"/>
    <s v="NA/KA/MA/MA/AI/02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2"/>
    <n v="28"/>
    <x v="3"/>
    <x v="0"/>
    <d v="2018-07-28T00:00:00"/>
    <s v="NA/KA/MA/KH/AM/02"/>
    <x v="3"/>
    <s v="A: First Visit"/>
    <s v="Yes"/>
    <s v="0: No Method"/>
    <s v="Neither"/>
    <s v="Yes"/>
    <s v="Yes"/>
    <s v="Yes"/>
    <s v="Not Pregnant"/>
    <s v="4c: Pills - Exluton"/>
    <s v="No"/>
    <s v="No"/>
    <b v="0"/>
    <x v="4"/>
    <n v="18"/>
    <s v="NO"/>
    <m/>
    <m/>
    <m/>
    <m/>
  </r>
  <r>
    <s v="Week 15"/>
    <s v="Northern"/>
    <s v="Nasarawa"/>
    <s v="Karu"/>
    <s v="Karu"/>
    <s v="Mararaba Gurku"/>
    <x v="1"/>
    <s v="Cluster +"/>
    <x v="2"/>
    <n v="28"/>
    <x v="3"/>
    <x v="0"/>
    <d v="2018-07-28T00:00:00"/>
    <s v="NA/KA/MA/RA/AI/02"/>
    <x v="2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NO"/>
    <m/>
    <m/>
    <m/>
    <m/>
  </r>
  <r>
    <s v="Week 15"/>
    <s v="Northern"/>
    <s v="Nasarawa"/>
    <s v="Karu"/>
    <s v="Karu"/>
    <s v="Mararaba Gurku"/>
    <x v="1"/>
    <s v="Cluster +"/>
    <x v="2"/>
    <n v="28"/>
    <x v="3"/>
    <x v="0"/>
    <d v="2018-07-28T00:00:00"/>
    <s v="NA/KA/MA/FI/AI/05"/>
    <x v="3"/>
    <s v="A: First Visit"/>
    <s v="Yes"/>
    <s v="0: No Method"/>
    <s v="Neither"/>
    <s v="Yes"/>
    <s v="Yes"/>
    <s v="Yes"/>
    <s v="Not Pregnant"/>
    <s v="6a: Condom - Male"/>
    <s v="No"/>
    <s v="No"/>
    <s v="Yes"/>
    <x v="2"/>
    <n v="18"/>
    <s v="NO"/>
    <m/>
    <m/>
    <m/>
    <m/>
  </r>
  <r>
    <s v="Week 15"/>
    <s v="Northern"/>
    <s v="Nasarawa"/>
    <s v="Karu"/>
    <s v="Karu"/>
    <s v="Mararaba Gurku"/>
    <x v="1"/>
    <s v="Cluster +"/>
    <x v="2"/>
    <n v="28"/>
    <x v="3"/>
    <x v="0"/>
    <d v="2018-07-28T00:00:00"/>
    <s v="NA/KA/MA/AI/KH/02"/>
    <x v="2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NO"/>
    <m/>
    <m/>
    <m/>
    <m/>
  </r>
  <r>
    <s v="Week 16"/>
    <s v="Northern"/>
    <s v="Nasarawa"/>
    <s v="Karu"/>
    <s v="Karu"/>
    <s v="Mararaba Gurku"/>
    <x v="1"/>
    <s v="Cluster +"/>
    <x v="0"/>
    <n v="1"/>
    <x v="4"/>
    <x v="0"/>
    <d v="2018-08-01T00:00:00"/>
    <s v="NA/KA/MA/ZA/HA/02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16"/>
    <s v="Northern"/>
    <s v="Nasarawa"/>
    <s v="Karu"/>
    <s v="Karu"/>
    <s v="Mararaba Gurku"/>
    <x v="1"/>
    <s v="Cluster +"/>
    <x v="0"/>
    <n v="1"/>
    <x v="4"/>
    <x v="0"/>
    <d v="2018-08-01T00:00:00"/>
    <s v="NA/KA/MA/ZA/MA/08"/>
    <x v="2"/>
    <s v="A: First Visit"/>
    <s v="Yes"/>
    <s v="0: No Method"/>
    <s v="Neither"/>
    <s v="Yes"/>
    <s v="Yes"/>
    <s v="Yes"/>
    <s v="Not Pregnant"/>
    <s v="3c: Injection - Depo Provera"/>
    <s v="No"/>
    <s v="No"/>
    <s v="Yes"/>
    <x v="2"/>
    <n v="19"/>
    <s v="NO"/>
    <m/>
    <m/>
    <m/>
    <m/>
  </r>
  <r>
    <s v="Week 16"/>
    <s v="Northern"/>
    <s v="Nasarawa"/>
    <s v="Karu"/>
    <s v="Karu"/>
    <s v="Mararaba Gurku"/>
    <x v="1"/>
    <s v="Cluster +"/>
    <x v="0"/>
    <n v="2"/>
    <x v="4"/>
    <x v="0"/>
    <d v="2018-08-02T00:00:00"/>
    <s v="NA/KA/MA/ZA/RA/02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NO"/>
    <m/>
    <m/>
    <m/>
    <m/>
  </r>
  <r>
    <s v="Week 16"/>
    <s v="Northern"/>
    <s v="Nasarawa"/>
    <s v="Karu"/>
    <s v="Karu"/>
    <s v="Mararaba Gurku"/>
    <x v="1"/>
    <s v="Cluster +"/>
    <x v="2"/>
    <n v="2"/>
    <x v="4"/>
    <x v="0"/>
    <d v="2018-08-02T00:00:00"/>
    <s v="NA/KA/MA/KH/HA/03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16"/>
    <s v="Northern"/>
    <s v="Nasarawa"/>
    <s v="Karu"/>
    <s v="Karu"/>
    <s v="Mararaba Gurku"/>
    <x v="1"/>
    <s v="Cluster +"/>
    <x v="2"/>
    <n v="2"/>
    <x v="4"/>
    <x v="0"/>
    <d v="2018-08-02T00:00:00"/>
    <s v="NA/KA/MA/BA/HA/04"/>
    <x v="3"/>
    <s v="A: First Visit"/>
    <s v="Yes"/>
    <s v="0: No Method"/>
    <s v="Neither"/>
    <s v="Yes"/>
    <s v="Yes"/>
    <s v="Yes"/>
    <s v="Not Pregnant"/>
    <s v="4c: Pills - Exluton"/>
    <s v="No"/>
    <s v="No"/>
    <b v="0"/>
    <x v="4"/>
    <n v="18"/>
    <s v="NO"/>
    <m/>
    <m/>
    <m/>
    <m/>
  </r>
  <r>
    <s v="Week 16"/>
    <s v="Northern"/>
    <s v="Nasarawa"/>
    <s v="Karu"/>
    <s v="Karu"/>
    <s v="Angwan Tiv"/>
    <x v="0"/>
    <s v="Cluster"/>
    <x v="0"/>
    <n v="1"/>
    <x v="4"/>
    <x v="0"/>
    <d v="2018-08-01T00:00:00"/>
    <s v="NA/KA/NK/PR/RI/01"/>
    <x v="1"/>
    <s v="B: Follow-up Visit (e.g. method cont.)"/>
    <s v="Yes"/>
    <s v="3: Injection"/>
    <s v="Neither"/>
    <s v="Yes"/>
    <s v="Yes"/>
    <s v="Yes"/>
    <s v="Not Pregnant"/>
    <s v="3c: Injection - Depo Provera"/>
    <s v="Yes"/>
    <s v="Yes"/>
    <s v="Yes"/>
    <x v="1"/>
    <n v="15"/>
    <s v="NO"/>
    <m/>
    <m/>
    <m/>
    <m/>
  </r>
  <r>
    <s v="Week 16"/>
    <s v="Northern"/>
    <s v="Nasarawa"/>
    <s v="Karu"/>
    <s v="Karu"/>
    <s v="Angwan Tiv"/>
    <x v="0"/>
    <s v="Cluster"/>
    <x v="0"/>
    <n v="1"/>
    <x v="4"/>
    <x v="0"/>
    <d v="2018-08-01T00:00:00"/>
    <s v="NA/KA/NK/HA/RA/01"/>
    <x v="3"/>
    <s v="A: First Visit"/>
    <s v="Yes"/>
    <s v="0: No Method"/>
    <s v="Neither"/>
    <s v="Yes"/>
    <s v="Yes"/>
    <s v="Yes"/>
    <s v="Not Pregnant"/>
    <s v="6a: Condom - Male"/>
    <s v="No"/>
    <s v="No"/>
    <s v="Yes"/>
    <x v="2"/>
    <n v="18"/>
    <s v="NO"/>
    <m/>
    <m/>
    <m/>
    <m/>
  </r>
  <r>
    <s v="Week 16"/>
    <s v="Northern"/>
    <s v="Nasarawa"/>
    <s v="Karu"/>
    <s v="Karu"/>
    <s v="Angwan Tiv"/>
    <x v="0"/>
    <s v="Cluster"/>
    <x v="0"/>
    <n v="1"/>
    <x v="4"/>
    <x v="0"/>
    <d v="2018-08-01T00:00:00"/>
    <s v="NA/KA/NK/ES/RE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6"/>
    <s v="Northern"/>
    <s v="Nasarawa"/>
    <s v="Karu"/>
    <s v="Karu"/>
    <s v="Angwan Tiv"/>
    <x v="0"/>
    <s v="Cluster"/>
    <x v="0"/>
    <n v="1"/>
    <x v="4"/>
    <x v="0"/>
    <d v="2018-08-01T00:00:00"/>
    <s v="NA/KA/NK/MI/NA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LI/BL/02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PH/GR/01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FA/RO/05"/>
    <x v="1"/>
    <s v="C: Repeat Visit"/>
    <s v="Yes"/>
    <s v="5: Condoms"/>
    <s v="Neither"/>
    <s v="Yes"/>
    <s v="Yes"/>
    <s v="Yes"/>
    <s v="Not Pregnant"/>
    <s v="3c: Injection - Depo Provera"/>
    <s v="Yes"/>
    <s v="No"/>
    <s v="Yes"/>
    <x v="2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BE/RH/01"/>
    <x v="3"/>
    <s v="C: Repea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EU/CH/01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MA/CH/02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HE/LI/02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ON/FA/02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DI/EU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EM/BL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BU/AB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SO/AU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DE/DI/03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VI/FA/07"/>
    <x v="1"/>
    <s v="C: Repeat Visit"/>
    <s v="Yes"/>
    <s v="0: No Method"/>
    <s v="Neither"/>
    <s v="Yes"/>
    <s v="Yes"/>
    <s v="Yes"/>
    <s v="Not Pregnant"/>
    <s v="4b: Pills - Combination 3"/>
    <s v="Yes"/>
    <s v="No"/>
    <b v="0"/>
    <x v="4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PR/NA/03"/>
    <x v="1"/>
    <s v="C: Repeat Visit"/>
    <s v="Yes"/>
    <s v="5: Condoms"/>
    <s v="Condom"/>
    <s v="No"/>
    <s v="No"/>
    <s v="No"/>
    <s v="Not Pregnant"/>
    <s v="6a: Condom - Male"/>
    <s v="No"/>
    <s v="Yes"/>
    <s v="Yes"/>
    <x v="1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DO/RI/07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DE/GR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LU/LA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6"/>
    <s v="Northern"/>
    <s v="Nasarawa"/>
    <s v="Karu"/>
    <s v="Karu"/>
    <s v="Angwan Tiv"/>
    <x v="0"/>
    <s v="Cluster"/>
    <x v="1"/>
    <n v="4"/>
    <x v="4"/>
    <x v="0"/>
    <d v="2018-08-04T00:00:00"/>
    <s v="NA/KA/NK/JA/HA/02"/>
    <x v="1"/>
    <s v="C: Repeat Visit"/>
    <s v="Yes"/>
    <s v="5: Condoms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17"/>
    <s v="Northern"/>
    <s v="Nasarawa"/>
    <s v="Karu"/>
    <s v="Karu"/>
    <s v="Angwan Tiv"/>
    <x v="0"/>
    <s v="Cluster"/>
    <x v="0"/>
    <n v="6"/>
    <x v="4"/>
    <x v="0"/>
    <d v="2018-08-06T00:00:00"/>
    <s v="NA/KA/NK/AL/MO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17"/>
    <s v="Northern"/>
    <s v="Nasarawa"/>
    <s v="Karu"/>
    <s v="Karu"/>
    <s v="Angwan Tiv"/>
    <x v="0"/>
    <s v="Cluster"/>
    <x v="0"/>
    <n v="9"/>
    <x v="4"/>
    <x v="0"/>
    <d v="2018-08-09T00:00:00"/>
    <s v="NA/KA/NK/JE/JU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7"/>
    <s v="Northern"/>
    <s v="Nasarawa"/>
    <s v="Karu"/>
    <s v="Karu"/>
    <s v="Mararaba Gurku"/>
    <x v="1"/>
    <s v="Cluster +"/>
    <x v="2"/>
    <n v="7"/>
    <x v="4"/>
    <x v="0"/>
    <d v="2018-08-07T00:00:00"/>
    <s v="NA/KA/MA/JA/HA/02"/>
    <x v="2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9"/>
    <s v="NO"/>
    <m/>
    <m/>
    <m/>
    <m/>
  </r>
  <r>
    <s v="Week 17"/>
    <s v="Northern"/>
    <s v="Nasarawa"/>
    <s v="Karu"/>
    <s v="Karu"/>
    <s v="Mararaba Gurku"/>
    <x v="1"/>
    <s v="Cluster +"/>
    <x v="2"/>
    <n v="7"/>
    <x v="4"/>
    <x v="0"/>
    <d v="2018-08-07T00:00:00"/>
    <s v="NA/KA/MA/HU/RA/06"/>
    <x v="3"/>
    <s v="A: First Visit"/>
    <s v="Yes"/>
    <s v="0: No Method"/>
    <s v="Neither"/>
    <s v="Yes"/>
    <s v="Yes"/>
    <s v="Yes"/>
    <s v="Not Pregnant"/>
    <s v="6a: Condom - Male"/>
    <s v="No"/>
    <s v="No"/>
    <s v="Yes"/>
    <x v="2"/>
    <n v="18"/>
    <s v="NO"/>
    <m/>
    <m/>
    <m/>
    <m/>
  </r>
  <r>
    <s v="Week 17"/>
    <s v="Northern"/>
    <s v="Nasarawa"/>
    <s v="Karu"/>
    <s v="Karu"/>
    <s v="Mararaba Gurku"/>
    <x v="1"/>
    <s v="Cluster +"/>
    <x v="2"/>
    <n v="7"/>
    <x v="4"/>
    <x v="0"/>
    <d v="2018-08-07T00:00:00"/>
    <s v="NA/KA/MA/MA/HA/04"/>
    <x v="3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NO"/>
    <m/>
    <m/>
    <m/>
    <m/>
  </r>
  <r>
    <s v="Week 17"/>
    <s v="Northern"/>
    <s v="Nasarawa"/>
    <s v="Karu"/>
    <s v="Karu"/>
    <s v="Mararaba Gurku"/>
    <x v="1"/>
    <s v="Cluster +"/>
    <x v="2"/>
    <n v="7"/>
    <x v="4"/>
    <x v="0"/>
    <d v="2018-08-07T00:00:00"/>
    <s v="NA/KA/MA/ZA/SA/02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17"/>
    <s v="Northern"/>
    <s v="Nasarawa"/>
    <s v="Karu"/>
    <s v="Karu"/>
    <s v="Mararaba Gurku"/>
    <x v="1"/>
    <s v="Cluster +"/>
    <x v="2"/>
    <n v="7"/>
    <x v="4"/>
    <x v="0"/>
    <d v="2018-08-07T00:00:00"/>
    <s v="NA/KA/MA/ZA/FA/06"/>
    <x v="3"/>
    <s v="A: First Visit"/>
    <s v="Yes"/>
    <s v="0: No Method"/>
    <s v="Neither"/>
    <s v="Yes"/>
    <s v="Yes"/>
    <s v="Yes"/>
    <s v="Not Pregnant"/>
    <s v="6a: Condom - Male"/>
    <s v="No"/>
    <s v="No"/>
    <s v="Yes"/>
    <x v="2"/>
    <n v="18"/>
    <s v="NO"/>
    <m/>
    <m/>
    <m/>
    <m/>
  </r>
  <r>
    <s v="Week 17"/>
    <s v="Northern"/>
    <s v="Nasarawa"/>
    <s v="Karu"/>
    <s v="Karu"/>
    <s v="Mararaba Gurku"/>
    <x v="1"/>
    <s v="Cluster +"/>
    <x v="2"/>
    <n v="7"/>
    <x v="4"/>
    <x v="0"/>
    <d v="2018-08-07T00:00:00"/>
    <s v="NA/KA/MA/NA/ZA/04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17"/>
    <s v="Northern"/>
    <s v="Nasarawa"/>
    <s v="Karu"/>
    <s v="Karu"/>
    <s v="Mararaba Gurku"/>
    <x v="1"/>
    <s v="Cluster +"/>
    <x v="2"/>
    <n v="7"/>
    <x v="4"/>
    <x v="0"/>
    <d v="2018-08-07T00:00:00"/>
    <s v="NA/KA/MA/AI/AI/07"/>
    <x v="2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9"/>
    <s v="NO"/>
    <m/>
    <m/>
    <m/>
    <m/>
  </r>
  <r>
    <s v="Week 17"/>
    <s v="Northern"/>
    <s v="Nasarawa"/>
    <s v="Karu"/>
    <s v="Karu"/>
    <s v="Mararaba Gurku"/>
    <x v="1"/>
    <s v="Cluster +"/>
    <x v="0"/>
    <n v="7"/>
    <x v="4"/>
    <x v="0"/>
    <d v="2018-08-07T00:00:00"/>
    <s v="NA/KA/MA/BI/RU/04"/>
    <x v="2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9"/>
    <s v="NO"/>
    <m/>
    <m/>
    <m/>
    <m/>
  </r>
  <r>
    <s v="Week 17"/>
    <s v="Northern"/>
    <s v="Nasarawa"/>
    <s v="Karu"/>
    <s v="Karu"/>
    <s v="Mararaba Gurku"/>
    <x v="1"/>
    <s v="Cluster +"/>
    <x v="0"/>
    <n v="7"/>
    <x v="4"/>
    <x v="0"/>
    <d v="2018-08-07T00:00:00"/>
    <s v="NA/KA/MA/AI/RA/01"/>
    <x v="2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9"/>
    <s v="NO"/>
    <m/>
    <m/>
    <m/>
    <m/>
  </r>
  <r>
    <s v="Week 17"/>
    <s v="Northern"/>
    <s v="Nasarawa"/>
    <s v="Karu"/>
    <s v="Karu"/>
    <s v="Mararaba Gurku"/>
    <x v="1"/>
    <s v="Cluster +"/>
    <x v="0"/>
    <n v="9"/>
    <x v="4"/>
    <x v="0"/>
    <d v="2018-08-09T00:00:00"/>
    <s v="NA/KA/MA/ZA/ZA/02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17"/>
    <s v="Northern"/>
    <s v="Nasarawa"/>
    <s v="Karu"/>
    <s v="Karu"/>
    <s v="Mararaba Gurku"/>
    <x v="1"/>
    <s v="Cluster +"/>
    <x v="0"/>
    <n v="10"/>
    <x v="4"/>
    <x v="0"/>
    <d v="2018-08-10T00:00:00"/>
    <s v="NA/KA/MA/RU/AS/03"/>
    <x v="2"/>
    <s v="A: First Visit"/>
    <s v="Yes"/>
    <s v="3: Injection"/>
    <s v="Neither"/>
    <s v="Yes"/>
    <s v="Yes"/>
    <s v="Yes"/>
    <s v="Not Pregnant"/>
    <s v="2a: Implant - Jadelle"/>
    <s v="Yes"/>
    <s v="Yes"/>
    <s v="Yes"/>
    <x v="1"/>
    <n v="19"/>
    <s v="NO"/>
    <m/>
    <m/>
    <m/>
    <m/>
  </r>
  <r>
    <s v="Week 17"/>
    <s v="Northern"/>
    <s v="Nasarawa"/>
    <s v="Karu"/>
    <s v="Karu"/>
    <s v="Mararaba Gurku"/>
    <x v="1"/>
    <s v="Cluster +"/>
    <x v="2"/>
    <n v="10"/>
    <x v="4"/>
    <x v="0"/>
    <d v="2018-08-10T00:00:00"/>
    <s v="NA/KA/MA/HA/FA/04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NO"/>
    <m/>
    <m/>
    <m/>
    <m/>
  </r>
  <r>
    <s v="Week 17"/>
    <s v="Northern"/>
    <s v="Nasarawa"/>
    <s v="Karu"/>
    <s v="Karu"/>
    <s v="Mararaba Gurku"/>
    <x v="1"/>
    <s v="Cluster +"/>
    <x v="2"/>
    <n v="10"/>
    <x v="4"/>
    <x v="0"/>
    <d v="2018-08-10T00:00:00"/>
    <s v="NA/KA/MA/HA/HA/04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17"/>
    <s v="Northern"/>
    <s v="Nasarawa"/>
    <s v="Karu"/>
    <s v="Karu"/>
    <s v="Mararaba Gurku"/>
    <x v="1"/>
    <s v="Cluster +"/>
    <x v="2"/>
    <n v="10"/>
    <x v="4"/>
    <x v="0"/>
    <d v="2018-08-10T00:00:00"/>
    <s v="NA/KA/MA/HA/FA/11"/>
    <x v="0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7"/>
    <s v="NO"/>
    <m/>
    <m/>
    <m/>
    <m/>
  </r>
  <r>
    <s v="Week 17"/>
    <s v="Northern"/>
    <s v="Nasarawa"/>
    <s v="Karu"/>
    <s v="Karu"/>
    <s v="Angwan Tiv"/>
    <x v="0"/>
    <s v="Cluster"/>
    <x v="1"/>
    <n v="11"/>
    <x v="4"/>
    <x v="0"/>
    <d v="2018-08-11T00:00:00"/>
    <s v="NA/KA/NK/PE/IJ/02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7"/>
    <s v="Northern"/>
    <s v="Nasarawa"/>
    <s v="Karu"/>
    <s v="Karu"/>
    <s v="Angwan Tiv"/>
    <x v="0"/>
    <s v="Cluster"/>
    <x v="1"/>
    <n v="11"/>
    <x v="4"/>
    <x v="0"/>
    <d v="2018-08-11T00:00:00"/>
    <s v="NA/KA/NK/RE/SA/02"/>
    <x v="0"/>
    <s v="C: Repeat Visit"/>
    <s v="Yes"/>
    <s v="5: Condoms"/>
    <s v="Condom"/>
    <s v="No"/>
    <s v="No"/>
    <s v="No"/>
    <s v="Not Pregnant"/>
    <s v="6a: Condom - Male"/>
    <s v="No"/>
    <s v="Yes"/>
    <s v="Yes"/>
    <x v="1"/>
    <n v="17"/>
    <s v="YES"/>
    <d v="2018-11-08T00:00:00"/>
    <s v="lower abdominal pain with discharge"/>
    <s v="flagy tab, amoxil cap"/>
    <n v="0.7142857142857143"/>
  </r>
  <r>
    <s v="Week 17"/>
    <s v="Northern"/>
    <s v="Nasarawa"/>
    <s v="Karu"/>
    <s v="Karu"/>
    <s v="Angwan Tiv"/>
    <x v="0"/>
    <s v="Cluster"/>
    <x v="1"/>
    <n v="11"/>
    <x v="4"/>
    <x v="0"/>
    <d v="2018-08-11T00:00:00"/>
    <s v="NA/KA/NK/RU/MA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YES"/>
    <d v="2018-11-08T00:00:00"/>
    <s v="Discharge"/>
    <s v="Doxycycline,flagy T"/>
    <n v="0.7142857142857143"/>
  </r>
  <r>
    <s v="Week 17"/>
    <s v="Northern"/>
    <s v="Nasarawa"/>
    <s v="Karu"/>
    <s v="Karu"/>
    <s v="Angwan Tiv"/>
    <x v="0"/>
    <s v="Cluster"/>
    <x v="1"/>
    <n v="11"/>
    <x v="4"/>
    <x v="0"/>
    <d v="2018-08-11T00:00:00"/>
    <s v="NA/KA/NK/EU/AL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7"/>
    <s v="Northern"/>
    <s v="Nasarawa"/>
    <s v="Karu"/>
    <s v="Karu"/>
    <s v="Angwan Tiv"/>
    <x v="0"/>
    <s v="Cluster"/>
    <x v="1"/>
    <n v="11"/>
    <x v="4"/>
    <x v="0"/>
    <d v="2018-08-11T00:00:00"/>
    <s v="NA/KA/NK/JO/MA/01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YES"/>
    <d v="2018-11-08T00:00:00"/>
    <s v="Discharge with lower abdominal pain"/>
    <s v="Doxycycline cap, flagy tap"/>
    <n v="0.7142857142857143"/>
  </r>
  <r>
    <s v="Week 17"/>
    <s v="Northern"/>
    <s v="Nasarawa"/>
    <s v="Karu"/>
    <s v="Karu"/>
    <s v="Angwan Tiv"/>
    <x v="0"/>
    <s v="Cluster"/>
    <x v="1"/>
    <n v="11"/>
    <x v="4"/>
    <x v="0"/>
    <d v="2018-08-11T00:00:00"/>
    <s v="NA/KA/NK/AY/AB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7"/>
    <s v="Northern"/>
    <s v="Nasarawa"/>
    <s v="Karu"/>
    <s v="Karu"/>
    <s v="Angwan Tiv"/>
    <x v="0"/>
    <s v="Cluster"/>
    <x v="1"/>
    <n v="11"/>
    <x v="4"/>
    <x v="0"/>
    <d v="2018-08-11T00:00:00"/>
    <s v="NA/KA/NK/PE/BE/04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7"/>
    <s v="Northern"/>
    <s v="Nasarawa"/>
    <s v="Karu"/>
    <s v="Karu"/>
    <s v="Angwan Tiv"/>
    <x v="0"/>
    <s v="Cluster"/>
    <x v="1"/>
    <n v="11"/>
    <x v="4"/>
    <x v="0"/>
    <d v="2018-08-11T00:00:00"/>
    <s v="NA/KA/NK/JE/JU/01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YES"/>
    <d v="2018-11-08T00:00:00"/>
    <s v="Discharge and itching"/>
    <s v="tab flagy, doxycyclin cap"/>
    <n v="0.71428571428571397"/>
  </r>
  <r>
    <s v="Week 17"/>
    <s v="Northern"/>
    <s v="Nasarawa"/>
    <s v="Karu"/>
    <s v="Karu"/>
    <s v="Angwan Tiv"/>
    <x v="0"/>
    <s v="Cluster"/>
    <x v="1"/>
    <n v="11"/>
    <x v="4"/>
    <x v="0"/>
    <d v="2018-08-11T00:00:00"/>
    <s v="NA/KA/NK/AG/IM/03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7"/>
    <s v="Northern"/>
    <s v="Nasarawa"/>
    <s v="Karu"/>
    <s v="Karu"/>
    <s v="Angwan Tiv"/>
    <x v="0"/>
    <s v="Cluster"/>
    <x v="1"/>
    <n v="11"/>
    <x v="4"/>
    <x v="0"/>
    <d v="2018-08-11T00:00:00"/>
    <s v="NA/KA/NK/RU/FR/06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8"/>
    <s v="Northern"/>
    <s v="Nasarawa"/>
    <s v="Karu"/>
    <s v="Karu"/>
    <s v="Mararaba Gurku"/>
    <x v="1"/>
    <s v="Cluster +"/>
    <x v="2"/>
    <n v="13"/>
    <x v="4"/>
    <x v="0"/>
    <d v="2018-08-13T00:00:00"/>
    <s v="NA/KA/MA/FA/HA/01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18"/>
    <s v="Northern"/>
    <s v="Nasarawa"/>
    <s v="Karu"/>
    <s v="Karu"/>
    <s v="Mararaba Gurku"/>
    <x v="1"/>
    <s v="Cluster +"/>
    <x v="2"/>
    <n v="13"/>
    <x v="4"/>
    <x v="0"/>
    <d v="2018-08-13T00:00:00"/>
    <s v="NA/KA/MA/ZA/HA/04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18"/>
    <s v="Northern"/>
    <s v="Nasarawa"/>
    <s v="Karu"/>
    <s v="Karu"/>
    <s v="Mararaba Gurku"/>
    <x v="1"/>
    <s v="Cluster +"/>
    <x v="0"/>
    <n v="13"/>
    <x v="4"/>
    <x v="0"/>
    <d v="2018-08-13T00:00:00"/>
    <s v="NA/KA/MA/HA/MA/08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18"/>
    <s v="Northern"/>
    <s v="Nasarawa"/>
    <s v="Karu"/>
    <s v="Karu"/>
    <s v="Mararaba Gurku"/>
    <x v="1"/>
    <s v="Cluster +"/>
    <x v="0"/>
    <n v="13"/>
    <x v="4"/>
    <x v="0"/>
    <d v="2018-08-13T00:00:00"/>
    <s v="NA/KA/MA/SU/KH/01"/>
    <x v="4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6"/>
    <s v="NO"/>
    <m/>
    <m/>
    <m/>
    <m/>
  </r>
  <r>
    <s v="Week 18"/>
    <s v="Northern"/>
    <s v="Nasarawa"/>
    <s v="Karu"/>
    <s v="Karu"/>
    <s v="Mararaba Gurku"/>
    <x v="1"/>
    <s v="Cluster +"/>
    <x v="0"/>
    <n v="16"/>
    <x v="4"/>
    <x v="0"/>
    <d v="2018-08-16T00:00:00"/>
    <s v="NA/KA/MA/ZA/AI/01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18"/>
    <s v="Northern"/>
    <s v="Nasarawa"/>
    <s v="Karu"/>
    <s v="Karu"/>
    <s v="Mararaba Gurku"/>
    <x v="1"/>
    <s v="Cluster +"/>
    <x v="0"/>
    <n v="16"/>
    <x v="4"/>
    <x v="0"/>
    <d v="2018-08-16T00:00:00"/>
    <s v="NA/KA/MA/AN/KA/05"/>
    <x v="3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8"/>
    <s v="YES"/>
    <s v="23/08/2018"/>
    <s v="Ibuprofen"/>
    <s v="400mg"/>
    <s v="bd x 5/7"/>
  </r>
  <r>
    <s v="Week 18"/>
    <s v="Northern"/>
    <s v="Nasarawa"/>
    <s v="Karu"/>
    <s v="Karu"/>
    <s v="Angwan Tiv"/>
    <x v="0"/>
    <s v="Cluster"/>
    <x v="0"/>
    <n v="15"/>
    <x v="4"/>
    <x v="0"/>
    <d v="2018-08-15T00:00:00"/>
    <s v="NA/KA/NK/JE/JU/01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18"/>
    <s v="Northern"/>
    <s v="Nasarawa"/>
    <s v="Karu"/>
    <s v="Karu"/>
    <s v="Angwan Tiv"/>
    <x v="0"/>
    <s v="Cluster"/>
    <x v="0"/>
    <n v="17"/>
    <x v="4"/>
    <x v="0"/>
    <d v="2018-08-17T00:00:00"/>
    <s v="NA/KA/NK/SA/ES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8"/>
    <s v="Northern"/>
    <s v="Nasarawa"/>
    <s v="Karu"/>
    <s v="Karu"/>
    <s v="Angwan Tiv"/>
    <x v="0"/>
    <s v="Cluster"/>
    <x v="1"/>
    <n v="18"/>
    <x v="4"/>
    <x v="0"/>
    <d v="2018-08-18T00:00:00"/>
    <s v="NA/KA/NK/AG/IM/03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18"/>
    <s v="Northern"/>
    <s v="Nasarawa"/>
    <s v="Karu"/>
    <s v="Karu"/>
    <s v="Angwan Tiv"/>
    <x v="0"/>
    <s v="Cluster"/>
    <x v="1"/>
    <n v="18"/>
    <x v="4"/>
    <x v="0"/>
    <d v="2018-08-18T00:00:00"/>
    <s v="NA/KA/NK/SA/BR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8"/>
    <s v="Northern"/>
    <s v="Nasarawa"/>
    <s v="Karu"/>
    <s v="Karu"/>
    <s v="Angwan Tiv"/>
    <x v="0"/>
    <s v="Cluster"/>
    <x v="1"/>
    <n v="18"/>
    <x v="4"/>
    <x v="0"/>
    <d v="2018-08-18T00:00:00"/>
    <s v="NA/KA/NK/GR/BA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9"/>
    <s v="Northern"/>
    <s v="Nasarawa"/>
    <s v="Karu"/>
    <s v="Karu"/>
    <s v="Mararaba Gurku"/>
    <x v="1"/>
    <s v="Cluster +"/>
    <x v="0"/>
    <n v="23"/>
    <x v="4"/>
    <x v="0"/>
    <d v="2018-08-23T00:00:00"/>
    <s v="NA/KA/MA/NA/TI/02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19"/>
    <s v="Northern"/>
    <s v="Nasarawa"/>
    <s v="Karu"/>
    <s v="Karu"/>
    <s v="Mararaba Gurku"/>
    <x v="1"/>
    <s v="Cluster +"/>
    <x v="0"/>
    <n v="23"/>
    <x v="4"/>
    <x v="0"/>
    <d v="2018-08-23T00:00:00"/>
    <s v="NA/KA/MA/MA/MA/03"/>
    <x v="3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8"/>
    <s v="NO"/>
    <m/>
    <m/>
    <m/>
    <m/>
  </r>
  <r>
    <s v="Week 19"/>
    <s v="Northern"/>
    <s v="Nasarawa"/>
    <s v="Karu"/>
    <s v="Karu"/>
    <s v="Angwan Tiv"/>
    <x v="0"/>
    <s v="Cluster"/>
    <x v="0"/>
    <n v="24"/>
    <x v="4"/>
    <x v="0"/>
    <d v="2018-08-24T00:00:00"/>
    <s v="NA/KA/NK/LU/RE/01"/>
    <x v="2"/>
    <s v="B: Follow-up Visit (e.g. method cont.)"/>
    <s v="Yes"/>
    <s v="3: Injection"/>
    <s v="Neither"/>
    <s v="No"/>
    <s v="No"/>
    <s v="No"/>
    <s v="Not Pregnant"/>
    <s v="3d: Injection - Sayana Press"/>
    <s v="No"/>
    <s v="Yes"/>
    <b v="0"/>
    <x v="1"/>
    <n v="19"/>
    <s v="NO"/>
    <m/>
    <m/>
    <m/>
    <m/>
  </r>
  <r>
    <s v="Week 19"/>
    <s v="Northern"/>
    <s v="Nasarawa"/>
    <s v="Karu"/>
    <s v="Karu"/>
    <s v="Angwan Tiv"/>
    <x v="0"/>
    <s v="Cluster"/>
    <x v="0"/>
    <n v="25"/>
    <x v="4"/>
    <x v="0"/>
    <d v="2018-08-25T00:00:00"/>
    <s v="NA/KA/NK/PR/BE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9"/>
    <s v="Northern"/>
    <s v="Nasarawa"/>
    <s v="Karu"/>
    <s v="Karu"/>
    <s v="Angwan Tiv"/>
    <x v="0"/>
    <s v="Cluster"/>
    <x v="0"/>
    <n v="25"/>
    <x v="4"/>
    <x v="0"/>
    <d v="2018-08-25T00:00:00"/>
    <s v="NA/KA/NK/RU/JE/04"/>
    <x v="2"/>
    <s v="B: Follow-up Visit (e.g. method cont.)"/>
    <s v="Yes"/>
    <s v="3: Injection"/>
    <s v="Neither"/>
    <s v="No"/>
    <s v="No"/>
    <s v="No"/>
    <s v="Not Pregnant"/>
    <s v="3d: Injection - Sayana Press"/>
    <s v="Yes"/>
    <s v="Yes"/>
    <b v="0"/>
    <x v="1"/>
    <n v="19"/>
    <s v="NO"/>
    <m/>
    <m/>
    <m/>
    <m/>
  </r>
  <r>
    <s v="Week 19"/>
    <s v="Northern"/>
    <s v="Nasarawa"/>
    <s v="Karu"/>
    <s v="Karu"/>
    <s v="Angwan Tiv"/>
    <x v="0"/>
    <s v="Cluster"/>
    <x v="0"/>
    <n v="25"/>
    <x v="4"/>
    <x v="0"/>
    <d v="2018-08-25T00:00:00"/>
    <s v="NA/KA/NK/CE/MA/03"/>
    <x v="1"/>
    <s v="B: Follow-up Visit (e.g. method cont.)"/>
    <s v="Yes"/>
    <s v="3: Injection"/>
    <s v="Neither"/>
    <s v="No"/>
    <s v="No"/>
    <s v="No"/>
    <s v="Not Pregnant"/>
    <s v="3d: Injection - Sayana Press"/>
    <s v="Yes"/>
    <s v="Yes"/>
    <b v="0"/>
    <x v="1"/>
    <n v="15"/>
    <s v="NO"/>
    <m/>
    <m/>
    <m/>
    <m/>
  </r>
  <r>
    <s v="Week 19"/>
    <s v="Northern"/>
    <s v="Nasarawa"/>
    <s v="Karu"/>
    <s v="Karu"/>
    <s v="Angwan Tiv"/>
    <x v="0"/>
    <s v="Cluster"/>
    <x v="1"/>
    <n v="25"/>
    <x v="4"/>
    <x v="0"/>
    <d v="2018-08-25T00:00:00"/>
    <s v="NA/KA/NK/SA/BR/01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19"/>
    <s v="Northern"/>
    <s v="Nasarawa"/>
    <s v="Karu"/>
    <s v="Karu"/>
    <s v="Angwan Tiv"/>
    <x v="0"/>
    <s v="Cluster"/>
    <x v="1"/>
    <n v="25"/>
    <x v="4"/>
    <x v="0"/>
    <d v="2018-08-25T00:00:00"/>
    <s v="NA/KA/NK/HO/VI/03"/>
    <x v="3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8"/>
    <s v="NO"/>
    <m/>
    <m/>
    <m/>
    <m/>
  </r>
  <r>
    <s v="Week 19"/>
    <s v="Northern"/>
    <s v="Nasarawa"/>
    <s v="Karu"/>
    <s v="Karu"/>
    <s v="Angwan Tiv"/>
    <x v="0"/>
    <s v="Cluster"/>
    <x v="1"/>
    <n v="25"/>
    <x v="4"/>
    <x v="0"/>
    <d v="2018-08-25T00:00:00"/>
    <s v="NA/KA/NK/SA/MA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0"/>
    <s v="Northern"/>
    <s v="Nasarawa"/>
    <s v="Karu"/>
    <s v="Karu"/>
    <s v="Mararaba Gurku"/>
    <x v="1"/>
    <s v="Cluster +"/>
    <x v="0"/>
    <n v="28"/>
    <x v="4"/>
    <x v="0"/>
    <d v="2018-08-28T00:00:00"/>
    <s v="NA/KA/MA/HA/MA/02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0"/>
    <s v="Northern"/>
    <s v="Nasarawa"/>
    <s v="Karu"/>
    <s v="Karu"/>
    <s v="Mararaba Gurku"/>
    <x v="1"/>
    <s v="Cluster +"/>
    <x v="0"/>
    <n v="29"/>
    <x v="4"/>
    <x v="0"/>
    <d v="2018-08-29T00:00:00"/>
    <s v="NA/KA/MA/FA/TI/04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0"/>
    <s v="Northern"/>
    <s v="Nasarawa"/>
    <s v="Karu"/>
    <s v="Karu"/>
    <s v="Mararaba Gurku"/>
    <x v="1"/>
    <s v="Cluster +"/>
    <x v="0"/>
    <n v="29"/>
    <x v="4"/>
    <x v="0"/>
    <d v="2018-08-29T00:00:00"/>
    <s v="NA/KA/MA/ZU/HA/03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0"/>
    <s v="Northern"/>
    <s v="Nasarawa"/>
    <s v="Karu"/>
    <s v="Karu"/>
    <s v="Mararaba Gurku"/>
    <x v="1"/>
    <s v="Cluster +"/>
    <x v="0"/>
    <n v="29"/>
    <x v="4"/>
    <x v="0"/>
    <d v="2018-08-29T00:00:00"/>
    <s v="NA/KA/MA/AS/MA/02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0"/>
    <s v="Northern"/>
    <s v="Nasarawa"/>
    <s v="Karu"/>
    <s v="Karu"/>
    <s v="Mararaba Gurku"/>
    <x v="1"/>
    <s v="Cluster +"/>
    <x v="0"/>
    <n v="29"/>
    <x v="4"/>
    <x v="0"/>
    <d v="2018-08-29T00:00:00"/>
    <s v="NA/KA/MA/KH/KH/10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20"/>
    <s v="Northern"/>
    <s v="Nasarawa"/>
    <s v="Karu"/>
    <s v="Karu"/>
    <s v="Mararaba Gurku"/>
    <x v="1"/>
    <s v="Cluster +"/>
    <x v="0"/>
    <n v="30"/>
    <x v="4"/>
    <x v="0"/>
    <d v="2018-08-30T00:00:00"/>
    <s v="NA/KA/MA/BL/JU/07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0"/>
    <s v="Northern"/>
    <s v="Nasarawa"/>
    <s v="Karu"/>
    <s v="Karu"/>
    <s v="Angwan Tiv"/>
    <x v="0"/>
    <s v="Cluster"/>
    <x v="0"/>
    <n v="30"/>
    <x v="4"/>
    <x v="0"/>
    <d v="2018-08-30T00:00:00"/>
    <s v="NA/KA/NK/GR/JU/01"/>
    <x v="2"/>
    <s v="A: First Visit"/>
    <s v="Yes"/>
    <s v="0: No Method"/>
    <s v="Neither"/>
    <s v="Yes"/>
    <s v="Yes"/>
    <s v="Yes"/>
    <s v="Not Pregnant"/>
    <s v="3d: Injection - Sayana Press"/>
    <s v="No"/>
    <s v="No"/>
    <b v="0"/>
    <x v="4"/>
    <n v="19"/>
    <s v="YES"/>
    <s v="30/08/2018"/>
    <s v="Discharge"/>
    <s v="doxycycline cap t flagy tbs"/>
    <m/>
  </r>
  <r>
    <s v="Week 20"/>
    <s v="Northern"/>
    <s v="Nasarawa"/>
    <s v="Karu"/>
    <s v="Karu"/>
    <s v="Angwan Tiv"/>
    <x v="0"/>
    <s v="Cluster"/>
    <x v="0"/>
    <n v="30"/>
    <x v="4"/>
    <x v="0"/>
    <d v="2018-08-30T00:00:00"/>
    <s v="NA/KA/NK/JO/ES/03"/>
    <x v="3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5"/>
    <s v="NO"/>
    <m/>
    <m/>
    <m/>
    <m/>
  </r>
  <r>
    <s v="Week 21"/>
    <s v="Northern"/>
    <s v="Nasarawa"/>
    <s v="Karu"/>
    <s v="Karu"/>
    <s v="Mararaba Gurku"/>
    <x v="1"/>
    <s v="Cluster +"/>
    <x v="0"/>
    <n v="4"/>
    <x v="5"/>
    <x v="0"/>
    <d v="2018-09-04T00:00:00"/>
    <s v="NA/KA/MA/FA/ZU/02"/>
    <x v="1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1"/>
    <s v="Northern"/>
    <s v="Nasarawa"/>
    <s v="Karu"/>
    <s v="Karu"/>
    <s v="Mararaba Gurku"/>
    <x v="1"/>
    <s v="Cluster +"/>
    <x v="0"/>
    <n v="4"/>
    <x v="5"/>
    <x v="0"/>
    <d v="2018-09-04T00:00:00"/>
    <s v="NA/KA/MA/JE/ZU/01"/>
    <x v="3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8"/>
    <s v="NO"/>
    <m/>
    <m/>
    <m/>
    <m/>
  </r>
  <r>
    <s v="Week 21"/>
    <s v="Northern"/>
    <s v="Nasarawa"/>
    <s v="Karu"/>
    <s v="Karu"/>
    <s v="Mararaba Gurku"/>
    <x v="1"/>
    <s v="Cluster +"/>
    <x v="2"/>
    <n v="7"/>
    <x v="5"/>
    <x v="0"/>
    <d v="2018-09-07T00:00:00"/>
    <s v="NA/KA/MA/RI/LI/04"/>
    <x v="2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9"/>
    <s v="NO"/>
    <m/>
    <m/>
    <m/>
    <m/>
  </r>
  <r>
    <s v="Week 21"/>
    <s v="Northern"/>
    <s v="Nasarawa"/>
    <s v="Karu"/>
    <s v="Karu"/>
    <s v="Mararaba Gurku"/>
    <x v="1"/>
    <s v="Cluster +"/>
    <x v="2"/>
    <n v="7"/>
    <x v="5"/>
    <x v="0"/>
    <d v="2018-09-07T00:00:00"/>
    <s v="NA/KA/MA/PE/NA/04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1"/>
    <s v="Northern"/>
    <s v="Nasarawa"/>
    <s v="Karu"/>
    <s v="Karu"/>
    <s v="Mararaba Gurku"/>
    <x v="1"/>
    <s v="Cluster +"/>
    <x v="2"/>
    <n v="7"/>
    <x v="5"/>
    <x v="0"/>
    <d v="2018-09-07T00:00:00"/>
    <s v="NA/KA/MA/AI/HA/02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1"/>
    <s v="Northern"/>
    <s v="Nasarawa"/>
    <s v="Karu"/>
    <s v="Karu"/>
    <s v="Mararaba Gurku"/>
    <x v="1"/>
    <s v="Cluster +"/>
    <x v="2"/>
    <n v="7"/>
    <x v="5"/>
    <x v="0"/>
    <d v="2018-09-07T00:00:00"/>
    <s v="NA/KA/MA/ZA/HA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21"/>
    <s v="Northern"/>
    <s v="Nasarawa"/>
    <s v="Karu"/>
    <s v="Karu"/>
    <s v="Mararaba Gurku"/>
    <x v="1"/>
    <s v="Cluster +"/>
    <x v="2"/>
    <n v="7"/>
    <x v="5"/>
    <x v="0"/>
    <d v="2018-09-07T00:00:00"/>
    <s v="NA/KA/MA/FE/RA/08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1"/>
    <s v="Northern"/>
    <s v="Nasarawa"/>
    <s v="Karu"/>
    <s v="Karu"/>
    <s v="Angwan Tiv"/>
    <x v="0"/>
    <s v="Cluster"/>
    <x v="0"/>
    <n v="6"/>
    <x v="5"/>
    <x v="0"/>
    <d v="2018-09-06T00:00:00"/>
    <s v="NA/KA/NK/MA/SA/08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YES"/>
    <d v="2018-09-08T00:00:00"/>
    <s v="Discharge and itching"/>
    <s v="flagy tab, doxycyclin cap,  cap ibuprofen"/>
    <n v="0.71428571428571397"/>
  </r>
  <r>
    <s v="Week 21"/>
    <s v="Northern"/>
    <s v="Nasarawa"/>
    <s v="Karu"/>
    <s v="Karu"/>
    <s v="Angwan Tiv"/>
    <x v="0"/>
    <s v="Cluster"/>
    <x v="0"/>
    <n v="6"/>
    <x v="5"/>
    <x v="0"/>
    <d v="2018-09-06T00:00:00"/>
    <s v="NA/KA/NK/PA/AL/03"/>
    <x v="2"/>
    <s v="C: Repeat Visit"/>
    <s v="Yes"/>
    <s v="2: Implant"/>
    <s v="Neither"/>
    <s v="No"/>
    <s v="No"/>
    <s v="No"/>
    <s v="Not Pregnant"/>
    <s v="6a: Condom - Male"/>
    <s v="No"/>
    <s v="Yes"/>
    <s v="Yes"/>
    <x v="1"/>
    <n v="19"/>
    <s v="NO"/>
    <m/>
    <m/>
    <m/>
    <m/>
  </r>
  <r>
    <s v="Week 21"/>
    <s v="Northern"/>
    <s v="Nasarawa"/>
    <s v="Karu"/>
    <s v="Karu"/>
    <s v="Angwan Tiv"/>
    <x v="0"/>
    <s v="Cluster"/>
    <x v="0"/>
    <n v="7"/>
    <x v="5"/>
    <x v="0"/>
    <d v="2018-09-07T00:00:00"/>
    <s v="NA/KA/NK/RU/CH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1"/>
    <s v="Northern"/>
    <s v="Nasarawa"/>
    <s v="Karu"/>
    <s v="Karu"/>
    <s v="Angwan Tiv"/>
    <x v="0"/>
    <s v="Cluster"/>
    <x v="1"/>
    <n v="8"/>
    <x v="5"/>
    <x v="0"/>
    <d v="2018-09-08T00:00:00"/>
    <s v="NA/KA/NK/PO/CH/03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YES"/>
    <d v="2018-09-08T00:00:00"/>
    <s v="ITCHING AND DISCHARGE"/>
    <s v="tab flagy, cap amoxil"/>
    <n v="0.71428571428571397"/>
  </r>
  <r>
    <s v="Week 21"/>
    <s v="Northern"/>
    <s v="Nasarawa"/>
    <s v="Karu"/>
    <s v="Karu"/>
    <s v="Angwan Tiv"/>
    <x v="0"/>
    <s v="Cluster"/>
    <x v="1"/>
    <n v="8"/>
    <x v="5"/>
    <x v="0"/>
    <d v="2018-09-08T00:00:00"/>
    <s v="NA/KA/NK/RU/CH/01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YES"/>
    <d v="2018-09-08T00:00:00"/>
    <s v="rashes, itching and discharge"/>
    <m/>
    <n v="0.71428571428571397"/>
  </r>
  <r>
    <s v="Week 21"/>
    <s v="Northern"/>
    <s v="Nasarawa"/>
    <s v="Karu"/>
    <s v="Karu"/>
    <s v="Angwan Tiv"/>
    <x v="0"/>
    <s v="Cluster"/>
    <x v="1"/>
    <n v="8"/>
    <x v="5"/>
    <x v="0"/>
    <d v="2018-09-08T00:00:00"/>
    <s v="NA/KA/NK/DA/OM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1"/>
    <s v="Northern"/>
    <s v="Nasarawa"/>
    <s v="Karu"/>
    <s v="Karu"/>
    <s v="Angwan Tiv"/>
    <x v="0"/>
    <s v="Cluster"/>
    <x v="1"/>
    <n v="8"/>
    <x v="5"/>
    <x v="0"/>
    <d v="2018-09-08T00:00:00"/>
    <s v="NA/KA/NK/OM/CL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1"/>
    <s v="Northern"/>
    <s v="Nasarawa"/>
    <s v="Karu"/>
    <s v="Karu"/>
    <s v="Angwan Tiv"/>
    <x v="0"/>
    <s v="Cluster"/>
    <x v="1"/>
    <n v="8"/>
    <x v="5"/>
    <x v="0"/>
    <d v="2018-09-08T00:00:00"/>
    <s v="NA/KA/NK/AB/JA/09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1"/>
    <s v="Northern"/>
    <s v="Nasarawa"/>
    <s v="Karu"/>
    <s v="Karu"/>
    <s v="Angwan Tiv"/>
    <x v="0"/>
    <s v="Cluster"/>
    <x v="1"/>
    <n v="8"/>
    <x v="5"/>
    <x v="0"/>
    <d v="2018-09-08T00:00:00"/>
    <s v="NA/KA/NK/EN/OM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1"/>
    <s v="Northern"/>
    <s v="Nasarawa"/>
    <s v="Karu"/>
    <s v="Karu"/>
    <s v="Angwan Tiv"/>
    <x v="0"/>
    <s v="Cluster"/>
    <x v="1"/>
    <n v="8"/>
    <x v="5"/>
    <x v="0"/>
    <d v="2018-09-08T00:00:00"/>
    <s v="NA/KA/NK/BL/L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2"/>
    <s v="Northern"/>
    <s v="Nasarawa"/>
    <s v="Karu"/>
    <s v="Karu"/>
    <s v="Mararaba Gurku"/>
    <x v="1"/>
    <s v="Cluster +"/>
    <x v="2"/>
    <n v="14"/>
    <x v="5"/>
    <x v="0"/>
    <d v="2018-09-14T00:00:00"/>
    <s v="NA/KA/MA/AM/SA/03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2"/>
    <s v="Northern"/>
    <s v="Nasarawa"/>
    <s v="Karu"/>
    <s v="Karu"/>
    <s v="Mararaba Gurku"/>
    <x v="1"/>
    <s v="Cluster +"/>
    <x v="2"/>
    <n v="14"/>
    <x v="5"/>
    <x v="0"/>
    <d v="2018-09-14T00:00:00"/>
    <s v="NA/KA/MA/AI/BA/05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NO"/>
    <m/>
    <m/>
    <m/>
    <m/>
  </r>
  <r>
    <s v="Week 22"/>
    <s v="Northern"/>
    <s v="Nasarawa"/>
    <s v="Karu"/>
    <s v="Karu"/>
    <s v="Mararaba Gurku"/>
    <x v="1"/>
    <s v="Cluster +"/>
    <x v="2"/>
    <n v="14"/>
    <x v="5"/>
    <x v="0"/>
    <d v="2018-09-14T00:00:00"/>
    <s v="NA/KA/MA/AZ/LA/06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ME/EL/01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EN/OM/03"/>
    <x v="1"/>
    <s v="C: Repeat Visit"/>
    <s v="Yes"/>
    <s v="0: No Method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OM/CL/01"/>
    <x v="1"/>
    <s v="C: Repeat Visit"/>
    <s v="Yes"/>
    <s v="0: No Method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DA/OM/02"/>
    <x v="1"/>
    <s v="C: Repeat Visit"/>
    <s v="Yes"/>
    <s v="0: No Method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JO/CL/02"/>
    <x v="3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8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HA/HO/04"/>
    <x v="1"/>
    <s v="A: First Visit"/>
    <s v="Yes"/>
    <s v="0: No Method"/>
    <s v="Neither"/>
    <s v="Yes"/>
    <s v="Yes"/>
    <s v="Yes"/>
    <s v="Not Pregnant"/>
    <s v="6a: Condom - Male"/>
    <s v="No"/>
    <s v="No"/>
    <s v="Yes"/>
    <x v="2"/>
    <n v="15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CO/GR/02"/>
    <x v="3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8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CY/IS/01"/>
    <x v="3"/>
    <s v="A: First Visit"/>
    <s v="Yes"/>
    <s v="0: No Method"/>
    <s v="Neither"/>
    <s v="Yes"/>
    <s v="Yes"/>
    <s v="Yes"/>
    <s v="Not Pregnant"/>
    <s v="3d: Injection - Sayana Press"/>
    <s v="No"/>
    <s v="No"/>
    <b v="0"/>
    <x v="4"/>
    <n v="18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GI/VE/07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ES/CH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EJ/MA/07"/>
    <x v="4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6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TH/RU/01"/>
    <x v="1"/>
    <s v="A: First Visit"/>
    <s v="Yes"/>
    <s v="0: No Method"/>
    <s v="Neither"/>
    <s v="Yes"/>
    <s v="Yes"/>
    <s v="Yes"/>
    <s v="Not Pregnant"/>
    <s v="6a: Condom - Male"/>
    <s v="No"/>
    <s v="No"/>
    <s v="Yes"/>
    <x v="2"/>
    <n v="15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FA/RU/03"/>
    <x v="4"/>
    <s v="A: First Visit"/>
    <s v="Yes"/>
    <s v="0: No Method"/>
    <s v="Neither"/>
    <s v="Yes"/>
    <s v="Yes"/>
    <s v="Yes"/>
    <s v="Not Pregnant"/>
    <s v="6a: Condom - Male"/>
    <s v="No"/>
    <s v="No"/>
    <s v="Yes"/>
    <x v="2"/>
    <n v="16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AB/TI/01"/>
    <x v="3"/>
    <s v="A: First Visit"/>
    <s v="Yes"/>
    <s v="0: No Method"/>
    <s v="Neither"/>
    <s v="Yes"/>
    <s v="Yes"/>
    <s v="Yes"/>
    <s v="Not Pregnant"/>
    <s v="3d: Injection - Sayana Press"/>
    <s v="Yes"/>
    <s v="No"/>
    <b v="0"/>
    <x v="4"/>
    <n v="18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ES/PA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2"/>
    <s v="Northern"/>
    <s v="Nasarawa"/>
    <s v="Karu"/>
    <s v="Karu"/>
    <s v="Angwan Tiv"/>
    <x v="0"/>
    <s v="Cluster"/>
    <x v="1"/>
    <n v="15"/>
    <x v="5"/>
    <x v="0"/>
    <d v="2018-09-15T00:00:00"/>
    <s v="NA/KA/NK/ME/SU/04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2"/>
    <s v="Northern"/>
    <s v="Nasarawa"/>
    <s v="Karu"/>
    <s v="Karu"/>
    <s v="Angwan Tiv"/>
    <x v="0"/>
    <s v="Cluster"/>
    <x v="0"/>
    <n v="15"/>
    <x v="5"/>
    <x v="0"/>
    <d v="2018-09-15T00:00:00"/>
    <s v="NA/KA/NK/JE/LI/03"/>
    <x v="3"/>
    <s v="A: First Visit"/>
    <s v="Yes"/>
    <s v="0: No Method"/>
    <s v="Neither"/>
    <s v="Yes"/>
    <s v="Yes"/>
    <s v="Yes"/>
    <s v="Not Pregnant"/>
    <s v="6a: Condom - Male"/>
    <s v="No"/>
    <s v="No"/>
    <s v="Yes"/>
    <x v="2"/>
    <n v="18"/>
    <s v="NO"/>
    <m/>
    <m/>
    <m/>
    <m/>
  </r>
  <r>
    <s v="Week 22"/>
    <s v="Northern"/>
    <s v="Nasarawa"/>
    <s v="Karu"/>
    <s v="Karu"/>
    <s v="Angwan Tiv"/>
    <x v="0"/>
    <s v="Cluster"/>
    <x v="0"/>
    <n v="15"/>
    <x v="5"/>
    <x v="0"/>
    <d v="2018-09-15T00:00:00"/>
    <s v="NA/KA/NK/PO/LI/04"/>
    <x v="2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NO"/>
    <m/>
    <m/>
    <m/>
    <m/>
  </r>
  <r>
    <s v="Week 23"/>
    <s v="Northern"/>
    <s v="Nasarawa"/>
    <s v="Karu"/>
    <s v="Karu"/>
    <s v="Mararaba Gurku"/>
    <x v="1"/>
    <s v="Cluster"/>
    <x v="2"/>
    <n v="18"/>
    <x v="5"/>
    <x v="0"/>
    <d v="2018-09-18T00:00:00"/>
    <s v="NA/KA/MA/WA/HA/03"/>
    <x v="3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9"/>
    <s v="NO"/>
    <m/>
    <m/>
    <m/>
    <m/>
  </r>
  <r>
    <s v="Week 23"/>
    <s v="Northern"/>
    <s v="Nasarawa"/>
    <s v="Karu"/>
    <s v="Karu"/>
    <s v="Mararaba Gurku"/>
    <x v="1"/>
    <s v="Cluster"/>
    <x v="2"/>
    <n v="20"/>
    <x v="5"/>
    <x v="0"/>
    <d v="2018-09-20T00:00:00"/>
    <s v="NA/KA/MA/RE/LA/05"/>
    <x v="2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YES"/>
    <s v="20/09/2018"/>
    <s v="Infection"/>
    <s v="Amoxicillin, Flagyl"/>
    <s v="500mg tds 5/7, 400mg tds 5/7"/>
  </r>
  <r>
    <s v="Week 23"/>
    <s v="Northern"/>
    <s v="Nasarawa"/>
    <s v="Karu"/>
    <s v="Karu"/>
    <s v="Mararaba Gurku"/>
    <x v="1"/>
    <s v="Cluster"/>
    <x v="2"/>
    <n v="20"/>
    <x v="5"/>
    <x v="0"/>
    <d v="2018-09-20T00:00:00"/>
    <s v="NA/KA/MA/FA/AI/02"/>
    <x v="2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YES"/>
    <s v="20/09/2018"/>
    <s v="Infection"/>
    <s v="Amoxicillin, Flagyl"/>
    <s v="500mg tds 5/7, 400mg tds 5/7"/>
  </r>
  <r>
    <s v="Week 23"/>
    <s v="Northern"/>
    <s v="Nasarawa"/>
    <s v="Karu"/>
    <s v="Karu"/>
    <s v="Angwan Tiv"/>
    <x v="0"/>
    <s v="Cluster"/>
    <x v="0"/>
    <n v="21"/>
    <x v="5"/>
    <x v="0"/>
    <d v="2018-09-21T00:00:00"/>
    <s v="NA/KA/NK/CH/RH/01"/>
    <x v="0"/>
    <s v="A: First Visit"/>
    <s v="Yes"/>
    <s v="0: No Method"/>
    <s v="Neither"/>
    <s v="Yes"/>
    <s v="Yes"/>
    <s v="Yes"/>
    <s v="Not Pregnant"/>
    <s v="3d: Injection - Sayana Press"/>
    <s v="No"/>
    <s v="No"/>
    <b v="0"/>
    <x v="4"/>
    <n v="17"/>
    <s v="NO"/>
    <m/>
    <m/>
    <m/>
    <m/>
  </r>
  <r>
    <s v="Week 23"/>
    <s v="Northern"/>
    <s v="Nasarawa"/>
    <s v="Karu"/>
    <s v="Karu"/>
    <s v="Angwan Tiv"/>
    <x v="0"/>
    <s v="Cluster"/>
    <x v="0"/>
    <n v="21"/>
    <x v="5"/>
    <x v="0"/>
    <d v="2018-09-21T00:00:00"/>
    <s v="NA/KA/NK/JO/MA/04"/>
    <x v="3"/>
    <s v="A: First Visit"/>
    <s v="Yes"/>
    <s v="0: No Method"/>
    <s v="Neither"/>
    <s v="Yes"/>
    <s v="Yes"/>
    <s v="Yes"/>
    <s v="Not Pregnant"/>
    <s v="2b: Implant - Implanon"/>
    <s v="No"/>
    <s v="No"/>
    <s v="Yes"/>
    <x v="2"/>
    <n v="18"/>
    <s v="NO"/>
    <m/>
    <m/>
    <m/>
    <m/>
  </r>
  <r>
    <s v="Week 23"/>
    <s v="Northern"/>
    <s v="Nasarawa"/>
    <s v="Karu"/>
    <s v="Karu"/>
    <s v="Angwan Tiv"/>
    <x v="0"/>
    <s v="Cluster"/>
    <x v="0"/>
    <n v="22"/>
    <x v="5"/>
    <x v="0"/>
    <d v="2018-09-22T00:00:00"/>
    <s v="NA/KA/NK/QU/MA/05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YES"/>
    <s v="22/09/2018"/>
    <s v="Infection"/>
    <s v="Flagyl, Doxycyclin, PCM"/>
    <s v="tds 5/7, bd 5/7, tds 3/7"/>
  </r>
  <r>
    <s v="Week 23"/>
    <s v="Northern"/>
    <s v="Nasarawa"/>
    <s v="Karu"/>
    <s v="Karu"/>
    <s v="Angwan Tiv"/>
    <x v="0"/>
    <s v="Cluster"/>
    <x v="1"/>
    <n v="22"/>
    <x v="5"/>
    <x v="0"/>
    <d v="2018-09-22T00:00:00"/>
    <s v="NA/KA/NK/FA/JO/03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3"/>
    <s v="Northern"/>
    <s v="Nasarawa"/>
    <s v="Karu"/>
    <s v="Karu"/>
    <s v="Angwan Tiv"/>
    <x v="0"/>
    <s v="Cluster"/>
    <x v="1"/>
    <n v="22"/>
    <x v="5"/>
    <x v="0"/>
    <d v="2018-09-22T00:00:00"/>
    <s v="NA/KA/NK/JE/RA/02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23"/>
    <s v="Northern"/>
    <s v="Nasarawa"/>
    <s v="Karu"/>
    <s v="Karu"/>
    <s v="Angwan Tiv"/>
    <x v="0"/>
    <s v="Cluster"/>
    <x v="1"/>
    <n v="22"/>
    <x v="5"/>
    <x v="0"/>
    <d v="2018-09-22T00:00:00"/>
    <s v="NA/KA/NK/MA/ES/04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3"/>
    <s v="Northern"/>
    <s v="Nasarawa"/>
    <s v="Karu"/>
    <s v="Karu"/>
    <s v="Angwan Tiv"/>
    <x v="0"/>
    <s v="Cluster"/>
    <x v="1"/>
    <n v="22"/>
    <x v="5"/>
    <x v="0"/>
    <d v="2018-09-22T00:00:00"/>
    <s v="NA/KA/NK/CO/GR/02"/>
    <x v="3"/>
    <s v="C: Repeat Visit"/>
    <s v="Yes"/>
    <s v="2: Implant"/>
    <s v="Condom"/>
    <s v="Yes"/>
    <s v="Yes"/>
    <s v="Yes"/>
    <s v="Not Pregnant"/>
    <s v="6a: Condom - Male"/>
    <s v="No"/>
    <s v="Yes"/>
    <s v="Yes"/>
    <x v="1"/>
    <n v="18"/>
    <s v="NO"/>
    <m/>
    <m/>
    <m/>
    <m/>
  </r>
  <r>
    <s v="Week 23"/>
    <s v="Northern"/>
    <s v="Nasarawa"/>
    <s v="Karu"/>
    <s v="Karu"/>
    <s v="Angwan Tiv"/>
    <x v="0"/>
    <s v="Cluster"/>
    <x v="1"/>
    <n v="22"/>
    <x v="5"/>
    <x v="0"/>
    <d v="2018-09-22T00:00:00"/>
    <s v="NA/KA/NK/DI/MA/04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3"/>
    <s v="Northern"/>
    <s v="Nasarawa"/>
    <s v="Karu"/>
    <s v="Karu"/>
    <s v="Angwan Tiv"/>
    <x v="0"/>
    <s v="Cluster"/>
    <x v="1"/>
    <n v="22"/>
    <x v="5"/>
    <x v="0"/>
    <d v="2018-09-22T00:00:00"/>
    <s v="NA/KA/NK/AB/TI/01"/>
    <x v="3"/>
    <s v="C: Repeat Visit"/>
    <s v="Yes"/>
    <s v="3: Injection"/>
    <s v="Condom"/>
    <s v="No"/>
    <s v="No"/>
    <s v="No"/>
    <s v="Not Pregnant"/>
    <s v="0: No Method"/>
    <s v="No"/>
    <s v="Yes"/>
    <s v="No"/>
    <x v="1"/>
    <n v="18"/>
    <s v="NO"/>
    <m/>
    <m/>
    <m/>
    <m/>
  </r>
  <r>
    <s v="Week 23"/>
    <s v="Northern"/>
    <s v="Nasarawa"/>
    <s v="Karu"/>
    <s v="Karu"/>
    <s v="Angwan Tiv"/>
    <x v="0"/>
    <s v="Cluster"/>
    <x v="1"/>
    <n v="22"/>
    <x v="5"/>
    <x v="0"/>
    <d v="2018-09-22T00:00:00"/>
    <s v="NA/KA/NK/FA/CH/01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3"/>
    <s v="Northern"/>
    <s v="Nasarawa"/>
    <s v="Karu"/>
    <s v="Karu"/>
    <s v="Angwan Tiv"/>
    <x v="0"/>
    <s v="Cluster"/>
    <x v="1"/>
    <n v="22"/>
    <x v="5"/>
    <x v="0"/>
    <d v="2018-09-22T00:00:00"/>
    <s v="NA/KA/NK/JA/HE/04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4"/>
    <s v="Northern"/>
    <s v="Nasarawa"/>
    <s v="Karu"/>
    <s v="Karu"/>
    <s v="Mararaba Gurku"/>
    <x v="1"/>
    <s v="Cluster"/>
    <x v="0"/>
    <n v="25"/>
    <x v="5"/>
    <x v="0"/>
    <d v="2018-09-25T00:00:00"/>
    <s v="NA/KA/MA/FA/BL/01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4"/>
    <s v="Northern"/>
    <s v="Nasarawa"/>
    <s v="Karu"/>
    <s v="Karu"/>
    <s v="Mararaba Gurku"/>
    <x v="1"/>
    <s v="Cluster"/>
    <x v="0"/>
    <n v="25"/>
    <x v="5"/>
    <x v="0"/>
    <d v="2018-09-25T00:00:00"/>
    <s v="NA/KA/MA/FA/NA/01"/>
    <x v="3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8"/>
    <s v="NO"/>
    <m/>
    <m/>
    <m/>
    <m/>
  </r>
  <r>
    <s v="Week 24"/>
    <s v="Northern"/>
    <s v="Nasarawa"/>
    <s v="Karu"/>
    <s v="Karu"/>
    <s v="Mararaba Gurku"/>
    <x v="1"/>
    <s v="Cluster"/>
    <x v="0"/>
    <n v="25"/>
    <x v="5"/>
    <x v="0"/>
    <d v="2018-09-25T00:00:00"/>
    <s v="NA/KA/MA/RU/RA/06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YES"/>
    <s v="25/09/2018"/>
    <s v="Infection"/>
    <s v="Doxycycline, Flagyl"/>
    <s v="100mg bd 5/7, 400mg tds 5/7"/>
  </r>
  <r>
    <s v="Week 24"/>
    <s v="Northern"/>
    <s v="Nasarawa"/>
    <s v="Karu"/>
    <s v="Karu"/>
    <s v="Mararaba Gurku"/>
    <x v="1"/>
    <s v="Cluster"/>
    <x v="2"/>
    <n v="27"/>
    <x v="5"/>
    <x v="0"/>
    <d v="2018-09-27T00:00:00"/>
    <s v="NA/KA/MA/FE/RO/04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4"/>
    <s v="Northern"/>
    <s v="Nasarawa"/>
    <s v="Karu"/>
    <s v="Karu"/>
    <s v="Mararaba Gurku"/>
    <x v="1"/>
    <s v="Cluster"/>
    <x v="0"/>
    <n v="27"/>
    <x v="5"/>
    <x v="0"/>
    <d v="2018-09-27T00:00:00"/>
    <s v="NA/KA/MA/AB/PA/01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YES"/>
    <s v="27/09/2018"/>
    <s v="Infection"/>
    <s v="Doxycyclin, Flagyl"/>
    <s v="100mg bd 5/7, 400mg tds 5/7"/>
  </r>
  <r>
    <s v="Week 24"/>
    <s v="Northern"/>
    <s v="Nasarawa"/>
    <s v="Karu"/>
    <s v="Karu"/>
    <s v="Mararaba Gurku"/>
    <x v="1"/>
    <s v="Cluster"/>
    <x v="0"/>
    <n v="27"/>
    <x v="5"/>
    <x v="0"/>
    <d v="2018-09-27T00:00:00"/>
    <s v="NA/KA/MA/SU/TI/04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YES"/>
    <s v="27/09/2018"/>
    <s v="Infection"/>
    <s v="Paracetamol, Doxycyclin, Flagyl"/>
    <s v="500mg 3/7, 100mg bd 5/7, 400mg tds 5/7"/>
  </r>
  <r>
    <s v="Week 24"/>
    <s v="Northern"/>
    <s v="Nasarawa"/>
    <s v="Karu"/>
    <s v="Karu"/>
    <s v="Mararaba Gurku"/>
    <x v="1"/>
    <s v="Cluster"/>
    <x v="0"/>
    <n v="27"/>
    <x v="5"/>
    <x v="0"/>
    <d v="2018-09-27T00:00:00"/>
    <s v="NA/KA/MA/KH/SA/02"/>
    <x v="3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8"/>
    <s v="NO"/>
    <m/>
    <m/>
    <m/>
    <m/>
  </r>
  <r>
    <s v="Week 24"/>
    <s v="Northern"/>
    <s v="Nasarawa"/>
    <s v="Karu"/>
    <s v="Karu"/>
    <s v="Mararaba Gurku"/>
    <x v="1"/>
    <s v="Cluster"/>
    <x v="0"/>
    <n v="27"/>
    <x v="5"/>
    <x v="0"/>
    <d v="2018-09-27T00:00:00"/>
    <s v="NA/KA/MA/CH/ME/05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24"/>
    <s v="Northern"/>
    <s v="Nasarawa"/>
    <s v="Karu"/>
    <s v="Karu"/>
    <s v="Mararaba Gurku"/>
    <x v="1"/>
    <s v="Cluster"/>
    <x v="2"/>
    <n v="27"/>
    <x v="5"/>
    <x v="0"/>
    <d v="2018-09-27T00:00:00"/>
    <s v="NA/KA/MA/FA/AM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4"/>
    <s v="Northern"/>
    <s v="Nasarawa"/>
    <s v="Karu"/>
    <s v="Karu"/>
    <s v="Mararaba Gurku"/>
    <x v="1"/>
    <s v="Cluster"/>
    <x v="0"/>
    <n v="27"/>
    <x v="5"/>
    <x v="0"/>
    <d v="2018-09-27T00:00:00"/>
    <s v="NA/KA/MA/BI/LA/04"/>
    <x v="3"/>
    <s v="A: First Visit"/>
    <s v="Yes"/>
    <s v="0: No Method"/>
    <s v="Neither"/>
    <s v="No"/>
    <s v="No"/>
    <s v="No"/>
    <s v="Pregnant"/>
    <s v="0: No Method"/>
    <s v="No"/>
    <s v="No"/>
    <s v="No"/>
    <x v="3"/>
    <n v="18"/>
    <s v="NO"/>
    <m/>
    <m/>
    <m/>
    <m/>
  </r>
  <r>
    <s v="Week 24"/>
    <s v="Northern"/>
    <s v="Nasarawa"/>
    <s v="Karu"/>
    <s v="Karu"/>
    <s v="Mararaba Gurku"/>
    <x v="1"/>
    <s v="Cluster"/>
    <x v="0"/>
    <n v="27"/>
    <x v="5"/>
    <x v="0"/>
    <d v="2018-09-27T00:00:00"/>
    <s v="NA/KA/MA/ZA/RA/03"/>
    <x v="2"/>
    <s v="A: First Visit"/>
    <s v="Yes"/>
    <s v="0: No Method"/>
    <s v="Neither"/>
    <s v="No"/>
    <s v="No"/>
    <s v="No"/>
    <s v="Pregnant"/>
    <s v="0: No Method"/>
    <s v="No"/>
    <s v="No"/>
    <s v="No"/>
    <x v="3"/>
    <n v="19"/>
    <s v="NO"/>
    <m/>
    <m/>
    <m/>
    <m/>
  </r>
  <r>
    <s v="Week 24"/>
    <s v="Northern"/>
    <s v="Nasarawa"/>
    <s v="Karu"/>
    <s v="Karu"/>
    <s v="Mararaba Gurku"/>
    <x v="1"/>
    <s v="Cluster"/>
    <x v="0"/>
    <n v="27"/>
    <x v="5"/>
    <x v="0"/>
    <d v="2018-09-27T00:00:00"/>
    <s v="NA/KA/MA/AM/BA/01"/>
    <x v="3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8"/>
    <s v="NO"/>
    <m/>
    <m/>
    <m/>
    <m/>
  </r>
  <r>
    <s v="Week 24"/>
    <s v="Northern"/>
    <s v="Nasarawa"/>
    <s v="Karu"/>
    <s v="Karu"/>
    <s v="Mararaba Gurku"/>
    <x v="1"/>
    <s v="Cluster"/>
    <x v="0"/>
    <n v="27"/>
    <x v="5"/>
    <x v="0"/>
    <d v="2018-09-27T00:00:00"/>
    <s v="NA/KA/MA/ZA/FA/09"/>
    <x v="3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8"/>
    <s v="NO"/>
    <m/>
    <m/>
    <m/>
    <m/>
  </r>
  <r>
    <s v="Week 24"/>
    <s v="Northern"/>
    <s v="Nasarawa"/>
    <s v="Karu"/>
    <s v="Karu"/>
    <s v="Mararaba Gurku"/>
    <x v="1"/>
    <s v="Cluster"/>
    <x v="0"/>
    <n v="27"/>
    <x v="5"/>
    <x v="0"/>
    <d v="2018-09-27T00:00:00"/>
    <s v="NA/KA/MA/AI/AM/05"/>
    <x v="0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7"/>
    <s v="NO"/>
    <m/>
    <m/>
    <m/>
    <m/>
  </r>
  <r>
    <s v="Week 24"/>
    <s v="Northern"/>
    <s v="Nasarawa"/>
    <s v="Karu"/>
    <s v="Karu"/>
    <s v="Mararaba Gurku"/>
    <x v="1"/>
    <s v="Cluster"/>
    <x v="2"/>
    <n v="27"/>
    <x v="5"/>
    <x v="0"/>
    <d v="2018-09-27T00:00:00"/>
    <s v="NA/KA/MA/AI/YA/03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4"/>
    <s v="Northern"/>
    <s v="Nasarawa"/>
    <s v="Karu"/>
    <s v="Karu"/>
    <s v="Mararaba Gurku"/>
    <x v="1"/>
    <s v="Cluster"/>
    <x v="2"/>
    <n v="27"/>
    <x v="5"/>
    <x v="0"/>
    <d v="2018-09-27T00:00:00"/>
    <s v="NA/KA/MA/KH/HA/05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4"/>
    <s v="Northern"/>
    <s v="Nasarawa"/>
    <s v="Karu"/>
    <s v="Karu"/>
    <s v="Angwan Tiv"/>
    <x v="0"/>
    <s v="Cluster"/>
    <x v="0"/>
    <n v="24"/>
    <x v="5"/>
    <x v="0"/>
    <d v="2018-09-24T00:00:00"/>
    <s v="NA/KA/NK/RU/CH/01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4"/>
    <s v="Northern"/>
    <s v="Nasarawa"/>
    <s v="Karu"/>
    <s v="Karu"/>
    <s v="Angwan Tiv"/>
    <x v="0"/>
    <s v="Cluster"/>
    <x v="0"/>
    <n v="27"/>
    <x v="5"/>
    <x v="0"/>
    <d v="2018-09-27T00:00:00"/>
    <s v="NA/KA/NK/RE/SA/02"/>
    <x v="0"/>
    <s v="C: Repeat Visit"/>
    <s v="Yes"/>
    <s v="5: Condoms"/>
    <s v="Condom"/>
    <s v="No"/>
    <s v="No"/>
    <s v="No"/>
    <s v="Not Pregnant"/>
    <s v="6a: Condom - Male"/>
    <s v="No"/>
    <s v="Yes"/>
    <s v="Yes"/>
    <x v="1"/>
    <n v="17"/>
    <s v="YES"/>
    <s v="27/09/2018"/>
    <s v="Infection"/>
    <s v="Amoxyl, Flagyl"/>
    <s v="qds 5/7, tds 5/7"/>
  </r>
  <r>
    <s v="Week 24"/>
    <s v="Northern"/>
    <s v="Nasarawa"/>
    <s v="Karu"/>
    <s v="Karu"/>
    <s v="Angwan Tiv"/>
    <x v="0"/>
    <s v="Cluster"/>
    <x v="1"/>
    <n v="29"/>
    <x v="5"/>
    <x v="0"/>
    <d v="2018-09-29T00:00:00"/>
    <s v="NA/KA/NK/CY/IS/01"/>
    <x v="3"/>
    <s v="C: Repeat Visit"/>
    <s v="Yes"/>
    <s v="3: Injection"/>
    <s v="Neither"/>
    <s v="No"/>
    <s v="No"/>
    <s v="No"/>
    <s v="Not Pregnant"/>
    <s v="6a: Condom - Male"/>
    <s v="Yes"/>
    <s v="Yes"/>
    <s v="Yes"/>
    <x v="1"/>
    <n v="18"/>
    <s v="NO"/>
    <m/>
    <m/>
    <m/>
    <m/>
  </r>
  <r>
    <s v="Week 24"/>
    <s v="Northern"/>
    <s v="Nasarawa"/>
    <s v="Karu"/>
    <s v="Karu"/>
    <s v="Angwan Tiv"/>
    <x v="0"/>
    <s v="Cluster"/>
    <x v="1"/>
    <n v="29"/>
    <x v="5"/>
    <x v="0"/>
    <d v="2018-09-29T00:00:00"/>
    <s v="NA/KA/NK/NA/FL/01"/>
    <x v="2"/>
    <s v="A: First Visit"/>
    <s v="Yes"/>
    <s v="0: No Method"/>
    <s v="Neither"/>
    <s v="Yes"/>
    <s v="Yes"/>
    <s v="Yes"/>
    <s v="Not Pregnant"/>
    <s v="3d: Injection - Sayana Press"/>
    <s v="No"/>
    <s v="No"/>
    <b v="0"/>
    <x v="4"/>
    <n v="19"/>
    <s v="NO"/>
    <m/>
    <m/>
    <m/>
    <m/>
  </r>
  <r>
    <s v="Week 24"/>
    <s v="Northern"/>
    <s v="Nasarawa"/>
    <s v="Karu"/>
    <s v="Karu"/>
    <s v="Angwan Tiv"/>
    <x v="0"/>
    <s v="Cluster"/>
    <x v="1"/>
    <n v="29"/>
    <x v="5"/>
    <x v="0"/>
    <d v="2018-09-29T00:00:00"/>
    <s v="NA/KA/NK/CO/GR/02"/>
    <x v="3"/>
    <s v="C: Repeat Visit"/>
    <s v="Yes"/>
    <s v="2: Implant"/>
    <s v="Neither"/>
    <s v="No"/>
    <s v="No"/>
    <s v="No"/>
    <s v="Not Pregnant"/>
    <s v="6a: Condom - Male"/>
    <s v="Yes"/>
    <s v="Yes"/>
    <s v="Yes"/>
    <x v="1"/>
    <n v="18"/>
    <s v="NO"/>
    <m/>
    <m/>
    <m/>
    <m/>
  </r>
  <r>
    <s v="Week 24"/>
    <s v="Northern"/>
    <s v="Nasarawa"/>
    <s v="Karu"/>
    <s v="Karu"/>
    <s v="Angwan Tiv"/>
    <x v="0"/>
    <s v="Cluster"/>
    <x v="1"/>
    <n v="29"/>
    <x v="5"/>
    <x v="0"/>
    <d v="2018-09-29T00:00:00"/>
    <s v="NA/KA/NK/ME/SU/04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4"/>
    <s v="Northern"/>
    <s v="Nasarawa"/>
    <s v="Karu"/>
    <s v="Karu"/>
    <s v="Angwan Tiv"/>
    <x v="0"/>
    <s v="Cluster"/>
    <x v="0"/>
    <n v="29"/>
    <x v="5"/>
    <x v="0"/>
    <d v="2018-09-29T00:00:00"/>
    <s v="NA/KA/NK/PR/HA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4"/>
    <s v="Northern"/>
    <s v="Nasarawa"/>
    <s v="Karu"/>
    <s v="Karu"/>
    <s v="Angwan Tiv"/>
    <x v="0"/>
    <s v="Cluster"/>
    <x v="1"/>
    <n v="29"/>
    <x v="5"/>
    <x v="0"/>
    <d v="2018-09-29T00:00:00"/>
    <s v="NA/KA/NK/JE/RA/02"/>
    <x v="2"/>
    <s v="C: Repea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4"/>
    <s v="Northern"/>
    <s v="Nasarawa"/>
    <s v="Karu"/>
    <s v="Karu"/>
    <s v="Angwan Tiv"/>
    <x v="0"/>
    <s v="Cluster"/>
    <x v="0"/>
    <n v="29"/>
    <x v="5"/>
    <x v="0"/>
    <d v="2018-09-29T00:00:00"/>
    <s v="NA/KA/NK/GI/RO/01"/>
    <x v="3"/>
    <s v="A: First Visit"/>
    <s v="Yes"/>
    <s v="0: No Method"/>
    <s v="Neither"/>
    <s v="Yes"/>
    <s v="Yes"/>
    <s v="Yes"/>
    <s v="Not Pregnant"/>
    <s v="6a: Condom - Male"/>
    <s v="No"/>
    <s v="No"/>
    <s v="Yes"/>
    <x v="2"/>
    <n v="18"/>
    <s v="NO"/>
    <m/>
    <m/>
    <m/>
    <m/>
  </r>
  <r>
    <s v="Week 24"/>
    <s v="Northern"/>
    <s v="Nasarawa"/>
    <s v="Karu"/>
    <s v="Karu"/>
    <s v="Angwan Tiv"/>
    <x v="0"/>
    <s v="Cluster"/>
    <x v="1"/>
    <n v="29"/>
    <x v="5"/>
    <x v="0"/>
    <d v="2018-09-29T00:00:00"/>
    <s v="NA/KA/NK/AN/CH/01"/>
    <x v="2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NO"/>
    <m/>
    <m/>
    <m/>
    <m/>
  </r>
  <r>
    <s v="Week 24"/>
    <s v="Northern"/>
    <s v="Nasarawa"/>
    <s v="Karu"/>
    <s v="Karu"/>
    <s v="Angwan Tiv"/>
    <x v="0"/>
    <s v="Cluster"/>
    <x v="1"/>
    <n v="29"/>
    <x v="5"/>
    <x v="0"/>
    <d v="2018-09-29T00:00:00"/>
    <s v="NA/KA/NK/FA/RU/03"/>
    <x v="4"/>
    <s v="C: Repeat Visit"/>
    <s v="Yes"/>
    <s v="5: Condoms"/>
    <s v="Neither"/>
    <s v="No"/>
    <s v="No"/>
    <s v="No"/>
    <s v="Not Pregnant"/>
    <s v="6a: Condom - Male"/>
    <s v="No"/>
    <s v="No"/>
    <s v="Yes"/>
    <x v="2"/>
    <n v="16"/>
    <s v="NO"/>
    <m/>
    <m/>
    <m/>
    <m/>
  </r>
  <r>
    <s v="Week 24"/>
    <s v="Northern"/>
    <s v="Nasarawa"/>
    <s v="Karu"/>
    <s v="Karu"/>
    <s v="Angwan Tiv"/>
    <x v="0"/>
    <s v="Cluster"/>
    <x v="0"/>
    <n v="29"/>
    <x v="5"/>
    <x v="0"/>
    <d v="2018-09-29T00:00:00"/>
    <s v="NA/KA/NK/JA/HE/04"/>
    <x v="2"/>
    <s v="C: Repeat Visit"/>
    <s v="Yes"/>
    <s v="2: Implant"/>
    <s v="Condom"/>
    <s v="No"/>
    <s v="No"/>
    <s v="No"/>
    <s v="Not Pregnant"/>
    <s v="6a: Condom - Male"/>
    <s v="Yes"/>
    <s v="Yes"/>
    <s v="Yes"/>
    <x v="1"/>
    <n v="19"/>
    <s v="NO"/>
    <m/>
    <m/>
    <m/>
    <m/>
  </r>
  <r>
    <s v="Week 24"/>
    <s v="Northern"/>
    <s v="Nasarawa"/>
    <s v="Karu"/>
    <s v="Karu"/>
    <s v="Angwan Tiv"/>
    <x v="0"/>
    <s v="Cluster"/>
    <x v="1"/>
    <n v="29"/>
    <x v="5"/>
    <x v="0"/>
    <d v="2018-09-29T00:00:00"/>
    <s v="NA/KA/NK/YE/CH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4"/>
    <s v="Northern"/>
    <s v="Nasarawa"/>
    <s v="Karu"/>
    <s v="Karu"/>
    <s v="Angwan Tiv"/>
    <x v="0"/>
    <s v="Cluster"/>
    <x v="1"/>
    <n v="29"/>
    <x v="5"/>
    <x v="0"/>
    <d v="2018-09-29T00:00:00"/>
    <s v="NA/KA/NK/HO/AI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4"/>
    <s v="Northern"/>
    <s v="Nasarawa"/>
    <s v="Karu"/>
    <s v="Karu"/>
    <s v="Angwan Tiv"/>
    <x v="0"/>
    <s v="Cluster"/>
    <x v="1"/>
    <n v="29"/>
    <x v="5"/>
    <x v="0"/>
    <d v="2018-09-29T00:00:00"/>
    <s v="NA/KA/NK/RA/AM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5"/>
    <s v="Northern"/>
    <s v="Nasarawa"/>
    <s v="Karu"/>
    <s v="Karu"/>
    <s v="Mararaba Gurku"/>
    <x v="1"/>
    <s v="Cluster"/>
    <x v="0"/>
    <n v="3"/>
    <x v="6"/>
    <x v="0"/>
    <d v="2018-10-03T00:00:00"/>
    <s v="NA/KA/MA/CH/FE/08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VE/MA/02"/>
    <x v="4"/>
    <s v="A: First Visit"/>
    <s v="Yes"/>
    <s v="0: No Method"/>
    <s v="Neither"/>
    <s v="No"/>
    <s v="No"/>
    <s v="No"/>
    <s v="Not Pregnant"/>
    <s v="6a: Condom - Male"/>
    <s v="No"/>
    <s v="No"/>
    <s v="Yes"/>
    <x v="2"/>
    <n v="16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NA/FL/01"/>
    <x v="2"/>
    <s v="C: Repeat Visit"/>
    <s v="Yes"/>
    <s v="3: Injection"/>
    <s v="Neither"/>
    <s v="No"/>
    <s v="No"/>
    <s v="No"/>
    <s v="Not Pregnant"/>
    <s v="0: No Method"/>
    <s v="No"/>
    <s v="Yes"/>
    <s v="No"/>
    <x v="1"/>
    <n v="19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GO/RA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5"/>
    <s v="Northern"/>
    <s v="Nasarawa"/>
    <s v="Karu"/>
    <s v="Karu"/>
    <s v="Angwan Tiv"/>
    <x v="0"/>
    <s v="Cluster"/>
    <x v="0"/>
    <n v="6"/>
    <x v="6"/>
    <x v="0"/>
    <d v="2018-10-06T00:00:00"/>
    <s v="NA/KA/NK/QU/AB/01"/>
    <x v="4"/>
    <s v="A: First Visit"/>
    <s v="Yes"/>
    <s v="0: No Method"/>
    <s v="Neither"/>
    <s v="No"/>
    <s v="No"/>
    <s v="No"/>
    <s v="Not Pregnant"/>
    <s v="6a: Condom - Male"/>
    <s v="No"/>
    <s v="No"/>
    <s v="Yes"/>
    <x v="2"/>
    <n v="16"/>
    <s v="NO"/>
    <m/>
    <m/>
    <m/>
    <m/>
  </r>
  <r>
    <s v="Week 25"/>
    <s v="Northern"/>
    <s v="Nasarawa"/>
    <s v="Karu"/>
    <s v="Karu"/>
    <s v="Angwan Tiv"/>
    <x v="0"/>
    <s v="Cluster"/>
    <x v="0"/>
    <n v="6"/>
    <x v="6"/>
    <x v="0"/>
    <d v="2018-10-06T00:00:00"/>
    <s v="NA/KA/NK/HA/GR/01"/>
    <x v="1"/>
    <s v="B: Follow-up Visit (e.g. method cont.)"/>
    <s v="Yes"/>
    <s v="3: Injection"/>
    <s v="Neither"/>
    <s v="No"/>
    <s v="No"/>
    <s v="No"/>
    <s v="Not Pregnant"/>
    <s v="3d: Injection - Sayana Press"/>
    <s v="No"/>
    <s v="Yes"/>
    <b v="0"/>
    <x v="1"/>
    <n v="15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AB/TI/01"/>
    <x v="3"/>
    <s v="C: Repeat Visit"/>
    <s v="Yes"/>
    <s v="3: Injection"/>
    <s v="Neither"/>
    <s v="No"/>
    <s v="No"/>
    <s v="No"/>
    <s v="Not Pregnant"/>
    <s v="0: No Method"/>
    <s v="Yes"/>
    <s v="Yes"/>
    <s v="No"/>
    <x v="1"/>
    <n v="18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MO/JE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MA/LI/04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FA/DE/01"/>
    <x v="4"/>
    <s v="A: First Visit"/>
    <s v="Yes"/>
    <s v="0: No Method"/>
    <s v="Neither"/>
    <s v="No"/>
    <s v="No"/>
    <s v="No"/>
    <s v="Not Pregnant"/>
    <s v="6b: Condom - Female"/>
    <s v="No"/>
    <s v="No"/>
    <s v="Yes"/>
    <x v="2"/>
    <n v="16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WA/SA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5"/>
    <s v="Northern"/>
    <s v="Nasarawa"/>
    <s v="Karu"/>
    <s v="Karu"/>
    <s v="Angwan Tiv"/>
    <x v="0"/>
    <s v="Cluster"/>
    <x v="0"/>
    <n v="6"/>
    <x v="6"/>
    <x v="0"/>
    <d v="2018-10-06T00:00:00"/>
    <s v="NA/KA/NK/HO/RA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NA/RA/01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JA/R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RA/AM/02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HO/AI/01"/>
    <x v="4"/>
    <s v="C: Repea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5"/>
    <s v="Northern"/>
    <s v="Nasarawa"/>
    <s v="Karu"/>
    <s v="Karu"/>
    <s v="Angwan Tiv"/>
    <x v="0"/>
    <s v="Cluster"/>
    <x v="1"/>
    <n v="6"/>
    <x v="6"/>
    <x v="0"/>
    <d v="2018-10-06T00:00:00"/>
    <s v="NA/KA/NK/PR/HA/01"/>
    <x v="3"/>
    <s v="C: Repea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6"/>
    <s v="Northern"/>
    <s v="Nasarawa"/>
    <s v="Karu"/>
    <s v="Karu"/>
    <s v="Mararaba Gurku"/>
    <x v="1"/>
    <s v="Cluster"/>
    <x v="2"/>
    <n v="10"/>
    <x v="6"/>
    <x v="0"/>
    <d v="2018-10-10T00:00:00"/>
    <s v="NA/KA/MA/FA/HA/04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NO"/>
    <m/>
    <m/>
    <m/>
    <m/>
  </r>
  <r>
    <s v="Week 26"/>
    <s v="Northern"/>
    <s v="Nasarawa"/>
    <s v="Karu"/>
    <s v="Karu"/>
    <s v="Mararaba Gurku"/>
    <x v="1"/>
    <s v="Cluster"/>
    <x v="2"/>
    <n v="10"/>
    <x v="6"/>
    <x v="0"/>
    <d v="2018-10-10T00:00:00"/>
    <s v="NA/KA/MA/BI/FA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26"/>
    <s v="Northern"/>
    <s v="Nasarawa"/>
    <s v="Karu"/>
    <s v="Karu"/>
    <s v="Mararaba Gurku"/>
    <x v="1"/>
    <s v="Cluster"/>
    <x v="2"/>
    <n v="10"/>
    <x v="6"/>
    <x v="0"/>
    <d v="2018-10-10T00:00:00"/>
    <s v="NA/KA/MA/HA/MA/06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6"/>
    <s v="Northern"/>
    <s v="Nasarawa"/>
    <s v="Karu"/>
    <s v="Karu"/>
    <s v="Mararaba Gurku"/>
    <x v="1"/>
    <s v="Cluster"/>
    <x v="2"/>
    <n v="10"/>
    <x v="6"/>
    <x v="0"/>
    <d v="2018-10-10T00:00:00"/>
    <s v="NA/KA/MA/VI/AN/04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26"/>
    <s v="Northern"/>
    <s v="Nasarawa"/>
    <s v="Karu"/>
    <s v="Karu"/>
    <s v="Mararaba Gurku"/>
    <x v="1"/>
    <s v="Cluster"/>
    <x v="2"/>
    <n v="10"/>
    <x v="6"/>
    <x v="0"/>
    <d v="2018-10-10T00:00:00"/>
    <s v="NA/KA/MA/RU/HA/04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6"/>
    <s v="Northern"/>
    <s v="Nasarawa"/>
    <s v="Karu"/>
    <s v="Karu"/>
    <s v="Mararaba Gurku"/>
    <x v="1"/>
    <s v="Cluster"/>
    <x v="2"/>
    <n v="10"/>
    <x v="6"/>
    <x v="0"/>
    <d v="2018-10-10T00:00:00"/>
    <s v="NA/KA/MA/AI/MA/07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26"/>
    <s v="Northern"/>
    <s v="Nasarawa"/>
    <s v="Karu"/>
    <s v="Karu"/>
    <s v="Mararaba Gurku"/>
    <x v="1"/>
    <s v="Cluster"/>
    <x v="2"/>
    <n v="10"/>
    <x v="6"/>
    <x v="0"/>
    <d v="2018-10-10T00:00:00"/>
    <s v="NA/KA/MA/HA/RU/05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s v="NO"/>
    <m/>
    <m/>
    <m/>
    <m/>
  </r>
  <r>
    <s v="Week 26"/>
    <s v="Northern"/>
    <s v="Nasarawa"/>
    <s v="Karu"/>
    <s v="Karu"/>
    <s v="Mararaba Gurku"/>
    <x v="1"/>
    <s v="Cluster"/>
    <x v="2"/>
    <n v="10"/>
    <x v="6"/>
    <x v="0"/>
    <d v="2018-10-10T00:00:00"/>
    <s v="NA/KA/MA/ZA/SA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6"/>
    <s v="Northern"/>
    <s v="Nasarawa"/>
    <s v="Karu"/>
    <s v="Karu"/>
    <s v="Mararaba Gurku"/>
    <x v="1"/>
    <s v="Cluster"/>
    <x v="0"/>
    <n v="12"/>
    <x v="6"/>
    <x v="0"/>
    <d v="2018-10-12T00:00:00"/>
    <s v="NA/KA/MA/SH/FA/06"/>
    <x v="2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9"/>
    <s v="NO"/>
    <m/>
    <m/>
    <m/>
    <m/>
  </r>
  <r>
    <s v="Week 26"/>
    <s v="Northern"/>
    <s v="Nasarawa"/>
    <s v="Karu"/>
    <s v="Karu"/>
    <s v="Mararaba Gurku"/>
    <x v="1"/>
    <s v="Cluster"/>
    <x v="2"/>
    <n v="12"/>
    <x v="6"/>
    <x v="0"/>
    <d v="2018-10-12T00:00:00"/>
    <s v="NA/KA/MA/HA/RA/01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6"/>
    <s v="NO"/>
    <m/>
    <m/>
    <m/>
    <m/>
  </r>
  <r>
    <s v="Week 26"/>
    <s v="Northern"/>
    <s v="Nasarawa"/>
    <s v="Karu"/>
    <s v="Karu"/>
    <s v="Mararaba Gurku"/>
    <x v="1"/>
    <s v="Cluster"/>
    <x v="2"/>
    <n v="12"/>
    <x v="6"/>
    <x v="0"/>
    <d v="2018-10-12T00:00:00"/>
    <s v="NA/KA/MA/SH/RU/05"/>
    <x v="3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8"/>
    <s v="NO"/>
    <m/>
    <m/>
    <m/>
    <m/>
  </r>
  <r>
    <s v="Week 26"/>
    <s v="Northern"/>
    <s v="Nasarawa"/>
    <s v="Karu"/>
    <s v="Karu"/>
    <s v="Mararaba Gurku"/>
    <x v="1"/>
    <s v="Cluster"/>
    <x v="2"/>
    <n v="12"/>
    <x v="6"/>
    <x v="0"/>
    <d v="2018-10-12T00:00:00"/>
    <s v="NA/KA/MA/ZA/BI/01"/>
    <x v="0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7"/>
    <s v="NO"/>
    <m/>
    <m/>
    <m/>
    <m/>
  </r>
  <r>
    <s v="Week 26"/>
    <s v="Northern"/>
    <s v="Nasarawa"/>
    <s v="Karu"/>
    <s v="Karu"/>
    <s v="Mararaba Gurku"/>
    <x v="1"/>
    <s v="Cluster"/>
    <x v="2"/>
    <n v="12"/>
    <x v="6"/>
    <x v="0"/>
    <d v="2018-10-12T00:00:00"/>
    <s v="NA/KA/MA/HA/MA/01"/>
    <x v="0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YES"/>
    <s v="19/10/2018"/>
    <s v="Infection"/>
    <s v="Metronidazole, doxycycline "/>
    <s v="400mg tds 5/7, 100mg bd 5/7"/>
  </r>
  <r>
    <s v="Week 26"/>
    <s v="Northern"/>
    <s v="Nasarawa"/>
    <s v="Karu"/>
    <s v="Karu"/>
    <s v="Mararaba Gurku"/>
    <x v="1"/>
    <s v="Cluster"/>
    <x v="2"/>
    <n v="12"/>
    <x v="6"/>
    <x v="0"/>
    <d v="2018-10-12T00:00:00"/>
    <s v="NA/KA/MA/BI/FA/03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6"/>
    <s v="Northern"/>
    <s v="Nasarawa"/>
    <s v="Karu"/>
    <s v="Karu"/>
    <s v="Mararaba Gurku"/>
    <x v="1"/>
    <s v="Cluster"/>
    <x v="2"/>
    <n v="12"/>
    <x v="6"/>
    <x v="0"/>
    <d v="2018-10-12T00:00:00"/>
    <s v="NA/KA/MA/RU/AM/03"/>
    <x v="0"/>
    <s v="A: First Visit"/>
    <s v="Yes"/>
    <s v="0: No Method"/>
    <s v="Neither"/>
    <s v="No"/>
    <s v="No"/>
    <s v="No"/>
    <s v="Not Pregnant"/>
    <s v="6a: Condom - Male"/>
    <s v="No"/>
    <s v="No"/>
    <s v="Yes"/>
    <x v="2"/>
    <n v="17"/>
    <s v="YES"/>
    <s v="19/10/2018"/>
    <s v="Infection"/>
    <s v="Metronidazole, doxycycline "/>
    <s v="400mg tds 5/7, 100mg bd 5/7"/>
  </r>
  <r>
    <s v="Week 26"/>
    <s v="Northern"/>
    <s v="Nasarawa"/>
    <s v="Karu"/>
    <s v="Karu"/>
    <s v="Mararaba Gurku"/>
    <x v="1"/>
    <s v="Cluster"/>
    <x v="2"/>
    <n v="12"/>
    <x v="6"/>
    <x v="0"/>
    <d v="2018-10-12T00:00:00"/>
    <s v="NA/KA/MA/HA/RU/05"/>
    <x v="2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9"/>
    <s v="NO"/>
    <m/>
    <m/>
    <m/>
    <m/>
  </r>
  <r>
    <s v="Week 26"/>
    <s v="Northern"/>
    <s v="Nasarawa"/>
    <s v="Karu"/>
    <s v="Karu"/>
    <s v="Mararaba Gurku"/>
    <x v="1"/>
    <s v="Cluster"/>
    <x v="2"/>
    <n v="12"/>
    <x v="6"/>
    <x v="0"/>
    <d v="2018-10-12T00:00:00"/>
    <s v="NA/KA/MA/ZA/SA/01"/>
    <x v="0"/>
    <s v="A: First Visit"/>
    <s v="Yes"/>
    <s v="0: No Method"/>
    <s v="Neither"/>
    <s v="No"/>
    <s v="No"/>
    <s v="No"/>
    <s v="Not Pregnant"/>
    <s v="6a: Condom - Male"/>
    <s v="No"/>
    <s v="No"/>
    <s v="Yes"/>
    <x v="2"/>
    <n v="17"/>
    <s v="NO"/>
    <m/>
    <m/>
    <m/>
    <m/>
  </r>
  <r>
    <s v="Week 26"/>
    <s v="Northern"/>
    <s v="Nasarawa"/>
    <s v="Karu"/>
    <s v="Karu"/>
    <s v="Mararaba Gurku"/>
    <x v="1"/>
    <s v="Cluster"/>
    <x v="2"/>
    <n v="12"/>
    <x v="6"/>
    <x v="0"/>
    <d v="2018-10-12T00:00:00"/>
    <s v="NA/KA/MA/NA/ZU/01"/>
    <x v="3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8"/>
    <s v="NO"/>
    <m/>
    <m/>
    <m/>
    <m/>
  </r>
  <r>
    <s v="Week 26"/>
    <s v="Northern"/>
    <s v="Nasarawa"/>
    <s v="Karu"/>
    <s v="Karu"/>
    <s v="Mararaba Gurku"/>
    <x v="1"/>
    <s v="Cluster"/>
    <x v="2"/>
    <n v="12"/>
    <x v="6"/>
    <x v="0"/>
    <d v="2018-10-12T00:00:00"/>
    <s v="NA/KA/MA/ZA/HU/04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NO"/>
    <m/>
    <m/>
    <m/>
    <m/>
  </r>
  <r>
    <s v="Week 26"/>
    <s v="Northern"/>
    <s v="Nasarawa"/>
    <s v="Karu"/>
    <s v="Karu"/>
    <s v="Mararaba Gurku"/>
    <x v="1"/>
    <s v="Cluster"/>
    <x v="2"/>
    <n v="12"/>
    <x v="6"/>
    <x v="0"/>
    <d v="2018-10-12T00:00:00"/>
    <s v="NA/KA/MA/HU/KH/03"/>
    <x v="4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6"/>
    <s v="NO"/>
    <m/>
    <m/>
    <m/>
    <m/>
  </r>
  <r>
    <s v="Week 26"/>
    <s v="Northern"/>
    <s v="Nasarawa"/>
    <s v="Karu"/>
    <s v="Karu"/>
    <s v="Mararaba Gurku"/>
    <x v="1"/>
    <s v="Cluster"/>
    <x v="2"/>
    <n v="12"/>
    <x v="6"/>
    <x v="0"/>
    <d v="2018-10-12T00:00:00"/>
    <s v="NA/KA/MA/ZA/HA/05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6"/>
    <s v="Northern"/>
    <s v="Nasarawa"/>
    <s v="Karu"/>
    <s v="Karu"/>
    <s v="Mararaba Gurku"/>
    <x v="1"/>
    <s v="Cluster"/>
    <x v="0"/>
    <n v="12"/>
    <x v="6"/>
    <x v="0"/>
    <d v="2018-10-12T00:00:00"/>
    <s v="NA/KA/MA/HA/ZA/04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s v="YES"/>
    <s v="19/10/2018"/>
    <s v="Infection"/>
    <s v="Metronidazole, doxycycline "/>
    <s v="400mg tds 5/7, 100mg bd 5/7"/>
  </r>
  <r>
    <s v="Week 26"/>
    <s v="Northern"/>
    <s v="Nasarawa"/>
    <s v="Karu"/>
    <s v="Karu"/>
    <s v="Mararaba Gurku"/>
    <x v="1"/>
    <s v="Cluster"/>
    <x v="0"/>
    <n v="12"/>
    <x v="6"/>
    <x v="0"/>
    <d v="2018-10-12T00:00:00"/>
    <s v="NA/KA/MA/HA/RA/06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26"/>
    <s v="Northern"/>
    <s v="Nasarawa"/>
    <s v="Karu"/>
    <s v="Karu"/>
    <s v="Angwan Tiv"/>
    <x v="0"/>
    <s v="Cluster"/>
    <x v="0"/>
    <n v="8"/>
    <x v="6"/>
    <x v="0"/>
    <d v="2018-10-08T00:00:00"/>
    <s v="NA/KA/NK/FA/JO/01"/>
    <x v="0"/>
    <s v="A: First Visit"/>
    <s v="Yes"/>
    <s v="0: No Method"/>
    <s v="Neither"/>
    <s v="Yes"/>
    <s v="Yes"/>
    <s v="Yes"/>
    <s v="Not Pregnant"/>
    <s v="6a: Condom - Male"/>
    <s v="No"/>
    <s v="No"/>
    <s v="Yes"/>
    <x v="2"/>
    <n v="17"/>
    <s v="NO"/>
    <m/>
    <m/>
    <m/>
    <m/>
  </r>
  <r>
    <s v="Week 26"/>
    <s v="Northern"/>
    <s v="Nasarawa"/>
    <s v="Karu"/>
    <s v="Karu"/>
    <s v="Angwan Tiv"/>
    <x v="0"/>
    <s v="Cluster"/>
    <x v="0"/>
    <n v="8"/>
    <x v="6"/>
    <x v="0"/>
    <d v="2018-10-08T00:00:00"/>
    <s v="NA/KA/NK/LO/MA/02"/>
    <x v="2"/>
    <s v="A: First Visit"/>
    <s v="Yes"/>
    <s v="0: No Method"/>
    <s v="Neither"/>
    <s v="Yes"/>
    <s v="Yes"/>
    <s v="Yes"/>
    <s v="Not Pregnant"/>
    <s v="3d: Injection - Sayana Press"/>
    <s v="Yes"/>
    <s v="No"/>
    <b v="0"/>
    <x v="4"/>
    <n v="19"/>
    <s v="NO"/>
    <m/>
    <m/>
    <m/>
    <m/>
  </r>
  <r>
    <s v="Week 26"/>
    <s v="Northern"/>
    <s v="Nasarawa"/>
    <s v="Karu"/>
    <s v="Karu"/>
    <s v="Angwan Tiv"/>
    <x v="0"/>
    <s v="Cluster"/>
    <x v="0"/>
    <n v="9"/>
    <x v="6"/>
    <x v="0"/>
    <d v="2018-10-09T00:00:00"/>
    <s v="NA/KA/NK/GR/AD/03"/>
    <x v="3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8"/>
    <s v="NO"/>
    <m/>
    <m/>
    <m/>
    <m/>
  </r>
  <r>
    <s v="Week 26"/>
    <s v="Northern"/>
    <s v="Nasarawa"/>
    <s v="Karu"/>
    <s v="Karu"/>
    <s v="Angwan Tiv"/>
    <x v="0"/>
    <s v="Cluster"/>
    <x v="0"/>
    <n v="9"/>
    <x v="6"/>
    <x v="0"/>
    <d v="2018-10-09T00:00:00"/>
    <s v="NA/KA/NK/RU/GR/03"/>
    <x v="3"/>
    <s v="A: First Visit"/>
    <s v="Yes"/>
    <s v="0: No Method"/>
    <s v="Neither"/>
    <s v="Yes"/>
    <s v="Yes"/>
    <s v="Yes"/>
    <s v="Not Pregnant"/>
    <s v="3d: Injection - Sayana Press"/>
    <s v="Yes"/>
    <s v="No"/>
    <b v="0"/>
    <x v="4"/>
    <n v="18"/>
    <s v="NO"/>
    <m/>
    <m/>
    <m/>
    <m/>
  </r>
  <r>
    <s v="Week 26"/>
    <s v="Northern"/>
    <s v="Nasarawa"/>
    <s v="Karu"/>
    <s v="Karu"/>
    <s v="Angwan Tiv"/>
    <x v="0"/>
    <s v="Cluster"/>
    <x v="0"/>
    <n v="9"/>
    <x v="6"/>
    <x v="0"/>
    <d v="2018-10-09T00:00:00"/>
    <s v="NA/KA/NK/RU/PA/04"/>
    <x v="2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9"/>
    <s v="NO"/>
    <m/>
    <m/>
    <m/>
    <m/>
  </r>
  <r>
    <s v="Week 26"/>
    <s v="Northern"/>
    <s v="Nasarawa"/>
    <s v="Karu"/>
    <s v="Karu"/>
    <s v="Angwan Tiv"/>
    <x v="0"/>
    <s v="Cluster"/>
    <x v="0"/>
    <n v="10"/>
    <x v="6"/>
    <x v="0"/>
    <d v="2018-10-10T00:00:00"/>
    <s v="NA/KA/NK/MA/AG/01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6"/>
    <s v="Northern"/>
    <s v="Nasarawa"/>
    <s v="Karu"/>
    <s v="Karu"/>
    <s v="Angwan Tiv"/>
    <x v="0"/>
    <s v="Cluster"/>
    <x v="0"/>
    <n v="11"/>
    <x v="6"/>
    <x v="0"/>
    <d v="2018-10-11T00:00:00"/>
    <s v="NA/KA/NK/PR/HA/01"/>
    <x v="3"/>
    <s v="C: Repeat Visit"/>
    <s v="Yes"/>
    <s v="0: No Method"/>
    <s v="Neither"/>
    <s v="No"/>
    <s v="No"/>
    <s v="No"/>
    <s v="Not Pregnant"/>
    <s v="3b: Injection - Noristerat"/>
    <s v="No"/>
    <s v="No"/>
    <s v="Yes"/>
    <x v="2"/>
    <n v="18"/>
    <s v="YES"/>
    <d v="2018-11-10T00:00:00"/>
    <s v="Infection"/>
    <s v="Amoxyl, Flagyl"/>
    <s v="tds 5/7, tds 5/7"/>
  </r>
  <r>
    <s v="Week 26"/>
    <s v="Northern"/>
    <s v="Nasarawa"/>
    <s v="Karu"/>
    <s v="Karu"/>
    <s v="Angwan Tiv"/>
    <x v="0"/>
    <s v="Cluster"/>
    <x v="0"/>
    <n v="11"/>
    <x v="6"/>
    <x v="0"/>
    <d v="2018-10-11T00:00:00"/>
    <s v="NA/KA/NK/GO/KA/03"/>
    <x v="4"/>
    <s v="B: Follow-up Visit (e.g. method cont.)"/>
    <s v="Yes"/>
    <s v="3: Injection"/>
    <s v="Neither"/>
    <s v="No"/>
    <s v="No"/>
    <s v="No"/>
    <s v="Not Pregnant"/>
    <s v="3d: Injection - Sayana Press"/>
    <s v="Yes"/>
    <s v="Yes"/>
    <b v="0"/>
    <x v="1"/>
    <n v="16"/>
    <s v="NO"/>
    <m/>
    <m/>
    <m/>
    <m/>
  </r>
  <r>
    <s v="Week 26"/>
    <s v="Northern"/>
    <s v="Nasarawa"/>
    <s v="Karu"/>
    <s v="Karu"/>
    <s v="Angwan Tiv"/>
    <x v="0"/>
    <s v="Cluster"/>
    <x v="0"/>
    <n v="12"/>
    <x v="6"/>
    <x v="0"/>
    <d v="2018-10-12T00:00:00"/>
    <s v="NA/KA/NK/CA/AB/01"/>
    <x v="2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9"/>
    <s v="NO"/>
    <m/>
    <m/>
    <m/>
    <m/>
  </r>
  <r>
    <s v="Week 26"/>
    <s v="Northern"/>
    <s v="Nasarawa"/>
    <s v="Karu"/>
    <s v="Karu"/>
    <s v="Angwan Tiv"/>
    <x v="0"/>
    <s v="Cluster"/>
    <x v="0"/>
    <n v="12"/>
    <x v="6"/>
    <x v="0"/>
    <d v="2018-10-12T00:00:00"/>
    <s v="NA/KA/NK/JU/NA/05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6"/>
    <s v="Northern"/>
    <s v="Nasarawa"/>
    <s v="Karu"/>
    <s v="Karu"/>
    <s v="Angwan Tiv"/>
    <x v="0"/>
    <s v="Cluster"/>
    <x v="0"/>
    <n v="12"/>
    <x v="6"/>
    <x v="0"/>
    <d v="2018-10-12T00:00:00"/>
    <s v="NA/KA/NK/ME/MS/03"/>
    <x v="2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NO"/>
    <m/>
    <m/>
    <m/>
    <m/>
  </r>
  <r>
    <s v="Week 26"/>
    <s v="Northern"/>
    <s v="Nasarawa"/>
    <s v="Karu"/>
    <s v="Karu"/>
    <s v="Angwan Tiv"/>
    <x v="0"/>
    <s v="Cluster"/>
    <x v="1"/>
    <n v="13"/>
    <x v="6"/>
    <x v="0"/>
    <d v="2018-10-13T00:00:00"/>
    <s v="NA/KA/NK/BL/FL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6"/>
    <s v="Northern"/>
    <s v="Nasarawa"/>
    <s v="Karu"/>
    <s v="Karu"/>
    <s v="Angwan Tiv"/>
    <x v="0"/>
    <s v="Cluster"/>
    <x v="1"/>
    <n v="13"/>
    <x v="6"/>
    <x v="0"/>
    <d v="2018-10-13T00:00:00"/>
    <s v="NA/KA/NK/ES/JA/03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6"/>
    <s v="Northern"/>
    <s v="Nasarawa"/>
    <s v="Karu"/>
    <s v="Karu"/>
    <s v="Angwan Tiv"/>
    <x v="0"/>
    <s v="Cluster"/>
    <x v="1"/>
    <n v="13"/>
    <x v="6"/>
    <x v="0"/>
    <d v="2018-10-13T00:00:00"/>
    <s v="NA/KA/NK/JA/HA/02"/>
    <x v="1"/>
    <s v="C: Repeat Visit"/>
    <s v="Yes"/>
    <s v="5: Condoms"/>
    <s v="Neither"/>
    <s v="No"/>
    <s v="No"/>
    <s v="No"/>
    <s v="Not Pregnant"/>
    <s v="6a: Condom - Male"/>
    <s v="No"/>
    <s v="No"/>
    <s v="Yes"/>
    <x v="2"/>
    <n v="15"/>
    <s v="NO"/>
    <m/>
    <m/>
    <m/>
    <m/>
  </r>
  <r>
    <s v="Week 27"/>
    <s v="Northern"/>
    <s v="Nasarawa"/>
    <s v="Karu"/>
    <s v="Karu"/>
    <s v="Mararaba Gurku"/>
    <x v="1"/>
    <s v="Cluster"/>
    <x v="0"/>
    <n v="15"/>
    <x v="6"/>
    <x v="0"/>
    <d v="2018-10-15T00:00:00"/>
    <s v="NA/KA/MA/GR/VI/03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27"/>
    <s v="Northern"/>
    <s v="Nasarawa"/>
    <s v="Karu"/>
    <s v="Karu"/>
    <s v="Mararaba Gurku"/>
    <x v="1"/>
    <s v="Cluster"/>
    <x v="0"/>
    <n v="16"/>
    <x v="6"/>
    <x v="0"/>
    <d v="2018-10-16T00:00:00"/>
    <s v="NA/KA/MA/BL/AD/04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NO"/>
    <m/>
    <m/>
    <m/>
    <m/>
  </r>
  <r>
    <s v="Week 27"/>
    <s v="Northern"/>
    <s v="Nasarawa"/>
    <s v="Karu"/>
    <s v="Karu"/>
    <s v="Mararaba Gurku"/>
    <x v="1"/>
    <s v="Cluster"/>
    <x v="0"/>
    <n v="17"/>
    <x v="6"/>
    <x v="0"/>
    <d v="2018-10-17T00:00:00"/>
    <s v="NA/KA/MA/UM/FA/02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27"/>
    <s v="Northern"/>
    <s v="Nasarawa"/>
    <s v="Karu"/>
    <s v="Karu"/>
    <s v="Mararaba Gurku"/>
    <x v="1"/>
    <s v="Cluster"/>
    <x v="2"/>
    <n v="18"/>
    <x v="6"/>
    <x v="0"/>
    <d v="2018-10-18T00:00:00"/>
    <s v="NA/KA/MA/FA/HA/03"/>
    <x v="3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NO"/>
    <m/>
    <m/>
    <m/>
    <m/>
  </r>
  <r>
    <s v="Week 27"/>
    <s v="Northern"/>
    <s v="Nasarawa"/>
    <s v="Karu"/>
    <s v="Karu"/>
    <s v="Mararaba Gurku"/>
    <x v="1"/>
    <s v="Cluster"/>
    <x v="0"/>
    <n v="19"/>
    <x v="6"/>
    <x v="0"/>
    <d v="2018-10-19T00:00:00"/>
    <s v="NA/KA/MA/JO/GR/01"/>
    <x v="2"/>
    <s v="A: First Visit"/>
    <s v="Yes"/>
    <s v="0: No Method"/>
    <s v="Neither"/>
    <s v="Yes"/>
    <s v="Yes"/>
    <s v="Yes"/>
    <s v="Not Pregnant"/>
    <s v="2a: Implant - Jadelle"/>
    <s v="Yes"/>
    <s v="No"/>
    <s v="Yes"/>
    <x v="2"/>
    <n v="19"/>
    <s v="NO"/>
    <m/>
    <m/>
    <m/>
    <m/>
  </r>
  <r>
    <s v="Week 27"/>
    <s v="Northern"/>
    <s v="Nasarawa"/>
    <s v="Karu"/>
    <s v="Karu"/>
    <s v="Mararaba Gurku"/>
    <x v="1"/>
    <s v="Cluster"/>
    <x v="0"/>
    <n v="19"/>
    <x v="6"/>
    <x v="0"/>
    <d v="2018-10-19T00:00:00"/>
    <s v="NA/KA/MA/RU/MA/02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27"/>
    <s v="Northern"/>
    <s v="Nasarawa"/>
    <s v="Karu"/>
    <s v="Karu"/>
    <s v="Mararaba Gurku"/>
    <x v="1"/>
    <s v="Cluster"/>
    <x v="0"/>
    <n v="19"/>
    <x v="6"/>
    <x v="0"/>
    <d v="2018-10-19T00:00:00"/>
    <s v="NA/KA/MA/PH/KA/02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27"/>
    <s v="Northern"/>
    <s v="Nasarawa"/>
    <s v="Karu"/>
    <s v="Karu"/>
    <s v="Angwan Tiv"/>
    <x v="0"/>
    <s v="Cluster"/>
    <x v="0"/>
    <n v="15"/>
    <x v="6"/>
    <x v="0"/>
    <d v="2018-10-15T00:00:00"/>
    <s v="NA/KA/NK/RU/PE/03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7"/>
    <s v="Northern"/>
    <s v="Nasarawa"/>
    <s v="Karu"/>
    <s v="Karu"/>
    <s v="Angwan Tiv"/>
    <x v="0"/>
    <s v="Cluster"/>
    <x v="0"/>
    <n v="16"/>
    <x v="6"/>
    <x v="0"/>
    <d v="2018-10-16T00:00:00"/>
    <s v="NA/KA/NK/ED/GI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NO"/>
    <m/>
    <m/>
    <m/>
    <m/>
  </r>
  <r>
    <s v="Week 27"/>
    <s v="Northern"/>
    <s v="Nasarawa"/>
    <s v="Karu"/>
    <s v="Karu"/>
    <s v="Angwan Tiv"/>
    <x v="0"/>
    <s v="Cluster"/>
    <x v="0"/>
    <n v="16"/>
    <x v="6"/>
    <x v="0"/>
    <d v="2018-10-16T00:00:00"/>
    <s v="NA/KA/NK/GR/NA/04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5"/>
    <s v="NO"/>
    <m/>
    <m/>
    <m/>
    <m/>
  </r>
  <r>
    <s v="Week 27"/>
    <s v="Northern"/>
    <s v="Nasarawa"/>
    <s v="Karu"/>
    <s v="Karu"/>
    <s v="Angwan Tiv"/>
    <x v="0"/>
    <s v="Cluster"/>
    <x v="0"/>
    <n v="16"/>
    <x v="6"/>
    <x v="0"/>
    <d v="2018-10-16T00:00:00"/>
    <s v="NA/KA/NK/RE/GL/02"/>
    <x v="3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8"/>
    <s v="NO"/>
    <m/>
    <m/>
    <m/>
    <m/>
  </r>
  <r>
    <s v="Week 27"/>
    <s v="Northern"/>
    <s v="Nasarawa"/>
    <s v="Karu"/>
    <s v="Karu"/>
    <s v="Angwan Tiv"/>
    <x v="0"/>
    <s v="Cluster"/>
    <x v="0"/>
    <n v="17"/>
    <x v="6"/>
    <x v="0"/>
    <d v="2018-10-17T00:00:00"/>
    <s v="NA/KA/NK/GL/FA/03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s v="NO"/>
    <m/>
    <m/>
    <m/>
    <m/>
  </r>
  <r>
    <s v="Week 27"/>
    <s v="Northern"/>
    <s v="Nasarawa"/>
    <s v="Karu"/>
    <s v="Karu"/>
    <s v="Angwan Tiv"/>
    <x v="0"/>
    <s v="Cluster"/>
    <x v="0"/>
    <n v="17"/>
    <x v="6"/>
    <x v="0"/>
    <d v="2018-10-17T00:00:00"/>
    <s v="NA/KA/NK/EN/MA/01"/>
    <x v="2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9"/>
    <s v="NO"/>
    <m/>
    <m/>
    <m/>
    <m/>
  </r>
  <r>
    <s v="Week 27"/>
    <s v="Northern"/>
    <s v="Nasarawa"/>
    <s v="Karu"/>
    <s v="Karu"/>
    <s v="Angwan Tiv"/>
    <x v="0"/>
    <s v="Cluster"/>
    <x v="0"/>
    <n v="18"/>
    <x v="6"/>
    <x v="0"/>
    <d v="2018-10-18T00:00:00"/>
    <s v="NA/KA/NK/BL/GL/01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s v="NO"/>
    <m/>
    <m/>
    <m/>
    <m/>
  </r>
  <r>
    <s v="Week 27"/>
    <s v="Northern"/>
    <s v="Nasarawa"/>
    <s v="Karu"/>
    <s v="Karu"/>
    <s v="Angwan Tiv"/>
    <x v="0"/>
    <s v="Cluster"/>
    <x v="1"/>
    <n v="20"/>
    <x v="6"/>
    <x v="0"/>
    <d v="2018-10-20T00:00:00"/>
    <s v="NA/KA/NK/FA/JA/08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7"/>
    <s v="Northern"/>
    <s v="Nasarawa"/>
    <s v="Karu"/>
    <s v="Karu"/>
    <s v="Angwan Tiv"/>
    <x v="0"/>
    <s v="Cluster"/>
    <x v="0"/>
    <n v="20"/>
    <x v="6"/>
    <x v="0"/>
    <d v="2018-10-20T00:00:00"/>
    <s v="NA/KA/NK/FA/LI/01"/>
    <x v="1"/>
    <s v="B: Follow-up Visit (e.g. method cont.)"/>
    <s v="Yes"/>
    <s v="3: Injection"/>
    <s v="Neither"/>
    <s v="No"/>
    <s v="No"/>
    <s v="No"/>
    <s v="Not Pregnant"/>
    <s v="3d: Injection - Sayana Press"/>
    <s v="No"/>
    <s v="Yes"/>
    <b v="0"/>
    <x v="1"/>
    <n v="15"/>
    <s v="NO"/>
    <m/>
    <m/>
    <m/>
    <m/>
  </r>
  <r>
    <s v="Week 27"/>
    <s v="Northern"/>
    <s v="Nasarawa"/>
    <s v="Karu"/>
    <s v="Karu"/>
    <s v="Angwan Tiv"/>
    <x v="0"/>
    <s v="Cluster"/>
    <x v="1"/>
    <n v="20"/>
    <x v="6"/>
    <x v="0"/>
    <d v="2018-10-20T00:00:00"/>
    <s v="NA/KA/NK/BR/PE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7"/>
    <s v="Northern"/>
    <s v="Nasarawa"/>
    <s v="Karu"/>
    <s v="Karu"/>
    <s v="Angwan Tiv"/>
    <x v="0"/>
    <s v="Cluster"/>
    <x v="1"/>
    <n v="20"/>
    <x v="6"/>
    <x v="0"/>
    <d v="2018-10-20T00:00:00"/>
    <s v="NA/KA/NK/BE/ES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7"/>
    <s v="Northern"/>
    <s v="Nasarawa"/>
    <s v="Karu"/>
    <s v="Karu"/>
    <s v="Angwan Tiv"/>
    <x v="0"/>
    <s v="Cluster"/>
    <x v="1"/>
    <n v="20"/>
    <x v="6"/>
    <x v="0"/>
    <d v="2018-10-20T00:00:00"/>
    <s v="NA/KA/NK/PA/JE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7"/>
    <s v="Northern"/>
    <s v="Nasarawa"/>
    <s v="Karu"/>
    <s v="Karu"/>
    <s v="Angwan Tiv"/>
    <x v="0"/>
    <s v="Cluster"/>
    <x v="1"/>
    <n v="20"/>
    <x v="6"/>
    <x v="0"/>
    <d v="2018-10-20T00:00:00"/>
    <s v="NA/KA/NK/BL/EZ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7"/>
    <s v="Northern"/>
    <s v="Nasarawa"/>
    <s v="Karu"/>
    <s v="Karu"/>
    <s v="Angwan Tiv"/>
    <x v="0"/>
    <s v="Cluster"/>
    <x v="1"/>
    <n v="20"/>
    <x v="6"/>
    <x v="0"/>
    <d v="2018-10-20T00:00:00"/>
    <s v="NA/KA/NK/FA/SA/01"/>
    <x v="0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s v="NO"/>
    <m/>
    <m/>
    <m/>
    <m/>
  </r>
  <r>
    <s v="Week 27"/>
    <s v="Northern"/>
    <s v="Nasarawa"/>
    <s v="Karu"/>
    <s v="Karu"/>
    <s v="Angwan Tiv"/>
    <x v="0"/>
    <s v="Cluster"/>
    <x v="1"/>
    <n v="20"/>
    <x v="6"/>
    <x v="0"/>
    <d v="2018-10-20T00:00:00"/>
    <s v="NA/KA/NK/MA/VI/02"/>
    <x v="0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7"/>
    <s v="NO"/>
    <m/>
    <m/>
    <m/>
    <m/>
  </r>
  <r>
    <s v="Week 27"/>
    <s v="Northern"/>
    <s v="Nasarawa"/>
    <s v="Karu"/>
    <s v="Karu"/>
    <s v="Angwan Tiv"/>
    <x v="0"/>
    <s v="Cluster"/>
    <x v="0"/>
    <n v="20"/>
    <x v="6"/>
    <x v="0"/>
    <d v="2018-10-20T00:00:00"/>
    <s v="NA/KA/NK/JA/HA/02"/>
    <x v="1"/>
    <s v="C: Repeat Visit"/>
    <s v="Yes"/>
    <s v="5: Condoms"/>
    <s v="Condom"/>
    <s v="No"/>
    <s v="No"/>
    <s v="No"/>
    <s v="Not Pregnant"/>
    <s v="6a: Condom - Male"/>
    <s v="No"/>
    <s v="Yes"/>
    <s v="Yes"/>
    <x v="1"/>
    <n v="15"/>
    <s v="NO"/>
    <m/>
    <m/>
    <m/>
    <m/>
  </r>
  <r>
    <s v="Week 28"/>
    <s v="Northern"/>
    <s v="Nasarawa"/>
    <s v="Karu"/>
    <s v="Karu"/>
    <s v="Mararaba Gurku"/>
    <x v="1"/>
    <s v="Cluster +"/>
    <x v="0"/>
    <n v="22"/>
    <x v="6"/>
    <x v="0"/>
    <d v="2018-10-22T00:00:00"/>
    <s v="NA/KA/MA/JO/DO/02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28"/>
    <s v="Northern"/>
    <s v="Nasarawa"/>
    <s v="Karu"/>
    <s v="Karu"/>
    <s v="Mararaba Gurku"/>
    <x v="1"/>
    <s v="Cluster +"/>
    <x v="0"/>
    <n v="22"/>
    <x v="6"/>
    <x v="0"/>
    <d v="2018-10-22T00:00:00"/>
    <s v="NA/KA/MA/NM/FA/03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28"/>
    <s v="Northern"/>
    <s v="Nasarawa"/>
    <s v="Karu"/>
    <s v="Karu"/>
    <s v="Mararaba Gurku"/>
    <x v="1"/>
    <s v="Cluster +"/>
    <x v="0"/>
    <n v="25"/>
    <x v="6"/>
    <x v="0"/>
    <d v="2018-10-25T00:00:00"/>
    <s v="NA/KA/MA/FA/MA/07"/>
    <x v="2"/>
    <s v="A: First Visit"/>
    <s v="Yes"/>
    <s v="0: No Method"/>
    <s v="Neither"/>
    <s v="Yes"/>
    <s v="Yes"/>
    <s v="Yes"/>
    <s v="Not Pregnant"/>
    <s v="2a: Implant - Jadelle"/>
    <s v="No"/>
    <s v="No"/>
    <s v="Yes"/>
    <x v="2"/>
    <n v="19"/>
    <s v="NO"/>
    <m/>
    <m/>
    <m/>
    <m/>
  </r>
  <r>
    <s v="Week 28"/>
    <s v="Northern"/>
    <s v="Nasarawa"/>
    <s v="Karu"/>
    <s v="Karu"/>
    <s v="Mararaba Gurku"/>
    <x v="1"/>
    <s v="Cluster +"/>
    <x v="0"/>
    <n v="26"/>
    <x v="6"/>
    <x v="0"/>
    <d v="2018-10-26T00:00:00"/>
    <s v="NA/KA/MA/SH/HA/01"/>
    <x v="2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s v="NO"/>
    <m/>
    <m/>
    <m/>
    <m/>
  </r>
  <r>
    <s v="Week 28"/>
    <s v="Northern"/>
    <s v="Nasarawa"/>
    <s v="Karu"/>
    <s v="Karu"/>
    <s v="Mararaba Gurku"/>
    <x v="1"/>
    <s v="Cluster +"/>
    <x v="2"/>
    <n v="26"/>
    <x v="6"/>
    <x v="0"/>
    <d v="2018-10-26T00:00:00"/>
    <s v="NA/KA/MA/IK/JU/01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s v="NO"/>
    <m/>
    <m/>
    <m/>
    <m/>
  </r>
  <r>
    <s v="Week 28"/>
    <s v="Northern"/>
    <s v="Nasarawa"/>
    <s v="Karu"/>
    <s v="Karu"/>
    <s v="Mararaba Gurku"/>
    <x v="1"/>
    <s v="Cluster +"/>
    <x v="2"/>
    <n v="26"/>
    <x v="6"/>
    <x v="0"/>
    <d v="2018-10-26T00:00:00"/>
    <s v="NA/KA/MA/WA/JU/05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8"/>
    <s v="Northern"/>
    <s v="Nasarawa"/>
    <s v="Karu"/>
    <s v="Karu"/>
    <s v="Mararaba Gurku"/>
    <x v="1"/>
    <s v="Cluster +"/>
    <x v="2"/>
    <n v="26"/>
    <x v="6"/>
    <x v="0"/>
    <d v="2018-10-26T00:00:00"/>
    <s v="NA/KA/MA/HU/FA/04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s v="NO"/>
    <m/>
    <m/>
    <m/>
    <m/>
  </r>
  <r>
    <s v="Week 28"/>
    <s v="Northern"/>
    <s v="Nasarawa"/>
    <s v="Karu"/>
    <s v="Karu"/>
    <s v="Mararaba Gurku"/>
    <x v="1"/>
    <s v="Cluster +"/>
    <x v="2"/>
    <n v="26"/>
    <x v="6"/>
    <x v="0"/>
    <d v="2018-10-26T00:00:00"/>
    <s v="NA/KA/MA/BA/HA/05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8"/>
    <s v="Northern"/>
    <s v="Nasarawa"/>
    <s v="Karu"/>
    <s v="Karu"/>
    <s v="Mararaba Gurku"/>
    <x v="1"/>
    <s v="Cluster +"/>
    <x v="2"/>
    <n v="26"/>
    <x v="6"/>
    <x v="0"/>
    <d v="2018-10-26T00:00:00"/>
    <s v="NA/KA/MA/JU/LA/02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s v="NO"/>
    <m/>
    <m/>
    <m/>
    <m/>
  </r>
  <r>
    <s v="Week 28"/>
    <s v="Northern"/>
    <s v="Nasarawa"/>
    <s v="Karu"/>
    <s v="Karu"/>
    <s v="Mararaba Gurku"/>
    <x v="1"/>
    <s v="Cluster +"/>
    <x v="2"/>
    <n v="26"/>
    <x v="6"/>
    <x v="0"/>
    <d v="2018-10-26T00:00:00"/>
    <s v="NA/KA/MA/NU/KH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28"/>
    <s v="Northern"/>
    <s v="Nasarawa"/>
    <s v="Karu"/>
    <s v="Karu"/>
    <s v="Mararaba Gurku"/>
    <x v="1"/>
    <s v="Cluster +"/>
    <x v="2"/>
    <n v="26"/>
    <x v="6"/>
    <x v="0"/>
    <d v="2018-10-26T00:00:00"/>
    <s v="NA/KA/MA/FA/HU/01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s v="NO"/>
    <m/>
    <m/>
    <m/>
    <m/>
  </r>
  <r>
    <s v="Week 28"/>
    <s v="Northern"/>
    <s v="Nasarawa"/>
    <s v="Karu"/>
    <s v="Karu"/>
    <s v="Angwan Tiv"/>
    <x v="0"/>
    <s v="Cluster"/>
    <x v="0"/>
    <n v="23"/>
    <x v="6"/>
    <x v="0"/>
    <d v="2018-10-23T00:00:00"/>
    <s v="NA/KA/NK/GR/JU/01"/>
    <x v="2"/>
    <s v="C: Repeat Visit"/>
    <s v="Yes"/>
    <s v="3: Injection"/>
    <s v="Neither"/>
    <s v="No"/>
    <s v="No"/>
    <s v="No"/>
    <s v="Not Pregnant"/>
    <s v="6a: Condom - Male"/>
    <s v="Yes"/>
    <s v="Yes"/>
    <s v="Yes"/>
    <x v="1"/>
    <n v="19"/>
    <s v="NO"/>
    <m/>
    <m/>
    <m/>
    <m/>
  </r>
  <r>
    <s v="Week 28"/>
    <s v="Northern"/>
    <s v="Nasarawa"/>
    <s v="Karu"/>
    <s v="Karu"/>
    <s v="Angwan Tiv"/>
    <x v="0"/>
    <s v="Cluster"/>
    <x v="0"/>
    <n v="24"/>
    <x v="6"/>
    <x v="0"/>
    <d v="2018-10-24T00:00:00"/>
    <s v="NA/KA/NK/MA/SA/04"/>
    <x v="2"/>
    <s v="A: First Visit"/>
    <s v="Yes"/>
    <s v="0: No Method"/>
    <s v="Neither"/>
    <s v="Yes"/>
    <s v="Yes"/>
    <s v="Yes"/>
    <s v="Not Pregnant"/>
    <s v="3d: Injection - Sayana Press"/>
    <s v="Yes"/>
    <s v="No"/>
    <b v="0"/>
    <x v="4"/>
    <n v="19"/>
    <s v="NO"/>
    <m/>
    <m/>
    <m/>
    <m/>
  </r>
  <r>
    <s v="Week 28"/>
    <s v="Northern"/>
    <s v="Nasarawa"/>
    <s v="Karu"/>
    <s v="Karu"/>
    <s v="Angwan Tiv"/>
    <x v="0"/>
    <s v="Cluster"/>
    <x v="0"/>
    <n v="24"/>
    <x v="6"/>
    <x v="0"/>
    <d v="2018-10-24T00:00:00"/>
    <s v="NA/KA/NK/SA/GR/01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8"/>
    <s v="Northern"/>
    <s v="Nasarawa"/>
    <s v="Karu"/>
    <s v="Karu"/>
    <s v="Angwan Tiv"/>
    <x v="0"/>
    <s v="Cluster"/>
    <x v="0"/>
    <n v="24"/>
    <x v="6"/>
    <x v="0"/>
    <d v="2018-10-24T00:00:00"/>
    <s v="NA/KA/NK/HE/RU/01"/>
    <x v="3"/>
    <s v="A: First Visit"/>
    <s v="Yes"/>
    <s v="0: No Method"/>
    <s v="Neither"/>
    <s v="Yes"/>
    <s v="Yes"/>
    <s v="Yes"/>
    <s v="Not Pregnant"/>
    <s v="6a: Condom - Male"/>
    <s v="No"/>
    <s v="No"/>
    <s v="Yes"/>
    <x v="2"/>
    <n v="18"/>
    <s v="NO"/>
    <m/>
    <m/>
    <m/>
    <m/>
  </r>
  <r>
    <s v="Week 28"/>
    <s v="Northern"/>
    <s v="Nasarawa"/>
    <s v="Karu"/>
    <s v="Karu"/>
    <s v="Angwan Tiv"/>
    <x v="0"/>
    <s v="Cluster"/>
    <x v="0"/>
    <n v="24"/>
    <x v="6"/>
    <x v="0"/>
    <d v="2018-10-24T00:00:00"/>
    <s v="NA/KA/NK/GR/ED/02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8"/>
    <s v="Northern"/>
    <s v="Nasarawa"/>
    <s v="Karu"/>
    <s v="Karu"/>
    <s v="Angwan Tiv"/>
    <x v="0"/>
    <s v="Cluster"/>
    <x v="0"/>
    <n v="24"/>
    <x v="6"/>
    <x v="0"/>
    <d v="2018-10-24T00:00:00"/>
    <s v="NA/KA/NK/VE/GL/03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8"/>
    <s v="Northern"/>
    <s v="Nasarawa"/>
    <s v="Karu"/>
    <s v="Karu"/>
    <s v="Angwan Tiv"/>
    <x v="0"/>
    <s v="Cluster"/>
    <x v="0"/>
    <n v="24"/>
    <x v="6"/>
    <x v="0"/>
    <d v="2018-10-24T00:00:00"/>
    <s v="NA/KA/NK/TH/LO/02"/>
    <x v="3"/>
    <s v="A: First Visit"/>
    <s v="Yes"/>
    <s v="0: No Method"/>
    <s v="Neither"/>
    <s v="Yes"/>
    <s v="Yes"/>
    <s v="Yes"/>
    <s v="Not Pregnant"/>
    <s v="3d: Injection - Sayana Press"/>
    <s v="Yes"/>
    <s v="No"/>
    <b v="0"/>
    <x v="4"/>
    <n v="18"/>
    <s v="NO"/>
    <m/>
    <m/>
    <m/>
    <m/>
  </r>
  <r>
    <s v="Week 28"/>
    <s v="Northern"/>
    <s v="Nasarawa"/>
    <s v="Karu"/>
    <s v="Karu"/>
    <s v="Angwan Tiv"/>
    <x v="0"/>
    <s v="Cluster"/>
    <x v="0"/>
    <n v="24"/>
    <x v="6"/>
    <x v="0"/>
    <d v="2018-10-24T00:00:00"/>
    <s v="NA/KA/NK/BL/RI/02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s v="YES"/>
    <s v="24/10/2018"/>
    <s v="Infection"/>
    <s v="Amoxyl, Flagyl"/>
    <s v="tds 5/7"/>
  </r>
  <r>
    <s v="Week 28"/>
    <s v="Northern"/>
    <s v="Nasarawa"/>
    <s v="Karu"/>
    <s v="Karu"/>
    <s v="Angwan Tiv"/>
    <x v="0"/>
    <s v="Cluster"/>
    <x v="0"/>
    <n v="25"/>
    <x v="6"/>
    <x v="0"/>
    <d v="2018-10-25T00:00:00"/>
    <s v="NA/KA/NK/MA/EV/04"/>
    <x v="0"/>
    <s v="B: Follow-up Visit (e.g. method cont.)"/>
    <s v="Yes"/>
    <s v="3: Injection"/>
    <s v="Condom"/>
    <s v="No"/>
    <s v="No"/>
    <s v="No"/>
    <s v="Not Pregnant"/>
    <s v="3d: Injection - Sayana Press"/>
    <s v="Yes"/>
    <s v="Yes"/>
    <b v="0"/>
    <x v="1"/>
    <n v="17"/>
    <s v="NO"/>
    <m/>
    <m/>
    <m/>
    <m/>
  </r>
  <r>
    <s v="Week 28"/>
    <s v="Northern"/>
    <s v="Nasarawa"/>
    <s v="Karu"/>
    <s v="Karu"/>
    <s v="Angwan Tiv"/>
    <x v="0"/>
    <s v="Cluster"/>
    <x v="0"/>
    <n v="26"/>
    <x v="6"/>
    <x v="0"/>
    <d v="2018-10-26T00:00:00"/>
    <s v="NA/KA/NK/GI/RO/01"/>
    <x v="1"/>
    <s v="C: Repeat Visit"/>
    <s v="Yes"/>
    <s v="5: Condoms"/>
    <s v="Condom"/>
    <s v="No"/>
    <s v="No"/>
    <s v="No"/>
    <s v="Not Pregnant"/>
    <s v="6a: Condom - Male"/>
    <s v="Yes"/>
    <s v="Yes"/>
    <s v="Yes"/>
    <x v="1"/>
    <n v="18"/>
    <s v="NO"/>
    <m/>
    <m/>
    <m/>
    <m/>
  </r>
  <r>
    <s v="Week 28"/>
    <s v="Northern"/>
    <s v="Nasarawa"/>
    <s v="Karu"/>
    <s v="Karu"/>
    <s v="Angwan Tiv"/>
    <x v="0"/>
    <s v="Cluster"/>
    <x v="0"/>
    <n v="26"/>
    <x v="6"/>
    <x v="0"/>
    <d v="2018-10-26T00:00:00"/>
    <s v="NA/KA/NK/RE/PA/02"/>
    <x v="1"/>
    <s v="C: Repeat Visit"/>
    <s v="Yes"/>
    <s v="5: Condoms"/>
    <s v="Condom"/>
    <s v="No"/>
    <s v="No"/>
    <s v="No"/>
    <s v="Not Pregnant"/>
    <s v="6a: Condom - Male"/>
    <s v="No"/>
    <s v="Yes"/>
    <s v="Yes"/>
    <x v="1"/>
    <n v="15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MA/LO/03"/>
    <x v="0"/>
    <s v="A: First Visit"/>
    <s v="Yes"/>
    <s v="0: No Method"/>
    <s v="Neither"/>
    <s v="Yes"/>
    <s v="Yes"/>
    <s v="Yes"/>
    <s v="Not Pregnant"/>
    <s v="6a: Condom - Male"/>
    <s v="No"/>
    <s v="No"/>
    <s v="Yes"/>
    <x v="2"/>
    <n v="17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RO/HA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ZA/HA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RE/ES/02"/>
    <x v="4"/>
    <s v="A: First Visit"/>
    <s v="Yes"/>
    <s v="0: No Method"/>
    <s v="Neither"/>
    <s v="Yes"/>
    <s v="Yes"/>
    <s v="Yes"/>
    <s v="Not Pregnant"/>
    <s v="6a: Condom - Male"/>
    <s v="No"/>
    <s v="No"/>
    <s v="Yes"/>
    <x v="2"/>
    <n v="16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ME/MA/02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WA/MA/01"/>
    <x v="0"/>
    <s v="A: First Visit"/>
    <s v="Yes"/>
    <s v="0: No Method"/>
    <s v="Neither"/>
    <s v="Yes"/>
    <s v="Yes"/>
    <s v="Yes"/>
    <s v="Not Pregnant"/>
    <s v="6a: Condom - Male"/>
    <s v="No"/>
    <s v="No"/>
    <s v="Yes"/>
    <x v="2"/>
    <n v="17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VE/GL/03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BL/RI/02"/>
    <x v="3"/>
    <s v="C: Repeat Visit"/>
    <s v="Yes"/>
    <s v="0: No Method"/>
    <s v="Neither"/>
    <s v="Yes"/>
    <s v="Yes"/>
    <s v="Yes"/>
    <s v="Not Pregnant"/>
    <s v="2a: Implant - Jadelle"/>
    <s v="Yes"/>
    <s v="No"/>
    <s v="Yes"/>
    <x v="2"/>
    <n v="18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DO/FA/03"/>
    <x v="3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8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HE/RU/01"/>
    <x v="3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8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GR/FA/01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FA/HA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AF/BE/02"/>
    <x v="3"/>
    <s v="A: First Visit"/>
    <s v="Yes"/>
    <s v="0: No Method"/>
    <s v="Neither"/>
    <s v="Yes"/>
    <s v="Yes"/>
    <s v="Yes"/>
    <s v="Not Pregnant"/>
    <s v="3d: Injection - Sayana Press"/>
    <s v="Yes"/>
    <s v="No"/>
    <b v="0"/>
    <x v="4"/>
    <n v="18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GL/MA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RU/PA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BI/GL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ST/MG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PE/AN/01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MA/GR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FA/SA/01"/>
    <x v="0"/>
    <s v="C: Repeat Visit"/>
    <s v="Yes"/>
    <s v="5: Condoms"/>
    <s v="Condom"/>
    <s v="No"/>
    <s v="No"/>
    <s v="No"/>
    <s v="Not Pregnant"/>
    <s v="6a: Condom - Male"/>
    <s v="Yes"/>
    <s v="Yes"/>
    <s v="Yes"/>
    <x v="1"/>
    <n v="19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RU/PA/04"/>
    <x v="2"/>
    <s v="C: Repeat Visit"/>
    <s v="Yes"/>
    <s v="3: Injection"/>
    <s v="Condom"/>
    <s v="No"/>
    <s v="No"/>
    <s v="No"/>
    <s v="Not Pregnant"/>
    <s v="6a: Condom - Male"/>
    <s v="Yes"/>
    <s v="Yes"/>
    <s v="Yes"/>
    <x v="1"/>
    <n v="19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BR/PE/02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ES/JA/03"/>
    <x v="0"/>
    <s v="C: Repeat Visit"/>
    <s v="Yes"/>
    <s v="0: No Method"/>
    <s v="Neither"/>
    <s v="No"/>
    <s v="No"/>
    <s v="No"/>
    <s v="Not Pregnant"/>
    <s v="0: No Method"/>
    <s v="No"/>
    <s v="No"/>
    <s v="No"/>
    <x v="0"/>
    <n v="17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RE/GL/02"/>
    <x v="3"/>
    <s v="C: Repeat Visit"/>
    <s v="Yes"/>
    <s v="3: Injection"/>
    <s v="Condom"/>
    <s v="No"/>
    <s v="No"/>
    <s v="No"/>
    <s v="Not Pregnant"/>
    <s v="6a: Condom - Male"/>
    <s v="Yes"/>
    <s v="Yes"/>
    <s v="Yes"/>
    <x v="1"/>
    <n v="18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RU/PE/03"/>
    <x v="2"/>
    <s v="C: Repeat Visit"/>
    <s v="Yes"/>
    <s v="5: Condoms"/>
    <s v="Condom"/>
    <s v="No"/>
    <s v="No"/>
    <s v="No"/>
    <s v="Not Pregnant"/>
    <s v="6a: Condom - Male"/>
    <s v="Yes"/>
    <s v="Yes"/>
    <s v="Yes"/>
    <x v="1"/>
    <n v="19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BL/FL/03"/>
    <x v="1"/>
    <s v="C: Repeat Visit"/>
    <s v="Yes"/>
    <s v="0: No Method"/>
    <s v="Neither"/>
    <s v="No"/>
    <s v="No"/>
    <s v="No"/>
    <s v="Not Pregnant"/>
    <s v="0: No Method"/>
    <s v="No"/>
    <s v="No"/>
    <s v="No"/>
    <x v="0"/>
    <n v="15"/>
    <s v="NO"/>
    <m/>
    <m/>
    <m/>
    <m/>
  </r>
  <r>
    <s v="Week 28"/>
    <s v="Northern"/>
    <s v="Nasarawa"/>
    <s v="Karu"/>
    <s v="Karu"/>
    <s v="Angwan Tiv"/>
    <x v="0"/>
    <s v="Cluster"/>
    <x v="1"/>
    <n v="27"/>
    <x v="6"/>
    <x v="0"/>
    <d v="2018-10-27T00:00:00"/>
    <s v="NA/KA/NK/GL/FA/03"/>
    <x v="2"/>
    <s v="C: Repeat Visit"/>
    <s v="Yes"/>
    <s v="5: Condoms"/>
    <s v="Condom"/>
    <s v="No"/>
    <s v="No"/>
    <s v="No"/>
    <s v="Not Pregnant"/>
    <s v="6a: Condom - Male"/>
    <s v="Yes"/>
    <s v="Yes"/>
    <s v="Yes"/>
    <x v="1"/>
    <n v="19"/>
    <s v="NO"/>
    <m/>
    <m/>
    <m/>
    <m/>
  </r>
  <r>
    <s v="Week 29"/>
    <s v="Northern"/>
    <s v="Nasarawa"/>
    <s v="Karu"/>
    <s v="Karu"/>
    <s v="Angwan Tiv"/>
    <x v="0"/>
    <s v="Cluster"/>
    <x v="0"/>
    <n v="30"/>
    <x v="6"/>
    <x v="0"/>
    <d v="2018-10-30T00:00:00"/>
    <s v="NA/KA/NK/BL/AL/01"/>
    <x v="2"/>
    <s v="C: Repeat Visit"/>
    <s v="Yes"/>
    <s v="3: Injection"/>
    <s v="Condom"/>
    <s v="No"/>
    <s v="No"/>
    <s v="No"/>
    <s v="Not Pregnant"/>
    <s v="3c: Injection - Depo Provera"/>
    <s v="Yes"/>
    <s v="Yes"/>
    <s v="Yes"/>
    <x v="1"/>
    <n v="19"/>
    <s v="NO"/>
    <m/>
    <m/>
    <m/>
    <m/>
  </r>
  <r>
    <s v="Week 29"/>
    <s v="Northern"/>
    <s v="Nasarawa"/>
    <s v="Karu"/>
    <s v="Karu"/>
    <s v="Angwan Tiv"/>
    <x v="0"/>
    <s v="Cluster"/>
    <x v="0"/>
    <n v="31"/>
    <x v="6"/>
    <x v="0"/>
    <d v="2018-10-31T00:00:00"/>
    <s v="NA/KA/NK/MA/EV/04"/>
    <x v="0"/>
    <s v="C: Repeat Visit"/>
    <s v="Yes"/>
    <s v="3: Injection"/>
    <s v="Neither"/>
    <s v="No"/>
    <s v="No"/>
    <s v="No"/>
    <s v="Not Pregnant"/>
    <s v="6a: Condom - Male"/>
    <s v="Yes"/>
    <s v="Yes"/>
    <s v="Yes"/>
    <x v="1"/>
    <n v="17"/>
    <s v="NO"/>
    <m/>
    <m/>
    <m/>
    <m/>
  </r>
  <r>
    <s v="Week 29"/>
    <s v="Northern"/>
    <s v="Nasarawa"/>
    <s v="Karu"/>
    <s v="Karu"/>
    <s v="Mararaba Gurku"/>
    <x v="1"/>
    <s v="Cluster +"/>
    <x v="2"/>
    <n v="30"/>
    <x v="6"/>
    <x v="0"/>
    <d v="2018-10-30T00:00:00"/>
    <s v="NA/KA/MA/SA/HA/06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s v="NO"/>
    <m/>
    <m/>
    <m/>
    <m/>
  </r>
  <r>
    <s v="Week 29"/>
    <s v="Northern"/>
    <s v="Nasarawa"/>
    <s v="Karu"/>
    <s v="Karu"/>
    <s v="Mararaba Gurku"/>
    <x v="1"/>
    <s v="Cluster +"/>
    <x v="2"/>
    <n v="30"/>
    <x v="6"/>
    <x v="0"/>
    <d v="2018-10-30T00:00:00"/>
    <s v="NA/KA/MA/SE/MA/01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29"/>
    <s v="Northern"/>
    <s v="Nasarawa"/>
    <s v="Karu"/>
    <s v="Karu"/>
    <s v="Mararaba Gurku"/>
    <x v="1"/>
    <s v="Cluster +"/>
    <x v="2"/>
    <n v="30"/>
    <x v="6"/>
    <x v="0"/>
    <d v="2018-10-30T00:00:00"/>
    <s v="NA/KA/MA/LA/FA/03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s v="NO"/>
    <m/>
    <m/>
    <m/>
    <m/>
  </r>
  <r>
    <s v="Week 29"/>
    <s v="Northern"/>
    <s v="Nasarawa"/>
    <s v="Karu"/>
    <s v="Karu"/>
    <s v="Mararaba Gurku"/>
    <x v="1"/>
    <s v="Cluster +"/>
    <x v="2"/>
    <n v="30"/>
    <x v="6"/>
    <x v="0"/>
    <d v="2018-10-30T00:00:00"/>
    <s v="NA/KA/MA/MA/RA/01"/>
    <x v="3"/>
    <s v="A: First Visit"/>
    <s v="Yes"/>
    <s v="0: No Method"/>
    <s v="Neither"/>
    <s v="Yes"/>
    <s v="No"/>
    <s v="No"/>
    <s v="Not Pregnant"/>
    <s v="6a: Condom - Male"/>
    <s v="Yes"/>
    <s v="No"/>
    <s v="Yes"/>
    <x v="2"/>
    <n v="18"/>
    <s v="NO"/>
    <m/>
    <m/>
    <m/>
    <m/>
  </r>
  <r>
    <s v="Week 29"/>
    <s v="Northern"/>
    <s v="Nasarawa"/>
    <s v="Karu"/>
    <s v="Karu"/>
    <s v="Mararaba Gurku"/>
    <x v="1"/>
    <s v="Cluster +"/>
    <x v="2"/>
    <n v="30"/>
    <x v="6"/>
    <x v="0"/>
    <d v="2018-10-30T00:00:00"/>
    <s v="NA/KA/MA/HA/LA/03"/>
    <x v="3"/>
    <s v="A: First Visit"/>
    <s v="Yes"/>
    <s v="0: No Method"/>
    <s v="Neither"/>
    <s v="No"/>
    <s v="No"/>
    <s v="No"/>
    <s v="Pregnant"/>
    <s v="0: No Method"/>
    <s v="Yes"/>
    <s v="No"/>
    <s v="No"/>
    <x v="3"/>
    <n v="18"/>
    <s v="NO"/>
    <m/>
    <m/>
    <m/>
    <m/>
  </r>
  <r>
    <s v="Week 29"/>
    <s v="Northern"/>
    <s v="Nasarawa"/>
    <s v="Karu"/>
    <s v="Karu"/>
    <s v="Mararaba Gurku"/>
    <x v="1"/>
    <s v="Cluster +"/>
    <x v="2"/>
    <n v="30"/>
    <x v="6"/>
    <x v="0"/>
    <d v="2018-10-30T00:00:00"/>
    <s v="NA/KA/MA/PA/DA/07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s v="NO"/>
    <m/>
    <m/>
    <m/>
    <m/>
  </r>
  <r>
    <s v="Week 29"/>
    <s v="Northern"/>
    <s v="Nasarawa"/>
    <s v="Karu"/>
    <s v="Karu"/>
    <s v="Mararaba Gurku"/>
    <x v="1"/>
    <s v="Cluster +"/>
    <x v="2"/>
    <n v="30"/>
    <x v="6"/>
    <x v="0"/>
    <d v="2018-10-30T00:00:00"/>
    <s v="NA/KA/MA/RA/IL/01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s v="NO"/>
    <m/>
    <m/>
    <m/>
    <m/>
  </r>
  <r>
    <s v="Week 29"/>
    <s v="Northern"/>
    <s v="Nasarawa"/>
    <s v="Karu"/>
    <s v="Karu"/>
    <s v="Mararaba Gurku"/>
    <x v="1"/>
    <s v="Cluster +"/>
    <x v="2"/>
    <n v="30"/>
    <x v="6"/>
    <x v="0"/>
    <d v="2018-10-30T00:00:00"/>
    <s v="NA/KA/MA/RA/DU/03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s v="NO"/>
    <m/>
    <m/>
    <m/>
    <m/>
  </r>
  <r>
    <s v="Week 29"/>
    <s v="Northern"/>
    <s v="Nasarawa"/>
    <s v="Karu"/>
    <s v="Karu"/>
    <s v="Mararaba Gurku"/>
    <x v="1"/>
    <s v="Cluster +"/>
    <x v="2"/>
    <n v="30"/>
    <x v="6"/>
    <x v="0"/>
    <d v="2018-10-30T00:00:00"/>
    <s v="NA/KA/MA/LA/SA/02"/>
    <x v="2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9"/>
    <s v="NO"/>
    <m/>
    <m/>
    <m/>
    <m/>
  </r>
  <r>
    <s v="Week 29"/>
    <s v="Northern"/>
    <s v="Nasarawa"/>
    <s v="Karu"/>
    <s v="Karu"/>
    <s v="Mararaba Gurku"/>
    <x v="1"/>
    <s v="Cluster +"/>
    <x v="2"/>
    <n v="30"/>
    <x v="6"/>
    <x v="0"/>
    <d v="2018-10-30T00:00:00"/>
    <s v="NA/KA/MA/RA/HM/05"/>
    <x v="3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8"/>
    <s v="NO"/>
    <m/>
    <m/>
    <m/>
    <m/>
  </r>
  <r>
    <s v="Week 29"/>
    <s v="Northern"/>
    <s v="Nasarawa"/>
    <s v="Karu"/>
    <s v="Karu"/>
    <s v="Mararaba Gurku"/>
    <x v="1"/>
    <s v="Cluster +"/>
    <x v="0"/>
    <n v="1"/>
    <x v="7"/>
    <x v="0"/>
    <d v="2018-11-01T00:00:00"/>
    <s v="NA/KA/MA/ZA/MA/08"/>
    <x v="2"/>
    <s v="B: Follow-up Visit (e.g. method cont.)"/>
    <s v="Yes"/>
    <s v="3: Injection"/>
    <s v="Neither"/>
    <s v="No"/>
    <s v="No"/>
    <s v="No"/>
    <s v="Not Pregnant"/>
    <s v="3b: Injection - Noristerat"/>
    <s v="No"/>
    <s v="Yes"/>
    <s v="Yes"/>
    <x v="1"/>
    <n v="19"/>
    <s v="NO"/>
    <m/>
    <m/>
    <m/>
    <m/>
  </r>
  <r>
    <s v="Week 29"/>
    <s v="Northern"/>
    <s v="Nasarawa"/>
    <s v="Karu"/>
    <s v="Karu"/>
    <s v="Angwan Tiv"/>
    <x v="0"/>
    <s v="Cluster"/>
    <x v="0"/>
    <n v="3"/>
    <x v="7"/>
    <x v="0"/>
    <d v="2018-11-03T00:00:00"/>
    <s v="NA/KA/NK/RA/NA/03"/>
    <x v="2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9"/>
    <s v="NO"/>
    <m/>
    <m/>
    <m/>
    <m/>
  </r>
  <r>
    <s v="Week 30"/>
    <s v="Northern"/>
    <s v="Nasarawa"/>
    <s v="Karu"/>
    <s v="Karu"/>
    <s v="Angwan Tiv"/>
    <x v="0"/>
    <s v="Cluster"/>
    <x v="0"/>
    <n v="8"/>
    <x v="7"/>
    <x v="0"/>
    <d v="2018-11-08T00:00:00"/>
    <s v="NA/KA/NK/TE/OM/01"/>
    <x v="3"/>
    <s v="A: First Visit"/>
    <s v="Yes"/>
    <s v="0: No Method"/>
    <s v="Neither"/>
    <s v="No"/>
    <s v="No"/>
    <s v="No"/>
    <s v="Not Pregnant"/>
    <s v="3c: Injection - Depo Provera"/>
    <s v="No"/>
    <s v="No"/>
    <s v="Yes"/>
    <x v="2"/>
    <n v="18"/>
    <s v="NO"/>
    <m/>
    <m/>
    <m/>
    <m/>
  </r>
  <r>
    <s v="Week 30"/>
    <s v="Northern"/>
    <s v="Nasarawa"/>
    <s v="Karu"/>
    <s v="Karu"/>
    <s v="Mararaba Gurku"/>
    <x v="1"/>
    <s v="Cluster +"/>
    <x v="0"/>
    <n v="9"/>
    <x v="7"/>
    <x v="0"/>
    <d v="2018-11-09T00:00:00"/>
    <s v="NA/KA/MA/KH/SA/04"/>
    <x v="2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9"/>
    <s v="NO"/>
    <m/>
    <m/>
    <m/>
    <m/>
  </r>
  <r>
    <s v="Week 31"/>
    <s v="Northern"/>
    <s v="Nasarawa"/>
    <s v="Karu"/>
    <s v="Karu"/>
    <s v="Angwan Tiv"/>
    <x v="0"/>
    <s v="Cluster"/>
    <x v="0"/>
    <n v="12"/>
    <x v="7"/>
    <x v="0"/>
    <d v="2018-11-12T00:00:00"/>
    <s v="NA/KA/NK/FA/SA/06"/>
    <x v="2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9"/>
    <s v="NO"/>
    <m/>
    <m/>
    <m/>
    <m/>
  </r>
  <r>
    <s v="Week 31"/>
    <s v="Northern"/>
    <s v="Nasarawa"/>
    <s v="Karu"/>
    <s v="Karu"/>
    <s v="Mararaba Gurku"/>
    <x v="1"/>
    <s v="Cluster +"/>
    <x v="0"/>
    <n v="12"/>
    <x v="7"/>
    <x v="0"/>
    <d v="2018-11-12T00:00:00"/>
    <s v="NA/KA/MA/JO/WI/02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s v="NO"/>
    <m/>
    <m/>
    <m/>
    <m/>
  </r>
  <r>
    <s v="Week 31"/>
    <s v="Northern"/>
    <s v="Nasarawa"/>
    <s v="Karu"/>
    <s v="Karu"/>
    <s v="Mararaba Gurku"/>
    <x v="1"/>
    <s v="Cluster +"/>
    <x v="0"/>
    <n v="12"/>
    <x v="7"/>
    <x v="0"/>
    <d v="2018-11-12T00:00:00"/>
    <s v="NA/KA/MA/FA/RH/02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s v="NO"/>
    <m/>
    <m/>
    <m/>
    <m/>
  </r>
  <r>
    <s v="Week 31"/>
    <s v="Northern"/>
    <s v="Nasarawa"/>
    <s v="Karu"/>
    <s v="Karu"/>
    <s v="Mararaba Gurku"/>
    <x v="1"/>
    <s v="Cluster +"/>
    <x v="0"/>
    <n v="15"/>
    <x v="7"/>
    <x v="0"/>
    <d v="2018-11-15T00:00:00"/>
    <s v="NA/KA/MA/HE/HA/01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31"/>
    <s v="Northern"/>
    <s v="Nasarawa"/>
    <s v="Karu"/>
    <s v="Karu"/>
    <s v="Mararaba Gurku"/>
    <x v="1"/>
    <s v="Cluster +"/>
    <x v="0"/>
    <n v="16"/>
    <x v="7"/>
    <x v="0"/>
    <d v="2018-11-16T00:00:00"/>
    <s v="NA/KA/MA/SH/ZU/05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31"/>
    <s v="Northern"/>
    <s v="Nasarawa"/>
    <s v="Karu"/>
    <s v="Karu"/>
    <s v="Mararaba Gurku"/>
    <x v="1"/>
    <s v="Cluster +"/>
    <x v="0"/>
    <n v="16"/>
    <x v="7"/>
    <x v="0"/>
    <d v="2018-11-16T00:00:00"/>
    <s v="NA/KA/MA/NA/BI/01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s v="NO"/>
    <m/>
    <m/>
    <m/>
    <m/>
  </r>
  <r>
    <s v="Week 31"/>
    <s v="Northern"/>
    <s v="Nasarawa"/>
    <s v="Karu"/>
    <s v="Karu"/>
    <s v="Mararaba Gurku"/>
    <x v="1"/>
    <s v="Cluster +"/>
    <x v="0"/>
    <n v="16"/>
    <x v="7"/>
    <x v="0"/>
    <d v="2018-11-16T00:00:00"/>
    <s v="NA/KA/MA/MA/LO/06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s v="NO"/>
    <m/>
    <m/>
    <m/>
    <m/>
  </r>
  <r>
    <s v="Week 31"/>
    <s v="Northern"/>
    <s v="Nasarawa"/>
    <s v="Karu"/>
    <s v="Karu"/>
    <s v="Mararaba Gurku"/>
    <x v="1"/>
    <s v="Cluster +"/>
    <x v="0"/>
    <n v="16"/>
    <x v="7"/>
    <x v="0"/>
    <d v="2018-11-16T00:00:00"/>
    <s v="NA/KA/MA/HA/H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FA/AM/01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ZA/RU/04"/>
    <x v="0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7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HA/AI/01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HA/RA/03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SH/MA/01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SU/FA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FA/SA/02"/>
    <x v="0"/>
    <s v="A: First Visit"/>
    <s v="Yes"/>
    <s v="0: No Method"/>
    <s v="Neither"/>
    <s v="Yes"/>
    <s v="Yes"/>
    <s v="Yes"/>
    <s v="Not Pregnant"/>
    <s v="3b: Injection - Noristerat"/>
    <s v="No"/>
    <s v="No"/>
    <s v="Yes"/>
    <x v="2"/>
    <n v="18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AI/AM/01"/>
    <x v="0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7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ZA/MA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MU/HA/02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AI/AI/04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AI/KH/04"/>
    <x v="0"/>
    <s v="A: First Visit"/>
    <s v="Yes"/>
    <s v="0: No Method"/>
    <s v="Neither"/>
    <s v="Yes"/>
    <s v="Yes"/>
    <s v="Yes"/>
    <s v="Not Pregnant"/>
    <s v="4a: Pills - Microgynon"/>
    <s v="No"/>
    <s v="No"/>
    <s v="Yes"/>
    <x v="2"/>
    <n v="19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FA/RU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RA/FA/03"/>
    <x v="0"/>
    <s v="A: First Visit"/>
    <s v="Yes"/>
    <s v="0: No Method"/>
    <s v="Neither"/>
    <s v="Yes"/>
    <s v="Yes"/>
    <s v="Yes"/>
    <s v="Not Pregnant"/>
    <s v="6a: Condom - Male"/>
    <s v="No"/>
    <s v="No"/>
    <s v="Yes"/>
    <x v="2"/>
    <n v="17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HA/SU/01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FI/AI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AI/MU/04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MA/IL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AI/RA/01"/>
    <x v="0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m/>
    <m/>
    <m/>
    <m/>
    <m/>
  </r>
  <r>
    <s v="Week 31"/>
    <s v="Northern"/>
    <s v="Nasarawa"/>
    <s v="Karu"/>
    <s v="Karu"/>
    <s v="Mararaba Gurku"/>
    <x v="1"/>
    <s v="Cluster +"/>
    <x v="2"/>
    <n v="16"/>
    <x v="7"/>
    <x v="0"/>
    <d v="2018-11-16T00:00:00"/>
    <s v="NA/KA/MA/FA/FA/02"/>
    <x v="0"/>
    <s v="A: First Visit"/>
    <s v="Yes"/>
    <s v="0: No Method"/>
    <s v="Neither"/>
    <s v="Yes"/>
    <s v="Yes"/>
    <s v="Yes"/>
    <s v="Not Pregnant"/>
    <s v="6a: Condom - Male"/>
    <s v="No"/>
    <s v="No"/>
    <s v="Yes"/>
    <x v="2"/>
    <n v="17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BL/AI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TA/AS/01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KA/HA/03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SE/FA/02"/>
    <x v="4"/>
    <s v="A: First Visit"/>
    <s v="Yes"/>
    <s v="0: No Method"/>
    <s v="Neither"/>
    <s v="Yes"/>
    <s v="Yes"/>
    <s v="Yes"/>
    <s v="Not Pregnant"/>
    <s v="6b: Condom - Female"/>
    <s v="No"/>
    <s v="No"/>
    <s v="Yes"/>
    <x v="2"/>
    <n v="16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SH/AI/04"/>
    <x v="2"/>
    <s v="A: First Visit"/>
    <s v="Yes"/>
    <s v="0: No Method"/>
    <s v="Neither"/>
    <s v="Yes"/>
    <s v="No"/>
    <s v="No"/>
    <s v="Not Pregnant"/>
    <s v="6b: Condom - Female"/>
    <s v="No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MA/FA/04"/>
    <x v="0"/>
    <s v="A: First Visit"/>
    <s v="Yes"/>
    <s v="0: No Method"/>
    <s v="Neither"/>
    <s v="Yes"/>
    <s v="Yes"/>
    <s v="Yes"/>
    <s v="Not Pregnant"/>
    <s v="6a: Condom - Male"/>
    <s v="No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SU/MA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RA/ME/03"/>
    <x v="3"/>
    <s v="A: First Visit"/>
    <s v="Yes"/>
    <s v="0: No Method"/>
    <s v="Neither"/>
    <s v="Yes"/>
    <s v="No"/>
    <s v="No"/>
    <s v="Not Pregnant"/>
    <s v="6b: Condom - Female"/>
    <s v="No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NE/RU/04"/>
    <x v="0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7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JA/PA/01"/>
    <x v="2"/>
    <s v="A: First Visit"/>
    <s v="Yes"/>
    <s v="0: No Method"/>
    <s v="Neither"/>
    <s v="Yes"/>
    <s v="No"/>
    <s v="No"/>
    <s v="Not Pregnant"/>
    <s v="0: No Method"/>
    <s v="Yes"/>
    <s v="No"/>
    <s v="No"/>
    <x v="0"/>
    <n v="19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HA/HA/03"/>
    <x v="3"/>
    <s v="A: First Visit"/>
    <s v="Yes"/>
    <s v="0: No Method"/>
    <s v="Neither"/>
    <s v="Yes"/>
    <s v="No"/>
    <s v="No"/>
    <s v="Not Pregnant"/>
    <s v="6b: Condom - Female"/>
    <s v="No"/>
    <s v="No"/>
    <s v="Yes"/>
    <x v="2"/>
    <n v="18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KA/FA/05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RA/HA/03"/>
    <x v="0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7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ZA/KA/03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KA/SA/04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GL/KE/03"/>
    <x v="4"/>
    <s v="A: First Visit"/>
    <s v="Yes"/>
    <s v="0: No Method"/>
    <s v="Neither"/>
    <s v="Yes"/>
    <s v="No"/>
    <s v="No"/>
    <s v="Not Pregnant"/>
    <s v="6b: Condom - Female"/>
    <s v="No"/>
    <s v="No"/>
    <s v="Yes"/>
    <x v="2"/>
    <n v="16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MA/PA/02"/>
    <x v="0"/>
    <s v="A: First Visit"/>
    <s v="Yes"/>
    <s v="0: No Method"/>
    <s v="Neither"/>
    <s v="No"/>
    <s v="No"/>
    <s v="No"/>
    <s v="Pregnant"/>
    <s v="0: No Method"/>
    <s v="No"/>
    <s v="No"/>
    <s v="No"/>
    <x v="3"/>
    <n v="17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PA/ME/02"/>
    <x v="2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EU/PA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SA/HA/02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SA/ME/01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JE/DO/01"/>
    <x v="1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5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LO/MA/02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31"/>
    <s v="Northern"/>
    <s v="Nasarawa"/>
    <s v="Karu"/>
    <s v="Karu"/>
    <s v="Masaka"/>
    <x v="2"/>
    <s v="Reach Out"/>
    <x v="1"/>
    <n v="16"/>
    <x v="7"/>
    <x v="0"/>
    <d v="2018-11-16T00:00:00"/>
    <s v="NA/KA/MS/MA/SE/01"/>
    <x v="2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IS/FE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JU/MO/02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GL/BA/02"/>
    <x v="2"/>
    <s v="A: First Visit"/>
    <s v="Yes"/>
    <s v="0: No Method"/>
    <s v="Neither"/>
    <s v="Yes"/>
    <s v="Yes"/>
    <s v="Yes"/>
    <s v="Not Pregnant"/>
    <s v="2a: Implant - Jadelle"/>
    <s v="No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MO/CH/04"/>
    <x v="0"/>
    <s v="A: First Visit"/>
    <s v="Yes"/>
    <s v="0: No Method"/>
    <s v="Neither"/>
    <s v="No"/>
    <s v="No"/>
    <s v="No"/>
    <s v="Not Pregnant"/>
    <s v="6a: Condom - Male"/>
    <s v="No"/>
    <s v="No"/>
    <s v="Yes"/>
    <x v="2"/>
    <n v="17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FE/JU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MA/JU/01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8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LA/AN/03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QU/EV/02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RU/LA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RO/GR/01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AN/MA/03"/>
    <x v="1"/>
    <s v="A: First Visit"/>
    <s v="Yes"/>
    <s v="0: No Method"/>
    <s v="Neither"/>
    <s v="Yes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GR/LA/04"/>
    <x v="3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8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JE/BI/03"/>
    <x v="0"/>
    <s v="A: First Visit"/>
    <s v="Yes"/>
    <s v="0: No Method"/>
    <s v="Neither"/>
    <s v="Yes"/>
    <s v="No"/>
    <s v="No"/>
    <s v="Not Pregnant"/>
    <s v="6a: Condom - Male"/>
    <s v="No"/>
    <s v="No"/>
    <s v="Yes"/>
    <x v="2"/>
    <n v="17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YE/FE/05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ES/MO/02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EV/CH/01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SA/LO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SA/RI/05"/>
    <x v="0"/>
    <s v="A: First Visit"/>
    <s v="Yes"/>
    <s v="0: No Method"/>
    <s v="Neither"/>
    <s v="Yes"/>
    <s v="Yes"/>
    <s v="Yes"/>
    <s v="Not Pregnant"/>
    <s v="2b: Implant - Implanon"/>
    <s v="No"/>
    <s v="No"/>
    <s v="Yes"/>
    <x v="2"/>
    <n v="17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LU/KH/06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BI/KH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PA/MA/04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AN/MI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JU/HA/07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SU/MA/03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LO/RO/01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JE/CH/05"/>
    <x v="4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6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SU/TA/07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GL/MA/01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AN/MA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FA/NU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JO/NE/01"/>
    <x v="0"/>
    <s v="A: First Visit"/>
    <s v="Yes"/>
    <s v="0: No Method"/>
    <s v="Neither"/>
    <s v="Yes"/>
    <s v="Yes"/>
    <s v="Yes"/>
    <s v="Not Pregnant"/>
    <s v="6a: Condom - Male"/>
    <s v="No"/>
    <s v="No"/>
    <s v="Yes"/>
    <x v="2"/>
    <n v="17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JA/AD/02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FR/AB/03"/>
    <x v="3"/>
    <s v="A: First Visit"/>
    <s v="Yes"/>
    <s v="0: No Method"/>
    <s v="Neither"/>
    <s v="Yes"/>
    <s v="No"/>
    <s v="No"/>
    <s v="Not Pregnant"/>
    <s v="3d: Injection - Sayana Press"/>
    <s v="No"/>
    <s v="No"/>
    <b v="0"/>
    <x v="4"/>
    <n v="18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MA/JU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AB/NE/01"/>
    <x v="0"/>
    <s v="A: First Visit"/>
    <s v="Yes"/>
    <s v="0: No Method"/>
    <s v="Neither"/>
    <s v="Yes"/>
    <s v="Yes"/>
    <s v="Yes"/>
    <s v="Not Pregnant"/>
    <s v="3d: Injection - Sayana Press"/>
    <s v="Yes"/>
    <s v="No"/>
    <b v="0"/>
    <x v="4"/>
    <n v="17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MA/LU/09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SA/AD/01"/>
    <x v="3"/>
    <s v="A: First Visit"/>
    <s v="Yes"/>
    <s v="0: No Method"/>
    <s v="Neither"/>
    <s v="Yes"/>
    <s v="No"/>
    <s v="No"/>
    <s v="Not Pregnant"/>
    <s v="3d: Injection - Sayana Press"/>
    <s v="No"/>
    <s v="No"/>
    <b v="0"/>
    <x v="4"/>
    <n v="18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SA/NA/04"/>
    <x v="3"/>
    <s v="A: First Visit"/>
    <s v="Yes"/>
    <s v="0: No Method"/>
    <s v="Neither"/>
    <s v="Yes"/>
    <s v="No"/>
    <s v="No"/>
    <s v="Not Pregnant"/>
    <s v="3d: Injection - Sayana Press"/>
    <s v="No"/>
    <s v="No"/>
    <b v="0"/>
    <x v="4"/>
    <n v="18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LO/ME/02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8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KA/KH/09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MA/CE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ON/IF/01"/>
    <x v="4"/>
    <s v="A: First Visit"/>
    <s v="Yes"/>
    <s v="0: No Method"/>
    <s v="Neither"/>
    <s v="Yes"/>
    <s v="Yes"/>
    <s v="Yes"/>
    <s v="Not Pregnant"/>
    <s v="6b: Condom - Female"/>
    <s v="No"/>
    <s v="No"/>
    <s v="Yes"/>
    <x v="2"/>
    <n v="16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LA/LA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SA/LA/04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PR/AN/01"/>
    <x v="2"/>
    <s v="A: First Visit"/>
    <s v="Yes"/>
    <s v="0: No Method"/>
    <s v="Neither"/>
    <s v="Yes"/>
    <s v="No"/>
    <s v="No"/>
    <s v="Not Pregnant"/>
    <s v="4c: Pills - Exluton"/>
    <s v="Yes"/>
    <s v="No"/>
    <b v="0"/>
    <x v="4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LA/MO/04"/>
    <x v="0"/>
    <s v="A: First Visit"/>
    <s v="Yes"/>
    <s v="0: No Method"/>
    <s v="Neither"/>
    <s v="Yes"/>
    <s v="Yes"/>
    <s v="Yes"/>
    <s v="Not Pregnant"/>
    <s v="6a: Condom - Male"/>
    <s v="No"/>
    <s v="No"/>
    <s v="Yes"/>
    <x v="2"/>
    <n v="17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PR/M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BL/PR/01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LO/RU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RU/ES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WI/AM/04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JU/MO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ES/JO/06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BE/JU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BL/MA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CE/JO/03"/>
    <x v="2"/>
    <s v="A: First Visit"/>
    <s v="Yes"/>
    <s v="0: No Method"/>
    <s v="Neither"/>
    <s v="Yes"/>
    <s v="No"/>
    <s v="No"/>
    <s v="Not Pregnant"/>
    <s v="4c: Pills - Exluton"/>
    <s v="No"/>
    <s v="No"/>
    <b v="0"/>
    <x v="4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LA/AD/02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KA/MA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EU/BL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EM/RU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1"/>
    <s v="Northern"/>
    <s v="Nasarawa"/>
    <s v="Karu"/>
    <s v="Karu"/>
    <s v="Masaka"/>
    <x v="2"/>
    <s v="Reach Out"/>
    <x v="1"/>
    <n v="17"/>
    <x v="7"/>
    <x v="0"/>
    <d v="2018-11-17T00:00:00"/>
    <s v="NA/KA/MS/NA/ZA/06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2"/>
    <s v="Northern"/>
    <s v="Nasarawa"/>
    <s v="Karu"/>
    <s v="Karu"/>
    <s v="Mararaba Gurku"/>
    <x v="1"/>
    <s v="Cluster +"/>
    <x v="2"/>
    <n v="19"/>
    <x v="7"/>
    <x v="0"/>
    <d v="2018-11-19T00:00:00"/>
    <s v="NA/KA/MA/RU/AI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2"/>
    <s v="Northern"/>
    <s v="Nasarawa"/>
    <s v="Karu"/>
    <s v="Karu"/>
    <s v="Mararaba Gurku"/>
    <x v="1"/>
    <s v="Cluster +"/>
    <x v="2"/>
    <n v="19"/>
    <x v="7"/>
    <x v="0"/>
    <d v="2018-11-19T00:00:00"/>
    <s v="NA/KA/MA/SA/HA/03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6"/>
    <m/>
    <m/>
    <m/>
    <m/>
    <m/>
  </r>
  <r>
    <s v="Week 32"/>
    <s v="Northern"/>
    <s v="Nasarawa"/>
    <s v="Karu"/>
    <s v="Karu"/>
    <s v="Mararaba Gurku"/>
    <x v="1"/>
    <s v="Cluster +"/>
    <x v="2"/>
    <n v="19"/>
    <x v="7"/>
    <x v="0"/>
    <d v="2018-11-19T00:00:00"/>
    <s v="NA/KA/MA/MA/MA/01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32"/>
    <s v="Northern"/>
    <s v="Nasarawa"/>
    <s v="Karu"/>
    <s v="Karu"/>
    <s v="Mararaba Gurku"/>
    <x v="1"/>
    <s v="Cluster +"/>
    <x v="2"/>
    <n v="19"/>
    <x v="7"/>
    <x v="0"/>
    <d v="2018-11-19T00:00:00"/>
    <s v="NA/KA/MA/SU/FA/03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6"/>
    <m/>
    <m/>
    <m/>
    <m/>
    <m/>
  </r>
  <r>
    <s v="Week 32"/>
    <s v="Northern"/>
    <s v="Nasarawa"/>
    <s v="Karu"/>
    <s v="Karu"/>
    <s v="Mararaba Gurku"/>
    <x v="1"/>
    <s v="Cluster +"/>
    <x v="2"/>
    <n v="19"/>
    <x v="7"/>
    <x v="0"/>
    <d v="2018-11-19T00:00:00"/>
    <s v="NA/KA/MA/AI/LA/05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2"/>
    <s v="Northern"/>
    <s v="Nasarawa"/>
    <s v="Karu"/>
    <s v="Karu"/>
    <s v="Mararaba Gurku"/>
    <x v="1"/>
    <s v="Cluster +"/>
    <x v="2"/>
    <n v="19"/>
    <x v="7"/>
    <x v="0"/>
    <d v="2018-11-19T00:00:00"/>
    <s v="NA/KA/MA/MA/FA/04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32"/>
    <s v="Northern"/>
    <s v="Nasarawa"/>
    <s v="Karu"/>
    <s v="Karu"/>
    <s v="Mararaba Gurku"/>
    <x v="1"/>
    <s v="Cluster +"/>
    <x v="2"/>
    <n v="19"/>
    <x v="7"/>
    <x v="0"/>
    <d v="2018-11-19T00:00:00"/>
    <s v="NA/KA/MA/AI/MA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32"/>
    <s v="Northern"/>
    <s v="Nasarawa"/>
    <s v="Karu"/>
    <s v="Karu"/>
    <s v="Mararaba Gurku"/>
    <x v="1"/>
    <s v="Cluster +"/>
    <x v="2"/>
    <n v="19"/>
    <x v="7"/>
    <x v="0"/>
    <d v="2018-11-19T00:00:00"/>
    <s v="NA/KA/MA/HA/MA/01"/>
    <x v="0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8"/>
    <m/>
    <m/>
    <m/>
    <m/>
    <m/>
  </r>
  <r>
    <s v="Week 32"/>
    <s v="Northern"/>
    <s v="Nasarawa"/>
    <s v="Karu"/>
    <s v="Karu"/>
    <s v="Mararaba Gurku"/>
    <x v="1"/>
    <s v="Cluster +"/>
    <x v="2"/>
    <n v="19"/>
    <x v="7"/>
    <x v="0"/>
    <d v="2018-11-19T00:00:00"/>
    <s v="NA/KA/MA/MA/FA/02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32"/>
    <s v="Northern"/>
    <s v="Nasarawa"/>
    <s v="Karu"/>
    <s v="Karu"/>
    <s v="Mararaba Gurku"/>
    <x v="1"/>
    <s v="Cluster +"/>
    <x v="2"/>
    <n v="19"/>
    <x v="7"/>
    <x v="0"/>
    <d v="2018-11-19T00:00:00"/>
    <s v="NA/KA/MA/UM/MA/01"/>
    <x v="0"/>
    <s v="A: First Visit"/>
    <s v="Yes"/>
    <s v="0: No Method"/>
    <s v="Neither"/>
    <s v="Yes"/>
    <s v="No"/>
    <s v="No"/>
    <s v="Not Pregnant"/>
    <s v="6a: Condom - Male"/>
    <s v="No"/>
    <s v="No"/>
    <s v="Yes"/>
    <x v="2"/>
    <n v="17"/>
    <m/>
    <m/>
    <m/>
    <m/>
    <m/>
  </r>
  <r>
    <s v="Week 32"/>
    <s v="Northern"/>
    <s v="Nasarawa"/>
    <s v="Karu"/>
    <s v="Karu"/>
    <s v="Mararaba Gurku"/>
    <x v="1"/>
    <s v="Cluster +"/>
    <x v="0"/>
    <n v="21"/>
    <x v="7"/>
    <x v="0"/>
    <d v="2018-11-21T00:00:00"/>
    <s v="NA/KA/MA/GO/EL/03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m/>
    <m/>
    <m/>
    <m/>
    <m/>
  </r>
  <r>
    <s v="Week 32"/>
    <s v="Northern"/>
    <s v="Nasarawa"/>
    <s v="Karu"/>
    <s v="Karu"/>
    <s v="Angwan Tiv"/>
    <x v="0"/>
    <s v="Cluster"/>
    <x v="0"/>
    <n v="22"/>
    <x v="7"/>
    <x v="0"/>
    <d v="2018-11-22T00:00:00"/>
    <s v="NA/KA/NK/DO/NE/03"/>
    <x v="0"/>
    <s v="A: First Visit"/>
    <s v="Yes"/>
    <s v="0: No Method"/>
    <s v="Neither"/>
    <s v="Yes"/>
    <s v="Yes"/>
    <s v="Yes"/>
    <s v="Not Pregnant"/>
    <s v="2a: Implant - Jadelle"/>
    <s v="No"/>
    <s v="No"/>
    <s v="Yes"/>
    <x v="2"/>
    <n v="17"/>
    <m/>
    <m/>
    <m/>
    <m/>
    <m/>
  </r>
  <r>
    <s v="Week 32"/>
    <s v="Northern"/>
    <s v="Nasarawa"/>
    <s v="Karu"/>
    <s v="Karu"/>
    <s v="Angwan Tiv"/>
    <x v="0"/>
    <s v="Cluster"/>
    <x v="0"/>
    <n v="22"/>
    <x v="7"/>
    <x v="0"/>
    <d v="2018-11-22T00:00:00"/>
    <s v="NA/KA/NK/MA/ES/02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32"/>
    <s v="Northern"/>
    <s v="Nasarawa"/>
    <s v="Karu"/>
    <s v="Karu"/>
    <s v="Mararaba Gurku"/>
    <x v="1"/>
    <s v="Cluster +"/>
    <x v="0"/>
    <n v="22"/>
    <x v="7"/>
    <x v="0"/>
    <d v="2018-11-22T00:00:00"/>
    <s v="NA/KA/MA/MA/RA/02"/>
    <x v="3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8"/>
    <m/>
    <m/>
    <m/>
    <m/>
    <m/>
  </r>
  <r>
    <s v="Week 32"/>
    <s v="Northern"/>
    <s v="Nasarawa"/>
    <s v="Karu"/>
    <s v="Karu"/>
    <s v="Mararaba Gurku"/>
    <x v="1"/>
    <s v="Cluster +"/>
    <x v="0"/>
    <n v="23"/>
    <x v="7"/>
    <x v="0"/>
    <d v="2018-11-23T00:00:00"/>
    <s v="NA/KA/MA/ZA/RU/02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3"/>
    <s v="Northern"/>
    <s v="Nasarawa"/>
    <s v="Karu"/>
    <s v="Karu"/>
    <s v="Mararaba Gurku"/>
    <x v="1"/>
    <s v="Cluster +"/>
    <x v="0"/>
    <n v="26"/>
    <x v="7"/>
    <x v="0"/>
    <d v="2018-11-26T00:00:00"/>
    <s v="NA/KA/MA/GL/LA/03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3"/>
    <s v="Northern"/>
    <s v="Nasarawa"/>
    <s v="Karu"/>
    <s v="Karu"/>
    <s v="Mararaba Gurku"/>
    <x v="1"/>
    <s v="Cluster +"/>
    <x v="0"/>
    <n v="26"/>
    <x v="7"/>
    <x v="0"/>
    <d v="2018-11-26T00:00:00"/>
    <s v="NA/KA/MA/PE/MA/03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3"/>
    <s v="Northern"/>
    <s v="Nasarawa"/>
    <s v="Karu"/>
    <s v="Karu"/>
    <s v="Mararaba Gurku"/>
    <x v="1"/>
    <s v="Cluster +"/>
    <x v="0"/>
    <n v="26"/>
    <x v="7"/>
    <x v="0"/>
    <d v="2018-11-26T00:00:00"/>
    <s v="NA/KA/MA/NM/FA/03"/>
    <x v="2"/>
    <s v="B: Follow-up Visit (e.g. method cont.)"/>
    <s v="Yes"/>
    <s v="4: Pills"/>
    <s v="Neither"/>
    <s v="Yes"/>
    <s v="No"/>
    <s v="No"/>
    <s v="Not Pregnant"/>
    <s v="4a: Pills - Microgynon"/>
    <s v="Yes"/>
    <s v="Yes"/>
    <s v="Yes"/>
    <x v="1"/>
    <n v="19"/>
    <m/>
    <m/>
    <m/>
    <m/>
    <m/>
  </r>
  <r>
    <s v="Week 33"/>
    <s v="Northern"/>
    <s v="Nasarawa"/>
    <s v="Karu"/>
    <s v="Karu"/>
    <s v="Mararaba Gurku"/>
    <x v="1"/>
    <s v="Cluster +"/>
    <x v="0"/>
    <n v="30"/>
    <x v="7"/>
    <x v="0"/>
    <d v="2018-11-30T00:00:00"/>
    <s v="NA/KA/MA/LA/ZA/02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33"/>
    <s v="Northern"/>
    <s v="Nasarawa"/>
    <s v="Karu"/>
    <s v="Karu"/>
    <s v="Mararaba Gurku"/>
    <x v="1"/>
    <s v="Cluster +"/>
    <x v="0"/>
    <n v="30"/>
    <x v="7"/>
    <x v="0"/>
    <d v="2018-11-30T00:00:00"/>
    <s v="NA/KA/MA/WA/FA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4"/>
    <s v="Northern"/>
    <s v="Nasarawa"/>
    <s v="Karu"/>
    <s v="Karu"/>
    <s v="Angwan Tiv"/>
    <x v="0"/>
    <s v="Cluster"/>
    <x v="0"/>
    <n v="3"/>
    <x v="8"/>
    <x v="0"/>
    <d v="2018-12-03T00:00:00"/>
    <s v="NA/KA/NK/PA/JO/02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34"/>
    <s v="Northern"/>
    <s v="Nasarawa"/>
    <s v="Karu"/>
    <s v="Karu"/>
    <s v="Angwan Tiv"/>
    <x v="0"/>
    <s v="Cluster"/>
    <x v="0"/>
    <n v="3"/>
    <x v="8"/>
    <x v="0"/>
    <d v="2018-12-03T00:00:00"/>
    <s v="NA/KA/NK/CO/JA/01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34"/>
    <s v="Northern"/>
    <s v="Nasarawa"/>
    <s v="Karu"/>
    <s v="Karu"/>
    <s v="Mararaba Gurku"/>
    <x v="1"/>
    <s v="Cluster +"/>
    <x v="0"/>
    <n v="3"/>
    <x v="8"/>
    <x v="0"/>
    <d v="2018-12-03T00:00:00"/>
    <s v="NA/KA/MA/AG/RO/03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34"/>
    <s v="Northern"/>
    <s v="Nasarawa"/>
    <s v="Karu"/>
    <s v="Karu"/>
    <s v="Mararaba Gurku"/>
    <x v="1"/>
    <s v="Cluster +"/>
    <x v="0"/>
    <n v="4"/>
    <x v="8"/>
    <x v="0"/>
    <d v="2018-12-04T00:00:00"/>
    <s v="NA/KA/MA/BL/SA/03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4"/>
    <s v="Northern"/>
    <s v="Nasarawa"/>
    <s v="Karu"/>
    <s v="Karu"/>
    <s v="Angwan Tiv"/>
    <x v="0"/>
    <s v="Cluster"/>
    <x v="0"/>
    <n v="5"/>
    <x v="8"/>
    <x v="0"/>
    <d v="2018-12-05T00:00:00"/>
    <s v="NA/KA/NK/DI/NA/03"/>
    <x v="0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7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MU/HA/01"/>
    <x v="2"/>
    <s v="A: First Visit"/>
    <s v="Yes"/>
    <s v="0: No Method"/>
    <s v="Neither"/>
    <s v="No"/>
    <s v="No"/>
    <s v="No"/>
    <s v="Pregnant"/>
    <s v="0: No Method"/>
    <s v="No"/>
    <s v="No"/>
    <s v="No"/>
    <x v="3"/>
    <n v="19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SU/AM/08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HA/HA/04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AI/AI/06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HA/HA/03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HA/ZI/06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FA/HA/05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SA/AI/06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JA/AI/03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ZA/AI/02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MA/SU/04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FA/RU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FA/HA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4"/>
    <s v="Northern"/>
    <s v="Nasarawa"/>
    <s v="Karu"/>
    <s v="Karu"/>
    <s v="Mararaba Gurku"/>
    <x v="1"/>
    <s v="Cluster +"/>
    <x v="2"/>
    <n v="6"/>
    <x v="8"/>
    <x v="0"/>
    <d v="2018-12-06T00:00:00"/>
    <s v="NA/KA/MA/ZA/AI/01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4"/>
    <s v="Northern"/>
    <s v="Nasarawa"/>
    <s v="Karu"/>
    <s v="Karu"/>
    <s v="Mararaba Gurku"/>
    <x v="1"/>
    <s v="Cluster +"/>
    <x v="0"/>
    <n v="7"/>
    <x v="8"/>
    <x v="0"/>
    <d v="2018-12-07T00:00:00"/>
    <s v="NA/KA/MA/GL/LA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0"/>
    <n v="7"/>
    <x v="8"/>
    <x v="0"/>
    <d v="2018-12-07T00:00:00"/>
    <s v="NA/KA/MA/MA/HA/06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0"/>
    <n v="7"/>
    <x v="8"/>
    <x v="0"/>
    <d v="2018-12-07T00:00:00"/>
    <s v="NA/KA/MA/FA/HA/08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2"/>
    <n v="8"/>
    <x v="8"/>
    <x v="0"/>
    <d v="2018-12-08T00:00:00"/>
    <s v="NA/KA/MA/ZA/H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2"/>
    <n v="8"/>
    <x v="8"/>
    <x v="0"/>
    <d v="2018-12-08T00:00:00"/>
    <s v="NA/KA/MA/RA/MU/02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4"/>
    <s v="Northern"/>
    <s v="Nasarawa"/>
    <s v="Karu"/>
    <s v="Karu"/>
    <s v="Mararaba Gurku"/>
    <x v="1"/>
    <s v="Cluster +"/>
    <x v="2"/>
    <n v="8"/>
    <x v="8"/>
    <x v="0"/>
    <d v="2018-12-08T00:00:00"/>
    <s v="NA/KA/MA/FI/AI/02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2"/>
    <n v="8"/>
    <x v="8"/>
    <x v="0"/>
    <d v="2018-12-08T00:00:00"/>
    <s v="NA/KA/MA/ZU/AI/04"/>
    <x v="4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6"/>
    <m/>
    <m/>
    <m/>
    <m/>
    <m/>
  </r>
  <r>
    <s v="Week 34"/>
    <s v="Northern"/>
    <s v="Nasarawa"/>
    <s v="Karu"/>
    <s v="Karu"/>
    <s v="Mararaba Gurku"/>
    <x v="1"/>
    <s v="Cluster +"/>
    <x v="2"/>
    <n v="8"/>
    <x v="8"/>
    <x v="0"/>
    <d v="2018-12-08T00:00:00"/>
    <s v="NA/KA/MA/MA/FA/02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2"/>
    <n v="8"/>
    <x v="8"/>
    <x v="0"/>
    <d v="2018-12-08T00:00:00"/>
    <s v="NA/KA/MA/ZA/MA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2"/>
    <n v="8"/>
    <x v="8"/>
    <x v="0"/>
    <d v="2018-12-08T00:00:00"/>
    <s v="NA/KA/MA/HA/HA/01"/>
    <x v="0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2"/>
    <n v="8"/>
    <x v="8"/>
    <x v="0"/>
    <d v="2018-12-08T00:00:00"/>
    <s v="NA/KA/MA/FA/MU/01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4"/>
    <s v="Northern"/>
    <s v="Nasarawa"/>
    <s v="Karu"/>
    <s v="Karu"/>
    <s v="Mararaba Gurku"/>
    <x v="1"/>
    <s v="Cluster +"/>
    <x v="2"/>
    <n v="8"/>
    <x v="8"/>
    <x v="0"/>
    <d v="2018-12-08T00:00:00"/>
    <s v="NA/KA/MA/HA/AM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2"/>
    <n v="8"/>
    <x v="8"/>
    <x v="0"/>
    <d v="2018-12-08T00:00:00"/>
    <s v="NA/KA/MA/AI/AI/02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4"/>
    <s v="Northern"/>
    <s v="Nasarawa"/>
    <s v="Karu"/>
    <s v="Karu"/>
    <s v="Mararaba Gurku"/>
    <x v="1"/>
    <s v="Cluster +"/>
    <x v="2"/>
    <n v="8"/>
    <x v="8"/>
    <x v="0"/>
    <d v="2018-12-08T00:00:00"/>
    <s v="NA/KA/MA/AI/SA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4"/>
    <s v="Northern"/>
    <s v="Nasarawa"/>
    <s v="Karu"/>
    <s v="Karu"/>
    <s v="Mararaba Gurku"/>
    <x v="1"/>
    <s v="Cluster +"/>
    <x v="2"/>
    <n v="8"/>
    <x v="8"/>
    <x v="0"/>
    <d v="2018-12-08T00:00:00"/>
    <s v="NA/KA/MA/AI/KH/02"/>
    <x v="0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9"/>
    <m/>
    <m/>
    <m/>
    <m/>
    <m/>
  </r>
  <r>
    <s v="Week 35"/>
    <s v="Northern"/>
    <s v="Nasarawa"/>
    <s v="Karu"/>
    <s v="Karu"/>
    <s v="Mararaba Gurku"/>
    <x v="1"/>
    <s v="Cluster +"/>
    <x v="0"/>
    <n v="10"/>
    <x v="8"/>
    <x v="0"/>
    <d v="2018-12-10T00:00:00"/>
    <s v="NA/KA/MA/NA/KA/03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35"/>
    <s v="Northern"/>
    <s v="Nasarawa"/>
    <s v="Karu"/>
    <s v="Karu"/>
    <s v="Mararaba Gurku"/>
    <x v="1"/>
    <s v="Cluster +"/>
    <x v="0"/>
    <n v="10"/>
    <x v="8"/>
    <x v="0"/>
    <d v="2018-12-10T00:00:00"/>
    <s v="NA/KA/MA/HA/JA/01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5"/>
    <s v="Northern"/>
    <s v="Nasarawa"/>
    <s v="Karu"/>
    <s v="Karu"/>
    <s v="Mararaba Gurku"/>
    <x v="1"/>
    <s v="Cluster +"/>
    <x v="0"/>
    <n v="10"/>
    <x v="8"/>
    <x v="0"/>
    <d v="2018-12-10T00:00:00"/>
    <s v="NA/KA/MA/DO/SA/02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5"/>
    <s v="Northern"/>
    <s v="Nasarawa"/>
    <s v="Karu"/>
    <s v="Karu"/>
    <s v="Angwan Tiv"/>
    <x v="0"/>
    <s v="Cluster"/>
    <x v="0"/>
    <n v="11"/>
    <x v="8"/>
    <x v="0"/>
    <d v="2018-12-11T00:00:00"/>
    <s v="NA/KA/NK/FR/NA/01"/>
    <x v="4"/>
    <s v="A: First Visit"/>
    <s v="Yes"/>
    <s v="0: No Method"/>
    <s v="Neither"/>
    <s v="Yes"/>
    <s v="No"/>
    <s v="No"/>
    <s v="Not Pregnant"/>
    <s v="6a: Condom - Male"/>
    <s v="Yes"/>
    <s v="No"/>
    <s v="Yes"/>
    <x v="2"/>
    <n v="16"/>
    <m/>
    <m/>
    <m/>
    <m/>
    <m/>
  </r>
  <r>
    <s v="Week 35"/>
    <s v="Northern"/>
    <s v="Nasarawa"/>
    <s v="Karu"/>
    <s v="Karu"/>
    <s v="Angwan Tiv"/>
    <x v="0"/>
    <s v="Cluster"/>
    <x v="0"/>
    <n v="11"/>
    <x v="8"/>
    <x v="0"/>
    <d v="2018-12-11T00:00:00"/>
    <s v="NA/KA/NK/HA/KH/05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5"/>
    <s v="Northern"/>
    <s v="Nasarawa"/>
    <s v="Karu"/>
    <s v="Karu"/>
    <s v="Angwan Tiv"/>
    <x v="0"/>
    <s v="Cluster"/>
    <x v="0"/>
    <n v="11"/>
    <x v="8"/>
    <x v="0"/>
    <d v="2018-12-11T00:00:00"/>
    <s v="NA/KA/NK/PA/BE/01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35"/>
    <s v="Northern"/>
    <s v="Nasarawa"/>
    <s v="Karu"/>
    <s v="Karu"/>
    <s v="Mararaba Gurku"/>
    <x v="1"/>
    <s v="Cluster +"/>
    <x v="2"/>
    <n v="12"/>
    <x v="8"/>
    <x v="0"/>
    <d v="2018-12-12T00:00:00"/>
    <s v="NA/KA/MA/HA/MA/01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5"/>
    <s v="Northern"/>
    <s v="Nasarawa"/>
    <s v="Karu"/>
    <s v="Karu"/>
    <s v="Mararaba Gurku"/>
    <x v="1"/>
    <s v="Cluster +"/>
    <x v="2"/>
    <n v="12"/>
    <x v="8"/>
    <x v="0"/>
    <d v="2018-12-12T00:00:00"/>
    <s v="NA/KA/MA/FA/HU/01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5"/>
    <s v="Northern"/>
    <s v="Nasarawa"/>
    <s v="Karu"/>
    <s v="Karu"/>
    <s v="Mararaba Gurku"/>
    <x v="1"/>
    <s v="Cluster +"/>
    <x v="2"/>
    <n v="12"/>
    <x v="8"/>
    <x v="0"/>
    <d v="2018-12-12T00:00:00"/>
    <s v="NA/KA/MA/ZA/AM/03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5"/>
    <s v="Northern"/>
    <s v="Nasarawa"/>
    <s v="Karu"/>
    <s v="Karu"/>
    <s v="Mararaba Gurku"/>
    <x v="1"/>
    <s v="Cluster +"/>
    <x v="0"/>
    <n v="12"/>
    <x v="8"/>
    <x v="0"/>
    <d v="2018-12-12T00:00:00"/>
    <s v="NA/KA/MA/MA/TA/04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5"/>
    <s v="Northern"/>
    <s v="Nasarawa"/>
    <s v="Karu"/>
    <s v="Karu"/>
    <s v="Mararaba Gurku"/>
    <x v="1"/>
    <s v="Cluster +"/>
    <x v="0"/>
    <n v="12"/>
    <x v="8"/>
    <x v="0"/>
    <d v="2018-12-12T00:00:00"/>
    <s v="NA/KA/MA/NU/MA/06"/>
    <x v="3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8"/>
    <m/>
    <m/>
    <m/>
    <m/>
    <m/>
  </r>
  <r>
    <s v="Week 35"/>
    <s v="Northern"/>
    <s v="Nasarawa"/>
    <s v="Karu"/>
    <s v="Karu"/>
    <s v="Mararaba Gurku"/>
    <x v="1"/>
    <s v="Cluster +"/>
    <x v="0"/>
    <n v="12"/>
    <x v="8"/>
    <x v="0"/>
    <d v="2018-12-12T00:00:00"/>
    <s v="NA/KA/MA/ZA/BI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5"/>
    <s v="Northern"/>
    <s v="Nasarawa"/>
    <s v="Karu"/>
    <s v="Karu"/>
    <s v="Angwan Tiv"/>
    <x v="0"/>
    <s v="Cluster"/>
    <x v="0"/>
    <n v="13"/>
    <x v="8"/>
    <x v="0"/>
    <d v="2018-12-13T00:00:00"/>
    <s v="NA/KA/NK/FA/KA/01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35"/>
    <s v="Northern"/>
    <s v="Nasarawa"/>
    <s v="Karu"/>
    <s v="Karu"/>
    <s v="Angwan Tiv"/>
    <x v="0"/>
    <s v="Cluster"/>
    <x v="0"/>
    <n v="13"/>
    <x v="8"/>
    <x v="0"/>
    <d v="2018-12-13T00:00:00"/>
    <s v="NA/KA/NK/MA/BI/04"/>
    <x v="4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6"/>
    <m/>
    <m/>
    <m/>
    <m/>
    <m/>
  </r>
  <r>
    <s v="Week 35"/>
    <s v="Northern"/>
    <s v="Nasarawa"/>
    <s v="Karu"/>
    <s v="Karu"/>
    <s v="Angwan Tiv"/>
    <x v="0"/>
    <s v="Cluster"/>
    <x v="0"/>
    <n v="13"/>
    <x v="8"/>
    <x v="0"/>
    <d v="2018-12-13T00:00:00"/>
    <s v="NA/KA/NK/MA/BL/03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35"/>
    <s v="Northern"/>
    <s v="Nasarawa"/>
    <s v="Karu"/>
    <s v="Karu"/>
    <s v="Angwan Tiv"/>
    <x v="0"/>
    <s v="Cluster"/>
    <x v="0"/>
    <n v="13"/>
    <x v="8"/>
    <x v="0"/>
    <d v="2018-12-13T00:00:00"/>
    <s v="NA/KA/NK/OL/CH/03"/>
    <x v="0"/>
    <s v="A: First Visit"/>
    <s v="Yes"/>
    <s v="0: No Method"/>
    <s v="Neither"/>
    <s v="Yes"/>
    <s v="Yes"/>
    <s v="Yes"/>
    <s v="Not Pregnant"/>
    <s v="2b: Implant - Implanon"/>
    <s v="Yes"/>
    <s v="No"/>
    <s v="Yes"/>
    <x v="2"/>
    <n v="17"/>
    <m/>
    <m/>
    <m/>
    <m/>
    <m/>
  </r>
  <r>
    <s v="Week 35"/>
    <s v="Northern"/>
    <s v="Nasarawa"/>
    <s v="Karu"/>
    <s v="Karu"/>
    <s v="Mararaba Gurku"/>
    <x v="1"/>
    <s v="Cluster +"/>
    <x v="0"/>
    <n v="13"/>
    <x v="8"/>
    <x v="0"/>
    <d v="2018-12-13T00:00:00"/>
    <s v="NA/KA/MA/UM/NU/03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5"/>
    <s v="Northern"/>
    <s v="Nasarawa"/>
    <s v="Karu"/>
    <s v="Karu"/>
    <s v="Mararaba Gurku"/>
    <x v="1"/>
    <s v="Cluster +"/>
    <x v="0"/>
    <n v="13"/>
    <x v="8"/>
    <x v="0"/>
    <d v="2018-12-13T00:00:00"/>
    <s v="NA/KA/MA/AI/KH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5"/>
    <s v="Northern"/>
    <s v="Nasarawa"/>
    <s v="Karu"/>
    <s v="Karu"/>
    <s v="Mararaba Gurku"/>
    <x v="1"/>
    <s v="Cluster +"/>
    <x v="0"/>
    <n v="13"/>
    <x v="8"/>
    <x v="0"/>
    <d v="2018-12-13T00:00:00"/>
    <s v="NA/KA/MA/OY/PA/02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5"/>
    <s v="Northern"/>
    <s v="Nasarawa"/>
    <s v="Karu"/>
    <s v="Karu"/>
    <s v="Mararaba Gurku"/>
    <x v="1"/>
    <s v="Cluster +"/>
    <x v="0"/>
    <n v="13"/>
    <x v="8"/>
    <x v="0"/>
    <d v="2018-12-13T00:00:00"/>
    <s v="NA/KA/MA/AI/JU/05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35"/>
    <s v="Northern"/>
    <s v="Nasarawa"/>
    <s v="Karu"/>
    <s v="Karu"/>
    <s v="Mararaba Gurku"/>
    <x v="1"/>
    <s v="Cluster +"/>
    <x v="0"/>
    <n v="13"/>
    <x v="8"/>
    <x v="0"/>
    <d v="2018-12-13T00:00:00"/>
    <s v="NA/KA/MA/NA/LA/05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5"/>
    <s v="Northern"/>
    <s v="Nasarawa"/>
    <s v="Karu"/>
    <s v="Karu"/>
    <s v="Mararaba Gurku"/>
    <x v="1"/>
    <s v="Cluster +"/>
    <x v="0"/>
    <n v="13"/>
    <x v="8"/>
    <x v="0"/>
    <d v="2018-12-13T00:00:00"/>
    <s v="NA/KA/MA/RE/MA/03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35"/>
    <s v="Northern"/>
    <s v="Nasarawa"/>
    <s v="Karu"/>
    <s v="Karu"/>
    <s v="Mararaba Gurku"/>
    <x v="1"/>
    <s v="Cluster +"/>
    <x v="0"/>
    <n v="13"/>
    <x v="8"/>
    <x v="0"/>
    <d v="2018-12-13T00:00:00"/>
    <s v="NA/KA/MA/HA/MA/02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5"/>
    <s v="Northern"/>
    <s v="Nasarawa"/>
    <s v="Karu"/>
    <s v="Karu"/>
    <s v="Angwan Tiv"/>
    <x v="0"/>
    <s v="Cluster"/>
    <x v="0"/>
    <n v="14"/>
    <x v="8"/>
    <x v="0"/>
    <d v="2018-12-14T00:00:00"/>
    <s v="NA/KA/NK/AB/MA/01"/>
    <x v="4"/>
    <s v="A: First Visit"/>
    <s v="Yes"/>
    <s v="0: No Method"/>
    <s v="Neither"/>
    <s v="Yes"/>
    <s v="Yes"/>
    <s v="Yes"/>
    <s v="Not Pregnant"/>
    <s v="3c: Injection - Depo Provera"/>
    <s v="Yes"/>
    <s v="No"/>
    <s v="Yes"/>
    <x v="2"/>
    <n v="16"/>
    <m/>
    <m/>
    <m/>
    <m/>
    <m/>
  </r>
  <r>
    <s v="Week 36"/>
    <s v="Northern"/>
    <s v="Nasarawa"/>
    <s v="Karu"/>
    <s v="Karu"/>
    <s v="Mararaba Gurku"/>
    <x v="1"/>
    <s v="Cluster +"/>
    <x v="0"/>
    <n v="17"/>
    <x v="8"/>
    <x v="0"/>
    <d v="2018-12-17T00:00:00"/>
    <s v="NA/KA/MA/BL/HE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Karu"/>
    <s v="Karu"/>
    <s v="Mararaba Gurku"/>
    <x v="1"/>
    <s v="Cluster +"/>
    <x v="0"/>
    <n v="17"/>
    <x v="8"/>
    <x v="0"/>
    <d v="2018-12-17T00:00:00"/>
    <s v="NA/KA/MA/BR/AR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Karu"/>
    <s v="Karu"/>
    <s v="Mararaba Gurku"/>
    <x v="1"/>
    <s v="Cluster +"/>
    <x v="0"/>
    <n v="17"/>
    <x v="8"/>
    <x v="0"/>
    <d v="2018-12-17T00:00:00"/>
    <s v="NA/KA/MA/AS/AS/01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6"/>
    <s v="Northern"/>
    <s v="Nasarawa"/>
    <s v="Karu"/>
    <s v="Karu"/>
    <s v="Mararaba Gurku"/>
    <x v="1"/>
    <s v="Cluster +"/>
    <x v="0"/>
    <n v="17"/>
    <x v="8"/>
    <x v="0"/>
    <d v="2018-12-17T00:00:00"/>
    <s v="NA/KA/MA/CL/BL/01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6"/>
    <s v="Northern"/>
    <s v="Nasarawa"/>
    <s v="Karu"/>
    <s v="Karu"/>
    <s v="Mararaba Gurku"/>
    <x v="1"/>
    <s v="Cluster +"/>
    <x v="0"/>
    <n v="17"/>
    <x v="8"/>
    <x v="0"/>
    <d v="2018-12-17T00:00:00"/>
    <s v="NA/KA/MA/MA/KH/09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6"/>
    <s v="Northern"/>
    <s v="Nasarawa"/>
    <s v="Karu"/>
    <s v="Karu"/>
    <s v="Mararaba Gurku"/>
    <x v="1"/>
    <s v="Cluster +"/>
    <x v="0"/>
    <n v="17"/>
    <x v="8"/>
    <x v="0"/>
    <d v="2018-12-17T00:00:00"/>
    <s v="NA/KA/MA/HA/MA/07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6"/>
    <s v="Northern"/>
    <s v="Nasarawa"/>
    <s v="Karu"/>
    <s v="Karu"/>
    <s v="Mararaba Gurku"/>
    <x v="1"/>
    <s v="Cluster +"/>
    <x v="0"/>
    <n v="17"/>
    <x v="8"/>
    <x v="0"/>
    <d v="2018-12-17T00:00:00"/>
    <s v="NA/KA/MA/BR/AR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Karu"/>
    <s v="Karu"/>
    <s v="Mararaba Gurku"/>
    <x v="1"/>
    <s v="Cluster +"/>
    <x v="0"/>
    <n v="17"/>
    <x v="8"/>
    <x v="0"/>
    <d v="2018-12-17T00:00:00"/>
    <s v="NA/KA/MA/AS/AS/01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6"/>
    <s v="Northern"/>
    <s v="Nasarawa"/>
    <s v="Karu"/>
    <s v="Karu"/>
    <s v="Mararaba Gurku"/>
    <x v="1"/>
    <s v="Cluster +"/>
    <x v="0"/>
    <n v="17"/>
    <x v="8"/>
    <x v="0"/>
    <d v="2018-12-17T00:00:00"/>
    <s v="NA/KA/MA/CL/BL/01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6"/>
    <s v="Northern"/>
    <s v="Nasarawa"/>
    <s v="Karu"/>
    <s v="Karu"/>
    <s v="Mararaba Gurku"/>
    <x v="1"/>
    <s v="Cluster +"/>
    <x v="0"/>
    <n v="17"/>
    <x v="8"/>
    <x v="0"/>
    <d v="2018-12-17T00:00:00"/>
    <s v="NA/KA/MA/MA/KH/09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6"/>
    <s v="Northern"/>
    <s v="Nasarawa"/>
    <s v="Karu"/>
    <s v="Karu"/>
    <s v="Mararaba Gurku"/>
    <x v="1"/>
    <s v="Cluster +"/>
    <x v="0"/>
    <n v="17"/>
    <x v="8"/>
    <x v="0"/>
    <d v="2018-12-17T00:00:00"/>
    <s v="NA/KA/MA/HA/MA/07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6"/>
    <s v="Northern"/>
    <s v="Nasarawa"/>
    <s v="Karu"/>
    <s v="Karu"/>
    <s v="Angwan Tiv"/>
    <x v="0"/>
    <s v="Cluster"/>
    <x v="0"/>
    <n v="17"/>
    <x v="8"/>
    <x v="0"/>
    <d v="2018-12-17T00:00:00"/>
    <s v="NA/KA/NK/ES/TA/04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36"/>
    <s v="Northern"/>
    <s v="Nasarawa"/>
    <s v="Karu"/>
    <s v="Karu"/>
    <s v="Angwan Tiv"/>
    <x v="0"/>
    <s v="Cluster"/>
    <x v="0"/>
    <n v="19"/>
    <x v="8"/>
    <x v="0"/>
    <d v="2018-12-19T00:00:00"/>
    <s v="NA/KA/NK/CO/SE/02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36"/>
    <s v="Northern"/>
    <s v="Nasarawa"/>
    <s v="Karu"/>
    <s v="Karu"/>
    <s v="Angwan Tiv"/>
    <x v="0"/>
    <s v="Cluster"/>
    <x v="0"/>
    <n v="19"/>
    <x v="8"/>
    <x v="0"/>
    <d v="2018-12-19T00:00:00"/>
    <s v="NA/KA/NK/MA/CL/05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36"/>
    <s v="Northern"/>
    <s v="Nasarawa"/>
    <s v="Karu"/>
    <s v="Karu"/>
    <s v="Angwan Tiv"/>
    <x v="0"/>
    <s v="Cluster"/>
    <x v="0"/>
    <n v="19"/>
    <x v="8"/>
    <x v="0"/>
    <d v="2018-12-19T00:00:00"/>
    <s v="NA/KA/NK/JO/D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36"/>
    <s v="Northern"/>
    <s v="Nasarawa"/>
    <s v="Karu"/>
    <s v="Karu"/>
    <s v="Angwan Tiv"/>
    <x v="0"/>
    <s v="Cluster"/>
    <x v="0"/>
    <n v="19"/>
    <x v="8"/>
    <x v="0"/>
    <d v="2018-12-19T00:00:00"/>
    <s v="NA/KA/NK/EN/CH/01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36"/>
    <s v="Northern"/>
    <s v="Nasarawa"/>
    <s v="Karu"/>
    <s v="Karu"/>
    <s v="Mararaba Gurku"/>
    <x v="1"/>
    <s v="Cluster +"/>
    <x v="0"/>
    <n v="19"/>
    <x v="8"/>
    <x v="0"/>
    <d v="2018-12-19T00:00:00"/>
    <s v="NA/KA/MA/BI/MA/02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6"/>
    <s v="Northern"/>
    <s v="Nasarawa"/>
    <s v="Karu"/>
    <s v="Karu"/>
    <s v="Mararaba Gurku"/>
    <x v="1"/>
    <s v="Cluster +"/>
    <x v="0"/>
    <n v="20"/>
    <x v="8"/>
    <x v="0"/>
    <d v="2018-12-20T00:00:00"/>
    <s v="NA/KA/MA/PE/ME/04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AY/HA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MA/AI/07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SA/KH/04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MA/HA/01"/>
    <x v="0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8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FA/KU/1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ZA/AM/01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GO/AM/04"/>
    <x v="4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6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MA/MA/07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AI/AM/02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YE/H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MA/HA/02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SH/H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UM/MA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FA/AI/03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RU/AM/02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6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FA/MA/06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HA/KH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KH/AI/03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36"/>
    <s v="Northern"/>
    <s v="Nasarawa"/>
    <s v="Karu"/>
    <s v="Karu"/>
    <s v="Mararaba Gurku"/>
    <x v="1"/>
    <s v="Cluster +"/>
    <x v="2"/>
    <n v="20"/>
    <x v="8"/>
    <x v="0"/>
    <d v="2018-12-20T00:00:00"/>
    <s v="NA/KA/MA/FA/MA/02"/>
    <x v="0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7"/>
    <m/>
    <m/>
    <m/>
    <m/>
    <m/>
  </r>
  <r>
    <s v="Week 36"/>
    <s v="Northern"/>
    <s v="Nasarawa"/>
    <s v="Karu"/>
    <s v="Karu"/>
    <s v="Mararaba Gurku"/>
    <x v="1"/>
    <s v="Cluster +"/>
    <x v="0"/>
    <n v="21"/>
    <x v="8"/>
    <x v="0"/>
    <d v="2018-12-21T00:00:00"/>
    <s v="NA/KA/MA/HA/AS/09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Karu"/>
    <s v="Karu"/>
    <s v="Mararaba Gurku"/>
    <x v="1"/>
    <s v="Cluster +"/>
    <x v="0"/>
    <n v="21"/>
    <x v="8"/>
    <x v="0"/>
    <d v="2018-12-21T00:00:00"/>
    <s v="NA/KA/MA/CO/JU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BA/H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JU/MA/02"/>
    <x v="3"/>
    <s v="A: First Visit"/>
    <s v="Yes"/>
    <s v="0: No Method"/>
    <s v="Neither"/>
    <s v="Yes"/>
    <s v="No"/>
    <s v="No"/>
    <s v="Not Pregnant"/>
    <s v="6a: Condom - Male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FE/MA/03"/>
    <x v="3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ES/TE/09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GR/HE/05"/>
    <x v="3"/>
    <s v="A: First Visit"/>
    <s v="Yes"/>
    <s v="0: No Method"/>
    <s v="Neither"/>
    <s v="Yes"/>
    <s v="No"/>
    <s v="No"/>
    <s v="Not Pregnant"/>
    <s v="6a: Condom - Male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ZU/HA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ES/RI/08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MA/ES/01"/>
    <x v="3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MA/KA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VI/FR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ES/BL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MA/GO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HA/FA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AM/FA/06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MA/ES/05"/>
    <x v="2"/>
    <s v="A: First Visit"/>
    <s v="Yes"/>
    <s v="0: No Method"/>
    <s v="Neither"/>
    <s v="Yes"/>
    <s v="No"/>
    <s v="No"/>
    <s v="Not Pregnant"/>
    <s v="6a: Condom - Male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SA/S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BL/HA/04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PA/EN/04"/>
    <x v="3"/>
    <s v="A: First Visit"/>
    <s v="Yes"/>
    <s v="0: No Method"/>
    <s v="Neither"/>
    <s v="Yes"/>
    <s v="No"/>
    <s v="No"/>
    <s v="Not Pregnant"/>
    <s v="6a: Condom - Male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GR/BL/01"/>
    <x v="1"/>
    <s v="A: First Visit"/>
    <s v="Yes"/>
    <s v="0: No Method"/>
    <s v="Neither"/>
    <s v="Yes"/>
    <s v="No"/>
    <s v="No"/>
    <s v="Not Pregnant"/>
    <s v="6a: Condom - Male"/>
    <s v="Yes"/>
    <s v="No"/>
    <s v="Yes"/>
    <x v="2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KA/FA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GL/OW/03"/>
    <x v="3"/>
    <s v="A: First Visit"/>
    <s v="Yes"/>
    <s v="0: No Method"/>
    <s v="Neither"/>
    <s v="Yes"/>
    <s v="No"/>
    <s v="No"/>
    <s v="Not Pregnant"/>
    <s v="6a: Condom - Male"/>
    <s v="Yes"/>
    <s v="No"/>
    <s v="Yes"/>
    <x v="2"/>
    <n v="16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BL/IW/09"/>
    <x v="3"/>
    <s v="A: First Visit"/>
    <s v="Yes"/>
    <s v="0: No Method"/>
    <s v="Neither"/>
    <s v="Yes"/>
    <s v="No"/>
    <s v="No"/>
    <s v="Not Pregnant"/>
    <s v="6a: Condom - Male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MA/CH/01"/>
    <x v="4"/>
    <s v="A: First Visit"/>
    <s v="Yes"/>
    <s v="0: No Method"/>
    <s v="Neither"/>
    <s v="Yes"/>
    <s v="No"/>
    <s v="No"/>
    <s v="Not Pregnant"/>
    <s v="6a: Condom - Male"/>
    <s v="Yes"/>
    <s v="No"/>
    <s v="Yes"/>
    <x v="2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AI/FA/02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DE/EN/06"/>
    <x v="1"/>
    <s v="A: First Visit"/>
    <s v="Yes"/>
    <s v="0: No Method"/>
    <s v="Neither"/>
    <s v="Yes"/>
    <s v="No"/>
    <s v="No"/>
    <s v="Not Pregnant"/>
    <s v="6a: Condom - Male"/>
    <s v="Yes"/>
    <s v="No"/>
    <s v="Yes"/>
    <x v="2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KA/ZA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JE/LA/04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BA/H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AI/HA/05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CH/BL/03"/>
    <x v="1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FE/MA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MA/AS/04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FA/AI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AI/SA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AM/AM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NA/AI/03"/>
    <x v="0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7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HA/M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CO/ES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SA/LU/02"/>
    <x v="1"/>
    <s v="A: First Visit"/>
    <s v="Yes"/>
    <s v="0: No Method"/>
    <s v="Neither"/>
    <s v="Yes"/>
    <s v="No"/>
    <s v="No"/>
    <s v="Not Pregnant"/>
    <s v="6a: Condom - Male"/>
    <s v="Yes"/>
    <s v="No"/>
    <s v="Yes"/>
    <x v="2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JA/KA/05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SA/TA/06"/>
    <x v="4"/>
    <s v="A: First Visit"/>
    <s v="Yes"/>
    <s v="0: No Method"/>
    <s v="Neither"/>
    <s v="Yes"/>
    <s v="No"/>
    <s v="No"/>
    <s v="Not Pregnant"/>
    <s v="6a: Condom - Male"/>
    <s v="Yes"/>
    <s v="No"/>
    <s v="Yes"/>
    <x v="2"/>
    <n v="16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AI/RA/04"/>
    <x v="0"/>
    <s v="A: First Visit"/>
    <s v="Yes"/>
    <s v="0: No Method"/>
    <s v="Neither"/>
    <s v="Yes"/>
    <s v="Yes"/>
    <s v="Yes"/>
    <s v="Not Pregnant"/>
    <s v="4b: Pills - Combination 3"/>
    <s v="Yes"/>
    <s v="No"/>
    <b v="0"/>
    <x v="4"/>
    <n v="17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FA/MA/03"/>
    <x v="0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7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BL/ES/05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JU/JE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CH/SA/03"/>
    <x v="2"/>
    <s v="A: First Visit"/>
    <s v="Yes"/>
    <s v="0: No Method"/>
    <s v="Neither"/>
    <s v="Yes"/>
    <s v="No"/>
    <s v="No"/>
    <s v="Not Pregnant"/>
    <s v="6a: Condom - Male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ES/KE/03"/>
    <x v="2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HA/AI/01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FA/MA/07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ES/JI/04"/>
    <x v="3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GR/LA/05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HA/NA/01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LA/SH/04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FE/EL/08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JU/EL/07"/>
    <x v="2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MA/MA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HA/MA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SA/KA/04"/>
    <x v="2"/>
    <s v="A: First Visit"/>
    <s v="Yes"/>
    <s v="0: No Method"/>
    <s v="Neither"/>
    <s v="Yes"/>
    <s v="No"/>
    <s v="No"/>
    <s v="Not Pregnant"/>
    <s v="6a: Condom - Male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SA/AI/01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NA/SA/03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SA/MA/09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FA/HA/08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AM/RA/08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ZA/RA/09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FE/MA/08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HE/ES/05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RA/AI/03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HA/LA/06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JU/GR/05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6"/>
    <s v="Northern"/>
    <s v="Nasarawa"/>
    <s v="Doma"/>
    <s v="Sarkin Dawaki"/>
    <s v="Kanganuwa"/>
    <x v="3"/>
    <s v="Reach Out"/>
    <x v="1"/>
    <n v="21"/>
    <x v="8"/>
    <x v="0"/>
    <d v="2018-12-21T00:00:00"/>
    <s v="NA/DO/TO/EU/RE/07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ME/JA/01"/>
    <x v="4"/>
    <s v="A: First Visit"/>
    <s v="Yes"/>
    <s v="0: No Method"/>
    <s v="Neither"/>
    <s v="Yes"/>
    <s v="No"/>
    <s v="No"/>
    <s v="Not Pregnant"/>
    <s v="6a: Condom - Male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AI/MA/03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SA/IB/02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HA/TA/03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RA/HA/05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HA/MA/03"/>
    <x v="1"/>
    <s v="A: First Visit"/>
    <s v="Yes"/>
    <s v="0: No Method"/>
    <s v="Neither"/>
    <s v="Yes"/>
    <s v="No"/>
    <s v="No"/>
    <s v="Not Pregnant"/>
    <s v="6a: Condom - Male"/>
    <s v="Yes"/>
    <s v="No"/>
    <s v="Yes"/>
    <x v="2"/>
    <n v="15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ZA/DU/02"/>
    <x v="3"/>
    <s v="A: First Visit"/>
    <s v="Yes"/>
    <s v="0: No Method"/>
    <s v="Neither"/>
    <s v="Yes"/>
    <s v="No"/>
    <s v="No"/>
    <s v="Not Pregnant"/>
    <s v="6a: Condom - Male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GR/AU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SA/TA/03"/>
    <x v="0"/>
    <s v="A: First Visit"/>
    <s v="Yes"/>
    <s v="0: No Method"/>
    <s v="Neither"/>
    <s v="Yes"/>
    <s v="Yes"/>
    <s v="Yes"/>
    <s v="Not Pregnant"/>
    <s v="4a: Pills - Microgynon"/>
    <s v="Yes"/>
    <s v="No"/>
    <s v="Yes"/>
    <x v="2"/>
    <n v="17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SA/AM/05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HA/HA/02"/>
    <x v="2"/>
    <s v="A: First Visit"/>
    <s v="Yes"/>
    <s v="0: No Method"/>
    <s v="Neither"/>
    <s v="Yes"/>
    <s v="No"/>
    <s v="No"/>
    <s v="Not Pregnant"/>
    <s v="6a: Condom - Male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SU/RA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HA/MA/05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AM/HA/08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JU/MA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MA/HA/07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MA/LA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MA/FA/01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FA/HA/06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JA/ES/01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KH/RA/04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HA/HA/04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HU/AI/05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RA/RA/02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SA/TA/06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ZA/AM/03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JA/HA/06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GR/LA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KH/HA/03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ZA/HA/07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LA/HA/02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TA/MA/03"/>
    <x v="0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7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ZA/MA/02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TA/LA/03"/>
    <x v="0"/>
    <s v="A: First Visit"/>
    <s v="Yes"/>
    <s v="0: No Method"/>
    <s v="Neither"/>
    <s v="Yes"/>
    <s v="Yes"/>
    <s v="Yes"/>
    <s v="Not Pregnant"/>
    <s v="3b: Injection - Noristerat"/>
    <s v="Yes"/>
    <s v="No"/>
    <s v="Yes"/>
    <x v="2"/>
    <n v="17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AI/ZA/06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BE/JA/02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6"/>
    <s v="Northern"/>
    <s v="Nasarawa"/>
    <s v="Doma"/>
    <s v="Sarkin Dawaki"/>
    <s v="Kanganuwa"/>
    <x v="3"/>
    <s v="Reach Out"/>
    <x v="1"/>
    <n v="22"/>
    <x v="8"/>
    <x v="0"/>
    <d v="2018-12-22T00:00:00"/>
    <s v="NA/DO/TO/KA/MA/01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7"/>
    <s v="Northern"/>
    <s v="Nasarawa"/>
    <s v="Karu"/>
    <s v="Karu"/>
    <s v="Mararaba Gurku"/>
    <x v="1"/>
    <s v="Cluster +"/>
    <x v="0"/>
    <n v="27"/>
    <x v="8"/>
    <x v="0"/>
    <d v="2018-12-27T00:00:00"/>
    <s v="NA/KA/MA/GL/JU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7"/>
    <s v="Northern"/>
    <s v="Nasarawa"/>
    <s v="Karu"/>
    <s v="Karu"/>
    <s v="Mararaba Gurku"/>
    <x v="1"/>
    <s v="Cluster +"/>
    <x v="0"/>
    <n v="27"/>
    <x v="8"/>
    <x v="0"/>
    <d v="2018-12-27T00:00:00"/>
    <s v="NA/KA/MA/MA/HA/06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37"/>
    <s v="Northern"/>
    <s v="Nasarawa"/>
    <s v="Karu"/>
    <s v="Karu"/>
    <s v="Mararaba Gurku"/>
    <x v="1"/>
    <s v="Cluster +"/>
    <x v="0"/>
    <n v="27"/>
    <x v="8"/>
    <x v="0"/>
    <d v="2018-12-27T00:00:00"/>
    <s v="NA/KA/MA/GO/FA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38"/>
    <s v="Northern"/>
    <s v="Nasarawa"/>
    <s v="Karu"/>
    <s v="Karu"/>
    <s v="Mararaba Gurku"/>
    <x v="1"/>
    <s v="Cluster +"/>
    <x v="0"/>
    <n v="2"/>
    <x v="9"/>
    <x v="1"/>
    <d v="2019-01-02T00:00:00"/>
    <s v="NA/KA/MA/LA/FA/09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8"/>
    <s v="Northern"/>
    <s v="Nasarawa"/>
    <s v="Karu"/>
    <s v="Karu"/>
    <s v="Mararaba Gurku"/>
    <x v="1"/>
    <s v="Cluster +"/>
    <x v="0"/>
    <n v="2"/>
    <x v="9"/>
    <x v="1"/>
    <d v="2019-01-02T00:00:00"/>
    <s v="NA/KA/MA/AI/H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38"/>
    <s v="Northern"/>
    <s v="Nasarawa"/>
    <s v="Karu"/>
    <s v="Karu"/>
    <s v="Angwan Tiv"/>
    <x v="0"/>
    <s v="Cluster"/>
    <x v="0"/>
    <n v="4"/>
    <x v="9"/>
    <x v="1"/>
    <d v="2019-01-04T00:00:00"/>
    <s v="NA/KA/NK/HU/LU/03"/>
    <x v="0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7"/>
    <m/>
    <m/>
    <m/>
    <m/>
    <m/>
  </r>
  <r>
    <s v="Week 38"/>
    <s v="Northern"/>
    <s v="Nasarawa"/>
    <s v="Karu"/>
    <s v="Karu"/>
    <s v="Angwan Tiv"/>
    <x v="0"/>
    <s v="Cluster"/>
    <x v="0"/>
    <n v="4"/>
    <x v="9"/>
    <x v="1"/>
    <d v="2019-01-04T00:00:00"/>
    <s v="NA/KA/NK/NA/ES/01"/>
    <x v="3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8"/>
    <m/>
    <m/>
    <m/>
    <m/>
    <m/>
  </r>
  <r>
    <s v="Week 39"/>
    <s v="Northern"/>
    <s v="Nasarawa"/>
    <s v="Karu"/>
    <s v="Karu"/>
    <s v="Mararaba Gurku"/>
    <x v="1"/>
    <s v="Cluster +"/>
    <x v="0"/>
    <n v="7"/>
    <x v="9"/>
    <x v="1"/>
    <d v="2019-01-07T00:00:00"/>
    <s v="NA/KA/MA/MA/KA/02"/>
    <x v="2"/>
    <s v="A: First Visit"/>
    <s v="Yes"/>
    <s v="0: No Method"/>
    <s v="Neither"/>
    <s v="Yes"/>
    <s v="No"/>
    <s v="No"/>
    <s v="Not Pregnant"/>
    <s v="3d: Injection - Sayana Press"/>
    <s v="No"/>
    <s v="No"/>
    <b v="0"/>
    <x v="4"/>
    <n v="19"/>
    <m/>
    <m/>
    <m/>
    <m/>
    <m/>
  </r>
  <r>
    <s v="Week 39"/>
    <s v="Northern"/>
    <s v="Nasarawa"/>
    <s v="Karu"/>
    <s v="Karu"/>
    <s v="Angwan Tiv"/>
    <x v="0"/>
    <s v="Cluster"/>
    <x v="0"/>
    <n v="7"/>
    <x v="9"/>
    <x v="1"/>
    <d v="2019-01-07T00:00:00"/>
    <s v="NA/KA/NK/JE/OM/02"/>
    <x v="4"/>
    <s v="A: First Visit"/>
    <s v="Yes"/>
    <s v="0: No Method"/>
    <s v="Neither"/>
    <s v="No"/>
    <s v="No"/>
    <s v="No"/>
    <s v="Not Pregnant"/>
    <s v="3c: Injection - Depo Provera"/>
    <s v="No"/>
    <s v="No"/>
    <s v="Yes"/>
    <x v="2"/>
    <n v="16"/>
    <m/>
    <m/>
    <m/>
    <m/>
    <m/>
  </r>
  <r>
    <s v="Week 39"/>
    <s v="Northern"/>
    <s v="Nasarawa"/>
    <s v="Karu"/>
    <s v="Karu"/>
    <s v="Angwan Tiv"/>
    <x v="0"/>
    <s v="Cluster"/>
    <x v="0"/>
    <n v="7"/>
    <x v="9"/>
    <x v="1"/>
    <d v="2019-01-07T00:00:00"/>
    <s v="NA/KA/NK/SU/NA/07"/>
    <x v="2"/>
    <s v="A: First Visit"/>
    <s v="Yes"/>
    <s v="0: No Method"/>
    <s v="Neither"/>
    <s v="No"/>
    <s v="No"/>
    <s v="No"/>
    <s v="Not Pregnant"/>
    <s v="3c: Injection - Depo Provera"/>
    <s v="No"/>
    <s v="No"/>
    <s v="Yes"/>
    <x v="2"/>
    <n v="19"/>
    <m/>
    <m/>
    <m/>
    <m/>
    <m/>
  </r>
  <r>
    <s v="Week 39"/>
    <s v="Northern"/>
    <s v="Nasarawa"/>
    <s v="Karu"/>
    <s v="Karu"/>
    <s v="Masaka"/>
    <x v="2"/>
    <s v="Reach Out"/>
    <x v="0"/>
    <n v="8"/>
    <x v="9"/>
    <x v="1"/>
    <d v="2019-01-08T00:00:00"/>
    <s v="NA/KA/MS/BA/HA/01"/>
    <x v="0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7"/>
    <m/>
    <m/>
    <m/>
    <m/>
    <m/>
  </r>
  <r>
    <s v="Week 39"/>
    <s v="Northern"/>
    <s v="Nasarawa"/>
    <s v="Karu"/>
    <s v="Karu"/>
    <s v="Masaka"/>
    <x v="2"/>
    <s v="Reach Out"/>
    <x v="0"/>
    <n v="8"/>
    <x v="9"/>
    <x v="1"/>
    <d v="2019-01-08T00:00:00"/>
    <s v="NA/KA/MS/BL/QU/05"/>
    <x v="3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8"/>
    <m/>
    <m/>
    <m/>
    <m/>
    <m/>
  </r>
  <r>
    <s v="Week 39"/>
    <s v="Northern"/>
    <s v="Nasarawa"/>
    <s v="Karu"/>
    <s v="Karu"/>
    <s v="Masaka"/>
    <x v="2"/>
    <s v="Reach Out"/>
    <x v="0"/>
    <n v="8"/>
    <x v="9"/>
    <x v="1"/>
    <d v="2019-01-08T00:00:00"/>
    <s v="NA/KA/MS/JO/FL/02"/>
    <x v="3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8"/>
    <m/>
    <m/>
    <m/>
    <m/>
    <m/>
  </r>
  <r>
    <s v="Week 39"/>
    <s v="Northern"/>
    <s v="Nasarawa"/>
    <s v="Karu"/>
    <s v="Karu"/>
    <s v="Masaka"/>
    <x v="2"/>
    <s v="Reach Out"/>
    <x v="0"/>
    <n v="8"/>
    <x v="9"/>
    <x v="1"/>
    <d v="2019-01-08T00:00:00"/>
    <s v="NA/KA/MS/FA/JE/06"/>
    <x v="0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7"/>
    <m/>
    <m/>
    <m/>
    <m/>
    <m/>
  </r>
  <r>
    <s v="Week 39"/>
    <s v="Northern"/>
    <s v="Nasarawa"/>
    <s v="Karu"/>
    <s v="Karu"/>
    <s v="Masaka"/>
    <x v="2"/>
    <s v="Reach Out"/>
    <x v="0"/>
    <n v="8"/>
    <x v="9"/>
    <x v="1"/>
    <d v="2019-01-08T00:00:00"/>
    <s v="NA/KA/MS/LA/HA/08"/>
    <x v="0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7"/>
    <m/>
    <m/>
    <m/>
    <m/>
    <m/>
  </r>
  <r>
    <s v="Week 39"/>
    <s v="Northern"/>
    <s v="Nasarawa"/>
    <s v="Karu"/>
    <s v="Karu"/>
    <s v="Masaka"/>
    <x v="2"/>
    <s v="Reach Out"/>
    <x v="0"/>
    <n v="8"/>
    <x v="9"/>
    <x v="1"/>
    <d v="2019-01-08T00:00:00"/>
    <s v="NA/KA/MS/PR/RU/03"/>
    <x v="3"/>
    <s v="A: First Visit"/>
    <s v="Yes"/>
    <s v="0: No Method"/>
    <s v="Neither"/>
    <s v="No"/>
    <s v="No"/>
    <s v="No"/>
    <s v="Not Pregnant"/>
    <s v="1: IUCD"/>
    <s v="No"/>
    <s v="No"/>
    <s v="Yes"/>
    <x v="2"/>
    <n v="18"/>
    <m/>
    <m/>
    <m/>
    <m/>
    <m/>
  </r>
  <r>
    <s v="Week 39"/>
    <s v="Northern"/>
    <s v="Nasarawa"/>
    <s v="Karu"/>
    <s v="Karu"/>
    <s v="Masaka"/>
    <x v="2"/>
    <s v="Reach Out"/>
    <x v="0"/>
    <n v="8"/>
    <x v="9"/>
    <x v="1"/>
    <d v="2019-01-08T00:00:00"/>
    <s v="NA/KA/MS/GI/GO/01"/>
    <x v="2"/>
    <s v="A: First Visit"/>
    <s v="Yes"/>
    <s v="0: No Method"/>
    <s v="Neither"/>
    <s v="No"/>
    <s v="No"/>
    <s v="No"/>
    <s v="Not Pregnant"/>
    <s v="1: IUCD"/>
    <s v="No"/>
    <s v="No"/>
    <s v="Yes"/>
    <x v="2"/>
    <n v="19"/>
    <m/>
    <m/>
    <m/>
    <m/>
    <m/>
  </r>
  <r>
    <s v="Week 39"/>
    <s v="Northern"/>
    <s v="Nasarawa"/>
    <s v="Karu"/>
    <s v="Karu"/>
    <s v="Masaka"/>
    <x v="2"/>
    <s v="Reach Out"/>
    <x v="0"/>
    <n v="8"/>
    <x v="9"/>
    <x v="1"/>
    <d v="2019-01-08T00:00:00"/>
    <s v="NA/KA/MS/LA/TA/05"/>
    <x v="3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8"/>
    <m/>
    <m/>
    <m/>
    <m/>
    <m/>
  </r>
  <r>
    <s v="Week 39"/>
    <s v="Northern"/>
    <s v="Nasarawa"/>
    <s v="Karu"/>
    <s v="Karu"/>
    <s v="Masaka"/>
    <x v="2"/>
    <s v="Reach Out"/>
    <x v="0"/>
    <n v="8"/>
    <x v="9"/>
    <x v="1"/>
    <d v="2019-01-08T00:00:00"/>
    <s v="NA/KA/MS/SA/MU/04"/>
    <x v="2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9"/>
    <m/>
    <m/>
    <m/>
    <m/>
    <m/>
  </r>
  <r>
    <s v="Week 39"/>
    <s v="Northern"/>
    <s v="Nasarawa"/>
    <s v="Karu"/>
    <s v="Karu"/>
    <s v="Masaka"/>
    <x v="2"/>
    <s v="Reach Out"/>
    <x v="0"/>
    <n v="8"/>
    <x v="9"/>
    <x v="1"/>
    <d v="2019-01-08T00:00:00"/>
    <s v="NA/KA/MS/CH/AD/02"/>
    <x v="3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8"/>
    <m/>
    <m/>
    <m/>
    <m/>
    <m/>
  </r>
  <r>
    <s v="Week 39"/>
    <s v="Northern"/>
    <s v="Nasarawa"/>
    <s v="Karu"/>
    <s v="Karu"/>
    <s v="Masaka"/>
    <x v="2"/>
    <s v="Reach Out"/>
    <x v="0"/>
    <n v="8"/>
    <x v="9"/>
    <x v="1"/>
    <d v="2019-01-08T00:00:00"/>
    <s v="NA/KA/MS/RU/SH/04"/>
    <x v="4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6"/>
    <m/>
    <m/>
    <m/>
    <m/>
    <m/>
  </r>
  <r>
    <s v="Week 39"/>
    <s v="Northern"/>
    <s v="Nasarawa"/>
    <s v="Karu"/>
    <s v="Karu"/>
    <s v="Masaka"/>
    <x v="2"/>
    <s v="Reach Out"/>
    <x v="0"/>
    <n v="8"/>
    <x v="9"/>
    <x v="1"/>
    <d v="2019-01-08T00:00:00"/>
    <s v="NA/KA/MS/LI/ZI/02"/>
    <x v="0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7"/>
    <m/>
    <m/>
    <m/>
    <m/>
    <m/>
  </r>
  <r>
    <s v="Week 39"/>
    <s v="Northern"/>
    <s v="Nasarawa"/>
    <s v="Karu"/>
    <s v="Karu"/>
    <s v="Masaka"/>
    <x v="2"/>
    <s v="Reach Out"/>
    <x v="0"/>
    <n v="9"/>
    <x v="9"/>
    <x v="1"/>
    <d v="2019-01-09T00:00:00"/>
    <s v="NA/KA/MS/JO/LA/06"/>
    <x v="3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8"/>
    <m/>
    <m/>
    <m/>
    <m/>
    <m/>
  </r>
  <r>
    <s v="Week 39"/>
    <s v="Northern"/>
    <s v="Nasarawa"/>
    <s v="Karu"/>
    <s v="Karu"/>
    <s v="Mararaba Gurku"/>
    <x v="1"/>
    <s v="Cluster +"/>
    <x v="0"/>
    <n v="10"/>
    <x v="9"/>
    <x v="1"/>
    <d v="2019-01-10T00:00:00"/>
    <s v="NA/KA/MA/FA/AI/03"/>
    <x v="2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8"/>
    <m/>
    <m/>
    <m/>
    <m/>
    <m/>
  </r>
  <r>
    <s v="Week 39"/>
    <s v="Northern"/>
    <s v="Nasarawa"/>
    <s v="Karu"/>
    <s v="Karu"/>
    <s v="Angwan Tiv"/>
    <x v="0"/>
    <s v="Cluster"/>
    <x v="0"/>
    <n v="10"/>
    <x v="9"/>
    <x v="1"/>
    <d v="2019-01-10T00:00:00"/>
    <s v="NA/KA/NK/RA/SA/01"/>
    <x v="3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8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JU/SA/04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HA/TA/05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SA/MA/03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FA/KH/02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SU/KH/04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ZU/FA/03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TA/JU/03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AI/AM/09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SA/SH/04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AI/HA/07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HA/Z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YA/LA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JA/MA/06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MA/JA/02"/>
    <x v="2"/>
    <s v="A: First Visit"/>
    <s v="Yes"/>
    <s v="0: No Method"/>
    <s v="Neither"/>
    <s v="Yes"/>
    <s v="No"/>
    <s v="No"/>
    <s v="Not Pregnant"/>
    <s v="6a: Condom - Male"/>
    <s v="Yes"/>
    <s v="No"/>
    <s v="Yes"/>
    <x v="2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RA/FA/08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HA/AI/07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HA/HA/07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HA/AI/05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FA/SU/06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SH/KH/05"/>
    <x v="2"/>
    <s v="A: First Visit"/>
    <s v="Yes"/>
    <s v="0: No Method"/>
    <s v="Neither"/>
    <s v="Yes"/>
    <s v="No"/>
    <s v="No"/>
    <s v="Not Pregnant"/>
    <s v="6b: Condom - Female"/>
    <s v="Yes"/>
    <s v="No"/>
    <s v="Yes"/>
    <x v="2"/>
    <n v="19"/>
    <m/>
    <m/>
    <m/>
    <m/>
    <m/>
  </r>
  <r>
    <s v="Week 39"/>
    <s v="Northern"/>
    <s v="Nasarawa"/>
    <s v="Karu"/>
    <s v="Karu"/>
    <s v="Mararaba Gurku"/>
    <x v="1"/>
    <s v="Cluster +"/>
    <x v="2"/>
    <n v="11"/>
    <x v="9"/>
    <x v="1"/>
    <d v="2019-01-11T00:00:00"/>
    <s v="NA/KA/MA/HA/RA/03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40"/>
    <s v="Northern"/>
    <s v="Nasarawa"/>
    <s v="Karu"/>
    <s v="Karu"/>
    <s v="Mararaba Gurku"/>
    <x v="1"/>
    <s v="Cluster +"/>
    <x v="0"/>
    <n v="15"/>
    <x v="9"/>
    <x v="1"/>
    <d v="2019-01-15T00:00:00"/>
    <s v="NA/KA/MA/SA/RA/01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0"/>
    <s v="Northern"/>
    <s v="Nasarawa"/>
    <s v="Karu"/>
    <s v="Karu"/>
    <s v="Mararaba Gurku"/>
    <x v="1"/>
    <s v="Cluster +"/>
    <x v="0"/>
    <n v="15"/>
    <x v="9"/>
    <x v="1"/>
    <d v="2019-01-15T00:00:00"/>
    <s v="NA/KA/MA/KA/AN/04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0"/>
    <s v="Northern"/>
    <s v="Nasarawa"/>
    <s v="Karu"/>
    <s v="Karu"/>
    <s v="Angwan Tiv"/>
    <x v="0"/>
    <s v="Cluster"/>
    <x v="0"/>
    <n v="15"/>
    <x v="9"/>
    <x v="1"/>
    <d v="2019-01-15T00:00:00"/>
    <s v="NA/KA/NK/MU/NA/02"/>
    <x v="3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8"/>
    <m/>
    <m/>
    <m/>
    <m/>
    <m/>
  </r>
  <r>
    <s v="Week 40"/>
    <s v="Northern"/>
    <s v="Nasarawa"/>
    <s v="Karu"/>
    <s v="Karu"/>
    <s v="Angwan Tiv"/>
    <x v="0"/>
    <s v="Cluster"/>
    <x v="0"/>
    <n v="15"/>
    <x v="9"/>
    <x v="1"/>
    <d v="2019-01-15T00:00:00"/>
    <s v="NA/KA/NK/VI/MO/03"/>
    <x v="2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9"/>
    <m/>
    <m/>
    <m/>
    <m/>
    <m/>
  </r>
  <r>
    <s v="Week 40"/>
    <s v="Northern"/>
    <s v="Nasarawa"/>
    <s v="Karu"/>
    <s v="Karu"/>
    <s v="Mararaba Gurku"/>
    <x v="1"/>
    <s v="Cluster +"/>
    <x v="0"/>
    <n v="16"/>
    <x v="9"/>
    <x v="1"/>
    <d v="2019-01-16T00:00:00"/>
    <s v="NA/KA/MA/JU/SA/06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40"/>
    <s v="Northern"/>
    <s v="Nasarawa"/>
    <s v="Karu"/>
    <s v="Karu"/>
    <s v="Mararaba Gurku"/>
    <x v="1"/>
    <s v="Cluster +"/>
    <x v="0"/>
    <n v="16"/>
    <x v="9"/>
    <x v="1"/>
    <d v="2019-01-16T00:00:00"/>
    <s v="NA/KA/MA/NA/KU/04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40"/>
    <s v="Northern"/>
    <s v="Nasarawa"/>
    <s v="Karu"/>
    <s v="Karu"/>
    <s v="Mararaba Gurku"/>
    <x v="1"/>
    <s v="Cluster +"/>
    <x v="0"/>
    <n v="17"/>
    <x v="9"/>
    <x v="1"/>
    <d v="2019-01-17T00:00:00"/>
    <s v="NA/KA/MA/BA/BI/07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0"/>
    <s v="Northern"/>
    <s v="Nasarawa"/>
    <s v="Karu"/>
    <s v="Karu"/>
    <s v="Mararaba Gurku"/>
    <x v="1"/>
    <s v="Cluster +"/>
    <x v="0"/>
    <n v="17"/>
    <x v="9"/>
    <x v="1"/>
    <d v="2019-01-17T00:00:00"/>
    <s v="NA/KA/MA/IL/SE/02"/>
    <x v="2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9"/>
    <m/>
    <m/>
    <m/>
    <m/>
    <m/>
  </r>
  <r>
    <s v="Week 40"/>
    <s v="Northern"/>
    <s v="Nasarawa"/>
    <s v="Karu"/>
    <s v="Karu"/>
    <s v="Mararaba Gurku"/>
    <x v="1"/>
    <s v="Cluster +"/>
    <x v="0"/>
    <n v="17"/>
    <x v="9"/>
    <x v="1"/>
    <d v="2019-01-17T00:00:00"/>
    <s v="NA/KA/MA/RA/KH/01"/>
    <x v="3"/>
    <s v="A: First Visit"/>
    <s v="Yes"/>
    <s v="0: No Method"/>
    <s v="Neither"/>
    <s v="No"/>
    <s v="No"/>
    <s v="No"/>
    <s v="Pregnant"/>
    <s v="0: No Method"/>
    <s v="No"/>
    <s v="No"/>
    <s v="No"/>
    <x v="3"/>
    <n v="18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TA/SA/03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LA/HA/09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JA/SH/10"/>
    <x v="0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7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SA/VE/05"/>
    <x v="2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9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HA/MA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SI/JU/04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SA/RE/06"/>
    <x v="0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7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AI/HA/05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BA/AI/02"/>
    <x v="3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8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SA/SA/10"/>
    <x v="0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7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MU/MA/06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AI/KH/01"/>
    <x v="0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7"/>
    <m/>
    <m/>
    <m/>
    <m/>
    <m/>
  </r>
  <r>
    <s v="Week 40"/>
    <s v="Northern"/>
    <s v="Nasarawa"/>
    <s v="Karu"/>
    <s v="Karu"/>
    <s v="Mararaba Gurku"/>
    <x v="1"/>
    <s v="Cluster +"/>
    <x v="0"/>
    <n v="18"/>
    <x v="9"/>
    <x v="1"/>
    <d v="2019-01-18T00:00:00"/>
    <s v="NA/KA/MA/BI/BA/03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1"/>
    <s v="Northern"/>
    <s v="Nasarawa"/>
    <s v="Karu"/>
    <s v="Karu"/>
    <s v="Mararaba Gurku"/>
    <x v="1"/>
    <s v="Cluster +"/>
    <x v="0"/>
    <n v="22"/>
    <x v="9"/>
    <x v="1"/>
    <d v="2019-01-22T00:00:00"/>
    <s v="NA/KA/MA/HA/BI/02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1"/>
    <s v="Northern"/>
    <s v="Nasarawa"/>
    <s v="Karu"/>
    <s v="Karu"/>
    <s v="Mararaba Gurku"/>
    <x v="1"/>
    <s v="Cluster +"/>
    <x v="0"/>
    <n v="22"/>
    <x v="9"/>
    <x v="1"/>
    <d v="2019-01-22T00:00:00"/>
    <s v="NA/KA/MA/BL/MA/01"/>
    <x v="2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9"/>
    <m/>
    <m/>
    <m/>
    <m/>
    <m/>
  </r>
  <r>
    <s v="Week 41"/>
    <s v="Northern"/>
    <s v="Nasarawa"/>
    <s v="Karu"/>
    <s v="Karu"/>
    <s v="Angwan Tiv"/>
    <x v="0"/>
    <s v="Cluster"/>
    <x v="0"/>
    <n v="22"/>
    <x v="9"/>
    <x v="1"/>
    <d v="2019-01-22T00:00:00"/>
    <s v="NA/KA/NK/YA/ME/01"/>
    <x v="3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8"/>
    <m/>
    <m/>
    <m/>
    <m/>
    <m/>
  </r>
  <r>
    <s v="Week 41"/>
    <s v="Northern"/>
    <s v="Nasarawa"/>
    <s v="Karu"/>
    <s v="Karu"/>
    <s v="Mararaba Gurku"/>
    <x v="1"/>
    <s v="Cluster +"/>
    <x v="0"/>
    <n v="23"/>
    <x v="9"/>
    <x v="1"/>
    <d v="2019-01-23T00:00:00"/>
    <s v="NA/KA/MA/BI/SA/01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41"/>
    <s v="Northern"/>
    <s v="Nasarawa"/>
    <s v="Karu"/>
    <s v="Karu"/>
    <s v="Mararaba Gurku"/>
    <x v="1"/>
    <s v="Cluster +"/>
    <x v="0"/>
    <n v="24"/>
    <x v="9"/>
    <x v="1"/>
    <d v="2019-01-24T00:00:00"/>
    <s v="NA/KA/MA/BL/MB/05"/>
    <x v="3"/>
    <s v="A: First Visit"/>
    <s v="Yes"/>
    <s v="0: No Method"/>
    <s v="Neither"/>
    <s v="No"/>
    <s v="No"/>
    <s v="No"/>
    <s v="Not Pregnant"/>
    <s v="1: IUCD"/>
    <s v="No"/>
    <s v="No"/>
    <s v="Yes"/>
    <x v="2"/>
    <n v="18"/>
    <m/>
    <m/>
    <m/>
    <m/>
    <m/>
  </r>
  <r>
    <s v="Week 41"/>
    <s v="Northern"/>
    <s v="Nasarawa"/>
    <s v="Karu"/>
    <s v="Karu"/>
    <s v="Mararaba Gurku"/>
    <x v="1"/>
    <s v="Cluster +"/>
    <x v="0"/>
    <n v="24"/>
    <x v="9"/>
    <x v="1"/>
    <d v="2019-01-24T00:00:00"/>
    <s v="NA/KA/MA/US/KH/01"/>
    <x v="0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7"/>
    <m/>
    <m/>
    <m/>
    <m/>
    <m/>
  </r>
  <r>
    <s v="Week 41"/>
    <s v="Northern"/>
    <s v="Nasarawa"/>
    <s v="Karu"/>
    <s v="Karu"/>
    <s v="Mararaba Gurku"/>
    <x v="1"/>
    <s v="Cluster +"/>
    <x v="0"/>
    <n v="24"/>
    <x v="9"/>
    <x v="1"/>
    <d v="2019-01-24T00:00:00"/>
    <s v="NA/KA/MA/FA/SH/03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1"/>
    <s v="Northern"/>
    <s v="Nasarawa"/>
    <s v="Karu"/>
    <s v="Karu"/>
    <s v="Mararaba Gurku"/>
    <x v="1"/>
    <s v="Cluster +"/>
    <x v="0"/>
    <n v="24"/>
    <x v="9"/>
    <x v="1"/>
    <d v="2019-01-24T00:00:00"/>
    <s v="NA/KA/MA/GI/BI/01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1"/>
    <s v="Northern"/>
    <s v="Nasarawa"/>
    <s v="Karu"/>
    <s v="Karu"/>
    <s v="Mararaba Gurku"/>
    <x v="1"/>
    <s v="Cluster +"/>
    <x v="0"/>
    <n v="25"/>
    <x v="9"/>
    <x v="1"/>
    <d v="2019-01-25T00:00:00"/>
    <s v="NA/KA/MA/BE/AH/04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1"/>
    <s v="Northern"/>
    <s v="Nasarawa"/>
    <s v="Karu"/>
    <s v="Karu"/>
    <s v="Mararaba Gurku"/>
    <x v="1"/>
    <s v="Cluster +"/>
    <x v="0"/>
    <n v="25"/>
    <x v="9"/>
    <x v="1"/>
    <d v="2019-01-25T00:00:00"/>
    <s v="NA/KA/MA/MA/NA/01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1"/>
    <s v="Northern"/>
    <s v="Nasarawa"/>
    <s v="Karu"/>
    <s v="Karu"/>
    <s v="Mararaba Gurku"/>
    <x v="1"/>
    <s v="Cluster +"/>
    <x v="0"/>
    <n v="25"/>
    <x v="9"/>
    <x v="1"/>
    <d v="2019-01-25T00:00:00"/>
    <s v="NA/KA/MA/ZA/MA/06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1"/>
    <s v="Northern"/>
    <s v="Nasarawa"/>
    <s v="Karu"/>
    <s v="Karu"/>
    <s v="Mararaba Gurku"/>
    <x v="1"/>
    <s v="Cluster +"/>
    <x v="0"/>
    <n v="25"/>
    <x v="9"/>
    <x v="1"/>
    <d v="2019-01-25T00:00:00"/>
    <s v="NA/KA/MA/MA/KH/01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1"/>
    <s v="Northern"/>
    <s v="Nasarawa"/>
    <s v="Karu"/>
    <s v="Karu"/>
    <s v="Mararaba Gurku"/>
    <x v="1"/>
    <s v="Cluster +"/>
    <x v="0"/>
    <n v="25"/>
    <x v="9"/>
    <x v="1"/>
    <d v="2019-01-25T00:00:00"/>
    <s v="NA/KA/MA/TH/FE/02"/>
    <x v="3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8"/>
    <m/>
    <m/>
    <m/>
    <m/>
    <m/>
  </r>
  <r>
    <s v="Week 41"/>
    <s v="Northern"/>
    <s v="Nasarawa"/>
    <s v="Karu"/>
    <s v="Karu"/>
    <s v="Mararaba Gurku"/>
    <x v="1"/>
    <s v="Cluster +"/>
    <x v="0"/>
    <n v="25"/>
    <x v="9"/>
    <x v="1"/>
    <d v="2019-01-25T00:00:00"/>
    <s v="NA/KA/MA/US/ZU/01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2"/>
    <s v="Northern"/>
    <s v="Nasarawa"/>
    <s v="Karu"/>
    <s v="Karu"/>
    <s v="Mararaba Gurku"/>
    <x v="1"/>
    <s v="Cluster +"/>
    <x v="0"/>
    <n v="28"/>
    <x v="9"/>
    <x v="1"/>
    <d v="2019-01-28T00:00:00"/>
    <s v="NA/KA/MA/MA/EL/01"/>
    <x v="0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7"/>
    <m/>
    <m/>
    <m/>
    <m/>
    <m/>
  </r>
  <r>
    <s v="Week 42"/>
    <s v="Northern"/>
    <s v="Nasarawa"/>
    <s v="Karu"/>
    <s v="Karu"/>
    <s v="Mararaba Gurku"/>
    <x v="1"/>
    <s v="Cluster +"/>
    <x v="0"/>
    <n v="28"/>
    <x v="9"/>
    <x v="1"/>
    <d v="2019-01-28T00:00:00"/>
    <s v="NA/KA/MA/ZA/AD/03"/>
    <x v="3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8"/>
    <m/>
    <m/>
    <m/>
    <m/>
    <m/>
  </r>
  <r>
    <s v="Week 42"/>
    <s v="Northern"/>
    <s v="Nasarawa"/>
    <s v="Karu"/>
    <s v="Karu"/>
    <s v="Mararaba Gurku"/>
    <x v="1"/>
    <s v="Cluster +"/>
    <x v="0"/>
    <n v="28"/>
    <x v="9"/>
    <x v="1"/>
    <d v="2019-01-28T00:00:00"/>
    <s v="NA/KA/MA/CO/BE/02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2"/>
    <s v="Northern"/>
    <s v="Nasarawa"/>
    <s v="Karu"/>
    <s v="Karu"/>
    <s v="Mararaba Gurku"/>
    <x v="1"/>
    <s v="Cluster +"/>
    <x v="0"/>
    <n v="28"/>
    <x v="9"/>
    <x v="1"/>
    <d v="2019-01-28T00:00:00"/>
    <s v="NA/KA/MA/SA/KA/01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2"/>
    <s v="Northern"/>
    <s v="Nasarawa"/>
    <s v="Karu"/>
    <s v="Karu"/>
    <s v="Mararaba Gurku"/>
    <x v="1"/>
    <s v="Cluster +"/>
    <x v="0"/>
    <n v="28"/>
    <x v="9"/>
    <x v="1"/>
    <d v="2019-01-28T00:00:00"/>
    <s v="NA/KA/MA/SU/MB/01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CH/CH/02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JO/VI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AI/FA/06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KH/SH/01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JU/DO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ZA/FA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TI/MA/05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GR/SA/08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HI/ME/01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FR/AN/02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JA/ES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SA/ZU/01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8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BI/LA/06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JA/RA/08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RO/JU/04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QU/AB/02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AS/ZU/05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PA/MA/04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RU/FA/09"/>
    <x v="3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8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LA/FA/10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4"/>
    <s v="Reach Out"/>
    <x v="0"/>
    <n v="29"/>
    <x v="9"/>
    <x v="1"/>
    <d v="2019-01-29T00:00:00"/>
    <s v="NA/KA/MC/FA/AI/05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QU/GR/01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0"/>
    <n v="29"/>
    <x v="9"/>
    <x v="1"/>
    <d v="2019-01-29T00:00:00"/>
    <s v="NA/KA/MC/FA/EU/03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7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PA/AB/01"/>
    <x v="0"/>
    <s v="A: First Visit"/>
    <s v="Yes"/>
    <s v="0: No Method"/>
    <s v="Neither"/>
    <s v="Yes"/>
    <s v="No"/>
    <s v="No"/>
    <s v="Not Pregnant"/>
    <s v="6a: Condom - Male"/>
    <s v="No"/>
    <s v="No"/>
    <s v="Yes"/>
    <x v="2"/>
    <n v="18"/>
    <m/>
    <m/>
    <m/>
    <m/>
    <m/>
  </r>
  <r>
    <s v="Week 42"/>
    <s v="Northern"/>
    <s v="Nasarawa"/>
    <s v="Karu"/>
    <s v="Karu"/>
    <s v="Mararaba Gurku"/>
    <x v="4"/>
    <s v="Reach Out"/>
    <x v="0"/>
    <n v="29"/>
    <x v="9"/>
    <x v="1"/>
    <d v="2019-01-29T00:00:00"/>
    <s v="NA/KA/MC/EL/SA/09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42"/>
    <s v="Northern"/>
    <s v="Nasarawa"/>
    <s v="Karu"/>
    <s v="Karu"/>
    <s v="Mararaba Gurku"/>
    <x v="4"/>
    <s v="Reach Out"/>
    <x v="0"/>
    <n v="29"/>
    <x v="9"/>
    <x v="1"/>
    <d v="2019-01-29T00:00:00"/>
    <s v="NA/KA/MC/RE/TI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42"/>
    <s v="Northern"/>
    <s v="Nasarawa"/>
    <s v="Karu"/>
    <s v="Karu"/>
    <s v="Mararaba Gurku"/>
    <x v="4"/>
    <s v="Reach Out"/>
    <x v="0"/>
    <n v="29"/>
    <x v="9"/>
    <x v="1"/>
    <d v="2019-01-29T00:00:00"/>
    <s v="NA/KA/MC/CE/LA/01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2"/>
    <s v="Northern"/>
    <s v="Nasarawa"/>
    <s v="Karu"/>
    <s v="Karu"/>
    <s v="Mararaba Gurku"/>
    <x v="4"/>
    <s v="Reach Out"/>
    <x v="0"/>
    <n v="29"/>
    <x v="9"/>
    <x v="1"/>
    <d v="2019-01-29T00:00:00"/>
    <s v="NA/KA/MC/BI/HA/06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ZA/KA/06"/>
    <x v="0"/>
    <s v="A: First Visit"/>
    <s v="Yes"/>
    <s v="0: No Method"/>
    <s v="Neither"/>
    <s v="Yes"/>
    <s v="No"/>
    <s v="No"/>
    <s v="Not Pregnant"/>
    <s v="6a: Condom - Male"/>
    <s v="No"/>
    <s v="No"/>
    <s v="Yes"/>
    <x v="2"/>
    <n v="17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ZA/MA/02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CO/EL/05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BE/JO/02"/>
    <x v="0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7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JE/JU/03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PR/RU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ME/DI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EN/EH/02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8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JO/VI/03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AI/FA/06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HA/NU/06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FL/GE/07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VI/FA/02"/>
    <x v="1"/>
    <s v="A: First Visit"/>
    <s v="Yes"/>
    <s v="0: No Method"/>
    <s v="Neither"/>
    <s v="Yes"/>
    <s v="No"/>
    <s v="No"/>
    <s v="Not Pregnant"/>
    <s v="6a: Condom - Male"/>
    <s v="No"/>
    <s v="No"/>
    <s v="Yes"/>
    <x v="2"/>
    <n v="15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FA/RU/03"/>
    <x v="1"/>
    <s v="A: First Visit"/>
    <s v="Yes"/>
    <s v="0: No Method"/>
    <s v="Neither"/>
    <s v="Yes"/>
    <s v="No"/>
    <s v="No"/>
    <s v="Not Pregnant"/>
    <s v="6a: Condom - Male"/>
    <s v="No"/>
    <s v="No"/>
    <s v="Yes"/>
    <x v="2"/>
    <n v="15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JO/MA/01"/>
    <x v="4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6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FA/LY/03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VA/IJ/01"/>
    <x v="1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5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ME/HE/03"/>
    <x v="1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5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JU/CH/02"/>
    <x v="0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7"/>
    <m/>
    <m/>
    <m/>
    <m/>
    <m/>
  </r>
  <r>
    <s v="Week 42"/>
    <s v="Northern"/>
    <s v="Nasarawa"/>
    <s v="Karu"/>
    <s v="Karu"/>
    <s v="Mararaba Gurku"/>
    <x v="4"/>
    <s v="Reach Out"/>
    <x v="1"/>
    <n v="29"/>
    <x v="9"/>
    <x v="1"/>
    <d v="2019-01-29T00:00:00"/>
    <s v="NA/KA/MC/HA/HA/06"/>
    <x v="3"/>
    <s v="A: First Visit"/>
    <s v="Yes"/>
    <s v="0: No Method"/>
    <s v="Neither"/>
    <s v="Yes"/>
    <s v="No"/>
    <s v="No"/>
    <s v="Not Pregnant"/>
    <s v="4c: Pills - Exluton"/>
    <s v="Yes"/>
    <s v="No"/>
    <b v="0"/>
    <x v="4"/>
    <n v="18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NA/ES/04"/>
    <x v="0"/>
    <s v="A: First Visit"/>
    <s v="Yes"/>
    <s v="0: No Method"/>
    <s v="Neither"/>
    <s v="Yes"/>
    <s v="No"/>
    <s v="No"/>
    <s v="Not Pregnant"/>
    <s v="6a: Condom - Male"/>
    <s v="No"/>
    <s v="No"/>
    <s v="Yes"/>
    <x v="2"/>
    <n v="17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JA/LY/05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JO/LO/04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JA/AI/08"/>
    <x v="3"/>
    <s v="A: First Visit"/>
    <s v="Yes"/>
    <s v="0: No Method"/>
    <s v="Neither"/>
    <s v="Yes"/>
    <s v="No"/>
    <s v="No"/>
    <s v="Not Pregnant"/>
    <s v="3d: Injection - Sayana Press"/>
    <s v="No"/>
    <s v="No"/>
    <b v="0"/>
    <x v="4"/>
    <n v="18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LA/QU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PR/KA/03"/>
    <x v="3"/>
    <s v="A: First Visit"/>
    <s v="Yes"/>
    <s v="0: No Method"/>
    <s v="Neither"/>
    <s v="Yes"/>
    <s v="No"/>
    <s v="No"/>
    <s v="Not Pregnant"/>
    <s v="3d: Injection - Sayana Press"/>
    <s v="No"/>
    <s v="No"/>
    <b v="0"/>
    <x v="4"/>
    <n v="18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PA/ES/06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JU/MA/02"/>
    <x v="0"/>
    <s v="A: First Visit"/>
    <s v="Yes"/>
    <s v="0: No Method"/>
    <s v="Neither"/>
    <s v="Yes"/>
    <s v="No"/>
    <s v="No"/>
    <s v="Not Pregnant"/>
    <s v="6a: Condom - Male"/>
    <s v="No"/>
    <s v="No"/>
    <s v="Yes"/>
    <x v="2"/>
    <n v="17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FA/MA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ES/JU/02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CE/CY/07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PH/GR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AN/ME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CO/RO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LI/MA/06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MS/JO/03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LU/YE/02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ED/KI/02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MA/FE/01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AN/CE/03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RO/PA/04"/>
    <x v="2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ST/PR/02"/>
    <x v="0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7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VI/ME/03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SY/JO/01"/>
    <x v="0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7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GO/LU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NA/WI/02"/>
    <x v="3"/>
    <s v="A: First Visit"/>
    <s v="Yes"/>
    <s v="0: No Method"/>
    <s v="Neither"/>
    <s v="Yes"/>
    <s v="No"/>
    <s v="No"/>
    <s v="Not Pregnant"/>
    <s v="4b: Pills - Combination 3"/>
    <s v="Yes"/>
    <s v="No"/>
    <b v="0"/>
    <x v="4"/>
    <n v="18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AI/RA/01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DO/PL/06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ZI/SA/05"/>
    <x v="4"/>
    <s v="A: First Visit"/>
    <s v="Yes"/>
    <s v="0: No Method"/>
    <s v="Neither"/>
    <s v="Yes"/>
    <s v="No"/>
    <s v="No"/>
    <s v="Not Pregnant"/>
    <s v="6a: Condom - Male"/>
    <s v="No"/>
    <s v="No"/>
    <s v="Yes"/>
    <x v="2"/>
    <n v="16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FA/PA/04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JA/BI/09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ES/YE/02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BL/GR/04"/>
    <x v="4"/>
    <s v="A: First Visit"/>
    <s v="Yes"/>
    <s v="0: No Method"/>
    <s v="Neither"/>
    <s v="Yes"/>
    <s v="No"/>
    <s v="No"/>
    <s v="Not Pregnant"/>
    <s v="6a: Condom - Male"/>
    <s v="No"/>
    <s v="No"/>
    <s v="Yes"/>
    <x v="2"/>
    <n v="16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VE/RE/05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42"/>
    <s v="Northern"/>
    <s v="Nasarawa"/>
    <s v="Karu"/>
    <s v="Karu"/>
    <s v="Mararaba Gurku"/>
    <x v="4"/>
    <s v="Reach Out"/>
    <x v="0"/>
    <n v="30"/>
    <x v="9"/>
    <x v="1"/>
    <d v="2019-01-30T00:00:00"/>
    <s v="NA/KA/MC/AR/EK/04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DI/DE/06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SA/RU/04"/>
    <x v="4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6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DE/ME/06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AI/JA/05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RE/DO/04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RA/SA/01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8"/>
    <m/>
    <m/>
    <m/>
    <m/>
    <m/>
  </r>
  <r>
    <s v="Week 42"/>
    <s v="Northern"/>
    <s v="Nasarawa"/>
    <s v="Karu"/>
    <s v="Karu"/>
    <s v="Mararaba Gurku"/>
    <x v="4"/>
    <s v="Reach Out"/>
    <x v="1"/>
    <n v="30"/>
    <x v="9"/>
    <x v="1"/>
    <d v="2019-01-30T00:00:00"/>
    <s v="NA/KA/MC/AN/JU/02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2"/>
    <s v="Northern"/>
    <s v="Nasarawa"/>
    <s v="Karu"/>
    <s v="Karu"/>
    <s v="Mararaba Gurku"/>
    <x v="1"/>
    <s v="Cluster +"/>
    <x v="0"/>
    <n v="31"/>
    <x v="9"/>
    <x v="1"/>
    <d v="2019-01-31T00:00:00"/>
    <s v="NA/KA/MA/OL/RO/01"/>
    <x v="3"/>
    <s v="A: First Visit"/>
    <s v="Yes"/>
    <s v="0: No Method"/>
    <s v="Neither"/>
    <s v="Yes"/>
    <s v="No"/>
    <s v="No"/>
    <s v="Not Pregnant"/>
    <s v="0: No Method"/>
    <s v="No"/>
    <s v="No"/>
    <s v="No"/>
    <x v="0"/>
    <n v="18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VI/NA/03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MA/KA/04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HA/CH/03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LU/ME/02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RU/IK/03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MA/LA/03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SA/MA/01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BE/TH/04"/>
    <x v="0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7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BE/BE/02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CH/NG/01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SA/MU/02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NA/ZA/06"/>
    <x v="0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5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HO/BL/02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AB/GA/03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SA/HU/02"/>
    <x v="0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7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RA/SH/01"/>
    <x v="0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7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AI/MA/06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PA/PE/03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AN/MA/02"/>
    <x v="4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5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PR/IF/04"/>
    <x v="0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7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EM/MA/02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CH/TA/03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2"/>
    <s v="Northern"/>
    <s v="Nasarawa"/>
    <s v="Karu"/>
    <s v="Karu"/>
    <s v="Masaka"/>
    <x v="2"/>
    <s v="Reach Out"/>
    <x v="0"/>
    <n v="31"/>
    <x v="9"/>
    <x v="1"/>
    <d v="2019-01-31T00:00:00"/>
    <s v="NA/KA/MS/HA/KH/05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ZA/M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UM/ZU/05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HA/MA/10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ZA/FA/07"/>
    <x v="2"/>
    <s v="A: First Visit"/>
    <s v="Yes"/>
    <s v="0: No Method"/>
    <s v="Neither"/>
    <s v="No"/>
    <s v="No"/>
    <s v="No"/>
    <s v="Pregnant"/>
    <s v="0: No Method"/>
    <s v="No"/>
    <s v="No"/>
    <s v="No"/>
    <x v="3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YA/MA/02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WA/GA/06"/>
    <x v="2"/>
    <s v="A: First Visit"/>
    <s v="Yes"/>
    <s v="0: No Method"/>
    <s v="Neither"/>
    <s v="No"/>
    <s v="No"/>
    <s v="No"/>
    <s v="Pregnant"/>
    <s v="0: No Method"/>
    <s v="No"/>
    <s v="No"/>
    <s v="No"/>
    <x v="3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SH/SA/08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AI/R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MA/HA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HA/SA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ZA/M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ZU/FA/03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FA/WA/04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UM/HU/07"/>
    <x v="0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7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AI/JA/01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UM/KH/05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MA/HU/05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JA/SI/08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HI/MA/02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FA/HA/06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SH/SA/08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SA/TU/02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IK/HA/09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SE/UM/10"/>
    <x v="0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7"/>
    <m/>
    <m/>
    <m/>
    <m/>
    <m/>
  </r>
  <r>
    <s v="Week 42"/>
    <s v="Northern"/>
    <s v="Nasarawa"/>
    <s v="Karu"/>
    <s v="Karu"/>
    <s v="Mararaba Gurku"/>
    <x v="1"/>
    <s v="Cluster +"/>
    <x v="2"/>
    <n v="31"/>
    <x v="9"/>
    <x v="1"/>
    <d v="2019-01-31T00:00:00"/>
    <s v="NA/KA/MA/HA/AI/10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8"/>
    <m/>
    <m/>
    <m/>
    <m/>
    <m/>
  </r>
  <r>
    <s v="Week 43"/>
    <s v="Northern"/>
    <s v="Nasarawa"/>
    <s v="Karu"/>
    <s v="Karu"/>
    <s v="Mararaba Gurku"/>
    <x v="1"/>
    <s v="Cluster +"/>
    <x v="0"/>
    <n v="1"/>
    <x v="10"/>
    <x v="1"/>
    <d v="2019-02-01T00:00:00"/>
    <s v="NA/KA/MA/ES/VI/06"/>
    <x v="0"/>
    <s v="A: First Visit"/>
    <s v="Yes"/>
    <s v="0: No Method"/>
    <s v="Neither"/>
    <s v="Yes"/>
    <s v="No"/>
    <s v="No"/>
    <s v="Not Pregnant"/>
    <s v="6a: Condom - Male"/>
    <s v="No"/>
    <s v="No"/>
    <s v="Yes"/>
    <x v="2"/>
    <n v="17"/>
    <m/>
    <m/>
    <m/>
    <m/>
    <m/>
  </r>
  <r>
    <s v="Week 43"/>
    <s v="Northern"/>
    <s v="Nasarawa"/>
    <s v="Karu"/>
    <s v="Karu"/>
    <s v="Mararaba Gurku"/>
    <x v="1"/>
    <s v="Cluster +"/>
    <x v="0"/>
    <n v="1"/>
    <x v="10"/>
    <x v="1"/>
    <d v="2019-02-01T00:00:00"/>
    <s v="NA/KA/MA/HI/EL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3"/>
    <s v="Northern"/>
    <s v="Nasarawa"/>
    <s v="Karu"/>
    <s v="Karu"/>
    <s v="Mararaba Gurku"/>
    <x v="4"/>
    <s v="Reach Out"/>
    <x v="0"/>
    <n v="1"/>
    <x v="10"/>
    <x v="1"/>
    <d v="2019-02-01T00:00:00"/>
    <s v="NA/KA/MC/ZU/KH/01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3"/>
    <s v="Northern"/>
    <s v="Nasarawa"/>
    <s v="Karu"/>
    <s v="Karu"/>
    <s v="Mararaba Gurku"/>
    <x v="4"/>
    <s v="Reach Out"/>
    <x v="0"/>
    <n v="1"/>
    <x v="10"/>
    <x v="1"/>
    <d v="2019-02-01T00:00:00"/>
    <s v="NA/KA/MC/UM/LA/03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3"/>
    <s v="Northern"/>
    <s v="Nasarawa"/>
    <s v="Karu"/>
    <s v="Karu"/>
    <s v="Mararaba Gurku"/>
    <x v="4"/>
    <s v="Reach Out"/>
    <x v="0"/>
    <n v="1"/>
    <x v="10"/>
    <x v="1"/>
    <d v="2019-02-01T00:00:00"/>
    <s v="NA/KA/MC/HU/BI/04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3"/>
    <s v="Northern"/>
    <s v="Nasarawa"/>
    <s v="Karu"/>
    <s v="Karu"/>
    <s v="Mararaba Gurku"/>
    <x v="1"/>
    <s v="Cluster +"/>
    <x v="0"/>
    <n v="4"/>
    <x v="10"/>
    <x v="1"/>
    <d v="2019-02-04T00:00:00"/>
    <s v="NA/KA/MA/HA/KA/03"/>
    <x v="2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9"/>
    <m/>
    <m/>
    <m/>
    <m/>
    <m/>
  </r>
  <r>
    <s v="Week 43"/>
    <s v="Northern"/>
    <s v="Nasarawa"/>
    <s v="Karu"/>
    <s v="Karu"/>
    <s v="Mararaba Gurku"/>
    <x v="1"/>
    <s v="Cluster +"/>
    <x v="0"/>
    <n v="4"/>
    <x v="10"/>
    <x v="1"/>
    <d v="2019-02-04T00:00:00"/>
    <s v="NA/KA/MA/FA/AI/04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3"/>
    <s v="Northern"/>
    <s v="Nasarawa"/>
    <s v="Karu"/>
    <s v="Karu"/>
    <s v="Masaka"/>
    <x v="2"/>
    <s v="Reach Out"/>
    <x v="0"/>
    <n v="6"/>
    <x v="10"/>
    <x v="1"/>
    <d v="2019-02-06T00:00:00"/>
    <s v="NA/KA/MS/HA/KH/03"/>
    <x v="3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8"/>
    <m/>
    <m/>
    <m/>
    <m/>
    <m/>
  </r>
  <r>
    <s v="Week 43"/>
    <s v="Northern"/>
    <s v="Nasarawa"/>
    <s v="Karu"/>
    <s v="Karu"/>
    <s v="Masaka"/>
    <x v="2"/>
    <s v="Reach Out"/>
    <x v="0"/>
    <n v="6"/>
    <x v="10"/>
    <x v="1"/>
    <d v="2019-02-06T00:00:00"/>
    <s v="NA/KA/MS/ES/FE/02"/>
    <x v="0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7"/>
    <m/>
    <m/>
    <m/>
    <m/>
    <m/>
  </r>
  <r>
    <s v="Week 43"/>
    <s v="Northern"/>
    <s v="Nasarawa"/>
    <s v="Karu"/>
    <s v="Karu"/>
    <s v="Masaka"/>
    <x v="2"/>
    <s v="Reach Out"/>
    <x v="0"/>
    <n v="6"/>
    <x v="10"/>
    <x v="1"/>
    <d v="2019-02-06T00:00:00"/>
    <s v="NA/KA/MS/NK/PE/01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3"/>
    <s v="Northern"/>
    <s v="Nasarawa"/>
    <s v="Karu"/>
    <s v="Karu"/>
    <s v="Masaka"/>
    <x v="2"/>
    <s v="Reach Out"/>
    <x v="0"/>
    <n v="6"/>
    <x v="10"/>
    <x v="1"/>
    <d v="2019-02-06T00:00:00"/>
    <s v="NA/KA/MS/AI/JU/03"/>
    <x v="3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8"/>
    <m/>
    <m/>
    <m/>
    <m/>
    <m/>
  </r>
  <r>
    <s v="Week 43"/>
    <s v="Northern"/>
    <s v="Nasarawa"/>
    <s v="Karu"/>
    <s v="Karu"/>
    <s v="Masaka"/>
    <x v="2"/>
    <s v="Reach Out"/>
    <x v="0"/>
    <n v="6"/>
    <x v="10"/>
    <x v="1"/>
    <d v="2019-02-06T00:00:00"/>
    <s v="NA/KA/MS/CH/DO/04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3"/>
    <s v="Northern"/>
    <s v="Nasarawa"/>
    <s v="Karu"/>
    <s v="Karu"/>
    <s v="Masaka"/>
    <x v="2"/>
    <s v="Reach Out"/>
    <x v="0"/>
    <n v="6"/>
    <x v="10"/>
    <x v="1"/>
    <d v="2019-02-06T00:00:00"/>
    <s v="NA/KA/MS/RE/SU/02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3"/>
    <s v="Northern"/>
    <s v="Nasarawa"/>
    <s v="Karu"/>
    <s v="Karu"/>
    <s v="Mararaba Gurku"/>
    <x v="1"/>
    <s v="Cluster +"/>
    <x v="0"/>
    <n v="7"/>
    <x v="10"/>
    <x v="1"/>
    <d v="2019-02-07T00:00:00"/>
    <s v="NA/KA/MA/SA/AS/04"/>
    <x v="0"/>
    <s v="A: First Visit"/>
    <s v="Yes"/>
    <s v="0: No Method"/>
    <s v="Neither"/>
    <s v="Yes"/>
    <s v="No"/>
    <s v="No"/>
    <s v="Pregnant"/>
    <s v="0: No Method"/>
    <s v="No"/>
    <s v="No"/>
    <s v="No"/>
    <x v="3"/>
    <n v="17"/>
    <m/>
    <m/>
    <m/>
    <m/>
    <m/>
  </r>
  <r>
    <s v="Week 43"/>
    <s v="Northern"/>
    <s v="Nasarawa"/>
    <s v="Karu"/>
    <s v="Karu"/>
    <s v="Angwan Tiv"/>
    <x v="0"/>
    <s v="Cluster"/>
    <x v="0"/>
    <n v="7"/>
    <x v="10"/>
    <x v="1"/>
    <d v="2019-02-07T00:00:00"/>
    <s v="NA/KA/NK/FA/CL/04"/>
    <x v="3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8"/>
    <m/>
    <m/>
    <m/>
    <m/>
    <m/>
  </r>
  <r>
    <s v="Week 43"/>
    <s v="Northern"/>
    <s v="Nasarawa"/>
    <s v="Karu"/>
    <s v="Karu"/>
    <s v="Angwan Tiv"/>
    <x v="0"/>
    <s v="Cluster"/>
    <x v="0"/>
    <n v="7"/>
    <x v="10"/>
    <x v="1"/>
    <d v="2019-02-07T00:00:00"/>
    <s v="NA/KA/NK/CH/CH/03"/>
    <x v="2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9"/>
    <m/>
    <m/>
    <m/>
    <m/>
    <m/>
  </r>
  <r>
    <s v="Week 43"/>
    <s v="Northern"/>
    <s v="Nasarawa"/>
    <s v="Karu"/>
    <s v="Karu"/>
    <s v="Angwan Tiv"/>
    <x v="0"/>
    <s v="Cluster"/>
    <x v="0"/>
    <n v="7"/>
    <x v="10"/>
    <x v="1"/>
    <d v="2019-02-07T00:00:00"/>
    <s v="NA/KA/NK/JO/JA/01"/>
    <x v="0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7"/>
    <m/>
    <m/>
    <m/>
    <m/>
    <m/>
  </r>
  <r>
    <s v="Week 43"/>
    <s v="Northern"/>
    <s v="Nasarawa"/>
    <s v="Karu"/>
    <s v="Karu"/>
    <s v="Angwan Tiv"/>
    <x v="0"/>
    <s v="Cluster"/>
    <x v="0"/>
    <n v="7"/>
    <x v="10"/>
    <x v="1"/>
    <d v="2019-02-07T00:00:00"/>
    <s v="NA/KA/NK/JA/MO/01"/>
    <x v="2"/>
    <s v="A: First Visit"/>
    <s v="Yes"/>
    <s v="0: No Method"/>
    <s v="Neither"/>
    <s v="No"/>
    <s v="No"/>
    <s v="No"/>
    <s v="Not Pregnant"/>
    <s v="2b: Implant - Implanon"/>
    <s v="No"/>
    <s v="No"/>
    <s v="Yes"/>
    <x v="2"/>
    <n v="19"/>
    <m/>
    <m/>
    <m/>
    <m/>
    <m/>
  </r>
  <r>
    <s v="Week 43"/>
    <s v="Northern"/>
    <s v="Nasarawa"/>
    <s v="Karu"/>
    <s v="Karu"/>
    <s v="Angwan Tiv"/>
    <x v="0"/>
    <s v="Cluster"/>
    <x v="0"/>
    <n v="7"/>
    <x v="10"/>
    <x v="1"/>
    <d v="2019-02-07T00:00:00"/>
    <s v="NA/KA/NK/RU/TU/03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3"/>
    <s v="Northern"/>
    <s v="Nasarawa"/>
    <s v="Karu"/>
    <s v="Karu"/>
    <s v="Angwan Tiv"/>
    <x v="0"/>
    <s v="Cluster"/>
    <x v="0"/>
    <n v="7"/>
    <x v="10"/>
    <x v="1"/>
    <d v="2019-02-07T00:00:00"/>
    <s v="NA/KA/NK/MA/NA/01"/>
    <x v="3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8"/>
    <m/>
    <m/>
    <m/>
    <m/>
    <m/>
  </r>
  <r>
    <s v="Week 43"/>
    <s v="Northern"/>
    <s v="Nasarawa"/>
    <s v="Karu"/>
    <s v="Karu"/>
    <s v="Angwan Tiv"/>
    <x v="0"/>
    <s v="Cluster"/>
    <x v="0"/>
    <n v="7"/>
    <x v="10"/>
    <x v="1"/>
    <d v="2019-02-07T00:00:00"/>
    <s v="NA/KA/NK/MO/KA/01"/>
    <x v="2"/>
    <s v="A: First Visit"/>
    <s v="Yes"/>
    <s v="0: No Method"/>
    <s v="Neither"/>
    <s v="Yes"/>
    <s v="No"/>
    <s v="No"/>
    <s v="Not Pregnant"/>
    <s v="1: IUCD"/>
    <s v="No"/>
    <s v="No"/>
    <s v="Yes"/>
    <x v="2"/>
    <n v="19"/>
    <m/>
    <m/>
    <m/>
    <m/>
    <m/>
  </r>
  <r>
    <s v="Week 43"/>
    <s v="Northern"/>
    <s v="Nasarawa"/>
    <s v="Karu"/>
    <s v="Karu"/>
    <s v="Angwan Tiv"/>
    <x v="0"/>
    <s v="Cluster"/>
    <x v="0"/>
    <n v="7"/>
    <x v="10"/>
    <x v="1"/>
    <d v="2019-02-07T00:00:00"/>
    <s v="NA/KA/NK/FA/GO/02"/>
    <x v="2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9"/>
    <m/>
    <m/>
    <m/>
    <m/>
    <m/>
  </r>
  <r>
    <s v="Week 43"/>
    <s v="Northern"/>
    <s v="Nasarawa"/>
    <s v="Karu"/>
    <s v="Karu"/>
    <s v="Angwan Tiv"/>
    <x v="0"/>
    <s v="Cluster"/>
    <x v="0"/>
    <n v="8"/>
    <x v="10"/>
    <x v="1"/>
    <d v="2019-02-08T00:00:00"/>
    <s v="NA/KA/NK/MA/RI/01"/>
    <x v="3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8"/>
    <m/>
    <m/>
    <m/>
    <m/>
    <m/>
  </r>
  <r>
    <s v="Week 43"/>
    <s v="Northern"/>
    <s v="Nasarawa"/>
    <s v="Karu"/>
    <s v="Karu"/>
    <s v="Mararaba Gurku"/>
    <x v="4"/>
    <s v="Reach Out"/>
    <x v="0"/>
    <n v="8"/>
    <x v="10"/>
    <x v="1"/>
    <d v="2019-02-08T00:00:00"/>
    <s v="NA/KA/MC/MA/HO/02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3"/>
    <s v="Northern"/>
    <s v="Nasarawa"/>
    <s v="Karu"/>
    <s v="Karu"/>
    <s v="Mararaba Gurku"/>
    <x v="1"/>
    <s v="Cluster +"/>
    <x v="0"/>
    <n v="8"/>
    <x v="10"/>
    <x v="1"/>
    <d v="2019-02-08T00:00:00"/>
    <s v="NA/KA/MA/ZA/HA/01"/>
    <x v="2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43"/>
    <s v="Northern"/>
    <s v="Nasarawa"/>
    <s v="Karu"/>
    <s v="Karu"/>
    <s v="Mararaba Gurku"/>
    <x v="1"/>
    <s v="Cluster +"/>
    <x v="0"/>
    <n v="8"/>
    <x v="10"/>
    <x v="1"/>
    <d v="2019-02-08T00:00:00"/>
    <s v="NA/KA/MA/KA/ES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3"/>
    <s v="Northern"/>
    <s v="Nasarawa"/>
    <s v="Karu"/>
    <s v="Karu"/>
    <s v="Mararaba Gurku"/>
    <x v="1"/>
    <s v="Cluster +"/>
    <x v="0"/>
    <n v="8"/>
    <x v="10"/>
    <x v="1"/>
    <d v="2019-02-08T00:00:00"/>
    <s v="NA/KA/MA/SU/RA/01"/>
    <x v="0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7"/>
    <m/>
    <m/>
    <m/>
    <m/>
    <m/>
  </r>
  <r>
    <s v="Week 43"/>
    <s v="Northern"/>
    <s v="Nasarawa"/>
    <s v="Karu"/>
    <s v="Karu"/>
    <s v="Mararaba Gurku"/>
    <x v="1"/>
    <s v="Cluster +"/>
    <x v="0"/>
    <n v="8"/>
    <x v="10"/>
    <x v="1"/>
    <d v="2019-02-08T00:00:00"/>
    <s v="NA/KA/MA/JU/VI/07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0"/>
    <n v="12"/>
    <x v="10"/>
    <x v="1"/>
    <d v="2019-02-12T00:00:00"/>
    <s v="NA/KA/MA/MA/FE/04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0"/>
    <n v="12"/>
    <x v="10"/>
    <x v="1"/>
    <d v="2019-02-12T00:00:00"/>
    <s v="NA/KA/MA/FA/AM/01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4"/>
    <s v="Northern"/>
    <s v="Nasarawa"/>
    <s v="Karu"/>
    <s v="Karu"/>
    <s v="Mararaba Gurku"/>
    <x v="1"/>
    <s v="Cluster +"/>
    <x v="0"/>
    <n v="14"/>
    <x v="10"/>
    <x v="1"/>
    <d v="2019-02-14T00:00:00"/>
    <s v="NA/KA/MA/JA/HU/04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HA/AM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HA/H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WA/SU/06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0"/>
    <n v="14"/>
    <x v="10"/>
    <x v="1"/>
    <d v="2019-02-14T00:00:00"/>
    <s v="NA/KA/MA/ZA/RA/01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HA/S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SA/RA/02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RU/MA/04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RU/H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ZI/RA/01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BA/HA/03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SH/AI/03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8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ZA/AI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AM/AM/05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NA/HA/01"/>
    <x v="2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8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AI/BI/02"/>
    <x v="3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8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ZA/AM/13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FI/UM/03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AM/HA/02"/>
    <x v="2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AB/KA/06"/>
    <x v="3"/>
    <s v="A: First Visit"/>
    <s v="Yes"/>
    <s v="0: No Method"/>
    <s v="Neither"/>
    <s v="Yes"/>
    <s v="No"/>
    <s v="No"/>
    <s v="Not Pregnant"/>
    <s v="3d: Injection - Sayana Press"/>
    <s v="No"/>
    <s v="No"/>
    <b v="0"/>
    <x v="4"/>
    <n v="18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RA/HA/01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FA/F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7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FA/RA/02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HA/KA/01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HA/AM/03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7"/>
    <m/>
    <m/>
    <m/>
    <m/>
    <m/>
  </r>
  <r>
    <s v="Week 44"/>
    <s v="Northern"/>
    <s v="Nasarawa"/>
    <s v="Karu"/>
    <s v="Karu"/>
    <s v="Mararaba Gurku"/>
    <x v="1"/>
    <s v="Cluster +"/>
    <x v="2"/>
    <n v="14"/>
    <x v="10"/>
    <x v="1"/>
    <d v="2019-02-14T00:00:00"/>
    <s v="NA/KA/MA/BA/FA/07"/>
    <x v="3"/>
    <s v="A: First Visit"/>
    <s v="Yes"/>
    <s v="0: No Method"/>
    <s v="Neither"/>
    <s v="Yes"/>
    <s v="No"/>
    <s v="No"/>
    <s v="Not Pregnant"/>
    <s v="6a: Condom - Male"/>
    <s v="No"/>
    <s v="No"/>
    <s v="Yes"/>
    <x v="2"/>
    <n v="18"/>
    <m/>
    <m/>
    <m/>
    <m/>
    <m/>
  </r>
  <r>
    <s v="Week 44"/>
    <s v="Northern"/>
    <s v="Nasarawa"/>
    <s v="Karu"/>
    <s v="Karu"/>
    <s v="Mararaba Gurku"/>
    <x v="4"/>
    <s v="Reach Out"/>
    <x v="0"/>
    <n v="15"/>
    <x v="10"/>
    <x v="1"/>
    <d v="2019-02-15T00:00:00"/>
    <s v="NA/KA/MC/CH/MO/03"/>
    <x v="0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7"/>
    <m/>
    <m/>
    <m/>
    <m/>
    <m/>
  </r>
  <r>
    <s v="Week 44"/>
    <s v="Northern"/>
    <s v="Nasarawa"/>
    <s v="Karu"/>
    <s v="Karu"/>
    <s v="Mararaba Gurku"/>
    <x v="1"/>
    <s v="Cluster +"/>
    <x v="0"/>
    <n v="15"/>
    <x v="10"/>
    <x v="1"/>
    <d v="2019-02-15T00:00:00"/>
    <s v="NA/KA/MA/HA/RA/01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6"/>
    <m/>
    <m/>
    <m/>
    <m/>
    <m/>
  </r>
  <r>
    <s v="Week 44"/>
    <s v="Northern"/>
    <s v="Nasarawa"/>
    <s v="Karu"/>
    <s v="Karu"/>
    <s v="Mararaba Gurku"/>
    <x v="1"/>
    <s v="Cluster +"/>
    <x v="0"/>
    <n v="15"/>
    <x v="10"/>
    <x v="1"/>
    <d v="2019-02-15T00:00:00"/>
    <s v="NA/KA/MA/RU/LA/01"/>
    <x v="2"/>
    <s v="A: First Visit"/>
    <s v="Yes"/>
    <s v="0: No Method"/>
    <s v="Neither"/>
    <s v="No"/>
    <s v="No"/>
    <s v="No"/>
    <s v="Pregnant"/>
    <s v="0: No Method"/>
    <s v="No"/>
    <s v="No"/>
    <s v="No"/>
    <x v="3"/>
    <n v="19"/>
    <m/>
    <m/>
    <m/>
    <m/>
    <m/>
  </r>
  <r>
    <s v="Week 44"/>
    <s v="Northern"/>
    <s v="Nasarawa"/>
    <s v="Karu"/>
    <s v="Karu"/>
    <s v="Mararaba Gurku"/>
    <x v="1"/>
    <s v="Cluster +"/>
    <x v="0"/>
    <n v="15"/>
    <x v="10"/>
    <x v="1"/>
    <d v="2019-02-15T00:00:00"/>
    <s v="NA/KA/MA/UM/BI/03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4"/>
    <s v="Northern"/>
    <s v="Nasarawa"/>
    <s v="Karu"/>
    <s v="Karu"/>
    <s v="Mararaba Gurku"/>
    <x v="1"/>
    <s v="Cluster +"/>
    <x v="0"/>
    <n v="15"/>
    <x v="10"/>
    <x v="1"/>
    <d v="2019-02-15T00:00:00"/>
    <s v="NA/KA/MA/WA/UM/09"/>
    <x v="2"/>
    <s v="A: First Visit"/>
    <s v="Yes"/>
    <s v="0: No Method"/>
    <s v="Neither"/>
    <s v="No"/>
    <s v="No"/>
    <s v="No"/>
    <s v="Not Pregnant"/>
    <s v="3c: Injection - Depo Provera"/>
    <s v="No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0"/>
    <n v="15"/>
    <x v="10"/>
    <x v="1"/>
    <d v="2019-02-15T00:00:00"/>
    <s v="NA/KA/MA/SA/AM/03"/>
    <x v="3"/>
    <s v="A: First Visit"/>
    <s v="Yes"/>
    <s v="0: No Method"/>
    <s v="Neither"/>
    <s v="Yes"/>
    <s v="No"/>
    <s v="No"/>
    <s v="Not Pregnant"/>
    <s v="3d: Injection - Sayana Press"/>
    <s v="No"/>
    <s v="No"/>
    <b v="0"/>
    <x v="4"/>
    <n v="18"/>
    <m/>
    <m/>
    <m/>
    <m/>
    <m/>
  </r>
  <r>
    <s v="Week 44"/>
    <s v="Northern"/>
    <s v="Nasarawa"/>
    <s v="Karu"/>
    <s v="Karu"/>
    <s v="Mararaba Gurku"/>
    <x v="1"/>
    <s v="Cluster +"/>
    <x v="0"/>
    <n v="15"/>
    <x v="10"/>
    <x v="1"/>
    <d v="2019-02-15T00:00:00"/>
    <s v="NA/KA/MA/SA/SH/07"/>
    <x v="0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7"/>
    <m/>
    <m/>
    <m/>
    <m/>
    <m/>
  </r>
  <r>
    <s v="Week 44"/>
    <s v="Northern"/>
    <s v="Nasarawa"/>
    <s v="Karu"/>
    <s v="Karu"/>
    <s v="Mararaba Gurku"/>
    <x v="1"/>
    <s v="Cluster +"/>
    <x v="0"/>
    <n v="15"/>
    <x v="10"/>
    <x v="1"/>
    <d v="2019-02-15T00:00:00"/>
    <s v="NA/KA/MA/ZA/ZU/04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4"/>
    <s v="Northern"/>
    <s v="Nasarawa"/>
    <s v="Karu"/>
    <s v="Karu"/>
    <s v="Mararaba Gurku"/>
    <x v="1"/>
    <s v="Cluster +"/>
    <x v="0"/>
    <n v="15"/>
    <x v="10"/>
    <x v="1"/>
    <d v="2019-02-15T00:00:00"/>
    <s v="NA/KA/MA/BA/HA/06"/>
    <x v="2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8"/>
    <m/>
    <m/>
    <m/>
    <m/>
    <m/>
  </r>
  <r>
    <s v="Week 44"/>
    <s v="Northern"/>
    <s v="Nasarawa"/>
    <s v="Karu"/>
    <s v="Karu"/>
    <s v="Mararaba Gurku"/>
    <x v="1"/>
    <s v="Cluster +"/>
    <x v="0"/>
    <n v="15"/>
    <x v="10"/>
    <x v="1"/>
    <d v="2019-02-15T00:00:00"/>
    <s v="NA/KA/MA/SE/BA/07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44"/>
    <s v="Northern"/>
    <s v="Nasarawa"/>
    <s v="Karu"/>
    <s v="Karu"/>
    <s v="Mararaba Gurku"/>
    <x v="1"/>
    <s v="Cluster +"/>
    <x v="0"/>
    <n v="15"/>
    <x v="10"/>
    <x v="1"/>
    <d v="2019-02-15T00:00:00"/>
    <s v="NA/KA/MA/KA/ZA/03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0"/>
    <n v="18"/>
    <x v="10"/>
    <x v="1"/>
    <d v="2019-02-18T00:00:00"/>
    <s v="NA/KA/MA/AM/FA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0"/>
    <n v="18"/>
    <x v="10"/>
    <x v="1"/>
    <d v="2019-02-18T00:00:00"/>
    <s v="NA/KA/MA/PA/HA/01"/>
    <x v="2"/>
    <s v="A: First Visit"/>
    <s v="Yes"/>
    <s v="0: No Method"/>
    <s v="Neither"/>
    <s v="No"/>
    <s v="No"/>
    <s v="No"/>
    <s v="Not Pregnant"/>
    <s v="2a: Implant - Jadelle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0"/>
    <n v="18"/>
    <x v="10"/>
    <x v="1"/>
    <d v="2019-02-18T00:00:00"/>
    <s v="NA/KA/MA/CH/L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0"/>
    <n v="18"/>
    <x v="10"/>
    <x v="1"/>
    <d v="2019-02-18T00:00:00"/>
    <s v="NA/KA/MA/BL/JU/01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0"/>
    <n v="18"/>
    <x v="10"/>
    <x v="1"/>
    <d v="2019-02-18T00:00:00"/>
    <s v="NA/KA/MA/AM/AS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0"/>
    <n v="18"/>
    <x v="10"/>
    <x v="1"/>
    <d v="2019-02-18T00:00:00"/>
    <s v="NA/KA/MA/MU/BI/05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ZA/MA/01"/>
    <x v="0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5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WA/AI/02"/>
    <x v="3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NA/NA/01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HA/AI/02"/>
    <x v="3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HU/HA/01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ZA/AI/02"/>
    <x v="2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MA/ZA/01"/>
    <x v="0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7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SA/MA/01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MA/RI/02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AM/AI/01"/>
    <x v="3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HA/MA/04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ZU/AI/03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FA/AI/03"/>
    <x v="2"/>
    <s v="A: First Visit"/>
    <s v="Yes"/>
    <s v="0: No Method"/>
    <s v="Neither"/>
    <s v="No"/>
    <s v="No"/>
    <s v="No"/>
    <s v="Not Pregnant"/>
    <s v="3b: Injection - Noristerat"/>
    <s v="Yes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MA/HA/02"/>
    <x v="0"/>
    <s v="A: First Visit"/>
    <s v="Yes"/>
    <s v="0: No Method"/>
    <s v="Neither"/>
    <s v="Yes"/>
    <s v="No"/>
    <s v="No"/>
    <s v="Not Pregnant"/>
    <s v="3b: Injection - Noristerat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AI/MA/02"/>
    <x v="3"/>
    <s v="A: First Visit"/>
    <s v="Yes"/>
    <s v="0: No Method"/>
    <s v="Neither"/>
    <s v="No"/>
    <s v="No"/>
    <s v="No"/>
    <s v="Not Pregnant"/>
    <s v="3b: Injection - Noristerat"/>
    <s v="Yes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MA/SA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FA/HA/03"/>
    <x v="3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GR/ME/04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AI/HA/03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MA/AI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AM/AI/01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HA/HA/01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ZA/MA/01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5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ZA/AI/03"/>
    <x v="0"/>
    <s v="A: First Visit"/>
    <s v="Yes"/>
    <s v="0: No Method"/>
    <s v="Neither"/>
    <s v="No"/>
    <s v="No"/>
    <s v="No"/>
    <s v="Not Pregnant"/>
    <s v="3b: Injection - Noristerat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18"/>
    <x v="10"/>
    <x v="1"/>
    <d v="2019-02-18T00:00:00"/>
    <s v="NA/KA/MA/HA/WA/02"/>
    <x v="0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7"/>
    <m/>
    <m/>
    <m/>
    <m/>
    <m/>
  </r>
  <r>
    <s v="Week 45"/>
    <s v="Northern"/>
    <s v="Nasarawa"/>
    <s v="Karu"/>
    <s v="Karu"/>
    <s v="Mararaba Gurku"/>
    <x v="1"/>
    <s v="Cluster +"/>
    <x v="0"/>
    <n v="18"/>
    <x v="10"/>
    <x v="1"/>
    <d v="2019-02-18T00:00:00"/>
    <s v="NA/KA/MA/MA/FA/04"/>
    <x v="3"/>
    <s v="B: Follow-up Visit (e.g. method cont.)"/>
    <s v="Yes"/>
    <s v="3: Injection"/>
    <s v="Neither"/>
    <s v="No"/>
    <s v="No"/>
    <s v="No"/>
    <s v="Not Pregnant"/>
    <s v="3d: Injection - Sayana Press"/>
    <s v="No"/>
    <s v="Yes"/>
    <b v="0"/>
    <x v="1"/>
    <n v="19"/>
    <m/>
    <m/>
    <m/>
    <m/>
    <m/>
  </r>
  <r>
    <s v="Week 45"/>
    <s v="Northern"/>
    <s v="Nasarawa"/>
    <s v="Karu"/>
    <s v="Karu"/>
    <s v="Mararaba Gurku"/>
    <x v="1"/>
    <s v="Cluster +"/>
    <x v="0"/>
    <n v="18"/>
    <x v="10"/>
    <x v="1"/>
    <d v="2019-02-18T00:00:00"/>
    <s v="NA/KA/MA/MA/RA/02"/>
    <x v="3"/>
    <s v="B: Follow-up Visit (e.g. method cont.)"/>
    <s v="Yes"/>
    <s v="3: Injection"/>
    <s v="Neither"/>
    <s v="No"/>
    <s v="No"/>
    <s v="No"/>
    <s v="Not Pregnant"/>
    <s v="3c: Injection - Depo Provera"/>
    <s v="No"/>
    <s v="Yes"/>
    <s v="Yes"/>
    <x v="1"/>
    <n v="18"/>
    <m/>
    <m/>
    <m/>
    <m/>
    <m/>
  </r>
  <r>
    <s v="Week 45"/>
    <s v="Northern"/>
    <s v="Nasarawa"/>
    <s v="Karu"/>
    <s v="Karu"/>
    <s v="Mararaba Gurku"/>
    <x v="1"/>
    <s v="Cluster +"/>
    <x v="0"/>
    <n v="18"/>
    <x v="10"/>
    <x v="1"/>
    <d v="2019-02-18T00:00:00"/>
    <s v="NA/KA/MA/PE/MA/03"/>
    <x v="3"/>
    <s v="B: Follow-up Visit (e.g. method cont.)"/>
    <s v="Yes"/>
    <s v="4: Pills"/>
    <s v="Neither"/>
    <s v="No"/>
    <s v="No"/>
    <s v="No"/>
    <s v="Not Pregnant"/>
    <s v="2b: Implant - Implanon"/>
    <s v="No"/>
    <s v="Yes"/>
    <s v="Yes"/>
    <x v="1"/>
    <n v="18"/>
    <m/>
    <m/>
    <m/>
    <m/>
    <m/>
  </r>
  <r>
    <s v="Week 45"/>
    <s v="Northern"/>
    <s v="Nasarawa"/>
    <s v="Karu"/>
    <s v="Karu"/>
    <s v="Masaka"/>
    <x v="2"/>
    <s v="Reach Out"/>
    <x v="0"/>
    <n v="19"/>
    <x v="10"/>
    <x v="1"/>
    <d v="2019-02-19T00:00:00"/>
    <s v="NA/KA/MS/PA/CO/01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5"/>
    <s v="Northern"/>
    <s v="Nasarawa"/>
    <s v="Karu"/>
    <s v="Karu"/>
    <s v="Masaka"/>
    <x v="2"/>
    <s v="Reach Out"/>
    <x v="0"/>
    <n v="19"/>
    <x v="10"/>
    <x v="1"/>
    <d v="2019-02-19T00:00:00"/>
    <s v="NA/KA/MS/AL/SA/01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5"/>
    <s v="Northern"/>
    <s v="Nasarawa"/>
    <s v="Karu"/>
    <s v="Karu"/>
    <s v="Masaka"/>
    <x v="2"/>
    <s v="Reach Out"/>
    <x v="0"/>
    <n v="19"/>
    <x v="10"/>
    <x v="1"/>
    <d v="2019-02-19T00:00:00"/>
    <s v="NA/KA/MS/JU/NA/03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5"/>
    <s v="Northern"/>
    <s v="Nasarawa"/>
    <s v="Karu"/>
    <s v="Karu"/>
    <s v="Masaka"/>
    <x v="2"/>
    <s v="Reach Out"/>
    <x v="0"/>
    <n v="19"/>
    <x v="10"/>
    <x v="1"/>
    <d v="2019-02-19T00:00:00"/>
    <s v="NA/KA/MS/AI/SA/06"/>
    <x v="3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8"/>
    <m/>
    <m/>
    <m/>
    <m/>
    <m/>
  </r>
  <r>
    <s v="Week 45"/>
    <s v="Northern"/>
    <s v="Nasarawa"/>
    <s v="Karu"/>
    <s v="Karu"/>
    <s v="Masaka"/>
    <x v="2"/>
    <s v="Reach Out"/>
    <x v="0"/>
    <n v="19"/>
    <x v="10"/>
    <x v="1"/>
    <d v="2019-02-19T00:00:00"/>
    <s v="NA/KA/MS/BL/PA/01"/>
    <x v="0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7"/>
    <m/>
    <m/>
    <m/>
    <m/>
    <m/>
  </r>
  <r>
    <s v="Week 45"/>
    <s v="Northern"/>
    <s v="Nasarawa"/>
    <s v="Karu"/>
    <s v="Karu"/>
    <s v="Angwan Tiv"/>
    <x v="0"/>
    <s v="Cluster"/>
    <x v="0"/>
    <n v="19"/>
    <x v="10"/>
    <x v="1"/>
    <d v="2019-02-19T00:00:00"/>
    <s v="NA/KA/NK/GR/NA/03"/>
    <x v="0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7"/>
    <m/>
    <m/>
    <m/>
    <m/>
    <m/>
  </r>
  <r>
    <s v="Week 45"/>
    <s v="Northern"/>
    <s v="Nasarawa"/>
    <s v="Karu"/>
    <s v="Karu"/>
    <s v="Mararaba Gurku"/>
    <x v="1"/>
    <s v="Cluster +"/>
    <x v="0"/>
    <n v="19"/>
    <x v="10"/>
    <x v="1"/>
    <d v="2019-02-19T00:00:00"/>
    <s v="NA/KA/MA/GO/EL/03"/>
    <x v="2"/>
    <s v="B: Follow-up Visit (e.g. method cont.)"/>
    <s v="Yes"/>
    <s v="4: Pills"/>
    <s v="Neither"/>
    <s v="No"/>
    <s v="No"/>
    <s v="No"/>
    <s v="Not Pregnant"/>
    <s v="3b: Injection - Noristerat"/>
    <s v="No"/>
    <s v="Yes"/>
    <s v="Yes"/>
    <x v="1"/>
    <n v="19"/>
    <m/>
    <m/>
    <m/>
    <m/>
    <m/>
  </r>
  <r>
    <s v="Week 45"/>
    <s v="Northern"/>
    <s v="Nasarawa"/>
    <s v="Karu"/>
    <s v="Karu"/>
    <s v="Mararaba Gurku"/>
    <x v="1"/>
    <s v="Cluster +"/>
    <x v="0"/>
    <n v="19"/>
    <x v="10"/>
    <x v="1"/>
    <d v="2019-02-19T00:00:00"/>
    <s v="NA/KA/MA/JO/WI/02"/>
    <x v="2"/>
    <s v="B: Follow-up Visit (e.g. method cont.)"/>
    <s v="Yes"/>
    <s v="3: Injection"/>
    <s v="Neither"/>
    <s v="No"/>
    <s v="No"/>
    <s v="No"/>
    <s v="Not Pregnant"/>
    <s v="3d: Injection - Sayana Press"/>
    <s v="No"/>
    <s v="Yes"/>
    <b v="0"/>
    <x v="1"/>
    <n v="19"/>
    <m/>
    <m/>
    <m/>
    <m/>
    <m/>
  </r>
  <r>
    <s v="Week 45"/>
    <s v="Northern"/>
    <s v="Nasarawa"/>
    <s v="Karu"/>
    <s v="Karu"/>
    <s v="Mararaba Gurku"/>
    <x v="1"/>
    <s v="Cluster +"/>
    <x v="2"/>
    <n v="20"/>
    <x v="10"/>
    <x v="1"/>
    <d v="2019-02-20T00:00:00"/>
    <s v="NA/KA/MA/HA/SI/03"/>
    <x v="2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20"/>
    <x v="10"/>
    <x v="1"/>
    <d v="2019-02-20T00:00:00"/>
    <s v="NA/KA/MA/HA/AI/02"/>
    <x v="3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20"/>
    <x v="10"/>
    <x v="1"/>
    <d v="2019-02-20T00:00:00"/>
    <s v="NA/KA/MA/MA/WA/03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20"/>
    <x v="10"/>
    <x v="1"/>
    <d v="2019-02-20T00:00:00"/>
    <s v="NA/KA/MA/PA/HA/01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0"/>
    <n v="20"/>
    <x v="10"/>
    <x v="1"/>
    <d v="2019-02-20T00:00:00"/>
    <s v="NA/KA/MA/RA/DU/03"/>
    <x v="3"/>
    <s v="B: Follow-up Visit (e.g. method cont.)"/>
    <s v="Yes"/>
    <s v="3: Injection"/>
    <s v="Neither"/>
    <s v="No"/>
    <s v="No"/>
    <s v="No"/>
    <s v="Not Pregnant"/>
    <s v="2b: Implant - Implanon"/>
    <s v="No"/>
    <s v="Yes"/>
    <s v="Yes"/>
    <x v="1"/>
    <n v="18"/>
    <m/>
    <m/>
    <m/>
    <m/>
    <m/>
  </r>
  <r>
    <s v="Week 45"/>
    <s v="Northern"/>
    <s v="Nasarawa"/>
    <s v="Karu"/>
    <s v="Karu"/>
    <s v="Mararaba Gurku"/>
    <x v="1"/>
    <s v="Cluster +"/>
    <x v="2"/>
    <n v="20"/>
    <x v="10"/>
    <x v="1"/>
    <d v="2019-02-20T00:00:00"/>
    <s v="NA/KA/MA/HA/HI/03"/>
    <x v="0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7"/>
    <m/>
    <m/>
    <m/>
    <m/>
    <m/>
  </r>
  <r>
    <s v="Week 45"/>
    <s v="Northern"/>
    <s v="Nasarawa"/>
    <s v="Karu"/>
    <s v="Karu"/>
    <s v="Mararaba Gurku"/>
    <x v="1"/>
    <s v="Cluster +"/>
    <x v="2"/>
    <n v="20"/>
    <x v="10"/>
    <x v="1"/>
    <d v="2019-02-20T00:00:00"/>
    <s v="NA/KA/MA/MA/HA/01"/>
    <x v="3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20"/>
    <x v="10"/>
    <x v="1"/>
    <d v="2019-02-20T00:00:00"/>
    <s v="NA/KA/MA/FI/AD/0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0"/>
    <n v="20"/>
    <x v="10"/>
    <x v="1"/>
    <d v="2019-02-20T00:00:00"/>
    <s v="NA/KA/MA/MU/HA/02"/>
    <x v="3"/>
    <s v="B: Follow-up Visit (e.g. method cont.)"/>
    <s v="Yes"/>
    <s v="3: Injection"/>
    <s v="Neither"/>
    <s v="No"/>
    <s v="No"/>
    <s v="No"/>
    <s v="Not Pregnant"/>
    <s v="3b: Injection - Noristerat"/>
    <s v="No"/>
    <s v="Yes"/>
    <s v="Yes"/>
    <x v="1"/>
    <n v="18"/>
    <m/>
    <m/>
    <m/>
    <m/>
    <m/>
  </r>
  <r>
    <s v="Week 45"/>
    <s v="Northern"/>
    <s v="Nasarawa"/>
    <s v="Karu"/>
    <s v="Karu"/>
    <s v="Mararaba Gurku"/>
    <x v="1"/>
    <s v="Cluster +"/>
    <x v="2"/>
    <n v="20"/>
    <x v="10"/>
    <x v="1"/>
    <d v="2019-02-20T00:00:00"/>
    <s v="NA/KA/MA/MA/HA/02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20"/>
    <x v="10"/>
    <x v="1"/>
    <d v="2019-02-20T00:00:00"/>
    <s v="NA/KA/MA/AI/AI/02"/>
    <x v="3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21"/>
    <x v="10"/>
    <x v="1"/>
    <d v="2019-02-21T00:00:00"/>
    <s v="NA/KA/MA/LA/TA/06"/>
    <x v="3"/>
    <s v="A: First Visit"/>
    <s v="Yes"/>
    <s v="0: No Method"/>
    <s v="Neither"/>
    <s v="No"/>
    <s v="No"/>
    <s v="No"/>
    <s v="Not Pregnant"/>
    <s v="2a: Implant - Jadelle"/>
    <s v="Yes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21"/>
    <x v="10"/>
    <x v="1"/>
    <d v="2019-02-21T00:00:00"/>
    <s v="NA/KA/MA/MA/NA/03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21"/>
    <x v="10"/>
    <x v="1"/>
    <d v="2019-02-21T00:00:00"/>
    <s v="NA/KA/MA/HA/FA/02"/>
    <x v="4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6"/>
    <m/>
    <m/>
    <m/>
    <m/>
    <m/>
  </r>
  <r>
    <s v="Week 45"/>
    <s v="Northern"/>
    <s v="Nasarawa"/>
    <s v="Karu"/>
    <s v="Karu"/>
    <s v="Mararaba Gurku"/>
    <x v="1"/>
    <s v="Cluster +"/>
    <x v="2"/>
    <n v="21"/>
    <x v="10"/>
    <x v="1"/>
    <d v="2019-02-21T00:00:00"/>
    <s v="NA/KA/MA/WA/KH/02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m/>
    <m/>
    <m/>
    <m/>
    <m/>
  </r>
  <r>
    <s v="Week 45"/>
    <s v="Northern"/>
    <s v="Nasarawa"/>
    <s v="Karu"/>
    <s v="Karu"/>
    <s v="Mararaba Gurku"/>
    <x v="1"/>
    <s v="Cluster +"/>
    <x v="2"/>
    <n v="21"/>
    <x v="10"/>
    <x v="1"/>
    <d v="2019-02-21T00:00:00"/>
    <s v="NA/KA/MA/FA/BA/02"/>
    <x v="2"/>
    <s v="A: First Visit"/>
    <s v="Yes"/>
    <s v="0: No Method"/>
    <s v="Neither"/>
    <s v="No"/>
    <s v="No"/>
    <s v="No"/>
    <s v="Pregnant"/>
    <s v="0: No Method"/>
    <s v="No"/>
    <s v="No"/>
    <s v="No"/>
    <x v="3"/>
    <n v="19"/>
    <m/>
    <m/>
    <m/>
    <m/>
    <m/>
  </r>
  <r>
    <s v="Week 45"/>
    <s v="Northern"/>
    <s v="Nasarawa"/>
    <s v="Karu"/>
    <s v="Karu"/>
    <s v="Mararaba Gurku"/>
    <x v="1"/>
    <s v="Cluster +"/>
    <x v="2"/>
    <n v="21"/>
    <x v="10"/>
    <x v="1"/>
    <d v="2019-02-21T00:00:00"/>
    <s v="NA/KA/MA/QU/BL/04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5"/>
    <s v="Northern"/>
    <s v="Nasarawa"/>
    <s v="Karu"/>
    <s v="Karu"/>
    <s v="Mararaba Gurku"/>
    <x v="1"/>
    <s v="Cluster +"/>
    <x v="2"/>
    <n v="21"/>
    <x v="10"/>
    <x v="1"/>
    <d v="2019-02-21T00:00:00"/>
    <s v="NA/KA/MA/FA/YA/02"/>
    <x v="3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8"/>
    <m/>
    <m/>
    <m/>
    <m/>
    <m/>
  </r>
  <r>
    <s v="Week 45"/>
    <s v="Northern"/>
    <s v="Nasarawa"/>
    <s v="Karu"/>
    <s v="Karu"/>
    <s v="Mararaba Gurku"/>
    <x v="1"/>
    <s v="Cluster +"/>
    <x v="2"/>
    <n v="21"/>
    <x v="10"/>
    <x v="1"/>
    <d v="2019-02-21T00:00:00"/>
    <s v="NA/KA/MA/AI/MA/05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m/>
    <m/>
    <m/>
    <m/>
    <m/>
  </r>
  <r>
    <s v="Week 46"/>
    <s v="Northern"/>
    <s v="Nasarawa"/>
    <s v="Karu"/>
    <s v="Karu"/>
    <s v="Mararaba Gurku"/>
    <x v="1"/>
    <s v="Cluster +"/>
    <x v="0"/>
    <n v="25"/>
    <x v="10"/>
    <x v="1"/>
    <d v="2019-02-25T00:00:00"/>
    <s v="NA/KA/MA/FA/EL/04"/>
    <x v="0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7"/>
    <m/>
    <m/>
    <m/>
    <m/>
    <m/>
  </r>
  <r>
    <s v="Week 46"/>
    <s v="Northern"/>
    <s v="Nasarawa"/>
    <s v="Karu"/>
    <s v="Karu"/>
    <s v="Mararaba Gurku"/>
    <x v="1"/>
    <s v="Cluster +"/>
    <x v="0"/>
    <n v="25"/>
    <x v="10"/>
    <x v="1"/>
    <d v="2019-02-25T00:00:00"/>
    <s v="NA/KA/MA/JA/MA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Karu"/>
    <s v="Mararaba Gurku"/>
    <x v="1"/>
    <s v="Cluster +"/>
    <x v="0"/>
    <n v="27"/>
    <x v="10"/>
    <x v="1"/>
    <d v="2019-02-27T00:00:00"/>
    <s v="NA/KA/MA/HA/AD/01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m/>
    <m/>
    <m/>
    <m/>
    <m/>
  </r>
  <r>
    <s v="Week 46"/>
    <s v="Northern"/>
    <s v="Nasarawa"/>
    <s v="Karu"/>
    <s v="Karu"/>
    <s v="Mararaba Gurku"/>
    <x v="1"/>
    <s v="Cluster +"/>
    <x v="0"/>
    <n v="27"/>
    <x v="10"/>
    <x v="1"/>
    <d v="2019-02-27T00:00:00"/>
    <s v="NA/KA/MA/FA/AI/07"/>
    <x v="2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9"/>
    <m/>
    <m/>
    <m/>
    <m/>
    <m/>
  </r>
  <r>
    <s v="Week 46"/>
    <s v="Northern"/>
    <s v="Nasarawa"/>
    <s v="Karu"/>
    <s v="Karu"/>
    <s v="Mararaba Gurku"/>
    <x v="1"/>
    <s v="Cluster +"/>
    <x v="0"/>
    <n v="27"/>
    <x v="10"/>
    <x v="1"/>
    <d v="2019-02-27T00:00:00"/>
    <s v="NA/KA/MA/IK/SA/08"/>
    <x v="2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9"/>
    <m/>
    <m/>
    <m/>
    <m/>
    <m/>
  </r>
  <r>
    <s v="Week 46"/>
    <s v="Northern"/>
    <s v="Nasarawa"/>
    <s v="Karu"/>
    <s v="Karu"/>
    <s v="Mararaba Gurku"/>
    <x v="1"/>
    <s v="Cluster +"/>
    <x v="2"/>
    <n v="27"/>
    <x v="10"/>
    <x v="1"/>
    <d v="2019-02-27T00:00:00"/>
    <s v="NA/KA/MA/HA/FA/01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Karu"/>
    <s v="Mararaba Gurku"/>
    <x v="1"/>
    <s v="Cluster +"/>
    <x v="2"/>
    <n v="27"/>
    <x v="10"/>
    <x v="1"/>
    <d v="2019-02-27T00:00:00"/>
    <s v="NA/KA/MA/HA/JA/03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6"/>
    <s v="Northern"/>
    <s v="Nasarawa"/>
    <s v="Karu"/>
    <s v="Karu"/>
    <s v="Mararaba Gurku"/>
    <x v="1"/>
    <s v="Cluster +"/>
    <x v="2"/>
    <n v="27"/>
    <x v="10"/>
    <x v="1"/>
    <d v="2019-02-27T00:00:00"/>
    <s v="NA/KA/MA/BA/HA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6"/>
    <s v="Northern"/>
    <s v="Nasarawa"/>
    <s v="Karu"/>
    <s v="Karu"/>
    <s v="Mararaba Gurku"/>
    <x v="1"/>
    <s v="Cluster +"/>
    <x v="2"/>
    <n v="27"/>
    <x v="10"/>
    <x v="1"/>
    <d v="2019-02-27T00:00:00"/>
    <s v="NA/KA/MA/FA/HA/02"/>
    <x v="3"/>
    <s v="A: First Visit"/>
    <s v="Yes"/>
    <s v="0: No Method"/>
    <s v="Neither"/>
    <s v="Yes"/>
    <s v="No"/>
    <s v="No"/>
    <s v="Not Pregnant"/>
    <s v="4a: Pills - Microgynon"/>
    <s v="Yes"/>
    <s v="No"/>
    <s v="Yes"/>
    <x v="2"/>
    <n v="17"/>
    <m/>
    <m/>
    <m/>
    <m/>
    <m/>
  </r>
  <r>
    <s v="Week 46"/>
    <s v="Northern"/>
    <s v="Nasarawa"/>
    <s v="Karu"/>
    <s v="Karu"/>
    <s v="Mararaba Gurku"/>
    <x v="1"/>
    <s v="Cluster +"/>
    <x v="2"/>
    <n v="27"/>
    <x v="10"/>
    <x v="1"/>
    <d v="2019-02-27T00:00:00"/>
    <s v="NA/KA/MA/SH/ZA/06"/>
    <x v="1"/>
    <s v="A: First Visit"/>
    <s v="Yes"/>
    <s v="0: No Method"/>
    <s v="Neither"/>
    <s v="Yes"/>
    <s v="No"/>
    <s v="No"/>
    <s v="Not Pregnant"/>
    <s v="6a: Condom - Male"/>
    <s v="No"/>
    <s v="No"/>
    <s v="Yes"/>
    <x v="2"/>
    <n v="15"/>
    <m/>
    <m/>
    <m/>
    <m/>
    <m/>
  </r>
  <r>
    <s v="Week 46"/>
    <s v="Northern"/>
    <s v="Nasarawa"/>
    <s v="Karu"/>
    <s v="Karu"/>
    <s v="Mararaba Gurku"/>
    <x v="1"/>
    <s v="Cluster +"/>
    <x v="2"/>
    <n v="27"/>
    <x v="10"/>
    <x v="1"/>
    <d v="2019-02-27T00:00:00"/>
    <s v="NA/KA/MA/RA/FA/04"/>
    <x v="1"/>
    <s v="A: First Visit"/>
    <s v="Yes"/>
    <s v="0: No Method"/>
    <s v="Neither"/>
    <s v="Yes"/>
    <s v="No"/>
    <s v="No"/>
    <s v="Not Pregnant"/>
    <s v="4c: Pills - Exluton"/>
    <s v="No"/>
    <s v="No"/>
    <b v="0"/>
    <x v="4"/>
    <n v="19"/>
    <m/>
    <m/>
    <m/>
    <m/>
    <m/>
  </r>
  <r>
    <s v="Week 46"/>
    <s v="Northern"/>
    <s v="Nasarawa"/>
    <s v="Karu"/>
    <s v="Karu"/>
    <s v="Mararaba Gurku"/>
    <x v="1"/>
    <s v="Cluster +"/>
    <x v="2"/>
    <n v="27"/>
    <x v="10"/>
    <x v="1"/>
    <d v="2019-02-27T00:00:00"/>
    <s v="NA/KA/MA/SU/FA/08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46"/>
    <s v="Northern"/>
    <s v="Nasarawa"/>
    <s v="Karu"/>
    <s v="Karu"/>
    <s v="Mararaba Gurku"/>
    <x v="1"/>
    <s v="Cluster +"/>
    <x v="2"/>
    <n v="27"/>
    <x v="10"/>
    <x v="1"/>
    <d v="2019-02-27T00:00:00"/>
    <s v="NA/KA/MA/SA/FA/07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6"/>
    <s v="Northern"/>
    <s v="Nasarawa"/>
    <s v="Karu"/>
    <s v="Karu"/>
    <s v="Mararaba Gurku"/>
    <x v="1"/>
    <s v="Cluster +"/>
    <x v="2"/>
    <n v="27"/>
    <x v="10"/>
    <x v="1"/>
    <d v="2019-02-27T00:00:00"/>
    <s v="NA/KA/MA/SH/FA/02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46"/>
    <s v="Northern"/>
    <s v="Nasarawa"/>
    <s v="Karu"/>
    <s v="Karu"/>
    <s v="Mararaba Gurku"/>
    <x v="1"/>
    <s v="Cluster +"/>
    <x v="2"/>
    <n v="27"/>
    <x v="10"/>
    <x v="1"/>
    <d v="2019-02-27T00:00:00"/>
    <s v="NA/KA/MA/AM/MA/01"/>
    <x v="2"/>
    <s v="A: First Visit"/>
    <s v="Yes"/>
    <s v="0: No Method"/>
    <s v="Neither"/>
    <s v="Yes"/>
    <s v="No"/>
    <s v="No"/>
    <s v="Not Pregnant"/>
    <s v="6b: Condom - Female"/>
    <s v="No"/>
    <s v="No"/>
    <s v="Yes"/>
    <x v="2"/>
    <n v="19"/>
    <m/>
    <m/>
    <m/>
    <m/>
    <m/>
  </r>
  <r>
    <s v="Week 46"/>
    <s v="Northern"/>
    <s v="Nasarawa"/>
    <s v="Karu"/>
    <s v="Karu"/>
    <s v="Mararaba Gurku"/>
    <x v="1"/>
    <s v="Cluster +"/>
    <x v="2"/>
    <n v="27"/>
    <x v="10"/>
    <x v="1"/>
    <d v="2019-02-27T00:00:00"/>
    <s v="NA/KA/MA/MA/AI/03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m/>
    <m/>
    <m/>
    <m/>
    <m/>
  </r>
  <r>
    <s v="Week 46"/>
    <s v="Northern"/>
    <s v="Nasarawa"/>
    <s v="Karu"/>
    <s v="Karu"/>
    <s v="Mararaba Gurku"/>
    <x v="1"/>
    <s v="Cluster +"/>
    <x v="2"/>
    <n v="27"/>
    <x v="10"/>
    <x v="1"/>
    <d v="2019-02-27T00:00:00"/>
    <s v="NA/KA/MA/MA/FA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6"/>
    <s v="Northern"/>
    <s v="Nasarawa"/>
    <s v="Karu"/>
    <s v="Karu"/>
    <s v="Mararaba Gurku"/>
    <x v="1"/>
    <s v="Cluster +"/>
    <x v="0"/>
    <n v="27"/>
    <x v="10"/>
    <x v="1"/>
    <d v="2019-02-27T00:00:00"/>
    <s v="NA/KA/MA/SA/HA/02"/>
    <x v="1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HA/FA/05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CH/TI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GR/CH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SA/TA/04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AL/JU/07"/>
    <x v="0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CO/VI/06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RU/CH/03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JE/YU/01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BL/LI/03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HA/LA/08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SA/BE/01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PR/MA/04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RH/AL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VI/TA/01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GR/N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PA/HA/05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BL/GR/05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DO/MA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HA/BL/01"/>
    <x v="0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JO/LA/07"/>
    <x v="0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7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LO/CI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JU/M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SA/AI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DE/FA/03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CH/MU/06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EL/MA/08"/>
    <x v="0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GR/ET/07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GL/KA/01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HA/MA/09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LU/LA/09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TA/FE/01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PA/SA/04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SA/MA/04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7"/>
    <x v="10"/>
    <x v="1"/>
    <d v="2019-02-27T00:00:00"/>
    <s v="NA/KA/GU/BL/BA/05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FE/AB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AI/LA/01"/>
    <x v="0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JU/MA/05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PR/TA/07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CH/LA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KE/DI/06"/>
    <x v="0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RO/KU/04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BL/SA/02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BL/RE/02"/>
    <x v="0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MA/JA/01"/>
    <x v="4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6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HA/LA/10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PA/JU/01"/>
    <x v="0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HE/MO/05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HA/LA/10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HU/LA/10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HA/YA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FA/ZU/04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CH/SA/06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HA/SA/08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ES/LU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AM/HA/08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RU/SA/01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BE/SA/06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FA/TI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ME/CE/01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AS/JI/05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NA/AI/08"/>
    <x v="0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TA/GA/01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GL/GO/01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PA/AZ/01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GO/HU/04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LA/TE/02"/>
    <x v="4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7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LA/ZA/03"/>
    <x v="2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LO/NA/04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HA/ME/05"/>
    <x v="3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MA/HA/07"/>
    <x v="0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AL/EK/04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MA/HA/03"/>
    <x v="4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JE/VI/05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LY/HA/02"/>
    <x v="1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CO/HA/01"/>
    <x v="4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6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TA/LA/09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NA/ZA/02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HA/TI/08"/>
    <x v="0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PA/ES/05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MO/AM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SU/AZ/02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BE/AM/03"/>
    <x v="3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JU/AM/07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ES/KA/04"/>
    <x v="0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JU/SA/01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BL/EL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FA/AL/05"/>
    <x v="4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6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BL/RH/04"/>
    <x v="1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5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BI/SA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GR/MA/06"/>
    <x v="2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GR/SA/01"/>
    <x v="0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MU/SI/04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PA/LA/07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NA/LA/03"/>
    <x v="2"/>
    <s v="A: First Visit"/>
    <s v="Yes"/>
    <s v="0: No Method"/>
    <s v="Neither"/>
    <s v="Yes"/>
    <s v="No"/>
    <s v="No"/>
    <s v="Pregnant"/>
    <s v="0: No Method"/>
    <s v="No"/>
    <s v="No"/>
    <s v="No"/>
    <x v="3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AM/MA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JU/MO/02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5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KI/FA/08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KA/KA/07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SA/HA/02"/>
    <x v="2"/>
    <s v="A: First Visit"/>
    <s v="Yes"/>
    <s v="0: No Method"/>
    <s v="Neither"/>
    <s v="No"/>
    <s v="No"/>
    <s v="No"/>
    <s v="Pregnant"/>
    <s v="0: No Method"/>
    <s v="No"/>
    <s v="No"/>
    <s v="No"/>
    <x v="3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JE/AB/06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ZU/AM/01"/>
    <x v="0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IY/L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SU/FE/01"/>
    <x v="3"/>
    <s v="A: First Visit"/>
    <s v="Yes"/>
    <s v="0: No Method"/>
    <s v="Neither"/>
    <s v="Yes"/>
    <s v="No"/>
    <s v="No"/>
    <s v="Not Pregnant"/>
    <s v="3d: Injection - Sayana Press"/>
    <s v="Yes"/>
    <s v="No"/>
    <b v="0"/>
    <x v="4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MA/HA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NA/ZA/02"/>
    <x v="3"/>
    <s v="A: First Visit"/>
    <s v="Yes"/>
    <s v="0: No Method"/>
    <s v="Neither"/>
    <s v="Yes"/>
    <s v="No"/>
    <s v="No"/>
    <s v="Not Pregnant"/>
    <s v="3c: Injection - Depo Provera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SA/RE/03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9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SA/JU/05"/>
    <x v="0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7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GR/SA/05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6"/>
    <s v="Northern"/>
    <s v="Nasarawa"/>
    <s v="Karu"/>
    <s v="Bagaji-Agada"/>
    <s v="Gunduma"/>
    <x v="5"/>
    <s v="Reach Out"/>
    <x v="0"/>
    <n v="28"/>
    <x v="10"/>
    <x v="1"/>
    <d v="2019-02-28T00:00:00"/>
    <s v="NA/KA/GU/WI/LA/03"/>
    <x v="4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6"/>
    <m/>
    <m/>
    <m/>
    <m/>
    <m/>
  </r>
  <r>
    <s v="Week 46"/>
    <s v="Northern"/>
    <s v="Nasarawa"/>
    <s v="Karu"/>
    <s v="Karu"/>
    <s v="Mararaba Gurku"/>
    <x v="1"/>
    <s v="Cluster +"/>
    <x v="0"/>
    <n v="1"/>
    <x v="11"/>
    <x v="1"/>
    <d v="2019-03-01T00:00:00"/>
    <s v="NA/KA/MA/FA/M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7"/>
    <m/>
    <m/>
    <m/>
    <m/>
    <m/>
  </r>
  <r>
    <s v="Week 46"/>
    <s v="Northern"/>
    <s v="Nasarawa"/>
    <s v="Karu"/>
    <s v="Karu"/>
    <s v="Mararaba Gurku"/>
    <x v="1"/>
    <s v="Cluster +"/>
    <x v="0"/>
    <n v="1"/>
    <x v="11"/>
    <x v="1"/>
    <d v="2019-03-01T00:00:00"/>
    <s v="NA/KA/MA/ZU/FA/05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7"/>
    <s v="Northern"/>
    <s v="Nasarawa"/>
    <s v="Karu"/>
    <s v="Karu"/>
    <s v="Mararaba Gurku"/>
    <x v="1"/>
    <s v="Cluster +"/>
    <x v="0"/>
    <n v="4"/>
    <x v="11"/>
    <x v="1"/>
    <d v="2019-03-04T00:00:00"/>
    <s v="NA/KA/MA/ES/RO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7"/>
    <s v="Northern"/>
    <s v="Nasarawa"/>
    <s v="Karu"/>
    <s v="Karu"/>
    <s v="Mararaba Gurku"/>
    <x v="1"/>
    <s v="Cluster +"/>
    <x v="0"/>
    <n v="4"/>
    <x v="11"/>
    <x v="1"/>
    <d v="2019-03-04T00:00:00"/>
    <s v="NA/KA/MA/HA/MA/08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7"/>
    <s v="Northern"/>
    <s v="Nasarawa"/>
    <s v="Karu"/>
    <s v="Karu"/>
    <s v="Mararaba Gurku"/>
    <x v="1"/>
    <s v="Cluster +"/>
    <x v="0"/>
    <n v="8"/>
    <x v="11"/>
    <x v="1"/>
    <d v="2019-03-08T00:00:00"/>
    <s v="NA/KA/MA/ES/MA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BA/AD/02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HA/SU/01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HA/HA/04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HA/HU/05"/>
    <x v="0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7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ZA/AI/06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MA/HA/03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RA/MA/05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HA/AI/02"/>
    <x v="4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MA/HI/02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UM/AI/02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FA/HA/04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MA/AD/05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ZA/AW/04"/>
    <x v="0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7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HA/AD/03"/>
    <x v="4"/>
    <s v="A: First Visit"/>
    <s v="Yes"/>
    <s v="0: No Method"/>
    <s v="Neither"/>
    <s v="No"/>
    <s v="No"/>
    <s v="No"/>
    <s v="Not Pregnant"/>
    <s v="0: No Method"/>
    <s v="No"/>
    <s v="No"/>
    <s v="No"/>
    <x v="0"/>
    <n v="16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FU/AI/04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ZA/HA/02"/>
    <x v="2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9"/>
    <m/>
    <m/>
    <m/>
    <m/>
    <m/>
  </r>
  <r>
    <s v="Week 47"/>
    <s v="Northern"/>
    <s v="Nasarawa"/>
    <s v="Karu"/>
    <s v="Karu"/>
    <s v="Mararaba Gurku"/>
    <x v="1"/>
    <s v="Cluster +"/>
    <x v="2"/>
    <n v="8"/>
    <x v="11"/>
    <x v="1"/>
    <d v="2019-03-08T00:00:00"/>
    <s v="NA/KA/MA/FA/NA/02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8"/>
    <s v="Northern"/>
    <s v="Nasarawa"/>
    <s v="Karu"/>
    <s v="Karu"/>
    <s v="Mararaba Gurku"/>
    <x v="1"/>
    <s v="Cluster +"/>
    <x v="2"/>
    <n v="11"/>
    <x v="11"/>
    <x v="1"/>
    <d v="2019-03-11T00:00:00"/>
    <s v="NA/KA/MA/HA/AW/01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8"/>
    <s v="Northern"/>
    <s v="Nasarawa"/>
    <s v="Karu"/>
    <s v="Karu"/>
    <s v="Mararaba Gurku"/>
    <x v="1"/>
    <s v="Cluster +"/>
    <x v="2"/>
    <n v="11"/>
    <x v="11"/>
    <x v="1"/>
    <d v="2019-03-11T00:00:00"/>
    <s v="NA/KA/MA/SU/HA/03"/>
    <x v="0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7"/>
    <m/>
    <m/>
    <m/>
    <m/>
    <m/>
  </r>
  <r>
    <s v="Week 48"/>
    <s v="Northern"/>
    <s v="Nasarawa"/>
    <s v="Karu"/>
    <s v="Karu"/>
    <s v="Mararaba Gurku"/>
    <x v="1"/>
    <s v="Cluster +"/>
    <x v="2"/>
    <n v="11"/>
    <x v="11"/>
    <x v="1"/>
    <d v="2019-03-11T00:00:00"/>
    <s v="NA/KA/MA/MA/AM/02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8"/>
    <s v="Northern"/>
    <s v="Nasarawa"/>
    <s v="Karu"/>
    <s v="Karu"/>
    <s v="Mararaba Gurku"/>
    <x v="1"/>
    <s v="Cluster +"/>
    <x v="2"/>
    <n v="11"/>
    <x v="11"/>
    <x v="1"/>
    <d v="2019-03-11T00:00:00"/>
    <s v="NA/KA/MA/FA/AI/01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8"/>
    <s v="Northern"/>
    <s v="Nasarawa"/>
    <s v="Karu"/>
    <s v="Karu"/>
    <s v="Mararaba Gurku"/>
    <x v="1"/>
    <s v="Cluster +"/>
    <x v="2"/>
    <n v="11"/>
    <x v="11"/>
    <x v="1"/>
    <d v="2019-03-11T00:00:00"/>
    <s v="NA/KA/MA/MA/HA/01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8"/>
    <s v="Northern"/>
    <s v="Nasarawa"/>
    <s v="Karu"/>
    <s v="Karu"/>
    <s v="Mararaba Gurku"/>
    <x v="1"/>
    <s v="Cluster +"/>
    <x v="2"/>
    <n v="11"/>
    <x v="11"/>
    <x v="1"/>
    <d v="2019-03-11T00:00:00"/>
    <s v="NA/KA/MA/HA/AM/03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7"/>
    <m/>
    <m/>
    <m/>
    <m/>
    <m/>
  </r>
  <r>
    <s v="Week 48"/>
    <s v="Northern"/>
    <s v="Nasarawa"/>
    <s v="Karu"/>
    <s v="Karu"/>
    <s v="Mararaba Gurku"/>
    <x v="1"/>
    <s v="Cluster +"/>
    <x v="2"/>
    <n v="11"/>
    <x v="11"/>
    <x v="1"/>
    <d v="2019-03-11T00:00:00"/>
    <s v="NA/KA/MA/ZA/BI/03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UM/AM/02"/>
    <x v="2"/>
    <s v="A: First Visit"/>
    <s v="Yes"/>
    <s v="0: No Method"/>
    <s v="Neither"/>
    <s v="Yes"/>
    <s v="No"/>
    <s v="No"/>
    <s v="Not Pregnant"/>
    <s v="1: IUCD"/>
    <s v="No"/>
    <s v="No"/>
    <s v="Yes"/>
    <x v="2"/>
    <n v="19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RA/FA/09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KH/FA/05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HA/AI/10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AI/AM/05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HA/MA/03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HA/HA/03"/>
    <x v="2"/>
    <s v="A: First Visit"/>
    <s v="Yes"/>
    <s v="0: No Method"/>
    <s v="Neither"/>
    <s v="No"/>
    <s v="No"/>
    <s v="No"/>
    <s v="Pregnant"/>
    <s v="0: No Method"/>
    <s v="No"/>
    <s v="No"/>
    <s v="No"/>
    <x v="3"/>
    <n v="19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ZA/AM/06"/>
    <x v="2"/>
    <s v="A: First Visit"/>
    <s v="Yes"/>
    <s v="0: No Method"/>
    <s v="Neither"/>
    <s v="Yes"/>
    <s v="No"/>
    <s v="No"/>
    <s v="Not Pregnant"/>
    <s v="1: IUCD"/>
    <s v="No"/>
    <s v="No"/>
    <s v="Yes"/>
    <x v="2"/>
    <n v="19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RU/JA/03"/>
    <x v="2"/>
    <s v="A: First Visit"/>
    <s v="Yes"/>
    <s v="0: No Method"/>
    <s v="Neither"/>
    <s v="Yes"/>
    <s v="No"/>
    <s v="No"/>
    <s v="Not Pregnant"/>
    <s v="6a: Condom - Male"/>
    <s v="No"/>
    <s v="No"/>
    <s v="Yes"/>
    <x v="2"/>
    <n v="17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FA/AM/04"/>
    <x v="2"/>
    <s v="A: First Visit"/>
    <s v="Yes"/>
    <s v="0: No Method"/>
    <s v="Neither"/>
    <s v="Yes"/>
    <s v="No"/>
    <s v="No"/>
    <s v="Not Pregnant"/>
    <s v="3d: Injection - Sayana Press"/>
    <s v="No"/>
    <s v="No"/>
    <b v="0"/>
    <x v="4"/>
    <n v="19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SA/AI/03"/>
    <x v="0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NA/AI/03"/>
    <x v="2"/>
    <s v="A: First Visit"/>
    <s v="Yes"/>
    <s v="0: No Method"/>
    <s v="Neither"/>
    <s v="Yes"/>
    <s v="No"/>
    <s v="No"/>
    <s v="Not Pregnant"/>
    <s v="4b: Pills - Combination 3"/>
    <s v="No"/>
    <s v="No"/>
    <b v="0"/>
    <x v="4"/>
    <n v="19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AI/NA/04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FA/SA/04"/>
    <x v="3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8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BA/SA/02"/>
    <x v="0"/>
    <s v="A: First Visit"/>
    <s v="Yes"/>
    <s v="0: No Method"/>
    <s v="Neither"/>
    <s v="No"/>
    <s v="No"/>
    <s v="No"/>
    <s v="Not Pregnant"/>
    <s v="0: No Method"/>
    <s v="No"/>
    <s v="No"/>
    <s v="No"/>
    <x v="0"/>
    <n v="17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AI/NA/01"/>
    <x v="3"/>
    <s v="A: First Visit"/>
    <s v="Yes"/>
    <s v="0: No Method"/>
    <s v="Neither"/>
    <s v="Yes"/>
    <s v="No"/>
    <s v="No"/>
    <s v="Not Pregnant"/>
    <s v="4a: Pills - Microgynon"/>
    <s v="No"/>
    <s v="No"/>
    <s v="Yes"/>
    <x v="2"/>
    <n v="18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RA/RA/03"/>
    <x v="2"/>
    <s v="A: First Visit"/>
    <s v="Yes"/>
    <s v="0: No Method"/>
    <s v="Neither"/>
    <s v="Yes"/>
    <s v="No"/>
    <s v="No"/>
    <s v="Not Pregnant"/>
    <s v="3b: Injection - Noristerat"/>
    <s v="No"/>
    <s v="No"/>
    <s v="Yes"/>
    <x v="2"/>
    <n v="19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RA/HA/03"/>
    <x v="2"/>
    <s v="A: First Visit"/>
    <s v="Yes"/>
    <s v="0: No Method"/>
    <s v="Neither"/>
    <s v="No"/>
    <s v="No"/>
    <s v="No"/>
    <s v="Pregnant"/>
    <s v="0: No Method"/>
    <s v="No"/>
    <s v="No"/>
    <s v="No"/>
    <x v="3"/>
    <n v="19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BI/BI/05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ZA/AS/05"/>
    <x v="2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BA/JU/07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ZA/HA/03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8"/>
    <m/>
    <m/>
    <m/>
    <m/>
    <m/>
  </r>
  <r>
    <s v="Week 48"/>
    <s v="Northern"/>
    <s v="Nasarawa"/>
    <s v="Karu"/>
    <s v="Karu"/>
    <s v="Mararaba Gurku"/>
    <x v="1"/>
    <s v="Cluster +"/>
    <x v="2"/>
    <n v="15"/>
    <x v="11"/>
    <x v="1"/>
    <d v="2019-03-15T00:00:00"/>
    <s v="NA/KA/MA/HA/AI/05"/>
    <x v="3"/>
    <s v="A: First Visit"/>
    <s v="Yes"/>
    <s v="0: No Method"/>
    <s v="Neither"/>
    <s v="No"/>
    <s v="No"/>
    <s v="No"/>
    <s v="Not Pregnant"/>
    <s v="0: No Method"/>
    <s v="No"/>
    <s v="No"/>
    <s v="No"/>
    <x v="0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EL/MA/03"/>
    <x v="3"/>
    <s v="A: First Visit"/>
    <s v="Yes"/>
    <s v="0: No Method"/>
    <s v="Neither"/>
    <s v="No"/>
    <s v="No"/>
    <s v="No"/>
    <s v="Not Pregnant"/>
    <s v="2a: Implant - Jadelle"/>
    <s v="Yes"/>
    <s v="No"/>
    <s v="Yes"/>
    <x v="2"/>
    <n v="18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GL/CH/03"/>
    <x v="2"/>
    <s v="A: First Visit"/>
    <s v="Yes"/>
    <s v="0: No Method"/>
    <s v="Neither"/>
    <s v="No"/>
    <s v="No"/>
    <s v="No"/>
    <s v="Not Pregnant"/>
    <s v="2a: Implant - Jadelle"/>
    <s v="Yes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LA/LA/03"/>
    <x v="2"/>
    <s v="A: First Visit"/>
    <s v="Yes"/>
    <s v="0: No Method"/>
    <s v="Neither"/>
    <s v="No"/>
    <s v="No"/>
    <s v="No"/>
    <s v="Not Pregnant"/>
    <s v="2a: Implant - Jadelle"/>
    <s v="Yes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PE/CH/04"/>
    <x v="1"/>
    <s v="A: First Visit"/>
    <s v="Yes"/>
    <s v="0: No Method"/>
    <s v="Neither"/>
    <s v="No"/>
    <s v="No"/>
    <s v="No"/>
    <s v="Not Pregnant"/>
    <s v="6a: Condom - Male"/>
    <s v="No"/>
    <s v="No"/>
    <s v="Yes"/>
    <x v="2"/>
    <n v="15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RU/RO/02"/>
    <x v="1"/>
    <s v="A: First Visit"/>
    <s v="Yes"/>
    <s v="0: No Method"/>
    <s v="Neither"/>
    <s v="No"/>
    <s v="No"/>
    <s v="No"/>
    <s v="Not Pregnant"/>
    <s v="6a: Condom - Male"/>
    <s v="No"/>
    <s v="No"/>
    <s v="Yes"/>
    <x v="2"/>
    <n v="15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JU/FL/05"/>
    <x v="3"/>
    <s v="A: First Visit"/>
    <s v="Yes"/>
    <s v="0: No Method"/>
    <s v="Neither"/>
    <s v="No"/>
    <s v="No"/>
    <s v="No"/>
    <s v="Not Pregnant"/>
    <s v="6a: Condom - Male"/>
    <s v="No"/>
    <s v="No"/>
    <s v="Yes"/>
    <x v="2"/>
    <n v="18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ME/TI/05"/>
    <x v="3"/>
    <s v="A: First Visit"/>
    <s v="Yes"/>
    <s v="0: No Method"/>
    <s v="Neither"/>
    <s v="No"/>
    <s v="No"/>
    <s v="No"/>
    <s v="Not Pregnant"/>
    <s v="3b: Injection - Noristerat"/>
    <s v="Yes"/>
    <s v="No"/>
    <s v="Yes"/>
    <x v="2"/>
    <n v="18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RA/LA/08"/>
    <x v="2"/>
    <s v="A: First Visit"/>
    <s v="Yes"/>
    <s v="0: No Method"/>
    <s v="Neither"/>
    <s v="No"/>
    <s v="No"/>
    <s v="No"/>
    <s v="Not Pregnant"/>
    <s v="2a: Implant - Jadelle"/>
    <s v="Yes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GR/LA/02"/>
    <x v="2"/>
    <s v="A: First Visit"/>
    <s v="Yes"/>
    <s v="0: No Method"/>
    <s v="Neither"/>
    <s v="No"/>
    <s v="No"/>
    <s v="No"/>
    <s v="Not Pregnant"/>
    <s v="2a: Implant - Jadelle"/>
    <s v="Yes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LU/VI/01"/>
    <x v="4"/>
    <s v="A: First Visit"/>
    <s v="Yes"/>
    <s v="0: No Method"/>
    <s v="Neither"/>
    <s v="No"/>
    <s v="No"/>
    <s v="No"/>
    <s v="Not Pregnant"/>
    <s v="4a: Pills - Microgynon"/>
    <s v="Yes"/>
    <s v="No"/>
    <s v="Yes"/>
    <x v="2"/>
    <n v="16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LO/ES/05"/>
    <x v="0"/>
    <s v="A: First Visit"/>
    <s v="Yes"/>
    <s v="0: No Method"/>
    <s v="Neither"/>
    <s v="No"/>
    <s v="No"/>
    <s v="No"/>
    <s v="Not Pregnant"/>
    <s v="4a: Pills - Microgynon"/>
    <s v="Yes"/>
    <s v="No"/>
    <s v="Yes"/>
    <x v="2"/>
    <n v="17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AS/HA/03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VE/CH/02"/>
    <x v="2"/>
    <s v="A: First Visit"/>
    <s v="Yes"/>
    <s v="0: No Method"/>
    <s v="Neither"/>
    <s v="No"/>
    <s v="No"/>
    <s v="No"/>
    <s v="Not Pregnant"/>
    <s v="1: IUCD"/>
    <s v="No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ZA/MA/04"/>
    <x v="2"/>
    <s v="A: First Visit"/>
    <s v="Yes"/>
    <s v="0: No Method"/>
    <s v="Neither"/>
    <s v="No"/>
    <s v="No"/>
    <s v="No"/>
    <s v="Not Pregnant"/>
    <s v="2b: Implant - Implanon"/>
    <s v="Yes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AN/MA/02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EL/BI/01"/>
    <x v="3"/>
    <s v="A: First Visit"/>
    <s v="Yes"/>
    <s v="0: No Method"/>
    <s v="Neither"/>
    <s v="No"/>
    <s v="No"/>
    <s v="No"/>
    <s v="Not Pregnant"/>
    <s v="2a: Implant - Jadelle"/>
    <s v="Yes"/>
    <s v="No"/>
    <s v="Yes"/>
    <x v="2"/>
    <n v="18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TA/SA/07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CA/TH/03"/>
    <x v="2"/>
    <s v="A: First Visit"/>
    <s v="Yes"/>
    <s v="0: No Method"/>
    <s v="Neither"/>
    <s v="No"/>
    <s v="No"/>
    <s v="No"/>
    <s v="Not Pregnant"/>
    <s v="6a: Condom - Male"/>
    <s v="No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JO/JU/02"/>
    <x v="0"/>
    <s v="A: First Visit"/>
    <s v="Yes"/>
    <s v="0: No Method"/>
    <s v="Neither"/>
    <s v="No"/>
    <s v="No"/>
    <s v="No"/>
    <s v="Not Pregnant"/>
    <s v="4c: Pills - Exluton"/>
    <s v="No"/>
    <s v="No"/>
    <b v="0"/>
    <x v="4"/>
    <n v="17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FA/HE/03"/>
    <x v="3"/>
    <s v="A: First Visit"/>
    <s v="Yes"/>
    <s v="0: No Method"/>
    <s v="Neither"/>
    <s v="No"/>
    <s v="No"/>
    <s v="No"/>
    <s v="Not Pregnant"/>
    <s v="3d: Injection - Sayana Press"/>
    <s v="Yes"/>
    <s v="No"/>
    <b v="0"/>
    <x v="4"/>
    <n v="18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BL/CE/03"/>
    <x v="3"/>
    <s v="A: First Visit"/>
    <s v="Yes"/>
    <s v="0: No Method"/>
    <s v="Neither"/>
    <s v="No"/>
    <s v="No"/>
    <s v="No"/>
    <s v="Not Pregnant"/>
    <s v="4a: Pills - Microgynon"/>
    <s v="No"/>
    <s v="No"/>
    <s v="Yes"/>
    <x v="2"/>
    <n v="18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GL/AD/02"/>
    <x v="2"/>
    <s v="A: First Visit"/>
    <s v="Yes"/>
    <s v="0: No Method"/>
    <s v="Neither"/>
    <s v="No"/>
    <s v="No"/>
    <s v="No"/>
    <s v="Not Pregnant"/>
    <s v="2a: Implant - Jadelle"/>
    <s v="Yes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DO/VI/07"/>
    <x v="2"/>
    <s v="A: First Visit"/>
    <s v="Yes"/>
    <s v="0: No Method"/>
    <s v="Neither"/>
    <s v="No"/>
    <s v="No"/>
    <s v="No"/>
    <s v="Not Pregnant"/>
    <s v="2a: Implant - Jadelle"/>
    <s v="Yes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HA/SA/05"/>
    <x v="2"/>
    <s v="A: First Visit"/>
    <s v="Yes"/>
    <s v="0: No Method"/>
    <s v="Neither"/>
    <s v="No"/>
    <s v="No"/>
    <s v="No"/>
    <s v="Not Pregnant"/>
    <s v="3b: Injection - Noristerat"/>
    <s v="No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RA/RU/03"/>
    <x v="1"/>
    <s v="A: First Visit"/>
    <s v="Yes"/>
    <s v="0: No Method"/>
    <s v="Neither"/>
    <s v="No"/>
    <s v="No"/>
    <s v="No"/>
    <s v="Not Pregnant"/>
    <s v="6a: Condom - Male"/>
    <s v="No"/>
    <s v="No"/>
    <s v="Yes"/>
    <x v="2"/>
    <n v="15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RE/AS/04"/>
    <x v="1"/>
    <s v="A: First Visit"/>
    <s v="Yes"/>
    <s v="0: No Method"/>
    <s v="Neither"/>
    <s v="No"/>
    <s v="No"/>
    <s v="No"/>
    <s v="Not Pregnant"/>
    <s v="6a: Condom - Male"/>
    <s v="No"/>
    <s v="No"/>
    <s v="Yes"/>
    <x v="2"/>
    <n v="15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RE/JU/01"/>
    <x v="2"/>
    <s v="A: First Visit"/>
    <s v="Yes"/>
    <s v="0: No Method"/>
    <s v="Neither"/>
    <s v="No"/>
    <s v="No"/>
    <s v="No"/>
    <s v="Not Pregnant"/>
    <s v="3d: Injection - Sayana Press"/>
    <s v="No"/>
    <s v="No"/>
    <b v="0"/>
    <x v="4"/>
    <n v="19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JU/JU/02"/>
    <x v="1"/>
    <s v="A: First Visit"/>
    <s v="Yes"/>
    <s v="0: No Method"/>
    <s v="Neither"/>
    <s v="No"/>
    <s v="No"/>
    <s v="No"/>
    <s v="Not Pregnant"/>
    <s v="0: No Method"/>
    <s v="No"/>
    <s v="No"/>
    <s v="No"/>
    <x v="0"/>
    <n v="15"/>
    <m/>
    <m/>
    <m/>
    <m/>
    <m/>
  </r>
  <r>
    <s v="Week 48"/>
    <s v="Northern"/>
    <s v="Nasarawa"/>
    <s v="Karu"/>
    <s v="Karu"/>
    <s v="ZHEHUN KOKORO"/>
    <x v="6"/>
    <s v="Reach Out"/>
    <x v="0"/>
    <n v="15"/>
    <x v="11"/>
    <x v="1"/>
    <d v="2019-03-15T00:00:00"/>
    <s v="NA/KA/ZH/RU/LA/05"/>
    <x v="1"/>
    <s v="A: First Visit"/>
    <s v="Yes"/>
    <s v="0: No Method"/>
    <s v="Neither"/>
    <s v="No"/>
    <s v="No"/>
    <s v="No"/>
    <s v="Not Pregnant"/>
    <s v="3d: Injection - Sayana Press"/>
    <s v="No"/>
    <s v="No"/>
    <b v="0"/>
    <x v="4"/>
    <n v="15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ES/CH/02"/>
    <x v="2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AS/ME/01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RH/LA/05"/>
    <x v="2"/>
    <s v="A: First Visit"/>
    <s v="Yes"/>
    <s v="0: No Method"/>
    <s v="Neither"/>
    <s v="Yes"/>
    <s v="No"/>
    <s v="No"/>
    <s v="Not Pregnant"/>
    <s v="3d: Injection - Sayana Press"/>
    <s v="No"/>
    <s v="No"/>
    <b v="0"/>
    <x v="4"/>
    <n v="19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MA/FA/02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RE/CA/03"/>
    <x v="2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9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RO/RE/04"/>
    <x v="3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8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AL/EL/04"/>
    <x v="0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7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RO/PA/02"/>
    <x v="0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7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PA/MA/06"/>
    <x v="3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8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DE/JU/01"/>
    <x v="0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7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FL/TI/02"/>
    <x v="4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6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CH/HE/04"/>
    <x v="0"/>
    <s v="A: First Visit"/>
    <s v="Yes"/>
    <s v="0: No Method"/>
    <s v="Neither"/>
    <s v="Yes"/>
    <s v="No"/>
    <s v="No"/>
    <s v="Not Pregnant"/>
    <s v="2a: Implant - Jadelle"/>
    <s v="Yes"/>
    <s v="No"/>
    <s v="Yes"/>
    <x v="2"/>
    <n v="17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HA/MA/03"/>
    <x v="0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7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FA/AM/06"/>
    <x v="0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7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LU/VE/04"/>
    <x v="3"/>
    <s v="A: First Visit"/>
    <s v="Yes"/>
    <s v="0: No Method"/>
    <s v="Neither"/>
    <s v="Yes"/>
    <s v="No"/>
    <s v="No"/>
    <s v="Not Pregnant"/>
    <s v="2b: Implant - Implanon"/>
    <s v="Yes"/>
    <s v="No"/>
    <s v="Yes"/>
    <x v="2"/>
    <n v="18"/>
    <m/>
    <m/>
    <m/>
    <m/>
    <m/>
  </r>
  <r>
    <s v="Week 48"/>
    <s v="Northern"/>
    <s v="Nasarawa"/>
    <s v="Karu"/>
    <s v="Karu"/>
    <s v="ZHEHUN KOKORO"/>
    <x v="6"/>
    <s v="Reach Out"/>
    <x v="0"/>
    <n v="16"/>
    <x v="11"/>
    <x v="1"/>
    <d v="2019-03-16T00:00:00"/>
    <s v="NA/KA/ZH/DE/MA/05"/>
    <x v="2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9"/>
    <m/>
    <m/>
    <m/>
    <m/>
    <m/>
  </r>
  <r>
    <s v="Week 48"/>
    <s v="Northern"/>
    <s v="Nasarawa"/>
    <s v="Karu"/>
    <s v="Karu"/>
    <s v="Angwan Tiv"/>
    <x v="0"/>
    <s v="Cluster"/>
    <x v="0"/>
    <n v="16"/>
    <x v="11"/>
    <x v="1"/>
    <d v="2019-03-16T00:00:00"/>
    <s v="NA/KA/NK/CO/TI/01"/>
    <x v="2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9"/>
    <m/>
    <m/>
    <m/>
    <m/>
    <m/>
  </r>
  <r>
    <s v="Week 48"/>
    <s v="Northern"/>
    <s v="Nasarawa"/>
    <s v="Karu"/>
    <s v="Karu"/>
    <s v="Angwan Tiv"/>
    <x v="0"/>
    <s v="Cluster"/>
    <x v="0"/>
    <n v="16"/>
    <x v="11"/>
    <x v="1"/>
    <d v="2019-03-16T00:00:00"/>
    <s v="NA/KA/NK/KA/AD/01"/>
    <x v="2"/>
    <s v="A: First Visit"/>
    <s v="Yes"/>
    <s v="0: No Method"/>
    <s v="Neither"/>
    <s v="No"/>
    <s v="No"/>
    <s v="No"/>
    <s v="Not Pregnant"/>
    <s v="2a: Implant - Jadelle"/>
    <s v="No"/>
    <s v="No"/>
    <s v="Yes"/>
    <x v="2"/>
    <n v="19"/>
    <m/>
    <m/>
    <m/>
    <m/>
    <m/>
  </r>
  <r>
    <s v="Week 49"/>
    <s v="Northern"/>
    <s v="Nasarawa"/>
    <s v="Karu"/>
    <s v="Karu"/>
    <s v="Mararaba Gurku"/>
    <x v="1"/>
    <s v="Cluster +"/>
    <x v="0"/>
    <n v="19"/>
    <x v="11"/>
    <x v="1"/>
    <d v="2019-03-19T00:00:00"/>
    <s v="NA/KA/MA/MA/TH/04"/>
    <x v="2"/>
    <s v="A: First Visit"/>
    <s v="Yes"/>
    <s v="0: No Method"/>
    <s v="Neither"/>
    <s v="Yes"/>
    <s v="No"/>
    <s v="No"/>
    <s v="Not Pregnant"/>
    <s v="2a: Implant - Jadelle"/>
    <s v="No"/>
    <s v="No"/>
    <s v="Yes"/>
    <x v="2"/>
    <n v="19"/>
    <m/>
    <m/>
    <m/>
    <m/>
    <m/>
  </r>
  <r>
    <s v="Week 49"/>
    <s v="Northern"/>
    <s v="Nasarawa"/>
    <s v="Karu"/>
    <s v="Karu"/>
    <s v="Mararaba Gurku"/>
    <x v="1"/>
    <s v="Cluster +"/>
    <x v="0"/>
    <n v="19"/>
    <x v="11"/>
    <x v="1"/>
    <d v="2019-03-19T00:00:00"/>
    <s v="NA/KA/MA/HA/MA/02"/>
    <x v="2"/>
    <s v="A: First Visit"/>
    <s v="Yes"/>
    <s v="0: No Method"/>
    <s v="Neither"/>
    <s v="Yes"/>
    <s v="No"/>
    <s v="No"/>
    <s v="Not Pregnant"/>
    <s v="2b: Implant - Implanon"/>
    <s v="No"/>
    <s v="No"/>
    <s v="Yes"/>
    <x v="2"/>
    <n v="19"/>
    <m/>
    <m/>
    <m/>
    <m/>
    <m/>
  </r>
  <r>
    <s v="Week 49"/>
    <s v="Northern"/>
    <s v="Nasarawa"/>
    <s v="Karu"/>
    <s v="Karu"/>
    <s v="Mararaba Gurku"/>
    <x v="1"/>
    <s v="Cluster +"/>
    <x v="0"/>
    <n v="20"/>
    <x v="11"/>
    <x v="1"/>
    <d v="2019-03-20T00:00:00"/>
    <s v="NA/KA/MA/HA/AI/04"/>
    <x v="2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9"/>
    <m/>
    <m/>
    <m/>
    <m/>
    <m/>
  </r>
  <r>
    <s v="Week 49"/>
    <s v="Northern"/>
    <s v="Nasarawa"/>
    <s v="Karu"/>
    <s v="Karu"/>
    <s v="Mararaba Gurku"/>
    <x v="1"/>
    <s v="Cluster +"/>
    <x v="0"/>
    <n v="20"/>
    <x v="11"/>
    <x v="1"/>
    <d v="2019-03-20T00:00:00"/>
    <s v="NA/KA/MA/KH/KH/10"/>
    <x v="2"/>
    <s v="A: First Visit"/>
    <s v="Yes"/>
    <s v="0: No Method"/>
    <s v="Neither"/>
    <s v="Yes"/>
    <s v="No"/>
    <s v="No"/>
    <s v="Not Pregnant"/>
    <s v="3c: Injection - Depo Provera"/>
    <s v="No"/>
    <s v="No"/>
    <s v="Yes"/>
    <x v="2"/>
    <n v="18"/>
    <m/>
    <m/>
    <m/>
    <m/>
    <m/>
  </r>
  <r>
    <m/>
    <m/>
    <m/>
    <m/>
    <m/>
    <m/>
    <x v="7"/>
    <m/>
    <x v="3"/>
    <m/>
    <x v="12"/>
    <x v="2"/>
    <m/>
    <m/>
    <x v="5"/>
    <m/>
    <m/>
    <m/>
    <m/>
    <m/>
    <m/>
    <m/>
    <m/>
    <m/>
    <m/>
    <m/>
    <m/>
    <x v="5"/>
    <m/>
    <m/>
    <m/>
    <m/>
    <m/>
    <m/>
  </r>
  <r>
    <m/>
    <m/>
    <m/>
    <m/>
    <m/>
    <m/>
    <x v="7"/>
    <m/>
    <x v="3"/>
    <m/>
    <x v="12"/>
    <x v="2"/>
    <m/>
    <m/>
    <x v="5"/>
    <m/>
    <m/>
    <m/>
    <m/>
    <m/>
    <m/>
    <m/>
    <m/>
    <m/>
    <m/>
    <m/>
    <m/>
    <x v="5"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636">
  <r>
    <s v="Week 1"/>
    <s v="Northern"/>
    <s v="Nasarawa"/>
    <s v="Karu"/>
    <s v="Karu"/>
    <s v="Angwan Tiv"/>
    <x v="0"/>
    <s v="Cluster"/>
    <s v="Walk-in Counseling"/>
    <s v="HELEN ALI"/>
    <s v="19/04/2018"/>
    <n v="19"/>
    <x v="0"/>
    <x v="0"/>
    <d v="2018-04-19T00:00:00"/>
    <s v="NA/KA/NK/HE/MA/05"/>
    <x v="0"/>
    <n v="17"/>
  </r>
  <r>
    <s v="Week 1"/>
    <s v="Northern"/>
    <s v="Nasarawa"/>
    <s v="Karu"/>
    <s v="Karu"/>
    <s v="Angwan Tiv"/>
    <x v="0"/>
    <s v="Cluster"/>
    <s v="Walk-in Counseling"/>
    <s v="DORCAS JOHN"/>
    <s v="19/04/2018"/>
    <n v="19"/>
    <x v="0"/>
    <x v="0"/>
    <d v="2018-04-19T00:00:00"/>
    <s v="NA/KA/NK/DO/LA/03"/>
    <x v="0"/>
    <n v="17"/>
  </r>
  <r>
    <s v="Week 1"/>
    <s v="Northern"/>
    <s v="Nasarawa"/>
    <s v="Karu"/>
    <s v="Karu"/>
    <s v="Angwan Tiv"/>
    <x v="0"/>
    <s v="Cluster"/>
    <s v="Walk-in Counseling"/>
    <s v="REJOICE JOSEPH"/>
    <s v="19/04/2018"/>
    <n v="19"/>
    <x v="0"/>
    <x v="0"/>
    <d v="2018-04-19T00:00:00"/>
    <s v="NA/KA/NK/RE/SA/02"/>
    <x v="0"/>
    <n v="17"/>
  </r>
  <r>
    <s v="Week 1"/>
    <s v="Northern"/>
    <s v="Nasarawa"/>
    <s v="Karu"/>
    <s v="Karu"/>
    <s v="Angwan Tiv"/>
    <x v="0"/>
    <s v="Cluster"/>
    <s v="Walk-in Counseling"/>
    <s v="FAITH SAMUEL"/>
    <s v="19/04/2018"/>
    <n v="19"/>
    <x v="0"/>
    <x v="0"/>
    <d v="2018-04-19T00:00:00"/>
    <s v="NA/KA/NK/FA/SA/01"/>
    <x v="0"/>
    <n v="19"/>
  </r>
  <r>
    <s v="Week 1"/>
    <s v="Northern"/>
    <s v="Nasarawa"/>
    <s v="Karu"/>
    <s v="Karu"/>
    <s v="Angwan Tiv"/>
    <x v="0"/>
    <s v="Cluster"/>
    <s v="Walk-in Counseling"/>
    <s v="CHARITY JOSEPH"/>
    <s v="19/04/2018"/>
    <n v="19"/>
    <x v="0"/>
    <x v="0"/>
    <d v="2018-04-19T00:00:00"/>
    <s v="NA/KA/NK/CH/LA/01"/>
    <x v="0"/>
    <n v="18"/>
  </r>
  <r>
    <s v="Week 1"/>
    <s v="Northern"/>
    <s v="Nasarawa"/>
    <s v="Karu"/>
    <s v="Karu"/>
    <s v="Angwan Tiv"/>
    <x v="0"/>
    <s v="Cluster"/>
    <s v="LLH Class"/>
    <s v="FAVOUR MICAH"/>
    <s v="21/04/2018"/>
    <n v="21"/>
    <x v="0"/>
    <x v="0"/>
    <d v="2018-04-21T00:00:00"/>
    <s v="NA/KA/NK/FA/RO/05"/>
    <x v="1"/>
    <n v="15"/>
  </r>
  <r>
    <s v="Week 1"/>
    <s v="Northern"/>
    <s v="Nasarawa"/>
    <s v="Karu"/>
    <s v="Karu"/>
    <s v="Angwan Tiv"/>
    <x v="0"/>
    <s v="Cluster"/>
    <s v="LLH Class"/>
    <s v="BLESSING JOSHUA"/>
    <s v="21/04/2018"/>
    <n v="21"/>
    <x v="0"/>
    <x v="0"/>
    <d v="2018-04-21T00:00:00"/>
    <s v="NA/KA/NK/BL/JU/01"/>
    <x v="1"/>
    <n v="16"/>
  </r>
  <r>
    <s v="Week 1"/>
    <s v="Northern"/>
    <s v="Nasarawa"/>
    <s v="Karu"/>
    <s v="Karu"/>
    <s v="Angwan Tiv"/>
    <x v="0"/>
    <s v="Cluster"/>
    <s v="LLH Class"/>
    <s v="JENIFER JOSHUA"/>
    <s v="21/04/2018"/>
    <n v="21"/>
    <x v="0"/>
    <x v="0"/>
    <d v="2018-04-21T00:00:00"/>
    <s v="NA/KA/NK/JE/JU/02"/>
    <x v="1"/>
    <n v="15"/>
  </r>
  <r>
    <s v="Week 1"/>
    <s v="Northern"/>
    <s v="Nasarawa"/>
    <s v="Karu"/>
    <s v="Karu"/>
    <s v="Angwan Tiv"/>
    <x v="0"/>
    <s v="Cluster"/>
    <s v="LLH Class"/>
    <s v="MARY ZOHO"/>
    <s v="21/04/2018"/>
    <n v="21"/>
    <x v="0"/>
    <x v="0"/>
    <d v="2018-04-21T00:00:00"/>
    <s v="NA/KA/NK/MA/CH/02"/>
    <x v="1"/>
    <n v="15"/>
  </r>
  <r>
    <s v="Week 1"/>
    <s v="Northern"/>
    <s v="Nasarawa"/>
    <s v="Karu"/>
    <s v="Karu"/>
    <s v="Angwan Tiv"/>
    <x v="0"/>
    <s v="Cluster"/>
    <s v="LLH Class"/>
    <s v="CYTHIA ELISHA"/>
    <s v="21/04/2018"/>
    <n v="21"/>
    <x v="0"/>
    <x v="0"/>
    <d v="2018-04-21T00:00:00"/>
    <s v="NA/KA/NK/CY/RO/01"/>
    <x v="1"/>
    <n v="18"/>
  </r>
  <r>
    <s v="Week 1"/>
    <s v="Northern"/>
    <s v="Nasarawa"/>
    <s v="Karu"/>
    <s v="Karu"/>
    <s v="Angwan Tiv"/>
    <x v="0"/>
    <s v="Cluster"/>
    <s v="LLH Class"/>
    <s v="GLORY DAVID"/>
    <s v="21/04/2018"/>
    <n v="21"/>
    <x v="0"/>
    <x v="0"/>
    <d v="2018-04-21T00:00:00"/>
    <s v="NA/KA/NK/GL/GR/04"/>
    <x v="1"/>
    <n v="15"/>
  </r>
  <r>
    <s v="Week 1"/>
    <s v="Northern"/>
    <s v="Nasarawa"/>
    <s v="Karu"/>
    <s v="Karu"/>
    <s v="Angwan Tiv"/>
    <x v="0"/>
    <s v="Cluster"/>
    <s v="LLH Class"/>
    <s v="HAUWA IRIMIYA"/>
    <s v="21/04/2018"/>
    <n v="21"/>
    <x v="0"/>
    <x v="0"/>
    <d v="2018-04-21T00:00:00"/>
    <s v="NA/KA/NK/HA/MA/08"/>
    <x v="1"/>
    <n v="17"/>
  </r>
  <r>
    <s v="Week 1"/>
    <s v="Northern"/>
    <s v="Nasarawa"/>
    <s v="Karu"/>
    <s v="Karu"/>
    <s v="Angwan Tiv"/>
    <x v="0"/>
    <s v="Cluster"/>
    <s v="LLH Class"/>
    <s v="BLESSING DAVID"/>
    <s v="21/04/2018"/>
    <n v="21"/>
    <x v="0"/>
    <x v="0"/>
    <d v="2018-04-21T00:00:00"/>
    <s v="NA/KA/NK/BL/GR/03"/>
    <x v="1"/>
    <n v="18"/>
  </r>
  <r>
    <s v="Week 1"/>
    <s v="Northern"/>
    <s v="Nasarawa"/>
    <s v="Karu"/>
    <s v="Karu"/>
    <s v="Angwan Tiv"/>
    <x v="0"/>
    <s v="Cluster"/>
    <s v="LLH Class"/>
    <s v="CHARITY JOSEPH"/>
    <s v="21/04/2018"/>
    <n v="21"/>
    <x v="0"/>
    <x v="0"/>
    <d v="2018-04-21T00:00:00"/>
    <s v="NA/KA/NK/CH/LA/01"/>
    <x v="1"/>
    <n v="18"/>
  </r>
  <r>
    <s v="Week 1"/>
    <s v="Northern"/>
    <s v="Nasarawa"/>
    <s v="Karu"/>
    <s v="Karu"/>
    <s v="Angwan Tiv"/>
    <x v="0"/>
    <s v="Cluster"/>
    <s v="LLH Class"/>
    <s v="FAITH SAMUEL"/>
    <s v="21/04/2018"/>
    <n v="21"/>
    <x v="0"/>
    <x v="0"/>
    <d v="2018-04-21T00:00:00"/>
    <s v="NA/KA/NK/FA/SA/01"/>
    <x v="1"/>
    <n v="19"/>
  </r>
  <r>
    <s v="Week 1"/>
    <s v="Northern"/>
    <s v="Nasarawa"/>
    <s v="Karu"/>
    <s v="Karu"/>
    <s v="Angwan Tiv"/>
    <x v="0"/>
    <s v="Cluster"/>
    <s v="LLH Class"/>
    <s v="HELEN ALI"/>
    <s v="21/04/2018"/>
    <n v="21"/>
    <x v="0"/>
    <x v="0"/>
    <d v="2018-04-21T00:00:00"/>
    <s v="NA/KA/NK/HE/MA/05"/>
    <x v="1"/>
    <n v="17"/>
  </r>
  <r>
    <s v="Week 1"/>
    <s v="Northern"/>
    <s v="Nasarawa"/>
    <s v="Karu"/>
    <s v="Karu"/>
    <s v="Angwan Tiv"/>
    <x v="0"/>
    <s v="Cluster"/>
    <s v="LLH Class"/>
    <s v="PATRICIA CHUKWU"/>
    <s v="21/04/2018"/>
    <n v="21"/>
    <x v="0"/>
    <x v="0"/>
    <d v="2018-04-21T00:00:00"/>
    <s v="NA/KA/NK/PA/AI/02"/>
    <x v="1"/>
    <n v="18"/>
  </r>
  <r>
    <s v="Week 1"/>
    <s v="Northern"/>
    <s v="Nasarawa"/>
    <s v="Karu"/>
    <s v="Karu"/>
    <s v="Angwan Tiv"/>
    <x v="0"/>
    <s v="Cluster"/>
    <s v="LLH Class"/>
    <s v="NAOMI ZAKARIYA"/>
    <s v="21/04/2018"/>
    <n v="21"/>
    <x v="0"/>
    <x v="0"/>
    <d v="2018-04-21T00:00:00"/>
    <s v="NA/KA/NK/NA/EL/03"/>
    <x v="1"/>
    <n v="19"/>
  </r>
  <r>
    <s v="Week 1"/>
    <s v="Northern"/>
    <s v="Nasarawa"/>
    <s v="Karu"/>
    <s v="Karu"/>
    <s v="Angwan Tiv"/>
    <x v="0"/>
    <s v="Cluster"/>
    <s v="LLH Class"/>
    <s v="JUMMAI EMMANUEL"/>
    <s v="21/04/2018"/>
    <n v="21"/>
    <x v="0"/>
    <x v="0"/>
    <d v="2018-04-21T00:00:00"/>
    <s v="NA/KA/NK/JU/HA/04"/>
    <x v="1"/>
    <n v="17"/>
  </r>
  <r>
    <s v="Week 1"/>
    <s v="Northern"/>
    <s v="Nasarawa"/>
    <s v="Karu"/>
    <s v="Karu"/>
    <s v="Angwan Tiv"/>
    <x v="0"/>
    <s v="Cluster"/>
    <s v="LLH Class"/>
    <s v="DORCAS JOHN"/>
    <s v="21/04/2018"/>
    <n v="21"/>
    <x v="0"/>
    <x v="0"/>
    <d v="2018-04-21T00:00:00"/>
    <s v="NA/KA/NK/DO/LA/03"/>
    <x v="1"/>
    <n v="17"/>
  </r>
  <r>
    <s v="Week 1"/>
    <s v="Northern"/>
    <s v="Nasarawa"/>
    <s v="Karu"/>
    <s v="Karu"/>
    <s v="Angwan Tiv"/>
    <x v="0"/>
    <s v="Cluster"/>
    <s v="LLH Class"/>
    <s v="YEMI DANIEL"/>
    <s v="21/04/2018"/>
    <n v="21"/>
    <x v="0"/>
    <x v="0"/>
    <d v="2018-04-21T00:00:00"/>
    <s v="NA/KA/NK/YE/MA/01"/>
    <x v="1"/>
    <n v="18"/>
  </r>
  <r>
    <s v="Week 1"/>
    <s v="Northern"/>
    <s v="Nasarawa"/>
    <s v="Karu"/>
    <s v="Karu"/>
    <s v="Angwan Tiv"/>
    <x v="0"/>
    <s v="Cluster"/>
    <s v="LLH Class"/>
    <s v="JENNIFER AGBOR"/>
    <s v="21/04/2018"/>
    <n v="21"/>
    <x v="0"/>
    <x v="0"/>
    <d v="2018-04-21T00:00:00"/>
    <s v="NA/KA/NK/JE/JU/03"/>
    <x v="1"/>
    <n v="15"/>
  </r>
  <r>
    <s v="Week 1"/>
    <s v="Northern"/>
    <s v="Nasarawa"/>
    <s v="Karu"/>
    <s v="Karu"/>
    <s v="Angwan Tiv"/>
    <x v="0"/>
    <s v="Cluster"/>
    <s v="LLH Class"/>
    <s v="JECINTA JOSEPH"/>
    <s v="21/04/2018"/>
    <n v="21"/>
    <x v="0"/>
    <x v="0"/>
    <d v="2018-04-21T00:00:00"/>
    <s v="NA/KA/NK/JE/ME/04"/>
    <x v="1"/>
    <n v="18"/>
  </r>
  <r>
    <s v="Week 1"/>
    <s v="Northern"/>
    <s v="Nasarawa"/>
    <s v="Karu"/>
    <s v="Karu"/>
    <s v="Angwan Tiv"/>
    <x v="0"/>
    <s v="Cluster"/>
    <s v="LLH Class"/>
    <s v="HAPPY MUSA"/>
    <s v="21/04/2018"/>
    <n v="21"/>
    <x v="0"/>
    <x v="0"/>
    <d v="2018-04-21T00:00:00"/>
    <s v="NA/KA/NK/HA/GR/01"/>
    <x v="1"/>
    <n v="15"/>
  </r>
  <r>
    <s v="Week 1"/>
    <s v="Northern"/>
    <s v="Nasarawa"/>
    <s v="Karu"/>
    <s v="Karu"/>
    <s v="Angwan Tiv"/>
    <x v="0"/>
    <s v="Cluster"/>
    <s v="LLH Class"/>
    <s v="CHARITY JOSEPH"/>
    <s v="21/04/2018"/>
    <n v="21"/>
    <x v="0"/>
    <x v="0"/>
    <d v="2018-04-21T00:00:00"/>
    <s v="NA/KA/NK/CH/LA/01"/>
    <x v="1"/>
    <n v="18"/>
  </r>
  <r>
    <s v="Week 1"/>
    <s v="Northern"/>
    <s v="Nasarawa"/>
    <s v="Karu"/>
    <s v="Karu"/>
    <s v="Angwan Tiv"/>
    <x v="0"/>
    <s v="Cluster"/>
    <s v="LLH Class"/>
    <s v="FRANCA ATEM"/>
    <s v="21/04/2018"/>
    <n v="21"/>
    <x v="0"/>
    <x v="0"/>
    <d v="2018-04-21T00:00:00"/>
    <s v="NA/KA/NK/FR/AG/02"/>
    <x v="1"/>
    <n v="19"/>
  </r>
  <r>
    <s v="Week 1"/>
    <s v="Northern"/>
    <s v="Nasarawa"/>
    <s v="Karu"/>
    <s v="Karu"/>
    <s v="Angwan Tiv"/>
    <x v="0"/>
    <s v="Cluster"/>
    <s v="LLH Class"/>
    <s v="KATHRINE ASHIBESHI"/>
    <s v="21/04/2018"/>
    <n v="21"/>
    <x v="0"/>
    <x v="0"/>
    <d v="2018-04-21T00:00:00"/>
    <s v="NA/KA/NK/KA/GR/04"/>
    <x v="1"/>
    <n v="16"/>
  </r>
  <r>
    <s v="Week 1"/>
    <s v="Northern"/>
    <s v="Nasarawa"/>
    <s v="Karu"/>
    <s v="Karu"/>
    <s v="Angwan Tiv"/>
    <x v="0"/>
    <s v="Cluster"/>
    <s v="LLH Class"/>
    <s v="VICTORIA HASSAN"/>
    <s v="21/04/2018"/>
    <n v="21"/>
    <x v="0"/>
    <x v="0"/>
    <d v="2018-04-21T00:00:00"/>
    <s v="NA/KA/NK/VI/SU/04"/>
    <x v="1"/>
    <n v="15"/>
  </r>
  <r>
    <s v="Week 1"/>
    <s v="Northern"/>
    <s v="Nasarawa"/>
    <s v="Karu"/>
    <s v="Karu"/>
    <s v="Angwan Tiv"/>
    <x v="0"/>
    <s v="Cluster"/>
    <s v="LLH Class"/>
    <s v="DEBORAH WAZIRI"/>
    <s v="21/04/2018"/>
    <n v="21"/>
    <x v="0"/>
    <x v="0"/>
    <d v="2018-04-21T00:00:00"/>
    <s v="NA/KA/NK/DE/MA/04"/>
    <x v="1"/>
    <n v="15"/>
  </r>
  <r>
    <s v="Week 2"/>
    <s v="Northern"/>
    <s v="Nasarawa"/>
    <s v="Karu"/>
    <s v="Karu"/>
    <s v="Mararaba Gurku"/>
    <x v="1"/>
    <s v="Cluster +"/>
    <s v="Walk-in Counseling"/>
    <s v="AISHA IBRAHIM"/>
    <d v="2018-04-23T00:00:00"/>
    <n v="23"/>
    <x v="0"/>
    <x v="0"/>
    <d v="2018-04-23T00:00:00"/>
    <s v="NA/KA/MA/AI/HA/03"/>
    <x v="0"/>
    <n v="19"/>
  </r>
  <r>
    <s v="Week 2"/>
    <s v="Northern"/>
    <s v="Nasarawa"/>
    <s v="Karu"/>
    <s v="Karu"/>
    <s v="Mararaba Gurku"/>
    <x v="1"/>
    <s v="Cluster +"/>
    <s v="Walk-in Counseling"/>
    <s v="FATIMA LAWAL"/>
    <d v="2018-04-23T00:00:00"/>
    <n v="23"/>
    <x v="0"/>
    <x v="0"/>
    <d v="2018-04-23T00:00:00"/>
    <s v="NA/KA/MA/FA/ZA/03"/>
    <x v="0"/>
    <n v="18"/>
  </r>
  <r>
    <s v="Week 2"/>
    <s v="Northern"/>
    <s v="Nasarawa"/>
    <s v="Karu"/>
    <s v="Karu"/>
    <s v="Mararaba Gurku"/>
    <x v="1"/>
    <s v="Cluster +"/>
    <s v="Walk-in Counseling"/>
    <s v="BALKISU SANUSI"/>
    <d v="2018-04-23T00:00:00"/>
    <n v="23"/>
    <x v="0"/>
    <x v="0"/>
    <d v="2018-04-23T00:00:00"/>
    <s v="NA/KA/MA/BA/HA/06"/>
    <x v="0"/>
    <n v="18"/>
  </r>
  <r>
    <s v="Week 2"/>
    <s v="Northern"/>
    <s v="Nasarawa"/>
    <s v="Karu"/>
    <s v="Karu"/>
    <s v="Mararaba Gurku"/>
    <x v="1"/>
    <s v="Cluster +"/>
    <s v="Walk-in Counseling"/>
    <s v="RAHAMAT SALISU"/>
    <d v="2018-04-23T00:00:00"/>
    <n v="23"/>
    <x v="0"/>
    <x v="0"/>
    <d v="2018-04-23T00:00:00"/>
    <s v="NA/KA/MA/RA/KA/02"/>
    <x v="0"/>
    <n v="19"/>
  </r>
  <r>
    <s v="Week 2"/>
    <s v="Northern"/>
    <s v="Nasarawa"/>
    <s v="Karu"/>
    <s v="Karu"/>
    <s v="Mararaba Gurku"/>
    <x v="1"/>
    <s v="Cluster +"/>
    <s v="Walk-in Counseling"/>
    <s v="AMINA ABUBAKAR"/>
    <d v="2018-04-23T00:00:00"/>
    <n v="23"/>
    <x v="0"/>
    <x v="0"/>
    <d v="2018-04-23T00:00:00"/>
    <s v="NA/KA/MA/AM/MA/01"/>
    <x v="0"/>
    <n v="19"/>
  </r>
  <r>
    <s v="Week 2"/>
    <s v="Northern"/>
    <s v="Nasarawa"/>
    <s v="Karu"/>
    <s v="Karu"/>
    <s v="Mararaba Gurku"/>
    <x v="1"/>
    <s v="Cluster +"/>
    <s v="Walk-in Counseling"/>
    <s v="AMINA ZAKARI"/>
    <d v="2018-04-23T00:00:00"/>
    <n v="23"/>
    <x v="0"/>
    <x v="0"/>
    <d v="2018-04-23T00:00:00"/>
    <s v="NA/KA/MA/AM/AM/04"/>
    <x v="0"/>
    <n v="19"/>
  </r>
  <r>
    <s v="Week 2"/>
    <s v="Northern"/>
    <s v="Nasarawa"/>
    <s v="Karu"/>
    <s v="Karu"/>
    <s v="Mararaba Gurku"/>
    <x v="1"/>
    <s v="Cluster +"/>
    <s v="Walk-in Counseling"/>
    <s v="SHAMSIYA ABUBAKAR"/>
    <d v="2018-04-23T00:00:00"/>
    <n v="23"/>
    <x v="0"/>
    <x v="0"/>
    <d v="2018-04-23T00:00:00"/>
    <s v="NA/KA/MA/SH/HA/04"/>
    <x v="0"/>
    <n v="19"/>
  </r>
  <r>
    <s v="Week 2"/>
    <s v="Northern"/>
    <s v="Nasarawa"/>
    <s v="Karu"/>
    <s v="Karu"/>
    <s v="Mararaba Gurku"/>
    <x v="1"/>
    <s v="Cluster +"/>
    <s v="Walk-in Counseling"/>
    <s v="HABIBAT SAHID"/>
    <d v="2018-04-23T00:00:00"/>
    <n v="23"/>
    <x v="0"/>
    <x v="0"/>
    <d v="2018-04-23T00:00:00"/>
    <s v="NA/KA/MA/HA/HA/01"/>
    <x v="0"/>
    <n v="19"/>
  </r>
  <r>
    <s v="Week 2"/>
    <s v="Northern"/>
    <s v="Nasarawa"/>
    <s v="Karu"/>
    <s v="Karu"/>
    <s v="Mararaba Gurku"/>
    <x v="1"/>
    <s v="Cluster +"/>
    <s v="Walk-in Counseling"/>
    <s v="HAUWA LAMIR"/>
    <d v="2018-04-23T00:00:00"/>
    <n v="23"/>
    <x v="0"/>
    <x v="0"/>
    <d v="2018-04-23T00:00:00"/>
    <s v="NA/KA/MA/HA/MA/01"/>
    <x v="0"/>
    <n v="18"/>
  </r>
  <r>
    <s v="Week 2"/>
    <s v="Northern"/>
    <s v="Nasarawa"/>
    <s v="Karu"/>
    <s v="Karu"/>
    <s v="Mararaba Gurku"/>
    <x v="1"/>
    <s v="Cluster +"/>
    <s v="Walk-in Counseling"/>
    <s v="AISHA ADAMU"/>
    <d v="2018-04-23T00:00:00"/>
    <n v="23"/>
    <x v="0"/>
    <x v="0"/>
    <d v="2018-04-23T00:00:00"/>
    <s v="NA/KA/MA/AI/AM/06"/>
    <x v="0"/>
    <n v="19"/>
  </r>
  <r>
    <s v="Week 2"/>
    <s v="Northern"/>
    <s v="Nasarawa"/>
    <s v="Karu"/>
    <s v="Karu"/>
    <s v="Mararaba Gurku"/>
    <x v="1"/>
    <s v="Cluster +"/>
    <s v="Walk-in Counseling"/>
    <s v="ZAINAB MOHAMED"/>
    <d v="2018-04-23T00:00:00"/>
    <n v="23"/>
    <x v="0"/>
    <x v="0"/>
    <d v="2018-04-23T00:00:00"/>
    <s v="NA/KA/MA/ZA/NA/01"/>
    <x v="0"/>
    <n v="18"/>
  </r>
  <r>
    <s v="Week 2"/>
    <s v="Northern"/>
    <s v="Nasarawa"/>
    <s v="Karu"/>
    <s v="Karu"/>
    <s v="Mararaba Gurku"/>
    <x v="1"/>
    <s v="Cluster +"/>
    <s v="Walk-in Counseling"/>
    <s v="HAFSAT MOHAMMED"/>
    <d v="2018-04-23T00:00:00"/>
    <n v="23"/>
    <x v="0"/>
    <x v="0"/>
    <d v="2018-04-23T00:00:00"/>
    <s v="NA/KA/MA/HA/HA/05"/>
    <x v="0"/>
    <n v="19"/>
  </r>
  <r>
    <s v="Week 2"/>
    <s v="Northern"/>
    <s v="Nasarawa"/>
    <s v="Karu"/>
    <s v="Karu"/>
    <s v="Mararaba Gurku"/>
    <x v="1"/>
    <s v="Cluster +"/>
    <s v="Walk-in Counseling"/>
    <s v="RUKAYYA YAKUBU"/>
    <d v="2018-04-23T00:00:00"/>
    <n v="23"/>
    <x v="0"/>
    <x v="0"/>
    <d v="2018-04-23T00:00:00"/>
    <s v="NA/KA/MA/RU/ZA/04"/>
    <x v="0"/>
    <n v="19"/>
  </r>
  <r>
    <s v="Week 2"/>
    <s v="Northern"/>
    <s v="Nasarawa"/>
    <s v="Karu"/>
    <s v="Karu"/>
    <s v="Mararaba Gurku"/>
    <x v="1"/>
    <s v="Cluster +"/>
    <s v="Walk-in Counseling"/>
    <s v="NAFISAT MOHAMMED"/>
    <d v="2018-04-23T00:00:00"/>
    <n v="23"/>
    <x v="0"/>
    <x v="0"/>
    <d v="2018-04-23T00:00:00"/>
    <s v="NA/KA/MA/NA/HA/01"/>
    <x v="0"/>
    <n v="18"/>
  </r>
  <r>
    <s v="Week 2"/>
    <s v="Northern"/>
    <s v="Nasarawa"/>
    <s v="Karu"/>
    <s v="Karu"/>
    <s v="Mararaba Gurku"/>
    <x v="1"/>
    <s v="Cluster +"/>
    <s v="Walk-in Counseling"/>
    <s v="MARYAM ADAMU"/>
    <d v="2018-04-23T00:00:00"/>
    <n v="23"/>
    <x v="0"/>
    <x v="0"/>
    <d v="2018-04-23T00:00:00"/>
    <s v="NA/KA/MA/MA/RU/04"/>
    <x v="0"/>
    <n v="18"/>
  </r>
  <r>
    <s v="Week 2"/>
    <s v="Northern"/>
    <s v="Nasarawa"/>
    <s v="Karu"/>
    <s v="Karu"/>
    <s v="Mararaba Gurku"/>
    <x v="1"/>
    <s v="Cluster +"/>
    <s v="Walk-in Counseling"/>
    <s v="HABIBA ABUBAKAR"/>
    <d v="2018-04-25T00:00:00"/>
    <n v="25"/>
    <x v="0"/>
    <x v="0"/>
    <d v="2018-04-25T00:00:00"/>
    <s v="NA/KA/MA/HA/FA/08"/>
    <x v="0"/>
    <n v="18"/>
  </r>
  <r>
    <s v="Week 2"/>
    <s v="Northern"/>
    <s v="Nasarawa"/>
    <s v="Karu"/>
    <s v="Karu"/>
    <s v="Mararaba Gurku"/>
    <x v="1"/>
    <s v="Cluster +"/>
    <s v="Walk-in Counseling"/>
    <s v="HAJARA ABDULLAHI"/>
    <d v="2018-04-25T00:00:00"/>
    <n v="25"/>
    <x v="0"/>
    <x v="0"/>
    <d v="2018-04-25T00:00:00"/>
    <s v="NA/KA/MA/SA/AI/03"/>
    <x v="0"/>
    <n v="18"/>
  </r>
  <r>
    <s v="Week 2"/>
    <s v="Northern"/>
    <s v="Nasarawa"/>
    <s v="Karu"/>
    <s v="Karu"/>
    <s v="Mararaba Gurku"/>
    <x v="1"/>
    <s v="Cluster +"/>
    <s v="Walk-in Counseling"/>
    <s v="SUWAIBA SULEIMAN"/>
    <d v="2018-04-25T00:00:00"/>
    <n v="25"/>
    <x v="0"/>
    <x v="0"/>
    <d v="2018-04-25T00:00:00"/>
    <s v="NA/KA/MA/SA/HA/04"/>
    <x v="0"/>
    <n v="17"/>
  </r>
  <r>
    <s v="Week 2"/>
    <s v="Northern"/>
    <s v="Nasarawa"/>
    <s v="Karu"/>
    <s v="Karu"/>
    <s v="Mararaba Gurku"/>
    <x v="1"/>
    <s v="Cluster +"/>
    <s v="Walk-in Counseling"/>
    <s v="AISHA SALISU"/>
    <d v="2018-04-25T00:00:00"/>
    <n v="25"/>
    <x v="0"/>
    <x v="0"/>
    <d v="2018-04-25T00:00:00"/>
    <s v="NA/KA/MA/MA/FA/01"/>
    <x v="0"/>
    <n v="19"/>
  </r>
  <r>
    <s v="Week 2"/>
    <s v="Northern"/>
    <s v="Nasarawa"/>
    <s v="Karu"/>
    <s v="Karu"/>
    <s v="Mararaba Gurku"/>
    <x v="1"/>
    <s v="Cluster +"/>
    <s v="Walk-in Counseling"/>
    <s v="SAMIRA MUDI ABDULLAHI"/>
    <d v="2018-04-25T00:00:00"/>
    <n v="25"/>
    <x v="0"/>
    <x v="0"/>
    <d v="2018-04-25T00:00:00"/>
    <s v="NA/KA/MA/HA/HA/02"/>
    <x v="0"/>
    <n v="18"/>
  </r>
  <r>
    <s v="Week 2"/>
    <s v="Northern"/>
    <s v="Nasarawa"/>
    <s v="Karu"/>
    <s v="Karu"/>
    <s v="Mararaba Gurku"/>
    <x v="1"/>
    <s v="Cluster +"/>
    <s v="Walk-in Counseling"/>
    <s v="SADIKA YUSUF"/>
    <d v="2018-04-25T00:00:00"/>
    <n v="25"/>
    <x v="0"/>
    <x v="0"/>
    <d v="2018-04-25T00:00:00"/>
    <s v="NA/KA/MA/SU/AD/04"/>
    <x v="0"/>
    <n v="18"/>
  </r>
  <r>
    <s v="Week 2"/>
    <s v="Northern"/>
    <s v="Nasarawa"/>
    <s v="Karu"/>
    <s v="Karu"/>
    <s v="Mararaba Gurku"/>
    <x v="1"/>
    <s v="Cluster +"/>
    <s v="Walk-in Counseling"/>
    <s v="MAIMUNA AUWAL"/>
    <d v="2018-04-25T00:00:00"/>
    <n v="25"/>
    <x v="0"/>
    <x v="0"/>
    <d v="2018-04-25T00:00:00"/>
    <s v="NA/KA/MA/AI/FA/01"/>
    <x v="0"/>
    <n v="19"/>
  </r>
  <r>
    <s v="Week 2"/>
    <s v="Northern"/>
    <s v="Nasarawa"/>
    <s v="Karu"/>
    <s v="Karu"/>
    <s v="Mararaba Gurku"/>
    <x v="1"/>
    <s v="Cluster +"/>
    <s v="Walk-in Counseling"/>
    <s v="FATIMA MUSA"/>
    <d v="2018-04-25T00:00:00"/>
    <n v="25"/>
    <x v="0"/>
    <x v="0"/>
    <d v="2018-04-25T00:00:00"/>
    <s v="NA/KA/MA/FA/AM/01"/>
    <x v="0"/>
    <n v="18"/>
  </r>
  <r>
    <s v="Week 2"/>
    <s v="Northern"/>
    <s v="Nasarawa"/>
    <s v="Karu"/>
    <s v="Karu"/>
    <s v="Mararaba Gurku"/>
    <x v="1"/>
    <s v="Cluster +"/>
    <s v="Walk-in Counseling"/>
    <s v="FATIMA TANKO"/>
    <d v="2018-04-25T00:00:00"/>
    <n v="25"/>
    <x v="0"/>
    <x v="0"/>
    <d v="2018-04-25T00:00:00"/>
    <s v="NA/KA/MA/FA/HA/02"/>
    <x v="0"/>
    <n v="17"/>
  </r>
  <r>
    <s v="Week 2"/>
    <s v="Northern"/>
    <s v="Nasarawa"/>
    <s v="Karu"/>
    <s v="Karu"/>
    <s v="Mararaba Gurku"/>
    <x v="1"/>
    <s v="Cluster +"/>
    <s v="Walk-in Counseling"/>
    <s v="AZEMA MOHAMMED"/>
    <d v="2018-04-25T00:00:00"/>
    <n v="25"/>
    <x v="0"/>
    <x v="0"/>
    <d v="2018-04-25T00:00:00"/>
    <s v="NA/KA/MA/AZ/HA/04"/>
    <x v="0"/>
    <n v="19"/>
  </r>
  <r>
    <s v="Week 2"/>
    <s v="Northern"/>
    <s v="Nasarawa"/>
    <s v="Karu"/>
    <s v="Karu"/>
    <s v="Mararaba Gurku"/>
    <x v="1"/>
    <s v="Cluster +"/>
    <s v="Walk-in Counseling"/>
    <s v="HANATU CHRISTOPHER"/>
    <d v="2018-04-26T00:00:00"/>
    <n v="26"/>
    <x v="0"/>
    <x v="0"/>
    <d v="2018-04-26T00:00:00"/>
    <s v="NA/KA/MA/HA/LY/06"/>
    <x v="0"/>
    <n v="19"/>
  </r>
  <r>
    <s v="Week 2"/>
    <s v="Northern"/>
    <s v="Nasarawa"/>
    <s v="Karu"/>
    <s v="Karu"/>
    <s v="Mararaba Gurku"/>
    <x v="1"/>
    <s v="Cluster +"/>
    <s v="Walk-in Counseling"/>
    <s v="FATIMA HAMZA"/>
    <d v="2018-04-26T00:00:00"/>
    <n v="26"/>
    <x v="0"/>
    <x v="0"/>
    <d v="2018-04-26T00:00:00"/>
    <s v="NA/KA/MA/FA/HU/04"/>
    <x v="0"/>
    <n v="19"/>
  </r>
  <r>
    <s v="Week 2"/>
    <s v="Northern"/>
    <s v="Nasarawa"/>
    <s v="Karu"/>
    <s v="Karu"/>
    <s v="Mararaba Gurku"/>
    <x v="1"/>
    <s v="Cluster +"/>
    <s v="Walk-in Counseling"/>
    <s v="NYINOM AKINREMI"/>
    <d v="2018-04-26T00:00:00"/>
    <n v="26"/>
    <x v="0"/>
    <x v="0"/>
    <d v="2018-04-26T00:00:00"/>
    <s v="NA/KA/MA/NY/KA/07"/>
    <x v="0"/>
    <n v="19"/>
  </r>
  <r>
    <s v="Week 2"/>
    <s v="Northern"/>
    <s v="Nasarawa"/>
    <s v="Karu"/>
    <s v="Karu"/>
    <s v="Mararaba Gurku"/>
    <x v="1"/>
    <s v="Cluster +"/>
    <s v="Walk-in Counseling"/>
    <s v="FAVOUR ADEGBOYEGA"/>
    <d v="2018-04-26T00:00:00"/>
    <n v="26"/>
    <x v="0"/>
    <x v="0"/>
    <d v="2018-04-26T00:00:00"/>
    <s v="NA/KA/MA/FA/ES/04"/>
    <x v="0"/>
    <n v="19"/>
  </r>
  <r>
    <s v="Week 2"/>
    <s v="Northern"/>
    <s v="Nasarawa"/>
    <s v="Karu"/>
    <s v="Karu"/>
    <s v="Mararaba Gurku"/>
    <x v="1"/>
    <s v="Cluster +"/>
    <s v="Walk-in Counseling"/>
    <s v="MARYAM YAHAYA"/>
    <d v="2018-04-27T00:00:00"/>
    <n v="27"/>
    <x v="0"/>
    <x v="0"/>
    <d v="2018-04-27T00:00:00"/>
    <s v="NA/KA/MA/MA/HA/04"/>
    <x v="0"/>
    <n v="19"/>
  </r>
  <r>
    <s v="Week 2"/>
    <s v="Northern"/>
    <s v="Nasarawa"/>
    <s v="Karu"/>
    <s v="Karu"/>
    <s v="Mararaba Gurku"/>
    <x v="1"/>
    <s v="Cluster +"/>
    <s v="Walk-in Counseling"/>
    <s v="KHADIJAT ADAMS"/>
    <d v="2018-04-27T00:00:00"/>
    <n v="27"/>
    <x v="0"/>
    <x v="0"/>
    <d v="2018-04-27T00:00:00"/>
    <s v="NA/KA/MA/KH/AD/02"/>
    <x v="0"/>
    <n v="19"/>
  </r>
  <r>
    <s v="Week 2"/>
    <s v="Northern"/>
    <s v="Nasarawa"/>
    <s v="Karu"/>
    <s v="Karu"/>
    <s v="Mararaba Gurku"/>
    <x v="1"/>
    <s v="Cluster +"/>
    <s v="Walk-in Counseling"/>
    <s v="MARYAM SANI"/>
    <d v="2018-04-27T00:00:00"/>
    <n v="27"/>
    <x v="0"/>
    <x v="0"/>
    <d v="2018-04-27T00:00:00"/>
    <s v="NA/KA/MA/MA/FA/07"/>
    <x v="0"/>
    <n v="18"/>
  </r>
  <r>
    <s v="Week 2"/>
    <s v="Northern"/>
    <s v="Nasarawa"/>
    <s v="Karu"/>
    <s v="Karu"/>
    <s v="Mararaba Gurku"/>
    <x v="1"/>
    <s v="Cluster +"/>
    <s v="Walk-in Counseling"/>
    <s v="AISHA YUSUF"/>
    <d v="2018-04-27T00:00:00"/>
    <n v="27"/>
    <x v="0"/>
    <x v="0"/>
    <d v="2018-04-27T00:00:00"/>
    <s v="NA/KA/MA/AI/JA/02"/>
    <x v="0"/>
    <n v="18"/>
  </r>
  <r>
    <s v="Week 2"/>
    <s v="Northern"/>
    <s v="Nasarawa"/>
    <s v="Karu"/>
    <s v="Karu"/>
    <s v="Mararaba Gurku"/>
    <x v="1"/>
    <s v="Cluster +"/>
    <s v="Walk-in Counseling"/>
    <s v="HAUWA MOHAMMED"/>
    <d v="2018-04-27T00:00:00"/>
    <n v="27"/>
    <x v="0"/>
    <x v="0"/>
    <d v="2018-04-27T00:00:00"/>
    <s v="NA/KA/MA/HA/RU/03"/>
    <x v="0"/>
    <n v="19"/>
  </r>
  <r>
    <s v="Week 2"/>
    <s v="Northern"/>
    <s v="Nasarawa"/>
    <s v="Karu"/>
    <s v="Karu"/>
    <s v="Mararaba Gurku"/>
    <x v="1"/>
    <s v="Cluster +"/>
    <s v="Walk-in Counseling"/>
    <s v="IKILIMA MOHAMMED"/>
    <d v="2018-04-27T00:00:00"/>
    <n v="27"/>
    <x v="0"/>
    <x v="0"/>
    <d v="2018-04-27T00:00:00"/>
    <s v="NA/KA/MA/IK/HA/01"/>
    <x v="0"/>
    <n v="19"/>
  </r>
  <r>
    <s v="Week 2"/>
    <s v="Northern"/>
    <s v="Nasarawa"/>
    <s v="Karu"/>
    <s v="Karu"/>
    <s v="Mararaba Gurku"/>
    <x v="1"/>
    <s v="Cluster +"/>
    <s v="Matasa Matan Arewa"/>
    <s v="KHADIJA ABUBAKAR ADAMU"/>
    <d v="2018-04-27T00:00:00"/>
    <n v="27"/>
    <x v="0"/>
    <x v="0"/>
    <d v="2018-04-27T00:00:00"/>
    <s v="NA/KA/MA/KH/HA/01"/>
    <x v="2"/>
    <n v="19"/>
  </r>
  <r>
    <s v="Week 2"/>
    <s v="Northern"/>
    <s v="Nasarawa"/>
    <s v="Karu"/>
    <s v="Karu"/>
    <s v="Mararaba Gurku"/>
    <x v="1"/>
    <s v="Cluster +"/>
    <s v="Matasa Matan Arewa"/>
    <s v="FATIMA ABDULLAHI"/>
    <d v="2018-04-27T00:00:00"/>
    <n v="27"/>
    <x v="0"/>
    <x v="0"/>
    <d v="2018-04-27T00:00:00"/>
    <s v="NA/KA/MA/FA/HA/03"/>
    <x v="2"/>
    <n v="19"/>
  </r>
  <r>
    <s v="Week 2"/>
    <s v="Northern"/>
    <s v="Nasarawa"/>
    <s v="Karu"/>
    <s v="Karu"/>
    <s v="Mararaba Gurku"/>
    <x v="1"/>
    <s v="Cluster +"/>
    <s v="Matasa Matan Arewa"/>
    <s v="RAHAMAT SALIS"/>
    <d v="2018-04-27T00:00:00"/>
    <n v="27"/>
    <x v="0"/>
    <x v="0"/>
    <d v="2018-04-27T00:00:00"/>
    <s v="NA/KA/MA/RA/KA/02"/>
    <x v="2"/>
    <n v="19"/>
  </r>
  <r>
    <s v="Week 2"/>
    <s v="Northern"/>
    <s v="Nasarawa"/>
    <s v="Karu"/>
    <s v="Karu"/>
    <s v="Mararaba Gurku"/>
    <x v="1"/>
    <s v="Cluster +"/>
    <s v="Matasa Matan Arewa"/>
    <s v="AISHA IBRAHIM"/>
    <d v="2018-04-27T00:00:00"/>
    <n v="27"/>
    <x v="0"/>
    <x v="0"/>
    <d v="2018-04-27T00:00:00"/>
    <s v="NA/KA/MA/AI/HA/03"/>
    <x v="2"/>
    <n v="19"/>
  </r>
  <r>
    <s v="Week 2"/>
    <s v="Northern"/>
    <s v="Nasarawa"/>
    <s v="Karu"/>
    <s v="Karu"/>
    <s v="Mararaba Gurku"/>
    <x v="1"/>
    <s v="Cluster +"/>
    <s v="Matasa Matan Arewa"/>
    <s v="JENIFER NATHAN"/>
    <d v="2018-04-27T00:00:00"/>
    <n v="27"/>
    <x v="0"/>
    <x v="0"/>
    <d v="2018-04-27T00:00:00"/>
    <s v="NA/KA/MA/JE/CH/05"/>
    <x v="2"/>
    <n v="19"/>
  </r>
  <r>
    <s v="Week 2"/>
    <s v="Northern"/>
    <s v="Nasarawa"/>
    <s v="Karu"/>
    <s v="Karu"/>
    <s v="Mararaba Gurku"/>
    <x v="1"/>
    <s v="Cluster +"/>
    <s v="Matasa Matan Arewa"/>
    <s v="RUTH PETER"/>
    <d v="2018-04-27T00:00:00"/>
    <n v="27"/>
    <x v="0"/>
    <x v="0"/>
    <d v="2018-04-27T00:00:00"/>
    <s v="NA/KA/MA/RU/MA/04"/>
    <x v="2"/>
    <n v="19"/>
  </r>
  <r>
    <s v="Week 2"/>
    <s v="Northern"/>
    <s v="Nasarawa"/>
    <s v="Karu"/>
    <s v="Karu"/>
    <s v="Mararaba Gurku"/>
    <x v="1"/>
    <s v="Cluster +"/>
    <s v="Matasa Matan Arewa"/>
    <s v="ABIGAIL DANJUMA"/>
    <d v="2018-04-27T00:00:00"/>
    <n v="27"/>
    <x v="0"/>
    <x v="0"/>
    <d v="2018-04-27T00:00:00"/>
    <s v="NA/KA/MA/AB/SA/04"/>
    <x v="2"/>
    <n v="19"/>
  </r>
  <r>
    <s v="Week 2"/>
    <s v="Northern"/>
    <s v="Nasarawa"/>
    <s v="Karu"/>
    <s v="Karu"/>
    <s v="Mararaba Gurku"/>
    <x v="1"/>
    <s v="Cluster +"/>
    <s v="Matasa Matan Arewa"/>
    <s v="SUWAIBA SULEIMAN"/>
    <d v="2018-04-27T00:00:00"/>
    <n v="27"/>
    <x v="0"/>
    <x v="0"/>
    <d v="2018-04-27T00:00:00"/>
    <s v="NA/KA/MA/SU/AD/04"/>
    <x v="2"/>
    <n v="18"/>
  </r>
  <r>
    <s v="Week 2"/>
    <s v="Northern"/>
    <s v="Nasarawa"/>
    <s v="Karu"/>
    <s v="Karu"/>
    <s v="Mararaba Gurku"/>
    <x v="1"/>
    <s v="Cluster +"/>
    <s v="Matasa Matan Arewa"/>
    <s v="ZAINAB ADAMU"/>
    <d v="2018-04-27T00:00:00"/>
    <n v="27"/>
    <x v="0"/>
    <x v="0"/>
    <d v="2018-04-27T00:00:00"/>
    <s v="NA/KA/MA/ZA/RA/01"/>
    <x v="2"/>
    <n v="19"/>
  </r>
  <r>
    <s v="Week 2"/>
    <s v="Northern"/>
    <s v="Nasarawa"/>
    <s v="Karu"/>
    <s v="Karu"/>
    <s v="Mararaba Gurku"/>
    <x v="1"/>
    <s v="Cluster +"/>
    <s v="Matasa Matan Arewa"/>
    <s v="AISHA SALISU"/>
    <d v="2018-04-27T00:00:00"/>
    <n v="27"/>
    <x v="0"/>
    <x v="0"/>
    <d v="2018-04-27T00:00:00"/>
    <s v="NA/KA/MA/AI/FA/01"/>
    <x v="2"/>
    <n v="19"/>
  </r>
  <r>
    <s v="Week 2"/>
    <s v="Northern"/>
    <s v="Nasarawa"/>
    <s v="Karu"/>
    <s v="Karu"/>
    <s v="Mararaba Gurku"/>
    <x v="1"/>
    <s v="Cluster +"/>
    <s v="Matasa Matan Arewa"/>
    <s v="HABIBA ABUBAKAR"/>
    <d v="2018-04-27T00:00:00"/>
    <n v="27"/>
    <x v="0"/>
    <x v="0"/>
    <d v="2018-04-27T00:00:00"/>
    <s v="NA/KA/MA/HA/FA/08"/>
    <x v="2"/>
    <n v="18"/>
  </r>
  <r>
    <s v="Week 2"/>
    <s v="Northern"/>
    <s v="Nasarawa"/>
    <s v="Karu"/>
    <s v="Karu"/>
    <s v="Mararaba Gurku"/>
    <x v="1"/>
    <s v="Cluster +"/>
    <s v="Matasa Matan Arewa"/>
    <s v="MAYRAM ADAMU"/>
    <d v="2018-04-27T00:00:00"/>
    <n v="27"/>
    <x v="0"/>
    <x v="0"/>
    <d v="2018-04-27T00:00:00"/>
    <s v="NA/KA/MA/MA/RU/02"/>
    <x v="2"/>
    <n v="18"/>
  </r>
  <r>
    <s v="Week 2"/>
    <s v="Northern"/>
    <s v="Nasarawa"/>
    <s v="Karu"/>
    <s v="Karu"/>
    <s v="Mararaba Gurku"/>
    <x v="1"/>
    <s v="Cluster +"/>
    <s v="Matasa Matan Arewa"/>
    <s v="BALKISU SANUSI"/>
    <d v="2018-04-27T00:00:00"/>
    <n v="27"/>
    <x v="0"/>
    <x v="0"/>
    <d v="2018-04-27T00:00:00"/>
    <s v="NA/KA/MA/BA/HA/06"/>
    <x v="2"/>
    <n v="18"/>
  </r>
  <r>
    <s v="Week 2"/>
    <s v="Northern"/>
    <s v="Nasarawa"/>
    <s v="Karu"/>
    <s v="Karu"/>
    <s v="Mararaba Gurku"/>
    <x v="1"/>
    <s v="Cluster +"/>
    <s v="Matasa Matan Arewa"/>
    <s v="HAFSAT MUSA"/>
    <d v="2018-04-27T00:00:00"/>
    <n v="27"/>
    <x v="0"/>
    <x v="0"/>
    <d v="2018-04-27T00:00:00"/>
    <s v="NA/KA/MA/HA/ZA/02"/>
    <x v="2"/>
    <n v="18"/>
  </r>
  <r>
    <s v="Week 2"/>
    <s v="Northern"/>
    <s v="Nasarawa"/>
    <s v="Karu"/>
    <s v="Karu"/>
    <s v="Mararaba Gurku"/>
    <x v="1"/>
    <s v="Cluster +"/>
    <s v="Matasa Matan Arewa"/>
    <s v="FATIMA A. HAMZA"/>
    <d v="2018-04-27T00:00:00"/>
    <n v="27"/>
    <x v="0"/>
    <x v="0"/>
    <d v="2018-04-27T00:00:00"/>
    <s v="NA/KA/MA/FA/HU/04"/>
    <x v="2"/>
    <n v="19"/>
  </r>
  <r>
    <s v="Week 2"/>
    <s v="Northern"/>
    <s v="Nasarawa"/>
    <s v="Karu"/>
    <s v="Karu"/>
    <s v="Mararaba Gurku"/>
    <x v="1"/>
    <s v="Cluster +"/>
    <s v="Matasa Matan Arewa"/>
    <s v="ASMA'U FAROUQ"/>
    <d v="2018-04-27T00:00:00"/>
    <n v="27"/>
    <x v="0"/>
    <x v="0"/>
    <d v="2018-04-27T00:00:00"/>
    <s v="NA/KA/MA/AS/AI/02"/>
    <x v="2"/>
    <n v="19"/>
  </r>
  <r>
    <s v="Week 2"/>
    <s v="Northern"/>
    <s v="Nasarawa"/>
    <s v="Karu"/>
    <s v="Karu"/>
    <s v="Mararaba Gurku"/>
    <x v="1"/>
    <s v="Cluster +"/>
    <s v="Matasa Matan Arewa"/>
    <s v="SUMMAIYA NAFIU"/>
    <d v="2018-04-27T00:00:00"/>
    <n v="27"/>
    <x v="0"/>
    <x v="0"/>
    <d v="2018-04-27T00:00:00"/>
    <s v="NA/KA/MA/SU/HA/01"/>
    <x v="2"/>
    <n v="19"/>
  </r>
  <r>
    <s v="Week 2"/>
    <s v="Northern"/>
    <s v="Nasarawa"/>
    <s v="Karu"/>
    <s v="Karu"/>
    <s v="Mararaba Gurku"/>
    <x v="1"/>
    <s v="Cluster +"/>
    <s v="Matasa Matan Arewa"/>
    <s v="FATIMA IBRAHIM"/>
    <d v="2018-04-27T00:00:00"/>
    <n v="27"/>
    <x v="0"/>
    <x v="0"/>
    <d v="2018-04-27T00:00:00"/>
    <s v="NA/KA/MA/FA/SA/02"/>
    <x v="2"/>
    <n v="18"/>
  </r>
  <r>
    <s v="Week 2"/>
    <s v="Northern"/>
    <s v="Nasarawa"/>
    <s v="Karu"/>
    <s v="Karu"/>
    <s v="Mararaba Gurku"/>
    <x v="1"/>
    <s v="Cluster +"/>
    <s v="Matasa Matan Arewa"/>
    <s v="SAMIRA MUDI"/>
    <d v="2018-04-27T00:00:00"/>
    <n v="27"/>
    <x v="0"/>
    <x v="0"/>
    <d v="2018-04-27T00:00:00"/>
    <s v="NA/KA/MA/SA/AI/03"/>
    <x v="2"/>
    <n v="18"/>
  </r>
  <r>
    <s v="Week 2"/>
    <s v="Northern"/>
    <s v="Nasarawa"/>
    <s v="Karu"/>
    <s v="Karu"/>
    <s v="Mararaba Gurku"/>
    <x v="1"/>
    <s v="Cluster +"/>
    <s v="Matasa Matan Arewa"/>
    <s v="HAUWAU MOHAMMAD"/>
    <d v="2018-04-27T00:00:00"/>
    <n v="27"/>
    <x v="0"/>
    <x v="0"/>
    <d v="2018-04-27T00:00:00"/>
    <s v="NA/KA/MA/HA/RU/03"/>
    <x v="2"/>
    <n v="19"/>
  </r>
  <r>
    <s v="Week 2"/>
    <s v="Northern"/>
    <s v="Nasarawa"/>
    <s v="Karu"/>
    <s v="Karu"/>
    <s v="Mararaba Gurku"/>
    <x v="1"/>
    <s v="Cluster +"/>
    <s v="Matasa Matan Arewa"/>
    <s v="FATIMA LAWAL"/>
    <d v="2018-04-27T00:00:00"/>
    <n v="27"/>
    <x v="0"/>
    <x v="0"/>
    <d v="2018-04-27T00:00:00"/>
    <s v="NA/KA/MA/FA/ZA/03"/>
    <x v="2"/>
    <n v="18"/>
  </r>
  <r>
    <s v="Week 2"/>
    <s v="Northern"/>
    <s v="Nasarawa"/>
    <s v="Karu"/>
    <s v="Karu"/>
    <s v="Mararaba Gurku"/>
    <x v="1"/>
    <s v="Cluster +"/>
    <s v="Matasa Matan Arewa"/>
    <s v="AISHATU ABUBAKAR"/>
    <d v="2018-04-27T00:00:00"/>
    <n v="27"/>
    <x v="0"/>
    <x v="0"/>
    <d v="2018-04-27T00:00:00"/>
    <s v="NA/KA/MA/AI/RA/01"/>
    <x v="2"/>
    <n v="19"/>
  </r>
  <r>
    <s v="Week 2"/>
    <s v="Northern"/>
    <s v="Nasarawa"/>
    <s v="Karu"/>
    <s v="Karu"/>
    <s v="Mararaba Gurku"/>
    <x v="1"/>
    <s v="Cluster +"/>
    <s v="Matasa Matan Arewa"/>
    <s v="MARYAM MUSTAPHA"/>
    <d v="2018-04-27T00:00:00"/>
    <n v="27"/>
    <x v="0"/>
    <x v="0"/>
    <d v="2018-04-27T00:00:00"/>
    <s v="NA/KA/MA/MA/ZU/08"/>
    <x v="2"/>
    <n v="19"/>
  </r>
  <r>
    <s v="Week 2"/>
    <s v="Northern"/>
    <s v="Nasarawa"/>
    <s v="Karu"/>
    <s v="Karu"/>
    <s v="Mararaba Gurku"/>
    <x v="1"/>
    <s v="Cluster +"/>
    <s v="Matasa Matan Arewa"/>
    <s v="FATIMA YAKUBU"/>
    <d v="2018-04-27T00:00:00"/>
    <n v="27"/>
    <x v="0"/>
    <x v="0"/>
    <d v="2018-04-27T00:00:00"/>
    <s v="NA/KA/MA/FA/HA/05"/>
    <x v="2"/>
    <n v="19"/>
  </r>
  <r>
    <s v="Week 2"/>
    <s v="Northern"/>
    <s v="Nasarawa"/>
    <s v="Karu"/>
    <s v="Karu"/>
    <s v="Mararaba Gurku"/>
    <x v="1"/>
    <s v="Cluster +"/>
    <s v="Matasa Matan Arewa"/>
    <s v="AISHA ALIYU"/>
    <d v="2018-04-27T00:00:00"/>
    <n v="27"/>
    <x v="0"/>
    <x v="0"/>
    <d v="2018-04-27T00:00:00"/>
    <s v="NA/KA/MA/AI/LA/03"/>
    <x v="2"/>
    <n v="18"/>
  </r>
  <r>
    <s v="Week 2"/>
    <s v="Northern"/>
    <s v="Nasarawa"/>
    <s v="Karu"/>
    <s v="Karu"/>
    <s v="Angwan Tiv"/>
    <x v="0"/>
    <s v="Cluster"/>
    <s v="Walk-in Counseling"/>
    <s v="BLESSING JAMES"/>
    <s v="28/04/2018"/>
    <n v="28"/>
    <x v="0"/>
    <x v="0"/>
    <d v="2018-04-28T00:00:00"/>
    <s v="NA/KA/NK/BL/ES/03"/>
    <x v="0"/>
    <n v="18"/>
  </r>
  <r>
    <s v="Week 2"/>
    <s v="Northern"/>
    <s v="Nasarawa"/>
    <s v="Karu"/>
    <s v="Karu"/>
    <s v="Angwan Tiv"/>
    <x v="0"/>
    <s v="Cluster"/>
    <s v="Walk-in Counseling"/>
    <s v="TABITHA JOSHUA"/>
    <s v="28/04/2018"/>
    <n v="28"/>
    <x v="0"/>
    <x v="0"/>
    <d v="2018-04-28T00:00:00"/>
    <s v="NA/KA/NK/TA/GO/04"/>
    <x v="0"/>
    <n v="17"/>
  </r>
  <r>
    <s v="Week 2"/>
    <s v="Northern"/>
    <s v="Nasarawa"/>
    <s v="Karu"/>
    <s v="Karu"/>
    <s v="Angwan Tiv"/>
    <x v="0"/>
    <s v="Cluster"/>
    <s v="Walk-in Counseling"/>
    <s v="CAROLINE CHIDAWA"/>
    <s v="28/04/2018"/>
    <n v="28"/>
    <x v="0"/>
    <x v="0"/>
    <d v="2018-04-28T00:00:00"/>
    <s v="NA/KA/NK/CA/GR/04"/>
    <x v="0"/>
    <n v="18"/>
  </r>
  <r>
    <s v="Week 2"/>
    <s v="Northern"/>
    <s v="Nasarawa"/>
    <s v="Karu"/>
    <s v="Karu"/>
    <s v="Angwan Tiv"/>
    <x v="0"/>
    <s v="Cluster"/>
    <s v="Walk-in Counseling"/>
    <s v="RIFKATU DAUDA"/>
    <s v="28/04/2018"/>
    <n v="28"/>
    <x v="0"/>
    <x v="0"/>
    <d v="2018-04-28T00:00:00"/>
    <s v="NA/KA/NK/RI/FA/03"/>
    <x v="0"/>
    <n v="18"/>
  </r>
  <r>
    <s v="Week 2"/>
    <s v="Northern"/>
    <s v="Nasarawa"/>
    <s v="Karu"/>
    <s v="Karu"/>
    <s v="Angwan Tiv"/>
    <x v="0"/>
    <s v="Cluster"/>
    <s v="Walk-in Counseling"/>
    <s v="JENNIFER DAVID"/>
    <s v="28/04/2018"/>
    <n v="28"/>
    <x v="0"/>
    <x v="0"/>
    <d v="2018-04-28T00:00:00"/>
    <s v="NA/KA/NK/JE/JU/01"/>
    <x v="0"/>
    <n v="16"/>
  </r>
  <r>
    <s v="Week 2"/>
    <s v="Northern"/>
    <s v="Nasarawa"/>
    <s v="Karu"/>
    <s v="Karu"/>
    <s v="Angwan Tiv"/>
    <x v="0"/>
    <s v="Cluster"/>
    <s v="LLH Class"/>
    <s v="JUMMAI EMMANUEL"/>
    <s v="28/04/2018"/>
    <n v="28"/>
    <x v="0"/>
    <x v="0"/>
    <d v="2018-04-28T00:00:00"/>
    <s v="NA/KA/NK/JU/HA/04"/>
    <x v="1"/>
    <n v="17"/>
  </r>
  <r>
    <s v="Week 2"/>
    <s v="Northern"/>
    <s v="Nasarawa"/>
    <s v="Karu"/>
    <s v="Karu"/>
    <s v="Angwan Tiv"/>
    <x v="0"/>
    <s v="Cluster"/>
    <s v="LLH Class"/>
    <s v="GLORY DAVID"/>
    <s v="28/04/2018"/>
    <n v="28"/>
    <x v="0"/>
    <x v="0"/>
    <d v="2018-04-28T00:00:00"/>
    <s v="NA/KA/NK/GL/GR/04"/>
    <x v="1"/>
    <n v="15"/>
  </r>
  <r>
    <s v="Week 2"/>
    <s v="Northern"/>
    <s v="Nasarawa"/>
    <s v="Karu"/>
    <s v="Karu"/>
    <s v="Angwan Tiv"/>
    <x v="0"/>
    <s v="Cluster"/>
    <s v="LLH Class"/>
    <s v="BLESSING DAVID"/>
    <s v="28/04/2018"/>
    <n v="28"/>
    <x v="0"/>
    <x v="0"/>
    <d v="2018-04-28T00:00:00"/>
    <s v="NA/KA/NK/BL/GR/03"/>
    <x v="1"/>
    <n v="18"/>
  </r>
  <r>
    <s v="Week 2"/>
    <s v="Northern"/>
    <s v="Nasarawa"/>
    <s v="Karu"/>
    <s v="Karu"/>
    <s v="Angwan Tiv"/>
    <x v="0"/>
    <s v="Cluster"/>
    <s v="LLH Class"/>
    <s v="JECINTA JOSEPH"/>
    <s v="28/04/2018"/>
    <n v="28"/>
    <x v="0"/>
    <x v="0"/>
    <d v="2018-04-28T00:00:00"/>
    <s v="NA/KA/NK/JE/ME/04"/>
    <x v="1"/>
    <n v="18"/>
  </r>
  <r>
    <s v="Week 2"/>
    <s v="Northern"/>
    <s v="Nasarawa"/>
    <s v="Karu"/>
    <s v="Karu"/>
    <s v="Angwan Tiv"/>
    <x v="0"/>
    <s v="Cluster"/>
    <s v="LLH Class"/>
    <s v="HAUWA IRIMIYA"/>
    <s v="28/04/2018"/>
    <n v="28"/>
    <x v="0"/>
    <x v="0"/>
    <d v="2018-04-28T00:00:00"/>
    <s v="NA/KA/NK/HA/MA/08"/>
    <x v="1"/>
    <n v="17"/>
  </r>
  <r>
    <s v="Week 2"/>
    <s v="Northern"/>
    <s v="Nasarawa"/>
    <s v="Karu"/>
    <s v="Karu"/>
    <s v="Angwan Tiv"/>
    <x v="0"/>
    <s v="Cluster"/>
    <s v="LLH Class"/>
    <s v="MARY DAVID"/>
    <s v="28/04/2018"/>
    <n v="28"/>
    <x v="0"/>
    <x v="0"/>
    <d v="2018-04-28T00:00:00"/>
    <s v="NA/KA/NK/MA/GR/02"/>
    <x v="1"/>
    <n v="19"/>
  </r>
  <r>
    <s v="Week 2"/>
    <s v="Northern"/>
    <s v="Nasarawa"/>
    <s v="Karu"/>
    <s v="Karu"/>
    <s v="Angwan Tiv"/>
    <x v="0"/>
    <s v="Cluster"/>
    <s v="LLH Class"/>
    <s v="FAVOUR MICAH"/>
    <s v="28/04/2018"/>
    <n v="28"/>
    <x v="0"/>
    <x v="0"/>
    <d v="2018-04-28T00:00:00"/>
    <s v="NA/KA/NK/FA/RO/05"/>
    <x v="1"/>
    <n v="15"/>
  </r>
  <r>
    <s v="Week 2"/>
    <s v="Northern"/>
    <s v="Nasarawa"/>
    <s v="Karu"/>
    <s v="Karu"/>
    <s v="Angwan Tiv"/>
    <x v="0"/>
    <s v="Cluster"/>
    <s v="LLH Class"/>
    <s v="JENNIFER AGBOR"/>
    <s v="28/04/2018"/>
    <n v="28"/>
    <x v="0"/>
    <x v="0"/>
    <d v="2018-04-28T00:00:00"/>
    <s v="NA/KA/NK/JE/JU/03"/>
    <x v="1"/>
    <n v="15"/>
  </r>
  <r>
    <s v="Week 2"/>
    <s v="Northern"/>
    <s v="Nasarawa"/>
    <s v="Karu"/>
    <s v="Karu"/>
    <s v="Angwan Tiv"/>
    <x v="0"/>
    <s v="Cluster"/>
    <s v="LLH Class"/>
    <s v="MARY ZOHO"/>
    <s v="28/04/2018"/>
    <n v="28"/>
    <x v="0"/>
    <x v="0"/>
    <d v="2018-04-28T00:00:00"/>
    <s v="NA/KA/NK/MA/CH/02"/>
    <x v="1"/>
    <n v="15"/>
  </r>
  <r>
    <s v="Week 2"/>
    <s v="Northern"/>
    <s v="Nasarawa"/>
    <s v="Karu"/>
    <s v="Karu"/>
    <s v="Angwan Tiv"/>
    <x v="0"/>
    <s v="Cluster"/>
    <s v="LLH Class"/>
    <s v="JUDITH BENTU"/>
    <s v="28/04/2018"/>
    <n v="28"/>
    <x v="0"/>
    <x v="0"/>
    <d v="2018-04-28T00:00:00"/>
    <s v="NA/KA/NK/JU/RA/01"/>
    <x v="1"/>
    <n v="15"/>
  </r>
  <r>
    <s v="Week 2"/>
    <s v="Northern"/>
    <s v="Nasarawa"/>
    <s v="Karu"/>
    <s v="Karu"/>
    <s v="Angwan Tiv"/>
    <x v="0"/>
    <s v="Cluster"/>
    <s v="LLH Class"/>
    <s v="SARAH SIMON"/>
    <s v="28/04/2018"/>
    <n v="28"/>
    <x v="0"/>
    <x v="0"/>
    <d v="2018-04-28T00:00:00"/>
    <s v="NA/KA/NK/SA/YA/03"/>
    <x v="1"/>
    <n v="16"/>
  </r>
  <r>
    <s v="Week 2"/>
    <s v="Northern"/>
    <s v="Nasarawa"/>
    <s v="Karu"/>
    <s v="Karu"/>
    <s v="Angwan Tiv"/>
    <x v="0"/>
    <s v="Cluster"/>
    <s v="LLH Class"/>
    <s v="BLESSING STEPHEN"/>
    <s v="28/04/2018"/>
    <n v="28"/>
    <x v="0"/>
    <x v="0"/>
    <d v="2018-04-28T00:00:00"/>
    <s v="NA/KA/NK/BL/PA/01"/>
    <x v="1"/>
    <n v="16"/>
  </r>
  <r>
    <s v="Week 2"/>
    <s v="Northern"/>
    <s v="Nasarawa"/>
    <s v="Karu"/>
    <s v="Karu"/>
    <s v="Angwan Tiv"/>
    <x v="0"/>
    <s v="Cluster"/>
    <s v="LLH Class"/>
    <s v="VICTORIA HASSAN"/>
    <s v="28/04/2018"/>
    <n v="28"/>
    <x v="0"/>
    <x v="0"/>
    <d v="2018-04-28T00:00:00"/>
    <s v="NA/KA/NK/VI/SU/04"/>
    <x v="1"/>
    <n v="15"/>
  </r>
  <r>
    <s v="Week 2"/>
    <s v="Northern"/>
    <s v="Nasarawa"/>
    <s v="Karu"/>
    <s v="Karu"/>
    <s v="Angwan Tiv"/>
    <x v="0"/>
    <s v="Cluster"/>
    <s v="LLH Class"/>
    <s v="ROSELINE ALI"/>
    <s v="28/04/2018"/>
    <n v="28"/>
    <x v="0"/>
    <x v="0"/>
    <d v="2018-04-28T00:00:00"/>
    <s v="NA/KA/NK/RO/LA/02"/>
    <x v="1"/>
    <n v="16"/>
  </r>
  <r>
    <s v="Week 2"/>
    <s v="Northern"/>
    <s v="Nasarawa"/>
    <s v="Karu"/>
    <s v="Karu"/>
    <s v="Angwan Tiv"/>
    <x v="0"/>
    <s v="Cluster"/>
    <s v="LLH Class"/>
    <s v="FAITH DENNIS"/>
    <s v="28/04/2018"/>
    <n v="28"/>
    <x v="0"/>
    <x v="0"/>
    <d v="2018-04-28T00:00:00"/>
    <s v="NA/KA/NK/FA/GR/01"/>
    <x v="1"/>
    <n v="15"/>
  </r>
  <r>
    <s v="Week 2"/>
    <s v="Northern"/>
    <s v="Nasarawa"/>
    <s v="Karu"/>
    <s v="Karu"/>
    <s v="Angwan Tiv"/>
    <x v="0"/>
    <s v="Cluster"/>
    <s v="LLH Class"/>
    <s v="REGINA OGABO"/>
    <s v="28/04/2018"/>
    <n v="28"/>
    <x v="0"/>
    <x v="0"/>
    <d v="2018-04-28T00:00:00"/>
    <s v="NA/KA/NK/RE/AL/01"/>
    <x v="1"/>
    <n v="15"/>
  </r>
  <r>
    <s v="Week 2"/>
    <s v="Northern"/>
    <s v="Nasarawa"/>
    <s v="Karu"/>
    <s v="Karu"/>
    <s v="Angwan Tiv"/>
    <x v="0"/>
    <s v="Cluster"/>
    <s v="LLH Class"/>
    <s v="FELICIA ADAMS"/>
    <s v="28/04/2018"/>
    <n v="28"/>
    <x v="0"/>
    <x v="0"/>
    <d v="2018-04-28T00:00:00"/>
    <s v="NA/KA/NK/FE/LI/02"/>
    <x v="1"/>
    <n v="18"/>
  </r>
  <r>
    <s v="Week 2"/>
    <s v="Northern"/>
    <s v="Nasarawa"/>
    <s v="Karu"/>
    <s v="Karu"/>
    <s v="Angwan Tiv"/>
    <x v="0"/>
    <s v="Cluster"/>
    <s v="LLH Class"/>
    <s v="ROSE ADAMS"/>
    <s v="28/04/2018"/>
    <n v="28"/>
    <x v="0"/>
    <x v="0"/>
    <d v="2018-04-28T00:00:00"/>
    <s v="NA/KA/NK/RO/LI/06"/>
    <x v="1"/>
    <n v="19"/>
  </r>
  <r>
    <s v="Week 2"/>
    <s v="Northern"/>
    <s v="Nasarawa"/>
    <s v="Karu"/>
    <s v="Karu"/>
    <s v="Angwan Tiv"/>
    <x v="0"/>
    <s v="Cluster"/>
    <s v="LLH Class"/>
    <s v="RITA SOLOMON"/>
    <s v="28/04/2018"/>
    <n v="28"/>
    <x v="0"/>
    <x v="0"/>
    <d v="2018-04-28T00:00:00"/>
    <s v="NA/KA/NK/RI/BL/01"/>
    <x v="1"/>
    <n v="18"/>
  </r>
  <r>
    <s v="Week 2"/>
    <s v="Northern"/>
    <s v="Nasarawa"/>
    <s v="Karu"/>
    <s v="Karu"/>
    <s v="Angwan Tiv"/>
    <x v="0"/>
    <s v="Cluster"/>
    <s v="LLH Class"/>
    <s v="OMYA JAMES"/>
    <s v="28/04/2018"/>
    <n v="28"/>
    <x v="0"/>
    <x v="0"/>
    <d v="2018-04-28T00:00:00"/>
    <s v="NA/KA/NK/OM/HA/03"/>
    <x v="1"/>
    <n v="15"/>
  </r>
  <r>
    <s v="Week 2"/>
    <s v="Northern"/>
    <s v="Nasarawa"/>
    <s v="Karu"/>
    <s v="Karu"/>
    <s v="Angwan Tiv"/>
    <x v="0"/>
    <s v="Cluster"/>
    <s v="LLH Class"/>
    <s v="TABITHA JOSHUA"/>
    <s v="28/04/2018"/>
    <n v="28"/>
    <x v="0"/>
    <x v="0"/>
    <d v="2018-04-28T00:00:00"/>
    <s v="NA/KA/NK/TA/GO/04"/>
    <x v="1"/>
    <n v="17"/>
  </r>
  <r>
    <s v="Week 2"/>
    <s v="Northern"/>
    <s v="Nasarawa"/>
    <s v="Karu"/>
    <s v="Karu"/>
    <s v="Angwan Tiv"/>
    <x v="0"/>
    <s v="Cluster"/>
    <s v="LLH Class"/>
    <s v="RIFKATU DAUDA"/>
    <s v="28/04/2018"/>
    <n v="28"/>
    <x v="0"/>
    <x v="0"/>
    <d v="2018-04-28T00:00:00"/>
    <s v="NA/KA/NK/RI/FA/03"/>
    <x v="1"/>
    <n v="18"/>
  </r>
  <r>
    <s v="Week 2"/>
    <s v="Northern"/>
    <s v="Nasarawa"/>
    <s v="Karu"/>
    <s v="Karu"/>
    <s v="Angwan Tiv"/>
    <x v="0"/>
    <s v="Cluster"/>
    <s v="LLH Class"/>
    <s v="CAROLINE CHIDAWA"/>
    <s v="28/04/2018"/>
    <n v="28"/>
    <x v="0"/>
    <x v="0"/>
    <d v="2018-04-28T00:00:00"/>
    <s v="NA/KA/NK/CA/GR/04"/>
    <x v="1"/>
    <n v="18"/>
  </r>
  <r>
    <s v="Week 2"/>
    <s v="Northern"/>
    <s v="Nasarawa"/>
    <s v="Karu"/>
    <s v="Karu"/>
    <s v="Angwan Tiv"/>
    <x v="0"/>
    <s v="Cluster"/>
    <s v="LLH Class"/>
    <s v="GODIYA HASSAN"/>
    <s v="28/04/2018"/>
    <n v="28"/>
    <x v="0"/>
    <x v="0"/>
    <d v="2018-04-28T00:00:00"/>
    <s v="NA/KA/NK/GO/KA/03"/>
    <x v="1"/>
    <n v="16"/>
  </r>
  <r>
    <s v="Week 2"/>
    <s v="Northern"/>
    <s v="Nasarawa"/>
    <s v="Karu"/>
    <s v="Karu"/>
    <s v="Angwan Tiv"/>
    <x v="0"/>
    <s v="Cluster"/>
    <s v="LLH Class"/>
    <s v="JENNIFER DAVID"/>
    <s v="28/04/2018"/>
    <n v="28"/>
    <x v="0"/>
    <x v="0"/>
    <d v="2018-04-28T00:00:00"/>
    <s v="NA/KA/NK/JE/JU/01"/>
    <x v="1"/>
    <n v="16"/>
  </r>
  <r>
    <s v="Week 2"/>
    <s v="Northern"/>
    <s v="Nasarawa"/>
    <s v="Karu"/>
    <s v="Karu"/>
    <s v="Angwan Tiv"/>
    <x v="0"/>
    <s v="Cluster"/>
    <s v="LLH Class"/>
    <s v="RUTH HASSAN"/>
    <s v="28/04/2018"/>
    <n v="28"/>
    <x v="0"/>
    <x v="0"/>
    <d v="2018-04-28T00:00:00"/>
    <s v="NA/KA/NK/RU/MA/01"/>
    <x v="1"/>
    <n v="15"/>
  </r>
  <r>
    <s v="Week 2"/>
    <s v="Northern"/>
    <s v="Nasarawa"/>
    <s v="Karu"/>
    <s v="Karu"/>
    <s v="Angwan Tiv"/>
    <x v="0"/>
    <s v="Cluster"/>
    <s v="LLH Class"/>
    <s v="FRANCA ATEM"/>
    <s v="28/04/2018"/>
    <n v="28"/>
    <x v="0"/>
    <x v="0"/>
    <d v="2018-04-28T00:00:00"/>
    <s v="NA/KA/NK/FR/AG/02"/>
    <x v="1"/>
    <n v="19"/>
  </r>
  <r>
    <s v="Week 2"/>
    <s v="Northern"/>
    <s v="Nasarawa"/>
    <s v="Karu"/>
    <s v="Karu"/>
    <s v="Angwan Tiv"/>
    <x v="0"/>
    <s v="Cluster"/>
    <s v="LLH Class"/>
    <s v="IMMACULATE ABI"/>
    <s v="28/04/2018"/>
    <n v="28"/>
    <x v="0"/>
    <x v="0"/>
    <d v="2018-04-28T00:00:00"/>
    <s v="NA/KA/NK/IM/HE/12"/>
    <x v="1"/>
    <n v="15"/>
  </r>
  <r>
    <s v="Week 2"/>
    <s v="Northern"/>
    <s v="Nasarawa"/>
    <s v="Karu"/>
    <s v="Karu"/>
    <s v="Angwan Tiv"/>
    <x v="0"/>
    <s v="Cluster"/>
    <s v="LLH Class"/>
    <s v="ALICE ADEOYE"/>
    <s v="28/04/2018"/>
    <n v="28"/>
    <x v="0"/>
    <x v="0"/>
    <d v="2018-04-28T00:00:00"/>
    <s v="NA/KA/NK/AL/JO/05"/>
    <x v="1"/>
    <n v="15"/>
  </r>
  <r>
    <s v="Week 3"/>
    <s v="Northern"/>
    <s v="Nasarawa"/>
    <s v="Karu"/>
    <s v="Karu"/>
    <s v="Angwan Tiv"/>
    <x v="0"/>
    <s v="Cluster"/>
    <s v="Walk-in Counseling"/>
    <s v="NNENNA IGBA"/>
    <s v="30/04/2018"/>
    <n v="30"/>
    <x v="0"/>
    <x v="0"/>
    <d v="2018-04-30T00:00:00"/>
    <s v="NA/KA/NK/NN/IM/02"/>
    <x v="0"/>
    <n v="18"/>
  </r>
  <r>
    <s v="Week 3"/>
    <s v="Northern"/>
    <s v="Nasarawa"/>
    <s v="Karu"/>
    <s v="Karu"/>
    <s v="Mararaba Gurku"/>
    <x v="1"/>
    <s v="Cluster +"/>
    <s v="Walk-in Counseling"/>
    <s v="PEACE AKILA "/>
    <s v="30/04/2018"/>
    <n v="30"/>
    <x v="0"/>
    <x v="0"/>
    <d v="2018-04-30T00:00:00"/>
    <s v="NA/KA/MA/PE/GR/04"/>
    <x v="0"/>
    <n v="19"/>
  </r>
  <r>
    <s v="Week 3"/>
    <s v="Northern"/>
    <s v="Nasarawa"/>
    <s v="Karu"/>
    <s v="Karu"/>
    <s v="Mararaba Gurku"/>
    <x v="1"/>
    <s v="Cluster +"/>
    <s v="Walk-in Counseling"/>
    <s v="FATIMA NURA"/>
    <s v="30/04/2018"/>
    <n v="30"/>
    <x v="0"/>
    <x v="0"/>
    <d v="2018-04-30T00:00:00"/>
    <s v="NA/KA/MA/FA/RA/06"/>
    <x v="0"/>
    <n v="19"/>
  </r>
  <r>
    <s v="Week 3"/>
    <s v="Northern"/>
    <s v="Nasarawa"/>
    <s v="Karu"/>
    <s v="Karu"/>
    <s v="Mararaba Gurku"/>
    <x v="1"/>
    <s v="Cluster +"/>
    <s v="Walk-in Counseling"/>
    <s v="GIFT SYLVESTER"/>
    <s v=" 02/05/2018"/>
    <n v="2"/>
    <x v="1"/>
    <x v="0"/>
    <d v="2018-05-02T00:00:00"/>
    <s v="NA/KA/MA/GI/AS/03"/>
    <x v="0"/>
    <n v="18"/>
  </r>
  <r>
    <s v="Week 3"/>
    <s v="Northern"/>
    <s v="Nasarawa"/>
    <s v="Karu"/>
    <s v="Karu"/>
    <s v="Mararaba Gurku"/>
    <x v="1"/>
    <s v="Cluster +"/>
    <s v="Walk-in Counseling"/>
    <s v="EVELYN JOHN"/>
    <s v=" 03/05/2018"/>
    <n v="3"/>
    <x v="1"/>
    <x v="0"/>
    <d v="2018-05-03T00:00:00"/>
    <s v="NA/KA/MA/EV/CA/03"/>
    <x v="0"/>
    <n v="19"/>
  </r>
  <r>
    <s v="Week 3"/>
    <s v="Northern"/>
    <s v="Nasarawa"/>
    <s v="Karu"/>
    <s v="Karu"/>
    <s v="Angwan Tiv"/>
    <x v="0"/>
    <s v="Cluster"/>
    <s v="Walk-in Counseling"/>
    <s v="IRENE EDOR"/>
    <s v=" 03/05/2018"/>
    <n v="3"/>
    <x v="1"/>
    <x v="0"/>
    <d v="2018-05-03T00:00:00"/>
    <s v="NA/KA/NK/IR/JO/01"/>
    <x v="0"/>
    <n v="19"/>
  </r>
  <r>
    <s v="Week 3"/>
    <s v="Northern"/>
    <s v="Nasarawa"/>
    <s v="Karu"/>
    <s v="Karu"/>
    <s v="Angwan Tiv"/>
    <x v="0"/>
    <s v="Cluster"/>
    <s v="Walk-in Counseling"/>
    <s v="RUTH THOMAS"/>
    <s v=" 04/05/2018"/>
    <n v="4"/>
    <x v="1"/>
    <x v="0"/>
    <d v="2018-05-04T00:00:00"/>
    <s v="NA/KA/NK/RU/CO/07"/>
    <x v="0"/>
    <n v="19"/>
  </r>
  <r>
    <s v="Week 3"/>
    <s v="Northern"/>
    <s v="Nasarawa"/>
    <s v="Karu"/>
    <s v="Karu"/>
    <s v="Angwan Tiv"/>
    <x v="0"/>
    <s v="Cluster"/>
    <s v="Walk-in Counseling"/>
    <s v="MSENDOO TERKIMBI"/>
    <s v=" 04/05/2018"/>
    <n v="4"/>
    <x v="1"/>
    <x v="0"/>
    <d v="2018-05-04T00:00:00"/>
    <s v="NA/KA/NK/MS/WA/01"/>
    <x v="0"/>
    <n v="17"/>
  </r>
  <r>
    <s v="Week 3"/>
    <s v="Northern"/>
    <s v="Nasarawa"/>
    <s v="Karu"/>
    <s v="Karu"/>
    <s v="Angwan Tiv"/>
    <x v="0"/>
    <s v="Cluster"/>
    <s v="Walk-in Counseling"/>
    <s v="AGATHA ATIM"/>
    <s v=" 04/05/2018"/>
    <n v="4"/>
    <x v="1"/>
    <x v="0"/>
    <d v="2018-05-04T00:00:00"/>
    <s v="NA/KA/NK/AG/CH/02"/>
    <x v="0"/>
    <n v="19"/>
  </r>
  <r>
    <s v="Week 3"/>
    <s v="Northern"/>
    <s v="Nasarawa"/>
    <s v="Karu"/>
    <s v="Karu"/>
    <s v="Mararaba Gurku"/>
    <x v="1"/>
    <s v="Cluster +"/>
    <s v="Walk-in Counseling"/>
    <s v="HALIMA ABUBAKAR"/>
    <s v=" 04/05/2018"/>
    <n v="4"/>
    <x v="1"/>
    <x v="0"/>
    <d v="2018-05-04T00:00:00"/>
    <s v="NA/KA/MA/HA/AI/06"/>
    <x v="0"/>
    <n v="19"/>
  </r>
  <r>
    <s v="Week 3"/>
    <s v="Northern"/>
    <s v="Nasarawa"/>
    <s v="Karu"/>
    <s v="Karu"/>
    <s v="Mararaba Gurku"/>
    <x v="1"/>
    <s v="Cluster +"/>
    <s v="Walk-in Counseling"/>
    <s v="ZAINAB ADAMU"/>
    <s v=" 04/05/2018"/>
    <n v="4"/>
    <x v="1"/>
    <x v="0"/>
    <d v="2018-05-04T00:00:00"/>
    <s v="NA/KA/MA/ZA/RA/01"/>
    <x v="0"/>
    <n v="19"/>
  </r>
  <r>
    <s v="Week 3"/>
    <s v="Northern"/>
    <s v="Nasarawa"/>
    <s v="Karu"/>
    <s v="Karu"/>
    <s v="Mararaba Gurku"/>
    <x v="1"/>
    <s v="Cluster +"/>
    <s v="Walk-in Counseling"/>
    <s v="SHAMSIYA ABUBAKAR"/>
    <s v=" 04/05/2018"/>
    <n v="4"/>
    <x v="1"/>
    <x v="0"/>
    <d v="2018-05-04T00:00:00"/>
    <s v="NA/KA/MA/SH/HA/04"/>
    <x v="0"/>
    <n v="19"/>
  </r>
  <r>
    <s v="Week 3"/>
    <s v="Northern"/>
    <s v="Nasarawa"/>
    <s v="Karu"/>
    <s v="Karu"/>
    <s v="Mararaba Gurku"/>
    <x v="1"/>
    <s v="Cluster +"/>
    <s v="Walk-in Counseling"/>
    <s v="HAFSAT IBRAHIM"/>
    <s v=" 04/05/2018"/>
    <n v="4"/>
    <x v="1"/>
    <x v="0"/>
    <d v="2018-05-04T00:00:00"/>
    <s v="NA/KA/MA/HA/FA/04"/>
    <x v="0"/>
    <n v="19"/>
  </r>
  <r>
    <s v="Week 3"/>
    <s v="Northern"/>
    <s v="Nasarawa"/>
    <s v="Karu"/>
    <s v="Karu"/>
    <s v="Mararaba Gurku"/>
    <x v="1"/>
    <s v="Cluster +"/>
    <s v="Walk-in Counseling"/>
    <s v="FAIZAH HARUNA"/>
    <s v=" 04/05/2018"/>
    <n v="4"/>
    <x v="1"/>
    <x v="0"/>
    <d v="2018-05-04T00:00:00"/>
    <s v="NA/KA/MA/FA/AS/01"/>
    <x v="0"/>
    <n v="18"/>
  </r>
  <r>
    <s v="Week 3"/>
    <s v="Northern"/>
    <s v="Nasarawa"/>
    <s v="Karu"/>
    <s v="Karu"/>
    <s v="Angwan Tiv"/>
    <x v="0"/>
    <s v="Cluster"/>
    <s v="LLH Class"/>
    <s v="AGATHA ATIM"/>
    <s v=" 05/05/2018"/>
    <n v="5"/>
    <x v="1"/>
    <x v="0"/>
    <d v="2018-05-05T00:00:00"/>
    <s v="NA/KA/NK/AG/CH/02"/>
    <x v="1"/>
    <n v="19"/>
  </r>
  <r>
    <s v="Week 3"/>
    <s v="Northern"/>
    <s v="Nasarawa"/>
    <s v="Karu"/>
    <s v="Karu"/>
    <s v="Angwan Tiv"/>
    <x v="0"/>
    <s v="Cluster"/>
    <s v="LLH Class"/>
    <s v="REJOICE JOSEPH"/>
    <s v=" 05/05/2018"/>
    <n v="5"/>
    <x v="1"/>
    <x v="0"/>
    <d v="2018-05-05T00:00:00"/>
    <s v="NA/KA/NK/RE/SA/02"/>
    <x v="1"/>
    <n v="17"/>
  </r>
  <r>
    <s v="Week 3"/>
    <s v="Northern"/>
    <s v="Nasarawa"/>
    <s v="Karu"/>
    <s v="Karu"/>
    <s v="Angwan Tiv"/>
    <x v="0"/>
    <s v="Cluster"/>
    <s v="LLH Class"/>
    <s v="MARY ZOHO"/>
    <s v=" 05/05/2018"/>
    <n v="5"/>
    <x v="1"/>
    <x v="0"/>
    <d v="2018-05-05T00:00:00"/>
    <s v="NA/KA/NK/MA/CH/02"/>
    <x v="1"/>
    <n v="15"/>
  </r>
  <r>
    <s v="Week 3"/>
    <s v="Northern"/>
    <s v="Nasarawa"/>
    <s v="Karu"/>
    <s v="Karu"/>
    <s v="Angwan Tiv"/>
    <x v="0"/>
    <s v="Cluster"/>
    <s v="LLH Class"/>
    <s v="GODIYA HASSAN"/>
    <s v=" 05/05/2018"/>
    <n v="5"/>
    <x v="1"/>
    <x v="0"/>
    <d v="2018-05-05T00:00:00"/>
    <s v="NA/KA/NK/GO/KA/03"/>
    <x v="1"/>
    <n v="16"/>
  </r>
  <r>
    <s v="Week 3"/>
    <s v="Northern"/>
    <s v="Nasarawa"/>
    <s v="Karu"/>
    <s v="Karu"/>
    <s v="Angwan Tiv"/>
    <x v="0"/>
    <s v="Cluster"/>
    <s v="LLH Class"/>
    <s v="FAITH SAMUEL"/>
    <s v=" 05/05/2018"/>
    <n v="5"/>
    <x v="1"/>
    <x v="0"/>
    <d v="2018-05-05T00:00:00"/>
    <s v="NA/KA/NK/FA/SA/01"/>
    <x v="1"/>
    <n v="19"/>
  </r>
  <r>
    <s v="Week 3"/>
    <s v="Northern"/>
    <s v="Nasarawa"/>
    <s v="Karu"/>
    <s v="Karu"/>
    <s v="Angwan Tiv"/>
    <x v="0"/>
    <s v="Cluster"/>
    <s v="LLH Class"/>
    <s v="JECINTA JOSEPH"/>
    <s v=" 05/05/2018"/>
    <n v="5"/>
    <x v="1"/>
    <x v="0"/>
    <d v="2018-05-05T00:00:00"/>
    <s v="NA/KA/NK/JE/ME/04"/>
    <x v="1"/>
    <n v="18"/>
  </r>
  <r>
    <s v="Week 3"/>
    <s v="Northern"/>
    <s v="Nasarawa"/>
    <s v="Karu"/>
    <s v="Karu"/>
    <s v="Angwan Tiv"/>
    <x v="0"/>
    <s v="Cluster"/>
    <s v="LLH Class"/>
    <s v="FAVOUR MICAH"/>
    <s v=" 05/05/2018"/>
    <n v="5"/>
    <x v="1"/>
    <x v="0"/>
    <d v="2018-05-05T00:00:00"/>
    <s v="NA/KA/NK/FA/RO/05"/>
    <x v="1"/>
    <n v="15"/>
  </r>
  <r>
    <s v="Week 3"/>
    <s v="Northern"/>
    <s v="Nasarawa"/>
    <s v="Karu"/>
    <s v="Karu"/>
    <s v="Angwan Tiv"/>
    <x v="0"/>
    <s v="Cluster"/>
    <s v="LLH Class"/>
    <s v="HAPPY MUSA"/>
    <s v=" 05/05/2018"/>
    <n v="5"/>
    <x v="1"/>
    <x v="0"/>
    <d v="2018-05-05T00:00:00"/>
    <s v="NA/KA/NK/HA/GR/01"/>
    <x v="1"/>
    <n v="15"/>
  </r>
  <r>
    <s v="Week 3"/>
    <s v="Northern"/>
    <s v="Nasarawa"/>
    <s v="Karu"/>
    <s v="Karu"/>
    <s v="Angwan Tiv"/>
    <x v="0"/>
    <s v="Cluster"/>
    <s v="LLH Class"/>
    <s v="JOYCE GANA"/>
    <s v=" 05/05/2018"/>
    <n v="5"/>
    <x v="1"/>
    <x v="0"/>
    <d v="2018-05-05T00:00:00"/>
    <s v="NA/KA/NK/JO/HA/04"/>
    <x v="1"/>
    <n v="16"/>
  </r>
  <r>
    <s v="Week 3"/>
    <s v="Northern"/>
    <s v="Nasarawa"/>
    <s v="Karu"/>
    <s v="Karu"/>
    <s v="Angwan Tiv"/>
    <x v="0"/>
    <s v="Cluster"/>
    <s v="LLH Class"/>
    <s v="PRECIOUS YONA"/>
    <s v=" 05/05/2018"/>
    <n v="5"/>
    <x v="1"/>
    <x v="0"/>
    <d v="2018-05-05T00:00:00"/>
    <s v="NA/KA/NK/PR/TA/10"/>
    <x v="1"/>
    <n v="19"/>
  </r>
  <r>
    <s v="Week 3"/>
    <s v="Northern"/>
    <s v="Nasarawa"/>
    <s v="Karu"/>
    <s v="Karu"/>
    <s v="Angwan Tiv"/>
    <x v="0"/>
    <s v="Cluster"/>
    <s v="LLH Class"/>
    <s v="HAPPY BULUS"/>
    <s v=" 05/05/2018"/>
    <n v="5"/>
    <x v="1"/>
    <x v="0"/>
    <d v="2018-05-05T00:00:00"/>
    <s v="NA/KA/NK/HA/FL/01"/>
    <x v="1"/>
    <n v="15"/>
  </r>
  <r>
    <s v="Week 3"/>
    <s v="Northern"/>
    <s v="Nasarawa"/>
    <s v="Karu"/>
    <s v="Karu"/>
    <s v="Angwan Tiv"/>
    <x v="0"/>
    <s v="Cluster"/>
    <s v="LLH Class"/>
    <s v="QUEEN JOSEPH"/>
    <s v=" 05/05/2018"/>
    <n v="5"/>
    <x v="1"/>
    <x v="0"/>
    <d v="2018-05-05T00:00:00"/>
    <s v="NA/KA/NK/QU/GR/02"/>
    <x v="1"/>
    <n v="15"/>
  </r>
  <r>
    <s v="Week 3"/>
    <s v="Northern"/>
    <s v="Nasarawa"/>
    <s v="Karu"/>
    <s v="Karu"/>
    <s v="Angwan Tiv"/>
    <x v="0"/>
    <s v="Cluster"/>
    <s v="LLH Class"/>
    <s v="GRACE JERRY"/>
    <s v=" 05/05/2018"/>
    <n v="5"/>
    <x v="1"/>
    <x v="0"/>
    <d v="2018-05-05T00:00:00"/>
    <s v="NA/KA/NK/GR/GO/01"/>
    <x v="1"/>
    <n v="19"/>
  </r>
  <r>
    <s v="Week 3"/>
    <s v="Northern"/>
    <s v="Nasarawa"/>
    <s v="Karu"/>
    <s v="Karu"/>
    <s v="Angwan Tiv"/>
    <x v="0"/>
    <s v="Cluster"/>
    <s v="LLH Class"/>
    <s v="SANTU PAUL"/>
    <s v=" 05/05/2018"/>
    <n v="5"/>
    <x v="1"/>
    <x v="0"/>
    <d v="2018-05-05T00:00:00"/>
    <s v="NA/KA/NK/SA/HE/01"/>
    <x v="1"/>
    <n v="18"/>
  </r>
  <r>
    <s v="Week 3"/>
    <s v="Northern"/>
    <s v="Nasarawa"/>
    <s v="Karu"/>
    <s v="Karu"/>
    <s v="Angwan Tiv"/>
    <x v="0"/>
    <s v="Cluster"/>
    <s v="LLH Class"/>
    <s v="FAITH DENNIS"/>
    <s v=" 05/05/2018"/>
    <n v="5"/>
    <x v="1"/>
    <x v="0"/>
    <d v="2018-05-05T00:00:00"/>
    <s v="NA/KA/NK/FA/GR/01"/>
    <x v="1"/>
    <n v="15"/>
  </r>
  <r>
    <s v="Week 3"/>
    <s v="Northern"/>
    <s v="Nasarawa"/>
    <s v="Karu"/>
    <s v="Karu"/>
    <s v="Angwan Tiv"/>
    <x v="0"/>
    <s v="Cluster"/>
    <s v="LLH Class"/>
    <s v="GIFT PETER"/>
    <s v=" 05/05/2018"/>
    <n v="5"/>
    <x v="1"/>
    <x v="0"/>
    <d v="2018-05-05T00:00:00"/>
    <s v="NA/KA/NK/GI/JO/01"/>
    <x v="1"/>
    <n v="18"/>
  </r>
  <r>
    <s v="Week 4"/>
    <s v="Northern"/>
    <s v="Nasarawa"/>
    <s v="Karu"/>
    <s v="Karu"/>
    <s v="Angwan Tiv"/>
    <x v="0"/>
    <s v="Cluster"/>
    <s v="Walk-in Counseling"/>
    <s v="PRECIOUS JONATHAN"/>
    <s v=" 09/05/2018"/>
    <n v="9"/>
    <x v="1"/>
    <x v="0"/>
    <d v="2018-05-09T00:00:00"/>
    <s v="NA/KA/NK/PR/RI/01"/>
    <x v="0"/>
    <n v="15"/>
  </r>
  <r>
    <s v="Week 4"/>
    <s v="Northern"/>
    <s v="Nasarawa"/>
    <s v="Karu"/>
    <s v="Karu"/>
    <s v="Mararaba Gurku"/>
    <x v="1"/>
    <s v="Cluster +"/>
    <s v="Walk-in Counseling"/>
    <s v="SADIYA ABDULLAHI"/>
    <s v=" 08/05/2018"/>
    <n v="8"/>
    <x v="1"/>
    <x v="0"/>
    <d v="2018-05-08T00:00:00"/>
    <s v="NA/KA/MA/SA/HA/08"/>
    <x v="0"/>
    <n v="18"/>
  </r>
  <r>
    <s v="Week 4"/>
    <s v="Northern"/>
    <s v="Nasarawa"/>
    <s v="Karu"/>
    <s v="Karu"/>
    <s v="Mararaba Gurku"/>
    <x v="1"/>
    <s v="Cluster +"/>
    <s v="Walk-in Counseling"/>
    <s v="KHADIJAT NAJIB"/>
    <s v=" 08/05/2018"/>
    <n v="8"/>
    <x v="1"/>
    <x v="0"/>
    <d v="2018-05-08T00:00:00"/>
    <s v="NA/KA/MA/KH/ME/04"/>
    <x v="0"/>
    <n v="17"/>
  </r>
  <r>
    <s v="Week 4"/>
    <s v="Northern"/>
    <s v="Nasarawa"/>
    <s v="Karu"/>
    <s v="Karu"/>
    <s v="Mararaba Gurku"/>
    <x v="1"/>
    <s v="Cluster +"/>
    <s v="Walk-in Counseling"/>
    <s v="JAMILA JAMILU"/>
    <s v=" 08/05/2018"/>
    <n v="8"/>
    <x v="1"/>
    <x v="0"/>
    <d v="2018-05-08T00:00:00"/>
    <s v="NA/KA/MA/JA/MA/03"/>
    <x v="0"/>
    <n v="19"/>
  </r>
  <r>
    <s v="Week 4"/>
    <s v="Northern"/>
    <s v="Nasarawa"/>
    <s v="Karu"/>
    <s v="Karu"/>
    <s v="Mararaba Gurku"/>
    <x v="1"/>
    <s v="Cluster +"/>
    <s v="Matasa Matan Arewa"/>
    <s v="SA'ADATU UMAR"/>
    <s v=" 08/05/2018"/>
    <n v="8"/>
    <x v="1"/>
    <x v="0"/>
    <d v="2018-05-08T00:00:00"/>
    <s v="NA/KA/MA/SA/HU/11"/>
    <x v="2"/>
    <n v="18"/>
  </r>
  <r>
    <s v="Week 4"/>
    <s v="Northern"/>
    <s v="Nasarawa"/>
    <s v="Karu"/>
    <s v="Karu"/>
    <s v="Mararaba Gurku"/>
    <x v="1"/>
    <s v="Cluster +"/>
    <s v="Matasa Matan Arewa"/>
    <s v="SAKINA BASHIR"/>
    <s v=" 08/05/2018"/>
    <n v="8"/>
    <x v="1"/>
    <x v="0"/>
    <d v="2018-05-08T00:00:00"/>
    <s v="NA/KA/MA/SA/MA/09"/>
    <x v="2"/>
    <n v="17"/>
  </r>
  <r>
    <s v="Week 4"/>
    <s v="Northern"/>
    <s v="Nasarawa"/>
    <s v="Karu"/>
    <s v="Karu"/>
    <s v="Mararaba Gurku"/>
    <x v="1"/>
    <s v="Cluster +"/>
    <s v="Matasa Matan Arewa"/>
    <s v="KHADIJA YUSUF MUSA"/>
    <s v=" 08/05/2018"/>
    <n v="8"/>
    <x v="1"/>
    <x v="0"/>
    <d v="2018-05-08T00:00:00"/>
    <s v="NA/KA/MA/KH/FA/03"/>
    <x v="2"/>
    <n v="19"/>
  </r>
  <r>
    <s v="Week 4"/>
    <s v="Northern"/>
    <s v="Nasarawa"/>
    <s v="Karu"/>
    <s v="Karu"/>
    <s v="Mararaba Gurku"/>
    <x v="1"/>
    <s v="Cluster +"/>
    <s v="Matasa Matan Arewa"/>
    <s v="FATIMA MU'AZU"/>
    <s v=" 08/05/2018"/>
    <n v="8"/>
    <x v="1"/>
    <x v="0"/>
    <d v="2018-05-08T00:00:00"/>
    <s v="NA/KA/MA/FA/AI/02"/>
    <x v="2"/>
    <n v="19"/>
  </r>
  <r>
    <s v="Week 4"/>
    <s v="Northern"/>
    <s v="Nasarawa"/>
    <s v="Karu"/>
    <s v="Karu"/>
    <s v="Mararaba Gurku"/>
    <x v="1"/>
    <s v="Cluster +"/>
    <s v="Matasa Matan Arewa"/>
    <s v="SHAFA'ATU SALE"/>
    <s v=" 08/05/2018"/>
    <n v="8"/>
    <x v="1"/>
    <x v="0"/>
    <d v="2018-05-08T00:00:00"/>
    <s v="NA/KA/MA/SH/AM/01"/>
    <x v="2"/>
    <n v="19"/>
  </r>
  <r>
    <s v="Week 4"/>
    <s v="Northern"/>
    <s v="Nasarawa"/>
    <s v="Karu"/>
    <s v="Karu"/>
    <s v="Mararaba Gurku"/>
    <x v="1"/>
    <s v="Cluster +"/>
    <s v="Walk-in Counseling"/>
    <s v="RECHEAL SIMAUL"/>
    <s v=" 09/05/2018"/>
    <n v="9"/>
    <x v="1"/>
    <x v="0"/>
    <d v="2018-05-09T00:00:00"/>
    <s v="NA/KA/MA/RE/RA/02"/>
    <x v="0"/>
    <n v="19"/>
  </r>
  <r>
    <s v="Week 4"/>
    <s v="Northern"/>
    <s v="Nasarawa"/>
    <s v="Karu"/>
    <s v="Karu"/>
    <s v="Mararaba Gurku"/>
    <x v="1"/>
    <s v="Cluster +"/>
    <s v="Walk-in Counseling"/>
    <s v="HABIBA NASIR"/>
    <s v=" 09/05/2018"/>
    <n v="9"/>
    <x v="1"/>
    <x v="0"/>
    <d v="2018-05-09T00:00:00"/>
    <s v="NA/KA/MA/HA/HA/01"/>
    <x v="0"/>
    <n v="19"/>
  </r>
  <r>
    <s v="Week 4"/>
    <s v="Northern"/>
    <s v="Nasarawa"/>
    <s v="Karu"/>
    <s v="Karu"/>
    <s v="Mararaba Gurku"/>
    <x v="1"/>
    <s v="Cluster +"/>
    <s v="Walk-in Counseling"/>
    <s v="NAJA'ATU ABUBAKAR"/>
    <s v=" 09/05/2018"/>
    <n v="9"/>
    <x v="1"/>
    <x v="0"/>
    <d v="2018-05-09T00:00:00"/>
    <s v="NA/KA/MA/NA/RU/05"/>
    <x v="0"/>
    <n v="17"/>
  </r>
  <r>
    <s v="Week 4"/>
    <s v="Northern"/>
    <s v="Nasarawa"/>
    <s v="Karu"/>
    <s v="Karu"/>
    <s v="Mararaba Gurku"/>
    <x v="1"/>
    <s v="Cluster +"/>
    <s v="Walk-in Counseling"/>
    <s v="HAUWA AWAL"/>
    <s v=" 09/05/2018"/>
    <n v="9"/>
    <x v="1"/>
    <x v="0"/>
    <d v="2018-05-09T00:00:00"/>
    <s v="NA/KA/MA/HA/ZA/01"/>
    <x v="0"/>
    <n v="18"/>
  </r>
  <r>
    <s v="Week 4"/>
    <s v="Northern"/>
    <s v="Nasarawa"/>
    <s v="Karu"/>
    <s v="Karu"/>
    <s v="Mararaba Gurku"/>
    <x v="1"/>
    <s v="Cluster +"/>
    <s v="Walk-in Counseling"/>
    <s v="SALIMA ABDULLAHI"/>
    <s v=" 09/05/2018"/>
    <n v="9"/>
    <x v="1"/>
    <x v="0"/>
    <d v="2018-05-09T00:00:00"/>
    <s v="NA/KA/MA/SA/RA/02"/>
    <x v="0"/>
    <n v="18"/>
  </r>
  <r>
    <s v="Week 4"/>
    <s v="Northern"/>
    <s v="Nasarawa"/>
    <s v="Karu"/>
    <s v="Karu"/>
    <s v="Mararaba Gurku"/>
    <x v="1"/>
    <s v="Cluster +"/>
    <s v="Walk-in Counseling"/>
    <s v="FEDELIA VINCENT"/>
    <s v=" 10/05/2018"/>
    <n v="10"/>
    <x v="1"/>
    <x v="0"/>
    <d v="2018-05-10T00:00:00"/>
    <s v="NA/KA/MA/FE/VI/04"/>
    <x v="0"/>
    <n v="18"/>
  </r>
  <r>
    <s v="Week 4"/>
    <s v="Northern"/>
    <s v="Nasarawa"/>
    <s v="Karu"/>
    <s v="Karu"/>
    <s v="Mararaba Gurku"/>
    <x v="1"/>
    <s v="Cluster +"/>
    <s v="Walk-in Counseling"/>
    <s v="FATIMA USMAN"/>
    <s v=" 10/05/2018"/>
    <n v="10"/>
    <x v="1"/>
    <x v="0"/>
    <d v="2018-05-10T00:00:00"/>
    <s v="NA/KA/MA/FA/SU/01"/>
    <x v="0"/>
    <n v="18"/>
  </r>
  <r>
    <s v="Week 4"/>
    <s v="Northern"/>
    <s v="Nasarawa"/>
    <s v="Karu"/>
    <s v="Karu"/>
    <s v="Mararaba Gurku"/>
    <x v="1"/>
    <s v="Cluster +"/>
    <s v="Walk-in Counseling"/>
    <s v="MURJA ADAMU"/>
    <s v=" 10/05/2018"/>
    <n v="10"/>
    <x v="1"/>
    <x v="0"/>
    <d v="2018-05-10T00:00:00"/>
    <s v="NA/KA/MA/MU/MA/02"/>
    <x v="0"/>
    <n v="19"/>
  </r>
  <r>
    <s v="Week 4"/>
    <s v="Northern"/>
    <s v="Nasarawa"/>
    <s v="Karu"/>
    <s v="Karu"/>
    <s v="Mararaba Gurku"/>
    <x v="1"/>
    <s v="Cluster +"/>
    <s v="Walk-in Counseling"/>
    <s v="AISHA LABARAN"/>
    <s v=" 11/05/2018"/>
    <n v="11"/>
    <x v="1"/>
    <x v="0"/>
    <d v="2018-05-11T00:00:00"/>
    <s v="NA/KA/MA/AI/HA/02"/>
    <x v="0"/>
    <n v="18"/>
  </r>
  <r>
    <s v="Week 4"/>
    <s v="Northern"/>
    <s v="Nasarawa"/>
    <s v="Karu"/>
    <s v="Karu"/>
    <s v="Mararaba Gurku"/>
    <x v="1"/>
    <s v="Cluster +"/>
    <s v="Walk-in Counseling"/>
    <s v="AMINA ALI"/>
    <s v=" 11/05/2018"/>
    <n v="11"/>
    <x v="1"/>
    <x v="0"/>
    <d v="2018-05-11T00:00:00"/>
    <s v="NA/KA/MA/AM/RA/04"/>
    <x v="0"/>
    <n v="17"/>
  </r>
  <r>
    <s v="Week 4"/>
    <s v="Northern"/>
    <s v="Nasarawa"/>
    <s v="Karu"/>
    <s v="Karu"/>
    <s v="Mararaba Gurku"/>
    <x v="1"/>
    <s v="Cluster +"/>
    <s v="Walk-in Counseling"/>
    <s v="FOLUKE ADEFEMI"/>
    <s v=" 11/05/2018"/>
    <n v="11"/>
    <x v="1"/>
    <x v="0"/>
    <d v="2018-05-11T00:00:00"/>
    <s v="NA/KA/MA/FO/FA/06"/>
    <x v="0"/>
    <n v="19"/>
  </r>
  <r>
    <s v="Week 4"/>
    <s v="Northern"/>
    <s v="Nasarawa"/>
    <s v="Karu"/>
    <s v="Karu"/>
    <s v="Mararaba Gurku"/>
    <x v="1"/>
    <s v="Cluster +"/>
    <s v="Walk-in Counseling"/>
    <s v="PATRICIA JACOB"/>
    <s v=" 11/05/2018"/>
    <n v="11"/>
    <x v="1"/>
    <x v="0"/>
    <d v="2018-05-11T00:00:00"/>
    <s v="NA/KA/MA/PA/MA/02"/>
    <x v="0"/>
    <n v="19"/>
  </r>
  <r>
    <s v="Week 4"/>
    <s v="Northern"/>
    <s v="Nasarawa"/>
    <s v="Karu"/>
    <s v="Karu"/>
    <s v="Mararaba Gurku"/>
    <x v="1"/>
    <s v="Cluster +"/>
    <s v="Matasa Matan Arewa"/>
    <s v="FATIMA USMAN"/>
    <s v=" 11/05/2018"/>
    <n v="11"/>
    <x v="1"/>
    <x v="0"/>
    <d v="2018-05-11T00:00:00"/>
    <s v="NA/KA/MA/FA/SU/01"/>
    <x v="2"/>
    <n v="18"/>
  </r>
  <r>
    <s v="Week 4"/>
    <s v="Northern"/>
    <s v="Nasarawa"/>
    <s v="Karu"/>
    <s v="Karu"/>
    <s v="Mararaba Gurku"/>
    <x v="1"/>
    <s v="Cluster +"/>
    <s v="Matasa Matan Arewa"/>
    <s v="HANIFA BELLO"/>
    <s v=" 11/05/2018"/>
    <n v="11"/>
    <x v="1"/>
    <x v="0"/>
    <d v="2018-05-11T00:00:00"/>
    <s v="NA/KA/MA/HA/AM/01"/>
    <x v="2"/>
    <n v="19"/>
  </r>
  <r>
    <s v="Week 4"/>
    <s v="Northern"/>
    <s v="Nasarawa"/>
    <s v="Karu"/>
    <s v="Karu"/>
    <s v="Mararaba Gurku"/>
    <x v="1"/>
    <s v="Cluster +"/>
    <s v="Matasa Matan Arewa"/>
    <s v="HAFSAT ABUBAKAR"/>
    <s v=" 11/05/2018"/>
    <n v="11"/>
    <x v="1"/>
    <x v="0"/>
    <d v="2018-05-11T00:00:00"/>
    <s v="NA/KA/MA/HA/HA/07"/>
    <x v="2"/>
    <n v="19"/>
  </r>
  <r>
    <s v="Week 4"/>
    <s v="Northern"/>
    <s v="Nasarawa"/>
    <s v="Karu"/>
    <s v="Karu"/>
    <s v="Mararaba Gurku"/>
    <x v="1"/>
    <s v="Cluster +"/>
    <s v="Matasa Matan Arewa"/>
    <s v="HALIMA ISAH"/>
    <s v=" 11/05/2018"/>
    <n v="11"/>
    <x v="1"/>
    <x v="0"/>
    <d v="2018-05-11T00:00:00"/>
    <s v="NA/KA/MA/HA/HA/07"/>
    <x v="2"/>
    <n v="19"/>
  </r>
  <r>
    <s v="Week 4"/>
    <s v="Northern"/>
    <s v="Nasarawa"/>
    <s v="Karu"/>
    <s v="Karu"/>
    <s v="Mararaba Gurku"/>
    <x v="1"/>
    <s v="Cluster +"/>
    <s v="Matasa Matan Arewa"/>
    <s v="FATIMA UMAR"/>
    <s v=" 11/05/2018"/>
    <n v="11"/>
    <x v="1"/>
    <x v="0"/>
    <d v="2018-05-11T00:00:00"/>
    <s v="NA/KA/MA/FA/KA/01"/>
    <x v="2"/>
    <n v="19"/>
  </r>
  <r>
    <s v="Week 4"/>
    <s v="Northern"/>
    <s v="Nasarawa"/>
    <s v="Karu"/>
    <s v="Karu"/>
    <s v="Mararaba Gurku"/>
    <x v="1"/>
    <s v="Cluster +"/>
    <s v="Matasa Matan Arewa"/>
    <s v="ZAKIYA IBRAHIM"/>
    <s v=" 11/05/2018"/>
    <n v="11"/>
    <x v="1"/>
    <x v="0"/>
    <d v="2018-05-11T00:00:00"/>
    <s v="NA/KA/MA/ZA/FA/06"/>
    <x v="2"/>
    <n v="18"/>
  </r>
  <r>
    <s v="Week 4"/>
    <s v="Northern"/>
    <s v="Nasarawa"/>
    <s v="Karu"/>
    <s v="Karu"/>
    <s v="Mararaba Gurku"/>
    <x v="1"/>
    <s v="Cluster +"/>
    <s v="Matasa Matan Arewa"/>
    <s v="UMMI NURA"/>
    <s v=" 11/05/2018"/>
    <n v="11"/>
    <x v="1"/>
    <x v="0"/>
    <d v="2018-05-11T00:00:00"/>
    <s v="NA/KA/MA/UM/AM/04"/>
    <x v="2"/>
    <n v="19"/>
  </r>
  <r>
    <s v="Week 4"/>
    <s v="Northern"/>
    <s v="Nasarawa"/>
    <s v="Karu"/>
    <s v="Karu"/>
    <s v="Mararaba Gurku"/>
    <x v="1"/>
    <s v="Cluster +"/>
    <s v="Matasa Matan Arewa"/>
    <s v="RUHAMANATU YUSHA'U"/>
    <s v=" 11/05/2018"/>
    <n v="11"/>
    <x v="1"/>
    <x v="0"/>
    <d v="2018-05-11T00:00:00"/>
    <s v="NA/KA/MA/RU/HA/02"/>
    <x v="2"/>
    <n v="19"/>
  </r>
  <r>
    <s v="Week 4"/>
    <s v="Northern"/>
    <s v="Nasarawa"/>
    <s v="Karu"/>
    <s v="Karu"/>
    <s v="Mararaba Gurku"/>
    <x v="1"/>
    <s v="Cluster +"/>
    <s v="Matasa Matan Arewa"/>
    <s v="JAMILA IDRIS"/>
    <s v=" 11/05/2018"/>
    <n v="11"/>
    <x v="1"/>
    <x v="0"/>
    <d v="2018-05-11T00:00:00"/>
    <s v="NA/KA/MA/JA/FA/08"/>
    <x v="2"/>
    <n v="19"/>
  </r>
  <r>
    <s v="Week 4"/>
    <s v="Northern"/>
    <s v="Nasarawa"/>
    <s v="Karu"/>
    <s v="Karu"/>
    <s v="Mararaba Gurku"/>
    <x v="1"/>
    <s v="Cluster +"/>
    <s v="Matasa Matan Arewa"/>
    <s v="HABIBA HARUNA"/>
    <s v=" 11/05/2018"/>
    <n v="11"/>
    <x v="1"/>
    <x v="0"/>
    <d v="2018-05-11T00:00:00"/>
    <s v="NA/KA/MA/HA/SA/03"/>
    <x v="2"/>
    <n v="19"/>
  </r>
  <r>
    <s v="Week 4"/>
    <s v="Northern"/>
    <s v="Nasarawa"/>
    <s v="Karu"/>
    <s v="Karu"/>
    <s v="Mararaba Gurku"/>
    <x v="1"/>
    <s v="Cluster +"/>
    <s v="Matasa Matan Arewa"/>
    <s v="AISHA SALEH"/>
    <s v=" 11/05/2018"/>
    <n v="11"/>
    <x v="1"/>
    <x v="0"/>
    <d v="2018-05-11T00:00:00"/>
    <s v="NA/KA/MA/AI/FA/06"/>
    <x v="2"/>
    <n v="19"/>
  </r>
  <r>
    <s v="Week 4"/>
    <s v="Northern"/>
    <s v="Nasarawa"/>
    <s v="Karu"/>
    <s v="Karu"/>
    <s v="Mararaba Gurku"/>
    <x v="1"/>
    <s v="Cluster +"/>
    <s v="Matasa Matan Arewa"/>
    <s v="MARWANATU MOHAMMED"/>
    <s v=" 11/05/2018"/>
    <n v="11"/>
    <x v="1"/>
    <x v="0"/>
    <d v="2018-05-11T00:00:00"/>
    <s v="NA/KA/MA/MA/FA/05"/>
    <x v="2"/>
    <n v="19"/>
  </r>
  <r>
    <s v="Week 4"/>
    <s v="Northern"/>
    <s v="Nasarawa"/>
    <s v="Karu"/>
    <s v="Karu"/>
    <s v="Angwan Tiv"/>
    <x v="0"/>
    <s v="Cluster"/>
    <s v="LLH Class"/>
    <s v="PEACE IJWOH"/>
    <s v=" 12/05/2018"/>
    <n v="12"/>
    <x v="1"/>
    <x v="0"/>
    <d v="2018-05-12T00:00:00"/>
    <s v="NA/KA/NK/PE/JU/03"/>
    <x v="1"/>
    <n v="18"/>
  </r>
  <r>
    <s v="Week 4"/>
    <s v="Northern"/>
    <s v="Nasarawa"/>
    <s v="Karu"/>
    <s v="Karu"/>
    <s v="Angwan Tiv"/>
    <x v="0"/>
    <s v="Cluster"/>
    <s v="LLH Class"/>
    <s v="ANITA ADEBAYO"/>
    <s v=" 12/05/2018"/>
    <n v="12"/>
    <x v="1"/>
    <x v="0"/>
    <d v="2018-05-12T00:00:00"/>
    <s v="NA/KA/NK/AN/JO/02"/>
    <x v="1"/>
    <n v="15"/>
  </r>
  <r>
    <s v="Week 4"/>
    <s v="Northern"/>
    <s v="Nasarawa"/>
    <s v="Karu"/>
    <s v="Karu"/>
    <s v="Angwan Tiv"/>
    <x v="0"/>
    <s v="Cluster"/>
    <s v="LLH Class"/>
    <s v="JOY LUKA"/>
    <s v=" 12/05/2018"/>
    <n v="12"/>
    <x v="1"/>
    <x v="0"/>
    <d v="2018-05-12T00:00:00"/>
    <s v="NA/KA/NK/JO/BL/01"/>
    <x v="1"/>
    <n v="15"/>
  </r>
  <r>
    <s v="Week 4"/>
    <s v="Northern"/>
    <s v="Nasarawa"/>
    <s v="Karu"/>
    <s v="Karu"/>
    <s v="Angwan Tiv"/>
    <x v="0"/>
    <s v="Cluster"/>
    <s v="LLH Class"/>
    <s v="QUEEN JOSEPH"/>
    <s v=" 12/05/2018"/>
    <n v="12"/>
    <x v="1"/>
    <x v="0"/>
    <d v="2018-05-12T00:00:00"/>
    <s v="NA/KA/NK/QU/GR/02"/>
    <x v="1"/>
    <n v="15"/>
  </r>
  <r>
    <s v="Week 4"/>
    <s v="Northern"/>
    <s v="Nasarawa"/>
    <s v="Karu"/>
    <s v="Karu"/>
    <s v="Angwan Tiv"/>
    <x v="0"/>
    <s v="Cluster"/>
    <s v="LLH Class"/>
    <s v="HAPPY BULUS"/>
    <s v=" 12/05/2018"/>
    <n v="12"/>
    <x v="1"/>
    <x v="0"/>
    <d v="2018-05-12T00:00:00"/>
    <s v="NA/KA/NK/HA/FL/01"/>
    <x v="1"/>
    <n v="15"/>
  </r>
  <r>
    <s v="Week 4"/>
    <s v="Northern"/>
    <s v="Nasarawa"/>
    <s v="Karu"/>
    <s v="Karu"/>
    <s v="Angwan Tiv"/>
    <x v="0"/>
    <s v="Cluster"/>
    <s v="LLH Class"/>
    <s v="JOYCE GANA"/>
    <s v=" 12/05/2018"/>
    <n v="12"/>
    <x v="1"/>
    <x v="0"/>
    <d v="2018-05-12T00:00:00"/>
    <s v="NA/KA/NK/JO/HA/04"/>
    <x v="1"/>
    <n v="16"/>
  </r>
  <r>
    <s v="Week 4"/>
    <s v="Northern"/>
    <s v="Nasarawa"/>
    <s v="Karu"/>
    <s v="Karu"/>
    <s v="Angwan Tiv"/>
    <x v="0"/>
    <s v="Cluster"/>
    <s v="LLH Class"/>
    <s v="GODIYA HASSAN"/>
    <s v=" 12/05/2018"/>
    <n v="12"/>
    <x v="1"/>
    <x v="0"/>
    <d v="2018-05-12T00:00:00"/>
    <s v="NA/KA/NK/GO/KA/03"/>
    <x v="1"/>
    <n v="16"/>
  </r>
  <r>
    <s v="Week 4"/>
    <s v="Northern"/>
    <s v="Nasarawa"/>
    <s v="Karu"/>
    <s v="Karu"/>
    <s v="Angwan Tiv"/>
    <x v="0"/>
    <s v="Cluster"/>
    <s v="LLH Class"/>
    <s v="FAVOUR PHILIP"/>
    <s v=" 12/05/2018"/>
    <n v="12"/>
    <x v="1"/>
    <x v="0"/>
    <d v="2018-05-12T00:00:00"/>
    <s v="NA/KA/NK/FA/MA/03"/>
    <x v="1"/>
    <n v="15"/>
  </r>
  <r>
    <s v="Week 4"/>
    <s v="Northern"/>
    <s v="Nasarawa"/>
    <s v="Karu"/>
    <s v="Karu"/>
    <s v="Angwan Tiv"/>
    <x v="0"/>
    <s v="Cluster"/>
    <s v="LLH Class"/>
    <s v="REJOICE DANJUMA"/>
    <s v=" 12/05/2018"/>
    <n v="12"/>
    <x v="1"/>
    <x v="0"/>
    <d v="2018-05-12T00:00:00"/>
    <s v="NA/KA/NK/RE/BL/05"/>
    <x v="1"/>
    <n v="16"/>
  </r>
  <r>
    <s v="Week 4"/>
    <s v="Northern"/>
    <s v="Nasarawa"/>
    <s v="Karu"/>
    <s v="Karu"/>
    <s v="Angwan Tiv"/>
    <x v="0"/>
    <s v="Cluster"/>
    <s v="LLH Class"/>
    <s v="JANET NUHU"/>
    <s v=" 12/05/2018"/>
    <n v="12"/>
    <x v="1"/>
    <x v="0"/>
    <d v="2018-05-12T00:00:00"/>
    <s v="NA/KA/NK/JA/TI/04"/>
    <x v="1"/>
    <n v="19"/>
  </r>
  <r>
    <s v="Week 4"/>
    <s v="Northern"/>
    <s v="Nasarawa"/>
    <s v="Karu"/>
    <s v="Karu"/>
    <s v="Angwan Tiv"/>
    <x v="0"/>
    <s v="Cluster"/>
    <s v="LLH Class"/>
    <s v="FAITH DENNIS"/>
    <s v=" 12/05/2018"/>
    <n v="12"/>
    <x v="1"/>
    <x v="0"/>
    <d v="2018-05-12T00:00:00"/>
    <s v="NA/KA/NK/FA/GR/01"/>
    <x v="1"/>
    <n v="15"/>
  </r>
  <r>
    <s v="Week 4"/>
    <s v="Northern"/>
    <s v="Nasarawa"/>
    <s v="Karu"/>
    <s v="Karu"/>
    <s v="Angwan Tiv"/>
    <x v="0"/>
    <s v="Cluster"/>
    <s v="LLH Class"/>
    <s v="GIFT PETER"/>
    <s v=" 12/05/2018"/>
    <n v="12"/>
    <x v="1"/>
    <x v="0"/>
    <d v="2018-05-12T00:00:00"/>
    <s v="NA/KA/NK/GI/JO/01"/>
    <x v="1"/>
    <n v="18"/>
  </r>
  <r>
    <s v="Week 4"/>
    <s v="Northern"/>
    <s v="Nasarawa"/>
    <s v="Karu"/>
    <s v="Karu"/>
    <s v="Angwan Tiv"/>
    <x v="0"/>
    <s v="Cluster"/>
    <s v="LLH Class"/>
    <s v="JUDITH BENTU"/>
    <s v=" 12/05/2018"/>
    <n v="12"/>
    <x v="1"/>
    <x v="0"/>
    <d v="2018-05-12T00:00:00"/>
    <s v="NA/KA/NK/JU/RA/01"/>
    <x v="1"/>
    <n v="15"/>
  </r>
  <r>
    <s v="Week 5"/>
    <s v="Northern"/>
    <s v="Nasarawa"/>
    <s v="Karu"/>
    <s v="Karu"/>
    <s v="Angwan Tiv"/>
    <x v="0"/>
    <s v="Cluster"/>
    <s v="Walk-in Counseling"/>
    <s v="AMOS JANET"/>
    <s v="14/05/2018"/>
    <n v="14"/>
    <x v="1"/>
    <x v="0"/>
    <d v="2018-05-14T00:00:00"/>
    <s v="NA/KA/NK/JA/RE/12"/>
    <x v="0"/>
    <n v="19"/>
  </r>
  <r>
    <s v="Week 5"/>
    <s v="Northern"/>
    <s v="Nasarawa"/>
    <s v="Karu"/>
    <s v="Karu"/>
    <s v="Angwan Tiv"/>
    <x v="0"/>
    <s v="Cluster"/>
    <s v="Walk-in Counseling"/>
    <s v="ESTHER AUGUSTINE"/>
    <s v="15/05/2018"/>
    <n v="15"/>
    <x v="1"/>
    <x v="0"/>
    <d v="2018-05-15T00:00:00"/>
    <s v="NA/KA/NK/ES/MA/05"/>
    <x v="0"/>
    <n v="17"/>
  </r>
  <r>
    <s v="Week 5"/>
    <s v="Northern"/>
    <s v="Nasarawa"/>
    <s v="Karu"/>
    <s v="Karu"/>
    <s v="Angwan Tiv"/>
    <x v="0"/>
    <s v="Cluster"/>
    <s v="Walk-in Counseling"/>
    <s v="MARIAM OMAR"/>
    <s v="16/05/2018"/>
    <n v="16"/>
    <x v="1"/>
    <x v="0"/>
    <d v="2018-05-16T00:00:00"/>
    <s v="NA/KA/NK/MA/MO/02"/>
    <x v="0"/>
    <n v="17"/>
  </r>
  <r>
    <s v="Week 5"/>
    <s v="Northern"/>
    <s v="Nasarawa"/>
    <s v="Karu"/>
    <s v="Karu"/>
    <s v="Angwan Tiv"/>
    <x v="0"/>
    <s v="Cluster"/>
    <s v="Walk-in Counseling"/>
    <s v="JUDITH EMMANUEL"/>
    <s v="16/05/2018"/>
    <n v="16"/>
    <x v="1"/>
    <x v="0"/>
    <d v="2018-05-16T00:00:00"/>
    <s v="NA/KA/NK/JU/CH/01"/>
    <x v="0"/>
    <n v="19"/>
  </r>
  <r>
    <s v="Week 5"/>
    <s v="Northern"/>
    <s v="Nasarawa"/>
    <s v="Karu"/>
    <s v="Karu"/>
    <s v="Angwan Tiv"/>
    <x v="0"/>
    <s v="Cluster"/>
    <s v="Walk-in Counseling"/>
    <s v="PATIENCE DANJUMA"/>
    <s v="16/05/2018"/>
    <n v="16"/>
    <x v="1"/>
    <x v="0"/>
    <d v="2018-05-16T00:00:00"/>
    <s v="NA/KA/NK/PA/BL/01"/>
    <x v="0"/>
    <n v="18"/>
  </r>
  <r>
    <s v="Week 5"/>
    <s v="Northern"/>
    <s v="Nasarawa"/>
    <s v="Karu"/>
    <s v="Karu"/>
    <s v="Angwan Tiv"/>
    <x v="0"/>
    <s v="Cluster"/>
    <s v="Walk-in Counseling"/>
    <s v="DORATHY M BAWA"/>
    <s v="16/05/2018"/>
    <n v="16"/>
    <x v="1"/>
    <x v="0"/>
    <d v="2018-05-16T00:00:00"/>
    <s v="NA/KA/NK/DO/GL/01"/>
    <x v="0"/>
    <n v="17"/>
  </r>
  <r>
    <s v="Week 5"/>
    <s v="Northern"/>
    <s v="Nasarawa"/>
    <s v="Karu"/>
    <s v="Karu"/>
    <s v="Angwan Tiv"/>
    <x v="0"/>
    <s v="Cluster"/>
    <s v="Walk-in Counseling"/>
    <s v="QUEEN TERNA"/>
    <s v="17/05/2018"/>
    <n v="17"/>
    <x v="1"/>
    <x v="0"/>
    <d v="2018-05-17T00:00:00"/>
    <s v="NA/KA/NK/QU/MS/01"/>
    <x v="0"/>
    <n v="19"/>
  </r>
  <r>
    <s v="Week 5"/>
    <s v="Northern"/>
    <s v="Nasarawa"/>
    <s v="Karu"/>
    <s v="Karu"/>
    <s v="Angwan Tiv"/>
    <x v="0"/>
    <s v="Cluster"/>
    <s v="Walk-in Counseling"/>
    <s v="HEMBERDOON TERNA"/>
    <s v="17/05/2018"/>
    <n v="17"/>
    <x v="1"/>
    <x v="0"/>
    <d v="2018-05-17T00:00:00"/>
    <s v="NA/KA/NK/HE/MS/02"/>
    <x v="0"/>
    <n v="16"/>
  </r>
  <r>
    <s v="Week 5"/>
    <s v="Northern"/>
    <s v="Nasarawa"/>
    <s v="Karu"/>
    <s v="Karu"/>
    <s v="Angwan Tiv"/>
    <x v="0"/>
    <s v="Cluster"/>
    <s v="Walk-in Counseling"/>
    <s v="ESTHER BABA"/>
    <s v="18/05/2018"/>
    <n v="18"/>
    <x v="1"/>
    <x v="0"/>
    <d v="2018-05-18T00:00:00"/>
    <s v="NA/KA/NK/ES/SA/05"/>
    <x v="0"/>
    <n v="17"/>
  </r>
  <r>
    <s v="Week 5"/>
    <s v="Northern"/>
    <s v="Nasarawa"/>
    <s v="Karu"/>
    <s v="Karu"/>
    <s v="Angwan Tiv"/>
    <x v="0"/>
    <s v="Cluster"/>
    <s v="LLH Class"/>
    <s v="PEACE IJWOH"/>
    <s v="19/05/2018"/>
    <n v="19"/>
    <x v="1"/>
    <x v="0"/>
    <d v="2018-05-19T00:00:00"/>
    <s v="NA/KA/NK/PE/JU/03"/>
    <x v="1"/>
    <n v="18"/>
  </r>
  <r>
    <s v="Week 5"/>
    <s v="Northern"/>
    <s v="Nasarawa"/>
    <s v="Karu"/>
    <s v="Karu"/>
    <s v="Angwan Tiv"/>
    <x v="0"/>
    <s v="Cluster"/>
    <s v="LLH Class"/>
    <s v="BLESSING JONATHAN"/>
    <s v="19/05/2018"/>
    <n v="19"/>
    <x v="1"/>
    <x v="0"/>
    <d v="2018-05-19T00:00:00"/>
    <s v="NA/KA/NK/BL/MA/01"/>
    <x v="1"/>
    <n v="15"/>
  </r>
  <r>
    <s v="Week 5"/>
    <s v="Northern"/>
    <s v="Nasarawa"/>
    <s v="Karu"/>
    <s v="Karu"/>
    <s v="Angwan Tiv"/>
    <x v="0"/>
    <s v="Cluster"/>
    <s v="LLH Class"/>
    <s v="VERONICA AUDU"/>
    <s v="19/05/2018"/>
    <n v="19"/>
    <x v="1"/>
    <x v="0"/>
    <d v="2018-05-19T00:00:00"/>
    <s v="NA/KA/NK/VE/PA/03"/>
    <x v="1"/>
    <n v="15"/>
  </r>
  <r>
    <s v="Week 5"/>
    <s v="Northern"/>
    <s v="Nasarawa"/>
    <s v="Karu"/>
    <s v="Karu"/>
    <s v="Angwan Tiv"/>
    <x v="0"/>
    <s v="Cluster"/>
    <s v="LLH Class"/>
    <s v="JULIANA KYAUTA"/>
    <s v="19/05/2018"/>
    <n v="19"/>
    <x v="1"/>
    <x v="0"/>
    <d v="2018-05-19T00:00:00"/>
    <s v="NA/KA/NK/JU/TI/04"/>
    <x v="1"/>
    <n v="15"/>
  </r>
  <r>
    <s v="Week 5"/>
    <s v="Northern"/>
    <s v="Nasarawa"/>
    <s v="Karu"/>
    <s v="Karu"/>
    <s v="Angwan Tiv"/>
    <x v="0"/>
    <s v="Cluster"/>
    <s v="LLH Class"/>
    <s v="ANITA ADEBAYO"/>
    <s v="19/05/2018"/>
    <n v="19"/>
    <x v="1"/>
    <x v="0"/>
    <d v="2018-05-19T00:00:00"/>
    <s v="NA/KA/NK/AN/JO/02"/>
    <x v="1"/>
    <n v="15"/>
  </r>
  <r>
    <s v="Week 5"/>
    <s v="Northern"/>
    <s v="Nasarawa"/>
    <s v="Karu"/>
    <s v="Karu"/>
    <s v="Angwan Tiv"/>
    <x v="0"/>
    <s v="Cluster"/>
    <s v="LLH Class"/>
    <s v="BLESSING JOSHUA"/>
    <s v="19/05/2018"/>
    <n v="19"/>
    <x v="1"/>
    <x v="0"/>
    <d v="2018-05-19T00:00:00"/>
    <s v="NA/KA/NK/BL/JU/01"/>
    <x v="1"/>
    <n v="16"/>
  </r>
  <r>
    <s v="Week 5"/>
    <s v="Northern"/>
    <s v="Nasarawa"/>
    <s v="Karu"/>
    <s v="Karu"/>
    <s v="Angwan Tiv"/>
    <x v="0"/>
    <s v="Cluster"/>
    <s v="LLH Class"/>
    <s v="JENIFER JOSHUA"/>
    <s v="19/05/2018"/>
    <n v="19"/>
    <x v="1"/>
    <x v="0"/>
    <d v="2018-05-19T00:00:00"/>
    <s v="NA/KA/NK/JE/JU/02"/>
    <x v="1"/>
    <n v="15"/>
  </r>
  <r>
    <s v="Week 5"/>
    <s v="Northern"/>
    <s v="Nasarawa"/>
    <s v="Karu"/>
    <s v="Karu"/>
    <s v="Angwan Tiv"/>
    <x v="0"/>
    <s v="Cluster"/>
    <s v="LLH Class"/>
    <s v="ESTHER BABA"/>
    <s v="19/05/2018"/>
    <n v="19"/>
    <x v="1"/>
    <x v="0"/>
    <d v="2018-05-19T00:00:00"/>
    <s v="NA/KA/NK/ES/SA/05"/>
    <x v="1"/>
    <n v="17"/>
  </r>
  <r>
    <s v="Week 5"/>
    <s v="Northern"/>
    <s v="Nasarawa"/>
    <s v="Karu"/>
    <s v="Karu"/>
    <s v="Angwan Tiv"/>
    <x v="0"/>
    <s v="Cluster"/>
    <s v="LLH Class"/>
    <s v="JECINTA EMMANUEL"/>
    <s v="19/05/2018"/>
    <n v="19"/>
    <x v="1"/>
    <x v="0"/>
    <d v="2018-05-19T00:00:00"/>
    <s v="NA/KA/NK/JE/ES/02"/>
    <x v="1"/>
    <n v="15"/>
  </r>
  <r>
    <s v="Week 5"/>
    <s v="Northern"/>
    <s v="Nasarawa"/>
    <s v="Karu"/>
    <s v="Karu"/>
    <s v="Angwan Tiv"/>
    <x v="0"/>
    <s v="Cluster"/>
    <s v="LLH Class"/>
    <s v="PRECIOUS BULUS"/>
    <s v="19/05/2018"/>
    <n v="19"/>
    <x v="1"/>
    <x v="0"/>
    <d v="2018-05-19T00:00:00"/>
    <s v="NA/KA/NK/PR/NA/03"/>
    <x v="1"/>
    <n v="15"/>
  </r>
  <r>
    <s v="Week 5"/>
    <s v="Northern"/>
    <s v="Nasarawa"/>
    <s v="Karu"/>
    <s v="Karu"/>
    <s v="Angwan Tiv"/>
    <x v="0"/>
    <s v="Cluster"/>
    <s v="LLH Class"/>
    <s v="JUDITH BENTU"/>
    <s v="19/05/2018"/>
    <n v="19"/>
    <x v="1"/>
    <x v="0"/>
    <d v="2018-05-19T00:00:00"/>
    <s v="NA/KA/NK/JU/RA/01"/>
    <x v="1"/>
    <n v="15"/>
  </r>
  <r>
    <s v="Week 5"/>
    <s v="Northern"/>
    <s v="Nasarawa"/>
    <s v="Karu"/>
    <s v="Karu"/>
    <s v="Angwan Tiv"/>
    <x v="0"/>
    <s v="Cluster"/>
    <s v="LLH Class"/>
    <s v="ANNA GIDEON"/>
    <s v="19/05/2018"/>
    <n v="19"/>
    <x v="1"/>
    <x v="0"/>
    <d v="2018-05-19T00:00:00"/>
    <s v="NA/KA/NK/AN/RI/02"/>
    <x v="1"/>
    <n v="15"/>
  </r>
  <r>
    <s v="Week 5"/>
    <s v="Northern"/>
    <s v="Nasarawa"/>
    <s v="Karu"/>
    <s v="Karu"/>
    <s v="Angwan Tiv"/>
    <x v="0"/>
    <s v="Cluster"/>
    <s v="LLH Class"/>
    <s v="MERCY TANKO K"/>
    <s v="19/05/2018"/>
    <n v="19"/>
    <x v="1"/>
    <x v="0"/>
    <d v="2018-05-19T00:00:00"/>
    <s v="NA/KA/NK/ME/LA/01"/>
    <x v="1"/>
    <n v="19"/>
  </r>
  <r>
    <s v="Week 5"/>
    <s v="Northern"/>
    <s v="Nasarawa"/>
    <s v="Karu"/>
    <s v="Karu"/>
    <s v="Angwan Tiv"/>
    <x v="0"/>
    <s v="Cluster"/>
    <s v="LLH Class"/>
    <s v="JANET PHILIP"/>
    <s v="19/05/2018"/>
    <n v="19"/>
    <x v="1"/>
    <x v="0"/>
    <d v="2018-05-19T00:00:00"/>
    <s v="NA/KA/NK/JA/MA/03"/>
    <x v="1"/>
    <n v="15"/>
  </r>
  <r>
    <s v="Week 5"/>
    <s v="Northern"/>
    <s v="Nasarawa"/>
    <s v="Karu"/>
    <s v="Karu"/>
    <s v="Angwan Tiv"/>
    <x v="0"/>
    <s v="Cluster"/>
    <s v="LLH Class"/>
    <s v="MARIAM ALABI"/>
    <s v="19/05/2018"/>
    <n v="19"/>
    <x v="1"/>
    <x v="0"/>
    <d v="2018-05-19T00:00:00"/>
    <s v="NA/KA/NK/MA/RU/05"/>
    <x v="1"/>
    <n v="15"/>
  </r>
  <r>
    <s v="Week 5"/>
    <s v="Northern"/>
    <s v="Nasarawa"/>
    <s v="Karu"/>
    <s v="Karu"/>
    <s v="Angwan Tiv"/>
    <x v="0"/>
    <s v="Cluster"/>
    <s v="LLH Class"/>
    <s v="JOY EMMANUEL"/>
    <s v="19/05/2018"/>
    <n v="19"/>
    <x v="1"/>
    <x v="0"/>
    <d v="2018-05-19T00:00:00"/>
    <s v="NA/KA/NK/JO/ES/03"/>
    <x v="1"/>
    <n v="15"/>
  </r>
  <r>
    <s v="Week 5"/>
    <s v="Northern"/>
    <s v="Nasarawa"/>
    <s v="Karu"/>
    <s v="Karu"/>
    <s v="Angwan Tiv"/>
    <x v="0"/>
    <s v="Cluster"/>
    <s v="LLH Class"/>
    <s v="MAIMUNA ILIYASU"/>
    <s v="19/05/2018"/>
    <n v="19"/>
    <x v="1"/>
    <x v="0"/>
    <d v="2018-05-19T00:00:00"/>
    <s v="NA/KA/NK/MA/AN/01"/>
    <x v="1"/>
    <n v="15"/>
  </r>
  <r>
    <s v="Week 5"/>
    <s v="Northern"/>
    <s v="Nasarawa"/>
    <s v="Karu"/>
    <s v="Karu"/>
    <s v="Angwan Tiv"/>
    <x v="0"/>
    <s v="Cluster"/>
    <s v="LLH Class"/>
    <s v="SEUN OLAODUN"/>
    <s v="19/05/2018"/>
    <n v="19"/>
    <x v="1"/>
    <x v="0"/>
    <d v="2018-05-19T00:00:00"/>
    <s v="NA/KA/NK/SE/AD/08"/>
    <x v="1"/>
    <n v="15"/>
  </r>
  <r>
    <s v="Week 5"/>
    <s v="Northern"/>
    <s v="Nasarawa"/>
    <s v="Karu"/>
    <s v="Karu"/>
    <s v="Angwan Tiv"/>
    <x v="0"/>
    <s v="Cluster"/>
    <s v="LLH Class"/>
    <s v="FAVOUR JOHN"/>
    <s v="19/05/2018"/>
    <n v="19"/>
    <x v="1"/>
    <x v="0"/>
    <d v="2018-05-19T00:00:00"/>
    <s v="NA/KA/NK/FA/LI/01"/>
    <x v="1"/>
    <n v="15"/>
  </r>
  <r>
    <s v="Week 5"/>
    <s v="Northern"/>
    <s v="Nasarawa"/>
    <s v="Karu"/>
    <s v="Karu"/>
    <s v="Angwan Tiv"/>
    <x v="0"/>
    <s v="Cluster"/>
    <s v="LLH Class"/>
    <s v="HAPPINESS SOLOMON"/>
    <s v="19/05/2018"/>
    <n v="19"/>
    <x v="1"/>
    <x v="0"/>
    <d v="2018-05-19T00:00:00"/>
    <s v="NA/KA/NK/HA/CH/02"/>
    <x v="1"/>
    <n v="16"/>
  </r>
  <r>
    <s v="Week 5"/>
    <s v="Northern"/>
    <s v="Nasarawa"/>
    <s v="Karu"/>
    <s v="Karu"/>
    <s v="Angwan Tiv"/>
    <x v="0"/>
    <s v="Cluster"/>
    <s v="LLH Class"/>
    <s v="GRACE AMOS"/>
    <s v="19/05/2018"/>
    <n v="19"/>
    <x v="1"/>
    <x v="0"/>
    <d v="2018-05-19T00:00:00"/>
    <s v="NA/KA/NK/GR/ES/04"/>
    <x v="1"/>
    <n v="17"/>
  </r>
  <r>
    <s v="Week 5"/>
    <s v="Northern"/>
    <s v="Nasarawa"/>
    <s v="Karu"/>
    <s v="Karu"/>
    <s v="Angwan Tiv"/>
    <x v="0"/>
    <s v="Cluster"/>
    <s v="LLH Class"/>
    <s v="SHEKWOYEMI KYAUTA"/>
    <s v="19/05/2018"/>
    <n v="19"/>
    <x v="1"/>
    <x v="0"/>
    <d v="2018-05-19T00:00:00"/>
    <s v="NA/KA/NK/SH/JU/03"/>
    <x v="1"/>
    <n v="15"/>
  </r>
  <r>
    <s v="Week 5"/>
    <s v="Northern"/>
    <s v="Nasarawa"/>
    <s v="Karu"/>
    <s v="Karu"/>
    <s v="Angwan Tiv"/>
    <x v="0"/>
    <s v="Cluster"/>
    <s v="LLH Class"/>
    <s v="JOYCE GANA"/>
    <s v="19/05/2018"/>
    <n v="19"/>
    <x v="1"/>
    <x v="0"/>
    <d v="2018-05-19T00:00:00"/>
    <s v="NA/KA/NK/JO/HA/04"/>
    <x v="1"/>
    <n v="16"/>
  </r>
  <r>
    <s v="Week 5"/>
    <s v="Northern"/>
    <s v="Nasarawa"/>
    <s v="Karu"/>
    <s v="Karu"/>
    <s v="Angwan Tiv"/>
    <x v="0"/>
    <s v="Cluster"/>
    <s v="LLH Class"/>
    <s v="HAPPY MUSA"/>
    <s v="19/05/2018"/>
    <n v="19"/>
    <x v="1"/>
    <x v="0"/>
    <d v="2018-05-19T00:00:00"/>
    <s v="NA/KA/NK/HA/GR/01"/>
    <x v="1"/>
    <n v="15"/>
  </r>
  <r>
    <s v="Week 5"/>
    <s v="Northern"/>
    <s v="Nasarawa"/>
    <s v="Karu"/>
    <s v="Karu"/>
    <s v="Angwan Tiv"/>
    <x v="0"/>
    <s v="Cluster"/>
    <s v="LLH Class"/>
    <s v="MARIAM OMAR"/>
    <s v="19/05/2018"/>
    <n v="19"/>
    <x v="1"/>
    <x v="0"/>
    <d v="2018-05-19T00:00:00"/>
    <s v="NA/KA/NK/MA/MO/02"/>
    <x v="1"/>
    <n v="17"/>
  </r>
  <r>
    <s v="Week 5"/>
    <s v="Northern"/>
    <s v="Nasarawa"/>
    <s v="Karu"/>
    <s v="Karu"/>
    <s v="Angwan Tiv"/>
    <x v="0"/>
    <s v="Cluster"/>
    <s v="LLH Class"/>
    <s v="BLESSING SAIDU"/>
    <s v="19/05/2018"/>
    <n v="19"/>
    <x v="1"/>
    <x v="0"/>
    <d v="2018-05-19T00:00:00"/>
    <s v="NA/KA/NK/BL/RU/05"/>
    <x v="1"/>
    <n v="15"/>
  </r>
  <r>
    <s v="Week 5"/>
    <s v="Northern"/>
    <s v="Nasarawa"/>
    <s v="Karu"/>
    <s v="Karu"/>
    <s v="Angwan Tiv"/>
    <x v="0"/>
    <s v="Cluster"/>
    <s v="LLH Class"/>
    <s v="CHIOMA MMOH"/>
    <s v="19/05/2018"/>
    <n v="19"/>
    <x v="1"/>
    <x v="0"/>
    <d v="2018-05-19T00:00:00"/>
    <s v="NA/KA/NK/CH/FE/02"/>
    <x v="1"/>
    <n v="16"/>
  </r>
  <r>
    <s v="Week 5"/>
    <s v="Northern"/>
    <s v="Nasarawa"/>
    <s v="Karu"/>
    <s v="Karu"/>
    <s v="Mararaba Gurku"/>
    <x v="1"/>
    <s v="Cluster +"/>
    <s v="Walk-in Counseling"/>
    <s v="SAFARAU UMAR"/>
    <s v="15/05/2018"/>
    <n v="15"/>
    <x v="1"/>
    <x v="0"/>
    <d v="2018-05-15T00:00:00"/>
    <s v="NA/KA/MA/SA/SA/01"/>
    <x v="0"/>
    <n v="19"/>
  </r>
  <r>
    <s v="Week 5"/>
    <s v="Northern"/>
    <s v="Nasarawa"/>
    <s v="Karu"/>
    <s v="Karu"/>
    <s v="Mararaba Gurku"/>
    <x v="1"/>
    <s v="Cluster +"/>
    <s v="Walk-in Counseling"/>
    <s v="MARTHA AGABA"/>
    <s v="15/05/2018"/>
    <n v="15"/>
    <x v="1"/>
    <x v="0"/>
    <d v="2018-05-15T00:00:00"/>
    <s v="NA/KA/MA/MA/MA/06"/>
    <x v="0"/>
    <n v="19"/>
  </r>
  <r>
    <s v="Week 5"/>
    <s v="Northern"/>
    <s v="Nasarawa"/>
    <s v="Karu"/>
    <s v="Karu"/>
    <s v="Mararaba Gurku"/>
    <x v="1"/>
    <s v="Cluster +"/>
    <s v="Walk-in Counseling"/>
    <s v="GLORY IMEH"/>
    <s v="15/05/2018"/>
    <n v="15"/>
    <x v="1"/>
    <x v="0"/>
    <d v="2018-05-15T00:00:00"/>
    <s v="NA/KA/MA/GL/ES/01"/>
    <x v="0"/>
    <n v="16"/>
  </r>
  <r>
    <s v="Week 5"/>
    <s v="Northern"/>
    <s v="Nasarawa"/>
    <s v="Karu"/>
    <s v="Karu"/>
    <s v="Mararaba Gurku"/>
    <x v="1"/>
    <s v="Cluster +"/>
    <s v="Walk-in Counseling"/>
    <s v="AMINA ISAIAH"/>
    <s v="15/05/2018"/>
    <n v="15"/>
    <x v="1"/>
    <x v="0"/>
    <d v="2018-05-15T00:00:00"/>
    <s v="NA/KA/MA/AM/LA/02"/>
    <x v="0"/>
    <n v="19"/>
  </r>
  <r>
    <s v="Week 5"/>
    <s v="Northern"/>
    <s v="Nasarawa"/>
    <s v="Karu"/>
    <s v="Karu"/>
    <s v="Mararaba Gurku"/>
    <x v="1"/>
    <s v="Cluster +"/>
    <s v="Walk-in Counseling"/>
    <s v="ZAINAB NURA"/>
    <s v="16/05/2018"/>
    <n v="16"/>
    <x v="1"/>
    <x v="0"/>
    <d v="2018-05-16T00:00:00"/>
    <s v="NA/KA/MA/ZA/KH/04"/>
    <x v="0"/>
    <n v="19"/>
  </r>
  <r>
    <s v="Week 5"/>
    <s v="Northern"/>
    <s v="Nasarawa"/>
    <s v="Karu"/>
    <s v="Karu"/>
    <s v="Mararaba Gurku"/>
    <x v="1"/>
    <s v="Cluster +"/>
    <s v="Walk-in Counseling"/>
    <s v="JAMILA IDRIS"/>
    <s v="18/05/2018"/>
    <n v="18"/>
    <x v="1"/>
    <x v="0"/>
    <d v="2018-05-18T00:00:00"/>
    <s v="NA/KA/MA/JA/FA/08"/>
    <x v="0"/>
    <n v="19"/>
  </r>
  <r>
    <s v="Week 5"/>
    <s v="Northern"/>
    <s v="Nasarawa"/>
    <s v="Karu"/>
    <s v="Karu"/>
    <s v="Mararaba Gurku"/>
    <x v="1"/>
    <s v="Cluster +"/>
    <s v="Walk-in Counseling"/>
    <s v="RUMMANATU YUSHAU"/>
    <s v="18/05/2018"/>
    <n v="18"/>
    <x v="1"/>
    <x v="0"/>
    <d v="2018-05-18T00:00:00"/>
    <s v="NA/KA/MA/RU/HA/02"/>
    <x v="0"/>
    <n v="19"/>
  </r>
  <r>
    <s v="Week 5"/>
    <s v="Northern"/>
    <s v="Nasarawa"/>
    <s v="Karu"/>
    <s v="Karu"/>
    <s v="Mararaba Gurku"/>
    <x v="1"/>
    <s v="Cluster +"/>
    <s v="Walk-in Counseling"/>
    <s v="MAYRAM HUSSEINI"/>
    <s v="18/05/2018"/>
    <n v="18"/>
    <x v="1"/>
    <x v="0"/>
    <d v="2018-05-18T00:00:00"/>
    <s v="NA/KA/MA/MA/AI/03"/>
    <x v="0"/>
    <n v="19"/>
  </r>
  <r>
    <s v="Week 5"/>
    <s v="Northern"/>
    <s v="Nasarawa"/>
    <s v="Karu"/>
    <s v="Karu"/>
    <s v="Mararaba Gurku"/>
    <x v="1"/>
    <s v="Cluster +"/>
    <s v="Walk-in Counseling"/>
    <s v="SADIYA ISAH"/>
    <s v="18/05/2018"/>
    <n v="18"/>
    <x v="1"/>
    <x v="0"/>
    <d v="2018-05-18T00:00:00"/>
    <s v="NA/KA/MA/SA/KH/04"/>
    <x v="0"/>
    <n v="17"/>
  </r>
  <r>
    <s v="Week 5"/>
    <s v="Northern"/>
    <s v="Nasarawa"/>
    <s v="Karu"/>
    <s v="Karu"/>
    <s v="Mararaba Gurku"/>
    <x v="1"/>
    <s v="Cluster +"/>
    <s v="Walk-in Counseling"/>
    <s v="HAFSAT LUKMAN"/>
    <s v="18/05/2018"/>
    <n v="18"/>
    <x v="1"/>
    <x v="0"/>
    <d v="2018-05-18T00:00:00"/>
    <s v="NA/KA/MA/HA/HA/01"/>
    <x v="0"/>
    <n v="19"/>
  </r>
  <r>
    <s v="Week 5"/>
    <s v="Northern"/>
    <s v="Nasarawa"/>
    <s v="Karu"/>
    <s v="Karu"/>
    <s v="Mararaba Gurku"/>
    <x v="1"/>
    <s v="Cluster +"/>
    <s v="Walk-in Counseling"/>
    <s v="HALIMA GARBA"/>
    <s v="18/05/2018"/>
    <n v="18"/>
    <x v="1"/>
    <x v="0"/>
    <d v="2018-05-18T00:00:00"/>
    <s v="NA/KA/MA/HA/HA/04"/>
    <x v="0"/>
    <n v="19"/>
  </r>
  <r>
    <s v="Week 5"/>
    <s v="Northern"/>
    <s v="Nasarawa"/>
    <s v="Karu"/>
    <s v="Karu"/>
    <s v="Mararaba Gurku"/>
    <x v="1"/>
    <s v="Cluster +"/>
    <s v="Walk-in Counseling"/>
    <s v="AISHA SHEHU"/>
    <s v="18/05/2018"/>
    <n v="18"/>
    <x v="1"/>
    <x v="0"/>
    <d v="2018-05-18T00:00:00"/>
    <s v="NA/KA/MA/AI/AI/07"/>
    <x v="0"/>
    <n v="19"/>
  </r>
  <r>
    <s v="Week 5"/>
    <s v="Northern"/>
    <s v="Nasarawa"/>
    <s v="Karu"/>
    <s v="Karu"/>
    <s v="Mararaba Gurku"/>
    <x v="1"/>
    <s v="Cluster +"/>
    <s v="Walk-in Counseling"/>
    <s v="UME SALMA IBRAHIM"/>
    <s v="18/05/2018"/>
    <n v="18"/>
    <x v="1"/>
    <x v="0"/>
    <d v="2018-05-18T00:00:00"/>
    <s v="NA/KA/MA/UM/HA/05"/>
    <x v="0"/>
    <n v="17"/>
  </r>
  <r>
    <s v="Week 5"/>
    <s v="Northern"/>
    <s v="Nasarawa"/>
    <s v="Karu"/>
    <s v="Karu"/>
    <s v="Mararaba Gurku"/>
    <x v="1"/>
    <s v="Cluster +"/>
    <s v="Walk-in Counseling"/>
    <s v="MARYAM SANI"/>
    <s v="18/05/2018"/>
    <n v="18"/>
    <x v="1"/>
    <x v="0"/>
    <d v="2018-05-18T00:00:00"/>
    <s v="NA/KA/MA/MA/KH/04"/>
    <x v="0"/>
    <n v="18"/>
  </r>
  <r>
    <s v="Week 5"/>
    <s v="Northern"/>
    <s v="Nasarawa"/>
    <s v="Karu"/>
    <s v="Karu"/>
    <s v="Mararaba Gurku"/>
    <x v="1"/>
    <s v="Cluster +"/>
    <s v="Walk-in Counseling"/>
    <s v="FIRDAUSI HARUNA"/>
    <s v="18/05/2018"/>
    <n v="18"/>
    <x v="1"/>
    <x v="0"/>
    <d v="2018-05-18T00:00:00"/>
    <s v="NA/KA/MA/FI/HA/04"/>
    <x v="0"/>
    <n v="19"/>
  </r>
  <r>
    <s v="Week 5"/>
    <s v="Northern"/>
    <s v="Nasarawa"/>
    <s v="Karu"/>
    <s v="Karu"/>
    <s v="Mararaba Gurku"/>
    <x v="1"/>
    <s v="Cluster +"/>
    <s v="Walk-in Counseling"/>
    <s v="ASIYA AHMED"/>
    <s v="18/05/2018"/>
    <n v="18"/>
    <x v="1"/>
    <x v="0"/>
    <d v="2018-05-18T00:00:00"/>
    <s v="NA/KA/MA/AS/SA/04"/>
    <x v="0"/>
    <n v="19"/>
  </r>
  <r>
    <s v="Week 5"/>
    <s v="Northern"/>
    <s v="Nasarawa"/>
    <s v="Karu"/>
    <s v="Karu"/>
    <s v="Mararaba Gurku"/>
    <x v="1"/>
    <s v="Cluster +"/>
    <s v="Walk-in Counseling"/>
    <s v="AISHA ABUBAKAR"/>
    <s v="18/05/2018"/>
    <n v="18"/>
    <x v="1"/>
    <x v="0"/>
    <d v="2018-05-18T00:00:00"/>
    <s v="NA/KA/MA/AI/RA/01"/>
    <x v="0"/>
    <n v="19"/>
  </r>
  <r>
    <s v="Week 5"/>
    <s v="Northern"/>
    <s v="Nasarawa"/>
    <s v="Karu"/>
    <s v="Karu"/>
    <s v="Mararaba Gurku"/>
    <x v="1"/>
    <s v="Cluster +"/>
    <s v="Walk-in Counseling"/>
    <s v="HAUWA AYUBA"/>
    <s v="18/05/2018"/>
    <n v="18"/>
    <x v="1"/>
    <x v="0"/>
    <d v="2018-05-18T00:00:00"/>
    <s v="NA/KA/MA/HA/FA/10"/>
    <x v="0"/>
    <n v="19"/>
  </r>
  <r>
    <s v="Week 5"/>
    <s v="Northern"/>
    <s v="Nasarawa"/>
    <s v="Karu"/>
    <s v="Karu"/>
    <s v="Mararaba Gurku"/>
    <x v="1"/>
    <s v="Cluster +"/>
    <s v="Walk-in Counseling"/>
    <s v="BINTA ADAMU"/>
    <s v="18/05/2018"/>
    <n v="18"/>
    <x v="1"/>
    <x v="0"/>
    <d v="2018-05-18T00:00:00"/>
    <s v="NA/KA/MA/BI/RU/02"/>
    <x v="0"/>
    <n v="19"/>
  </r>
  <r>
    <s v="Week 5"/>
    <s v="Northern"/>
    <s v="Nasarawa"/>
    <s v="Karu"/>
    <s v="Karu"/>
    <s v="Mararaba Gurku"/>
    <x v="1"/>
    <s v="Cluster +"/>
    <s v="Walk-in Counseling"/>
    <s v="FATIMA LAWAL"/>
    <s v="19/05/2018"/>
    <n v="19"/>
    <x v="1"/>
    <x v="0"/>
    <d v="2018-05-19T00:00:00"/>
    <s v="NA/KA/MA/FA/SH/01"/>
    <x v="0"/>
    <n v="17"/>
  </r>
  <r>
    <s v="Week 5"/>
    <s v="Northern"/>
    <s v="Nasarawa"/>
    <s v="Karu"/>
    <s v="Karu"/>
    <s v="Mararaba Gurku"/>
    <x v="1"/>
    <s v="Cluster +"/>
    <s v="Walk-in Counseling"/>
    <s v="FAIZAH LABARAN"/>
    <s v="19/05/2018"/>
    <n v="19"/>
    <x v="1"/>
    <x v="0"/>
    <d v="2018-05-19T00:00:00"/>
    <s v="NA/KA/MA/FA/HA/02"/>
    <x v="0"/>
    <n v="17"/>
  </r>
  <r>
    <s v="Week 5"/>
    <s v="Northern"/>
    <s v="Nasarawa"/>
    <s v="Karu"/>
    <s v="Karu"/>
    <s v="Mararaba Gurku"/>
    <x v="1"/>
    <s v="Cluster +"/>
    <s v="Walk-in Counseling"/>
    <s v="MARWANATU MOHAMMED"/>
    <s v="19/05/2018"/>
    <n v="19"/>
    <x v="1"/>
    <x v="0"/>
    <d v="2018-05-19T00:00:00"/>
    <s v="NA/KA/MA/MA/FA/05"/>
    <x v="0"/>
    <n v="19"/>
  </r>
  <r>
    <s v="Week 5"/>
    <s v="Northern"/>
    <s v="Nasarawa"/>
    <s v="Karu"/>
    <s v="Karu"/>
    <s v="Mararaba Gurku"/>
    <x v="1"/>
    <s v="Cluster +"/>
    <s v="Walk-in Counseling"/>
    <s v="BARDIYA SULEIMAN"/>
    <s v="19/05/2018"/>
    <n v="19"/>
    <x v="1"/>
    <x v="0"/>
    <d v="2018-05-19T00:00:00"/>
    <s v="NA/KA/MA/BA/AD/01"/>
    <x v="0"/>
    <n v="18"/>
  </r>
  <r>
    <s v="Week 5"/>
    <s v="Northern"/>
    <s v="Nasarawa"/>
    <s v="Karu"/>
    <s v="Karu"/>
    <s v="Mararaba Gurku"/>
    <x v="1"/>
    <s v="Cluster +"/>
    <s v="Walk-in Counseling"/>
    <s v="HASSANA JIBRIN"/>
    <s v="19/05/2018"/>
    <n v="19"/>
    <x v="1"/>
    <x v="0"/>
    <d v="2018-05-19T00:00:00"/>
    <s v="NA/KA/MA/HA/FA/03"/>
    <x v="0"/>
    <n v="18"/>
  </r>
  <r>
    <s v="Week 5"/>
    <s v="Northern"/>
    <s v="Nasarawa"/>
    <s v="Karu"/>
    <s v="Karu"/>
    <s v="Mararaba Gurku"/>
    <x v="1"/>
    <s v="Cluster +"/>
    <s v="Walk-in Counseling"/>
    <s v="ZAKIYA IBRAHIM"/>
    <s v="19/05/2018"/>
    <n v="19"/>
    <x v="1"/>
    <x v="0"/>
    <d v="2018-05-19T00:00:00"/>
    <s v="NA/KA/MA/ZA/FA/06"/>
    <x v="0"/>
    <n v="18"/>
  </r>
  <r>
    <s v="Week 5"/>
    <s v="Northern"/>
    <s v="Nasarawa"/>
    <s v="Karu"/>
    <s v="Karu"/>
    <s v="Mararaba Gurku"/>
    <x v="1"/>
    <s v="Cluster +"/>
    <s v="Walk-in Counseling"/>
    <s v="AISHA MOHAMMED"/>
    <s v="19/05/2018"/>
    <n v="19"/>
    <x v="1"/>
    <x v="0"/>
    <d v="2018-05-19T00:00:00"/>
    <s v="NA/KA/MA/AI/HA/03"/>
    <x v="0"/>
    <n v="19"/>
  </r>
  <r>
    <s v="Week 5"/>
    <s v="Northern"/>
    <s v="Nasarawa"/>
    <s v="Karu"/>
    <s v="Karu"/>
    <s v="Mararaba Gurku"/>
    <x v="1"/>
    <s v="Cluster +"/>
    <s v="Walk-in Counseling"/>
    <s v="UMMI NURA"/>
    <s v="19/05/2018"/>
    <n v="19"/>
    <x v="1"/>
    <x v="0"/>
    <d v="2018-05-19T00:00:00"/>
    <s v="NA/KA/MA/UM/AM/04"/>
    <x v="0"/>
    <n v="19"/>
  </r>
  <r>
    <s v="Week 5"/>
    <s v="Northern"/>
    <s v="Nasarawa"/>
    <s v="Karu"/>
    <s v="Karu"/>
    <s v="Mararaba Gurku"/>
    <x v="1"/>
    <s v="Cluster +"/>
    <s v="Walk-in Counseling"/>
    <s v="IZATU ABDULLAHI"/>
    <s v="19/05/2018"/>
    <n v="19"/>
    <x v="1"/>
    <x v="0"/>
    <d v="2018-05-19T00:00:00"/>
    <s v="NA/KA/MA/IZ/HA/10"/>
    <x v="0"/>
    <n v="16"/>
  </r>
  <r>
    <s v="Week 6"/>
    <s v="Northern"/>
    <s v="Nasarawa"/>
    <s v="Karu"/>
    <s v="Karu"/>
    <s v="Mararaba Gurku"/>
    <x v="1"/>
    <s v="Cluster +"/>
    <s v="Walk-in Counseling"/>
    <s v="SADIYA AHMED"/>
    <s v="21/05/2018"/>
    <n v="21"/>
    <x v="1"/>
    <x v="0"/>
    <d v="2018-05-21T00:00:00"/>
    <s v="NA/KA/MA/SA/FA/07"/>
    <x v="0"/>
    <n v="19"/>
  </r>
  <r>
    <s v="Week 6"/>
    <s v="Northern"/>
    <s v="Nasarawa"/>
    <s v="Karu"/>
    <s v="Karu"/>
    <s v="Mararaba Gurku"/>
    <x v="1"/>
    <s v="Cluster +"/>
    <s v="Walk-in Counseling"/>
    <s v="AMINA SULEIMAN"/>
    <s v="22/05/2018"/>
    <n v="22"/>
    <x v="1"/>
    <x v="0"/>
    <d v="2018-05-22T00:00:00"/>
    <s v="NA/KA/MA/AM/RU/05"/>
    <x v="0"/>
    <n v="19"/>
  </r>
  <r>
    <s v="Week 6"/>
    <s v="Northern"/>
    <s v="Nasarawa"/>
    <s v="Karu"/>
    <s v="Karu"/>
    <s v="Mararaba Gurku"/>
    <x v="1"/>
    <s v="Cluster +"/>
    <s v="Walk-in Counseling"/>
    <s v="ZAINAB UMAR"/>
    <s v="22/05/2018"/>
    <n v="22"/>
    <x v="1"/>
    <x v="0"/>
    <d v="2018-05-22T00:00:00"/>
    <s v="NA/KA/MA/ZA/ZA/06"/>
    <x v="0"/>
    <n v="19"/>
  </r>
  <r>
    <s v="Week 6"/>
    <s v="Northern"/>
    <s v="Nasarawa"/>
    <s v="Karu"/>
    <s v="Karu"/>
    <s v="Mararaba Gurku"/>
    <x v="1"/>
    <s v="Cluster +"/>
    <s v="Walk-in Counseling"/>
    <s v="AMINA ABDULLAHI MUSA"/>
    <s v="22/05/2018"/>
    <n v="22"/>
    <x v="1"/>
    <x v="0"/>
    <d v="2018-05-22T00:00:00"/>
    <s v="NA/KA/MA/AM/KA/02"/>
    <x v="0"/>
    <n v="19"/>
  </r>
  <r>
    <s v="Week 6"/>
    <s v="Northern"/>
    <s v="Nasarawa"/>
    <s v="Karu"/>
    <s v="Karu"/>
    <s v="Mararaba Gurku"/>
    <x v="1"/>
    <s v="Cluster +"/>
    <s v="Walk-in Counseling"/>
    <s v="HADIZA IBRAHIM"/>
    <s v="22/05/2018"/>
    <n v="22"/>
    <x v="1"/>
    <x v="0"/>
    <d v="2018-05-22T00:00:00"/>
    <s v="NA/KA/MA/HA/MA/03"/>
    <x v="0"/>
    <n v="18"/>
  </r>
  <r>
    <s v="Week 6"/>
    <s v="Northern"/>
    <s v="Nasarawa"/>
    <s v="Karu"/>
    <s v="Karu"/>
    <s v="Mararaba Gurku"/>
    <x v="1"/>
    <s v="Cluster +"/>
    <s v="Walk-in Counseling"/>
    <s v="AMINA MUSA ADAMS"/>
    <s v="22/05/2018"/>
    <n v="22"/>
    <x v="1"/>
    <x v="0"/>
    <d v="2018-05-22T00:00:00"/>
    <s v="NA/KA/MA/AM/NA/01"/>
    <x v="0"/>
    <n v="18"/>
  </r>
  <r>
    <s v="Week 6"/>
    <s v="Northern"/>
    <s v="Nasarawa"/>
    <s v="Karu"/>
    <s v="Karu"/>
    <s v="Mararaba Gurku"/>
    <x v="1"/>
    <s v="Cluster +"/>
    <s v="Walk-in Counseling"/>
    <s v="KHADIJA ABDULLAHI"/>
    <s v="22/05/2018"/>
    <n v="22"/>
    <x v="1"/>
    <x v="0"/>
    <d v="2018-05-22T00:00:00"/>
    <s v="NA/KA/MA/KH/MA/03"/>
    <x v="0"/>
    <n v="19"/>
  </r>
  <r>
    <s v="Week 6"/>
    <s v="Northern"/>
    <s v="Nasarawa"/>
    <s v="Karu"/>
    <s v="Karu"/>
    <s v="Mararaba Gurku"/>
    <x v="1"/>
    <s v="Cluster +"/>
    <s v="Walk-in Counseling"/>
    <s v="MARYAM USMAN"/>
    <s v="22/05/2018"/>
    <n v="22"/>
    <x v="1"/>
    <x v="0"/>
    <d v="2018-05-22T00:00:00"/>
    <s v="NA/KA/MA/MA/AI/03"/>
    <x v="0"/>
    <n v="19"/>
  </r>
  <r>
    <s v="Week 6"/>
    <s v="Northern"/>
    <s v="Nasarawa"/>
    <s v="Karu"/>
    <s v="Karu"/>
    <s v="Mararaba Gurku"/>
    <x v="1"/>
    <s v="Cluster +"/>
    <s v="Walk-in Counseling"/>
    <s v="MARYAM HARUNA"/>
    <s v="23/05/2018"/>
    <n v="23"/>
    <x v="1"/>
    <x v="0"/>
    <d v="2018-05-23T00:00:00"/>
    <s v="NA/KA/MA/MA/AI/06"/>
    <x v="0"/>
    <n v="19"/>
  </r>
  <r>
    <s v="Week 6"/>
    <s v="Northern"/>
    <s v="Nasarawa"/>
    <s v="Karu"/>
    <s v="Karu"/>
    <s v="Mararaba Gurku"/>
    <x v="1"/>
    <s v="Cluster +"/>
    <s v="Walk-in Counseling"/>
    <s v="SAFIYA ABDULLAHI"/>
    <s v="23/05/2018"/>
    <n v="23"/>
    <x v="1"/>
    <x v="0"/>
    <d v="2018-05-23T00:00:00"/>
    <s v="NA/KA/MA/SA/AI/04"/>
    <x v="0"/>
    <n v="18"/>
  </r>
  <r>
    <s v="Week 6"/>
    <s v="Northern"/>
    <s v="Nasarawa"/>
    <s v="Karu"/>
    <s v="Karu"/>
    <s v="Mararaba Gurku"/>
    <x v="1"/>
    <s v="Cluster +"/>
    <s v="Walk-in Counseling"/>
    <s v="AISHA UMAR"/>
    <s v="23/05/2018"/>
    <n v="23"/>
    <x v="1"/>
    <x v="0"/>
    <d v="2018-05-23T00:00:00"/>
    <s v="NA/KA/MA/AI/RU/02"/>
    <x v="0"/>
    <n v="17"/>
  </r>
  <r>
    <s v="Week 6"/>
    <s v="Northern"/>
    <s v="Nasarawa"/>
    <s v="Karu"/>
    <s v="Karu"/>
    <s v="Mararaba Gurku"/>
    <x v="1"/>
    <s v="Cluster +"/>
    <s v="Walk-in Counseling"/>
    <s v="AISHA ABDULLAHI"/>
    <s v="23/05/2018"/>
    <n v="23"/>
    <x v="1"/>
    <x v="0"/>
    <d v="2018-05-23T00:00:00"/>
    <s v="NA/KA/MA/AI/SA/05"/>
    <x v="0"/>
    <n v="18"/>
  </r>
  <r>
    <s v="Week 6"/>
    <s v="Northern"/>
    <s v="Nasarawa"/>
    <s v="Karu"/>
    <s v="Karu"/>
    <s v="Mararaba Gurku"/>
    <x v="1"/>
    <s v="Cluster +"/>
    <s v="Walk-in Counseling"/>
    <s v="ABIDA IBRAHIM"/>
    <s v="23/05/2018"/>
    <n v="23"/>
    <x v="1"/>
    <x v="0"/>
    <d v="2018-05-23T00:00:00"/>
    <s v="NA/KA/MA/AB/RA/02"/>
    <x v="0"/>
    <n v="19"/>
  </r>
  <r>
    <s v="Week 6"/>
    <s v="Northern"/>
    <s v="Nasarawa"/>
    <s v="Karu"/>
    <s v="Karu"/>
    <s v="Mararaba Gurku"/>
    <x v="1"/>
    <s v="Cluster +"/>
    <s v="Walk-in Counseling"/>
    <s v="SUWAIBA MOHAMMED"/>
    <s v="23/05/2018"/>
    <n v="23"/>
    <x v="1"/>
    <x v="0"/>
    <d v="2018-05-23T00:00:00"/>
    <s v="NA/KA/MA/SU/FA/09"/>
    <x v="0"/>
    <n v="19"/>
  </r>
  <r>
    <s v="Week 6"/>
    <s v="Northern"/>
    <s v="Nasarawa"/>
    <s v="Karu"/>
    <s v="Karu"/>
    <s v="Mararaba Gurku"/>
    <x v="1"/>
    <s v="Cluster +"/>
    <s v="Walk-in Counseling"/>
    <s v="HALIMA MUSA"/>
    <s v="23/05/2018"/>
    <n v="23"/>
    <x v="1"/>
    <x v="0"/>
    <d v="2018-05-23T00:00:00"/>
    <s v="NA/KA/MA/HA/HA/03"/>
    <x v="0"/>
    <n v="19"/>
  </r>
  <r>
    <s v="Week 6"/>
    <s v="Northern"/>
    <s v="Nasarawa"/>
    <s v="Karu"/>
    <s v="Karu"/>
    <s v="Mararaba Gurku"/>
    <x v="1"/>
    <s v="Cluster +"/>
    <s v="Walk-in Counseling"/>
    <s v="RUKAYYA ABUBAKAR"/>
    <s v="23/05/2018"/>
    <n v="23"/>
    <x v="1"/>
    <x v="0"/>
    <d v="2018-05-23T00:00:00"/>
    <s v="NA/KA/MA/RU/ZA/04"/>
    <x v="0"/>
    <n v="19"/>
  </r>
  <r>
    <s v="Week 6"/>
    <s v="Northern"/>
    <s v="Nasarawa"/>
    <s v="Karu"/>
    <s v="Karu"/>
    <s v="Mararaba Gurku"/>
    <x v="1"/>
    <s v="Cluster +"/>
    <s v="Walk-in Counseling"/>
    <s v="RUFIDA MOHAMMED "/>
    <s v="23/05/2018"/>
    <n v="23"/>
    <x v="1"/>
    <x v="0"/>
    <d v="2018-05-23T00:00:00"/>
    <s v="NA/KA/MA/RU/SA/01"/>
    <x v="0"/>
    <n v="18"/>
  </r>
  <r>
    <s v="Week 6"/>
    <s v="Northern"/>
    <s v="Nasarawa"/>
    <s v="Karu"/>
    <s v="Karu"/>
    <s v="Mararaba Gurku"/>
    <x v="1"/>
    <s v="Cluster +"/>
    <s v="Matasa Matan Arewa"/>
    <s v="RASHIDAT LABARAN"/>
    <s v="23/05/2018"/>
    <n v="23"/>
    <x v="1"/>
    <x v="0"/>
    <d v="2018-05-23T00:00:00"/>
    <s v="NA/KA/MA/RA/HA/08"/>
    <x v="2"/>
    <n v="17"/>
  </r>
  <r>
    <s v="Week 6"/>
    <s v="Northern"/>
    <s v="Nasarawa"/>
    <s v="Karu"/>
    <s v="Karu"/>
    <s v="Mararaba Gurku"/>
    <x v="1"/>
    <s v="Cluster +"/>
    <s v="Matasa Matan Arewa"/>
    <s v="SUWAIBA MOHAMMED"/>
    <s v="23/05/2018"/>
    <n v="23"/>
    <x v="1"/>
    <x v="0"/>
    <d v="2018-05-23T00:00:00"/>
    <s v="NA/KA/MA/SU/FA/04"/>
    <x v="2"/>
    <n v="19"/>
  </r>
  <r>
    <s v="Week 6"/>
    <s v="Northern"/>
    <s v="Nasarawa"/>
    <s v="Karu"/>
    <s v="Karu"/>
    <s v="Mararaba Gurku"/>
    <x v="1"/>
    <s v="Cluster +"/>
    <s v="Matasa Matan Arewa"/>
    <s v="ABIDA IBRAHIM"/>
    <s v="23/05/2018"/>
    <n v="23"/>
    <x v="1"/>
    <x v="0"/>
    <d v="2018-05-23T00:00:00"/>
    <s v="NA/KA/MA/AB/RA/02"/>
    <x v="2"/>
    <n v="19"/>
  </r>
  <r>
    <s v="Week 6"/>
    <s v="Northern"/>
    <s v="Nasarawa"/>
    <s v="Karu"/>
    <s v="Karu"/>
    <s v="Mararaba Gurku"/>
    <x v="1"/>
    <s v="Cluster +"/>
    <s v="Matasa Matan Arewa"/>
    <s v="RABI KABIR"/>
    <s v="23/05/2018"/>
    <n v="23"/>
    <x v="1"/>
    <x v="0"/>
    <d v="2018-05-23T00:00:00"/>
    <s v="NA/KA/MA/RA/HA/04"/>
    <x v="2"/>
    <n v="19"/>
  </r>
  <r>
    <s v="Week 6"/>
    <s v="Northern"/>
    <s v="Nasarawa"/>
    <s v="Karu"/>
    <s v="Karu"/>
    <s v="Mararaba Gurku"/>
    <x v="1"/>
    <s v="Cluster +"/>
    <s v="Matasa Matan Arewa"/>
    <s v="RUKAYYA NASIRU"/>
    <s v="23/05/2018"/>
    <n v="23"/>
    <x v="1"/>
    <x v="0"/>
    <d v="2018-05-23T00:00:00"/>
    <s v="NA/KA/MA/RU/FA/06"/>
    <x v="2"/>
    <n v="19"/>
  </r>
  <r>
    <s v="Week 6"/>
    <s v="Northern"/>
    <s v="Nasarawa"/>
    <s v="Karu"/>
    <s v="Karu"/>
    <s v="Mararaba Gurku"/>
    <x v="1"/>
    <s v="Cluster +"/>
    <s v="Matasa Matan Arewa"/>
    <s v="HALIMA MUSA"/>
    <s v="23/05/2018"/>
    <n v="23"/>
    <x v="1"/>
    <x v="0"/>
    <d v="2018-05-23T00:00:00"/>
    <s v="NA/KA/MA/HA/HA/03"/>
    <x v="2"/>
    <n v="19"/>
  </r>
  <r>
    <s v="Week 6"/>
    <s v="Northern"/>
    <s v="Nasarawa"/>
    <s v="Karu"/>
    <s v="Karu"/>
    <s v="Mararaba Gurku"/>
    <x v="1"/>
    <s v="Cluster +"/>
    <s v="Matasa Matan Arewa"/>
    <s v="RUKAIYA ABUBAKAR"/>
    <s v="23/05/2018"/>
    <n v="23"/>
    <x v="1"/>
    <x v="0"/>
    <d v="2018-05-23T00:00:00"/>
    <s v="NA/KA/MA/RU/ZA/04"/>
    <x v="2"/>
    <n v="19"/>
  </r>
  <r>
    <s v="Week 6"/>
    <s v="Northern"/>
    <s v="Nasarawa"/>
    <s v="Karu"/>
    <s v="Karu"/>
    <s v="Mararaba Gurku"/>
    <x v="1"/>
    <s v="Cluster +"/>
    <s v="Matasa Matan Arewa"/>
    <s v="AISHA ABDULLAHI"/>
    <s v="23/05/2018"/>
    <n v="23"/>
    <x v="1"/>
    <x v="0"/>
    <d v="2018-05-23T00:00:00"/>
    <s v="NA/KA/MA/AI/SA/05"/>
    <x v="2"/>
    <n v="18"/>
  </r>
  <r>
    <s v="Week 6"/>
    <s v="Northern"/>
    <s v="Nasarawa"/>
    <s v="Karu"/>
    <s v="Karu"/>
    <s v="Mararaba Gurku"/>
    <x v="1"/>
    <s v="Cluster +"/>
    <s v="Matasa Matan Arewa"/>
    <s v="BARDIYA SULEIMAN"/>
    <s v="23/05/2018"/>
    <n v="23"/>
    <x v="1"/>
    <x v="0"/>
    <d v="2018-05-23T00:00:00"/>
    <s v="NA/KA/MA/BA/AD/01"/>
    <x v="2"/>
    <n v="18"/>
  </r>
  <r>
    <s v="Week 6"/>
    <s v="Northern"/>
    <s v="Nasarawa"/>
    <s v="Karu"/>
    <s v="Karu"/>
    <s v="Mararaba Gurku"/>
    <x v="1"/>
    <s v="Cluster +"/>
    <s v="Matasa Matan Arewa"/>
    <s v="AISHA MOHAMMED"/>
    <s v="23/05/2018"/>
    <n v="23"/>
    <x v="1"/>
    <x v="0"/>
    <d v="2018-05-23T00:00:00"/>
    <s v="NA/KA/MA/AI/HA/03"/>
    <x v="2"/>
    <n v="19"/>
  </r>
  <r>
    <s v="Week 6"/>
    <s v="Northern"/>
    <s v="Nasarawa"/>
    <s v="Karu"/>
    <s v="Karu"/>
    <s v="Mararaba Gurku"/>
    <x v="1"/>
    <s v="Cluster +"/>
    <s v="Matasa Matan Arewa"/>
    <s v="RAKIYA IBRAHIM"/>
    <s v="23/05/2018"/>
    <n v="23"/>
    <x v="1"/>
    <x v="0"/>
    <d v="2018-05-23T00:00:00"/>
    <s v="NA/KA/MA/RA/FA/06"/>
    <x v="2"/>
    <n v="18"/>
  </r>
  <r>
    <s v="Week 6"/>
    <s v="Northern"/>
    <s v="Nasarawa"/>
    <s v="Karu"/>
    <s v="Karu"/>
    <s v="Mararaba Gurku"/>
    <x v="1"/>
    <s v="Cluster +"/>
    <s v="Matasa Matan Arewa"/>
    <s v="MARYAM HARUNA"/>
    <s v="23/05/2018"/>
    <n v="23"/>
    <x v="1"/>
    <x v="0"/>
    <d v="2018-05-23T00:00:00"/>
    <s v="NA/KA/MA/MA/AI/06"/>
    <x v="2"/>
    <n v="19"/>
  </r>
  <r>
    <s v="Week 6"/>
    <s v="Northern"/>
    <s v="Nasarawa"/>
    <s v="Karu"/>
    <s v="Karu"/>
    <s v="Mararaba Gurku"/>
    <x v="1"/>
    <s v="Cluster +"/>
    <s v="Matasa Matan Arewa"/>
    <s v="SAFIYAT ABDULLAHI"/>
    <s v="23/05/2018"/>
    <n v="23"/>
    <x v="1"/>
    <x v="0"/>
    <d v="2018-05-23T00:00:00"/>
    <s v="NA/KA/MA/SA/AI/04"/>
    <x v="2"/>
    <n v="18"/>
  </r>
  <r>
    <s v="Week 6"/>
    <s v="Northern"/>
    <s v="Nasarawa"/>
    <s v="Karu"/>
    <s v="Karu"/>
    <s v="Mararaba Gurku"/>
    <x v="1"/>
    <s v="Cluster +"/>
    <s v="Matasa Matan Arewa"/>
    <s v="AISHATU ABDULLAHI"/>
    <s v="23/05/2018"/>
    <n v="23"/>
    <x v="1"/>
    <x v="0"/>
    <d v="2018-05-23T00:00:00"/>
    <s v="NA/KA/MA/AI/SA/05"/>
    <x v="2"/>
    <n v="18"/>
  </r>
  <r>
    <s v="Week 6"/>
    <s v="Northern"/>
    <s v="Nasarawa"/>
    <s v="Karu"/>
    <s v="Karu"/>
    <s v="Mararaba Gurku"/>
    <x v="1"/>
    <s v="Cluster +"/>
    <s v="Matasa Matan Arewa"/>
    <s v="AISHA UMAR"/>
    <s v="23/05/2018"/>
    <n v="23"/>
    <x v="1"/>
    <x v="0"/>
    <d v="2018-05-23T00:00:00"/>
    <s v="NA/KA/MA/AI/RU/02"/>
    <x v="2"/>
    <n v="17"/>
  </r>
  <r>
    <s v="Week 6"/>
    <s v="Northern"/>
    <s v="Nasarawa"/>
    <s v="Karu"/>
    <s v="Karu"/>
    <s v="Mararaba Gurku"/>
    <x v="1"/>
    <s v="Cluster +"/>
    <s v="Matasa Matan Arewa"/>
    <s v="MARYAM MOHAMMED"/>
    <s v="23/05/2018"/>
    <n v="23"/>
    <x v="1"/>
    <x v="0"/>
    <d v="2018-05-23T00:00:00"/>
    <s v="NA/KA/MA/MA/FA/04"/>
    <x v="2"/>
    <n v="19"/>
  </r>
  <r>
    <s v="Week 6"/>
    <s v="Northern"/>
    <s v="Nasarawa"/>
    <s v="Karu"/>
    <s v="Karu"/>
    <s v="Mararaba Gurku"/>
    <x v="1"/>
    <s v="Cluster +"/>
    <s v="Matasa Matan Arewa"/>
    <s v="MARYAM UMAR"/>
    <s v="23/05/2018"/>
    <n v="23"/>
    <x v="1"/>
    <x v="0"/>
    <d v="2018-05-23T00:00:00"/>
    <s v="NA/KA/MA/MA/RA/03"/>
    <x v="2"/>
    <n v="17"/>
  </r>
  <r>
    <s v="Week 6"/>
    <s v="Northern"/>
    <s v="Nasarawa"/>
    <s v="Karu"/>
    <s v="Karu"/>
    <s v="Mararaba Gurku"/>
    <x v="1"/>
    <s v="Cluster +"/>
    <s v="Matasa Matan Arewa"/>
    <s v="UMMI SALMA ABDULMUMIN"/>
    <s v="23/05/2018"/>
    <n v="23"/>
    <x v="1"/>
    <x v="0"/>
    <d v="2018-05-23T00:00:00"/>
    <s v="NA/KA/MA/UM/SA/01"/>
    <x v="2"/>
    <n v="19"/>
  </r>
  <r>
    <s v="Week 6"/>
    <s v="Northern"/>
    <s v="Nasarawa"/>
    <s v="Karu"/>
    <s v="Karu"/>
    <s v="Mararaba Gurku"/>
    <x v="1"/>
    <s v="Cluster +"/>
    <s v="Matasa Matan Arewa"/>
    <s v="HAFSAT KABIR"/>
    <s v="23/05/2018"/>
    <n v="23"/>
    <x v="1"/>
    <x v="0"/>
    <d v="2018-05-23T00:00:00"/>
    <s v="NA/KA/MA/HA/RA/01"/>
    <x v="2"/>
    <n v="16"/>
  </r>
  <r>
    <s v="Week 6"/>
    <s v="Northern"/>
    <s v="Nasarawa"/>
    <s v="Karu"/>
    <s v="Karu"/>
    <s v="Mararaba Gurku"/>
    <x v="1"/>
    <s v="Cluster +"/>
    <s v="Matasa Matan Arewa"/>
    <s v="AISHA ABDULMALIK"/>
    <s v="23/05/2018"/>
    <n v="23"/>
    <x v="1"/>
    <x v="0"/>
    <d v="2018-05-23T00:00:00"/>
    <s v="NA/KA/MA/AI/KH/03"/>
    <x v="2"/>
    <n v="19"/>
  </r>
  <r>
    <s v="Week 6"/>
    <s v="Northern"/>
    <s v="Nasarawa"/>
    <s v="Karu"/>
    <s v="Karu"/>
    <s v="Mararaba Gurku"/>
    <x v="1"/>
    <s v="Cluster +"/>
    <s v="Matasa Matan Arewa"/>
    <s v="FAIZAH LABARAN"/>
    <s v="23/05/2018"/>
    <n v="23"/>
    <x v="1"/>
    <x v="0"/>
    <d v="2018-05-23T00:00:00"/>
    <s v="NA/KA/MA/FA/HA/02"/>
    <x v="2"/>
    <n v="17"/>
  </r>
  <r>
    <s v="Week 6"/>
    <s v="Northern"/>
    <s v="Nasarawa"/>
    <s v="Karu"/>
    <s v="Karu"/>
    <s v="Mararaba Gurku"/>
    <x v="1"/>
    <s v="Cluster +"/>
    <s v="Matasa Matan Arewa"/>
    <s v="FATIMA LAWAL"/>
    <s v="23/05/2018"/>
    <n v="23"/>
    <x v="1"/>
    <x v="0"/>
    <d v="2018-05-23T00:00:00"/>
    <s v="NA/KA/MA/FA/SH/01"/>
    <x v="2"/>
    <n v="17"/>
  </r>
  <r>
    <s v="Week 6"/>
    <s v="Northern"/>
    <s v="Nasarawa"/>
    <s v="Karu"/>
    <s v="Karu"/>
    <s v="Mararaba Gurku"/>
    <x v="1"/>
    <s v="Cluster +"/>
    <s v="Matasa Matan Arewa"/>
    <s v="HAFSAT LAWAL"/>
    <s v="23/05/2018"/>
    <n v="23"/>
    <x v="1"/>
    <x v="0"/>
    <d v="2018-05-23T00:00:00"/>
    <s v="NA/KA/MA/HA/KH/03"/>
    <x v="2"/>
    <n v="16"/>
  </r>
  <r>
    <s v="Week 6"/>
    <s v="Northern"/>
    <s v="Nasarawa"/>
    <s v="Karu"/>
    <s v="Karu"/>
    <s v="Mararaba Gurku"/>
    <x v="1"/>
    <s v="Cluster +"/>
    <s v="Matasa Matan Arewa"/>
    <s v="KHADIJAT ABDULLAHI"/>
    <s v="23/05/2018"/>
    <n v="23"/>
    <x v="1"/>
    <x v="0"/>
    <d v="2018-05-23T00:00:00"/>
    <s v="NA/KA/MA/KH/MA/03"/>
    <x v="2"/>
    <n v="19"/>
  </r>
  <r>
    <s v="Week 6"/>
    <s v="Northern"/>
    <s v="Nasarawa"/>
    <s v="Karu"/>
    <s v="Karu"/>
    <s v="Mararaba Gurku"/>
    <x v="1"/>
    <s v="Cluster +"/>
    <s v="Matasa Matan Arewa"/>
    <s v="AMINA MUSA ADAMS"/>
    <s v="23/05/2018"/>
    <n v="23"/>
    <x v="1"/>
    <x v="0"/>
    <d v="2018-05-23T00:00:00"/>
    <s v="NA/KA/MA/AM/NA/01"/>
    <x v="2"/>
    <n v="18"/>
  </r>
  <r>
    <s v="Week 6"/>
    <s v="Northern"/>
    <s v="Nasarawa"/>
    <s v="Karu"/>
    <s v="Karu"/>
    <s v="Mararaba Gurku"/>
    <x v="1"/>
    <s v="Cluster +"/>
    <s v="Matasa Matan Arewa"/>
    <s v="MARYAM USMAN"/>
    <s v="23/05/2018"/>
    <n v="23"/>
    <x v="1"/>
    <x v="0"/>
    <d v="2018-05-23T00:00:00"/>
    <s v="NA/KA/MA/MA/AI/03"/>
    <x v="2"/>
    <n v="19"/>
  </r>
  <r>
    <s v="Week 6"/>
    <s v="Northern"/>
    <s v="Nasarawa"/>
    <s v="Karu"/>
    <s v="Karu"/>
    <s v="Mararaba Gurku"/>
    <x v="1"/>
    <s v="Cluster +"/>
    <s v="Matasa Matan Arewa"/>
    <s v="HADIZA IBRAHIM"/>
    <s v="23/05/2018"/>
    <n v="23"/>
    <x v="1"/>
    <x v="0"/>
    <d v="2018-05-23T00:00:00"/>
    <s v="NA/KA/MA/HA/MA/03"/>
    <x v="2"/>
    <n v="18"/>
  </r>
  <r>
    <s v="Week 6"/>
    <s v="Northern"/>
    <s v="Nasarawa"/>
    <s v="Karu"/>
    <s v="Karu"/>
    <s v="Mararaba Gurku"/>
    <x v="1"/>
    <s v="Cluster +"/>
    <s v="Matasa Matan Arewa"/>
    <s v="AMINA ABUBAKAR MUSA"/>
    <s v="23/05/2018"/>
    <n v="23"/>
    <x v="1"/>
    <x v="0"/>
    <d v="2018-05-23T00:00:00"/>
    <s v="NA/KA/MA/AM/KA/02"/>
    <x v="2"/>
    <n v="19"/>
  </r>
  <r>
    <s v="Week 6"/>
    <s v="Northern"/>
    <s v="Nasarawa"/>
    <s v="Karu"/>
    <s v="Karu"/>
    <s v="Mararaba Gurku"/>
    <x v="1"/>
    <s v="Cluster +"/>
    <s v="Matasa Matan Arewa"/>
    <s v="HASSANA JIBRIN"/>
    <s v="23/05/2018"/>
    <n v="23"/>
    <x v="1"/>
    <x v="0"/>
    <d v="2018-05-23T00:00:00"/>
    <s v="NA/KA/MA/HA/FA/03"/>
    <x v="2"/>
    <n v="18"/>
  </r>
  <r>
    <s v="Week 6"/>
    <s v="Northern"/>
    <s v="Nasarawa"/>
    <s v="Karu"/>
    <s v="Karu"/>
    <s v="Mararaba Gurku"/>
    <x v="1"/>
    <s v="Cluster +"/>
    <s v="Matasa Matan Arewa"/>
    <s v="IZATU ABDULLAHI"/>
    <s v="23/05/2018"/>
    <n v="23"/>
    <x v="1"/>
    <x v="0"/>
    <d v="2018-05-23T00:00:00"/>
    <s v="NA/KA/MA/IZ/HA/10"/>
    <x v="2"/>
    <n v="16"/>
  </r>
  <r>
    <s v="Week 6"/>
    <s v="Northern"/>
    <s v="Nasarawa"/>
    <s v="Karu"/>
    <s v="Karu"/>
    <s v="Mararaba Gurku"/>
    <x v="1"/>
    <s v="Cluster +"/>
    <s v="Matasa Matan Arewa"/>
    <s v="RUFAIDA MOHAMMED"/>
    <s v="23/05/2018"/>
    <n v="23"/>
    <x v="1"/>
    <x v="0"/>
    <d v="2018-05-23T00:00:00"/>
    <s v="NA/KA/MA/RU/FA/01"/>
    <x v="2"/>
    <n v="17"/>
  </r>
  <r>
    <s v="Week 6"/>
    <s v="Northern"/>
    <s v="Nasarawa"/>
    <s v="Karu"/>
    <s v="Karu"/>
    <s v="Mararaba Gurku"/>
    <x v="1"/>
    <s v="Cluster +"/>
    <s v="Matasa Matan Arewa"/>
    <s v="SADIYA AHMED"/>
    <s v="23/05/2018"/>
    <n v="23"/>
    <x v="1"/>
    <x v="0"/>
    <d v="2018-05-23T00:00:00"/>
    <s v="NA/KA/MA/SA/FA/07"/>
    <x v="2"/>
    <n v="19"/>
  </r>
  <r>
    <s v="Week 6"/>
    <s v="Northern"/>
    <s v="Nasarawa"/>
    <s v="Karu"/>
    <s v="Karu"/>
    <s v="Mararaba Gurku"/>
    <x v="1"/>
    <s v="Cluster +"/>
    <s v="Walk-in Counseling"/>
    <s v="SALAMATU ALIYU"/>
    <s v="25/05/2018"/>
    <n v="25"/>
    <x v="1"/>
    <x v="0"/>
    <d v="2018-05-25T00:00:00"/>
    <s v="NA/KA/MA/SA/UM/03"/>
    <x v="0"/>
    <n v="19"/>
  </r>
  <r>
    <s v="Week 6"/>
    <s v="Northern"/>
    <s v="Nasarawa"/>
    <s v="Karu"/>
    <s v="Karu"/>
    <s v="Mararaba Gurku"/>
    <x v="1"/>
    <s v="Cluster +"/>
    <s v="Walk-in Counseling"/>
    <s v="SADIYA IBRAHIM"/>
    <s v="25/05/2018"/>
    <n v="25"/>
    <x v="1"/>
    <x v="0"/>
    <d v="2018-05-25T00:00:00"/>
    <s v="NA/KA/MA/SA/FA/07"/>
    <x v="0"/>
    <n v="19"/>
  </r>
  <r>
    <s v="Week 6"/>
    <s v="Northern"/>
    <s v="Nasarawa"/>
    <s v="Karu"/>
    <s v="Karu"/>
    <s v="Mararaba Gurku"/>
    <x v="1"/>
    <s v="Cluster +"/>
    <s v="Walk-in Counseling"/>
    <s v="MARYAM IBRAHIM"/>
    <s v="25/05/2018"/>
    <n v="25"/>
    <x v="1"/>
    <x v="0"/>
    <d v="2018-05-25T00:00:00"/>
    <s v="NA/KA/MA/MA/MA/03"/>
    <x v="0"/>
    <n v="18"/>
  </r>
  <r>
    <s v="Week 6"/>
    <s v="Northern"/>
    <s v="Nasarawa"/>
    <s v="Karu"/>
    <s v="Karu"/>
    <s v="Mararaba Gurku"/>
    <x v="1"/>
    <s v="Cluster +"/>
    <s v="Walk-in Counseling"/>
    <s v="MARYAM UMAR"/>
    <s v="25/05/2018"/>
    <n v="25"/>
    <x v="1"/>
    <x v="0"/>
    <d v="2018-05-25T00:00:00"/>
    <s v="NA/KA/MA/MA/RA/03"/>
    <x v="0"/>
    <n v="17"/>
  </r>
  <r>
    <s v="Week 6"/>
    <s v="Northern"/>
    <s v="Nasarawa"/>
    <s v="Karu"/>
    <s v="Karu"/>
    <s v="Angwan Tiv"/>
    <x v="0"/>
    <s v="Cluster"/>
    <s v="Walk-in Counseling"/>
    <s v="GRACIOUS LUKA"/>
    <s v="21/05/2018"/>
    <n v="21"/>
    <x v="1"/>
    <x v="0"/>
    <d v="2018-05-21T00:00:00"/>
    <s v="NA/KA/NK/GR/AS/04"/>
    <x v="0"/>
    <n v="18"/>
  </r>
  <r>
    <s v="Week 6"/>
    <s v="Northern"/>
    <s v="Nasarawa"/>
    <s v="Karu"/>
    <s v="Karu"/>
    <s v="Angwan Tiv"/>
    <x v="0"/>
    <s v="Cluster"/>
    <s v="Walk-in Counseling"/>
    <s v="JOY JAMES"/>
    <s v="23/05/2018"/>
    <n v="23"/>
    <x v="1"/>
    <x v="0"/>
    <d v="2018-05-23T00:00:00"/>
    <s v="NA/KA/NK/JO/SU/01"/>
    <x v="0"/>
    <n v="19"/>
  </r>
  <r>
    <s v="Week 6"/>
    <s v="Northern"/>
    <s v="Nasarawa"/>
    <s v="Karu"/>
    <s v="Karu"/>
    <s v="Angwan Tiv"/>
    <x v="0"/>
    <s v="Cluster"/>
    <s v="Walk-in Counseling"/>
    <s v="SHAMSIYA HARUNA"/>
    <s v="24/05/2018"/>
    <n v="24"/>
    <x v="1"/>
    <x v="0"/>
    <d v="2018-05-24T00:00:00"/>
    <s v="NA/KA/NK/SH/AM/01"/>
    <x v="0"/>
    <n v="19"/>
  </r>
  <r>
    <s v="Week 6"/>
    <s v="Northern"/>
    <s v="Nasarawa"/>
    <s v="Karu"/>
    <s v="Karu"/>
    <s v="Angwan Tiv"/>
    <x v="0"/>
    <s v="Cluster"/>
    <s v="Walk-in Counseling"/>
    <s v="FAITH DANIEL"/>
    <s v="24/05/2018"/>
    <n v="24"/>
    <x v="1"/>
    <x v="0"/>
    <d v="2018-05-24T00:00:00"/>
    <s v="NA/KA/NK/FA/PE/04"/>
    <x v="0"/>
    <n v="19"/>
  </r>
  <r>
    <s v="Week 6"/>
    <s v="Northern"/>
    <s v="Nasarawa"/>
    <s v="Karu"/>
    <s v="Karu"/>
    <s v="Angwan Tiv"/>
    <x v="0"/>
    <s v="Cluster"/>
    <s v="LLH Class"/>
    <s v="ALICE YAHAYA"/>
    <s v="26/05/2018"/>
    <n v="26"/>
    <x v="1"/>
    <x v="0"/>
    <d v="2018-05-26T00:00:00"/>
    <s v="NA/KA/NK/AL/GR/03"/>
    <x v="1"/>
    <n v="15"/>
  </r>
  <r>
    <s v="Week 6"/>
    <s v="Northern"/>
    <s v="Nasarawa"/>
    <s v="Karu"/>
    <s v="Karu"/>
    <s v="Angwan Tiv"/>
    <x v="0"/>
    <s v="Cluster"/>
    <s v="LLH Class"/>
    <s v="FAVOUR MOSES"/>
    <s v="26/05/2018"/>
    <n v="26"/>
    <x v="1"/>
    <x v="0"/>
    <d v="2018-05-26T00:00:00"/>
    <s v="NA/KA/NK/FA/AN/02"/>
    <x v="1"/>
    <n v="15"/>
  </r>
  <r>
    <s v="Week 6"/>
    <s v="Northern"/>
    <s v="Nasarawa"/>
    <s v="Karu"/>
    <s v="Karu"/>
    <s v="Angwan Tiv"/>
    <x v="0"/>
    <s v="Cluster"/>
    <s v="LLH Class"/>
    <s v="ELIZABETH NANBUT"/>
    <s v="26/05/2018"/>
    <n v="26"/>
    <x v="1"/>
    <x v="0"/>
    <d v="2018-05-26T00:00:00"/>
    <s v="NA/KA/NK/EL/LA/01"/>
    <x v="1"/>
    <n v="16"/>
  </r>
  <r>
    <s v="Week 6"/>
    <s v="Northern"/>
    <s v="Nasarawa"/>
    <s v="Karu"/>
    <s v="Karu"/>
    <s v="Angwan Tiv"/>
    <x v="0"/>
    <s v="Cluster"/>
    <s v="LLH Class"/>
    <s v="QUEEN JOSEPH"/>
    <s v="26/05/2018"/>
    <n v="26"/>
    <x v="1"/>
    <x v="0"/>
    <d v="2018-05-26T00:00:00"/>
    <s v="NA/KA/NK/QU/GR/02"/>
    <x v="1"/>
    <n v="15"/>
  </r>
  <r>
    <s v="Week 6"/>
    <s v="Northern"/>
    <s v="Nasarawa"/>
    <s v="Karu"/>
    <s v="Karu"/>
    <s v="Angwan Tiv"/>
    <x v="0"/>
    <s v="Cluster"/>
    <s v="LLH Class"/>
    <s v="JOY LUKA"/>
    <s v="26/05/2018"/>
    <n v="26"/>
    <x v="1"/>
    <x v="0"/>
    <d v="2018-05-26T00:00:00"/>
    <s v="NA/KA/NK/JO/BL/01"/>
    <x v="1"/>
    <n v="15"/>
  </r>
  <r>
    <s v="Week 6"/>
    <s v="Northern"/>
    <s v="Nasarawa"/>
    <s v="Karu"/>
    <s v="Karu"/>
    <s v="Angwan Tiv"/>
    <x v="0"/>
    <s v="Cluster"/>
    <s v="LLH Class"/>
    <s v="HAPPY BULUS"/>
    <s v="26/05/2018"/>
    <n v="26"/>
    <x v="1"/>
    <x v="0"/>
    <d v="2018-05-26T00:00:00"/>
    <s v="NA/KA/NK/HA/FL/01"/>
    <x v="1"/>
    <n v="15"/>
  </r>
  <r>
    <s v="Week 6"/>
    <s v="Northern"/>
    <s v="Nasarawa"/>
    <s v="Karu"/>
    <s v="Karu"/>
    <s v="Angwan Tiv"/>
    <x v="0"/>
    <s v="Cluster"/>
    <s v="LLH Class"/>
    <s v="JULIANA KYAUTA"/>
    <s v="26/05/2018"/>
    <n v="26"/>
    <x v="1"/>
    <x v="0"/>
    <d v="2018-05-26T00:00:00"/>
    <s v="NA/KA/NK/JU/TI/04"/>
    <x v="1"/>
    <n v="15"/>
  </r>
  <r>
    <s v="Week 6"/>
    <s v="Northern"/>
    <s v="Nasarawa"/>
    <s v="Karu"/>
    <s v="Karu"/>
    <s v="Angwan Tiv"/>
    <x v="0"/>
    <s v="Cluster"/>
    <s v="LLH Class"/>
    <s v="ANITA ADEBAYO"/>
    <s v="26/05/2018"/>
    <n v="26"/>
    <x v="1"/>
    <x v="0"/>
    <d v="2018-05-26T00:00:00"/>
    <s v="NA/KA/NK/AN/JO/02"/>
    <x v="1"/>
    <n v="15"/>
  </r>
  <r>
    <s v="Week 6"/>
    <s v="Northern"/>
    <s v="Nasarawa"/>
    <s v="Karu"/>
    <s v="Karu"/>
    <s v="Angwan Tiv"/>
    <x v="0"/>
    <s v="Cluster"/>
    <s v="LLH Class"/>
    <s v="JANET PHILIP"/>
    <s v="26/05/2018"/>
    <n v="26"/>
    <x v="1"/>
    <x v="0"/>
    <d v="2018-05-26T00:00:00"/>
    <s v="NA/KA/NK/JA/MA/03"/>
    <x v="1"/>
    <n v="15"/>
  </r>
  <r>
    <s v="Week 6"/>
    <s v="Northern"/>
    <s v="Nasarawa"/>
    <s v="Karu"/>
    <s v="Karu"/>
    <s v="Angwan Tiv"/>
    <x v="0"/>
    <s v="Cluster"/>
    <s v="LLH Class"/>
    <s v="MARIAM ALABI"/>
    <s v="26/05/2018"/>
    <n v="26"/>
    <x v="1"/>
    <x v="0"/>
    <d v="2018-05-26T00:00:00"/>
    <s v="NA/KA/NK/MA/RU/05"/>
    <x v="1"/>
    <n v="15"/>
  </r>
  <r>
    <s v="Week 6"/>
    <s v="Northern"/>
    <s v="Nasarawa"/>
    <s v="Karu"/>
    <s v="Karu"/>
    <s v="Angwan Tiv"/>
    <x v="0"/>
    <s v="Cluster"/>
    <s v="LLH Class"/>
    <s v="SEUN OLAODUN"/>
    <s v="26/05/2018"/>
    <n v="26"/>
    <x v="1"/>
    <x v="0"/>
    <d v="2018-05-26T00:00:00"/>
    <s v="NA/KA/NK/SE/AD/08"/>
    <x v="1"/>
    <n v="15"/>
  </r>
  <r>
    <s v="Week 6"/>
    <s v="Northern"/>
    <s v="Nasarawa"/>
    <s v="Karu"/>
    <s v="Karu"/>
    <s v="Angwan Tiv"/>
    <x v="0"/>
    <s v="Cluster"/>
    <s v="LLH Class"/>
    <s v="SHEKWOYEMI KYAUTA"/>
    <s v="26/05/2018"/>
    <n v="26"/>
    <x v="1"/>
    <x v="0"/>
    <d v="2018-05-26T00:00:00"/>
    <s v="NA/KA/NK/SH/JU/03"/>
    <x v="1"/>
    <n v="15"/>
  </r>
  <r>
    <s v="Week 6"/>
    <s v="Northern"/>
    <s v="Nasarawa"/>
    <s v="Karu"/>
    <s v="Karu"/>
    <s v="Angwan Tiv"/>
    <x v="0"/>
    <s v="Cluster"/>
    <s v="LLH Class"/>
    <s v="CHRISTIANA ABBA"/>
    <s v="26/05/2018"/>
    <n v="26"/>
    <x v="1"/>
    <x v="0"/>
    <d v="2018-05-26T00:00:00"/>
    <s v="NA/KA/NK/CH/MA/02"/>
    <x v="1"/>
    <n v="17"/>
  </r>
  <r>
    <s v="Week 6"/>
    <s v="Northern"/>
    <s v="Nasarawa"/>
    <s v="Karu"/>
    <s v="Karu"/>
    <s v="Angwan Tiv"/>
    <x v="0"/>
    <s v="Cluster"/>
    <s v="LLH Class"/>
    <s v="CECILIA ABBA"/>
    <s v="26/05/2018"/>
    <n v="26"/>
    <x v="1"/>
    <x v="0"/>
    <d v="2018-05-26T00:00:00"/>
    <s v="NA/KA/NK/CE/MA/03"/>
    <x v="1"/>
    <n v="15"/>
  </r>
  <r>
    <s v="Week 6"/>
    <s v="Northern"/>
    <s v="Nasarawa"/>
    <s v="Karu"/>
    <s v="Karu"/>
    <s v="Angwan Tiv"/>
    <x v="0"/>
    <s v="Cluster"/>
    <s v="LLH Class"/>
    <s v="BLESSING JOSHUA"/>
    <s v="26/05/2018"/>
    <n v="26"/>
    <x v="1"/>
    <x v="0"/>
    <d v="2018-05-26T00:00:00"/>
    <s v="NA/KA/NK/BL/JU/01"/>
    <x v="1"/>
    <n v="16"/>
  </r>
  <r>
    <s v="Week 6"/>
    <s v="Northern"/>
    <s v="Nasarawa"/>
    <s v="Karu"/>
    <s v="Karu"/>
    <s v="Angwan Tiv"/>
    <x v="0"/>
    <s v="Cluster"/>
    <s v="LLH Class"/>
    <s v="JENIFER JOSHUA"/>
    <s v="26/05/2018"/>
    <n v="26"/>
    <x v="1"/>
    <x v="0"/>
    <d v="2018-05-26T00:00:00"/>
    <s v="NA/KA/NK/JE/JU/02"/>
    <x v="1"/>
    <n v="15"/>
  </r>
  <r>
    <s v="Week 6"/>
    <s v="Northern"/>
    <s v="Nasarawa"/>
    <s v="Karu"/>
    <s v="Karu"/>
    <s v="Angwan Tiv"/>
    <x v="0"/>
    <s v="Cluster"/>
    <s v="LLH Class"/>
    <s v="YEMI SULE"/>
    <s v="26/05/2018"/>
    <n v="26"/>
    <x v="1"/>
    <x v="0"/>
    <d v="2018-05-26T00:00:00"/>
    <s v="NA/KA/NK/YE/JU/02"/>
    <x v="1"/>
    <n v="18"/>
  </r>
  <r>
    <s v="Week 6"/>
    <s v="Northern"/>
    <s v="Nasarawa"/>
    <s v="Karu"/>
    <s v="Karu"/>
    <s v="Angwan Tiv"/>
    <x v="0"/>
    <s v="Cluster"/>
    <s v="LLH Class"/>
    <s v="RUTH IROANUSI"/>
    <s v="26/05/2018"/>
    <n v="26"/>
    <x v="1"/>
    <x v="0"/>
    <d v="2018-05-26T00:00:00"/>
    <s v="NA/KA/NK/RU/EV/01"/>
    <x v="1"/>
    <n v="18"/>
  </r>
  <r>
    <s v="Week 6"/>
    <s v="Northern"/>
    <s v="Nasarawa"/>
    <s v="Karu"/>
    <s v="Karu"/>
    <s v="Angwan Tiv"/>
    <x v="0"/>
    <s v="Cluster"/>
    <s v="LLH Class"/>
    <s v="JENIFER DANLAMI"/>
    <s v="26/05/2018"/>
    <n v="26"/>
    <x v="1"/>
    <x v="0"/>
    <d v="2018-05-26T00:00:00"/>
    <s v="NA/KA/NK/JE/NA/01"/>
    <x v="1"/>
    <n v="16"/>
  </r>
  <r>
    <s v="Week 6"/>
    <s v="Northern"/>
    <s v="Nasarawa"/>
    <s v="Karu"/>
    <s v="Karu"/>
    <s v="Angwan Tiv"/>
    <x v="0"/>
    <s v="Cluster"/>
    <s v="LLH Class"/>
    <s v="VERONICA AUDU"/>
    <s v="26/05/2018"/>
    <n v="26"/>
    <x v="1"/>
    <x v="0"/>
    <d v="2018-05-26T00:00:00"/>
    <s v="NA/KA/NK/VE/PA/03"/>
    <x v="1"/>
    <n v="15"/>
  </r>
  <r>
    <s v="Week 6"/>
    <s v="Northern"/>
    <s v="Nasarawa"/>
    <s v="Karu"/>
    <s v="Karu"/>
    <s v="Angwan Tiv"/>
    <x v="0"/>
    <s v="Cluster"/>
    <s v="LLH Class"/>
    <s v="BLESSING JONATHAN"/>
    <s v="26/05/2018"/>
    <n v="26"/>
    <x v="1"/>
    <x v="0"/>
    <d v="2018-05-26T00:00:00"/>
    <s v="NA/KA/NK/BL/MA/01"/>
    <x v="1"/>
    <n v="15"/>
  </r>
  <r>
    <s v="Week 6"/>
    <s v="Northern"/>
    <s v="Nasarawa"/>
    <s v="Karu"/>
    <s v="Karu"/>
    <s v="Angwan Tiv"/>
    <x v="0"/>
    <s v="Cluster"/>
    <s v="LLH Class"/>
    <s v="FAVOUR JONAH"/>
    <s v="26/05/2018"/>
    <n v="26"/>
    <x v="1"/>
    <x v="0"/>
    <d v="2018-05-26T00:00:00"/>
    <s v="NA/KA/NK/FA/LI/01"/>
    <x v="1"/>
    <n v="15"/>
  </r>
  <r>
    <s v="Week 6"/>
    <s v="Northern"/>
    <s v="Nasarawa"/>
    <s v="Karu"/>
    <s v="Karu"/>
    <s v="Angwan Tiv"/>
    <x v="0"/>
    <s v="Cluster"/>
    <s v="LLH Class"/>
    <s v="DEMETRIUS THOMAS"/>
    <s v="26/05/2018"/>
    <n v="26"/>
    <x v="1"/>
    <x v="0"/>
    <d v="2018-05-26T00:00:00"/>
    <s v="NA/KA/NK/DE/CI/06"/>
    <x v="1"/>
    <n v="17"/>
  </r>
  <r>
    <s v="Week 6"/>
    <s v="Northern"/>
    <s v="Nasarawa"/>
    <s v="Karu"/>
    <s v="Karu"/>
    <s v="Angwan Tiv"/>
    <x v="0"/>
    <s v="Cluster"/>
    <s v="LLH Class"/>
    <s v="BLESSING SAIDU"/>
    <s v="26/05/2018"/>
    <n v="26"/>
    <x v="1"/>
    <x v="0"/>
    <d v="2018-05-26T00:00:00"/>
    <s v="NA/KA/NK/BL/RU/05"/>
    <x v="1"/>
    <n v="15"/>
  </r>
  <r>
    <s v="Week 6"/>
    <s v="Northern"/>
    <s v="Nasarawa"/>
    <s v="Karu"/>
    <s v="Karu"/>
    <s v="Angwan Tiv"/>
    <x v="0"/>
    <s v="Cluster"/>
    <s v="LLH Class"/>
    <s v="RUTH CHIOMA MMOH"/>
    <s v="26/05/2018"/>
    <n v="26"/>
    <x v="1"/>
    <x v="0"/>
    <d v="2018-05-26T00:00:00"/>
    <s v="NA/KA/NK/CH/FE/02"/>
    <x v="1"/>
    <n v="16"/>
  </r>
  <r>
    <s v="Week 6"/>
    <s v="Northern"/>
    <s v="Nasarawa"/>
    <s v="Karu"/>
    <s v="Karu"/>
    <s v="Angwan Tiv"/>
    <x v="0"/>
    <s v="Cluster"/>
    <s v="LLH Class"/>
    <s v="JANET JOHN"/>
    <s v="26/05/2018"/>
    <n v="26"/>
    <x v="1"/>
    <x v="0"/>
    <d v="2018-05-26T00:00:00"/>
    <s v="NA/KA/NK/JA/JE/01"/>
    <x v="1"/>
    <n v="15"/>
  </r>
  <r>
    <s v="Week 6"/>
    <s v="Northern"/>
    <s v="Nasarawa"/>
    <s v="Karu"/>
    <s v="Karu"/>
    <s v="Angwan Tiv"/>
    <x v="0"/>
    <s v="Cluster"/>
    <s v="LLH Class"/>
    <s v="HELEN ALI"/>
    <s v="26/05/2018"/>
    <n v="26"/>
    <x v="1"/>
    <x v="0"/>
    <d v="2018-05-26T00:00:00"/>
    <s v="NA/KA/NK/HE/MA/05"/>
    <x v="1"/>
    <n v="17"/>
  </r>
  <r>
    <s v="Week 6"/>
    <s v="Northern"/>
    <s v="Nasarawa"/>
    <s v="Karu"/>
    <s v="Karu"/>
    <s v="Angwan Tiv"/>
    <x v="0"/>
    <s v="Cluster"/>
    <s v="LLH Class"/>
    <s v="ELIZABETH IDOKO"/>
    <s v="26/05/2018"/>
    <n v="26"/>
    <x v="1"/>
    <x v="0"/>
    <d v="2018-05-26T00:00:00"/>
    <s v="NA/KA/NK/EL/EU/06"/>
    <x v="1"/>
    <n v="15"/>
  </r>
  <r>
    <s v="Week 6"/>
    <s v="Northern"/>
    <s v="Nasarawa"/>
    <s v="Karu"/>
    <s v="Karu"/>
    <s v="Angwan Tiv"/>
    <x v="0"/>
    <s v="Cluster"/>
    <s v="LLH Class"/>
    <s v="JOY ARIKPO"/>
    <s v="26/05/2018"/>
    <n v="26"/>
    <x v="1"/>
    <x v="0"/>
    <d v="2018-05-26T00:00:00"/>
    <s v="NA/KA/NK/JO/AL/01"/>
    <x v="1"/>
    <n v="16"/>
  </r>
  <r>
    <s v="Week 6"/>
    <s v="Northern"/>
    <s v="Nasarawa"/>
    <s v="Karu"/>
    <s v="Karu"/>
    <s v="Angwan Tiv"/>
    <x v="0"/>
    <s v="Cluster"/>
    <s v="LLH Class"/>
    <s v="BLESSING OGAR"/>
    <s v="26/05/2018"/>
    <n v="26"/>
    <x v="1"/>
    <x v="0"/>
    <d v="2018-05-26T00:00:00"/>
    <s v="NA/KA/NK/BL/FE/01"/>
    <x v="1"/>
    <n v="16"/>
  </r>
  <r>
    <s v="Week 6"/>
    <s v="Northern"/>
    <s v="Nasarawa"/>
    <s v="Karu"/>
    <s v="Karu"/>
    <s v="Angwan Tiv"/>
    <x v="0"/>
    <s v="Cluster"/>
    <s v="LLH Class"/>
    <s v="GRACE AMOS"/>
    <s v="26/05/2018"/>
    <n v="26"/>
    <x v="1"/>
    <x v="0"/>
    <d v="2018-05-26T00:00:00"/>
    <s v="NA/KA/NK/GR/ES/04"/>
    <x v="1"/>
    <n v="17"/>
  </r>
  <r>
    <s v="Week 6"/>
    <s v="Northern"/>
    <s v="Nasarawa"/>
    <s v="Karu"/>
    <s v="Karu"/>
    <s v="Angwan Tiv"/>
    <x v="0"/>
    <s v="Cluster"/>
    <s v="LLH Class"/>
    <s v="HAPPINESS SOLOMON"/>
    <s v="26/05/2018"/>
    <n v="26"/>
    <x v="1"/>
    <x v="0"/>
    <d v="2018-05-26T00:00:00"/>
    <s v="NA/KA/NK/HA/CH/02"/>
    <x v="1"/>
    <n v="16"/>
  </r>
  <r>
    <s v="Week 6"/>
    <s v="Northern"/>
    <s v="Nasarawa"/>
    <s v="Karu"/>
    <s v="Karu"/>
    <s v="Angwan Tiv"/>
    <x v="0"/>
    <s v="Cluster"/>
    <s v="LLH Class"/>
    <s v="JOYCE GANA"/>
    <s v="26/05/2018"/>
    <n v="26"/>
    <x v="1"/>
    <x v="0"/>
    <d v="2018-05-26T00:00:00"/>
    <s v="NA/KA/NK/JO/HA/04"/>
    <x v="1"/>
    <n v="16"/>
  </r>
  <r>
    <s v="Week 6"/>
    <s v="Northern"/>
    <s v="Nasarawa"/>
    <s v="Karu"/>
    <s v="Karu"/>
    <s v="Angwan Tiv"/>
    <x v="0"/>
    <s v="Cluster"/>
    <s v="LLH Class"/>
    <s v="RITA SOLOMON"/>
    <s v="26/05/2018"/>
    <n v="26"/>
    <x v="1"/>
    <x v="0"/>
    <d v="2018-05-26T00:00:00"/>
    <s v="NA/KA/NK/RI/BL/01"/>
    <x v="1"/>
    <n v="18"/>
  </r>
  <r>
    <s v="Week 6"/>
    <s v="Northern"/>
    <s v="Nasarawa"/>
    <s v="Karu"/>
    <s v="Karu"/>
    <s v="Angwan Tiv"/>
    <x v="0"/>
    <s v="Cluster"/>
    <s v="LLH Class"/>
    <s v="OMYA JAMES"/>
    <s v="26/05/2018"/>
    <n v="26"/>
    <x v="1"/>
    <x v="0"/>
    <d v="2018-05-26T00:00:00"/>
    <s v="NA/KA/NK/OM/HA/03"/>
    <x v="1"/>
    <n v="15"/>
  </r>
  <r>
    <s v="Week 6"/>
    <s v="Northern"/>
    <s v="Nasarawa"/>
    <s v="Karu"/>
    <s v="Karu"/>
    <s v="Angwan Tiv"/>
    <x v="0"/>
    <s v="Cluster"/>
    <s v="LLH Class"/>
    <s v="MARIAM OMAR"/>
    <s v="26/05/2018"/>
    <n v="26"/>
    <x v="1"/>
    <x v="0"/>
    <d v="2018-05-26T00:00:00"/>
    <s v="NA/KA/NK/MA/MO/02"/>
    <x v="1"/>
    <n v="17"/>
  </r>
  <r>
    <s v="Week 6"/>
    <s v="Northern"/>
    <s v="Nasarawa"/>
    <s v="Karu"/>
    <s v="Karu"/>
    <s v="Angwan Tiv"/>
    <x v="0"/>
    <s v="Cluster"/>
    <s v="LLH Class"/>
    <s v="PRECIOUS BULUS"/>
    <s v="26/05/2018"/>
    <n v="26"/>
    <x v="1"/>
    <x v="0"/>
    <d v="2018-05-26T00:00:00"/>
    <s v="NA/KA/NK/PR/NA/03"/>
    <x v="1"/>
    <n v="15"/>
  </r>
  <r>
    <s v="Week 6"/>
    <s v="Northern"/>
    <s v="Nasarawa"/>
    <s v="Karu"/>
    <s v="Karu"/>
    <s v="Angwan Tiv"/>
    <x v="0"/>
    <s v="Cluster"/>
    <s v="LLH Class"/>
    <s v="JECINTA EMMANUEL"/>
    <s v="26/05/2018"/>
    <n v="26"/>
    <x v="1"/>
    <x v="0"/>
    <d v="2018-05-26T00:00:00"/>
    <s v="NA/KA/NK/JE/ES/02"/>
    <x v="1"/>
    <n v="15"/>
  </r>
  <r>
    <s v="Week 6"/>
    <s v="Northern"/>
    <s v="Nasarawa"/>
    <s v="Karu"/>
    <s v="Karu"/>
    <s v="Angwan Tiv"/>
    <x v="0"/>
    <s v="Cluster"/>
    <s v="LLH Class"/>
    <s v="MAIMUNA ILIYASU"/>
    <s v="26/05/2018"/>
    <n v="26"/>
    <x v="1"/>
    <x v="0"/>
    <d v="2018-05-26T00:00:00"/>
    <s v="NA/KA/NK/MA/AN/01"/>
    <x v="1"/>
    <n v="15"/>
  </r>
  <r>
    <s v="Week 7"/>
    <s v="Northern"/>
    <s v="Nasarawa"/>
    <s v="Karu"/>
    <s v="Karu"/>
    <s v="Angwan Tiv"/>
    <x v="0"/>
    <s v="Cluster"/>
    <s v="Walk-in Counseling"/>
    <s v="NANCY MAIKEFFI"/>
    <s v="30/05/2018"/>
    <n v="30"/>
    <x v="1"/>
    <x v="0"/>
    <d v="2018-05-30T00:00:00"/>
    <s v="NA/KA/NK/NA/GR/02"/>
    <x v="0"/>
    <n v="18"/>
  </r>
  <r>
    <s v="Week 7"/>
    <s v="Northern"/>
    <s v="Nasarawa"/>
    <s v="Karu"/>
    <s v="Karu"/>
    <s v="Angwan Tiv"/>
    <x v="0"/>
    <s v="Cluster"/>
    <s v="Walk-in Counseling"/>
    <s v="PEACE ANEBI"/>
    <s v="31/05/2018"/>
    <n v="31"/>
    <x v="1"/>
    <x v="0"/>
    <d v="2018-05-31T00:00:00"/>
    <s v="NA/KA/NK/PE/ES/02"/>
    <x v="0"/>
    <n v="15"/>
  </r>
  <r>
    <s v="Week 7"/>
    <s v="Northern"/>
    <s v="Nasarawa"/>
    <s v="Karu"/>
    <s v="Karu"/>
    <s v="Angwan Tiv"/>
    <x v="0"/>
    <s v="Cluster"/>
    <s v="Walk-in Counseling"/>
    <s v="JOY JAMES"/>
    <s v="31/05/2018"/>
    <n v="31"/>
    <x v="1"/>
    <x v="0"/>
    <d v="2018-05-31T00:00:00"/>
    <s v="NA/KA/NK/JO/SU/01"/>
    <x v="0"/>
    <n v="19"/>
  </r>
  <r>
    <s v="Week 7"/>
    <s v="Northern"/>
    <s v="Nasarawa"/>
    <s v="Karu"/>
    <s v="Karu"/>
    <s v="Angwan Tiv"/>
    <x v="0"/>
    <s v="Cluster"/>
    <s v="Walk-in Counseling"/>
    <s v="FAITH DANIEL"/>
    <s v="31/05/2018"/>
    <n v="31"/>
    <x v="1"/>
    <x v="0"/>
    <d v="2018-05-31T00:00:00"/>
    <s v="NA/KA/NK/FA/PE/04"/>
    <x v="0"/>
    <n v="19"/>
  </r>
  <r>
    <s v="Week 7"/>
    <s v="Northern"/>
    <s v="Nasarawa"/>
    <s v="Karu"/>
    <s v="Karu"/>
    <s v="Mararaba Gurku"/>
    <x v="1"/>
    <s v="Cluster +"/>
    <s v="Walk-in Counseling"/>
    <s v="SHAMSIYA ABUBAKAR"/>
    <d v="2018-06-01T00:00:00"/>
    <n v="1"/>
    <x v="2"/>
    <x v="0"/>
    <d v="2018-06-01T00:00:00"/>
    <s v="NA/KA/MA/SH/HA/04"/>
    <x v="0"/>
    <n v="19"/>
  </r>
  <r>
    <s v="Week 7"/>
    <s v="Northern"/>
    <s v="Nasarawa"/>
    <s v="Karu"/>
    <s v="Karu"/>
    <s v="Angwan Tiv"/>
    <x v="0"/>
    <s v="Cluster"/>
    <s v="Walk-in Counseling"/>
    <s v="LUCY PATRICK"/>
    <d v="2018-06-01T00:00:00"/>
    <n v="1"/>
    <x v="2"/>
    <x v="0"/>
    <d v="2018-06-01T00:00:00"/>
    <s v="NA/KA/NK/LU/RE/01"/>
    <x v="0"/>
    <n v="19"/>
  </r>
  <r>
    <s v="Week 7"/>
    <s v="Northern"/>
    <s v="Nasarawa"/>
    <s v="Karu"/>
    <s v="Karu"/>
    <s v="Angwan Tiv"/>
    <x v="0"/>
    <s v="Cluster"/>
    <s v="Walk-in Counseling"/>
    <s v="PAULINA AGADA"/>
    <d v="2018-06-01T00:00:00"/>
    <n v="1"/>
    <x v="2"/>
    <x v="0"/>
    <d v="2018-06-01T00:00:00"/>
    <s v="NA/KA/NK/PA/AL/03"/>
    <x v="0"/>
    <n v="19"/>
  </r>
  <r>
    <s v="Week 7"/>
    <s v="Northern"/>
    <s v="Nasarawa"/>
    <s v="Karu"/>
    <s v="Karu"/>
    <s v="Angwan Tiv"/>
    <x v="0"/>
    <s v="Cluster"/>
    <s v="LLH Class"/>
    <s v="MIRACLE AGBO"/>
    <d v="2018-06-02T00:00:00"/>
    <n v="2"/>
    <x v="2"/>
    <x v="0"/>
    <d v="2018-06-02T00:00:00"/>
    <s v="NA/KA/NK/MI/BL/03"/>
    <x v="1"/>
    <n v="15"/>
  </r>
  <r>
    <s v="Week 7"/>
    <s v="Northern"/>
    <s v="Nasarawa"/>
    <s v="Karu"/>
    <s v="Karu"/>
    <s v="Angwan Tiv"/>
    <x v="0"/>
    <s v="Cluster"/>
    <s v="LLH Class"/>
    <s v="COMFORT SUNDAY"/>
    <d v="2018-06-02T00:00:00"/>
    <n v="2"/>
    <x v="2"/>
    <x v="0"/>
    <d v="2018-06-02T00:00:00"/>
    <s v="NA/KA/NK/CO/EN/02"/>
    <x v="1"/>
    <n v="16"/>
  </r>
  <r>
    <s v="Week 7"/>
    <s v="Northern"/>
    <s v="Nasarawa"/>
    <s v="Karu"/>
    <s v="Karu"/>
    <s v="Angwan Tiv"/>
    <x v="0"/>
    <s v="Cluster"/>
    <s v="LLH Class"/>
    <s v="PRECIOUS BULUS"/>
    <d v="2018-06-02T00:00:00"/>
    <n v="2"/>
    <x v="2"/>
    <x v="0"/>
    <d v="2018-06-02T00:00:00"/>
    <s v="NA/KA/NK/PR/NA/03"/>
    <x v="1"/>
    <n v="15"/>
  </r>
  <r>
    <s v="Week 7"/>
    <s v="Northern"/>
    <s v="Nasarawa"/>
    <s v="Karu"/>
    <s v="Karu"/>
    <s v="Angwan Tiv"/>
    <x v="0"/>
    <s v="Cluster"/>
    <s v="LLH Class"/>
    <s v="BLESSING SAIDU"/>
    <d v="2018-06-02T00:00:00"/>
    <n v="2"/>
    <x v="2"/>
    <x v="0"/>
    <d v="2018-06-02T00:00:00"/>
    <s v="NA/KA/NK/BL/RU/05"/>
    <x v="1"/>
    <n v="15"/>
  </r>
  <r>
    <s v="Week 7"/>
    <s v="Northern"/>
    <s v="Nasarawa"/>
    <s v="Karu"/>
    <s v="Karu"/>
    <s v="Angwan Tiv"/>
    <x v="0"/>
    <s v="Cluster"/>
    <s v="LLH Class"/>
    <s v="MARYAM UGWU"/>
    <d v="2018-06-02T00:00:00"/>
    <n v="2"/>
    <x v="2"/>
    <x v="0"/>
    <d v="2018-06-02T00:00:00"/>
    <s v="NA/KA/NK/MA/AN/03"/>
    <x v="1"/>
    <n v="17"/>
  </r>
  <r>
    <s v="Week 7"/>
    <s v="Northern"/>
    <s v="Nasarawa"/>
    <s v="Karu"/>
    <s v="Karu"/>
    <s v="Angwan Tiv"/>
    <x v="0"/>
    <s v="Cluster"/>
    <s v="LLH Class"/>
    <s v="CECILIA ABBA"/>
    <d v="2018-06-02T00:00:00"/>
    <n v="2"/>
    <x v="2"/>
    <x v="0"/>
    <d v="2018-06-02T00:00:00"/>
    <s v="NA/KA/NK/CE/MA/03"/>
    <x v="1"/>
    <n v="15"/>
  </r>
  <r>
    <s v="Week 7"/>
    <s v="Northern"/>
    <s v="Nasarawa"/>
    <s v="Karu"/>
    <s v="Karu"/>
    <s v="Angwan Tiv"/>
    <x v="0"/>
    <s v="Cluster"/>
    <s v="LLH Class"/>
    <s v="THERESA EMMANUEL"/>
    <d v="2018-06-02T00:00:00"/>
    <n v="2"/>
    <x v="2"/>
    <x v="0"/>
    <d v="2018-06-02T00:00:00"/>
    <s v="NA/KA/NK/TH/AL/03"/>
    <x v="1"/>
    <n v="19"/>
  </r>
  <r>
    <s v="Week 7"/>
    <s v="Northern"/>
    <s v="Nasarawa"/>
    <s v="Karu"/>
    <s v="Karu"/>
    <s v="Angwan Tiv"/>
    <x v="0"/>
    <s v="Cluster"/>
    <s v="LLH Class"/>
    <s v="JOY ARIKPO"/>
    <d v="2018-06-02T00:00:00"/>
    <n v="2"/>
    <x v="2"/>
    <x v="0"/>
    <d v="2018-06-02T00:00:00"/>
    <s v="NA/KA/NK/JO/AL/01"/>
    <x v="1"/>
    <n v="16"/>
  </r>
  <r>
    <s v="Week 7"/>
    <s v="Northern"/>
    <s v="Nasarawa"/>
    <s v="Karu"/>
    <s v="Karu"/>
    <s v="Angwan Tiv"/>
    <x v="0"/>
    <s v="Cluster"/>
    <s v="LLH Class"/>
    <s v="MAIMUNA ILIYASU"/>
    <d v="2018-06-02T00:00:00"/>
    <n v="2"/>
    <x v="2"/>
    <x v="0"/>
    <d v="2018-06-02T00:00:00"/>
    <s v="NA/KA/NK/MA/AN/01"/>
    <x v="1"/>
    <n v="15"/>
  </r>
  <r>
    <s v="Week 7"/>
    <s v="Northern"/>
    <s v="Nasarawa"/>
    <s v="Karu"/>
    <s v="Karu"/>
    <s v="Angwan Tiv"/>
    <x v="0"/>
    <s v="Cluster"/>
    <s v="LLH Class"/>
    <s v="JENIFER SANI"/>
    <d v="2018-06-02T00:00:00"/>
    <n v="2"/>
    <x v="2"/>
    <x v="0"/>
    <d v="2018-06-02T00:00:00"/>
    <s v="NA/KA/NK/JE/CI/07"/>
    <x v="1"/>
    <n v="19"/>
  </r>
  <r>
    <s v="Week 7"/>
    <s v="Northern"/>
    <s v="Nasarawa"/>
    <s v="Karu"/>
    <s v="Karu"/>
    <s v="Angwan Tiv"/>
    <x v="0"/>
    <s v="Cluster"/>
    <s v="LLH Class"/>
    <s v="VERONICA AUDU"/>
    <d v="2018-06-02T00:00:00"/>
    <n v="2"/>
    <x v="2"/>
    <x v="0"/>
    <d v="2018-06-02T00:00:00"/>
    <s v="NA/KA/NK/VE/PA/03"/>
    <x v="1"/>
    <n v="15"/>
  </r>
  <r>
    <s v="Week 7"/>
    <s v="Northern"/>
    <s v="Nasarawa"/>
    <s v="Karu"/>
    <s v="Karu"/>
    <s v="Angwan Tiv"/>
    <x v="0"/>
    <s v="Cluster"/>
    <s v="LLH Class"/>
    <s v="ONYINYECHI UZOH"/>
    <d v="2018-06-02T00:00:00"/>
    <n v="2"/>
    <x v="2"/>
    <x v="0"/>
    <d v="2018-06-02T00:00:00"/>
    <s v="NA/KA/NK/ON/FA/02"/>
    <x v="1"/>
    <n v="15"/>
  </r>
  <r>
    <s v="Week 7"/>
    <s v="Northern"/>
    <s v="Nasarawa"/>
    <s v="Karu"/>
    <s v="Karu"/>
    <s v="Angwan Tiv"/>
    <x v="0"/>
    <s v="Cluster"/>
    <s v="LLH Class"/>
    <s v="MIRACLE HARUNA"/>
    <d v="2018-06-02T00:00:00"/>
    <n v="2"/>
    <x v="2"/>
    <x v="0"/>
    <d v="2018-06-02T00:00:00"/>
    <s v="NA/KA/NK/MI/CH/02"/>
    <x v="1"/>
    <n v="19"/>
  </r>
  <r>
    <s v="Week 7"/>
    <s v="Northern"/>
    <s v="Nasarawa"/>
    <s v="Karu"/>
    <s v="Karu"/>
    <s v="Angwan Tiv"/>
    <x v="0"/>
    <s v="Cluster"/>
    <s v="LLH Class"/>
    <s v="DEBORAH JAMES"/>
    <d v="2018-06-02T00:00:00"/>
    <n v="2"/>
    <x v="2"/>
    <x v="0"/>
    <d v="2018-06-02T00:00:00"/>
    <s v="NA/KA/NK/DE/CH/04"/>
    <x v="1"/>
    <n v="15"/>
  </r>
  <r>
    <s v="Week 7"/>
    <s v="Northern"/>
    <s v="Nasarawa"/>
    <s v="Karu"/>
    <s v="Karu"/>
    <s v="Angwan Tiv"/>
    <x v="0"/>
    <s v="Cluster"/>
    <s v="LLH Class"/>
    <s v="COMFORT GATA"/>
    <d v="2018-06-02T00:00:00"/>
    <n v="2"/>
    <x v="2"/>
    <x v="0"/>
    <d v="2018-06-02T00:00:00"/>
    <s v="NA/KA/NK/CO/LA/08"/>
    <x v="1"/>
    <n v="17"/>
  </r>
  <r>
    <s v="Week 7"/>
    <s v="Northern"/>
    <s v="Nasarawa"/>
    <s v="Karu"/>
    <s v="Karu"/>
    <s v="Angwan Tiv"/>
    <x v="0"/>
    <s v="Cluster"/>
    <s v="LLH Class"/>
    <s v="MARIAM OMAR"/>
    <d v="2018-06-02T00:00:00"/>
    <n v="2"/>
    <x v="2"/>
    <x v="0"/>
    <d v="2018-06-02T00:00:00"/>
    <s v="NA/KA/NK/MA/MO/02"/>
    <x v="1"/>
    <n v="17"/>
  </r>
  <r>
    <s v="Week 7"/>
    <s v="Northern"/>
    <s v="Nasarawa"/>
    <s v="Karu"/>
    <s v="Karu"/>
    <s v="Angwan Tiv"/>
    <x v="0"/>
    <s v="Cluster"/>
    <s v="LLH Class"/>
    <s v="REJOICE JIBRIN"/>
    <d v="2018-06-02T00:00:00"/>
    <n v="2"/>
    <x v="2"/>
    <x v="0"/>
    <d v="2018-06-02T00:00:00"/>
    <s v="NA/KA/NK/RE/ME/02"/>
    <x v="1"/>
    <n v="15"/>
  </r>
  <r>
    <s v="Week 7"/>
    <s v="Northern"/>
    <s v="Nasarawa"/>
    <s v="Karu"/>
    <s v="Karu"/>
    <s v="Angwan Tiv"/>
    <x v="0"/>
    <s v="Cluster"/>
    <s v="LLH Class"/>
    <s v="KANDE CHIDAWA"/>
    <d v="2018-06-02T00:00:00"/>
    <n v="2"/>
    <x v="2"/>
    <x v="0"/>
    <d v="2018-06-02T00:00:00"/>
    <s v="NA/KA/NK/KA/GR/02"/>
    <x v="1"/>
    <n v="19"/>
  </r>
  <r>
    <s v="Week 7"/>
    <s v="Northern"/>
    <s v="Nasarawa"/>
    <s v="Karu"/>
    <s v="Karu"/>
    <s v="Angwan Tiv"/>
    <x v="0"/>
    <s v="Cluster"/>
    <s v="LLH Class"/>
    <s v="GRACE MONDAY"/>
    <d v="2018-06-02T00:00:00"/>
    <n v="2"/>
    <x v="2"/>
    <x v="0"/>
    <d v="2018-06-02T00:00:00"/>
    <s v="NA/KA/NK/GR/TI/03"/>
    <x v="1"/>
    <n v="15"/>
  </r>
  <r>
    <s v="Week 7"/>
    <s v="Northern"/>
    <s v="Nasarawa"/>
    <s v="Karu"/>
    <s v="Karu"/>
    <s v="Angwan Tiv"/>
    <x v="0"/>
    <s v="Cluster"/>
    <s v="LLH Class"/>
    <s v="GODIYA HASSAN"/>
    <d v="2018-06-02T00:00:00"/>
    <n v="2"/>
    <x v="2"/>
    <x v="0"/>
    <d v="2018-06-02T00:00:00"/>
    <s v="NA/KA/NK/GO/KA/03"/>
    <x v="1"/>
    <n v="16"/>
  </r>
  <r>
    <s v="Week 7"/>
    <s v="Northern"/>
    <s v="Nasarawa"/>
    <s v="Karu"/>
    <s v="Karu"/>
    <s v="Angwan Tiv"/>
    <x v="0"/>
    <s v="Cluster"/>
    <s v="LLH Class"/>
    <s v="PROMISE SUNDAY"/>
    <d v="2018-06-02T00:00:00"/>
    <n v="2"/>
    <x v="2"/>
    <x v="0"/>
    <d v="2018-06-02T00:00:00"/>
    <s v="NA/KA/NK/PR/LI/01"/>
    <x v="1"/>
    <n v="15"/>
  </r>
  <r>
    <s v="Week 7"/>
    <s v="Northern"/>
    <s v="Nasarawa"/>
    <s v="Karu"/>
    <s v="Karu"/>
    <s v="Angwan Tiv"/>
    <x v="0"/>
    <s v="Cluster"/>
    <s v="LLH Class"/>
    <s v="GIFT BALA"/>
    <d v="2018-06-02T00:00:00"/>
    <n v="2"/>
    <x v="2"/>
    <x v="0"/>
    <d v="2018-06-02T00:00:00"/>
    <s v="NA/KA/NK/GI/DO/03"/>
    <x v="1"/>
    <n v="16"/>
  </r>
  <r>
    <s v="Week 7"/>
    <s v="Northern"/>
    <s v="Nasarawa"/>
    <s v="Karu"/>
    <s v="Karu"/>
    <s v="Angwan Tiv"/>
    <x v="0"/>
    <s v="Cluster"/>
    <s v="LLH Class"/>
    <s v="GRACE ABEDNEGO"/>
    <d v="2018-06-02T00:00:00"/>
    <n v="2"/>
    <x v="2"/>
    <x v="0"/>
    <d v="2018-06-02T00:00:00"/>
    <s v="NA/KA/NK/GR/SE/02"/>
    <x v="1"/>
    <n v="17"/>
  </r>
  <r>
    <s v="Week 7"/>
    <s v="Northern"/>
    <s v="Nasarawa"/>
    <s v="Karu"/>
    <s v="Karu"/>
    <s v="Angwan Tiv"/>
    <x v="0"/>
    <s v="Cluster"/>
    <s v="LLH Class"/>
    <s v="JANET PHILIP"/>
    <d v="2018-06-02T00:00:00"/>
    <n v="2"/>
    <x v="2"/>
    <x v="0"/>
    <d v="2018-06-02T00:00:00"/>
    <s v="NA/KA/NK/JA/MA/03"/>
    <x v="1"/>
    <n v="15"/>
  </r>
  <r>
    <s v="Week 7"/>
    <s v="Northern"/>
    <s v="Nasarawa"/>
    <s v="Karu"/>
    <s v="Karu"/>
    <s v="Angwan Tiv"/>
    <x v="0"/>
    <s v="Cluster"/>
    <s v="LLH Class"/>
    <s v="JECINTHA EMMANUEL"/>
    <d v="2018-06-02T00:00:00"/>
    <n v="2"/>
    <x v="2"/>
    <x v="0"/>
    <d v="2018-06-02T00:00:00"/>
    <s v="NA/KA/NK/JE/ES/02"/>
    <x v="1"/>
    <n v="15"/>
  </r>
  <r>
    <s v="Week 7"/>
    <s v="Northern"/>
    <s v="Nasarawa"/>
    <s v="Karu"/>
    <s v="Karu"/>
    <s v="Angwan Tiv"/>
    <x v="0"/>
    <s v="Cluster"/>
    <s v="LLH Class"/>
    <s v="RUTH OLADIMEJI"/>
    <d v="2018-06-02T00:00:00"/>
    <n v="2"/>
    <x v="2"/>
    <x v="0"/>
    <d v="2018-06-02T00:00:00"/>
    <s v="NA/KA/NK/RU/JE/04"/>
    <x v="1"/>
    <n v="19"/>
  </r>
  <r>
    <s v="Week 7"/>
    <s v="Northern"/>
    <s v="Nasarawa"/>
    <s v="Karu"/>
    <s v="Karu"/>
    <s v="Angwan Tiv"/>
    <x v="0"/>
    <s v="Cluster"/>
    <s v="LLH Class"/>
    <s v="CECILIA EKUNKE"/>
    <d v="2018-06-02T00:00:00"/>
    <n v="2"/>
    <x v="2"/>
    <x v="0"/>
    <d v="2018-06-02T00:00:00"/>
    <s v="NA/KA/NK/CE/MA/03"/>
    <x v="1"/>
    <n v="15"/>
  </r>
  <r>
    <s v="Week 7"/>
    <s v="Northern"/>
    <s v="Nasarawa"/>
    <s v="Karu"/>
    <s v="Karu"/>
    <s v="Angwan Tiv"/>
    <x v="0"/>
    <s v="Cluster"/>
    <s v="LLH Class"/>
    <s v="FAVOUR JONAH"/>
    <d v="2018-06-02T00:00:00"/>
    <n v="2"/>
    <x v="2"/>
    <x v="0"/>
    <d v="2018-06-02T00:00:00"/>
    <s v="NA/KA/NK/FA/LI/01"/>
    <x v="1"/>
    <n v="15"/>
  </r>
  <r>
    <s v="Week 7"/>
    <s v="Northern"/>
    <s v="Nasarawa"/>
    <s v="Karu"/>
    <s v="Karu"/>
    <s v="Angwan Tiv"/>
    <x v="0"/>
    <s v="Cluster"/>
    <s v="LLH Class"/>
    <s v="PATIENCE DANJUMA"/>
    <d v="2018-06-02T00:00:00"/>
    <n v="2"/>
    <x v="2"/>
    <x v="0"/>
    <d v="2018-06-02T00:00:00"/>
    <s v="NA/KA/NK/PA/BL/01"/>
    <x v="1"/>
    <n v="18"/>
  </r>
  <r>
    <s v="Week 7"/>
    <s v="Northern"/>
    <s v="Nasarawa"/>
    <s v="Karu"/>
    <s v="Karu"/>
    <s v="Angwan Tiv"/>
    <x v="0"/>
    <s v="Cluster"/>
    <s v="LLH Class"/>
    <s v="TABITHA JOHN"/>
    <d v="2018-06-02T00:00:00"/>
    <n v="2"/>
    <x v="2"/>
    <x v="0"/>
    <d v="2018-06-02T00:00:00"/>
    <s v="NA/KA/NK/TA/AG/03"/>
    <x v="1"/>
    <n v="15"/>
  </r>
  <r>
    <s v="Week 7"/>
    <s v="Northern"/>
    <s v="Nasarawa"/>
    <s v="Karu"/>
    <s v="Karu"/>
    <s v="Angwan Tiv"/>
    <x v="0"/>
    <s v="Cluster"/>
    <s v="LLH Class"/>
    <s v="HAPPY MUSA"/>
    <d v="2018-06-02T00:00:00"/>
    <n v="2"/>
    <x v="2"/>
    <x v="0"/>
    <d v="2018-06-02T00:00:00"/>
    <s v="NA/KA/NK/HA/GR/01"/>
    <x v="1"/>
    <n v="15"/>
  </r>
  <r>
    <s v="Week 8"/>
    <s v="Northern"/>
    <s v="Nasarawa"/>
    <s v="Karu"/>
    <s v="Karu"/>
    <s v="Angwan Tiv"/>
    <x v="0"/>
    <s v="Cluster"/>
    <s v="Walk-in Counseling"/>
    <s v="PERPETUAL AKAAKPILA"/>
    <d v="2018-06-04T00:00:00"/>
    <n v="4"/>
    <x v="2"/>
    <x v="0"/>
    <d v="2018-06-04T00:00:00"/>
    <s v="NA/KA/NK/PE/DO/04"/>
    <x v="0"/>
    <n v="17"/>
  </r>
  <r>
    <s v="Week 8"/>
    <s v="Northern"/>
    <s v="Nasarawa"/>
    <s v="Karu"/>
    <s v="Karu"/>
    <s v="Angwan Tiv"/>
    <x v="0"/>
    <s v="Cluster"/>
    <s v="Walk-in Counseling"/>
    <s v="JOYCE BAKO"/>
    <d v="2018-06-06T00:00:00"/>
    <n v="6"/>
    <x v="2"/>
    <x v="0"/>
    <d v="2018-06-06T00:00:00"/>
    <s v="NA/KA/NK/JO/RA/06"/>
    <x v="0"/>
    <n v="19"/>
  </r>
  <r>
    <s v="Week 8"/>
    <s v="Northern"/>
    <s v="Nasarawa"/>
    <s v="Karu"/>
    <s v="Karu"/>
    <s v="Angwan Tiv"/>
    <x v="0"/>
    <s v="Cluster"/>
    <s v="Walk-in Counseling"/>
    <s v="MARTHA SUNDAY"/>
    <d v="2018-06-09T00:00:00"/>
    <n v="9"/>
    <x v="2"/>
    <x v="0"/>
    <d v="2018-06-09T00:00:00"/>
    <s v="NA/KA/NK/MA/LA/02"/>
    <x v="0"/>
    <n v="16"/>
  </r>
  <r>
    <s v="Week 8"/>
    <s v="Northern"/>
    <s v="Nasarawa"/>
    <s v="Karu"/>
    <s v="Karu"/>
    <s v="Angwan Tiv"/>
    <x v="0"/>
    <s v="Cluster"/>
    <s v="Walk-in Counseling"/>
    <s v="ABIGAIL BOLUFEMI"/>
    <d v="2018-06-09T00:00:00"/>
    <n v="9"/>
    <x v="2"/>
    <x v="0"/>
    <d v="2018-06-09T00:00:00"/>
    <s v="NA/KA/NK/AB/JA/04"/>
    <x v="0"/>
    <n v="15"/>
  </r>
  <r>
    <s v="Week 8"/>
    <s v="Northern"/>
    <s v="Nasarawa"/>
    <s v="Karu"/>
    <s v="Karu"/>
    <s v="Angwan Tiv"/>
    <x v="0"/>
    <s v="Cluster"/>
    <s v="Walk-in Counseling"/>
    <s v="ELIZABETH IKONG"/>
    <d v="2018-06-09T00:00:00"/>
    <n v="9"/>
    <x v="2"/>
    <x v="0"/>
    <d v="2018-06-09T00:00:00"/>
    <s v="NA/KA/NK/EL/VI/07"/>
    <x v="0"/>
    <n v="19"/>
  </r>
  <r>
    <s v="Week 8"/>
    <s v="Northern"/>
    <s v="Nasarawa"/>
    <s v="Karu"/>
    <s v="Karu"/>
    <s v="Angwan Tiv"/>
    <x v="0"/>
    <s v="Cluster"/>
    <s v="LLH Class"/>
    <s v="JENNIFER JOSHUA"/>
    <d v="2018-06-09T00:00:00"/>
    <n v="9"/>
    <x v="2"/>
    <x v="0"/>
    <d v="2018-06-09T00:00:00"/>
    <s v="NA/KA/NK/JE/JU/02"/>
    <x v="1"/>
    <n v="15"/>
  </r>
  <r>
    <s v="Week 8"/>
    <s v="Northern"/>
    <s v="Nasarawa"/>
    <s v="Karu"/>
    <s v="Karu"/>
    <s v="Angwan Tiv"/>
    <x v="0"/>
    <s v="Cluster"/>
    <s v="LLH Class"/>
    <s v="MARIAM OMAR"/>
    <d v="2018-06-09T00:00:00"/>
    <n v="9"/>
    <x v="2"/>
    <x v="0"/>
    <d v="2018-06-09T00:00:00"/>
    <s v="NA/KA/NK/MA/MO/02"/>
    <x v="1"/>
    <n v="17"/>
  </r>
  <r>
    <s v="Week 8"/>
    <s v="Northern"/>
    <s v="Nasarawa"/>
    <s v="Karu"/>
    <s v="Karu"/>
    <s v="Angwan Tiv"/>
    <x v="0"/>
    <s v="Cluster"/>
    <s v="LLH Class"/>
    <s v="REJOICE JONAH"/>
    <d v="2018-06-09T00:00:00"/>
    <n v="9"/>
    <x v="2"/>
    <x v="0"/>
    <d v="2018-06-09T00:00:00"/>
    <s v="NA/KA/NK/RE/VI/06"/>
    <x v="1"/>
    <n v="15"/>
  </r>
  <r>
    <s v="Week 8"/>
    <s v="Northern"/>
    <s v="Nasarawa"/>
    <s v="Karu"/>
    <s v="Karu"/>
    <s v="Angwan Tiv"/>
    <x v="0"/>
    <s v="Cluster"/>
    <s v="LLH Class"/>
    <s v="COMFORT SUNDAY"/>
    <d v="2018-06-09T00:00:00"/>
    <n v="9"/>
    <x v="2"/>
    <x v="0"/>
    <d v="2018-06-09T00:00:00"/>
    <s v="NA/KA/NK/CO/EN/02"/>
    <x v="1"/>
    <n v="16"/>
  </r>
  <r>
    <s v="Week 8"/>
    <s v="Northern"/>
    <s v="Nasarawa"/>
    <s v="Karu"/>
    <s v="Karu"/>
    <s v="Angwan Tiv"/>
    <x v="0"/>
    <s v="Cluster"/>
    <s v="LLH Class"/>
    <s v="RECHEAL SUNDAY"/>
    <d v="2018-06-09T00:00:00"/>
    <n v="9"/>
    <x v="2"/>
    <x v="0"/>
    <d v="2018-06-09T00:00:00"/>
    <s v="NA/KA/NK/RA/ES/06"/>
    <x v="1"/>
    <n v="18"/>
  </r>
  <r>
    <s v="Week 8"/>
    <s v="Northern"/>
    <s v="Nasarawa"/>
    <s v="Karu"/>
    <s v="Karu"/>
    <s v="Angwan Tiv"/>
    <x v="0"/>
    <s v="Cluster"/>
    <s v="LLH Class"/>
    <s v="COMFORT JOHN"/>
    <d v="2018-06-09T00:00:00"/>
    <n v="9"/>
    <x v="2"/>
    <x v="0"/>
    <d v="2018-06-09T00:00:00"/>
    <s v="NA/KA/NK/CO/EL/02"/>
    <x v="1"/>
    <n v="15"/>
  </r>
  <r>
    <s v="Week 8"/>
    <s v="Northern"/>
    <s v="Nasarawa"/>
    <s v="Karu"/>
    <s v="Karu"/>
    <s v="Angwan Tiv"/>
    <x v="0"/>
    <s v="Cluster"/>
    <s v="LLH Class"/>
    <s v="PRECIOUS JONATHAN"/>
    <d v="2018-06-09T00:00:00"/>
    <n v="9"/>
    <x v="2"/>
    <x v="0"/>
    <d v="2018-06-09T00:00:00"/>
    <s v="NA/KA/NK/PR/RI/01"/>
    <x v="1"/>
    <n v="15"/>
  </r>
  <r>
    <s v="Week 8"/>
    <s v="Northern"/>
    <s v="Nasarawa"/>
    <s v="Karu"/>
    <s v="Karu"/>
    <s v="Angwan Tiv"/>
    <x v="0"/>
    <s v="Cluster"/>
    <s v="LLH Class"/>
    <s v="JULIANA KYAUTA"/>
    <d v="2018-06-09T00:00:00"/>
    <n v="9"/>
    <x v="2"/>
    <x v="0"/>
    <d v="2018-06-09T00:00:00"/>
    <s v="NA/KA/NK/JU/TI/04"/>
    <x v="1"/>
    <n v="15"/>
  </r>
  <r>
    <s v="Week 8"/>
    <s v="Northern"/>
    <s v="Nasarawa"/>
    <s v="Karu"/>
    <s v="Karu"/>
    <s v="Angwan Tiv"/>
    <x v="0"/>
    <s v="Cluster"/>
    <s v="LLH Class"/>
    <s v="CHIDINMA MOSES"/>
    <d v="2018-06-09T00:00:00"/>
    <n v="9"/>
    <x v="2"/>
    <x v="0"/>
    <d v="2018-06-09T00:00:00"/>
    <s v="NA/KA/NK/CH/NG/02"/>
    <x v="1"/>
    <n v="15"/>
  </r>
  <r>
    <s v="Week 8"/>
    <s v="Northern"/>
    <s v="Nasarawa"/>
    <s v="Karu"/>
    <s v="Karu"/>
    <s v="Angwan Tiv"/>
    <x v="0"/>
    <s v="Cluster"/>
    <s v="LLH Class"/>
    <s v="MIRACLE HARUNA"/>
    <d v="2018-06-09T00:00:00"/>
    <n v="9"/>
    <x v="2"/>
    <x v="0"/>
    <d v="2018-06-09T00:00:00"/>
    <s v="NA/KA/NK/MI/CH/02"/>
    <x v="1"/>
    <n v="19"/>
  </r>
  <r>
    <s v="Week 8"/>
    <s v="Northern"/>
    <s v="Nasarawa"/>
    <s v="Karu"/>
    <s v="Karu"/>
    <s v="Angwan Tiv"/>
    <x v="0"/>
    <s v="Cluster"/>
    <s v="LLH Class"/>
    <s v="GIFT OLADIPO"/>
    <d v="2018-06-09T00:00:00"/>
    <n v="9"/>
    <x v="2"/>
    <x v="0"/>
    <d v="2018-06-09T00:00:00"/>
    <s v="NA/KA/NK/GI/HA/02"/>
    <x v="1"/>
    <n v="15"/>
  </r>
  <r>
    <s v="Week 8"/>
    <s v="Northern"/>
    <s v="Nasarawa"/>
    <s v="Karu"/>
    <s v="Karu"/>
    <s v="Angwan Tiv"/>
    <x v="0"/>
    <s v="Cluster"/>
    <s v="LLH Class"/>
    <s v="GIFT BALA"/>
    <d v="2018-06-09T00:00:00"/>
    <n v="9"/>
    <x v="2"/>
    <x v="0"/>
    <d v="2018-06-09T00:00:00"/>
    <s v="NA/KA/NK/GI/DO/03"/>
    <x v="1"/>
    <n v="16"/>
  </r>
  <r>
    <s v="Week 8"/>
    <s v="Northern"/>
    <s v="Nasarawa"/>
    <s v="Karu"/>
    <s v="Karu"/>
    <s v="Angwan Tiv"/>
    <x v="0"/>
    <s v="Cluster"/>
    <s v="LLH Class"/>
    <s v="ESTHER OJILE"/>
    <d v="2018-06-09T00:00:00"/>
    <n v="9"/>
    <x v="2"/>
    <x v="0"/>
    <d v="2018-06-09T00:00:00"/>
    <s v="NA/KA/NK/ES/GR/05"/>
    <x v="1"/>
    <n v="15"/>
  </r>
  <r>
    <s v="Week 8"/>
    <s v="Northern"/>
    <s v="Nasarawa"/>
    <s v="Karu"/>
    <s v="Karu"/>
    <s v="Angwan Tiv"/>
    <x v="0"/>
    <s v="Cluster"/>
    <s v="LLH Class"/>
    <s v="FAVOUR ALEX"/>
    <d v="2018-06-09T00:00:00"/>
    <n v="9"/>
    <x v="2"/>
    <x v="0"/>
    <d v="2018-06-09T00:00:00"/>
    <s v="NA/KA/NK/FA/AG/03"/>
    <x v="1"/>
    <n v="16"/>
  </r>
  <r>
    <s v="Week 8"/>
    <s v="Northern"/>
    <s v="Nasarawa"/>
    <s v="Karu"/>
    <s v="Karu"/>
    <s v="Angwan Tiv"/>
    <x v="0"/>
    <s v="Cluster"/>
    <s v="LLH Class"/>
    <s v="CYNTHIA NJOKU"/>
    <d v="2018-06-09T00:00:00"/>
    <n v="9"/>
    <x v="2"/>
    <x v="0"/>
    <d v="2018-06-09T00:00:00"/>
    <s v="NA/KA/NK/CY/CO/04"/>
    <x v="1"/>
    <n v="15"/>
  </r>
  <r>
    <s v="Week 8"/>
    <s v="Northern"/>
    <s v="Nasarawa"/>
    <s v="Karu"/>
    <s v="Karu"/>
    <s v="Angwan Tiv"/>
    <x v="0"/>
    <s v="Cluster"/>
    <s v="LLH Class"/>
    <s v="HAPPINESS JONATHAN"/>
    <d v="2018-06-09T00:00:00"/>
    <n v="9"/>
    <x v="2"/>
    <x v="0"/>
    <d v="2018-06-09T00:00:00"/>
    <s v="NA/KA/NK/HA/IF/01"/>
    <x v="1"/>
    <n v="15"/>
  </r>
  <r>
    <s v="Week 8"/>
    <s v="Northern"/>
    <s v="Nasarawa"/>
    <s v="Karu"/>
    <s v="Karu"/>
    <s v="Angwan Tiv"/>
    <x v="0"/>
    <s v="Cluster"/>
    <s v="LLH Class"/>
    <s v="MARYANN UGWU"/>
    <d v="2018-06-09T00:00:00"/>
    <n v="9"/>
    <x v="2"/>
    <x v="0"/>
    <d v="2018-06-09T00:00:00"/>
    <s v="NA/KA/NK/MA/AN/03"/>
    <x v="1"/>
    <n v="17"/>
  </r>
  <r>
    <s v="Week 8"/>
    <s v="Northern"/>
    <s v="Nasarawa"/>
    <s v="Karu"/>
    <s v="Karu"/>
    <s v="Angwan Tiv"/>
    <x v="0"/>
    <s v="Cluster"/>
    <s v="LLH Class"/>
    <s v="JENNIFER DANLAMI"/>
    <d v="2018-06-09T00:00:00"/>
    <n v="9"/>
    <x v="2"/>
    <x v="0"/>
    <d v="2018-06-09T00:00:00"/>
    <s v="NA/KA/NK/JE/NA/01"/>
    <x v="1"/>
    <n v="16"/>
  </r>
  <r>
    <s v="Week 8"/>
    <s v="Northern"/>
    <s v="Nasarawa"/>
    <s v="Karu"/>
    <s v="Karu"/>
    <s v="Angwan Tiv"/>
    <x v="0"/>
    <s v="Cluster"/>
    <s v="LLH Class"/>
    <s v="GLORIA EMMANUEL"/>
    <d v="2018-06-09T00:00:00"/>
    <n v="9"/>
    <x v="2"/>
    <x v="0"/>
    <d v="2018-06-09T00:00:00"/>
    <s v="NA/KA/NK/GL/AL/01"/>
    <x v="1"/>
    <n v="16"/>
  </r>
  <r>
    <s v="Week 8"/>
    <s v="Northern"/>
    <s v="Nasarawa"/>
    <s v="Karu"/>
    <s v="Karu"/>
    <s v="Angwan Tiv"/>
    <x v="0"/>
    <s v="Cluster"/>
    <s v="LLH Class"/>
    <s v="RITA LINUS"/>
    <d v="2018-06-09T00:00:00"/>
    <n v="9"/>
    <x v="2"/>
    <x v="0"/>
    <d v="2018-06-09T00:00:00"/>
    <s v="NA/KA/NK/RI/RO/05"/>
    <x v="1"/>
    <n v="15"/>
  </r>
  <r>
    <s v="Week 8"/>
    <s v="Northern"/>
    <s v="Nasarawa"/>
    <s v="Karu"/>
    <s v="Karu"/>
    <s v="Angwan Tiv"/>
    <x v="0"/>
    <s v="Cluster"/>
    <s v="LLH Class"/>
    <s v="FAITH SAMUEL"/>
    <d v="2018-06-09T00:00:00"/>
    <n v="9"/>
    <x v="2"/>
    <x v="0"/>
    <d v="2018-06-09T00:00:00"/>
    <s v="NA/KA/NK/FA/SA/01"/>
    <x v="1"/>
    <n v="19"/>
  </r>
  <r>
    <s v="Week 8"/>
    <s v="Northern"/>
    <s v="Nasarawa"/>
    <s v="Karu"/>
    <s v="Karu"/>
    <s v="Angwan Tiv"/>
    <x v="0"/>
    <s v="Cluster"/>
    <s v="LLH Class"/>
    <s v="HELEN ALI"/>
    <d v="2018-06-09T00:00:00"/>
    <n v="9"/>
    <x v="2"/>
    <x v="0"/>
    <d v="2018-06-09T00:00:00"/>
    <s v="NA/KA/NK/HE/MA/05"/>
    <x v="1"/>
    <n v="17"/>
  </r>
  <r>
    <s v="Week 8"/>
    <s v="Northern"/>
    <s v="Nasarawa"/>
    <s v="Karu"/>
    <s v="Karu"/>
    <s v="Mararaba Gurku"/>
    <x v="1"/>
    <s v="Cluster +"/>
    <s v="Matasa Matan Arewa"/>
    <s v="RUKAYYA ABDULLAHI"/>
    <d v="2018-06-08T00:00:00"/>
    <n v="8"/>
    <x v="2"/>
    <x v="0"/>
    <d v="2018-06-08T00:00:00"/>
    <s v="NA/KA/MA/RU/ZU/05"/>
    <x v="2"/>
    <n v="18"/>
  </r>
  <r>
    <s v="Week 8"/>
    <s v="Northern"/>
    <s v="Nasarawa"/>
    <s v="Karu"/>
    <s v="Karu"/>
    <s v="Mararaba Gurku"/>
    <x v="1"/>
    <s v="Cluster +"/>
    <s v="Matasa Matan Arewa"/>
    <s v="MARYAM ADAMU"/>
    <d v="2018-06-08T00:00:00"/>
    <n v="8"/>
    <x v="2"/>
    <x v="0"/>
    <d v="2018-06-08T00:00:00"/>
    <s v="NA/KA/MA/MA/ZA/08"/>
    <x v="2"/>
    <n v="18"/>
  </r>
  <r>
    <s v="Week 8"/>
    <s v="Northern"/>
    <s v="Nasarawa"/>
    <s v="Karu"/>
    <s v="Karu"/>
    <s v="Mararaba Gurku"/>
    <x v="1"/>
    <s v="Cluster +"/>
    <s v="Matasa Matan Arewa"/>
    <s v="ILHANATU SHUAIBU"/>
    <d v="2018-06-08T00:00:00"/>
    <n v="8"/>
    <x v="2"/>
    <x v="0"/>
    <d v="2018-06-08T00:00:00"/>
    <s v="NA/KA/MA/IL/MA/01"/>
    <x v="2"/>
    <n v="19"/>
  </r>
  <r>
    <s v="Week 8"/>
    <s v="Northern"/>
    <s v="Nasarawa"/>
    <s v="Karu"/>
    <s v="Karu"/>
    <s v="Mararaba Gurku"/>
    <x v="1"/>
    <s v="Cluster +"/>
    <s v="Matasa Matan Arewa"/>
    <s v="ZAINAB MOHAMMED"/>
    <d v="2018-06-08T00:00:00"/>
    <n v="8"/>
    <x v="2"/>
    <x v="0"/>
    <d v="2018-06-08T00:00:00"/>
    <s v="NA/KA/MA/ZA/SA/02"/>
    <x v="2"/>
    <n v="18"/>
  </r>
  <r>
    <s v="Week 8"/>
    <s v="Northern"/>
    <s v="Nasarawa"/>
    <s v="Karu"/>
    <s v="Karu"/>
    <s v="Mararaba Gurku"/>
    <x v="1"/>
    <s v="Cluster +"/>
    <s v="Matasa Matan Arewa"/>
    <s v="RUKAIYA JAFAR"/>
    <d v="2018-06-08T00:00:00"/>
    <n v="8"/>
    <x v="2"/>
    <x v="0"/>
    <d v="2018-06-08T00:00:00"/>
    <s v="NA/KA/MA/RU/AI/03"/>
    <x v="2"/>
    <n v="18"/>
  </r>
  <r>
    <s v="Week 8"/>
    <s v="Northern"/>
    <s v="Nasarawa"/>
    <s v="Karu"/>
    <s v="Karu"/>
    <s v="Mararaba Gurku"/>
    <x v="1"/>
    <s v="Cluster +"/>
    <s v="Matasa Matan Arewa"/>
    <s v="MAJIDA MUSA"/>
    <d v="2018-06-08T00:00:00"/>
    <n v="8"/>
    <x v="2"/>
    <x v="0"/>
    <d v="2018-06-08T00:00:00"/>
    <s v="NA/KA/MA/MA/HA/13"/>
    <x v="2"/>
    <n v="19"/>
  </r>
  <r>
    <s v="Week 8"/>
    <s v="Northern"/>
    <s v="Nasarawa"/>
    <s v="Karu"/>
    <s v="Karu"/>
    <s v="Mararaba Gurku"/>
    <x v="1"/>
    <s v="Cluster +"/>
    <s v="Matasa Matan Arewa"/>
    <s v="HAFSAT IBRAHIM"/>
    <d v="2018-06-08T00:00:00"/>
    <n v="8"/>
    <x v="2"/>
    <x v="0"/>
    <d v="2018-06-08T00:00:00"/>
    <s v="NA/KA/MA/HA/FA/08"/>
    <x v="2"/>
    <n v="18"/>
  </r>
  <r>
    <s v="Week 8"/>
    <s v="Northern"/>
    <s v="Nasarawa"/>
    <s v="Karu"/>
    <s v="Karu"/>
    <s v="Mararaba Gurku"/>
    <x v="1"/>
    <s v="Cluster +"/>
    <s v="Matasa Matan Arewa"/>
    <s v="HINDATU BASHIR"/>
    <d v="2018-06-08T00:00:00"/>
    <n v="8"/>
    <x v="2"/>
    <x v="0"/>
    <d v="2018-06-08T00:00:00"/>
    <s v="NA/KA/MA/HI/HA/02"/>
    <x v="2"/>
    <n v="17"/>
  </r>
  <r>
    <s v="Week 8"/>
    <s v="Northern"/>
    <s v="Nasarawa"/>
    <s v="Karu"/>
    <s v="Karu"/>
    <s v="Mararaba Gurku"/>
    <x v="1"/>
    <s v="Cluster +"/>
    <s v="Matasa Matan Arewa"/>
    <s v="FATIMA ABDULLAHI"/>
    <d v="2018-06-08T00:00:00"/>
    <n v="8"/>
    <x v="2"/>
    <x v="0"/>
    <d v="2018-06-08T00:00:00"/>
    <s v="NA/KA/MA/FA/ZA/03"/>
    <x v="2"/>
    <n v="18"/>
  </r>
  <r>
    <s v="Week 8"/>
    <s v="Northern"/>
    <s v="Nasarawa"/>
    <s v="Karu"/>
    <s v="Karu"/>
    <s v="Mararaba Gurku"/>
    <x v="1"/>
    <s v="Cluster +"/>
    <s v="Matasa Matan Arewa"/>
    <s v="RAMATU AUWAL"/>
    <d v="2018-06-08T00:00:00"/>
    <n v="8"/>
    <x v="2"/>
    <x v="0"/>
    <d v="2018-06-08T00:00:00"/>
    <s v="NA/KA/MA/RA/ZA/04"/>
    <x v="2"/>
    <n v="17"/>
  </r>
  <r>
    <s v="Week 8"/>
    <s v="Northern"/>
    <s v="Nasarawa"/>
    <s v="Karu"/>
    <s v="Karu"/>
    <s v="Mararaba Gurku"/>
    <x v="1"/>
    <s v="Cluster +"/>
    <s v="Matasa Matan Arewa"/>
    <s v="ZAINAB UMAR"/>
    <d v="2018-06-08T00:00:00"/>
    <n v="8"/>
    <x v="2"/>
    <x v="0"/>
    <d v="2018-06-08T00:00:00"/>
    <s v="NA/KA/MA/ZA/ZA/06"/>
    <x v="2"/>
    <n v="19"/>
  </r>
  <r>
    <s v="Week 8"/>
    <s v="Northern"/>
    <s v="Nasarawa"/>
    <s v="Karu"/>
    <s v="Karu"/>
    <s v="Mararaba Gurku"/>
    <x v="1"/>
    <s v="Cluster +"/>
    <s v="Matasa Matan Arewa"/>
    <s v="HAFSAT ABDULLAMID"/>
    <d v="2018-06-08T00:00:00"/>
    <n v="8"/>
    <x v="2"/>
    <x v="0"/>
    <d v="2018-06-08T00:00:00"/>
    <s v="NA/KA/MA/HA/SA/02"/>
    <x v="2"/>
    <n v="19"/>
  </r>
  <r>
    <s v="Week 8"/>
    <s v="Northern"/>
    <s v="Nasarawa"/>
    <s v="Karu"/>
    <s v="Karu"/>
    <s v="Mararaba Gurku"/>
    <x v="1"/>
    <s v="Cluster +"/>
    <s v="Walk-in Counseling"/>
    <s v="AMINA SULEIMAN"/>
    <d v="2018-06-09T00:00:00"/>
    <n v="9"/>
    <x v="2"/>
    <x v="0"/>
    <d v="2018-06-09T00:00:00"/>
    <s v="NA/KA/MA/AM/AI/02"/>
    <x v="0"/>
    <n v="19"/>
  </r>
  <r>
    <s v="Week 8"/>
    <s v="Northern"/>
    <s v="Nasarawa"/>
    <s v="Karu"/>
    <s v="Karu"/>
    <s v="Mararaba Gurku"/>
    <x v="1"/>
    <s v="Cluster +"/>
    <s v="Walk-in Counseling"/>
    <s v="UMMI SALMA"/>
    <d v="2018-06-09T00:00:00"/>
    <n v="9"/>
    <x v="2"/>
    <x v="0"/>
    <d v="2018-06-09T00:00:00"/>
    <s v="NA/KA/MA/UM/SA/01"/>
    <x v="0"/>
    <n v="19"/>
  </r>
  <r>
    <s v="Week 8"/>
    <s v="Northern"/>
    <s v="Nasarawa"/>
    <s v="Karu"/>
    <s v="Karu"/>
    <s v="Mararaba Gurku"/>
    <x v="1"/>
    <s v="Cluster +"/>
    <s v="Walk-in Counseling"/>
    <s v="MAIMUNA MOHAMMED"/>
    <d v="2018-06-09T00:00:00"/>
    <n v="9"/>
    <x v="2"/>
    <x v="0"/>
    <d v="2018-06-09T00:00:00"/>
    <s v="NA/KA/MA/MA/SA/03"/>
    <x v="0"/>
    <n v="17"/>
  </r>
  <r>
    <s v="Week 8"/>
    <s v="Northern"/>
    <s v="Nasarawa"/>
    <s v="Karu"/>
    <s v="Karu"/>
    <s v="Mararaba Gurku"/>
    <x v="1"/>
    <s v="Cluster +"/>
    <s v="Walk-in Counseling"/>
    <s v="AISHA ABDULLAHI"/>
    <d v="2018-06-09T00:00:00"/>
    <n v="9"/>
    <x v="2"/>
    <x v="0"/>
    <d v="2018-06-09T00:00:00"/>
    <s v="NA/KA/MA/AI/SA/04"/>
    <x v="0"/>
    <n v="18"/>
  </r>
  <r>
    <s v="Week 8"/>
    <s v="Northern"/>
    <s v="Nasarawa"/>
    <s v="Karu"/>
    <s v="Karu"/>
    <s v="Mararaba Gurku"/>
    <x v="1"/>
    <s v="Cluster +"/>
    <s v="Walk-in Counseling"/>
    <s v="HAFSAT ABDULLAMID"/>
    <d v="2018-06-09T00:00:00"/>
    <n v="9"/>
    <x v="2"/>
    <x v="0"/>
    <d v="2018-06-09T00:00:00"/>
    <s v="NA/KA/MA/HA/SA/02"/>
    <x v="0"/>
    <n v="19"/>
  </r>
  <r>
    <s v="Week 8"/>
    <s v="Northern"/>
    <s v="Nasarawa"/>
    <s v="Karu"/>
    <s v="Karu"/>
    <s v="Mararaba Gurku"/>
    <x v="1"/>
    <s v="Cluster +"/>
    <s v="Walk-in Counseling"/>
    <s v="SAFIYA ABDULLAHI"/>
    <d v="2018-06-09T00:00:00"/>
    <n v="9"/>
    <x v="2"/>
    <x v="0"/>
    <d v="2018-06-09T00:00:00"/>
    <s v="NA/KA/MA/SA/AI/04"/>
    <x v="0"/>
    <n v="18"/>
  </r>
  <r>
    <s v="Week 8"/>
    <s v="Northern"/>
    <s v="Nasarawa"/>
    <s v="Karu"/>
    <s v="Karu"/>
    <s v="Mararaba Gurku"/>
    <x v="1"/>
    <s v="Cluster +"/>
    <s v="Walk-in Counseling"/>
    <s v="HAMANATU ABUBAKAR"/>
    <d v="2018-06-09T00:00:00"/>
    <n v="9"/>
    <x v="2"/>
    <x v="0"/>
    <d v="2018-06-09T00:00:00"/>
    <s v="NA/KA/MA/HA/MA/03"/>
    <x v="0"/>
    <n v="18"/>
  </r>
  <r>
    <s v="Week 8"/>
    <s v="Northern"/>
    <s v="Nasarawa"/>
    <s v="Karu"/>
    <s v="Karu"/>
    <s v="Mararaba Gurku"/>
    <x v="1"/>
    <s v="Cluster +"/>
    <s v="Walk-in Counseling"/>
    <s v="MARY ABEL"/>
    <d v="2018-06-09T00:00:00"/>
    <n v="9"/>
    <x v="2"/>
    <x v="0"/>
    <d v="2018-06-09T00:00:00"/>
    <s v="NA/KA/MA/MA/AD/02"/>
    <x v="0"/>
    <n v="19"/>
  </r>
  <r>
    <s v="Week 8"/>
    <s v="Northern"/>
    <s v="Nasarawa"/>
    <s v="Karu"/>
    <s v="Karu"/>
    <s v="Mararaba Gurku"/>
    <x v="1"/>
    <s v="Cluster +"/>
    <s v="Walk-in Counseling"/>
    <s v="RASHIDAT YAKUBU"/>
    <d v="2018-06-09T00:00:00"/>
    <n v="9"/>
    <x v="2"/>
    <x v="0"/>
    <d v="2018-06-09T00:00:00"/>
    <s v="NA/KA/MA/RA/FA/04"/>
    <x v="0"/>
    <n v="19"/>
  </r>
  <r>
    <s v="Week 8"/>
    <s v="Northern"/>
    <s v="Nasarawa"/>
    <s v="Karu"/>
    <s v="Karu"/>
    <s v="Mararaba Gurku"/>
    <x v="1"/>
    <s v="Cluster +"/>
    <s v="Walk-in Counseling"/>
    <s v="SADIYA ABUBAKAR"/>
    <d v="2018-06-09T00:00:00"/>
    <n v="9"/>
    <x v="2"/>
    <x v="0"/>
    <d v="2018-06-09T00:00:00"/>
    <s v="NA/KA/MA/SA/HA/01"/>
    <x v="0"/>
    <n v="19"/>
  </r>
  <r>
    <s v="Week 8"/>
    <s v="Northern"/>
    <s v="Nasarawa"/>
    <s v="Karu"/>
    <s v="Karu"/>
    <s v="Mararaba Gurku"/>
    <x v="1"/>
    <s v="Cluster +"/>
    <s v="Walk-in Counseling"/>
    <s v="RUKAYA MUAZU"/>
    <d v="2018-06-09T00:00:00"/>
    <n v="9"/>
    <x v="2"/>
    <x v="0"/>
    <d v="2018-06-09T00:00:00"/>
    <s v="NA/KA/MA/RU/UM/04"/>
    <x v="0"/>
    <n v="19"/>
  </r>
  <r>
    <s v="Week 8"/>
    <s v="Northern"/>
    <s v="Nasarawa"/>
    <s v="Karu"/>
    <s v="Karu"/>
    <s v="Mararaba Gurku"/>
    <x v="1"/>
    <s v="Cluster +"/>
    <s v="Walk-in Counseling"/>
    <s v="ZAINAB MUHAMMED"/>
    <d v="2018-06-09T00:00:00"/>
    <n v="9"/>
    <x v="2"/>
    <x v="0"/>
    <d v="2018-06-09T00:00:00"/>
    <s v="NA/KA/MA/ZA/MA/04"/>
    <x v="0"/>
    <n v="18"/>
  </r>
  <r>
    <s v="Week 9"/>
    <s v="Northern"/>
    <s v="Nasarawa"/>
    <s v="Karu"/>
    <s v="Karu"/>
    <s v="Mararaba Gurku"/>
    <x v="1"/>
    <s v="Cluster +"/>
    <s v="Matasa Matan Arewa"/>
    <s v="FARIDA SANUSI"/>
    <d v="2018-06-12T00:00:00"/>
    <n v="12"/>
    <x v="2"/>
    <x v="0"/>
    <d v="2018-06-12T00:00:00"/>
    <s v="NA/KA/MA/FA/HA/04"/>
    <x v="2"/>
    <n v="19"/>
  </r>
  <r>
    <s v="Week 9"/>
    <s v="Northern"/>
    <s v="Nasarawa"/>
    <s v="Karu"/>
    <s v="Karu"/>
    <s v="Mararaba Gurku"/>
    <x v="1"/>
    <s v="Cluster +"/>
    <s v="Matasa Matan Arewa"/>
    <s v="ZAMALIRA JIBRIN"/>
    <d v="2018-06-12T00:00:00"/>
    <n v="12"/>
    <x v="2"/>
    <x v="0"/>
    <d v="2018-06-12T00:00:00"/>
    <s v="NA/KA/MA/ZA/HA/03"/>
    <x v="2"/>
    <n v="18"/>
  </r>
  <r>
    <s v="Week 9"/>
    <s v="Northern"/>
    <s v="Nasarawa"/>
    <s v="Karu"/>
    <s v="Karu"/>
    <s v="Mararaba Gurku"/>
    <x v="1"/>
    <s v="Cluster +"/>
    <s v="Matasa Matan Arewa"/>
    <s v="AISHA YAHUZA"/>
    <d v="2018-06-12T00:00:00"/>
    <n v="12"/>
    <x v="2"/>
    <x v="0"/>
    <d v="2018-06-12T00:00:00"/>
    <s v="NA/KA/MA/AI/KH/05"/>
    <x v="2"/>
    <n v="18"/>
  </r>
  <r>
    <s v="Week 9"/>
    <s v="Northern"/>
    <s v="Nasarawa"/>
    <s v="Karu"/>
    <s v="Karu"/>
    <s v="Mararaba Gurku"/>
    <x v="1"/>
    <s v="Cluster +"/>
    <s v="Matasa Matan Arewa"/>
    <s v="KHADIJA ABDULLAHI"/>
    <d v="2018-06-12T00:00:00"/>
    <n v="12"/>
    <x v="2"/>
    <x v="0"/>
    <d v="2018-06-12T00:00:00"/>
    <s v="NA/KA/MA/KH/MA/05"/>
    <x v="2"/>
    <n v="19"/>
  </r>
  <r>
    <s v="Week 9"/>
    <s v="Northern"/>
    <s v="Nasarawa"/>
    <s v="Karu"/>
    <s v="Karu"/>
    <s v="Mararaba Gurku"/>
    <x v="1"/>
    <s v="Cluster +"/>
    <s v="Matasa Matan Arewa"/>
    <s v="HAUWAU MUSA"/>
    <d v="2018-06-12T00:00:00"/>
    <n v="12"/>
    <x v="2"/>
    <x v="0"/>
    <d v="2018-06-12T00:00:00"/>
    <s v="NA/KA/MA/HA/ZA/02"/>
    <x v="2"/>
    <n v="18"/>
  </r>
  <r>
    <s v="Week 9"/>
    <s v="Northern"/>
    <s v="Nasarawa"/>
    <s v="Karu"/>
    <s v="Karu"/>
    <s v="Mararaba Gurku"/>
    <x v="1"/>
    <s v="Cluster +"/>
    <s v="Matasa Matan Arewa"/>
    <s v="UBAIDA ABDULLAHI"/>
    <d v="2018-06-12T00:00:00"/>
    <n v="12"/>
    <x v="2"/>
    <x v="0"/>
    <d v="2018-06-12T00:00:00"/>
    <s v="NA/KA/MA/UB/ZU/02"/>
    <x v="2"/>
    <n v="15"/>
  </r>
  <r>
    <s v="Week 9"/>
    <s v="Northern"/>
    <s v="Nasarawa"/>
    <s v="Karu"/>
    <s v="Karu"/>
    <s v="Mararaba Gurku"/>
    <x v="1"/>
    <s v="Cluster +"/>
    <s v="Matasa Matan Arewa"/>
    <s v="SUWAIBA MOHAMMED"/>
    <d v="2018-06-12T00:00:00"/>
    <n v="12"/>
    <x v="2"/>
    <x v="0"/>
    <d v="2018-06-12T00:00:00"/>
    <s v="NA/KA/MA/SU/FA/04"/>
    <x v="2"/>
    <n v="19"/>
  </r>
  <r>
    <s v="Week 9"/>
    <s v="Northern"/>
    <s v="Nasarawa"/>
    <s v="Karu"/>
    <s v="Karu"/>
    <s v="Mararaba Gurku"/>
    <x v="1"/>
    <s v="Cluster +"/>
    <s v="Matasa Matan Arewa"/>
    <s v="RAMATU ZAKARI"/>
    <d v="2018-06-12T00:00:00"/>
    <n v="12"/>
    <x v="2"/>
    <x v="0"/>
    <d v="2018-06-12T00:00:00"/>
    <s v="NA/KA/MA/RA/FA/05"/>
    <x v="2"/>
    <n v="16"/>
  </r>
  <r>
    <s v="Week 9"/>
    <s v="Northern"/>
    <s v="Nasarawa"/>
    <s v="Karu"/>
    <s v="Karu"/>
    <s v="Mararaba Gurku"/>
    <x v="1"/>
    <s v="Cluster +"/>
    <s v="Matasa Matan Arewa"/>
    <s v="MURJANATU SAIDU"/>
    <d v="2018-06-12T00:00:00"/>
    <n v="12"/>
    <x v="2"/>
    <x v="0"/>
    <d v="2018-06-12T00:00:00"/>
    <s v="NA/KA/MA/MU/HA/10"/>
    <x v="2"/>
    <n v="18"/>
  </r>
  <r>
    <s v="Week 9"/>
    <s v="Northern"/>
    <s v="Nasarawa"/>
    <s v="Karu"/>
    <s v="Karu"/>
    <s v="Mararaba Gurku"/>
    <x v="1"/>
    <s v="Cluster +"/>
    <s v="Matasa Matan Arewa"/>
    <s v="SHAMSIYA YAKUBU"/>
    <d v="2018-06-12T00:00:00"/>
    <n v="12"/>
    <x v="2"/>
    <x v="0"/>
    <d v="2018-06-12T00:00:00"/>
    <s v="NA/KA/MA/SH/AM/01"/>
    <x v="2"/>
    <n v="19"/>
  </r>
  <r>
    <s v="Week 9"/>
    <s v="Northern"/>
    <s v="Nasarawa"/>
    <s v="Karu"/>
    <s v="Karu"/>
    <s v="Mararaba Gurku"/>
    <x v="1"/>
    <s v="Cluster +"/>
    <s v="Matasa Matan Arewa"/>
    <s v="UBAIDA HASHIMU"/>
    <d v="2018-06-12T00:00:00"/>
    <n v="12"/>
    <x v="2"/>
    <x v="0"/>
    <d v="2018-06-12T00:00:00"/>
    <s v="NA/KA/MA/UB/MA/01"/>
    <x v="2"/>
    <n v="17"/>
  </r>
  <r>
    <s v="Week 9"/>
    <s v="Northern"/>
    <s v="Nasarawa"/>
    <s v="Karu"/>
    <s v="Karu"/>
    <s v="Mararaba Gurku"/>
    <x v="1"/>
    <s v="Cluster +"/>
    <s v="Matasa Matan Arewa"/>
    <s v="HULERA YAHAYA"/>
    <d v="2018-06-12T00:00:00"/>
    <n v="12"/>
    <x v="2"/>
    <x v="0"/>
    <d v="2018-06-12T00:00:00"/>
    <s v="NA/KA/MA/HU/MA/01"/>
    <x v="2"/>
    <n v="19"/>
  </r>
  <r>
    <s v="Week 9"/>
    <s v="Northern"/>
    <s v="Nasarawa"/>
    <s v="Karu"/>
    <s v="Karu"/>
    <s v="Mararaba Gurku"/>
    <x v="1"/>
    <s v="Cluster +"/>
    <s v="Matasa Matan Arewa"/>
    <s v="FATIMA MOHAMMED "/>
    <d v="2018-06-12T00:00:00"/>
    <n v="12"/>
    <x v="2"/>
    <x v="0"/>
    <d v="2018-06-12T00:00:00"/>
    <s v="NA/KA/MA/FA/MA/02"/>
    <x v="2"/>
    <n v="17"/>
  </r>
  <r>
    <s v="Week 9"/>
    <s v="Northern"/>
    <s v="Nasarawa"/>
    <s v="Karu"/>
    <s v="Karu"/>
    <s v="Mararaba Gurku"/>
    <x v="1"/>
    <s v="Cluster +"/>
    <s v="Matasa Matan Arewa"/>
    <s v="HALIMA ABUBAKAR"/>
    <d v="2018-06-12T00:00:00"/>
    <n v="12"/>
    <x v="2"/>
    <x v="0"/>
    <d v="2018-06-12T00:00:00"/>
    <s v="NA/KA/MA/HA/HA/07"/>
    <x v="2"/>
    <n v="19"/>
  </r>
  <r>
    <s v="Week 9"/>
    <s v="Northern"/>
    <s v="Nasarawa"/>
    <s v="Karu"/>
    <s v="Karu"/>
    <s v="Mararaba Gurku"/>
    <x v="1"/>
    <s v="Cluster +"/>
    <s v="Matasa Matan Arewa"/>
    <s v="SA'ADATU ABUBAKAR"/>
    <d v="2018-06-12T00:00:00"/>
    <n v="12"/>
    <x v="2"/>
    <x v="0"/>
    <d v="2018-06-12T00:00:00"/>
    <s v="NA/KA/MA/SA/HA/03"/>
    <x v="2"/>
    <n v="16"/>
  </r>
  <r>
    <s v="Week 9"/>
    <s v="Northern"/>
    <s v="Nasarawa"/>
    <s v="Karu"/>
    <s v="Karu"/>
    <s v="Mararaba Gurku"/>
    <x v="1"/>
    <s v="Cluster +"/>
    <s v="Matasa Matan Arewa"/>
    <s v="ZAHIRA MUSA"/>
    <d v="2018-06-12T00:00:00"/>
    <n v="12"/>
    <x v="2"/>
    <x v="0"/>
    <d v="2018-06-12T00:00:00"/>
    <s v="NA/KA/MA/ZA/MA/01"/>
    <x v="2"/>
    <n v="15"/>
  </r>
  <r>
    <s v="Week 9"/>
    <s v="Northern"/>
    <s v="Nasarawa"/>
    <s v="Karu"/>
    <s v="Karu"/>
    <s v="Mararaba Gurku"/>
    <x v="1"/>
    <s v="Cluster +"/>
    <s v="Matasa Matan Arewa"/>
    <s v="HALIRA ABDULLAHI"/>
    <d v="2018-06-12T00:00:00"/>
    <n v="12"/>
    <x v="2"/>
    <x v="0"/>
    <d v="2018-06-12T00:00:00"/>
    <s v="NA/KA/MA/HA/SA/06"/>
    <x v="2"/>
    <n v="16"/>
  </r>
  <r>
    <s v="Week 9"/>
    <s v="Northern"/>
    <s v="Nasarawa"/>
    <s v="Karu"/>
    <s v="Karu"/>
    <s v="Mararaba Gurku"/>
    <x v="1"/>
    <s v="Cluster +"/>
    <s v="Matasa Matan Arewa"/>
    <s v="SALIHA SAID"/>
    <d v="2018-06-12T00:00:00"/>
    <n v="12"/>
    <x v="2"/>
    <x v="0"/>
    <d v="2018-06-12T00:00:00"/>
    <s v="NA/KA/MA/SA/HA/03"/>
    <x v="2"/>
    <n v="16"/>
  </r>
  <r>
    <s v="Week 9"/>
    <s v="Northern"/>
    <s v="Nasarawa"/>
    <s v="Karu"/>
    <s v="Karu"/>
    <s v="Mararaba Gurku"/>
    <x v="1"/>
    <s v="Cluster +"/>
    <s v="Matasa Matan Arewa"/>
    <s v="HABIBA JAFAR"/>
    <d v="2018-06-12T00:00:00"/>
    <n v="12"/>
    <x v="2"/>
    <x v="0"/>
    <d v="2018-06-12T00:00:00"/>
    <s v="NA/KA/MA/HA/SA/02"/>
    <x v="2"/>
    <n v="19"/>
  </r>
  <r>
    <s v="Week 9"/>
    <s v="Northern"/>
    <s v="Nasarawa"/>
    <s v="Karu"/>
    <s v="Karu"/>
    <s v="Mararaba Gurku"/>
    <x v="1"/>
    <s v="Cluster +"/>
    <s v="Matasa Matan Arewa"/>
    <s v="HABIBA ADAMU"/>
    <d v="2018-06-12T00:00:00"/>
    <n v="12"/>
    <x v="2"/>
    <x v="0"/>
    <d v="2018-06-12T00:00:00"/>
    <s v="NA/KA/MA/HA/FA/04"/>
    <x v="2"/>
    <n v="19"/>
  </r>
  <r>
    <s v="Week 9"/>
    <s v="Northern"/>
    <s v="Nasarawa"/>
    <s v="Karu"/>
    <s v="Karu"/>
    <s v="Mararaba Gurku"/>
    <x v="1"/>
    <s v="Cluster +"/>
    <s v="Matasa Matan Arewa"/>
    <s v="NAFISA LURWANU"/>
    <d v="2018-06-12T00:00:00"/>
    <n v="12"/>
    <x v="2"/>
    <x v="0"/>
    <d v="2018-06-12T00:00:00"/>
    <s v="NA/KA/MA/NA/MA/01"/>
    <x v="2"/>
    <n v="15"/>
  </r>
  <r>
    <s v="Week 9"/>
    <s v="Northern"/>
    <s v="Nasarawa"/>
    <s v="Karu"/>
    <s v="Karu"/>
    <s v="Mararaba Gurku"/>
    <x v="1"/>
    <s v="Cluster +"/>
    <s v="Matasa Matan Arewa"/>
    <s v="RAMATU ADAM"/>
    <d v="2018-06-12T00:00:00"/>
    <n v="12"/>
    <x v="2"/>
    <x v="0"/>
    <d v="2018-06-12T00:00:00"/>
    <s v="NA/KA/MA/RA/KH/04"/>
    <x v="2"/>
    <n v="19"/>
  </r>
  <r>
    <s v="Week 9"/>
    <s v="Northern"/>
    <s v="Nasarawa"/>
    <s v="Karu"/>
    <s v="Karu"/>
    <s v="Mararaba Gurku"/>
    <x v="1"/>
    <s v="Cluster +"/>
    <s v="Matasa Matan Arewa"/>
    <s v="HASIYA GAMBO"/>
    <d v="2018-06-12T00:00:00"/>
    <n v="12"/>
    <x v="2"/>
    <x v="0"/>
    <d v="2018-06-12T00:00:00"/>
    <s v="NA/KA/MA/HA/HA/02"/>
    <x v="2"/>
    <n v="18"/>
  </r>
  <r>
    <s v="Week 9"/>
    <s v="Northern"/>
    <s v="Nasarawa"/>
    <s v="Karu"/>
    <s v="Karu"/>
    <s v="Mararaba Gurku"/>
    <x v="1"/>
    <s v="Cluster +"/>
    <s v="Matasa Matan Arewa"/>
    <s v="WALIDA HASHIMU"/>
    <d v="2018-06-12T00:00:00"/>
    <n v="12"/>
    <x v="2"/>
    <x v="0"/>
    <d v="2018-06-12T00:00:00"/>
    <s v="NA/KA/MA/WA/MA/03"/>
    <x v="2"/>
    <n v="17"/>
  </r>
  <r>
    <s v="Week 9"/>
    <s v="Northern"/>
    <s v="Nasarawa"/>
    <s v="Karu"/>
    <s v="Karu"/>
    <s v="Mararaba Gurku"/>
    <x v="1"/>
    <s v="Cluster +"/>
    <s v="Matasa Matan Arewa"/>
    <s v="WASILA ABUBAKAR"/>
    <d v="2018-06-13T00:00:00"/>
    <n v="13"/>
    <x v="2"/>
    <x v="0"/>
    <d v="2018-06-13T00:00:00"/>
    <s v="NA/KA/MA/WA/AM/07"/>
    <x v="2"/>
    <n v="16"/>
  </r>
  <r>
    <s v="Week 9"/>
    <s v="Northern"/>
    <s v="Nasarawa"/>
    <s v="Karu"/>
    <s v="Karu"/>
    <s v="Mararaba Gurku"/>
    <x v="1"/>
    <s v="Cluster +"/>
    <s v="Matasa Matan Arewa"/>
    <s v="FATIMA MOHAMMED "/>
    <d v="2018-06-13T00:00:00"/>
    <n v="13"/>
    <x v="2"/>
    <x v="0"/>
    <d v="2018-06-13T00:00:00"/>
    <s v="NA/KA/MA/FA/BI/03"/>
    <x v="2"/>
    <n v="18"/>
  </r>
  <r>
    <s v="Week 9"/>
    <s v="Northern"/>
    <s v="Nasarawa"/>
    <s v="Karu"/>
    <s v="Karu"/>
    <s v="Mararaba Gurku"/>
    <x v="1"/>
    <s v="Cluster +"/>
    <s v="Matasa Matan Arewa"/>
    <s v="AMINA UMAR"/>
    <d v="2018-06-13T00:00:00"/>
    <n v="13"/>
    <x v="2"/>
    <x v="0"/>
    <d v="2018-06-13T00:00:00"/>
    <s v="NA/KA/MA/AM/AI/04"/>
    <x v="2"/>
    <n v="19"/>
  </r>
  <r>
    <s v="Week 9"/>
    <s v="Northern"/>
    <s v="Nasarawa"/>
    <s v="Karu"/>
    <s v="Karu"/>
    <s v="Mararaba Gurku"/>
    <x v="1"/>
    <s v="Cluster +"/>
    <s v="Matasa Matan Arewa"/>
    <s v="HARIRA ABUBAKAR"/>
    <d v="2018-06-13T00:00:00"/>
    <n v="13"/>
    <x v="2"/>
    <x v="0"/>
    <d v="2018-06-13T00:00:00"/>
    <s v="NA/KA/MA/HA/HA/01"/>
    <x v="2"/>
    <n v="19"/>
  </r>
  <r>
    <s v="Week 9"/>
    <s v="Northern"/>
    <s v="Nasarawa"/>
    <s v="Karu"/>
    <s v="Karu"/>
    <s v="Mararaba Gurku"/>
    <x v="1"/>
    <s v="Cluster +"/>
    <s v="Matasa Matan Arewa"/>
    <s v="AISHA ISMAIL"/>
    <d v="2018-06-13T00:00:00"/>
    <n v="13"/>
    <x v="2"/>
    <x v="0"/>
    <d v="2018-06-13T00:00:00"/>
    <s v="NA/KA/MA/AI/HA/01"/>
    <x v="2"/>
    <n v="18"/>
  </r>
  <r>
    <s v="Week 9"/>
    <s v="Northern"/>
    <s v="Nasarawa"/>
    <s v="Karu"/>
    <s v="Karu"/>
    <s v="Mararaba Gurku"/>
    <x v="1"/>
    <s v="Cluster +"/>
    <s v="Matasa Matan Arewa"/>
    <s v="HAUWAU ISMAIL"/>
    <d v="2018-06-13T00:00:00"/>
    <n v="13"/>
    <x v="2"/>
    <x v="0"/>
    <d v="2018-06-13T00:00:00"/>
    <s v="NA/KA/MA/HA/HA/06"/>
    <x v="2"/>
    <n v="19"/>
  </r>
  <r>
    <s v="Week 9"/>
    <s v="Northern"/>
    <s v="Nasarawa"/>
    <s v="Karu"/>
    <s v="Karu"/>
    <s v="Mararaba Gurku"/>
    <x v="1"/>
    <s v="Cluster +"/>
    <s v="Matasa Matan Arewa"/>
    <s v="HABIBA ADAMU"/>
    <d v="2018-06-13T00:00:00"/>
    <n v="13"/>
    <x v="2"/>
    <x v="0"/>
    <d v="2018-06-13T00:00:00"/>
    <s v="NA/KA/MA/HA/AM/02"/>
    <x v="2"/>
    <n v="17"/>
  </r>
  <r>
    <s v="Week 9"/>
    <s v="Northern"/>
    <s v="Nasarawa"/>
    <s v="Karu"/>
    <s v="Karu"/>
    <s v="Mararaba Gurku"/>
    <x v="1"/>
    <s v="Cluster +"/>
    <s v="Matasa Matan Arewa"/>
    <s v="KHADIJA ABAKURA"/>
    <d v="2018-06-13T00:00:00"/>
    <n v="13"/>
    <x v="2"/>
    <x v="0"/>
    <d v="2018-06-13T00:00:00"/>
    <s v="NA/KA/MA/KH/ZA/07"/>
    <x v="2"/>
    <n v="19"/>
  </r>
  <r>
    <s v="Week 9"/>
    <s v="Northern"/>
    <s v="Nasarawa"/>
    <s v="Karu"/>
    <s v="Karu"/>
    <s v="Mararaba Gurku"/>
    <x v="1"/>
    <s v="Cluster +"/>
    <s v="Matasa Matan Arewa"/>
    <s v="AMINA AUWAL"/>
    <d v="2018-06-13T00:00:00"/>
    <n v="13"/>
    <x v="2"/>
    <x v="0"/>
    <d v="2018-06-13T00:00:00"/>
    <s v="NA/KA/MA/AM/AI/02"/>
    <x v="2"/>
    <n v="19"/>
  </r>
  <r>
    <s v="Week 9"/>
    <s v="Northern"/>
    <s v="Nasarawa"/>
    <s v="Karu"/>
    <s v="Karu"/>
    <s v="Mararaba Gurku"/>
    <x v="1"/>
    <s v="Cluster +"/>
    <s v="Matasa Matan Arewa"/>
    <s v="HAUWA AHMED"/>
    <d v="2018-06-13T00:00:00"/>
    <n v="13"/>
    <x v="2"/>
    <x v="0"/>
    <d v="2018-06-13T00:00:00"/>
    <s v="NA/KA/MA/HA/MA/06"/>
    <x v="2"/>
    <n v="18"/>
  </r>
  <r>
    <s v="Week 9"/>
    <s v="Northern"/>
    <s v="Nasarawa"/>
    <s v="Karu"/>
    <s v="Karu"/>
    <s v="Mararaba Gurku"/>
    <x v="1"/>
    <s v="Cluster +"/>
    <s v="Matasa Matan Arewa"/>
    <s v="MABURUKA SALISU"/>
    <d v="2018-06-13T00:00:00"/>
    <n v="13"/>
    <x v="2"/>
    <x v="0"/>
    <d v="2018-06-13T00:00:00"/>
    <s v="NA/KA/MA/MA/AI/07"/>
    <x v="2"/>
    <n v="19"/>
  </r>
  <r>
    <s v="Week 9"/>
    <s v="Northern"/>
    <s v="Nasarawa"/>
    <s v="Karu"/>
    <s v="Karu"/>
    <s v="Mararaba Gurku"/>
    <x v="1"/>
    <s v="Cluster +"/>
    <s v="Matasa Matan Arewa"/>
    <s v="MARYAM ABDULLAHI"/>
    <d v="2018-06-13T00:00:00"/>
    <n v="13"/>
    <x v="2"/>
    <x v="0"/>
    <d v="2018-06-13T00:00:00"/>
    <s v="NA/KA/MA/MA/ZA/02"/>
    <x v="2"/>
    <n v="18"/>
  </r>
  <r>
    <s v="Week 9"/>
    <s v="Northern"/>
    <s v="Nasarawa"/>
    <s v="Karu"/>
    <s v="Karu"/>
    <s v="Angwan Tiv"/>
    <x v="0"/>
    <s v="Cluster"/>
    <s v="Walk-in Counseling"/>
    <s v="PATIENCE BADUNG"/>
    <d v="2018-06-11T00:00:00"/>
    <n v="11"/>
    <x v="2"/>
    <x v="0"/>
    <d v="2018-06-11T00:00:00"/>
    <s v="NA/KA/NK/PA/RA/01"/>
    <x v="0"/>
    <n v="19"/>
  </r>
  <r>
    <s v="Week 9"/>
    <s v="Northern"/>
    <s v="Nasarawa"/>
    <s v="Karu"/>
    <s v="Karu"/>
    <s v="Angwan Tiv"/>
    <x v="0"/>
    <s v="Cluster"/>
    <s v="Walk-in Counseling"/>
    <s v="DORIS YAHAYA"/>
    <d v="2018-06-11T00:00:00"/>
    <n v="11"/>
    <x v="2"/>
    <x v="0"/>
    <d v="2018-06-11T00:00:00"/>
    <s v="NA/KA/NK/DO/LA/05"/>
    <x v="0"/>
    <n v="16"/>
  </r>
  <r>
    <s v="Week 9"/>
    <s v="Northern"/>
    <s v="Nasarawa"/>
    <s v="Karu"/>
    <s v="Karu"/>
    <s v="Angwan Tiv"/>
    <x v="0"/>
    <s v="Cluster"/>
    <s v="Walk-in Counseling"/>
    <s v="RUTH AGENE"/>
    <d v="2018-06-13T00:00:00"/>
    <n v="13"/>
    <x v="2"/>
    <x v="0"/>
    <d v="2018-06-13T00:00:00"/>
    <s v="NA/KA/NK/RU/GR/02"/>
    <x v="0"/>
    <n v="15"/>
  </r>
  <r>
    <s v="Week 9"/>
    <s v="Northern"/>
    <s v="Nasarawa"/>
    <s v="Karu"/>
    <s v="Karu"/>
    <s v="Angwan Tiv"/>
    <x v="0"/>
    <s v="Cluster"/>
    <s v="Walk-in Counseling"/>
    <s v="MARY TANKO"/>
    <d v="2018-06-14T00:00:00"/>
    <n v="14"/>
    <x v="2"/>
    <x v="0"/>
    <d v="2018-06-14T00:00:00"/>
    <s v="NA/KA/NK/MA/JO/01"/>
    <x v="0"/>
    <n v="19"/>
  </r>
  <r>
    <s v="Week 9"/>
    <s v="Northern"/>
    <s v="Nasarawa"/>
    <s v="Karu"/>
    <s v="Karu"/>
    <s v="Angwan Tiv"/>
    <x v="0"/>
    <s v="Cluster"/>
    <s v="Walk-in Counseling"/>
    <s v="SARAH MATHIAS"/>
    <d v="2018-06-15T00:00:00"/>
    <n v="15"/>
    <x v="2"/>
    <x v="0"/>
    <d v="2018-06-15T00:00:00"/>
    <s v="NA/KA/NK/SA/ME/01"/>
    <x v="0"/>
    <n v="18"/>
  </r>
  <r>
    <s v="Week 9"/>
    <s v="Northern"/>
    <s v="Nasarawa"/>
    <s v="Karu"/>
    <s v="Karu"/>
    <s v="Angwan Tiv"/>
    <x v="0"/>
    <s v="Cluster"/>
    <s v="Walk-in Counseling"/>
    <s v="DORATHY SUNDAY"/>
    <d v="2018-06-15T00:00:00"/>
    <n v="15"/>
    <x v="2"/>
    <x v="0"/>
    <d v="2018-06-15T00:00:00"/>
    <s v="NA/KA/NK/DO/HA/05"/>
    <x v="0"/>
    <n v="17"/>
  </r>
  <r>
    <s v="Week 9"/>
    <s v="Northern"/>
    <s v="Nasarawa"/>
    <s v="Karu"/>
    <s v="Karu"/>
    <s v="Angwan Tiv"/>
    <x v="0"/>
    <s v="Cluster"/>
    <s v="Walk-in Counseling"/>
    <s v="SAVESION ISHAYA"/>
    <d v="2018-06-15T00:00:00"/>
    <n v="15"/>
    <x v="2"/>
    <x v="0"/>
    <d v="2018-06-15T00:00:00"/>
    <s v="NA/KA/NK/SA/PA/02"/>
    <x v="0"/>
    <n v="19"/>
  </r>
  <r>
    <s v="Week 9"/>
    <s v="Northern"/>
    <s v="Nasarawa"/>
    <s v="Karu"/>
    <s v="Karu"/>
    <s v="Angwan Tiv"/>
    <x v="0"/>
    <s v="Cluster"/>
    <s v="LLH Class"/>
    <s v="CECILIA ABBA"/>
    <d v="2018-06-16T00:00:00"/>
    <n v="16"/>
    <x v="2"/>
    <x v="0"/>
    <d v="2018-06-16T00:00:00"/>
    <s v="NA/KA/NK/CE/MA/03"/>
    <x v="1"/>
    <n v="15"/>
  </r>
  <r>
    <s v="Week 9"/>
    <s v="Northern"/>
    <s v="Nasarawa"/>
    <s v="Karu"/>
    <s v="Karu"/>
    <s v="Angwan Tiv"/>
    <x v="0"/>
    <s v="Cluster"/>
    <s v="LLH Class"/>
    <s v="HOPE SUNDAY"/>
    <d v="2018-06-16T00:00:00"/>
    <n v="16"/>
    <x v="2"/>
    <x v="0"/>
    <d v="2018-06-16T00:00:00"/>
    <s v="NA/KA/NK/HO/JU/02"/>
    <x v="1"/>
    <n v="17"/>
  </r>
  <r>
    <s v="Week 9"/>
    <s v="Northern"/>
    <s v="Nasarawa"/>
    <s v="Karu"/>
    <s v="Karu"/>
    <s v="Angwan Tiv"/>
    <x v="0"/>
    <s v="Cluster"/>
    <s v="LLH Class"/>
    <s v="JOY ABBAH"/>
    <d v="2018-06-16T00:00:00"/>
    <n v="16"/>
    <x v="2"/>
    <x v="0"/>
    <d v="2018-06-16T00:00:00"/>
    <s v="NA/KA/NK/JO/RA/01"/>
    <x v="1"/>
    <n v="15"/>
  </r>
  <r>
    <s v="Week 9"/>
    <s v="Northern"/>
    <s v="Nasarawa"/>
    <s v="Karu"/>
    <s v="Karu"/>
    <s v="Angwan Tiv"/>
    <x v="0"/>
    <s v="Cluster"/>
    <s v="LLH Class"/>
    <s v="MARY TANKO"/>
    <d v="2018-06-16T00:00:00"/>
    <n v="16"/>
    <x v="2"/>
    <x v="0"/>
    <d v="2018-06-16T00:00:00"/>
    <s v="NA/KA/NK/MA/JO/01"/>
    <x v="1"/>
    <n v="19"/>
  </r>
  <r>
    <s v="Week 9"/>
    <s v="Northern"/>
    <s v="Nasarawa"/>
    <s v="Karu"/>
    <s v="Karu"/>
    <s v="Angwan Tiv"/>
    <x v="0"/>
    <s v="Cluster"/>
    <s v="LLH Class"/>
    <s v="SARAH MATHIAS"/>
    <d v="2018-06-16T00:00:00"/>
    <n v="16"/>
    <x v="2"/>
    <x v="0"/>
    <d v="2018-06-16T00:00:00"/>
    <s v="NA/KA/NK/SA/ME/01"/>
    <x v="1"/>
    <n v="18"/>
  </r>
  <r>
    <s v="Week 9"/>
    <s v="Northern"/>
    <s v="Nasarawa"/>
    <s v="Karu"/>
    <s v="Karu"/>
    <s v="Angwan Tiv"/>
    <x v="0"/>
    <s v="Cluster"/>
    <s v="LLH Class"/>
    <s v="DORATHY SUNDAY"/>
    <d v="2018-06-16T00:00:00"/>
    <n v="16"/>
    <x v="2"/>
    <x v="0"/>
    <d v="2018-06-16T00:00:00"/>
    <s v="NA/KA/NK/DO/HA/05"/>
    <x v="1"/>
    <n v="17"/>
  </r>
  <r>
    <s v="Week 9"/>
    <s v="Northern"/>
    <s v="Nasarawa"/>
    <s v="Karu"/>
    <s v="Karu"/>
    <s v="Angwan Tiv"/>
    <x v="0"/>
    <s v="Cluster"/>
    <s v="LLH Class"/>
    <s v="SAVESION ISHAYA"/>
    <d v="2018-06-16T00:00:00"/>
    <n v="16"/>
    <x v="2"/>
    <x v="0"/>
    <d v="2018-06-16T00:00:00"/>
    <s v="NA/KA/NK/SA/PA/02"/>
    <x v="1"/>
    <n v="19"/>
  </r>
  <r>
    <s v="Week 9"/>
    <s v="Northern"/>
    <s v="Nasarawa"/>
    <s v="Karu"/>
    <s v="Karu"/>
    <s v="Angwan Tiv"/>
    <x v="0"/>
    <s v="Cluster"/>
    <s v="LLH Class"/>
    <s v="FAITH PETER"/>
    <d v="2018-06-16T00:00:00"/>
    <n v="16"/>
    <x v="2"/>
    <x v="0"/>
    <d v="2018-06-16T00:00:00"/>
    <s v="NA/KA/NK/FA/RO/01"/>
    <x v="1"/>
    <n v="17"/>
  </r>
  <r>
    <s v="Week 9"/>
    <s v="Northern"/>
    <s v="Nasarawa"/>
    <s v="Karu"/>
    <s v="Karu"/>
    <s v="Angwan Tiv"/>
    <x v="0"/>
    <s v="Cluster"/>
    <s v="LLH Class"/>
    <s v="FAVOUR JONATHAN"/>
    <d v="2018-06-16T00:00:00"/>
    <n v="16"/>
    <x v="2"/>
    <x v="0"/>
    <d v="2018-06-16T00:00:00"/>
    <s v="NA/KA/NK/FA/HA/03"/>
    <x v="1"/>
    <n v="15"/>
  </r>
  <r>
    <s v="Week 9"/>
    <s v="Northern"/>
    <s v="Nasarawa"/>
    <s v="Karu"/>
    <s v="Karu"/>
    <s v="Angwan Tiv"/>
    <x v="0"/>
    <s v="Cluster"/>
    <s v="LLH Class"/>
    <s v="COMFORT JOHN"/>
    <d v="2018-06-16T00:00:00"/>
    <n v="16"/>
    <x v="2"/>
    <x v="0"/>
    <d v="2018-06-16T00:00:00"/>
    <s v="NA/KA/NK/CO/EL/02"/>
    <x v="1"/>
    <n v="15"/>
  </r>
  <r>
    <s v="Week 9"/>
    <s v="Northern"/>
    <s v="Nasarawa"/>
    <s v="Karu"/>
    <s v="Karu"/>
    <s v="Angwan Tiv"/>
    <x v="0"/>
    <s v="Cluster"/>
    <s v="LLH Class"/>
    <s v="JENNIFER DANLAMI"/>
    <d v="2018-06-16T00:00:00"/>
    <n v="16"/>
    <x v="2"/>
    <x v="0"/>
    <d v="2018-06-16T00:00:00"/>
    <s v="NA/KA/NK/JE/NA/01"/>
    <x v="1"/>
    <n v="16"/>
  </r>
  <r>
    <s v="Week 9"/>
    <s v="Northern"/>
    <s v="Nasarawa"/>
    <s v="Karu"/>
    <s v="Karu"/>
    <s v="Angwan Tiv"/>
    <x v="0"/>
    <s v="Cluster"/>
    <s v="LLH Class"/>
    <s v="JENNIFER JEZHI"/>
    <d v="2018-06-16T00:00:00"/>
    <n v="16"/>
    <x v="2"/>
    <x v="0"/>
    <d v="2018-06-16T00:00:00"/>
    <s v="NA/KA/NK/JE/MA/03"/>
    <x v="1"/>
    <n v="16"/>
  </r>
  <r>
    <s v="Week 9"/>
    <s v="Northern"/>
    <s v="Nasarawa"/>
    <s v="Karu"/>
    <s v="Karu"/>
    <s v="Angwan Tiv"/>
    <x v="0"/>
    <s v="Cluster"/>
    <s v="LLH Class"/>
    <s v="ISHA ABUBAKAR"/>
    <d v="2018-06-16T00:00:00"/>
    <n v="16"/>
    <x v="2"/>
    <x v="0"/>
    <d v="2018-06-16T00:00:00"/>
    <s v="NA/KA/NK/IS/MA/02"/>
    <x v="1"/>
    <n v="15"/>
  </r>
  <r>
    <s v="Week 9"/>
    <s v="Northern"/>
    <s v="Nasarawa"/>
    <s v="Karu"/>
    <s v="Karu"/>
    <s v="Angwan Tiv"/>
    <x v="0"/>
    <s v="Cluster"/>
    <s v="LLH Class"/>
    <s v="NANCY ABU"/>
    <d v="2018-06-16T00:00:00"/>
    <n v="16"/>
    <x v="2"/>
    <x v="0"/>
    <d v="2018-06-16T00:00:00"/>
    <s v="NA/KA/NK/NA/ES/06"/>
    <x v="1"/>
    <n v="18"/>
  </r>
  <r>
    <s v="Week 9"/>
    <s v="Northern"/>
    <s v="Nasarawa"/>
    <s v="Karu"/>
    <s v="Karu"/>
    <s v="Angwan Tiv"/>
    <x v="0"/>
    <s v="Cluster"/>
    <s v="LLH Class"/>
    <s v="AGNES OKEWU"/>
    <d v="2018-06-16T00:00:00"/>
    <n v="16"/>
    <x v="2"/>
    <x v="0"/>
    <d v="2018-06-16T00:00:00"/>
    <s v="NA/KA/NK/AG/JU/02"/>
    <x v="1"/>
    <n v="15"/>
  </r>
  <r>
    <s v="Week 9"/>
    <s v="Northern"/>
    <s v="Nasarawa"/>
    <s v="Karu"/>
    <s v="Karu"/>
    <s v="Angwan Tiv"/>
    <x v="0"/>
    <s v="Cluster"/>
    <s v="LLH Class"/>
    <s v="ESTHER BABA"/>
    <d v="2018-06-16T00:00:00"/>
    <n v="16"/>
    <x v="2"/>
    <x v="0"/>
    <d v="2018-06-16T00:00:00"/>
    <s v="NA/KA/NK/ES/SA/05"/>
    <x v="1"/>
    <n v="17"/>
  </r>
  <r>
    <s v="Week 9"/>
    <s v="Northern"/>
    <s v="Nasarawa"/>
    <s v="Karu"/>
    <s v="Karu"/>
    <s v="Angwan Tiv"/>
    <x v="0"/>
    <s v="Cluster"/>
    <s v="LLH Class"/>
    <s v="ALICE IDAH"/>
    <d v="2018-06-16T00:00:00"/>
    <n v="16"/>
    <x v="2"/>
    <x v="0"/>
    <d v="2018-06-16T00:00:00"/>
    <s v="NA/KA/NK/AL/DE/02"/>
    <x v="1"/>
    <n v="15"/>
  </r>
  <r>
    <s v="Week 9"/>
    <s v="Northern"/>
    <s v="Nasarawa"/>
    <s v="Karu"/>
    <s v="Karu"/>
    <s v="Angwan Tiv"/>
    <x v="0"/>
    <s v="Cluster"/>
    <s v="LLH Class"/>
    <s v="MARTHA ONOJA"/>
    <d v="2018-06-16T00:00:00"/>
    <n v="16"/>
    <x v="2"/>
    <x v="0"/>
    <d v="2018-06-16T00:00:00"/>
    <s v="NA/KA/NK/MA/ES/09"/>
    <x v="1"/>
    <n v="15"/>
  </r>
  <r>
    <s v="Week 9"/>
    <s v="Northern"/>
    <s v="Nasarawa"/>
    <s v="Karu"/>
    <s v="Karu"/>
    <s v="Angwan Tiv"/>
    <x v="0"/>
    <s v="Cluster"/>
    <s v="LLH Class"/>
    <s v="COMFORT SUNDAY"/>
    <d v="2018-06-16T00:00:00"/>
    <n v="16"/>
    <x v="2"/>
    <x v="0"/>
    <d v="2018-06-16T00:00:00"/>
    <s v="NA/KA/NK/CO/EN/02"/>
    <x v="1"/>
    <n v="16"/>
  </r>
  <r>
    <s v="Week 9"/>
    <s v="Northern"/>
    <s v="Nasarawa"/>
    <s v="Karu"/>
    <s v="Karu"/>
    <s v="Angwan Tiv"/>
    <x v="0"/>
    <s v="Cluster"/>
    <s v="LLH Class"/>
    <s v="JOYCE BAWA"/>
    <d v="2018-06-16T00:00:00"/>
    <n v="16"/>
    <x v="2"/>
    <x v="0"/>
    <d v="2018-06-16T00:00:00"/>
    <s v="NA/KA/NK/JO/EL/09"/>
    <x v="1"/>
    <n v="19"/>
  </r>
  <r>
    <s v="Week 9"/>
    <s v="Northern"/>
    <s v="Nasarawa"/>
    <s v="Karu"/>
    <s v="Karu"/>
    <s v="Angwan Tiv"/>
    <x v="0"/>
    <s v="Cluster"/>
    <s v="LLH Class"/>
    <s v="PROMISE JOHN"/>
    <d v="2018-06-16T00:00:00"/>
    <n v="16"/>
    <x v="2"/>
    <x v="0"/>
    <d v="2018-06-16T00:00:00"/>
    <s v="NA/KA/NK/PR/MA/01"/>
    <x v="1"/>
    <n v="15"/>
  </r>
  <r>
    <s v="Week 9"/>
    <s v="Northern"/>
    <s v="Nasarawa"/>
    <s v="Karu"/>
    <s v="Karu"/>
    <s v="Angwan Tiv"/>
    <x v="0"/>
    <s v="Cluster"/>
    <s v="LLH Class"/>
    <s v="GRACE JOSEPH"/>
    <d v="2018-06-16T00:00:00"/>
    <n v="16"/>
    <x v="2"/>
    <x v="0"/>
    <d v="2018-06-16T00:00:00"/>
    <s v="NA/KA/NK/GR/NA/04"/>
    <x v="1"/>
    <n v="15"/>
  </r>
  <r>
    <s v="Week 9"/>
    <s v="Northern"/>
    <s v="Nasarawa"/>
    <s v="Karu"/>
    <s v="Karu"/>
    <s v="Angwan Tiv"/>
    <x v="0"/>
    <s v="Cluster"/>
    <s v="LLH Class"/>
    <s v="ESTHER LAMBA"/>
    <d v="2018-06-16T00:00:00"/>
    <n v="16"/>
    <x v="2"/>
    <x v="0"/>
    <d v="2018-06-16T00:00:00"/>
    <s v="NA/KA/NK/ES/TA/01"/>
    <x v="1"/>
    <n v="16"/>
  </r>
  <r>
    <s v="Week 9"/>
    <s v="Northern"/>
    <s v="Nasarawa"/>
    <s v="Karu"/>
    <s v="Karu"/>
    <s v="Angwan Tiv"/>
    <x v="0"/>
    <s v="Cluster"/>
    <s v="LLH Class"/>
    <s v="PATIENCE BITRUS"/>
    <d v="2018-06-16T00:00:00"/>
    <n v="16"/>
    <x v="2"/>
    <x v="0"/>
    <d v="2018-06-16T00:00:00"/>
    <s v="NA/KA/NK/PA/LA/02"/>
    <x v="1"/>
    <n v="15"/>
  </r>
  <r>
    <s v="Week 9"/>
    <s v="Northern"/>
    <s v="Nasarawa"/>
    <s v="Karu"/>
    <s v="Karu"/>
    <s v="Angwan Tiv"/>
    <x v="0"/>
    <s v="Cluster"/>
    <s v="LLH Class"/>
    <s v="GODIYA EZEKIEL"/>
    <d v="2018-06-16T00:00:00"/>
    <n v="16"/>
    <x v="2"/>
    <x v="0"/>
    <d v="2018-06-16T00:00:00"/>
    <s v="NA/KA/NK/GO/SA/06"/>
    <x v="1"/>
    <n v="15"/>
  </r>
  <r>
    <s v="Week 9"/>
    <s v="Northern"/>
    <s v="Nasarawa"/>
    <s v="Karu"/>
    <s v="Karu"/>
    <s v="Angwan Tiv"/>
    <x v="0"/>
    <s v="Cluster"/>
    <s v="LLH Class"/>
    <s v="PHOEBE BULUS"/>
    <d v="2018-06-16T00:00:00"/>
    <n v="16"/>
    <x v="2"/>
    <x v="0"/>
    <d v="2018-06-16T00:00:00"/>
    <s v="NA/KA/NK/PH/GR/01"/>
    <x v="1"/>
    <n v="15"/>
  </r>
  <r>
    <s v="Week 9"/>
    <s v="Northern"/>
    <s v="Nasarawa"/>
    <s v="Karu"/>
    <s v="Karu"/>
    <s v="Angwan Tiv"/>
    <x v="0"/>
    <s v="Cluster"/>
    <s v="LLH Class"/>
    <s v="CLEMENTINA IJI"/>
    <d v="2018-06-16T00:00:00"/>
    <n v="16"/>
    <x v="2"/>
    <x v="0"/>
    <d v="2018-06-16T00:00:00"/>
    <s v="NA/KA/NK/CL/JA/03"/>
    <x v="1"/>
    <n v="15"/>
  </r>
  <r>
    <s v="Week 9"/>
    <s v="Northern"/>
    <s v="Nasarawa"/>
    <s v="Karu"/>
    <s v="Karu"/>
    <s v="Angwan Tiv"/>
    <x v="0"/>
    <s v="Cluster"/>
    <s v="LLH Class"/>
    <s v="BLESSING SUNDAY"/>
    <d v="2018-06-16T00:00:00"/>
    <n v="16"/>
    <x v="2"/>
    <x v="0"/>
    <d v="2018-06-16T00:00:00"/>
    <s v="NA/KA/NK/BL/LA/04"/>
    <x v="1"/>
    <n v="18"/>
  </r>
  <r>
    <s v="Week 9"/>
    <s v="Northern"/>
    <s v="Nasarawa"/>
    <s v="Karu"/>
    <s v="Karu"/>
    <s v="Angwan Tiv"/>
    <x v="0"/>
    <s v="Cluster"/>
    <s v="LLH Class"/>
    <s v="GOODNESS EJIMOFOR"/>
    <d v="2018-06-16T00:00:00"/>
    <n v="16"/>
    <x v="2"/>
    <x v="0"/>
    <d v="2018-06-16T00:00:00"/>
    <s v="NA/KA/NK/GO/CE/04"/>
    <x v="1"/>
    <n v="16"/>
  </r>
  <r>
    <s v="Week 9"/>
    <s v="Northern"/>
    <s v="Nasarawa"/>
    <s v="Karu"/>
    <s v="Karu"/>
    <s v="Angwan Tiv"/>
    <x v="0"/>
    <s v="Cluster"/>
    <s v="LLH Class"/>
    <s v="GRACE NUHU"/>
    <d v="2018-06-16T00:00:00"/>
    <n v="16"/>
    <x v="2"/>
    <x v="0"/>
    <d v="2018-06-16T00:00:00"/>
    <s v="NA/KA/NK/GR/RU/01"/>
    <x v="1"/>
    <n v="15"/>
  </r>
  <r>
    <s v="Week 9"/>
    <s v="Northern"/>
    <s v="Nasarawa"/>
    <s v="Karu"/>
    <s v="Karu"/>
    <s v="Angwan Tiv"/>
    <x v="0"/>
    <s v="Cluster"/>
    <s v="LLH Class"/>
    <s v="GODIYA HASSAN"/>
    <d v="2018-06-16T00:00:00"/>
    <n v="16"/>
    <x v="2"/>
    <x v="0"/>
    <d v="2018-06-16T00:00:00"/>
    <s v="NA/KA/NK/GO/KA/03"/>
    <x v="1"/>
    <n v="16"/>
  </r>
  <r>
    <s v="Week 9"/>
    <s v="Northern"/>
    <s v="Nasarawa"/>
    <s v="Karu"/>
    <s v="Karu"/>
    <s v="Angwan Tiv"/>
    <x v="0"/>
    <s v="Cluster"/>
    <s v="LLH Class"/>
    <s v="PRECIOUS LAWRENCE"/>
    <d v="2018-06-16T00:00:00"/>
    <n v="16"/>
    <x v="2"/>
    <x v="0"/>
    <d v="2018-06-16T00:00:00"/>
    <s v="NA/KA/NK/PR/ON/02"/>
    <x v="1"/>
    <n v="15"/>
  </r>
  <r>
    <s v="Week 9"/>
    <s v="Northern"/>
    <s v="Nasarawa"/>
    <s v="Karu"/>
    <s v="Karu"/>
    <s v="Angwan Tiv"/>
    <x v="0"/>
    <s v="Cluster"/>
    <s v="LLH Class"/>
    <s v="GIFT JOSEPH"/>
    <d v="2018-06-16T00:00:00"/>
    <n v="16"/>
    <x v="2"/>
    <x v="0"/>
    <d v="2018-06-16T00:00:00"/>
    <s v="NA/KA/NK/GI/IR/01"/>
    <x v="1"/>
    <n v="15"/>
  </r>
  <r>
    <s v="Week 9"/>
    <s v="Northern"/>
    <s v="Nasarawa"/>
    <s v="Karu"/>
    <s v="Karu"/>
    <s v="Angwan Tiv"/>
    <x v="0"/>
    <s v="Cluster"/>
    <s v="LLH Class"/>
    <s v="ELIZABETH IKONG"/>
    <d v="2018-06-16T00:00:00"/>
    <n v="16"/>
    <x v="2"/>
    <x v="0"/>
    <d v="2018-06-16T00:00:00"/>
    <s v="NA/KA/NK/EL/VI/07"/>
    <x v="1"/>
    <n v="19"/>
  </r>
  <r>
    <s v="Week 9"/>
    <s v="Northern"/>
    <s v="Nasarawa"/>
    <s v="Karu"/>
    <s v="Karu"/>
    <s v="Angwan Tiv"/>
    <x v="0"/>
    <s v="Cluster"/>
    <s v="LLH Class"/>
    <s v="MARIAM OMAR"/>
    <d v="2018-06-16T00:00:00"/>
    <n v="16"/>
    <x v="2"/>
    <x v="0"/>
    <d v="2018-06-16T00:00:00"/>
    <s v="NA/KA/NK/MA/MO/02"/>
    <x v="1"/>
    <n v="17"/>
  </r>
  <r>
    <s v="Week 9"/>
    <s v="Northern"/>
    <s v="Nasarawa"/>
    <s v="Karu"/>
    <s v="Karu"/>
    <s v="Angwan Tiv"/>
    <x v="0"/>
    <s v="Cluster"/>
    <s v="LLH Class"/>
    <s v="HAPPY MUSA"/>
    <d v="2018-06-16T00:00:00"/>
    <n v="16"/>
    <x v="2"/>
    <x v="0"/>
    <d v="2018-06-16T00:00:00"/>
    <s v="NA/KA/NK/HA/GR/01"/>
    <x v="1"/>
    <n v="15"/>
  </r>
  <r>
    <s v="Week 9"/>
    <s v="Northern"/>
    <s v="Nasarawa"/>
    <s v="Karu"/>
    <s v="Karu"/>
    <s v="Angwan Tiv"/>
    <x v="0"/>
    <s v="Cluster"/>
    <s v="LLH Class"/>
    <s v="MARGRET ABOH"/>
    <d v="2018-06-16T00:00:00"/>
    <n v="16"/>
    <x v="2"/>
    <x v="0"/>
    <d v="2018-06-16T00:00:00"/>
    <s v="NA/KA/NK/MA/HE/03"/>
    <x v="1"/>
    <n v="15"/>
  </r>
  <r>
    <s v="Week 9"/>
    <s v="Northern"/>
    <s v="Nasarawa"/>
    <s v="Karu"/>
    <s v="Karu"/>
    <s v="Angwan Tiv"/>
    <x v="0"/>
    <s v="Cluster"/>
    <s v="LLH Class"/>
    <s v="ZILA GABRIEL"/>
    <d v="2018-06-16T00:00:00"/>
    <n v="16"/>
    <x v="2"/>
    <x v="0"/>
    <d v="2018-06-16T00:00:00"/>
    <s v="NA/KA/NK/ZI/RU/06"/>
    <x v="1"/>
    <n v="16"/>
  </r>
  <r>
    <s v="Week 9"/>
    <s v="Northern"/>
    <s v="Nasarawa"/>
    <s v="Karu"/>
    <s v="Karu"/>
    <s v="Angwan Tiv"/>
    <x v="0"/>
    <s v="Cluster"/>
    <s v="LLH Class"/>
    <s v="REGINA IDOKO"/>
    <d v="2018-06-16T00:00:00"/>
    <n v="16"/>
    <x v="2"/>
    <x v="0"/>
    <d v="2018-06-16T00:00:00"/>
    <s v="NA/KA/NK/RE/JU/03"/>
    <x v="1"/>
    <n v="15"/>
  </r>
  <r>
    <s v="Week 9"/>
    <s v="Northern"/>
    <s v="Nasarawa"/>
    <s v="Karu"/>
    <s v="Karu"/>
    <s v="Angwan Tiv"/>
    <x v="0"/>
    <s v="Cluster"/>
    <s v="LLH Class"/>
    <s v="FAVOUR MICAH"/>
    <d v="2018-06-16T00:00:00"/>
    <n v="16"/>
    <x v="2"/>
    <x v="0"/>
    <d v="2018-06-16T00:00:00"/>
    <s v="NA/KA/NK/FA/RO/05"/>
    <x v="1"/>
    <n v="15"/>
  </r>
  <r>
    <s v="Week 9"/>
    <s v="Northern"/>
    <s v="Nasarawa"/>
    <s v="Karu"/>
    <s v="Karu"/>
    <s v="Angwan Tiv"/>
    <x v="0"/>
    <s v="Cluster"/>
    <s v="LLH Class"/>
    <s v="PRECIOUS BULUS"/>
    <d v="2018-06-16T00:00:00"/>
    <n v="16"/>
    <x v="2"/>
    <x v="0"/>
    <d v="2018-06-16T00:00:00"/>
    <s v="NA/KA/NK/PR/NA/03"/>
    <x v="1"/>
    <n v="15"/>
  </r>
  <r>
    <s v="Week 9"/>
    <s v="Northern"/>
    <s v="Nasarawa"/>
    <s v="Karu"/>
    <s v="Karu"/>
    <s v="Angwan Tiv"/>
    <x v="0"/>
    <s v="Cluster"/>
    <s v="LLH Class"/>
    <s v="HAPPY MUSA"/>
    <d v="2018-06-16T00:00:00"/>
    <n v="16"/>
    <x v="2"/>
    <x v="0"/>
    <d v="2018-06-16T00:00:00"/>
    <s v="NA/KA/NK/HA/GR/01"/>
    <x v="1"/>
    <n v="15"/>
  </r>
  <r>
    <s v="Week 9"/>
    <s v="Northern"/>
    <s v="Nasarawa"/>
    <s v="Karu"/>
    <s v="Karu"/>
    <s v="Angwan Tiv"/>
    <x v="0"/>
    <s v="Cluster"/>
    <s v="LLH Class"/>
    <s v="MARIAM ALABI"/>
    <d v="2018-06-16T00:00:00"/>
    <n v="16"/>
    <x v="2"/>
    <x v="0"/>
    <d v="2018-06-16T00:00:00"/>
    <s v="NA/KA/NK/MA/RU/05"/>
    <x v="1"/>
    <n v="15"/>
  </r>
  <r>
    <s v="Week 9"/>
    <s v="Northern"/>
    <s v="Nasarawa"/>
    <s v="Karu"/>
    <s v="Karu"/>
    <s v="Angwan Tiv"/>
    <x v="0"/>
    <s v="Cluster"/>
    <s v="Walk-in Counseling"/>
    <s v="PEACE ANEBI"/>
    <s v="18/06/2018"/>
    <n v="18"/>
    <x v="2"/>
    <x v="0"/>
    <d v="2018-06-18T00:00:00"/>
    <s v="NA/KA/NK/PE/ES/02"/>
    <x v="0"/>
    <n v="15"/>
  </r>
  <r>
    <s v="Week 10"/>
    <s v="Northern"/>
    <s v="Nasarawa"/>
    <s v="Karu"/>
    <s v="Karu"/>
    <s v="Angwan Tiv"/>
    <x v="0"/>
    <s v="Cluster"/>
    <s v="Walk-in Counseling"/>
    <s v="MIRACLE LUKA"/>
    <s v="21/06/2018"/>
    <n v="21"/>
    <x v="2"/>
    <x v="0"/>
    <d v="2018-06-21T00:00:00"/>
    <s v="NA/KA/NK/MI/HA/04"/>
    <x v="0"/>
    <n v="15"/>
  </r>
  <r>
    <s v="Week 10"/>
    <s v="Northern"/>
    <s v="Nasarawa"/>
    <s v="Karu"/>
    <s v="Karu"/>
    <s v="Angwan Tiv"/>
    <x v="0"/>
    <s v="Cluster"/>
    <s v="Walk-in Counseling"/>
    <s v="RAHILA MASHA"/>
    <s v="21/06/2018"/>
    <n v="21"/>
    <x v="2"/>
    <x v="0"/>
    <d v="2018-06-21T00:00:00"/>
    <s v="NA/KA/NK/RA/LA/01"/>
    <x v="0"/>
    <n v="19"/>
  </r>
  <r>
    <s v="Week 10"/>
    <s v="Northern"/>
    <s v="Nasarawa"/>
    <s v="Karu"/>
    <s v="Karu"/>
    <s v="Angwan Tiv"/>
    <x v="0"/>
    <s v="Cluster"/>
    <s v="Walk-in Counseling"/>
    <s v="HAWA PAUL"/>
    <s v="22/06/2018"/>
    <n v="22"/>
    <x v="2"/>
    <x v="0"/>
    <d v="2018-06-22T00:00:00"/>
    <s v="NA/KA/NK/HA/LY/01"/>
    <x v="0"/>
    <n v="17"/>
  </r>
  <r>
    <s v="Week 10"/>
    <s v="Northern"/>
    <s v="Nasarawa"/>
    <s v="Karu"/>
    <s v="Karu"/>
    <s v="Angwan Tiv"/>
    <x v="0"/>
    <s v="Cluster"/>
    <s v="Walk-in Counseling"/>
    <s v="JOSEPHINE OTOM"/>
    <s v="23/06/2018"/>
    <n v="23"/>
    <x v="2"/>
    <x v="0"/>
    <d v="2018-06-23T00:00:00"/>
    <s v="NA/KA/NK/JO/RI/05"/>
    <x v="0"/>
    <n v="16"/>
  </r>
  <r>
    <s v="Week 10"/>
    <s v="Northern"/>
    <s v="Nasarawa"/>
    <s v="Karu"/>
    <s v="Karu"/>
    <s v="Mararaba Gurku"/>
    <x v="1"/>
    <s v="Cluster +"/>
    <s v="Walk-in Counseling"/>
    <s v="HAJARA ABDULRAMAN"/>
    <s v="19/06/2018"/>
    <n v="19"/>
    <x v="2"/>
    <x v="0"/>
    <d v="2018-06-19T00:00:00"/>
    <s v="NA/KA/MA/HA/HA/01"/>
    <x v="0"/>
    <n v="19"/>
  </r>
  <r>
    <s v="Week 10"/>
    <s v="Northern"/>
    <s v="Nasarawa"/>
    <s v="Karu"/>
    <s v="Karu"/>
    <s v="Mararaba Gurku"/>
    <x v="1"/>
    <s v="Cluster +"/>
    <s v="Walk-in Counseling"/>
    <s v="SAFINA BALA"/>
    <s v="21/06/2018"/>
    <n v="21"/>
    <x v="2"/>
    <x v="0"/>
    <d v="2018-06-21T00:00:00"/>
    <s v="NA/KA/MA/HA/AS/01"/>
    <x v="0"/>
    <n v="19"/>
  </r>
  <r>
    <s v="Week 10"/>
    <s v="Northern"/>
    <s v="Nasarawa"/>
    <s v="Karu"/>
    <s v="Karu"/>
    <s v="Mararaba Gurku"/>
    <x v="1"/>
    <s v="Cluster +"/>
    <s v="Walk-in Counseling"/>
    <s v="HAUWA ALIYU"/>
    <s v="22/06/2018"/>
    <n v="22"/>
    <x v="2"/>
    <x v="0"/>
    <d v="2018-06-22T00:00:00"/>
    <s v="NA/KA/MA/SA/HA/03"/>
    <x v="0"/>
    <n v="16"/>
  </r>
  <r>
    <s v="Week 10"/>
    <s v="Northern"/>
    <s v="Nasarawa"/>
    <s v="Karu"/>
    <s v="Karu"/>
    <s v="Mararaba Gurku"/>
    <x v="1"/>
    <s v="Cluster +"/>
    <s v="Walk-in Counseling"/>
    <s v="SALIMA ABDULLAHI"/>
    <s v="22/06/2018"/>
    <n v="22"/>
    <x v="2"/>
    <x v="0"/>
    <d v="2018-06-22T00:00:00"/>
    <s v="NA/KA/MA/RU/AM/04"/>
    <x v="0"/>
    <n v="16"/>
  </r>
  <r>
    <s v="Week 10"/>
    <s v="Northern"/>
    <s v="Nasarawa"/>
    <s v="Karu"/>
    <s v="Karu"/>
    <s v="Mararaba Gurku"/>
    <x v="1"/>
    <s v="Cluster +"/>
    <s v="Walk-in Counseling"/>
    <s v="RUKAYA ABDULRAMAN"/>
    <s v="22/06/2018"/>
    <n v="22"/>
    <x v="2"/>
    <x v="0"/>
    <d v="2018-06-22T00:00:00"/>
    <s v="NA/KA/MA/MA/KH/02"/>
    <x v="0"/>
    <n v="17"/>
  </r>
  <r>
    <s v="Week 10"/>
    <s v="Northern"/>
    <s v="Nasarawa"/>
    <s v="Karu"/>
    <s v="Karu"/>
    <s v="Mararaba Gurku"/>
    <x v="1"/>
    <s v="Cluster +"/>
    <s v="Walk-in Counseling"/>
    <s v="MAIMUNA MOHAMMED"/>
    <s v="22/06/2018"/>
    <n v="22"/>
    <x v="2"/>
    <x v="0"/>
    <d v="2018-06-22T00:00:00"/>
    <s v="NA/KA/MA/FA/AM/03"/>
    <x v="0"/>
    <n v="16"/>
  </r>
  <r>
    <s v="Week 10"/>
    <s v="Northern"/>
    <s v="Nasarawa"/>
    <s v="Karu"/>
    <s v="Karu"/>
    <s v="Mararaba Gurku"/>
    <x v="1"/>
    <s v="Cluster +"/>
    <s v="Walk-in Counseling"/>
    <s v="FATIMA ABDULLAHI"/>
    <s v="22/06/2018"/>
    <n v="22"/>
    <x v="2"/>
    <x v="0"/>
    <d v="2018-06-22T00:00:00"/>
    <s v="NA/KA/MA/HA/AM/02"/>
    <x v="0"/>
    <n v="17"/>
  </r>
  <r>
    <s v="Week 10"/>
    <s v="Northern"/>
    <s v="Nasarawa"/>
    <s v="Karu"/>
    <s v="Karu"/>
    <s v="Mararaba Gurku"/>
    <x v="1"/>
    <s v="Cluster +"/>
    <s v="Walk-in Counseling"/>
    <s v="SAFIYA ISAH"/>
    <s v="22/06/2018"/>
    <n v="22"/>
    <x v="2"/>
    <x v="0"/>
    <d v="2018-06-22T00:00:00"/>
    <s v="NA/KA/MA/SA/AI/08"/>
    <x v="0"/>
    <n v="19"/>
  </r>
  <r>
    <s v="Week 10"/>
    <s v="Northern"/>
    <s v="Nasarawa"/>
    <s v="Karu"/>
    <s v="Karu"/>
    <s v="Mararaba Gurku"/>
    <x v="1"/>
    <s v="Cluster +"/>
    <s v="Walk-in Counseling"/>
    <s v="HAUWA AHMED"/>
    <s v="22/06/2018"/>
    <n v="22"/>
    <x v="2"/>
    <x v="0"/>
    <d v="2018-06-22T00:00:00"/>
    <s v="NA/KA/MA/HA/HA/11"/>
    <x v="0"/>
    <n v="19"/>
  </r>
  <r>
    <s v="Week 10"/>
    <s v="Northern"/>
    <s v="Nasarawa"/>
    <s v="Karu"/>
    <s v="Karu"/>
    <s v="Mararaba Gurku"/>
    <x v="1"/>
    <s v="Cluster +"/>
    <s v="Walk-in Counseling"/>
    <s v="MIRACLE AHMED"/>
    <s v="22/06/2018"/>
    <n v="22"/>
    <x v="2"/>
    <x v="0"/>
    <d v="2018-06-22T00:00:00"/>
    <s v="NA/KA/MA/MI/JO/04"/>
    <x v="0"/>
    <n v="19"/>
  </r>
  <r>
    <s v="Week 10"/>
    <s v="Northern"/>
    <s v="Nasarawa"/>
    <s v="Karu"/>
    <s v="Karu"/>
    <s v="Mararaba Gurku"/>
    <x v="1"/>
    <s v="Cluster +"/>
    <s v="Walk-in Counseling"/>
    <s v="JOY LUKA"/>
    <s v="23/06/2018"/>
    <n v="23"/>
    <x v="2"/>
    <x v="0"/>
    <d v="2018-06-23T00:00:00"/>
    <s v="NA/KA/MA/JO/OC/01"/>
    <x v="0"/>
    <n v="18"/>
  </r>
  <r>
    <s v="Week 10"/>
    <s v="Northern"/>
    <s v="Nasarawa"/>
    <s v="Karu"/>
    <s v="Karu"/>
    <s v="Mararaba Gurku"/>
    <x v="1"/>
    <s v="Cluster +"/>
    <s v="Walk-in Counseling"/>
    <s v="AMINA SULEIMAN"/>
    <s v="23/06/2018"/>
    <n v="23"/>
    <x v="2"/>
    <x v="0"/>
    <d v="2018-06-23T00:00:00"/>
    <s v="NA/KA/MA/AM/AI/02"/>
    <x v="0"/>
    <n v="19"/>
  </r>
  <r>
    <s v="Week 10"/>
    <s v="Northern"/>
    <s v="Nasarawa"/>
    <s v="Karu"/>
    <s v="Karu"/>
    <s v="Mararaba Gurku"/>
    <x v="1"/>
    <s v="Cluster +"/>
    <s v="Walk-in Counseling"/>
    <s v="JAMILA MUSA"/>
    <s v="23/06/2018"/>
    <n v="23"/>
    <x v="2"/>
    <x v="0"/>
    <d v="2018-06-23T00:00:00"/>
    <s v="NA/KA/MA/JA/SA/02"/>
    <x v="0"/>
    <n v="17"/>
  </r>
  <r>
    <s v="Week 10"/>
    <s v="Northern"/>
    <s v="Nasarawa"/>
    <s v="Karu"/>
    <s v="Karu"/>
    <s v="Mararaba Gurku"/>
    <x v="1"/>
    <s v="Cluster +"/>
    <s v="Walk-in Counseling"/>
    <s v="ZAINAB MOHAMMED"/>
    <s v="23/06/2018"/>
    <n v="23"/>
    <x v="2"/>
    <x v="0"/>
    <d v="2018-06-23T00:00:00"/>
    <s v="NA/KA/MA/ZA/SA/02"/>
    <x v="0"/>
    <n v="18"/>
  </r>
  <r>
    <s v="Week 10"/>
    <s v="Northern"/>
    <s v="Nasarawa"/>
    <s v="Karu"/>
    <s v="Karu"/>
    <s v="Mararaba Gurku"/>
    <x v="1"/>
    <s v="Cluster +"/>
    <s v="Walk-in Counseling"/>
    <s v="SAFIYA MOHAMMED"/>
    <s v="23/06/2018"/>
    <n v="23"/>
    <x v="2"/>
    <x v="0"/>
    <d v="2018-06-23T00:00:00"/>
    <s v="NA/KA/MA/SA/AI/02"/>
    <x v="0"/>
    <n v="19"/>
  </r>
  <r>
    <s v="Week 10"/>
    <s v="Northern"/>
    <s v="Nasarawa"/>
    <s v="Karu"/>
    <s v="Karu"/>
    <s v="Mararaba Gurku"/>
    <x v="1"/>
    <s v="Cluster +"/>
    <s v="Walk-in Counseling"/>
    <s v="SALMA MOHAMMED"/>
    <s v="23/06/2018"/>
    <n v="23"/>
    <x v="2"/>
    <x v="0"/>
    <d v="2018-06-23T00:00:00"/>
    <s v="NA/KA/MA/SA/BA/06"/>
    <x v="0"/>
    <n v="16"/>
  </r>
  <r>
    <s v="Week 10"/>
    <s v="Northern"/>
    <s v="Nasarawa"/>
    <s v="Karu"/>
    <s v="Karu"/>
    <s v="Mararaba Gurku"/>
    <x v="1"/>
    <s v="Cluster +"/>
    <s v="Walk-in Counseling"/>
    <s v="ZAINAB UMAR"/>
    <s v="23/06/2018"/>
    <n v="23"/>
    <x v="2"/>
    <x v="0"/>
    <d v="2018-06-23T00:00:00"/>
    <s v="NA/KA/MA/ZA/ZA/06"/>
    <x v="0"/>
    <n v="19"/>
  </r>
  <r>
    <s v="Week 10"/>
    <s v="Northern"/>
    <s v="Nasarawa"/>
    <s v="Karu"/>
    <s v="Karu"/>
    <s v="Mararaba Gurku"/>
    <x v="1"/>
    <s v="Cluster +"/>
    <s v="Walk-in Counseling"/>
    <s v="HAUWA MOHAMMED"/>
    <s v="23/06/2018"/>
    <n v="23"/>
    <x v="2"/>
    <x v="0"/>
    <d v="2018-06-23T00:00:00"/>
    <s v="NA/KA/MA/HA/RU/03"/>
    <x v="0"/>
    <n v="19"/>
  </r>
  <r>
    <s v="Week 10"/>
    <s v="Northern"/>
    <s v="Nasarawa"/>
    <s v="Karu"/>
    <s v="Karu"/>
    <s v="Mararaba Gurku"/>
    <x v="1"/>
    <s v="Cluster +"/>
    <s v="Walk-in Counseling"/>
    <s v="SADIKA YUSUF"/>
    <s v="23/06/2018"/>
    <n v="23"/>
    <x v="2"/>
    <x v="0"/>
    <d v="2018-06-23T00:00:00"/>
    <s v="NA/KA/MA/SA/HA/04"/>
    <x v="0"/>
    <n v="17"/>
  </r>
  <r>
    <s v="Week 10"/>
    <s v="Northern"/>
    <s v="Nasarawa"/>
    <s v="Karu"/>
    <s v="Karu"/>
    <s v="Mararaba Gurku"/>
    <x v="1"/>
    <s v="Cluster +"/>
    <s v="Walk-in Counseling"/>
    <s v="SAFIYA ABDULLAHI"/>
    <s v="23/06/2018"/>
    <n v="23"/>
    <x v="2"/>
    <x v="0"/>
    <d v="2018-06-23T00:00:00"/>
    <s v="NA/KA/MA/SA/AI/04"/>
    <x v="0"/>
    <n v="18"/>
  </r>
  <r>
    <s v="Week 10"/>
    <s v="Northern"/>
    <s v="Nasarawa"/>
    <s v="Karu"/>
    <s v="Karu"/>
    <s v="Mararaba Gurku"/>
    <x v="1"/>
    <s v="Cluster +"/>
    <s v="Walk-in Counseling"/>
    <s v="AISHA ABDULLAHI"/>
    <s v="23/06/2018"/>
    <n v="23"/>
    <x v="2"/>
    <x v="0"/>
    <d v="2018-06-23T00:00:00"/>
    <s v="NA/KA/MA/AI/SA/05"/>
    <x v="0"/>
    <n v="18"/>
  </r>
  <r>
    <s v="Week 10"/>
    <s v="Northern"/>
    <s v="Nasarawa"/>
    <s v="Karu"/>
    <s v="Karu"/>
    <s v="Mararaba Gurku"/>
    <x v="1"/>
    <s v="Cluster +"/>
    <s v="Walk-in Counseling"/>
    <s v="ZAINAB MOHAMMED"/>
    <s v="23/06/2018"/>
    <n v="23"/>
    <x v="2"/>
    <x v="0"/>
    <d v="2018-06-23T00:00:00"/>
    <s v="NA/KA/MA/ZA/MA/04"/>
    <x v="0"/>
    <n v="18"/>
  </r>
  <r>
    <s v="Week 10"/>
    <s v="Northern"/>
    <s v="Nasarawa"/>
    <s v="Karu"/>
    <s v="Karu"/>
    <s v="Mararaba Gurku"/>
    <x v="1"/>
    <s v="Cluster +"/>
    <s v="Walk-in Counseling"/>
    <s v="HAMANATU ABUBAKAR"/>
    <s v="23/06/2018"/>
    <n v="23"/>
    <x v="2"/>
    <x v="0"/>
    <d v="2018-06-23T00:00:00"/>
    <s v="NA/KA/MA/HA/MA/03"/>
    <x v="0"/>
    <n v="18"/>
  </r>
  <r>
    <s v="Week 10"/>
    <s v="Northern"/>
    <s v="Nasarawa"/>
    <s v="Karu"/>
    <s v="Karu"/>
    <s v="Angwan Tiv"/>
    <x v="0"/>
    <s v="Cluster"/>
    <s v="LLH Class"/>
    <s v="RAHILA MASHA"/>
    <s v="23/06/2018"/>
    <n v="23"/>
    <x v="2"/>
    <x v="0"/>
    <d v="2018-06-23T00:00:00"/>
    <s v="NA/KA/NK/RA/LA/01"/>
    <x v="1"/>
    <n v="19"/>
  </r>
  <r>
    <s v="Week 10"/>
    <s v="Northern"/>
    <s v="Nasarawa"/>
    <s v="Karu"/>
    <s v="Karu"/>
    <s v="Angwan Tiv"/>
    <x v="0"/>
    <s v="Cluster"/>
    <s v="LLH Class"/>
    <s v="JUSTINA LINUS"/>
    <s v="23/06/2018"/>
    <n v="23"/>
    <x v="2"/>
    <x v="0"/>
    <d v="2018-06-23T00:00:00"/>
    <s v="NA/KA/NK/JU/CO/01"/>
    <x v="1"/>
    <n v="17"/>
  </r>
  <r>
    <s v="Week 10"/>
    <s v="Northern"/>
    <s v="Nasarawa"/>
    <s v="Karu"/>
    <s v="Karu"/>
    <s v="Angwan Tiv"/>
    <x v="0"/>
    <s v="Cluster"/>
    <s v="LLH Class"/>
    <s v="GIFT BALA"/>
    <s v="23/06/2018"/>
    <n v="23"/>
    <x v="2"/>
    <x v="0"/>
    <d v="2018-06-23T00:00:00"/>
    <s v="NA/KA/NK/GI/DO/03"/>
    <x v="1"/>
    <n v="16"/>
  </r>
  <r>
    <s v="Week 10"/>
    <s v="Northern"/>
    <s v="Nasarawa"/>
    <s v="Karu"/>
    <s v="Karu"/>
    <s v="Angwan Tiv"/>
    <x v="0"/>
    <s v="Cluster"/>
    <s v="LLH Class"/>
    <s v="GRACE JOSEPH"/>
    <s v="23/06/2018"/>
    <n v="23"/>
    <x v="2"/>
    <x v="0"/>
    <d v="2018-06-23T00:00:00"/>
    <s v="NA/KA/NK/GR/NA/04"/>
    <x v="1"/>
    <n v="15"/>
  </r>
  <r>
    <s v="Week 10"/>
    <s v="Northern"/>
    <s v="Nasarawa"/>
    <s v="Karu"/>
    <s v="Karu"/>
    <s v="Angwan Tiv"/>
    <x v="0"/>
    <s v="Cluster"/>
    <s v="LLH Class"/>
    <s v="HELEN PAUL"/>
    <s v="23/06/2018"/>
    <n v="23"/>
    <x v="2"/>
    <x v="0"/>
    <d v="2018-06-23T00:00:00"/>
    <s v="NA/KA/NK/HE/EL/01"/>
    <x v="1"/>
    <n v="18"/>
  </r>
  <r>
    <s v="Week 10"/>
    <s v="Northern"/>
    <s v="Nasarawa"/>
    <s v="Karu"/>
    <s v="Karu"/>
    <s v="Angwan Tiv"/>
    <x v="0"/>
    <s v="Cluster"/>
    <s v="LLH Class"/>
    <s v="DEBORAH TAIMAKO"/>
    <s v="23/06/2018"/>
    <n v="23"/>
    <x v="2"/>
    <x v="0"/>
    <d v="2018-06-23T00:00:00"/>
    <s v="NA/KA/NK/DE/ES/05"/>
    <x v="1"/>
    <n v="15"/>
  </r>
  <r>
    <s v="Week 10"/>
    <s v="Northern"/>
    <s v="Nasarawa"/>
    <s v="Karu"/>
    <s v="Karu"/>
    <s v="Angwan Tiv"/>
    <x v="0"/>
    <s v="Cluster"/>
    <s v="LLH Class"/>
    <s v="MARY TANKO"/>
    <s v="23/06/2018"/>
    <n v="23"/>
    <x v="2"/>
    <x v="0"/>
    <d v="2018-06-23T00:00:00"/>
    <s v="NA/KA/NK/MA/JO/01"/>
    <x v="1"/>
    <n v="19"/>
  </r>
  <r>
    <s v="Week 10"/>
    <s v="Northern"/>
    <s v="Nasarawa"/>
    <s v="Karu"/>
    <s v="Karu"/>
    <s v="Angwan Tiv"/>
    <x v="0"/>
    <s v="Cluster"/>
    <s v="LLH Class"/>
    <s v="SARAH MATHIAS"/>
    <s v="23/06/2018"/>
    <n v="23"/>
    <x v="2"/>
    <x v="0"/>
    <d v="2018-06-23T00:00:00"/>
    <s v="NA/KA/NK/SA/ME/01"/>
    <x v="1"/>
    <n v="18"/>
  </r>
  <r>
    <s v="Week 10"/>
    <s v="Northern"/>
    <s v="Nasarawa"/>
    <s v="Karu"/>
    <s v="Karu"/>
    <s v="Angwan Tiv"/>
    <x v="0"/>
    <s v="Cluster"/>
    <s v="LLH Class"/>
    <s v="DORATHY SUNDAY"/>
    <s v="23/06/2018"/>
    <n v="23"/>
    <x v="2"/>
    <x v="0"/>
    <d v="2018-06-23T00:00:00"/>
    <s v="NA/KA/NK/DO/HA/05"/>
    <x v="1"/>
    <n v="17"/>
  </r>
  <r>
    <s v="Week 10"/>
    <s v="Northern"/>
    <s v="Nasarawa"/>
    <s v="Karu"/>
    <s v="Karu"/>
    <s v="Angwan Tiv"/>
    <x v="0"/>
    <s v="Cluster"/>
    <s v="LLH Class"/>
    <s v="DORCAS GODWIN"/>
    <s v="23/06/2018"/>
    <n v="23"/>
    <x v="2"/>
    <x v="0"/>
    <d v="2018-06-23T00:00:00"/>
    <s v="NA/KA/NK/DO/FL/02"/>
    <x v="1"/>
    <n v="16"/>
  </r>
  <r>
    <s v="Week 10"/>
    <s v="Northern"/>
    <s v="Nasarawa"/>
    <s v="Karu"/>
    <s v="Karu"/>
    <s v="Angwan Tiv"/>
    <x v="0"/>
    <s v="Cluster"/>
    <s v="LLH Class"/>
    <s v="BLESSING SUNDAY"/>
    <s v="23/06/2018"/>
    <n v="23"/>
    <x v="2"/>
    <x v="0"/>
    <d v="2018-06-23T00:00:00"/>
    <s v="NA/KA/NK/BL/LA/04"/>
    <x v="1"/>
    <n v="18"/>
  </r>
  <r>
    <s v="Week 10"/>
    <s v="Northern"/>
    <s v="Nasarawa"/>
    <s v="Karu"/>
    <s v="Karu"/>
    <s v="Angwan Tiv"/>
    <x v="0"/>
    <s v="Cluster"/>
    <s v="LLH Class"/>
    <s v="BLESSING BIBIA"/>
    <s v="23/06/2018"/>
    <n v="23"/>
    <x v="2"/>
    <x v="0"/>
    <d v="2018-06-23T00:00:00"/>
    <s v="NA/KA/NK/BL/TH/04"/>
    <x v="1"/>
    <n v="16"/>
  </r>
  <r>
    <s v="Week 10"/>
    <s v="Northern"/>
    <s v="Nasarawa"/>
    <s v="Karu"/>
    <s v="Karu"/>
    <s v="Angwan Tiv"/>
    <x v="0"/>
    <s v="Cluster"/>
    <s v="LLH Class"/>
    <s v="SARAH GODWIN"/>
    <s v="23/06/2018"/>
    <n v="23"/>
    <x v="2"/>
    <x v="0"/>
    <d v="2018-06-23T00:00:00"/>
    <s v="NA/KA/NK/SA/FL/03"/>
    <x v="1"/>
    <n v="15"/>
  </r>
  <r>
    <s v="Week 10"/>
    <s v="Northern"/>
    <s v="Nasarawa"/>
    <s v="Karu"/>
    <s v="Karu"/>
    <s v="Angwan Tiv"/>
    <x v="0"/>
    <s v="Cluster"/>
    <s v="LLH Class"/>
    <s v="ALHERI ADAMU"/>
    <s v="23/06/2018"/>
    <n v="23"/>
    <x v="2"/>
    <x v="0"/>
    <d v="2018-06-23T00:00:00"/>
    <s v="NA/KA/NK/AL/AU/05"/>
    <x v="1"/>
    <n v="16"/>
  </r>
  <r>
    <s v="Week 10"/>
    <s v="Northern"/>
    <s v="Nasarawa"/>
    <s v="Karu"/>
    <s v="Karu"/>
    <s v="Angwan Tiv"/>
    <x v="0"/>
    <s v="Cluster"/>
    <s v="LLH Class"/>
    <s v="PATIENCE DAGWEI"/>
    <s v="23/06/2018"/>
    <n v="23"/>
    <x v="2"/>
    <x v="0"/>
    <d v="2018-06-23T00:00:00"/>
    <s v="NA/KA/NK/PA/MA/01"/>
    <x v="1"/>
    <n v="18"/>
  </r>
  <r>
    <s v="Week 10"/>
    <s v="Northern"/>
    <s v="Nasarawa"/>
    <s v="Karu"/>
    <s v="Karu"/>
    <s v="Angwan Tiv"/>
    <x v="0"/>
    <s v="Cluster"/>
    <s v="LLH Class"/>
    <s v="SAVESION ISHAYA"/>
    <s v="23/06/2018"/>
    <n v="23"/>
    <x v="2"/>
    <x v="0"/>
    <d v="2018-06-23T00:00:00"/>
    <s v="NA/KA/NK/SA/PA/02"/>
    <x v="1"/>
    <n v="19"/>
  </r>
  <r>
    <s v="Week 10"/>
    <s v="Northern"/>
    <s v="Nasarawa"/>
    <s v="Karu"/>
    <s v="Karu"/>
    <s v="Angwan Tiv"/>
    <x v="0"/>
    <s v="Cluster"/>
    <s v="LLH Class"/>
    <s v="EVELYN KILLOH"/>
    <s v="23/06/2018"/>
    <n v="23"/>
    <x v="2"/>
    <x v="0"/>
    <d v="2018-06-23T00:00:00"/>
    <s v="NA/KA/NK/EV/MA/07"/>
    <x v="1"/>
    <n v="15"/>
  </r>
  <r>
    <s v="Week 10"/>
    <s v="Northern"/>
    <s v="Nasarawa"/>
    <s v="Karu"/>
    <s v="Karu"/>
    <s v="Angwan Tiv"/>
    <x v="0"/>
    <s v="Cluster"/>
    <s v="LLH Class"/>
    <s v="JOY EZE"/>
    <s v="23/06/2018"/>
    <n v="23"/>
    <x v="2"/>
    <x v="0"/>
    <d v="2018-06-23T00:00:00"/>
    <s v="NA/KA/NK/JO/MA/01"/>
    <x v="1"/>
    <n v="15"/>
  </r>
  <r>
    <s v="Week 10"/>
    <s v="Northern"/>
    <s v="Nasarawa"/>
    <s v="Karu"/>
    <s v="Karu"/>
    <s v="Angwan Tiv"/>
    <x v="0"/>
    <s v="Cluster"/>
    <s v="LLH Class"/>
    <s v="COMFORT JOHN"/>
    <s v="23/06/2018"/>
    <n v="23"/>
    <x v="2"/>
    <x v="0"/>
    <d v="2018-06-23T00:00:00"/>
    <s v="NA/KA/NK/CO/EL/02"/>
    <x v="1"/>
    <n v="15"/>
  </r>
  <r>
    <s v="Week 10"/>
    <s v="Northern"/>
    <s v="Nasarawa"/>
    <s v="Karu"/>
    <s v="Karu"/>
    <s v="Angwan Tiv"/>
    <x v="0"/>
    <s v="Cluster"/>
    <s v="LLH Class"/>
    <s v="ESTHER VICTOR"/>
    <s v="23/06/2018"/>
    <n v="23"/>
    <x v="2"/>
    <x v="0"/>
    <d v="2018-06-23T00:00:00"/>
    <s v="NA/KA/NK/ES/WI/01"/>
    <x v="1"/>
    <n v="15"/>
  </r>
  <r>
    <s v="Week 10"/>
    <s v="Northern"/>
    <s v="Nasarawa"/>
    <s v="Karu"/>
    <s v="Karu"/>
    <s v="Angwan Tiv"/>
    <x v="0"/>
    <s v="Cluster"/>
    <s v="LLH Class"/>
    <s v="GRACE NUHU"/>
    <s v="23/06/2018"/>
    <n v="23"/>
    <x v="2"/>
    <x v="0"/>
    <d v="2018-06-23T00:00:00"/>
    <s v="NA/KA/NK/GR/RU/01"/>
    <x v="1"/>
    <n v="15"/>
  </r>
  <r>
    <s v="Week 10"/>
    <s v="Northern"/>
    <s v="Nasarawa"/>
    <s v="Karu"/>
    <s v="Karu"/>
    <s v="Angwan Tiv"/>
    <x v="0"/>
    <s v="Cluster"/>
    <s v="LLH Class"/>
    <s v="LOIS JOSHUA"/>
    <s v="23/06/2018"/>
    <n v="23"/>
    <x v="2"/>
    <x v="0"/>
    <d v="2018-06-23T00:00:00"/>
    <s v="NA/KA/NK/LO/LY/01"/>
    <x v="1"/>
    <n v="18"/>
  </r>
  <r>
    <s v="Week 10"/>
    <s v="Northern"/>
    <s v="Nasarawa"/>
    <s v="Karu"/>
    <s v="Karu"/>
    <s v="Angwan Tiv"/>
    <x v="0"/>
    <s v="Cluster"/>
    <s v="LLH Class"/>
    <s v="FAVOUR ALEX"/>
    <s v="23/06/2018"/>
    <n v="23"/>
    <x v="2"/>
    <x v="0"/>
    <d v="2018-06-23T00:00:00"/>
    <s v="NA/KA/NK/FA/AG/03"/>
    <x v="1"/>
    <n v="16"/>
  </r>
  <r>
    <s v="Week 10"/>
    <s v="Northern"/>
    <s v="Nasarawa"/>
    <s v="Karu"/>
    <s v="Karu"/>
    <s v="Angwan Tiv"/>
    <x v="0"/>
    <s v="Cluster"/>
    <s v="LLH Class"/>
    <s v="ISHA ABUBAKAR"/>
    <s v="23/06/2018"/>
    <n v="23"/>
    <x v="2"/>
    <x v="0"/>
    <d v="2018-06-23T00:00:00"/>
    <s v="NA/KA/NK/IS/MA/02"/>
    <x v="1"/>
    <n v="15"/>
  </r>
  <r>
    <s v="Week 10"/>
    <s v="Northern"/>
    <s v="Nasarawa"/>
    <s v="Karu"/>
    <s v="Karu"/>
    <s v="Angwan Tiv"/>
    <x v="0"/>
    <s v="Cluster"/>
    <s v="LLH Class"/>
    <s v="PATIENCE DANIEL"/>
    <s v="23/06/2018"/>
    <n v="23"/>
    <x v="2"/>
    <x v="0"/>
    <d v="2018-06-23T00:00:00"/>
    <s v="NA/KA/NK/PA/SA/02"/>
    <x v="1"/>
    <n v="15"/>
  </r>
  <r>
    <s v="Week 10"/>
    <s v="Northern"/>
    <s v="Nasarawa"/>
    <s v="Karu"/>
    <s v="Karu"/>
    <s v="Angwan Tiv"/>
    <x v="0"/>
    <s v="Cluster"/>
    <s v="LLH Class"/>
    <s v="GLORIA DAVID"/>
    <s v="23/06/2018"/>
    <n v="23"/>
    <x v="2"/>
    <x v="0"/>
    <d v="2018-06-23T00:00:00"/>
    <s v="NA/KA/NK/GL/MA/01"/>
    <x v="1"/>
    <n v="15"/>
  </r>
  <r>
    <s v="Week 10"/>
    <s v="Northern"/>
    <s v="Nasarawa"/>
    <s v="Karu"/>
    <s v="Karu"/>
    <s v="Angwan Tiv"/>
    <x v="0"/>
    <s v="Cluster"/>
    <s v="LLH Class"/>
    <s v="CHINASA NJOKU"/>
    <s v="23/06/2018"/>
    <n v="23"/>
    <x v="2"/>
    <x v="0"/>
    <d v="2018-06-23T00:00:00"/>
    <s v="NA/KA/NK/CH/JO/04"/>
    <x v="1"/>
    <n v="16"/>
  </r>
  <r>
    <s v="Week 10"/>
    <s v="Northern"/>
    <s v="Nasarawa"/>
    <s v="Karu"/>
    <s v="Karu"/>
    <s v="Angwan Tiv"/>
    <x v="0"/>
    <s v="Cluster"/>
    <s v="LLH Class"/>
    <s v="DEBORAH SOLOMON"/>
    <s v="23/06/2018"/>
    <n v="23"/>
    <x v="2"/>
    <x v="0"/>
    <d v="2018-06-23T00:00:00"/>
    <s v="NA/KA/NK/DE/NA/02"/>
    <x v="1"/>
    <n v="15"/>
  </r>
  <r>
    <s v="Week 10"/>
    <s v="Northern"/>
    <s v="Nasarawa"/>
    <s v="Karu"/>
    <s v="Karu"/>
    <s v="Angwan Tiv"/>
    <x v="0"/>
    <s v="Cluster"/>
    <s v="LLH Class"/>
    <s v="GRACE CHINEDU"/>
    <s v="23/06/2018"/>
    <n v="23"/>
    <x v="2"/>
    <x v="0"/>
    <d v="2018-06-23T00:00:00"/>
    <s v="NA/KA/NK/GR/EL/02"/>
    <x v="1"/>
    <n v="15"/>
  </r>
  <r>
    <s v="Week 10"/>
    <s v="Northern"/>
    <s v="Nasarawa"/>
    <s v="Karu"/>
    <s v="Karu"/>
    <s v="Angwan Tiv"/>
    <x v="0"/>
    <s v="Cluster"/>
    <s v="LLH Class"/>
    <s v="BLESSING JOSHUA"/>
    <s v="23/06/2018"/>
    <n v="23"/>
    <x v="2"/>
    <x v="0"/>
    <d v="2018-06-23T00:00:00"/>
    <s v="NA/KA/NK/BL/JU/01"/>
    <x v="1"/>
    <n v="16"/>
  </r>
  <r>
    <s v="Week 10"/>
    <s v="Northern"/>
    <s v="Nasarawa"/>
    <s v="Karu"/>
    <s v="Karu"/>
    <s v="Angwan Tiv"/>
    <x v="0"/>
    <s v="Cluster"/>
    <s v="LLH Class"/>
    <s v="DORIS ISHAKU"/>
    <s v="23/06/2018"/>
    <n v="23"/>
    <x v="2"/>
    <x v="0"/>
    <d v="2018-06-23T00:00:00"/>
    <s v="NA/KA/NK/DO/RE/01"/>
    <x v="1"/>
    <n v="16"/>
  </r>
  <r>
    <s v="Week 10"/>
    <s v="Northern"/>
    <s v="Nasarawa"/>
    <s v="Karu"/>
    <s v="Karu"/>
    <s v="Angwan Tiv"/>
    <x v="0"/>
    <s v="Cluster"/>
    <s v="LLH Class"/>
    <s v="FAVOUR JOHN"/>
    <s v="23/06/2018"/>
    <n v="23"/>
    <x v="2"/>
    <x v="0"/>
    <d v="2018-06-23T00:00:00"/>
    <s v="NA/KA/NK/FA/FE/01"/>
    <x v="1"/>
    <n v="16"/>
  </r>
  <r>
    <s v="Week 10"/>
    <s v="Northern"/>
    <s v="Nasarawa"/>
    <s v="Karu"/>
    <s v="Karu"/>
    <s v="Angwan Tiv"/>
    <x v="0"/>
    <s v="Cluster"/>
    <s v="LLH Class"/>
    <s v="MARTHA ONOJA"/>
    <s v="23/06/2018"/>
    <n v="23"/>
    <x v="2"/>
    <x v="0"/>
    <d v="2018-06-23T00:00:00"/>
    <s v="NA/KA/NK/MA/ES/09"/>
    <x v="1"/>
    <n v="15"/>
  </r>
  <r>
    <s v="Week 10"/>
    <s v="Northern"/>
    <s v="Nasarawa"/>
    <s v="Karu"/>
    <s v="Karu"/>
    <s v="Angwan Tiv"/>
    <x v="0"/>
    <s v="Cluster"/>
    <s v="LLH Class"/>
    <s v="ALICE IDAH"/>
    <s v="23/06/2018"/>
    <n v="23"/>
    <x v="2"/>
    <x v="0"/>
    <d v="2018-06-23T00:00:00"/>
    <s v="NA/KA/NK/AL/DE/02"/>
    <x v="1"/>
    <n v="15"/>
  </r>
  <r>
    <s v="Week 10"/>
    <s v="Northern"/>
    <s v="Nasarawa"/>
    <s v="Karu"/>
    <s v="Karu"/>
    <s v="Angwan Tiv"/>
    <x v="0"/>
    <s v="Cluster"/>
    <s v="LLH Class"/>
    <s v="JERUSHA GARBA"/>
    <s v="23/06/2018"/>
    <n v="23"/>
    <x v="2"/>
    <x v="0"/>
    <d v="2018-06-23T00:00:00"/>
    <s v="NA/KA/NK/JE/MA/04"/>
    <x v="1"/>
    <n v="15"/>
  </r>
  <r>
    <s v="Week 10"/>
    <s v="Northern"/>
    <s v="Nasarawa"/>
    <s v="Karu"/>
    <s v="Karu"/>
    <s v="Angwan Tiv"/>
    <x v="0"/>
    <s v="Cluster"/>
    <s v="LLH Class"/>
    <s v="JECINTA EMMANUEL"/>
    <s v="23/06/2018"/>
    <n v="23"/>
    <x v="2"/>
    <x v="0"/>
    <d v="2018-06-23T00:00:00"/>
    <s v="NA/KA/NK/JE/ES/02"/>
    <x v="1"/>
    <n v="15"/>
  </r>
  <r>
    <s v="Week 10"/>
    <s v="Northern"/>
    <s v="Nasarawa"/>
    <s v="Karu"/>
    <s v="Karu"/>
    <s v="Angwan Tiv"/>
    <x v="0"/>
    <s v="Cluster"/>
    <s v="LLH Class"/>
    <s v="PRECIOUS BULUS"/>
    <s v="23/06/2018"/>
    <n v="23"/>
    <x v="2"/>
    <x v="0"/>
    <d v="2018-06-23T00:00:00"/>
    <s v="NA/KA/NK/PR/NA/03"/>
    <x v="1"/>
    <n v="15"/>
  </r>
  <r>
    <s v="Week 10"/>
    <s v="Northern"/>
    <s v="Nasarawa"/>
    <s v="Karu"/>
    <s v="Karu"/>
    <s v="Angwan Tiv"/>
    <x v="0"/>
    <s v="Cluster"/>
    <s v="LLH Class"/>
    <s v="MARIA DAVID"/>
    <s v="23/06/2018"/>
    <n v="23"/>
    <x v="2"/>
    <x v="0"/>
    <d v="2018-06-23T00:00:00"/>
    <s v="NA/KA/NK/MA/CE/04"/>
    <x v="1"/>
    <n v="15"/>
  </r>
  <r>
    <s v="Week 10"/>
    <s v="Northern"/>
    <s v="Nasarawa"/>
    <s v="Karu"/>
    <s v="Karu"/>
    <s v="Angwan Tiv"/>
    <x v="0"/>
    <s v="Cluster"/>
    <s v="LLH Class"/>
    <s v="ROSELINE AKAM"/>
    <s v="23/06/2018"/>
    <n v="23"/>
    <x v="2"/>
    <x v="0"/>
    <d v="2018-06-23T00:00:00"/>
    <s v="NA/KA/NK/RO/MA/01"/>
    <x v="1"/>
    <n v="17"/>
  </r>
  <r>
    <s v="Week 10"/>
    <s v="Northern"/>
    <s v="Nasarawa"/>
    <s v="Karu"/>
    <s v="Karu"/>
    <s v="Angwan Tiv"/>
    <x v="0"/>
    <s v="Cluster"/>
    <s v="LLH Class"/>
    <s v="FAITH OGBECHE"/>
    <s v="23/06/2018"/>
    <n v="23"/>
    <x v="2"/>
    <x v="0"/>
    <d v="2018-06-23T00:00:00"/>
    <s v="NA/KA/NK/FA/DO/02"/>
    <x v="1"/>
    <n v="15"/>
  </r>
  <r>
    <s v="Week 10"/>
    <s v="Northern"/>
    <s v="Nasarawa"/>
    <s v="Karu"/>
    <s v="Karu"/>
    <s v="Angwan Tiv"/>
    <x v="0"/>
    <s v="Cluster"/>
    <s v="LLH Class"/>
    <s v="AFORDIA FRANCIS"/>
    <s v="23/06/2018"/>
    <n v="23"/>
    <x v="2"/>
    <x v="0"/>
    <d v="2018-06-23T00:00:00"/>
    <s v="NA/KA/NK/AF/GL/05"/>
    <x v="1"/>
    <n v="18"/>
  </r>
  <r>
    <s v="Week 10"/>
    <s v="Northern"/>
    <s v="Nasarawa"/>
    <s v="Karu"/>
    <s v="Karu"/>
    <s v="Angwan Tiv"/>
    <x v="0"/>
    <s v="Cluster"/>
    <s v="LLH Class"/>
    <s v="GRACE EDET"/>
    <s v="23/06/2018"/>
    <n v="23"/>
    <x v="2"/>
    <x v="0"/>
    <d v="2018-06-23T00:00:00"/>
    <s v="NA/KA/NK/GR/RO/03"/>
    <x v="1"/>
    <n v="15"/>
  </r>
  <r>
    <s v="Week 10"/>
    <s v="Northern"/>
    <s v="Nasarawa"/>
    <s v="Karu"/>
    <s v="Karu"/>
    <s v="Angwan Tiv"/>
    <x v="0"/>
    <s v="Cluster"/>
    <s v="LLH Class"/>
    <s v="CHIDINMA MOSES"/>
    <s v="23/06/2018"/>
    <n v="23"/>
    <x v="2"/>
    <x v="0"/>
    <d v="2018-06-23T00:00:00"/>
    <s v="NA/KA/NK/CH/NG/02"/>
    <x v="1"/>
    <n v="15"/>
  </r>
  <r>
    <s v="Week 10"/>
    <s v="Northern"/>
    <s v="Nasarawa"/>
    <s v="Karu"/>
    <s v="Karu"/>
    <s v="Angwan Tiv"/>
    <x v="0"/>
    <s v="Cluster"/>
    <s v="LLH Class"/>
    <s v="PRECIOUS LAWRENCE"/>
    <s v="23/06/2018"/>
    <n v="23"/>
    <x v="2"/>
    <x v="0"/>
    <d v="2018-06-23T00:00:00"/>
    <s v="NA/KA/NK/PR/ON/02"/>
    <x v="1"/>
    <n v="15"/>
  </r>
  <r>
    <s v="Week 10"/>
    <s v="Northern"/>
    <s v="Nasarawa"/>
    <s v="Karu"/>
    <s v="Karu"/>
    <s v="Angwan Tiv"/>
    <x v="0"/>
    <s v="Cluster"/>
    <s v="LLH Class"/>
    <s v="REJOICE EZEKIEL"/>
    <s v="23/06/2018"/>
    <n v="23"/>
    <x v="2"/>
    <x v="0"/>
    <d v="2018-06-23T00:00:00"/>
    <s v="NA/KA/NK/RE/PA/02"/>
    <x v="1"/>
    <n v="15"/>
  </r>
  <r>
    <s v="Week 10"/>
    <s v="Northern"/>
    <s v="Nasarawa"/>
    <s v="Karu"/>
    <s v="Karu"/>
    <s v="Angwan Tiv"/>
    <x v="0"/>
    <s v="Cluster"/>
    <s v="LLH Class"/>
    <s v="PHOEBE BULUS"/>
    <s v="23/06/2018"/>
    <n v="23"/>
    <x v="2"/>
    <x v="0"/>
    <d v="2018-06-23T00:00:00"/>
    <s v="NA/KA/NK/PH/GR/01"/>
    <x v="1"/>
    <n v="15"/>
  </r>
  <r>
    <s v="Week 10"/>
    <s v="Northern"/>
    <s v="Nasarawa"/>
    <s v="Karu"/>
    <s v="Karu"/>
    <s v="Angwan Tiv"/>
    <x v="0"/>
    <s v="Cluster"/>
    <s v="LLH Class"/>
    <s v="JOY SUNDAY"/>
    <s v="23/06/2018"/>
    <n v="23"/>
    <x v="2"/>
    <x v="0"/>
    <d v="2018-06-23T00:00:00"/>
    <s v="NA/KA/NK/JO/AN/03"/>
    <x v="1"/>
    <n v="15"/>
  </r>
  <r>
    <s v="Week 10"/>
    <s v="Northern"/>
    <s v="Nasarawa"/>
    <s v="Karu"/>
    <s v="Karu"/>
    <s v="Angwan Tiv"/>
    <x v="0"/>
    <s v="Cluster"/>
    <s v="LLH Class"/>
    <s v="FAITH MOSES"/>
    <s v="23/06/2018"/>
    <n v="23"/>
    <x v="2"/>
    <x v="0"/>
    <d v="2018-06-23T00:00:00"/>
    <s v="NA/KA/NK/FA/TH/02"/>
    <x v="1"/>
    <n v="15"/>
  </r>
  <r>
    <s v="Week 10"/>
    <s v="Northern"/>
    <s v="Nasarawa"/>
    <s v="Karu"/>
    <s v="Karu"/>
    <s v="Angwan Tiv"/>
    <x v="0"/>
    <s v="Cluster"/>
    <s v="LLH Class"/>
    <s v="CLEMENTINA DAVID"/>
    <s v="23/06/2018"/>
    <n v="23"/>
    <x v="2"/>
    <x v="0"/>
    <d v="2018-06-23T00:00:00"/>
    <s v="NA/KA/NK/CL/JA/03"/>
    <x v="1"/>
    <n v="15"/>
  </r>
  <r>
    <s v="Week 10"/>
    <s v="Northern"/>
    <s v="Nasarawa"/>
    <s v="Karu"/>
    <s v="Karu"/>
    <s v="Angwan Tiv"/>
    <x v="0"/>
    <s v="Cluster"/>
    <s v="LLH Class"/>
    <s v="GOODNESS EJIMOFOR"/>
    <s v="23/06/2018"/>
    <n v="23"/>
    <x v="2"/>
    <x v="0"/>
    <d v="2018-06-23T00:00:00"/>
    <s v="NA/KA/NK/GO/CE/04"/>
    <x v="1"/>
    <n v="16"/>
  </r>
  <r>
    <s v="Week 10"/>
    <s v="Northern"/>
    <s v="Nasarawa"/>
    <s v="Karu"/>
    <s v="Karu"/>
    <s v="Angwan Tiv"/>
    <x v="0"/>
    <s v="Cluster"/>
    <s v="LLH Class"/>
    <s v="PATIENCE DANJUMA"/>
    <s v="23/06/2018"/>
    <n v="23"/>
    <x v="2"/>
    <x v="0"/>
    <d v="2018-06-23T00:00:00"/>
    <s v="NA/KA/NK/PA/BL/01"/>
    <x v="1"/>
    <n v="18"/>
  </r>
  <r>
    <s v="Week 10"/>
    <s v="Northern"/>
    <s v="Nasarawa"/>
    <s v="Karu"/>
    <s v="Karu"/>
    <s v="Angwan Tiv"/>
    <x v="0"/>
    <s v="Cluster"/>
    <s v="LLH Class"/>
    <s v="PHILOMINA GIDEON"/>
    <s v="23/06/2018"/>
    <n v="23"/>
    <x v="2"/>
    <x v="0"/>
    <d v="2018-06-23T00:00:00"/>
    <s v="NA/KA/NK/PH/DO/01"/>
    <x v="1"/>
    <n v="15"/>
  </r>
  <r>
    <s v="Week 10"/>
    <s v="Northern"/>
    <s v="Nasarawa"/>
    <s v="Karu"/>
    <s v="Karu"/>
    <s v="Angwan Tiv"/>
    <x v="0"/>
    <s v="Cluster"/>
    <s v="LLH Class"/>
    <s v="LOVETH SUNDAY"/>
    <s v="23/06/2018"/>
    <n v="23"/>
    <x v="2"/>
    <x v="0"/>
    <d v="2018-06-23T00:00:00"/>
    <s v="NA/KA/NK/LO/JU/01"/>
    <x v="1"/>
    <n v="16"/>
  </r>
  <r>
    <s v="Week 11"/>
    <s v="Northern"/>
    <s v="Nasarawa"/>
    <s v="Karu"/>
    <s v="Karu"/>
    <s v="Mararaba Gurku"/>
    <x v="1"/>
    <s v="Cluster +"/>
    <s v="Walk-in Counseling"/>
    <s v="AISHA HASSAN"/>
    <s v="25/06/2018"/>
    <n v="25"/>
    <x v="2"/>
    <x v="0"/>
    <d v="2018-06-25T00:00:00"/>
    <s v="NA/KA/MA/AI/SA/03"/>
    <x v="0"/>
    <n v="19"/>
  </r>
  <r>
    <s v="Week 11"/>
    <s v="Northern"/>
    <s v="Nasarawa"/>
    <s v="Karu"/>
    <s v="Karu"/>
    <s v="Mararaba Gurku"/>
    <x v="1"/>
    <s v="Cluster +"/>
    <s v="Walk-in Counseling"/>
    <s v="SALAMATU NUHU"/>
    <s v="26/06/2018"/>
    <n v="26"/>
    <x v="2"/>
    <x v="0"/>
    <d v="2018-06-26T00:00:00"/>
    <s v="NA/KA/MA/SA/LA/07"/>
    <x v="0"/>
    <n v="19"/>
  </r>
  <r>
    <s v="Week 11"/>
    <s v="Northern"/>
    <s v="Nasarawa"/>
    <s v="Karu"/>
    <s v="Karu"/>
    <s v="Mararaba Gurku"/>
    <x v="1"/>
    <s v="Cluster +"/>
    <s v="Walk-in Counseling"/>
    <s v="SHAMSIYA MOHAMMED"/>
    <s v="28/06/2018"/>
    <n v="28"/>
    <x v="2"/>
    <x v="0"/>
    <d v="2018-06-28T00:00:00"/>
    <s v="NA/KA/MA/SH/ZU/05"/>
    <x v="0"/>
    <n v="19"/>
  </r>
  <r>
    <s v="Week 11"/>
    <s v="Northern"/>
    <s v="Nasarawa"/>
    <s v="Karu"/>
    <s v="Karu"/>
    <s v="Mararaba Gurku"/>
    <x v="1"/>
    <s v="Cluster +"/>
    <s v="Walk-in Counseling"/>
    <s v="BALKISU SANI"/>
    <s v="28/06/2018"/>
    <n v="28"/>
    <x v="2"/>
    <x v="0"/>
    <d v="2018-06-28T00:00:00"/>
    <s v="NA/KA/MA/BA/NA/01"/>
    <x v="0"/>
    <n v="19"/>
  </r>
  <r>
    <s v="Week 11"/>
    <s v="Northern"/>
    <s v="Nasarawa"/>
    <s v="Karu"/>
    <s v="Karu"/>
    <s v="Mararaba Gurku"/>
    <x v="1"/>
    <s v="Cluster +"/>
    <s v="Walk-in Counseling"/>
    <s v="FATIMA ABDULLAHI"/>
    <s v="28/06/2018"/>
    <n v="28"/>
    <x v="2"/>
    <x v="0"/>
    <d v="2018-06-28T00:00:00"/>
    <s v="NA/KA/MA/FA/SU/01"/>
    <x v="0"/>
    <n v="18"/>
  </r>
  <r>
    <s v="Week 11"/>
    <s v="Northern"/>
    <s v="Nasarawa"/>
    <s v="Karu"/>
    <s v="Karu"/>
    <s v="Mararaba Gurku"/>
    <x v="1"/>
    <s v="Cluster +"/>
    <s v="Walk-in Counseling"/>
    <s v="FATIMA MUAZU"/>
    <s v="28/06/2018"/>
    <n v="28"/>
    <x v="2"/>
    <x v="0"/>
    <d v="2018-06-28T00:00:00"/>
    <s v="NA/KA/MA/FA/AI/02"/>
    <x v="0"/>
    <n v="19"/>
  </r>
  <r>
    <s v="Week 11"/>
    <s v="Northern"/>
    <s v="Nasarawa"/>
    <s v="Karu"/>
    <s v="Karu"/>
    <s v="Angwan Tiv"/>
    <x v="0"/>
    <s v="Cluster"/>
    <s v="Walk-in Counseling"/>
    <s v="JOY AUGUSTINE"/>
    <s v="29/06/2018"/>
    <n v="29"/>
    <x v="2"/>
    <x v="0"/>
    <d v="2018-06-29T00:00:00"/>
    <s v="NA/KA/NK/JO/HA/06"/>
    <x v="0"/>
    <n v="19"/>
  </r>
  <r>
    <s v="Week 11"/>
    <s v="Northern"/>
    <s v="Nasarawa"/>
    <s v="Karu"/>
    <s v="Karu"/>
    <s v="Angwan Tiv"/>
    <x v="0"/>
    <s v="Cluster"/>
    <s v="Walk-in Counseling"/>
    <s v="GLORY BODE"/>
    <s v="29/06/2018"/>
    <n v="29"/>
    <x v="2"/>
    <x v="0"/>
    <d v="2018-06-29T00:00:00"/>
    <s v="NA/KA/NK/GL/AL/02"/>
    <x v="0"/>
    <n v="19"/>
  </r>
  <r>
    <s v="Week 11"/>
    <s v="Northern"/>
    <s v="Nasarawa"/>
    <s v="Karu"/>
    <s v="Karu"/>
    <s v="Angwan Tiv"/>
    <x v="0"/>
    <s v="Cluster"/>
    <s v="LLH Class"/>
    <s v="RACHAEL WILLIAMS"/>
    <s v="30/06/2018"/>
    <n v="30"/>
    <x v="2"/>
    <x v="0"/>
    <d v="2018-06-30T00:00:00"/>
    <s v="NA/KA/NK/RA/RO/02"/>
    <x v="1"/>
    <n v="15"/>
  </r>
  <r>
    <s v="Week 11"/>
    <s v="Northern"/>
    <s v="Nasarawa"/>
    <s v="Karu"/>
    <s v="Karu"/>
    <s v="Angwan Tiv"/>
    <x v="0"/>
    <s v="Cluster"/>
    <s v="LLH Class"/>
    <s v="FAITH GADO"/>
    <s v="30/06/2018"/>
    <n v="30"/>
    <x v="2"/>
    <x v="0"/>
    <d v="2018-06-30T00:00:00"/>
    <s v="NA/KA/NK/FA/NA/01"/>
    <x v="1"/>
    <n v="17"/>
  </r>
  <r>
    <s v="Week 11"/>
    <s v="Northern"/>
    <s v="Nasarawa"/>
    <s v="Karu"/>
    <s v="Karu"/>
    <s v="Angwan Tiv"/>
    <x v="0"/>
    <s v="Cluster"/>
    <s v="LLH Class"/>
    <s v="MARVELOUS EZEH"/>
    <s v="30/06/2018"/>
    <n v="30"/>
    <x v="2"/>
    <x v="0"/>
    <d v="2018-06-30T00:00:00"/>
    <s v="NA/KA/NK/MA/ME/02"/>
    <x v="1"/>
    <n v="16"/>
  </r>
  <r>
    <s v="Week 11"/>
    <s v="Northern"/>
    <s v="Nasarawa"/>
    <s v="Karu"/>
    <s v="Karu"/>
    <s v="Angwan Tiv"/>
    <x v="0"/>
    <s v="Cluster"/>
    <s v="LLH Class"/>
    <s v="JOY EZEKIEL"/>
    <s v="30/06/2018"/>
    <n v="30"/>
    <x v="2"/>
    <x v="0"/>
    <d v="2018-06-30T00:00:00"/>
    <s v="NA/KA/NK/JO/ES/03"/>
    <x v="1"/>
    <n v="15"/>
  </r>
  <r>
    <s v="Week 11"/>
    <s v="Northern"/>
    <s v="Nasarawa"/>
    <s v="Karu"/>
    <s v="Karu"/>
    <s v="Angwan Tiv"/>
    <x v="0"/>
    <s v="Cluster"/>
    <s v="LLH Class"/>
    <s v="FAVOUR ONYEJI"/>
    <s v="30/06/2018"/>
    <n v="30"/>
    <x v="2"/>
    <x v="0"/>
    <d v="2018-06-30T00:00:00"/>
    <s v="NA/KA/NK/FA/GI/02"/>
    <x v="1"/>
    <n v="15"/>
  </r>
  <r>
    <s v="Week 11"/>
    <s v="Northern"/>
    <s v="Nasarawa"/>
    <s v="Karu"/>
    <s v="Karu"/>
    <s v="Angwan Tiv"/>
    <x v="0"/>
    <s v="Cluster"/>
    <s v="LLH Class"/>
    <s v="PRECIOUS SAMUEL"/>
    <s v="30/06/2018"/>
    <n v="30"/>
    <x v="2"/>
    <x v="0"/>
    <d v="2018-06-30T00:00:00"/>
    <s v="NA/KA/NK/PR/RE/01"/>
    <x v="1"/>
    <n v="15"/>
  </r>
  <r>
    <s v="Week 11"/>
    <s v="Northern"/>
    <s v="Nasarawa"/>
    <s v="Karu"/>
    <s v="Karu"/>
    <s v="Angwan Tiv"/>
    <x v="0"/>
    <s v="Cluster"/>
    <s v="LLH Class"/>
    <s v="JESSICA DANJUMA"/>
    <s v="30/06/2018"/>
    <n v="30"/>
    <x v="2"/>
    <x v="0"/>
    <d v="2018-06-30T00:00:00"/>
    <s v="NA/KA/NK/JE/GO/03"/>
    <x v="1"/>
    <n v="16"/>
  </r>
  <r>
    <s v="Week 11"/>
    <s v="Northern"/>
    <s v="Nasarawa"/>
    <s v="Karu"/>
    <s v="Karu"/>
    <s v="Angwan Tiv"/>
    <x v="0"/>
    <s v="Cluster"/>
    <s v="LLH Class"/>
    <s v="DORIS ISHAKU"/>
    <s v="30/06/2018"/>
    <n v="30"/>
    <x v="2"/>
    <x v="0"/>
    <d v="2018-06-30T00:00:00"/>
    <s v="NA/KA/NK/DO/RE/01"/>
    <x v="1"/>
    <n v="16"/>
  </r>
  <r>
    <s v="Week 11"/>
    <s v="Northern"/>
    <s v="Nasarawa"/>
    <s v="Karu"/>
    <s v="Karu"/>
    <s v="Angwan Tiv"/>
    <x v="0"/>
    <s v="Cluster"/>
    <s v="LLH Class"/>
    <s v="DEBORAH TAIMAKO"/>
    <s v="30/06/2018"/>
    <n v="30"/>
    <x v="2"/>
    <x v="0"/>
    <d v="2018-06-30T00:00:00"/>
    <s v="NA/KA/NK/DE/ES/05"/>
    <x v="1"/>
    <n v="15"/>
  </r>
  <r>
    <s v="Week 11"/>
    <s v="Northern"/>
    <s v="Nasarawa"/>
    <s v="Karu"/>
    <s v="Karu"/>
    <s v="Angwan Tiv"/>
    <x v="0"/>
    <s v="Cluster"/>
    <s v="LLH Class"/>
    <s v="DORCAS GODWIN"/>
    <s v="30/06/2018"/>
    <n v="30"/>
    <x v="2"/>
    <x v="0"/>
    <d v="2018-06-30T00:00:00"/>
    <s v="NA/KA/NK/DO/FL/02"/>
    <x v="1"/>
    <n v="16"/>
  </r>
  <r>
    <s v="Week 11"/>
    <s v="Northern"/>
    <s v="Nasarawa"/>
    <s v="Karu"/>
    <s v="Karu"/>
    <s v="Angwan Tiv"/>
    <x v="0"/>
    <s v="Cluster"/>
    <s v="LLH Class"/>
    <s v="SARAH GODWIN"/>
    <s v="30/06/2018"/>
    <n v="30"/>
    <x v="2"/>
    <x v="0"/>
    <d v="2018-06-30T00:00:00"/>
    <s v="NA/KA/NK/SA/FL/03"/>
    <x v="1"/>
    <n v="15"/>
  </r>
  <r>
    <s v="Week 11"/>
    <s v="Northern"/>
    <s v="Nasarawa"/>
    <s v="Karu"/>
    <s v="Karu"/>
    <s v="Angwan Tiv"/>
    <x v="0"/>
    <s v="Cluster"/>
    <s v="LLH Class"/>
    <s v="BLESSING BIBIA"/>
    <s v="30/06/2018"/>
    <n v="30"/>
    <x v="2"/>
    <x v="0"/>
    <d v="2018-06-30T00:00:00"/>
    <s v="NA/KA/NK/BL/TH/04"/>
    <x v="1"/>
    <n v="16"/>
  </r>
  <r>
    <s v="Week 11"/>
    <s v="Northern"/>
    <s v="Nasarawa"/>
    <s v="Karu"/>
    <s v="Karu"/>
    <s v="Angwan Tiv"/>
    <x v="0"/>
    <s v="Cluster"/>
    <s v="LLH Class"/>
    <s v="JOY SUNDAY"/>
    <s v="30/06/2018"/>
    <n v="30"/>
    <x v="2"/>
    <x v="0"/>
    <d v="2018-06-30T00:00:00"/>
    <s v="NA/KA/NK/JO/AN/03"/>
    <x v="1"/>
    <n v="15"/>
  </r>
  <r>
    <s v="Week 11"/>
    <s v="Northern"/>
    <s v="Nasarawa"/>
    <s v="Karu"/>
    <s v="Karu"/>
    <s v="Angwan Tiv"/>
    <x v="0"/>
    <s v="Cluster"/>
    <s v="LLH Class"/>
    <s v="HELEN PAUL"/>
    <s v="30/06/2018"/>
    <n v="30"/>
    <x v="2"/>
    <x v="0"/>
    <d v="2018-06-30T00:00:00"/>
    <s v="NA/KA/NK/HE/EL/01"/>
    <x v="1"/>
    <n v="18"/>
  </r>
  <r>
    <s v="Week 11"/>
    <s v="Northern"/>
    <s v="Nasarawa"/>
    <s v="Karu"/>
    <s v="Karu"/>
    <s v="Angwan Tiv"/>
    <x v="0"/>
    <s v="Cluster"/>
    <s v="LLH Class"/>
    <s v="JUSTINA LINUS"/>
    <s v="30/06/2018"/>
    <n v="30"/>
    <x v="2"/>
    <x v="0"/>
    <d v="2018-06-30T00:00:00"/>
    <s v="NA/KA/NK/JU/CO/01"/>
    <x v="1"/>
    <n v="17"/>
  </r>
  <r>
    <s v="Week 11"/>
    <s v="Northern"/>
    <s v="Nasarawa"/>
    <s v="Karu"/>
    <s v="Karu"/>
    <s v="Angwan Tiv"/>
    <x v="0"/>
    <s v="Cluster"/>
    <s v="LLH Class"/>
    <s v="RUTH HASSAN"/>
    <s v="30/06/2018"/>
    <n v="30"/>
    <x v="2"/>
    <x v="0"/>
    <d v="2018-06-30T00:00:00"/>
    <s v="NA/KA/NK/RU/MA/01"/>
    <x v="1"/>
    <n v="15"/>
  </r>
  <r>
    <s v="Week 11"/>
    <s v="Northern"/>
    <s v="Nasarawa"/>
    <s v="Karu"/>
    <s v="Karu"/>
    <s v="Angwan Tiv"/>
    <x v="0"/>
    <s v="Cluster"/>
    <s v="LLH Class"/>
    <s v="GRACE MONDAY"/>
    <s v="30/06/2018"/>
    <n v="30"/>
    <x v="2"/>
    <x v="0"/>
    <d v="2018-06-30T00:00:00"/>
    <s v="NA/KA/NK/GR/TI/03"/>
    <x v="1"/>
    <n v="15"/>
  </r>
  <r>
    <s v="Week 11"/>
    <s v="Northern"/>
    <s v="Nasarawa"/>
    <s v="Karu"/>
    <s v="Karu"/>
    <s v="Angwan Tiv"/>
    <x v="0"/>
    <s v="Cluster"/>
    <s v="LLH Class"/>
    <s v="PRECIOUS BULUS"/>
    <s v="30/06/2018"/>
    <n v="30"/>
    <x v="2"/>
    <x v="0"/>
    <d v="2018-06-30T00:00:00"/>
    <s v="NA/KA/NK/PR/NA/03"/>
    <x v="1"/>
    <n v="15"/>
  </r>
  <r>
    <s v="Week 11"/>
    <s v="Northern"/>
    <s v="Nasarawa"/>
    <s v="Karu"/>
    <s v="Karu"/>
    <s v="Angwan Tiv"/>
    <x v="0"/>
    <s v="Cluster"/>
    <s v="LLH Class"/>
    <s v="ESTHER LAMBA"/>
    <s v="30/06/2018"/>
    <n v="30"/>
    <x v="2"/>
    <x v="0"/>
    <d v="2018-06-30T00:00:00"/>
    <s v="NA/KA/NK/ES/TA/01"/>
    <x v="1"/>
    <n v="16"/>
  </r>
  <r>
    <s v="Week 11"/>
    <s v="Northern"/>
    <s v="Nasarawa"/>
    <s v="Karu"/>
    <s v="Karu"/>
    <s v="Angwan Tiv"/>
    <x v="0"/>
    <s v="Cluster"/>
    <s v="LLH Class"/>
    <s v="VICTORIA RABO DANGANA"/>
    <s v="30/06/2018"/>
    <n v="30"/>
    <x v="2"/>
    <x v="0"/>
    <d v="2018-06-30T00:00:00"/>
    <s v="NA/KA/NK/VI/DO/03"/>
    <x v="1"/>
    <n v="15"/>
  </r>
  <r>
    <s v="Week 11"/>
    <s v="Northern"/>
    <s v="Nasarawa"/>
    <s v="Karu"/>
    <s v="Karu"/>
    <s v="Angwan Tiv"/>
    <x v="0"/>
    <s v="Cluster"/>
    <s v="LLH Class"/>
    <s v="CYNTHIA ELISHA"/>
    <s v="30/06/2018"/>
    <n v="30"/>
    <x v="2"/>
    <x v="0"/>
    <d v="2018-06-30T00:00:00"/>
    <s v="NA/KA/NK/CY/FA/01"/>
    <x v="1"/>
    <n v="18"/>
  </r>
  <r>
    <s v="Week 11"/>
    <s v="Northern"/>
    <s v="Nasarawa"/>
    <s v="Karu"/>
    <s v="Karu"/>
    <s v="Angwan Tiv"/>
    <x v="0"/>
    <s v="Cluster"/>
    <s v="LLH Class"/>
    <s v="QUEEN SABASTAIN"/>
    <s v="30/06/2018"/>
    <n v="30"/>
    <x v="2"/>
    <x v="0"/>
    <d v="2018-06-30T00:00:00"/>
    <s v="NA/KA/NK/QU/YE/02"/>
    <x v="1"/>
    <n v="16"/>
  </r>
  <r>
    <s v="Week 11"/>
    <s v="Northern"/>
    <s v="Nasarawa"/>
    <s v="Karu"/>
    <s v="Karu"/>
    <s v="Angwan Tiv"/>
    <x v="0"/>
    <s v="Cluster"/>
    <s v="LLH Class"/>
    <s v="RAHILA MASHA"/>
    <s v="30/06/2018"/>
    <n v="30"/>
    <x v="2"/>
    <x v="0"/>
    <d v="2018-06-30T00:00:00"/>
    <s v="NA/KA/NK/RA/LA/01"/>
    <x v="1"/>
    <n v="19"/>
  </r>
  <r>
    <s v="Week 12"/>
    <s v="Northern"/>
    <s v="Nasarawa"/>
    <s v="Karu"/>
    <s v="Karu"/>
    <s v="Mararaba Gurku"/>
    <x v="1"/>
    <s v="Cluster +"/>
    <s v="Walk-in Counseling"/>
    <s v="ZARAU MOHAMED"/>
    <d v="2018-07-02T00:00:00"/>
    <n v="2"/>
    <x v="3"/>
    <x v="0"/>
    <d v="2018-07-02T00:00:00"/>
    <s v="NA/KA/MA/ZA/AI/03"/>
    <x v="0"/>
    <n v="19"/>
  </r>
  <r>
    <s v="Week 12"/>
    <s v="Northern"/>
    <s v="Nasarawa"/>
    <s v="Karu"/>
    <s v="Karu"/>
    <s v="Mararaba Gurku"/>
    <x v="1"/>
    <s v="Cluster +"/>
    <s v="Walk-in Counseling"/>
    <s v="DARAJATU SANI"/>
    <d v="2018-07-02T00:00:00"/>
    <n v="2"/>
    <x v="3"/>
    <x v="0"/>
    <d v="2018-07-02T00:00:00"/>
    <s v="NA/KA/MA/DA/SA/04"/>
    <x v="0"/>
    <n v="19"/>
  </r>
  <r>
    <s v="Week 12"/>
    <s v="Northern"/>
    <s v="Nasarawa"/>
    <s v="Karu"/>
    <s v="Karu"/>
    <s v="Mararaba Gurku"/>
    <x v="1"/>
    <s v="Cluster +"/>
    <s v="Walk-in Counseling"/>
    <s v="GRACE JOSEPH"/>
    <d v="2018-07-05T00:00:00"/>
    <n v="5"/>
    <x v="3"/>
    <x v="0"/>
    <d v="2018-07-05T00:00:00"/>
    <s v="NA/KA/MA/GR/MA/05"/>
    <x v="0"/>
    <n v="19"/>
  </r>
  <r>
    <s v="Week 12"/>
    <s v="Northern"/>
    <s v="Nasarawa"/>
    <s v="Karu"/>
    <s v="Karu"/>
    <s v="Mararaba Gurku"/>
    <x v="1"/>
    <s v="Cluster +"/>
    <s v="Walk-in Counseling"/>
    <s v="RABI MUSA"/>
    <d v="2018-07-06T00:00:00"/>
    <n v="6"/>
    <x v="3"/>
    <x v="0"/>
    <d v="2018-07-06T00:00:00"/>
    <s v="NA/KA/MA/RA/ZA/02"/>
    <x v="0"/>
    <n v="19"/>
  </r>
  <r>
    <s v="Week 12"/>
    <s v="Northern"/>
    <s v="Nasarawa"/>
    <s v="Karu"/>
    <s v="Karu"/>
    <s v="Mararaba Gurku"/>
    <x v="1"/>
    <s v="Cluster +"/>
    <s v="Walk-in Counseling"/>
    <s v="NAFISAT MOHAMMED"/>
    <d v="2018-07-06T00:00:00"/>
    <n v="6"/>
    <x v="3"/>
    <x v="0"/>
    <d v="2018-07-06T00:00:00"/>
    <s v="NA/KA/MA/NA/ZA/01"/>
    <x v="0"/>
    <n v="19"/>
  </r>
  <r>
    <s v="Week 12"/>
    <s v="Northern"/>
    <s v="Nasarawa"/>
    <s v="Karu"/>
    <s v="Karu"/>
    <s v="Mararaba Gurku"/>
    <x v="1"/>
    <s v="Cluster +"/>
    <s v="Walk-in Counseling"/>
    <s v="ANIFA BELLO"/>
    <d v="2018-07-06T00:00:00"/>
    <n v="6"/>
    <x v="3"/>
    <x v="0"/>
    <d v="2018-07-06T00:00:00"/>
    <s v="NA/KA/MA/AN/AM/01"/>
    <x v="0"/>
    <n v="18"/>
  </r>
  <r>
    <s v="Week 12"/>
    <s v="Northern"/>
    <s v="Nasarawa"/>
    <s v="Karu"/>
    <s v="Karu"/>
    <s v="Mararaba Gurku"/>
    <x v="1"/>
    <s v="Cluster +"/>
    <s v="Matasa Matan Arewa"/>
    <s v="RUTH DAVID"/>
    <d v="2018-07-06T00:00:00"/>
    <n v="6"/>
    <x v="3"/>
    <x v="0"/>
    <d v="2018-07-06T00:00:00"/>
    <s v="NA/KA/MA/RU/JU/01"/>
    <x v="2"/>
    <n v="19"/>
  </r>
  <r>
    <s v="Week 12"/>
    <s v="Northern"/>
    <s v="Nasarawa"/>
    <s v="Karu"/>
    <s v="Karu"/>
    <s v="Mararaba Gurku"/>
    <x v="1"/>
    <s v="Cluster +"/>
    <s v="Matasa Matan Arewa"/>
    <s v="CHARITY JAMES"/>
    <d v="2018-07-06T00:00:00"/>
    <n v="6"/>
    <x v="3"/>
    <x v="0"/>
    <d v="2018-07-06T00:00:00"/>
    <s v="NA/KA/MA/CH/FL/02"/>
    <x v="2"/>
    <n v="18"/>
  </r>
  <r>
    <s v="Week 12"/>
    <s v="Northern"/>
    <s v="Nasarawa"/>
    <s v="Karu"/>
    <s v="Karu"/>
    <s v="Mararaba Gurku"/>
    <x v="1"/>
    <s v="Cluster +"/>
    <s v="Matasa Matan Arewa"/>
    <s v="FRANCA IBRAHIM"/>
    <d v="2018-07-06T00:00:00"/>
    <n v="6"/>
    <x v="3"/>
    <x v="0"/>
    <d v="2018-07-06T00:00:00"/>
    <s v="NA/KA/MA/FR/LO/01"/>
    <x v="2"/>
    <n v="18"/>
  </r>
  <r>
    <s v="Week 12"/>
    <s v="Northern"/>
    <s v="Nasarawa"/>
    <s v="Karu"/>
    <s v="Karu"/>
    <s v="Mararaba Gurku"/>
    <x v="1"/>
    <s v="Cluster +"/>
    <s v="Matasa Matan Arewa"/>
    <s v="DORCAS IBRAHIM"/>
    <d v="2018-07-06T00:00:00"/>
    <n v="6"/>
    <x v="3"/>
    <x v="0"/>
    <d v="2018-07-06T00:00:00"/>
    <s v="NA/KA/MA/DO/RI/01"/>
    <x v="2"/>
    <n v="18"/>
  </r>
  <r>
    <s v="Week 12"/>
    <s v="Northern"/>
    <s v="Nasarawa"/>
    <s v="Karu"/>
    <s v="Karu"/>
    <s v="Mararaba Gurku"/>
    <x v="1"/>
    <s v="Cluster +"/>
    <s v="Matasa Matan Arewa"/>
    <s v="BINTA MUSTAPHA"/>
    <d v="2018-07-06T00:00:00"/>
    <n v="6"/>
    <x v="3"/>
    <x v="0"/>
    <d v="2018-07-06T00:00:00"/>
    <s v="NA/KA/MA/BI/RA/01"/>
    <x v="2"/>
    <n v="17"/>
  </r>
  <r>
    <s v="Week 12"/>
    <s v="Northern"/>
    <s v="Nasarawa"/>
    <s v="Karu"/>
    <s v="Karu"/>
    <s v="Mararaba Gurku"/>
    <x v="1"/>
    <s v="Cluster +"/>
    <s v="Matasa Matan Arewa"/>
    <s v="GRACE EJALE"/>
    <d v="2018-07-06T00:00:00"/>
    <n v="6"/>
    <x v="3"/>
    <x v="0"/>
    <d v="2018-07-06T00:00:00"/>
    <s v="NA/KA/MA/GR/JO/02"/>
    <x v="2"/>
    <n v="19"/>
  </r>
  <r>
    <s v="Week 12"/>
    <s v="Northern"/>
    <s v="Nasarawa"/>
    <s v="Karu"/>
    <s v="Karu"/>
    <s v="Mararaba Gurku"/>
    <x v="1"/>
    <s v="Cluster +"/>
    <s v="Matasa Matan Arewa"/>
    <s v="DORIS YAKUBU"/>
    <d v="2018-07-06T00:00:00"/>
    <n v="6"/>
    <x v="3"/>
    <x v="0"/>
    <d v="2018-07-06T00:00:00"/>
    <s v="NA/KA/MA/DO/MA/02"/>
    <x v="2"/>
    <n v="19"/>
  </r>
  <r>
    <s v="Week 12"/>
    <s v="Northern"/>
    <s v="Nasarawa"/>
    <s v="Karu"/>
    <s v="Karu"/>
    <s v="Mararaba Gurku"/>
    <x v="1"/>
    <s v="Cluster +"/>
    <s v="Matasa Matan Arewa"/>
    <s v="PATIENCE JOSEPH"/>
    <d v="2018-07-06T00:00:00"/>
    <n v="6"/>
    <x v="3"/>
    <x v="0"/>
    <d v="2018-07-06T00:00:00"/>
    <s v="NA/KA/MA/PA/MA/01"/>
    <x v="2"/>
    <n v="19"/>
  </r>
  <r>
    <s v="Week 12"/>
    <s v="Northern"/>
    <s v="Nasarawa"/>
    <s v="Karu"/>
    <s v="Karu"/>
    <s v="Mararaba Gurku"/>
    <x v="1"/>
    <s v="Cluster +"/>
    <s v="Matasa Matan Arewa"/>
    <s v="BOSE SAMUEL"/>
    <d v="2018-07-06T00:00:00"/>
    <n v="6"/>
    <x v="3"/>
    <x v="0"/>
    <d v="2018-07-06T00:00:00"/>
    <s v="NA/KA/MA/BO/SH/01"/>
    <x v="2"/>
    <n v="19"/>
  </r>
  <r>
    <s v="Week 12"/>
    <s v="Northern"/>
    <s v="Nasarawa"/>
    <s v="Karu"/>
    <s v="Karu"/>
    <s v="Mararaba Gurku"/>
    <x v="1"/>
    <s v="Cluster +"/>
    <s v="Matasa Matan Arewa"/>
    <s v="HABIBA MAGAJI"/>
    <d v="2018-07-06T00:00:00"/>
    <n v="6"/>
    <x v="3"/>
    <x v="0"/>
    <d v="2018-07-06T00:00:00"/>
    <s v="NA/KA/MA/HA/HA/03"/>
    <x v="2"/>
    <n v="19"/>
  </r>
  <r>
    <s v="Week 12"/>
    <s v="Northern"/>
    <s v="Nasarawa"/>
    <s v="Karu"/>
    <s v="Karu"/>
    <s v="Mararaba Gurku"/>
    <x v="1"/>
    <s v="Cluster +"/>
    <s v="Matasa Matan Arewa"/>
    <s v="HALIRA LIMAN"/>
    <d v="2018-07-06T00:00:00"/>
    <n v="6"/>
    <x v="3"/>
    <x v="0"/>
    <d v="2018-07-06T00:00:00"/>
    <s v="NA/KA/MA/HA/KH/04"/>
    <x v="2"/>
    <n v="18"/>
  </r>
  <r>
    <s v="Week 12"/>
    <s v="Northern"/>
    <s v="Nasarawa"/>
    <s v="Karu"/>
    <s v="Karu"/>
    <s v="Mararaba Gurku"/>
    <x v="1"/>
    <s v="Cluster +"/>
    <s v="Matasa Matan Arewa"/>
    <s v="BUKKY IDRIS"/>
    <d v="2018-07-06T00:00:00"/>
    <n v="6"/>
    <x v="3"/>
    <x v="0"/>
    <d v="2018-07-06T00:00:00"/>
    <s v="NA/KA/MA/BU/SH/05"/>
    <x v="2"/>
    <n v="18"/>
  </r>
  <r>
    <s v="Week 12"/>
    <s v="Northern"/>
    <s v="Nasarawa"/>
    <s v="Karu"/>
    <s v="Karu"/>
    <s v="Mararaba Gurku"/>
    <x v="1"/>
    <s v="Cluster +"/>
    <s v="Matasa Matan Arewa"/>
    <s v="JANET AKOBO"/>
    <d v="2018-07-06T00:00:00"/>
    <n v="6"/>
    <x v="3"/>
    <x v="0"/>
    <d v="2018-07-06T00:00:00"/>
    <s v="NA/KA/MA/JA/JE/04"/>
    <x v="2"/>
    <n v="19"/>
  </r>
  <r>
    <s v="Week 12"/>
    <s v="Northern"/>
    <s v="Nasarawa"/>
    <s v="Karu"/>
    <s v="Karu"/>
    <s v="Mararaba Gurku"/>
    <x v="1"/>
    <s v="Cluster +"/>
    <s v="Matasa Matan Arewa"/>
    <s v="JESSICA JAMES"/>
    <d v="2018-07-06T00:00:00"/>
    <n v="6"/>
    <x v="3"/>
    <x v="0"/>
    <d v="2018-07-06T00:00:00"/>
    <s v="NA/KA/MA/JE/JU/02"/>
    <x v="2"/>
    <n v="17"/>
  </r>
  <r>
    <s v="Week 12"/>
    <s v="Northern"/>
    <s v="Nasarawa"/>
    <s v="Karu"/>
    <s v="Karu"/>
    <s v="Mararaba Gurku"/>
    <x v="1"/>
    <s v="Cluster +"/>
    <s v="Matasa Matan Arewa"/>
    <s v="MARY ABEL"/>
    <d v="2018-07-06T00:00:00"/>
    <n v="6"/>
    <x v="3"/>
    <x v="0"/>
    <d v="2018-07-06T00:00:00"/>
    <s v="NA/KA/MA/MA/AB/02"/>
    <x v="2"/>
    <n v="19"/>
  </r>
  <r>
    <s v="Week 12"/>
    <s v="Northern"/>
    <s v="Nasarawa"/>
    <s v="Karu"/>
    <s v="Karu"/>
    <s v="Mararaba Gurku"/>
    <x v="1"/>
    <s v="Cluster +"/>
    <s v="Matasa Matan Arewa"/>
    <s v="AMIRA TURAKI"/>
    <d v="2018-07-06T00:00:00"/>
    <n v="6"/>
    <x v="3"/>
    <x v="0"/>
    <d v="2018-07-06T00:00:00"/>
    <s v="NA/KA/MA/AM/RA/03"/>
    <x v="2"/>
    <n v="19"/>
  </r>
  <r>
    <s v="Week 12"/>
    <s v="Northern"/>
    <s v="Nasarawa"/>
    <s v="Karu"/>
    <s v="Karu"/>
    <s v="Mararaba Gurku"/>
    <x v="1"/>
    <s v="Cluster +"/>
    <s v="Matasa Matan Arewa"/>
    <s v="MERCY PIUS"/>
    <d v="2018-07-06T00:00:00"/>
    <n v="6"/>
    <x v="3"/>
    <x v="0"/>
    <d v="2018-07-06T00:00:00"/>
    <s v="NA/KA/MA/ME/TH/01"/>
    <x v="2"/>
    <n v="19"/>
  </r>
  <r>
    <s v="Week 12"/>
    <s v="Northern"/>
    <s v="Nasarawa"/>
    <s v="Karu"/>
    <s v="Karu"/>
    <s v="Mararaba Gurku"/>
    <x v="1"/>
    <s v="Cluster +"/>
    <s v="Matasa Matan Arewa"/>
    <s v="SAFIYA SULEIMAN"/>
    <d v="2018-07-06T00:00:00"/>
    <n v="6"/>
    <x v="3"/>
    <x v="0"/>
    <d v="2018-07-06T00:00:00"/>
    <s v="NA/KA/MA/SA/LA/07"/>
    <x v="2"/>
    <n v="19"/>
  </r>
  <r>
    <s v="Week 12"/>
    <s v="Northern"/>
    <s v="Nasarawa"/>
    <s v="Karu"/>
    <s v="Karu"/>
    <s v="Mararaba Gurku"/>
    <x v="1"/>
    <s v="Cluster +"/>
    <s v="Matasa Matan Arewa"/>
    <s v="AISHA MOHAMMED"/>
    <d v="2018-07-06T00:00:00"/>
    <n v="6"/>
    <x v="3"/>
    <x v="0"/>
    <d v="2018-07-06T00:00:00"/>
    <s v="NA/KA/MA/AI/AM/03"/>
    <x v="2"/>
    <n v="19"/>
  </r>
  <r>
    <s v="Week 12"/>
    <s v="Northern"/>
    <s v="Nasarawa"/>
    <s v="Karu"/>
    <s v="Karu"/>
    <s v="Mararaba Gurku"/>
    <x v="1"/>
    <s v="Cluster +"/>
    <s v="Matasa Matan Arewa"/>
    <s v="HASAT ADAM"/>
    <d v="2018-07-06T00:00:00"/>
    <n v="6"/>
    <x v="3"/>
    <x v="0"/>
    <d v="2018-07-06T00:00:00"/>
    <s v="NA/KA/MA/HA/ZU/05"/>
    <x v="2"/>
    <n v="18"/>
  </r>
  <r>
    <s v="Week 12"/>
    <s v="Northern"/>
    <s v="Nasarawa"/>
    <s v="Karu"/>
    <s v="Karu"/>
    <s v="Mararaba Gurku"/>
    <x v="1"/>
    <s v="Cluster +"/>
    <s v="Matasa Matan Arewa"/>
    <s v="MAIMUNA ABDULKARIM"/>
    <d v="2018-07-06T00:00:00"/>
    <n v="6"/>
    <x v="3"/>
    <x v="0"/>
    <d v="2018-07-06T00:00:00"/>
    <s v="NA/KA/MA/MA/KH/07"/>
    <x v="2"/>
    <n v="18"/>
  </r>
  <r>
    <s v="Week 12"/>
    <s v="Northern"/>
    <s v="Nasarawa"/>
    <s v="Karu"/>
    <s v="Karu"/>
    <s v="Mararaba Gurku"/>
    <x v="1"/>
    <s v="Cluster +"/>
    <s v="Matasa Matan Arewa"/>
    <s v="ZAINAB ABDULRAHMAN"/>
    <d v="2018-07-06T00:00:00"/>
    <n v="6"/>
    <x v="3"/>
    <x v="0"/>
    <d v="2018-07-06T00:00:00"/>
    <s v="NA/KA/MA/ZA/HA/06"/>
    <x v="2"/>
    <n v="19"/>
  </r>
  <r>
    <s v="Week 12"/>
    <s v="Northern"/>
    <s v="Nasarawa"/>
    <s v="Karu"/>
    <s v="Karu"/>
    <s v="Mararaba Gurku"/>
    <x v="1"/>
    <s v="Cluster +"/>
    <s v="Matasa Matan Arewa"/>
    <s v="ZAINAB ADAM"/>
    <d v="2018-07-06T00:00:00"/>
    <n v="6"/>
    <x v="3"/>
    <x v="0"/>
    <d v="2018-07-06T00:00:00"/>
    <s v="NA/KA/MA/ZA/AD/04"/>
    <x v="2"/>
    <n v="19"/>
  </r>
  <r>
    <s v="Week 12"/>
    <s v="Northern"/>
    <s v="Nasarawa"/>
    <s v="Karu"/>
    <s v="Karu"/>
    <s v="Mararaba Gurku"/>
    <x v="1"/>
    <s v="Cluster +"/>
    <s v="Matasa Matan Arewa"/>
    <s v="UMMI ADAM"/>
    <d v="2018-07-06T00:00:00"/>
    <n v="6"/>
    <x v="3"/>
    <x v="0"/>
    <d v="2018-07-06T00:00:00"/>
    <s v="NA/KA/MA/UM/LA/06"/>
    <x v="2"/>
    <n v="16"/>
  </r>
  <r>
    <s v="Week 12"/>
    <s v="Northern"/>
    <s v="Nasarawa"/>
    <s v="Karu"/>
    <s v="Karu"/>
    <s v="Mararaba Gurku"/>
    <x v="1"/>
    <s v="Cluster +"/>
    <s v="Matasa Matan Arewa"/>
    <s v="ADAMA ABDULRAHMAN"/>
    <d v="2018-07-06T00:00:00"/>
    <n v="6"/>
    <x v="3"/>
    <x v="0"/>
    <d v="2018-07-06T00:00:00"/>
    <s v="NA/KA/MA/AD/ZA/01"/>
    <x v="2"/>
    <n v="19"/>
  </r>
  <r>
    <s v="Week 12"/>
    <s v="Northern"/>
    <s v="Nasarawa"/>
    <s v="Karu"/>
    <s v="Karu"/>
    <s v="Mararaba Gurku"/>
    <x v="1"/>
    <s v="Cluster +"/>
    <s v="Matasa Matan Arewa"/>
    <s v="NAFISA SALISU"/>
    <d v="2018-07-06T00:00:00"/>
    <n v="6"/>
    <x v="3"/>
    <x v="0"/>
    <d v="2018-07-06T00:00:00"/>
    <s v="NA/KA/MA/NA/SA/02"/>
    <x v="2"/>
    <n v="19"/>
  </r>
  <r>
    <s v="Week 12"/>
    <s v="Northern"/>
    <s v="Nasarawa"/>
    <s v="Karu"/>
    <s v="Karu"/>
    <s v="Mararaba Gurku"/>
    <x v="1"/>
    <s v="Cluster +"/>
    <s v="Matasa Matan Arewa"/>
    <s v="MARYAM ADAM"/>
    <d v="2018-07-06T00:00:00"/>
    <n v="6"/>
    <x v="3"/>
    <x v="0"/>
    <d v="2018-07-06T00:00:00"/>
    <s v="NA/KA/MA/MA/FA/07"/>
    <x v="2"/>
    <n v="18"/>
  </r>
  <r>
    <s v="Week 12"/>
    <s v="Northern"/>
    <s v="Nasarawa"/>
    <s v="Karu"/>
    <s v="Karu"/>
    <s v="Mararaba Gurku"/>
    <x v="1"/>
    <s v="Cluster +"/>
    <s v="Matasa Matan Arewa"/>
    <s v="AMINA MOHAMMED"/>
    <d v="2018-07-06T00:00:00"/>
    <n v="6"/>
    <x v="3"/>
    <x v="0"/>
    <d v="2018-07-06T00:00:00"/>
    <s v="NA/KA/MA/AM/HA/01"/>
    <x v="2"/>
    <n v="19"/>
  </r>
  <r>
    <s v="Week 12"/>
    <s v="Northern"/>
    <s v="Nasarawa"/>
    <s v="Karu"/>
    <s v="Karu"/>
    <s v="Mararaba Gurku"/>
    <x v="1"/>
    <s v="Cluster +"/>
    <s v="Matasa Matan Arewa"/>
    <s v="AISHA HAMZA"/>
    <d v="2018-07-06T00:00:00"/>
    <n v="6"/>
    <x v="3"/>
    <x v="0"/>
    <d v="2018-07-06T00:00:00"/>
    <s v="NA/KA/MA/AI/KH/06"/>
    <x v="2"/>
    <n v="18"/>
  </r>
  <r>
    <s v="Week 12"/>
    <s v="Northern"/>
    <s v="Nasarawa"/>
    <s v="Karu"/>
    <s v="Karu"/>
    <s v="Mararaba Gurku"/>
    <x v="1"/>
    <s v="Cluster +"/>
    <s v="Matasa Matan Arewa"/>
    <s v="SHAMSIYA SALISU"/>
    <d v="2018-07-06T00:00:00"/>
    <n v="6"/>
    <x v="3"/>
    <x v="0"/>
    <d v="2018-07-06T00:00:00"/>
    <s v="NA/KA/MA/SH/BI/04"/>
    <x v="2"/>
    <n v="19"/>
  </r>
  <r>
    <s v="Week 12"/>
    <s v="Northern"/>
    <s v="Nasarawa"/>
    <s v="Karu"/>
    <s v="Karu"/>
    <s v="Mararaba Gurku"/>
    <x v="1"/>
    <s v="Cluster +"/>
    <s v="Matasa Matan Arewa"/>
    <s v="FATIMA MUSA"/>
    <d v="2018-07-06T00:00:00"/>
    <n v="6"/>
    <x v="3"/>
    <x v="0"/>
    <d v="2018-07-06T00:00:00"/>
    <s v="NA/KA/MA/FA/AM/03"/>
    <x v="2"/>
    <n v="16"/>
  </r>
  <r>
    <s v="Week 12"/>
    <s v="Northern"/>
    <s v="Nasarawa"/>
    <s v="Karu"/>
    <s v="Karu"/>
    <s v="Mararaba Gurku"/>
    <x v="1"/>
    <s v="Cluster +"/>
    <s v="Matasa Matan Arewa"/>
    <s v="HABIBA MOHAMMED"/>
    <d v="2018-07-06T00:00:00"/>
    <n v="6"/>
    <x v="3"/>
    <x v="0"/>
    <d v="2018-07-06T00:00:00"/>
    <s v="NA/KA/MA/HA/AI/05"/>
    <x v="2"/>
    <n v="19"/>
  </r>
  <r>
    <s v="Week 12"/>
    <s v="Northern"/>
    <s v="Nasarawa"/>
    <s v="Karu"/>
    <s v="Karu"/>
    <s v="Mararaba Gurku"/>
    <x v="1"/>
    <s v="Cluster +"/>
    <s v="Matasa Matan Arewa"/>
    <s v="WASILA YUSUF"/>
    <d v="2018-07-06T00:00:00"/>
    <n v="6"/>
    <x v="3"/>
    <x v="0"/>
    <d v="2018-07-06T00:00:00"/>
    <s v="NA/KA/MA/WA/HA/02"/>
    <x v="2"/>
    <n v="18"/>
  </r>
  <r>
    <s v="Week 12"/>
    <s v="Northern"/>
    <s v="Nasarawa"/>
    <s v="Karu"/>
    <s v="Karu"/>
    <s v="Mararaba Gurku"/>
    <x v="1"/>
    <s v="Cluster +"/>
    <s v="Matasa Matan Arewa"/>
    <s v="RUKAIYA USMAN"/>
    <d v="2018-07-06T00:00:00"/>
    <n v="6"/>
    <x v="3"/>
    <x v="0"/>
    <d v="2018-07-06T00:00:00"/>
    <s v="NA/KA/MA/RU/SA/02"/>
    <x v="2"/>
    <n v="18"/>
  </r>
  <r>
    <s v="Week 12"/>
    <s v="Northern"/>
    <s v="Nasarawa"/>
    <s v="Karu"/>
    <s v="Karu"/>
    <s v="Mararaba Gurku"/>
    <x v="1"/>
    <s v="Cluster +"/>
    <s v="Matasa Matan Arewa"/>
    <s v="SAUDAT MUSA"/>
    <d v="2018-07-06T00:00:00"/>
    <n v="6"/>
    <x v="3"/>
    <x v="0"/>
    <d v="2018-07-06T00:00:00"/>
    <s v="NA/KA/MA/SA/AI/07"/>
    <x v="2"/>
    <n v="17"/>
  </r>
  <r>
    <s v="Week 12"/>
    <s v="Northern"/>
    <s v="Nasarawa"/>
    <s v="Karu"/>
    <s v="Karu"/>
    <s v="Mararaba Gurku"/>
    <x v="1"/>
    <s v="Cluster +"/>
    <s v="Matasa Matan Arewa"/>
    <s v="RUKAIYA HARUNA"/>
    <d v="2018-07-06T00:00:00"/>
    <n v="6"/>
    <x v="3"/>
    <x v="0"/>
    <d v="2018-07-06T00:00:00"/>
    <s v="NA/KA/MA/RU/ZU/01"/>
    <x v="2"/>
    <n v="19"/>
  </r>
  <r>
    <s v="Week 12"/>
    <s v="Northern"/>
    <s v="Nasarawa"/>
    <s v="Karu"/>
    <s v="Karu"/>
    <s v="Mararaba Gurku"/>
    <x v="1"/>
    <s v="Cluster +"/>
    <s v="Matasa Matan Arewa"/>
    <s v="RAHMAT AHMAD"/>
    <d v="2018-07-06T00:00:00"/>
    <n v="6"/>
    <x v="3"/>
    <x v="0"/>
    <d v="2018-07-06T00:00:00"/>
    <s v="NA/KA/MA/RA/MA/02"/>
    <x v="2"/>
    <n v="17"/>
  </r>
  <r>
    <s v="Week 12"/>
    <s v="Northern"/>
    <s v="Nasarawa"/>
    <s v="Karu"/>
    <s v="Karu"/>
    <s v="Mararaba Gurku"/>
    <x v="1"/>
    <s v="Cluster +"/>
    <s v="Matasa Matan Arewa"/>
    <s v="ZAINAB JIBRIN"/>
    <d v="2018-07-06T00:00:00"/>
    <n v="6"/>
    <x v="3"/>
    <x v="0"/>
    <d v="2018-07-06T00:00:00"/>
    <s v="NA/KA/MA/ZA/HA/05"/>
    <x v="2"/>
    <n v="19"/>
  </r>
  <r>
    <s v="Week 12"/>
    <s v="Northern"/>
    <s v="Nasarawa"/>
    <s v="Karu"/>
    <s v="Karu"/>
    <s v="Mararaba Gurku"/>
    <x v="1"/>
    <s v="Cluster +"/>
    <s v="Matasa Matan Arewa"/>
    <s v="YAHANASU MURTALA"/>
    <d v="2018-07-06T00:00:00"/>
    <n v="6"/>
    <x v="3"/>
    <x v="0"/>
    <d v="2018-07-06T00:00:00"/>
    <s v="NA/KA/MA/YA/HA/04"/>
    <x v="2"/>
    <n v="19"/>
  </r>
  <r>
    <s v="Week 12"/>
    <s v="Northern"/>
    <s v="Nasarawa"/>
    <s v="Karu"/>
    <s v="Karu"/>
    <s v="Mararaba Gurku"/>
    <x v="1"/>
    <s v="Cluster +"/>
    <s v="Matasa Matan Arewa"/>
    <s v="AISHA ABDULLAHI"/>
    <d v="2018-07-06T00:00:00"/>
    <n v="6"/>
    <x v="3"/>
    <x v="0"/>
    <d v="2018-07-06T00:00:00"/>
    <s v="NA/KA/MA/AI/MA/03"/>
    <x v="2"/>
    <n v="19"/>
  </r>
  <r>
    <s v="Week 12"/>
    <s v="Northern"/>
    <s v="Nasarawa"/>
    <s v="Karu"/>
    <s v="Karu"/>
    <s v="Angwan Tiv"/>
    <x v="0"/>
    <s v="Cluster"/>
    <s v="Walk-in Counseling"/>
    <s v="EMMANUELLA BISONG"/>
    <d v="2018-07-07T00:00:00"/>
    <n v="7"/>
    <x v="3"/>
    <x v="0"/>
    <d v="2018-07-07T00:00:00"/>
    <s v="NA/KA/NK/EM/NA/01"/>
    <x v="0"/>
    <n v="17"/>
  </r>
  <r>
    <s v="Week 12"/>
    <s v="Northern"/>
    <s v="Nasarawa"/>
    <s v="Karu"/>
    <s v="Karu"/>
    <s v="Angwan Tiv"/>
    <x v="0"/>
    <s v="Cluster"/>
    <s v="Walk-in Counseling"/>
    <s v="ADAMA IBRAHIM"/>
    <d v="2018-07-07T00:00:00"/>
    <n v="7"/>
    <x v="3"/>
    <x v="0"/>
    <d v="2018-07-07T00:00:00"/>
    <s v="NA/KA/NK/AD/FA/01"/>
    <x v="0"/>
    <n v="15"/>
  </r>
  <r>
    <s v="Week 12"/>
    <s v="Northern"/>
    <s v="Nasarawa"/>
    <s v="Karu"/>
    <s v="Karu"/>
    <s v="Angwan Tiv"/>
    <x v="0"/>
    <s v="Cluster"/>
    <s v="LLH Class"/>
    <s v="GRACE GILBERT"/>
    <d v="2018-07-07T00:00:00"/>
    <n v="7"/>
    <x v="3"/>
    <x v="0"/>
    <d v="2018-07-07T00:00:00"/>
    <s v="NA/KA/NK/GR/EL/01"/>
    <x v="1"/>
    <n v="15"/>
  </r>
  <r>
    <s v="Week 12"/>
    <s v="Northern"/>
    <s v="Nasarawa"/>
    <s v="Karu"/>
    <s v="Karu"/>
    <s v="Angwan Tiv"/>
    <x v="0"/>
    <s v="Cluster"/>
    <s v="LLH Class"/>
    <s v="GODIYA DAUDA"/>
    <d v="2018-07-07T00:00:00"/>
    <n v="7"/>
    <x v="3"/>
    <x v="0"/>
    <d v="2018-07-07T00:00:00"/>
    <s v="NA/KA/NK/GO/VI/02"/>
    <x v="1"/>
    <n v="16"/>
  </r>
  <r>
    <s v="Week 12"/>
    <s v="Northern"/>
    <s v="Nasarawa"/>
    <s v="Karu"/>
    <s v="Karu"/>
    <s v="Angwan Tiv"/>
    <x v="0"/>
    <s v="Cluster"/>
    <s v="LLH Class"/>
    <s v="TEMITOPE OBADOFIN"/>
    <d v="2018-07-07T00:00:00"/>
    <n v="7"/>
    <x v="3"/>
    <x v="0"/>
    <d v="2018-07-07T00:00:00"/>
    <s v="NA/KA/NK/TE/BL/01"/>
    <x v="1"/>
    <n v="16"/>
  </r>
  <r>
    <s v="Week 12"/>
    <s v="Northern"/>
    <s v="Nasarawa"/>
    <s v="Karu"/>
    <s v="Karu"/>
    <s v="Angwan Tiv"/>
    <x v="0"/>
    <s v="Cluster"/>
    <s v="LLH Class"/>
    <s v="JOY FRANCIS"/>
    <d v="2018-07-07T00:00:00"/>
    <n v="7"/>
    <x v="3"/>
    <x v="0"/>
    <d v="2018-07-07T00:00:00"/>
    <s v="NA/KA/NK/JO/AB/02"/>
    <x v="1"/>
    <n v="17"/>
  </r>
  <r>
    <s v="Week 12"/>
    <s v="Northern"/>
    <s v="Nasarawa"/>
    <s v="Karu"/>
    <s v="Karu"/>
    <s v="Angwan Tiv"/>
    <x v="0"/>
    <s v="Cluster"/>
    <s v="LLH Class"/>
    <s v="GIFT EMMANUEL"/>
    <d v="2018-07-07T00:00:00"/>
    <n v="7"/>
    <x v="3"/>
    <x v="0"/>
    <d v="2018-07-07T00:00:00"/>
    <s v="NA/KA/NK/GI/MA/02"/>
    <x v="1"/>
    <n v="15"/>
  </r>
  <r>
    <s v="Week 12"/>
    <s v="Northern"/>
    <s v="Nasarawa"/>
    <s v="Karu"/>
    <s v="Karu"/>
    <s v="Angwan Tiv"/>
    <x v="0"/>
    <s v="Cluster"/>
    <s v="LLH Class"/>
    <s v="COMFORT ADAMU"/>
    <d v="2018-07-07T00:00:00"/>
    <n v="7"/>
    <x v="3"/>
    <x v="0"/>
    <d v="2018-07-07T00:00:00"/>
    <s v="NA/KA/NK/CO/LY/04"/>
    <x v="1"/>
    <n v="15"/>
  </r>
  <r>
    <s v="Week 12"/>
    <s v="Northern"/>
    <s v="Nasarawa"/>
    <s v="Karu"/>
    <s v="Karu"/>
    <s v="Angwan Tiv"/>
    <x v="0"/>
    <s v="Cluster"/>
    <s v="LLH Class"/>
    <s v="AISHA MUSA"/>
    <d v="2018-07-07T00:00:00"/>
    <n v="7"/>
    <x v="3"/>
    <x v="0"/>
    <d v="2018-07-07T00:00:00"/>
    <s v="NA/KA/NK/AI/TI/01"/>
    <x v="1"/>
    <n v="17"/>
  </r>
  <r>
    <s v="Week 12"/>
    <s v="Northern"/>
    <s v="Nasarawa"/>
    <s v="Karu"/>
    <s v="Karu"/>
    <s v="Angwan Tiv"/>
    <x v="0"/>
    <s v="Cluster"/>
    <s v="LLH Class"/>
    <s v="VERONICA ORKAA"/>
    <d v="2018-07-07T00:00:00"/>
    <n v="7"/>
    <x v="3"/>
    <x v="0"/>
    <d v="2018-07-07T00:00:00"/>
    <s v="NA/KA/NK/VE/CH/07"/>
    <x v="1"/>
    <n v="16"/>
  </r>
  <r>
    <s v="Week 12"/>
    <s v="Northern"/>
    <s v="Nasarawa"/>
    <s v="Karu"/>
    <s v="Karu"/>
    <s v="Angwan Tiv"/>
    <x v="0"/>
    <s v="Cluster"/>
    <s v="LLH Class"/>
    <s v="JUDITH MOSES ORKAA"/>
    <d v="2018-07-07T00:00:00"/>
    <n v="7"/>
    <x v="3"/>
    <x v="0"/>
    <d v="2018-07-07T00:00:00"/>
    <s v="NA/KA/NK/JU/CH/06"/>
    <x v="1"/>
    <n v="17"/>
  </r>
  <r>
    <s v="Week 12"/>
    <s v="Northern"/>
    <s v="Nasarawa"/>
    <s v="Karu"/>
    <s v="Karu"/>
    <s v="Angwan Tiv"/>
    <x v="0"/>
    <s v="Cluster"/>
    <s v="LLH Class"/>
    <s v="MARY HOSEA"/>
    <d v="2018-07-07T00:00:00"/>
    <n v="7"/>
    <x v="3"/>
    <x v="0"/>
    <d v="2018-07-07T00:00:00"/>
    <s v="NA/KA/NK/MA/BI/03"/>
    <x v="1"/>
    <n v="15"/>
  </r>
  <r>
    <s v="Week 12"/>
    <s v="Northern"/>
    <s v="Nasarawa"/>
    <s v="Karu"/>
    <s v="Karu"/>
    <s v="Angwan Tiv"/>
    <x v="0"/>
    <s v="Cluster"/>
    <s v="LLH Class"/>
    <s v="PEACE EMMANUEL"/>
    <d v="2018-07-07T00:00:00"/>
    <n v="7"/>
    <x v="3"/>
    <x v="0"/>
    <d v="2018-07-07T00:00:00"/>
    <s v="NA/KA/NK/PE/BE/04"/>
    <x v="1"/>
    <n v="16"/>
  </r>
  <r>
    <s v="Week 12"/>
    <s v="Northern"/>
    <s v="Nasarawa"/>
    <s v="Karu"/>
    <s v="Karu"/>
    <s v="Angwan Tiv"/>
    <x v="0"/>
    <s v="Cluster"/>
    <s v="LLH Class"/>
    <s v="MARIAM ALABI"/>
    <d v="2018-07-07T00:00:00"/>
    <n v="7"/>
    <x v="3"/>
    <x v="0"/>
    <d v="2018-07-07T00:00:00"/>
    <s v="NA/KA/NK/MA/RU/05"/>
    <x v="1"/>
    <n v="15"/>
  </r>
  <r>
    <s v="Week 12"/>
    <s v="Northern"/>
    <s v="Nasarawa"/>
    <s v="Karu"/>
    <s v="Karu"/>
    <s v="Angwan Tiv"/>
    <x v="0"/>
    <s v="Cluster"/>
    <s v="LLH Class"/>
    <s v="BLESSING SAIDU"/>
    <d v="2018-07-07T00:00:00"/>
    <n v="7"/>
    <x v="3"/>
    <x v="0"/>
    <d v="2018-07-07T00:00:00"/>
    <s v="NA/KA/NK/BL/RU/05"/>
    <x v="1"/>
    <n v="15"/>
  </r>
  <r>
    <s v="Week 12"/>
    <s v="Northern"/>
    <s v="Nasarawa"/>
    <s v="Karu"/>
    <s v="Karu"/>
    <s v="Angwan Tiv"/>
    <x v="0"/>
    <s v="Cluster"/>
    <s v="LLH Class"/>
    <s v="PATIENCE DANIEL"/>
    <d v="2018-07-07T00:00:00"/>
    <n v="7"/>
    <x v="3"/>
    <x v="0"/>
    <d v="2018-07-07T00:00:00"/>
    <s v="NA/KA/NK/PA/SA/02"/>
    <x v="1"/>
    <n v="15"/>
  </r>
  <r>
    <s v="Week 12"/>
    <s v="Northern"/>
    <s v="Nasarawa"/>
    <s v="Karu"/>
    <s v="Karu"/>
    <s v="Angwan Tiv"/>
    <x v="0"/>
    <s v="Cluster"/>
    <s v="LLH Class"/>
    <s v="GODIYA HASSAN"/>
    <d v="2018-07-07T00:00:00"/>
    <n v="7"/>
    <x v="3"/>
    <x v="0"/>
    <d v="2018-07-07T00:00:00"/>
    <s v="NA/KA/NK/GO/KA/03"/>
    <x v="1"/>
    <n v="16"/>
  </r>
  <r>
    <s v="Week 12"/>
    <s v="Northern"/>
    <s v="Nasarawa"/>
    <s v="Karu"/>
    <s v="Karu"/>
    <s v="Angwan Tiv"/>
    <x v="0"/>
    <s v="Cluster"/>
    <s v="LLH Class"/>
    <s v="DEBORAH TAIMAKO"/>
    <d v="2018-07-07T00:00:00"/>
    <n v="7"/>
    <x v="3"/>
    <x v="0"/>
    <d v="2018-07-07T00:00:00"/>
    <s v="NA/KA/NK/DE/ES/05"/>
    <x v="1"/>
    <n v="15"/>
  </r>
  <r>
    <s v="Week 12"/>
    <s v="Northern"/>
    <s v="Nasarawa"/>
    <s v="Karu"/>
    <s v="Karu"/>
    <s v="Angwan Tiv"/>
    <x v="0"/>
    <s v="Cluster"/>
    <s v="LLH Class"/>
    <s v="REJOICE EZEKIEL"/>
    <d v="2018-07-07T00:00:00"/>
    <n v="7"/>
    <x v="3"/>
    <x v="0"/>
    <d v="2018-07-07T00:00:00"/>
    <s v="NA/KA/NK/RE/PA/02"/>
    <x v="1"/>
    <n v="15"/>
  </r>
  <r>
    <s v="Week 12"/>
    <s v="Northern"/>
    <s v="Nasarawa"/>
    <s v="Karu"/>
    <s v="Karu"/>
    <s v="Angwan Tiv"/>
    <x v="0"/>
    <s v="Cluster"/>
    <s v="LLH Class"/>
    <s v="CYNTHIA ELISHA"/>
    <d v="2018-07-07T00:00:00"/>
    <n v="7"/>
    <x v="3"/>
    <x v="0"/>
    <d v="2018-07-07T00:00:00"/>
    <s v="NA/KA/NK/CY/FA/01"/>
    <x v="1"/>
    <n v="18"/>
  </r>
  <r>
    <s v="Week 13"/>
    <s v="Northern"/>
    <s v="Nasarawa"/>
    <s v="Karu"/>
    <s v="Karu"/>
    <s v="Angwan Tiv"/>
    <x v="0"/>
    <s v="Cluster"/>
    <s v="Walk-in Counseling"/>
    <s v="GODIYA MAIKASUWA"/>
    <d v="2018-07-12T00:00:00"/>
    <n v="12"/>
    <x v="3"/>
    <x v="0"/>
    <d v="2018-07-12T00:00:00"/>
    <s v="NA/KA/NK/GO/EL/02"/>
    <x v="0"/>
    <n v="19"/>
  </r>
  <r>
    <s v="Week 13"/>
    <s v="Northern"/>
    <s v="Nasarawa"/>
    <s v="Karu"/>
    <s v="Karu"/>
    <s v="Angwan Tiv"/>
    <x v="0"/>
    <s v="Cluster"/>
    <s v="Walk-in Counseling"/>
    <s v="HAPPY SAMUEL"/>
    <d v="2018-07-12T00:00:00"/>
    <n v="12"/>
    <x v="3"/>
    <x v="0"/>
    <d v="2018-07-12T00:00:00"/>
    <s v="NA/KA/NK/HA/SA/05"/>
    <x v="0"/>
    <n v="18"/>
  </r>
  <r>
    <s v="Week 13"/>
    <s v="Northern"/>
    <s v="Nasarawa"/>
    <s v="Karu"/>
    <s v="Karu"/>
    <s v="Angwan Tiv"/>
    <x v="0"/>
    <s v="Cluster"/>
    <s v="Walk-in Counseling"/>
    <s v="QUEEN THOMAS"/>
    <s v="13/7/2018"/>
    <n v="13"/>
    <x v="3"/>
    <x v="0"/>
    <d v="2018-07-13T00:00:00"/>
    <s v="NA/KA/NK/QU/FL/06"/>
    <x v="0"/>
    <n v="16"/>
  </r>
  <r>
    <s v="Week 13"/>
    <s v="Northern"/>
    <s v="Nasarawa"/>
    <s v="Karu"/>
    <s v="Karu"/>
    <s v="Angwan Tiv"/>
    <x v="0"/>
    <s v="Cluster"/>
    <s v="Walk-in Counseling"/>
    <s v="PATIENCE THOMAS"/>
    <s v="13/7/2018"/>
    <n v="13"/>
    <x v="3"/>
    <x v="0"/>
    <d v="2018-07-13T00:00:00"/>
    <s v="NA/KA/NK/PA/EL/01"/>
    <x v="0"/>
    <n v="15"/>
  </r>
  <r>
    <s v="Week 13"/>
    <s v="Northern"/>
    <s v="Nasarawa"/>
    <s v="Karu"/>
    <s v="Karu"/>
    <s v="Angwan Tiv"/>
    <x v="0"/>
    <s v="Cluster"/>
    <s v="Walk-in Counseling"/>
    <s v="RUTH PETER"/>
    <s v="14/7/2018"/>
    <n v="14"/>
    <x v="3"/>
    <x v="0"/>
    <d v="2018-07-14T00:00:00"/>
    <s v="NA/KA/NK/RU/JE/02"/>
    <x v="0"/>
    <n v="19"/>
  </r>
  <r>
    <s v="Week 13"/>
    <s v="Northern"/>
    <s v="Nasarawa"/>
    <s v="Karu"/>
    <s v="Karu"/>
    <s v="Angwan Tiv"/>
    <x v="0"/>
    <s v="Cluster"/>
    <s v="Walk-in Counseling"/>
    <s v="MARY EMMANUEL RIVI"/>
    <s v="14/7/2018"/>
    <n v="14"/>
    <x v="3"/>
    <x v="0"/>
    <d v="2018-07-14T00:00:00"/>
    <s v="NA/KA/NK/MA/LA/04"/>
    <x v="0"/>
    <n v="19"/>
  </r>
  <r>
    <s v="Week 13"/>
    <s v="Northern"/>
    <s v="Nasarawa"/>
    <s v="Karu"/>
    <s v="Karu"/>
    <s v="Angwan Tiv"/>
    <x v="0"/>
    <s v="Cluster"/>
    <s v="Walk-in Counseling"/>
    <s v="VASTY JOHN"/>
    <s v="14/7/2018"/>
    <n v="14"/>
    <x v="3"/>
    <x v="0"/>
    <d v="2018-07-14T00:00:00"/>
    <s v="NA/KA/NK/VA/RO/01"/>
    <x v="0"/>
    <n v="18"/>
  </r>
  <r>
    <s v="Week 13"/>
    <s v="Northern"/>
    <s v="Nasarawa"/>
    <s v="Karu"/>
    <s v="Karu"/>
    <s v="Angwan Tiv"/>
    <x v="0"/>
    <s v="Cluster"/>
    <s v="Walk-in Counseling"/>
    <s v="JULIET JEROME"/>
    <s v="14/7/2018"/>
    <n v="14"/>
    <x v="3"/>
    <x v="0"/>
    <d v="2018-07-14T00:00:00"/>
    <s v="NA/KA/NK/JU/JU/03"/>
    <x v="0"/>
    <n v="19"/>
  </r>
  <r>
    <s v="Week 13"/>
    <s v="Northern"/>
    <s v="Nasarawa"/>
    <s v="Karu"/>
    <s v="Karu"/>
    <s v="Angwan Tiv"/>
    <x v="0"/>
    <s v="Cluster"/>
    <s v="Walk-in Counseling"/>
    <s v="KETURAH KYAUTA"/>
    <s v="14/7/2018"/>
    <n v="14"/>
    <x v="3"/>
    <x v="0"/>
    <d v="2018-07-14T00:00:00"/>
    <s v="NA/KA/NK/KE/BL/01"/>
    <x v="0"/>
    <n v="19"/>
  </r>
  <r>
    <s v="Week 13"/>
    <s v="Northern"/>
    <s v="Nasarawa"/>
    <s v="Karu"/>
    <s v="Karu"/>
    <s v="Angwan Tiv"/>
    <x v="0"/>
    <s v="Cluster"/>
    <s v="Walk-in Counseling"/>
    <s v="NNENNA IGBA"/>
    <s v="14/7/2018"/>
    <n v="14"/>
    <x v="3"/>
    <x v="0"/>
    <d v="2018-07-14T00:00:00"/>
    <s v="NA/KA/NK/NN/IM/02"/>
    <x v="0"/>
    <n v="18"/>
  </r>
  <r>
    <s v="Week 13"/>
    <s v="Northern"/>
    <s v="Nasarawa"/>
    <s v="Karu"/>
    <s v="Karu"/>
    <s v="Mararaba Gurku"/>
    <x v="1"/>
    <s v="Cluster +"/>
    <s v="Walk-in Counseling"/>
    <s v="ZAINAB ADAMS"/>
    <d v="2018-07-10T00:00:00"/>
    <n v="10"/>
    <x v="3"/>
    <x v="0"/>
    <d v="2018-07-10T00:00:00"/>
    <s v="NA/KA/MA/ZA/AD/05"/>
    <x v="0"/>
    <n v="19"/>
  </r>
  <r>
    <s v="Week 13"/>
    <s v="Northern"/>
    <s v="Nasarawa"/>
    <s v="Karu"/>
    <s v="Karu"/>
    <s v="Mararaba Gurku"/>
    <x v="1"/>
    <s v="Cluster +"/>
    <s v="Walk-in Counseling"/>
    <s v="MARYAM MUSA"/>
    <d v="2018-07-10T00:00:00"/>
    <n v="10"/>
    <x v="3"/>
    <x v="0"/>
    <d v="2018-07-10T00:00:00"/>
    <s v="NA/KA/MA/MA/SI/04"/>
    <x v="0"/>
    <n v="16"/>
  </r>
  <r>
    <s v="Week 13"/>
    <s v="Northern"/>
    <s v="Nasarawa"/>
    <s v="Karu"/>
    <s v="Karu"/>
    <s v="Mararaba Gurku"/>
    <x v="1"/>
    <s v="Cluster +"/>
    <s v="Walk-in Counseling"/>
    <s v="UMMI MUHAMMED"/>
    <d v="2018-07-10T00:00:00"/>
    <n v="10"/>
    <x v="3"/>
    <x v="0"/>
    <d v="2018-07-10T00:00:00"/>
    <s v="NA/KA/MA/UM/LA/06"/>
    <x v="0"/>
    <n v="16"/>
  </r>
  <r>
    <s v="Week 13"/>
    <s v="Northern"/>
    <s v="Nasarawa"/>
    <s v="Karu"/>
    <s v="Karu"/>
    <s v="Mararaba Gurku"/>
    <x v="1"/>
    <s v="Cluster +"/>
    <s v="Walk-in Counseling"/>
    <s v="HAJARA ABDULLAHI"/>
    <d v="2018-07-11T00:00:00"/>
    <n v="11"/>
    <x v="3"/>
    <x v="0"/>
    <d v="2018-07-11T00:00:00"/>
    <s v="NA/KA/MA/HA/HA/02"/>
    <x v="0"/>
    <n v="18"/>
  </r>
  <r>
    <s v="Week 13"/>
    <s v="Northern"/>
    <s v="Nasarawa"/>
    <s v="Karu"/>
    <s v="Karu"/>
    <s v="Mararaba Gurku"/>
    <x v="1"/>
    <s v="Cluster +"/>
    <s v="Walk-in Counseling"/>
    <s v="SADIKA YUSUF"/>
    <d v="2018-07-11T00:00:00"/>
    <n v="11"/>
    <x v="3"/>
    <x v="0"/>
    <d v="2018-07-11T00:00:00"/>
    <s v="NA/KA/MA/SA/HA/04"/>
    <x v="0"/>
    <n v="17"/>
  </r>
  <r>
    <s v="Week 13"/>
    <s v="Northern"/>
    <s v="Nasarawa"/>
    <s v="Karu"/>
    <s v="Karu"/>
    <s v="Mararaba Gurku"/>
    <x v="1"/>
    <s v="Cluster +"/>
    <s v="Walk-in Counseling"/>
    <s v="HAUWA MOHAMMED"/>
    <d v="2018-07-11T00:00:00"/>
    <n v="11"/>
    <x v="3"/>
    <x v="0"/>
    <d v="2018-07-11T00:00:00"/>
    <s v="NA/KA/MA/HA/RU/03"/>
    <x v="0"/>
    <n v="19"/>
  </r>
  <r>
    <s v="Week 13"/>
    <s v="Northern"/>
    <s v="Nasarawa"/>
    <s v="Karu"/>
    <s v="Karu"/>
    <s v="Mararaba Gurku"/>
    <x v="1"/>
    <s v="Cluster +"/>
    <s v="Walk-in Counseling"/>
    <s v="JAMILA MIKAH"/>
    <d v="2018-07-12T00:00:00"/>
    <n v="12"/>
    <x v="3"/>
    <x v="0"/>
    <d v="2018-07-12T00:00:00"/>
    <s v="NA/KA/MA/JA/HA/01"/>
    <x v="0"/>
    <n v="19"/>
  </r>
  <r>
    <s v="Week 13"/>
    <s v="Northern"/>
    <s v="Nasarawa"/>
    <s v="Karu"/>
    <s v="Karu"/>
    <s v="Mararaba Gurku"/>
    <x v="1"/>
    <s v="Cluster +"/>
    <s v="Walk-in Counseling"/>
    <s v="VICTORIA OVEY"/>
    <s v="13/7/2018"/>
    <n v="13"/>
    <x v="3"/>
    <x v="0"/>
    <d v="2018-07-13T00:00:00"/>
    <s v="NA/KA/MA/VI/MA/03"/>
    <x v="0"/>
    <n v="19"/>
  </r>
  <r>
    <s v="Week 13"/>
    <s v="Northern"/>
    <s v="Nasarawa"/>
    <s v="Karu"/>
    <s v="Karu"/>
    <s v="Mararaba Gurku"/>
    <x v="1"/>
    <s v="Cluster +"/>
    <s v="Walk-in Counseling"/>
    <s v="SA'ADATU SANI"/>
    <s v="13/7/2018"/>
    <n v="13"/>
    <x v="3"/>
    <x v="0"/>
    <d v="2018-07-13T00:00:00"/>
    <s v="NA/KA/MA/SA/BA/01"/>
    <x v="0"/>
    <n v="19"/>
  </r>
  <r>
    <s v="Week 13"/>
    <s v="Northern"/>
    <s v="Nasarawa"/>
    <s v="Karu"/>
    <s v="Karu"/>
    <s v="Mararaba Gurku"/>
    <x v="1"/>
    <s v="Cluster +"/>
    <s v="Walk-in Counseling"/>
    <s v="RUKAYA ISMAILA"/>
    <s v="13/7/2018"/>
    <n v="13"/>
    <x v="3"/>
    <x v="0"/>
    <d v="2018-07-13T00:00:00"/>
    <s v="NA/KA/MA/RU/HA/03"/>
    <x v="0"/>
    <n v="19"/>
  </r>
  <r>
    <s v="Week 13"/>
    <s v="Northern"/>
    <s v="Nasarawa"/>
    <s v="Karu"/>
    <s v="Karu"/>
    <s v="Mararaba Gurku"/>
    <x v="1"/>
    <s v="Cluster +"/>
    <s v="Walk-in Counseling"/>
    <s v="AISHA UMAR"/>
    <s v="13/7/2018"/>
    <n v="13"/>
    <x v="3"/>
    <x v="0"/>
    <d v="2018-07-13T00:00:00"/>
    <s v="NA/KA/MA/AI/AM/07"/>
    <x v="0"/>
    <n v="19"/>
  </r>
  <r>
    <s v="Week 13"/>
    <s v="Northern"/>
    <s v="Nasarawa"/>
    <s v="Karu"/>
    <s v="Karu"/>
    <s v="Mararaba Gurku"/>
    <x v="1"/>
    <s v="Cluster +"/>
    <s v="Walk-in Counseling"/>
    <s v="NAFISATU ABDULKADIR"/>
    <s v="13/7/2018"/>
    <n v="13"/>
    <x v="3"/>
    <x v="0"/>
    <d v="2018-07-13T00:00:00"/>
    <s v="NA/KA/MA/NA/RA/01"/>
    <x v="0"/>
    <n v="19"/>
  </r>
  <r>
    <s v="Week 13"/>
    <s v="Northern"/>
    <s v="Nasarawa"/>
    <s v="Karu"/>
    <s v="Karu"/>
    <s v="Mararaba Gurku"/>
    <x v="1"/>
    <s v="Cluster +"/>
    <s v="Walk-in Counseling"/>
    <s v="ESTHER OBADARE"/>
    <s v="14/7/2018"/>
    <n v="14"/>
    <x v="3"/>
    <x v="0"/>
    <d v="2018-07-14T00:00:00"/>
    <s v="NA/KA/MA/ES/CH/06"/>
    <x v="0"/>
    <n v="19"/>
  </r>
  <r>
    <s v="Week 13"/>
    <s v="Northern"/>
    <s v="Nasarawa"/>
    <s v="Karu"/>
    <s v="Karu"/>
    <s v="Mararaba Gurku"/>
    <x v="1"/>
    <s v="Cluster +"/>
    <s v="Walk-in Counseling"/>
    <s v="FATIMA YAKUBU"/>
    <s v="14/7/2018"/>
    <n v="14"/>
    <x v="3"/>
    <x v="0"/>
    <d v="2018-07-14T00:00:00"/>
    <s v="NA/KA/MA/FA/HA/01"/>
    <x v="0"/>
    <n v="19"/>
  </r>
  <r>
    <s v="Week 13"/>
    <s v="Northern"/>
    <s v="Nasarawa"/>
    <s v="Karu"/>
    <s v="Karu"/>
    <s v="Mararaba Gurku"/>
    <x v="1"/>
    <s v="Cluster +"/>
    <s v="Walk-in Counseling"/>
    <s v="MARY ODEJOR"/>
    <s v="14/7/2018"/>
    <n v="14"/>
    <x v="3"/>
    <x v="0"/>
    <d v="2018-07-14T00:00:00"/>
    <s v="NA/KA/MA/MA/AN/02"/>
    <x v="0"/>
    <n v="19"/>
  </r>
  <r>
    <s v="Week 13"/>
    <s v="Northern"/>
    <s v="Nasarawa"/>
    <s v="Karu"/>
    <s v="Karu"/>
    <s v="Angwan Tiv"/>
    <x v="0"/>
    <s v="Cluster"/>
    <s v="LLH Class"/>
    <s v="FAVOUR ALEX"/>
    <s v="14/7/2018"/>
    <n v="14"/>
    <x v="3"/>
    <x v="0"/>
    <d v="2018-07-14T00:00:00"/>
    <s v="NA/KA/NK/FA/AG/04"/>
    <x v="1"/>
    <n v="15"/>
  </r>
  <r>
    <s v="Week 13"/>
    <s v="Northern"/>
    <s v="Nasarawa"/>
    <s v="Karu"/>
    <s v="Karu"/>
    <s v="Angwan Tiv"/>
    <x v="0"/>
    <s v="Cluster"/>
    <s v="LLH Class"/>
    <s v="THERESA EMMANUEL"/>
    <s v="14/7/2018"/>
    <n v="14"/>
    <x v="3"/>
    <x v="0"/>
    <d v="2018-07-14T00:00:00"/>
    <s v="NA/KA/NK/TH/AL/03"/>
    <x v="1"/>
    <n v="19"/>
  </r>
  <r>
    <s v="Week 13"/>
    <s v="Northern"/>
    <s v="Nasarawa"/>
    <s v="Karu"/>
    <s v="Karu"/>
    <s v="Angwan Tiv"/>
    <x v="0"/>
    <s v="Cluster"/>
    <s v="LLH Class"/>
    <s v="MARY OJO"/>
    <s v="14/7/2018"/>
    <n v="14"/>
    <x v="3"/>
    <x v="0"/>
    <d v="2018-07-14T00:00:00"/>
    <s v="NA/KA/NK/MA/BO/12"/>
    <x v="1"/>
    <n v="17"/>
  </r>
  <r>
    <s v="Week 13"/>
    <s v="Northern"/>
    <s v="Nasarawa"/>
    <s v="Karu"/>
    <s v="Karu"/>
    <s v="Angwan Tiv"/>
    <x v="0"/>
    <s v="Cluster"/>
    <s v="LLH Class"/>
    <s v="AISHA MUSA"/>
    <s v="14/7/2018"/>
    <n v="14"/>
    <x v="3"/>
    <x v="0"/>
    <d v="2018-07-14T00:00:00"/>
    <s v="NA/KA/NK/AI/TI/01"/>
    <x v="1"/>
    <n v="17"/>
  </r>
  <r>
    <s v="Week 13"/>
    <s v="Northern"/>
    <s v="Nasarawa"/>
    <s v="Karu"/>
    <s v="Karu"/>
    <s v="Angwan Tiv"/>
    <x v="0"/>
    <s v="Cluster"/>
    <s v="LLH Class"/>
    <s v="FAVOUR JONAH"/>
    <s v="14/7/2018"/>
    <n v="14"/>
    <x v="3"/>
    <x v="0"/>
    <d v="2018-07-14T00:00:00"/>
    <s v="NA/KA/NK/FA/LI/01"/>
    <x v="1"/>
    <n v="15"/>
  </r>
  <r>
    <s v="Week 13"/>
    <s v="Northern"/>
    <s v="Nasarawa"/>
    <s v="Karu"/>
    <s v="Karu"/>
    <s v="Angwan Tiv"/>
    <x v="0"/>
    <s v="Cluster"/>
    <s v="LLH Class"/>
    <s v="PRECIOUS LAWRENCE"/>
    <s v="14/7/2018"/>
    <n v="14"/>
    <x v="3"/>
    <x v="0"/>
    <d v="2018-07-14T00:00:00"/>
    <s v="NA/KA/NK/PR/ON/02"/>
    <x v="1"/>
    <n v="15"/>
  </r>
  <r>
    <s v="Week 13"/>
    <s v="Northern"/>
    <s v="Nasarawa"/>
    <s v="Karu"/>
    <s v="Karu"/>
    <s v="Angwan Tiv"/>
    <x v="0"/>
    <s v="Cluster"/>
    <s v="LLH Class"/>
    <s v="JENIFER DANLAMI"/>
    <s v="14/7/2018"/>
    <n v="14"/>
    <x v="3"/>
    <x v="0"/>
    <d v="2018-07-14T00:00:00"/>
    <s v="NA/KA/NK/JE/NA/01"/>
    <x v="1"/>
    <n v="16"/>
  </r>
  <r>
    <s v="Week 13"/>
    <s v="Northern"/>
    <s v="Nasarawa"/>
    <s v="Karu"/>
    <s v="Karu"/>
    <s v="Angwan Tiv"/>
    <x v="0"/>
    <s v="Cluster"/>
    <s v="LLH Class"/>
    <s v="PATIENCE DANJUMA"/>
    <s v="14/7/2018"/>
    <n v="14"/>
    <x v="3"/>
    <x v="0"/>
    <d v="2018-07-14T00:00:00"/>
    <s v="NA/KA/NK/PA/BL/01"/>
    <x v="1"/>
    <n v="18"/>
  </r>
  <r>
    <s v="Week 13"/>
    <s v="Northern"/>
    <s v="Nasarawa"/>
    <s v="Karu"/>
    <s v="Karu"/>
    <s v="Angwan Tiv"/>
    <x v="0"/>
    <s v="Cluster"/>
    <s v="LLH Class"/>
    <s v="GIFT JOSEPH"/>
    <s v="14/7/2018"/>
    <n v="14"/>
    <x v="3"/>
    <x v="0"/>
    <d v="2018-07-14T00:00:00"/>
    <s v="NA/KA/NK/GI/IR/01"/>
    <x v="1"/>
    <n v="15"/>
  </r>
  <r>
    <s v="Week 13"/>
    <s v="Northern"/>
    <s v="Nasarawa"/>
    <s v="Karu"/>
    <s v="Karu"/>
    <s v="Angwan Tiv"/>
    <x v="0"/>
    <s v="Cluster"/>
    <s v="LLH Class"/>
    <s v="JOY JOSEPH"/>
    <s v="14/7/2018"/>
    <n v="14"/>
    <x v="3"/>
    <x v="0"/>
    <d v="2018-07-14T00:00:00"/>
    <s v="NA/KA/NK/JO/JU/02"/>
    <x v="1"/>
    <n v="17"/>
  </r>
  <r>
    <s v="Week 13"/>
    <s v="Northern"/>
    <s v="Nasarawa"/>
    <s v="Karu"/>
    <s v="Karu"/>
    <s v="Angwan Tiv"/>
    <x v="0"/>
    <s v="Cluster"/>
    <s v="LLH Class"/>
    <s v="JOY FRANCIS"/>
    <s v="14/7/2018"/>
    <n v="14"/>
    <x v="3"/>
    <x v="0"/>
    <d v="2018-07-14T00:00:00"/>
    <s v="NA/KA/NK/JO/AB/02"/>
    <x v="1"/>
    <n v="17"/>
  </r>
  <r>
    <s v="Week 13"/>
    <s v="Northern"/>
    <s v="Nasarawa"/>
    <s v="Karu"/>
    <s v="Karu"/>
    <s v="Angwan Tiv"/>
    <x v="0"/>
    <s v="Cluster"/>
    <s v="LLH Class"/>
    <s v="BLESSING AGBO"/>
    <s v="14/7/2018"/>
    <n v="14"/>
    <x v="3"/>
    <x v="0"/>
    <d v="2018-07-14T00:00:00"/>
    <s v="NA/KA/NK/BL/JU/02"/>
    <x v="1"/>
    <n v="17"/>
  </r>
  <r>
    <s v="Week 13"/>
    <s v="Northern"/>
    <s v="Nasarawa"/>
    <s v="Karu"/>
    <s v="Karu"/>
    <s v="Angwan Tiv"/>
    <x v="0"/>
    <s v="Cluster"/>
    <s v="LLH Class"/>
    <s v="CHRISTIANA AGBO"/>
    <s v="14/7/2018"/>
    <n v="14"/>
    <x v="3"/>
    <x v="0"/>
    <d v="2018-07-14T00:00:00"/>
    <s v="NA/KA/NK/CH/JU/01"/>
    <x v="1"/>
    <n v="17"/>
  </r>
  <r>
    <s v="Week 13"/>
    <s v="Northern"/>
    <s v="Nasarawa"/>
    <s v="Karu"/>
    <s v="Karu"/>
    <s v="Angwan Tiv"/>
    <x v="0"/>
    <s v="Cluster"/>
    <s v="LLH Class"/>
    <s v="JANET EZEKIEL"/>
    <s v="14/7/2018"/>
    <n v="14"/>
    <x v="3"/>
    <x v="0"/>
    <d v="2018-07-14T00:00:00"/>
    <s v="NA/KA/NK/JA/HA/02"/>
    <x v="1"/>
    <n v="15"/>
  </r>
  <r>
    <s v="Week 13"/>
    <s v="Northern"/>
    <s v="Nasarawa"/>
    <s v="Karu"/>
    <s v="Karu"/>
    <s v="Angwan Tiv"/>
    <x v="0"/>
    <s v="Cluster"/>
    <s v="LLH Class"/>
    <s v="GODIYA DAUDA"/>
    <s v="14/7/2018"/>
    <n v="14"/>
    <x v="3"/>
    <x v="0"/>
    <d v="2018-07-14T00:00:00"/>
    <s v="NA/KA/NK/GO/VI/02"/>
    <x v="1"/>
    <n v="16"/>
  </r>
  <r>
    <s v="Week 13"/>
    <s v="Northern"/>
    <s v="Nasarawa"/>
    <s v="Karu"/>
    <s v="Karu"/>
    <s v="Angwan Tiv"/>
    <x v="0"/>
    <s v="Cluster"/>
    <s v="LLH Class"/>
    <s v="CHRISTIANA FRANCIS"/>
    <s v="14/7/2018"/>
    <n v="14"/>
    <x v="3"/>
    <x v="0"/>
    <d v="2018-07-14T00:00:00"/>
    <s v="NA/KA/NK/CH/RO/01"/>
    <x v="1"/>
    <n v="18"/>
  </r>
  <r>
    <s v="Week 13"/>
    <s v="Northern"/>
    <s v="Nasarawa"/>
    <s v="Karu"/>
    <s v="Karu"/>
    <s v="Angwan Tiv"/>
    <x v="0"/>
    <s v="Cluster"/>
    <s v="LLH Class"/>
    <s v="HAPPY MUSA"/>
    <s v="14/7/2018"/>
    <n v="14"/>
    <x v="3"/>
    <x v="0"/>
    <d v="2018-07-14T00:00:00"/>
    <s v="NA/KA/NK/HA/GR/01"/>
    <x v="1"/>
    <n v="15"/>
  </r>
  <r>
    <s v="Week 14"/>
    <s v="Northern"/>
    <s v="Nasarawa"/>
    <s v="Karu"/>
    <s v="Karu"/>
    <s v="Angwan Tiv"/>
    <x v="0"/>
    <s v="Cluster"/>
    <s v="Walk-in Counseling"/>
    <s v="ANITA STEPHEN"/>
    <d v="2018-07-16T00:00:00"/>
    <n v="16"/>
    <x v="3"/>
    <x v="0"/>
    <d v="2018-07-16T00:00:00"/>
    <s v="NA/KA/NK/AN/GL/04"/>
    <x v="0"/>
    <n v="19"/>
  </r>
  <r>
    <s v="Week 14"/>
    <s v="Northern"/>
    <s v="Nasarawa"/>
    <s v="Karu"/>
    <s v="Karu"/>
    <s v="Angwan Tiv"/>
    <x v="0"/>
    <s v="Cluster"/>
    <s v="Walk-in Counseling"/>
    <s v="BLESSING NICODEMUS"/>
    <d v="2018-07-16T00:00:00"/>
    <n v="16"/>
    <x v="3"/>
    <x v="0"/>
    <d v="2018-07-16T00:00:00"/>
    <s v="NA/KA/NK/BL/DA/02"/>
    <x v="0"/>
    <n v="19"/>
  </r>
  <r>
    <s v="Week 14"/>
    <s v="Northern"/>
    <s v="Nasarawa"/>
    <s v="Karu"/>
    <s v="Karu"/>
    <s v="Angwan Tiv"/>
    <x v="0"/>
    <s v="Cluster"/>
    <s v="Walk-in Counseling"/>
    <s v="JENNIFER CHUKWU"/>
    <d v="2018-07-16T00:00:00"/>
    <n v="16"/>
    <x v="3"/>
    <x v="0"/>
    <d v="2018-07-16T00:00:00"/>
    <s v="NA/KA/NK/JE/AN/01"/>
    <x v="0"/>
    <n v="19"/>
  </r>
  <r>
    <s v="Week 14"/>
    <s v="Northern"/>
    <s v="Nasarawa"/>
    <s v="Karu"/>
    <s v="Karu"/>
    <s v="Angwan Tiv"/>
    <x v="0"/>
    <s v="Cluster"/>
    <s v="Walk-in Counseling"/>
    <s v="BLESSING PETER"/>
    <d v="2018-07-16T00:00:00"/>
    <n v="16"/>
    <x v="3"/>
    <x v="0"/>
    <d v="2018-07-16T00:00:00"/>
    <s v="NA/KA/NK/BL/AL/01"/>
    <x v="0"/>
    <n v="19"/>
  </r>
  <r>
    <s v="Week 14"/>
    <s v="Northern"/>
    <s v="Nasarawa"/>
    <s v="Karu"/>
    <s v="Karu"/>
    <s v="Angwan Tiv"/>
    <x v="0"/>
    <s v="Cluster"/>
    <s v="Walk-in Counseling"/>
    <s v="MARY GABRIEL ONYILO"/>
    <d v="2018-07-16T00:00:00"/>
    <n v="16"/>
    <x v="3"/>
    <x v="0"/>
    <d v="2018-07-16T00:00:00"/>
    <s v="NA/KA/NK/MA/EV/04"/>
    <x v="0"/>
    <n v="17"/>
  </r>
  <r>
    <s v="Week 14"/>
    <s v="Northern"/>
    <s v="Nasarawa"/>
    <s v="Karu"/>
    <s v="Karu"/>
    <s v="Angwan Tiv"/>
    <x v="0"/>
    <s v="Cluster"/>
    <s v="Walk-in Counseling"/>
    <s v="MARTHA GABRIEL ONYILO"/>
    <d v="2018-07-16T00:00:00"/>
    <n v="16"/>
    <x v="3"/>
    <x v="0"/>
    <d v="2018-07-16T00:00:00"/>
    <s v="NA/KA/NK/MA/EV/05"/>
    <x v="0"/>
    <n v="17"/>
  </r>
  <r>
    <s v="Week 14"/>
    <s v="Northern"/>
    <s v="Nasarawa"/>
    <s v="Karu"/>
    <s v="Karu"/>
    <s v="Angwan Tiv"/>
    <x v="0"/>
    <s v="Cluster"/>
    <s v="Walk-in Counseling"/>
    <s v="EUNICE DARLINGTON"/>
    <d v="2018-07-17T00:00:00"/>
    <n v="17"/>
    <x v="3"/>
    <x v="0"/>
    <d v="2018-07-17T00:00:00"/>
    <s v="NA/KA/NK/EU/CH/01"/>
    <x v="0"/>
    <n v="15"/>
  </r>
  <r>
    <s v="Week 14"/>
    <s v="Northern"/>
    <s v="Nasarawa"/>
    <s v="Karu"/>
    <s v="Karu"/>
    <s v="Angwan Tiv"/>
    <x v="0"/>
    <s v="Cluster"/>
    <s v="Walk-in Counseling"/>
    <s v="BENEDICTA LUCKY"/>
    <d v="2018-07-17T00:00:00"/>
    <n v="17"/>
    <x v="3"/>
    <x v="0"/>
    <d v="2018-07-17T00:00:00"/>
    <s v="NA/KA/NK/BE/RH/01"/>
    <x v="0"/>
    <n v="18"/>
  </r>
  <r>
    <s v="Week 14"/>
    <s v="Northern"/>
    <s v="Nasarawa"/>
    <s v="Karu"/>
    <s v="Karu"/>
    <s v="Angwan Tiv"/>
    <x v="0"/>
    <s v="Cluster"/>
    <s v="Walk-in Counseling"/>
    <s v="SALOMI CHRISTOPHER"/>
    <d v="2018-07-20T00:00:00"/>
    <n v="20"/>
    <x v="3"/>
    <x v="0"/>
    <d v="2018-07-20T00:00:00"/>
    <s v="NA/KA/NK/SA/AS/01"/>
    <x v="0"/>
    <n v="19"/>
  </r>
  <r>
    <s v="Week 14"/>
    <s v="Northern"/>
    <s v="Nasarawa"/>
    <s v="Karu"/>
    <s v="Karu"/>
    <s v="Angwan Tiv"/>
    <x v="0"/>
    <s v="Cluster"/>
    <s v="Walk-in Counseling"/>
    <s v="DEBORAH JOHN"/>
    <d v="2018-07-20T00:00:00"/>
    <n v="20"/>
    <x v="3"/>
    <x v="0"/>
    <d v="2018-07-20T00:00:00"/>
    <s v="NA/KA/NK/DE/BA/02"/>
    <x v="0"/>
    <n v="19"/>
  </r>
  <r>
    <s v="Week 14"/>
    <s v="Northern"/>
    <s v="Nasarawa"/>
    <s v="Karu"/>
    <s v="Karu"/>
    <s v="Angwan Tiv"/>
    <x v="0"/>
    <s v="Cluster"/>
    <s v="Walk-in Counseling"/>
    <s v="QUEEN MAMMAN"/>
    <d v="2018-07-20T00:00:00"/>
    <n v="20"/>
    <x v="3"/>
    <x v="0"/>
    <d v="2018-07-20T00:00:00"/>
    <s v="NA/KA/NK/QU/LA/02"/>
    <x v="0"/>
    <n v="19"/>
  </r>
  <r>
    <s v="Week 14"/>
    <s v="Northern"/>
    <s v="Nasarawa"/>
    <s v="Karu"/>
    <s v="Karu"/>
    <s v="Angwan Tiv"/>
    <x v="0"/>
    <s v="Cluster"/>
    <s v="Walk-in Counseling"/>
    <s v="MARYAM AHMED"/>
    <d v="2018-07-21T00:00:00"/>
    <n v="21"/>
    <x v="3"/>
    <x v="0"/>
    <d v="2018-07-21T00:00:00"/>
    <s v="NA/KA/NK/MA/RA/04"/>
    <x v="0"/>
    <n v="19"/>
  </r>
  <r>
    <s v="Week 14"/>
    <s v="Northern"/>
    <s v="Nasarawa"/>
    <s v="Karu"/>
    <s v="Karu"/>
    <s v="Angwan Tiv"/>
    <x v="0"/>
    <s v="Cluster"/>
    <s v="Walk-in Counseling"/>
    <s v="MERCY CLEMENT"/>
    <d v="2018-07-21T00:00:00"/>
    <n v="21"/>
    <x v="3"/>
    <x v="0"/>
    <d v="2018-07-21T00:00:00"/>
    <s v="NA/KA/NK/ME/TH/02"/>
    <x v="0"/>
    <n v="19"/>
  </r>
  <r>
    <s v="Week 14"/>
    <s v="Northern"/>
    <s v="Nasarawa"/>
    <s v="Karu"/>
    <s v="Karu"/>
    <s v="Angwan Tiv"/>
    <x v="0"/>
    <s v="Cluster"/>
    <s v="Walk-in Counseling"/>
    <s v="AGATHA BAM"/>
    <d v="2018-07-21T00:00:00"/>
    <n v="21"/>
    <x v="3"/>
    <x v="0"/>
    <d v="2018-07-21T00:00:00"/>
    <s v="NA/KA/NK/AG/LU/04"/>
    <x v="0"/>
    <n v="17"/>
  </r>
  <r>
    <s v="Week 14"/>
    <s v="Northern"/>
    <s v="Nasarawa"/>
    <s v="Karu"/>
    <s v="Karu"/>
    <s v="Mararaba Gurku"/>
    <x v="1"/>
    <s v="Cluster +"/>
    <s v="Walk-in Counseling"/>
    <s v="BLESSING WISDOM"/>
    <s v="16/07/2018"/>
    <n v="16"/>
    <x v="3"/>
    <x v="0"/>
    <d v="2018-07-16T00:00:00"/>
    <s v="NA/KA/MA/BL/JO/02"/>
    <x v="0"/>
    <n v="19"/>
  </r>
  <r>
    <s v="Week 14"/>
    <s v="Northern"/>
    <s v="Nasarawa"/>
    <s v="Karu"/>
    <s v="Karu"/>
    <s v="Mararaba Gurku"/>
    <x v="1"/>
    <s v="Cluster +"/>
    <s v="Walk-in Counseling"/>
    <s v="RUKAIYA ABUBAKAR"/>
    <s v="16/07/2018"/>
    <n v="16"/>
    <x v="3"/>
    <x v="0"/>
    <d v="2018-07-16T00:00:00"/>
    <s v="NA/KA/MA/RU/ZA/06"/>
    <x v="0"/>
    <n v="18"/>
  </r>
  <r>
    <s v="Week 14"/>
    <s v="Northern"/>
    <s v="Nasarawa"/>
    <s v="Karu"/>
    <s v="Karu"/>
    <s v="Mararaba Gurku"/>
    <x v="1"/>
    <s v="Cluster +"/>
    <s v="Walk-in Counseling"/>
    <s v="FATIMA AHMED"/>
    <s v="16/07/2018"/>
    <n v="16"/>
    <x v="3"/>
    <x v="0"/>
    <d v="2018-07-16T00:00:00"/>
    <s v="NA/KA/MA/FA/MA/01"/>
    <x v="0"/>
    <n v="18"/>
  </r>
  <r>
    <s v="Week 14"/>
    <s v="Northern"/>
    <s v="Nasarawa"/>
    <s v="Karu"/>
    <s v="Karu"/>
    <s v="Mararaba Gurku"/>
    <x v="1"/>
    <s v="Cluster +"/>
    <s v="Walk-in Counseling"/>
    <s v="NAIMA ABUBAKAR"/>
    <s v="16/07/2018"/>
    <n v="16"/>
    <x v="3"/>
    <x v="0"/>
    <d v="2018-07-16T00:00:00"/>
    <s v="NA/KA/MA/NA/AI/04"/>
    <x v="0"/>
    <n v="19"/>
  </r>
  <r>
    <s v="Week 14"/>
    <s v="Northern"/>
    <s v="Nasarawa"/>
    <s v="Karu"/>
    <s v="Karu"/>
    <s v="Mararaba Gurku"/>
    <x v="1"/>
    <s v="Cluster +"/>
    <s v="Walk-in Counseling"/>
    <s v="RUKAIYA ABUBAKAR"/>
    <s v="18/07/2018"/>
    <n v="18"/>
    <x v="3"/>
    <x v="0"/>
    <d v="2018-07-18T00:00:00"/>
    <s v="NA/KA/MA/RU/MA/03"/>
    <x v="0"/>
    <n v="19"/>
  </r>
  <r>
    <s v="Week 14"/>
    <s v="Northern"/>
    <s v="Nasarawa"/>
    <s v="Karu"/>
    <s v="Karu"/>
    <s v="Mararaba Gurku"/>
    <x v="1"/>
    <s v="Cluster +"/>
    <s v="Walk-in Counseling"/>
    <s v="AISHA ABUBAKAR"/>
    <s v="18/07/2018"/>
    <n v="18"/>
    <x v="3"/>
    <x v="0"/>
    <d v="2018-07-18T00:00:00"/>
    <s v="NA/KA/MA/AI/MA/03"/>
    <x v="0"/>
    <n v="19"/>
  </r>
  <r>
    <s v="Week 14"/>
    <s v="Northern"/>
    <s v="Nasarawa"/>
    <s v="Karu"/>
    <s v="Karu"/>
    <s v="Mararaba Gurku"/>
    <x v="1"/>
    <s v="Cluster +"/>
    <s v="Walk-in Counseling"/>
    <s v="SUWAIBA KABIRU"/>
    <s v="18/07/2018"/>
    <n v="18"/>
    <x v="3"/>
    <x v="0"/>
    <d v="2018-07-18T00:00:00"/>
    <s v="NA/KA/MA/SU/JA/04"/>
    <x v="0"/>
    <n v="19"/>
  </r>
  <r>
    <s v="Week 14"/>
    <s v="Northern"/>
    <s v="Nasarawa"/>
    <s v="Karu"/>
    <s v="Karu"/>
    <s v="Mararaba Gurku"/>
    <x v="1"/>
    <s v="Cluster +"/>
    <s v="Matasa Matan Arewa"/>
    <s v="PEACE AKILA"/>
    <s v="18/07/2018"/>
    <n v="18"/>
    <x v="3"/>
    <x v="0"/>
    <d v="2018-07-18T00:00:00"/>
    <s v="NA/KA/MA/PE/GR/04"/>
    <x v="2"/>
    <n v="19"/>
  </r>
  <r>
    <s v="Week 14"/>
    <s v="Northern"/>
    <s v="Nasarawa"/>
    <s v="Karu"/>
    <s v="Karu"/>
    <s v="Mararaba Gurku"/>
    <x v="1"/>
    <s v="Cluster +"/>
    <s v="Matasa Matan Arewa"/>
    <s v="KHADIJA IBRAHIM"/>
    <s v="18/07/2018"/>
    <n v="18"/>
    <x v="3"/>
    <x v="0"/>
    <d v="2018-07-18T00:00:00"/>
    <s v="NA/KA/MA/KH/AM/02"/>
    <x v="2"/>
    <n v="18"/>
  </r>
  <r>
    <s v="Week 14"/>
    <s v="Northern"/>
    <s v="Nasarawa"/>
    <s v="Karu"/>
    <s v="Karu"/>
    <s v="Mararaba Gurku"/>
    <x v="1"/>
    <s v="Cluster +"/>
    <s v="Matasa Matan Arewa"/>
    <s v="MARYAM SULEIMAN"/>
    <s v="18/07/2018"/>
    <n v="18"/>
    <x v="3"/>
    <x v="0"/>
    <d v="2018-07-18T00:00:00"/>
    <s v="NA/KA/MA/MA/UB/04"/>
    <x v="2"/>
    <n v="19"/>
  </r>
  <r>
    <s v="Week 14"/>
    <s v="Northern"/>
    <s v="Nasarawa"/>
    <s v="Karu"/>
    <s v="Karu"/>
    <s v="Mararaba Gurku"/>
    <x v="1"/>
    <s v="Cluster +"/>
    <s v="Matasa Matan Arewa"/>
    <s v="ROSE LAZIYA"/>
    <s v="18/07/2018"/>
    <n v="18"/>
    <x v="3"/>
    <x v="0"/>
    <d v="2018-07-18T00:00:00"/>
    <s v="NA/KA/MA/RO/MA/02"/>
    <x v="2"/>
    <n v="19"/>
  </r>
  <r>
    <s v="Week 14"/>
    <s v="Northern"/>
    <s v="Nasarawa"/>
    <s v="Karu"/>
    <s v="Karu"/>
    <s v="Mararaba Gurku"/>
    <x v="1"/>
    <s v="Cluster +"/>
    <s v="Matasa Matan Arewa"/>
    <s v="MARYAM MUNTARI"/>
    <s v="18/07/2018"/>
    <n v="18"/>
    <x v="3"/>
    <x v="0"/>
    <d v="2018-07-18T00:00:00"/>
    <s v="NA/KA/MA/MA/FA/02"/>
    <x v="2"/>
    <n v="19"/>
  </r>
  <r>
    <s v="Week 14"/>
    <s v="Northern"/>
    <s v="Nasarawa"/>
    <s v="Karu"/>
    <s v="Karu"/>
    <s v="Mararaba Gurku"/>
    <x v="1"/>
    <s v="Cluster +"/>
    <s v="Matasa Matan Arewa"/>
    <s v="AMINA SHUAIBU"/>
    <s v="18/07/2018"/>
    <n v="18"/>
    <x v="3"/>
    <x v="0"/>
    <d v="2018-07-18T00:00:00"/>
    <s v="NA/KA/MA/AM/KH/04"/>
    <x v="2"/>
    <n v="18"/>
  </r>
  <r>
    <s v="Week 14"/>
    <s v="Northern"/>
    <s v="Nasarawa"/>
    <s v="Karu"/>
    <s v="Karu"/>
    <s v="Mararaba Gurku"/>
    <x v="1"/>
    <s v="Cluster +"/>
    <s v="Matasa Matan Arewa"/>
    <s v="ESTHER EMMANUEL"/>
    <s v="18/07/2018"/>
    <n v="18"/>
    <x v="3"/>
    <x v="0"/>
    <d v="2018-07-18T00:00:00"/>
    <s v="NA/KA/MA/ES/PR/04"/>
    <x v="2"/>
    <n v="17"/>
  </r>
  <r>
    <s v="Week 14"/>
    <s v="Northern"/>
    <s v="Nasarawa"/>
    <s v="Karu"/>
    <s v="Karu"/>
    <s v="Mararaba Gurku"/>
    <x v="1"/>
    <s v="Cluster +"/>
    <s v="Matasa Matan Arewa"/>
    <s v="ASMAU NAFIU"/>
    <s v="18/07/2018"/>
    <n v="18"/>
    <x v="3"/>
    <x v="0"/>
    <d v="2018-07-18T00:00:00"/>
    <s v="NA/KA/MA/AS/ZA/03"/>
    <x v="2"/>
    <n v="18"/>
  </r>
  <r>
    <s v="Week 14"/>
    <s v="Northern"/>
    <s v="Nasarawa"/>
    <s v="Karu"/>
    <s v="Karu"/>
    <s v="Mararaba Gurku"/>
    <x v="1"/>
    <s v="Cluster +"/>
    <s v="Matasa Matan Arewa"/>
    <s v="MARYAM ISAH"/>
    <s v="18/07/2018"/>
    <n v="18"/>
    <x v="3"/>
    <x v="0"/>
    <d v="2018-07-18T00:00:00"/>
    <s v="NA/KA/MA/MA/AI/02"/>
    <x v="2"/>
    <n v="19"/>
  </r>
  <r>
    <s v="Week 14"/>
    <s v="Northern"/>
    <s v="Nasarawa"/>
    <s v="Karu"/>
    <s v="Karu"/>
    <s v="Mararaba Gurku"/>
    <x v="1"/>
    <s v="Cluster +"/>
    <s v="Matasa Matan Arewa"/>
    <s v="SUWAIBA RABIU"/>
    <d v="2018-07-19T00:00:00"/>
    <n v="19"/>
    <x v="3"/>
    <x v="0"/>
    <d v="2018-07-19T00:00:00"/>
    <s v="NA/KA/MA/SU/SA/01"/>
    <x v="2"/>
    <n v="19"/>
  </r>
  <r>
    <s v="Week 14"/>
    <s v="Northern"/>
    <s v="Nasarawa"/>
    <s v="Karu"/>
    <s v="Karu"/>
    <s v="Mararaba Gurku"/>
    <x v="1"/>
    <s v="Cluster +"/>
    <s v="Matasa Matan Arewa"/>
    <s v="RASHIDA ISAH"/>
    <d v="2018-07-19T00:00:00"/>
    <n v="19"/>
    <x v="3"/>
    <x v="0"/>
    <d v="2018-07-19T00:00:00"/>
    <s v="NA/KA/MA/RA/AI/02"/>
    <x v="2"/>
    <n v="19"/>
  </r>
  <r>
    <s v="Week 14"/>
    <s v="Northern"/>
    <s v="Nasarawa"/>
    <s v="Karu"/>
    <s v="Karu"/>
    <s v="Mararaba Gurku"/>
    <x v="1"/>
    <s v="Cluster +"/>
    <s v="Matasa Matan Arewa"/>
    <s v="KHADIJA MADAKI"/>
    <d v="2018-07-19T00:00:00"/>
    <n v="19"/>
    <x v="3"/>
    <x v="0"/>
    <d v="2018-07-19T00:00:00"/>
    <s v="NA/KA/MA/KH/ZA/07"/>
    <x v="2"/>
    <n v="19"/>
  </r>
  <r>
    <s v="Week 14"/>
    <s v="Northern"/>
    <s v="Nasarawa"/>
    <s v="Karu"/>
    <s v="Karu"/>
    <s v="Mararaba Gurku"/>
    <x v="1"/>
    <s v="Cluster +"/>
    <s v="Matasa Matan Arewa"/>
    <s v="AISHA MANSUR"/>
    <d v="2018-07-19T00:00:00"/>
    <n v="19"/>
    <x v="3"/>
    <x v="0"/>
    <d v="2018-07-19T00:00:00"/>
    <s v="NA/KA/MA/AI/HA/04"/>
    <x v="2"/>
    <n v="19"/>
  </r>
  <r>
    <s v="Week 14"/>
    <s v="Northern"/>
    <s v="Nasarawa"/>
    <s v="Karu"/>
    <s v="Karu"/>
    <s v="Mararaba Gurku"/>
    <x v="1"/>
    <s v="Cluster +"/>
    <s v="Matasa Matan Arewa"/>
    <s v="MURJA MANSIR"/>
    <d v="2018-07-19T00:00:00"/>
    <n v="19"/>
    <x v="3"/>
    <x v="0"/>
    <d v="2018-07-19T00:00:00"/>
    <s v="NA/KA/MA/MU/BI/05"/>
    <x v="2"/>
    <n v="19"/>
  </r>
  <r>
    <s v="Week 14"/>
    <s v="Northern"/>
    <s v="Nasarawa"/>
    <s v="Karu"/>
    <s v="Karu"/>
    <s v="Mararaba Gurku"/>
    <x v="1"/>
    <s v="Cluster +"/>
    <s v="Matasa Matan Arewa"/>
    <s v="KHADIJA MAAZU"/>
    <d v="2018-07-19T00:00:00"/>
    <n v="19"/>
    <x v="3"/>
    <x v="0"/>
    <d v="2018-07-19T00:00:00"/>
    <s v="NA/KA/MA/KH/AI/03"/>
    <x v="2"/>
    <n v="18"/>
  </r>
  <r>
    <s v="Week 14"/>
    <s v="Northern"/>
    <s v="Nasarawa"/>
    <s v="Karu"/>
    <s v="Karu"/>
    <s v="Mararaba Gurku"/>
    <x v="1"/>
    <s v="Cluster +"/>
    <s v="Walk-in Counseling"/>
    <s v="SARAH SHEDRACH"/>
    <s v="20/07/2018"/>
    <n v="20"/>
    <x v="3"/>
    <x v="0"/>
    <d v="2018-07-20T00:00:00"/>
    <s v="NA/KA/MA/SA/BE/05"/>
    <x v="0"/>
    <n v="19"/>
  </r>
  <r>
    <s v="Week 14"/>
    <s v="Northern"/>
    <s v="Nasarawa"/>
    <s v="Karu"/>
    <s v="Karu"/>
    <s v="Mararaba Gurku"/>
    <x v="1"/>
    <s v="Cluster +"/>
    <s v="Walk-in Counseling"/>
    <s v="TARBA AHMED"/>
    <s v="20/07/2018"/>
    <n v="20"/>
    <x v="3"/>
    <x v="0"/>
    <d v="2018-07-20T00:00:00"/>
    <s v="NA/KA/MA/TA/SA/10"/>
    <x v="0"/>
    <n v="19"/>
  </r>
  <r>
    <s v="Week 14"/>
    <s v="Northern"/>
    <s v="Nasarawa"/>
    <s v="Karu"/>
    <s v="Karu"/>
    <s v="Mararaba Gurku"/>
    <x v="1"/>
    <s v="Cluster +"/>
    <s v="Walk-in Counseling"/>
    <s v="SALMA AHMED"/>
    <s v="20/07/2018"/>
    <n v="20"/>
    <x v="3"/>
    <x v="0"/>
    <d v="2018-07-20T00:00:00"/>
    <s v="NA/KA/MA/SA/HA/04"/>
    <x v="0"/>
    <n v="17"/>
  </r>
  <r>
    <s v="Week 14"/>
    <s v="Northern"/>
    <s v="Nasarawa"/>
    <s v="Karu"/>
    <s v="Karu"/>
    <s v="Mararaba Gurku"/>
    <x v="1"/>
    <s v="Cluster +"/>
    <s v="Walk-in Counseling"/>
    <s v="ZAINAB ABDULRAHMAN"/>
    <s v="20/07/2018"/>
    <n v="20"/>
    <x v="3"/>
    <x v="0"/>
    <d v="2018-07-20T00:00:00"/>
    <s v="NA/KA/MA/ZA/HA/06"/>
    <x v="0"/>
    <n v="19"/>
  </r>
  <r>
    <s v="Week 14"/>
    <s v="Northern"/>
    <s v="Nasarawa"/>
    <s v="Karu"/>
    <s v="Karu"/>
    <s v="Mararaba Gurku"/>
    <x v="1"/>
    <s v="Cluster +"/>
    <s v="Walk-in Counseling"/>
    <s v="FATIMA ABULLAHI"/>
    <s v="20/07/2018"/>
    <n v="20"/>
    <x v="3"/>
    <x v="0"/>
    <d v="2018-07-20T00:00:00"/>
    <s v="NA/KA/MA/FA/AM/02"/>
    <x v="0"/>
    <n v="18"/>
  </r>
  <r>
    <s v="Week 14"/>
    <s v="Northern"/>
    <s v="Nasarawa"/>
    <s v="Karu"/>
    <s v="Karu"/>
    <s v="Mararaba Gurku"/>
    <x v="1"/>
    <s v="Cluster +"/>
    <s v="Walk-in Counseling"/>
    <s v="BLESSING SAMSON"/>
    <s v="20/07/2018"/>
    <n v="20"/>
    <x v="3"/>
    <x v="0"/>
    <d v="2018-07-20T00:00:00"/>
    <s v="NA/KA/MA/BL/MA/03"/>
    <x v="0"/>
    <n v="18"/>
  </r>
  <r>
    <s v="Week 14"/>
    <s v="Northern"/>
    <s v="Nasarawa"/>
    <s v="Karu"/>
    <s v="Karu"/>
    <s v="Mararaba Gurku"/>
    <x v="1"/>
    <s v="Cluster +"/>
    <s v="Matasa Matan Arewa"/>
    <s v="MAIMUNA ABBA"/>
    <d v="2018-07-21T00:00:00"/>
    <n v="21"/>
    <x v="3"/>
    <x v="0"/>
    <d v="2018-07-21T00:00:00"/>
    <s v="NA/KA/MA/MA/HA/01"/>
    <x v="2"/>
    <n v="18"/>
  </r>
  <r>
    <s v="Week 14"/>
    <s v="Northern"/>
    <s v="Nasarawa"/>
    <s v="Karu"/>
    <s v="Karu"/>
    <s v="Mararaba Gurku"/>
    <x v="1"/>
    <s v="Cluster +"/>
    <s v="Matasa Matan Arewa"/>
    <s v="FATIMA ABDULHAMID"/>
    <d v="2018-07-21T00:00:00"/>
    <n v="21"/>
    <x v="3"/>
    <x v="0"/>
    <d v="2018-07-21T00:00:00"/>
    <s v="NA/KA/MA/FA/SU/01"/>
    <x v="2"/>
    <n v="18"/>
  </r>
  <r>
    <s v="Week 14"/>
    <s v="Northern"/>
    <s v="Nasarawa"/>
    <s v="Karu"/>
    <s v="Karu"/>
    <s v="Mararaba Gurku"/>
    <x v="1"/>
    <s v="Cluster +"/>
    <s v="Matasa Matan Arewa"/>
    <s v="SHAMSIYA ABDULHAMID"/>
    <d v="2018-07-21T00:00:00"/>
    <n v="21"/>
    <x v="3"/>
    <x v="0"/>
    <d v="2018-07-21T00:00:00"/>
    <s v="NA/KA/MA/SA/SU/02"/>
    <x v="2"/>
    <n v="18"/>
  </r>
  <r>
    <s v="Week 14"/>
    <s v="Northern"/>
    <s v="Nasarawa"/>
    <s v="Karu"/>
    <s v="Karu"/>
    <s v="Mararaba Gurku"/>
    <x v="1"/>
    <s v="Cluster +"/>
    <s v="Matasa Matan Arewa"/>
    <s v="RABIATU SULEIMAN"/>
    <d v="2018-07-21T00:00:00"/>
    <n v="21"/>
    <x v="3"/>
    <x v="0"/>
    <d v="2018-07-21T00:00:00"/>
    <s v="NA/KA/MA/RA/AI/07"/>
    <x v="2"/>
    <n v="19"/>
  </r>
  <r>
    <s v="Week 14"/>
    <s v="Northern"/>
    <s v="Nasarawa"/>
    <s v="Karu"/>
    <s v="Karu"/>
    <s v="Mararaba Gurku"/>
    <x v="1"/>
    <s v="Cluster +"/>
    <s v="Matasa Matan Arewa"/>
    <s v="SADIYA IBRAHIM"/>
    <d v="2018-07-21T00:00:00"/>
    <n v="21"/>
    <x v="3"/>
    <x v="0"/>
    <d v="2018-07-21T00:00:00"/>
    <s v="NA/KA/MA/SA/AM/07"/>
    <x v="2"/>
    <n v="18"/>
  </r>
  <r>
    <s v="Week 14"/>
    <s v="Northern"/>
    <s v="Nasarawa"/>
    <s v="Karu"/>
    <s v="Karu"/>
    <s v="Mararaba Gurku"/>
    <x v="1"/>
    <s v="Cluster +"/>
    <s v="Matasa Matan Arewa"/>
    <s v="SAFIYA YUSUF"/>
    <d v="2018-07-21T00:00:00"/>
    <n v="21"/>
    <x v="3"/>
    <x v="0"/>
    <d v="2018-07-21T00:00:00"/>
    <s v="NA/KA/MA/SA/HA/02"/>
    <x v="2"/>
    <n v="18"/>
  </r>
  <r>
    <s v="Week 14"/>
    <s v="Northern"/>
    <s v="Nasarawa"/>
    <s v="Karu"/>
    <s v="Karu"/>
    <s v="Mararaba Gurku"/>
    <x v="1"/>
    <s v="Cluster +"/>
    <s v="Matasa Matan Arewa"/>
    <s v="KHADIJA UMAR"/>
    <d v="2018-07-21T00:00:00"/>
    <n v="21"/>
    <x v="3"/>
    <x v="0"/>
    <d v="2018-07-21T00:00:00"/>
    <s v="NA/KA/MA/KH/AM/04"/>
    <x v="2"/>
    <n v="19"/>
  </r>
  <r>
    <s v="Week 14"/>
    <s v="Northern"/>
    <s v="Nasarawa"/>
    <s v="Karu"/>
    <s v="Karu"/>
    <s v="Mararaba Gurku"/>
    <x v="1"/>
    <s v="Cluster +"/>
    <s v="Matasa Matan Arewa"/>
    <s v="AISHA IBRAHIM"/>
    <d v="2018-07-21T00:00:00"/>
    <n v="21"/>
    <x v="3"/>
    <x v="0"/>
    <d v="2018-07-21T00:00:00"/>
    <s v="NA/KA/MA/AI/HA/02"/>
    <x v="2"/>
    <n v="18"/>
  </r>
  <r>
    <s v="Week 14"/>
    <s v="Northern"/>
    <s v="Nasarawa"/>
    <s v="Karu"/>
    <s v="Karu"/>
    <s v="Mararaba Gurku"/>
    <x v="1"/>
    <s v="Cluster +"/>
    <s v="Matasa Matan Arewa"/>
    <s v="HASIYA ALIYU"/>
    <d v="2018-07-21T00:00:00"/>
    <n v="21"/>
    <x v="3"/>
    <x v="0"/>
    <d v="2018-07-21T00:00:00"/>
    <s v="NA/KA/MA/HA/MU/02"/>
    <x v="2"/>
    <n v="19"/>
  </r>
  <r>
    <s v="Week 14"/>
    <s v="Northern"/>
    <s v="Nasarawa"/>
    <s v="Karu"/>
    <s v="Karu"/>
    <s v="Angwan Tiv"/>
    <x v="0"/>
    <s v="Cluster"/>
    <s v="LLH Class"/>
    <s v="JENIFER DANLADI"/>
    <d v="2018-07-21T00:00:00"/>
    <n v="21"/>
    <x v="3"/>
    <x v="0"/>
    <d v="2018-07-21T00:00:00"/>
    <s v="NA/KA/NK/JE/VE/05"/>
    <x v="1"/>
    <n v="19"/>
  </r>
  <r>
    <s v="Week 14"/>
    <s v="Northern"/>
    <s v="Nasarawa"/>
    <s v="Karu"/>
    <s v="Karu"/>
    <s v="Angwan Tiv"/>
    <x v="0"/>
    <s v="Cluster"/>
    <s v="LLH Class"/>
    <s v="JOSEPHINE UBAH"/>
    <d v="2018-07-21T00:00:00"/>
    <n v="21"/>
    <x v="3"/>
    <x v="0"/>
    <d v="2018-07-21T00:00:00"/>
    <s v="NA/KA/NK/JO/PR/01"/>
    <x v="1"/>
    <n v="16"/>
  </r>
  <r>
    <s v="Week 14"/>
    <s v="Northern"/>
    <s v="Nasarawa"/>
    <s v="Karu"/>
    <s v="Karu"/>
    <s v="Angwan Tiv"/>
    <x v="0"/>
    <s v="Cluster"/>
    <s v="LLH Class"/>
    <s v="LOVE ISAIAH"/>
    <d v="2018-07-21T00:00:00"/>
    <n v="21"/>
    <x v="3"/>
    <x v="0"/>
    <d v="2018-07-21T00:00:00"/>
    <s v="NA/KA/NK/LO/ES/04"/>
    <x v="1"/>
    <n v="15"/>
  </r>
  <r>
    <s v="Week 14"/>
    <s v="Northern"/>
    <s v="Nasarawa"/>
    <s v="Karu"/>
    <s v="Karu"/>
    <s v="Angwan Tiv"/>
    <x v="0"/>
    <s v="Cluster"/>
    <s v="LLH Class"/>
    <s v="CHISOM UDEH"/>
    <d v="2018-07-21T00:00:00"/>
    <n v="21"/>
    <x v="3"/>
    <x v="0"/>
    <d v="2018-07-21T00:00:00"/>
    <s v="NA/KA/NK/CH/CA/03"/>
    <x v="1"/>
    <n v="16"/>
  </r>
  <r>
    <s v="Week 14"/>
    <s v="Northern"/>
    <s v="Nasarawa"/>
    <s v="Karu"/>
    <s v="Karu"/>
    <s v="Angwan Tiv"/>
    <x v="0"/>
    <s v="Cluster"/>
    <s v="LLH Class"/>
    <s v="VICTORIA ONUMAH"/>
    <d v="2018-07-21T00:00:00"/>
    <n v="21"/>
    <x v="3"/>
    <x v="0"/>
    <d v="2018-07-21T00:00:00"/>
    <s v="NA/KA/NK/VI/FA/07"/>
    <x v="1"/>
    <n v="15"/>
  </r>
  <r>
    <s v="Week 14"/>
    <s v="Northern"/>
    <s v="Nasarawa"/>
    <s v="Karu"/>
    <s v="Karu"/>
    <s v="Angwan Tiv"/>
    <x v="0"/>
    <s v="Cluster"/>
    <s v="LLH Class"/>
    <s v="ALHERI BEZHIWA"/>
    <d v="2018-07-21T00:00:00"/>
    <n v="21"/>
    <x v="3"/>
    <x v="0"/>
    <d v="2018-07-21T00:00:00"/>
    <s v="NA/KA/NK/AL/LA/04"/>
    <x v="1"/>
    <n v="15"/>
  </r>
  <r>
    <s v="Week 14"/>
    <s v="Northern"/>
    <s v="Nasarawa"/>
    <s v="Karu"/>
    <s v="Karu"/>
    <s v="Angwan Tiv"/>
    <x v="0"/>
    <s v="Cluster"/>
    <s v="LLH Class"/>
    <s v="ZAINAB AHMED"/>
    <d v="2018-07-21T00:00:00"/>
    <n v="21"/>
    <x v="3"/>
    <x v="0"/>
    <d v="2018-07-21T00:00:00"/>
    <s v="NA/KA/NK/ZA/RA/05"/>
    <x v="1"/>
    <n v="18"/>
  </r>
  <r>
    <s v="Week 14"/>
    <s v="Northern"/>
    <s v="Nasarawa"/>
    <s v="Karu"/>
    <s v="Karu"/>
    <s v="Angwan Tiv"/>
    <x v="0"/>
    <s v="Cluster"/>
    <s v="LLH Class"/>
    <s v="VICTORIA OLUSEGUN"/>
    <d v="2018-07-21T00:00:00"/>
    <n v="21"/>
    <x v="3"/>
    <x v="0"/>
    <d v="2018-07-21T00:00:00"/>
    <s v="NA/KA/NK/VI/PA/02"/>
    <x v="1"/>
    <n v="16"/>
  </r>
  <r>
    <s v="Week 14"/>
    <s v="Northern"/>
    <s v="Nasarawa"/>
    <s v="Karu"/>
    <s v="Karu"/>
    <s v="Angwan Tiv"/>
    <x v="0"/>
    <s v="Cluster"/>
    <s v="LLH Class"/>
    <s v="DORATHY NWAMONYE"/>
    <d v="2018-07-21T00:00:00"/>
    <n v="21"/>
    <x v="3"/>
    <x v="0"/>
    <d v="2018-07-21T00:00:00"/>
    <s v="NA/KA/NK/DO/RI/07"/>
    <x v="1"/>
    <n v="15"/>
  </r>
  <r>
    <s v="Week 14"/>
    <s v="Northern"/>
    <s v="Nasarawa"/>
    <s v="Karu"/>
    <s v="Karu"/>
    <s v="Angwan Tiv"/>
    <x v="0"/>
    <s v="Cluster"/>
    <s v="LLH Class"/>
    <s v="PRISCILLA JULIUS"/>
    <d v="2018-07-21T00:00:00"/>
    <n v="21"/>
    <x v="3"/>
    <x v="0"/>
    <d v="2018-07-21T00:00:00"/>
    <s v="NA/KA/NK/PR/TH/07"/>
    <x v="1"/>
    <n v="15"/>
  </r>
  <r>
    <s v="Week 14"/>
    <s v="Northern"/>
    <s v="Nasarawa"/>
    <s v="Karu"/>
    <s v="Karu"/>
    <s v="Angwan Tiv"/>
    <x v="0"/>
    <s v="Cluster"/>
    <s v="LLH Class"/>
    <s v="KATHERINE BAM"/>
    <d v="2018-07-21T00:00:00"/>
    <n v="21"/>
    <x v="3"/>
    <x v="0"/>
    <d v="2018-07-21T00:00:00"/>
    <s v="NA/KA/NK/KA/LU/05"/>
    <x v="1"/>
    <n v="15"/>
  </r>
  <r>
    <s v="Week 14"/>
    <s v="Northern"/>
    <s v="Nasarawa"/>
    <s v="Karu"/>
    <s v="Karu"/>
    <s v="Angwan Tiv"/>
    <x v="0"/>
    <s v="Cluster"/>
    <s v="LLH Class"/>
    <s v="MARY GABRIEL ONYILO"/>
    <d v="2018-07-21T00:00:00"/>
    <n v="21"/>
    <x v="3"/>
    <x v="0"/>
    <d v="2018-07-21T00:00:00"/>
    <s v="NA/KA/NK/MA/EV/04"/>
    <x v="1"/>
    <n v="17"/>
  </r>
  <r>
    <s v="Week 14"/>
    <s v="Northern"/>
    <s v="Nasarawa"/>
    <s v="Karu"/>
    <s v="Karu"/>
    <s v="Angwan Tiv"/>
    <x v="0"/>
    <s v="Cluster"/>
    <s v="LLH Class"/>
    <s v="REJOICE JOSEPH"/>
    <d v="2018-07-21T00:00:00"/>
    <n v="21"/>
    <x v="3"/>
    <x v="0"/>
    <d v="2018-07-21T00:00:00"/>
    <s v="NA/KA/NK/RE/SA/02"/>
    <x v="1"/>
    <n v="17"/>
  </r>
  <r>
    <s v="Week 14"/>
    <s v="Northern"/>
    <s v="Nasarawa"/>
    <s v="Karu"/>
    <s v="Karu"/>
    <s v="Angwan Tiv"/>
    <x v="0"/>
    <s v="Cluster"/>
    <s v="LLH Class"/>
    <s v="ESTHER VICTOR"/>
    <d v="2018-07-21T00:00:00"/>
    <n v="21"/>
    <x v="3"/>
    <x v="0"/>
    <d v="2018-07-21T00:00:00"/>
    <s v="NA/KA/NK/ES/WI/01"/>
    <x v="1"/>
    <n v="15"/>
  </r>
  <r>
    <s v="Week 14"/>
    <s v="Northern"/>
    <s v="Nasarawa"/>
    <s v="Karu"/>
    <s v="Karu"/>
    <s v="Angwan Tiv"/>
    <x v="0"/>
    <s v="Cluster"/>
    <s v="LLH Class"/>
    <s v="BENEDICTA LUCKY"/>
    <d v="2018-07-21T00:00:00"/>
    <n v="21"/>
    <x v="3"/>
    <x v="0"/>
    <d v="2018-07-21T00:00:00"/>
    <s v="NA/KA/NK/BE/RH/01"/>
    <x v="1"/>
    <n v="18"/>
  </r>
  <r>
    <s v="Week 14"/>
    <s v="Northern"/>
    <s v="Nasarawa"/>
    <s v="Karu"/>
    <s v="Karu"/>
    <s v="Angwan Tiv"/>
    <x v="0"/>
    <s v="Cluster"/>
    <s v="LLH Class"/>
    <s v="VERONICA ORKAA"/>
    <d v="2018-07-21T00:00:00"/>
    <n v="21"/>
    <x v="3"/>
    <x v="0"/>
    <d v="2018-07-21T00:00:00"/>
    <s v="NA/KA/NK/VE/CH/07"/>
    <x v="1"/>
    <n v="16"/>
  </r>
  <r>
    <s v="Week 14"/>
    <s v="Northern"/>
    <s v="Nasarawa"/>
    <s v="Karu"/>
    <s v="Karu"/>
    <s v="Angwan Tiv"/>
    <x v="0"/>
    <s v="Cluster"/>
    <s v="LLH Class"/>
    <s v="JUDITH MOSES ORKAA"/>
    <d v="2018-07-21T00:00:00"/>
    <n v="21"/>
    <x v="3"/>
    <x v="0"/>
    <d v="2018-07-21T00:00:00"/>
    <s v="NA/KA/NK/JU/CH/06"/>
    <x v="1"/>
    <n v="17"/>
  </r>
  <r>
    <s v="Week 14"/>
    <s v="Northern"/>
    <s v="Nasarawa"/>
    <s v="Karu"/>
    <s v="Karu"/>
    <s v="Angwan Tiv"/>
    <x v="0"/>
    <s v="Cluster"/>
    <s v="LLH Class"/>
    <s v="EUNICE DARLINGTON"/>
    <d v="2018-07-21T00:00:00"/>
    <n v="21"/>
    <x v="3"/>
    <x v="0"/>
    <d v="2018-07-21T00:00:00"/>
    <s v="NA/KA/NK/EU/CH/01"/>
    <x v="1"/>
    <n v="15"/>
  </r>
  <r>
    <s v="Week 14"/>
    <s v="Northern"/>
    <s v="Nasarawa"/>
    <s v="Karu"/>
    <s v="Karu"/>
    <s v="Angwan Tiv"/>
    <x v="0"/>
    <s v="Cluster"/>
    <s v="LLH Class"/>
    <s v="FAITH GADO"/>
    <d v="2018-07-21T00:00:00"/>
    <n v="21"/>
    <x v="3"/>
    <x v="0"/>
    <d v="2018-07-21T00:00:00"/>
    <s v="NA/KA/NK/FA/NA/01"/>
    <x v="1"/>
    <n v="17"/>
  </r>
  <r>
    <s v="Week 14"/>
    <s v="Northern"/>
    <s v="Nasarawa"/>
    <s v="Karu"/>
    <s v="Karu"/>
    <s v="Angwan Tiv"/>
    <x v="0"/>
    <s v="Cluster"/>
    <s v="LLH Class"/>
    <s v="MARY HOSEA"/>
    <d v="2018-07-21T00:00:00"/>
    <n v="21"/>
    <x v="3"/>
    <x v="0"/>
    <d v="2018-07-21T00:00:00"/>
    <s v="NA/KA/NK/MA/BI/03"/>
    <x v="1"/>
    <n v="15"/>
  </r>
  <r>
    <s v="Week 14"/>
    <s v="Northern"/>
    <s v="Nasarawa"/>
    <s v="Karu"/>
    <s v="Karu"/>
    <s v="Angwan Tiv"/>
    <x v="0"/>
    <s v="Cluster"/>
    <s v="LLH Class"/>
    <s v="JENNIFER CHUKWU"/>
    <d v="2018-07-21T00:00:00"/>
    <n v="21"/>
    <x v="3"/>
    <x v="0"/>
    <d v="2018-07-21T00:00:00"/>
    <s v="NA/KA/NK/JE/AN/01"/>
    <x v="1"/>
    <n v="19"/>
  </r>
  <r>
    <s v="Week 14"/>
    <s v="Northern"/>
    <s v="Nasarawa"/>
    <s v="Karu"/>
    <s v="Karu"/>
    <s v="Angwan Tiv"/>
    <x v="0"/>
    <s v="Cluster"/>
    <s v="LLH Class"/>
    <s v="ANITA STEPHEN"/>
    <d v="2018-07-21T00:00:00"/>
    <n v="21"/>
    <x v="3"/>
    <x v="0"/>
    <d v="2018-07-21T00:00:00"/>
    <s v="NA/KA/NK/AN/GL/04"/>
    <x v="1"/>
    <n v="19"/>
  </r>
  <r>
    <s v="Week 14"/>
    <s v="Northern"/>
    <s v="Nasarawa"/>
    <s v="Karu"/>
    <s v="Karu"/>
    <s v="Angwan Tiv"/>
    <x v="0"/>
    <s v="Cluster"/>
    <s v="LLH Class"/>
    <s v="AJOKE JIMOH"/>
    <d v="2018-07-21T00:00:00"/>
    <n v="21"/>
    <x v="3"/>
    <x v="0"/>
    <d v="2018-07-21T00:00:00"/>
    <s v="NA/KA/NK/AJ/AD/03"/>
    <x v="1"/>
    <n v="16"/>
  </r>
  <r>
    <s v="Week 14"/>
    <s v="Northern"/>
    <s v="Nasarawa"/>
    <s v="Karu"/>
    <s v="Karu"/>
    <s v="Angwan Tiv"/>
    <x v="0"/>
    <s v="Cluster"/>
    <s v="LLH Class"/>
    <s v="RACHAEL WILLIAMS"/>
    <d v="2018-07-21T00:00:00"/>
    <n v="21"/>
    <x v="3"/>
    <x v="0"/>
    <d v="2018-07-21T00:00:00"/>
    <s v="NA/KA/NK/RA/RO/02"/>
    <x v="1"/>
    <n v="15"/>
  </r>
  <r>
    <s v="Week 14"/>
    <s v="Northern"/>
    <s v="Nasarawa"/>
    <s v="Karu"/>
    <s v="Karu"/>
    <s v="Angwan Tiv"/>
    <x v="0"/>
    <s v="Cluster"/>
    <s v="LLH Class"/>
    <s v="COMFORT JOHN"/>
    <d v="2018-07-21T00:00:00"/>
    <n v="21"/>
    <x v="3"/>
    <x v="0"/>
    <d v="2018-07-21T00:00:00"/>
    <s v="NA/KA/NK/CO/EL/02"/>
    <x v="1"/>
    <n v="15"/>
  </r>
  <r>
    <s v="Week 14"/>
    <s v="Northern"/>
    <s v="Nasarawa"/>
    <s v="Karu"/>
    <s v="Karu"/>
    <s v="Angwan Tiv"/>
    <x v="0"/>
    <s v="Cluster"/>
    <s v="LLH Class"/>
    <s v="REJOICE EZEKIEL"/>
    <d v="2018-07-21T00:00:00"/>
    <n v="21"/>
    <x v="3"/>
    <x v="0"/>
    <d v="2018-07-21T00:00:00"/>
    <s v="NA/KA/NK/RE/PA/02"/>
    <x v="1"/>
    <n v="15"/>
  </r>
  <r>
    <s v="Week 14"/>
    <s v="Northern"/>
    <s v="Nasarawa"/>
    <s v="Karu"/>
    <s v="Karu"/>
    <s v="Angwan Tiv"/>
    <x v="0"/>
    <s v="Cluster"/>
    <s v="LLH Class"/>
    <s v="FAITH MOSES"/>
    <d v="2018-07-21T00:00:00"/>
    <n v="21"/>
    <x v="3"/>
    <x v="0"/>
    <d v="2018-07-21T00:00:00"/>
    <s v="NA/KA/NK/FA/TH/02"/>
    <x v="1"/>
    <n v="15"/>
  </r>
  <r>
    <s v="Week 14"/>
    <s v="Northern"/>
    <s v="Nasarawa"/>
    <s v="Karu"/>
    <s v="Karu"/>
    <s v="Angwan Tiv"/>
    <x v="0"/>
    <s v="Cluster"/>
    <s v="LLH Class"/>
    <s v="JOY FRANCIS"/>
    <d v="2018-07-21T00:00:00"/>
    <n v="21"/>
    <x v="3"/>
    <x v="0"/>
    <d v="2018-07-21T00:00:00"/>
    <s v="NA/KA/NK/JO/AB/02"/>
    <x v="1"/>
    <n v="17"/>
  </r>
  <r>
    <s v="Week 14"/>
    <s v="Northern"/>
    <s v="Nasarawa"/>
    <s v="Karu"/>
    <s v="Karu"/>
    <s v="Angwan Tiv"/>
    <x v="0"/>
    <s v="Cluster"/>
    <s v="LLH Class"/>
    <s v="GOODNESS EJIMOFOR"/>
    <d v="2018-07-21T00:00:00"/>
    <n v="21"/>
    <x v="3"/>
    <x v="0"/>
    <d v="2018-07-21T00:00:00"/>
    <s v="NA/KA/NK/GO/CE/04"/>
    <x v="1"/>
    <n v="16"/>
  </r>
  <r>
    <s v="Week 14"/>
    <s v="Northern"/>
    <s v="Nasarawa"/>
    <s v="Karu"/>
    <s v="Karu"/>
    <s v="Angwan Tiv"/>
    <x v="0"/>
    <s v="Cluster"/>
    <s v="LLH Class"/>
    <s v="JANET EZEKIEL"/>
    <d v="2018-07-21T00:00:00"/>
    <n v="21"/>
    <x v="3"/>
    <x v="0"/>
    <d v="2018-07-21T00:00:00"/>
    <s v="NA/KA/NK/JA/HA/02"/>
    <x v="1"/>
    <n v="15"/>
  </r>
  <r>
    <s v="Week 15"/>
    <s v="Northern"/>
    <s v="Nasarawa"/>
    <s v="Karu"/>
    <s v="Karu"/>
    <s v="Angwan Tiv"/>
    <x v="0"/>
    <s v="Cluster"/>
    <s v="Walk-in Counseling"/>
    <s v="VICTORIA OROKO"/>
    <d v="2018-07-23T00:00:00"/>
    <n v="23"/>
    <x v="3"/>
    <x v="0"/>
    <d v="2018-07-23T00:00:00"/>
    <s v="NA/KA/NK/VI/EJ/05"/>
    <x v="0"/>
    <n v="18"/>
  </r>
  <r>
    <s v="Week 15"/>
    <s v="Northern"/>
    <s v="Nasarawa"/>
    <s v="Karu"/>
    <s v="Karu"/>
    <s v="Angwan Tiv"/>
    <x v="0"/>
    <s v="Cluster"/>
    <s v="Walk-in Counseling"/>
    <s v="RUTH PETER"/>
    <d v="2018-07-23T00:00:00"/>
    <n v="23"/>
    <x v="3"/>
    <x v="0"/>
    <d v="2018-07-23T00:00:00"/>
    <s v="NA/KA/NK/RU/JE/02"/>
    <x v="0"/>
    <n v="19"/>
  </r>
  <r>
    <s v="Week 15"/>
    <s v="Northern"/>
    <s v="Nasarawa"/>
    <s v="Karu"/>
    <s v="Karu"/>
    <s v="Angwan Tiv"/>
    <x v="0"/>
    <s v="Cluster"/>
    <s v="Walk-in Counseling"/>
    <s v="AGATHA ATIM"/>
    <d v="2018-07-25T00:00:00"/>
    <n v="25"/>
    <x v="3"/>
    <x v="0"/>
    <d v="2018-07-25T00:00:00"/>
    <s v="NA/KA/NK/AG/CH/02"/>
    <x v="0"/>
    <n v="19"/>
  </r>
  <r>
    <s v="Week 15"/>
    <s v="Northern"/>
    <s v="Nasarawa"/>
    <s v="Karu"/>
    <s v="Karu"/>
    <s v="Angwan Tiv"/>
    <x v="0"/>
    <s v="Cluster"/>
    <s v="Walk-in Counseling"/>
    <s v="JULIANA KYAUTA"/>
    <d v="2018-07-27T00:00:00"/>
    <n v="27"/>
    <x v="3"/>
    <x v="0"/>
    <d v="2018-07-27T00:00:00"/>
    <s v="NA/KA/NK/JU/TI/04"/>
    <x v="0"/>
    <n v="15"/>
  </r>
  <r>
    <s v="Week 15"/>
    <s v="Northern"/>
    <s v="Nasarawa"/>
    <s v="Karu"/>
    <s v="Karu"/>
    <s v="Angwan Tiv"/>
    <x v="0"/>
    <s v="Cluster"/>
    <s v="Walk-in Counseling"/>
    <s v="ALHERI SUNDAY"/>
    <d v="2018-07-27T00:00:00"/>
    <n v="27"/>
    <x v="3"/>
    <x v="0"/>
    <d v="2018-07-27T00:00:00"/>
    <s v="NA/KA/NK/AL/TI/05"/>
    <x v="0"/>
    <n v="19"/>
  </r>
  <r>
    <s v="Week 15"/>
    <s v="Northern"/>
    <s v="Nasarawa"/>
    <s v="Karu"/>
    <s v="Karu"/>
    <s v="Angwan Tiv"/>
    <x v="0"/>
    <s v="Cluster"/>
    <s v="Walk-in Counseling"/>
    <s v="COMFORT SOLOMON"/>
    <d v="2018-07-27T00:00:00"/>
    <n v="27"/>
    <x v="3"/>
    <x v="0"/>
    <d v="2018-07-27T00:00:00"/>
    <s v="NA/KA/NK/CO/MA/03"/>
    <x v="0"/>
    <n v="19"/>
  </r>
  <r>
    <s v="Week 15"/>
    <s v="Northern"/>
    <s v="Nasarawa"/>
    <s v="Karu"/>
    <s v="Karu"/>
    <s v="Angwan Tiv"/>
    <x v="0"/>
    <s v="Cluster"/>
    <s v="Walk-in Counseling"/>
    <s v="CYNTHIA ELISHA"/>
    <d v="2018-07-28T00:00:00"/>
    <n v="28"/>
    <x v="3"/>
    <x v="0"/>
    <d v="2018-07-28T00:00:00"/>
    <s v="NA/KA/NK/CY/FA/01"/>
    <x v="0"/>
    <n v="18"/>
  </r>
  <r>
    <s v="Week 15"/>
    <s v="Northern"/>
    <s v="Nasarawa"/>
    <s v="Karu"/>
    <s v="Karu"/>
    <s v="Angwan Tiv"/>
    <x v="0"/>
    <s v="Cluster"/>
    <s v="Walk-in Counseling"/>
    <s v="HAPPY MUSA"/>
    <d v="2018-07-28T00:00:00"/>
    <n v="28"/>
    <x v="3"/>
    <x v="0"/>
    <d v="2018-07-28T00:00:00"/>
    <s v="NA/KA/NK/HA/GR/01"/>
    <x v="0"/>
    <n v="15"/>
  </r>
  <r>
    <s v="Week 15"/>
    <s v="Northern"/>
    <s v="Nasarawa"/>
    <s v="Karu"/>
    <s v="Karu"/>
    <s v="Mararaba Gurku"/>
    <x v="1"/>
    <s v="Cluster +"/>
    <s v="Walk-in Counseling"/>
    <s v="MAIMUNA UMAR"/>
    <d v="2018-07-23T00:00:00"/>
    <n v="23"/>
    <x v="3"/>
    <x v="0"/>
    <d v="2018-07-23T00:00:00"/>
    <s v="NA/KA/MA/MA/ZA/03"/>
    <x v="0"/>
    <n v="18"/>
  </r>
  <r>
    <s v="Week 15"/>
    <s v="Northern"/>
    <s v="Nasarawa"/>
    <s v="Karu"/>
    <s v="Karu"/>
    <s v="Mararaba Gurku"/>
    <x v="1"/>
    <s v="Cluster +"/>
    <s v="Walk-in Counseling"/>
    <s v="AISHA IBRAHIM"/>
    <d v="2018-07-23T00:00:00"/>
    <n v="23"/>
    <x v="3"/>
    <x v="0"/>
    <d v="2018-07-23T00:00:00"/>
    <s v="NA/KA/MA/AI/NA/03"/>
    <x v="0"/>
    <n v="19"/>
  </r>
  <r>
    <s v="Week 15"/>
    <s v="Northern"/>
    <s v="Nasarawa"/>
    <s v="Karu"/>
    <s v="Karu"/>
    <s v="Mararaba Gurku"/>
    <x v="1"/>
    <s v="Cluster +"/>
    <s v="Walk-in Counseling"/>
    <s v="ZAINABU ABUBAKAR"/>
    <d v="2018-07-23T00:00:00"/>
    <n v="23"/>
    <x v="3"/>
    <x v="0"/>
    <d v="2018-07-23T00:00:00"/>
    <s v="NA/KA/MA/ZA/AI/03"/>
    <x v="0"/>
    <n v="19"/>
  </r>
  <r>
    <s v="Week 15"/>
    <s v="Northern"/>
    <s v="Nasarawa"/>
    <s v="Karu"/>
    <s v="Karu"/>
    <s v="Mararaba Gurku"/>
    <x v="1"/>
    <s v="Cluster +"/>
    <s v="Matasa Matan Arewa"/>
    <s v="NAFISA NUHU"/>
    <d v="2018-07-24T00:00:00"/>
    <n v="24"/>
    <x v="3"/>
    <x v="0"/>
    <d v="2018-07-24T00:00:00"/>
    <s v="NA/KA/MA/NA/AB/04"/>
    <x v="2"/>
    <n v="19"/>
  </r>
  <r>
    <s v="Week 15"/>
    <s v="Northern"/>
    <s v="Nasarawa"/>
    <s v="Karu"/>
    <s v="Karu"/>
    <s v="Mararaba Gurku"/>
    <x v="1"/>
    <s v="Cluster +"/>
    <s v="Matasa Matan Arewa"/>
    <s v="RABIATU BASHIRU ADAMU"/>
    <d v="2018-07-24T00:00:00"/>
    <n v="24"/>
    <x v="3"/>
    <x v="0"/>
    <d v="2018-07-24T00:00:00"/>
    <s v="NA/KA/MA/RA/SU/02"/>
    <x v="2"/>
    <n v="18"/>
  </r>
  <r>
    <s v="Week 15"/>
    <s v="Northern"/>
    <s v="Nasarawa"/>
    <s v="Karu"/>
    <s v="Karu"/>
    <s v="Mararaba Gurku"/>
    <x v="1"/>
    <s v="Cluster +"/>
    <s v="Matasa Matan Arewa"/>
    <s v="AINAU YAKUBU"/>
    <d v="2018-07-24T00:00:00"/>
    <n v="24"/>
    <x v="3"/>
    <x v="0"/>
    <d v="2018-07-24T00:00:00"/>
    <s v="NA/KA/MA/AI/UB/01"/>
    <x v="2"/>
    <n v="19"/>
  </r>
  <r>
    <s v="Week 15"/>
    <s v="Northern"/>
    <s v="Nasarawa"/>
    <s v="Karu"/>
    <s v="Karu"/>
    <s v="Mararaba Gurku"/>
    <x v="1"/>
    <s v="Cluster +"/>
    <s v="Matasa Matan Arewa"/>
    <s v="KHADIJAT ADAMU"/>
    <d v="2018-07-24T00:00:00"/>
    <n v="24"/>
    <x v="3"/>
    <x v="0"/>
    <d v="2018-07-24T00:00:00"/>
    <s v="NA/KA/MA/KH/HA/05"/>
    <x v="2"/>
    <n v="18"/>
  </r>
  <r>
    <s v="Week 15"/>
    <s v="Northern"/>
    <s v="Nasarawa"/>
    <s v="Karu"/>
    <s v="Karu"/>
    <s v="Mararaba Gurku"/>
    <x v="1"/>
    <s v="Cluster +"/>
    <s v="Matasa Matan Arewa"/>
    <s v="SAUDE MOHAMMED"/>
    <d v="2018-07-24T00:00:00"/>
    <n v="24"/>
    <x v="3"/>
    <x v="0"/>
    <d v="2018-07-24T00:00:00"/>
    <s v="NA/KA/MA/SA/SA/03"/>
    <x v="2"/>
    <n v="19"/>
  </r>
  <r>
    <s v="Week 15"/>
    <s v="Northern"/>
    <s v="Nasarawa"/>
    <s v="Karu"/>
    <s v="Karu"/>
    <s v="Mararaba Gurku"/>
    <x v="1"/>
    <s v="Cluster +"/>
    <s v="Matasa Matan Arewa"/>
    <s v="KALISAT ADAMU"/>
    <d v="2018-07-24T00:00:00"/>
    <n v="24"/>
    <x v="3"/>
    <x v="0"/>
    <d v="2018-07-24T00:00:00"/>
    <s v="NA/KA/MA/KA/SU/03"/>
    <x v="2"/>
    <n v="18"/>
  </r>
  <r>
    <s v="Week 15"/>
    <s v="Northern"/>
    <s v="Nasarawa"/>
    <s v="Karu"/>
    <s v="Karu"/>
    <s v="Mararaba Gurku"/>
    <x v="1"/>
    <s v="Cluster +"/>
    <s v="Matasa Matan Arewa"/>
    <s v="FATIMA MAKAILA"/>
    <d v="2018-07-24T00:00:00"/>
    <n v="24"/>
    <x v="3"/>
    <x v="0"/>
    <d v="2018-07-24T00:00:00"/>
    <s v="NA/KA/MA/FA/ZU/02"/>
    <x v="2"/>
    <n v="19"/>
  </r>
  <r>
    <s v="Week 15"/>
    <s v="Northern"/>
    <s v="Nasarawa"/>
    <s v="Karu"/>
    <s v="Karu"/>
    <s v="Mararaba Gurku"/>
    <x v="1"/>
    <s v="Cluster +"/>
    <s v="Matasa Matan Arewa"/>
    <s v="HAJARA MOHAMMED"/>
    <d v="2018-07-24T00:00:00"/>
    <n v="24"/>
    <x v="3"/>
    <x v="0"/>
    <d v="2018-07-24T00:00:00"/>
    <s v="NA/KA/MA/HA/AI/01"/>
    <x v="2"/>
    <n v="19"/>
  </r>
  <r>
    <s v="Week 15"/>
    <s v="Northern"/>
    <s v="Nasarawa"/>
    <s v="Karu"/>
    <s v="Karu"/>
    <s v="Mararaba Gurku"/>
    <x v="1"/>
    <s v="Cluster +"/>
    <s v="Matasa Matan Arewa"/>
    <s v="FIRDAUSI ISMAIL"/>
    <d v="2018-07-24T00:00:00"/>
    <n v="24"/>
    <x v="3"/>
    <x v="0"/>
    <d v="2018-07-24T00:00:00"/>
    <s v="NA/KA/MA/FI/AI/05"/>
    <x v="2"/>
    <n v="18"/>
  </r>
  <r>
    <s v="Week 15"/>
    <s v="Northern"/>
    <s v="Nasarawa"/>
    <s v="Karu"/>
    <s v="Karu"/>
    <s v="Mararaba Gurku"/>
    <x v="1"/>
    <s v="Cluster +"/>
    <s v="Matasa Matan Arewa"/>
    <s v="AISHA ALIYU"/>
    <d v="2018-07-24T00:00:00"/>
    <n v="24"/>
    <x v="3"/>
    <x v="0"/>
    <d v="2018-07-24T00:00:00"/>
    <s v="NA/KA/MA/AI/KH/02"/>
    <x v="2"/>
    <n v="19"/>
  </r>
  <r>
    <s v="Week 15"/>
    <s v="Northern"/>
    <s v="Nasarawa"/>
    <s v="Karu"/>
    <s v="Karu"/>
    <s v="Mararaba Gurku"/>
    <x v="1"/>
    <s v="Cluster +"/>
    <s v="Walk-in Counseling"/>
    <s v="RAHAMA RABIU"/>
    <d v="2018-07-25T00:00:00"/>
    <n v="25"/>
    <x v="3"/>
    <x v="0"/>
    <d v="2018-07-25T00:00:00"/>
    <s v="NA/KA/MA/RA/FA/04"/>
    <x v="0"/>
    <n v="19"/>
  </r>
  <r>
    <s v="Week 15"/>
    <s v="Northern"/>
    <s v="Nasarawa"/>
    <s v="Karu"/>
    <s v="Karu"/>
    <s v="Mararaba Gurku"/>
    <x v="1"/>
    <s v="Cluster +"/>
    <s v="Walk-in Counseling"/>
    <s v="AMINA MAMOD"/>
    <d v="2018-07-25T00:00:00"/>
    <n v="25"/>
    <x v="3"/>
    <x v="0"/>
    <d v="2018-07-25T00:00:00"/>
    <s v="NA/KA/MA/AM/SA/10"/>
    <x v="0"/>
    <n v="19"/>
  </r>
  <r>
    <s v="Week 15"/>
    <s v="Northern"/>
    <s v="Nasarawa"/>
    <s v="Karu"/>
    <s v="Karu"/>
    <s v="Mararaba Gurku"/>
    <x v="1"/>
    <s v="Cluster +"/>
    <s v="Walk-in Counseling"/>
    <s v="FATIMA AWAL"/>
    <d v="2018-07-26T00:00:00"/>
    <n v="26"/>
    <x v="3"/>
    <x v="0"/>
    <d v="2018-07-26T00:00:00"/>
    <s v="NA/KA/MA/FA/AM/02"/>
    <x v="0"/>
    <n v="18"/>
  </r>
  <r>
    <s v="Week 15"/>
    <s v="Northern"/>
    <s v="Nasarawa"/>
    <s v="Karu"/>
    <s v="Karu"/>
    <s v="Mararaba Gurku"/>
    <x v="1"/>
    <s v="Cluster +"/>
    <s v="Walk-in Counseling"/>
    <s v="HAFSAT SALEH"/>
    <d v="2018-07-26T00:00:00"/>
    <n v="26"/>
    <x v="3"/>
    <x v="0"/>
    <d v="2018-07-26T00:00:00"/>
    <s v="NA/KA/MA/HA/AM/03"/>
    <x v="0"/>
    <n v="17"/>
  </r>
  <r>
    <s v="Week 15"/>
    <s v="Northern"/>
    <s v="Nasarawa"/>
    <s v="Karu"/>
    <s v="Karu"/>
    <s v="Mararaba Gurku"/>
    <x v="1"/>
    <s v="Cluster +"/>
    <s v="Walk-in Counseling"/>
    <s v="MARYAM ABUBAKAR"/>
    <d v="2018-07-27T00:00:00"/>
    <n v="27"/>
    <x v="3"/>
    <x v="0"/>
    <d v="2018-07-27T00:00:00"/>
    <s v="NA/KA/MA/MA/BA/01"/>
    <x v="0"/>
    <n v="19"/>
  </r>
  <r>
    <s v="Week 15"/>
    <s v="Northern"/>
    <s v="Nasarawa"/>
    <s v="Karu"/>
    <s v="Karu"/>
    <s v="Mararaba Gurku"/>
    <x v="1"/>
    <s v="Cluster +"/>
    <s v="Walk-in Counseling"/>
    <s v="UMMI IBRAHIM"/>
    <d v="2018-07-27T00:00:00"/>
    <n v="27"/>
    <x v="3"/>
    <x v="0"/>
    <d v="2018-07-27T00:00:00"/>
    <s v="NA/KA/MA/UM/AI/02"/>
    <x v="0"/>
    <n v="19"/>
  </r>
  <r>
    <s v="Week 15"/>
    <s v="Northern"/>
    <s v="Nasarawa"/>
    <s v="Karu"/>
    <s v="Karu"/>
    <s v="Mararaba Gurku"/>
    <x v="1"/>
    <s v="Cluster +"/>
    <s v="Walk-in Counseling"/>
    <s v="SHAMSIYA ISAH"/>
    <d v="2018-07-28T00:00:00"/>
    <n v="28"/>
    <x v="3"/>
    <x v="0"/>
    <d v="2018-07-28T00:00:00"/>
    <s v="NA/KA/MA/SH/HA/03"/>
    <x v="0"/>
    <n v="19"/>
  </r>
  <r>
    <s v="Week 15"/>
    <s v="Northern"/>
    <s v="Nasarawa"/>
    <s v="Karu"/>
    <s v="Karu"/>
    <s v="Mararaba Gurku"/>
    <x v="1"/>
    <s v="Cluster +"/>
    <s v="Walk-in Counseling"/>
    <s v="MAIMUNA JABIRU"/>
    <d v="2018-07-28T00:00:00"/>
    <n v="28"/>
    <x v="3"/>
    <x v="0"/>
    <d v="2018-07-28T00:00:00"/>
    <s v="NA/KA/MA/MA/HA/07"/>
    <x v="0"/>
    <n v="17"/>
  </r>
  <r>
    <s v="Week 15"/>
    <s v="Northern"/>
    <s v="Nasarawa"/>
    <s v="Karu"/>
    <s v="Karu"/>
    <s v="Mararaba Gurku"/>
    <x v="1"/>
    <s v="Cluster +"/>
    <s v="Walk-in Counseling"/>
    <s v="NAFISAT T. AHMODU"/>
    <d v="2018-07-28T00:00:00"/>
    <n v="28"/>
    <x v="3"/>
    <x v="0"/>
    <d v="2018-07-28T00:00:00"/>
    <s v="NA/KA/MA/NA/OT/01"/>
    <x v="0"/>
    <n v="19"/>
  </r>
  <r>
    <s v="Week 15"/>
    <s v="Northern"/>
    <s v="Nasarawa"/>
    <s v="Karu"/>
    <s v="Karu"/>
    <s v="Mararaba Gurku"/>
    <x v="1"/>
    <s v="Cluster +"/>
    <s v="Walk-in Counseling"/>
    <s v="AISHA UMAR"/>
    <d v="2018-07-28T00:00:00"/>
    <n v="28"/>
    <x v="3"/>
    <x v="0"/>
    <d v="2018-07-28T00:00:00"/>
    <s v="NA/KA/MA/AI/RA/03"/>
    <x v="0"/>
    <n v="19"/>
  </r>
  <r>
    <s v="Week 15"/>
    <s v="Northern"/>
    <s v="Nasarawa"/>
    <s v="Karu"/>
    <s v="Karu"/>
    <s v="Mararaba Gurku"/>
    <x v="1"/>
    <s v="Cluster +"/>
    <s v="Walk-in Counseling"/>
    <s v="AISHA MEKAHI"/>
    <d v="2018-07-28T00:00:00"/>
    <n v="28"/>
    <x v="3"/>
    <x v="0"/>
    <d v="2018-07-28T00:00:00"/>
    <s v="NA/KA/MA/AI/RA/05"/>
    <x v="0"/>
    <n v="19"/>
  </r>
  <r>
    <s v="Week 15"/>
    <s v="Northern"/>
    <s v="Nasarawa"/>
    <s v="Karu"/>
    <s v="Karu"/>
    <s v="Mararaba Gurku"/>
    <x v="1"/>
    <s v="Cluster +"/>
    <s v="Walk-in Counseling"/>
    <s v="BLESSING B. AMOS"/>
    <d v="2018-07-28T00:00:00"/>
    <n v="28"/>
    <x v="3"/>
    <x v="0"/>
    <d v="2018-07-28T00:00:00"/>
    <s v="NA/KA/MA/BL/AL/04"/>
    <x v="0"/>
    <n v="18"/>
  </r>
  <r>
    <s v="Week 15"/>
    <s v="Northern"/>
    <s v="Nasarawa"/>
    <s v="Karu"/>
    <s v="Karu"/>
    <s v="Mararaba Gurku"/>
    <x v="1"/>
    <s v="Cluster +"/>
    <s v="Walk-in Counseling"/>
    <s v="ALICE SHEDRACK"/>
    <d v="2018-07-28T00:00:00"/>
    <n v="28"/>
    <x v="3"/>
    <x v="0"/>
    <d v="2018-07-28T00:00:00"/>
    <s v="NA/KA/MA/AL/SA/11"/>
    <x v="0"/>
    <n v="19"/>
  </r>
  <r>
    <s v="Week 15"/>
    <s v="Northern"/>
    <s v="Nasarawa"/>
    <s v="Karu"/>
    <s v="Karu"/>
    <s v="Mararaba Gurku"/>
    <x v="1"/>
    <s v="Cluster +"/>
    <s v="Walk-in Counseling"/>
    <s v="HAUWA MUKTAR"/>
    <d v="2018-07-28T00:00:00"/>
    <n v="28"/>
    <x v="3"/>
    <x v="0"/>
    <d v="2018-07-28T00:00:00"/>
    <s v="NA/KA/MA/HA/RA/06"/>
    <x v="0"/>
    <n v="19"/>
  </r>
  <r>
    <s v="Week 15"/>
    <s v="Northern"/>
    <s v="Nasarawa"/>
    <s v="Karu"/>
    <s v="Karu"/>
    <s v="Mararaba Gurku"/>
    <x v="1"/>
    <s v="Cluster +"/>
    <s v="Walk-in Counseling"/>
    <s v="RABIATU MOHAMMED"/>
    <d v="2018-07-28T00:00:00"/>
    <n v="28"/>
    <x v="3"/>
    <x v="0"/>
    <d v="2018-07-28T00:00:00"/>
    <s v="NA/KA/MA/RA/HA/02"/>
    <x v="0"/>
    <n v="17"/>
  </r>
  <r>
    <s v="Week 15"/>
    <s v="Northern"/>
    <s v="Nasarawa"/>
    <s v="Karu"/>
    <s v="Karu"/>
    <s v="Mararaba Gurku"/>
    <x v="1"/>
    <s v="Cluster +"/>
    <s v="Walk-in Counseling"/>
    <s v="ESTHER STEPHEN"/>
    <d v="2018-07-28T00:00:00"/>
    <n v="28"/>
    <x v="3"/>
    <x v="0"/>
    <d v="2018-07-28T00:00:00"/>
    <s v="NA/KA/MA/ES/MA/03"/>
    <x v="0"/>
    <n v="19"/>
  </r>
  <r>
    <s v="Week 15"/>
    <s v="Northern"/>
    <s v="Nasarawa"/>
    <s v="Karu"/>
    <s v="Karu"/>
    <s v="Mararaba Gurku"/>
    <x v="1"/>
    <s v="Cluster +"/>
    <s v="Walk-in Counseling"/>
    <s v="MARYAM STEPHEN"/>
    <d v="2018-07-28T00:00:00"/>
    <n v="28"/>
    <x v="3"/>
    <x v="0"/>
    <d v="2018-07-28T00:00:00"/>
    <s v="NA/KA/MA/MA/AM/03"/>
    <x v="0"/>
    <n v="19"/>
  </r>
  <r>
    <s v="Week 15"/>
    <s v="Northern"/>
    <s v="Nasarawa"/>
    <s v="Karu"/>
    <s v="Karu"/>
    <s v="Mararaba Gurku"/>
    <x v="1"/>
    <s v="Cluster +"/>
    <s v="Walk-in Counseling"/>
    <s v="JOY HASSAN"/>
    <d v="2018-07-28T00:00:00"/>
    <n v="28"/>
    <x v="3"/>
    <x v="0"/>
    <d v="2018-07-28T00:00:00"/>
    <s v="NA/KA/MA/JO/JU/01"/>
    <x v="0"/>
    <n v="19"/>
  </r>
  <r>
    <s v="Week 15"/>
    <s v="Northern"/>
    <s v="Nasarawa"/>
    <s v="Karu"/>
    <s v="Karu"/>
    <s v="Mararaba Gurku"/>
    <x v="1"/>
    <s v="Cluster +"/>
    <s v="Walk-in Counseling"/>
    <s v="HAFSAT IBRAHIM"/>
    <d v="2018-07-28T00:00:00"/>
    <n v="28"/>
    <x v="3"/>
    <x v="0"/>
    <d v="2018-07-28T00:00:00"/>
    <s v="NA/KA/MA/HA/RA/02"/>
    <x v="0"/>
    <n v="18"/>
  </r>
  <r>
    <s v="Week 15"/>
    <s v="Northern"/>
    <s v="Nasarawa"/>
    <s v="Karu"/>
    <s v="Karu"/>
    <s v="Mararaba Gurku"/>
    <x v="1"/>
    <s v="Cluster +"/>
    <s v="Walk-in Counseling"/>
    <s v="KHADIJAT ADAMU"/>
    <d v="2018-07-28T00:00:00"/>
    <n v="28"/>
    <x v="3"/>
    <x v="0"/>
    <d v="2018-07-28T00:00:00"/>
    <s v="NA/KA/MA/KH/HA/05"/>
    <x v="0"/>
    <n v="18"/>
  </r>
  <r>
    <s v="Week 15"/>
    <s v="Northern"/>
    <s v="Nasarawa"/>
    <s v="Karu"/>
    <s v="Karu"/>
    <s v="Angwan Tiv"/>
    <x v="0"/>
    <s v="Cluster"/>
    <s v="LLH Class"/>
    <s v="PEACE UGWU"/>
    <d v="2018-07-28T00:00:00"/>
    <n v="28"/>
    <x v="3"/>
    <x v="0"/>
    <d v="2018-07-28T00:00:00"/>
    <s v="NA/KA/NK/PE/IJ/02"/>
    <x v="1"/>
    <n v="16"/>
  </r>
  <r>
    <s v="Week 15"/>
    <s v="Northern"/>
    <s v="Nasarawa"/>
    <s v="Karu"/>
    <s v="Karu"/>
    <s v="Angwan Tiv"/>
    <x v="0"/>
    <s v="Cluster"/>
    <s v="LLH Class"/>
    <s v="COMFORT ISAIAH"/>
    <d v="2018-07-28T00:00:00"/>
    <n v="28"/>
    <x v="3"/>
    <x v="0"/>
    <d v="2018-07-28T00:00:00"/>
    <s v="NA/KA/NK/CO/ES/02"/>
    <x v="1"/>
    <n v="19"/>
  </r>
  <r>
    <s v="Week 15"/>
    <s v="Northern"/>
    <s v="Nasarawa"/>
    <s v="Karu"/>
    <s v="Karu"/>
    <s v="Angwan Tiv"/>
    <x v="0"/>
    <s v="Cluster"/>
    <s v="LLH Class"/>
    <s v="RITA ACHIA"/>
    <d v="2018-07-28T00:00:00"/>
    <n v="28"/>
    <x v="3"/>
    <x v="0"/>
    <d v="2018-07-28T00:00:00"/>
    <s v="NA/KA/NK/RI/JU/02"/>
    <x v="1"/>
    <n v="15"/>
  </r>
  <r>
    <s v="Week 15"/>
    <s v="Northern"/>
    <s v="Nasarawa"/>
    <s v="Karu"/>
    <s v="Karu"/>
    <s v="Angwan Tiv"/>
    <x v="0"/>
    <s v="Cluster"/>
    <s v="LLH Class"/>
    <s v="LINDA CHIOMA OKAFOR"/>
    <d v="2018-07-28T00:00:00"/>
    <n v="28"/>
    <x v="3"/>
    <x v="0"/>
    <d v="2018-07-28T00:00:00"/>
    <s v="NA/KA/NK/LI/BL/02"/>
    <x v="1"/>
    <n v="16"/>
  </r>
  <r>
    <s v="Week 15"/>
    <s v="Northern"/>
    <s v="Nasarawa"/>
    <s v="Karu"/>
    <s v="Karu"/>
    <s v="Angwan Tiv"/>
    <x v="0"/>
    <s v="Cluster"/>
    <s v="LLH Class"/>
    <s v="GIFT ANUGA"/>
    <d v="2018-07-28T00:00:00"/>
    <n v="28"/>
    <x v="3"/>
    <x v="0"/>
    <d v="2018-07-28T00:00:00"/>
    <s v="NA/KA/NK/GI/BL/04"/>
    <x v="1"/>
    <n v="15"/>
  </r>
  <r>
    <s v="Week 15"/>
    <s v="Northern"/>
    <s v="Nasarawa"/>
    <s v="Karu"/>
    <s v="Karu"/>
    <s v="Angwan Tiv"/>
    <x v="0"/>
    <s v="Cluster"/>
    <s v="LLH Class"/>
    <s v="RUTH ANUGA"/>
    <d v="2018-07-28T00:00:00"/>
    <n v="28"/>
    <x v="3"/>
    <x v="0"/>
    <d v="2018-07-28T00:00:00"/>
    <s v="NA/KA/NK/RU/BL/03"/>
    <x v="1"/>
    <n v="17"/>
  </r>
  <r>
    <s v="Week 15"/>
    <s v="Northern"/>
    <s v="Nasarawa"/>
    <s v="Karu"/>
    <s v="Karu"/>
    <s v="Angwan Tiv"/>
    <x v="0"/>
    <s v="Cluster"/>
    <s v="LLH Class"/>
    <s v="FAITH JONAH"/>
    <d v="2018-07-28T00:00:00"/>
    <n v="28"/>
    <x v="3"/>
    <x v="0"/>
    <d v="2018-07-28T00:00:00"/>
    <s v="NA/KA/NK/FA/AS/02"/>
    <x v="1"/>
    <n v="15"/>
  </r>
  <r>
    <s v="Week 15"/>
    <s v="Northern"/>
    <s v="Nasarawa"/>
    <s v="Karu"/>
    <s v="Karu"/>
    <s v="Angwan Tiv"/>
    <x v="0"/>
    <s v="Cluster"/>
    <s v="LLH Class"/>
    <s v="ALHERI JERRY"/>
    <d v="2018-07-28T00:00:00"/>
    <n v="28"/>
    <x v="3"/>
    <x v="0"/>
    <d v="2018-07-28T00:00:00"/>
    <s v="NA/KA/NK/AL/TI/01"/>
    <x v="1"/>
    <n v="15"/>
  </r>
  <r>
    <s v="Week 15"/>
    <s v="Northern"/>
    <s v="Nasarawa"/>
    <s v="Karu"/>
    <s v="Karu"/>
    <s v="Angwan Tiv"/>
    <x v="0"/>
    <s v="Cluster"/>
    <s v="LLH Class"/>
    <s v="PATIENCE SABO"/>
    <d v="2018-07-28T00:00:00"/>
    <n v="28"/>
    <x v="3"/>
    <x v="0"/>
    <d v="2018-07-28T00:00:00"/>
    <s v="NA/KA/NK/PA/JU/02"/>
    <x v="1"/>
    <n v="16"/>
  </r>
  <r>
    <s v="Week 15"/>
    <s v="Northern"/>
    <s v="Nasarawa"/>
    <s v="Karu"/>
    <s v="Karu"/>
    <s v="Angwan Tiv"/>
    <x v="0"/>
    <s v="Cluster"/>
    <s v="LLH Class"/>
    <s v="KANDE EMMANUEL"/>
    <d v="2018-07-28T00:00:00"/>
    <n v="28"/>
    <x v="3"/>
    <x v="0"/>
    <d v="2018-07-28T00:00:00"/>
    <s v="NA/KA/NK/KA/TA/04"/>
    <x v="1"/>
    <n v="16"/>
  </r>
  <r>
    <s v="Week 15"/>
    <s v="Northern"/>
    <s v="Nasarawa"/>
    <s v="Karu"/>
    <s v="Karu"/>
    <s v="Angwan Tiv"/>
    <x v="0"/>
    <s v="Cluster"/>
    <s v="LLH Class"/>
    <s v="MARY ISTIFANUS"/>
    <d v="2018-07-28T00:00:00"/>
    <n v="28"/>
    <x v="3"/>
    <x v="0"/>
    <d v="2018-07-28T00:00:00"/>
    <s v="NA/KA/NK/MA/LA/03"/>
    <x v="1"/>
    <n v="15"/>
  </r>
  <r>
    <s v="Week 15"/>
    <s v="Northern"/>
    <s v="Nasarawa"/>
    <s v="Karu"/>
    <s v="Karu"/>
    <s v="Angwan Tiv"/>
    <x v="0"/>
    <s v="Cluster"/>
    <s v="LLH Class"/>
    <s v="LOVETH M. THOMAS"/>
    <d v="2018-07-28T00:00:00"/>
    <n v="28"/>
    <x v="3"/>
    <x v="0"/>
    <d v="2018-07-28T00:00:00"/>
    <s v="NA/KA/NK/LO/HE/01"/>
    <x v="1"/>
    <n v="17"/>
  </r>
  <r>
    <s v="Week 15"/>
    <s v="Northern"/>
    <s v="Nasarawa"/>
    <s v="Karu"/>
    <s v="Karu"/>
    <s v="Angwan Tiv"/>
    <x v="0"/>
    <s v="Cluster"/>
    <s v="LLH Class"/>
    <s v="JUSTINA JONATHAN"/>
    <d v="2018-07-28T00:00:00"/>
    <n v="28"/>
    <x v="3"/>
    <x v="0"/>
    <d v="2018-07-28T00:00:00"/>
    <s v="NA/KA/NK/JU/HE/05"/>
    <x v="1"/>
    <n v="19"/>
  </r>
  <r>
    <s v="Week 15"/>
    <s v="Northern"/>
    <s v="Nasarawa"/>
    <s v="Karu"/>
    <s v="Karu"/>
    <s v="Angwan Tiv"/>
    <x v="0"/>
    <s v="Cluster"/>
    <s v="LLH Class"/>
    <s v="RICHAEL NELSON"/>
    <d v="2018-07-28T00:00:00"/>
    <n v="28"/>
    <x v="3"/>
    <x v="0"/>
    <d v="2018-07-28T00:00:00"/>
    <s v="NA/KA/NK/RI/GR/01"/>
    <x v="1"/>
    <n v="16"/>
  </r>
  <r>
    <s v="Week 15"/>
    <s v="Northern"/>
    <s v="Nasarawa"/>
    <s v="Karu"/>
    <s v="Karu"/>
    <s v="Angwan Tiv"/>
    <x v="0"/>
    <s v="Cluster"/>
    <s v="LLH Class"/>
    <s v="GRACE ADINYA"/>
    <d v="2018-07-28T00:00:00"/>
    <n v="28"/>
    <x v="3"/>
    <x v="0"/>
    <d v="2018-07-28T00:00:00"/>
    <s v="NA/KA/NK/GR/FE/01"/>
    <x v="1"/>
    <n v="17"/>
  </r>
  <r>
    <s v="Week 15"/>
    <s v="Northern"/>
    <s v="Nasarawa"/>
    <s v="Karu"/>
    <s v="Karu"/>
    <s v="Angwan Tiv"/>
    <x v="0"/>
    <s v="Cluster"/>
    <s v="LLH Class"/>
    <s v="MISHAEL SIMON"/>
    <d v="2018-07-28T00:00:00"/>
    <n v="28"/>
    <x v="3"/>
    <x v="0"/>
    <d v="2018-07-28T00:00:00"/>
    <s v="NA/KA/NK/MI/JU/02"/>
    <x v="1"/>
    <n v="15"/>
  </r>
  <r>
    <s v="Week 15"/>
    <s v="Northern"/>
    <s v="Nasarawa"/>
    <s v="Karu"/>
    <s v="Karu"/>
    <s v="Angwan Tiv"/>
    <x v="0"/>
    <s v="Cluster"/>
    <s v="LLH Class"/>
    <s v="CHISOM UDEH"/>
    <d v="2018-07-28T00:00:00"/>
    <n v="28"/>
    <x v="3"/>
    <x v="0"/>
    <d v="2018-07-28T00:00:00"/>
    <s v="NA/KA/NK/CH/CA/03"/>
    <x v="1"/>
    <n v="16"/>
  </r>
  <r>
    <s v="Week 15"/>
    <s v="Northern"/>
    <s v="Nasarawa"/>
    <s v="Karu"/>
    <s v="Karu"/>
    <s v="Angwan Tiv"/>
    <x v="0"/>
    <s v="Cluster"/>
    <s v="LLH Class"/>
    <s v="CHRISTIANA AGBO"/>
    <d v="2018-07-28T00:00:00"/>
    <n v="28"/>
    <x v="3"/>
    <x v="0"/>
    <d v="2018-07-28T00:00:00"/>
    <s v="NA/KA/NK/CH/JU/01"/>
    <x v="1"/>
    <n v="17"/>
  </r>
  <r>
    <s v="Week 15"/>
    <s v="Northern"/>
    <s v="Nasarawa"/>
    <s v="Karu"/>
    <s v="Karu"/>
    <s v="Angwan Tiv"/>
    <x v="0"/>
    <s v="Cluster"/>
    <s v="LLH Class"/>
    <s v="JOSEPHINE UBAH"/>
    <d v="2018-07-28T00:00:00"/>
    <n v="28"/>
    <x v="3"/>
    <x v="0"/>
    <d v="2018-07-28T00:00:00"/>
    <s v="NA/KA/NK/JO/PR/01"/>
    <x v="1"/>
    <n v="16"/>
  </r>
  <r>
    <s v="Week 15"/>
    <s v="Northern"/>
    <s v="Nasarawa"/>
    <s v="Karu"/>
    <s v="Karu"/>
    <s v="Angwan Tiv"/>
    <x v="0"/>
    <s v="Cluster"/>
    <s v="LLH Class"/>
    <s v="VICTORIA ONUMAH"/>
    <d v="2018-07-28T00:00:00"/>
    <n v="28"/>
    <x v="3"/>
    <x v="0"/>
    <d v="2018-07-28T00:00:00"/>
    <s v="NA/KA/NK/VI/FA/07"/>
    <x v="1"/>
    <n v="15"/>
  </r>
  <r>
    <s v="Week 15"/>
    <s v="Northern"/>
    <s v="Nasarawa"/>
    <s v="Karu"/>
    <s v="Karu"/>
    <s v="Angwan Tiv"/>
    <x v="0"/>
    <s v="Cluster"/>
    <s v="LLH Class"/>
    <s v="COMFORT JOHN"/>
    <d v="2018-07-28T00:00:00"/>
    <n v="28"/>
    <x v="3"/>
    <x v="0"/>
    <d v="2018-07-28T00:00:00"/>
    <s v="NA/KA/NK/CO/EL/02"/>
    <x v="1"/>
    <n v="15"/>
  </r>
  <r>
    <s v="Week 15"/>
    <s v="Northern"/>
    <s v="Nasarawa"/>
    <s v="Karu"/>
    <s v="Karu"/>
    <s v="Angwan Tiv"/>
    <x v="0"/>
    <s v="Cluster"/>
    <s v="Walk-in Counseling"/>
    <s v="NKECHI NAZIKE"/>
    <s v="30/7/2018"/>
    <n v="30"/>
    <x v="3"/>
    <x v="0"/>
    <d v="2018-07-30T00:00:00"/>
    <s v="NA/KA/NK/NK/EL/01"/>
    <x v="0"/>
    <n v="15"/>
  </r>
  <r>
    <s v="Week 16"/>
    <s v="Northern"/>
    <s v="Nasarawa"/>
    <s v="Karu"/>
    <s v="Karu"/>
    <s v="Angwan Tiv"/>
    <x v="0"/>
    <s v="Cluster"/>
    <s v="Walk-in Counseling"/>
    <s v="PRECIOUS JONATHAN"/>
    <d v="2018-08-01T00:00:00"/>
    <n v="1"/>
    <x v="4"/>
    <x v="0"/>
    <d v="2018-08-01T00:00:00"/>
    <s v="NA/KA/NK/PR/RI/01"/>
    <x v="0"/>
    <n v="15"/>
  </r>
  <r>
    <s v="Week 16"/>
    <s v="Northern"/>
    <s v="Nasarawa"/>
    <s v="Karu"/>
    <s v="Karu"/>
    <s v="Angwan Tiv"/>
    <x v="0"/>
    <s v="Cluster"/>
    <s v="Walk-in Counseling"/>
    <s v="HAPPINESS ENOCK"/>
    <d v="2018-08-01T00:00:00"/>
    <n v="1"/>
    <x v="4"/>
    <x v="0"/>
    <d v="2018-08-01T00:00:00"/>
    <s v="NA/KA/NK/HA/RA/01"/>
    <x v="0"/>
    <n v="18"/>
  </r>
  <r>
    <s v="Week 16"/>
    <s v="Northern"/>
    <s v="Nasarawa"/>
    <s v="Karu"/>
    <s v="Karu"/>
    <s v="Angwan Tiv"/>
    <x v="0"/>
    <s v="Cluster"/>
    <s v="Walk-in Counseling"/>
    <s v="MIRACLE HYENDA"/>
    <d v="2018-08-01T00:00:00"/>
    <n v="1"/>
    <x v="4"/>
    <x v="0"/>
    <d v="2018-08-01T00:00:00"/>
    <s v="NA/KA/NK/MI/NA/01"/>
    <x v="0"/>
    <n v="15"/>
  </r>
  <r>
    <s v="Week 16"/>
    <s v="Northern"/>
    <s v="Nasarawa"/>
    <s v="Karu"/>
    <s v="Karu"/>
    <s v="Angwan Tiv"/>
    <x v="0"/>
    <s v="Cluster"/>
    <s v="Walk-in Counseling"/>
    <s v="ESTHER BITRUS"/>
    <d v="2018-08-01T00:00:00"/>
    <n v="1"/>
    <x v="4"/>
    <x v="0"/>
    <d v="2018-08-01T00:00:00"/>
    <s v="NA/KA/NK/ES/RE/03"/>
    <x v="0"/>
    <n v="16"/>
  </r>
  <r>
    <s v="Week 16"/>
    <s v="Northern"/>
    <s v="Nasarawa"/>
    <s v="Karu"/>
    <s v="Karu"/>
    <s v="Mararaba Gurku"/>
    <x v="1"/>
    <s v="Cluster +"/>
    <s v="Walk-in Counseling"/>
    <s v="ZAINAB SIRAJO"/>
    <d v="2018-08-01T00:00:00"/>
    <n v="1"/>
    <x v="4"/>
    <x v="0"/>
    <d v="2018-08-01T00:00:00"/>
    <s v="NA/KA/MA/ZA/HA/02"/>
    <x v="0"/>
    <n v="19"/>
  </r>
  <r>
    <s v="Week 16"/>
    <s v="Northern"/>
    <s v="Nasarawa"/>
    <s v="Karu"/>
    <s v="Karu"/>
    <s v="Mararaba Gurku"/>
    <x v="1"/>
    <s v="Cluster +"/>
    <s v="Walk-in Counseling"/>
    <s v="ZAINAB ISAH"/>
    <d v="2018-08-01T00:00:00"/>
    <n v="1"/>
    <x v="4"/>
    <x v="0"/>
    <d v="2018-08-01T00:00:00"/>
    <s v="NA/KA/MA/ZA/MA/08"/>
    <x v="0"/>
    <n v="19"/>
  </r>
  <r>
    <s v="Week 16"/>
    <s v="Northern"/>
    <s v="Nasarawa"/>
    <s v="Karu"/>
    <s v="Karu"/>
    <s v="Mararaba Gurku"/>
    <x v="1"/>
    <s v="Cluster +"/>
    <s v="Walk-in Counseling"/>
    <s v="ZAINAB AHMED"/>
    <d v="2018-08-02T00:00:00"/>
    <n v="2"/>
    <x v="4"/>
    <x v="0"/>
    <d v="2018-08-02T00:00:00"/>
    <s v="NA/KA/MA/ZA/RA/02"/>
    <x v="0"/>
    <n v="19"/>
  </r>
  <r>
    <s v="Week 16"/>
    <s v="Northern"/>
    <s v="Nasarawa"/>
    <s v="Karu"/>
    <s v="Karu"/>
    <s v="Angwan Tiv"/>
    <x v="0"/>
    <s v="Cluster"/>
    <s v="LLH Class"/>
    <s v="LINDA CHIOMA OKAFOR"/>
    <d v="2018-08-04T00:00:00"/>
    <n v="4"/>
    <x v="4"/>
    <x v="0"/>
    <d v="2018-08-04T00:00:00"/>
    <s v="NA/KA/NK/LI/BL/02"/>
    <x v="1"/>
    <n v="16"/>
  </r>
  <r>
    <s v="Week 16"/>
    <s v="Northern"/>
    <s v="Nasarawa"/>
    <s v="Karu"/>
    <s v="Karu"/>
    <s v="Angwan Tiv"/>
    <x v="0"/>
    <s v="Cluster"/>
    <s v="LLH Class"/>
    <s v="BENEDICTA LUCKY"/>
    <d v="2018-08-04T00:00:00"/>
    <n v="4"/>
    <x v="4"/>
    <x v="0"/>
    <d v="2018-08-04T00:00:00"/>
    <s v="NA/KA/NK/BE/RH/01"/>
    <x v="1"/>
    <n v="18"/>
  </r>
  <r>
    <s v="Week 16"/>
    <s v="Northern"/>
    <s v="Nasarawa"/>
    <s v="Karu"/>
    <s v="Karu"/>
    <s v="Angwan Tiv"/>
    <x v="0"/>
    <s v="Cluster"/>
    <s v="LLH Class"/>
    <s v="PHOEBE BULUS"/>
    <d v="2018-08-04T00:00:00"/>
    <n v="4"/>
    <x v="4"/>
    <x v="0"/>
    <d v="2018-08-04T00:00:00"/>
    <s v="NA/KA/NK/PH/GR/01"/>
    <x v="1"/>
    <n v="15"/>
  </r>
  <r>
    <s v="Week 16"/>
    <s v="Northern"/>
    <s v="Nasarawa"/>
    <s v="Karu"/>
    <s v="Karu"/>
    <s v="Angwan Tiv"/>
    <x v="0"/>
    <s v="Cluster"/>
    <s v="LLH Class"/>
    <s v="ONYINYECHI UZOH"/>
    <d v="2018-08-04T00:00:00"/>
    <n v="4"/>
    <x v="4"/>
    <x v="0"/>
    <d v="2018-08-04T00:00:00"/>
    <s v="NA/KA/NK/ON/FA/02"/>
    <x v="1"/>
    <n v="15"/>
  </r>
  <r>
    <s v="Week 16"/>
    <s v="Northern"/>
    <s v="Nasarawa"/>
    <s v="Karu"/>
    <s v="Karu"/>
    <s v="Angwan Tiv"/>
    <x v="0"/>
    <s v="Cluster"/>
    <s v="LLH Class"/>
    <s v="EUNICE DARLINGTON"/>
    <d v="2018-08-04T00:00:00"/>
    <n v="4"/>
    <x v="4"/>
    <x v="0"/>
    <d v="2018-08-04T00:00:00"/>
    <s v="NA/KA/NK/EU/CH/01"/>
    <x v="1"/>
    <n v="15"/>
  </r>
  <r>
    <s v="Week 16"/>
    <s v="Northern"/>
    <s v="Nasarawa"/>
    <s v="Karu"/>
    <s v="Karu"/>
    <s v="Angwan Tiv"/>
    <x v="0"/>
    <s v="Cluster"/>
    <s v="LLH Class"/>
    <s v="FAVOUR MICAH"/>
    <d v="2018-08-04T00:00:00"/>
    <n v="4"/>
    <x v="4"/>
    <x v="0"/>
    <d v="2018-08-04T00:00:00"/>
    <s v="NA/KA/NK/FA/RO/05"/>
    <x v="1"/>
    <n v="15"/>
  </r>
  <r>
    <s v="Week 16"/>
    <s v="Northern"/>
    <s v="Nasarawa"/>
    <s v="Karu"/>
    <s v="Karu"/>
    <s v="Angwan Tiv"/>
    <x v="0"/>
    <s v="Cluster"/>
    <s v="LLH Class"/>
    <s v="HELEN IJEAMAKA"/>
    <d v="2018-08-04T00:00:00"/>
    <n v="4"/>
    <x v="4"/>
    <x v="0"/>
    <d v="2018-08-04T00:00:00"/>
    <s v="NA/KA/NK/HE/LI/02"/>
    <x v="1"/>
    <n v="15"/>
  </r>
  <r>
    <s v="Week 16"/>
    <s v="Northern"/>
    <s v="Nasarawa"/>
    <s v="Karu"/>
    <s v="Karu"/>
    <s v="Angwan Tiv"/>
    <x v="0"/>
    <s v="Cluster"/>
    <s v="LLH Class"/>
    <s v="MARY ZOHO"/>
    <d v="2018-08-04T00:00:00"/>
    <n v="4"/>
    <x v="4"/>
    <x v="0"/>
    <d v="2018-08-04T00:00:00"/>
    <s v="NA/KA/NK/MA/CH/02"/>
    <x v="1"/>
    <n v="15"/>
  </r>
  <r>
    <s v="Week 16"/>
    <s v="Northern"/>
    <s v="Nasarawa"/>
    <s v="Karu"/>
    <s v="Karu"/>
    <s v="Angwan Tiv"/>
    <x v="0"/>
    <s v="Cluster"/>
    <s v="LLH Class"/>
    <s v="DEBORAH DANJUMA"/>
    <d v="2018-08-04T00:00:00"/>
    <n v="4"/>
    <x v="4"/>
    <x v="0"/>
    <d v="2018-08-04T00:00:00"/>
    <s v="NA/KA/NK/DE/DI/03"/>
    <x v="1"/>
    <n v="17"/>
  </r>
  <r>
    <s v="Week 16"/>
    <s v="Northern"/>
    <s v="Nasarawa"/>
    <s v="Karu"/>
    <s v="Karu"/>
    <s v="Angwan Tiv"/>
    <x v="0"/>
    <s v="Cluster"/>
    <s v="LLH Class"/>
    <s v="DEBORAH ADEDOJA"/>
    <d v="2018-08-04T00:00:00"/>
    <n v="4"/>
    <x v="4"/>
    <x v="0"/>
    <d v="2018-08-04T00:00:00"/>
    <s v="NA/KA/NK/DE/GR/01"/>
    <x v="1"/>
    <n v="16"/>
  </r>
  <r>
    <s v="Week 16"/>
    <s v="Northern"/>
    <s v="Nasarawa"/>
    <s v="Karu"/>
    <s v="Karu"/>
    <s v="Angwan Tiv"/>
    <x v="0"/>
    <s v="Cluster"/>
    <s v="LLH Class"/>
    <s v="DIVINE EZEME CHIAMAKA"/>
    <d v="2018-08-04T00:00:00"/>
    <n v="4"/>
    <x v="4"/>
    <x v="0"/>
    <d v="2018-08-04T00:00:00"/>
    <s v="NA/KA/NK/DI/EU/01"/>
    <x v="1"/>
    <n v="15"/>
  </r>
  <r>
    <s v="Week 16"/>
    <s v="Northern"/>
    <s v="Nasarawa"/>
    <s v="Karu"/>
    <s v="Karu"/>
    <s v="Angwan Tiv"/>
    <x v="0"/>
    <s v="Cluster"/>
    <s v="LLH Class"/>
    <s v="LUCY AGIDI"/>
    <d v="2018-08-04T00:00:00"/>
    <n v="4"/>
    <x v="4"/>
    <x v="0"/>
    <d v="2018-08-04T00:00:00"/>
    <s v="NA/KA/NK/LU/LA/02"/>
    <x v="1"/>
    <n v="15"/>
  </r>
  <r>
    <s v="Week 16"/>
    <s v="Northern"/>
    <s v="Nasarawa"/>
    <s v="Karu"/>
    <s v="Karu"/>
    <s v="Angwan Tiv"/>
    <x v="0"/>
    <s v="Cluster"/>
    <s v="LLH Class"/>
    <s v="SONIA ABBAH"/>
    <d v="2018-08-04T00:00:00"/>
    <n v="4"/>
    <x v="4"/>
    <x v="0"/>
    <d v="2018-08-04T00:00:00"/>
    <s v="NA/KA/NK/SO/AU/01"/>
    <x v="1"/>
    <n v="15"/>
  </r>
  <r>
    <s v="Week 16"/>
    <s v="Northern"/>
    <s v="Nasarawa"/>
    <s v="Karu"/>
    <s v="Karu"/>
    <s v="Angwan Tiv"/>
    <x v="0"/>
    <s v="Cluster"/>
    <s v="LLH Class"/>
    <s v="EMMANUELLA MOSES"/>
    <d v="2018-08-04T00:00:00"/>
    <n v="4"/>
    <x v="4"/>
    <x v="0"/>
    <d v="2018-08-04T00:00:00"/>
    <s v="NA/KA/NK/EM/BL/01"/>
    <x v="1"/>
    <n v="16"/>
  </r>
  <r>
    <s v="Week 16"/>
    <s v="Northern"/>
    <s v="Nasarawa"/>
    <s v="Karu"/>
    <s v="Karu"/>
    <s v="Angwan Tiv"/>
    <x v="0"/>
    <s v="Cluster"/>
    <s v="LLH Class"/>
    <s v="BUKOLA OSUOLALE"/>
    <d v="2018-08-04T00:00:00"/>
    <n v="4"/>
    <x v="4"/>
    <x v="0"/>
    <d v="2018-08-04T00:00:00"/>
    <s v="NA/KA/NK/BU/AB/01"/>
    <x v="1"/>
    <n v="17"/>
  </r>
  <r>
    <s v="Week 16"/>
    <s v="Northern"/>
    <s v="Nasarawa"/>
    <s v="Karu"/>
    <s v="Karu"/>
    <s v="Angwan Tiv"/>
    <x v="0"/>
    <s v="Cluster"/>
    <s v="LLH Class"/>
    <s v="DORATHY NWAMONYE"/>
    <d v="2018-08-04T00:00:00"/>
    <n v="4"/>
    <x v="4"/>
    <x v="0"/>
    <d v="2018-08-04T00:00:00"/>
    <s v="NA/KA/NK/DO/RI/07"/>
    <x v="1"/>
    <n v="15"/>
  </r>
  <r>
    <s v="Week 16"/>
    <s v="Northern"/>
    <s v="Nasarawa"/>
    <s v="Karu"/>
    <s v="Karu"/>
    <s v="Angwan Tiv"/>
    <x v="0"/>
    <s v="Cluster"/>
    <s v="LLH Class"/>
    <s v="JANET EZEKIEL"/>
    <d v="2018-08-04T00:00:00"/>
    <n v="4"/>
    <x v="4"/>
    <x v="0"/>
    <d v="2018-08-04T00:00:00"/>
    <s v="NA/KA/NK/JA/HA/02"/>
    <x v="1"/>
    <n v="15"/>
  </r>
  <r>
    <s v="Week 16"/>
    <s v="Northern"/>
    <s v="Nasarawa"/>
    <s v="Karu"/>
    <s v="Karu"/>
    <s v="Angwan Tiv"/>
    <x v="0"/>
    <s v="Cluster"/>
    <s v="LLH Class"/>
    <s v="PRECIOUS BULUS"/>
    <d v="2018-08-04T00:00:00"/>
    <n v="4"/>
    <x v="4"/>
    <x v="0"/>
    <d v="2018-08-04T00:00:00"/>
    <s v="NA/KA/NK/PR/NA/03"/>
    <x v="1"/>
    <n v="15"/>
  </r>
  <r>
    <s v="Week 16"/>
    <s v="Northern"/>
    <s v="Nasarawa"/>
    <s v="Karu"/>
    <s v="Karu"/>
    <s v="Angwan Tiv"/>
    <x v="0"/>
    <s v="Cluster"/>
    <s v="LLH Class"/>
    <s v="VICTORIA ONUMAH"/>
    <d v="2018-08-04T00:00:00"/>
    <n v="4"/>
    <x v="4"/>
    <x v="0"/>
    <d v="2018-08-04T00:00:00"/>
    <s v="NA/KA/NK/VI/FA/07"/>
    <x v="1"/>
    <n v="15"/>
  </r>
  <r>
    <s v="Week 17"/>
    <s v="Northern"/>
    <s v="Nasarawa"/>
    <s v="Karu"/>
    <s v="Karu"/>
    <s v="Angwan Tiv"/>
    <x v="0"/>
    <s v="Cluster"/>
    <s v="Walk-in Counseling"/>
    <s v="ALICE EJEMBI"/>
    <d v="2018-08-06T00:00:00"/>
    <n v="6"/>
    <x v="4"/>
    <x v="0"/>
    <d v="2018-08-06T00:00:00"/>
    <s v="NA/KA/NK/AL/MO/03"/>
    <x v="0"/>
    <n v="19"/>
  </r>
  <r>
    <s v="Week 17"/>
    <s v="Northern"/>
    <s v="Nasarawa"/>
    <s v="Karu"/>
    <s v="Karu"/>
    <s v="Angwan Tiv"/>
    <x v="0"/>
    <s v="Cluster"/>
    <s v="Walk-in Counseling"/>
    <s v="JENNIFER KENETH"/>
    <d v="2018-08-09T00:00:00"/>
    <n v="9"/>
    <x v="4"/>
    <x v="0"/>
    <d v="2018-08-09T00:00:00"/>
    <s v="NA/KA/NK/JE/JU/01"/>
    <x v="0"/>
    <n v="16"/>
  </r>
  <r>
    <s v="Week 17"/>
    <s v="Northern"/>
    <s v="Nasarawa"/>
    <s v="Karu"/>
    <s v="Karu"/>
    <s v="Mararaba Gurku"/>
    <x v="1"/>
    <s v="Cluster +"/>
    <s v="Walk-in Counseling"/>
    <s v="BINTA MUSA"/>
    <d v="2018-08-07T00:00:00"/>
    <n v="7"/>
    <x v="4"/>
    <x v="0"/>
    <d v="2018-08-07T00:00:00"/>
    <s v="NA/KA/MA/BI/RU/04"/>
    <x v="0"/>
    <n v="19"/>
  </r>
  <r>
    <s v="Week 17"/>
    <s v="Northern"/>
    <s v="Nasarawa"/>
    <s v="Karu"/>
    <s v="Karu"/>
    <s v="Mararaba Gurku"/>
    <x v="1"/>
    <s v="Cluster +"/>
    <s v="Walk-in Counseling"/>
    <s v="AISHA ABDUL"/>
    <d v="2018-08-07T00:00:00"/>
    <n v="7"/>
    <x v="4"/>
    <x v="0"/>
    <d v="2018-08-07T00:00:00"/>
    <s v="NA/KA/MA/AI/RA/01"/>
    <x v="0"/>
    <n v="19"/>
  </r>
  <r>
    <s v="Week 17"/>
    <s v="Northern"/>
    <s v="Nasarawa"/>
    <s v="Karu"/>
    <s v="Karu"/>
    <s v="Mararaba Gurku"/>
    <x v="1"/>
    <s v="Cluster +"/>
    <s v="Matasa Matan Arewa"/>
    <s v="JAMILA YUSHAU"/>
    <d v="2018-08-07T00:00:00"/>
    <n v="7"/>
    <x v="4"/>
    <x v="0"/>
    <d v="2018-08-07T00:00:00"/>
    <s v="NA/KA/MA/JA/HA/02"/>
    <x v="2"/>
    <n v="19"/>
  </r>
  <r>
    <s v="Week 17"/>
    <s v="Northern"/>
    <s v="Nasarawa"/>
    <s v="Karu"/>
    <s v="Karu"/>
    <s v="Mararaba Gurku"/>
    <x v="1"/>
    <s v="Cluster +"/>
    <s v="Matasa Matan Arewa"/>
    <s v="KHADIJA JASULI"/>
    <d v="2018-08-07T00:00:00"/>
    <n v="7"/>
    <x v="4"/>
    <x v="0"/>
    <d v="2018-08-07T00:00:00"/>
    <s v="NA/KA/MA/KH/HA/03"/>
    <x v="2"/>
    <n v="19"/>
  </r>
  <r>
    <s v="Week 17"/>
    <s v="Northern"/>
    <s v="Nasarawa"/>
    <s v="Karu"/>
    <s v="Karu"/>
    <s v="Mararaba Gurku"/>
    <x v="1"/>
    <s v="Cluster +"/>
    <s v="Matasa Matan Arewa"/>
    <s v="MARIA ALIYU"/>
    <d v="2018-08-07T00:00:00"/>
    <n v="7"/>
    <x v="4"/>
    <x v="0"/>
    <d v="2018-08-07T00:00:00"/>
    <s v="NA/KA/MA/MA/HA/04"/>
    <x v="2"/>
    <n v="19"/>
  </r>
  <r>
    <s v="Week 17"/>
    <s v="Northern"/>
    <s v="Nasarawa"/>
    <s v="Karu"/>
    <s v="Karu"/>
    <s v="Mararaba Gurku"/>
    <x v="1"/>
    <s v="Cluster +"/>
    <s v="Matasa Matan Arewa"/>
    <s v="BALKISU YAKUBU"/>
    <d v="2018-08-07T00:00:00"/>
    <n v="7"/>
    <x v="4"/>
    <x v="0"/>
    <d v="2018-08-07T00:00:00"/>
    <s v="NA/KA/MA/BA/HA/04"/>
    <x v="2"/>
    <n v="18"/>
  </r>
  <r>
    <s v="Week 17"/>
    <s v="Northern"/>
    <s v="Nasarawa"/>
    <s v="Karu"/>
    <s v="Karu"/>
    <s v="Mararaba Gurku"/>
    <x v="1"/>
    <s v="Cluster +"/>
    <s v="Matasa Matan Arewa"/>
    <s v="HUSSAINA MUHAMMED"/>
    <d v="2018-08-07T00:00:00"/>
    <n v="7"/>
    <x v="4"/>
    <x v="0"/>
    <d v="2018-08-07T00:00:00"/>
    <s v="NA/KA/MA/HU/RA/06"/>
    <x v="2"/>
    <n v="18"/>
  </r>
  <r>
    <s v="Week 17"/>
    <s v="Northern"/>
    <s v="Nasarawa"/>
    <s v="Karu"/>
    <s v="Karu"/>
    <s v="Mararaba Gurku"/>
    <x v="1"/>
    <s v="Cluster +"/>
    <s v="Matasa Matan Arewa"/>
    <s v="ZAINAB ILIYASU"/>
    <d v="2018-08-07T00:00:00"/>
    <n v="7"/>
    <x v="4"/>
    <x v="0"/>
    <d v="2018-08-07T00:00:00"/>
    <s v="NA/KA/MA/ZA/FA/06"/>
    <x v="2"/>
    <n v="18"/>
  </r>
  <r>
    <s v="Week 17"/>
    <s v="Northern"/>
    <s v="Nasarawa"/>
    <s v="Karu"/>
    <s v="Karu"/>
    <s v="Mararaba Gurku"/>
    <x v="1"/>
    <s v="Cluster +"/>
    <s v="Matasa Matan Arewa"/>
    <s v="ZARAU MUSA"/>
    <d v="2018-08-07T00:00:00"/>
    <n v="7"/>
    <x v="4"/>
    <x v="0"/>
    <d v="2018-08-07T00:00:00"/>
    <s v="NA/KA/MA/ZA/SA/02"/>
    <x v="2"/>
    <n v="18"/>
  </r>
  <r>
    <s v="Week 17"/>
    <s v="Northern"/>
    <s v="Nasarawa"/>
    <s v="Karu"/>
    <s v="Karu"/>
    <s v="Mararaba Gurku"/>
    <x v="1"/>
    <s v="Cluster +"/>
    <s v="Matasa Matan Arewa"/>
    <s v="NAFISAT U. FARUQ"/>
    <d v="2018-08-07T00:00:00"/>
    <n v="7"/>
    <x v="4"/>
    <x v="0"/>
    <d v="2018-08-07T00:00:00"/>
    <s v="NA/KA/MA/NA/ZA/04"/>
    <x v="2"/>
    <n v="19"/>
  </r>
  <r>
    <s v="Week 17"/>
    <s v="Northern"/>
    <s v="Nasarawa"/>
    <s v="Karu"/>
    <s v="Karu"/>
    <s v="Mararaba Gurku"/>
    <x v="1"/>
    <s v="Cluster +"/>
    <s v="Matasa Matan Arewa"/>
    <s v="AISHA SHIHULA"/>
    <d v="2018-08-07T00:00:00"/>
    <n v="7"/>
    <x v="4"/>
    <x v="0"/>
    <d v="2018-08-07T00:00:00"/>
    <s v="NA/KA/MA/AI/AI/07"/>
    <x v="2"/>
    <n v="19"/>
  </r>
  <r>
    <s v="Week 17"/>
    <s v="Northern"/>
    <s v="Nasarawa"/>
    <s v="Karu"/>
    <s v="Karu"/>
    <s v="Mararaba Gurku"/>
    <x v="1"/>
    <s v="Cluster +"/>
    <s v="Matasa Matan Arewa"/>
    <s v="HAUWA ALIYU"/>
    <d v="2018-08-07T00:00:00"/>
    <n v="7"/>
    <x v="4"/>
    <x v="0"/>
    <d v="2018-08-07T00:00:00"/>
    <s v="NA/KA/MA/HA/FA/11"/>
    <x v="2"/>
    <n v="17"/>
  </r>
  <r>
    <s v="Week 17"/>
    <s v="Northern"/>
    <s v="Nasarawa"/>
    <s v="Karu"/>
    <s v="Karu"/>
    <s v="Mararaba Gurku"/>
    <x v="1"/>
    <s v="Cluster +"/>
    <s v="Matasa Matan Arewa"/>
    <s v="FATIMA MUSA"/>
    <d v="2018-08-07T00:00:00"/>
    <n v="7"/>
    <x v="4"/>
    <x v="0"/>
    <d v="2018-08-07T00:00:00"/>
    <s v="NA/KA/MA/FA/HA/05"/>
    <x v="2"/>
    <n v="19"/>
  </r>
  <r>
    <s v="Week 17"/>
    <s v="Northern"/>
    <s v="Nasarawa"/>
    <s v="Karu"/>
    <s v="Karu"/>
    <s v="Mararaba Gurku"/>
    <x v="1"/>
    <s v="Cluster +"/>
    <s v="Matasa Matan Arewa"/>
    <s v="RUKAIYA MOHAMMED"/>
    <d v="2018-08-08T00:00:00"/>
    <n v="8"/>
    <x v="4"/>
    <x v="0"/>
    <d v="2018-08-08T00:00:00"/>
    <s v="NA/KA/MA/RU/AS/03"/>
    <x v="2"/>
    <n v="19"/>
  </r>
  <r>
    <s v="Week 17"/>
    <s v="Northern"/>
    <s v="Nasarawa"/>
    <s v="Karu"/>
    <s v="Karu"/>
    <s v="Mararaba Gurku"/>
    <x v="1"/>
    <s v="Cluster +"/>
    <s v="Matasa Matan Arewa"/>
    <s v="HAJARA MOHAMMED"/>
    <d v="2018-08-08T00:00:00"/>
    <n v="8"/>
    <x v="4"/>
    <x v="0"/>
    <d v="2018-08-08T00:00:00"/>
    <s v="NA/KA/MA/HA/AI/01"/>
    <x v="2"/>
    <n v="19"/>
  </r>
  <r>
    <s v="Week 17"/>
    <s v="Northern"/>
    <s v="Nasarawa"/>
    <s v="Karu"/>
    <s v="Karu"/>
    <s v="Mararaba Gurku"/>
    <x v="1"/>
    <s v="Cluster +"/>
    <s v="Matasa Matan Arewa"/>
    <s v="MARYAM ISAH"/>
    <d v="2018-08-08T00:00:00"/>
    <n v="8"/>
    <x v="4"/>
    <x v="0"/>
    <d v="2018-08-08T00:00:00"/>
    <s v="NA/KA/MA/MA/AI/02"/>
    <x v="2"/>
    <n v="19"/>
  </r>
  <r>
    <s v="Week 17"/>
    <s v="Northern"/>
    <s v="Nasarawa"/>
    <s v="Karu"/>
    <s v="Karu"/>
    <s v="Mararaba Gurku"/>
    <x v="1"/>
    <s v="Cluster +"/>
    <s v="Matasa Matan Arewa"/>
    <s v="ZAINAB SULEIMAN"/>
    <d v="2018-08-08T00:00:00"/>
    <n v="8"/>
    <x v="4"/>
    <x v="0"/>
    <d v="2018-08-08T00:00:00"/>
    <s v="NA/KA/MA/ZA/HA/04"/>
    <x v="2"/>
    <n v="18"/>
  </r>
  <r>
    <s v="Week 17"/>
    <s v="Northern"/>
    <s v="Nasarawa"/>
    <s v="Karu"/>
    <s v="Karu"/>
    <s v="Mararaba Gurku"/>
    <x v="1"/>
    <s v="Cluster +"/>
    <s v="Matasa Matan Arewa"/>
    <s v="FATIMA B. ABDULLAHI"/>
    <d v="2018-08-08T00:00:00"/>
    <n v="8"/>
    <x v="4"/>
    <x v="0"/>
    <d v="2018-08-08T00:00:00"/>
    <s v="NA/KA/MA/FA/HA/01"/>
    <x v="2"/>
    <n v="19"/>
  </r>
  <r>
    <s v="Week 17"/>
    <s v="Northern"/>
    <s v="Nasarawa"/>
    <s v="Karu"/>
    <s v="Karu"/>
    <s v="Mararaba Gurku"/>
    <x v="1"/>
    <s v="Cluster +"/>
    <s v="Matasa Matan Arewa"/>
    <s v="HALIMA YAHAYA"/>
    <d v="2018-08-08T00:00:00"/>
    <n v="8"/>
    <x v="4"/>
    <x v="0"/>
    <d v="2018-08-08T00:00:00"/>
    <s v="NA/KA/MA/HA/HA/04"/>
    <x v="2"/>
    <n v="19"/>
  </r>
  <r>
    <s v="Week 17"/>
    <s v="Northern"/>
    <s v="Nasarawa"/>
    <s v="Karu"/>
    <s v="Karu"/>
    <s v="Mararaba Gurku"/>
    <x v="1"/>
    <s v="Cluster +"/>
    <s v="Walk-in Counseling"/>
    <s v="ZANATU USMAN"/>
    <d v="2018-08-09T00:00:00"/>
    <n v="9"/>
    <x v="4"/>
    <x v="0"/>
    <d v="2018-08-09T00:00:00"/>
    <s v="NA/KA/MA/ZA/ZA/02"/>
    <x v="0"/>
    <n v="19"/>
  </r>
  <r>
    <s v="Week 17"/>
    <s v="Northern"/>
    <s v="Nasarawa"/>
    <s v="Karu"/>
    <s v="Karu"/>
    <s v="Mararaba Gurku"/>
    <x v="1"/>
    <s v="Cluster +"/>
    <s v="Walk-in Counseling"/>
    <s v="RUKAIYA MOHAMMED ABDULLAHI"/>
    <d v="2018-08-10T00:00:00"/>
    <n v="10"/>
    <x v="4"/>
    <x v="0"/>
    <d v="2018-08-10T00:00:00"/>
    <s v="NA/KA/MA/RU/AS/03"/>
    <x v="0"/>
    <n v="19"/>
  </r>
  <r>
    <s v="Week 17"/>
    <s v="Northern"/>
    <s v="Nasarawa"/>
    <s v="Karu"/>
    <s v="Karu"/>
    <s v="Angwan Tiv"/>
    <x v="0"/>
    <s v="Cluster"/>
    <s v="LLH Class"/>
    <s v="RUTH AGBEM"/>
    <d v="2018-08-11T00:00:00"/>
    <n v="11"/>
    <x v="4"/>
    <x v="0"/>
    <d v="2018-08-11T00:00:00"/>
    <s v="NA/KA/NK/RU/MA/01"/>
    <x v="1"/>
    <n v="15"/>
  </r>
  <r>
    <s v="Week 17"/>
    <s v="Northern"/>
    <s v="Nasarawa"/>
    <s v="Karu"/>
    <s v="Karu"/>
    <s v="Angwan Tiv"/>
    <x v="0"/>
    <s v="Cluster"/>
    <s v="LLH Class"/>
    <s v="EUNICE FEMI"/>
    <d v="2018-08-11T00:00:00"/>
    <n v="11"/>
    <x v="4"/>
    <x v="0"/>
    <d v="2018-08-11T00:00:00"/>
    <s v="NA/KA/NK/EU/AL/01"/>
    <x v="1"/>
    <n v="15"/>
  </r>
  <r>
    <s v="Week 17"/>
    <s v="Northern"/>
    <s v="Nasarawa"/>
    <s v="Karu"/>
    <s v="Karu"/>
    <s v="Angwan Tiv"/>
    <x v="0"/>
    <s v="Cluster"/>
    <s v="LLH Class"/>
    <s v="PEACE UGWU"/>
    <d v="2018-08-11T00:00:00"/>
    <n v="11"/>
    <x v="4"/>
    <x v="0"/>
    <d v="2018-08-11T00:00:00"/>
    <s v="NA/KA/NK/PE/IJ/02"/>
    <x v="1"/>
    <n v="16"/>
  </r>
  <r>
    <s v="Week 17"/>
    <s v="Northern"/>
    <s v="Nasarawa"/>
    <s v="Karu"/>
    <s v="Karu"/>
    <s v="Angwan Tiv"/>
    <x v="0"/>
    <s v="Cluster"/>
    <s v="LLH Class"/>
    <s v="REJOICE TANKO"/>
    <d v="2018-08-11T00:00:00"/>
    <n v="11"/>
    <x v="4"/>
    <x v="0"/>
    <d v="2018-08-11T00:00:00"/>
    <s v="NA/KA/NK/RE/SA/02"/>
    <x v="1"/>
    <n v="17"/>
  </r>
  <r>
    <s v="Week 17"/>
    <s v="Northern"/>
    <s v="Nasarawa"/>
    <s v="Karu"/>
    <s v="Karu"/>
    <s v="Angwan Tiv"/>
    <x v="0"/>
    <s v="Cluster"/>
    <s v="LLH Class"/>
    <s v="JOY EZE"/>
    <d v="2018-08-11T00:00:00"/>
    <n v="11"/>
    <x v="4"/>
    <x v="0"/>
    <d v="2018-08-11T00:00:00"/>
    <s v="NA/KA/NK/JO/MA/01"/>
    <x v="1"/>
    <n v="15"/>
  </r>
  <r>
    <s v="Week 17"/>
    <s v="Northern"/>
    <s v="Nasarawa"/>
    <s v="Karu"/>
    <s v="Karu"/>
    <s v="Angwan Tiv"/>
    <x v="0"/>
    <s v="Cluster"/>
    <s v="LLH Class"/>
    <s v="AGATHA TERSUGH"/>
    <d v="2018-08-11T00:00:00"/>
    <n v="11"/>
    <x v="4"/>
    <x v="0"/>
    <d v="2018-08-11T00:00:00"/>
    <s v="NA/KA/NK/AG/IM/03"/>
    <x v="1"/>
    <n v="17"/>
  </r>
  <r>
    <s v="Week 17"/>
    <s v="Northern"/>
    <s v="Nasarawa"/>
    <s v="Karu"/>
    <s v="Karu"/>
    <s v="Angwan Tiv"/>
    <x v="0"/>
    <s v="Cluster"/>
    <s v="LLH Class"/>
    <s v="AYOMIDE JOSEPH"/>
    <d v="2018-08-11T00:00:00"/>
    <n v="11"/>
    <x v="4"/>
    <x v="0"/>
    <d v="2018-08-11T00:00:00"/>
    <s v="NA/KA/NK/AY/AB/04"/>
    <x v="1"/>
    <n v="15"/>
  </r>
  <r>
    <s v="Week 17"/>
    <s v="Northern"/>
    <s v="Nasarawa"/>
    <s v="Karu"/>
    <s v="Karu"/>
    <s v="Angwan Tiv"/>
    <x v="0"/>
    <s v="Cluster"/>
    <s v="LLH Class"/>
    <s v="RUTH KUSA"/>
    <d v="2018-08-11T00:00:00"/>
    <n v="11"/>
    <x v="4"/>
    <x v="0"/>
    <d v="2018-08-11T00:00:00"/>
    <s v="NA/KA/NK/RU/FR/06"/>
    <x v="1"/>
    <n v="15"/>
  </r>
  <r>
    <s v="Week 17"/>
    <s v="Northern"/>
    <s v="Nasarawa"/>
    <s v="Karu"/>
    <s v="Karu"/>
    <s v="Angwan Tiv"/>
    <x v="0"/>
    <s v="Cluster"/>
    <s v="LLH Class"/>
    <s v="DEBORAH ADEDOJA"/>
    <d v="2018-08-11T00:00:00"/>
    <n v="11"/>
    <x v="4"/>
    <x v="0"/>
    <d v="2018-08-11T00:00:00"/>
    <s v="NA/KA/NK/DE/GR/01"/>
    <x v="1"/>
    <n v="16"/>
  </r>
  <r>
    <s v="Week 17"/>
    <s v="Northern"/>
    <s v="Nasarawa"/>
    <s v="Karu"/>
    <s v="Karu"/>
    <s v="Angwan Tiv"/>
    <x v="0"/>
    <s v="Cluster"/>
    <s v="Walk-in Counseling"/>
    <s v="JENNIFER KENNETH"/>
    <d v="2018-08-11T00:00:00"/>
    <n v="11"/>
    <x v="4"/>
    <x v="0"/>
    <d v="2018-08-11T00:00:00"/>
    <s v="NA/KA/NK/JE/JU/01"/>
    <x v="0"/>
    <n v="16"/>
  </r>
  <r>
    <s v="Week 18"/>
    <s v="Northern"/>
    <s v="Nasarawa"/>
    <s v="Karu"/>
    <s v="Karu"/>
    <s v="Angwan Tiv"/>
    <x v="0"/>
    <s v="Cluster"/>
    <s v="Walk-in Counseling"/>
    <s v="SARAH DAVID"/>
    <d v="2018-08-17T00:00:00"/>
    <n v="17"/>
    <x v="4"/>
    <x v="0"/>
    <d v="2018-08-17T00:00:00"/>
    <s v="NA/KA/NK/SA/ES/04"/>
    <x v="0"/>
    <n v="15"/>
  </r>
  <r>
    <s v="Week 18"/>
    <s v="Northern"/>
    <s v="Nasarawa"/>
    <s v="Karu"/>
    <s v="Karu"/>
    <s v="Mararaba Gurku"/>
    <x v="1"/>
    <s v="Cluster +"/>
    <s v="Walk-in Counseling"/>
    <s v="HASSANA UMAR"/>
    <s v="13/08/2018"/>
    <n v="13"/>
    <x v="4"/>
    <x v="0"/>
    <d v="2018-08-13T00:00:00"/>
    <s v="NA/KA/MA/HA/MA/08"/>
    <x v="0"/>
    <n v="18"/>
  </r>
  <r>
    <s v="Week 18"/>
    <s v="Northern"/>
    <s v="Nasarawa"/>
    <s v="Karu"/>
    <s v="Karu"/>
    <s v="Mararaba Gurku"/>
    <x v="1"/>
    <s v="Cluster +"/>
    <s v="Walk-in Counseling"/>
    <s v="SUMAIYA JEFAR"/>
    <s v="13/08/2018"/>
    <n v="13"/>
    <x v="4"/>
    <x v="0"/>
    <d v="2018-08-13T00:00:00"/>
    <s v="NA/KA/MA/SU/KH/01"/>
    <x v="0"/>
    <n v="16"/>
  </r>
  <r>
    <s v="Week 18"/>
    <s v="Northern"/>
    <s v="Nasarawa"/>
    <s v="Karu"/>
    <s v="Karu"/>
    <s v="Mararaba Gurku"/>
    <x v="1"/>
    <s v="Cluster +"/>
    <s v="Walk-in Counseling"/>
    <s v="ZAINAB MUSA"/>
    <s v="16/08/2018"/>
    <n v="16"/>
    <x v="4"/>
    <x v="0"/>
    <d v="2018-08-16T00:00:00"/>
    <s v="NA/KA/MA/ZA/AI/01"/>
    <x v="0"/>
    <n v="19"/>
  </r>
  <r>
    <s v="Week 18"/>
    <s v="Northern"/>
    <s v="Nasarawa"/>
    <s v="Karu"/>
    <s v="Karu"/>
    <s v="Mararaba Gurku"/>
    <x v="1"/>
    <s v="Cluster +"/>
    <s v="Walk-in Counseling"/>
    <s v="ANITA UCHENNA"/>
    <s v="16/08/2018"/>
    <n v="16"/>
    <x v="4"/>
    <x v="0"/>
    <d v="2018-08-16T00:00:00"/>
    <s v="NA/KA/MA/AN/KA/05"/>
    <x v="0"/>
    <n v="18"/>
  </r>
  <r>
    <s v="Week 18"/>
    <s v="Northern"/>
    <s v="Nasarawa"/>
    <s v="Karu"/>
    <s v="Karu"/>
    <s v="Angwan Tiv"/>
    <x v="0"/>
    <s v="Cluster"/>
    <s v="LLH Class"/>
    <s v="GRACE N. BABA"/>
    <d v="2018-08-18T00:00:00"/>
    <n v="18"/>
    <x v="4"/>
    <x v="0"/>
    <d v="2018-08-18T00:00:00"/>
    <s v="NA/KA/NK/GR/BA/04"/>
    <x v="1"/>
    <n v="15"/>
  </r>
  <r>
    <s v="Week 18"/>
    <s v="Northern"/>
    <s v="Nasarawa"/>
    <s v="Karu"/>
    <s v="Karu"/>
    <s v="Angwan Tiv"/>
    <x v="0"/>
    <s v="Cluster"/>
    <s v="LLH Class"/>
    <s v="AGATHA TERSUGH"/>
    <d v="2018-08-18T00:00:00"/>
    <n v="18"/>
    <x v="4"/>
    <x v="0"/>
    <d v="2018-08-18T00:00:00"/>
    <s v="NA/KA/NK/AG/IM/03"/>
    <x v="1"/>
    <n v="17"/>
  </r>
  <r>
    <s v="Week 18"/>
    <s v="Northern"/>
    <s v="Nasarawa"/>
    <s v="Karu"/>
    <s v="Karu"/>
    <s v="Angwan Tiv"/>
    <x v="0"/>
    <s v="Cluster"/>
    <s v="LLH Class"/>
    <s v="SANDRA AJIVA"/>
    <d v="2018-08-18T00:00:00"/>
    <n v="18"/>
    <x v="4"/>
    <x v="0"/>
    <d v="2018-08-18T00:00:00"/>
    <s v="NA/KA/NK/SA/BR/01"/>
    <x v="1"/>
    <n v="15"/>
  </r>
  <r>
    <s v="Week 19"/>
    <s v="Northern"/>
    <s v="Nasarawa"/>
    <s v="Karu"/>
    <s v="Karu"/>
    <s v="Mararaba Gurku"/>
    <x v="1"/>
    <s v="Cluster +"/>
    <s v="Walk-in Counseling"/>
    <s v="NANCY YONANA"/>
    <s v="23/08/2018"/>
    <n v="23"/>
    <x v="4"/>
    <x v="0"/>
    <d v="2018-08-23T00:00:00"/>
    <s v="NA/KA/MA/NA/TI/02"/>
    <x v="0"/>
    <n v="19"/>
  </r>
  <r>
    <s v="Week 19"/>
    <s v="Northern"/>
    <s v="Nasarawa"/>
    <s v="Karu"/>
    <s v="Karu"/>
    <s v="Mararaba Gurku"/>
    <x v="1"/>
    <s v="Cluster +"/>
    <s v="Walk-in Counseling"/>
    <s v="MARY JERRY"/>
    <s v="23/08/2018"/>
    <n v="23"/>
    <x v="4"/>
    <x v="0"/>
    <d v="2018-08-23T00:00:00"/>
    <s v="NA/KA/MA/MA/MA/03"/>
    <x v="0"/>
    <n v="18"/>
  </r>
  <r>
    <s v="Week 19"/>
    <s v="Northern"/>
    <s v="Nasarawa"/>
    <s v="Karu"/>
    <s v="Karu"/>
    <s v="Angwan Tiv"/>
    <x v="0"/>
    <s v="Cluster"/>
    <s v="Walk-in Counseling"/>
    <s v="LUCY PATRICK"/>
    <s v="24/08/2018"/>
    <n v="24"/>
    <x v="4"/>
    <x v="0"/>
    <d v="2018-08-24T00:00:00"/>
    <s v="NA/KA/NK/LU/RE/01"/>
    <x v="0"/>
    <n v="19"/>
  </r>
  <r>
    <s v="Week 19"/>
    <s v="Northern"/>
    <s v="Nasarawa"/>
    <s v="Karu"/>
    <s v="Karu"/>
    <s v="Angwan Tiv"/>
    <x v="0"/>
    <s v="Cluster"/>
    <s v="Walk-in Counseling"/>
    <s v="CECILIA EKUNKE"/>
    <s v="25/08/2018"/>
    <n v="25"/>
    <x v="4"/>
    <x v="0"/>
    <d v="2018-08-25T00:00:00"/>
    <s v="NA/KA/NK/CE/MA/03"/>
    <x v="0"/>
    <n v="15"/>
  </r>
  <r>
    <s v="Week 19"/>
    <s v="Northern"/>
    <s v="Nasarawa"/>
    <s v="Karu"/>
    <s v="Karu"/>
    <s v="Angwan Tiv"/>
    <x v="0"/>
    <s v="Cluster"/>
    <s v="Walk-in Counseling"/>
    <s v="RUTH OLADIMEJI"/>
    <s v="25/08/2018"/>
    <n v="25"/>
    <x v="4"/>
    <x v="0"/>
    <d v="2018-08-25T00:00:00"/>
    <s v="NA/KA/NK/RU/JE/04"/>
    <x v="0"/>
    <n v="19"/>
  </r>
  <r>
    <s v="Week 19"/>
    <s v="Northern"/>
    <s v="Nasarawa"/>
    <s v="Karu"/>
    <s v="Karu"/>
    <s v="Angwan Tiv"/>
    <x v="0"/>
    <s v="Cluster"/>
    <s v="Walk-in Counseling"/>
    <s v="PRECIOUS IHEONU"/>
    <s v="25/08/2018"/>
    <n v="25"/>
    <x v="4"/>
    <x v="0"/>
    <d v="2018-08-25T00:00:00"/>
    <s v="NA/KA/NK/PR/BE/04"/>
    <x v="0"/>
    <n v="15"/>
  </r>
  <r>
    <s v="Week 19"/>
    <s v="Northern"/>
    <s v="Nasarawa"/>
    <s v="Karu"/>
    <s v="Karu"/>
    <s v="Angwan Tiv"/>
    <x v="0"/>
    <s v="Cluster"/>
    <s v="LLH Class"/>
    <s v="HOPE EMMANUEL"/>
    <s v="25/08/2018"/>
    <n v="25"/>
    <x v="4"/>
    <x v="0"/>
    <d v="2018-08-25T00:00:00"/>
    <s v="NA/KA/NK/HO/VI/03"/>
    <x v="1"/>
    <n v="18"/>
  </r>
  <r>
    <s v="Week 19"/>
    <s v="Northern"/>
    <s v="Nasarawa"/>
    <s v="Karu"/>
    <s v="Karu"/>
    <s v="Angwan Tiv"/>
    <x v="0"/>
    <s v="Cluster"/>
    <s v="LLH Class"/>
    <s v="SARAH NICHOLAS"/>
    <s v="25/08/2018"/>
    <n v="25"/>
    <x v="4"/>
    <x v="0"/>
    <d v="2018-08-25T00:00:00"/>
    <s v="NA/KA/NK/SA/MA/02"/>
    <x v="1"/>
    <n v="15"/>
  </r>
  <r>
    <s v="Week 19"/>
    <s v="Northern"/>
    <s v="Nasarawa"/>
    <s v="Karu"/>
    <s v="Karu"/>
    <s v="Angwan Tiv"/>
    <x v="0"/>
    <s v="Cluster"/>
    <s v="LLH Class"/>
    <s v="AGATHA TERSUGH"/>
    <s v="25/08/2018"/>
    <n v="25"/>
    <x v="4"/>
    <x v="0"/>
    <d v="2018-08-25T00:00:00"/>
    <s v="NA/KA/NK/AG/IM/03"/>
    <x v="1"/>
    <n v="17"/>
  </r>
  <r>
    <s v="Week 19"/>
    <s v="Northern"/>
    <s v="Nasarawa"/>
    <s v="Karu"/>
    <s v="Karu"/>
    <s v="Angwan Tiv"/>
    <x v="0"/>
    <s v="Cluster"/>
    <s v="LLH Class"/>
    <s v="RUTH KUSA"/>
    <s v="25/08/2018"/>
    <n v="25"/>
    <x v="4"/>
    <x v="0"/>
    <d v="2018-08-25T00:00:00"/>
    <s v="NA/KA/NK/RU/FR/06"/>
    <x v="1"/>
    <n v="15"/>
  </r>
  <r>
    <s v="Week 19"/>
    <s v="Northern"/>
    <s v="Nasarawa"/>
    <s v="Karu"/>
    <s v="Karu"/>
    <s v="Angwan Tiv"/>
    <x v="0"/>
    <s v="Cluster"/>
    <s v="LLH Class"/>
    <s v="SANDRA AJIVA"/>
    <s v="25/08/2018"/>
    <n v="25"/>
    <x v="4"/>
    <x v="0"/>
    <d v="2018-08-25T00:00:00"/>
    <s v="NA/KA/NK/SA/BR/01"/>
    <x v="1"/>
    <n v="15"/>
  </r>
  <r>
    <s v="Week 20"/>
    <s v="Northern"/>
    <s v="Nasarawa"/>
    <s v="Karu"/>
    <s v="Karu"/>
    <s v="Mararaba Gurku"/>
    <x v="1"/>
    <s v="Cluster +"/>
    <s v="Walk-in Counseling"/>
    <s v="HAUWA SULEIMAN"/>
    <s v="28/08/2018"/>
    <n v="28"/>
    <x v="4"/>
    <x v="0"/>
    <d v="2018-08-28T00:00:00"/>
    <s v="NA/KA/MA/HA/MA/02"/>
    <x v="0"/>
    <n v="19"/>
  </r>
  <r>
    <s v="Week 20"/>
    <s v="Northern"/>
    <s v="Nasarawa"/>
    <s v="Karu"/>
    <s v="Karu"/>
    <s v="Mararaba Gurku"/>
    <x v="1"/>
    <s v="Cluster +"/>
    <s v="Walk-in Counseling"/>
    <s v="FAVOUR OLA"/>
    <s v="29/08/2018"/>
    <n v="29"/>
    <x v="4"/>
    <x v="0"/>
    <d v="2018-08-29T00:00:00"/>
    <s v="NA/KA/MA/FA/TI/04"/>
    <x v="0"/>
    <n v="19"/>
  </r>
  <r>
    <s v="Week 20"/>
    <s v="Northern"/>
    <s v="Nasarawa"/>
    <s v="Karu"/>
    <s v="Karu"/>
    <s v="Mararaba Gurku"/>
    <x v="1"/>
    <s v="Cluster +"/>
    <s v="Walk-in Counseling"/>
    <s v="ZULAIHAT ABDULLAHI"/>
    <s v="29/08/2018"/>
    <n v="29"/>
    <x v="4"/>
    <x v="0"/>
    <d v="2018-08-29T00:00:00"/>
    <s v="NA/KA/MA/ZU/HA/03"/>
    <x v="0"/>
    <n v="19"/>
  </r>
  <r>
    <s v="Week 20"/>
    <s v="Northern"/>
    <s v="Nasarawa"/>
    <s v="Karu"/>
    <s v="Karu"/>
    <s v="Mararaba Gurku"/>
    <x v="1"/>
    <s v="Cluster +"/>
    <s v="Walk-in Counseling"/>
    <s v="ASMAU MOHAMMED"/>
    <s v="29/08/2018"/>
    <n v="29"/>
    <x v="4"/>
    <x v="0"/>
    <d v="2018-08-29T00:00:00"/>
    <s v="NA/KA/MA/AS/MA/02"/>
    <x v="0"/>
    <n v="19"/>
  </r>
  <r>
    <s v="Week 20"/>
    <s v="Northern"/>
    <s v="Nasarawa"/>
    <s v="Karu"/>
    <s v="Karu"/>
    <s v="Mararaba Gurku"/>
    <x v="1"/>
    <s v="Cluster +"/>
    <s v="Walk-in Counseling"/>
    <s v="KHADIJAT MOHAMMED"/>
    <s v="29/08/2018"/>
    <n v="29"/>
    <x v="4"/>
    <x v="0"/>
    <d v="2018-08-29T00:00:00"/>
    <s v="NA/KA/MA/KH/KH/10"/>
    <x v="0"/>
    <n v="18"/>
  </r>
  <r>
    <s v="Week 20"/>
    <s v="Northern"/>
    <s v="Nasarawa"/>
    <s v="Karu"/>
    <s v="Karu"/>
    <s v="Mararaba Gurku"/>
    <x v="1"/>
    <s v="Cluster +"/>
    <s v="Walk-in Counseling"/>
    <s v="BLESSING AGADA"/>
    <s v="30/08/2018"/>
    <n v="30"/>
    <x v="4"/>
    <x v="0"/>
    <d v="2018-08-30T00:00:00"/>
    <s v="NA/KA/MA/BL/JU/07"/>
    <x v="0"/>
    <n v="19"/>
  </r>
  <r>
    <s v="Week 20"/>
    <s v="Northern"/>
    <s v="Nasarawa"/>
    <s v="Karu"/>
    <s v="Karu"/>
    <s v="Angwan Tiv"/>
    <x v="0"/>
    <s v="Cluster"/>
    <s v="Walk-in Counseling"/>
    <s v="GRACE JOHN"/>
    <s v="30/08/2018"/>
    <n v="30"/>
    <x v="4"/>
    <x v="0"/>
    <d v="2018-08-30T00:00:00"/>
    <s v="NA/KA/NK/GR/JU/01"/>
    <x v="0"/>
    <n v="19"/>
  </r>
  <r>
    <s v="Week 20"/>
    <s v="Northern"/>
    <s v="Nasarawa"/>
    <s v="Karu"/>
    <s v="Karu"/>
    <s v="Angwan Tiv"/>
    <x v="0"/>
    <s v="Cluster"/>
    <s v="Walk-in Counseling"/>
    <s v="JOY AYEGBA"/>
    <s v="30/08/2018"/>
    <n v="30"/>
    <x v="4"/>
    <x v="0"/>
    <d v="2018-08-30T00:00:00"/>
    <s v="NA/KA/NK/JO/ES/03"/>
    <x v="0"/>
    <n v="15"/>
  </r>
  <r>
    <s v="Week 21"/>
    <s v="Northern"/>
    <s v="Nasarawa"/>
    <s v="Karu"/>
    <s v="Karu"/>
    <s v="Mararaba Gurku"/>
    <x v="1"/>
    <s v="Cluster +"/>
    <s v="Walk-in Counseling"/>
    <s v="FATIMAH ISIAKA"/>
    <d v="2018-09-04T00:00:00"/>
    <n v="4"/>
    <x v="5"/>
    <x v="0"/>
    <d v="2018-09-04T00:00:00"/>
    <s v="NA/KA/MA/FA/ZU/02"/>
    <x v="0"/>
    <n v="19"/>
  </r>
  <r>
    <s v="Week 21"/>
    <s v="Northern"/>
    <s v="Nasarawa"/>
    <s v="Karu"/>
    <s v="Karu"/>
    <s v="Mararaba Gurku"/>
    <x v="1"/>
    <s v="Cluster +"/>
    <s v="Walk-in Counseling"/>
    <s v="JEMILA ISIAKA"/>
    <d v="2018-09-04T00:00:00"/>
    <n v="4"/>
    <x v="5"/>
    <x v="0"/>
    <d v="2018-09-04T00:00:00"/>
    <s v="NA/KA/MA/JE/ZU/01"/>
    <x v="0"/>
    <n v="18"/>
  </r>
  <r>
    <s v="Week 21"/>
    <s v="Northern"/>
    <s v="Nasarawa"/>
    <s v="Karu"/>
    <s v="Karu"/>
    <s v="Mararaba Gurku"/>
    <x v="1"/>
    <s v="Cluster +"/>
    <s v="Matasa Matan Arewa"/>
    <s v="FEDIRECIA DANLADI"/>
    <d v="2018-09-07T00:00:00"/>
    <n v="7"/>
    <x v="5"/>
    <x v="0"/>
    <d v="2018-09-07T00:00:00"/>
    <s v="NA/KA/MA/FE/RA/08"/>
    <x v="2"/>
    <n v="19"/>
  </r>
  <r>
    <s v="Week 21"/>
    <s v="Northern"/>
    <s v="Nasarawa"/>
    <s v="Karu"/>
    <s v="Karu"/>
    <s v="Mararaba Gurku"/>
    <x v="1"/>
    <s v="Cluster +"/>
    <s v="Matasa Matan Arewa"/>
    <s v="AISHA MOHAMMED"/>
    <d v="2018-09-07T00:00:00"/>
    <n v="7"/>
    <x v="5"/>
    <x v="0"/>
    <d v="2018-09-07T00:00:00"/>
    <s v="NA/KA/MA/AI/HA/02"/>
    <x v="2"/>
    <n v="18"/>
  </r>
  <r>
    <s v="Week 21"/>
    <s v="Northern"/>
    <s v="Nasarawa"/>
    <s v="Karu"/>
    <s v="Karu"/>
    <s v="Mararaba Gurku"/>
    <x v="1"/>
    <s v="Cluster +"/>
    <s v="Matasa Matan Arewa"/>
    <s v="HAFSAT YUSUF"/>
    <d v="2018-09-07T00:00:00"/>
    <n v="7"/>
    <x v="5"/>
    <x v="0"/>
    <d v="2018-09-07T00:00:00"/>
    <s v="NA/KA/MA/HA/FA/04"/>
    <x v="2"/>
    <n v="19"/>
  </r>
  <r>
    <s v="Week 21"/>
    <s v="Northern"/>
    <s v="Nasarawa"/>
    <s v="Karu"/>
    <s v="Karu"/>
    <s v="Mararaba Gurku"/>
    <x v="1"/>
    <s v="Cluster +"/>
    <s v="Matasa Matan Arewa"/>
    <s v="ZAINAB MOHAMMED"/>
    <d v="2018-09-07T00:00:00"/>
    <n v="7"/>
    <x v="5"/>
    <x v="0"/>
    <d v="2018-09-07T00:00:00"/>
    <s v="NA/KA/MA/ZA/HA/01"/>
    <x v="2"/>
    <n v="19"/>
  </r>
  <r>
    <s v="Week 21"/>
    <s v="Northern"/>
    <s v="Nasarawa"/>
    <s v="Karu"/>
    <s v="Karu"/>
    <s v="Mararaba Gurku"/>
    <x v="1"/>
    <s v="Cluster +"/>
    <s v="Matasa Matan Arewa"/>
    <s v="RITA NANTIN"/>
    <d v="2018-09-07T00:00:00"/>
    <n v="7"/>
    <x v="5"/>
    <x v="0"/>
    <d v="2018-09-07T00:00:00"/>
    <s v="NA/KA/MA/RI/LI/04"/>
    <x v="2"/>
    <n v="19"/>
  </r>
  <r>
    <s v="Week 21"/>
    <s v="Northern"/>
    <s v="Nasarawa"/>
    <s v="Karu"/>
    <s v="Karu"/>
    <s v="Mararaba Gurku"/>
    <x v="1"/>
    <s v="Cluster +"/>
    <s v="Matasa Matan Arewa"/>
    <s v="ESTHER YAKSON"/>
    <d v="2018-09-07T00:00:00"/>
    <n v="7"/>
    <x v="5"/>
    <x v="0"/>
    <d v="2018-09-07T00:00:00"/>
    <s v="NA/KA/MA/ES/JU/08"/>
    <x v="2"/>
    <n v="19"/>
  </r>
  <r>
    <s v="Week 21"/>
    <s v="Northern"/>
    <s v="Nasarawa"/>
    <s v="Karu"/>
    <s v="Karu"/>
    <s v="Mararaba Gurku"/>
    <x v="1"/>
    <s v="Cluster +"/>
    <s v="Matasa Matan Arewa"/>
    <s v="FELICIA PAM"/>
    <d v="2018-09-07T00:00:00"/>
    <n v="7"/>
    <x v="5"/>
    <x v="0"/>
    <d v="2018-09-07T00:00:00"/>
    <s v="NA/KA/MA/FE/RO/04"/>
    <x v="2"/>
    <n v="19"/>
  </r>
  <r>
    <s v="Week 21"/>
    <s v="Northern"/>
    <s v="Nasarawa"/>
    <s v="Karu"/>
    <s v="Karu"/>
    <s v="Mararaba Gurku"/>
    <x v="1"/>
    <s v="Cluster +"/>
    <s v="Matasa Matan Arewa"/>
    <s v="PETRIN REUBEN"/>
    <d v="2018-09-07T00:00:00"/>
    <n v="7"/>
    <x v="5"/>
    <x v="0"/>
    <d v="2018-09-07T00:00:00"/>
    <s v="NA/KA/MA/PE/NA/04"/>
    <x v="2"/>
    <n v="19"/>
  </r>
  <r>
    <s v="Week 21"/>
    <s v="Northern"/>
    <s v="Nasarawa"/>
    <s v="Karu"/>
    <s v="Karu"/>
    <s v="Mararaba Gurku"/>
    <x v="1"/>
    <s v="Cluster +"/>
    <s v="Matasa Matan Arewa"/>
    <s v="MONICA BULUS"/>
    <d v="2018-09-07T00:00:00"/>
    <n v="7"/>
    <x v="5"/>
    <x v="0"/>
    <d v="2018-09-07T00:00:00"/>
    <s v="NA/KA/MA/MO/LA/02"/>
    <x v="2"/>
    <n v="19"/>
  </r>
  <r>
    <s v="Week 21"/>
    <s v="Northern"/>
    <s v="Nasarawa"/>
    <s v="Karu"/>
    <s v="Karu"/>
    <s v="Mararaba Gurku"/>
    <x v="1"/>
    <s v="Cluster +"/>
    <s v="Matasa Matan Arewa"/>
    <s v="HAUWA ABDULRAZAQ"/>
    <d v="2018-09-07T00:00:00"/>
    <n v="7"/>
    <x v="5"/>
    <x v="0"/>
    <d v="2018-09-07T00:00:00"/>
    <s v="NA/KA/MA/HA/MA/08"/>
    <x v="2"/>
    <n v="18"/>
  </r>
  <r>
    <s v="Week 21"/>
    <s v="Northern"/>
    <s v="Nasarawa"/>
    <s v="Karu"/>
    <s v="Karu"/>
    <s v="Angwan Tiv"/>
    <x v="0"/>
    <s v="Cluster"/>
    <s v="Walk-in Counseling"/>
    <s v="MARY ANDREW"/>
    <d v="2018-09-06T00:00:00"/>
    <n v="6"/>
    <x v="5"/>
    <x v="0"/>
    <d v="2018-09-06T00:00:00"/>
    <s v="NA/KA/NK/MA/SA/08"/>
    <x v="0"/>
    <n v="19"/>
  </r>
  <r>
    <s v="Week 21"/>
    <s v="Northern"/>
    <s v="Nasarawa"/>
    <s v="Karu"/>
    <s v="Karu"/>
    <s v="Angwan Tiv"/>
    <x v="0"/>
    <s v="Cluster"/>
    <s v="Walk-in Counseling"/>
    <s v="PAULINA AGADA"/>
    <d v="2018-09-06T00:00:00"/>
    <n v="6"/>
    <x v="5"/>
    <x v="0"/>
    <d v="2018-09-06T00:00:00"/>
    <s v="NA/KA/NK/PA/AL/03"/>
    <x v="0"/>
    <n v="19"/>
  </r>
  <r>
    <s v="Week 21"/>
    <s v="Northern"/>
    <s v="Nasarawa"/>
    <s v="Karu"/>
    <s v="Karu"/>
    <s v="Angwan Tiv"/>
    <x v="0"/>
    <s v="Cluster"/>
    <s v="Walk-in Counseling"/>
    <s v="RUTH ABU"/>
    <d v="2018-09-07T00:00:00"/>
    <n v="7"/>
    <x v="5"/>
    <x v="0"/>
    <d v="2018-09-07T00:00:00"/>
    <s v="NA/KA/NK/RU/CH/01"/>
    <x v="0"/>
    <n v="17"/>
  </r>
  <r>
    <s v="Week 21"/>
    <s v="Northern"/>
    <s v="Nasarawa"/>
    <s v="Karu"/>
    <s v="Karu"/>
    <s v="Angwan Tiv"/>
    <x v="0"/>
    <s v="Cluster"/>
    <s v="LLH Class"/>
    <s v="POSSIBLE BENJAMIN"/>
    <d v="2018-09-08T00:00:00"/>
    <n v="8"/>
    <x v="5"/>
    <x v="0"/>
    <d v="2018-09-08T00:00:00"/>
    <s v="NA/KA/NK/PO/CH/03"/>
    <x v="1"/>
    <n v="18"/>
  </r>
  <r>
    <s v="Week 21"/>
    <s v="Northern"/>
    <s v="Nasarawa"/>
    <s v="Karu"/>
    <s v="Karu"/>
    <s v="Angwan Tiv"/>
    <x v="0"/>
    <s v="Cluster"/>
    <s v="LLH Class"/>
    <s v="ABIGAIL OJOBO"/>
    <d v="2018-09-08T00:00:00"/>
    <n v="8"/>
    <x v="5"/>
    <x v="0"/>
    <d v="2018-09-08T00:00:00"/>
    <s v="NA/KA/NK/AB/JA/09"/>
    <x v="1"/>
    <n v="18"/>
  </r>
  <r>
    <s v="Week 21"/>
    <s v="Northern"/>
    <s v="Nasarawa"/>
    <s v="Karu"/>
    <s v="Karu"/>
    <s v="Angwan Tiv"/>
    <x v="0"/>
    <s v="Cluster"/>
    <s v="LLH Class"/>
    <s v="BLESSING MATTHEW"/>
    <d v="2018-09-08T00:00:00"/>
    <n v="8"/>
    <x v="5"/>
    <x v="0"/>
    <d v="2018-09-08T00:00:00"/>
    <s v="NA/KA/NK/BL/LA/03"/>
    <x v="1"/>
    <n v="15"/>
  </r>
  <r>
    <s v="Week 21"/>
    <s v="Northern"/>
    <s v="Nasarawa"/>
    <s v="Karu"/>
    <s v="Karu"/>
    <s v="Angwan Tiv"/>
    <x v="0"/>
    <s v="Cluster"/>
    <s v="LLH Class"/>
    <s v="OMOLADE NICHOLAS"/>
    <d v="2018-09-08T00:00:00"/>
    <n v="8"/>
    <x v="5"/>
    <x v="0"/>
    <d v="2018-09-08T00:00:00"/>
    <s v="NA/KA/NK/OM/CL/01"/>
    <x v="1"/>
    <n v="15"/>
  </r>
  <r>
    <s v="Week 21"/>
    <s v="Northern"/>
    <s v="Nasarawa"/>
    <s v="Karu"/>
    <s v="Karu"/>
    <s v="Angwan Tiv"/>
    <x v="0"/>
    <s v="Cluster"/>
    <s v="LLH Class"/>
    <s v="DAMILOLA AKINBOWALE"/>
    <d v="2018-09-08T00:00:00"/>
    <n v="8"/>
    <x v="5"/>
    <x v="0"/>
    <d v="2018-09-08T00:00:00"/>
    <s v="NA/KA/NK/DA/OM/02"/>
    <x v="1"/>
    <n v="15"/>
  </r>
  <r>
    <s v="Week 21"/>
    <s v="Northern"/>
    <s v="Nasarawa"/>
    <s v="Karu"/>
    <s v="Karu"/>
    <s v="Angwan Tiv"/>
    <x v="0"/>
    <s v="Cluster"/>
    <s v="LLH Class"/>
    <s v="ENIOLA AKINBOWALE"/>
    <d v="2018-09-08T00:00:00"/>
    <n v="8"/>
    <x v="5"/>
    <x v="0"/>
    <d v="2018-09-08T00:00:00"/>
    <s v="NA/KA/NK/EN/OM/03"/>
    <x v="1"/>
    <n v="15"/>
  </r>
  <r>
    <s v="Week 21"/>
    <s v="Northern"/>
    <s v="Nasarawa"/>
    <s v="Karu"/>
    <s v="Karu"/>
    <s v="Angwan Tiv"/>
    <x v="0"/>
    <s v="Cluster"/>
    <s v="LLH Class"/>
    <s v="RUTH ABU"/>
    <d v="2018-09-08T00:00:00"/>
    <n v="8"/>
    <x v="5"/>
    <x v="0"/>
    <d v="2018-09-08T00:00:00"/>
    <s v="NA/KA/NK/RU/CH/01"/>
    <x v="1"/>
    <n v="17"/>
  </r>
  <r>
    <s v="Week 22"/>
    <s v="Northern"/>
    <s v="Nasarawa"/>
    <s v="Karu"/>
    <s v="Karu"/>
    <s v="Mararaba Gurku"/>
    <x v="1"/>
    <s v="Cluster +"/>
    <s v="Matasa Matan Arewa"/>
    <s v="AMINA ISAH"/>
    <d v="2018-09-14T00:00:00"/>
    <n v="14"/>
    <x v="5"/>
    <x v="0"/>
    <d v="2018-09-14T00:00:00"/>
    <s v="NA/KA/MA/AM/SA/03"/>
    <x v="2"/>
    <n v="19"/>
  </r>
  <r>
    <s v="Week 22"/>
    <s v="Northern"/>
    <s v="Nasarawa"/>
    <s v="Karu"/>
    <s v="Karu"/>
    <s v="Mararaba Gurku"/>
    <x v="1"/>
    <s v="Cluster +"/>
    <s v="Matasa Matan Arewa"/>
    <s v="AISHA ABDULAZEEZ"/>
    <d v="2018-09-14T00:00:00"/>
    <n v="14"/>
    <x v="5"/>
    <x v="0"/>
    <d v="2018-09-14T00:00:00"/>
    <s v="NA/KA/MA/AI/BA/05"/>
    <x v="2"/>
    <n v="19"/>
  </r>
  <r>
    <s v="Week 22"/>
    <s v="Northern"/>
    <s v="Nasarawa"/>
    <s v="Karu"/>
    <s v="Karu"/>
    <s v="Mararaba Gurku"/>
    <x v="1"/>
    <s v="Cluster +"/>
    <s v="Matasa Matan Arewa"/>
    <s v="AZUMI EMMANUEL"/>
    <d v="2018-09-14T00:00:00"/>
    <n v="14"/>
    <x v="5"/>
    <x v="0"/>
    <d v="2018-09-14T00:00:00"/>
    <s v="NA/KA/MA/AZ/LA/06"/>
    <x v="2"/>
    <n v="19"/>
  </r>
  <r>
    <s v="Week 22"/>
    <s v="Northern"/>
    <s v="Nasarawa"/>
    <s v="Karu"/>
    <s v="Karu"/>
    <s v="Mararaba Gurku"/>
    <x v="1"/>
    <s v="Cluster +"/>
    <s v="Matasa Matan Arewa"/>
    <s v="FATIMA ABDULLAHI"/>
    <d v="2018-09-14T00:00:00"/>
    <n v="14"/>
    <x v="5"/>
    <x v="0"/>
    <d v="2018-09-14T00:00:00"/>
    <s v="NA/KA/MA/FA/AI/02"/>
    <x v="2"/>
    <n v="19"/>
  </r>
  <r>
    <s v="Week 22"/>
    <s v="Northern"/>
    <s v="Nasarawa"/>
    <s v="Karu"/>
    <s v="Karu"/>
    <s v="Mararaba Gurku"/>
    <x v="1"/>
    <s v="Cluster +"/>
    <s v="Matasa Matan Arewa"/>
    <s v="REBECCA MICAH"/>
    <d v="2018-09-14T00:00:00"/>
    <n v="14"/>
    <x v="5"/>
    <x v="0"/>
    <d v="2018-09-14T00:00:00"/>
    <s v="NA/KA/MA/RE/LA/05"/>
    <x v="2"/>
    <n v="19"/>
  </r>
  <r>
    <s v="Week 22"/>
    <s v="Northern"/>
    <s v="Nasarawa"/>
    <s v="Karu"/>
    <s v="Karu"/>
    <s v="Mararaba Gurku"/>
    <x v="1"/>
    <s v="Cluster +"/>
    <s v="Matasa Matan Arewa"/>
    <s v="FATIMA MOHAMMED "/>
    <d v="2018-09-14T00:00:00"/>
    <n v="14"/>
    <x v="5"/>
    <x v="0"/>
    <d v="2018-09-14T00:00:00"/>
    <s v="NA/KA/MA/FA/AM/03"/>
    <x v="2"/>
    <n v="16"/>
  </r>
  <r>
    <s v="Week 22"/>
    <s v="Northern"/>
    <s v="Nasarawa"/>
    <s v="Karu"/>
    <s v="Karu"/>
    <s v="Mararaba Gurku"/>
    <x v="1"/>
    <s v="Cluster +"/>
    <s v="Matasa Matan Arewa"/>
    <s v="AISHA ALI "/>
    <d v="2018-09-14T00:00:00"/>
    <n v="14"/>
    <x v="5"/>
    <x v="0"/>
    <d v="2018-09-14T00:00:00"/>
    <s v="NA/KA/MA/AI/YA/03"/>
    <x v="2"/>
    <n v="18"/>
  </r>
  <r>
    <s v="Week 22"/>
    <s v="Northern"/>
    <s v="Nasarawa"/>
    <s v="Karu"/>
    <s v="Karu"/>
    <s v="Mararaba Gurku"/>
    <x v="1"/>
    <s v="Cluster +"/>
    <s v="Matasa Matan Arewa"/>
    <s v="KHAUSAR SANUSI"/>
    <d v="2018-09-14T00:00:00"/>
    <n v="14"/>
    <x v="5"/>
    <x v="0"/>
    <d v="2018-09-14T00:00:00"/>
    <s v="NA/KA/MA/KH/HA/05"/>
    <x v="2"/>
    <n v="18"/>
  </r>
  <r>
    <s v="Week 22"/>
    <s v="Northern"/>
    <s v="Nasarawa"/>
    <s v="Karu"/>
    <s v="Karu"/>
    <s v="Mararaba Gurku"/>
    <x v="1"/>
    <s v="Cluster +"/>
    <s v="Matasa Matan Arewa"/>
    <s v="WASILA SANUSI"/>
    <d v="2018-09-14T00:00:00"/>
    <n v="14"/>
    <x v="5"/>
    <x v="0"/>
    <d v="2018-09-14T00:00:00"/>
    <s v="NA/KA/MA/WA/HA/03"/>
    <x v="2"/>
    <n v="19"/>
  </r>
  <r>
    <s v="Week 22"/>
    <s v="Northern"/>
    <s v="Nasarawa"/>
    <s v="Karu"/>
    <s v="Karu"/>
    <s v="Angwan Tiv"/>
    <x v="0"/>
    <s v="Cluster"/>
    <s v="LLH Class"/>
    <s v="MERCY ADAUDU"/>
    <d v="2018-09-15T00:00:00"/>
    <n v="15"/>
    <x v="5"/>
    <x v="0"/>
    <d v="2018-09-15T00:00:00"/>
    <s v="NA/KA/NK/ME/EL/01"/>
    <x v="1"/>
    <n v="19"/>
  </r>
  <r>
    <s v="Week 22"/>
    <s v="Northern"/>
    <s v="Nasarawa"/>
    <s v="Karu"/>
    <s v="Karu"/>
    <s v="Angwan Tiv"/>
    <x v="0"/>
    <s v="Cluster"/>
    <s v="LLH Class"/>
    <s v="REJOICE JOSEPH"/>
    <d v="2018-09-15T00:00:00"/>
    <n v="15"/>
    <x v="5"/>
    <x v="0"/>
    <d v="2018-09-15T00:00:00"/>
    <s v="NA/KA/NK/RE/SA/02"/>
    <x v="1"/>
    <n v="17"/>
  </r>
  <r>
    <s v="Week 22"/>
    <s v="Northern"/>
    <s v="Nasarawa"/>
    <s v="Karu"/>
    <s v="Karu"/>
    <s v="Angwan Tiv"/>
    <x v="0"/>
    <s v="Cluster"/>
    <s v="LLH Class"/>
    <s v="DAMILOLA AKINBOWALE"/>
    <d v="2018-09-15T00:00:00"/>
    <n v="15"/>
    <x v="5"/>
    <x v="0"/>
    <d v="2018-09-15T00:00:00"/>
    <s v="NA/KA/NK/DA/OM/02"/>
    <x v="1"/>
    <n v="15"/>
  </r>
  <r>
    <s v="Week 22"/>
    <s v="Northern"/>
    <s v="Nasarawa"/>
    <s v="Karu"/>
    <s v="Karu"/>
    <s v="Angwan Tiv"/>
    <x v="0"/>
    <s v="Cluster"/>
    <s v="LLH Class"/>
    <s v="OMOLADE NICHOLAS"/>
    <d v="2018-09-15T00:00:00"/>
    <n v="15"/>
    <x v="5"/>
    <x v="0"/>
    <d v="2018-09-15T00:00:00"/>
    <s v="NA/KA/NK/OM/CL/01"/>
    <x v="1"/>
    <n v="15"/>
  </r>
  <r>
    <s v="Week 22"/>
    <s v="Northern"/>
    <s v="Nasarawa"/>
    <s v="Karu"/>
    <s v="Karu"/>
    <s v="Angwan Tiv"/>
    <x v="0"/>
    <s v="Cluster"/>
    <s v="LLH Class"/>
    <s v="ENIOLA AKINBOWALE"/>
    <d v="2018-09-15T00:00:00"/>
    <n v="15"/>
    <x v="5"/>
    <x v="0"/>
    <d v="2018-09-15T00:00:00"/>
    <s v="NA/KA/NK/EN/OM/03"/>
    <x v="1"/>
    <n v="15"/>
  </r>
  <r>
    <s v="Week 22"/>
    <s v="Northern"/>
    <s v="Nasarawa"/>
    <s v="Karu"/>
    <s v="Karu"/>
    <s v="Angwan Tiv"/>
    <x v="0"/>
    <s v="Cluster"/>
    <s v="LLH Class"/>
    <s v="JOY DANJUMA"/>
    <d v="2018-09-15T00:00:00"/>
    <n v="15"/>
    <x v="5"/>
    <x v="0"/>
    <d v="2018-09-15T00:00:00"/>
    <s v="NA/KA/NK/JO/CL/02"/>
    <x v="1"/>
    <n v="18"/>
  </r>
  <r>
    <s v="Week 22"/>
    <s v="Northern"/>
    <s v="Nasarawa"/>
    <s v="Karu"/>
    <s v="Karu"/>
    <s v="Angwan Tiv"/>
    <x v="0"/>
    <s v="Cluster"/>
    <s v="LLH Class"/>
    <s v="CYNTHIA BULUS"/>
    <d v="2018-09-15T00:00:00"/>
    <n v="15"/>
    <x v="5"/>
    <x v="0"/>
    <d v="2018-09-15T00:00:00"/>
    <s v="NA/KA/NK/CY/IS/01"/>
    <x v="1"/>
    <n v="18"/>
  </r>
  <r>
    <s v="Week 22"/>
    <s v="Northern"/>
    <s v="Nasarawa"/>
    <s v="Karu"/>
    <s v="Karu"/>
    <s v="Angwan Tiv"/>
    <x v="0"/>
    <s v="Cluster"/>
    <s v="LLH Class"/>
    <s v="COMFORT STEPHEN"/>
    <d v="2018-09-15T00:00:00"/>
    <n v="15"/>
    <x v="5"/>
    <x v="0"/>
    <d v="2018-09-15T00:00:00"/>
    <s v="NA/KA/NK/CO/GR/02"/>
    <x v="1"/>
    <n v="18"/>
  </r>
  <r>
    <s v="Week 22"/>
    <s v="Northern"/>
    <s v="Nasarawa"/>
    <s v="Karu"/>
    <s v="Karu"/>
    <s v="Angwan Tiv"/>
    <x v="0"/>
    <s v="Cluster"/>
    <s v="LLH Class"/>
    <s v="ABIGAIL SAMUEL"/>
    <d v="2018-09-15T00:00:00"/>
    <n v="15"/>
    <x v="5"/>
    <x v="0"/>
    <d v="2018-09-15T00:00:00"/>
    <s v="NA/KA/NK/AB/TI/01"/>
    <x v="1"/>
    <n v="18"/>
  </r>
  <r>
    <s v="Week 22"/>
    <s v="Northern"/>
    <s v="Nasarawa"/>
    <s v="Karu"/>
    <s v="Karu"/>
    <s v="Angwan Tiv"/>
    <x v="0"/>
    <s v="Cluster"/>
    <s v="LLH Class"/>
    <s v="BEATRICE PAUL"/>
    <d v="2018-09-15T00:00:00"/>
    <n v="15"/>
    <x v="5"/>
    <x v="0"/>
    <d v="2018-09-15T00:00:00"/>
    <s v="NA/KA/NK/BE/WA/01"/>
    <x v="1"/>
    <n v="16"/>
  </r>
  <r>
    <s v="Week 22"/>
    <s v="Northern"/>
    <s v="Nasarawa"/>
    <s v="Karu"/>
    <s v="Karu"/>
    <s v="Angwan Tiv"/>
    <x v="0"/>
    <s v="Cluster"/>
    <s v="LLH Class"/>
    <s v="EJUMA EDOH"/>
    <d v="2018-09-15T00:00:00"/>
    <n v="15"/>
    <x v="5"/>
    <x v="0"/>
    <d v="2018-09-15T00:00:00"/>
    <s v="NA/KA/NK/EJ/MA/07"/>
    <x v="1"/>
    <n v="16"/>
  </r>
  <r>
    <s v="Week 22"/>
    <s v="Northern"/>
    <s v="Nasarawa"/>
    <s v="Karu"/>
    <s v="Karu"/>
    <s v="Angwan Tiv"/>
    <x v="0"/>
    <s v="Cluster"/>
    <s v="LLH Class"/>
    <s v="ESTHER SIMEON"/>
    <d v="2018-09-15T00:00:00"/>
    <n v="15"/>
    <x v="5"/>
    <x v="0"/>
    <d v="2018-09-15T00:00:00"/>
    <s v="NA/KA/NK/ES/PA/01"/>
    <x v="1"/>
    <n v="16"/>
  </r>
  <r>
    <s v="Week 22"/>
    <s v="Northern"/>
    <s v="Nasarawa"/>
    <s v="Karu"/>
    <s v="Karu"/>
    <s v="Angwan Tiv"/>
    <x v="0"/>
    <s v="Cluster"/>
    <s v="LLH Class"/>
    <s v="HANNAH LAWRENCE"/>
    <d v="2018-09-15T00:00:00"/>
    <n v="15"/>
    <x v="5"/>
    <x v="0"/>
    <d v="2018-09-15T00:00:00"/>
    <s v="NA/KA/NK/HA/HO/04"/>
    <x v="1"/>
    <n v="15"/>
  </r>
  <r>
    <s v="Week 22"/>
    <s v="Northern"/>
    <s v="Nasarawa"/>
    <s v="Karu"/>
    <s v="Karu"/>
    <s v="Angwan Tiv"/>
    <x v="0"/>
    <s v="Cluster"/>
    <s v="LLH Class"/>
    <s v="SHEWOMI MANASSEH"/>
    <d v="2018-09-15T00:00:00"/>
    <n v="15"/>
    <x v="5"/>
    <x v="0"/>
    <d v="2018-09-15T00:00:00"/>
    <s v="NA/KA/NK/SH/SA/01"/>
    <x v="1"/>
    <n v="19"/>
  </r>
  <r>
    <s v="Week 22"/>
    <s v="Northern"/>
    <s v="Nasarawa"/>
    <s v="Karu"/>
    <s v="Karu"/>
    <s v="Angwan Tiv"/>
    <x v="0"/>
    <s v="Cluster"/>
    <s v="LLH Class"/>
    <s v="GIFT WAGUNA"/>
    <d v="2018-09-15T00:00:00"/>
    <n v="15"/>
    <x v="5"/>
    <x v="0"/>
    <d v="2018-09-15T00:00:00"/>
    <s v="NA/KA/NK/GI/VE/07"/>
    <x v="1"/>
    <n v="15"/>
  </r>
  <r>
    <s v="Week 22"/>
    <s v="Northern"/>
    <s v="Nasarawa"/>
    <s v="Karu"/>
    <s v="Karu"/>
    <s v="Angwan Tiv"/>
    <x v="0"/>
    <s v="Cluster"/>
    <s v="LLH Class"/>
    <s v="ESTHER BAMAIYI"/>
    <d v="2018-09-15T00:00:00"/>
    <n v="15"/>
    <x v="5"/>
    <x v="0"/>
    <d v="2018-09-15T00:00:00"/>
    <s v="NA/KA/NK/ES/CH/03"/>
    <x v="1"/>
    <n v="15"/>
  </r>
  <r>
    <s v="Week 22"/>
    <s v="Northern"/>
    <s v="Nasarawa"/>
    <s v="Karu"/>
    <s v="Karu"/>
    <s v="Angwan Tiv"/>
    <x v="0"/>
    <s v="Cluster"/>
    <s v="LLH Class"/>
    <s v="MERCY JULIUS"/>
    <d v="2018-09-15T00:00:00"/>
    <n v="15"/>
    <x v="5"/>
    <x v="0"/>
    <d v="2018-09-15T00:00:00"/>
    <s v="NA/KA/NK/ME/SU/04"/>
    <x v="1"/>
    <n v="16"/>
  </r>
  <r>
    <s v="Week 22"/>
    <s v="Northern"/>
    <s v="Nasarawa"/>
    <s v="Karu"/>
    <s v="Karu"/>
    <s v="Angwan Tiv"/>
    <x v="0"/>
    <s v="Cluster"/>
    <s v="LLH Class"/>
    <s v="THERESA THOMAS"/>
    <d v="2018-09-15T00:00:00"/>
    <n v="15"/>
    <x v="5"/>
    <x v="0"/>
    <d v="2018-09-15T00:00:00"/>
    <s v="NA/KA/NK/TH/RU/01"/>
    <x v="1"/>
    <n v="15"/>
  </r>
  <r>
    <s v="Week 22"/>
    <s v="Northern"/>
    <s v="Nasarawa"/>
    <s v="Karu"/>
    <s v="Karu"/>
    <s v="Angwan Tiv"/>
    <x v="0"/>
    <s v="Cluster"/>
    <s v="LLH Class"/>
    <s v="FAITH DANIEL"/>
    <d v="2018-09-15T00:00:00"/>
    <n v="15"/>
    <x v="5"/>
    <x v="0"/>
    <d v="2018-09-15T00:00:00"/>
    <s v="NA/KA/NK/FA/RU/03"/>
    <x v="1"/>
    <n v="16"/>
  </r>
  <r>
    <s v="Week 22"/>
    <s v="Northern"/>
    <s v="Nasarawa"/>
    <s v="Karu"/>
    <s v="Karu"/>
    <s v="Angwan Tiv"/>
    <x v="0"/>
    <s v="Cluster"/>
    <s v="LLH Class"/>
    <s v="COMFORT STEPHEN"/>
    <d v="2018-09-15T00:00:00"/>
    <n v="15"/>
    <x v="5"/>
    <x v="0"/>
    <d v="2018-09-15T00:00:00"/>
    <s v="NA/KA/NK/CO/GR/02"/>
    <x v="1"/>
    <n v="18"/>
  </r>
  <r>
    <s v="Week 22"/>
    <s v="Northern"/>
    <s v="Nasarawa"/>
    <s v="Karu"/>
    <s v="Karu"/>
    <s v="Angwan Tiv"/>
    <x v="0"/>
    <s v="Cluster"/>
    <s v="LLH Class"/>
    <s v="FAVOUR SHAMMAH"/>
    <d v="2018-09-15T00:00:00"/>
    <n v="15"/>
    <x v="5"/>
    <x v="0"/>
    <d v="2018-09-15T00:00:00"/>
    <s v="NA/KA/NK/FA/CH/01"/>
    <x v="1"/>
    <n v="15"/>
  </r>
  <r>
    <s v="Week 22"/>
    <s v="Northern"/>
    <s v="Nasarawa"/>
    <s v="Karu"/>
    <s v="Karu"/>
    <s v="Angwan Tiv"/>
    <x v="0"/>
    <s v="Cluster"/>
    <s v="LLH Class"/>
    <s v="HOPE OGBU"/>
    <d v="2018-09-15T00:00:00"/>
    <n v="15"/>
    <x v="5"/>
    <x v="0"/>
    <d v="2018-09-15T00:00:00"/>
    <s v="NA/KA/NK/HO/ST/04"/>
    <x v="1"/>
    <n v="16"/>
  </r>
  <r>
    <s v="Week 22"/>
    <s v="Northern"/>
    <s v="Nasarawa"/>
    <s v="Karu"/>
    <s v="Karu"/>
    <s v="Angwan Tiv"/>
    <x v="0"/>
    <s v="Cluster"/>
    <s v="Walk-in Counseling"/>
    <s v="JEDIDAH MESHI"/>
    <d v="2018-09-15T00:00:00"/>
    <n v="15"/>
    <x v="5"/>
    <x v="0"/>
    <d v="2018-09-15T00:00:00"/>
    <s v="NA/KA/NK/JE/LI/03"/>
    <x v="0"/>
    <n v="18"/>
  </r>
  <r>
    <s v="Week 22"/>
    <s v="Northern"/>
    <s v="Nasarawa"/>
    <s v="Karu"/>
    <s v="Karu"/>
    <s v="Angwan Tiv"/>
    <x v="0"/>
    <s v="Cluster"/>
    <s v="Walk-in Counseling"/>
    <s v="POSH DAUDA"/>
    <d v="2018-09-15T00:00:00"/>
    <n v="15"/>
    <x v="5"/>
    <x v="0"/>
    <d v="2018-09-15T00:00:00"/>
    <s v="NA/KA/NK/PO/LI/04"/>
    <x v="0"/>
    <n v="19"/>
  </r>
  <r>
    <s v="Week 23  "/>
    <s v="Northern"/>
    <s v="Nasarawa"/>
    <s v="Karu"/>
    <s v="Karu"/>
    <s v="Angwan Tiv"/>
    <x v="0"/>
    <s v="Cluster"/>
    <s v="Walk-in Counseling"/>
    <s v="CHRISTABEL ISAIAH"/>
    <d v="2018-09-21T00:00:00"/>
    <n v="21"/>
    <x v="5"/>
    <x v="0"/>
    <d v="2018-09-21T00:00:00"/>
    <s v="NA/KA/NK/CH/RH/01"/>
    <x v="0"/>
    <n v="17"/>
  </r>
  <r>
    <s v="Week 23  "/>
    <s v="Northern"/>
    <s v="Nasarawa"/>
    <s v="Karu"/>
    <s v="Karu"/>
    <s v="Angwan Tiv"/>
    <x v="0"/>
    <s v="Cluster"/>
    <s v="Walk-in Counseling"/>
    <s v="JOY REUBEN"/>
    <d v="2018-09-21T00:00:00"/>
    <n v="21"/>
    <x v="5"/>
    <x v="0"/>
    <d v="2018-09-21T00:00:00"/>
    <s v="NA/KA/NK/JO/MA/04"/>
    <x v="0"/>
    <n v="18"/>
  </r>
  <r>
    <s v="Week 23"/>
    <s v="Northern"/>
    <s v="Nasarawa"/>
    <s v="Karu"/>
    <s v="Karu"/>
    <s v="Angwan Tiv"/>
    <x v="0"/>
    <s v="Cluster"/>
    <s v="Walk-in Counseling"/>
    <s v="QUEEN EMMANUEL"/>
    <d v="2018-09-22T00:00:00"/>
    <n v="22"/>
    <x v="5"/>
    <x v="0"/>
    <d v="2018-09-22T00:00:00"/>
    <s v="NA/KA/NK/QU/MA/05"/>
    <x v="0"/>
    <n v="18"/>
  </r>
  <r>
    <s v="Week 23"/>
    <s v="Northern"/>
    <s v="Nasarawa"/>
    <s v="Karu"/>
    <s v="Karu"/>
    <s v="Angwan Tiv"/>
    <x v="0"/>
    <s v="Cluster"/>
    <s v="LLH Class"/>
    <s v="JANET LUKA"/>
    <d v="2018-09-22T00:00:00"/>
    <n v="22"/>
    <x v="5"/>
    <x v="0"/>
    <d v="2018-09-22T00:00:00"/>
    <s v="NA/KA/NK/JA/HE/04"/>
    <x v="1"/>
    <n v="19"/>
  </r>
  <r>
    <s v="Week 23"/>
    <s v="Northern"/>
    <s v="Nasarawa"/>
    <s v="Karu"/>
    <s v="Karu"/>
    <s v="Angwan Tiv"/>
    <x v="0"/>
    <s v="Cluster"/>
    <s v="LLH Class"/>
    <s v="DIVINE NEHEMIAH"/>
    <d v="2018-09-22T00:00:00"/>
    <n v="22"/>
    <x v="5"/>
    <x v="0"/>
    <d v="2018-09-22T00:00:00"/>
    <s v="NA/KA/NK/DI/MA/04"/>
    <x v="1"/>
    <n v="18"/>
  </r>
  <r>
    <s v="Week 23"/>
    <s v="Northern"/>
    <s v="Nasarawa"/>
    <s v="Karu"/>
    <s v="Karu"/>
    <s v="Angwan Tiv"/>
    <x v="0"/>
    <s v="Cluster"/>
    <s v="LLH Class"/>
    <s v="COMFORT STEPHEN"/>
    <d v="2018-09-22T00:00:00"/>
    <n v="22"/>
    <x v="5"/>
    <x v="0"/>
    <d v="2018-09-22T00:00:00"/>
    <s v="NA/KA/NK/CO/GR/02"/>
    <x v="1"/>
    <n v="18"/>
  </r>
  <r>
    <s v="Week 23"/>
    <s v="Northern"/>
    <s v="Nasarawa"/>
    <s v="Karu"/>
    <s v="Karu"/>
    <s v="Angwan Tiv"/>
    <x v="0"/>
    <s v="Cluster"/>
    <s v="LLH Class"/>
    <s v="JENNIFER BAKO"/>
    <d v="2018-09-22T00:00:00"/>
    <n v="22"/>
    <x v="5"/>
    <x v="0"/>
    <d v="2018-09-22T00:00:00"/>
    <s v="NA/KA/NK/JE/RA/02"/>
    <x v="1"/>
    <n v="19"/>
  </r>
  <r>
    <s v="Week 23"/>
    <s v="Northern"/>
    <s v="Nasarawa"/>
    <s v="Karu"/>
    <s v="Karu"/>
    <s v="Angwan Tiv"/>
    <x v="0"/>
    <s v="Cluster"/>
    <s v="LLH Class"/>
    <s v="ABIGAIL SAMUEL"/>
    <d v="2018-09-22T00:00:00"/>
    <n v="22"/>
    <x v="5"/>
    <x v="0"/>
    <d v="2018-09-22T00:00:00"/>
    <s v="NA/KA/NK/AB/TI/01"/>
    <x v="1"/>
    <n v="18"/>
  </r>
  <r>
    <s v="Week 23"/>
    <s v="Northern"/>
    <s v="Nasarawa"/>
    <s v="Karu"/>
    <s v="Karu"/>
    <s v="Angwan Tiv"/>
    <x v="0"/>
    <s v="Cluster"/>
    <s v="LLH Class"/>
    <s v="FAVOUR SHAMMAH"/>
    <d v="2018-09-22T00:00:00"/>
    <n v="22"/>
    <x v="5"/>
    <x v="0"/>
    <d v="2018-09-22T00:00:00"/>
    <s v="NA/KA/NK/FA/CH/01"/>
    <x v="1"/>
    <n v="15"/>
  </r>
  <r>
    <s v="Week 23"/>
    <s v="Northern"/>
    <s v="Nasarawa"/>
    <s v="Karu"/>
    <s v="Karu"/>
    <s v="Angwan Tiv"/>
    <x v="0"/>
    <s v="Cluster"/>
    <s v="LLH Class"/>
    <s v="MARIA OKOH"/>
    <d v="2018-09-22T00:00:00"/>
    <n v="22"/>
    <x v="5"/>
    <x v="0"/>
    <d v="2018-09-22T00:00:00"/>
    <s v="NA/KA/NK/MA/ES/04"/>
    <x v="1"/>
    <n v="19"/>
  </r>
  <r>
    <s v="Week 23"/>
    <s v="Northern"/>
    <s v="Nasarawa"/>
    <s v="Karu"/>
    <s v="Karu"/>
    <s v="Angwan Tiv"/>
    <x v="0"/>
    <s v="Cluster"/>
    <s v="LLH Class"/>
    <s v="FAITH OJO"/>
    <d v="2018-09-22T00:00:00"/>
    <n v="22"/>
    <x v="5"/>
    <x v="0"/>
    <d v="2018-09-22T00:00:00"/>
    <s v="NA/KA/NK/FA/JO/03"/>
    <x v="1"/>
    <n v="17"/>
  </r>
  <r>
    <s v="Week 23"/>
    <s v="Northern"/>
    <s v="Nasarawa"/>
    <s v="Karu"/>
    <s v="Karu"/>
    <s v="Angwan Tiv"/>
    <x v="0"/>
    <s v="Cluster"/>
    <s v="LLH Class"/>
    <s v="FAITH DANIEL"/>
    <d v="2018-09-22T00:00:00"/>
    <n v="22"/>
    <x v="5"/>
    <x v="0"/>
    <d v="2018-09-22T00:00:00"/>
    <s v="NA/KA/NK/FA/RU/03"/>
    <x v="1"/>
    <n v="16"/>
  </r>
  <r>
    <s v="Week 24"/>
    <s v="Northern"/>
    <s v="Nasarawa"/>
    <s v="Karu"/>
    <s v="Karu"/>
    <s v="Angwan Tiv"/>
    <x v="0"/>
    <s v="Cluster"/>
    <s v="Walk-in Counseling"/>
    <s v="RUTH ABU"/>
    <d v="2018-09-24T00:00:00"/>
    <n v="24"/>
    <x v="5"/>
    <x v="0"/>
    <d v="2018-09-24T00:00:00"/>
    <s v="NA/KA/NK/RU/CH/01"/>
    <x v="0"/>
    <n v="17"/>
  </r>
  <r>
    <s v="Week 24"/>
    <s v="Northern"/>
    <s v="Nasarawa"/>
    <s v="Karu"/>
    <s v="Karu"/>
    <s v="Angwan Tiv"/>
    <x v="0"/>
    <s v="Cluster"/>
    <s v="Walk-in Counseling"/>
    <s v="REJOICE JOSEPH"/>
    <d v="2018-09-27T00:00:00"/>
    <n v="27"/>
    <x v="5"/>
    <x v="0"/>
    <d v="2018-09-27T00:00:00"/>
    <s v="NA/KA/NK/RE/SA/02"/>
    <x v="0"/>
    <n v="17"/>
  </r>
  <r>
    <s v="Week 24"/>
    <s v="Northern"/>
    <s v="Nasarawa"/>
    <s v="Karu"/>
    <s v="Karu"/>
    <s v="Mararaba Gurku"/>
    <x v="1"/>
    <s v="Cluster +"/>
    <s v="Walk-in Counseling"/>
    <s v="FAITH ISAAC"/>
    <d v="2018-09-25T00:00:00"/>
    <n v="25"/>
    <x v="5"/>
    <x v="0"/>
    <d v="2018-09-25T00:00:00"/>
    <s v="NA/KA/MA/FA/BL/01"/>
    <x v="0"/>
    <n v="19"/>
  </r>
  <r>
    <s v="Week 24"/>
    <s v="Northern"/>
    <s v="Nasarawa"/>
    <s v="Karu"/>
    <s v="Karu"/>
    <s v="Mararaba Gurku"/>
    <x v="1"/>
    <s v="Cluster +"/>
    <s v="Walk-in Counseling"/>
    <s v="FATIMA HARUNA"/>
    <d v="2018-09-25T00:00:00"/>
    <n v="25"/>
    <x v="5"/>
    <x v="0"/>
    <d v="2018-09-25T00:00:00"/>
    <s v="NA/KA/MA/FA/NA/01"/>
    <x v="0"/>
    <n v="18"/>
  </r>
  <r>
    <s v="Week 24"/>
    <s v="Northern"/>
    <s v="Nasarawa"/>
    <s v="Karu"/>
    <s v="Karu"/>
    <s v="Mararaba Gurku"/>
    <x v="1"/>
    <s v="Cluster +"/>
    <s v="Walk-in Counseling"/>
    <s v="RUKAYYA MOHAMMED"/>
    <d v="2018-09-25T00:00:00"/>
    <n v="25"/>
    <x v="5"/>
    <x v="0"/>
    <d v="2018-09-25T00:00:00"/>
    <s v="NA/KA/MA/RU/RA/06"/>
    <x v="0"/>
    <n v="19"/>
  </r>
  <r>
    <s v="Week 24"/>
    <s v="Northern"/>
    <s v="Nasarawa"/>
    <s v="Karu"/>
    <s v="Karu"/>
    <s v="Mararaba Gurku"/>
    <x v="1"/>
    <s v="Cluster +"/>
    <s v="Walk-in Counseling"/>
    <s v="ABIGAIL SAMUEL"/>
    <d v="2018-09-27T00:00:00"/>
    <n v="27"/>
    <x v="5"/>
    <x v="0"/>
    <d v="2018-09-27T00:00:00"/>
    <s v="NA/KA/MA/AB/PA/01"/>
    <x v="0"/>
    <n v="19"/>
  </r>
  <r>
    <s v="Week 24"/>
    <s v="Northern"/>
    <s v="Nasarawa"/>
    <s v="Karu"/>
    <s v="Karu"/>
    <s v="Mararaba Gurku"/>
    <x v="1"/>
    <s v="Cluster +"/>
    <s v="Walk-in Counseling"/>
    <s v="SUSAN BAWA"/>
    <d v="2018-09-27T00:00:00"/>
    <n v="27"/>
    <x v="5"/>
    <x v="0"/>
    <d v="2018-09-27T00:00:00"/>
    <s v="NA/KA/MA/SU/TI/04"/>
    <x v="0"/>
    <n v="19"/>
  </r>
  <r>
    <s v="Week 24"/>
    <s v="Northern"/>
    <s v="Nasarawa"/>
    <s v="Karu"/>
    <s v="Karu"/>
    <s v="Mararaba Gurku"/>
    <x v="1"/>
    <s v="Cluster +"/>
    <s v="Walk-in Counseling"/>
    <s v="KHADIJAT YUNUSA"/>
    <d v="2018-09-27T00:00:00"/>
    <n v="27"/>
    <x v="5"/>
    <x v="0"/>
    <d v="2018-09-27T00:00:00"/>
    <s v="NA/KA/MA/KH/SA/02"/>
    <x v="0"/>
    <n v="18"/>
  </r>
  <r>
    <s v="Week 24"/>
    <s v="Northern"/>
    <s v="Nasarawa"/>
    <s v="Karu"/>
    <s v="Karu"/>
    <s v="Mararaba Gurku"/>
    <x v="1"/>
    <s v="Cluster +"/>
    <s v="Walk-in Counseling"/>
    <s v="CHRISTIANA ANOMA"/>
    <d v="2018-09-27T00:00:00"/>
    <n v="27"/>
    <x v="5"/>
    <x v="0"/>
    <d v="2018-09-27T00:00:00"/>
    <s v="NA/KA/MA/CH/ME/05"/>
    <x v="0"/>
    <n v="19"/>
  </r>
  <r>
    <s v="Week 24"/>
    <s v="Northern"/>
    <s v="Nasarawa"/>
    <s v="Karu"/>
    <s v="Karu"/>
    <s v="Mararaba Gurku"/>
    <x v="1"/>
    <s v="Cluster +"/>
    <s v="Walk-in Counseling"/>
    <s v="BINTA USMAN"/>
    <d v="2018-09-27T00:00:00"/>
    <n v="27"/>
    <x v="5"/>
    <x v="0"/>
    <d v="2018-09-27T00:00:00"/>
    <s v="NA/KA/MA/BI/LA/04"/>
    <x v="0"/>
    <n v="18"/>
  </r>
  <r>
    <s v="Week 24"/>
    <s v="Northern"/>
    <s v="Nasarawa"/>
    <s v="Karu"/>
    <s v="Karu"/>
    <s v="Mararaba Gurku"/>
    <x v="1"/>
    <s v="Cluster +"/>
    <s v="Walk-in Counseling"/>
    <s v="ZAINAB ISAH"/>
    <d v="2018-09-27T00:00:00"/>
    <n v="27"/>
    <x v="5"/>
    <x v="0"/>
    <d v="2018-09-27T00:00:00"/>
    <s v="NA/KA/MA/ZA/RA/03"/>
    <x v="0"/>
    <n v="19"/>
  </r>
  <r>
    <s v="Week 24"/>
    <s v="Northern"/>
    <s v="Nasarawa"/>
    <s v="Karu"/>
    <s v="Karu"/>
    <s v="Mararaba Gurku"/>
    <x v="1"/>
    <s v="Cluster +"/>
    <s v="Walk-in Counseling"/>
    <s v="AMINA AHMED"/>
    <d v="2018-09-27T00:00:00"/>
    <n v="27"/>
    <x v="5"/>
    <x v="0"/>
    <d v="2018-09-27T00:00:00"/>
    <s v="NA/KA/MA/AM/BA/01"/>
    <x v="0"/>
    <n v="18"/>
  </r>
  <r>
    <s v="Week 24"/>
    <s v="Northern"/>
    <s v="Nasarawa"/>
    <s v="Karu"/>
    <s v="Karu"/>
    <s v="Mararaba Gurku"/>
    <x v="1"/>
    <s v="Cluster +"/>
    <s v="Walk-in Counseling"/>
    <s v="ZAINAB UMAR"/>
    <d v="2018-09-27T00:00:00"/>
    <n v="27"/>
    <x v="5"/>
    <x v="0"/>
    <d v="2018-09-27T00:00:00"/>
    <s v="NA/KA/MA/ZA/FA/09"/>
    <x v="0"/>
    <n v="18"/>
  </r>
  <r>
    <s v="Week 24"/>
    <s v="Northern"/>
    <s v="Nasarawa"/>
    <s v="Karu"/>
    <s v="Karu"/>
    <s v="Mararaba Gurku"/>
    <x v="1"/>
    <s v="Cluster +"/>
    <s v="Walk-in Counseling"/>
    <s v="AISHA ABUBAKAR"/>
    <d v="2018-09-27T00:00:00"/>
    <n v="27"/>
    <x v="5"/>
    <x v="0"/>
    <d v="2018-09-27T00:00:00"/>
    <s v="NA/KA/MA/AI/AM/05"/>
    <x v="0"/>
    <n v="17"/>
  </r>
  <r>
    <s v="Week 24"/>
    <s v="Northern"/>
    <s v="Nasarawa"/>
    <s v="Karu"/>
    <s v="Karu"/>
    <s v="Angwan Tiv"/>
    <x v="0"/>
    <s v="Cluster"/>
    <s v="LLH Class"/>
    <s v="CYNTHIA BULUS"/>
    <d v="2018-09-29T00:00:00"/>
    <n v="29"/>
    <x v="5"/>
    <x v="0"/>
    <d v="2018-09-29T00:00:00"/>
    <s v="NA/KA/NK/CY/IS/01"/>
    <x v="1"/>
    <n v="18"/>
  </r>
  <r>
    <s v="Week 24"/>
    <s v="Northern"/>
    <s v="Nasarawa"/>
    <s v="Karu"/>
    <s v="Karu"/>
    <s v="Angwan Tiv"/>
    <x v="0"/>
    <s v="Cluster"/>
    <s v="LLH Class"/>
    <s v="ABIGAIL SAMUEL"/>
    <d v="2018-09-29T00:00:00"/>
    <n v="29"/>
    <x v="5"/>
    <x v="0"/>
    <d v="2018-09-29T00:00:00"/>
    <s v="NA/KA/NK/AB/TI/01"/>
    <x v="1"/>
    <n v="18"/>
  </r>
  <r>
    <s v="Week 24"/>
    <s v="Northern"/>
    <s v="Nasarawa"/>
    <s v="Karu"/>
    <s v="Karu"/>
    <s v="Angwan Tiv"/>
    <x v="0"/>
    <s v="Cluster"/>
    <s v="LLH Class"/>
    <s v="DIVINE NEHEMIAH"/>
    <d v="2018-09-29T00:00:00"/>
    <n v="29"/>
    <x v="5"/>
    <x v="0"/>
    <d v="2018-09-29T00:00:00"/>
    <s v="NA/KA/NK/DI/MA/04"/>
    <x v="1"/>
    <n v="18"/>
  </r>
  <r>
    <s v="Week 24"/>
    <s v="Northern"/>
    <s v="Nasarawa"/>
    <s v="Karu"/>
    <s v="Karu"/>
    <s v="Angwan Tiv"/>
    <x v="0"/>
    <s v="Cluster"/>
    <s v="LLH Class"/>
    <s v="NAOMI ISHAKU"/>
    <d v="2018-09-29T00:00:00"/>
    <n v="29"/>
    <x v="5"/>
    <x v="0"/>
    <d v="2018-09-29T00:00:00"/>
    <s v="NA/KA/NK/NA/FL/01"/>
    <x v="1"/>
    <n v="19"/>
  </r>
  <r>
    <s v="Week 24"/>
    <s v="Northern"/>
    <s v="Nasarawa"/>
    <s v="Karu"/>
    <s v="Karu"/>
    <s v="Angwan Tiv"/>
    <x v="0"/>
    <s v="Cluster"/>
    <s v="LLH Class"/>
    <s v="COMFORT STEPHEN"/>
    <d v="2018-09-29T00:00:00"/>
    <n v="29"/>
    <x v="5"/>
    <x v="0"/>
    <d v="2018-09-29T00:00:00"/>
    <s v="NA/KA/NK/CO/GR/02"/>
    <x v="1"/>
    <n v="18"/>
  </r>
  <r>
    <s v="Week 24"/>
    <s v="Northern"/>
    <s v="Nasarawa"/>
    <s v="Karu"/>
    <s v="Karu"/>
    <s v="Angwan Tiv"/>
    <x v="0"/>
    <s v="Cluster"/>
    <s v="LLH Class"/>
    <s v="MERCY JULIUS"/>
    <d v="2018-09-29T00:00:00"/>
    <n v="29"/>
    <x v="5"/>
    <x v="0"/>
    <d v="2018-09-29T00:00:00"/>
    <s v="NA/KA/NK/ME/SU/04"/>
    <x v="1"/>
    <n v="16"/>
  </r>
  <r>
    <s v="Week 24"/>
    <s v="Northern"/>
    <s v="Nasarawa"/>
    <s v="Karu"/>
    <s v="Karu"/>
    <s v="Angwan Tiv"/>
    <x v="0"/>
    <s v="Cluster"/>
    <s v="LLH Class"/>
    <s v="JENNIFER BAKO"/>
    <d v="2018-09-29T00:00:00"/>
    <n v="29"/>
    <x v="5"/>
    <x v="0"/>
    <d v="2018-09-29T00:00:00"/>
    <s v="NA/KA/NK/JE/RA/02"/>
    <x v="1"/>
    <n v="19"/>
  </r>
  <r>
    <s v="Week 24"/>
    <s v="Northern"/>
    <s v="Nasarawa"/>
    <s v="Karu"/>
    <s v="Karu"/>
    <s v="Angwan Tiv"/>
    <x v="0"/>
    <s v="Cluster"/>
    <s v="Walk-in Counseling"/>
    <s v="GIFT SAMSON"/>
    <d v="2018-09-29T00:00:00"/>
    <n v="29"/>
    <x v="5"/>
    <x v="0"/>
    <d v="2018-09-29T00:00:00"/>
    <s v="NA/KA/NK/GI/RO/01"/>
    <x v="0"/>
    <n v="18"/>
  </r>
  <r>
    <s v="Week 24"/>
    <s v="Northern"/>
    <s v="Nasarawa"/>
    <s v="Karu"/>
    <s v="Karu"/>
    <s v="Angwan Tiv"/>
    <x v="0"/>
    <s v="Cluster"/>
    <s v="LLH Class"/>
    <s v="ANNABEL KEFAS"/>
    <d v="2018-09-29T00:00:00"/>
    <n v="29"/>
    <x v="5"/>
    <x v="0"/>
    <d v="2018-09-29T00:00:00"/>
    <s v="NA/KA/NK/AN/CH/01"/>
    <x v="1"/>
    <n v="19"/>
  </r>
  <r>
    <s v="Week 24"/>
    <s v="Northern"/>
    <s v="Nasarawa"/>
    <s v="Karu"/>
    <s v="Karu"/>
    <s v="Angwan Tiv"/>
    <x v="0"/>
    <s v="Cluster"/>
    <s v="LLH Class"/>
    <s v="FAITH DANIEL"/>
    <d v="2018-09-29T00:00:00"/>
    <n v="29"/>
    <x v="5"/>
    <x v="0"/>
    <d v="2018-09-29T00:00:00"/>
    <s v="NA/KA/NK/FA/RU/03"/>
    <x v="1"/>
    <n v="16"/>
  </r>
  <r>
    <s v="Week 24"/>
    <s v="Northern"/>
    <s v="Nasarawa"/>
    <s v="Karu"/>
    <s v="Karu"/>
    <s v="Angwan Tiv"/>
    <x v="0"/>
    <s v="Cluster"/>
    <s v="LLH Class"/>
    <s v="FAITH OJO"/>
    <d v="2018-09-29T00:00:00"/>
    <n v="29"/>
    <x v="5"/>
    <x v="0"/>
    <d v="2018-09-29T00:00:00"/>
    <s v="NA/KA/NK/FA/JO/03"/>
    <x v="1"/>
    <n v="17"/>
  </r>
  <r>
    <s v="Week 24"/>
    <s v="Northern"/>
    <s v="Nasarawa"/>
    <s v="Karu"/>
    <s v="Karu"/>
    <s v="Angwan Tiv"/>
    <x v="0"/>
    <s v="Cluster"/>
    <s v="LLH Class"/>
    <s v="FAVOUR SHAMMAH"/>
    <d v="2018-09-29T00:00:00"/>
    <n v="29"/>
    <x v="5"/>
    <x v="0"/>
    <d v="2018-09-29T00:00:00"/>
    <s v="NA/KA/NK/FA/CH/01"/>
    <x v="1"/>
    <n v="15"/>
  </r>
  <r>
    <s v="Week 24"/>
    <s v="Northern"/>
    <s v="Nasarawa"/>
    <s v="Karu"/>
    <s v="Karu"/>
    <s v="Angwan Tiv"/>
    <x v="0"/>
    <s v="Cluster"/>
    <s v="Walk-in Counseling"/>
    <s v="JANET LUKA"/>
    <d v="2018-09-29T00:00:00"/>
    <n v="29"/>
    <x v="5"/>
    <x v="0"/>
    <d v="2018-09-29T00:00:00"/>
    <s v="NA/KA/NK/JA/HE/04"/>
    <x v="0"/>
    <n v="19"/>
  </r>
  <r>
    <s v="Week 24"/>
    <s v="Northern"/>
    <s v="Nasarawa"/>
    <s v="Karu"/>
    <s v="Karu"/>
    <s v="Angwan Tiv"/>
    <x v="0"/>
    <s v="Cluster"/>
    <s v="LLH Class"/>
    <s v="YEMI AMOS"/>
    <d v="2018-09-29T00:00:00"/>
    <n v="29"/>
    <x v="5"/>
    <x v="0"/>
    <d v="2018-09-29T00:00:00"/>
    <s v="NA/KA/NK/YE/CH/01"/>
    <x v="1"/>
    <n v="15"/>
  </r>
  <r>
    <s v="Week 24"/>
    <s v="Northern"/>
    <s v="Nasarawa"/>
    <s v="Karu"/>
    <s v="Karu"/>
    <s v="Angwan Tiv"/>
    <x v="0"/>
    <s v="Cluster"/>
    <s v="LLH Class"/>
    <s v="RAHINNATU UMAR"/>
    <d v="2018-09-29T00:00:00"/>
    <n v="29"/>
    <x v="5"/>
    <x v="0"/>
    <d v="2018-09-29T00:00:00"/>
    <s v="NA/KA/NK/RA/AM/02"/>
    <x v="1"/>
    <n v="15"/>
  </r>
  <r>
    <s v="Week 24"/>
    <s v="Northern"/>
    <s v="Nasarawa"/>
    <s v="Karu"/>
    <s v="Karu"/>
    <s v="Angwan Tiv"/>
    <x v="0"/>
    <s v="Cluster"/>
    <s v="LLH Class"/>
    <s v="HOPE ALI"/>
    <d v="2018-09-29T00:00:00"/>
    <n v="29"/>
    <x v="5"/>
    <x v="0"/>
    <d v="2018-09-29T00:00:00"/>
    <s v="NA/KA/NK/HO/AI/01"/>
    <x v="1"/>
    <n v="16"/>
  </r>
  <r>
    <s v="Week 24"/>
    <s v="Northern"/>
    <s v="Nasarawa"/>
    <s v="Karu"/>
    <s v="Karu"/>
    <s v="Angwan Tiv"/>
    <x v="0"/>
    <s v="Cluster"/>
    <s v="Walk-in Counseling"/>
    <s v="PRECIOUS AMOS"/>
    <d v="2018-09-29T00:00:00"/>
    <n v="29"/>
    <x v="5"/>
    <x v="0"/>
    <d v="2018-09-29T00:00:00"/>
    <s v="NA/KA/NK/PR/HA/01"/>
    <x v="0"/>
    <n v="18"/>
  </r>
  <r>
    <s v="Week 24"/>
    <s v="Northern"/>
    <s v="Nasarawa"/>
    <s v="Karu"/>
    <s v="Karu"/>
    <s v="Angwan Tiv"/>
    <x v="0"/>
    <s v="Cluster"/>
    <s v="LLH Class"/>
    <s v="HANNAH LAWRENCE"/>
    <d v="2018-09-29T00:00:00"/>
    <n v="29"/>
    <x v="5"/>
    <x v="0"/>
    <d v="2018-09-29T00:00:00"/>
    <s v="NA/KA/NK/HA/HO/04"/>
    <x v="1"/>
    <n v="15"/>
  </r>
  <r>
    <s v="Week 24"/>
    <s v="Northern"/>
    <s v="Nasarawa"/>
    <s v="Karu"/>
    <s v="Karu"/>
    <s v="Mararaba Gurku"/>
    <x v="1"/>
    <s v="Cluster +"/>
    <s v="Walk-in Counseling"/>
    <s v="CHRISTIANA VICTOR"/>
    <d v="2018-10-03T00:00:00"/>
    <n v="3"/>
    <x v="6"/>
    <x v="0"/>
    <d v="2018-10-03T00:00:00"/>
    <s v="NA/KA/MA/CH/FE/08"/>
    <x v="0"/>
    <n v="19"/>
  </r>
  <r>
    <s v="Week 25"/>
    <s v="Northern"/>
    <s v="Nasarawa"/>
    <s v="Karu"/>
    <s v="Karu"/>
    <s v="Angwan Tiv"/>
    <x v="0"/>
    <s v="Cluster"/>
    <s v="Walk-in Counseling"/>
    <s v="PRECIOUS AMOS"/>
    <d v="2018-10-06T00:00:00"/>
    <n v="6"/>
    <x v="6"/>
    <x v="0"/>
    <d v="2018-10-06T00:00:00"/>
    <s v="NA/KA/NK/PR/HA/01"/>
    <x v="0"/>
    <n v="18"/>
  </r>
  <r>
    <s v="Week 25"/>
    <s v="Northern"/>
    <s v="Nasarawa"/>
    <s v="Karu"/>
    <s v="Karu"/>
    <s v="Angwan Tiv"/>
    <x v="0"/>
    <s v="Cluster"/>
    <s v="LLH Class"/>
    <s v="NAOMI ISHAKU"/>
    <d v="2018-10-06T00:00:00"/>
    <n v="6"/>
    <x v="6"/>
    <x v="0"/>
    <d v="2018-10-06T00:00:00"/>
    <s v="NA/KA/NK/NA/FL/01"/>
    <x v="1"/>
    <n v="19"/>
  </r>
  <r>
    <s v="Week 25"/>
    <s v="Northern"/>
    <s v="Nasarawa"/>
    <s v="Karu"/>
    <s v="Karu"/>
    <s v="Angwan Tiv"/>
    <x v="0"/>
    <s v="Cluster"/>
    <s v="LLH Class"/>
    <s v="VERONICA JOHN"/>
    <d v="2018-10-06T00:00:00"/>
    <n v="6"/>
    <x v="6"/>
    <x v="0"/>
    <d v="2018-10-06T00:00:00"/>
    <s v="NA/KA/NK/VE/MA/02"/>
    <x v="1"/>
    <n v="16"/>
  </r>
  <r>
    <s v="Week 25"/>
    <s v="Northern"/>
    <s v="Nasarawa"/>
    <s v="Karu"/>
    <s v="Karu"/>
    <s v="Angwan Tiv"/>
    <x v="0"/>
    <s v="Cluster"/>
    <s v="LLH Class"/>
    <s v="MONICA TALI"/>
    <d v="2018-10-06T00:00:00"/>
    <n v="6"/>
    <x v="6"/>
    <x v="0"/>
    <d v="2018-10-06T00:00:00"/>
    <s v="NA/KA/NK/MO/JE/03"/>
    <x v="1"/>
    <n v="16"/>
  </r>
  <r>
    <s v="Week 25"/>
    <s v="Northern"/>
    <s v="Nasarawa"/>
    <s v="Karu"/>
    <s v="Karu"/>
    <s v="Angwan Tiv"/>
    <x v="0"/>
    <s v="Cluster"/>
    <s v="Walk-in Counseling"/>
    <s v="QUEEN DAVID"/>
    <d v="2018-10-06T00:00:00"/>
    <n v="6"/>
    <x v="6"/>
    <x v="0"/>
    <d v="2018-10-06T00:00:00"/>
    <s v="NA/KA/NK/QU/AB/01"/>
    <x v="0"/>
    <n v="16"/>
  </r>
  <r>
    <s v="Week 25"/>
    <s v="Northern"/>
    <s v="Nasarawa"/>
    <s v="Karu"/>
    <s v="Karu"/>
    <s v="Angwan Tiv"/>
    <x v="0"/>
    <s v="Cluster"/>
    <s v="LLH Class"/>
    <s v="GODSFAVOUR HILLARY"/>
    <d v="2018-10-06T00:00:00"/>
    <n v="6"/>
    <x v="6"/>
    <x v="0"/>
    <d v="2018-10-06T00:00:00"/>
    <s v="NA/KA/NK/GO/RA/01"/>
    <x v="1"/>
    <n v="15"/>
  </r>
  <r>
    <s v="Week 25"/>
    <s v="Northern"/>
    <s v="Nasarawa"/>
    <s v="Karu"/>
    <s v="Karu"/>
    <s v="Angwan Tiv"/>
    <x v="0"/>
    <s v="Cluster"/>
    <s v="LLH Class"/>
    <s v="ABIGAIL SAMUEL"/>
    <d v="2018-10-06T00:00:00"/>
    <n v="6"/>
    <x v="6"/>
    <x v="0"/>
    <d v="2018-10-06T00:00:00"/>
    <s v="NA/KA/NK/AB/TI/01"/>
    <x v="1"/>
    <n v="18"/>
  </r>
  <r>
    <s v="Week 25"/>
    <s v="Northern"/>
    <s v="Nasarawa"/>
    <s v="Karu"/>
    <s v="Karu"/>
    <s v="Angwan Tiv"/>
    <x v="0"/>
    <s v="Cluster"/>
    <s v="LLH Class"/>
    <s v="MARTHA PHILIP"/>
    <d v="2018-10-06T00:00:00"/>
    <n v="6"/>
    <x v="6"/>
    <x v="0"/>
    <d v="2018-10-06T00:00:00"/>
    <s v="NA/KA/NK/MA/LI/04"/>
    <x v="1"/>
    <n v="15"/>
  </r>
  <r>
    <s v="Week 25"/>
    <s v="Northern"/>
    <s v="Nasarawa"/>
    <s v="Karu"/>
    <s v="Karu"/>
    <s v="Angwan Tiv"/>
    <x v="0"/>
    <s v="Cluster"/>
    <s v="LLH Class"/>
    <s v="FAITH LUKA"/>
    <d v="2018-10-06T00:00:00"/>
    <n v="6"/>
    <x v="6"/>
    <x v="0"/>
    <d v="2018-10-06T00:00:00"/>
    <s v="NA/KA/NK/FA/DE/01"/>
    <x v="1"/>
    <n v="16"/>
  </r>
  <r>
    <s v="Week 25"/>
    <s v="Northern"/>
    <s v="Nasarawa"/>
    <s v="Karu"/>
    <s v="Karu"/>
    <s v="Angwan Tiv"/>
    <x v="0"/>
    <s v="Cluster"/>
    <s v="LLH Class"/>
    <s v="WASILA DANJUMA"/>
    <d v="2018-10-06T00:00:00"/>
    <n v="6"/>
    <x v="6"/>
    <x v="0"/>
    <d v="2018-10-06T00:00:00"/>
    <s v="NA/KA/NK/WA/SA/01"/>
    <x v="1"/>
    <n v="15"/>
  </r>
  <r>
    <s v="Week 25"/>
    <s v="Northern"/>
    <s v="Nasarawa"/>
    <s v="Karu"/>
    <s v="Karu"/>
    <s v="Angwan Tiv"/>
    <x v="0"/>
    <s v="Cluster"/>
    <s v="Walk-in Counseling"/>
    <s v="HOPE BILALA"/>
    <d v="2018-10-06T00:00:00"/>
    <n v="6"/>
    <x v="6"/>
    <x v="0"/>
    <d v="2018-10-06T00:00:00"/>
    <s v="NA/KA/NK/HO/RA/02"/>
    <x v="0"/>
    <n v="15"/>
  </r>
  <r>
    <s v="Week 25"/>
    <s v="Northern"/>
    <s v="Nasarawa"/>
    <s v="Karu"/>
    <s v="Karu"/>
    <s v="Angwan Tiv"/>
    <x v="0"/>
    <s v="Cluster"/>
    <s v="LLH Class"/>
    <s v="NANA BILALA"/>
    <d v="2018-10-06T00:00:00"/>
    <n v="6"/>
    <x v="6"/>
    <x v="0"/>
    <d v="2018-10-06T00:00:00"/>
    <s v="NA/KA/NK/NA/RA/01"/>
    <x v="1"/>
    <n v="18"/>
  </r>
  <r>
    <s v="Week 25"/>
    <s v="Northern"/>
    <s v="Nasarawa"/>
    <s v="Karu"/>
    <s v="Karu"/>
    <s v="Angwan Tiv"/>
    <x v="0"/>
    <s v="Cluster"/>
    <s v="LLH Class"/>
    <s v="RAHINNATU UMAR"/>
    <d v="2018-10-06T00:00:00"/>
    <n v="6"/>
    <x v="6"/>
    <x v="0"/>
    <d v="2018-10-06T00:00:00"/>
    <s v="NA/KA/NK/RA/AM/02"/>
    <x v="1"/>
    <n v="15"/>
  </r>
  <r>
    <s v="Week 25"/>
    <s v="Northern"/>
    <s v="Nasarawa"/>
    <s v="Karu"/>
    <s v="Karu"/>
    <s v="Angwan Tiv"/>
    <x v="0"/>
    <s v="Cluster"/>
    <s v="LLH Class"/>
    <s v="JANET BAKO"/>
    <d v="2018-10-06T00:00:00"/>
    <n v="6"/>
    <x v="6"/>
    <x v="0"/>
    <d v="2018-10-06T00:00:00"/>
    <s v="NA/KA/NK/JA/RA/03"/>
    <x v="1"/>
    <n v="15"/>
  </r>
  <r>
    <s v="Week 25"/>
    <s v="Northern"/>
    <s v="Nasarawa"/>
    <s v="Karu"/>
    <s v="Karu"/>
    <s v="Angwan Tiv"/>
    <x v="0"/>
    <s v="Cluster"/>
    <s v="LLH Class"/>
    <s v="HOPE ALI"/>
    <d v="2018-10-06T00:00:00"/>
    <n v="6"/>
    <x v="6"/>
    <x v="0"/>
    <d v="2018-10-06T00:00:00"/>
    <s v="NA/KA/NK/HO/AI/01"/>
    <x v="1"/>
    <n v="16"/>
  </r>
  <r>
    <s v="Week 25"/>
    <s v="Northern"/>
    <s v="Nasarawa"/>
    <s v="Karu"/>
    <s v="Karu"/>
    <s v="Angwan Tiv"/>
    <x v="0"/>
    <s v="Cluster"/>
    <s v="Walk-in Counseling"/>
    <s v="HAPPY MUSA"/>
    <d v="2018-10-06T00:00:00"/>
    <n v="6"/>
    <x v="6"/>
    <x v="0"/>
    <d v="2018-10-06T00:00:00"/>
    <s v="NA/KA/NK/HA/GR/01"/>
    <x v="0"/>
    <n v="15"/>
  </r>
  <r>
    <s v="Week 26"/>
    <s v="Northern"/>
    <s v="Nasarawa"/>
    <s v="Karu"/>
    <s v="Karu"/>
    <s v="Angwan Tiv"/>
    <x v="0"/>
    <s v="Cluster"/>
    <s v="Walk-in Counseling"/>
    <s v="FAITH JAMES"/>
    <d v="2018-10-08T00:00:00"/>
    <n v="8"/>
    <x v="6"/>
    <x v="0"/>
    <d v="2018-10-08T00:00:00"/>
    <s v="NA/KA/NK/FA/JO/01"/>
    <x v="0"/>
    <n v="17"/>
  </r>
  <r>
    <s v="Week 26"/>
    <s v="Northern"/>
    <s v="Nasarawa"/>
    <s v="Karu"/>
    <s v="Karu"/>
    <s v="Angwan Tiv"/>
    <x v="0"/>
    <s v="Cluster"/>
    <s v="Walk-in Counseling"/>
    <s v="LOVINA PHILIP"/>
    <d v="2018-10-08T00:00:00"/>
    <n v="8"/>
    <x v="6"/>
    <x v="0"/>
    <d v="2018-10-08T00:00:00"/>
    <s v="NA/KA/NK/LO/MA/02"/>
    <x v="0"/>
    <n v="19"/>
  </r>
  <r>
    <s v="Week 26"/>
    <s v="Northern"/>
    <s v="Nasarawa"/>
    <s v="Karu"/>
    <s v="Karu"/>
    <s v="Angwan Tiv"/>
    <x v="0"/>
    <s v="Cluster"/>
    <s v="Walk-in Counseling"/>
    <s v="GRACE SIMON"/>
    <d v="2018-10-09T00:00:00"/>
    <n v="9"/>
    <x v="6"/>
    <x v="0"/>
    <d v="2018-10-09T00:00:00"/>
    <s v="NA/KA/NK/GR/AD/03"/>
    <x v="0"/>
    <n v="18"/>
  </r>
  <r>
    <s v="Week 26"/>
    <s v="Northern"/>
    <s v="Nasarawa"/>
    <s v="Karu"/>
    <s v="Karu"/>
    <s v="Angwan Tiv"/>
    <x v="0"/>
    <s v="Cluster"/>
    <s v="Walk-in Counseling"/>
    <s v="RUTH MOSES"/>
    <d v="2018-10-09T00:00:00"/>
    <n v="9"/>
    <x v="6"/>
    <x v="0"/>
    <d v="2018-10-09T00:00:00"/>
    <s v="NA/KA/NK/RU/GR/03"/>
    <x v="0"/>
    <n v="18"/>
  </r>
  <r>
    <s v="Week 26"/>
    <s v="Northern"/>
    <s v="Nasarawa"/>
    <s v="Karu"/>
    <s v="Karu"/>
    <s v="Angwan Tiv"/>
    <x v="0"/>
    <s v="Cluster"/>
    <s v="Walk-in Counseling"/>
    <s v="RUTH SUNDAY"/>
    <d v="2018-10-09T00:00:00"/>
    <n v="9"/>
    <x v="6"/>
    <x v="0"/>
    <d v="2018-10-09T00:00:00"/>
    <s v="NA/KA/NK/RU/PA/04"/>
    <x v="0"/>
    <n v="19"/>
  </r>
  <r>
    <s v="Week 26"/>
    <s v="Northern"/>
    <s v="Nasarawa"/>
    <s v="Karu"/>
    <s v="Karu"/>
    <s v="Angwan Tiv"/>
    <x v="0"/>
    <s v="Cluster"/>
    <s v="Walk-in Counseling"/>
    <s v="MARYANN JOHN"/>
    <d v="2018-10-10T00:00:00"/>
    <n v="10"/>
    <x v="6"/>
    <x v="0"/>
    <d v="2018-10-10T00:00:00"/>
    <s v="NA/KA/NK/MA/AG/01"/>
    <x v="0"/>
    <n v="19"/>
  </r>
  <r>
    <s v="Week 26"/>
    <s v="Northern"/>
    <s v="Nasarawa"/>
    <s v="Karu"/>
    <s v="Karu"/>
    <s v="Angwan Tiv"/>
    <x v="0"/>
    <s v="Cluster"/>
    <s v="Walk-in Counseling"/>
    <s v="PRECIOUS AMOS"/>
    <d v="2018-10-11T00:00:00"/>
    <n v="11"/>
    <x v="6"/>
    <x v="0"/>
    <d v="2018-10-11T00:00:00"/>
    <s v="NA/KA/NK/PR/HA/01"/>
    <x v="0"/>
    <n v="18"/>
  </r>
  <r>
    <s v="Week 26"/>
    <s v="Northern"/>
    <s v="Nasarawa"/>
    <s v="Karu"/>
    <s v="Karu"/>
    <s v="Angwan Tiv"/>
    <x v="0"/>
    <s v="Cluster"/>
    <s v="Walk-in Counseling"/>
    <s v="GODIYA HASSAN"/>
    <d v="2018-10-11T00:00:00"/>
    <n v="11"/>
    <x v="6"/>
    <x v="0"/>
    <d v="2018-10-11T00:00:00"/>
    <s v="NA/KA/NK/GO/KA/03"/>
    <x v="0"/>
    <n v="16"/>
  </r>
  <r>
    <s v="Week 26"/>
    <s v="Northern"/>
    <s v="Nasarawa"/>
    <s v="Karu"/>
    <s v="Karu"/>
    <s v="Angwan Tiv"/>
    <x v="0"/>
    <s v="Cluster"/>
    <s v="Walk-in Counseling"/>
    <s v="CATHERINE OGUCHE"/>
    <d v="2018-10-12T00:00:00"/>
    <n v="12"/>
    <x v="6"/>
    <x v="0"/>
    <d v="2018-10-12T00:00:00"/>
    <s v="NA/KA/NK/CA/AB/01"/>
    <x v="0"/>
    <n v="19"/>
  </r>
  <r>
    <s v="Week 26"/>
    <s v="Northern"/>
    <s v="Nasarawa"/>
    <s v="Karu"/>
    <s v="Karu"/>
    <s v="Angwan Tiv"/>
    <x v="0"/>
    <s v="Cluster"/>
    <s v="Walk-in Counseling"/>
    <s v="JULIETH ABARAKA"/>
    <d v="2018-10-12T00:00:00"/>
    <n v="12"/>
    <x v="6"/>
    <x v="0"/>
    <d v="2018-10-12T00:00:00"/>
    <s v="NA/KA/NK/JU/NA/05"/>
    <x v="0"/>
    <n v="17"/>
  </r>
  <r>
    <s v="Week 26"/>
    <s v="Northern"/>
    <s v="Nasarawa"/>
    <s v="Karu"/>
    <s v="Karu"/>
    <s v="Angwan Tiv"/>
    <x v="0"/>
    <s v="Cluster"/>
    <s v="Walk-in Counseling"/>
    <s v="MERCY ASAA"/>
    <d v="2018-10-12T00:00:00"/>
    <n v="12"/>
    <x v="6"/>
    <x v="0"/>
    <d v="2018-10-12T00:00:00"/>
    <s v="NA/KA/NK/ME/MS/03"/>
    <x v="0"/>
    <n v="19"/>
  </r>
  <r>
    <s v="Week 26"/>
    <s v="Northern"/>
    <s v="Nasarawa"/>
    <s v="Karu"/>
    <s v="Karu"/>
    <s v="Angwan Tiv"/>
    <x v="0"/>
    <s v="Cluster"/>
    <s v="LLH Class"/>
    <s v="ESTHER MICHAEL"/>
    <d v="2018-10-13T00:00:00"/>
    <n v="13"/>
    <x v="6"/>
    <x v="0"/>
    <d v="2018-10-13T00:00:00"/>
    <s v="NA/KA/NK/ES/JA/03"/>
    <x v="1"/>
    <n v="17"/>
  </r>
  <r>
    <s v="Week 26"/>
    <s v="Northern"/>
    <s v="Nasarawa"/>
    <s v="Karu"/>
    <s v="Karu"/>
    <s v="Angwan Tiv"/>
    <x v="0"/>
    <s v="Cluster"/>
    <s v="LLH Class"/>
    <s v="BLESSING SAMUEL"/>
    <d v="2018-10-13T00:00:00"/>
    <n v="13"/>
    <x v="6"/>
    <x v="0"/>
    <d v="2018-10-13T00:00:00"/>
    <s v="NA/KA/NK/BL/FL/03"/>
    <x v="1"/>
    <n v="15"/>
  </r>
  <r>
    <s v="Week 26"/>
    <s v="Northern"/>
    <s v="Nasarawa"/>
    <s v="Karu"/>
    <s v="Karu"/>
    <s v="Angwan Tiv"/>
    <x v="0"/>
    <s v="Cluster"/>
    <s v="LLH Class"/>
    <s v="JANET EZEKIEL"/>
    <d v="2018-10-13T00:00:00"/>
    <n v="13"/>
    <x v="6"/>
    <x v="0"/>
    <d v="2018-10-13T00:00:00"/>
    <s v="NA/KA/NK/JA/HA/02"/>
    <x v="1"/>
    <n v="15"/>
  </r>
  <r>
    <s v="Week 26"/>
    <s v="Northern"/>
    <s v="Nasarawa"/>
    <s v="Karu"/>
    <s v="Karu"/>
    <s v="Mararaba Gurku"/>
    <x v="1"/>
    <s v="Cluster +"/>
    <s v="Matasa Matan Arewa"/>
    <s v="HALIMA ABDULLAHI"/>
    <d v="2018-10-10T00:00:00"/>
    <n v="10"/>
    <x v="6"/>
    <x v="0"/>
    <d v="2018-10-10T00:00:00"/>
    <s v="NA/KA/MA/HA/RU/05"/>
    <x v="2"/>
    <n v="19"/>
  </r>
  <r>
    <s v="Week 26"/>
    <s v="Northern"/>
    <s v="Nasarawa"/>
    <s v="Karu"/>
    <s v="Karu"/>
    <s v="Mararaba Gurku"/>
    <x v="1"/>
    <s v="Cluster +"/>
    <s v="Matasa Matan Arewa"/>
    <s v="BILKISU MOHAMMED"/>
    <d v="2018-10-10T00:00:00"/>
    <n v="10"/>
    <x v="6"/>
    <x v="0"/>
    <d v="2018-10-10T00:00:00"/>
    <s v="NA/KA/MA/BI/FA/03"/>
    <x v="2"/>
    <n v="19"/>
  </r>
  <r>
    <s v="Week 26"/>
    <s v="Northern"/>
    <s v="Nasarawa"/>
    <s v="Karu"/>
    <s v="Karu"/>
    <s v="Mararaba Gurku"/>
    <x v="1"/>
    <s v="Cluster +"/>
    <s v="Matasa Matan Arewa"/>
    <s v="HADIZA IDRIS"/>
    <d v="2018-10-10T00:00:00"/>
    <n v="10"/>
    <x v="6"/>
    <x v="0"/>
    <d v="2018-10-10T00:00:00"/>
    <s v="NA/KA/MA/HA/MA/06"/>
    <x v="2"/>
    <n v="18"/>
  </r>
  <r>
    <s v="Week 26"/>
    <s v="Northern"/>
    <s v="Nasarawa"/>
    <s v="Karu"/>
    <s v="Karu"/>
    <s v="Mararaba Gurku"/>
    <x v="1"/>
    <s v="Cluster +"/>
    <s v="Matasa Matan Arewa"/>
    <s v="VICTORIA ALKALI"/>
    <d v="2018-10-10T00:00:00"/>
    <n v="10"/>
    <x v="6"/>
    <x v="0"/>
    <d v="2018-10-10T00:00:00"/>
    <s v="NA/KA/MA/VI/AN/04"/>
    <x v="2"/>
    <n v="19"/>
  </r>
  <r>
    <s v="Week 26"/>
    <s v="Northern"/>
    <s v="Nasarawa"/>
    <s v="Karu"/>
    <s v="Karu"/>
    <s v="Mararaba Gurku"/>
    <x v="1"/>
    <s v="Cluster +"/>
    <s v="Matasa Matan Arewa"/>
    <s v="RUKAYYA HUSSEINI"/>
    <d v="2018-10-10T00:00:00"/>
    <n v="10"/>
    <x v="6"/>
    <x v="0"/>
    <d v="2018-10-10T00:00:00"/>
    <s v="NA/KA/MA/RU/HA/04"/>
    <x v="2"/>
    <n v="18"/>
  </r>
  <r>
    <s v="Week 26"/>
    <s v="Northern"/>
    <s v="Nasarawa"/>
    <s v="Karu"/>
    <s v="Karu"/>
    <s v="Mararaba Gurku"/>
    <x v="1"/>
    <s v="Cluster +"/>
    <s v="Matasa Matan Arewa"/>
    <s v="KHADIJA ILIYASU"/>
    <d v="2018-10-10T00:00:00"/>
    <n v="10"/>
    <x v="6"/>
    <x v="0"/>
    <d v="2018-10-10T00:00:00"/>
    <s v="NA/KA/MA/KH/HA/05"/>
    <x v="2"/>
    <n v="18"/>
  </r>
  <r>
    <s v="Week 26"/>
    <s v="Northern"/>
    <s v="Nasarawa"/>
    <s v="Karu"/>
    <s v="Karu"/>
    <s v="Mararaba Gurku"/>
    <x v="1"/>
    <s v="Cluster +"/>
    <s v="Matasa Matan Arewa"/>
    <s v="FATIMA UMAR"/>
    <d v="2018-10-10T00:00:00"/>
    <n v="10"/>
    <x v="6"/>
    <x v="0"/>
    <d v="2018-10-10T00:00:00"/>
    <s v="NA/KA/MA/FA/HA/04"/>
    <x v="2"/>
    <n v="19"/>
  </r>
  <r>
    <s v="Week 26"/>
    <s v="Northern"/>
    <s v="Nasarawa"/>
    <s v="Karu"/>
    <s v="Karu"/>
    <s v="Mararaba Gurku"/>
    <x v="1"/>
    <s v="Cluster +"/>
    <s v="Matasa Matan Arewa"/>
    <s v="ZAINAB ABDULLAHI"/>
    <d v="2018-10-10T00:00:00"/>
    <n v="10"/>
    <x v="6"/>
    <x v="0"/>
    <d v="2018-10-10T00:00:00"/>
    <s v="NA/KA/MA/ZA/SA/01"/>
    <x v="2"/>
    <n v="17"/>
  </r>
  <r>
    <s v="Week 26"/>
    <s v="Northern"/>
    <s v="Nasarawa"/>
    <s v="Karu"/>
    <s v="Karu"/>
    <s v="Mararaba Gurku"/>
    <x v="1"/>
    <s v="Cluster +"/>
    <s v="Matasa Matan Arewa"/>
    <s v="AISHA BELLO"/>
    <d v="2018-10-10T00:00:00"/>
    <n v="10"/>
    <x v="6"/>
    <x v="0"/>
    <d v="2018-10-10T00:00:00"/>
    <s v="NA/KA/MA/AI/MA/07"/>
    <x v="2"/>
    <n v="19"/>
  </r>
  <r>
    <s v="Week 26"/>
    <s v="Northern"/>
    <s v="Nasarawa"/>
    <s v="Karu"/>
    <s v="Karu"/>
    <s v="Mararaba Gurku"/>
    <x v="1"/>
    <s v="Cluster +"/>
    <s v="Matasa Matan Arewa"/>
    <s v="SUMAIYA YUSHAU"/>
    <d v="2018-10-10T00:00:00"/>
    <n v="10"/>
    <x v="6"/>
    <x v="0"/>
    <d v="2018-10-10T00:00:00"/>
    <s v="NA/KA/MA/SU/FA/03"/>
    <x v="2"/>
    <n v="16"/>
  </r>
  <r>
    <s v="Week 26"/>
    <s v="Northern"/>
    <s v="Nasarawa"/>
    <s v="Karu"/>
    <s v="Karu"/>
    <s v="Mararaba Gurku"/>
    <x v="1"/>
    <s v="Cluster +"/>
    <s v="Matasa Matan Arewa"/>
    <s v="SHAMSIYA ILIYASU"/>
    <d v="2018-10-10T00:00:00"/>
    <n v="10"/>
    <x v="6"/>
    <x v="0"/>
    <d v="2018-10-10T00:00:00"/>
    <s v="NA/KA/MA/SH/RU/05"/>
    <x v="2"/>
    <n v="18"/>
  </r>
  <r>
    <s v="Week 26"/>
    <s v="Northern"/>
    <s v="Nasarawa"/>
    <s v="Karu"/>
    <s v="Karu"/>
    <s v="Mararaba Gurku"/>
    <x v="1"/>
    <s v="Cluster +"/>
    <s v="Matasa Matan Arewa"/>
    <s v="ZAINAB SAFIYAN"/>
    <d v="2018-10-10T00:00:00"/>
    <n v="10"/>
    <x v="6"/>
    <x v="0"/>
    <d v="2018-10-10T00:00:00"/>
    <s v="NA/KA/MA/ZA/BI/01"/>
    <x v="2"/>
    <n v="17"/>
  </r>
  <r>
    <s v="Week 26"/>
    <s v="Northern"/>
    <s v="Nasarawa"/>
    <s v="Karu"/>
    <s v="Karu"/>
    <s v="Mararaba Gurku"/>
    <x v="1"/>
    <s v="Cluster +"/>
    <s v="Matasa Matan Arewa"/>
    <s v="HADIZA MOHAMMED"/>
    <d v="2018-10-12T00:00:00"/>
    <n v="12"/>
    <x v="6"/>
    <x v="0"/>
    <d v="2018-10-12T00:00:00"/>
    <s v="NA/KA/MA/HA/RA/01"/>
    <x v="2"/>
    <n v="16"/>
  </r>
  <r>
    <s v="Week 26"/>
    <s v="Northern"/>
    <s v="Nasarawa"/>
    <s v="Karu"/>
    <s v="Karu"/>
    <s v="Mararaba Gurku"/>
    <x v="1"/>
    <s v="Cluster +"/>
    <s v="Matasa Matan Arewa"/>
    <s v="HADIZA ADAMU"/>
    <d v="2018-10-12T00:00:00"/>
    <n v="12"/>
    <x v="6"/>
    <x v="0"/>
    <d v="2018-10-12T00:00:00"/>
    <s v="NA/KA/MA/HA/MA/02"/>
    <x v="2"/>
    <n v="19"/>
  </r>
  <r>
    <s v="Week 26"/>
    <s v="Northern"/>
    <s v="Nasarawa"/>
    <s v="Karu"/>
    <s v="Karu"/>
    <s v="Mararaba Gurku"/>
    <x v="1"/>
    <s v="Cluster +"/>
    <s v="Matasa Matan Arewa"/>
    <s v="ZAINAB ABDULLAHI"/>
    <d v="2018-10-12T00:00:00"/>
    <n v="12"/>
    <x v="6"/>
    <x v="0"/>
    <d v="2018-10-12T00:00:00"/>
    <s v="NA/KA/MA/ZA/HU/04"/>
    <x v="2"/>
    <n v="18"/>
  </r>
  <r>
    <s v="Week 26"/>
    <s v="Northern"/>
    <s v="Nasarawa"/>
    <s v="Karu"/>
    <s v="Karu"/>
    <s v="Mararaba Gurku"/>
    <x v="1"/>
    <s v="Cluster +"/>
    <s v="Matasa Matan Arewa"/>
    <s v="NAFISA LURWANU"/>
    <d v="2018-10-12T00:00:00"/>
    <n v="12"/>
    <x v="6"/>
    <x v="0"/>
    <d v="2018-10-12T00:00:00"/>
    <s v="NA/KA/MA/NA/ZU/01"/>
    <x v="2"/>
    <n v="18"/>
  </r>
  <r>
    <s v="Week 26"/>
    <s v="Northern"/>
    <s v="Nasarawa"/>
    <s v="Karu"/>
    <s v="Karu"/>
    <s v="Mararaba Gurku"/>
    <x v="1"/>
    <s v="Cluster +"/>
    <s v="Matasa Matan Arewa"/>
    <s v="RUKAYYA IBRAHIM"/>
    <d v="2018-10-12T00:00:00"/>
    <n v="12"/>
    <x v="6"/>
    <x v="0"/>
    <d v="2018-10-12T00:00:00"/>
    <s v="NA/KA/MA/RU/AM/03"/>
    <x v="2"/>
    <n v="17"/>
  </r>
  <r>
    <s v="Week 26"/>
    <s v="Northern"/>
    <s v="Nasarawa"/>
    <s v="Karu"/>
    <s v="Karu"/>
    <s v="Mararaba Gurku"/>
    <x v="1"/>
    <s v="Cluster +"/>
    <s v="Matasa Matan Arewa"/>
    <s v="HAUWA AHMED"/>
    <d v="2018-10-12T00:00:00"/>
    <n v="12"/>
    <x v="6"/>
    <x v="0"/>
    <d v="2018-10-12T00:00:00"/>
    <s v="NA/KA/MA/HA/HA/04"/>
    <x v="2"/>
    <n v="19"/>
  </r>
  <r>
    <s v="Week 26"/>
    <s v="Northern"/>
    <s v="Nasarawa"/>
    <s v="Karu"/>
    <s v="Karu"/>
    <s v="Mararaba Gurku"/>
    <x v="1"/>
    <s v="Cluster +"/>
    <s v="Matasa Matan Arewa"/>
    <s v="HUSSEINA SHIHU"/>
    <d v="2018-10-12T00:00:00"/>
    <n v="12"/>
    <x v="6"/>
    <x v="0"/>
    <d v="2018-10-12T00:00:00"/>
    <s v="NA/KA/MA/HU/KH/03"/>
    <x v="2"/>
    <n v="16"/>
  </r>
  <r>
    <s v="Week 26"/>
    <s v="Northern"/>
    <s v="Nasarawa"/>
    <s v="Karu"/>
    <s v="Karu"/>
    <s v="Mararaba Gurku"/>
    <x v="1"/>
    <s v="Cluster +"/>
    <s v="Matasa Matan Arewa"/>
    <s v="HAFSAT IBRAHIM"/>
    <d v="2018-10-12T00:00:00"/>
    <n v="12"/>
    <x v="6"/>
    <x v="0"/>
    <d v="2018-10-12T00:00:00"/>
    <s v="NA/KA/MA/HA/MA/01"/>
    <x v="2"/>
    <n v="18"/>
  </r>
  <r>
    <s v="Week 26"/>
    <s v="Northern"/>
    <s v="Nasarawa"/>
    <s v="Karu"/>
    <s v="Karu"/>
    <s v="Mararaba Gurku"/>
    <x v="1"/>
    <s v="Cluster +"/>
    <s v="Matasa Matan Arewa"/>
    <s v="FATIMA ILIYASU"/>
    <d v="2018-10-12T00:00:00"/>
    <n v="12"/>
    <x v="6"/>
    <x v="0"/>
    <d v="2018-10-12T00:00:00"/>
    <s v="NA/KA/MA/FA/AI/06"/>
    <x v="2"/>
    <n v="16"/>
  </r>
  <r>
    <s v="Week 26"/>
    <s v="Northern"/>
    <s v="Nasarawa"/>
    <s v="Karu"/>
    <s v="Karu"/>
    <s v="Mararaba Gurku"/>
    <x v="1"/>
    <s v="Cluster +"/>
    <s v="Matasa Matan Arewa"/>
    <s v="ZAINAB MOHAMMED"/>
    <d v="2018-10-12T00:00:00"/>
    <n v="12"/>
    <x v="6"/>
    <x v="0"/>
    <d v="2018-10-12T00:00:00"/>
    <s v="NA/KA/MA/ZA/HA/05"/>
    <x v="2"/>
    <n v="19"/>
  </r>
  <r>
    <s v="Week 26"/>
    <s v="Northern"/>
    <s v="Nasarawa"/>
    <s v="Karu"/>
    <s v="Karu"/>
    <s v="Mararaba Gurku"/>
    <x v="1"/>
    <s v="Cluster +"/>
    <s v="Matasa Matan Arewa"/>
    <s v="KHADIJA ILIYASU"/>
    <d v="2018-10-12T00:00:00"/>
    <n v="12"/>
    <x v="6"/>
    <x v="0"/>
    <d v="2018-10-12T00:00:00"/>
    <s v="NA/KA/MA/KH/HA/05"/>
    <x v="2"/>
    <n v="18"/>
  </r>
  <r>
    <s v="Week 26"/>
    <s v="Northern"/>
    <s v="Nasarawa"/>
    <s v="Karu"/>
    <s v="Karu"/>
    <s v="Mararaba Gurku"/>
    <x v="1"/>
    <s v="Cluster +"/>
    <s v="Walk-in Counseling"/>
    <s v="SHAFAATU MOHAMMED"/>
    <d v="2018-10-12T00:00:00"/>
    <n v="12"/>
    <x v="6"/>
    <x v="0"/>
    <d v="2018-10-12T00:00:00"/>
    <s v="NA/KA/MA/SH/FA/06"/>
    <x v="0"/>
    <n v="19"/>
  </r>
  <r>
    <s v="Week 26"/>
    <s v="Northern"/>
    <s v="Nasarawa"/>
    <s v="Karu"/>
    <s v="Karu"/>
    <s v="Mararaba Gurku"/>
    <x v="1"/>
    <s v="Cluster +"/>
    <s v="Walk-in Counseling"/>
    <s v="HAJARA INUSA"/>
    <d v="2018-10-12T00:00:00"/>
    <n v="12"/>
    <x v="6"/>
    <x v="0"/>
    <d v="2018-10-12T00:00:00"/>
    <s v="NA/KA/MA/HA/ZA/04"/>
    <x v="0"/>
    <n v="18"/>
  </r>
  <r>
    <s v="Week 26"/>
    <s v="Northern"/>
    <s v="Nasarawa"/>
    <s v="Karu"/>
    <s v="Karu"/>
    <s v="Mararaba Gurku"/>
    <x v="1"/>
    <s v="Cluster +"/>
    <s v="Walk-in Counseling"/>
    <s v="HAFSAT YAKUBU"/>
    <d v="2018-10-12T00:00:00"/>
    <n v="12"/>
    <x v="6"/>
    <x v="0"/>
    <d v="2018-10-12T00:00:00"/>
    <s v="NA/KA/MA/HA/RA/06"/>
    <x v="0"/>
    <n v="19"/>
  </r>
  <r>
    <s v="Week 27"/>
    <s v="Northern"/>
    <s v="Nasarawa"/>
    <s v="Karu"/>
    <s v="Karu"/>
    <s v="Angwan Tiv"/>
    <x v="0"/>
    <s v="Cluster"/>
    <s v="Walk-in Counseling"/>
    <s v="RUTH PHILLIP"/>
    <d v="2018-10-15T00:00:00"/>
    <n v="15"/>
    <x v="6"/>
    <x v="0"/>
    <d v="2018-10-15T00:00:00"/>
    <s v="NA/KA/NK/RU/PE/03"/>
    <x v="0"/>
    <n v="19"/>
  </r>
  <r>
    <s v="Week 27"/>
    <s v="Northern"/>
    <s v="Nasarawa"/>
    <s v="Karu"/>
    <s v="Karu"/>
    <s v="Angwan Tiv"/>
    <x v="0"/>
    <s v="Cluster"/>
    <s v="Walk-in Counseling"/>
    <s v="EDITH JEFFRY"/>
    <d v="2018-10-16T00:00:00"/>
    <n v="16"/>
    <x v="6"/>
    <x v="0"/>
    <d v="2018-10-16T00:00:00"/>
    <s v="NA/KA/NK/ED/GI/01"/>
    <x v="0"/>
    <n v="18"/>
  </r>
  <r>
    <s v="Week 27"/>
    <s v="Northern"/>
    <s v="Nasarawa"/>
    <s v="Karu"/>
    <s v="Karu"/>
    <s v="Angwan Tiv"/>
    <x v="0"/>
    <s v="Cluster"/>
    <s v="Walk-in Counseling"/>
    <s v="GRACE DANDY"/>
    <d v="2018-10-16T00:00:00"/>
    <n v="16"/>
    <x v="6"/>
    <x v="0"/>
    <d v="2018-10-16T00:00:00"/>
    <s v="NA/KA/NK/GR/NA/04"/>
    <x v="0"/>
    <n v="15"/>
  </r>
  <r>
    <s v="Week 27"/>
    <s v="Northern"/>
    <s v="Nasarawa"/>
    <s v="Karu"/>
    <s v="Karu"/>
    <s v="Angwan Tiv"/>
    <x v="0"/>
    <s v="Cluster"/>
    <s v="Walk-in Counseling"/>
    <s v="REJOICE IKU"/>
    <d v="2018-10-16T00:00:00"/>
    <n v="16"/>
    <x v="6"/>
    <x v="0"/>
    <d v="2018-10-16T00:00:00"/>
    <s v="NA/KA/NK/RE/GL/02"/>
    <x v="0"/>
    <n v="18"/>
  </r>
  <r>
    <s v="Week 27"/>
    <s v="Northern"/>
    <s v="Nasarawa"/>
    <s v="Karu"/>
    <s v="Karu"/>
    <s v="Angwan Tiv"/>
    <x v="0"/>
    <s v="Cluster"/>
    <s v="Walk-in Counseling"/>
    <s v="GLORY EMMANUEL"/>
    <d v="2018-10-17T00:00:00"/>
    <n v="17"/>
    <x v="6"/>
    <x v="0"/>
    <d v="2018-10-17T00:00:00"/>
    <s v="NA/KA/NK/GL/FA/03"/>
    <x v="0"/>
    <n v="19"/>
  </r>
  <r>
    <s v="Week 27"/>
    <s v="Northern"/>
    <s v="Nasarawa"/>
    <s v="Karu"/>
    <s v="Karu"/>
    <s v="Angwan Tiv"/>
    <x v="0"/>
    <s v="Cluster"/>
    <s v="Walk-in Counseling"/>
    <s v="ENE GABRIEL"/>
    <d v="2018-10-17T00:00:00"/>
    <n v="17"/>
    <x v="6"/>
    <x v="0"/>
    <d v="2018-10-17T00:00:00"/>
    <s v="NA/KA/NK/EN/MA/01"/>
    <x v="0"/>
    <n v="19"/>
  </r>
  <r>
    <s v="Week 27"/>
    <s v="Northern"/>
    <s v="Nasarawa"/>
    <s v="Karu"/>
    <s v="Karu"/>
    <s v="Angwan Tiv"/>
    <x v="0"/>
    <s v="Cluster"/>
    <s v="Walk-in Counseling"/>
    <s v="BLESSING JAMES"/>
    <d v="2018-10-18T00:00:00"/>
    <n v="18"/>
    <x v="6"/>
    <x v="0"/>
    <d v="2018-10-18T00:00:00"/>
    <s v="NA/KA/NK/BL/GL/01"/>
    <x v="0"/>
    <n v="18"/>
  </r>
  <r>
    <s v="Week 27"/>
    <s v="Northern"/>
    <s v="Nasarawa"/>
    <s v="Karu"/>
    <s v="Karu"/>
    <s v="Angwan Tiv"/>
    <x v="0"/>
    <s v="Cluster"/>
    <s v="LLH Class"/>
    <s v="FAVOUR JOSEPH"/>
    <d v="2018-10-20T00:00:00"/>
    <n v="20"/>
    <x v="6"/>
    <x v="0"/>
    <d v="2018-10-20T00:00:00"/>
    <s v="NA/KA/NK/FA/JA/08"/>
    <x v="1"/>
    <n v="16"/>
  </r>
  <r>
    <s v="Week 27"/>
    <s v="Northern"/>
    <s v="Nasarawa"/>
    <s v="Karu"/>
    <s v="Karu"/>
    <s v="Angwan Tiv"/>
    <x v="0"/>
    <s v="Cluster"/>
    <s v="Walk-in Counseling"/>
    <s v="FAVOUR JONAH"/>
    <d v="2018-10-20T00:00:00"/>
    <n v="20"/>
    <x v="6"/>
    <x v="0"/>
    <d v="2018-10-20T00:00:00"/>
    <s v="NA/KA/NK/FA/LI/01"/>
    <x v="0"/>
    <n v="15"/>
  </r>
  <r>
    <s v="Week 27"/>
    <s v="Northern"/>
    <s v="Nasarawa"/>
    <s v="Karu"/>
    <s v="Karu"/>
    <s v="Angwan Tiv"/>
    <x v="0"/>
    <s v="Cluster"/>
    <s v="LLH Class"/>
    <s v="BRIDGET ISADJE"/>
    <d v="2018-10-20T00:00:00"/>
    <n v="20"/>
    <x v="6"/>
    <x v="0"/>
    <d v="2018-10-20T00:00:00"/>
    <s v="NA/KA/NK/BR/PE/02"/>
    <x v="1"/>
    <n v="15"/>
  </r>
  <r>
    <s v="Week 27"/>
    <s v="Northern"/>
    <s v="Nasarawa"/>
    <s v="Karu"/>
    <s v="Karu"/>
    <s v="Angwan Tiv"/>
    <x v="0"/>
    <s v="Cluster"/>
    <s v="LLH Class"/>
    <s v="BLESSING UZOCHUKWU"/>
    <d v="2018-10-20T00:00:00"/>
    <n v="20"/>
    <x v="6"/>
    <x v="0"/>
    <d v="2018-10-20T00:00:00"/>
    <s v="NA/KA/NK/BL/EZ/01"/>
    <x v="1"/>
    <n v="15"/>
  </r>
  <r>
    <s v="Week 27"/>
    <s v="Northern"/>
    <s v="Nasarawa"/>
    <s v="Karu"/>
    <s v="Karu"/>
    <s v="Angwan Tiv"/>
    <x v="0"/>
    <s v="Cluster"/>
    <s v="LLH Class"/>
    <s v="BECKY SULE"/>
    <d v="2018-10-20T00:00:00"/>
    <n v="20"/>
    <x v="6"/>
    <x v="0"/>
    <d v="2018-10-20T00:00:00"/>
    <s v="NA/KA/NK/BE/ES/03"/>
    <x v="1"/>
    <n v="16"/>
  </r>
  <r>
    <s v="Week 27"/>
    <s v="Northern"/>
    <s v="Nasarawa"/>
    <s v="Karu"/>
    <s v="Karu"/>
    <s v="Angwan Tiv"/>
    <x v="0"/>
    <s v="Cluster"/>
    <s v="LLH Class"/>
    <s v="FAVOUR GABRIEL"/>
    <d v="2018-10-20T00:00:00"/>
    <n v="20"/>
    <x v="6"/>
    <x v="0"/>
    <d v="2018-10-20T00:00:00"/>
    <s v="NA/KA/NK/FA/SA/01"/>
    <x v="1"/>
    <n v="19"/>
  </r>
  <r>
    <s v="Week 27"/>
    <s v="Northern"/>
    <s v="Nasarawa"/>
    <s v="Karu"/>
    <s v="Karu"/>
    <s v="Angwan Tiv"/>
    <x v="0"/>
    <s v="Cluster"/>
    <s v="LLH Class"/>
    <s v="MARTHA ISAAC"/>
    <d v="2018-10-20T00:00:00"/>
    <n v="20"/>
    <x v="6"/>
    <x v="0"/>
    <d v="2018-10-20T00:00:00"/>
    <s v="NA/KA/NK/MA/VI/02"/>
    <x v="1"/>
    <n v="17"/>
  </r>
  <r>
    <s v="Week 27"/>
    <s v="Northern"/>
    <s v="Nasarawa"/>
    <s v="Karu"/>
    <s v="Karu"/>
    <s v="Angwan Tiv"/>
    <x v="0"/>
    <s v="Cluster"/>
    <s v="LLH Class"/>
    <s v="PATIENCE JAMES"/>
    <d v="2018-10-20T00:00:00"/>
    <n v="20"/>
    <x v="6"/>
    <x v="0"/>
    <d v="2018-10-20T00:00:00"/>
    <s v="NA/KA/NK/PA/JE/03"/>
    <x v="1"/>
    <n v="16"/>
  </r>
  <r>
    <s v="Week 27"/>
    <s v="Northern"/>
    <s v="Nasarawa"/>
    <s v="Karu"/>
    <s v="Karu"/>
    <s v="Angwan Tiv"/>
    <x v="0"/>
    <s v="Cluster"/>
    <s v="Walk-in Counseling"/>
    <s v="JANET EZEKIEL"/>
    <d v="2018-10-20T00:00:00"/>
    <n v="20"/>
    <x v="6"/>
    <x v="0"/>
    <d v="2018-10-20T00:00:00"/>
    <s v="NA/KA/NK/JA/HA/02"/>
    <x v="0"/>
    <n v="15"/>
  </r>
  <r>
    <s v="Week 27"/>
    <s v="Northern"/>
    <s v="Nasarawa"/>
    <s v="Karu"/>
    <s v="Karu"/>
    <s v="Mararaba Gurku"/>
    <x v="1"/>
    <s v="Cluster +"/>
    <s v="Walk-in Counseling"/>
    <s v="GRACE BIDEMI"/>
    <d v="2018-10-15T00:00:00"/>
    <n v="15"/>
    <x v="6"/>
    <x v="0"/>
    <d v="2018-10-15T00:00:00"/>
    <s v="NA/KA/MA/GR/VI/03"/>
    <x v="0"/>
    <n v="19"/>
  </r>
  <r>
    <s v="Week 27"/>
    <s v="Northern"/>
    <s v="Nasarawa"/>
    <s v="Karu"/>
    <s v="Karu"/>
    <s v="Mararaba Gurku"/>
    <x v="1"/>
    <s v="Cluster +"/>
    <s v="Walk-in Counseling"/>
    <s v="BLESSING SYLVANUS"/>
    <d v="2018-10-16T00:00:00"/>
    <n v="16"/>
    <x v="6"/>
    <x v="0"/>
    <d v="2018-10-16T00:00:00"/>
    <s v="NA/KA/MA/BL/AD/04"/>
    <x v="0"/>
    <n v="19"/>
  </r>
  <r>
    <s v="Week 27"/>
    <s v="Northern"/>
    <s v="Nasarawa"/>
    <s v="Karu"/>
    <s v="Karu"/>
    <s v="Mararaba Gurku"/>
    <x v="1"/>
    <s v="Cluster +"/>
    <s v="Walk-in Counseling"/>
    <s v="UMMI SALMA ALIYU"/>
    <d v="2018-10-17T00:00:00"/>
    <n v="17"/>
    <x v="6"/>
    <x v="0"/>
    <d v="2018-10-17T00:00:00"/>
    <s v="NA/KA/MA/UM/FA/02"/>
    <x v="0"/>
    <n v="19"/>
  </r>
  <r>
    <s v="Week 27"/>
    <s v="Northern"/>
    <s v="Nasarawa"/>
    <s v="Karu"/>
    <s v="Karu"/>
    <s v="Mararaba Gurku"/>
    <x v="1"/>
    <s v="Cluster +"/>
    <s v="Walk-in Counseling"/>
    <s v="JOY MATTHEW"/>
    <d v="2018-10-19T00:00:00"/>
    <n v="19"/>
    <x v="6"/>
    <x v="0"/>
    <d v="2018-10-19T00:00:00"/>
    <s v="NA/KA/MA/JO/GR/01"/>
    <x v="0"/>
    <n v="19"/>
  </r>
  <r>
    <s v="Week 27"/>
    <s v="Northern"/>
    <s v="Nasarawa"/>
    <s v="Karu"/>
    <s v="Karu"/>
    <s v="Mararaba Gurku"/>
    <x v="1"/>
    <s v="Cluster +"/>
    <s v="Walk-in Counseling"/>
    <s v="RUTH ILIYA"/>
    <d v="2018-10-19T00:00:00"/>
    <n v="19"/>
    <x v="6"/>
    <x v="0"/>
    <d v="2018-10-19T00:00:00"/>
    <s v="NA/KA/MA/RU/MA/02"/>
    <x v="0"/>
    <n v="19"/>
  </r>
  <r>
    <s v="Week 27"/>
    <s v="Northern"/>
    <s v="Nasarawa"/>
    <s v="Karu"/>
    <s v="Karu"/>
    <s v="Mararaba Gurku"/>
    <x v="1"/>
    <s v="Cluster +"/>
    <s v="Walk-in Counseling"/>
    <s v="PHILOMINA ALLIT"/>
    <d v="2018-10-19T00:00:00"/>
    <n v="19"/>
    <x v="6"/>
    <x v="0"/>
    <d v="2018-10-19T00:00:00"/>
    <s v="NA/KA/MA/PH/KA/02"/>
    <x v="0"/>
    <n v="19"/>
  </r>
  <r>
    <s v="Week 28"/>
    <s v="Northern"/>
    <s v="Nasarawa"/>
    <s v="Karu"/>
    <s v="Karu"/>
    <s v="Mararaba Gurku"/>
    <x v="1"/>
    <s v="Cluster +"/>
    <s v="Walk-in Counseling"/>
    <s v="JOY NASIRU"/>
    <d v="2018-10-22T00:00:00"/>
    <n v="22"/>
    <x v="6"/>
    <x v="0"/>
    <d v="2018-10-22T00:00:00"/>
    <s v="NA/KA/MA/JO/DO/02"/>
    <x v="0"/>
    <n v="19"/>
  </r>
  <r>
    <s v="Week 28"/>
    <s v="Northern"/>
    <s v="Nasarawa"/>
    <s v="Karu"/>
    <s v="Karu"/>
    <s v="Mararaba Gurku"/>
    <x v="1"/>
    <s v="Cluster +"/>
    <s v="Walk-in Counseling"/>
    <s v="NMA MICHEAL"/>
    <d v="2018-10-22T00:00:00"/>
    <n v="22"/>
    <x v="6"/>
    <x v="0"/>
    <d v="2018-10-22T00:00:00"/>
    <s v="NA/KA/MA/NM/FA/03"/>
    <x v="0"/>
    <n v="19"/>
  </r>
  <r>
    <s v="Week 28"/>
    <s v="Northern"/>
    <s v="Nasarawa"/>
    <s v="Karu"/>
    <s v="Karu"/>
    <s v="Mararaba Gurku"/>
    <x v="1"/>
    <s v="Cluster +"/>
    <s v="Walk-in Counseling"/>
    <s v="FATIMA UMAR"/>
    <d v="2018-10-25T00:00:00"/>
    <n v="25"/>
    <x v="6"/>
    <x v="0"/>
    <d v="2018-10-25T00:00:00"/>
    <s v="NA/KA/MA/FA/MA/07"/>
    <x v="0"/>
    <n v="19"/>
  </r>
  <r>
    <s v="Week 28"/>
    <s v="Northern"/>
    <s v="Nasarawa"/>
    <s v="Karu"/>
    <s v="Karu"/>
    <s v="Mararaba Gurku"/>
    <x v="1"/>
    <s v="Cluster +"/>
    <s v="Walk-in Counseling"/>
    <s v="FATIMA UMAR"/>
    <d v="2018-10-26T00:00:00"/>
    <n v="26"/>
    <x v="6"/>
    <x v="0"/>
    <d v="2018-10-26T00:00:00"/>
    <s v="NA/KA/MA/FA/MA/07"/>
    <x v="0"/>
    <n v="19"/>
  </r>
  <r>
    <s v="Week 28"/>
    <s v="Northern"/>
    <s v="Nasarawa"/>
    <s v="Karu"/>
    <s v="Karu"/>
    <s v="Mararaba Gurku"/>
    <x v="1"/>
    <s v="Cluster +"/>
    <s v="Matasa Matan Arewa"/>
    <s v="MAIRO AHMED"/>
    <d v="2018-10-26T00:00:00"/>
    <n v="26"/>
    <x v="6"/>
    <x v="0"/>
    <d v="2018-10-26T00:00:00"/>
    <s v="NA/KA/MA/MA/RA/01"/>
    <x v="2"/>
    <n v="18"/>
  </r>
  <r>
    <s v="Week 28"/>
    <s v="Northern"/>
    <s v="Nasarawa"/>
    <s v="Karu"/>
    <s v="Karu"/>
    <s v="Mararaba Gurku"/>
    <x v="1"/>
    <s v="Cluster +"/>
    <s v="Matasa Matan Arewa"/>
    <s v="JUMMAI YUSUF"/>
    <d v="2018-10-26T00:00:00"/>
    <n v="26"/>
    <x v="6"/>
    <x v="0"/>
    <d v="2018-10-26T00:00:00"/>
    <s v="NA/KA/MA/JU/LA/02"/>
    <x v="2"/>
    <n v="19"/>
  </r>
  <r>
    <s v="Week 28"/>
    <s v="Northern"/>
    <s v="Nasarawa"/>
    <s v="Karu"/>
    <s v="Karu"/>
    <s v="Mararaba Gurku"/>
    <x v="1"/>
    <s v="Cluster +"/>
    <s v="Matasa Matan Arewa"/>
    <s v="SEKINAT SULEIMON"/>
    <d v="2018-10-26T00:00:00"/>
    <n v="26"/>
    <x v="6"/>
    <x v="0"/>
    <d v="2018-10-26T00:00:00"/>
    <s v="NA/KA/MA/SE/MA/01"/>
    <x v="2"/>
    <n v="19"/>
  </r>
  <r>
    <s v="Week 28"/>
    <s v="Northern"/>
    <s v="Nasarawa"/>
    <s v="Karu"/>
    <s v="Karu"/>
    <s v="Mararaba Gurku"/>
    <x v="1"/>
    <s v="Cluster +"/>
    <s v="Matasa Matan Arewa"/>
    <s v="LARABA ISA"/>
    <d v="2018-10-26T00:00:00"/>
    <n v="26"/>
    <x v="6"/>
    <x v="0"/>
    <d v="2018-10-26T00:00:00"/>
    <s v="NA/KA/MA/LA/FA/03"/>
    <x v="2"/>
    <n v="19"/>
  </r>
  <r>
    <s v="Week 28"/>
    <s v="Northern"/>
    <s v="Nasarawa"/>
    <s v="Karu"/>
    <s v="Karu"/>
    <s v="Mararaba Gurku"/>
    <x v="1"/>
    <s v="Cluster +"/>
    <s v="Matasa Matan Arewa"/>
    <s v="WALIDAH INUSA"/>
    <d v="2018-10-26T00:00:00"/>
    <n v="26"/>
    <x v="6"/>
    <x v="0"/>
    <d v="2018-10-26T00:00:00"/>
    <s v="NA/KA/MA/WA/JU/05"/>
    <x v="2"/>
    <n v="17"/>
  </r>
  <r>
    <s v="Week 28"/>
    <s v="Northern"/>
    <s v="Nasarawa"/>
    <s v="Karu"/>
    <s v="Karu"/>
    <s v="Mararaba Gurku"/>
    <x v="1"/>
    <s v="Cluster +"/>
    <s v="Matasa Matan Arewa"/>
    <s v="SAINATU MUSTAPHA"/>
    <d v="2018-10-26T00:00:00"/>
    <n v="26"/>
    <x v="6"/>
    <x v="0"/>
    <d v="2018-10-26T00:00:00"/>
    <s v="NA/KA/MA/SA/HA/06"/>
    <x v="2"/>
    <n v="19"/>
  </r>
  <r>
    <s v="Week 28"/>
    <s v="Northern"/>
    <s v="Nasarawa"/>
    <s v="Karu"/>
    <s v="Karu"/>
    <s v="Mararaba Gurku"/>
    <x v="1"/>
    <s v="Cluster +"/>
    <s v="Matasa Matan Arewa"/>
    <s v="HUSSEINA KABIRU"/>
    <d v="2018-10-26T00:00:00"/>
    <n v="26"/>
    <x v="6"/>
    <x v="0"/>
    <d v="2018-10-26T00:00:00"/>
    <s v="NA/KA/MA/HU/FA/04"/>
    <x v="2"/>
    <n v="18"/>
  </r>
  <r>
    <s v="Week 28"/>
    <s v="Northern"/>
    <s v="Nasarawa"/>
    <s v="Karu"/>
    <s v="Karu"/>
    <s v="Mararaba Gurku"/>
    <x v="1"/>
    <s v="Cluster +"/>
    <s v="Matasa Matan Arewa"/>
    <s v="NURATU HASSAN"/>
    <d v="2018-10-26T00:00:00"/>
    <n v="26"/>
    <x v="6"/>
    <x v="0"/>
    <d v="2018-10-26T00:00:00"/>
    <s v="NA/KA/MA/NU/KH/03"/>
    <x v="2"/>
    <n v="19"/>
  </r>
  <r>
    <s v="Week 28"/>
    <s v="Northern"/>
    <s v="Nasarawa"/>
    <s v="Karu"/>
    <s v="Karu"/>
    <s v="Mararaba Gurku"/>
    <x v="1"/>
    <s v="Cluster +"/>
    <s v="Matasa Matan Arewa"/>
    <s v="FATIMA ILYASU"/>
    <d v="2018-10-26T00:00:00"/>
    <n v="26"/>
    <x v="6"/>
    <x v="0"/>
    <d v="2018-10-26T00:00:00"/>
    <s v="NA/KA/MA/FA/HU/01"/>
    <x v="2"/>
    <n v="18"/>
  </r>
  <r>
    <s v="Week 28"/>
    <s v="Northern"/>
    <s v="Nasarawa"/>
    <s v="Karu"/>
    <s v="Karu"/>
    <s v="Mararaba Gurku"/>
    <x v="1"/>
    <s v="Cluster +"/>
    <s v="Matasa Matan Arewa"/>
    <s v="BASIRA MUSA"/>
    <d v="2018-10-26T00:00:00"/>
    <n v="26"/>
    <x v="6"/>
    <x v="0"/>
    <d v="2018-10-26T00:00:00"/>
    <s v="NA/KA/MA/BA/HA/05"/>
    <x v="2"/>
    <n v="17"/>
  </r>
  <r>
    <s v="Week 28"/>
    <s v="Northern"/>
    <s v="Nasarawa"/>
    <s v="Karu"/>
    <s v="Karu"/>
    <s v="Mararaba Gurku"/>
    <x v="1"/>
    <s v="Cluster +"/>
    <s v="Matasa Matan Arewa"/>
    <s v="IKILIMA ISHAQ"/>
    <d v="2018-10-26T00:00:00"/>
    <n v="26"/>
    <x v="6"/>
    <x v="0"/>
    <d v="2018-10-26T00:00:00"/>
    <s v="NA/KA/MA/IK/JU/01"/>
    <x v="2"/>
    <n v="19"/>
  </r>
  <r>
    <s v="Week 28"/>
    <s v="Northern"/>
    <s v="Nasarawa"/>
    <s v="Karu"/>
    <s v="Karu"/>
    <s v="Mararaba Gurku"/>
    <x v="1"/>
    <s v="Cluster +"/>
    <s v="Matasa Matan Arewa"/>
    <s v="LAMI ISHAYA"/>
    <d v="2018-10-26T00:00:00"/>
    <n v="26"/>
    <x v="6"/>
    <x v="0"/>
    <d v="2018-10-26T00:00:00"/>
    <s v="NA/KA/MA/LA/SA/02"/>
    <x v="2"/>
    <n v="19"/>
  </r>
  <r>
    <s v="Week 28"/>
    <s v="Northern"/>
    <s v="Nasarawa"/>
    <s v="Karu"/>
    <s v="Karu"/>
    <s v="Mararaba Gurku"/>
    <x v="1"/>
    <s v="Cluster +"/>
    <s v="Matasa Matan Arewa"/>
    <s v="HASFAT ALLAHKAYI"/>
    <d v="2018-10-26T00:00:00"/>
    <n v="26"/>
    <x v="6"/>
    <x v="0"/>
    <d v="2018-10-26T00:00:00"/>
    <s v="NA/KA/MA/HA/LA/03"/>
    <x v="2"/>
    <n v="18"/>
  </r>
  <r>
    <s v="Week 28"/>
    <s v="Northern"/>
    <s v="Nasarawa"/>
    <s v="Karu"/>
    <s v="Karu"/>
    <s v="Mararaba Gurku"/>
    <x v="1"/>
    <s v="Cluster +"/>
    <s v="Matasa Matan Arewa"/>
    <s v="PATIENCE DAUDA"/>
    <d v="2018-10-26T00:00:00"/>
    <n v="26"/>
    <x v="6"/>
    <x v="0"/>
    <d v="2018-10-26T00:00:00"/>
    <s v="NA/KA/MA/PA/DA/07"/>
    <x v="2"/>
    <n v="19"/>
  </r>
  <r>
    <s v="Week 28"/>
    <s v="Northern"/>
    <s v="Nasarawa"/>
    <s v="Karu"/>
    <s v="Karu"/>
    <s v="Mararaba Gurku"/>
    <x v="1"/>
    <s v="Cluster +"/>
    <s v="Matasa Matan Arewa"/>
    <s v="RAMATU ABDULMALIK"/>
    <d v="2018-10-26T00:00:00"/>
    <n v="26"/>
    <x v="6"/>
    <x v="0"/>
    <d v="2018-10-26T00:00:00"/>
    <s v="NA/KA/MA/RA/DU/03"/>
    <x v="2"/>
    <n v="18"/>
  </r>
  <r>
    <s v="Week 28"/>
    <s v="Northern"/>
    <s v="Nasarawa"/>
    <s v="Karu"/>
    <s v="Karu"/>
    <s v="Mararaba Gurku"/>
    <x v="1"/>
    <s v="Cluster +"/>
    <s v="Matasa Matan Arewa"/>
    <s v="RASPHAT MAHMUD"/>
    <d v="2018-10-26T00:00:00"/>
    <n v="26"/>
    <x v="6"/>
    <x v="0"/>
    <d v="2018-10-26T00:00:00"/>
    <s v="NA/KA/MA/RA/HM/05"/>
    <x v="2"/>
    <n v="18"/>
  </r>
  <r>
    <s v="Week 28"/>
    <s v="Northern"/>
    <s v="Nasarawa"/>
    <s v="Karu"/>
    <s v="Karu"/>
    <s v="Mararaba Gurku"/>
    <x v="1"/>
    <s v="Cluster +"/>
    <s v="Matasa Matan Arewa"/>
    <s v="RABI ISMAIL"/>
    <d v="2018-10-26T00:00:00"/>
    <n v="26"/>
    <x v="6"/>
    <x v="0"/>
    <d v="2018-10-26T00:00:00"/>
    <s v="NA/KA/MA/RA/IL/01"/>
    <x v="2"/>
    <n v="19"/>
  </r>
  <r>
    <s v="Week 28"/>
    <s v="Northern"/>
    <s v="Nasarawa"/>
    <s v="Karu"/>
    <s v="Karu"/>
    <s v="Angwan Tiv"/>
    <x v="0"/>
    <s v="Cluster"/>
    <s v="Walk-in Counseling"/>
    <s v="GRACE JOHN"/>
    <d v="2018-10-23T00:00:00"/>
    <n v="23"/>
    <x v="6"/>
    <x v="0"/>
    <d v="2018-10-23T00:00:00"/>
    <s v="NA/KA/NK/GR/JU/01"/>
    <x v="0"/>
    <n v="19"/>
  </r>
  <r>
    <s v="Week 28"/>
    <s v="Northern"/>
    <s v="Nasarawa"/>
    <s v="Karu"/>
    <s v="Karu"/>
    <s v="Angwan Tiv"/>
    <x v="0"/>
    <s v="Cluster"/>
    <s v="Walk-in Counseling"/>
    <s v="MALLYN OBASA"/>
    <d v="2018-10-24T00:00:00"/>
    <n v="24"/>
    <x v="6"/>
    <x v="0"/>
    <d v="2018-10-24T00:00:00"/>
    <s v="NA/KA/NK/MA/SA/04"/>
    <x v="0"/>
    <n v="19"/>
  </r>
  <r>
    <s v="Week 28"/>
    <s v="Northern"/>
    <s v="Nasarawa"/>
    <s v="Karu"/>
    <s v="Karu"/>
    <s v="Angwan Tiv"/>
    <x v="0"/>
    <s v="Cluster"/>
    <s v="Walk-in Counseling"/>
    <s v="SARAH MICHEAL"/>
    <d v="2018-10-24T00:00:00"/>
    <n v="24"/>
    <x v="6"/>
    <x v="0"/>
    <d v="2018-10-24T00:00:00"/>
    <s v="NA/KA/NK/SA/GR/01"/>
    <x v="0"/>
    <n v="19"/>
  </r>
  <r>
    <s v="Week 28"/>
    <s v="Northern"/>
    <s v="Nasarawa"/>
    <s v="Karu"/>
    <s v="Karu"/>
    <s v="Angwan Tiv"/>
    <x v="0"/>
    <s v="Cluster"/>
    <s v="Walk-in Counseling"/>
    <s v="HELEN ISREAL"/>
    <d v="2018-10-24T00:00:00"/>
    <n v="24"/>
    <x v="6"/>
    <x v="0"/>
    <d v="2018-10-24T00:00:00"/>
    <s v="NA/KA/NK/HE/RU/01"/>
    <x v="0"/>
    <n v="18"/>
  </r>
  <r>
    <s v="Week 28"/>
    <s v="Northern"/>
    <s v="Nasarawa"/>
    <s v="Karu"/>
    <s v="Karu"/>
    <s v="Angwan Tiv"/>
    <x v="0"/>
    <s v="Cluster"/>
    <s v="Walk-in Counseling"/>
    <s v="GRACE ABBAH"/>
    <d v="2018-10-24T00:00:00"/>
    <n v="24"/>
    <x v="6"/>
    <x v="0"/>
    <d v="2018-10-24T00:00:00"/>
    <s v="NA/KA/NK/GR/ED/02"/>
    <x v="0"/>
    <n v="16"/>
  </r>
  <r>
    <s v="Week 28"/>
    <s v="Northern"/>
    <s v="Nasarawa"/>
    <s v="Karu"/>
    <s v="Karu"/>
    <s v="Angwan Tiv"/>
    <x v="0"/>
    <s v="Cluster"/>
    <s v="Walk-in Counseling"/>
    <s v="VERONICA SUMEH"/>
    <d v="2018-10-24T00:00:00"/>
    <n v="24"/>
    <x v="6"/>
    <x v="0"/>
    <d v="2018-10-24T00:00:00"/>
    <s v="NA/KA/NK/VE/GL/03"/>
    <x v="0"/>
    <n v="17"/>
  </r>
  <r>
    <s v="Week 28"/>
    <s v="Northern"/>
    <s v="Nasarawa"/>
    <s v="Karu"/>
    <s v="Karu"/>
    <s v="Angwan Tiv"/>
    <x v="0"/>
    <s v="Cluster"/>
    <s v="Walk-in Counseling"/>
    <s v="THERESA JOSEPH"/>
    <d v="2018-10-24T00:00:00"/>
    <n v="24"/>
    <x v="6"/>
    <x v="0"/>
    <d v="2018-10-24T00:00:00"/>
    <s v="NA/KA/NK/TH/LO/02"/>
    <x v="0"/>
    <n v="18"/>
  </r>
  <r>
    <s v="Week 28"/>
    <s v="Northern"/>
    <s v="Nasarawa"/>
    <s v="Karu"/>
    <s v="Karu"/>
    <s v="Angwan Tiv"/>
    <x v="0"/>
    <s v="Cluster"/>
    <s v="Walk-in Counseling"/>
    <s v="BLESSING JOHN"/>
    <d v="2018-10-24T00:00:00"/>
    <n v="24"/>
    <x v="6"/>
    <x v="0"/>
    <d v="2018-10-24T00:00:00"/>
    <s v="NA/KA/NK/BL/RI/02"/>
    <x v="0"/>
    <n v="18"/>
  </r>
  <r>
    <s v="Week 28"/>
    <s v="Northern"/>
    <s v="Nasarawa"/>
    <s v="Karu"/>
    <s v="Karu"/>
    <s v="Angwan Tiv"/>
    <x v="0"/>
    <s v="Cluster"/>
    <s v="Walk-in Counseling"/>
    <s v="MARY GABRIEL ONYILO"/>
    <d v="2018-10-25T00:00:00"/>
    <n v="25"/>
    <x v="6"/>
    <x v="0"/>
    <d v="2018-10-25T00:00:00"/>
    <s v="NA/KA/NK/MA/EV/04"/>
    <x v="0"/>
    <n v="17"/>
  </r>
  <r>
    <s v="Week 28"/>
    <s v="Northern"/>
    <s v="Nasarawa"/>
    <s v="Karu"/>
    <s v="Karu"/>
    <s v="Angwan Tiv"/>
    <x v="0"/>
    <s v="Cluster"/>
    <s v="Walk-in Counseling"/>
    <s v="GIFT SAMSON"/>
    <d v="2018-10-26T00:00:00"/>
    <n v="26"/>
    <x v="6"/>
    <x v="0"/>
    <d v="2018-10-26T00:00:00"/>
    <s v="NA/KA/NK/GI/RO/01"/>
    <x v="0"/>
    <n v="18"/>
  </r>
  <r>
    <s v="Week 28"/>
    <s v="Northern"/>
    <s v="Nasarawa"/>
    <s v="Karu"/>
    <s v="Karu"/>
    <s v="Angwan Tiv"/>
    <x v="0"/>
    <s v="Cluster"/>
    <s v="Walk-in Counseling"/>
    <s v="REJOICE EZEKIEL"/>
    <d v="2018-10-26T00:00:00"/>
    <n v="26"/>
    <x v="6"/>
    <x v="0"/>
    <d v="2018-10-26T00:00:00"/>
    <s v="NA/KA/NK/RE/PA/02"/>
    <x v="0"/>
    <n v="15"/>
  </r>
  <r>
    <s v="Week 28"/>
    <s v="Northern"/>
    <s v="Nasarawa"/>
    <s v="Karu"/>
    <s v="Karu"/>
    <s v="Angwan Tiv"/>
    <x v="0"/>
    <s v="Cluster"/>
    <s v="LLH Class"/>
    <s v="MARIA AUGUSTINE"/>
    <d v="2018-10-27T00:00:00"/>
    <n v="27"/>
    <x v="6"/>
    <x v="0"/>
    <d v="2018-10-27T00:00:00"/>
    <s v="NA/KA/NK/MA/LO/03"/>
    <x v="1"/>
    <n v="17"/>
  </r>
  <r>
    <s v="Week 28"/>
    <s v="Northern"/>
    <s v="Nasarawa"/>
    <s v="Karu"/>
    <s v="Karu"/>
    <s v="Angwan Tiv"/>
    <x v="0"/>
    <s v="Cluster"/>
    <s v="LLH Class"/>
    <s v="ROSE PETER"/>
    <d v="2018-10-27T00:00:00"/>
    <n v="27"/>
    <x v="6"/>
    <x v="0"/>
    <d v="2018-10-27T00:00:00"/>
    <s v="NA/KA/NK/RO/HA/02"/>
    <x v="1"/>
    <n v="15"/>
  </r>
  <r>
    <s v="Week 28"/>
    <s v="Northern"/>
    <s v="Nasarawa"/>
    <s v="Karu"/>
    <s v="Karu"/>
    <s v="Angwan Tiv"/>
    <x v="0"/>
    <s v="Cluster"/>
    <s v="LLH Class"/>
    <s v="MERCY NKU"/>
    <d v="2018-10-27T00:00:00"/>
    <n v="27"/>
    <x v="6"/>
    <x v="0"/>
    <d v="2018-10-27T00:00:00"/>
    <s v="NA/KA/NK/ME/MA/02"/>
    <x v="1"/>
    <n v="16"/>
  </r>
  <r>
    <s v="Week 28"/>
    <s v="Northern"/>
    <s v="Nasarawa"/>
    <s v="Karu"/>
    <s v="Karu"/>
    <s v="Angwan Tiv"/>
    <x v="0"/>
    <s v="Cluster"/>
    <s v="LLH Class"/>
    <s v="RUTH DANJI"/>
    <d v="2018-10-27T00:00:00"/>
    <n v="27"/>
    <x v="6"/>
    <x v="0"/>
    <d v="2018-10-27T00:00:00"/>
    <s v="NA/KA/NK/RU/PA/01"/>
    <x v="1"/>
    <n v="17"/>
  </r>
  <r>
    <s v="Week 28"/>
    <s v="Northern"/>
    <s v="Nasarawa"/>
    <s v="Karu"/>
    <s v="Karu"/>
    <s v="Angwan Tiv"/>
    <x v="0"/>
    <s v="Cluster"/>
    <s v="LLH Class"/>
    <s v="STELLA AGABI"/>
    <d v="2018-10-27T00:00:00"/>
    <n v="27"/>
    <x v="6"/>
    <x v="0"/>
    <d v="2018-10-27T00:00:00"/>
    <s v="NA/KA/NK/ST/MG/01"/>
    <x v="1"/>
    <n v="15"/>
  </r>
  <r>
    <s v="Week 28"/>
    <s v="Northern"/>
    <s v="Nasarawa"/>
    <s v="Karu"/>
    <s v="Karu"/>
    <s v="Angwan Tiv"/>
    <x v="0"/>
    <s v="Cluster"/>
    <s v="LLH Class"/>
    <s v="BIBIANA CHRISTOPHER"/>
    <d v="2018-10-27T00:00:00"/>
    <n v="27"/>
    <x v="6"/>
    <x v="0"/>
    <d v="2018-10-27T00:00:00"/>
    <s v="NA/KA/NK/BI/GL/03"/>
    <x v="1"/>
    <n v="16"/>
  </r>
  <r>
    <s v="Week 28"/>
    <s v="Northern"/>
    <s v="Nasarawa"/>
    <s v="Karu"/>
    <s v="Karu"/>
    <s v="Angwan Tiv"/>
    <x v="0"/>
    <s v="Cluster"/>
    <s v="LLH Class"/>
    <s v="WASILA YAKUBU"/>
    <d v="2018-10-27T00:00:00"/>
    <n v="27"/>
    <x v="6"/>
    <x v="0"/>
    <d v="2018-10-27T00:00:00"/>
    <s v="NA/KA/NK/WA/MA/01"/>
    <x v="1"/>
    <n v="17"/>
  </r>
  <r>
    <s v="Week 28"/>
    <s v="Northern"/>
    <s v="Nasarawa"/>
    <s v="Karu"/>
    <s v="Karu"/>
    <s v="Angwan Tiv"/>
    <x v="0"/>
    <s v="Cluster"/>
    <s v="LLH Class"/>
    <s v="PEACE MORRIS"/>
    <d v="2018-10-27T00:00:00"/>
    <n v="27"/>
    <x v="6"/>
    <x v="0"/>
    <d v="2018-10-27T00:00:00"/>
    <s v="NA/KA/NK/PE/AN/01"/>
    <x v="1"/>
    <n v="19"/>
  </r>
  <r>
    <s v="Week 28"/>
    <s v="Northern"/>
    <s v="Nasarawa"/>
    <s v="Karu"/>
    <s v="Karu"/>
    <s v="Angwan Tiv"/>
    <x v="0"/>
    <s v="Cluster"/>
    <s v="LLH Class"/>
    <s v="MARYAM ALI"/>
    <d v="2018-10-27T00:00:00"/>
    <n v="27"/>
    <x v="6"/>
    <x v="0"/>
    <d v="2018-10-27T00:00:00"/>
    <s v="NA/KA/NK/MA/GR/03"/>
    <x v="1"/>
    <n v="16"/>
  </r>
  <r>
    <s v="Week 28"/>
    <s v="Northern"/>
    <s v="Nasarawa"/>
    <s v="Karu"/>
    <s v="Karu"/>
    <s v="Angwan Tiv"/>
    <x v="0"/>
    <s v="Cluster"/>
    <s v="LLH Class"/>
    <s v="REGINA OGBU"/>
    <d v="2018-10-27T00:00:00"/>
    <n v="27"/>
    <x v="6"/>
    <x v="0"/>
    <d v="2018-10-27T00:00:00"/>
    <s v="NA/KA/NK/RE/ES/02"/>
    <x v="1"/>
    <n v="16"/>
  </r>
  <r>
    <s v="Week 28"/>
    <s v="Northern"/>
    <s v="Nasarawa"/>
    <s v="Karu"/>
    <s v="Karu"/>
    <s v="Angwan Tiv"/>
    <x v="0"/>
    <s v="Cluster"/>
    <s v="LLH Class"/>
    <s v="GRACIOUS AMEN"/>
    <d v="2018-10-27T00:00:00"/>
    <n v="27"/>
    <x v="6"/>
    <x v="0"/>
    <d v="2018-10-27T00:00:00"/>
    <s v="NA/KA/NK/GR/FA/01"/>
    <x v="1"/>
    <n v="19"/>
  </r>
  <r>
    <s v="Week 28"/>
    <s v="Northern"/>
    <s v="Nasarawa"/>
    <s v="Karu"/>
    <s v="Karu"/>
    <s v="Angwan Tiv"/>
    <x v="0"/>
    <s v="Cluster"/>
    <s v="LLH Class"/>
    <s v="AFODIA SABO"/>
    <d v="2018-10-27T00:00:00"/>
    <n v="27"/>
    <x v="6"/>
    <x v="0"/>
    <d v="2018-10-27T00:00:00"/>
    <s v="NA/KA/NK/AF/BE/02"/>
    <x v="1"/>
    <n v="18"/>
  </r>
  <r>
    <s v="Week 28"/>
    <s v="Northern"/>
    <s v="Nasarawa"/>
    <s v="Karu"/>
    <s v="Karu"/>
    <s v="Angwan Tiv"/>
    <x v="0"/>
    <s v="Cluster"/>
    <s v="LLH Class"/>
    <s v="FATIMA MUSA"/>
    <d v="2018-10-27T00:00:00"/>
    <n v="27"/>
    <x v="6"/>
    <x v="0"/>
    <d v="2018-10-27T00:00:00"/>
    <s v="NA/KA/NK/FA/HA/02"/>
    <x v="1"/>
    <n v="15"/>
  </r>
  <r>
    <s v="Week 28"/>
    <s v="Northern"/>
    <s v="Nasarawa"/>
    <s v="Karu"/>
    <s v="Karu"/>
    <s v="Angwan Tiv"/>
    <x v="0"/>
    <s v="Cluster"/>
    <s v="LLH Class"/>
    <s v="GLADYS BULUS"/>
    <d v="2018-10-27T00:00:00"/>
    <n v="27"/>
    <x v="6"/>
    <x v="0"/>
    <d v="2018-10-27T00:00:00"/>
    <s v="NA/KA/NK/GL/MA/01"/>
    <x v="1"/>
    <n v="15"/>
  </r>
  <r>
    <s v="Week 28"/>
    <s v="Northern"/>
    <s v="Nasarawa"/>
    <s v="Karu"/>
    <s v="Karu"/>
    <s v="Angwan Tiv"/>
    <x v="0"/>
    <s v="Cluster"/>
    <s v="LLH Class"/>
    <s v="ZAINAB BELLO"/>
    <d v="2018-10-27T00:00:00"/>
    <n v="27"/>
    <x v="6"/>
    <x v="0"/>
    <d v="2018-10-27T00:00:00"/>
    <s v="NA/KA/NK/ZA/HA/02"/>
    <x v="1"/>
    <n v="15"/>
  </r>
  <r>
    <s v="Week 28"/>
    <s v="Northern"/>
    <s v="Nasarawa"/>
    <s v="Karu"/>
    <s v="Karu"/>
    <s v="Angwan Tiv"/>
    <x v="0"/>
    <s v="Cluster"/>
    <s v="LLH Class"/>
    <s v="DORCAS MATTHEW"/>
    <d v="2018-10-27T00:00:00"/>
    <n v="27"/>
    <x v="6"/>
    <x v="0"/>
    <d v="2018-10-27T00:00:00"/>
    <s v="NA/KA/NK/DO/FA/03"/>
    <x v="1"/>
    <n v="18"/>
  </r>
  <r>
    <s v="Week 28"/>
    <s v="Northern"/>
    <s v="Nasarawa"/>
    <s v="Karu"/>
    <s v="Karu"/>
    <s v="Angwan Tiv"/>
    <x v="0"/>
    <s v="Cluster"/>
    <s v="LLH Class"/>
    <s v="HELEN ISREAL"/>
    <d v="2018-10-27T00:00:00"/>
    <n v="27"/>
    <x v="6"/>
    <x v="0"/>
    <d v="2018-10-27T00:00:00"/>
    <s v="NA/KA/NK/HE/RU/01"/>
    <x v="1"/>
    <n v="18"/>
  </r>
  <r>
    <s v="Week 28"/>
    <s v="Northern"/>
    <s v="Nasarawa"/>
    <s v="Karu"/>
    <s v="Karu"/>
    <s v="Angwan Tiv"/>
    <x v="0"/>
    <s v="Cluster"/>
    <s v="LLH Class"/>
    <s v="VERONICA SUMEH"/>
    <d v="2018-10-27T00:00:00"/>
    <n v="27"/>
    <x v="6"/>
    <x v="0"/>
    <d v="2018-10-27T00:00:00"/>
    <s v="NA/KA/NK/VE/GL/03"/>
    <x v="1"/>
    <n v="17"/>
  </r>
  <r>
    <s v="Week 28"/>
    <s v="Northern"/>
    <s v="Nasarawa"/>
    <s v="Karu"/>
    <s v="Karu"/>
    <s v="Angwan Tiv"/>
    <x v="0"/>
    <s v="Cluster"/>
    <s v="LLH Class"/>
    <s v="BLESSING JOHN"/>
    <d v="2018-10-27T00:00:00"/>
    <n v="27"/>
    <x v="6"/>
    <x v="0"/>
    <d v="2018-10-27T00:00:00"/>
    <s v="NA/KA/NK/BL/RI/02"/>
    <x v="1"/>
    <n v="18"/>
  </r>
  <r>
    <s v="Week 28"/>
    <s v="Northern"/>
    <s v="Nasarawa"/>
    <s v="Karu"/>
    <s v="Karu"/>
    <s v="Angwan Tiv"/>
    <x v="0"/>
    <s v="Cluster"/>
    <s v="LLH Class"/>
    <s v="FAVOUR GABRIEL"/>
    <d v="2018-10-27T00:00:00"/>
    <n v="27"/>
    <x v="6"/>
    <x v="0"/>
    <d v="2018-10-27T00:00:00"/>
    <s v="NA/KA/NK/FA/SA/01"/>
    <x v="1"/>
    <n v="19"/>
  </r>
  <r>
    <s v="Week 28"/>
    <s v="Northern"/>
    <s v="Nasarawa"/>
    <s v="Karu"/>
    <s v="Karu"/>
    <s v="Angwan Tiv"/>
    <x v="0"/>
    <s v="Cluster"/>
    <s v="LLH Class"/>
    <s v="RUTH SUNDAY"/>
    <d v="2018-10-27T00:00:00"/>
    <n v="27"/>
    <x v="6"/>
    <x v="0"/>
    <d v="2018-10-27T00:00:00"/>
    <s v="NA/KA/NK/RU/PA/04"/>
    <x v="1"/>
    <n v="19"/>
  </r>
  <r>
    <s v="Week 28"/>
    <s v="Northern"/>
    <s v="Nasarawa"/>
    <s v="Karu"/>
    <s v="Karu"/>
    <s v="Angwan Tiv"/>
    <x v="0"/>
    <s v="Cluster"/>
    <s v="LLH Class"/>
    <s v="BRIDGET ISADJE"/>
    <d v="2018-10-27T00:00:00"/>
    <n v="27"/>
    <x v="6"/>
    <x v="0"/>
    <d v="2018-10-27T00:00:00"/>
    <s v="NA/KA/NK/BR/PE/02"/>
    <x v="1"/>
    <n v="15"/>
  </r>
  <r>
    <s v="Week 28"/>
    <s v="Northern"/>
    <s v="Nasarawa"/>
    <s v="Karu"/>
    <s v="Karu"/>
    <s v="Angwan Tiv"/>
    <x v="0"/>
    <s v="Cluster"/>
    <s v="LLH Class"/>
    <s v="RUTH PHILLIP"/>
    <d v="2018-10-27T00:00:00"/>
    <n v="27"/>
    <x v="6"/>
    <x v="0"/>
    <d v="2018-10-27T00:00:00"/>
    <s v="NA/KA/NK/RU/PE/03"/>
    <x v="1"/>
    <n v="19"/>
  </r>
  <r>
    <s v="Week 28"/>
    <s v="Northern"/>
    <s v="Nasarawa"/>
    <s v="Karu"/>
    <s v="Karu"/>
    <s v="Angwan Tiv"/>
    <x v="0"/>
    <s v="Cluster"/>
    <s v="LLH Class"/>
    <s v="GLORY EMMANUEL"/>
    <d v="2018-10-27T00:00:00"/>
    <n v="27"/>
    <x v="6"/>
    <x v="0"/>
    <d v="2018-10-27T00:00:00"/>
    <s v="NA/KA/NK/GL/FA/03"/>
    <x v="1"/>
    <n v="19"/>
  </r>
  <r>
    <s v="Week 28"/>
    <s v="Northern"/>
    <s v="Nasarawa"/>
    <s v="Karu"/>
    <s v="Karu"/>
    <s v="Angwan Tiv"/>
    <x v="0"/>
    <s v="Cluster"/>
    <s v="LLH Class"/>
    <s v="REJOICE IKU"/>
    <d v="2018-10-27T00:00:00"/>
    <n v="27"/>
    <x v="6"/>
    <x v="0"/>
    <d v="2018-10-27T00:00:00"/>
    <s v="NA/KA/NK/RE/GL/02"/>
    <x v="1"/>
    <n v="18"/>
  </r>
  <r>
    <s v="Week 28"/>
    <s v="Northern"/>
    <s v="Nasarawa"/>
    <s v="Karu"/>
    <s v="Karu"/>
    <s v="Angwan Tiv"/>
    <x v="0"/>
    <s v="Cluster"/>
    <s v="LLH Class"/>
    <s v="BLESSING SAMUEL"/>
    <d v="2018-10-27T00:00:00"/>
    <n v="27"/>
    <x v="6"/>
    <x v="0"/>
    <d v="2018-10-27T00:00:00"/>
    <s v="NA/KA/NK/BL/FL/03"/>
    <x v="1"/>
    <n v="15"/>
  </r>
  <r>
    <s v="Week 28"/>
    <s v="Northern"/>
    <s v="Nasarawa"/>
    <s v="Karu"/>
    <s v="Karu"/>
    <s v="Angwan Tiv"/>
    <x v="0"/>
    <s v="Cluster"/>
    <s v="LLH Class"/>
    <s v="ESTHER MICHAEL"/>
    <d v="2018-10-27T00:00:00"/>
    <n v="27"/>
    <x v="6"/>
    <x v="0"/>
    <d v="2018-10-27T00:00:00"/>
    <s v="NA/KA/NK/ES/JA/03"/>
    <x v="1"/>
    <n v="17"/>
  </r>
  <r>
    <s v="Week 29"/>
    <s v="Northern"/>
    <s v="Nasarawa"/>
    <s v="Karu"/>
    <s v="Karu"/>
    <s v="Angwan Tiv"/>
    <x v="0"/>
    <s v="Cluster"/>
    <s v="Walk-in Counseling"/>
    <s v="BLESSING PETER"/>
    <d v="2018-10-30T00:00:00"/>
    <n v="30"/>
    <x v="6"/>
    <x v="0"/>
    <d v="2018-10-30T00:00:00"/>
    <s v="NA/KA/NK/BL/AL/01"/>
    <x v="0"/>
    <n v="19"/>
  </r>
  <r>
    <s v="Week 29"/>
    <s v="Northern"/>
    <s v="Nasarawa"/>
    <s v="Karu"/>
    <s v="Karu"/>
    <s v="Angwan Tiv"/>
    <x v="0"/>
    <s v="Cluster"/>
    <s v="Walk-in Counseling"/>
    <s v="MARTHA GABRIEL ONYILO"/>
    <d v="2018-10-31T00:00:00"/>
    <n v="31"/>
    <x v="6"/>
    <x v="0"/>
    <d v="2018-10-31T00:00:00"/>
    <s v="NA/KA/NK/MA/EV/04"/>
    <x v="0"/>
    <n v="17"/>
  </r>
  <r>
    <s v="Week 29"/>
    <s v="Northern"/>
    <s v="Nasarawa"/>
    <s v="Karu"/>
    <s v="Karu"/>
    <s v="Mararaba Gurku"/>
    <x v="1"/>
    <s v="Cluster +"/>
    <s v="Walk-in Counseling"/>
    <s v="ZAINAB ISAH"/>
    <d v="2018-11-01T00:00:00"/>
    <n v="1"/>
    <x v="7"/>
    <x v="0"/>
    <d v="2018-11-01T00:00:00"/>
    <s v="NA/KA/MA/ZA/MA/08"/>
    <x v="0"/>
    <n v="19"/>
  </r>
  <r>
    <s v="Week 29"/>
    <s v="Northern"/>
    <s v="Nasarawa"/>
    <s v="Karu"/>
    <s v="Karu"/>
    <s v="Angwan Tiv"/>
    <x v="0"/>
    <s v="Cluster"/>
    <s v="Walk-in Counseling"/>
    <s v="RACHEAL OLIVER"/>
    <d v="2018-11-03T00:00:00"/>
    <n v="3"/>
    <x v="7"/>
    <x v="0"/>
    <d v="2018-11-03T00:00:00"/>
    <s v="NA/KA/NK/RA/NA/03"/>
    <x v="0"/>
    <n v="19"/>
  </r>
  <r>
    <s v="Week 30"/>
    <s v="Northern"/>
    <s v="Nasarawa"/>
    <s v="Karu"/>
    <s v="Karu"/>
    <s v="Angwan Tiv"/>
    <x v="0"/>
    <s v="Cluster"/>
    <s v="Walk-in Counseling"/>
    <s v="TEMITOPE SANUSI"/>
    <d v="2018-11-08T00:00:00"/>
    <n v="8"/>
    <x v="7"/>
    <x v="0"/>
    <d v="2018-11-08T00:00:00"/>
    <s v="NA/KA/NK/TE/OM/01"/>
    <x v="0"/>
    <n v="18"/>
  </r>
  <r>
    <s v="Week 30"/>
    <s v="Northern"/>
    <s v="Nasarawa"/>
    <s v="Karu"/>
    <s v="Karu"/>
    <s v="Mararaba Gurku"/>
    <x v="1"/>
    <s v="Cluster +"/>
    <s v="Walk-in Counseling"/>
    <s v="KHADIJAT BELLO"/>
    <d v="2018-11-09T00:00:00"/>
    <n v="9"/>
    <x v="7"/>
    <x v="0"/>
    <d v="2018-11-09T00:00:00"/>
    <s v="NA/KA/MA/KH/SA/04"/>
    <x v="0"/>
    <n v="19"/>
  </r>
  <r>
    <s v="Week 31"/>
    <s v="Northern"/>
    <s v="Nasarawa"/>
    <s v="Karu"/>
    <s v="Karu"/>
    <s v="Angwan Tiv"/>
    <x v="0"/>
    <s v="Cluster"/>
    <s v="Walk-in Counseling"/>
    <s v="FATIMA ABDULLAHI"/>
    <d v="2018-11-12T00:00:00"/>
    <n v="12"/>
    <x v="7"/>
    <x v="0"/>
    <d v="2018-11-12T00:00:00"/>
    <s v="NA/KA/NK/FA/SA/06"/>
    <x v="0"/>
    <n v="19"/>
  </r>
  <r>
    <s v="Week 31"/>
    <s v="Northern"/>
    <s v="Nasarawa"/>
    <s v="Karu"/>
    <s v="Karu"/>
    <s v="Mararaba Gurku"/>
    <x v="1"/>
    <s v="Cluster +"/>
    <s v="Walk-in Counseling"/>
    <s v="JOY GALADIMA"/>
    <d v="2018-11-12T00:00:00"/>
    <n v="12"/>
    <x v="7"/>
    <x v="0"/>
    <d v="2018-11-12T00:00:00"/>
    <s v="NA/KA/MA/JO/WI/02"/>
    <x v="0"/>
    <n v="19"/>
  </r>
  <r>
    <s v="Week 31"/>
    <s v="Northern"/>
    <s v="Nasarawa"/>
    <s v="Karu"/>
    <s v="Karu"/>
    <s v="Mararaba Gurku"/>
    <x v="1"/>
    <s v="Cluster +"/>
    <s v="Walk-in Counseling"/>
    <s v="FAITH PHILIP"/>
    <d v="2018-11-12T00:00:00"/>
    <n v="12"/>
    <x v="7"/>
    <x v="0"/>
    <d v="2018-11-12T00:00:00"/>
    <s v="NA/KA/MA/FA/RH/02"/>
    <x v="0"/>
    <n v="19"/>
  </r>
  <r>
    <s v="Week 31"/>
    <s v="Northern"/>
    <s v="Nasarawa"/>
    <s v="Karu"/>
    <s v="Karu"/>
    <s v="Mararaba Gurku"/>
    <x v="1"/>
    <s v="Cluster +"/>
    <s v="Walk-in Counseling"/>
    <s v="HELEN DAUDA"/>
    <d v="2018-11-15T00:00:00"/>
    <n v="15"/>
    <x v="7"/>
    <x v="0"/>
    <d v="2018-11-15T00:00:00"/>
    <s v="NA/KA/MA/HE/HA/01"/>
    <x v="0"/>
    <n v="19"/>
  </r>
  <r>
    <s v="Week 31"/>
    <s v="Northern"/>
    <s v="Nasarawa"/>
    <s v="Karu"/>
    <s v="Karu"/>
    <s v="Mararaba Gurku"/>
    <x v="1"/>
    <s v="Cluster +"/>
    <s v="Walk-in Counseling"/>
    <s v="SHAMSIYA AHMED"/>
    <d v="2018-11-16T00:00:00"/>
    <n v="16"/>
    <x v="7"/>
    <x v="0"/>
    <d v="2018-11-16T00:00:00"/>
    <s v="NA/KA/MA/SH/ZU/05"/>
    <x v="0"/>
    <n v="19"/>
  </r>
  <r>
    <s v="Week 31"/>
    <s v="Northern"/>
    <s v="Nasarawa"/>
    <s v="Karu"/>
    <s v="Karu"/>
    <s v="Mararaba Gurku"/>
    <x v="1"/>
    <s v="Cluster +"/>
    <s v="Walk-in Counseling"/>
    <s v="NANA IDRIS"/>
    <d v="2018-11-16T00:00:00"/>
    <n v="16"/>
    <x v="7"/>
    <x v="0"/>
    <d v="2018-11-16T00:00:00"/>
    <s v="NA/KA/MA/NA/BI/01"/>
    <x v="0"/>
    <n v="19"/>
  </r>
  <r>
    <s v="Week 31"/>
    <s v="Northern"/>
    <s v="Nasarawa"/>
    <s v="Karu"/>
    <s v="Karu"/>
    <s v="Mararaba Gurku"/>
    <x v="1"/>
    <s v="Cluster +"/>
    <s v="Walk-in Counseling"/>
    <s v="MAGRET ABDULKAREEM"/>
    <d v="2018-11-16T00:00:00"/>
    <n v="16"/>
    <x v="7"/>
    <x v="0"/>
    <d v="2018-11-16T00:00:00"/>
    <s v="NA/KA/MA/MA/LO/06"/>
    <x v="0"/>
    <n v="19"/>
  </r>
  <r>
    <s v="Week 31"/>
    <s v="Northern"/>
    <s v="Nasarawa"/>
    <s v="Karu"/>
    <s v="Karu"/>
    <s v="Mararaba Gurku"/>
    <x v="1"/>
    <s v="Cluster +"/>
    <s v="Walk-in Counseling"/>
    <s v="HALIMA MOHAMMED"/>
    <d v="2018-11-16T00:00:00"/>
    <n v="16"/>
    <x v="7"/>
    <x v="0"/>
    <d v="2018-11-16T00:00:00"/>
    <s v="NA/KA/MA/HA/HA/01"/>
    <x v="0"/>
    <n v="19"/>
  </r>
  <r>
    <s v="Week 31"/>
    <s v="Northern"/>
    <s v="Nasarawa"/>
    <s v="Karu"/>
    <s v="Karu"/>
    <s v="Mararaba Gurku"/>
    <x v="1"/>
    <s v="Cluster +"/>
    <s v="Matasa Matan Arewa"/>
    <s v="FATIMA ALIYU"/>
    <d v="2018-11-16T00:00:00"/>
    <n v="16"/>
    <x v="7"/>
    <x v="0"/>
    <d v="2018-11-16T00:00:00"/>
    <s v="NA/KA/MA/FA/AM/01"/>
    <x v="2"/>
    <n v="18"/>
  </r>
  <r>
    <s v="Week 31"/>
    <s v="Northern"/>
    <s v="Nasarawa"/>
    <s v="Karu"/>
    <s v="Karu"/>
    <s v="Mararaba Gurku"/>
    <x v="1"/>
    <s v="Cluster +"/>
    <s v="Matasa Matan Arewa"/>
    <s v="ZAINAB HAMIDU"/>
    <d v="2018-11-16T00:00:00"/>
    <n v="16"/>
    <x v="7"/>
    <x v="0"/>
    <d v="2018-11-16T00:00:00"/>
    <s v="NA/KA/MA/ZA/RU/04"/>
    <x v="2"/>
    <n v="17"/>
  </r>
  <r>
    <s v="Week 31"/>
    <s v="Northern"/>
    <s v="Nasarawa"/>
    <s v="Karu"/>
    <s v="Karu"/>
    <s v="Mararaba Gurku"/>
    <x v="1"/>
    <s v="Cluster +"/>
    <s v="Matasa Matan Arewa"/>
    <s v="HADIZA ALIYU"/>
    <d v="2018-11-16T00:00:00"/>
    <n v="16"/>
    <x v="7"/>
    <x v="0"/>
    <d v="2018-11-16T00:00:00"/>
    <s v="NA/KA/MA/HA/AI/01"/>
    <x v="2"/>
    <n v="19"/>
  </r>
  <r>
    <s v="Week 31"/>
    <s v="Northern"/>
    <s v="Nasarawa"/>
    <s v="Karu"/>
    <s v="Karu"/>
    <s v="Mararaba Gurku"/>
    <x v="1"/>
    <s v="Cluster +"/>
    <s v="Matasa Matan Arewa"/>
    <s v="HAFSAT IBRAHIM"/>
    <d v="2018-11-16T00:00:00"/>
    <n v="16"/>
    <x v="7"/>
    <x v="0"/>
    <d v="2018-11-16T00:00:00"/>
    <s v="NA/KA/MA/HA/RA/03"/>
    <x v="2"/>
    <n v="18"/>
  </r>
  <r>
    <s v="Week 31"/>
    <s v="Northern"/>
    <s v="Nasarawa"/>
    <s v="Karu"/>
    <s v="Karu"/>
    <s v="Mararaba Gurku"/>
    <x v="1"/>
    <s v="Cluster +"/>
    <s v="Matasa Matan Arewa"/>
    <s v="SHAAWANATU ABDUL"/>
    <d v="2018-11-16T00:00:00"/>
    <n v="16"/>
    <x v="7"/>
    <x v="0"/>
    <d v="2018-11-16T00:00:00"/>
    <s v="NA/KA/MA/SH/MA/01"/>
    <x v="2"/>
    <n v="18"/>
  </r>
  <r>
    <s v="Week 31"/>
    <s v="Northern"/>
    <s v="Nasarawa"/>
    <s v="Karu"/>
    <s v="Karu"/>
    <s v="Mararaba Gurku"/>
    <x v="1"/>
    <s v="Cluster +"/>
    <s v="Matasa Matan Arewa"/>
    <s v="SUWAIBA ABUBAKAR"/>
    <d v="2018-11-16T00:00:00"/>
    <n v="16"/>
    <x v="7"/>
    <x v="0"/>
    <d v="2018-11-16T00:00:00"/>
    <s v="NA/KA/MA/SU/FA/04"/>
    <x v="2"/>
    <n v="19"/>
  </r>
  <r>
    <s v="Week 31"/>
    <s v="Northern"/>
    <s v="Nasarawa"/>
    <s v="Karu"/>
    <s v="Karu"/>
    <s v="Mararaba Gurku"/>
    <x v="1"/>
    <s v="Cluster +"/>
    <s v="Matasa Matan Arewa"/>
    <s v="FATIMA A. ABUBAKAR"/>
    <d v="2018-11-16T00:00:00"/>
    <n v="16"/>
    <x v="7"/>
    <x v="0"/>
    <d v="2018-11-16T00:00:00"/>
    <s v="NA/KA/MA/FA/SA/02"/>
    <x v="2"/>
    <n v="18"/>
  </r>
  <r>
    <s v="Week 31"/>
    <s v="Northern"/>
    <s v="Nasarawa"/>
    <s v="Karu"/>
    <s v="Karu"/>
    <s v="Mararaba Gurku"/>
    <x v="1"/>
    <s v="Cluster +"/>
    <s v="Matasa Matan Arewa"/>
    <s v="AISHA YAHAYA"/>
    <d v="2018-11-16T00:00:00"/>
    <n v="16"/>
    <x v="7"/>
    <x v="0"/>
    <d v="2018-11-16T00:00:00"/>
    <s v="NA/KA/MA/AI/AM/01"/>
    <x v="2"/>
    <n v="17"/>
  </r>
  <r>
    <s v="Week 31"/>
    <s v="Northern"/>
    <s v="Nasarawa"/>
    <s v="Karu"/>
    <s v="Karu"/>
    <s v="Mararaba Gurku"/>
    <x v="1"/>
    <s v="Cluster +"/>
    <s v="Matasa Matan Arewa"/>
    <s v="ZAINAB MUHAMMED"/>
    <d v="2018-11-16T00:00:00"/>
    <n v="16"/>
    <x v="7"/>
    <x v="0"/>
    <d v="2018-11-16T00:00:00"/>
    <s v="NA/KA/MA/ZA/MA/03"/>
    <x v="2"/>
    <n v="19"/>
  </r>
  <r>
    <s v="Week 31"/>
    <s v="Northern"/>
    <s v="Nasarawa"/>
    <s v="Karu"/>
    <s v="Karu"/>
    <s v="Mararaba Gurku"/>
    <x v="1"/>
    <s v="Cluster +"/>
    <s v="Matasa Matan Arewa"/>
    <s v="MUFAIDA LAWAL"/>
    <d v="2018-11-16T00:00:00"/>
    <n v="16"/>
    <x v="7"/>
    <x v="0"/>
    <d v="2018-11-16T00:00:00"/>
    <s v="NA/KA/MA/MU/HA/02"/>
    <x v="2"/>
    <n v="18"/>
  </r>
  <r>
    <s v="Week 31"/>
    <s v="Northern"/>
    <s v="Nasarawa"/>
    <s v="Karu"/>
    <s v="Karu"/>
    <s v="Mararaba Gurku"/>
    <x v="1"/>
    <s v="Cluster +"/>
    <s v="Matasa Matan Arewa"/>
    <s v="AISHA ABU"/>
    <d v="2018-11-16T00:00:00"/>
    <n v="16"/>
    <x v="7"/>
    <x v="0"/>
    <d v="2018-11-16T00:00:00"/>
    <s v="NA/KA/MA/AI/AI/04"/>
    <x v="2"/>
    <n v="18"/>
  </r>
  <r>
    <s v="Week 31"/>
    <s v="Northern"/>
    <s v="Nasarawa"/>
    <s v="Karu"/>
    <s v="Karu"/>
    <s v="Mararaba Gurku"/>
    <x v="1"/>
    <s v="Cluster +"/>
    <s v="Matasa Matan Arewa"/>
    <s v="AISHA AHMAD"/>
    <d v="2018-11-16T00:00:00"/>
    <n v="16"/>
    <x v="7"/>
    <x v="0"/>
    <d v="2018-11-16T00:00:00"/>
    <s v="NA/KA/MA/AI/KH/04"/>
    <x v="2"/>
    <n v="19"/>
  </r>
  <r>
    <s v="Week 31"/>
    <s v="Northern"/>
    <s v="Nasarawa"/>
    <s v="Karu"/>
    <s v="Karu"/>
    <s v="Mararaba Gurku"/>
    <x v="1"/>
    <s v="Cluster +"/>
    <s v="Matasa Matan Arewa"/>
    <s v="FATIMA BELLO"/>
    <d v="2018-11-16T00:00:00"/>
    <n v="16"/>
    <x v="7"/>
    <x v="0"/>
    <d v="2018-11-16T00:00:00"/>
    <s v="NA/KA/MA/FA/RU/01"/>
    <x v="2"/>
    <n v="19"/>
  </r>
  <r>
    <s v="Week 31"/>
    <s v="Northern"/>
    <s v="Nasarawa"/>
    <s v="Karu"/>
    <s v="Karu"/>
    <s v="Mararaba Gurku"/>
    <x v="1"/>
    <s v="Cluster +"/>
    <s v="Matasa Matan Arewa"/>
    <s v="RAHIMA ABUBAKAR"/>
    <d v="2018-11-16T00:00:00"/>
    <n v="16"/>
    <x v="7"/>
    <x v="0"/>
    <d v="2018-11-16T00:00:00"/>
    <s v="NA/KA/MA/RA/FA/03"/>
    <x v="2"/>
    <n v="17"/>
  </r>
  <r>
    <s v="Week 31"/>
    <s v="Northern"/>
    <s v="Nasarawa"/>
    <s v="Karu"/>
    <s v="Karu"/>
    <s v="Mararaba Gurku"/>
    <x v="1"/>
    <s v="Cluster +"/>
    <s v="Matasa Matan Arewa"/>
    <s v="HADIZA ISA"/>
    <d v="2018-11-16T00:00:00"/>
    <n v="16"/>
    <x v="7"/>
    <x v="0"/>
    <d v="2018-11-16T00:00:00"/>
    <s v="NA/KA/MA/HA/SU/01"/>
    <x v="2"/>
    <n v="19"/>
  </r>
  <r>
    <s v="Week 31"/>
    <s v="Northern"/>
    <s v="Nasarawa"/>
    <s v="Karu"/>
    <s v="Karu"/>
    <s v="Mararaba Gurku"/>
    <x v="1"/>
    <s v="Cluster +"/>
    <s v="Matasa Matan Arewa"/>
    <s v="FIRDAUSI SULEIMAN"/>
    <d v="2018-11-16T00:00:00"/>
    <n v="16"/>
    <x v="7"/>
    <x v="0"/>
    <d v="2018-11-16T00:00:00"/>
    <s v="NA/KA/MA/FI/AI/02"/>
    <x v="2"/>
    <n v="19"/>
  </r>
  <r>
    <s v="Week 31"/>
    <s v="Northern"/>
    <s v="Nasarawa"/>
    <s v="Karu"/>
    <s v="Karu"/>
    <s v="Mararaba Gurku"/>
    <x v="1"/>
    <s v="Cluster +"/>
    <s v="Matasa Matan Arewa"/>
    <s v="AISHA MOHAMMED"/>
    <d v="2018-11-16T00:00:00"/>
    <n v="16"/>
    <x v="7"/>
    <x v="0"/>
    <d v="2018-11-16T00:00:00"/>
    <s v="NA/KA/MA/AI/MU/04"/>
    <x v="2"/>
    <n v="18"/>
  </r>
  <r>
    <s v="Week 31"/>
    <s v="Northern"/>
    <s v="Nasarawa"/>
    <s v="Karu"/>
    <s v="Karu"/>
    <s v="Mararaba Gurku"/>
    <x v="1"/>
    <s v="Cluster +"/>
    <s v="Matasa Matan Arewa"/>
    <s v="MARIYA SAAD"/>
    <d v="2018-11-16T00:00:00"/>
    <n v="16"/>
    <x v="7"/>
    <x v="0"/>
    <d v="2018-11-16T00:00:00"/>
    <s v="NA/KA/MA/MA/IL/03"/>
    <x v="2"/>
    <n v="19"/>
  </r>
  <r>
    <s v="Week 31"/>
    <s v="Northern"/>
    <s v="Nasarawa"/>
    <s v="Karu"/>
    <s v="Karu"/>
    <s v="Mararaba Gurku"/>
    <x v="1"/>
    <s v="Cluster +"/>
    <s v="Matasa Matan Arewa"/>
    <s v="AISHA HASSAN"/>
    <d v="2018-11-16T00:00:00"/>
    <n v="16"/>
    <x v="7"/>
    <x v="0"/>
    <d v="2018-11-16T00:00:00"/>
    <s v="NA/KA/MA/AI/RA/01"/>
    <x v="2"/>
    <n v="19"/>
  </r>
  <r>
    <s v="Week 31"/>
    <s v="Northern"/>
    <s v="Nasarawa"/>
    <s v="Karu"/>
    <s v="Karu"/>
    <s v="Mararaba Gurku"/>
    <x v="1"/>
    <s v="Cluster +"/>
    <s v="Matasa Matan Arewa"/>
    <s v="FATIMA HASSAN"/>
    <d v="2018-11-16T00:00:00"/>
    <n v="16"/>
    <x v="7"/>
    <x v="0"/>
    <d v="2018-11-16T00:00:00"/>
    <s v="NA/KA/MA/FA/FA/02"/>
    <x v="2"/>
    <n v="17"/>
  </r>
  <r>
    <s v="Week 31"/>
    <s v="Northern"/>
    <s v="Nasarawa"/>
    <s v="Karu"/>
    <s v="Karu"/>
    <s v="Masaka"/>
    <x v="2"/>
    <s v="Reach Out"/>
    <s v="LLH Class"/>
    <s v="JANET ODAMA"/>
    <d v="2018-11-16T00:00:00"/>
    <n v="16"/>
    <x v="7"/>
    <x v="0"/>
    <d v="2018-11-16T00:00:00"/>
    <s v="NA/KA/MS/JA/PA/01"/>
    <x v="1"/>
    <n v="19"/>
  </r>
  <r>
    <s v="Week 31"/>
    <s v="Northern"/>
    <s v="Nasarawa"/>
    <s v="Karu"/>
    <s v="Karu"/>
    <s v="Masaka"/>
    <x v="2"/>
    <s v="Reach Out"/>
    <s v="LLH Class"/>
    <s v="PAULINA JAMES"/>
    <d v="2018-11-16T00:00:00"/>
    <n v="16"/>
    <x v="7"/>
    <x v="0"/>
    <d v="2018-11-16T00:00:00"/>
    <s v="NA/KA/MS/PA/ME/02"/>
    <x v="1"/>
    <n v="19"/>
  </r>
  <r>
    <s v="Week 31"/>
    <s v="Northern"/>
    <s v="Nasarawa"/>
    <s v="Karu"/>
    <s v="Karu"/>
    <s v="Masaka"/>
    <x v="2"/>
    <s v="Reach Out"/>
    <s v="LLH Class"/>
    <s v="MARY ODAMA"/>
    <d v="2018-11-16T00:00:00"/>
    <n v="16"/>
    <x v="7"/>
    <x v="0"/>
    <d v="2018-11-16T00:00:00"/>
    <s v="NA/KA/MS/MA/PA/02"/>
    <x v="1"/>
    <n v="17"/>
  </r>
  <r>
    <s v="Week 31"/>
    <s v="Northern"/>
    <s v="Nasarawa"/>
    <s v="Karu"/>
    <s v="Karu"/>
    <s v="Masaka"/>
    <x v="2"/>
    <s v="Reach Out"/>
    <s v="LLH Class"/>
    <s v="GLORIA MUSA"/>
    <d v="2018-11-16T00:00:00"/>
    <n v="16"/>
    <x v="7"/>
    <x v="0"/>
    <d v="2018-11-16T00:00:00"/>
    <s v="NA/KA/MS/GL/KE/03"/>
    <x v="1"/>
    <n v="16"/>
  </r>
  <r>
    <s v="Week 31"/>
    <s v="Northern"/>
    <s v="Nasarawa"/>
    <s v="Karu"/>
    <s v="Karu"/>
    <s v="Masaka"/>
    <x v="2"/>
    <s v="Reach Out"/>
    <s v="LLH Class"/>
    <s v="EUNICE RABO"/>
    <d v="2018-11-16T00:00:00"/>
    <n v="16"/>
    <x v="7"/>
    <x v="0"/>
    <d v="2018-11-16T00:00:00"/>
    <s v="NA/KA/MS/EU/PA/03"/>
    <x v="1"/>
    <n v="16"/>
  </r>
  <r>
    <s v="Week 31"/>
    <s v="Northern"/>
    <s v="Nasarawa"/>
    <s v="Karu"/>
    <s v="Karu"/>
    <s v="Masaka"/>
    <x v="2"/>
    <s v="Reach Out"/>
    <s v="LLH Class"/>
    <s v="BLESSING SUNDAY"/>
    <d v="2018-11-16T00:00:00"/>
    <n v="16"/>
    <x v="7"/>
    <x v="0"/>
    <d v="2018-11-16T00:00:00"/>
    <s v="NA/KA/MS/BL/AI/02"/>
    <x v="1"/>
    <n v="19"/>
  </r>
  <r>
    <s v="Week 31"/>
    <s v="Northern"/>
    <s v="Nasarawa"/>
    <s v="Karu"/>
    <s v="Karu"/>
    <s v="Masaka"/>
    <x v="2"/>
    <s v="Reach Out"/>
    <s v="LLH Class"/>
    <s v="TALATU LADI"/>
    <d v="2018-11-16T00:00:00"/>
    <n v="16"/>
    <x v="7"/>
    <x v="0"/>
    <d v="2018-11-16T00:00:00"/>
    <s v="NA/KA/MS/TA/AS/01"/>
    <x v="1"/>
    <n v="19"/>
  </r>
  <r>
    <s v="Week 31"/>
    <s v="Northern"/>
    <s v="Nasarawa"/>
    <s v="Karu"/>
    <s v="Karu"/>
    <s v="Masaka"/>
    <x v="2"/>
    <s v="Reach Out"/>
    <s v="LLH Class"/>
    <s v="KADIJAH DANLADI"/>
    <d v="2018-11-16T00:00:00"/>
    <n v="16"/>
    <x v="7"/>
    <x v="0"/>
    <d v="2018-11-16T00:00:00"/>
    <s v="NA/KA/MS/KA/HA/03"/>
    <x v="1"/>
    <n v="19"/>
  </r>
  <r>
    <s v="Week 31"/>
    <s v="Northern"/>
    <s v="Nasarawa"/>
    <s v="Karu"/>
    <s v="Karu"/>
    <s v="Masaka"/>
    <x v="2"/>
    <s v="Reach Out"/>
    <s v="LLH Class"/>
    <s v="SEDIKA ABDULLAHI"/>
    <d v="2018-11-16T00:00:00"/>
    <n v="16"/>
    <x v="7"/>
    <x v="0"/>
    <d v="2018-11-16T00:00:00"/>
    <s v="NA/KA/MS/SE/FA/02"/>
    <x v="1"/>
    <n v="16"/>
  </r>
  <r>
    <s v="Week 31"/>
    <s v="Northern"/>
    <s v="Nasarawa"/>
    <s v="Karu"/>
    <s v="Karu"/>
    <s v="Masaka"/>
    <x v="2"/>
    <s v="Reach Out"/>
    <s v="LLH Class"/>
    <s v="KADIJAH MUHAMMED"/>
    <d v="2018-11-16T00:00:00"/>
    <n v="16"/>
    <x v="7"/>
    <x v="0"/>
    <d v="2018-11-16T00:00:00"/>
    <s v="NA/KA/MS/KA/FA/05"/>
    <x v="1"/>
    <n v="19"/>
  </r>
  <r>
    <s v="Week 31"/>
    <s v="Northern"/>
    <s v="Nasarawa"/>
    <s v="Karu"/>
    <s v="Karu"/>
    <s v="Masaka"/>
    <x v="2"/>
    <s v="Reach Out"/>
    <s v="LLH Class"/>
    <s v="RAHINA AHAMAD"/>
    <d v="2018-11-16T00:00:00"/>
    <n v="16"/>
    <x v="7"/>
    <x v="0"/>
    <d v="2018-11-16T00:00:00"/>
    <s v="NA/KA/MS/RA/ME/03"/>
    <x v="1"/>
    <n v="19"/>
  </r>
  <r>
    <s v="Week 31"/>
    <s v="Northern"/>
    <s v="Nasarawa"/>
    <s v="Karu"/>
    <s v="Karu"/>
    <s v="Masaka"/>
    <x v="2"/>
    <s v="Reach Out"/>
    <s v="LLH Class"/>
    <s v="SHEMSIYA TIJANI"/>
    <d v="2018-11-16T00:00:00"/>
    <n v="16"/>
    <x v="7"/>
    <x v="0"/>
    <d v="2018-11-16T00:00:00"/>
    <s v="NA/KA/MS/SH/AI/04"/>
    <x v="1"/>
    <n v="19"/>
  </r>
  <r>
    <s v="Week 31"/>
    <s v="Northern"/>
    <s v="Nasarawa"/>
    <s v="Karu"/>
    <s v="Karu"/>
    <s v="Masaka"/>
    <x v="2"/>
    <s v="Reach Out"/>
    <s v="LLH Class"/>
    <s v="MARYAM USMAN"/>
    <d v="2018-11-16T00:00:00"/>
    <n v="16"/>
    <x v="7"/>
    <x v="0"/>
    <d v="2018-11-16T00:00:00"/>
    <s v="NA/KA/MS/MA/FA/04"/>
    <x v="1"/>
    <n v="19"/>
  </r>
  <r>
    <s v="Week 31"/>
    <s v="Northern"/>
    <s v="Nasarawa"/>
    <s v="Karu"/>
    <s v="Karu"/>
    <s v="Masaka"/>
    <x v="2"/>
    <s v="Reach Out"/>
    <s v="LLH Class"/>
    <s v="RAMLATU MUHAMMAD"/>
    <d v="2018-11-16T00:00:00"/>
    <n v="16"/>
    <x v="7"/>
    <x v="0"/>
    <d v="2018-11-16T00:00:00"/>
    <s v="NA/KA/MS/RA/HA/03"/>
    <x v="1"/>
    <n v="17"/>
  </r>
  <r>
    <s v="Week 31"/>
    <s v="Northern"/>
    <s v="Nasarawa"/>
    <s v="Karu"/>
    <s v="Karu"/>
    <s v="Masaka"/>
    <x v="2"/>
    <s v="Reach Out"/>
    <s v="LLH Class"/>
    <s v="HAJARA ABDULLAHI"/>
    <d v="2018-11-16T00:00:00"/>
    <n v="16"/>
    <x v="7"/>
    <x v="0"/>
    <d v="2018-11-16T00:00:00"/>
    <s v="NA/KA/MS/HA/HA/03"/>
    <x v="1"/>
    <n v="18"/>
  </r>
  <r>
    <s v="Week 31"/>
    <s v="Northern"/>
    <s v="Nasarawa"/>
    <s v="Karu"/>
    <s v="Karu"/>
    <s v="Masaka"/>
    <x v="2"/>
    <s v="Reach Out"/>
    <s v="LLH Class"/>
    <s v="SUMAIYA YUSUF"/>
    <d v="2018-11-16T00:00:00"/>
    <n v="16"/>
    <x v="7"/>
    <x v="0"/>
    <d v="2018-11-16T00:00:00"/>
    <s v="NA/KA/MS/SU/MA/04"/>
    <x v="1"/>
    <n v="19"/>
  </r>
  <r>
    <s v="Week 31"/>
    <s v="Northern"/>
    <s v="Nasarawa"/>
    <s v="Karu"/>
    <s v="Karu"/>
    <s v="Masaka"/>
    <x v="2"/>
    <s v="Reach Out"/>
    <s v="LLH Class"/>
    <s v="NEFISAT ABUBAKAR"/>
    <d v="2018-11-16T00:00:00"/>
    <n v="16"/>
    <x v="7"/>
    <x v="0"/>
    <d v="2018-11-16T00:00:00"/>
    <s v="NA/KA/MS/NE/RU/04"/>
    <x v="1"/>
    <n v="17"/>
  </r>
  <r>
    <s v="Week 31"/>
    <s v="Northern"/>
    <s v="Nasarawa"/>
    <s v="Karu"/>
    <s v="Karu"/>
    <s v="Masaka"/>
    <x v="2"/>
    <s v="Reach Out"/>
    <s v="LLH Class"/>
    <s v="KADIJAT KHALID"/>
    <d v="2018-11-16T00:00:00"/>
    <n v="16"/>
    <x v="7"/>
    <x v="0"/>
    <d v="2018-11-16T00:00:00"/>
    <s v="NA/KA/MS/KA/SA/04"/>
    <x v="1"/>
    <n v="19"/>
  </r>
  <r>
    <s v="Week 31"/>
    <s v="Northern"/>
    <s v="Nasarawa"/>
    <s v="Karu"/>
    <s v="Karu"/>
    <s v="Masaka"/>
    <x v="2"/>
    <s v="Reach Out"/>
    <s v="LLH Class"/>
    <s v="ZAINAB MUHAMMED"/>
    <d v="2018-11-16T00:00:00"/>
    <n v="16"/>
    <x v="7"/>
    <x v="0"/>
    <d v="2018-11-16T00:00:00"/>
    <s v="NA/KA/MS/ZA/KA/03"/>
    <x v="1"/>
    <n v="19"/>
  </r>
  <r>
    <s v="Week 31"/>
    <s v="Northern"/>
    <s v="Nasarawa"/>
    <s v="Karu"/>
    <s v="Karu"/>
    <s v="Masaka"/>
    <x v="2"/>
    <s v="Reach Out"/>
    <s v="LLH Class"/>
    <s v="HABIBAT BALARABE"/>
    <d v="2018-11-16T00:00:00"/>
    <n v="16"/>
    <x v="7"/>
    <x v="0"/>
    <d v="2018-11-16T00:00:00"/>
    <s v="NA/KA/MS/HA/MA/03"/>
    <x v="1"/>
    <n v="19"/>
  </r>
  <r>
    <s v="Week 31"/>
    <s v="Northern"/>
    <s v="Nasarawa"/>
    <s v="Karu"/>
    <s v="Karu"/>
    <s v="Masaka"/>
    <x v="2"/>
    <s v="Reach Out"/>
    <s v="LLH Class"/>
    <s v="SADIYA ISAH"/>
    <d v="2018-11-16T00:00:00"/>
    <n v="16"/>
    <x v="7"/>
    <x v="0"/>
    <d v="2018-11-16T00:00:00"/>
    <s v="NA/KA/MS/SA/HA/02"/>
    <x v="1"/>
    <n v="18"/>
  </r>
  <r>
    <s v="Week 31"/>
    <s v="Northern"/>
    <s v="Nasarawa"/>
    <s v="Karu"/>
    <s v="Karu"/>
    <s v="Masaka"/>
    <x v="2"/>
    <s v="Reach Out"/>
    <s v="LLH Class"/>
    <s v="SAMSIYA MUSA"/>
    <d v="2018-11-16T00:00:00"/>
    <n v="16"/>
    <x v="7"/>
    <x v="0"/>
    <d v="2018-11-16T00:00:00"/>
    <s v="NA/KA/MS/SA/RA/06"/>
    <x v="1"/>
    <n v="19"/>
  </r>
  <r>
    <s v="Week 31"/>
    <s v="Northern"/>
    <s v="Nasarawa"/>
    <s v="Karu"/>
    <s v="Karu"/>
    <s v="Masaka"/>
    <x v="2"/>
    <s v="Reach Out"/>
    <s v="LLH Class"/>
    <s v="RUKAIYAT AMINU"/>
    <d v="2018-11-16T00:00:00"/>
    <n v="16"/>
    <x v="7"/>
    <x v="0"/>
    <d v="2018-11-16T00:00:00"/>
    <s v="NA/KA/MS/RU/BI/03"/>
    <x v="1"/>
    <n v="19"/>
  </r>
  <r>
    <s v="Week 31"/>
    <s v="Northern"/>
    <s v="Nasarawa"/>
    <s v="Karu"/>
    <s v="Karu"/>
    <s v="Masaka"/>
    <x v="2"/>
    <s v="Reach Out"/>
    <s v="LLH Class"/>
    <s v="SARAH BATURE"/>
    <d v="2018-11-16T00:00:00"/>
    <n v="16"/>
    <x v="7"/>
    <x v="0"/>
    <d v="2018-11-16T00:00:00"/>
    <s v="NA/KA/MS/SA/ME/01"/>
    <x v="1"/>
    <n v="18"/>
  </r>
  <r>
    <s v="Week 31"/>
    <s v="Northern"/>
    <s v="Nasarawa"/>
    <s v="Karu"/>
    <s v="Karu"/>
    <s v="Masaka"/>
    <x v="2"/>
    <s v="Reach Out"/>
    <s v="LLH Class"/>
    <s v="NUSAIBA MUSA"/>
    <d v="2018-11-16T00:00:00"/>
    <n v="16"/>
    <x v="7"/>
    <x v="0"/>
    <d v="2018-11-16T00:00:00"/>
    <s v="NA/KA/MS/NU/RA/07"/>
    <x v="1"/>
    <n v="18"/>
  </r>
  <r>
    <s v="Week 31"/>
    <s v="Northern"/>
    <s v="Nasarawa"/>
    <s v="Karu"/>
    <s v="Karu"/>
    <s v="Masaka"/>
    <x v="2"/>
    <s v="Reach Out"/>
    <s v="LLH Class"/>
    <s v="JENNIFER EZE"/>
    <d v="2018-11-16T00:00:00"/>
    <n v="16"/>
    <x v="7"/>
    <x v="0"/>
    <d v="2018-11-16T00:00:00"/>
    <s v="NA/KA/MS/JE/ED/01"/>
    <x v="1"/>
    <n v="15"/>
  </r>
  <r>
    <s v="Week 31"/>
    <s v="Northern"/>
    <s v="Nasarawa"/>
    <s v="Karu"/>
    <s v="Karu"/>
    <s v="Masaka"/>
    <x v="2"/>
    <s v="Reach Out"/>
    <s v="LLH Class"/>
    <s v="JENNIFER PHILIP"/>
    <d v="2018-11-16T00:00:00"/>
    <n v="16"/>
    <x v="7"/>
    <x v="0"/>
    <d v="2018-11-16T00:00:00"/>
    <s v="NA/KA/MS/JE/DO/01"/>
    <x v="1"/>
    <n v="15"/>
  </r>
  <r>
    <s v="Week 31"/>
    <s v="Northern"/>
    <s v="Nasarawa"/>
    <s v="Karu"/>
    <s v="Karu"/>
    <s v="Masaka"/>
    <x v="2"/>
    <s v="Reach Out"/>
    <s v="LLH Class"/>
    <s v="SADIYA MUHAMMED"/>
    <d v="2018-11-16T00:00:00"/>
    <n v="16"/>
    <x v="7"/>
    <x v="0"/>
    <d v="2018-11-16T00:00:00"/>
    <s v="NA/KA/MS/SA/FA/04"/>
    <x v="1"/>
    <n v="19"/>
  </r>
  <r>
    <s v="Week 31"/>
    <s v="Northern"/>
    <s v="Nasarawa"/>
    <s v="Karu"/>
    <s v="Karu"/>
    <s v="Masaka"/>
    <x v="2"/>
    <s v="Reach Out"/>
    <s v="LLH Class"/>
    <s v="LOUIS ILISHA"/>
    <d v="2018-11-16T00:00:00"/>
    <n v="16"/>
    <x v="7"/>
    <x v="0"/>
    <d v="2018-11-16T00:00:00"/>
    <s v="NA/KA/MS/LO/MA/02"/>
    <x v="1"/>
    <n v="18"/>
  </r>
  <r>
    <s v="Week 31"/>
    <s v="Northern"/>
    <s v="Nasarawa"/>
    <s v="Karu"/>
    <s v="Karu"/>
    <s v="Masaka"/>
    <x v="2"/>
    <s v="Reach Out"/>
    <s v="LLH Class"/>
    <s v="RAKIBATU ABUBAKAR"/>
    <d v="2018-11-16T00:00:00"/>
    <n v="16"/>
    <x v="7"/>
    <x v="0"/>
    <d v="2018-11-16T00:00:00"/>
    <s v="NA/KA/MS/RA/RU/03"/>
    <x v="1"/>
    <n v="19"/>
  </r>
  <r>
    <s v="Week 31"/>
    <s v="Northern"/>
    <s v="Nasarawa"/>
    <s v="Karu"/>
    <s v="Karu"/>
    <s v="Masaka"/>
    <x v="2"/>
    <s v="Reach Out"/>
    <s v="LLH Class"/>
    <s v="MARTHA JOEL"/>
    <d v="2018-11-16T00:00:00"/>
    <n v="16"/>
    <x v="7"/>
    <x v="0"/>
    <d v="2018-11-16T00:00:00"/>
    <s v="NA/KA/MS/MA/SE/01"/>
    <x v="1"/>
    <n v="19"/>
  </r>
  <r>
    <s v="Week 31"/>
    <s v="Northern"/>
    <s v="Nasarawa"/>
    <s v="Karu"/>
    <s v="Karu"/>
    <s v="Masaka"/>
    <x v="2"/>
    <s v="Reach Out"/>
    <s v="LLH Class"/>
    <s v="AMINA YAHAYA"/>
    <d v="2018-11-16T00:00:00"/>
    <n v="16"/>
    <x v="7"/>
    <x v="0"/>
    <d v="2018-11-16T00:00:00"/>
    <s v="NA/KA/MS/AM/SA/06"/>
    <x v="1"/>
    <n v="19"/>
  </r>
  <r>
    <s v="Week 31"/>
    <s v="Northern"/>
    <s v="Nasarawa"/>
    <s v="Karu"/>
    <s v="Karu"/>
    <s v="Masaka"/>
    <x v="2"/>
    <s v="Reach Out"/>
    <s v="LLH Class"/>
    <s v="AISHA USMAN"/>
    <d v="2018-11-16T00:00:00"/>
    <n v="16"/>
    <x v="7"/>
    <x v="0"/>
    <d v="2018-11-16T00:00:00"/>
    <s v="NA/KA/MS/AI/HA/01"/>
    <x v="1"/>
    <n v="19"/>
  </r>
  <r>
    <s v="Week 31"/>
    <s v="Northern"/>
    <s v="Nasarawa"/>
    <s v="Karu"/>
    <s v="Karu"/>
    <s v="Masaka"/>
    <x v="2"/>
    <s v="Reach Out"/>
    <s v="LLH Class"/>
    <s v="ISABELLA MOSES"/>
    <d v="2018-11-17T00:00:00"/>
    <n v="17"/>
    <x v="7"/>
    <x v="0"/>
    <d v="2018-11-17T00:00:00"/>
    <s v="NA/KA/MS/IS/FE/03"/>
    <x v="1"/>
    <n v="15"/>
  </r>
  <r>
    <s v="Week 31"/>
    <s v="Northern"/>
    <s v="Nasarawa"/>
    <s v="Karu"/>
    <s v="Karu"/>
    <s v="Masaka"/>
    <x v="2"/>
    <s v="Reach Out"/>
    <s v="LLH Class"/>
    <s v="CHRISTABLE AKOR"/>
    <d v="2018-11-17T00:00:00"/>
    <n v="17"/>
    <x v="7"/>
    <x v="0"/>
    <d v="2018-11-17T00:00:00"/>
    <s v="NA/KA/MS/CH/MO/01"/>
    <x v="1"/>
    <n v="19"/>
  </r>
  <r>
    <s v="Week 31"/>
    <s v="Northern"/>
    <s v="Nasarawa"/>
    <s v="Karu"/>
    <s v="Karu"/>
    <s v="Masaka"/>
    <x v="2"/>
    <s v="Reach Out"/>
    <s v="LLH Class"/>
    <s v="FELICIA MOSES"/>
    <d v="2018-11-17T00:00:00"/>
    <n v="17"/>
    <x v="7"/>
    <x v="0"/>
    <d v="2018-11-17T00:00:00"/>
    <s v="NA/KA/MS/FE/JU/03"/>
    <x v="1"/>
    <n v="16"/>
  </r>
  <r>
    <s v="Week 31"/>
    <s v="Northern"/>
    <s v="Nasarawa"/>
    <s v="Karu"/>
    <s v="Karu"/>
    <s v="Masaka"/>
    <x v="2"/>
    <s v="Reach Out"/>
    <s v="LLH Class"/>
    <s v="QUEEN JOSEPH"/>
    <d v="2018-11-17T00:00:00"/>
    <n v="17"/>
    <x v="7"/>
    <x v="0"/>
    <d v="2018-11-17T00:00:00"/>
    <s v="NA/KA/MS/QU/EV/02"/>
    <x v="1"/>
    <n v="19"/>
  </r>
  <r>
    <s v="Week 31"/>
    <s v="Northern"/>
    <s v="Nasarawa"/>
    <s v="Karu"/>
    <s v="Karu"/>
    <s v="Masaka"/>
    <x v="2"/>
    <s v="Reach Out"/>
    <s v="LLH Class"/>
    <s v="MONICA ABRAHAM"/>
    <d v="2018-11-17T00:00:00"/>
    <n v="17"/>
    <x v="7"/>
    <x v="0"/>
    <d v="2018-11-17T00:00:00"/>
    <s v="NA/KA/MS/MO/CH/04"/>
    <x v="1"/>
    <n v="17"/>
  </r>
  <r>
    <s v="Week 31"/>
    <s v="Northern"/>
    <s v="Nasarawa"/>
    <s v="Karu"/>
    <s v="Karu"/>
    <s v="Masaka"/>
    <x v="2"/>
    <s v="Reach Out"/>
    <s v="LLH Class"/>
    <s v="JULIETH SUNDAY"/>
    <d v="2018-11-17T00:00:00"/>
    <n v="17"/>
    <x v="7"/>
    <x v="0"/>
    <d v="2018-11-17T00:00:00"/>
    <s v="NA/KA/MS/JU/MA/06"/>
    <x v="1"/>
    <n v="16"/>
  </r>
  <r>
    <s v="Week 31"/>
    <s v="Northern"/>
    <s v="Nasarawa"/>
    <s v="Karu"/>
    <s v="Karu"/>
    <s v="Masaka"/>
    <x v="2"/>
    <s v="Reach Out"/>
    <s v="LLH Class"/>
    <s v="RUTH SAMUEL"/>
    <d v="2018-11-17T00:00:00"/>
    <n v="17"/>
    <x v="7"/>
    <x v="0"/>
    <d v="2018-11-17T00:00:00"/>
    <s v="NA/KA/MS/RU/LA/01"/>
    <x v="1"/>
    <n v="15"/>
  </r>
  <r>
    <s v="Week 31"/>
    <s v="Northern"/>
    <s v="Nasarawa"/>
    <s v="Karu"/>
    <s v="Karu"/>
    <s v="Masaka"/>
    <x v="2"/>
    <s v="Reach Out"/>
    <s v="LLH Class"/>
    <s v="MARTHA DAVID"/>
    <d v="2018-11-17T00:00:00"/>
    <n v="17"/>
    <x v="7"/>
    <x v="0"/>
    <d v="2018-11-17T00:00:00"/>
    <s v="NA/KA/MS/MA/JU/01"/>
    <x v="1"/>
    <n v="18"/>
  </r>
  <r>
    <s v="Week 31"/>
    <s v="Northern"/>
    <s v="Nasarawa"/>
    <s v="Karu"/>
    <s v="Karu"/>
    <s v="Masaka"/>
    <x v="2"/>
    <s v="Reach Out"/>
    <s v="LLH Class"/>
    <s v="LAMI FRIDAY"/>
    <d v="2018-11-17T00:00:00"/>
    <n v="17"/>
    <x v="7"/>
    <x v="0"/>
    <d v="2018-11-17T00:00:00"/>
    <s v="NA/KA/MS/LA/AN/03"/>
    <x v="1"/>
    <n v="17"/>
  </r>
  <r>
    <s v="Week 31"/>
    <s v="Northern"/>
    <s v="Nasarawa"/>
    <s v="Karu"/>
    <s v="Karu"/>
    <s v="Masaka"/>
    <x v="2"/>
    <s v="Reach Out"/>
    <s v="LLH Class"/>
    <s v="JUMMAI MUSA"/>
    <d v="2018-11-17T00:00:00"/>
    <n v="17"/>
    <x v="7"/>
    <x v="0"/>
    <d v="2018-11-17T00:00:00"/>
    <s v="NA/KA/MS/JU/MO/02"/>
    <x v="1"/>
    <n v="16"/>
  </r>
  <r>
    <s v="Week 31"/>
    <s v="Northern"/>
    <s v="Nasarawa"/>
    <s v="Karu"/>
    <s v="Karu"/>
    <s v="Masaka"/>
    <x v="2"/>
    <s v="Reach Out"/>
    <s v="LLH Class"/>
    <s v="ROSE ALKALI"/>
    <d v="2018-11-17T00:00:00"/>
    <n v="17"/>
    <x v="7"/>
    <x v="0"/>
    <d v="2018-11-17T00:00:00"/>
    <s v="NA/KA/MS/RO/GR/01"/>
    <x v="1"/>
    <n v="19"/>
  </r>
  <r>
    <s v="Week 31"/>
    <s v="Northern"/>
    <s v="Nasarawa"/>
    <s v="Karu"/>
    <s v="Karu"/>
    <s v="Masaka"/>
    <x v="2"/>
    <s v="Reach Out"/>
    <s v="LLH Class"/>
    <s v="JECINTA DANIEL"/>
    <d v="2018-11-17T00:00:00"/>
    <n v="17"/>
    <x v="7"/>
    <x v="0"/>
    <d v="2018-11-17T00:00:00"/>
    <s v="NA/KA/MS/JE/BI/03"/>
    <x v="1"/>
    <n v="17"/>
  </r>
  <r>
    <s v="Week 31"/>
    <s v="Northern"/>
    <s v="Nasarawa"/>
    <s v="Karu"/>
    <s v="Karu"/>
    <s v="Masaka"/>
    <x v="2"/>
    <s v="Reach Out"/>
    <s v="LLH Class"/>
    <s v="YEMI NARAI"/>
    <d v="2018-11-17T00:00:00"/>
    <n v="17"/>
    <x v="7"/>
    <x v="0"/>
    <d v="2018-11-17T00:00:00"/>
    <s v="NA/KA/MS/YE/FE/05"/>
    <x v="1"/>
    <n v="17"/>
  </r>
  <r>
    <s v="Week 31"/>
    <s v="Northern"/>
    <s v="Nasarawa"/>
    <s v="Karu"/>
    <s v="Karu"/>
    <s v="Masaka"/>
    <x v="2"/>
    <s v="Reach Out"/>
    <s v="LLH Class"/>
    <s v="ANTHONIA JOSEPH"/>
    <d v="2018-11-17T00:00:00"/>
    <n v="17"/>
    <x v="7"/>
    <x v="0"/>
    <d v="2018-11-17T00:00:00"/>
    <s v="NA/KA/MS/AN/MA/03"/>
    <x v="1"/>
    <n v="15"/>
  </r>
  <r>
    <s v="Week 31"/>
    <s v="Northern"/>
    <s v="Nasarawa"/>
    <s v="Karu"/>
    <s v="Karu"/>
    <s v="Masaka"/>
    <x v="2"/>
    <s v="Reach Out"/>
    <s v="LLH Class"/>
    <s v="GRACE JOSEPH"/>
    <d v="2018-11-17T00:00:00"/>
    <n v="17"/>
    <x v="7"/>
    <x v="0"/>
    <d v="2018-11-17T00:00:00"/>
    <s v="NA/KA/MS/GR/LA/04"/>
    <x v="1"/>
    <n v="18"/>
  </r>
  <r>
    <s v="Week 31"/>
    <s v="Northern"/>
    <s v="Nasarawa"/>
    <s v="Karu"/>
    <s v="Karu"/>
    <s v="Masaka"/>
    <x v="2"/>
    <s v="Reach Out"/>
    <s v="LLH Class"/>
    <s v="ESTHER ELKANAH"/>
    <d v="2018-11-17T00:00:00"/>
    <n v="17"/>
    <x v="7"/>
    <x v="0"/>
    <d v="2018-11-17T00:00:00"/>
    <s v="NA/KA/MS/ES/MO/02"/>
    <x v="1"/>
    <n v="18"/>
  </r>
  <r>
    <s v="Week 31"/>
    <s v="Northern"/>
    <s v="Nasarawa"/>
    <s v="Karu"/>
    <s v="Karu"/>
    <s v="Masaka"/>
    <x v="2"/>
    <s v="Reach Out"/>
    <s v="LLH Class"/>
    <s v="JECHOBETH ANZAKU"/>
    <d v="2018-11-17T00:00:00"/>
    <n v="17"/>
    <x v="7"/>
    <x v="0"/>
    <d v="2018-11-17T00:00:00"/>
    <s v="NA/KA/MS/JE/CH/05"/>
    <x v="1"/>
    <n v="16"/>
  </r>
  <r>
    <s v="Week 31"/>
    <s v="Northern"/>
    <s v="Nasarawa"/>
    <s v="Karu"/>
    <s v="Karu"/>
    <s v="Masaka"/>
    <x v="2"/>
    <s v="Reach Out"/>
    <s v="LLH Class"/>
    <s v="LILIAN PETERS"/>
    <d v="2018-11-17T00:00:00"/>
    <n v="17"/>
    <x v="7"/>
    <x v="0"/>
    <d v="2018-11-17T00:00:00"/>
    <s v="NA/KA/MS/LI/PA/01"/>
    <x v="1"/>
    <n v="17"/>
  </r>
  <r>
    <s v="Week 31"/>
    <s v="Northern"/>
    <s v="Nasarawa"/>
    <s v="Karu"/>
    <s v="Karu"/>
    <s v="Masaka"/>
    <x v="2"/>
    <s v="Reach Out"/>
    <s v="LLH Class"/>
    <s v="SARAH TABANSI"/>
    <d v="2018-11-17T00:00:00"/>
    <n v="17"/>
    <x v="7"/>
    <x v="0"/>
    <d v="2018-11-17T00:00:00"/>
    <s v="NA/KA/MS/SA/LO/04"/>
    <x v="1"/>
    <n v="15"/>
  </r>
  <r>
    <s v="Week 31"/>
    <s v="Northern"/>
    <s v="Nasarawa"/>
    <s v="Karu"/>
    <s v="Karu"/>
    <s v="Masaka"/>
    <x v="2"/>
    <s v="Reach Out"/>
    <s v="LLH Class"/>
    <s v="SUDAR NZOME"/>
    <d v="2018-11-17T00:00:00"/>
    <n v="17"/>
    <x v="7"/>
    <x v="0"/>
    <d v="2018-11-17T00:00:00"/>
    <s v="NA/KA/MS/SU/MA/03"/>
    <x v="1"/>
    <n v="18"/>
  </r>
  <r>
    <s v="Week 31"/>
    <s v="Northern"/>
    <s v="Nasarawa"/>
    <s v="Karu"/>
    <s v="Karu"/>
    <s v="Masaka"/>
    <x v="2"/>
    <s v="Reach Out"/>
    <s v="LLH Class"/>
    <s v="EVELYN MATTHEW"/>
    <d v="2018-11-17T00:00:00"/>
    <n v="17"/>
    <x v="7"/>
    <x v="0"/>
    <d v="2018-11-17T00:00:00"/>
    <s v="NA/KA/MS/EV/CH/01"/>
    <x v="1"/>
    <n v="19"/>
  </r>
  <r>
    <s v="Week 31"/>
    <s v="Northern"/>
    <s v="Nasarawa"/>
    <s v="Karu"/>
    <s v="Karu"/>
    <s v="Masaka"/>
    <x v="2"/>
    <s v="Reach Out"/>
    <s v="LLH Class"/>
    <s v="BINTA BASHIR"/>
    <d v="2018-11-17T00:00:00"/>
    <n v="17"/>
    <x v="7"/>
    <x v="0"/>
    <d v="2018-11-17T00:00:00"/>
    <s v="NA/KA/MS/BI/KH/03"/>
    <x v="1"/>
    <n v="15"/>
  </r>
  <r>
    <s v="Week 31"/>
    <s v="Northern"/>
    <s v="Nasarawa"/>
    <s v="Karu"/>
    <s v="Karu"/>
    <s v="Masaka"/>
    <x v="2"/>
    <s v="Reach Out"/>
    <s v="LLH Class"/>
    <s v="JUMMAI BUKAR"/>
    <d v="2018-11-17T00:00:00"/>
    <n v="17"/>
    <x v="7"/>
    <x v="0"/>
    <d v="2018-11-17T00:00:00"/>
    <s v="NA/KA/MS/JU/HA/07"/>
    <x v="1"/>
    <n v="16"/>
  </r>
  <r>
    <s v="Week 31"/>
    <s v="Northern"/>
    <s v="Nasarawa"/>
    <s v="Karu"/>
    <s v="Karu"/>
    <s v="Masaka"/>
    <x v="2"/>
    <s v="Reach Out"/>
    <s v="LLH Class"/>
    <s v="VERO ANDREW"/>
    <d v="2018-11-17T00:00:00"/>
    <n v="17"/>
    <x v="7"/>
    <x v="0"/>
    <d v="2018-11-17T00:00:00"/>
    <s v="NA/KA/MS/VE/PA/03"/>
    <x v="1"/>
    <n v="19"/>
  </r>
  <r>
    <s v="Week 31"/>
    <s v="Northern"/>
    <s v="Nasarawa"/>
    <s v="Karu"/>
    <s v="Karu"/>
    <s v="Masaka"/>
    <x v="2"/>
    <s v="Reach Out"/>
    <s v="LLH Class"/>
    <s v="LOVINA JOEL"/>
    <d v="2018-11-17T00:00:00"/>
    <n v="17"/>
    <x v="7"/>
    <x v="0"/>
    <d v="2018-11-17T00:00:00"/>
    <s v="NA/KA/MS/LO/ES/02"/>
    <x v="1"/>
    <n v="16"/>
  </r>
  <r>
    <s v="Week 31"/>
    <s v="Northern"/>
    <s v="Nasarawa"/>
    <s v="Karu"/>
    <s v="Karu"/>
    <s v="Masaka"/>
    <x v="2"/>
    <s v="Reach Out"/>
    <s v="LLH Class"/>
    <s v="LOIS ISRAEL"/>
    <d v="2018-11-17T00:00:00"/>
    <n v="17"/>
    <x v="7"/>
    <x v="0"/>
    <d v="2018-11-17T00:00:00"/>
    <s v="NA/KA/MS/LO/RO/01"/>
    <x v="1"/>
    <n v="19"/>
  </r>
  <r>
    <s v="Week 31"/>
    <s v="Northern"/>
    <s v="Nasarawa"/>
    <s v="Karu"/>
    <s v="Karu"/>
    <s v="Masaka"/>
    <x v="2"/>
    <s v="Reach Out"/>
    <s v="LLH Class"/>
    <s v="PATIENCE EZRA"/>
    <d v="2018-11-17T00:00:00"/>
    <n v="17"/>
    <x v="7"/>
    <x v="0"/>
    <d v="2018-11-17T00:00:00"/>
    <s v="NA/KA/MS/PA/MA/04"/>
    <x v="1"/>
    <n v="17"/>
  </r>
  <r>
    <s v="Week 31"/>
    <s v="Northern"/>
    <s v="Nasarawa"/>
    <s v="Karu"/>
    <s v="Karu"/>
    <s v="Masaka"/>
    <x v="2"/>
    <s v="Reach Out"/>
    <s v="LLH Class"/>
    <s v="SARAH DAUDA"/>
    <d v="2018-11-17T00:00:00"/>
    <n v="17"/>
    <x v="7"/>
    <x v="0"/>
    <d v="2018-11-17T00:00:00"/>
    <s v="NA/KA/MS/SA/RI/05"/>
    <x v="1"/>
    <n v="17"/>
  </r>
  <r>
    <s v="Week 31"/>
    <s v="Northern"/>
    <s v="Nasarawa"/>
    <s v="Karu"/>
    <s v="Karu"/>
    <s v="Masaka"/>
    <x v="2"/>
    <s v="Reach Out"/>
    <s v="LLH Class"/>
    <s v="GLORY OTUN"/>
    <d v="2018-11-17T00:00:00"/>
    <n v="17"/>
    <x v="7"/>
    <x v="0"/>
    <d v="2018-11-17T00:00:00"/>
    <s v="NA/KA/MS/GL/BA/02"/>
    <x v="1"/>
    <n v="19"/>
  </r>
  <r>
    <s v="Week 31"/>
    <s v="Northern"/>
    <s v="Nasarawa"/>
    <s v="Karu"/>
    <s v="Karu"/>
    <s v="Masaka"/>
    <x v="2"/>
    <s v="Reach Out"/>
    <s v="LLH Class"/>
    <s v="EUNICE ABRAHAM"/>
    <d v="2018-11-17T00:00:00"/>
    <n v="17"/>
    <x v="7"/>
    <x v="0"/>
    <d v="2018-11-17T00:00:00"/>
    <s v="NA/KA/MS/EU/BL/03"/>
    <x v="1"/>
    <n v="19"/>
  </r>
  <r>
    <s v="Week 31"/>
    <s v="Northern"/>
    <s v="Nasarawa"/>
    <s v="Karu"/>
    <s v="Karu"/>
    <s v="Masaka"/>
    <x v="2"/>
    <s v="Reach Out"/>
    <s v="LLH Class"/>
    <s v="ANGEL MATTHEW"/>
    <d v="2018-11-17T00:00:00"/>
    <n v="17"/>
    <x v="7"/>
    <x v="0"/>
    <d v="2018-11-17T00:00:00"/>
    <s v="NA/KA/MS/AN/MA/02"/>
    <x v="1"/>
    <n v="15"/>
  </r>
  <r>
    <s v="Week 31"/>
    <s v="Northern"/>
    <s v="Nasarawa"/>
    <s v="Karu"/>
    <s v="Karu"/>
    <s v="Masaka"/>
    <x v="2"/>
    <s v="Reach Out"/>
    <s v="LLH Class"/>
    <s v="CYNTHIA AKPO"/>
    <d v="2018-11-17T00:00:00"/>
    <n v="17"/>
    <x v="7"/>
    <x v="0"/>
    <d v="2018-11-17T00:00:00"/>
    <s v="NA/KA/MS/CY/ES/05"/>
    <x v="1"/>
    <n v="16"/>
  </r>
  <r>
    <s v="Week 31"/>
    <s v="Northern"/>
    <s v="Nasarawa"/>
    <s v="Karu"/>
    <s v="Karu"/>
    <s v="Masaka"/>
    <x v="2"/>
    <s v="Reach Out"/>
    <s v="LLH Class"/>
    <s v="FAVOUR ABRAHAM"/>
    <d v="2018-11-17T00:00:00"/>
    <n v="17"/>
    <x v="7"/>
    <x v="0"/>
    <d v="2018-11-17T00:00:00"/>
    <s v="NA/KA/MS/FA/NU/01"/>
    <x v="1"/>
    <n v="16"/>
  </r>
  <r>
    <s v="Week 31"/>
    <s v="Northern"/>
    <s v="Nasarawa"/>
    <s v="Karu"/>
    <s v="Karu"/>
    <s v="Masaka"/>
    <x v="2"/>
    <s v="Reach Out"/>
    <s v="LLH Class"/>
    <s v="MARY ENIOKO"/>
    <d v="2018-11-17T00:00:00"/>
    <n v="17"/>
    <x v="7"/>
    <x v="0"/>
    <d v="2018-11-17T00:00:00"/>
    <s v="NA/KA/MS/MA/JU/02"/>
    <x v="1"/>
    <n v="15"/>
  </r>
  <r>
    <s v="Week 31"/>
    <s v="Northern"/>
    <s v="Nasarawa"/>
    <s v="Karu"/>
    <s v="Karu"/>
    <s v="Masaka"/>
    <x v="2"/>
    <s v="Reach Out"/>
    <s v="LLH Class"/>
    <s v="ANGELA PETER"/>
    <d v="2018-11-17T00:00:00"/>
    <n v="17"/>
    <x v="7"/>
    <x v="0"/>
    <d v="2018-11-17T00:00:00"/>
    <s v="NA/KA/MS/AN/MI/01"/>
    <x v="1"/>
    <n v="19"/>
  </r>
  <r>
    <s v="Week 31"/>
    <s v="Northern"/>
    <s v="Nasarawa"/>
    <s v="Karu"/>
    <s v="Karu"/>
    <s v="Masaka"/>
    <x v="2"/>
    <s v="Reach Out"/>
    <s v="LLH Class"/>
    <s v="ABIGAIL SAMSOM"/>
    <d v="2018-11-17T00:00:00"/>
    <n v="17"/>
    <x v="7"/>
    <x v="0"/>
    <d v="2018-11-17T00:00:00"/>
    <s v="NA/KA/MS/AB/NE/01"/>
    <x v="1"/>
    <n v="17"/>
  </r>
  <r>
    <s v="Week 31"/>
    <s v="Northern"/>
    <s v="Nasarawa"/>
    <s v="Karu"/>
    <s v="Karu"/>
    <s v="Masaka"/>
    <x v="2"/>
    <s v="Reach Out"/>
    <s v="LLH Class"/>
    <s v="FRANCA LUKA"/>
    <d v="2018-11-17T00:00:00"/>
    <n v="17"/>
    <x v="7"/>
    <x v="0"/>
    <d v="2018-11-17T00:00:00"/>
    <s v="NA/KA/MS/FR/AB/03"/>
    <x v="1"/>
    <n v="18"/>
  </r>
  <r>
    <s v="Week 31"/>
    <s v="Northern"/>
    <s v="Nasarawa"/>
    <s v="Karu"/>
    <s v="Karu"/>
    <s v="Masaka"/>
    <x v="2"/>
    <s v="Reach Out"/>
    <s v="LLH Class"/>
    <s v="MARYAM NASIR"/>
    <d v="2018-11-17T00:00:00"/>
    <n v="17"/>
    <x v="7"/>
    <x v="0"/>
    <d v="2018-11-17T00:00:00"/>
    <s v="NA/KA/MS/MA/LU/09"/>
    <x v="1"/>
    <n v="19"/>
  </r>
  <r>
    <s v="Week 31"/>
    <s v="Northern"/>
    <s v="Nasarawa"/>
    <s v="Karu"/>
    <s v="Karu"/>
    <s v="Masaka"/>
    <x v="2"/>
    <s v="Reach Out"/>
    <s v="LLH Class"/>
    <s v="LUBABATU AHMED"/>
    <d v="2018-11-17T00:00:00"/>
    <n v="17"/>
    <x v="7"/>
    <x v="0"/>
    <d v="2018-11-17T00:00:00"/>
    <s v="NA/KA/MS/LU/KH/06"/>
    <x v="1"/>
    <n v="19"/>
  </r>
  <r>
    <s v="Week 31"/>
    <s v="Northern"/>
    <s v="Nasarawa"/>
    <s v="Karu"/>
    <s v="Karu"/>
    <s v="Masaka"/>
    <x v="2"/>
    <s v="Reach Out"/>
    <s v="LLH Class"/>
    <s v="SALAMATU  IDRIS"/>
    <d v="2018-11-17T00:00:00"/>
    <n v="17"/>
    <x v="7"/>
    <x v="0"/>
    <d v="2018-11-17T00:00:00"/>
    <s v="NA/KA/MS/SA/AD/01"/>
    <x v="1"/>
    <n v="18"/>
  </r>
  <r>
    <s v="Week 31"/>
    <s v="Northern"/>
    <s v="Nasarawa"/>
    <s v="Karu"/>
    <s v="Karu"/>
    <s v="Masaka"/>
    <x v="2"/>
    <s v="Reach Out"/>
    <s v="LLH Class"/>
    <s v="JAMILA TAKUR"/>
    <d v="2018-11-17T00:00:00"/>
    <n v="17"/>
    <x v="7"/>
    <x v="0"/>
    <d v="2018-11-17T00:00:00"/>
    <s v="NA/KA/MS/JA/AD/02"/>
    <x v="1"/>
    <n v="16"/>
  </r>
  <r>
    <s v="Week 31"/>
    <s v="Northern"/>
    <s v="Nasarawa"/>
    <s v="Karu"/>
    <s v="Karu"/>
    <s v="Masaka"/>
    <x v="2"/>
    <s v="Reach Out"/>
    <s v="LLH Class"/>
    <s v="JOY CHIKASA"/>
    <d v="2018-11-17T00:00:00"/>
    <n v="17"/>
    <x v="7"/>
    <x v="0"/>
    <d v="2018-11-17T00:00:00"/>
    <s v="NA/KA/MS/JO/NE/01"/>
    <x v="1"/>
    <n v="17"/>
  </r>
  <r>
    <s v="Week 31"/>
    <s v="Northern"/>
    <s v="Nasarawa"/>
    <s v="Karu"/>
    <s v="Karu"/>
    <s v="Masaka"/>
    <x v="2"/>
    <s v="Reach Out"/>
    <s v="LLH Class"/>
    <s v="KUBURAT ALIYU"/>
    <d v="2018-11-17T00:00:00"/>
    <n v="17"/>
    <x v="7"/>
    <x v="0"/>
    <d v="2018-11-17T00:00:00"/>
    <s v="NA/KA/MS/KU/SA/01"/>
    <x v="1"/>
    <n v="19"/>
  </r>
  <r>
    <s v="Week 31"/>
    <s v="Northern"/>
    <s v="Nasarawa"/>
    <s v="Karu"/>
    <s v="Karu"/>
    <s v="Masaka"/>
    <x v="2"/>
    <s v="Reach Out"/>
    <s v="LLH Class"/>
    <s v="LAMA YUSUF"/>
    <d v="2018-11-17T00:00:00"/>
    <n v="17"/>
    <x v="7"/>
    <x v="0"/>
    <d v="2018-11-17T00:00:00"/>
    <s v="NA/KA/MS/LA/LA/04"/>
    <x v="1"/>
    <n v="15"/>
  </r>
  <r>
    <s v="Week 31"/>
    <s v="Northern"/>
    <s v="Nasarawa"/>
    <s v="Karu"/>
    <s v="Karu"/>
    <s v="Masaka"/>
    <x v="2"/>
    <s v="Reach Out"/>
    <s v="LLH Class"/>
    <s v="LOIS SULE"/>
    <d v="2018-11-17T00:00:00"/>
    <n v="17"/>
    <x v="7"/>
    <x v="0"/>
    <d v="2018-11-17T00:00:00"/>
    <s v="NA/KA/MS/LO/RU/01"/>
    <x v="1"/>
    <n v="19"/>
  </r>
  <r>
    <s v="Week 31"/>
    <s v="Northern"/>
    <s v="Nasarawa"/>
    <s v="Karu"/>
    <s v="Karu"/>
    <s v="Masaka"/>
    <x v="2"/>
    <s v="Reach Out"/>
    <s v="LLH Class"/>
    <s v="SAFIYA ABDULLAHI"/>
    <d v="2018-11-17T00:00:00"/>
    <n v="17"/>
    <x v="7"/>
    <x v="0"/>
    <d v="2018-11-17T00:00:00"/>
    <s v="NA/KA/MS/SA/NA/04"/>
    <x v="1"/>
    <n v="18"/>
  </r>
  <r>
    <s v="Week 31"/>
    <s v="Northern"/>
    <s v="Nasarawa"/>
    <s v="Karu"/>
    <s v="Karu"/>
    <s v="Masaka"/>
    <x v="2"/>
    <s v="Reach Out"/>
    <s v="LLH Class"/>
    <s v="KAKALE SAMBO"/>
    <d v="2018-11-17T00:00:00"/>
    <n v="17"/>
    <x v="7"/>
    <x v="0"/>
    <d v="2018-11-17T00:00:00"/>
    <s v="NA/KA/MS/KA/KH/09"/>
    <x v="1"/>
    <n v="17"/>
  </r>
  <r>
    <s v="Week 31"/>
    <s v="Northern"/>
    <s v="Nasarawa"/>
    <s v="Karu"/>
    <s v="Karu"/>
    <s v="Masaka"/>
    <x v="2"/>
    <s v="Reach Out"/>
    <s v="LLH Class"/>
    <s v="MARY ADAMU"/>
    <d v="2018-11-17T00:00:00"/>
    <n v="17"/>
    <x v="7"/>
    <x v="0"/>
    <d v="2018-11-17T00:00:00"/>
    <s v="NA/KA/MS/MA/CE/02"/>
    <x v="1"/>
    <n v="15"/>
  </r>
  <r>
    <s v="Week 31"/>
    <s v="Northern"/>
    <s v="Nasarawa"/>
    <s v="Karu"/>
    <s v="Karu"/>
    <s v="Masaka"/>
    <x v="2"/>
    <s v="Reach Out"/>
    <s v="LLH Class"/>
    <s v="LOVETH NNAM"/>
    <d v="2018-11-17T00:00:00"/>
    <n v="17"/>
    <x v="7"/>
    <x v="0"/>
    <d v="2018-11-17T00:00:00"/>
    <s v="NA/KA/MS/LO/ME/02"/>
    <x v="1"/>
    <n v="18"/>
  </r>
  <r>
    <s v="Week 31"/>
    <s v="Northern"/>
    <s v="Nasarawa"/>
    <s v="Karu"/>
    <s v="Karu"/>
    <s v="Masaka"/>
    <x v="2"/>
    <s v="Reach Out"/>
    <s v="LLH Class"/>
    <s v="BLESSING UGBAHA"/>
    <d v="2018-11-17T00:00:00"/>
    <n v="17"/>
    <x v="7"/>
    <x v="0"/>
    <d v="2018-11-17T00:00:00"/>
    <s v="NA/KA/MS/BL/PR/01"/>
    <x v="1"/>
    <n v="19"/>
  </r>
  <r>
    <s v="Week 31"/>
    <s v="Northern"/>
    <s v="Nasarawa"/>
    <s v="Karu"/>
    <s v="Karu"/>
    <s v="Masaka"/>
    <x v="2"/>
    <s v="Reach Out"/>
    <s v="LLH Class"/>
    <s v="ONYINECHI OGU"/>
    <d v="2018-11-17T00:00:00"/>
    <n v="17"/>
    <x v="7"/>
    <x v="0"/>
    <d v="2018-11-17T00:00:00"/>
    <s v="NA/KA/MS/ON/IF/01"/>
    <x v="1"/>
    <n v="16"/>
  </r>
  <r>
    <s v="Week 31"/>
    <s v="Northern"/>
    <s v="Nasarawa"/>
    <s v="Karu"/>
    <s v="Karu"/>
    <s v="Masaka"/>
    <x v="2"/>
    <s v="Reach Out"/>
    <s v="LLH Class"/>
    <s v="PRICILLA AMOS"/>
    <d v="2018-11-17T00:00:00"/>
    <n v="17"/>
    <x v="7"/>
    <x v="0"/>
    <d v="2018-11-17T00:00:00"/>
    <s v="NA/KA/MS/PR/MA/03"/>
    <x v="1"/>
    <n v="15"/>
  </r>
  <r>
    <s v="Week 31"/>
    <s v="Northern"/>
    <s v="Nasarawa"/>
    <s v="Karu"/>
    <s v="Karu"/>
    <s v="Masaka"/>
    <x v="2"/>
    <s v="Reach Out"/>
    <s v="LLH Class"/>
    <s v="LARABA HUSSAINI"/>
    <d v="2018-11-17T00:00:00"/>
    <n v="17"/>
    <x v="7"/>
    <x v="0"/>
    <d v="2018-11-17T00:00:00"/>
    <s v="NA/KA/MS/LA/MO/04"/>
    <x v="1"/>
    <n v="17"/>
  </r>
  <r>
    <s v="Week 31"/>
    <s v="Northern"/>
    <s v="Nasarawa"/>
    <s v="Karu"/>
    <s v="Karu"/>
    <s v="Masaka"/>
    <x v="2"/>
    <s v="Reach Out"/>
    <s v="LLH Class"/>
    <s v="PRECIOUS AMOS"/>
    <d v="2018-11-17T00:00:00"/>
    <n v="17"/>
    <x v="7"/>
    <x v="0"/>
    <d v="2018-11-17T00:00:00"/>
    <s v="NA/KA/MS/PR/AN/01"/>
    <x v="1"/>
    <n v="19"/>
  </r>
  <r>
    <s v="Week 31"/>
    <s v="Northern"/>
    <s v="Nasarawa"/>
    <s v="Karu"/>
    <s v="Karu"/>
    <s v="Masaka"/>
    <x v="2"/>
    <s v="Reach Out"/>
    <s v="LLH Class"/>
    <s v="SUZZY SIMON"/>
    <d v="2018-11-17T00:00:00"/>
    <n v="17"/>
    <x v="7"/>
    <x v="0"/>
    <d v="2018-11-17T00:00:00"/>
    <s v="NA/KA/MS/SU/TA/07"/>
    <x v="1"/>
    <n v="16"/>
  </r>
  <r>
    <s v="Week 31"/>
    <s v="Northern"/>
    <s v="Nasarawa"/>
    <s v="Karu"/>
    <s v="Karu"/>
    <s v="Masaka"/>
    <x v="2"/>
    <s v="Reach Out"/>
    <s v="LLH Class"/>
    <s v="SARATU MUSA"/>
    <d v="2018-11-17T00:00:00"/>
    <n v="17"/>
    <x v="7"/>
    <x v="0"/>
    <d v="2018-11-17T00:00:00"/>
    <s v="NA/KA/MS/SA/LA/04"/>
    <x v="1"/>
    <n v="18"/>
  </r>
  <r>
    <s v="Week 31"/>
    <s v="Northern"/>
    <s v="Nasarawa"/>
    <s v="Karu"/>
    <s v="Karu"/>
    <s v="Masaka"/>
    <x v="2"/>
    <s v="Reach Out"/>
    <s v="LLH Class"/>
    <s v="GLORIA KIWO"/>
    <d v="2018-11-17T00:00:00"/>
    <n v="17"/>
    <x v="7"/>
    <x v="0"/>
    <d v="2018-11-17T00:00:00"/>
    <s v="NA/KA/MS/GL/MA/01"/>
    <x v="1"/>
    <n v="18"/>
  </r>
  <r>
    <s v="Week 31"/>
    <s v="Northern"/>
    <s v="Nasarawa"/>
    <s v="Karu"/>
    <s v="Karu"/>
    <s v="Masaka"/>
    <x v="2"/>
    <s v="Reach Out"/>
    <s v="LLH Class"/>
    <s v="ESTHER MONDAY"/>
    <d v="2018-11-17T00:00:00"/>
    <n v="17"/>
    <x v="7"/>
    <x v="0"/>
    <d v="2018-11-17T00:00:00"/>
    <s v="NA/KA/MS/ES/JO/06"/>
    <x v="1"/>
    <n v="15"/>
  </r>
  <r>
    <s v="Week 31"/>
    <s v="Northern"/>
    <s v="Nasarawa"/>
    <s v="Karu"/>
    <s v="Karu"/>
    <s v="Masaka"/>
    <x v="2"/>
    <s v="Reach Out"/>
    <s v="LLH Class"/>
    <s v="JULIET PHILIP"/>
    <d v="2018-11-17T00:00:00"/>
    <n v="17"/>
    <x v="7"/>
    <x v="0"/>
    <d v="2018-11-17T00:00:00"/>
    <s v="NA/KA/MS/JU/MO/03"/>
    <x v="1"/>
    <n v="16"/>
  </r>
  <r>
    <s v="Week 31"/>
    <s v="Northern"/>
    <s v="Nasarawa"/>
    <s v="Karu"/>
    <s v="Karu"/>
    <s v="Masaka"/>
    <x v="2"/>
    <s v="Reach Out"/>
    <s v="LLH Class"/>
    <s v="RUTH JAMES"/>
    <d v="2018-11-17T00:00:00"/>
    <n v="17"/>
    <x v="7"/>
    <x v="0"/>
    <d v="2018-11-17T00:00:00"/>
    <s v="NA/KA/MS/RU/ES/01"/>
    <x v="1"/>
    <n v="17"/>
  </r>
  <r>
    <s v="Week 31"/>
    <s v="Northern"/>
    <s v="Nasarawa"/>
    <s v="Karu"/>
    <s v="Karu"/>
    <s v="Masaka"/>
    <x v="2"/>
    <s v="Reach Out"/>
    <s v="LLH Class"/>
    <s v="BEAUTY DANLAMI"/>
    <d v="2018-11-17T00:00:00"/>
    <n v="17"/>
    <x v="7"/>
    <x v="0"/>
    <d v="2018-11-17T00:00:00"/>
    <s v="NA/KA/MS/BE/JU/04"/>
    <x v="1"/>
    <n v="15"/>
  </r>
  <r>
    <s v="Week 31"/>
    <s v="Northern"/>
    <s v="Nasarawa"/>
    <s v="Karu"/>
    <s v="Karu"/>
    <s v="Masaka"/>
    <x v="2"/>
    <s v="Reach Out"/>
    <s v="LLH Class"/>
    <s v="BLESSING EZRA"/>
    <d v="2018-11-17T00:00:00"/>
    <n v="17"/>
    <x v="7"/>
    <x v="0"/>
    <d v="2018-11-17T00:00:00"/>
    <s v="NA/KA/MS/BL/MA/01"/>
    <x v="1"/>
    <n v="18"/>
  </r>
  <r>
    <s v="Week 31"/>
    <s v="Northern"/>
    <s v="Nasarawa"/>
    <s v="Karu"/>
    <s v="Karu"/>
    <s v="Masaka"/>
    <x v="2"/>
    <s v="Reach Out"/>
    <s v="LLH Class"/>
    <s v="EMMANUELLA AMOS"/>
    <d v="2018-11-17T00:00:00"/>
    <n v="17"/>
    <x v="7"/>
    <x v="0"/>
    <d v="2018-11-17T00:00:00"/>
    <s v="NA/KA/MS/EM/RU/03"/>
    <x v="1"/>
    <n v="15"/>
  </r>
  <r>
    <s v="Week 31"/>
    <s v="Northern"/>
    <s v="Nasarawa"/>
    <s v="Karu"/>
    <s v="Karu"/>
    <s v="Masaka"/>
    <x v="2"/>
    <s v="Reach Out"/>
    <s v="LLH Class"/>
    <s v="LARA ADELODUN"/>
    <d v="2018-11-17T00:00:00"/>
    <n v="17"/>
    <x v="7"/>
    <x v="0"/>
    <d v="2018-11-17T00:00:00"/>
    <s v="NA/KA/MS/LA/AD/02"/>
    <x v="1"/>
    <n v="17"/>
  </r>
  <r>
    <s v="Week 31"/>
    <s v="Northern"/>
    <s v="Nasarawa"/>
    <s v="Karu"/>
    <s v="Karu"/>
    <s v="Masaka"/>
    <x v="2"/>
    <s v="Reach Out"/>
    <s v="LLH Class"/>
    <s v="WINIFRED AMEH"/>
    <d v="2018-11-17T00:00:00"/>
    <n v="17"/>
    <x v="7"/>
    <x v="0"/>
    <d v="2018-11-17T00:00:00"/>
    <s v="NA/KA/MS/WI/AM/04"/>
    <x v="1"/>
    <n v="16"/>
  </r>
  <r>
    <s v="Week 31"/>
    <s v="Northern"/>
    <s v="Nasarawa"/>
    <s v="Karu"/>
    <s v="Karu"/>
    <s v="Masaka"/>
    <x v="2"/>
    <s v="Reach Out"/>
    <s v="LLH Class"/>
    <s v="CECILIA ETIM"/>
    <d v="2018-11-17T00:00:00"/>
    <n v="17"/>
    <x v="7"/>
    <x v="0"/>
    <d v="2018-11-17T00:00:00"/>
    <s v="NA/KA/MS/CE/JO/03"/>
    <x v="1"/>
    <n v="19"/>
  </r>
  <r>
    <s v="Week 31"/>
    <s v="Northern"/>
    <s v="Nasarawa"/>
    <s v="Karu"/>
    <s v="Karu"/>
    <s v="Masaka"/>
    <x v="2"/>
    <s v="Reach Out"/>
    <s v="LLH Class"/>
    <s v="KATHERINE PAUL"/>
    <d v="2018-11-17T00:00:00"/>
    <n v="17"/>
    <x v="7"/>
    <x v="0"/>
    <d v="2018-11-17T00:00:00"/>
    <s v="NA/KA/MS/KA/MA/01"/>
    <x v="1"/>
    <n v="16"/>
  </r>
  <r>
    <s v="Week 31"/>
    <s v="Northern"/>
    <s v="Nasarawa"/>
    <s v="Karu"/>
    <s v="Karu"/>
    <s v="Masaka"/>
    <x v="2"/>
    <s v="Reach Out"/>
    <s v="LLH Class"/>
    <s v="NAFISAT AHMED"/>
    <d v="2018-11-17T00:00:00"/>
    <n v="17"/>
    <x v="7"/>
    <x v="0"/>
    <d v="2018-11-17T00:00:00"/>
    <s v="NA/KA/MS/NA/ZA/06"/>
    <x v="1"/>
    <n v="15"/>
  </r>
  <r>
    <s v="Week 32"/>
    <s v="Northern"/>
    <s v="Nasarawa"/>
    <s v="Karu"/>
    <s v="Karu"/>
    <s v="Mararaba Gurku"/>
    <x v="1"/>
    <s v="Cluster +"/>
    <s v="Matasa Matan Arewa"/>
    <s v="RUKAYYA HUSSAINI"/>
    <d v="2018-11-19T00:00:00"/>
    <n v="19"/>
    <x v="7"/>
    <x v="0"/>
    <d v="2018-11-19T00:00:00"/>
    <s v="NA/KA/MA/RU/AI/01"/>
    <x v="2"/>
    <n v="19"/>
  </r>
  <r>
    <s v="Week 32"/>
    <s v="Northern"/>
    <s v="Nasarawa"/>
    <s v="Karu"/>
    <s v="Karu"/>
    <s v="Mararaba Gurku"/>
    <x v="1"/>
    <s v="Cluster +"/>
    <s v="Matasa Matan Arewa"/>
    <s v="SAFIYA LAWAL"/>
    <d v="2018-11-19T00:00:00"/>
    <n v="19"/>
    <x v="7"/>
    <x v="0"/>
    <d v="2018-11-19T00:00:00"/>
    <s v="NA/KA/MA/SA/HA/03"/>
    <x v="2"/>
    <n v="16"/>
  </r>
  <r>
    <s v="Week 32"/>
    <s v="Northern"/>
    <s v="Nasarawa"/>
    <s v="Karu"/>
    <s v="Karu"/>
    <s v="Mararaba Gurku"/>
    <x v="1"/>
    <s v="Cluster +"/>
    <s v="Matasa Matan Arewa"/>
    <s v="MARYAM ABUBAKAR"/>
    <d v="2018-11-19T00:00:00"/>
    <n v="19"/>
    <x v="7"/>
    <x v="0"/>
    <d v="2018-11-19T00:00:00"/>
    <s v="NA/KA/MA/MA/MA/01"/>
    <x v="2"/>
    <n v="19"/>
  </r>
  <r>
    <s v="Week 32"/>
    <s v="Northern"/>
    <s v="Nasarawa"/>
    <s v="Karu"/>
    <s v="Karu"/>
    <s v="Mararaba Gurku"/>
    <x v="1"/>
    <s v="Cluster +"/>
    <s v="Matasa Matan Arewa"/>
    <s v="SUMAIYA AUWAL"/>
    <d v="2018-11-19T00:00:00"/>
    <n v="19"/>
    <x v="7"/>
    <x v="0"/>
    <d v="2018-11-19T00:00:00"/>
    <s v="NA/KA/MA/SU/FA/03"/>
    <x v="2"/>
    <n v="16"/>
  </r>
  <r>
    <s v="Week 32"/>
    <s v="Northern"/>
    <s v="Nasarawa"/>
    <s v="Karu"/>
    <s v="Karu"/>
    <s v="Mararaba Gurku"/>
    <x v="1"/>
    <s v="Cluster +"/>
    <s v="Matasa Matan Arewa"/>
    <s v="AISHATU IBRAHIM"/>
    <d v="2018-11-19T00:00:00"/>
    <n v="19"/>
    <x v="7"/>
    <x v="0"/>
    <d v="2018-11-19T00:00:00"/>
    <s v="NA/KA/MA/AI/LA/05"/>
    <x v="2"/>
    <n v="16"/>
  </r>
  <r>
    <s v="Week 32"/>
    <s v="Northern"/>
    <s v="Nasarawa"/>
    <s v="Karu"/>
    <s v="Karu"/>
    <s v="Mararaba Gurku"/>
    <x v="1"/>
    <s v="Cluster +"/>
    <s v="Matasa Matan Arewa"/>
    <s v="MARYAM USMAN"/>
    <d v="2018-11-19T00:00:00"/>
    <n v="19"/>
    <x v="7"/>
    <x v="0"/>
    <d v="2018-11-19T00:00:00"/>
    <s v="NA/KA/MA/MA/FA/04"/>
    <x v="2"/>
    <n v="19"/>
  </r>
  <r>
    <s v="Week 32"/>
    <s v="Northern"/>
    <s v="Nasarawa"/>
    <s v="Karu"/>
    <s v="Karu"/>
    <s v="Mararaba Gurku"/>
    <x v="1"/>
    <s v="Cluster +"/>
    <s v="Matasa Matan Arewa"/>
    <s v="AISHA ISMAIL"/>
    <d v="2018-11-19T00:00:00"/>
    <n v="19"/>
    <x v="7"/>
    <x v="0"/>
    <d v="2018-11-19T00:00:00"/>
    <s v="NA/KA/MA/AI/MA/03"/>
    <x v="2"/>
    <n v="19"/>
  </r>
  <r>
    <s v="Week 32"/>
    <s v="Northern"/>
    <s v="Nasarawa"/>
    <s v="Karu"/>
    <s v="Karu"/>
    <s v="Mararaba Gurku"/>
    <x v="1"/>
    <s v="Cluster +"/>
    <s v="Matasa Matan Arewa"/>
    <s v="HAUWA MOHAMMED"/>
    <d v="2018-11-19T00:00:00"/>
    <n v="19"/>
    <x v="7"/>
    <x v="0"/>
    <d v="2018-11-19T00:00:00"/>
    <s v="NA/KA/MA/HA/MA/01"/>
    <x v="2"/>
    <n v="18"/>
  </r>
  <r>
    <s v="Week 32"/>
    <s v="Northern"/>
    <s v="Nasarawa"/>
    <s v="Karu"/>
    <s v="Karu"/>
    <s v="Mararaba Gurku"/>
    <x v="1"/>
    <s v="Cluster +"/>
    <s v="Matasa Matan Arewa"/>
    <s v="MARYAM MUSA"/>
    <d v="2018-11-19T00:00:00"/>
    <n v="19"/>
    <x v="7"/>
    <x v="0"/>
    <d v="2018-11-19T00:00:00"/>
    <s v="NA/KA/MA/MA/FA/02"/>
    <x v="2"/>
    <n v="19"/>
  </r>
  <r>
    <s v="Week 32"/>
    <s v="Northern"/>
    <s v="Nasarawa"/>
    <s v="Karu"/>
    <s v="Karu"/>
    <s v="Mararaba Gurku"/>
    <x v="1"/>
    <s v="Cluster +"/>
    <s v="Matasa Matan Arewa"/>
    <s v="UMMISALMA YAKUBU"/>
    <d v="2018-11-19T00:00:00"/>
    <n v="19"/>
    <x v="7"/>
    <x v="0"/>
    <d v="2018-11-19T00:00:00"/>
    <s v="NA/KA/MA/UM/MA/01"/>
    <x v="2"/>
    <n v="17"/>
  </r>
  <r>
    <s v="Week 32"/>
    <s v="Northern"/>
    <s v="Nasarawa"/>
    <s v="Karu"/>
    <s v="Karu"/>
    <s v="Mararaba Gurku"/>
    <x v="1"/>
    <s v="Cluster +"/>
    <s v="Matasa Matan Arewa"/>
    <s v="MEMUNA AHMED"/>
    <d v="2018-11-19T00:00:00"/>
    <n v="19"/>
    <x v="7"/>
    <x v="0"/>
    <d v="2018-11-19T00:00:00"/>
    <s v="NA/KA/MA/ME/JU/03"/>
    <x v="2"/>
    <n v="19"/>
  </r>
  <r>
    <s v="Week 32"/>
    <s v="Northern"/>
    <s v="Nasarawa"/>
    <s v="Karu"/>
    <s v="Karu"/>
    <s v="Mararaba Gurku"/>
    <x v="1"/>
    <s v="Cluster +"/>
    <s v="Matasa Matan Arewa"/>
    <s v="PATU IBRAHIM"/>
    <d v="2018-11-19T00:00:00"/>
    <n v="19"/>
    <x v="7"/>
    <x v="0"/>
    <d v="2018-11-19T00:00:00"/>
    <s v="NA/KA/MA/PA/RA/01"/>
    <x v="2"/>
    <n v="18"/>
  </r>
  <r>
    <s v="Week 32"/>
    <s v="Northern"/>
    <s v="Nasarawa"/>
    <s v="Karu"/>
    <s v="Karu"/>
    <s v="Mararaba Gurku"/>
    <x v="1"/>
    <s v="Cluster +"/>
    <s v="Matasa Matan Arewa"/>
    <s v="JUMMAI DANLADI"/>
    <d v="2018-11-19T00:00:00"/>
    <n v="19"/>
    <x v="7"/>
    <x v="0"/>
    <d v="2018-11-19T00:00:00"/>
    <s v="NA/KA/MA/JU/SA/06"/>
    <x v="2"/>
    <n v="19"/>
  </r>
  <r>
    <s v="Week 32"/>
    <s v="Northern"/>
    <s v="Nasarawa"/>
    <s v="Karu"/>
    <s v="Karu"/>
    <s v="Mararaba Gurku"/>
    <x v="1"/>
    <s v="Cluster +"/>
    <s v="Matasa Matan Arewa"/>
    <s v="ASABE MUSA"/>
    <d v="2018-11-19T00:00:00"/>
    <n v="19"/>
    <x v="7"/>
    <x v="0"/>
    <d v="2018-11-19T00:00:00"/>
    <s v="NA/KA/MA/AS/ES/02"/>
    <x v="2"/>
    <n v="19"/>
  </r>
  <r>
    <s v="Week 32"/>
    <s v="Northern"/>
    <s v="Nasarawa"/>
    <s v="Karu"/>
    <s v="Karu"/>
    <s v="Mararaba Gurku"/>
    <x v="1"/>
    <s v="Cluster +"/>
    <s v="Matasa Matan Arewa"/>
    <s v="LAMI SHAFA"/>
    <d v="2018-11-19T00:00:00"/>
    <n v="19"/>
    <x v="7"/>
    <x v="0"/>
    <d v="2018-11-19T00:00:00"/>
    <s v="NA/KA/MA/LA/MA/02"/>
    <x v="2"/>
    <n v="18"/>
  </r>
  <r>
    <s v="Week 32"/>
    <s v="Northern"/>
    <s v="Nasarawa"/>
    <s v="Karu"/>
    <s v="Karu"/>
    <s v="Mararaba Gurku"/>
    <x v="1"/>
    <s v="Cluster +"/>
    <s v="Matasa Matan Arewa"/>
    <s v="GODIYA JOHN"/>
    <d v="2018-11-19T00:00:00"/>
    <n v="19"/>
    <x v="7"/>
    <x v="0"/>
    <d v="2018-11-19T00:00:00"/>
    <s v="NA/KA/MA/GO/RA/04"/>
    <x v="2"/>
    <n v="18"/>
  </r>
  <r>
    <s v="Week 32"/>
    <s v="Northern"/>
    <s v="Nasarawa"/>
    <s v="Karu"/>
    <s v="Karu"/>
    <s v="Mararaba Gurku"/>
    <x v="1"/>
    <s v="Cluster +"/>
    <s v="Matasa Matan Arewa"/>
    <s v="RABI MUSTAPHA"/>
    <d v="2018-11-19T00:00:00"/>
    <n v="19"/>
    <x v="7"/>
    <x v="0"/>
    <d v="2018-11-19T00:00:00"/>
    <s v="NA/KA/MA/RA/SA/07"/>
    <x v="2"/>
    <n v="19"/>
  </r>
  <r>
    <s v="Week 32"/>
    <s v="Northern"/>
    <s v="Nasarawa"/>
    <s v="Karu"/>
    <s v="Karu"/>
    <s v="Mararaba Gurku"/>
    <x v="1"/>
    <s v="Cluster +"/>
    <s v="Walk-in Counseling"/>
    <s v="GOLD DANIEL"/>
    <s v="21/11/2018"/>
    <n v="21"/>
    <x v="7"/>
    <x v="0"/>
    <d v="2018-11-21T00:00:00"/>
    <s v="NA/KA/MA/GO/EL/03"/>
    <x v="0"/>
    <n v="19"/>
  </r>
  <r>
    <s v="Week 32"/>
    <s v="Northern"/>
    <s v="Nasarawa"/>
    <s v="Karu"/>
    <s v="Karu"/>
    <s v="Angwan Tiv"/>
    <x v="0"/>
    <s v="Cluster"/>
    <s v="Walk-in Counseling"/>
    <s v="DORATHY LUKA"/>
    <d v="2018-11-22T00:00:00"/>
    <n v="22"/>
    <x v="7"/>
    <x v="0"/>
    <d v="2018-11-22T00:00:00"/>
    <s v="NA/KA/NK/DO/NE/03"/>
    <x v="0"/>
    <n v="17"/>
  </r>
  <r>
    <s v="Week 32"/>
    <s v="Northern"/>
    <s v="Nasarawa"/>
    <s v="Karu"/>
    <s v="Karu"/>
    <s v="Angwan Tiv"/>
    <x v="0"/>
    <s v="Cluster"/>
    <s v="Walk-in Counseling"/>
    <s v="MARGRET GODWIN"/>
    <d v="2018-11-22T00:00:00"/>
    <n v="22"/>
    <x v="7"/>
    <x v="0"/>
    <d v="2018-11-22T00:00:00"/>
    <s v="NA/KA/NK/MA/ES/02"/>
    <x v="0"/>
    <n v="19"/>
  </r>
  <r>
    <s v="Week 32"/>
    <s v="Northern"/>
    <s v="Nasarawa"/>
    <s v="Karu"/>
    <s v="Karu"/>
    <s v="Mararaba Gurku"/>
    <x v="1"/>
    <s v="Cluster +"/>
    <s v="Walk-in Counseling"/>
    <s v="MARIA JERRY"/>
    <d v="2018-11-22T00:00:00"/>
    <n v="22"/>
    <x v="7"/>
    <x v="0"/>
    <d v="2018-11-22T00:00:00"/>
    <s v="NA/KA/MA/MA/RA/02"/>
    <x v="0"/>
    <n v="18"/>
  </r>
  <r>
    <s v="Week 32"/>
    <s v="Northern"/>
    <s v="Nasarawa"/>
    <s v="Karu"/>
    <s v="Karu"/>
    <s v="Mararaba Gurku"/>
    <x v="1"/>
    <s v="Cluster +"/>
    <s v="Walk-in Counseling"/>
    <s v="ZAINAB USMAN"/>
    <d v="2018-11-23T00:00:00"/>
    <n v="23"/>
    <x v="7"/>
    <x v="0"/>
    <d v="2018-11-23T00:00:00"/>
    <s v="NA/KA/MA/ZA/RU/02"/>
    <x v="0"/>
    <n v="19"/>
  </r>
  <r>
    <s v="Week 33"/>
    <s v="Northern"/>
    <s v="Nasarawa"/>
    <s v="Karu"/>
    <s v="Karu"/>
    <s v="Mararaba Gurku"/>
    <x v="1"/>
    <s v="Cluster +"/>
    <s v="Walk-in Counseling"/>
    <s v="GLADYS THOMAS"/>
    <d v="2018-11-26T00:00:00"/>
    <n v="26"/>
    <x v="7"/>
    <x v="0"/>
    <d v="2018-11-26T00:00:00"/>
    <s v="NA/KA/MA/GL/LA/03"/>
    <x v="0"/>
    <n v="19"/>
  </r>
  <r>
    <s v="Week 33"/>
    <s v="Northern"/>
    <s v="Nasarawa"/>
    <s v="Karu"/>
    <s v="Karu"/>
    <s v="Mararaba Gurku"/>
    <x v="1"/>
    <s v="Cluster +"/>
    <s v="Walk-in Counseling"/>
    <s v="PEACE MONDAY"/>
    <d v="2018-11-26T00:00:00"/>
    <n v="26"/>
    <x v="7"/>
    <x v="0"/>
    <d v="2018-11-26T00:00:00"/>
    <s v="NA/KA/MA/PE/MA/03"/>
    <x v="0"/>
    <n v="18"/>
  </r>
  <r>
    <s v="Week 33"/>
    <s v="Northern"/>
    <s v="Nasarawa"/>
    <s v="Karu"/>
    <s v="Karu"/>
    <s v="Mararaba Gurku"/>
    <x v="1"/>
    <s v="Cluster +"/>
    <s v="Walk-in Counseling"/>
    <s v="NMA MICHEAL"/>
    <d v="2018-11-26T00:00:00"/>
    <n v="26"/>
    <x v="7"/>
    <x v="0"/>
    <d v="2018-11-26T00:00:00"/>
    <s v="NA/KA/MA/NM/FA/03"/>
    <x v="0"/>
    <n v="19"/>
  </r>
  <r>
    <s v="Week 33"/>
    <s v="Northern"/>
    <s v="Nasarawa"/>
    <s v="Karu"/>
    <s v="Karu"/>
    <s v="Mararaba Gurku"/>
    <x v="1"/>
    <s v="Cluster +"/>
    <s v="Walk-in Counseling"/>
    <s v="LAWISA HAFIZ"/>
    <d v="2018-11-30T00:00:00"/>
    <n v="30"/>
    <x v="7"/>
    <x v="0"/>
    <d v="2018-11-30T00:00:00"/>
    <s v="NA/KA/MA/LA/ZA/02"/>
    <x v="0"/>
    <n v="18"/>
  </r>
  <r>
    <s v="Week 33"/>
    <s v="Northern"/>
    <s v="Nasarawa"/>
    <s v="Karu"/>
    <s v="Karu"/>
    <s v="Mararaba Gurku"/>
    <x v="1"/>
    <s v="Cluster +"/>
    <s v="Walk-in Counseling"/>
    <s v="WASILA IBRAHIM"/>
    <d v="2018-11-30T00:00:00"/>
    <n v="30"/>
    <x v="7"/>
    <x v="0"/>
    <d v="2018-11-30T00:00:00"/>
    <s v="NA/KA/MA/WA/FA/03"/>
    <x v="0"/>
    <n v="19"/>
  </r>
  <r>
    <s v="Week 34"/>
    <s v="Northern"/>
    <s v="Nasarawa"/>
    <s v="Karu"/>
    <s v="Karu"/>
    <s v="Angwan Tiv"/>
    <x v="0"/>
    <s v="Cluster"/>
    <s v="Walk-in Counseling"/>
    <s v="PATIENCE SAMSON"/>
    <d v="2018-12-03T00:00:00"/>
    <n v="3"/>
    <x v="8"/>
    <x v="0"/>
    <d v="2018-12-03T00:00:00"/>
    <s v="NA/KA/NK/PA/JO/02"/>
    <x v="0"/>
    <n v="18"/>
  </r>
  <r>
    <s v="Week 34"/>
    <s v="Northern"/>
    <s v="Nasarawa"/>
    <s v="Karu"/>
    <s v="Karu"/>
    <s v="Angwan Tiv"/>
    <x v="0"/>
    <s v="Cluster"/>
    <s v="Walk-in Counseling"/>
    <s v="COMFORT SUNDAY"/>
    <d v="2018-12-03T00:00:00"/>
    <n v="3"/>
    <x v="8"/>
    <x v="0"/>
    <d v="2018-12-03T00:00:00"/>
    <s v="NA/KA/NK/CO/JA/01"/>
    <x v="0"/>
    <n v="18"/>
  </r>
  <r>
    <s v="Week 34"/>
    <s v="Northern"/>
    <s v="Nasarawa"/>
    <s v="Karu"/>
    <s v="Karu"/>
    <s v="Mararaba Gurku"/>
    <x v="1"/>
    <s v="Cluster +"/>
    <s v="Walk-in Counseling"/>
    <s v="AGNES ARIKE"/>
    <d v="2018-12-03T00:00:00"/>
    <n v="3"/>
    <x v="8"/>
    <x v="0"/>
    <d v="2018-12-03T00:00:00"/>
    <s v="NA/KA/MA/AG/RO/03"/>
    <x v="0"/>
    <n v="18"/>
  </r>
  <r>
    <s v="Week 34"/>
    <s v="Northern"/>
    <s v="Nasarawa"/>
    <s v="Karu"/>
    <s v="Karu"/>
    <s v="Angwan Tiv"/>
    <x v="0"/>
    <s v="Cluster"/>
    <s v="Walk-in Counseling"/>
    <s v="LILIAN ADAH JOHNSON"/>
    <d v="2018-12-03T00:00:00"/>
    <n v="3"/>
    <x v="8"/>
    <x v="0"/>
    <d v="2018-12-03T00:00:00"/>
    <s v="NA/KA/NK/LI/YA/01"/>
    <x v="0"/>
    <n v="19"/>
  </r>
  <r>
    <s v="Week 34"/>
    <s v="Northern"/>
    <s v="Nasarawa"/>
    <s v="Karu"/>
    <s v="Karu"/>
    <s v="Angwan Tiv"/>
    <x v="0"/>
    <s v="Cluster"/>
    <s v="Walk-in Counseling"/>
    <s v="VERA ANTHONY"/>
    <d v="2018-12-03T00:00:00"/>
    <n v="3"/>
    <x v="8"/>
    <x v="0"/>
    <d v="2018-12-03T00:00:00"/>
    <s v="NA/KA/NK/VE/ME/01"/>
    <x v="0"/>
    <n v="16"/>
  </r>
  <r>
    <s v="Week 34"/>
    <s v="Northern"/>
    <s v="Nasarawa"/>
    <s v="Karu"/>
    <s v="Karu"/>
    <s v="Angwan Tiv"/>
    <x v="0"/>
    <s v="Cluster"/>
    <s v="Walk-in Counseling"/>
    <s v="ESTHER SOLOMON"/>
    <d v="2018-12-04T00:00:00"/>
    <n v="4"/>
    <x v="8"/>
    <x v="0"/>
    <d v="2018-12-04T00:00:00"/>
    <s v="NA/KA/NK/ES/KA/01"/>
    <x v="0"/>
    <n v="18"/>
  </r>
  <r>
    <s v="Week 34"/>
    <s v="Northern"/>
    <s v="Nasarawa"/>
    <s v="Karu"/>
    <s v="Karu"/>
    <s v="Mararaba Gurku"/>
    <x v="1"/>
    <s v="Cluster +"/>
    <s v="Walk-in Counseling"/>
    <s v="BLESSING YAHAYA"/>
    <d v="2018-12-04T00:00:00"/>
    <n v="4"/>
    <x v="8"/>
    <x v="0"/>
    <d v="2018-12-04T00:00:00"/>
    <s v="NA/KA/MA/BL/SA/03"/>
    <x v="0"/>
    <n v="19"/>
  </r>
  <r>
    <s v="Week 34"/>
    <s v="Northern"/>
    <s v="Nasarawa"/>
    <s v="Karu"/>
    <s v="Karu"/>
    <s v="Angwan Tiv"/>
    <x v="0"/>
    <s v="Cluster"/>
    <s v="Walk-in Counseling"/>
    <s v="JOY MATTHEW"/>
    <d v="2018-12-04T00:00:00"/>
    <n v="4"/>
    <x v="8"/>
    <x v="0"/>
    <d v="2018-12-04T00:00:00"/>
    <s v="NA/KA/NK/JO/MA/05"/>
    <x v="0"/>
    <n v="18"/>
  </r>
  <r>
    <s v="Week 34"/>
    <s v="Northern"/>
    <s v="Nasarawa"/>
    <s v="Karu"/>
    <s v="Karu"/>
    <s v="Angwan Tiv"/>
    <x v="0"/>
    <s v="Cluster"/>
    <s v="Walk-in Counseling"/>
    <s v="DIVINE BAFRED"/>
    <d v="2018-12-05T00:00:00"/>
    <n v="5"/>
    <x v="8"/>
    <x v="0"/>
    <d v="2018-12-05T00:00:00"/>
    <s v="NA/KA/NK/DI/NA/03"/>
    <x v="0"/>
    <n v="17"/>
  </r>
  <r>
    <s v="Week 34"/>
    <s v="Northern"/>
    <s v="Nasarawa"/>
    <s v="Karu"/>
    <s v="Karu"/>
    <s v="Mararaba Gurku"/>
    <x v="1"/>
    <s v="Cluster +"/>
    <s v="Matasa Matan Arewa"/>
    <s v="SALMA MOHAMMED"/>
    <d v="2018-12-06T00:00:00"/>
    <n v="6"/>
    <x v="8"/>
    <x v="0"/>
    <d v="2018-12-06T00:00:00"/>
    <s v="NA/KA/MA/SA/AI/06"/>
    <x v="2"/>
    <n v="19"/>
  </r>
  <r>
    <s v="Week 34"/>
    <s v="Northern"/>
    <s v="Nasarawa"/>
    <s v="Karu"/>
    <s v="Karu"/>
    <s v="Mararaba Gurku"/>
    <x v="1"/>
    <s v="Cluster +"/>
    <s v="Matasa Matan Arewa"/>
    <s v="AISHA SAJO"/>
    <d v="2018-12-06T00:00:00"/>
    <n v="6"/>
    <x v="8"/>
    <x v="0"/>
    <d v="2018-12-06T00:00:00"/>
    <s v="NA/KA/MA/AI/AI/06"/>
    <x v="2"/>
    <n v="18"/>
  </r>
  <r>
    <s v="Week 34"/>
    <s v="Northern"/>
    <s v="Nasarawa"/>
    <s v="Karu"/>
    <s v="Karu"/>
    <s v="Mararaba Gurku"/>
    <x v="1"/>
    <s v="Cluster +"/>
    <s v="Matasa Matan Arewa"/>
    <s v="HAUWAU MUHAMMED"/>
    <d v="2018-12-06T00:00:00"/>
    <n v="6"/>
    <x v="8"/>
    <x v="0"/>
    <d v="2018-12-06T00:00:00"/>
    <s v="NA/KA/MA/HA/HA/03"/>
    <x v="2"/>
    <n v="19"/>
  </r>
  <r>
    <s v="Week 34"/>
    <s v="Northern"/>
    <s v="Nasarawa"/>
    <s v="Karu"/>
    <s v="Karu"/>
    <s v="Mararaba Gurku"/>
    <x v="1"/>
    <s v="Cluster +"/>
    <s v="Matasa Matan Arewa"/>
    <s v="MUMMY ZAK HASSAN"/>
    <d v="2018-12-06T00:00:00"/>
    <n v="6"/>
    <x v="8"/>
    <x v="0"/>
    <d v="2018-12-06T00:00:00"/>
    <s v="NA/KA/MA/MU/HA/01"/>
    <x v="2"/>
    <n v="19"/>
  </r>
  <r>
    <s v="Week 34"/>
    <s v="Northern"/>
    <s v="Nasarawa"/>
    <s v="Karu"/>
    <s v="Karu"/>
    <s v="Mararaba Gurku"/>
    <x v="1"/>
    <s v="Cluster +"/>
    <s v="Matasa Matan Arewa"/>
    <s v="ZAINAB SAJO"/>
    <d v="2018-12-06T00:00:00"/>
    <n v="6"/>
    <x v="8"/>
    <x v="0"/>
    <d v="2018-12-06T00:00:00"/>
    <s v="NA/KA/MA/ZA/AI/02"/>
    <x v="2"/>
    <n v="18"/>
  </r>
  <r>
    <s v="Week 34"/>
    <s v="Northern"/>
    <s v="Nasarawa"/>
    <s v="Karu"/>
    <s v="Karu"/>
    <s v="Mararaba Gurku"/>
    <x v="1"/>
    <s v="Cluster +"/>
    <s v="Matasa Matan Arewa"/>
    <s v="FATIMA UMAR"/>
    <d v="2018-12-06T00:00:00"/>
    <n v="6"/>
    <x v="8"/>
    <x v="0"/>
    <d v="2018-12-06T00:00:00"/>
    <s v="NA/KA/MA/FA/RU/01"/>
    <x v="2"/>
    <n v="19"/>
  </r>
  <r>
    <s v="Week 34"/>
    <s v="Northern"/>
    <s v="Nasarawa"/>
    <s v="Karu"/>
    <s v="Karu"/>
    <s v="Mararaba Gurku"/>
    <x v="1"/>
    <s v="Cluster +"/>
    <s v="Matasa Matan Arewa"/>
    <s v="FARIDA LAWAL"/>
    <d v="2018-12-06T00:00:00"/>
    <n v="6"/>
    <x v="8"/>
    <x v="0"/>
    <d v="2018-12-06T00:00:00"/>
    <s v="NA/KA/MA/FA/HA/05"/>
    <x v="2"/>
    <n v="19"/>
  </r>
  <r>
    <s v="Week 34"/>
    <s v="Northern"/>
    <s v="Nasarawa"/>
    <s v="Karu"/>
    <s v="Karu"/>
    <s v="Mararaba Gurku"/>
    <x v="1"/>
    <s v="Cluster +"/>
    <s v="Matasa Matan Arewa"/>
    <s v="HAUWAU MUHAMMED AUWAL"/>
    <d v="2018-12-06T00:00:00"/>
    <n v="6"/>
    <x v="8"/>
    <x v="0"/>
    <d v="2018-12-06T00:00:00"/>
    <s v="NA/KA/MA/HA/HA/04"/>
    <x v="2"/>
    <n v="19"/>
  </r>
  <r>
    <s v="Week 34"/>
    <s v="Northern"/>
    <s v="Nasarawa"/>
    <s v="Karu"/>
    <s v="Karu"/>
    <s v="Mararaba Gurku"/>
    <x v="1"/>
    <s v="Cluster +"/>
    <s v="Matasa Matan Arewa"/>
    <s v="MARIYA MUHAMMED"/>
    <d v="2018-12-06T00:00:00"/>
    <n v="6"/>
    <x v="8"/>
    <x v="0"/>
    <d v="2018-12-06T00:00:00"/>
    <s v="NA/KA/MA/MA/SU/04"/>
    <x v="2"/>
    <n v="17"/>
  </r>
  <r>
    <s v="Week 34"/>
    <s v="Northern"/>
    <s v="Nasarawa"/>
    <s v="Karu"/>
    <s v="Karu"/>
    <s v="Mararaba Gurku"/>
    <x v="1"/>
    <s v="Cluster +"/>
    <s v="Matasa Matan Arewa"/>
    <s v="FAUZIYA MUHAMMED SANI"/>
    <d v="2018-12-06T00:00:00"/>
    <n v="6"/>
    <x v="8"/>
    <x v="0"/>
    <d v="2018-12-06T00:00:00"/>
    <s v="NA/KA/MA/FA/HA/04"/>
    <x v="2"/>
    <n v="19"/>
  </r>
  <r>
    <s v="Week 34"/>
    <s v="Northern"/>
    <s v="Nasarawa"/>
    <s v="Karu"/>
    <s v="Karu"/>
    <s v="Mararaba Gurku"/>
    <x v="1"/>
    <s v="Cluster +"/>
    <s v="Matasa Matan Arewa"/>
    <s v="SUMMAIYA SHUAIBU"/>
    <d v="2018-12-06T00:00:00"/>
    <n v="6"/>
    <x v="8"/>
    <x v="0"/>
    <d v="2018-12-06T00:00:00"/>
    <s v="NA/KA/MA/SU/AM/08"/>
    <x v="2"/>
    <n v="18"/>
  </r>
  <r>
    <s v="Week 34"/>
    <s v="Northern"/>
    <s v="Nasarawa"/>
    <s v="Karu"/>
    <s v="Karu"/>
    <s v="Mararaba Gurku"/>
    <x v="1"/>
    <s v="Cluster +"/>
    <s v="Matasa Matan Arewa"/>
    <s v="ZARA'U AMINU"/>
    <d v="2018-12-06T00:00:00"/>
    <n v="6"/>
    <x v="8"/>
    <x v="0"/>
    <d v="2018-12-06T00:00:00"/>
    <s v="NA/KA/MA/ZA/AI/01"/>
    <x v="2"/>
    <n v="19"/>
  </r>
  <r>
    <s v="Week 34"/>
    <s v="Northern"/>
    <s v="Nasarawa"/>
    <s v="Karu"/>
    <s v="Karu"/>
    <s v="Mararaba Gurku"/>
    <x v="1"/>
    <s v="Cluster +"/>
    <s v="Matasa Matan Arewa"/>
    <s v="HARIRA MUHAMMED "/>
    <d v="2018-12-06T00:00:00"/>
    <n v="6"/>
    <x v="8"/>
    <x v="0"/>
    <d v="2018-12-06T00:00:00"/>
    <s v="NA/KA/MA/HA/ZI/06"/>
    <x v="2"/>
    <n v="19"/>
  </r>
  <r>
    <s v="Week 34"/>
    <s v="Northern"/>
    <s v="Nasarawa"/>
    <s v="Karu"/>
    <s v="Karu"/>
    <s v="Mararaba Gurku"/>
    <x v="1"/>
    <s v="Cluster +"/>
    <s v="Matasa Matan Arewa"/>
    <s v="JAMILA ADAM"/>
    <d v="2018-12-06T00:00:00"/>
    <n v="6"/>
    <x v="8"/>
    <x v="0"/>
    <d v="2018-12-06T00:00:00"/>
    <s v="NA/KA/MA/JA/AI/03"/>
    <x v="2"/>
    <n v="18"/>
  </r>
  <r>
    <s v="Week 34"/>
    <s v="Northern"/>
    <s v="Nasarawa"/>
    <s v="Karu"/>
    <s v="Karu"/>
    <s v="Mararaba Gurku"/>
    <x v="1"/>
    <s v="Cluster +"/>
    <s v="Matasa Matan Arewa"/>
    <s v="AMINA SHUAIBU"/>
    <d v="2018-12-06T00:00:00"/>
    <n v="6"/>
    <x v="8"/>
    <x v="0"/>
    <d v="2018-12-06T00:00:00"/>
    <s v="NA/KA/MA/AM/AM/03"/>
    <x v="2"/>
    <n v="17"/>
  </r>
  <r>
    <s v="Week 34"/>
    <s v="Northern"/>
    <s v="Nasarawa"/>
    <s v="Karu"/>
    <s v="Karu"/>
    <s v="Mararaba Gurku"/>
    <x v="1"/>
    <s v="Cluster +"/>
    <s v="Matasa Matan Arewa"/>
    <s v="BASMA AHMED"/>
    <d v="2018-12-06T00:00:00"/>
    <n v="6"/>
    <x v="8"/>
    <x v="0"/>
    <d v="2018-12-06T00:00:00"/>
    <s v="NA/KA/MA/BA/JA/01"/>
    <x v="2"/>
    <n v="18"/>
  </r>
  <r>
    <s v="Week 34"/>
    <s v="Northern"/>
    <s v="Nasarawa"/>
    <s v="Karu"/>
    <s v="Karu"/>
    <s v="Mararaba Gurku"/>
    <x v="1"/>
    <s v="Cluster +"/>
    <s v="Walk-in Counseling"/>
    <s v="GLORIA ONUH"/>
    <d v="2018-12-07T00:00:00"/>
    <n v="7"/>
    <x v="8"/>
    <x v="0"/>
    <d v="2018-12-07T00:00:00"/>
    <s v="NA/KA/MA/GL/LA/04"/>
    <x v="0"/>
    <n v="19"/>
  </r>
  <r>
    <s v="Week 34"/>
    <s v="Northern"/>
    <s v="Nasarawa"/>
    <s v="Karu"/>
    <s v="Karu"/>
    <s v="Mararaba Gurku"/>
    <x v="1"/>
    <s v="Cluster +"/>
    <s v="Walk-in Counseling"/>
    <s v="MADINA IBRAHIM"/>
    <d v="2018-12-07T00:00:00"/>
    <n v="7"/>
    <x v="8"/>
    <x v="0"/>
    <d v="2018-12-07T00:00:00"/>
    <s v="NA/KA/MA/MA/HA/06"/>
    <x v="0"/>
    <n v="19"/>
  </r>
  <r>
    <s v="Week 34"/>
    <s v="Northern"/>
    <s v="Nasarawa"/>
    <s v="Karu"/>
    <s v="Karu"/>
    <s v="Mararaba Gurku"/>
    <x v="1"/>
    <s v="Cluster +"/>
    <s v="Walk-in Counseling"/>
    <s v="FATIMA IBRAHIM"/>
    <d v="2018-12-07T00:00:00"/>
    <n v="7"/>
    <x v="8"/>
    <x v="0"/>
    <d v="2018-12-07T00:00:00"/>
    <s v="NA/KA/MA/FA/HA/08"/>
    <x v="0"/>
    <n v="19"/>
  </r>
  <r>
    <s v="Week 34"/>
    <s v="Northern"/>
    <s v="Nasarawa"/>
    <s v="Karu"/>
    <s v="Karu"/>
    <s v="Mararaba Gurku"/>
    <x v="1"/>
    <s v="Cluster +"/>
    <s v="Matasa Matan Arewa"/>
    <s v="RABI ADAMU"/>
    <d v="2018-12-08T00:00:00"/>
    <n v="8"/>
    <x v="8"/>
    <x v="0"/>
    <d v="2018-12-08T00:00:00"/>
    <s v="NA/KA/MA/RA/MU/02"/>
    <x v="2"/>
    <n v="18"/>
  </r>
  <r>
    <s v="Week 34"/>
    <s v="Northern"/>
    <s v="Nasarawa"/>
    <s v="Karu"/>
    <s v="Karu"/>
    <s v="Mararaba Gurku"/>
    <x v="1"/>
    <s v="Cluster +"/>
    <s v="Matasa Matan Arewa"/>
    <s v="ZAINAB KABIRU"/>
    <d v="2018-12-08T00:00:00"/>
    <n v="8"/>
    <x v="8"/>
    <x v="0"/>
    <d v="2018-12-08T00:00:00"/>
    <s v="NA/KA/MA/ZA/HA/01"/>
    <x v="2"/>
    <n v="19"/>
  </r>
  <r>
    <s v="Week 34"/>
    <s v="Northern"/>
    <s v="Nasarawa"/>
    <s v="Karu"/>
    <s v="Karu"/>
    <s v="Mararaba Gurku"/>
    <x v="1"/>
    <s v="Cluster +"/>
    <s v="Matasa Matan Arewa"/>
    <s v="ZUWAIRA SALISU"/>
    <d v="2018-12-08T00:00:00"/>
    <n v="8"/>
    <x v="8"/>
    <x v="0"/>
    <d v="2018-12-08T00:00:00"/>
    <s v="NA/KA/MA/ZU/AI/04"/>
    <x v="2"/>
    <n v="16"/>
  </r>
  <r>
    <s v="Week 34"/>
    <s v="Northern"/>
    <s v="Nasarawa"/>
    <s v="Karu"/>
    <s v="Karu"/>
    <s v="Mararaba Gurku"/>
    <x v="1"/>
    <s v="Cluster +"/>
    <s v="Matasa Matan Arewa"/>
    <s v="FIRDAUSI MOHAMMED"/>
    <d v="2018-12-08T00:00:00"/>
    <n v="8"/>
    <x v="8"/>
    <x v="0"/>
    <d v="2018-12-08T00:00:00"/>
    <s v="NA/KA/MA/FI/AI/02"/>
    <x v="2"/>
    <n v="19"/>
  </r>
  <r>
    <s v="Week 34"/>
    <s v="Northern"/>
    <s v="Nasarawa"/>
    <s v="Karu"/>
    <s v="Karu"/>
    <s v="Mararaba Gurku"/>
    <x v="1"/>
    <s v="Cluster +"/>
    <s v="Matasa Matan Arewa"/>
    <s v="MARYAM MOHAMMAD"/>
    <d v="2018-12-08T00:00:00"/>
    <n v="8"/>
    <x v="8"/>
    <x v="0"/>
    <d v="2018-12-08T00:00:00"/>
    <s v="NA/KA/MA/MA/FA/02"/>
    <x v="2"/>
    <n v="19"/>
  </r>
  <r>
    <s v="Week 34"/>
    <s v="Northern"/>
    <s v="Nasarawa"/>
    <s v="Karu"/>
    <s v="Karu"/>
    <s v="Mararaba Gurku"/>
    <x v="1"/>
    <s v="Cluster +"/>
    <s v="Matasa Matan Arewa"/>
    <s v="HAJARA KABIRU"/>
    <d v="2018-12-08T00:00:00"/>
    <n v="8"/>
    <x v="8"/>
    <x v="0"/>
    <d v="2018-12-08T00:00:00"/>
    <s v="NA/KA/MA/HA/HA/01"/>
    <x v="2"/>
    <n v="19"/>
  </r>
  <r>
    <s v="Week 34"/>
    <s v="Northern"/>
    <s v="Nasarawa"/>
    <s v="Karu"/>
    <s v="Karu"/>
    <s v="Mararaba Gurku"/>
    <x v="1"/>
    <s v="Cluster +"/>
    <s v="Matasa Matan Arewa"/>
    <s v="ZARA ABDULAZEEZ"/>
    <d v="2018-12-08T00:00:00"/>
    <n v="8"/>
    <x v="8"/>
    <x v="0"/>
    <d v="2018-12-08T00:00:00"/>
    <s v="NA/KA/MA/ZA/MA/03"/>
    <x v="2"/>
    <n v="19"/>
  </r>
  <r>
    <s v="Week 34"/>
    <s v="Northern"/>
    <s v="Nasarawa"/>
    <s v="Karu"/>
    <s v="Karu"/>
    <s v="Mararaba Gurku"/>
    <x v="1"/>
    <s v="Cluster +"/>
    <s v="Matasa Matan Arewa"/>
    <s v="FATILA ANUR"/>
    <d v="2018-12-08T00:00:00"/>
    <n v="8"/>
    <x v="8"/>
    <x v="0"/>
    <d v="2018-12-08T00:00:00"/>
    <s v="NA/KA/MA/FA/MU/01"/>
    <x v="2"/>
    <n v="18"/>
  </r>
  <r>
    <s v="Week 34"/>
    <s v="Northern"/>
    <s v="Nasarawa"/>
    <s v="Karu"/>
    <s v="Karu"/>
    <s v="Mararaba Gurku"/>
    <x v="1"/>
    <s v="Cluster +"/>
    <s v="Matasa Matan Arewa"/>
    <s v="AISHA SANI"/>
    <d v="2018-12-08T00:00:00"/>
    <n v="8"/>
    <x v="8"/>
    <x v="0"/>
    <d v="2018-12-08T00:00:00"/>
    <s v="NA/KA/MA/AI/AI/02"/>
    <x v="2"/>
    <n v="18"/>
  </r>
  <r>
    <s v="Week 34"/>
    <s v="Northern"/>
    <s v="Nasarawa"/>
    <s v="Karu"/>
    <s v="Karu"/>
    <s v="Mararaba Gurku"/>
    <x v="1"/>
    <s v="Cluster +"/>
    <s v="Matasa Matan Arewa"/>
    <s v="HAFSAT AMISU"/>
    <d v="2018-12-08T00:00:00"/>
    <n v="8"/>
    <x v="8"/>
    <x v="0"/>
    <d v="2018-12-08T00:00:00"/>
    <s v="NA/KA/MA/HA/AM/01"/>
    <x v="2"/>
    <n v="19"/>
  </r>
  <r>
    <s v="Week 34"/>
    <s v="Northern"/>
    <s v="Nasarawa"/>
    <s v="Karu"/>
    <s v="Karu"/>
    <s v="Mararaba Gurku"/>
    <x v="1"/>
    <s v="Cluster +"/>
    <s v="Matasa Matan Arewa"/>
    <s v="AISHA IBRAHIM"/>
    <d v="2018-12-08T00:00:00"/>
    <n v="8"/>
    <x v="8"/>
    <x v="0"/>
    <d v="2018-12-08T00:00:00"/>
    <s v="NA/KA/MA/AI/SA/03"/>
    <x v="2"/>
    <n v="19"/>
  </r>
  <r>
    <s v="Week 34"/>
    <s v="Northern"/>
    <s v="Nasarawa"/>
    <s v="Karu"/>
    <s v="Karu"/>
    <s v="Mararaba Gurku"/>
    <x v="1"/>
    <s v="Cluster +"/>
    <s v="Matasa Matan Arewa"/>
    <s v="AISHA ISMAIL"/>
    <d v="2018-12-08T00:00:00"/>
    <n v="8"/>
    <x v="8"/>
    <x v="0"/>
    <d v="2018-12-08T00:00:00"/>
    <s v="NA/KA/MA/AI/KH/02"/>
    <x v="2"/>
    <n v="19"/>
  </r>
  <r>
    <s v="Week 34"/>
    <s v="Northern"/>
    <s v="Nasarawa"/>
    <s v="Karu"/>
    <s v="Karu"/>
    <s v="Angwan Tiv"/>
    <x v="0"/>
    <s v="Cluster"/>
    <s v="Walk-in Counseling"/>
    <s v="BRIDGET ISAAC"/>
    <d v="2018-12-08T00:00:00"/>
    <n v="8"/>
    <x v="8"/>
    <x v="0"/>
    <d v="2018-12-08T00:00:00"/>
    <s v="NA/KA/NK/BR/RI/01"/>
    <x v="0"/>
    <n v="18"/>
  </r>
  <r>
    <s v="Week 35"/>
    <s v="Northern"/>
    <s v="Nasarawa"/>
    <s v="Karu"/>
    <s v="Karu"/>
    <s v="Mararaba Gurku"/>
    <x v="1"/>
    <s v="Cluster +"/>
    <s v="Walk-in Counseling"/>
    <s v="NAOMI JUTH"/>
    <d v="2018-12-10T00:00:00"/>
    <n v="10"/>
    <x v="8"/>
    <x v="0"/>
    <d v="2018-12-10T00:00:00"/>
    <s v="NA/KA/MA/NA/KA/03"/>
    <x v="0"/>
    <n v="19"/>
  </r>
  <r>
    <s v="Week 35"/>
    <s v="Northern"/>
    <s v="Nasarawa"/>
    <s v="Karu"/>
    <s v="Karu"/>
    <s v="Mararaba Gurku"/>
    <x v="1"/>
    <s v="Cluster +"/>
    <s v="Walk-in Counseling"/>
    <s v="HAPPINESS KAMDU"/>
    <d v="2018-12-10T00:00:00"/>
    <n v="10"/>
    <x v="8"/>
    <x v="0"/>
    <d v="2018-12-10T00:00:00"/>
    <s v="NA/KA/MA/HA/JA/01"/>
    <x v="0"/>
    <n v="19"/>
  </r>
  <r>
    <s v="Week 35"/>
    <s v="Northern"/>
    <s v="Nasarawa"/>
    <s v="Karu"/>
    <s v="Karu"/>
    <s v="Mararaba Gurku"/>
    <x v="1"/>
    <s v="Cluster +"/>
    <s v="Walk-in Counseling"/>
    <s v="DORCAS DAVOU"/>
    <d v="2018-12-10T00:00:00"/>
    <n v="10"/>
    <x v="8"/>
    <x v="0"/>
    <d v="2018-12-10T00:00:00"/>
    <s v="NA/KA/MA/DO/SA/02"/>
    <x v="0"/>
    <n v="18"/>
  </r>
  <r>
    <s v="Week 35"/>
    <s v="Northern"/>
    <s v="Nasarawa"/>
    <s v="Karu"/>
    <s v="Karu"/>
    <s v="Angwan Tiv"/>
    <x v="0"/>
    <s v="Cluster"/>
    <s v="Walk-in Counseling"/>
    <s v="JUSTINA PAUL"/>
    <d v="2018-12-10T00:00:00"/>
    <n v="10"/>
    <x v="8"/>
    <x v="0"/>
    <d v="2018-12-10T00:00:00"/>
    <s v="NA/KA/NK/JU/AB/02"/>
    <x v="0"/>
    <n v="17"/>
  </r>
  <r>
    <s v="Week 35"/>
    <s v="Northern"/>
    <s v="Nasarawa"/>
    <s v="Karu"/>
    <s v="Karu"/>
    <s v="Angwan Tiv"/>
    <x v="0"/>
    <s v="Cluster"/>
    <s v="Walk-in Counseling"/>
    <s v="FRANCA PAUL"/>
    <d v="2018-12-11T00:00:00"/>
    <n v="11"/>
    <x v="8"/>
    <x v="0"/>
    <d v="2018-12-11T00:00:00"/>
    <s v="NA/KA/NK/FR/NA/01"/>
    <x v="0"/>
    <n v="16"/>
  </r>
  <r>
    <s v="Week 35"/>
    <s v="Northern"/>
    <s v="Nasarawa"/>
    <s v="Karu"/>
    <s v="Karu"/>
    <s v="Angwan Tiv"/>
    <x v="0"/>
    <s v="Cluster"/>
    <s v="Walk-in Counseling"/>
    <s v="HASSANA ALI"/>
    <d v="2018-12-11T00:00:00"/>
    <n v="11"/>
    <x v="8"/>
    <x v="0"/>
    <d v="2018-12-11T00:00:00"/>
    <s v="NA/KA/NK/HA/KH/05"/>
    <x v="0"/>
    <n v="19"/>
  </r>
  <r>
    <s v="Week 35"/>
    <s v="Northern"/>
    <s v="Nasarawa"/>
    <s v="Karu"/>
    <s v="Karu"/>
    <s v="Angwan Tiv"/>
    <x v="0"/>
    <s v="Cluster"/>
    <s v="Walk-in Counseling"/>
    <s v="PATRICIA KALVIN"/>
    <d v="2018-12-11T00:00:00"/>
    <n v="11"/>
    <x v="8"/>
    <x v="0"/>
    <d v="2018-12-11T00:00:00"/>
    <s v="NA/KA/NK/PA/BE/01"/>
    <x v="0"/>
    <n v="18"/>
  </r>
  <r>
    <s v="Week 35"/>
    <s v="Northern"/>
    <s v="Nasarawa"/>
    <s v="Karu"/>
    <s v="Karu"/>
    <s v="Mararaba Gurku"/>
    <x v="1"/>
    <s v="Cluster +"/>
    <s v="Matasa Matan Arewa"/>
    <s v="HALIMA ISMAIL"/>
    <d v="2018-12-12T00:00:00"/>
    <n v="12"/>
    <x v="8"/>
    <x v="0"/>
    <d v="2018-12-12T00:00:00"/>
    <s v="NA/KA/MA/HA/MA/01"/>
    <x v="2"/>
    <n v="18"/>
  </r>
  <r>
    <s v="Week 35"/>
    <s v="Northern"/>
    <s v="Nasarawa"/>
    <s v="Karu"/>
    <s v="Karu"/>
    <s v="Mararaba Gurku"/>
    <x v="1"/>
    <s v="Cluster +"/>
    <s v="Matasa Matan Arewa"/>
    <s v="FAIZA UMAR"/>
    <d v="2018-12-12T00:00:00"/>
    <n v="12"/>
    <x v="8"/>
    <x v="0"/>
    <d v="2018-12-12T00:00:00"/>
    <s v="NA/KA/MA/FA/HU/01"/>
    <x v="2"/>
    <n v="18"/>
  </r>
  <r>
    <s v="Week 35"/>
    <s v="Northern"/>
    <s v="Nasarawa"/>
    <s v="Karu"/>
    <s v="Karu"/>
    <s v="Mararaba Gurku"/>
    <x v="1"/>
    <s v="Cluster +"/>
    <s v="Matasa Matan Arewa"/>
    <s v="ZAINAB SAADAT"/>
    <d v="2018-12-12T00:00:00"/>
    <n v="12"/>
    <x v="8"/>
    <x v="0"/>
    <d v="2018-12-12T00:00:00"/>
    <s v="NA/KA/MA/ZA/AM/03"/>
    <x v="2"/>
    <n v="18"/>
  </r>
  <r>
    <s v="Week 35"/>
    <s v="Northern"/>
    <s v="Nasarawa"/>
    <s v="Karu"/>
    <s v="Karu"/>
    <s v="Mararaba Gurku"/>
    <x v="1"/>
    <s v="Cluster +"/>
    <s v="Walk-in Counseling"/>
    <s v="NURA ZAINAB"/>
    <d v="2018-12-12T00:00:00"/>
    <n v="12"/>
    <x v="8"/>
    <x v="0"/>
    <d v="2018-12-12T00:00:00"/>
    <s v="NA/KA/MA/NU/MA/06"/>
    <x v="0"/>
    <n v="18"/>
  </r>
  <r>
    <s v="Week 35"/>
    <s v="Northern"/>
    <s v="Nasarawa"/>
    <s v="Karu"/>
    <s v="Karu"/>
    <s v="Mararaba Gurku"/>
    <x v="1"/>
    <s v="Cluster +"/>
    <s v="Walk-in Counseling"/>
    <s v="ZARA ABBA KAZA"/>
    <d v="2018-12-12T00:00:00"/>
    <n v="12"/>
    <x v="8"/>
    <x v="0"/>
    <d v="2018-12-12T00:00:00"/>
    <s v="NA/KA/MA/ZA/BI/03"/>
    <x v="0"/>
    <n v="19"/>
  </r>
  <r>
    <s v="Week 35"/>
    <s v="Northern"/>
    <s v="Nasarawa"/>
    <s v="Karu"/>
    <s v="Karu"/>
    <s v="Mararaba Gurku"/>
    <x v="1"/>
    <s v="Cluster +"/>
    <s v="Walk-in Counseling"/>
    <s v="MARYAM ABUBAKAR"/>
    <d v="2018-12-12T00:00:00"/>
    <n v="12"/>
    <x v="8"/>
    <x v="0"/>
    <d v="2018-12-12T00:00:00"/>
    <s v="NA/KA/MA/MA/TA/04"/>
    <x v="0"/>
    <n v="19"/>
  </r>
  <r>
    <s v="Week 35"/>
    <s v="Northern"/>
    <s v="Nasarawa"/>
    <s v="Karu"/>
    <s v="Karu"/>
    <s v="Angwan Tiv"/>
    <x v="0"/>
    <s v="Cluster"/>
    <s v="Walk-in Counseling"/>
    <s v="FATIMA GODWIN"/>
    <d v="2018-12-13T00:00:00"/>
    <n v="13"/>
    <x v="8"/>
    <x v="0"/>
    <d v="2018-12-13T00:00:00"/>
    <s v="NA/KA/NK/FA/KA/01"/>
    <x v="0"/>
    <n v="18"/>
  </r>
  <r>
    <s v="Week 35"/>
    <s v="Northern"/>
    <s v="Nasarawa"/>
    <s v="Karu"/>
    <s v="Karu"/>
    <s v="Angwan Tiv"/>
    <x v="0"/>
    <s v="Cluster"/>
    <s v="Walk-in Counseling"/>
    <s v="MAGRET CYRIL"/>
    <d v="2018-12-13T00:00:00"/>
    <n v="13"/>
    <x v="8"/>
    <x v="0"/>
    <d v="2018-12-13T00:00:00"/>
    <s v="NA/KA/NK/MA/BI/04"/>
    <x v="0"/>
    <n v="16"/>
  </r>
  <r>
    <s v="Week 35"/>
    <s v="Northern"/>
    <s v="Nasarawa"/>
    <s v="Karu"/>
    <s v="Karu"/>
    <s v="Angwan Tiv"/>
    <x v="0"/>
    <s v="Cluster"/>
    <s v="Walk-in Counseling"/>
    <s v="MARY ANDREW"/>
    <d v="2018-12-13T00:00:00"/>
    <n v="13"/>
    <x v="8"/>
    <x v="0"/>
    <d v="2018-12-13T00:00:00"/>
    <s v="NA/KA/NK/MA/BL/03"/>
    <x v="0"/>
    <n v="18"/>
  </r>
  <r>
    <s v="Week 35"/>
    <s v="Northern"/>
    <s v="Nasarawa"/>
    <s v="Karu"/>
    <s v="Karu"/>
    <s v="Angwan Tiv"/>
    <x v="0"/>
    <s v="Cluster"/>
    <s v="Walk-in Counseling"/>
    <s v="OLUCHI IBRAHIM"/>
    <d v="2018-12-13T00:00:00"/>
    <n v="13"/>
    <x v="8"/>
    <x v="0"/>
    <d v="2018-12-13T00:00:00"/>
    <s v="NA/KA/NK/OL/CH/03"/>
    <x v="0"/>
    <n v="17"/>
  </r>
  <r>
    <s v="Week 35"/>
    <s v="Northern"/>
    <s v="Nasarawa"/>
    <s v="Karu"/>
    <s v="Karu"/>
    <s v="Mararaba Gurku"/>
    <x v="1"/>
    <s v="Cluster +"/>
    <s v="Walk-in Counseling"/>
    <s v="OYOCHUCHE YAYA"/>
    <d v="2018-12-13T00:00:00"/>
    <n v="13"/>
    <x v="8"/>
    <x v="0"/>
    <d v="2018-12-13T00:00:00"/>
    <s v="NA/KA/MA/OY/PA/02"/>
    <x v="0"/>
    <n v="19"/>
  </r>
  <r>
    <s v="Week 35"/>
    <s v="Northern"/>
    <s v="Nasarawa"/>
    <s v="Karu"/>
    <s v="Karu"/>
    <s v="Mararaba Gurku"/>
    <x v="1"/>
    <s v="Cluster +"/>
    <s v="Walk-in Counseling"/>
    <s v="AINAI'U HARUNA"/>
    <d v="2018-12-13T00:00:00"/>
    <n v="13"/>
    <x v="8"/>
    <x v="0"/>
    <d v="2018-12-13T00:00:00"/>
    <s v="NA/KA/MA/AI/JU/05"/>
    <x v="0"/>
    <n v="19"/>
  </r>
  <r>
    <s v="Week 35"/>
    <s v="Northern"/>
    <s v="Nasarawa"/>
    <s v="Karu"/>
    <s v="Karu"/>
    <s v="Mararaba Gurku"/>
    <x v="1"/>
    <s v="Cluster +"/>
    <s v="Walk-in Counseling"/>
    <s v="REGINA FELIX"/>
    <d v="2018-12-13T00:00:00"/>
    <n v="13"/>
    <x v="8"/>
    <x v="0"/>
    <d v="2018-12-13T00:00:00"/>
    <s v="NA/KA/MA/RE/MA/03"/>
    <x v="0"/>
    <n v="18"/>
  </r>
  <r>
    <s v="Week 35"/>
    <s v="Northern"/>
    <s v="Nasarawa"/>
    <s v="Karu"/>
    <s v="Karu"/>
    <s v="Mararaba Gurku"/>
    <x v="1"/>
    <s v="Cluster +"/>
    <s v="Walk-in Counseling"/>
    <s v="AISHA SANUSI"/>
    <d v="2018-12-13T00:00:00"/>
    <n v="13"/>
    <x v="8"/>
    <x v="0"/>
    <d v="2018-12-13T00:00:00"/>
    <s v="NA/KA/MA/AI/KH/02"/>
    <x v="0"/>
    <n v="19"/>
  </r>
  <r>
    <s v="Week 35"/>
    <s v="Northern"/>
    <s v="Nasarawa"/>
    <s v="Karu"/>
    <s v="Karu"/>
    <s v="Mararaba Gurku"/>
    <x v="1"/>
    <s v="Cluster +"/>
    <s v="Walk-in Counseling"/>
    <s v="UMMAKEYLI SALISU"/>
    <d v="2018-12-13T00:00:00"/>
    <n v="13"/>
    <x v="8"/>
    <x v="0"/>
    <d v="2018-12-13T00:00:00"/>
    <s v="NA/KA/MA/UM/NU/03"/>
    <x v="0"/>
    <n v="19"/>
  </r>
  <r>
    <s v="Week 35"/>
    <s v="Northern"/>
    <s v="Nasarawa"/>
    <s v="Karu"/>
    <s v="Karu"/>
    <s v="Mararaba Gurku"/>
    <x v="1"/>
    <s v="Cluster +"/>
    <s v="Walk-in Counseling"/>
    <s v="HASSANA MOH'D"/>
    <d v="2018-12-13T00:00:00"/>
    <n v="13"/>
    <x v="8"/>
    <x v="0"/>
    <d v="2018-12-13T00:00:00"/>
    <s v="NA/KA/MA/HA/MA/02"/>
    <x v="0"/>
    <n v="19"/>
  </r>
  <r>
    <s v="Week 35"/>
    <s v="Northern"/>
    <s v="Nasarawa"/>
    <s v="Karu"/>
    <s v="Karu"/>
    <s v="Mararaba Gurku"/>
    <x v="1"/>
    <s v="Cluster +"/>
    <s v="Walk-in Counseling"/>
    <s v="NALIA BULUS"/>
    <d v="2018-12-13T00:00:00"/>
    <n v="13"/>
    <x v="8"/>
    <x v="0"/>
    <d v="2018-12-13T00:00:00"/>
    <s v="NA/KA/MA/NA/LA/05"/>
    <x v="0"/>
    <n v="19"/>
  </r>
  <r>
    <s v="Week 35"/>
    <s v="Northern"/>
    <s v="Nasarawa"/>
    <s v="Karu"/>
    <s v="Karu"/>
    <s v="Angwan Tiv"/>
    <x v="0"/>
    <s v="Cluster"/>
    <s v="Walk-in Counseling"/>
    <s v="ABIGAIL HASSAN"/>
    <d v="2018-12-14T00:00:00"/>
    <n v="14"/>
    <x v="8"/>
    <x v="0"/>
    <d v="2018-12-14T00:00:00"/>
    <s v="NA/KA/NK/AB/MA/01"/>
    <x v="0"/>
    <n v="16"/>
  </r>
  <r>
    <s v="Week 36"/>
    <s v="Northern"/>
    <s v="Nasarawa"/>
    <s v="Karu"/>
    <s v="Karu"/>
    <s v="Mararaba Gurku"/>
    <x v="1"/>
    <s v="Cluster +"/>
    <s v="Walk-in Counseling"/>
    <s v="BLESSING ALFRED"/>
    <d v="2018-12-17T00:00:00"/>
    <n v="17"/>
    <x v="8"/>
    <x v="0"/>
    <d v="2018-12-17T00:00:00"/>
    <s v="NA/KA/MA/BL/HE/04"/>
    <x v="0"/>
    <n v="19"/>
  </r>
  <r>
    <s v="Week 36"/>
    <s v="Northern"/>
    <s v="Nasarawa"/>
    <s v="Karu"/>
    <s v="Karu"/>
    <s v="Mararaba Gurku"/>
    <x v="1"/>
    <s v="Cluster +"/>
    <s v="Walk-in Counseling"/>
    <s v="BRIGHT SUNDAY"/>
    <d v="2018-12-17T00:00:00"/>
    <n v="17"/>
    <x v="8"/>
    <x v="0"/>
    <d v="2018-12-17T00:00:00"/>
    <s v="NA/KA/MA/BR/AR/04"/>
    <x v="0"/>
    <n v="19"/>
  </r>
  <r>
    <s v="Week 36"/>
    <s v="Northern"/>
    <s v="Nasarawa"/>
    <s v="Karu"/>
    <s v="Karu"/>
    <s v="Mararaba Gurku"/>
    <x v="1"/>
    <s v="Cluster +"/>
    <s v="Walk-in Counseling"/>
    <s v="ASABE YAKUBU"/>
    <d v="2018-12-17T00:00:00"/>
    <n v="17"/>
    <x v="8"/>
    <x v="0"/>
    <d v="2018-12-17T00:00:00"/>
    <s v="NA/KA/MA/AS/AS/01"/>
    <x v="0"/>
    <n v="19"/>
  </r>
  <r>
    <s v="Week 36"/>
    <s v="Northern"/>
    <s v="Nasarawa"/>
    <s v="Karu"/>
    <s v="Karu"/>
    <s v="Mararaba Gurku"/>
    <x v="1"/>
    <s v="Cluster +"/>
    <s v="Walk-in Counseling"/>
    <s v="CLEARITY AHON"/>
    <d v="2018-12-17T00:00:00"/>
    <n v="17"/>
    <x v="8"/>
    <x v="0"/>
    <d v="2018-12-17T00:00:00"/>
    <s v="NA/KA/MA/CL/BL/01"/>
    <x v="0"/>
    <n v="18"/>
  </r>
  <r>
    <s v="Week 36"/>
    <s v="Northern"/>
    <s v="Nasarawa"/>
    <s v="Karu"/>
    <s v="Karu"/>
    <s v="Mararaba Gurku"/>
    <x v="1"/>
    <s v="Cluster +"/>
    <s v="Walk-in Counseling"/>
    <s v="MARYAM NASIR"/>
    <d v="2018-12-17T00:00:00"/>
    <n v="17"/>
    <x v="8"/>
    <x v="0"/>
    <d v="2018-12-17T00:00:00"/>
    <s v="NA/KA/MA/MA/KH/09"/>
    <x v="0"/>
    <n v="18"/>
  </r>
  <r>
    <s v="Week 36"/>
    <s v="Northern"/>
    <s v="Nasarawa"/>
    <s v="Karu"/>
    <s v="Karu"/>
    <s v="Mararaba Gurku"/>
    <x v="1"/>
    <s v="Cluster +"/>
    <s v="Walk-in Counseling"/>
    <s v="HALIMA HASSAN"/>
    <d v="2018-12-17T00:00:00"/>
    <n v="17"/>
    <x v="8"/>
    <x v="0"/>
    <d v="2018-12-17T00:00:00"/>
    <s v="NA/KA/MA/HA/MA/07"/>
    <x v="0"/>
    <n v="19"/>
  </r>
  <r>
    <s v="Week 36"/>
    <s v="Northern"/>
    <s v="Nasarawa"/>
    <s v="Karu"/>
    <s v="Karu"/>
    <s v="Angwan Tiv"/>
    <x v="0"/>
    <s v="Cluster"/>
    <s v="Walk-in Counseling"/>
    <s v="ESTHER TERVER"/>
    <d v="2018-12-17T00:00:00"/>
    <n v="17"/>
    <x v="8"/>
    <x v="0"/>
    <d v="2018-12-17T00:00:00"/>
    <s v="NA/KA/NK/ES/TA/04"/>
    <x v="0"/>
    <n v="19"/>
  </r>
  <r>
    <s v="Week 36"/>
    <s v="Northern"/>
    <s v="Nasarawa"/>
    <s v="Karu"/>
    <s v="Karu"/>
    <s v="Angwan Tiv"/>
    <x v="0"/>
    <s v="Cluster"/>
    <s v="Walk-in Counseling"/>
    <s v="COMFORT ABARA"/>
    <d v="2018-12-19T00:00:00"/>
    <n v="19"/>
    <x v="8"/>
    <x v="0"/>
    <d v="2018-12-19T00:00:00"/>
    <s v="NA/KA/NK/CO/SE/02"/>
    <x v="0"/>
    <n v="18"/>
  </r>
  <r>
    <s v="Week 36"/>
    <s v="Northern"/>
    <s v="Nasarawa"/>
    <s v="Karu"/>
    <s v="Karu"/>
    <s v="Angwan Tiv"/>
    <x v="0"/>
    <s v="Cluster"/>
    <s v="Walk-in Counseling"/>
    <s v="MARGRET DAVID"/>
    <d v="2018-12-19T00:00:00"/>
    <n v="19"/>
    <x v="8"/>
    <x v="0"/>
    <d v="2018-12-19T00:00:00"/>
    <s v="NA/KA/NK/MA/CL/05"/>
    <x v="0"/>
    <n v="18"/>
  </r>
  <r>
    <s v="Week 36"/>
    <s v="Northern"/>
    <s v="Nasarawa"/>
    <s v="Karu"/>
    <s v="Karu"/>
    <s v="Angwan Tiv"/>
    <x v="0"/>
    <s v="Cluster"/>
    <s v="Walk-in Counseling"/>
    <s v="JOY NATHAN"/>
    <d v="2018-12-19T00:00:00"/>
    <n v="19"/>
    <x v="8"/>
    <x v="0"/>
    <d v="2018-12-19T00:00:00"/>
    <s v="NA/KA/NK/JO/DA/02"/>
    <x v="0"/>
    <n v="19"/>
  </r>
  <r>
    <s v="Week 36"/>
    <s v="Northern"/>
    <s v="Nasarawa"/>
    <s v="Karu"/>
    <s v="Karu"/>
    <s v="Angwan Tiv"/>
    <x v="0"/>
    <s v="Cluster"/>
    <s v="Walk-in Counseling"/>
    <s v="ENDURANCE SUNDAY"/>
    <d v="2018-12-19T00:00:00"/>
    <n v="19"/>
    <x v="8"/>
    <x v="0"/>
    <d v="2018-12-19T00:00:00"/>
    <s v="NA/KA/NK/EN/CH/01"/>
    <x v="0"/>
    <n v="18"/>
  </r>
  <r>
    <s v="Week 36"/>
    <s v="Northern"/>
    <s v="Nasarawa"/>
    <s v="Karu"/>
    <s v="Karu"/>
    <s v="Mararaba Gurku"/>
    <x v="1"/>
    <s v="Cluster +"/>
    <s v="Walk-in Counseling"/>
    <s v="BISILA WYINKA"/>
    <d v="2018-12-19T00:00:00"/>
    <n v="19"/>
    <x v="8"/>
    <x v="0"/>
    <d v="2018-12-19T00:00:00"/>
    <s v="NA/KA/MA/BI/MA/02"/>
    <x v="0"/>
    <n v="18"/>
  </r>
  <r>
    <s v="Week 36"/>
    <s v="Northern"/>
    <s v="Nasarawa"/>
    <s v="Karu"/>
    <s v="Karu"/>
    <s v="Mararaba Gurku"/>
    <x v="1"/>
    <s v="Cluster +"/>
    <s v="Walk-in Counseling"/>
    <s v="PEACE ANOMA"/>
    <d v="2018-12-20T00:00:00"/>
    <n v="20"/>
    <x v="8"/>
    <x v="0"/>
    <d v="2018-12-20T00:00:00"/>
    <s v="NA/KA/MA/PE/ME/04"/>
    <x v="0"/>
    <n v="19"/>
  </r>
  <r>
    <s v="Week 36"/>
    <s v="Northern"/>
    <s v="Nasarawa"/>
    <s v="Karu"/>
    <s v="Karu"/>
    <s v="Mararaba Gurku"/>
    <x v="1"/>
    <s v="Cluster +"/>
    <s v="Matasa Matan Arewa"/>
    <s v="MARYAM MUSA"/>
    <d v="2018-12-20T00:00:00"/>
    <n v="20"/>
    <x v="8"/>
    <x v="0"/>
    <d v="2018-12-20T00:00:00"/>
    <s v="NA/KA/MA/MA/AI/02"/>
    <x v="2"/>
    <n v="19"/>
  </r>
  <r>
    <s v="Week 36"/>
    <s v="Northern"/>
    <s v="Nasarawa"/>
    <s v="Karu"/>
    <s v="Karu"/>
    <s v="Mararaba Gurku"/>
    <x v="1"/>
    <s v="Cluster +"/>
    <s v="Matasa Matan Arewa"/>
    <s v="HAFSAT DANTANI"/>
    <d v="2018-12-20T00:00:00"/>
    <n v="20"/>
    <x v="8"/>
    <x v="0"/>
    <d v="2018-12-20T00:00:00"/>
    <s v="NA/KA/MA/HA/KH/01"/>
    <x v="2"/>
    <n v="19"/>
  </r>
  <r>
    <s v="Week 36"/>
    <s v="Northern"/>
    <s v="Nasarawa"/>
    <s v="Karu"/>
    <s v="Karu"/>
    <s v="Mararaba Gurku"/>
    <x v="1"/>
    <s v="Cluster +"/>
    <s v="Matasa Matan Arewa"/>
    <s v="KHADIJA ABUBAKAR"/>
    <d v="2018-12-20T00:00:00"/>
    <n v="20"/>
    <x v="8"/>
    <x v="0"/>
    <d v="2018-12-20T00:00:00"/>
    <s v="NA/KA/MA/KH/AI/03"/>
    <x v="2"/>
    <n v="18"/>
  </r>
  <r>
    <s v="Week 36"/>
    <s v="Northern"/>
    <s v="Nasarawa"/>
    <s v="Karu"/>
    <s v="Karu"/>
    <s v="Mararaba Gurku"/>
    <x v="1"/>
    <s v="Cluster +"/>
    <s v="Matasa Matan Arewa"/>
    <s v="FALMATA BUKAR"/>
    <d v="2018-12-20T00:00:00"/>
    <n v="20"/>
    <x v="8"/>
    <x v="0"/>
    <d v="2018-12-20T00:00:00"/>
    <s v="NA/KA/MA/FA/MA/02"/>
    <x v="2"/>
    <n v="17"/>
  </r>
  <r>
    <s v="Week 36"/>
    <s v="Northern"/>
    <s v="Nasarawa"/>
    <s v="Karu"/>
    <s v="Karu"/>
    <s v="Mararaba Gurku"/>
    <x v="1"/>
    <s v="Cluster +"/>
    <s v="Matasa Matan Arewa"/>
    <s v="FATIMA HUSSEINI"/>
    <d v="2018-12-20T00:00:00"/>
    <n v="20"/>
    <x v="8"/>
    <x v="0"/>
    <d v="2018-12-20T00:00:00"/>
    <s v="NA/KA/MA/FA/KU/11"/>
    <x v="2"/>
    <n v="15"/>
  </r>
  <r>
    <s v="Week 36"/>
    <s v="Northern"/>
    <s v="Nasarawa"/>
    <s v="Karu"/>
    <s v="Karu"/>
    <s v="Mararaba Gurku"/>
    <x v="1"/>
    <s v="Cluster +"/>
    <s v="Matasa Matan Arewa"/>
    <s v="GOYA AHMAD"/>
    <d v="2018-12-20T00:00:00"/>
    <n v="20"/>
    <x v="8"/>
    <x v="0"/>
    <d v="2018-12-20T00:00:00"/>
    <s v="NA/KA/MA/GO/AM/04"/>
    <x v="2"/>
    <n v="16"/>
  </r>
  <r>
    <s v="Week 36"/>
    <s v="Northern"/>
    <s v="Nasarawa"/>
    <s v="Karu"/>
    <s v="Karu"/>
    <s v="Mararaba Gurku"/>
    <x v="1"/>
    <s v="Cluster +"/>
    <s v="Matasa Matan Arewa"/>
    <s v="MARYAM MOHAMMAD"/>
    <d v="2018-12-20T00:00:00"/>
    <n v="20"/>
    <x v="8"/>
    <x v="0"/>
    <d v="2018-12-20T00:00:00"/>
    <s v="NA/KA/MA/MA/HA/02"/>
    <x v="2"/>
    <n v="19"/>
  </r>
  <r>
    <s v="Week 36"/>
    <s v="Northern"/>
    <s v="Nasarawa"/>
    <s v="Karu"/>
    <s v="Karu"/>
    <s v="Mararaba Gurku"/>
    <x v="1"/>
    <s v="Cluster +"/>
    <s v="Matasa Matan Arewa"/>
    <s v="AISHATU HASSAN "/>
    <d v="2018-12-20T00:00:00"/>
    <n v="20"/>
    <x v="8"/>
    <x v="0"/>
    <d v="2018-12-20T00:00:00"/>
    <s v="NA/KA/MA/AI/AM/02"/>
    <x v="2"/>
    <n v="19"/>
  </r>
  <r>
    <s v="Week 36"/>
    <s v="Northern"/>
    <s v="Nasarawa"/>
    <s v="Karu"/>
    <s v="Karu"/>
    <s v="Mararaba Gurku"/>
    <x v="1"/>
    <s v="Cluster +"/>
    <s v="Matasa Matan Arewa"/>
    <s v="MARIYA SAAD"/>
    <d v="2018-12-20T00:00:00"/>
    <n v="20"/>
    <x v="8"/>
    <x v="0"/>
    <d v="2018-12-20T00:00:00"/>
    <s v="NA/KA/MA/MA/HA/01"/>
    <x v="2"/>
    <n v="18"/>
  </r>
  <r>
    <s v="Week 36"/>
    <s v="Northern"/>
    <s v="Nasarawa"/>
    <s v="Karu"/>
    <s v="Karu"/>
    <s v="Mararaba Gurku"/>
    <x v="1"/>
    <s v="Cluster +"/>
    <s v="Matasa Matan Arewa"/>
    <s v="FATIMA S. UMAR"/>
    <d v="2018-12-20T00:00:00"/>
    <n v="20"/>
    <x v="8"/>
    <x v="0"/>
    <d v="2018-12-20T00:00:00"/>
    <s v="NA/KA/MA/FA/AI/03"/>
    <x v="2"/>
    <n v="18"/>
  </r>
  <r>
    <s v="Week 36"/>
    <s v="Northern"/>
    <s v="Nasarawa"/>
    <s v="Karu"/>
    <s v="Karu"/>
    <s v="Mararaba Gurku"/>
    <x v="1"/>
    <s v="Cluster +"/>
    <s v="Matasa Matan Arewa"/>
    <s v="RUKAIYA MOHAMMED"/>
    <d v="2018-12-20T00:00:00"/>
    <n v="20"/>
    <x v="8"/>
    <x v="0"/>
    <d v="2018-12-20T00:00:00"/>
    <s v="NA/KA/MA/RU/AM/02"/>
    <x v="2"/>
    <n v="16"/>
  </r>
  <r>
    <s v="Week 36"/>
    <s v="Northern"/>
    <s v="Nasarawa"/>
    <s v="Karu"/>
    <s v="Karu"/>
    <s v="Mararaba Gurku"/>
    <x v="1"/>
    <s v="Cluster +"/>
    <s v="Matasa Matan Arewa"/>
    <s v="SHAFATU NURA"/>
    <d v="2018-12-20T00:00:00"/>
    <n v="20"/>
    <x v="8"/>
    <x v="0"/>
    <d v="2018-12-20T00:00:00"/>
    <s v="NA/KA/MA/SH/HA/01"/>
    <x v="2"/>
    <n v="19"/>
  </r>
  <r>
    <s v="Week 36"/>
    <s v="Northern"/>
    <s v="Nasarawa"/>
    <s v="Karu"/>
    <s v="Karu"/>
    <s v="Mararaba Gurku"/>
    <x v="1"/>
    <s v="Cluster +"/>
    <s v="Matasa Matan Arewa"/>
    <s v="FATIMA GARGAR"/>
    <d v="2018-12-20T00:00:00"/>
    <n v="20"/>
    <x v="8"/>
    <x v="0"/>
    <d v="2018-12-20T00:00:00"/>
    <s v="NA/KA/MA/FA/MA/06"/>
    <x v="2"/>
    <n v="17"/>
  </r>
  <r>
    <s v="Week 36"/>
    <s v="Northern"/>
    <s v="Nasarawa"/>
    <s v="Karu"/>
    <s v="Karu"/>
    <s v="Mararaba Gurku"/>
    <x v="1"/>
    <s v="Cluster +"/>
    <s v="Matasa Matan Arewa"/>
    <s v="UMMI ISHAYA"/>
    <d v="2018-12-20T00:00:00"/>
    <n v="20"/>
    <x v="8"/>
    <x v="0"/>
    <d v="2018-12-20T00:00:00"/>
    <s v="NA/KA/MA/UM/MA/01"/>
    <x v="2"/>
    <n v="17"/>
  </r>
  <r>
    <s v="Week 36"/>
    <s v="Northern"/>
    <s v="Nasarawa"/>
    <s v="Karu"/>
    <s v="Karu"/>
    <s v="Mararaba Gurku"/>
    <x v="1"/>
    <s v="Cluster +"/>
    <s v="Matasa Matan Arewa"/>
    <s v="YESMIN NASIR"/>
    <d v="2018-12-20T00:00:00"/>
    <n v="20"/>
    <x v="8"/>
    <x v="0"/>
    <d v="2018-12-20T00:00:00"/>
    <s v="NA/KA/MA/YE/HA/03"/>
    <x v="2"/>
    <n v="15"/>
  </r>
  <r>
    <s v="Week 36"/>
    <s v="Northern"/>
    <s v="Nasarawa"/>
    <s v="Karu"/>
    <s v="Karu"/>
    <s v="Mararaba Gurku"/>
    <x v="1"/>
    <s v="Cluster +"/>
    <s v="Matasa Matan Arewa"/>
    <s v="ZAINAB ABDULLRAHMAN"/>
    <d v="2018-12-20T00:00:00"/>
    <n v="20"/>
    <x v="8"/>
    <x v="0"/>
    <d v="2018-12-20T00:00:00"/>
    <s v="NA/KA/MA/ZA/AM/01"/>
    <x v="2"/>
    <n v="19"/>
  </r>
  <r>
    <s v="Week 36"/>
    <s v="Northern"/>
    <s v="Nasarawa"/>
    <s v="Karu"/>
    <s v="Karu"/>
    <s v="Mararaba Gurku"/>
    <x v="1"/>
    <s v="Cluster +"/>
    <s v="Matasa Matan Arewa"/>
    <s v="MARIYA SAIDU"/>
    <d v="2018-12-20T00:00:00"/>
    <n v="20"/>
    <x v="8"/>
    <x v="0"/>
    <d v="2018-12-20T00:00:00"/>
    <s v="NA/KA/MA/MA/MA/07"/>
    <x v="2"/>
    <n v="16"/>
  </r>
  <r>
    <s v="Week 36"/>
    <s v="Northern"/>
    <s v="Nasarawa"/>
    <s v="Karu"/>
    <s v="Karu"/>
    <s v="Mararaba Gurku"/>
    <x v="1"/>
    <s v="Cluster +"/>
    <s v="Matasa Matan Arewa"/>
    <s v="SADIYA SAIDU"/>
    <d v="2018-12-20T00:00:00"/>
    <n v="20"/>
    <x v="8"/>
    <x v="0"/>
    <d v="2018-12-20T00:00:00"/>
    <s v="NA/KA/MA/SA/KH/04"/>
    <x v="2"/>
    <n v="17"/>
  </r>
  <r>
    <s v="Week 36"/>
    <s v="Northern"/>
    <s v="Nasarawa"/>
    <s v="Karu"/>
    <s v="Karu"/>
    <s v="Mararaba Gurku"/>
    <x v="1"/>
    <s v="Cluster +"/>
    <s v="Matasa Matan Arewa"/>
    <s v="AYIMA TAKUR"/>
    <d v="2018-12-20T00:00:00"/>
    <n v="20"/>
    <x v="8"/>
    <x v="0"/>
    <d v="2018-12-20T00:00:00"/>
    <s v="NA/KA/MA/AY/HA/01"/>
    <x v="2"/>
    <n v="16"/>
  </r>
  <r>
    <s v="Week 36"/>
    <s v="Northern"/>
    <s v="Nasarawa"/>
    <s v="Karu"/>
    <s v="Karu"/>
    <s v="Mararaba Gurku"/>
    <x v="1"/>
    <s v="Cluster +"/>
    <s v="Walk-in Counseling"/>
    <s v="HASSANA MOHAMMED"/>
    <d v="2018-12-21T00:00:00"/>
    <n v="21"/>
    <x v="8"/>
    <x v="0"/>
    <d v="2018-12-21T00:00:00"/>
    <s v="NA/KA/MA/HA/AS/09"/>
    <x v="0"/>
    <n v="19"/>
  </r>
  <r>
    <s v="Week 36"/>
    <s v="Northern"/>
    <s v="Nasarawa"/>
    <s v="Karu"/>
    <s v="Karu"/>
    <s v="Mararaba Gurku"/>
    <x v="1"/>
    <s v="Cluster +"/>
    <s v="Walk-in Counseling"/>
    <s v="COMFORT ABRAHAM"/>
    <d v="2018-12-21T00:00:00"/>
    <n v="21"/>
    <x v="8"/>
    <x v="0"/>
    <d v="2018-12-21T00:00:00"/>
    <s v="NA/KA/MA/CO/JU/02"/>
    <x v="0"/>
    <n v="19"/>
  </r>
  <r>
    <s v="Week 36"/>
    <s v="Northern"/>
    <s v="Nasarawa"/>
    <s v="Doma"/>
    <s v="Sarkin Dawaki"/>
    <s v="Kanganuwa"/>
    <x v="3"/>
    <s v="Reach Out"/>
    <s v="LLH Class"/>
    <s v="JUSTINA EMMANUEL"/>
    <d v="2018-12-21T00:00:00"/>
    <n v="21"/>
    <x v="8"/>
    <x v="0"/>
    <d v="2018-12-21T00:00:00"/>
    <s v="NA/DO/TO/JU/MA/02"/>
    <x v="1"/>
    <n v="18"/>
  </r>
  <r>
    <s v="Week 36"/>
    <s v="Northern"/>
    <s v="Nasarawa"/>
    <s v="Doma"/>
    <s v="Sarkin Dawaki"/>
    <s v="Kanganuwa"/>
    <x v="3"/>
    <s v="Reach Out"/>
    <s v="LLH Class"/>
    <s v="FELICIA OSUMAYI"/>
    <d v="2018-12-21T00:00:00"/>
    <n v="21"/>
    <x v="8"/>
    <x v="0"/>
    <d v="2018-12-21T00:00:00"/>
    <s v="NA/DO/TO/FE/MA/03"/>
    <x v="1"/>
    <n v="18"/>
  </r>
  <r>
    <s v="Week 36"/>
    <s v="Northern"/>
    <s v="Nasarawa"/>
    <s v="Doma"/>
    <s v="Sarkin Dawaki"/>
    <s v="Kanganuwa"/>
    <x v="3"/>
    <s v="Reach Out"/>
    <s v="LLH Class"/>
    <s v="ESTHER GODWIN"/>
    <d v="2018-12-21T00:00:00"/>
    <n v="21"/>
    <x v="8"/>
    <x v="0"/>
    <d v="2018-12-21T00:00:00"/>
    <s v="NA/DO/TO/ES/BL/02"/>
    <x v="1"/>
    <n v="19"/>
  </r>
  <r>
    <s v="Week 36"/>
    <s v="Northern"/>
    <s v="Nasarawa"/>
    <s v="Doma"/>
    <s v="Sarkin Dawaki"/>
    <s v="Kanganuwa"/>
    <x v="3"/>
    <s v="Reach Out"/>
    <s v="LLH Class"/>
    <s v="MARGRET OBOSHI"/>
    <d v="2018-12-21T00:00:00"/>
    <n v="21"/>
    <x v="8"/>
    <x v="0"/>
    <d v="2018-12-21T00:00:00"/>
    <s v="NA/DO/TO/MA/GO/01"/>
    <x v="1"/>
    <n v="19"/>
  </r>
  <r>
    <s v="Week 36"/>
    <s v="Northern"/>
    <s v="Nasarawa"/>
    <s v="Doma"/>
    <s v="Sarkin Dawaki"/>
    <s v="Kanganuwa"/>
    <x v="3"/>
    <s v="Reach Out"/>
    <s v="LLH Class"/>
    <s v="FELICIA SAMSON"/>
    <d v="2018-12-21T00:00:00"/>
    <n v="21"/>
    <x v="8"/>
    <x v="0"/>
    <d v="2018-12-21T00:00:00"/>
    <s v="NA/DO/TO/FE/MA/01"/>
    <x v="1"/>
    <n v="19"/>
  </r>
  <r>
    <s v="Week 36"/>
    <s v="Northern"/>
    <s v="Nasarawa"/>
    <s v="Doma"/>
    <s v="Sarkin Dawaki"/>
    <s v="Kanganuwa"/>
    <x v="3"/>
    <s v="Reach Out"/>
    <s v="LLH Class"/>
    <s v="MRTHA AGBO"/>
    <d v="2018-12-21T00:00:00"/>
    <n v="21"/>
    <x v="8"/>
    <x v="0"/>
    <d v="2018-12-21T00:00:00"/>
    <s v="NA/DO/TO/MA/AS/04"/>
    <x v="1"/>
    <n v="19"/>
  </r>
  <r>
    <s v="Week 36"/>
    <s v="Northern"/>
    <s v="Nasarawa"/>
    <s v="Doma"/>
    <s v="Sarkin Dawaki"/>
    <s v="Kanganuwa"/>
    <x v="3"/>
    <s v="Reach Out"/>
    <s v="LLH Class"/>
    <s v="MARGRET PETER"/>
    <d v="2018-12-21T00:00:00"/>
    <n v="21"/>
    <x v="8"/>
    <x v="0"/>
    <d v="2018-12-21T00:00:00"/>
    <s v="NA/DO/TO/MA/ES/05"/>
    <x v="1"/>
    <n v="19"/>
  </r>
  <r>
    <s v="Week 36"/>
    <s v="Northern"/>
    <s v="Nasarawa"/>
    <s v="Doma"/>
    <s v="Sarkin Dawaki"/>
    <s v="Kanganuwa"/>
    <x v="3"/>
    <s v="Reach Out"/>
    <s v="LLH Class"/>
    <s v="ESTHER FRANCIS"/>
    <d v="2018-12-21T00:00:00"/>
    <n v="21"/>
    <x v="8"/>
    <x v="0"/>
    <d v="2018-12-21T00:00:00"/>
    <s v="NA/DO/TO/ES/TE/09"/>
    <x v="1"/>
    <n v="19"/>
  </r>
  <r>
    <s v="Week 36"/>
    <s v="Northern"/>
    <s v="Nasarawa"/>
    <s v="Doma"/>
    <s v="Sarkin Dawaki"/>
    <s v="Kanganuwa"/>
    <x v="3"/>
    <s v="Reach Out"/>
    <s v="LLH Class"/>
    <s v="AISHA OSA"/>
    <d v="2018-12-21T00:00:00"/>
    <n v="21"/>
    <x v="8"/>
    <x v="0"/>
    <d v="2018-12-21T00:00:00"/>
    <s v="NA/DO/TO/AI/KA/05"/>
    <x v="1"/>
    <n v="15"/>
  </r>
  <r>
    <s v="Week 36"/>
    <s v="Northern"/>
    <s v="Nasarawa"/>
    <s v="Doma"/>
    <s v="Sarkin Dawaki"/>
    <s v="Kanganuwa"/>
    <x v="3"/>
    <s v="Reach Out"/>
    <s v="LLH Class"/>
    <s v="FATIMA IBRAHIM LAWAL"/>
    <d v="2018-12-21T00:00:00"/>
    <n v="21"/>
    <x v="8"/>
    <x v="0"/>
    <d v="2018-12-21T00:00:00"/>
    <s v="NA/DO/TO/FA/AI/04"/>
    <x v="1"/>
    <n v="15"/>
  </r>
  <r>
    <s v="Week 36"/>
    <s v="Northern"/>
    <s v="Nasarawa"/>
    <s v="Doma"/>
    <s v="Sarkin Dawaki"/>
    <s v="Kanganuwa"/>
    <x v="3"/>
    <s v="Reach Out"/>
    <s v="LLH Class"/>
    <s v="AISHA MOHAMMED"/>
    <d v="2018-12-21T00:00:00"/>
    <n v="21"/>
    <x v="8"/>
    <x v="0"/>
    <d v="2018-12-21T00:00:00"/>
    <s v="NA/DO/TO/AI/SA/02"/>
    <x v="1"/>
    <n v="19"/>
  </r>
  <r>
    <s v="Week 36"/>
    <s v="Northern"/>
    <s v="Nasarawa"/>
    <s v="Doma"/>
    <s v="Sarkin Dawaki"/>
    <s v="Kanganuwa"/>
    <x v="3"/>
    <s v="Reach Out"/>
    <s v="LLH Class"/>
    <s v="PAULINA O. OGOSHI"/>
    <d v="2018-12-21T00:00:00"/>
    <n v="21"/>
    <x v="8"/>
    <x v="0"/>
    <d v="2018-12-21T00:00:00"/>
    <s v="NA/DO/TO/PA/EN/04"/>
    <x v="1"/>
    <n v="18"/>
  </r>
  <r>
    <s v="Week 36"/>
    <s v="Northern"/>
    <s v="Nasarawa"/>
    <s v="Doma"/>
    <s v="Sarkin Dawaki"/>
    <s v="Kanganuwa"/>
    <x v="3"/>
    <s v="Reach Out"/>
    <s v="LLH Class"/>
    <s v="VIVIAN DANIEL"/>
    <d v="2018-12-21T00:00:00"/>
    <n v="21"/>
    <x v="8"/>
    <x v="0"/>
    <d v="2018-12-21T00:00:00"/>
    <s v="NA/DO/TO/VI/FR/02"/>
    <x v="1"/>
    <n v="15"/>
  </r>
  <r>
    <s v="Week 36"/>
    <s v="Northern"/>
    <s v="Nasarawa"/>
    <s v="Doma"/>
    <s v="Sarkin Dawaki"/>
    <s v="Kanganuwa"/>
    <x v="3"/>
    <s v="Reach Out"/>
    <s v="LLH Class"/>
    <s v="MARGRET MATTHEW"/>
    <d v="2018-12-21T00:00:00"/>
    <n v="21"/>
    <x v="8"/>
    <x v="0"/>
    <d v="2018-12-21T00:00:00"/>
    <s v="NA/DO/TO/MA/CH/01"/>
    <x v="1"/>
    <n v="15"/>
  </r>
  <r>
    <s v="Week 36"/>
    <s v="Northern"/>
    <s v="Nasarawa"/>
    <s v="Doma"/>
    <s v="Sarkin Dawaki"/>
    <s v="Kanganuwa"/>
    <x v="3"/>
    <s v="Reach Out"/>
    <s v="LLH Class"/>
    <s v="AMINA SAIDU AGYO"/>
    <d v="2018-12-21T00:00:00"/>
    <n v="21"/>
    <x v="8"/>
    <x v="0"/>
    <d v="2018-12-21T00:00:00"/>
    <s v="NA/DO/TO/AM/AM/03"/>
    <x v="1"/>
    <n v="15"/>
  </r>
  <r>
    <s v="Week 36"/>
    <s v="Northern"/>
    <s v="Nasarawa"/>
    <s v="Doma"/>
    <s v="Sarkin Dawaki"/>
    <s v="Kanganuwa"/>
    <x v="3"/>
    <s v="Reach Out"/>
    <s v="LLH Class"/>
    <s v="HADIZA DAHIRU"/>
    <d v="2018-12-21T00:00:00"/>
    <n v="21"/>
    <x v="8"/>
    <x v="0"/>
    <d v="2018-12-21T00:00:00"/>
    <s v="NA/DO/TO/HA/MA/03"/>
    <x v="1"/>
    <n v="15"/>
  </r>
  <r>
    <s v="Week 36"/>
    <s v="Northern"/>
    <s v="Nasarawa"/>
    <s v="Doma"/>
    <s v="Sarkin Dawaki"/>
    <s v="Kanganuwa"/>
    <x v="3"/>
    <s v="Reach Out"/>
    <s v="LLH Class"/>
    <s v="NAIMA YAKUBU MUSA"/>
    <d v="2018-12-21T00:00:00"/>
    <n v="21"/>
    <x v="8"/>
    <x v="0"/>
    <d v="2018-12-21T00:00:00"/>
    <s v="NA/DO/TO/NA/AI/03"/>
    <x v="1"/>
    <n v="17"/>
  </r>
  <r>
    <s v="Week 36"/>
    <s v="Northern"/>
    <s v="Nasarawa"/>
    <s v="Doma"/>
    <s v="Sarkin Dawaki"/>
    <s v="Kanganuwa"/>
    <x v="3"/>
    <s v="Reach Out"/>
    <s v="LLH Class"/>
    <s v="GLORIA HARRY "/>
    <d v="2018-12-21T00:00:00"/>
    <n v="21"/>
    <x v="8"/>
    <x v="0"/>
    <d v="2018-12-21T00:00:00"/>
    <s v="NA/DO/TO/GL/OW/03"/>
    <x v="1"/>
    <n v="16"/>
  </r>
  <r>
    <s v="Week 36"/>
    <s v="Northern"/>
    <s v="Nasarawa"/>
    <s v="Doma"/>
    <s v="Sarkin Dawaki"/>
    <s v="Kanganuwa"/>
    <x v="3"/>
    <s v="Reach Out"/>
    <s v="LLH Class"/>
    <s v="MARGRET OKYUWE"/>
    <d v="2018-12-21T00:00:00"/>
    <n v="21"/>
    <x v="8"/>
    <x v="0"/>
    <d v="2018-12-21T00:00:00"/>
    <s v="NA/DO/TO/MA/ES/01"/>
    <x v="1"/>
    <n v="18"/>
  </r>
  <r>
    <s v="Week 36"/>
    <s v="Northern"/>
    <s v="Nasarawa"/>
    <s v="Doma"/>
    <s v="Sarkin Dawaki"/>
    <s v="Kanganuwa"/>
    <x v="3"/>
    <s v="Reach Out"/>
    <s v="LLH Class"/>
    <s v="ESTHER SIMON "/>
    <d v="2018-12-21T00:00:00"/>
    <n v="21"/>
    <x v="8"/>
    <x v="0"/>
    <d v="2018-12-21T00:00:00"/>
    <s v="NA/DO/TO/ES/RI/08"/>
    <x v="1"/>
    <n v="19"/>
  </r>
  <r>
    <s v="Week 36"/>
    <s v="Northern"/>
    <s v="Nasarawa"/>
    <s v="Doma"/>
    <s v="Sarkin Dawaki"/>
    <s v="Kanganuwa"/>
    <x v="3"/>
    <s v="Reach Out"/>
    <s v="LLH Class"/>
    <s v="COMFORT FRANCIS"/>
    <d v="2018-12-21T00:00:00"/>
    <n v="21"/>
    <x v="8"/>
    <x v="0"/>
    <d v="2018-12-21T00:00:00"/>
    <s v="NA/DO/TO/CO/ES/04"/>
    <x v="1"/>
    <n v="19"/>
  </r>
  <r>
    <s v="Week 36"/>
    <s v="Northern"/>
    <s v="Nasarawa"/>
    <s v="Doma"/>
    <s v="Sarkin Dawaki"/>
    <s v="Kanganuwa"/>
    <x v="3"/>
    <s v="Reach Out"/>
    <s v="LLH Class"/>
    <s v="GRACE OBIAYI JAMES"/>
    <d v="2018-12-21T00:00:00"/>
    <n v="21"/>
    <x v="8"/>
    <x v="0"/>
    <d v="2018-12-21T00:00:00"/>
    <s v="NA/DO/TO/GR/HE/05"/>
    <x v="1"/>
    <n v="18"/>
  </r>
  <r>
    <s v="Week 36"/>
    <s v="Northern"/>
    <s v="Nasarawa"/>
    <s v="Doma"/>
    <s v="Sarkin Dawaki"/>
    <s v="Kanganuwa"/>
    <x v="3"/>
    <s v="Reach Out"/>
    <s v="LLH Class"/>
    <s v="SAFIYA UMAR"/>
    <d v="2018-12-21T00:00:00"/>
    <n v="21"/>
    <x v="8"/>
    <x v="0"/>
    <d v="2018-12-21T00:00:00"/>
    <s v="NA/DO/TO/SA/SA/01"/>
    <x v="1"/>
    <n v="19"/>
  </r>
  <r>
    <s v="Week 36"/>
    <s v="Northern"/>
    <s v="Nasarawa"/>
    <s v="Doma"/>
    <s v="Sarkin Dawaki"/>
    <s v="Kanganuwa"/>
    <x v="3"/>
    <s v="Reach Out"/>
    <s v="LLH Class"/>
    <s v="BLESSING AKWE"/>
    <d v="2018-12-21T00:00:00"/>
    <n v="21"/>
    <x v="8"/>
    <x v="0"/>
    <d v="2018-12-21T00:00:00"/>
    <s v="NA/DO/TO/BL/IW/09"/>
    <x v="1"/>
    <n v="18"/>
  </r>
  <r>
    <s v="Week 36"/>
    <s v="Northern"/>
    <s v="Nasarawa"/>
    <s v="Doma"/>
    <s v="Sarkin Dawaki"/>
    <s v="Kanganuwa"/>
    <x v="3"/>
    <s v="Reach Out"/>
    <s v="LLH Class"/>
    <s v="SALAMATU M. MUSA"/>
    <d v="2018-12-21T00:00:00"/>
    <n v="21"/>
    <x v="8"/>
    <x v="0"/>
    <d v="2018-12-21T00:00:00"/>
    <s v="NA/DO/TO/SA/LU/02"/>
    <x v="1"/>
    <n v="15"/>
  </r>
  <r>
    <s v="Week 36"/>
    <s v="Northern"/>
    <s v="Nasarawa"/>
    <s v="Doma"/>
    <s v="Sarkin Dawaki"/>
    <s v="Kanganuwa"/>
    <x v="3"/>
    <s v="Reach Out"/>
    <s v="LLH Class"/>
    <s v="DEBORAH OGOSHI"/>
    <d v="2018-12-21T00:00:00"/>
    <n v="21"/>
    <x v="8"/>
    <x v="0"/>
    <d v="2018-12-21T00:00:00"/>
    <s v="NA/DO/TO/DE/EN/06"/>
    <x v="1"/>
    <n v="15"/>
  </r>
  <r>
    <s v="Week 36"/>
    <s v="Northern"/>
    <s v="Nasarawa"/>
    <s v="Doma"/>
    <s v="Sarkin Dawaki"/>
    <s v="Kanganuwa"/>
    <x v="3"/>
    <s v="Reach Out"/>
    <s v="LLH Class"/>
    <s v="JANET ONAWO"/>
    <d v="2018-12-21T00:00:00"/>
    <n v="21"/>
    <x v="8"/>
    <x v="0"/>
    <d v="2018-12-21T00:00:00"/>
    <s v="NA/DO/TO/JA/KA/05"/>
    <x v="1"/>
    <n v="15"/>
  </r>
  <r>
    <s v="Week 36"/>
    <s v="Northern"/>
    <s v="Nasarawa"/>
    <s v="Doma"/>
    <s v="Sarkin Dawaki"/>
    <s v="Kanganuwa"/>
    <x v="3"/>
    <s v="Reach Out"/>
    <s v="LLH Class"/>
    <s v="SA'ADATU ISHALEKU"/>
    <d v="2018-12-21T00:00:00"/>
    <n v="21"/>
    <x v="8"/>
    <x v="0"/>
    <d v="2018-12-21T00:00:00"/>
    <s v="NA/DO/TO/SA/TA/06"/>
    <x v="1"/>
    <n v="16"/>
  </r>
  <r>
    <s v="Week 36"/>
    <s v="Northern"/>
    <s v="Nasarawa"/>
    <s v="Doma"/>
    <s v="Sarkin Dawaki"/>
    <s v="Kanganuwa"/>
    <x v="3"/>
    <s v="Reach Out"/>
    <s v="LLH Class"/>
    <s v="ESTHER ARI"/>
    <d v="2018-12-21T00:00:00"/>
    <n v="21"/>
    <x v="8"/>
    <x v="0"/>
    <d v="2018-12-21T00:00:00"/>
    <s v="NA/DO/TO/ES/JI/04"/>
    <x v="1"/>
    <n v="18"/>
  </r>
  <r>
    <s v="Week 36"/>
    <s v="Northern"/>
    <s v="Nasarawa"/>
    <s v="Doma"/>
    <s v="Sarkin Dawaki"/>
    <s v="Kanganuwa"/>
    <x v="3"/>
    <s v="Reach Out"/>
    <s v="LLH Class"/>
    <s v="FAIZA BALA"/>
    <d v="2018-12-21T00:00:00"/>
    <n v="21"/>
    <x v="8"/>
    <x v="0"/>
    <d v="2018-12-21T00:00:00"/>
    <s v="NA/DO/TO/FA/MA/03"/>
    <x v="1"/>
    <n v="17"/>
  </r>
  <r>
    <s v="Week 36"/>
    <s v="Northern"/>
    <s v="Nasarawa"/>
    <s v="Doma"/>
    <s v="Sarkin Dawaki"/>
    <s v="Kanganuwa"/>
    <x v="3"/>
    <s v="Reach Out"/>
    <s v="LLH Class"/>
    <s v="AISHA OSABO"/>
    <d v="2018-12-21T00:00:00"/>
    <n v="21"/>
    <x v="8"/>
    <x v="0"/>
    <d v="2018-12-21T00:00:00"/>
    <s v="NA/DO/TO/AI/RA/04"/>
    <x v="1"/>
    <n v="17"/>
  </r>
  <r>
    <s v="Week 36"/>
    <s v="Northern"/>
    <s v="Nasarawa"/>
    <s v="Doma"/>
    <s v="Sarkin Dawaki"/>
    <s v="Kanganuwa"/>
    <x v="3"/>
    <s v="Reach Out"/>
    <s v="LLH Class"/>
    <s v="BLESSING O. JOSEPH"/>
    <d v="2018-12-21T00:00:00"/>
    <n v="21"/>
    <x v="8"/>
    <x v="0"/>
    <d v="2018-12-21T00:00:00"/>
    <s v="NA/DO/TO/BL/HA/04"/>
    <x v="1"/>
    <n v="19"/>
  </r>
  <r>
    <s v="Week 36"/>
    <s v="Northern"/>
    <s v="Nasarawa"/>
    <s v="Doma"/>
    <s v="Sarkin Dawaki"/>
    <s v="Kanganuwa"/>
    <x v="3"/>
    <s v="Reach Out"/>
    <s v="LLH Class"/>
    <s v="ESTHER SAMUEL"/>
    <d v="2018-12-21T00:00:00"/>
    <n v="21"/>
    <x v="8"/>
    <x v="0"/>
    <d v="2018-12-21T00:00:00"/>
    <s v="NA/DO/TO/ES/TE/07"/>
    <x v="1"/>
    <n v="19"/>
  </r>
  <r>
    <s v="Week 36"/>
    <s v="Northern"/>
    <s v="Nasarawa"/>
    <s v="Doma"/>
    <s v="Sarkin Dawaki"/>
    <s v="Kanganuwa"/>
    <x v="3"/>
    <s v="Reach Out"/>
    <s v="LLH Class"/>
    <s v="HANATU EMMANUEL"/>
    <d v="2018-12-21T00:00:00"/>
    <n v="21"/>
    <x v="8"/>
    <x v="0"/>
    <d v="2018-12-21T00:00:00"/>
    <s v="NA/DO/TO/HA/MA/02"/>
    <x v="1"/>
    <n v="15"/>
  </r>
  <r>
    <s v="Week 36"/>
    <s v="Northern"/>
    <s v="Nasarawa"/>
    <s v="Doma"/>
    <s v="Sarkin Dawaki"/>
    <s v="Kanganuwa"/>
    <x v="3"/>
    <s v="Reach Out"/>
    <s v="LLH Class"/>
    <s v="HELEN CHRIISTOPHER"/>
    <d v="2018-12-21T00:00:00"/>
    <n v="21"/>
    <x v="8"/>
    <x v="0"/>
    <d v="2018-12-21T00:00:00"/>
    <s v="NA/DO/TO/HE/MA/01"/>
    <x v="1"/>
    <n v="15"/>
  </r>
  <r>
    <s v="Week 36"/>
    <s v="Northern"/>
    <s v="Nasarawa"/>
    <s v="Doma"/>
    <s v="Sarkin Dawaki"/>
    <s v="Kanganuwa"/>
    <x v="3"/>
    <s v="Reach Out"/>
    <s v="LLH Class"/>
    <s v="MARGARET OSE"/>
    <d v="2018-12-21T00:00:00"/>
    <n v="21"/>
    <x v="8"/>
    <x v="0"/>
    <d v="2018-12-21T00:00:00"/>
    <s v="NA/DO/TO/MA/MA/01"/>
    <x v="1"/>
    <n v="15"/>
  </r>
  <r>
    <s v="Week 36"/>
    <s v="Northern"/>
    <s v="Nasarawa"/>
    <s v="Doma"/>
    <s v="Sarkin Dawaki"/>
    <s v="Kanganuwa"/>
    <x v="3"/>
    <s v="Reach Out"/>
    <s v="LLH Class"/>
    <s v="JULIANA OKPADOBU"/>
    <d v="2018-12-21T00:00:00"/>
    <n v="21"/>
    <x v="8"/>
    <x v="0"/>
    <d v="2018-12-21T00:00:00"/>
    <s v="NA/DO/TO/JU/EL/07"/>
    <x v="1"/>
    <n v="19"/>
  </r>
  <r>
    <s v="Week 36"/>
    <s v="Northern"/>
    <s v="Nasarawa"/>
    <s v="Doma"/>
    <s v="Sarkin Dawaki"/>
    <s v="Kanganuwa"/>
    <x v="3"/>
    <s v="Reach Out"/>
    <s v="LLH Class"/>
    <s v="FELICIA OKPADOBU"/>
    <d v="2018-12-21T00:00:00"/>
    <n v="21"/>
    <x v="8"/>
    <x v="0"/>
    <d v="2018-12-21T00:00:00"/>
    <s v="NA/DO/TO/FE/EL/08"/>
    <x v="1"/>
    <n v="18"/>
  </r>
  <r>
    <s v="Week 36"/>
    <s v="Northern"/>
    <s v="Nasarawa"/>
    <s v="Doma"/>
    <s v="Sarkin Dawaki"/>
    <s v="Kanganuwa"/>
    <x v="3"/>
    <s v="Reach Out"/>
    <s v="LLH Class"/>
    <s v="LADAN ENEGYELO"/>
    <d v="2018-12-21T00:00:00"/>
    <n v="21"/>
    <x v="8"/>
    <x v="0"/>
    <d v="2018-12-21T00:00:00"/>
    <s v="NA/DO/TO/LA/SH/04"/>
    <x v="1"/>
    <n v="19"/>
  </r>
  <r>
    <s v="Week 36"/>
    <s v="Northern"/>
    <s v="Nasarawa"/>
    <s v="Doma"/>
    <s v="Sarkin Dawaki"/>
    <s v="Kanganuwa"/>
    <x v="3"/>
    <s v="Reach Out"/>
    <s v="LLH Class"/>
    <s v="HAFIZAT ISAH"/>
    <d v="2018-12-21T00:00:00"/>
    <n v="21"/>
    <x v="8"/>
    <x v="0"/>
    <d v="2018-12-21T00:00:00"/>
    <s v="NA/DO/TO/HA/NA/01"/>
    <x v="1"/>
    <n v="18"/>
  </r>
  <r>
    <s v="Week 36"/>
    <s v="Northern"/>
    <s v="Nasarawa"/>
    <s v="Doma"/>
    <s v="Sarkin Dawaki"/>
    <s v="Kanganuwa"/>
    <x v="3"/>
    <s v="Reach Out"/>
    <s v="LLH Class"/>
    <s v="GRACE T. LADAN"/>
    <d v="2018-12-21T00:00:00"/>
    <n v="21"/>
    <x v="8"/>
    <x v="0"/>
    <d v="2018-12-21T00:00:00"/>
    <s v="NA/DO/TO/GR/LA/05"/>
    <x v="1"/>
    <n v="16"/>
  </r>
  <r>
    <s v="Week 36"/>
    <s v="Northern"/>
    <s v="Nasarawa"/>
    <s v="Doma"/>
    <s v="Sarkin Dawaki"/>
    <s v="Kanganuwa"/>
    <x v="3"/>
    <s v="Reach Out"/>
    <s v="LLH Class"/>
    <s v="JENNIFER LADAN"/>
    <d v="2018-12-21T00:00:00"/>
    <n v="21"/>
    <x v="8"/>
    <x v="0"/>
    <d v="2018-12-21T00:00:00"/>
    <s v="NA/DO/TO/JE/LA/04"/>
    <x v="1"/>
    <n v="18"/>
  </r>
  <r>
    <s v="Week 36"/>
    <s v="Northern"/>
    <s v="Nasarawa"/>
    <s v="Doma"/>
    <s v="Sarkin Dawaki"/>
    <s v="Kanganuwa"/>
    <x v="3"/>
    <s v="Reach Out"/>
    <s v="LLH Class"/>
    <s v="ZUBAIDA ONAWO"/>
    <d v="2018-12-21T00:00:00"/>
    <n v="21"/>
    <x v="8"/>
    <x v="0"/>
    <d v="2018-12-21T00:00:00"/>
    <s v="NA/DO/TO/ZU/HA/01"/>
    <x v="1"/>
    <n v="18"/>
  </r>
  <r>
    <s v="Week 36"/>
    <s v="Northern"/>
    <s v="Nasarawa"/>
    <s v="Doma"/>
    <s v="Sarkin Dawaki"/>
    <s v="Kanganuwa"/>
    <x v="3"/>
    <s v="Reach Out"/>
    <s v="LLH Class"/>
    <s v="BARAKISIYA DAHIRU"/>
    <d v="2018-12-21T00:00:00"/>
    <n v="21"/>
    <x v="8"/>
    <x v="0"/>
    <d v="2018-12-21T00:00:00"/>
    <s v="NA/DO/TO/BA/HA/03"/>
    <x v="1"/>
    <n v="15"/>
  </r>
  <r>
    <s v="Week 36"/>
    <s v="Northern"/>
    <s v="Nasarawa"/>
    <s v="Doma"/>
    <s v="Sarkin Dawaki"/>
    <s v="Kanganuwa"/>
    <x v="3"/>
    <s v="Reach Out"/>
    <s v="LLH Class"/>
    <s v="AISHA DAHIRU"/>
    <d v="2018-12-21T00:00:00"/>
    <n v="21"/>
    <x v="8"/>
    <x v="0"/>
    <d v="2018-12-21T00:00:00"/>
    <s v="NA/DO/TO/AI/HA/05"/>
    <x v="1"/>
    <n v="15"/>
  </r>
  <r>
    <s v="Week 36"/>
    <s v="Northern"/>
    <s v="Nasarawa"/>
    <s v="Doma"/>
    <s v="Sarkin Dawaki"/>
    <s v="Kanganuwa"/>
    <x v="3"/>
    <s v="Reach Out"/>
    <s v="LLH Class"/>
    <s v="MARYAM HUSSAINI"/>
    <d v="2018-12-21T00:00:00"/>
    <n v="21"/>
    <x v="8"/>
    <x v="0"/>
    <d v="2018-12-21T00:00:00"/>
    <s v="NA/DO/TO/MA/KA/03"/>
    <x v="1"/>
    <n v="19"/>
  </r>
  <r>
    <s v="Week 36"/>
    <s v="Northern"/>
    <s v="Nasarawa"/>
    <s v="Doma"/>
    <s v="Sarkin Dawaki"/>
    <s v="Kanganuwa"/>
    <x v="3"/>
    <s v="Reach Out"/>
    <s v="LLH Class"/>
    <s v="SAFIYA UMAR"/>
    <d v="2018-12-21T00:00:00"/>
    <n v="21"/>
    <x v="8"/>
    <x v="0"/>
    <d v="2018-12-21T00:00:00"/>
    <s v="NA/DO/TO/SA/KA/04"/>
    <x v="1"/>
    <n v="19"/>
  </r>
  <r>
    <s v="Week 36"/>
    <s v="Northern"/>
    <s v="Nasarawa"/>
    <s v="Doma"/>
    <s v="Sarkin Dawaki"/>
    <s v="Kanganuwa"/>
    <x v="3"/>
    <s v="Reach Out"/>
    <s v="LLH Class"/>
    <s v="SAFIYA MUSA"/>
    <d v="2018-12-21T00:00:00"/>
    <n v="21"/>
    <x v="8"/>
    <x v="0"/>
    <d v="2018-12-21T00:00:00"/>
    <s v="NA/DO/TO/SA/AI/01"/>
    <x v="1"/>
    <n v="15"/>
  </r>
  <r>
    <s v="Week 36"/>
    <s v="Northern"/>
    <s v="Nasarawa"/>
    <s v="Doma"/>
    <s v="Sarkin Dawaki"/>
    <s v="Kanganuwa"/>
    <x v="3"/>
    <s v="Reach Out"/>
    <s v="LLH Class"/>
    <s v="ZAINAB MUHAMMED"/>
    <d v="2018-12-21T00:00:00"/>
    <n v="21"/>
    <x v="8"/>
    <x v="0"/>
    <d v="2018-12-21T00:00:00"/>
    <s v="NA/DO/TO/ZA/RA/09"/>
    <x v="1"/>
    <n v="15"/>
  </r>
  <r>
    <s v="Week 36"/>
    <s v="Northern"/>
    <s v="Nasarawa"/>
    <s v="Doma"/>
    <s v="Sarkin Dawaki"/>
    <s v="Kanganuwa"/>
    <x v="3"/>
    <s v="Reach Out"/>
    <s v="LLH Class"/>
    <s v="AMINA MUHAMMED"/>
    <d v="2018-12-21T00:00:00"/>
    <n v="21"/>
    <x v="8"/>
    <x v="0"/>
    <d v="2018-12-21T00:00:00"/>
    <s v="NA/DO/TO/AM/RA/08"/>
    <x v="1"/>
    <n v="17"/>
  </r>
  <r>
    <s v="Week 36"/>
    <s v="Northern"/>
    <s v="Nasarawa"/>
    <s v="Doma"/>
    <s v="Sarkin Dawaki"/>
    <s v="Kanganuwa"/>
    <x v="3"/>
    <s v="Reach Out"/>
    <s v="LLH Class"/>
    <s v="FATIMA ALIYU"/>
    <d v="2018-12-21T00:00:00"/>
    <n v="21"/>
    <x v="8"/>
    <x v="0"/>
    <d v="2018-12-21T00:00:00"/>
    <s v="NA/DO/TO/FA/HA/08"/>
    <x v="1"/>
    <n v="17"/>
  </r>
  <r>
    <s v="Week 36"/>
    <s v="Northern"/>
    <s v="Nasarawa"/>
    <s v="Doma"/>
    <s v="Sarkin Dawaki"/>
    <s v="Kanganuwa"/>
    <x v="3"/>
    <s v="Reach Out"/>
    <s v="LLH Class"/>
    <s v="SA'ADATU IBRAHIM"/>
    <d v="2018-12-21T00:00:00"/>
    <n v="21"/>
    <x v="8"/>
    <x v="0"/>
    <d v="2018-12-21T00:00:00"/>
    <s v="NA/DO/TO/SA/MA/09"/>
    <x v="1"/>
    <n v="18"/>
  </r>
  <r>
    <s v="Week 36"/>
    <s v="Northern"/>
    <s v="Nasarawa"/>
    <s v="Doma"/>
    <s v="Sarkin Dawaki"/>
    <s v="Kanganuwa"/>
    <x v="3"/>
    <s v="Reach Out"/>
    <s v="LLH Class"/>
    <s v="NAFISATU IBRAHIM"/>
    <d v="2018-12-21T00:00:00"/>
    <n v="21"/>
    <x v="8"/>
    <x v="0"/>
    <d v="2018-12-21T00:00:00"/>
    <s v="NA/DO/TO/NA/SA/03"/>
    <x v="1"/>
    <n v="19"/>
  </r>
  <r>
    <s v="Week 36"/>
    <s v="Northern"/>
    <s v="Nasarawa"/>
    <s v="Doma"/>
    <s v="Sarkin Dawaki"/>
    <s v="Kanganuwa"/>
    <x v="3"/>
    <s v="Reach Out"/>
    <s v="LLH Class"/>
    <s v="KABIRAT IBRAHIM"/>
    <d v="2018-12-21T00:00:00"/>
    <n v="21"/>
    <x v="8"/>
    <x v="0"/>
    <d v="2018-12-21T00:00:00"/>
    <s v="NA/DO/TO/KA/BI/02"/>
    <x v="1"/>
    <n v="15"/>
  </r>
  <r>
    <s v="Week 36"/>
    <s v="Northern"/>
    <s v="Nasarawa"/>
    <s v="Doma"/>
    <s v="Sarkin Dawaki"/>
    <s v="Kanganuwa"/>
    <x v="3"/>
    <s v="Reach Out"/>
    <s v="LLH Class"/>
    <s v="HAUWA DANBABA"/>
    <d v="2018-12-21T00:00:00"/>
    <n v="21"/>
    <x v="8"/>
    <x v="0"/>
    <d v="2018-12-21T00:00:00"/>
    <s v="NA/DO/TO/HA/MA/08"/>
    <x v="1"/>
    <n v="18"/>
  </r>
  <r>
    <s v="Week 36"/>
    <s v="Northern"/>
    <s v="Nasarawa"/>
    <s v="Doma"/>
    <s v="Sarkin Dawaki"/>
    <s v="Kanganuwa"/>
    <x v="3"/>
    <s v="Reach Out"/>
    <s v="LLH Class"/>
    <s v="AISHA UMAR"/>
    <d v="2018-12-21T00:00:00"/>
    <n v="21"/>
    <x v="8"/>
    <x v="0"/>
    <d v="2018-12-21T00:00:00"/>
    <s v="NA/DO/TO/AI/RA/03"/>
    <x v="1"/>
    <n v="16"/>
  </r>
  <r>
    <s v="Week 36"/>
    <s v="Northern"/>
    <s v="Nasarawa"/>
    <s v="Doma"/>
    <s v="Sarkin Dawaki"/>
    <s v="Kanganuwa"/>
    <x v="3"/>
    <s v="Reach Out"/>
    <s v="LLH Class"/>
    <s v="HADIZA ISIAKA"/>
    <d v="2018-12-21T00:00:00"/>
    <n v="21"/>
    <x v="8"/>
    <x v="0"/>
    <d v="2018-12-21T00:00:00"/>
    <s v="NA/DO/TO/HA/AI/01"/>
    <x v="1"/>
    <n v="19"/>
  </r>
  <r>
    <s v="Week 36"/>
    <s v="Northern"/>
    <s v="Nasarawa"/>
    <s v="Doma"/>
    <s v="Sarkin Dawaki"/>
    <s v="Kanganuwa"/>
    <x v="3"/>
    <s v="Reach Out"/>
    <s v="LLH Class"/>
    <s v="AISHA UMAR"/>
    <d v="2018-12-21T00:00:00"/>
    <n v="21"/>
    <x v="8"/>
    <x v="0"/>
    <d v="2018-12-21T00:00:00"/>
    <s v="NA/DO/TO/AI/FA/02"/>
    <x v="1"/>
    <n v="17"/>
  </r>
  <r>
    <s v="Week 36"/>
    <s v="Northern"/>
    <s v="Nasarawa"/>
    <s v="Doma"/>
    <s v="Sarkin Dawaki"/>
    <s v="Kanganuwa"/>
    <x v="3"/>
    <s v="Reach Out"/>
    <s v="LLH Class"/>
    <s v="GRACE JOSEPH"/>
    <d v="2018-12-21T00:00:00"/>
    <n v="21"/>
    <x v="8"/>
    <x v="0"/>
    <d v="2018-12-21T00:00:00"/>
    <s v="NA/DO/TO/GR/BL/01"/>
    <x v="1"/>
    <n v="15"/>
  </r>
  <r>
    <s v="Week 36"/>
    <s v="Northern"/>
    <s v="Nasarawa"/>
    <s v="Doma"/>
    <s v="Sarkin Dawaki"/>
    <s v="Kanganuwa"/>
    <x v="3"/>
    <s v="Reach Out"/>
    <s v="LLH Class"/>
    <s v="ESTHER JOSEPH"/>
    <d v="2018-12-21T00:00:00"/>
    <n v="21"/>
    <x v="8"/>
    <x v="0"/>
    <d v="2018-12-21T00:00:00"/>
    <s v="NA/DO/TO/ES/KE/03"/>
    <x v="1"/>
    <n v="19"/>
  </r>
  <r>
    <s v="Week 36"/>
    <s v="Northern"/>
    <s v="Nasarawa"/>
    <s v="Doma"/>
    <s v="Sarkin Dawaki"/>
    <s v="Kanganuwa"/>
    <x v="3"/>
    <s v="Reach Out"/>
    <s v="LLH Class"/>
    <s v="CHRISTIANA JAMES"/>
    <d v="2018-12-21T00:00:00"/>
    <n v="21"/>
    <x v="8"/>
    <x v="0"/>
    <d v="2018-12-21T00:00:00"/>
    <s v="NA/DO/TO/CH/SA/03"/>
    <x v="1"/>
    <n v="19"/>
  </r>
  <r>
    <s v="Week 36"/>
    <s v="Northern"/>
    <s v="Nasarawa"/>
    <s v="Doma"/>
    <s v="Sarkin Dawaki"/>
    <s v="Kanganuwa"/>
    <x v="3"/>
    <s v="Reach Out"/>
    <s v="LLH Class"/>
    <s v="JUSTINA ABARI "/>
    <d v="2018-12-21T00:00:00"/>
    <n v="21"/>
    <x v="8"/>
    <x v="0"/>
    <d v="2018-12-21T00:00:00"/>
    <s v="NA/DO/TO/JU/JE/01"/>
    <x v="1"/>
    <n v="18"/>
  </r>
  <r>
    <s v="Week 36"/>
    <s v="Northern"/>
    <s v="Nasarawa"/>
    <s v="Doma"/>
    <s v="Sarkin Dawaki"/>
    <s v="Kanganuwa"/>
    <x v="3"/>
    <s v="Reach Out"/>
    <s v="LLH Class"/>
    <s v="KADIJA ABUBAKAR"/>
    <d v="2018-12-21T00:00:00"/>
    <n v="21"/>
    <x v="8"/>
    <x v="0"/>
    <d v="2018-12-21T00:00:00"/>
    <s v="NA/DO/TO/KA/FA/04"/>
    <x v="1"/>
    <n v="15"/>
  </r>
  <r>
    <s v="Week 36"/>
    <s v="Northern"/>
    <s v="Nasarawa"/>
    <s v="Doma"/>
    <s v="Sarkin Dawaki"/>
    <s v="Kanganuwa"/>
    <x v="3"/>
    <s v="Reach Out"/>
    <s v="LLH Class"/>
    <s v="AMINA ABUBAKAR"/>
    <d v="2018-12-21T00:00:00"/>
    <n v="21"/>
    <x v="8"/>
    <x v="0"/>
    <d v="2018-12-21T00:00:00"/>
    <s v="NA/DO/TO/AM/FA/06"/>
    <x v="1"/>
    <n v="15"/>
  </r>
  <r>
    <s v="Week 36"/>
    <s v="Northern"/>
    <s v="Nasarawa"/>
    <s v="Doma"/>
    <s v="Sarkin Dawaki"/>
    <s v="Kanganuwa"/>
    <x v="3"/>
    <s v="Reach Out"/>
    <s v="LLH Class"/>
    <s v="FLORENCE ADEKA"/>
    <d v="2018-12-21T00:00:00"/>
    <n v="21"/>
    <x v="8"/>
    <x v="0"/>
    <d v="2018-12-21T00:00:00"/>
    <s v="NA/DO/TO/FL/RE/08"/>
    <x v="1"/>
    <n v="15"/>
  </r>
  <r>
    <s v="Week 36"/>
    <s v="Northern"/>
    <s v="Nasarawa"/>
    <s v="Doma"/>
    <s v="Sarkin Dawaki"/>
    <s v="Kanganuwa"/>
    <x v="3"/>
    <s v="Reach Out"/>
    <s v="LLH Class"/>
    <s v="BLESSING EFFU"/>
    <d v="2018-12-21T00:00:00"/>
    <n v="21"/>
    <x v="8"/>
    <x v="0"/>
    <d v="2018-12-21T00:00:00"/>
    <s v="NA/DO/TO/BL/ES/05"/>
    <x v="1"/>
    <n v="18"/>
  </r>
  <r>
    <s v="Week 36"/>
    <s v="Northern"/>
    <s v="Nasarawa"/>
    <s v="Doma"/>
    <s v="Sarkin Dawaki"/>
    <s v="Kanganuwa"/>
    <x v="3"/>
    <s v="Reach Out"/>
    <s v="LLH Class"/>
    <s v="HAJARA MOHAMMED"/>
    <d v="2018-12-21T00:00:00"/>
    <n v="21"/>
    <x v="8"/>
    <x v="0"/>
    <d v="2018-12-21T00:00:00"/>
    <s v="NA/DO/TO/HA/FA/01"/>
    <x v="1"/>
    <n v="15"/>
  </r>
  <r>
    <s v="Week 36"/>
    <s v="Northern"/>
    <s v="Nasarawa"/>
    <s v="Doma"/>
    <s v="Sarkin Dawaki"/>
    <s v="Kanganuwa"/>
    <x v="3"/>
    <s v="Reach Out"/>
    <s v="LLH Class"/>
    <s v="EUNICE ELAGBOJI"/>
    <d v="2018-12-21T00:00:00"/>
    <n v="21"/>
    <x v="8"/>
    <x v="0"/>
    <d v="2018-12-21T00:00:00"/>
    <s v="NA/DO/TO/EU/RE/07"/>
    <x v="1"/>
    <n v="17"/>
  </r>
  <r>
    <s v="Week 36"/>
    <s v="Northern"/>
    <s v="Nasarawa"/>
    <s v="Doma"/>
    <s v="Sarkin Dawaki"/>
    <s v="Kanganuwa"/>
    <x v="3"/>
    <s v="Reach Out"/>
    <s v="LLH Class"/>
    <s v="CHRISTIANA MAGAJI"/>
    <d v="2018-12-21T00:00:00"/>
    <n v="21"/>
    <x v="8"/>
    <x v="0"/>
    <d v="2018-12-21T00:00:00"/>
    <s v="NA/DO/TO/CH/BL/03"/>
    <x v="1"/>
    <n v="15"/>
  </r>
  <r>
    <s v="Week 36"/>
    <s v="Northern"/>
    <s v="Nasarawa"/>
    <s v="Doma"/>
    <s v="Sarkin Dawaki"/>
    <s v="Kanganuwa"/>
    <x v="3"/>
    <s v="Reach Out"/>
    <s v="LLH Class"/>
    <s v="VICTORIA ADEKA"/>
    <d v="2018-12-21T00:00:00"/>
    <n v="21"/>
    <x v="8"/>
    <x v="0"/>
    <d v="2018-12-21T00:00:00"/>
    <s v="NA/DO/TO/VI/RU/08"/>
    <x v="1"/>
    <n v="15"/>
  </r>
  <r>
    <s v="Week 36"/>
    <s v="Northern"/>
    <s v="Nasarawa"/>
    <s v="Doma"/>
    <s v="Sarkin Dawaki"/>
    <s v="Kanganuwa"/>
    <x v="3"/>
    <s v="Reach Out"/>
    <s v="LLH Class"/>
    <s v="JUSTINA OWUSO"/>
    <d v="2018-12-21T00:00:00"/>
    <n v="21"/>
    <x v="8"/>
    <x v="0"/>
    <d v="2018-12-21T00:00:00"/>
    <s v="NA/DO/TO/JU/GR/05"/>
    <x v="1"/>
    <n v="18"/>
  </r>
  <r>
    <s v="Week 36"/>
    <s v="Northern"/>
    <s v="Nasarawa"/>
    <s v="Doma"/>
    <s v="Sarkin Dawaki"/>
    <s v="Kanganuwa"/>
    <x v="3"/>
    <s v="Reach Out"/>
    <s v="LLH Class"/>
    <s v="PERPETUAL OSAMA"/>
    <d v="2018-12-21T00:00:00"/>
    <n v="21"/>
    <x v="8"/>
    <x v="0"/>
    <d v="2018-12-21T00:00:00"/>
    <s v="NA/DO/TO/PE/ON/01"/>
    <x v="1"/>
    <n v="15"/>
  </r>
  <r>
    <s v="Week 36"/>
    <s v="Northern"/>
    <s v="Nasarawa"/>
    <s v="Doma"/>
    <s v="Sarkin Dawaki"/>
    <s v="Kanganuwa"/>
    <x v="3"/>
    <s v="Reach Out"/>
    <s v="LLH Class"/>
    <s v="HELEN JAMES"/>
    <d v="2018-12-21T00:00:00"/>
    <n v="21"/>
    <x v="8"/>
    <x v="0"/>
    <d v="2018-12-21T00:00:00"/>
    <s v="NA/DO/TO/HE/ES/05"/>
    <x v="1"/>
    <n v="19"/>
  </r>
  <r>
    <s v="Week 36"/>
    <s v="Northern"/>
    <s v="Nasarawa"/>
    <s v="Doma"/>
    <s v="Sarkin Dawaki"/>
    <s v="Kanganuwa"/>
    <x v="3"/>
    <s v="Reach Out"/>
    <s v="LLH Class"/>
    <s v="FELICIA OGOSHI"/>
    <d v="2018-12-21T00:00:00"/>
    <n v="21"/>
    <x v="8"/>
    <x v="0"/>
    <d v="2018-12-21T00:00:00"/>
    <s v="NA/DO/TO/FE/MA/08"/>
    <x v="1"/>
    <n v="17"/>
  </r>
  <r>
    <s v="Week 36"/>
    <s v="Northern"/>
    <s v="Nasarawa"/>
    <s v="Doma"/>
    <s v="Sarkin Dawaki"/>
    <s v="Kanganuwa"/>
    <x v="3"/>
    <s v="Reach Out"/>
    <s v="LLH Class"/>
    <s v="HABIBA ATTAH"/>
    <d v="2018-12-21T00:00:00"/>
    <n v="21"/>
    <x v="8"/>
    <x v="0"/>
    <d v="2018-12-21T00:00:00"/>
    <s v="NA/DO/TO/HA/LA/06"/>
    <x v="1"/>
    <n v="19"/>
  </r>
  <r>
    <s v="Week 36"/>
    <s v="Northern"/>
    <s v="Nasarawa"/>
    <s v="Doma"/>
    <s v="Sarkin Dawaki"/>
    <s v="Kanganuwa"/>
    <x v="3"/>
    <s v="Reach Out"/>
    <s v="LLH Class"/>
    <s v="ZAINAB AHMED"/>
    <d v="2018-12-21T00:00:00"/>
    <n v="21"/>
    <x v="8"/>
    <x v="0"/>
    <d v="2018-12-21T00:00:00"/>
    <s v="NA/DO/TO/ZA/AI/02"/>
    <x v="1"/>
    <n v="19"/>
  </r>
  <r>
    <s v="Week 36"/>
    <s v="Northern"/>
    <s v="Nasarawa"/>
    <s v="Doma"/>
    <s v="Sarkin Dawaki"/>
    <s v="Kanganuwa"/>
    <x v="3"/>
    <s v="Reach Out"/>
    <s v="LLH Class"/>
    <s v="RABI AHMED"/>
    <d v="2018-12-21T00:00:00"/>
    <n v="21"/>
    <x v="8"/>
    <x v="0"/>
    <d v="2018-12-21T00:00:00"/>
    <s v="NA/DO/TO/RA/AI/03"/>
    <x v="1"/>
    <n v="17"/>
  </r>
  <r>
    <s v="Week 36"/>
    <s v="Northern"/>
    <s v="Nasarawa"/>
    <s v="Doma"/>
    <s v="Sarkin Dawaki"/>
    <s v="Kanganuwa"/>
    <x v="3"/>
    <s v="Reach Out"/>
    <s v="LLH Class"/>
    <s v="SUWAIBA MUHAMMED"/>
    <d v="2018-12-21T00:00:00"/>
    <n v="21"/>
    <x v="8"/>
    <x v="0"/>
    <d v="2018-12-21T00:00:00"/>
    <s v="NA/DO/TO/SU/HA/05"/>
    <x v="1"/>
    <n v="15"/>
  </r>
  <r>
    <s v="Week 36"/>
    <s v="Northern"/>
    <s v="Nasarawa"/>
    <s v="Doma"/>
    <s v="Sarkin Dawaki"/>
    <s v="Kanganuwa"/>
    <x v="3"/>
    <s v="Reach Out"/>
    <s v="LLH Class"/>
    <s v="FATIMA MOHAMMED "/>
    <d v="2018-12-22T00:00:00"/>
    <n v="22"/>
    <x v="8"/>
    <x v="0"/>
    <d v="2018-12-22T00:00:00"/>
    <s v="NA/DO/TO/FA/RA/03"/>
    <x v="1"/>
    <n v="18"/>
  </r>
  <r>
    <s v="Week 36"/>
    <s v="Northern"/>
    <s v="Nasarawa"/>
    <s v="Doma"/>
    <s v="Sarkin Dawaki"/>
    <s v="Kanganuwa"/>
    <x v="3"/>
    <s v="Reach Out"/>
    <s v="LLH Class"/>
    <s v="HABIBA  MOHAMMED"/>
    <d v="2018-12-22T00:00:00"/>
    <n v="22"/>
    <x v="8"/>
    <x v="0"/>
    <d v="2018-12-22T00:00:00"/>
    <s v="NA/DO/TO/HA/MA/05"/>
    <x v="1"/>
    <n v="19"/>
  </r>
  <r>
    <s v="Week 36"/>
    <s v="Northern"/>
    <s v="Nasarawa"/>
    <s v="Doma"/>
    <s v="Sarkin Dawaki"/>
    <s v="Kanganuwa"/>
    <x v="3"/>
    <s v="Reach Out"/>
    <s v="LLH Class"/>
    <s v="AMINA SHUAIBU"/>
    <d v="2018-12-22T00:00:00"/>
    <n v="22"/>
    <x v="8"/>
    <x v="0"/>
    <d v="2018-12-22T00:00:00"/>
    <s v="NA/DO/TO/AM/HA/08"/>
    <x v="1"/>
    <n v="18"/>
  </r>
  <r>
    <s v="Week 36"/>
    <s v="Northern"/>
    <s v="Nasarawa"/>
    <s v="Doma"/>
    <s v="Sarkin Dawaki"/>
    <s v="Kanganuwa"/>
    <x v="3"/>
    <s v="Reach Out"/>
    <s v="LLH Class"/>
    <s v="MARY EMMANUEL AKWE"/>
    <d v="2018-12-22T00:00:00"/>
    <n v="22"/>
    <x v="8"/>
    <x v="0"/>
    <d v="2018-12-22T00:00:00"/>
    <s v="NA/DO/TO/MA/LA/01"/>
    <x v="1"/>
    <n v="19"/>
  </r>
  <r>
    <s v="Week 36"/>
    <s v="Northern"/>
    <s v="Nasarawa"/>
    <s v="Doma"/>
    <s v="Sarkin Dawaki"/>
    <s v="Kanganuwa"/>
    <x v="3"/>
    <s v="Reach Out"/>
    <s v="LLH Class"/>
    <s v="MARYAM ISAH"/>
    <d v="2018-12-22T00:00:00"/>
    <n v="22"/>
    <x v="8"/>
    <x v="0"/>
    <d v="2018-12-22T00:00:00"/>
    <s v="NA/DO/TO/MA/HA/07"/>
    <x v="1"/>
    <n v="19"/>
  </r>
  <r>
    <s v="Week 36"/>
    <s v="Northern"/>
    <s v="Nasarawa"/>
    <s v="Doma"/>
    <s v="Sarkin Dawaki"/>
    <s v="Kanganuwa"/>
    <x v="3"/>
    <s v="Reach Out"/>
    <s v="LLH Class"/>
    <s v="AISHATU ABDULLAHI"/>
    <d v="2018-12-22T00:00:00"/>
    <n v="22"/>
    <x v="8"/>
    <x v="0"/>
    <d v="2018-12-22T00:00:00"/>
    <s v="NA/DO/TO/AI/HA/02"/>
    <x v="1"/>
    <n v="19"/>
  </r>
  <r>
    <s v="Week 36"/>
    <s v="Northern"/>
    <s v="Nasarawa"/>
    <s v="Doma"/>
    <s v="Sarkin Dawaki"/>
    <s v="Kanganuwa"/>
    <x v="3"/>
    <s v="Reach Out"/>
    <s v="Walk-in Counseling"/>
    <s v="MARYAM ISMAIL"/>
    <d v="2018-12-22T00:00:00"/>
    <n v="22"/>
    <x v="8"/>
    <x v="0"/>
    <d v="2018-12-22T00:00:00"/>
    <s v="NA/DO/TO/MA/FA/01"/>
    <x v="0"/>
    <n v="19"/>
  </r>
  <r>
    <s v="Week 36"/>
    <s v="Northern"/>
    <s v="Nasarawa"/>
    <s v="Doma"/>
    <s v="Sarkin Dawaki"/>
    <s v="Kanganuwa"/>
    <x v="3"/>
    <s v="Reach Out"/>
    <s v="LLH Class"/>
    <s v="HASSANA ABDULRAHMAN"/>
    <d v="2018-12-22T00:00:00"/>
    <n v="22"/>
    <x v="8"/>
    <x v="0"/>
    <d v="2018-12-22T00:00:00"/>
    <s v="NA/DO/TO/HA/HA/02"/>
    <x v="1"/>
    <n v="19"/>
  </r>
  <r>
    <s v="Week 36"/>
    <s v="Northern"/>
    <s v="Nasarawa"/>
    <s v="Doma"/>
    <s v="Sarkin Dawaki"/>
    <s v="Kanganuwa"/>
    <x v="3"/>
    <s v="Reach Out"/>
    <s v="LLH Class"/>
    <s v="SUKAINATU IBRAHIM "/>
    <d v="2018-12-22T00:00:00"/>
    <n v="22"/>
    <x v="8"/>
    <x v="0"/>
    <d v="2018-12-22T00:00:00"/>
    <s v="NA/DO/TO/SU/RA/03"/>
    <x v="1"/>
    <n v="19"/>
  </r>
  <r>
    <s v="Week 36"/>
    <s v="Northern"/>
    <s v="Nasarawa"/>
    <s v="Doma"/>
    <s v="Sarkin Dawaki"/>
    <s v="Kanganuwa"/>
    <x v="3"/>
    <s v="Reach Out"/>
    <s v="LLH Class"/>
    <s v="JAMILA MUHAMMED"/>
    <d v="2018-12-22T00:00:00"/>
    <n v="22"/>
    <x v="8"/>
    <x v="0"/>
    <d v="2018-12-22T00:00:00"/>
    <s v="NA/DO/TO/JA/ES/01"/>
    <x v="1"/>
    <n v="19"/>
  </r>
  <r>
    <s v="Week 36"/>
    <s v="Northern"/>
    <s v="Nasarawa"/>
    <s v="Doma"/>
    <s v="Sarkin Dawaki"/>
    <s v="Kanganuwa"/>
    <x v="3"/>
    <s v="Reach Out"/>
    <s v="Walk-in Counseling"/>
    <s v="HUSSAINA ABUBAKAR"/>
    <d v="2018-12-22T00:00:00"/>
    <n v="22"/>
    <x v="8"/>
    <x v="0"/>
    <d v="2018-12-22T00:00:00"/>
    <s v="NA/DO/TO/HU/AI/05"/>
    <x v="0"/>
    <n v="19"/>
  </r>
  <r>
    <s v="Week 36"/>
    <s v="Northern"/>
    <s v="Nasarawa"/>
    <s v="Doma"/>
    <s v="Sarkin Dawaki"/>
    <s v="Kanganuwa"/>
    <x v="3"/>
    <s v="Reach Out"/>
    <s v="LLH Class"/>
    <s v="MURJANATU SAFIYANU"/>
    <d v="2018-12-22T00:00:00"/>
    <n v="22"/>
    <x v="8"/>
    <x v="0"/>
    <d v="2018-12-22T00:00:00"/>
    <s v="NA/DO/TO/MU/SA/01"/>
    <x v="1"/>
    <n v="15"/>
  </r>
  <r>
    <s v="Week 36"/>
    <s v="Northern"/>
    <s v="Nasarawa"/>
    <s v="Doma"/>
    <s v="Sarkin Dawaki"/>
    <s v="Kanganuwa"/>
    <x v="3"/>
    <s v="Reach Out"/>
    <s v="LLH Class"/>
    <s v="ZAINAB ADEKA"/>
    <d v="2018-12-22T00:00:00"/>
    <n v="22"/>
    <x v="8"/>
    <x v="0"/>
    <d v="2018-12-22T00:00:00"/>
    <s v="NA/DO/TO/ZA/HE/01"/>
    <x v="1"/>
    <n v="15"/>
  </r>
  <r>
    <s v="Week 36"/>
    <s v="Northern"/>
    <s v="Nasarawa"/>
    <s v="Doma"/>
    <s v="Sarkin Dawaki"/>
    <s v="Kanganuwa"/>
    <x v="3"/>
    <s v="Reach Out"/>
    <s v="LLH Class"/>
    <s v="FATIMA YUSUF"/>
    <d v="2018-12-22T00:00:00"/>
    <n v="22"/>
    <x v="8"/>
    <x v="0"/>
    <d v="2018-12-22T00:00:00"/>
    <s v="NA/DO/TO/FA/HA/06"/>
    <x v="1"/>
    <n v="19"/>
  </r>
  <r>
    <s v="Week 36"/>
    <s v="Northern"/>
    <s v="Nasarawa"/>
    <s v="Doma"/>
    <s v="Sarkin Dawaki"/>
    <s v="Kanganuwa"/>
    <x v="3"/>
    <s v="Reach Out"/>
    <s v="LLH Class"/>
    <s v="JULIANA OMAMA"/>
    <d v="2018-12-22T00:00:00"/>
    <n v="22"/>
    <x v="8"/>
    <x v="0"/>
    <d v="2018-12-22T00:00:00"/>
    <s v="NA/DO/TO/JU/MA/03"/>
    <x v="1"/>
    <n v="15"/>
  </r>
  <r>
    <s v="Week 36"/>
    <s v="Northern"/>
    <s v="Nasarawa"/>
    <s v="Doma"/>
    <s v="Sarkin Dawaki"/>
    <s v="Kanganuwa"/>
    <x v="3"/>
    <s v="Reach Out"/>
    <s v="LLH Class"/>
    <s v="HASHANA IBRAHIM"/>
    <d v="2018-12-22T00:00:00"/>
    <n v="22"/>
    <x v="8"/>
    <x v="0"/>
    <d v="2018-12-22T00:00:00"/>
    <s v="NA/DO/TO/HA/HA/04"/>
    <x v="1"/>
    <n v="18"/>
  </r>
  <r>
    <s v="Week 36"/>
    <s v="Northern"/>
    <s v="Nasarawa"/>
    <s v="Doma"/>
    <s v="Sarkin Dawaki"/>
    <s v="Kanganuwa"/>
    <x v="3"/>
    <s v="Reach Out"/>
    <s v="LLH Class"/>
    <s v="KHADIJA HASSAN"/>
    <d v="2018-12-22T00:00:00"/>
    <n v="22"/>
    <x v="8"/>
    <x v="0"/>
    <d v="2018-12-22T00:00:00"/>
    <s v="NA/DO/TO/KH/RA/04"/>
    <x v="1"/>
    <n v="16"/>
  </r>
  <r>
    <s v="Week 36"/>
    <s v="Northern"/>
    <s v="Nasarawa"/>
    <s v="Doma"/>
    <s v="Sarkin Dawaki"/>
    <s v="Kanganuwa"/>
    <x v="3"/>
    <s v="Reach Out"/>
    <s v="LLH Class"/>
    <s v="RASHIDA HASSAN"/>
    <d v="2018-12-22T00:00:00"/>
    <n v="22"/>
    <x v="8"/>
    <x v="0"/>
    <d v="2018-12-22T00:00:00"/>
    <s v="NA/DO/TO/RA/RA/02"/>
    <x v="1"/>
    <n v="18"/>
  </r>
  <r>
    <s v="Week 36"/>
    <s v="Northern"/>
    <s v="Nasarawa"/>
    <s v="Doma"/>
    <s v="Sarkin Dawaki"/>
    <s v="Kanganuwa"/>
    <x v="3"/>
    <s v="Reach Out"/>
    <s v="LLH Class"/>
    <s v="ZAINAB HASSAN"/>
    <d v="2018-12-22T00:00:00"/>
    <n v="22"/>
    <x v="8"/>
    <x v="0"/>
    <d v="2018-12-22T00:00:00"/>
    <s v="NA/DO/TO/ZA/AM/03"/>
    <x v="1"/>
    <n v="18"/>
  </r>
  <r>
    <s v="Week 36"/>
    <s v="Northern"/>
    <s v="Nasarawa"/>
    <s v="Doma"/>
    <s v="Sarkin Dawaki"/>
    <s v="Kanganuwa"/>
    <x v="3"/>
    <s v="Reach Out"/>
    <s v="Walk-in Counseling"/>
    <s v="JAMILA MOHAMMED"/>
    <d v="2018-12-22T00:00:00"/>
    <n v="22"/>
    <x v="8"/>
    <x v="0"/>
    <d v="2018-12-22T00:00:00"/>
    <s v="NA/DO/TO/JA/HA/06"/>
    <x v="0"/>
    <n v="16"/>
  </r>
  <r>
    <s v="Week 36"/>
    <s v="Northern"/>
    <s v="Nasarawa"/>
    <s v="Doma"/>
    <s v="Sarkin Dawaki"/>
    <s v="Kanganuwa"/>
    <x v="3"/>
    <s v="Reach Out"/>
    <s v="LLH Class"/>
    <s v="ZAINAB ATTAH"/>
    <d v="2018-12-22T00:00:00"/>
    <n v="22"/>
    <x v="8"/>
    <x v="0"/>
    <d v="2018-12-22T00:00:00"/>
    <s v="NA/DO/TO/ZA/DU/02"/>
    <x v="1"/>
    <n v="18"/>
  </r>
  <r>
    <s v="Week 36"/>
    <s v="Northern"/>
    <s v="Nasarawa"/>
    <s v="Doma"/>
    <s v="Sarkin Dawaki"/>
    <s v="Kanganuwa"/>
    <x v="3"/>
    <s v="Reach Out"/>
    <s v="LLH Class"/>
    <s v="FAUZIYA ALI"/>
    <d v="2018-12-22T00:00:00"/>
    <n v="22"/>
    <x v="8"/>
    <x v="0"/>
    <d v="2018-12-22T00:00:00"/>
    <s v="NA/DO/TO/FA/SA/06"/>
    <x v="1"/>
    <n v="18"/>
  </r>
  <r>
    <s v="Week 36"/>
    <s v="Northern"/>
    <s v="Nasarawa"/>
    <s v="Doma"/>
    <s v="Sarkin Dawaki"/>
    <s v="Kanganuwa"/>
    <x v="3"/>
    <s v="Reach Out"/>
    <s v="LLH Class"/>
    <s v="HALIMA SAFIYANU"/>
    <d v="2018-12-22T00:00:00"/>
    <n v="22"/>
    <x v="8"/>
    <x v="0"/>
    <d v="2018-12-22T00:00:00"/>
    <s v="NA/DO/TO/HA/SA/02"/>
    <x v="1"/>
    <n v="16"/>
  </r>
  <r>
    <s v="Week 36"/>
    <s v="Northern"/>
    <s v="Nasarawa"/>
    <s v="Doma"/>
    <s v="Sarkin Dawaki"/>
    <s v="Kanganuwa"/>
    <x v="3"/>
    <s v="Reach Out"/>
    <s v="LLH Class"/>
    <s v="KHADIJAT ADAMU"/>
    <d v="2018-12-22T00:00:00"/>
    <n v="22"/>
    <x v="8"/>
    <x v="0"/>
    <d v="2018-12-22T00:00:00"/>
    <s v="NA/DO/TO/KH/HA/03"/>
    <x v="1"/>
    <n v="19"/>
  </r>
  <r>
    <s v="Week 36"/>
    <s v="Northern"/>
    <s v="Nasarawa"/>
    <s v="Doma"/>
    <s v="Sarkin Dawaki"/>
    <s v="Kanganuwa"/>
    <x v="3"/>
    <s v="Reach Out"/>
    <s v="LLH Class"/>
    <s v="SALAMATU ISA"/>
    <d v="2018-12-22T00:00:00"/>
    <n v="22"/>
    <x v="8"/>
    <x v="0"/>
    <d v="2018-12-22T00:00:00"/>
    <s v="NA/DO/TO/SA/AM/05"/>
    <x v="1"/>
    <n v="19"/>
  </r>
  <r>
    <s v="Week 36"/>
    <s v="Northern"/>
    <s v="Nasarawa"/>
    <s v="Doma"/>
    <s v="Sarkin Dawaki"/>
    <s v="Kanganuwa"/>
    <x v="3"/>
    <s v="Reach Out"/>
    <s v="LLH Class"/>
    <s v="ZAINAB UMARU"/>
    <d v="2018-12-22T00:00:00"/>
    <n v="22"/>
    <x v="8"/>
    <x v="0"/>
    <d v="2018-12-22T00:00:00"/>
    <s v="NA/DO/TO/ZA/HA/07"/>
    <x v="1"/>
    <n v="18"/>
  </r>
  <r>
    <s v="Week 36"/>
    <s v="Northern"/>
    <s v="Nasarawa"/>
    <s v="Doma"/>
    <s v="Sarkin Dawaki"/>
    <s v="Kanganuwa"/>
    <x v="3"/>
    <s v="Reach Out"/>
    <s v="LLH Class"/>
    <s v="MARYAM MOHAMMED"/>
    <d v="2018-12-22T00:00:00"/>
    <n v="22"/>
    <x v="8"/>
    <x v="0"/>
    <d v="2018-12-22T00:00:00"/>
    <s v="NA/DO/TO/MA/AM/03"/>
    <x v="1"/>
    <n v="18"/>
  </r>
  <r>
    <s v="Week 36"/>
    <s v="Northern"/>
    <s v="Nasarawa"/>
    <s v="Doma"/>
    <s v="Sarkin Dawaki"/>
    <s v="Kanganuwa"/>
    <x v="3"/>
    <s v="Reach Out"/>
    <s v="LLH Class"/>
    <s v="GRACE JOSEPH"/>
    <d v="2018-12-22T00:00:00"/>
    <n v="22"/>
    <x v="8"/>
    <x v="0"/>
    <d v="2018-12-22T00:00:00"/>
    <s v="NA/DO/TO/GR/AU/01"/>
    <x v="1"/>
    <n v="19"/>
  </r>
  <r>
    <s v="Week 36"/>
    <s v="Northern"/>
    <s v="Nasarawa"/>
    <s v="Doma"/>
    <s v="Sarkin Dawaki"/>
    <s v="Kanganuwa"/>
    <x v="3"/>
    <s v="Reach Out"/>
    <s v="LLH Class"/>
    <s v="MARYAM ADAMU"/>
    <d v="2018-12-22T00:00:00"/>
    <n v="22"/>
    <x v="8"/>
    <x v="0"/>
    <d v="2018-12-22T00:00:00"/>
    <s v="NA/DO/TO/MA/LA/06"/>
    <x v="1"/>
    <n v="18"/>
  </r>
  <r>
    <s v="Week 36"/>
    <s v="Northern"/>
    <s v="Nasarawa"/>
    <s v="Doma"/>
    <s v="Sarkin Dawaki"/>
    <s v="Kanganuwa"/>
    <x v="3"/>
    <s v="Reach Out"/>
    <s v="LLH Class"/>
    <s v="LAURAT SAHIRU"/>
    <d v="2018-12-22T00:00:00"/>
    <n v="22"/>
    <x v="8"/>
    <x v="0"/>
    <d v="2018-12-22T00:00:00"/>
    <s v="NA/DO/TO/LA/HA/02"/>
    <x v="1"/>
    <n v="19"/>
  </r>
  <r>
    <s v="Week 36"/>
    <s v="Northern"/>
    <s v="Nasarawa"/>
    <s v="Doma"/>
    <s v="Sarkin Dawaki"/>
    <s v="Kanganuwa"/>
    <x v="3"/>
    <s v="Reach Out"/>
    <s v="Walk-in Counseling"/>
    <s v="GRACE JOSHUA"/>
    <d v="2018-12-22T00:00:00"/>
    <n v="22"/>
    <x v="8"/>
    <x v="0"/>
    <d v="2018-12-22T00:00:00"/>
    <s v="NA/DO/TO/GR/LA/02"/>
    <x v="0"/>
    <n v="19"/>
  </r>
  <r>
    <s v="Week 36"/>
    <s v="Northern"/>
    <s v="Nasarawa"/>
    <s v="Doma"/>
    <s v="Sarkin Dawaki"/>
    <s v="Kanganuwa"/>
    <x v="3"/>
    <s v="Reach Out"/>
    <s v="LLH Class"/>
    <s v="SALAMATU OMAKU"/>
    <d v="2018-12-22T00:00:00"/>
    <n v="22"/>
    <x v="8"/>
    <x v="0"/>
    <d v="2018-12-22T00:00:00"/>
    <s v="NA/DO/TO/SA/IB/02"/>
    <x v="1"/>
    <n v="18"/>
  </r>
  <r>
    <s v="Week 36"/>
    <s v="Northern"/>
    <s v="Nasarawa"/>
    <s v="Doma"/>
    <s v="Sarkin Dawaki"/>
    <s v="Kanganuwa"/>
    <x v="3"/>
    <s v="Reach Out"/>
    <s v="LLH Class"/>
    <s v="MEMUNA ISA"/>
    <d v="2018-12-22T00:00:00"/>
    <n v="22"/>
    <x v="8"/>
    <x v="0"/>
    <d v="2018-12-22T00:00:00"/>
    <s v="NA/DO/TO/ME/JA/01"/>
    <x v="1"/>
    <n v="18"/>
  </r>
  <r>
    <s v="Week 36"/>
    <s v="Northern"/>
    <s v="Nasarawa"/>
    <s v="Doma"/>
    <s v="Sarkin Dawaki"/>
    <s v="Kanganuwa"/>
    <x v="3"/>
    <s v="Reach Out"/>
    <s v="LLH Class"/>
    <s v="AISHA SANI"/>
    <d v="2018-12-22T00:00:00"/>
    <n v="22"/>
    <x v="8"/>
    <x v="0"/>
    <d v="2018-12-22T00:00:00"/>
    <s v="NA/DO/TO/AI/MA/03"/>
    <x v="1"/>
    <n v="18"/>
  </r>
  <r>
    <s v="Week 36"/>
    <s v="Northern"/>
    <s v="Nasarawa"/>
    <s v="Doma"/>
    <s v="Sarkin Dawaki"/>
    <s v="Kanganuwa"/>
    <x v="3"/>
    <s v="Reach Out"/>
    <s v="LLH Class"/>
    <s v="RASHIDA IBRAHIM"/>
    <d v="2018-12-22T00:00:00"/>
    <n v="22"/>
    <x v="8"/>
    <x v="0"/>
    <d v="2018-12-22T00:00:00"/>
    <s v="NA/DO/TO/RA/HA/05"/>
    <x v="1"/>
    <n v="19"/>
  </r>
  <r>
    <s v="Week 36"/>
    <s v="Northern"/>
    <s v="Nasarawa"/>
    <s v="Doma"/>
    <s v="Sarkin Dawaki"/>
    <s v="Kanganuwa"/>
    <x v="3"/>
    <s v="Reach Out"/>
    <s v="Walk-in Counseling"/>
    <s v="TALATU MUSA"/>
    <d v="2018-12-22T00:00:00"/>
    <n v="22"/>
    <x v="8"/>
    <x v="0"/>
    <d v="2018-12-22T00:00:00"/>
    <s v="NA/DO/TO/TA/MA/03"/>
    <x v="0"/>
    <n v="17"/>
  </r>
  <r>
    <s v="Week 36"/>
    <s v="Northern"/>
    <s v="Nasarawa"/>
    <s v="Doma"/>
    <s v="Sarkin Dawaki"/>
    <s v="Kanganuwa"/>
    <x v="3"/>
    <s v="Reach Out"/>
    <s v="LLH Class"/>
    <s v="ZAINAB IBRAHIM"/>
    <d v="2018-12-22T00:00:00"/>
    <n v="22"/>
    <x v="8"/>
    <x v="0"/>
    <d v="2018-12-22T00:00:00"/>
    <s v="NA/DO/TO/ZA/MA/02"/>
    <x v="1"/>
    <n v="16"/>
  </r>
  <r>
    <s v="Week 36"/>
    <s v="Northern"/>
    <s v="Nasarawa"/>
    <s v="Doma"/>
    <s v="Sarkin Dawaki"/>
    <s v="Kanganuwa"/>
    <x v="3"/>
    <s v="Reach Out"/>
    <s v="LLH Class"/>
    <s v="TANI OSUMANYI"/>
    <d v="2018-12-22T00:00:00"/>
    <n v="22"/>
    <x v="8"/>
    <x v="0"/>
    <d v="2018-12-22T00:00:00"/>
    <s v="NA/DO/TO/TA/LA/03"/>
    <x v="1"/>
    <n v="17"/>
  </r>
  <r>
    <s v="Week 36"/>
    <s v="Northern"/>
    <s v="Nasarawa"/>
    <s v="Doma"/>
    <s v="Sarkin Dawaki"/>
    <s v="Kanganuwa"/>
    <x v="3"/>
    <s v="Reach Out"/>
    <s v="LLH Class"/>
    <s v="KATHERINE EZRA"/>
    <d v="2018-12-22T00:00:00"/>
    <n v="22"/>
    <x v="8"/>
    <x v="0"/>
    <d v="2018-12-22T00:00:00"/>
    <s v="NA/DO/TO/KA/MA/01"/>
    <x v="1"/>
    <n v="19"/>
  </r>
  <r>
    <s v="Week 36"/>
    <s v="Northern"/>
    <s v="Nasarawa"/>
    <s v="Doma"/>
    <s v="Sarkin Dawaki"/>
    <s v="Kanganuwa"/>
    <x v="3"/>
    <s v="Reach Out"/>
    <s v="LLH Class"/>
    <s v="BENITA ALEBURA"/>
    <d v="2018-12-22T00:00:00"/>
    <n v="22"/>
    <x v="8"/>
    <x v="0"/>
    <d v="2018-12-22T00:00:00"/>
    <s v="NA/DO/TO/BE/JA/02"/>
    <x v="1"/>
    <n v="18"/>
  </r>
  <r>
    <s v="Week 36"/>
    <s v="Northern"/>
    <s v="Nasarawa"/>
    <s v="Doma"/>
    <s v="Sarkin Dawaki"/>
    <s v="Kanganuwa"/>
    <x v="3"/>
    <s v="Reach Out"/>
    <s v="Walk-in Counseling"/>
    <s v="AISHA ALI"/>
    <d v="2018-12-22T00:00:00"/>
    <n v="22"/>
    <x v="8"/>
    <x v="0"/>
    <d v="2018-12-22T00:00:00"/>
    <s v="NA/DO/TO/AI/ZA/06"/>
    <x v="0"/>
    <n v="19"/>
  </r>
  <r>
    <s v="Week 36"/>
    <s v="Northern"/>
    <s v="Nasarawa"/>
    <s v="Doma"/>
    <s v="Sarkin Dawaki"/>
    <s v="Kanganuwa"/>
    <x v="3"/>
    <s v="Reach Out"/>
    <s v="Walk-in Counseling"/>
    <s v="HAJARA YAHAYA"/>
    <d v="2018-12-22T00:00:00"/>
    <n v="22"/>
    <x v="8"/>
    <x v="0"/>
    <d v="2018-12-22T00:00:00"/>
    <s v="NA/DO/TO/HA/TA/03"/>
    <x v="0"/>
    <n v="18"/>
  </r>
  <r>
    <s v="Week 36"/>
    <s v="Northern"/>
    <s v="Nasarawa"/>
    <s v="Doma"/>
    <s v="Sarkin Dawaki"/>
    <s v="Kanganuwa"/>
    <x v="3"/>
    <s v="Reach Out"/>
    <s v="Walk-in Counseling"/>
    <s v="SARAH PHILIP"/>
    <d v="2018-12-22T00:00:00"/>
    <n v="22"/>
    <x v="8"/>
    <x v="0"/>
    <d v="2018-12-22T00:00:00"/>
    <s v="NA/DO/TO/SA/TA/03"/>
    <x v="0"/>
    <n v="17"/>
  </r>
  <r>
    <s v="Week 36"/>
    <s v="Northern"/>
    <s v="Nasarawa"/>
    <s v="Doma"/>
    <s v="Sarkin Dawaki"/>
    <s v="Kanganuwa"/>
    <x v="3"/>
    <s v="Reach Out"/>
    <s v="Walk-in Counseling"/>
    <s v="SULEINATA IBRAHIM"/>
    <d v="2018-12-22T00:00:00"/>
    <n v="22"/>
    <x v="8"/>
    <x v="0"/>
    <d v="2018-12-22T00:00:00"/>
    <s v="NA/DO/TO/SU/KH/03"/>
    <x v="0"/>
    <n v="19"/>
  </r>
  <r>
    <s v="Week 37"/>
    <s v="Northern"/>
    <s v="Nasarawa"/>
    <s v="Karu"/>
    <s v="Karu"/>
    <s v="Mararaba Gurku"/>
    <x v="1"/>
    <s v="Cluster +"/>
    <s v="Walk-in Counseling"/>
    <s v="GLORIA ALEX"/>
    <d v="2018-12-27T00:00:00"/>
    <n v="27"/>
    <x v="8"/>
    <x v="0"/>
    <d v="2018-12-27T00:00:00"/>
    <s v="NA/KA/MA/GL/JU/02"/>
    <x v="0"/>
    <n v="19"/>
  </r>
  <r>
    <s v="Week 37"/>
    <s v="Northern"/>
    <s v="Nasarawa"/>
    <s v="Karu"/>
    <s v="Karu"/>
    <s v="Mararaba Gurku"/>
    <x v="1"/>
    <s v="Cluster +"/>
    <s v="Walk-in Counseling"/>
    <s v="MAIMUNA MOHAMMED"/>
    <d v="2018-12-27T00:00:00"/>
    <n v="27"/>
    <x v="8"/>
    <x v="0"/>
    <d v="2018-12-27T00:00:00"/>
    <s v="NA/KA/MA/MA/HA/06"/>
    <x v="0"/>
    <n v="19"/>
  </r>
  <r>
    <s v="Week 37"/>
    <s v="Northern"/>
    <s v="Nasarawa"/>
    <s v="Karu"/>
    <s v="Karu"/>
    <s v="Mararaba Gurku"/>
    <x v="1"/>
    <s v="Cluster +"/>
    <s v="Walk-in Counseling"/>
    <s v="GOODNESS OGUAMANAM"/>
    <d v="2018-12-27T00:00:00"/>
    <n v="27"/>
    <x v="8"/>
    <x v="0"/>
    <d v="2018-12-27T00:00:00"/>
    <s v="NA/KA/MA/GO/FA/03"/>
    <x v="0"/>
    <n v="19"/>
  </r>
  <r>
    <s v="Week 38"/>
    <s v="Northern"/>
    <s v="Nasarawa"/>
    <s v="Karu"/>
    <s v="Karu"/>
    <s v="Mararaba Gurku"/>
    <x v="1"/>
    <s v="Cluster +"/>
    <s v="Walk-in Counseling"/>
    <s v="LAMI ADAMU"/>
    <d v="2019-02-01T00:00:00"/>
    <n v="2"/>
    <x v="9"/>
    <x v="1"/>
    <d v="2019-01-02T00:00:00"/>
    <s v="NA/KA/MA/LA/FA/09"/>
    <x v="0"/>
    <n v="19"/>
  </r>
  <r>
    <s v="Week 38"/>
    <s v="Northern"/>
    <s v="Nasarawa"/>
    <s v="Karu"/>
    <s v="Karu"/>
    <s v="Angwan Tiv"/>
    <x v="0"/>
    <s v="Cluster"/>
    <s v="Walk-in Counseling"/>
    <s v="HUSSEINA MUSA"/>
    <d v="2019-04-01T00:00:00"/>
    <n v="4"/>
    <x v="9"/>
    <x v="1"/>
    <d v="2019-01-04T00:00:00"/>
    <s v="NA/KA/NK/HU/LU/03"/>
    <x v="0"/>
    <n v="17"/>
  </r>
  <r>
    <s v="Week 38"/>
    <s v="Northern"/>
    <s v="Nasarawa"/>
    <s v="Karu"/>
    <s v="Karu"/>
    <s v="Angwan Tiv"/>
    <x v="0"/>
    <s v="Cluster"/>
    <s v="Walk-in Counseling"/>
    <s v="NA'OMI YINA"/>
    <d v="2019-04-01T00:00:00"/>
    <n v="4"/>
    <x v="9"/>
    <x v="1"/>
    <d v="2019-01-04T00:00:00"/>
    <s v="NA/KA/NK/NA/ES/01"/>
    <x v="0"/>
    <n v="18"/>
  </r>
  <r>
    <s v="Week 38"/>
    <s v="Northern"/>
    <s v="Nasarawa"/>
    <s v="Karu"/>
    <s v="Karu"/>
    <s v="Mararaba Gurku"/>
    <x v="1"/>
    <s v="Cluster +"/>
    <s v="Walk-in Counseling"/>
    <s v="AISHA BUHARI"/>
    <d v="2019-02-01T00:00:00"/>
    <n v="2"/>
    <x v="9"/>
    <x v="1"/>
    <d v="2019-01-02T00:00:00"/>
    <s v="NA/KA/MA/AI/HA/01"/>
    <x v="0"/>
    <n v="18"/>
  </r>
  <r>
    <s v="Week 39"/>
    <s v="Northern"/>
    <s v="Nasarawa"/>
    <s v="Karu"/>
    <s v="Karu"/>
    <s v="Mararaba Gurku"/>
    <x v="1"/>
    <s v="Cluster +"/>
    <s v="Walk-in Counseling"/>
    <s v="MARYAM HARIS"/>
    <d v="2019-07-01T00:00:00"/>
    <n v="7"/>
    <x v="9"/>
    <x v="1"/>
    <d v="2019-01-07T00:00:00"/>
    <s v="NA/KA/MA/MA/KA/02"/>
    <x v="0"/>
    <n v="19"/>
  </r>
  <r>
    <s v="Week 39"/>
    <s v="Northern"/>
    <s v="Nasarawa"/>
    <s v="Karu"/>
    <s v="Karu"/>
    <s v="Angwan Tiv"/>
    <x v="0"/>
    <s v="Cluster"/>
    <s v="Walk-in Counseling"/>
    <s v="JEMILA OWOLONI"/>
    <d v="2019-07-01T00:00:00"/>
    <n v="7"/>
    <x v="9"/>
    <x v="1"/>
    <d v="2019-01-07T00:00:00"/>
    <s v="NA/KA/NK/JE/OM/02"/>
    <x v="0"/>
    <n v="16"/>
  </r>
  <r>
    <s v="Week 39"/>
    <s v="Northern"/>
    <s v="Nasarawa"/>
    <s v="Karu"/>
    <s v="Karu"/>
    <s v="Angwan Tiv"/>
    <x v="0"/>
    <s v="Cluster"/>
    <s v="Walk-in Counseling"/>
    <s v="SUWAIBA SAUKI"/>
    <d v="2019-07-01T00:00:00"/>
    <n v="7"/>
    <x v="9"/>
    <x v="1"/>
    <d v="2019-01-07T00:00:00"/>
    <s v="NA/KA/NK/SU/NA/07"/>
    <x v="0"/>
    <n v="19"/>
  </r>
  <r>
    <s v="Week 39"/>
    <s v="Northern"/>
    <s v="Nasarawa"/>
    <s v="Karu"/>
    <s v="Karu"/>
    <s v="Masaka"/>
    <x v="2"/>
    <s v="Reach Out"/>
    <s v="Walk-in Counseling"/>
    <s v="BADARIYA YUSUF"/>
    <d v="2019-08-01T00:00:00"/>
    <n v="8"/>
    <x v="9"/>
    <x v="1"/>
    <d v="2019-01-08T00:00:00"/>
    <s v="NA/KA/MS/BA/HA/01"/>
    <x v="0"/>
    <n v="17"/>
  </r>
  <r>
    <s v="Week 39"/>
    <s v="Northern"/>
    <s v="Nasarawa"/>
    <s v="Karu"/>
    <s v="Karu"/>
    <s v="Masaka"/>
    <x v="2"/>
    <s v="Reach Out"/>
    <s v="Walk-in Counseling"/>
    <s v="BLESSING ONUCH"/>
    <d v="2019-08-01T00:00:00"/>
    <n v="8"/>
    <x v="9"/>
    <x v="1"/>
    <d v="2019-01-08T00:00:00"/>
    <s v="NA/KA/MS/BL/QU/05"/>
    <x v="0"/>
    <n v="18"/>
  </r>
  <r>
    <s v="Week 39"/>
    <s v="Northern"/>
    <s v="Nasarawa"/>
    <s v="Karu"/>
    <s v="Karu"/>
    <s v="Masaka"/>
    <x v="2"/>
    <s v="Reach Out"/>
    <s v="Walk-in Counseling"/>
    <s v="JOY MATHEW"/>
    <d v="2019-08-01T00:00:00"/>
    <n v="8"/>
    <x v="9"/>
    <x v="1"/>
    <d v="2019-01-08T00:00:00"/>
    <s v="NA/KA/MS/JO/FL/02"/>
    <x v="0"/>
    <n v="18"/>
  </r>
  <r>
    <s v="Week 39"/>
    <s v="Northern"/>
    <s v="Nasarawa"/>
    <s v="Karu"/>
    <s v="Karu"/>
    <s v="Masaka"/>
    <x v="2"/>
    <s v="Reach Out"/>
    <s v="Walk-in Counseling"/>
    <s v="FAVOUR JAMES"/>
    <d v="2019-08-01T00:00:00"/>
    <n v="8"/>
    <x v="9"/>
    <x v="1"/>
    <d v="2019-01-08T00:00:00"/>
    <s v="NA/KA/MS/FA/JE/06"/>
    <x v="0"/>
    <n v="17"/>
  </r>
  <r>
    <s v="Week 39"/>
    <s v="Northern"/>
    <s v="Nasarawa"/>
    <s v="Karu"/>
    <s v="Karu"/>
    <s v="Masaka"/>
    <x v="2"/>
    <s v="Reach Out"/>
    <s v="Walk-in Counseling"/>
    <s v="LARABA JOSEPH"/>
    <d v="2019-08-01T00:00:00"/>
    <n v="8"/>
    <x v="9"/>
    <x v="1"/>
    <d v="2019-01-08T00:00:00"/>
    <s v="NA/KA/MS/LA/HA/08"/>
    <x v="0"/>
    <n v="17"/>
  </r>
  <r>
    <s v="Week 39"/>
    <s v="Northern"/>
    <s v="Nasarawa"/>
    <s v="Karu"/>
    <s v="Karu"/>
    <s v="Masaka"/>
    <x v="2"/>
    <s v="Reach Out"/>
    <s v="Walk-in Counseling"/>
    <s v="PRISCILLA DANLAMI"/>
    <d v="2019-08-01T00:00:00"/>
    <n v="8"/>
    <x v="9"/>
    <x v="1"/>
    <d v="2019-01-08T00:00:00"/>
    <s v="NA/KA/MS/PR/RU/03"/>
    <x v="0"/>
    <n v="18"/>
  </r>
  <r>
    <s v="Week 39"/>
    <s v="Northern"/>
    <s v="Nasarawa"/>
    <s v="Karu"/>
    <s v="Karu"/>
    <s v="Masaka"/>
    <x v="2"/>
    <s v="Reach Out"/>
    <s v="Walk-in Counseling"/>
    <s v="GIFT IBE"/>
    <d v="2019-08-01T00:00:00"/>
    <n v="8"/>
    <x v="9"/>
    <x v="1"/>
    <d v="2019-01-08T00:00:00"/>
    <s v="NA/KA/MS/GI/GO/01"/>
    <x v="0"/>
    <n v="19"/>
  </r>
  <r>
    <s v="Week 39"/>
    <s v="Northern"/>
    <s v="Nasarawa"/>
    <s v="Karu"/>
    <s v="Karu"/>
    <s v="Masaka"/>
    <x v="2"/>
    <s v="Reach Out"/>
    <s v="Walk-in Counseling"/>
    <s v="LAMI MOSES"/>
    <d v="2019-08-01T00:00:00"/>
    <n v="8"/>
    <x v="9"/>
    <x v="1"/>
    <d v="2019-01-08T00:00:00"/>
    <s v="NA/KA/MS/LA/TA/05"/>
    <x v="0"/>
    <n v="18"/>
  </r>
  <r>
    <s v="Week 39"/>
    <s v="Northern"/>
    <s v="Nasarawa"/>
    <s v="Karu"/>
    <s v="Karu"/>
    <s v="Masaka"/>
    <x v="2"/>
    <s v="Reach Out"/>
    <s v="Walk-in Counseling"/>
    <s v="SADIYA AMAYA"/>
    <d v="2019-08-01T00:00:00"/>
    <n v="8"/>
    <x v="9"/>
    <x v="1"/>
    <d v="2019-01-08T00:00:00"/>
    <s v="NA/KA/MS/SA/MU/04"/>
    <x v="0"/>
    <n v="19"/>
  </r>
  <r>
    <s v="Week 39"/>
    <s v="Northern"/>
    <s v="Nasarawa"/>
    <s v="Karu"/>
    <s v="Karu"/>
    <s v="Masaka"/>
    <x v="2"/>
    <s v="Reach Out"/>
    <s v="Walk-in Counseling"/>
    <s v="CHARITY OCHE"/>
    <d v="2019-08-01T00:00:00"/>
    <n v="8"/>
    <x v="9"/>
    <x v="1"/>
    <d v="2019-01-08T00:00:00"/>
    <s v="NA/KA/MS/CH/AD/02"/>
    <x v="0"/>
    <n v="18"/>
  </r>
  <r>
    <s v="Week 39"/>
    <s v="Northern"/>
    <s v="Nasarawa"/>
    <s v="Karu"/>
    <s v="Karu"/>
    <s v="Masaka"/>
    <x v="2"/>
    <s v="Reach Out"/>
    <s v="Walk-in Counseling"/>
    <s v="RUTH ADAMS"/>
    <d v="2019-08-01T00:00:00"/>
    <n v="8"/>
    <x v="9"/>
    <x v="1"/>
    <d v="2019-01-08T00:00:00"/>
    <s v="NA/KA/MS/RU/SH/04"/>
    <x v="0"/>
    <n v="16"/>
  </r>
  <r>
    <s v="Week 39"/>
    <s v="Northern"/>
    <s v="Nasarawa"/>
    <s v="Karu"/>
    <s v="Karu"/>
    <s v="Masaka"/>
    <x v="2"/>
    <s v="Reach Out"/>
    <s v="Walk-in Counseling"/>
    <s v="LINDA YAKUBU"/>
    <d v="2019-08-01T00:00:00"/>
    <n v="8"/>
    <x v="9"/>
    <x v="1"/>
    <d v="2019-01-08T00:00:00"/>
    <s v="NA/KA/MS/LI/ZI/02"/>
    <x v="0"/>
    <n v="17"/>
  </r>
  <r>
    <s v="Week 39"/>
    <s v="Northern"/>
    <s v="Nasarawa"/>
    <s v="Karu"/>
    <s v="Karu"/>
    <s v="Masaka"/>
    <x v="2"/>
    <s v="Reach Out"/>
    <s v="Walk-in Counseling"/>
    <s v="JOY HENRY"/>
    <d v="2019-09-01T00:00:00"/>
    <n v="9"/>
    <x v="9"/>
    <x v="1"/>
    <d v="2019-01-09T00:00:00"/>
    <s v="NA/KA/MS/JO/LA/06"/>
    <x v="0"/>
    <n v="18"/>
  </r>
  <r>
    <s v="Week 39"/>
    <s v="Northern"/>
    <s v="Nasarawa"/>
    <s v="Karu"/>
    <s v="Karu"/>
    <s v="Mararaba Gurku"/>
    <x v="1"/>
    <s v="Cluster +"/>
    <s v="Walk-in Counseling"/>
    <s v="FATIMA ALI"/>
    <d v="2019-10-01T00:00:00"/>
    <n v="10"/>
    <x v="9"/>
    <x v="1"/>
    <d v="2019-01-10T00:00:00"/>
    <s v="NA/KA/MA/FA/AI/03"/>
    <x v="0"/>
    <n v="18"/>
  </r>
  <r>
    <s v="Week 39"/>
    <s v="Northern"/>
    <s v="Nasarawa"/>
    <s v="Karu"/>
    <s v="Karu"/>
    <s v="Angwan Tiv"/>
    <x v="0"/>
    <s v="Cluster"/>
    <s v="Walk-in Counseling"/>
    <s v="RACHEAL LUKA"/>
    <d v="2019-10-01T00:00:00"/>
    <n v="10"/>
    <x v="9"/>
    <x v="1"/>
    <d v="2019-01-10T00:00:00"/>
    <s v="NA/KA/NK/RA/SA/01"/>
    <x v="0"/>
    <n v="18"/>
  </r>
  <r>
    <s v="Week 39"/>
    <s v="Northern"/>
    <s v="Nasarawa"/>
    <s v="Karu"/>
    <s v="Karu"/>
    <s v="Mararaba Gurku"/>
    <x v="1"/>
    <s v="Cluster +"/>
    <s v="Matasa Matan Arewa"/>
    <s v="SAFIYA HALILU"/>
    <d v="2019-11-01T00:00:00"/>
    <n v="11"/>
    <x v="9"/>
    <x v="1"/>
    <d v="2019-01-11T00:00:00"/>
    <s v="NA/KA/MA/SA/MA/03"/>
    <x v="2"/>
    <n v="18"/>
  </r>
  <r>
    <s v="Week 39"/>
    <s v="Northern"/>
    <s v="Nasarawa"/>
    <s v="Karu"/>
    <s v="Karu"/>
    <s v="Mararaba Gurku"/>
    <x v="1"/>
    <s v="Cluster +"/>
    <s v="Matasa Matan Arewa"/>
    <s v="HAFSAT SALEH"/>
    <d v="2019-11-01T00:00:00"/>
    <n v="11"/>
    <x v="9"/>
    <x v="1"/>
    <d v="2019-01-11T00:00:00"/>
    <s v="NA/KA/MA/HA/ZA/01"/>
    <x v="2"/>
    <n v="18"/>
  </r>
  <r>
    <s v="Week 39"/>
    <s v="Northern"/>
    <s v="Nasarawa"/>
    <s v="Karu"/>
    <s v="Karu"/>
    <s v="Mararaba Gurku"/>
    <x v="1"/>
    <s v="Cluster +"/>
    <s v="Matasa Matan Arewa"/>
    <s v="HALIMA BASHIR"/>
    <d v="2019-11-01T00:00:00"/>
    <n v="11"/>
    <x v="9"/>
    <x v="1"/>
    <d v="2019-01-11T00:00:00"/>
    <s v="NA/KA/MA/HA/TA/05"/>
    <x v="2"/>
    <n v="19"/>
  </r>
  <r>
    <s v="Week 39"/>
    <s v="Northern"/>
    <s v="Nasarawa"/>
    <s v="Karu"/>
    <s v="Karu"/>
    <s v="Mararaba Gurku"/>
    <x v="1"/>
    <s v="Cluster +"/>
    <s v="Matasa Matan Arewa"/>
    <s v="MARYAM RASHEED"/>
    <d v="2019-11-01T00:00:00"/>
    <n v="11"/>
    <x v="9"/>
    <x v="1"/>
    <d v="2019-01-11T00:00:00"/>
    <s v="NA/KA/MA/MA/JA/02"/>
    <x v="2"/>
    <n v="19"/>
  </r>
  <r>
    <s v="Week 39"/>
    <s v="Northern"/>
    <s v="Nasarawa"/>
    <s v="Karu"/>
    <s v="Karu"/>
    <s v="Mararaba Gurku"/>
    <x v="1"/>
    <s v="Cluster +"/>
    <s v="Matasa Matan Arewa"/>
    <s v="AISHA RIDWAN"/>
    <d v="2019-11-01T00:00:00"/>
    <n v="11"/>
    <x v="9"/>
    <x v="1"/>
    <d v="2019-01-11T00:00:00"/>
    <s v="NA/KA/MA/AI/HA/07"/>
    <x v="2"/>
    <n v="18"/>
  </r>
  <r>
    <s v="Week 39"/>
    <s v="Northern"/>
    <s v="Nasarawa"/>
    <s v="Karu"/>
    <s v="Karu"/>
    <s v="Mararaba Gurku"/>
    <x v="1"/>
    <s v="Cluster +"/>
    <s v="Matasa Matan Arewa"/>
    <s v="JUMMAI SANI"/>
    <d v="2019-11-01T00:00:00"/>
    <n v="11"/>
    <x v="9"/>
    <x v="1"/>
    <d v="2019-01-11T00:00:00"/>
    <s v="NA/KA/MA/JU/SA/04"/>
    <x v="2"/>
    <n v="19"/>
  </r>
  <r>
    <s v="Week 39"/>
    <s v="Northern"/>
    <s v="Nasarawa"/>
    <s v="Karu"/>
    <s v="Karu"/>
    <s v="Mararaba Gurku"/>
    <x v="1"/>
    <s v="Cluster +"/>
    <s v="Matasa Matan Arewa"/>
    <s v="SUMMAYYA UMAR"/>
    <d v="2019-11-01T00:00:00"/>
    <n v="11"/>
    <x v="9"/>
    <x v="1"/>
    <d v="2019-01-11T00:00:00"/>
    <s v="NA/KA/MA/SU/KH/04"/>
    <x v="2"/>
    <n v="18"/>
  </r>
  <r>
    <s v="Week 39"/>
    <s v="Northern"/>
    <s v="Nasarawa"/>
    <s v="Karu"/>
    <s v="Karu"/>
    <s v="Mararaba Gurku"/>
    <x v="1"/>
    <s v="Cluster +"/>
    <s v="Matasa Matan Arewa"/>
    <s v="YASIRA MUSA"/>
    <d v="2019-11-01T00:00:00"/>
    <n v="11"/>
    <x v="9"/>
    <x v="1"/>
    <d v="2019-01-11T00:00:00"/>
    <s v="NA/KA/MA/YA/LA/03"/>
    <x v="2"/>
    <n v="19"/>
  </r>
  <r>
    <s v="Week 39"/>
    <s v="Northern"/>
    <s v="Nasarawa"/>
    <s v="Karu"/>
    <s v="Karu"/>
    <s v="Mararaba Gurku"/>
    <x v="1"/>
    <s v="Cluster +"/>
    <s v="Matasa Matan Arewa"/>
    <s v="JAMILA YUSUF"/>
    <d v="2019-11-01T00:00:00"/>
    <n v="11"/>
    <x v="9"/>
    <x v="1"/>
    <d v="2019-01-11T00:00:00"/>
    <s v="NA/KA/MA/JA/MA/06"/>
    <x v="2"/>
    <n v="19"/>
  </r>
  <r>
    <s v="Week 39"/>
    <s v="Northern"/>
    <s v="Nasarawa"/>
    <s v="Karu"/>
    <s v="Karu"/>
    <s v="Mararaba Gurku"/>
    <x v="1"/>
    <s v="Cluster +"/>
    <s v="Matasa Matan Arewa"/>
    <s v="TALATU USMAN"/>
    <d v="2019-11-01T00:00:00"/>
    <n v="11"/>
    <x v="9"/>
    <x v="1"/>
    <d v="2019-01-11T00:00:00"/>
    <s v="NA/KA/MA/TA/JU/03"/>
    <x v="2"/>
    <n v="19"/>
  </r>
  <r>
    <s v="Week 39"/>
    <s v="Northern"/>
    <s v="Nasarawa"/>
    <s v="Karu"/>
    <s v="Karu"/>
    <s v="Mararaba Gurku"/>
    <x v="1"/>
    <s v="Cluster +"/>
    <s v="Matasa Matan Arewa"/>
    <s v="FATIMA ALIYU"/>
    <d v="2019-11-01T00:00:00"/>
    <n v="11"/>
    <x v="9"/>
    <x v="1"/>
    <d v="2019-01-11T00:00:00"/>
    <s v="NA/KA/MA/FA/KH/02"/>
    <x v="2"/>
    <n v="19"/>
  </r>
  <r>
    <s v="Week 39"/>
    <s v="Northern"/>
    <s v="Nasarawa"/>
    <s v="Karu"/>
    <s v="Karu"/>
    <s v="Mararaba Gurku"/>
    <x v="1"/>
    <s v="Cluster +"/>
    <s v="Matasa Matan Arewa"/>
    <s v="AISHA ABBAS"/>
    <d v="2019-11-01T00:00:00"/>
    <n v="11"/>
    <x v="9"/>
    <x v="1"/>
    <d v="2019-01-11T00:00:00"/>
    <s v="NA/KA/MA/AI/AM/09"/>
    <x v="2"/>
    <n v="18"/>
  </r>
  <r>
    <s v="Week 39"/>
    <s v="Northern"/>
    <s v="Nasarawa"/>
    <s v="Karu"/>
    <s v="Karu"/>
    <s v="Mararaba Gurku"/>
    <x v="1"/>
    <s v="Cluster +"/>
    <s v="Matasa Matan Arewa"/>
    <s v="HADIZA ABDULLAHI"/>
    <d v="2019-11-01T00:00:00"/>
    <n v="11"/>
    <x v="9"/>
    <x v="1"/>
    <d v="2019-01-11T00:00:00"/>
    <s v="NA/KA/MA/HA/AI/05"/>
    <x v="2"/>
    <n v="19"/>
  </r>
  <r>
    <s v="Week 39"/>
    <s v="Northern"/>
    <s v="Nasarawa"/>
    <s v="Karu"/>
    <s v="Karu"/>
    <s v="Mararaba Gurku"/>
    <x v="1"/>
    <s v="Cluster +"/>
    <s v="Matasa Matan Arewa"/>
    <s v="FATIMA SADAM"/>
    <d v="2019-11-01T00:00:00"/>
    <n v="11"/>
    <x v="9"/>
    <x v="1"/>
    <d v="2019-01-11T00:00:00"/>
    <s v="NA/KA/MA/FA/SU/06"/>
    <x v="2"/>
    <n v="18"/>
  </r>
  <r>
    <s v="Week 39"/>
    <s v="Northern"/>
    <s v="Nasarawa"/>
    <s v="Karu"/>
    <s v="Karu"/>
    <s v="Mararaba Gurku"/>
    <x v="1"/>
    <s v="Cluster +"/>
    <s v="Matasa Matan Arewa"/>
    <s v="SA'ADATU ILIYASU"/>
    <d v="2019-11-01T00:00:00"/>
    <n v="11"/>
    <x v="9"/>
    <x v="1"/>
    <d v="2019-01-11T00:00:00"/>
    <s v="NA/KA/MA/SA/SH/04"/>
    <x v="2"/>
    <n v="18"/>
  </r>
  <r>
    <s v="Week 39"/>
    <s v="Northern"/>
    <s v="Nasarawa"/>
    <s v="Karu"/>
    <s v="Karu"/>
    <s v="Mararaba Gurku"/>
    <x v="1"/>
    <s v="Cluster +"/>
    <s v="Matasa Matan Arewa"/>
    <s v="SHAMSIYA GIMBA"/>
    <d v="2019-11-01T00:00:00"/>
    <n v="11"/>
    <x v="9"/>
    <x v="1"/>
    <d v="2019-01-11T00:00:00"/>
    <s v="NA/KA/MA/SH/KH/05"/>
    <x v="2"/>
    <n v="19"/>
  </r>
  <r>
    <s v="Week 39"/>
    <s v="Northern"/>
    <s v="Nasarawa"/>
    <s v="Karu"/>
    <s v="Karu"/>
    <s v="Mararaba Gurku"/>
    <x v="1"/>
    <s v="Cluster +"/>
    <s v="Matasa Matan Arewa"/>
    <s v="HARIRA SADIQ"/>
    <d v="2019-11-01T00:00:00"/>
    <n v="11"/>
    <x v="9"/>
    <x v="1"/>
    <d v="2019-01-11T00:00:00"/>
    <s v="NA/KA/MA/HA/HA/07"/>
    <x v="2"/>
    <n v="19"/>
  </r>
  <r>
    <s v="Week 39"/>
    <s v="Northern"/>
    <s v="Nasarawa"/>
    <s v="Karu"/>
    <s v="Karu"/>
    <s v="Mararaba Gurku"/>
    <x v="1"/>
    <s v="Cluster +"/>
    <s v="Matasa Matan Arewa"/>
    <s v="ZUWAIRA HASSAN"/>
    <d v="2019-11-01T00:00:00"/>
    <n v="11"/>
    <x v="9"/>
    <x v="1"/>
    <d v="2019-01-11T00:00:00"/>
    <s v="NA/KA/MA/ZU/FA/03"/>
    <x v="2"/>
    <n v="19"/>
  </r>
  <r>
    <s v="Week 39"/>
    <s v="Northern"/>
    <s v="Nasarawa"/>
    <s v="Karu"/>
    <s v="Karu"/>
    <s v="Mararaba Gurku"/>
    <x v="1"/>
    <s v="Cluster +"/>
    <s v="Matasa Matan Arewa"/>
    <s v="HADIZA HASSAN"/>
    <d v="2019-11-01T00:00:00"/>
    <n v="11"/>
    <x v="9"/>
    <x v="1"/>
    <d v="2019-01-11T00:00:00"/>
    <s v="NA/KA/MA/HA/RA/03"/>
    <x v="2"/>
    <n v="18"/>
  </r>
  <r>
    <s v="Week 39"/>
    <s v="Northern"/>
    <s v="Nasarawa"/>
    <s v="Karu"/>
    <s v="Karu"/>
    <s v="Mararaba Gurku"/>
    <x v="1"/>
    <s v="Cluster +"/>
    <s v="Matasa Matan Arewa"/>
    <s v="RAKIYA ALIYU"/>
    <d v="2019-11-01T00:00:00"/>
    <n v="11"/>
    <x v="9"/>
    <x v="1"/>
    <d v="2019-01-11T00:00:00"/>
    <s v="NA/KA/MA/RA/FA/08"/>
    <x v="2"/>
    <n v="19"/>
  </r>
  <r>
    <s v="Week 39"/>
    <s v="Northern"/>
    <s v="Nasarawa"/>
    <s v="Karu"/>
    <s v="Karu"/>
    <s v="Mararaba Gurku"/>
    <x v="1"/>
    <s v="Cluster +"/>
    <s v="Matasa Matan Arewa"/>
    <s v="HABIBA YAHAYA"/>
    <d v="2019-11-01T00:00:00"/>
    <n v="11"/>
    <x v="9"/>
    <x v="1"/>
    <d v="2019-01-11T00:00:00"/>
    <s v="NA/KA/MA/HA/AI/07"/>
    <x v="2"/>
    <n v="19"/>
  </r>
  <r>
    <s v="Week 40"/>
    <s v="Northern"/>
    <s v="Nasarawa"/>
    <s v="Karu"/>
    <s v="Karu"/>
    <s v="Mararaba Gurku"/>
    <x v="1"/>
    <s v="Cluster +"/>
    <s v="Walk-in Counseling"/>
    <s v="SADIYA MUTARI"/>
    <s v="15/01/2019"/>
    <n v="15"/>
    <x v="9"/>
    <x v="1"/>
    <d v="2019-01-15T00:00:00"/>
    <s v="NA/KA/MA/SA/RA/01"/>
    <x v="0"/>
    <n v="19"/>
  </r>
  <r>
    <s v="Week 40"/>
    <s v="Northern"/>
    <s v="Nasarawa"/>
    <s v="Karu"/>
    <s v="Karu"/>
    <s v="Mararaba Gurku"/>
    <x v="1"/>
    <s v="Cluster +"/>
    <s v="Walk-in Counseling"/>
    <s v="KAITUMI HABILA"/>
    <s v="15/01/2019"/>
    <n v="15"/>
    <x v="9"/>
    <x v="1"/>
    <d v="2019-01-15T00:00:00"/>
    <s v="NA/KA/MA/KA/AN/04"/>
    <x v="0"/>
    <n v="18"/>
  </r>
  <r>
    <s v="Week 40"/>
    <s v="Northern"/>
    <s v="Nasarawa"/>
    <s v="Karu"/>
    <s v="Karu"/>
    <s v="Angwan Tiv"/>
    <x v="0"/>
    <s v="Cluster"/>
    <s v="Walk-in Counseling"/>
    <s v="MUNIDANG PETER"/>
    <s v="15/01/2019"/>
    <n v="15"/>
    <x v="9"/>
    <x v="1"/>
    <d v="2019-01-15T00:00:00"/>
    <s v="NA/KA/NK/MU/NA/02"/>
    <x v="0"/>
    <n v="18"/>
  </r>
  <r>
    <s v="Week 40"/>
    <s v="Northern"/>
    <s v="Nasarawa"/>
    <s v="Karu"/>
    <s v="Karu"/>
    <s v="Angwan Tiv"/>
    <x v="0"/>
    <s v="Cluster"/>
    <s v="Walk-in Counseling"/>
    <s v="VICTORIA BISALA"/>
    <s v="15/01/2019"/>
    <n v="15"/>
    <x v="9"/>
    <x v="1"/>
    <d v="2019-01-15T00:00:00"/>
    <s v="NA/KA/NK/VI/MO/03"/>
    <x v="0"/>
    <n v="19"/>
  </r>
  <r>
    <s v="Week 40"/>
    <s v="Northern"/>
    <s v="Nasarawa"/>
    <s v="Karu"/>
    <s v="Karu"/>
    <s v="Mararaba Gurku"/>
    <x v="1"/>
    <s v="Cluster +"/>
    <s v="Walk-in Counseling"/>
    <s v="JUMMAI DANLADI"/>
    <s v="16/01/2019"/>
    <n v="16"/>
    <x v="9"/>
    <x v="1"/>
    <d v="2019-01-16T00:00:00"/>
    <s v="NA/KA/MA/JU/SA/06"/>
    <x v="0"/>
    <n v="19"/>
  </r>
  <r>
    <s v="Week 40"/>
    <s v="Northern"/>
    <s v="Nasarawa"/>
    <s v="Karu"/>
    <s v="Karu"/>
    <s v="Mararaba Gurku"/>
    <x v="1"/>
    <s v="Cluster +"/>
    <s v="Walk-in Counseling"/>
    <s v="NANCY AUTA"/>
    <s v="16/01/2019"/>
    <n v="16"/>
    <x v="9"/>
    <x v="1"/>
    <d v="2019-01-16T00:00:00"/>
    <s v="NA/KA/MA/NA/KU/04"/>
    <x v="0"/>
    <n v="19"/>
  </r>
  <r>
    <s v="Week 40"/>
    <s v="Northern"/>
    <s v="Nasarawa"/>
    <s v="Karu"/>
    <s v="Karu"/>
    <s v="Mararaba Gurku"/>
    <x v="1"/>
    <s v="Cluster +"/>
    <s v="Walk-in Counseling"/>
    <s v="BASIRA ISMAIL"/>
    <s v="17/01/2019"/>
    <n v="17"/>
    <x v="9"/>
    <x v="1"/>
    <d v="2019-01-17T00:00:00"/>
    <s v="NA/KA/MA/BA/BI/07"/>
    <x v="0"/>
    <n v="19"/>
  </r>
  <r>
    <s v="Week 40"/>
    <s v="Northern"/>
    <s v="Nasarawa"/>
    <s v="Karu"/>
    <s v="Karu"/>
    <s v="Mararaba Gurku"/>
    <x v="1"/>
    <s v="Cluster +"/>
    <s v="Walk-in Counseling"/>
    <s v="ILHANATU RAZAK"/>
    <s v="17/01/2019"/>
    <n v="17"/>
    <x v="9"/>
    <x v="1"/>
    <d v="2019-01-17T00:00:00"/>
    <s v="NA/KA/MA/IL/SE/02"/>
    <x v="0"/>
    <n v="19"/>
  </r>
  <r>
    <s v="Week 40"/>
    <s v="Northern"/>
    <s v="Nasarawa"/>
    <s v="Karu"/>
    <s v="Karu"/>
    <s v="Mararaba Gurku"/>
    <x v="1"/>
    <s v="Cluster +"/>
    <s v="Walk-in Counseling"/>
    <s v="RAMATU ABDULRAHMAN"/>
    <s v="17/01/2019"/>
    <n v="17"/>
    <x v="9"/>
    <x v="1"/>
    <d v="2019-01-17T00:00:00"/>
    <s v="NA/KA/MA/RA/KH/01"/>
    <x v="0"/>
    <n v="18"/>
  </r>
  <r>
    <s v="Week 40"/>
    <s v="Northern"/>
    <s v="Nasarawa"/>
    <s v="Karu"/>
    <s v="Karu"/>
    <s v="Mararaba Gurku"/>
    <x v="1"/>
    <s v="Cluster +"/>
    <s v="Walk-in Counseling"/>
    <s v="TALATU INUSA"/>
    <s v="18/01/2019"/>
    <n v="18"/>
    <x v="9"/>
    <x v="1"/>
    <d v="2019-01-18T00:00:00"/>
    <s v="NA/KA/MA/TA/SA/03"/>
    <x v="0"/>
    <n v="19"/>
  </r>
  <r>
    <s v="Week 40"/>
    <s v="Northern"/>
    <s v="Nasarawa"/>
    <s v="Karu"/>
    <s v="Karu"/>
    <s v="Mararaba Gurku"/>
    <x v="1"/>
    <s v="Cluster +"/>
    <s v="Walk-in Counseling"/>
    <s v="LARABA ISHAKU"/>
    <s v="18/01/2019"/>
    <n v="18"/>
    <x v="9"/>
    <x v="1"/>
    <d v="2019-01-18T00:00:00"/>
    <s v="NA/KA/MA/LA/HA/09"/>
    <x v="0"/>
    <n v="18"/>
  </r>
  <r>
    <s v="Week 40"/>
    <s v="Northern"/>
    <s v="Nasarawa"/>
    <s v="Karu"/>
    <s v="Karu"/>
    <s v="Mararaba Gurku"/>
    <x v="1"/>
    <s v="Cluster +"/>
    <s v="Walk-in Counseling"/>
    <s v="JAMILA OSU"/>
    <s v="18/01/2019"/>
    <n v="18"/>
    <x v="9"/>
    <x v="1"/>
    <d v="2019-01-18T00:00:00"/>
    <s v="NA/KA/MA/JA/SH/10"/>
    <x v="0"/>
    <n v="17"/>
  </r>
  <r>
    <s v="Week 40"/>
    <s v="Northern"/>
    <s v="Nasarawa"/>
    <s v="Karu"/>
    <s v="Karu"/>
    <s v="Mararaba Gurku"/>
    <x v="1"/>
    <s v="Cluster +"/>
    <s v="Walk-in Counseling"/>
    <s v="SARAH BINA"/>
    <s v="18/01/2019"/>
    <n v="18"/>
    <x v="9"/>
    <x v="1"/>
    <d v="2019-01-18T00:00:00"/>
    <s v="NA/KA/MA/SA/VE/05"/>
    <x v="0"/>
    <n v="19"/>
  </r>
  <r>
    <s v="Week 40"/>
    <s v="Northern"/>
    <s v="Nasarawa"/>
    <s v="Karu"/>
    <s v="Karu"/>
    <s v="Mararaba Gurku"/>
    <x v="1"/>
    <s v="Cluster +"/>
    <s v="Walk-in Counseling"/>
    <s v="HAFSAT DANASABE"/>
    <s v="18/01/2019"/>
    <n v="18"/>
    <x v="9"/>
    <x v="1"/>
    <d v="2019-01-18T00:00:00"/>
    <s v="NA/KA/MA/HA/MA/03"/>
    <x v="0"/>
    <n v="18"/>
  </r>
  <r>
    <s v="Week 40"/>
    <s v="Northern"/>
    <s v="Nasarawa"/>
    <s v="Karu"/>
    <s v="Karu"/>
    <s v="Mararaba Gurku"/>
    <x v="1"/>
    <s v="Cluster +"/>
    <s v="Walk-in Counseling"/>
    <s v="SIKIRATU JAMILU"/>
    <s v="18/01/2019"/>
    <n v="18"/>
    <x v="9"/>
    <x v="1"/>
    <d v="2019-01-18T00:00:00"/>
    <s v="NA/KA/MA/SI/JU/04"/>
    <x v="0"/>
    <n v="18"/>
  </r>
  <r>
    <s v="Week 40"/>
    <s v="Northern"/>
    <s v="Nasarawa"/>
    <s v="Karu"/>
    <s v="Karu"/>
    <s v="Mararaba Gurku"/>
    <x v="1"/>
    <s v="Cluster +"/>
    <s v="Walk-in Counseling"/>
    <s v="SARATU MUSA"/>
    <s v="18/01/2019"/>
    <n v="18"/>
    <x v="9"/>
    <x v="1"/>
    <d v="2019-01-18T00:00:00"/>
    <s v="NA/KA/MA/SA/RE/06"/>
    <x v="0"/>
    <n v="17"/>
  </r>
  <r>
    <s v="Week 40"/>
    <s v="Northern"/>
    <s v="Nasarawa"/>
    <s v="Karu"/>
    <s v="Karu"/>
    <s v="Mararaba Gurku"/>
    <x v="1"/>
    <s v="Cluster +"/>
    <s v="Walk-in Counseling"/>
    <s v="AISHATU ZAKARI"/>
    <s v="18/01/2019"/>
    <n v="18"/>
    <x v="9"/>
    <x v="1"/>
    <d v="2019-01-18T00:00:00"/>
    <s v="NA/KA/MA/AI/HA/05"/>
    <x v="0"/>
    <n v="19"/>
  </r>
  <r>
    <s v="Week 40"/>
    <s v="Northern"/>
    <s v="Nasarawa"/>
    <s v="Karu"/>
    <s v="Karu"/>
    <s v="Mararaba Gurku"/>
    <x v="1"/>
    <s v="Cluster +"/>
    <s v="Walk-in Counseling"/>
    <s v="BASMA SAHID"/>
    <s v="18/01/2019"/>
    <n v="18"/>
    <x v="9"/>
    <x v="1"/>
    <d v="2019-01-18T00:00:00"/>
    <s v="NA/KA/MA/BA/AI/02"/>
    <x v="0"/>
    <n v="18"/>
  </r>
  <r>
    <s v="Week 40"/>
    <s v="Northern"/>
    <s v="Nasarawa"/>
    <s v="Karu"/>
    <s v="Karu"/>
    <s v="Mararaba Gurku"/>
    <x v="1"/>
    <s v="Cluster +"/>
    <s v="Walk-in Counseling"/>
    <s v="SA'ADATU IDRIS"/>
    <s v="18/01/2019"/>
    <n v="18"/>
    <x v="9"/>
    <x v="1"/>
    <d v="2019-01-18T00:00:00"/>
    <s v="NA/KA/MA/SA/SA/10"/>
    <x v="0"/>
    <n v="17"/>
  </r>
  <r>
    <s v="Week 40"/>
    <s v="Northern"/>
    <s v="Nasarawa"/>
    <s v="Karu"/>
    <s v="Karu"/>
    <s v="Mararaba Gurku"/>
    <x v="1"/>
    <s v="Cluster +"/>
    <s v="Walk-in Counseling"/>
    <s v="MUFIDA LAWAL"/>
    <s v="18/01/2019"/>
    <n v="18"/>
    <x v="9"/>
    <x v="1"/>
    <d v="2019-01-18T00:00:00"/>
    <s v="NA/KA/MA/MU/MA/06"/>
    <x v="0"/>
    <n v="18"/>
  </r>
  <r>
    <s v="Week 40"/>
    <s v="Northern"/>
    <s v="Nasarawa"/>
    <s v="Karu"/>
    <s v="Karu"/>
    <s v="Mararaba Gurku"/>
    <x v="1"/>
    <s v="Cluster +"/>
    <s v="Walk-in Counseling"/>
    <s v="AISHA SANI"/>
    <s v="18/01/2019"/>
    <n v="18"/>
    <x v="9"/>
    <x v="1"/>
    <d v="2019-01-18T00:00:00"/>
    <s v="NA/KA/MA/AI/KH/01"/>
    <x v="0"/>
    <n v="17"/>
  </r>
  <r>
    <s v="Week 40"/>
    <s v="Northern"/>
    <s v="Nasarawa"/>
    <s v="Karu"/>
    <s v="Karu"/>
    <s v="Mararaba Gurku"/>
    <x v="1"/>
    <s v="Cluster +"/>
    <s v="Walk-in Counseling"/>
    <s v="BILKISU AHMADU"/>
    <s v="18/01/2019"/>
    <n v="18"/>
    <x v="9"/>
    <x v="1"/>
    <d v="2019-01-18T00:00:00"/>
    <s v="NA/KA/MA/BI/BA/03"/>
    <x v="0"/>
    <n v="19"/>
  </r>
  <r>
    <s v="Week 40"/>
    <s v="Northern"/>
    <s v="Nasarawa"/>
    <s v="Karu"/>
    <s v="Karu"/>
    <s v="Mararaba Gurku"/>
    <x v="1"/>
    <s v="Cluster +"/>
    <s v="Matasa Matan Arewa"/>
    <s v="MARYAM IDRIS"/>
    <s v="19/01/2019"/>
    <n v="19"/>
    <x v="9"/>
    <x v="1"/>
    <d v="2019-01-19T00:00:00"/>
    <s v="NA/KA/MA/MA/HA/03"/>
    <x v="2"/>
    <n v="19"/>
  </r>
  <r>
    <s v="Week 40"/>
    <s v="Northern"/>
    <s v="Nasarawa"/>
    <s v="Karu"/>
    <s v="Karu"/>
    <s v="Mararaba Gurku"/>
    <x v="1"/>
    <s v="Cluster +"/>
    <s v="Matasa Matan Arewa"/>
    <s v="SAFIYA MOHAMMED"/>
    <s v="19/01/2019"/>
    <n v="19"/>
    <x v="9"/>
    <x v="1"/>
    <d v="2019-01-19T00:00:00"/>
    <s v="NA/KA/MA/SA/HA/02"/>
    <x v="2"/>
    <n v="18"/>
  </r>
  <r>
    <s v="Week 40"/>
    <s v="Northern"/>
    <s v="Nasarawa"/>
    <s v="Karu"/>
    <s v="Karu"/>
    <s v="Mararaba Gurku"/>
    <x v="1"/>
    <s v="Cluster +"/>
    <s v="Matasa Matan Arewa"/>
    <s v="HULAIRA ADAM"/>
    <s v="19/01/2019"/>
    <n v="19"/>
    <x v="9"/>
    <x v="1"/>
    <d v="2019-01-19T00:00:00"/>
    <s v="NA/KA/MA/HU/MA/04"/>
    <x v="2"/>
    <n v="18"/>
  </r>
  <r>
    <s v="Week 40"/>
    <s v="Northern"/>
    <s v="Nasarawa"/>
    <s v="Karu"/>
    <s v="Karu"/>
    <s v="Mararaba Gurku"/>
    <x v="1"/>
    <s v="Cluster +"/>
    <s v="Matasa Matan Arewa"/>
    <s v="HASSANA IDRIS"/>
    <s v="19/01/2019"/>
    <n v="19"/>
    <x v="9"/>
    <x v="1"/>
    <d v="2019-01-19T00:00:00"/>
    <s v="NA/KA/MA/HA/MA/10"/>
    <x v="2"/>
    <n v="19"/>
  </r>
  <r>
    <s v="Week 40"/>
    <s v="Northern"/>
    <s v="Nasarawa"/>
    <s v="Karu"/>
    <s v="Karu"/>
    <s v="Mararaba Gurku"/>
    <x v="1"/>
    <s v="Cluster +"/>
    <s v="Matasa Matan Arewa"/>
    <s v="NURATU ISMAIL"/>
    <s v="19/01/2019"/>
    <n v="19"/>
    <x v="9"/>
    <x v="1"/>
    <d v="2019-01-19T00:00:00"/>
    <s v="NA/KA/MA/NU/JA/07"/>
    <x v="2"/>
    <n v="17"/>
  </r>
  <r>
    <s v="Week 40"/>
    <s v="Northern"/>
    <s v="Nasarawa"/>
    <s v="Karu"/>
    <s v="Karu"/>
    <s v="Mararaba Gurku"/>
    <x v="1"/>
    <s v="Cluster +"/>
    <s v="Matasa Matan Arewa"/>
    <s v="ZUBAIDA USMAN"/>
    <s v="19/01/2019"/>
    <n v="19"/>
    <x v="9"/>
    <x v="1"/>
    <d v="2019-01-19T00:00:00"/>
    <s v="NA/KA/MA/ZU/FA/03"/>
    <x v="2"/>
    <n v="19"/>
  </r>
  <r>
    <s v="Week 40"/>
    <s v="Northern"/>
    <s v="Nasarawa"/>
    <s v="Karu"/>
    <s v="Karu"/>
    <s v="Mararaba Gurku"/>
    <x v="1"/>
    <s v="Cluster +"/>
    <s v="Matasa Matan Arewa"/>
    <s v="IKILIMA JAMIL"/>
    <s v="19/01/2019"/>
    <n v="19"/>
    <x v="9"/>
    <x v="1"/>
    <d v="2019-01-19T00:00:00"/>
    <s v="NA/KA/MA/IK/HA/09"/>
    <x v="2"/>
    <n v="19"/>
  </r>
  <r>
    <s v="Week 40"/>
    <s v="Northern"/>
    <s v="Nasarawa"/>
    <s v="Karu"/>
    <s v="Karu"/>
    <s v="Mararaba Gurku"/>
    <x v="1"/>
    <s v="Cluster +"/>
    <s v="Matasa Matan Arewa"/>
    <s v="YAHANAZU HAMISU"/>
    <s v="19/01/2019"/>
    <n v="19"/>
    <x v="9"/>
    <x v="1"/>
    <d v="2019-01-19T00:00:00"/>
    <s v="NA/KA/MA/YA/MA/02"/>
    <x v="2"/>
    <n v="19"/>
  </r>
  <r>
    <s v="Week 40"/>
    <s v="Northern"/>
    <s v="Nasarawa"/>
    <s v="Karu"/>
    <s v="Karu"/>
    <s v="Mararaba Gurku"/>
    <x v="1"/>
    <s v="Cluster +"/>
    <s v="Matasa Matan Arewa"/>
    <s v="SEKINATU ISAH"/>
    <s v="19/01/2019"/>
    <n v="19"/>
    <x v="9"/>
    <x v="1"/>
    <d v="2019-01-19T00:00:00"/>
    <s v="NA/KA/MA/SE/UM/10"/>
    <x v="2"/>
    <n v="17"/>
  </r>
  <r>
    <s v="Week 40"/>
    <s v="Northern"/>
    <s v="Nasarawa"/>
    <s v="Karu"/>
    <s v="Karu"/>
    <s v="Mararaba Gurku"/>
    <x v="1"/>
    <s v="Cluster +"/>
    <s v="Matasa Matan Arewa"/>
    <s v="FARIDA LAWAL"/>
    <s v="19/01/2019"/>
    <n v="19"/>
    <x v="9"/>
    <x v="1"/>
    <d v="2019-01-19T00:00:00"/>
    <s v="NA/KA/MA/FA/WA/04"/>
    <x v="2"/>
    <n v="18"/>
  </r>
  <r>
    <s v="Week 40"/>
    <s v="Northern"/>
    <s v="Nasarawa"/>
    <s v="Karu"/>
    <s v="Karu"/>
    <s v="Mararaba Gurku"/>
    <x v="1"/>
    <s v="Cluster +"/>
    <s v="Matasa Matan Arewa"/>
    <s v="ZAINAB ISAH"/>
    <s v="19/01/2019"/>
    <n v="19"/>
    <x v="9"/>
    <x v="1"/>
    <d v="2019-01-19T00:00:00"/>
    <s v="NA/KA/MA/ZA/HA/02"/>
    <x v="2"/>
    <n v="19"/>
  </r>
  <r>
    <s v="Week 40"/>
    <s v="Northern"/>
    <s v="Nasarawa"/>
    <s v="Karu"/>
    <s v="Karu"/>
    <s v="Mararaba Gurku"/>
    <x v="1"/>
    <s v="Cluster +"/>
    <s v="Matasa Matan Arewa"/>
    <s v="SAFIRATU JUMAL"/>
    <s v="19/01/2019"/>
    <n v="19"/>
    <x v="9"/>
    <x v="1"/>
    <d v="2019-01-19T00:00:00"/>
    <s v="NA/KA/MA/SA/TU/02"/>
    <x v="2"/>
    <n v="18"/>
  </r>
  <r>
    <s v="Week 40"/>
    <s v="Northern"/>
    <s v="Nasarawa"/>
    <s v="Karu"/>
    <s v="Karu"/>
    <s v="Mararaba Gurku"/>
    <x v="1"/>
    <s v="Cluster +"/>
    <s v="Matasa Matan Arewa"/>
    <s v="HAUWA'U MUSTAPHA"/>
    <s v="19/01/2019"/>
    <n v="19"/>
    <x v="9"/>
    <x v="1"/>
    <d v="2019-01-19T00:00:00"/>
    <s v="NA/KA/MA/HA/AI/10"/>
    <x v="2"/>
    <n v="18"/>
  </r>
  <r>
    <s v="Week 40"/>
    <s v="Northern"/>
    <s v="Nasarawa"/>
    <s v="Karu"/>
    <s v="Karu"/>
    <s v="Mararaba Gurku"/>
    <x v="1"/>
    <s v="Cluster +"/>
    <s v="Matasa Matan Arewa"/>
    <s v="UMMI ZAKARI"/>
    <s v="19/01/2019"/>
    <n v="19"/>
    <x v="9"/>
    <x v="1"/>
    <d v="2019-01-19T00:00:00"/>
    <s v="NA/KA/MA/UM/ZU/05"/>
    <x v="2"/>
    <n v="19"/>
  </r>
  <r>
    <s v="Week 40"/>
    <s v="Northern"/>
    <s v="Nasarawa"/>
    <s v="Karu"/>
    <s v="Karu"/>
    <s v="Mararaba Gurku"/>
    <x v="1"/>
    <s v="Cluster +"/>
    <s v="Matasa Matan Arewa"/>
    <s v="HASIYA SANI"/>
    <s v="19/01/2019"/>
    <n v="19"/>
    <x v="9"/>
    <x v="1"/>
    <d v="2019-01-19T00:00:00"/>
    <s v="NA/KA/MA/HA/UM/03"/>
    <x v="2"/>
    <n v="18"/>
  </r>
  <r>
    <s v="Week 40"/>
    <s v="Northern"/>
    <s v="Nasarawa"/>
    <s v="Karu"/>
    <s v="Karu"/>
    <s v="Mararaba Gurku"/>
    <x v="1"/>
    <s v="Cluster +"/>
    <s v="Matasa Matan Arewa"/>
    <s v="JUMMAI LAMIDO"/>
    <s v="19/01/2019"/>
    <n v="19"/>
    <x v="9"/>
    <x v="1"/>
    <d v="2019-01-19T00:00:00"/>
    <s v="NA/KA/MA/JU/SU/07"/>
    <x v="2"/>
    <n v="18"/>
  </r>
  <r>
    <s v="Week 40"/>
    <s v="Northern"/>
    <s v="Nasarawa"/>
    <s v="Karu"/>
    <s v="Karu"/>
    <s v="Mararaba Gurku"/>
    <x v="1"/>
    <s v="Cluster +"/>
    <s v="Matasa Matan Arewa"/>
    <s v="WASILA MUSTAPHA"/>
    <s v="19/01/2019"/>
    <n v="19"/>
    <x v="9"/>
    <x v="1"/>
    <d v="2019-01-19T00:00:00"/>
    <s v="NA/KA/MA/WA/GA/06"/>
    <x v="2"/>
    <n v="19"/>
  </r>
  <r>
    <s v="Week 40"/>
    <s v="Northern"/>
    <s v="Nasarawa"/>
    <s v="Karu"/>
    <s v="Karu"/>
    <s v="Mararaba Gurku"/>
    <x v="1"/>
    <s v="Cluster +"/>
    <s v="Matasa Matan Arewa"/>
    <s v="SHAMSIYA ISAH"/>
    <s v="19/01/2019"/>
    <n v="19"/>
    <x v="9"/>
    <x v="1"/>
    <d v="2019-01-19T00:00:00"/>
    <s v="NA/KA/MA/SH/SA/08"/>
    <x v="2"/>
    <n v="19"/>
  </r>
  <r>
    <s v="Week 40"/>
    <s v="Northern"/>
    <s v="Nasarawa"/>
    <s v="Karu"/>
    <s v="Karu"/>
    <s v="Mararaba Gurku"/>
    <x v="1"/>
    <s v="Cluster +"/>
    <s v="Matasa Matan Arewa"/>
    <s v="UMMI ADAMU"/>
    <s v="19/01/2019"/>
    <n v="19"/>
    <x v="9"/>
    <x v="1"/>
    <d v="2019-01-19T00:00:00"/>
    <s v="NA/KA/MA/UM/HU/07"/>
    <x v="2"/>
    <n v="17"/>
  </r>
  <r>
    <s v="Week 40"/>
    <s v="Northern"/>
    <s v="Nasarawa"/>
    <s v="Karu"/>
    <s v="Karu"/>
    <s v="Mararaba Gurku"/>
    <x v="1"/>
    <s v="Cluster +"/>
    <s v="Matasa Matan Arewa"/>
    <s v="AISHA MOHAMMED"/>
    <s v="19/01/2019"/>
    <n v="19"/>
    <x v="9"/>
    <x v="1"/>
    <d v="2019-01-19T00:00:00"/>
    <s v="NA/KA/MA/AI/JA/01"/>
    <x v="2"/>
    <n v="18"/>
  </r>
  <r>
    <s v="Week 41"/>
    <s v="Northern"/>
    <s v="Nasarawa"/>
    <s v="Karu"/>
    <s v="Karu"/>
    <s v="Mararaba Gurku"/>
    <x v="1"/>
    <s v="Cluster +"/>
    <s v="Matasa Matan Arewa"/>
    <s v="FATIMA IDRISU"/>
    <s v="21/01/2019"/>
    <n v="21"/>
    <x v="9"/>
    <x v="1"/>
    <d v="2019-01-21T00:00:00"/>
    <s v="NA/KA/MA/FA/HA/06"/>
    <x v="2"/>
    <n v="19"/>
  </r>
  <r>
    <s v="Week 41"/>
    <s v="Northern"/>
    <s v="Nasarawa"/>
    <s v="Karu"/>
    <s v="Karu"/>
    <s v="Mararaba Gurku"/>
    <x v="1"/>
    <s v="Cluster +"/>
    <s v="Matasa Matan Arewa"/>
    <s v="KALTIMI USMAN"/>
    <s v="21/01/2019"/>
    <n v="21"/>
    <x v="9"/>
    <x v="1"/>
    <d v="2019-01-21T00:00:00"/>
    <s v="NA/KA/MA/KA/JU/03"/>
    <x v="2"/>
    <n v="16"/>
  </r>
  <r>
    <s v="Week 41"/>
    <s v="Northern"/>
    <s v="Nasarawa"/>
    <s v="Karu"/>
    <s v="Karu"/>
    <s v="Mararaba Gurku"/>
    <x v="1"/>
    <s v="Cluster +"/>
    <s v="Matasa Matan Arewa"/>
    <s v="UMMAH ABBA"/>
    <s v="21/01/2019"/>
    <n v="21"/>
    <x v="9"/>
    <x v="1"/>
    <d v="2019-01-21T00:00:00"/>
    <s v="NA/KA/MA/UM/KH/05"/>
    <x v="2"/>
    <n v="17"/>
  </r>
  <r>
    <s v="Week 41"/>
    <s v="Northern"/>
    <s v="Nasarawa"/>
    <s v="Karu"/>
    <s v="Karu"/>
    <s v="Mararaba Gurku"/>
    <x v="1"/>
    <s v="Cluster +"/>
    <s v="Matasa Matan Arewa"/>
    <s v="ZAINAB ABUBAKAR"/>
    <s v="21/01/2019"/>
    <n v="21"/>
    <x v="9"/>
    <x v="1"/>
    <d v="2019-01-21T00:00:00"/>
    <s v="NA/KA/MA/ZA/MA/02"/>
    <x v="2"/>
    <n v="19"/>
  </r>
  <r>
    <s v="Week 41"/>
    <s v="Northern"/>
    <s v="Nasarawa"/>
    <s v="Karu"/>
    <s v="Karu"/>
    <s v="Mararaba Gurku"/>
    <x v="1"/>
    <s v="Cluster +"/>
    <s v="Matasa Matan Arewa"/>
    <s v="MAIMUNA ADAM"/>
    <s v="21/01/2019"/>
    <n v="21"/>
    <x v="9"/>
    <x v="1"/>
    <d v="2019-01-21T00:00:00"/>
    <s v="NA/KA/MA/MA/HU/05"/>
    <x v="2"/>
    <n v="19"/>
  </r>
  <r>
    <s v="Week 41"/>
    <s v="Northern"/>
    <s v="Nasarawa"/>
    <s v="Karu"/>
    <s v="Karu"/>
    <s v="Mararaba Gurku"/>
    <x v="1"/>
    <s v="Cluster +"/>
    <s v="Matasa Matan Arewa"/>
    <s v="SUMMY ABDULLAHI"/>
    <s v="21/01/2019"/>
    <n v="21"/>
    <x v="9"/>
    <x v="1"/>
    <d v="2019-01-21T00:00:00"/>
    <s v="NA/KA/MA/SU/AI/04"/>
    <x v="2"/>
    <n v="18"/>
  </r>
  <r>
    <s v="Week 41"/>
    <s v="Northern"/>
    <s v="Nasarawa"/>
    <s v="Karu"/>
    <s v="Karu"/>
    <s v="Mararaba Gurku"/>
    <x v="1"/>
    <s v="Cluster +"/>
    <s v="Matasa Matan Arewa"/>
    <s v="AISHA ISMAIL"/>
    <s v="21/01/2019"/>
    <n v="21"/>
    <x v="9"/>
    <x v="1"/>
    <d v="2019-01-21T00:00:00"/>
    <s v="NA/KA/MA/AI/RA/01"/>
    <x v="2"/>
    <n v="19"/>
  </r>
  <r>
    <s v="Week 41"/>
    <s v="Northern"/>
    <s v="Nasarawa"/>
    <s v="Karu"/>
    <s v="Karu"/>
    <s v="Mararaba Gurku"/>
    <x v="1"/>
    <s v="Cluster +"/>
    <s v="Matasa Matan Arewa"/>
    <s v="HINDATU MOHAMMED"/>
    <s v="21/01/2019"/>
    <n v="21"/>
    <x v="9"/>
    <x v="1"/>
    <d v="2019-01-21T00:00:00"/>
    <s v="NA/KA/MA/HI/MA/02"/>
    <x v="2"/>
    <n v="18"/>
  </r>
  <r>
    <s v="Week 41"/>
    <s v="Northern"/>
    <s v="Nasarawa"/>
    <s v="Karu"/>
    <s v="Karu"/>
    <s v="Mararaba Gurku"/>
    <x v="1"/>
    <s v="Cluster +"/>
    <s v="Matasa Matan Arewa"/>
    <s v="ZAINAB ADAM"/>
    <s v="21/01/2019"/>
    <n v="21"/>
    <x v="9"/>
    <x v="1"/>
    <d v="2019-01-21T00:00:00"/>
    <s v="NA/KA/MA/ZA/FA/07"/>
    <x v="2"/>
    <n v="19"/>
  </r>
  <r>
    <s v="Week 41"/>
    <s v="Northern"/>
    <s v="Nasarawa"/>
    <s v="Karu"/>
    <s v="Karu"/>
    <s v="Mararaba Gurku"/>
    <x v="1"/>
    <s v="Cluster +"/>
    <s v="Matasa Matan Arewa"/>
    <s v="JAMILA YUSUF"/>
    <s v="22/01/2019"/>
    <n v="22"/>
    <x v="9"/>
    <x v="1"/>
    <d v="2019-01-22T00:00:00"/>
    <s v="NA/KA/MA/JA/SI/08"/>
    <x v="2"/>
    <n v="18"/>
  </r>
  <r>
    <s v="Week 41"/>
    <s v="Northern"/>
    <s v="Nasarawa"/>
    <s v="Karu"/>
    <s v="Karu"/>
    <s v="Mararaba Gurku"/>
    <x v="1"/>
    <s v="Cluster +"/>
    <s v="Matasa Matan Arewa"/>
    <s v="FATIMA SALEH"/>
    <s v="22/01/2019"/>
    <n v="22"/>
    <x v="9"/>
    <x v="1"/>
    <d v="2019-01-22T00:00:00"/>
    <s v="NA/KA/MA/FA/SA/03"/>
    <x v="2"/>
    <n v="18"/>
  </r>
  <r>
    <s v="Week 41"/>
    <s v="Northern"/>
    <s v="Nasarawa"/>
    <s v="Karu"/>
    <s v="Karu"/>
    <s v="Mararaba Gurku"/>
    <x v="1"/>
    <s v="Cluster +"/>
    <s v="Matasa Matan Arewa"/>
    <s v="JUMMAI YUNUSA"/>
    <s v="22/01/2019"/>
    <n v="22"/>
    <x v="9"/>
    <x v="1"/>
    <d v="2019-01-22T00:00:00"/>
    <s v="NA/KA/MA/JU/SA/04"/>
    <x v="2"/>
    <n v="19"/>
  </r>
  <r>
    <s v="Week 41"/>
    <s v="Northern"/>
    <s v="Nasarawa"/>
    <s v="Karu"/>
    <s v="Karu"/>
    <s v="Mararaba Gurku"/>
    <x v="1"/>
    <s v="Cluster +"/>
    <s v="Matasa Matan Arewa"/>
    <s v="SALAMATU BIMBA"/>
    <s v="22/01/2019"/>
    <n v="22"/>
    <x v="9"/>
    <x v="1"/>
    <d v="2019-01-22T00:00:00"/>
    <s v="NA/KA/MA/SA/KH/06"/>
    <x v="2"/>
    <n v="19"/>
  </r>
  <r>
    <s v="Week 41"/>
    <s v="Northern"/>
    <s v="Nasarawa"/>
    <s v="Karu"/>
    <s v="Karu"/>
    <s v="Mararaba Gurku"/>
    <x v="1"/>
    <s v="Cluster +"/>
    <s v="Matasa Matan Arewa"/>
    <s v="NAFISATU UMAR"/>
    <s v="22/01/2019"/>
    <n v="22"/>
    <x v="9"/>
    <x v="1"/>
    <d v="2019-01-22T00:00:00"/>
    <s v="NA/KA/MA/NA/AI/07"/>
    <x v="2"/>
    <n v="19"/>
  </r>
  <r>
    <s v="Week 41"/>
    <s v="Northern"/>
    <s v="Nasarawa"/>
    <s v="Karu"/>
    <s v="Karu"/>
    <s v="Mararaba Gurku"/>
    <x v="1"/>
    <s v="Cluster +"/>
    <s v="Walk-in Counseling"/>
    <s v="HAFSAT ABUBAKAR"/>
    <s v="22/01/2019"/>
    <n v="22"/>
    <x v="9"/>
    <x v="1"/>
    <d v="2019-01-22T00:00:00"/>
    <s v="NA/KA/MA/HA/BI/02"/>
    <x v="0"/>
    <n v="19"/>
  </r>
  <r>
    <s v="Week 41"/>
    <s v="Northern"/>
    <s v="Nasarawa"/>
    <s v="Karu"/>
    <s v="Karu"/>
    <s v="Mararaba Gurku"/>
    <x v="1"/>
    <s v="Cluster +"/>
    <s v="Walk-in Counseling"/>
    <s v="BLESSING HENRY"/>
    <s v="22/01/2019"/>
    <n v="22"/>
    <x v="9"/>
    <x v="1"/>
    <d v="2019-01-22T00:00:00"/>
    <s v="NA/KA/MA/BL/MA/01"/>
    <x v="0"/>
    <n v="19"/>
  </r>
  <r>
    <s v="Week 41"/>
    <s v="Northern"/>
    <s v="Nasarawa"/>
    <s v="Karu"/>
    <s v="Karu"/>
    <s v="Angwan Tiv"/>
    <x v="0"/>
    <s v="Cluster"/>
    <s v="Walk-in Counseling"/>
    <s v="YADA VICTOR"/>
    <s v="22/01/2019"/>
    <n v="22"/>
    <x v="9"/>
    <x v="1"/>
    <d v="2019-01-22T00:00:00"/>
    <s v="NA/KA/NK/YA/ME/01"/>
    <x v="0"/>
    <n v="18"/>
  </r>
  <r>
    <s v="Week 41"/>
    <s v="Northern"/>
    <s v="Nasarawa"/>
    <s v="Karu"/>
    <s v="Karu"/>
    <s v="Mararaba Gurku"/>
    <x v="1"/>
    <s v="Cluster +"/>
    <s v="Walk-in Counseling"/>
    <s v="BIYAMA NA'ATI"/>
    <s v="23/01/2019"/>
    <n v="23"/>
    <x v="9"/>
    <x v="1"/>
    <d v="2019-01-23T00:00:00"/>
    <s v="NA/KA/MA/BI/SA/01"/>
    <x v="0"/>
    <n v="18"/>
  </r>
  <r>
    <s v="Week 41"/>
    <s v="Northern"/>
    <s v="Nasarawa"/>
    <s v="Karu"/>
    <s v="Karu"/>
    <s v="Mararaba Gurku"/>
    <x v="1"/>
    <s v="Cluster +"/>
    <s v="Walk-in Counseling"/>
    <s v="BLESSING ABAH"/>
    <s v="24/01/2019"/>
    <n v="24"/>
    <x v="9"/>
    <x v="1"/>
    <d v="2019-01-24T00:00:00"/>
    <s v="NA/KA/MA/BL/MB/05"/>
    <x v="0"/>
    <n v="18"/>
  </r>
  <r>
    <s v="Week 41"/>
    <s v="Northern"/>
    <s v="Nasarawa"/>
    <s v="Karu"/>
    <s v="Karu"/>
    <s v="Mararaba Gurku"/>
    <x v="1"/>
    <s v="Cluster +"/>
    <s v="Walk-in Counseling"/>
    <s v="USEINA ISIAKA"/>
    <s v="24/01/2019"/>
    <n v="24"/>
    <x v="9"/>
    <x v="1"/>
    <d v="2019-01-24T00:00:00"/>
    <s v="NA/KA/MA/US/KH/01"/>
    <x v="0"/>
    <n v="17"/>
  </r>
  <r>
    <s v="Week 41"/>
    <s v="Northern"/>
    <s v="Nasarawa"/>
    <s v="Karu"/>
    <s v="Karu"/>
    <s v="Mararaba Gurku"/>
    <x v="1"/>
    <s v="Cluster +"/>
    <s v="Walk-in Counseling"/>
    <s v="FATIMA ABUBAKAR"/>
    <s v="24/01/2019"/>
    <n v="24"/>
    <x v="9"/>
    <x v="1"/>
    <d v="2019-01-24T00:00:00"/>
    <s v="NA/KA/MA/FA/SH/03"/>
    <x v="0"/>
    <n v="19"/>
  </r>
  <r>
    <s v="Week 41"/>
    <s v="Northern"/>
    <s v="Nasarawa"/>
    <s v="Karu"/>
    <s v="Karu"/>
    <s v="Mararaba Gurku"/>
    <x v="1"/>
    <s v="Cluster +"/>
    <s v="Walk-in Counseling"/>
    <s v="GIFT CHRISTOPHER"/>
    <s v="24/01/2019"/>
    <n v="24"/>
    <x v="9"/>
    <x v="1"/>
    <d v="2019-01-24T00:00:00"/>
    <s v="NA/KA/MA/GI/BI/01"/>
    <x v="0"/>
    <n v="18"/>
  </r>
  <r>
    <s v="Week 41"/>
    <s v="Northern"/>
    <s v="Nasarawa"/>
    <s v="Karu"/>
    <s v="Karu"/>
    <s v="Mararaba Gurku"/>
    <x v="1"/>
    <s v="Cluster +"/>
    <s v="Walk-in Counseling"/>
    <s v="BELINA ABDUL"/>
    <s v="25/01/2019"/>
    <n v="25"/>
    <x v="9"/>
    <x v="1"/>
    <d v="2019-01-25T00:00:00"/>
    <s v="NA/KA/MA/BE/AH/04"/>
    <x v="0"/>
    <n v="18"/>
  </r>
  <r>
    <s v="Week 41"/>
    <s v="Northern"/>
    <s v="Nasarawa"/>
    <s v="Karu"/>
    <s v="Karu"/>
    <s v="Mararaba Gurku"/>
    <x v="1"/>
    <s v="Cluster +"/>
    <s v="Walk-in Counseling"/>
    <s v="MARY YONAD"/>
    <s v="25/01/2019"/>
    <n v="25"/>
    <x v="9"/>
    <x v="1"/>
    <d v="2019-01-25T00:00:00"/>
    <s v="NA/KA/MA/MA/NA/01"/>
    <x v="0"/>
    <n v="19"/>
  </r>
  <r>
    <s v="Week 41"/>
    <s v="Northern"/>
    <s v="Nasarawa"/>
    <s v="Karu"/>
    <s v="Karu"/>
    <s v="Mararaba Gurku"/>
    <x v="1"/>
    <s v="Cluster +"/>
    <s v="Walk-in Counseling"/>
    <s v="ZAINAB NASIM"/>
    <s v="25/01/2019"/>
    <n v="25"/>
    <x v="9"/>
    <x v="1"/>
    <d v="2019-01-25T00:00:00"/>
    <s v="NA/KA/MA/ZA/MA/06"/>
    <x v="0"/>
    <n v="19"/>
  </r>
  <r>
    <s v="Week 41"/>
    <s v="Northern"/>
    <s v="Nasarawa"/>
    <s v="Karu"/>
    <s v="Karu"/>
    <s v="Mararaba Gurku"/>
    <x v="1"/>
    <s v="Cluster +"/>
    <s v="Walk-in Counseling"/>
    <s v="MARYAM IDRIS"/>
    <s v="25/01/2019"/>
    <n v="25"/>
    <x v="9"/>
    <x v="1"/>
    <d v="2019-01-25T00:00:00"/>
    <s v="NA/KA/MA/MA/KH/01"/>
    <x v="0"/>
    <n v="19"/>
  </r>
  <r>
    <s v="Week 41"/>
    <s v="Northern"/>
    <s v="Nasarawa"/>
    <s v="Karu"/>
    <s v="Karu"/>
    <s v="Mararaba Gurku"/>
    <x v="1"/>
    <s v="Cluster +"/>
    <s v="Walk-in Counseling"/>
    <s v="THERIZA JOSEPH"/>
    <s v="25/01/2019"/>
    <n v="25"/>
    <x v="9"/>
    <x v="1"/>
    <d v="2019-01-25T00:00:00"/>
    <s v="NA/KA/MA/TH/FE/02"/>
    <x v="0"/>
    <n v="18"/>
  </r>
  <r>
    <s v="Week 41"/>
    <s v="Northern"/>
    <s v="Nasarawa"/>
    <s v="Karu"/>
    <s v="Karu"/>
    <s v="Mararaba Gurku"/>
    <x v="1"/>
    <s v="Cluster +"/>
    <s v="Walk-in Counseling"/>
    <s v="USAINA UMAR"/>
    <s v="25/01/2019"/>
    <n v="25"/>
    <x v="9"/>
    <x v="1"/>
    <d v="2019-01-25T00:00:00"/>
    <s v="NA/KA/MA/US/ZU/01"/>
    <x v="0"/>
    <n v="19"/>
  </r>
  <r>
    <s v="Week 42"/>
    <s v="Northern"/>
    <s v="Nasarawa"/>
    <s v="Karu"/>
    <s v="Karu"/>
    <s v="Mararaba Gurku"/>
    <x v="1"/>
    <s v="Cluster +"/>
    <s v="Walk-in Counseling"/>
    <s v="MARY LEONARD"/>
    <s v="28/01/2019"/>
    <n v="28"/>
    <x v="9"/>
    <x v="1"/>
    <d v="2019-01-28T00:00:00"/>
    <s v="NA/KA/MA/MA/EL/01"/>
    <x v="0"/>
    <n v="17"/>
  </r>
  <r>
    <s v="Week 42"/>
    <s v="Northern"/>
    <s v="Nasarawa"/>
    <s v="Karu"/>
    <s v="Karu"/>
    <s v="Mararaba Gurku"/>
    <x v="1"/>
    <s v="Cluster +"/>
    <s v="Walk-in Counseling"/>
    <s v="ZAINAB NASIRU"/>
    <s v="28/01/2019"/>
    <n v="28"/>
    <x v="9"/>
    <x v="1"/>
    <d v="2019-01-28T00:00:00"/>
    <s v="NA/KA/MA/ZA/AD/03"/>
    <x v="0"/>
    <n v="18"/>
  </r>
  <r>
    <s v="Week 42"/>
    <s v="Northern"/>
    <s v="Nasarawa"/>
    <s v="Karu"/>
    <s v="Karu"/>
    <s v="Mararaba Gurku"/>
    <x v="1"/>
    <s v="Cluster +"/>
    <s v="Walk-in Counseling"/>
    <s v="COMFORT EDE"/>
    <s v="28/01/2019"/>
    <n v="28"/>
    <x v="9"/>
    <x v="1"/>
    <d v="2019-01-28T00:00:00"/>
    <s v="NA/KA/MA/CO/BE/02"/>
    <x v="0"/>
    <n v="19"/>
  </r>
  <r>
    <s v="Week 42"/>
    <s v="Northern"/>
    <s v="Nasarawa"/>
    <s v="Karu"/>
    <s v="Karu"/>
    <s v="Mararaba Gurku"/>
    <x v="1"/>
    <s v="Cluster +"/>
    <s v="Walk-in Counseling"/>
    <s v="SALOMI JOSEPH"/>
    <s v="28/01/2019"/>
    <n v="28"/>
    <x v="9"/>
    <x v="1"/>
    <d v="2019-01-28T00:00:00"/>
    <s v="NA/KA/MA/SA/KA/01"/>
    <x v="0"/>
    <n v="18"/>
  </r>
  <r>
    <s v="Week 42"/>
    <s v="Northern"/>
    <s v="Nasarawa"/>
    <s v="Karu"/>
    <s v="Karu"/>
    <s v="Mararaba Gurku"/>
    <x v="1"/>
    <s v="Cluster +"/>
    <s v="Walk-in Counseling"/>
    <s v="SUZAN ODIKO"/>
    <s v="28/01/2019"/>
    <n v="28"/>
    <x v="9"/>
    <x v="1"/>
    <d v="2019-01-28T00:00:00"/>
    <s v="NA/KA/MA/SU/MB/01"/>
    <x v="0"/>
    <n v="18"/>
  </r>
  <r>
    <s v="Week 42"/>
    <s v="Northern"/>
    <s v="Nasarawa"/>
    <s v="Karu"/>
    <s v="Karu"/>
    <s v="Mararaba Gurku"/>
    <x v="4"/>
    <s v="Reach Out"/>
    <s v="LLH Class"/>
    <s v="QUEEN BITRUS"/>
    <s v="29/01/2019"/>
    <n v="29"/>
    <x v="9"/>
    <x v="1"/>
    <d v="2019-01-29T00:00:00"/>
    <s v="NA/KA/MC/QU/GR/01"/>
    <x v="1"/>
    <n v="19"/>
  </r>
  <r>
    <s v="Week 42"/>
    <s v="Northern"/>
    <s v="Nasarawa"/>
    <s v="Karu"/>
    <s v="Karu"/>
    <s v="Mararaba Gurku"/>
    <x v="4"/>
    <s v="Reach Out"/>
    <s v="LLH Class"/>
    <s v="JUDITH HENRY"/>
    <s v="29/01/2019"/>
    <n v="29"/>
    <x v="9"/>
    <x v="1"/>
    <d v="2019-01-29T00:00:00"/>
    <s v="NA/KA/MC/JU/DO/03"/>
    <x v="1"/>
    <n v="19"/>
  </r>
  <r>
    <s v="Week 42"/>
    <s v="Northern"/>
    <s v="Nasarawa"/>
    <s v="Karu"/>
    <s v="Karu"/>
    <s v="Mararaba Gurku"/>
    <x v="4"/>
    <s v="Reach Out"/>
    <s v="LLH Class"/>
    <s v="PATIENCE WILLIAMS"/>
    <s v="29/01/2019"/>
    <n v="29"/>
    <x v="9"/>
    <x v="1"/>
    <d v="2019-01-29T00:00:00"/>
    <s v="NA/KA/MC/PA/AB/01"/>
    <x v="1"/>
    <n v="18"/>
  </r>
  <r>
    <s v="Week 42"/>
    <s v="Northern"/>
    <s v="Nasarawa"/>
    <s v="Karu"/>
    <s v="Karu"/>
    <s v="Mararaba Gurku"/>
    <x v="4"/>
    <s v="Reach Out"/>
    <s v="LLH Class"/>
    <s v=" FAITH BUANA"/>
    <s v="29/01/2019"/>
    <n v="29"/>
    <x v="9"/>
    <x v="1"/>
    <d v="2019-01-29T00:00:00"/>
    <s v="NA/KA/MC/FA/EU/03"/>
    <x v="1"/>
    <n v="17"/>
  </r>
  <r>
    <s v="Week 42"/>
    <s v="Northern"/>
    <s v="Nasarawa"/>
    <s v="Karu"/>
    <s v="Karu"/>
    <s v="Mararaba Gurku"/>
    <x v="4"/>
    <s v="Reach Out"/>
    <s v="LLH Class"/>
    <s v="BILKISU RABIU"/>
    <s v="29/01/2019"/>
    <n v="29"/>
    <x v="9"/>
    <x v="1"/>
    <d v="2019-01-29T00:00:00"/>
    <s v="NA/KA/MC/BI/HA/06"/>
    <x v="1"/>
    <n v="19"/>
  </r>
  <r>
    <s v="Week 42"/>
    <s v="Northern"/>
    <s v="Nasarawa"/>
    <s v="Karu"/>
    <s v="Karu"/>
    <s v="Mararaba Gurku"/>
    <x v="4"/>
    <s v="Reach Out"/>
    <s v="LLH Class"/>
    <s v="ZAINAB UMARU"/>
    <s v="29/01/2019"/>
    <n v="29"/>
    <x v="9"/>
    <x v="1"/>
    <d v="2019-01-29T00:00:00"/>
    <s v="NA/KA/MC/ZA/KA/06"/>
    <x v="1"/>
    <n v="17"/>
  </r>
  <r>
    <s v="Week 42"/>
    <s v="Northern"/>
    <s v="Nasarawa"/>
    <s v="Karu"/>
    <s v="Karu"/>
    <s v="Mararaba Gurku"/>
    <x v="4"/>
    <s v="Reach Out"/>
    <s v="LLH Class"/>
    <s v="ZAHARA ABDULLAHI"/>
    <s v="29/01/2019"/>
    <n v="29"/>
    <x v="9"/>
    <x v="1"/>
    <d v="2019-01-29T00:00:00"/>
    <s v="NA/KA/MC/ZA/FA/01"/>
    <x v="1"/>
    <n v="19"/>
  </r>
  <r>
    <s v="Week 42"/>
    <s v="Northern"/>
    <s v="Nasarawa"/>
    <s v="Karu"/>
    <s v="Karu"/>
    <s v="Mararaba Gurku"/>
    <x v="4"/>
    <s v="Reach Out"/>
    <s v="LLH Class"/>
    <s v="ZARA IDRIS"/>
    <s v="29/01/2019"/>
    <n v="29"/>
    <x v="9"/>
    <x v="1"/>
    <d v="2019-01-29T00:00:00"/>
    <s v="NA/KA/MC/ZA/MA/02"/>
    <x v="1"/>
    <n v="19"/>
  </r>
  <r>
    <s v="Week 42"/>
    <s v="Northern"/>
    <s v="Nasarawa"/>
    <s v="Karu"/>
    <s v="Karu"/>
    <s v="Mararaba Gurku"/>
    <x v="4"/>
    <s v="Reach Out"/>
    <s v="LLH Class"/>
    <s v="ROSE JOHNSON"/>
    <s v="29/01/2019"/>
    <n v="29"/>
    <x v="9"/>
    <x v="1"/>
    <d v="2019-01-29T00:00:00"/>
    <s v="NA/KA/MC/RO/AG/08"/>
    <x v="1"/>
    <n v="19"/>
  </r>
  <r>
    <s v="Week 42"/>
    <s v="Northern"/>
    <s v="Nasarawa"/>
    <s v="Karu"/>
    <s v="Karu"/>
    <s v="Mararaba Gurku"/>
    <x v="4"/>
    <s v="Reach Out"/>
    <s v="LLH Class"/>
    <s v="ZUWAIRA BALA"/>
    <s v="29/01/2019"/>
    <n v="29"/>
    <x v="9"/>
    <x v="1"/>
    <d v="2019-01-29T00:00:00"/>
    <s v="NA/KA/MC/ZU/FA/04"/>
    <x v="1"/>
    <n v="19"/>
  </r>
  <r>
    <s v="Week 42"/>
    <s v="Northern"/>
    <s v="Nasarawa"/>
    <s v="Karu"/>
    <s v="Karu"/>
    <s v="Mararaba Gurku"/>
    <x v="4"/>
    <s v="Reach Out"/>
    <s v="LLH Class"/>
    <s v="ENE ANDREW"/>
    <s v="29/01/2019"/>
    <n v="29"/>
    <x v="9"/>
    <x v="1"/>
    <d v="2019-01-29T00:00:00"/>
    <s v="NA/KA/MC/EN/EH/02"/>
    <x v="1"/>
    <n v="18"/>
  </r>
  <r>
    <s v="Week 42"/>
    <s v="Northern"/>
    <s v="Nasarawa"/>
    <s v="Karu"/>
    <s v="Karu"/>
    <s v="Mararaba Gurku"/>
    <x v="4"/>
    <s v="Reach Out"/>
    <s v="LLH Class"/>
    <s v="TINA ISHAKU"/>
    <s v="29/01/2019"/>
    <n v="29"/>
    <x v="9"/>
    <x v="1"/>
    <d v="2019-01-29T00:00:00"/>
    <s v="NA/KA/MC/TI/MA/05"/>
    <x v="1"/>
    <n v="18"/>
  </r>
  <r>
    <s v="Week 42"/>
    <s v="Northern"/>
    <s v="Nasarawa"/>
    <s v="Karu"/>
    <s v="Karu"/>
    <s v="Mararaba Gurku"/>
    <x v="4"/>
    <s v="Reach Out"/>
    <s v="LLH Class"/>
    <s v="CHARITY MICHEAL"/>
    <s v="29/01/2019"/>
    <n v="29"/>
    <x v="9"/>
    <x v="1"/>
    <d v="2019-01-29T00:00:00"/>
    <s v="NA/KA/MC/CH/CH/02"/>
    <x v="1"/>
    <n v="18"/>
  </r>
  <r>
    <s v="Week 42"/>
    <s v="Northern"/>
    <s v="Nasarawa"/>
    <s v="Karu"/>
    <s v="Karu"/>
    <s v="Mararaba Gurku"/>
    <x v="4"/>
    <s v="Reach Out"/>
    <s v="LLH Class"/>
    <s v="JOY ARIKA"/>
    <s v="29/01/2019"/>
    <n v="29"/>
    <x v="9"/>
    <x v="1"/>
    <d v="2019-01-29T00:00:00"/>
    <s v="NA/KA/MC/JO/VI/03"/>
    <x v="1"/>
    <n v="19"/>
  </r>
  <r>
    <s v="Week 42"/>
    <s v="Northern"/>
    <s v="Nasarawa"/>
    <s v="Karu"/>
    <s v="Karu"/>
    <s v="Mararaba Gurku"/>
    <x v="4"/>
    <s v="Reach Out"/>
    <s v="LLH Class"/>
    <s v="AISHA ISAH"/>
    <s v="29/01/2019"/>
    <n v="29"/>
    <x v="9"/>
    <x v="1"/>
    <d v="2019-01-29T00:00:00"/>
    <s v="NA/KA/MC/AI/FA/06"/>
    <x v="1"/>
    <n v="19"/>
  </r>
  <r>
    <s v="Week 42"/>
    <s v="Northern"/>
    <s v="Nasarawa"/>
    <s v="Karu"/>
    <s v="Karu"/>
    <s v="Mararaba Gurku"/>
    <x v="4"/>
    <s v="Reach Out"/>
    <s v="LLH Class"/>
    <s v="KHIRITMWA DAKOM"/>
    <s v="29/01/2019"/>
    <n v="29"/>
    <x v="9"/>
    <x v="1"/>
    <d v="2019-01-29T00:00:00"/>
    <s v="NA/KA/MC/KH/SH/01"/>
    <x v="1"/>
    <n v="19"/>
  </r>
  <r>
    <s v="Week 42"/>
    <s v="Northern"/>
    <s v="Nasarawa"/>
    <s v="Karu"/>
    <s v="Karu"/>
    <s v="Mararaba Gurku"/>
    <x v="4"/>
    <s v="Reach Out"/>
    <s v="LLH Class"/>
    <s v="GRACE BITRUS"/>
    <s v="29/01/2019"/>
    <n v="29"/>
    <x v="9"/>
    <x v="1"/>
    <d v="2019-01-29T00:00:00"/>
    <s v="NA/KA/MC/GR/SA/08"/>
    <x v="1"/>
    <n v="19"/>
  </r>
  <r>
    <s v="Week 42"/>
    <s v="Northern"/>
    <s v="Nasarawa"/>
    <s v="Karu"/>
    <s v="Karu"/>
    <s v="Mararaba Gurku"/>
    <x v="4"/>
    <s v="Reach Out"/>
    <s v="LLH Class"/>
    <s v="HILDA JOSEPH"/>
    <s v="29/01/2019"/>
    <n v="29"/>
    <x v="9"/>
    <x v="1"/>
    <d v="2019-01-29T00:00:00"/>
    <s v="NA/KA/MC/HI/ME/01"/>
    <x v="1"/>
    <n v="19"/>
  </r>
  <r>
    <s v="Week 42"/>
    <s v="Northern"/>
    <s v="Nasarawa"/>
    <s v="Karu"/>
    <s v="Karu"/>
    <s v="Mararaba Gurku"/>
    <x v="4"/>
    <s v="Reach Out"/>
    <s v="Walk-in Counseling"/>
    <s v="PATIENCE IFEANYI"/>
    <s v="29/01/2019"/>
    <n v="29"/>
    <x v="9"/>
    <x v="1"/>
    <d v="2019-01-29T00:00:00"/>
    <s v="NA/KA/MC/PA/MA/04"/>
    <x v="0"/>
    <n v="19"/>
  </r>
  <r>
    <s v="Week 42"/>
    <s v="Northern"/>
    <s v="Nasarawa"/>
    <s v="Karu"/>
    <s v="Karu"/>
    <s v="Mararaba Gurku"/>
    <x v="4"/>
    <s v="Reach Out"/>
    <s v="LLH Class"/>
    <s v="FRANCA MONDAY"/>
    <s v="29/01/2019"/>
    <n v="29"/>
    <x v="9"/>
    <x v="1"/>
    <d v="2019-01-29T00:00:00"/>
    <s v="NA/KA/MC/FR/AN/02"/>
    <x v="1"/>
    <n v="19"/>
  </r>
  <r>
    <s v="Week 42"/>
    <s v="Northern"/>
    <s v="Nasarawa"/>
    <s v="Karu"/>
    <s v="Karu"/>
    <s v="Mararaba Gurku"/>
    <x v="4"/>
    <s v="Reach Out"/>
    <s v="Walk-in Counseling"/>
    <s v="RUKAYAT IBRAHIM"/>
    <s v="29/01/2019"/>
    <n v="29"/>
    <x v="9"/>
    <x v="1"/>
    <d v="2019-01-29T00:00:00"/>
    <s v="NA/KA/MC/RU/FA/09"/>
    <x v="0"/>
    <n v="18"/>
  </r>
  <r>
    <s v="Week 42"/>
    <s v="Northern"/>
    <s v="Nasarawa"/>
    <s v="Karu"/>
    <s v="Karu"/>
    <s v="Mararaba Gurku"/>
    <x v="4"/>
    <s v="Reach Out"/>
    <s v="Walk-in Counseling"/>
    <s v="SALAHA MOHAMMED"/>
    <s v="29/01/2019"/>
    <n v="29"/>
    <x v="9"/>
    <x v="1"/>
    <d v="2019-01-29T00:00:00"/>
    <s v="NA/KA/MC/SA/ZU/01"/>
    <x v="0"/>
    <n v="18"/>
  </r>
  <r>
    <s v="Week 42"/>
    <s v="Northern"/>
    <s v="Nasarawa"/>
    <s v="Karu"/>
    <s v="Karu"/>
    <s v="Mararaba Gurku"/>
    <x v="4"/>
    <s v="Reach Out"/>
    <s v="Walk-in Counseling"/>
    <s v="BINTA MATTEW"/>
    <s v="29/01/2019"/>
    <n v="29"/>
    <x v="9"/>
    <x v="1"/>
    <d v="2019-01-29T00:00:00"/>
    <s v="NA/KA/MC/BI/LA/06"/>
    <x v="0"/>
    <n v="19"/>
  </r>
  <r>
    <s v="Week 42"/>
    <s v="Northern"/>
    <s v="Nasarawa"/>
    <s v="Karu"/>
    <s v="Karu"/>
    <s v="Mararaba Gurku"/>
    <x v="4"/>
    <s v="Reach Out"/>
    <s v="Walk-in Counseling"/>
    <s v="JAMILA AHMED"/>
    <s v="29/01/2019"/>
    <n v="29"/>
    <x v="9"/>
    <x v="1"/>
    <d v="2019-01-29T00:00:00"/>
    <s v="NA/KA/MC/JA/RA/08"/>
    <x v="0"/>
    <n v="19"/>
  </r>
  <r>
    <s v="Week 42"/>
    <s v="Northern"/>
    <s v="Nasarawa"/>
    <s v="Karu"/>
    <s v="Karu"/>
    <s v="Mararaba Gurku"/>
    <x v="4"/>
    <s v="Reach Out"/>
    <s v="LLH Class"/>
    <s v="REJOICE SUNDAY"/>
    <s v="29/01/2019"/>
    <n v="29"/>
    <x v="9"/>
    <x v="1"/>
    <d v="2019-01-29T00:00:00"/>
    <s v="NA/KA/MC/RE/TI/02"/>
    <x v="1"/>
    <n v="15"/>
  </r>
  <r>
    <s v="Week 42"/>
    <s v="Northern"/>
    <s v="Nasarawa"/>
    <s v="Karu"/>
    <s v="Karu"/>
    <s v="Mararaba Gurku"/>
    <x v="4"/>
    <s v="Reach Out"/>
    <s v="LLH Class"/>
    <s v="VICTORIA ROBERT"/>
    <s v="29/01/2019"/>
    <n v="29"/>
    <x v="9"/>
    <x v="1"/>
    <d v="2019-01-29T00:00:00"/>
    <s v="NA/KA/MC/VI/FA/02"/>
    <x v="1"/>
    <n v="15"/>
  </r>
  <r>
    <s v="Week 42"/>
    <s v="Northern"/>
    <s v="Nasarawa"/>
    <s v="Karu"/>
    <s v="Karu"/>
    <s v="Mararaba Gurku"/>
    <x v="4"/>
    <s v="Reach Out"/>
    <s v="LLH Class"/>
    <s v="ELIZABETH OGIJI"/>
    <s v="29/01/2019"/>
    <n v="29"/>
    <x v="9"/>
    <x v="1"/>
    <d v="2019-01-29T00:00:00"/>
    <s v="NA/KA/MC/EL/SA/09"/>
    <x v="1"/>
    <n v="15"/>
  </r>
  <r>
    <s v="Week 42"/>
    <s v="Northern"/>
    <s v="Nasarawa"/>
    <s v="Karu"/>
    <s v="Karu"/>
    <s v="Mararaba Gurku"/>
    <x v="4"/>
    <s v="Reach Out"/>
    <s v="LLH Class"/>
    <s v="FATIMA NURA "/>
    <s v="29/01/2019"/>
    <n v="29"/>
    <x v="9"/>
    <x v="1"/>
    <d v="2019-01-29T00:00:00"/>
    <s v="NA/KA/MC/FA/RU/03"/>
    <x v="1"/>
    <n v="15"/>
  </r>
  <r>
    <s v="Week 42"/>
    <s v="Northern"/>
    <s v="Nasarawa"/>
    <s v="Karu"/>
    <s v="Karu"/>
    <s v="Mararaba Gurku"/>
    <x v="4"/>
    <s v="Reach Out"/>
    <s v="LLH Class"/>
    <s v="ASABE DANJUMA"/>
    <s v="29/01/2019"/>
    <n v="29"/>
    <x v="9"/>
    <x v="1"/>
    <d v="2019-01-29T00:00:00"/>
    <s v="NA/KA/MC/AS/ZU/05"/>
    <x v="1"/>
    <n v="19"/>
  </r>
  <r>
    <s v="Week 42"/>
    <s v="Northern"/>
    <s v="Nasarawa"/>
    <s v="Karu"/>
    <s v="Karu"/>
    <s v="Mararaba Gurku"/>
    <x v="4"/>
    <s v="Reach Out"/>
    <s v="LLH Class"/>
    <s v="LALIYA DANJUMA"/>
    <s v="29/01/2019"/>
    <n v="29"/>
    <x v="9"/>
    <x v="1"/>
    <d v="2019-01-29T00:00:00"/>
    <s v="NA/KA/MC/LA/FA/10"/>
    <x v="1"/>
    <n v="19"/>
  </r>
  <r>
    <s v="Week 42"/>
    <s v="Northern"/>
    <s v="Nasarawa"/>
    <s v="Karu"/>
    <s v="Karu"/>
    <s v="Mararaba Gurku"/>
    <x v="4"/>
    <s v="Reach Out"/>
    <s v="LLH Class"/>
    <s v="FLORENCE NYAM"/>
    <s v="29/01/2019"/>
    <n v="29"/>
    <x v="9"/>
    <x v="1"/>
    <d v="2019-01-29T00:00:00"/>
    <s v="NA/KA/MC/FL/GE/07"/>
    <x v="1"/>
    <n v="18"/>
  </r>
  <r>
    <s v="Week 42"/>
    <s v="Northern"/>
    <s v="Nasarawa"/>
    <s v="Karu"/>
    <s v="Karu"/>
    <s v="Mararaba Gurku"/>
    <x v="4"/>
    <s v="Reach Out"/>
    <s v="Walk-in Counseling"/>
    <s v="JANET SUNDAY"/>
    <s v="29/01/2019"/>
    <n v="29"/>
    <x v="9"/>
    <x v="1"/>
    <d v="2019-01-29T00:00:00"/>
    <s v="NA/KA/MC/JA/ES/03"/>
    <x v="0"/>
    <n v="19"/>
  </r>
  <r>
    <s v="Week 42"/>
    <s v="Northern"/>
    <s v="Nasarawa"/>
    <s v="Karu"/>
    <s v="Karu"/>
    <s v="Mararaba Gurku"/>
    <x v="4"/>
    <s v="Reach Out"/>
    <s v="LLH Class"/>
    <s v="JENNIFER TIVZUA"/>
    <s v="29/01/2019"/>
    <n v="29"/>
    <x v="9"/>
    <x v="1"/>
    <d v="2019-01-29T00:00:00"/>
    <s v="NA/KA/MC/JE/JU/03"/>
    <x v="1"/>
    <n v="19"/>
  </r>
  <r>
    <s v="Week 42"/>
    <s v="Northern"/>
    <s v="Nasarawa"/>
    <s v="Karu"/>
    <s v="Karu"/>
    <s v="Mararaba Gurku"/>
    <x v="4"/>
    <s v="Reach Out"/>
    <s v="LLH Class"/>
    <s v="JOSEPHINE EJIM"/>
    <s v="29/01/2019"/>
    <n v="29"/>
    <x v="9"/>
    <x v="1"/>
    <d v="2019-01-29T00:00:00"/>
    <s v="NA/KA/MC/JO/MA/01"/>
    <x v="1"/>
    <n v="16"/>
  </r>
  <r>
    <s v="Week 42"/>
    <s v="Northern"/>
    <s v="Nasarawa"/>
    <s v="Karu"/>
    <s v="Karu"/>
    <s v="Mararaba Gurku"/>
    <x v="4"/>
    <s v="Reach Out"/>
    <s v="LLH Class"/>
    <s v="VANESSA UMAR"/>
    <s v="29/01/2019"/>
    <n v="29"/>
    <x v="9"/>
    <x v="1"/>
    <d v="2019-01-29T00:00:00"/>
    <s v="NA/KA/MC/VA/IJ/01"/>
    <x v="1"/>
    <n v="15"/>
  </r>
  <r>
    <s v="Week 42"/>
    <s v="Northern"/>
    <s v="Nasarawa"/>
    <s v="Karu"/>
    <s v="Karu"/>
    <s v="Mararaba Gurku"/>
    <x v="4"/>
    <s v="Reach Out"/>
    <s v="LLH Class"/>
    <s v="BENEDICTA EJIM"/>
    <s v="29/01/2019"/>
    <n v="29"/>
    <x v="9"/>
    <x v="1"/>
    <d v="2019-01-29T00:00:00"/>
    <s v="NA/KA/MC/BE/JO/02"/>
    <x v="1"/>
    <n v="17"/>
  </r>
  <r>
    <s v="Week 42"/>
    <s v="Northern"/>
    <s v="Nasarawa"/>
    <s v="Karu"/>
    <s v="Karu"/>
    <s v="Mararaba Gurku"/>
    <x v="4"/>
    <s v="Reach Out"/>
    <s v="LLH Class"/>
    <s v="MARY AUSTINE"/>
    <s v="29/01/2019"/>
    <n v="29"/>
    <x v="9"/>
    <x v="1"/>
    <d v="2019-01-29T00:00:00"/>
    <s v="NA/KA/MC/MA/AP/05"/>
    <x v="1"/>
    <n v="15"/>
  </r>
  <r>
    <s v="Week 42"/>
    <s v="Northern"/>
    <s v="Nasarawa"/>
    <s v="Karu"/>
    <s v="Karu"/>
    <s v="Mararaba Gurku"/>
    <x v="4"/>
    <s v="Reach Out"/>
    <s v="LLH Class"/>
    <s v="OLORUNTOBA FOLASHADE"/>
    <s v="29/01/2019"/>
    <n v="29"/>
    <x v="9"/>
    <x v="1"/>
    <d v="2019-01-29T00:00:00"/>
    <s v="NA/KA/MC/OL/RO/01"/>
    <x v="1"/>
    <n v="18"/>
  </r>
  <r>
    <s v="Week 42"/>
    <s v="Northern"/>
    <s v="Nasarawa"/>
    <s v="Karu"/>
    <s v="Karu"/>
    <s v="Mararaba Gurku"/>
    <x v="4"/>
    <s v="Reach Out"/>
    <s v="LLH Class"/>
    <s v="MARY THOMAS"/>
    <s v="29/01/2019"/>
    <n v="29"/>
    <x v="9"/>
    <x v="1"/>
    <d v="2019-01-29T00:00:00"/>
    <s v="NA/KA/MC/MA/AG/02"/>
    <x v="1"/>
    <n v="19"/>
  </r>
  <r>
    <s v="Week 42"/>
    <s v="Northern"/>
    <s v="Nasarawa"/>
    <s v="Karu"/>
    <s v="Karu"/>
    <s v="Mararaba Gurku"/>
    <x v="4"/>
    <s v="Reach Out"/>
    <s v="LLH Class"/>
    <s v="LYDIA BENJAMIN"/>
    <s v="29/01/2019"/>
    <n v="29"/>
    <x v="9"/>
    <x v="1"/>
    <d v="2019-01-29T00:00:00"/>
    <s v="NA/KA/MC/LY/MA/03"/>
    <x v="1"/>
    <n v="18"/>
  </r>
  <r>
    <s v="Week 42"/>
    <s v="Northern"/>
    <s v="Nasarawa"/>
    <s v="Karu"/>
    <s v="Karu"/>
    <s v="Mararaba Gurku"/>
    <x v="4"/>
    <s v="Reach Out"/>
    <s v="LLH Class"/>
    <s v="QUEEN BITRUS"/>
    <s v="29/01/2019"/>
    <n v="29"/>
    <x v="9"/>
    <x v="1"/>
    <d v="2019-01-29T00:00:00"/>
    <s v="NA/KA/MC/QU/AB/02"/>
    <x v="1"/>
    <n v="19"/>
  </r>
  <r>
    <s v="Week 42"/>
    <s v="Northern"/>
    <s v="Nasarawa"/>
    <s v="Karu"/>
    <s v="Karu"/>
    <s v="Mararaba Gurku"/>
    <x v="4"/>
    <s v="Reach Out"/>
    <s v="LLH Class"/>
    <s v="COMFORT PATRICK"/>
    <s v="29/01/2019"/>
    <n v="29"/>
    <x v="9"/>
    <x v="1"/>
    <d v="2019-01-29T00:00:00"/>
    <s v="NA/KA/MC/CO/EL/05"/>
    <x v="1"/>
    <n v="19"/>
  </r>
  <r>
    <s v="Week 42"/>
    <s v="Northern"/>
    <s v="Nasarawa"/>
    <s v="Karu"/>
    <s v="Karu"/>
    <s v="Mararaba Gurku"/>
    <x v="4"/>
    <s v="Reach Out"/>
    <s v="LLH Class"/>
    <s v="MARTHA PATRICK"/>
    <s v="29/01/2019"/>
    <n v="29"/>
    <x v="9"/>
    <x v="1"/>
    <d v="2019-01-29T00:00:00"/>
    <s v="NA/KA/MC/MA/CO/02"/>
    <x v="1"/>
    <n v="15"/>
  </r>
  <r>
    <s v="Week 42"/>
    <s v="Northern"/>
    <s v="Nasarawa"/>
    <s v="Karu"/>
    <s v="Karu"/>
    <s v="Mararaba Gurku"/>
    <x v="4"/>
    <s v="Reach Out"/>
    <s v="LLH Class"/>
    <s v="FAVOUR GODWIN"/>
    <s v="29/01/2019"/>
    <n v="29"/>
    <x v="9"/>
    <x v="1"/>
    <d v="2019-01-29T00:00:00"/>
    <s v="NA/KA/MC/FA/LY/03"/>
    <x v="1"/>
    <n v="19"/>
  </r>
  <r>
    <s v="Week 42"/>
    <s v="Northern"/>
    <s v="Nasarawa"/>
    <s v="Karu"/>
    <s v="Karu"/>
    <s v="Mararaba Gurku"/>
    <x v="4"/>
    <s v="Reach Out"/>
    <s v="LLH Class"/>
    <s v="PRISCILLA ABBA"/>
    <s v="29/01/2019"/>
    <n v="29"/>
    <x v="9"/>
    <x v="1"/>
    <d v="2019-01-29T00:00:00"/>
    <s v="NA/KA/MC/PR/RU/04"/>
    <x v="1"/>
    <n v="15"/>
  </r>
  <r>
    <s v="Week 42"/>
    <s v="Northern"/>
    <s v="Nasarawa"/>
    <s v="Karu"/>
    <s v="Karu"/>
    <s v="Mararaba Gurku"/>
    <x v="4"/>
    <s v="Reach Out"/>
    <s v="LLH Class"/>
    <s v="PRISCILLIA GODWIN"/>
    <s v="29/01/2019"/>
    <n v="29"/>
    <x v="9"/>
    <x v="1"/>
    <d v="2019-01-29T00:00:00"/>
    <s v="NA/KA/MC/PR/JE/03"/>
    <x v="1"/>
    <n v="19"/>
  </r>
  <r>
    <s v="Week 42"/>
    <s v="Northern"/>
    <s v="Nasarawa"/>
    <s v="Karu"/>
    <s v="Karu"/>
    <s v="Mararaba Gurku"/>
    <x v="4"/>
    <s v="Reach Out"/>
    <s v="LLH Class"/>
    <s v="MERCY ANTHONY"/>
    <s v="29/01/2019"/>
    <n v="29"/>
    <x v="9"/>
    <x v="1"/>
    <d v="2019-01-29T00:00:00"/>
    <s v="NA/KA/MC/ME/DI/01"/>
    <x v="1"/>
    <n v="19"/>
  </r>
  <r>
    <s v="Week 42"/>
    <s v="Northern"/>
    <s v="Nasarawa"/>
    <s v="Karu"/>
    <s v="Karu"/>
    <s v="Mararaba Gurku"/>
    <x v="4"/>
    <s v="Reach Out"/>
    <s v="LLH Class"/>
    <s v="FARIDA ISMAIL"/>
    <s v="29/01/2019"/>
    <n v="29"/>
    <x v="9"/>
    <x v="1"/>
    <d v="2019-01-29T00:00:00"/>
    <s v="NA/KA/MC/FA/AI/05"/>
    <x v="1"/>
    <n v="17"/>
  </r>
  <r>
    <s v="Week 42"/>
    <s v="Northern"/>
    <s v="Nasarawa"/>
    <s v="Karu"/>
    <s v="Karu"/>
    <s v="Mararaba Gurku"/>
    <x v="4"/>
    <s v="Reach Out"/>
    <s v="LLH Class"/>
    <s v="CELINA ENOCH"/>
    <s v="29/01/2019"/>
    <n v="29"/>
    <x v="9"/>
    <x v="1"/>
    <d v="2019-01-29T00:00:00"/>
    <s v="NA/KA/MC/CE/LA/01"/>
    <x v="1"/>
    <n v="18"/>
  </r>
  <r>
    <s v="Week 42"/>
    <s v="Northern"/>
    <s v="Nasarawa"/>
    <s v="Karu"/>
    <s v="Karu"/>
    <s v="Mararaba Gurku"/>
    <x v="4"/>
    <s v="Reach Out"/>
    <s v="LLH Class"/>
    <s v="BLESSING SUNDAY"/>
    <s v="29/01/2019"/>
    <n v="29"/>
    <x v="9"/>
    <x v="1"/>
    <d v="2019-01-29T00:00:00"/>
    <s v="NA/KA/MC/BL/HA/01"/>
    <x v="1"/>
    <n v="15"/>
  </r>
  <r>
    <s v="Week 42"/>
    <s v="Northern"/>
    <s v="Nasarawa"/>
    <s v="Karu"/>
    <s v="Karu"/>
    <s v="Mararaba Gurku"/>
    <x v="4"/>
    <s v="Reach Out"/>
    <s v="LLH Class"/>
    <s v="RUTH ABBA"/>
    <s v="29/01/2019"/>
    <n v="29"/>
    <x v="9"/>
    <x v="1"/>
    <d v="2019-01-29T00:00:00"/>
    <s v="NA/KA/MC/RU/GO/04"/>
    <x v="1"/>
    <n v="19"/>
  </r>
  <r>
    <s v="Week 42"/>
    <s v="Northern"/>
    <s v="Nasarawa"/>
    <s v="Karu"/>
    <s v="Karu"/>
    <s v="Mararaba Gurku"/>
    <x v="4"/>
    <s v="Reach Out"/>
    <s v="LLH Class"/>
    <s v="COMFORT ABBAH"/>
    <s v="29/01/2019"/>
    <n v="29"/>
    <x v="9"/>
    <x v="1"/>
    <d v="2019-01-29T00:00:00"/>
    <s v="NA/KA/MC/CO/CH/03"/>
    <x v="1"/>
    <n v="19"/>
  </r>
  <r>
    <s v="Week 42"/>
    <s v="Northern"/>
    <s v="Nasarawa"/>
    <s v="Karu"/>
    <s v="Karu"/>
    <s v="Mararaba Gurku"/>
    <x v="4"/>
    <s v="Reach Out"/>
    <s v="LLH Class"/>
    <s v="MESOMA THOMAS "/>
    <s v="29/01/2019"/>
    <n v="29"/>
    <x v="9"/>
    <x v="1"/>
    <d v="2019-01-29T00:00:00"/>
    <s v="NA/KA/MC/ME/HE/03"/>
    <x v="1"/>
    <n v="15"/>
  </r>
  <r>
    <s v="Week 42"/>
    <s v="Northern"/>
    <s v="Nasarawa"/>
    <s v="Karu"/>
    <s v="Karu"/>
    <s v="Mararaba Gurku"/>
    <x v="4"/>
    <s v="Reach Out"/>
    <s v="LLH Class"/>
    <s v="ROSE JOHNSON"/>
    <s v="29/01/2019"/>
    <n v="29"/>
    <x v="9"/>
    <x v="1"/>
    <d v="2019-01-29T00:00:00"/>
    <s v="NA/KA/MC/RO/JU/04"/>
    <x v="1"/>
    <n v="19"/>
  </r>
  <r>
    <s v="Week 42"/>
    <s v="Northern"/>
    <s v="Nasarawa"/>
    <s v="Karu"/>
    <s v="Karu"/>
    <s v="Mararaba Gurku"/>
    <x v="4"/>
    <s v="Reach Out"/>
    <s v="LLH Class"/>
    <s v="HALIMAT ISAH"/>
    <s v="29/01/2019"/>
    <n v="29"/>
    <x v="9"/>
    <x v="1"/>
    <d v="2019-01-29T00:00:00"/>
    <s v="NA/KA/MC/HA/NU/06"/>
    <x v="1"/>
    <n v="16"/>
  </r>
  <r>
    <s v="Week 42"/>
    <s v="Northern"/>
    <s v="Nasarawa"/>
    <s v="Karu"/>
    <s v="Karu"/>
    <s v="Mararaba Gurku"/>
    <x v="4"/>
    <s v="Reach Out"/>
    <s v="LLH Class"/>
    <s v="JUDITH GINIKA"/>
    <s v="29/01/2019"/>
    <n v="29"/>
    <x v="9"/>
    <x v="1"/>
    <d v="2019-01-29T00:00:00"/>
    <s v="NA/KA/MC/JU/CH/02"/>
    <x v="1"/>
    <n v="17"/>
  </r>
  <r>
    <s v="Week 42"/>
    <s v="Northern"/>
    <s v="Nasarawa"/>
    <s v="Karu"/>
    <s v="Karu"/>
    <s v="Mararaba Gurku"/>
    <x v="4"/>
    <s v="Reach Out"/>
    <s v="LLH Class"/>
    <s v="HABIBA LAWAL"/>
    <s v="29/01/2019"/>
    <n v="29"/>
    <x v="9"/>
    <x v="1"/>
    <d v="2019-01-29T00:00:00"/>
    <s v="NA/KA/MC/HA/HA/06"/>
    <x v="1"/>
    <n v="18"/>
  </r>
  <r>
    <s v="Week 42"/>
    <s v="Northern"/>
    <s v="Nasarawa"/>
    <s v="Karu"/>
    <s v="Karu"/>
    <s v="Mararaba Gurku"/>
    <x v="5"/>
    <s v="Reach Out"/>
    <s v="LLH Class"/>
    <s v="JAMILA SAFIRU"/>
    <s v="30/01/2019"/>
    <n v="30"/>
    <x v="9"/>
    <x v="1"/>
    <d v="2019-01-30T00:00:00"/>
    <s v="NA/KA/MC/JA/AI/08"/>
    <x v="1"/>
    <n v="18"/>
  </r>
  <r>
    <s v="Week 42"/>
    <s v="Northern"/>
    <s v="Nasarawa"/>
    <s v="Karu"/>
    <s v="Karu"/>
    <s v="Mararaba Gurku"/>
    <x v="5"/>
    <s v="Reach Out"/>
    <s v="LLH Class"/>
    <s v="JOYCE BENJAMIN"/>
    <s v="30/01/2019"/>
    <n v="30"/>
    <x v="9"/>
    <x v="1"/>
    <d v="2019-01-30T00:00:00"/>
    <s v="NA/KA/MC/JO/PE/02"/>
    <x v="1"/>
    <n v="15"/>
  </r>
  <r>
    <s v="Week 42"/>
    <s v="Northern"/>
    <s v="Nasarawa"/>
    <s v="Karu"/>
    <s v="Karu"/>
    <s v="Mararaba Gurku"/>
    <x v="5"/>
    <s v="Reach Out"/>
    <s v="LLH Class"/>
    <s v="FAITH MARK"/>
    <s v="30/01/2019"/>
    <n v="30"/>
    <x v="9"/>
    <x v="1"/>
    <d v="2019-01-30T00:00:00"/>
    <s v="NA/KA/MC/FA/MA/03"/>
    <x v="1"/>
    <n v="16"/>
  </r>
  <r>
    <s v="Week 42"/>
    <s v="Northern"/>
    <s v="Nasarawa"/>
    <s v="Karu"/>
    <s v="Karu"/>
    <s v="Mararaba Gurku"/>
    <x v="5"/>
    <s v="Reach Out"/>
    <s v="LLH Class"/>
    <s v="JOYCE DAVID"/>
    <s v="30/01/2019"/>
    <n v="30"/>
    <x v="9"/>
    <x v="1"/>
    <d v="2019-01-30T00:00:00"/>
    <s v="NA/KA/MC/JO/LO/04"/>
    <x v="1"/>
    <n v="19"/>
  </r>
  <r>
    <s v="Week 42"/>
    <s v="Northern"/>
    <s v="Nasarawa"/>
    <s v="Karu"/>
    <s v="Karu"/>
    <s v="Mararaba Gurku"/>
    <x v="5"/>
    <s v="Reach Out"/>
    <s v="LLH Class"/>
    <s v="JANET RICHARD"/>
    <s v="30/01/2019"/>
    <n v="30"/>
    <x v="9"/>
    <x v="1"/>
    <d v="2019-01-30T00:00:00"/>
    <s v="NA/KA/MC/JA/LY/05"/>
    <x v="1"/>
    <n v="19"/>
  </r>
  <r>
    <s v="Week 42"/>
    <s v="Northern"/>
    <s v="Nasarawa"/>
    <s v="Karu"/>
    <s v="Karu"/>
    <s v="Mararaba Gurku"/>
    <x v="5"/>
    <s v="Reach Out"/>
    <s v="LLH Class"/>
    <s v="LAMI ISA MICHAEL"/>
    <s v="30/01/2019"/>
    <n v="30"/>
    <x v="9"/>
    <x v="1"/>
    <d v="2019-01-30T00:00:00"/>
    <s v="NA/KA/MC/LA/QU/03"/>
    <x v="1"/>
    <n v="16"/>
  </r>
  <r>
    <s v="Week 42"/>
    <s v="Northern"/>
    <s v="Nasarawa"/>
    <s v="Karu"/>
    <s v="Karu"/>
    <s v="Mararaba Gurku"/>
    <x v="5"/>
    <s v="Reach Out"/>
    <s v="LLH Class"/>
    <s v="PATIENCE DANLAMI"/>
    <s v="30/01/2019"/>
    <n v="30"/>
    <x v="9"/>
    <x v="1"/>
    <d v="2019-01-30T00:00:00"/>
    <s v="NA/KA/MC/PA/ES/06"/>
    <x v="1"/>
    <n v="15"/>
  </r>
  <r>
    <s v="Week 42"/>
    <s v="Northern"/>
    <s v="Nasarawa"/>
    <s v="Karu"/>
    <s v="Karu"/>
    <s v="Mararaba Gurku"/>
    <x v="5"/>
    <s v="Reach Out"/>
    <s v="LLH Class"/>
    <s v="JULIAN JOSPEH"/>
    <s v="30/01/2019"/>
    <n v="30"/>
    <x v="9"/>
    <x v="1"/>
    <d v="2019-01-30T00:00:00"/>
    <s v="NA/KA/MC/JU/MA/02"/>
    <x v="1"/>
    <n v="17"/>
  </r>
  <r>
    <s v="Week 42"/>
    <s v="Northern"/>
    <s v="Nasarawa"/>
    <s v="Karu"/>
    <s v="Karu"/>
    <s v="Mararaba Gurku"/>
    <x v="5"/>
    <s v="Reach Out"/>
    <s v="LLH Class"/>
    <s v="PRECIOUS BALAMI"/>
    <s v="30/01/2019"/>
    <n v="30"/>
    <x v="9"/>
    <x v="1"/>
    <d v="2019-01-30T00:00:00"/>
    <s v="NA/KA/MC/PR/KA/03"/>
    <x v="1"/>
    <n v="18"/>
  </r>
  <r>
    <s v="Week 42"/>
    <s v="Northern"/>
    <s v="Nasarawa"/>
    <s v="Karu"/>
    <s v="Karu"/>
    <s v="Mararaba Gurku"/>
    <x v="5"/>
    <s v="Reach Out"/>
    <s v="LLH Class"/>
    <s v="NAOMI JUDE"/>
    <s v="30/01/2019"/>
    <n v="30"/>
    <x v="9"/>
    <x v="1"/>
    <d v="2019-01-30T00:00:00"/>
    <s v="NA/KA/MC/NA/ES/04"/>
    <x v="1"/>
    <n v="17"/>
  </r>
  <r>
    <s v="Week 42"/>
    <s v="Northern"/>
    <s v="Nasarawa"/>
    <s v="Karu"/>
    <s v="Karu"/>
    <s v="Mararaba Gurku"/>
    <x v="5"/>
    <s v="Reach Out"/>
    <s v="LLH Class"/>
    <s v="MERCY DAUDA"/>
    <s v="30/01/2019"/>
    <n v="30"/>
    <x v="9"/>
    <x v="1"/>
    <d v="2019-01-30T00:00:00"/>
    <s v="NA/KA/MC/ME/CA/01"/>
    <x v="1"/>
    <n v="17"/>
  </r>
  <r>
    <s v="Week 42"/>
    <s v="Northern"/>
    <s v="Nasarawa"/>
    <s v="Karu"/>
    <s v="Karu"/>
    <s v="Mararaba Gurku"/>
    <x v="5"/>
    <s v="Reach Out"/>
    <s v="LLH Class"/>
    <s v="ESTHER PHILIP"/>
    <s v="30/01/2019"/>
    <n v="30"/>
    <x v="9"/>
    <x v="1"/>
    <d v="2019-01-30T00:00:00"/>
    <s v="NA/KA/MC/ES/JU/02"/>
    <x v="1"/>
    <n v="19"/>
  </r>
  <r>
    <s v="Week 42"/>
    <s v="Northern"/>
    <s v="Nasarawa"/>
    <s v="Karu"/>
    <s v="Karu"/>
    <s v="Mararaba Gurku"/>
    <x v="5"/>
    <s v="Reach Out"/>
    <s v="LLH Class"/>
    <s v="CELESTINA JOHN"/>
    <s v="30/01/2019"/>
    <n v="30"/>
    <x v="9"/>
    <x v="1"/>
    <d v="2019-01-30T00:00:00"/>
    <s v="NA/KA/MC/CE/CY/07"/>
    <x v="1"/>
    <n v="18"/>
  </r>
  <r>
    <s v="Week 42"/>
    <s v="Northern"/>
    <s v="Nasarawa"/>
    <s v="Karu"/>
    <s v="Karu"/>
    <s v="Mararaba Gurku"/>
    <x v="5"/>
    <s v="Reach Out"/>
    <s v="LLH Class"/>
    <s v="EDITH JOHNSON"/>
    <s v="30/01/2019"/>
    <n v="30"/>
    <x v="9"/>
    <x v="1"/>
    <d v="2019-01-30T00:00:00"/>
    <s v="NA/KA/MC/ED/KI/02"/>
    <x v="1"/>
    <n v="19"/>
  </r>
  <r>
    <s v="Week 42"/>
    <s v="Northern"/>
    <s v="Nasarawa"/>
    <s v="Karu"/>
    <s v="Karu"/>
    <s v="Mararaba Gurku"/>
    <x v="5"/>
    <s v="Reach Out"/>
    <s v="LLH Class"/>
    <s v="MARY MAIKASUWA"/>
    <s v="30/01/2019"/>
    <n v="30"/>
    <x v="9"/>
    <x v="1"/>
    <d v="2019-01-30T00:00:00"/>
    <s v="NA/KA/MC/MA/FE/01"/>
    <x v="1"/>
    <n v="19"/>
  </r>
  <r>
    <s v="Week 42"/>
    <s v="Northern"/>
    <s v="Nasarawa"/>
    <s v="Karu"/>
    <s v="Karu"/>
    <s v="Mararaba Gurku"/>
    <x v="5"/>
    <s v="Reach Out"/>
    <s v="LLH Class"/>
    <s v="LUCY MATHEW"/>
    <s v="30/01/2019"/>
    <n v="30"/>
    <x v="9"/>
    <x v="1"/>
    <d v="2019-01-30T00:00:00"/>
    <s v="NA/KA/MC/LU/YE/02"/>
    <x v="1"/>
    <n v="19"/>
  </r>
  <r>
    <s v="Week 42"/>
    <s v="Northern"/>
    <s v="Nasarawa"/>
    <s v="Karu"/>
    <s v="Karu"/>
    <s v="Mararaba Gurku"/>
    <x v="5"/>
    <s v="Reach Out"/>
    <s v="LLH Class"/>
    <s v="MSENDO MICHAEL"/>
    <s v="30/01/2019"/>
    <n v="30"/>
    <x v="9"/>
    <x v="1"/>
    <d v="2019-01-30T00:00:00"/>
    <s v="NA/KA/MC/MS/JO/03"/>
    <x v="1"/>
    <n v="19"/>
  </r>
  <r>
    <s v="Week 42"/>
    <s v="Northern"/>
    <s v="Nasarawa"/>
    <s v="Karu"/>
    <s v="Karu"/>
    <s v="Mararaba Gurku"/>
    <x v="5"/>
    <s v="Reach Out"/>
    <s v="LLH Class"/>
    <s v="VIVIAN JOHN"/>
    <s v="30/01/2019"/>
    <n v="30"/>
    <x v="9"/>
    <x v="1"/>
    <d v="2019-01-30T00:00:00"/>
    <s v="NA/KA/MC/VI/ME/03"/>
    <x v="1"/>
    <n v="18"/>
  </r>
  <r>
    <s v="Week 42"/>
    <s v="Northern"/>
    <s v="Nasarawa"/>
    <s v="Karu"/>
    <s v="Karu"/>
    <s v="Mararaba Gurku"/>
    <x v="5"/>
    <s v="Reach Out"/>
    <s v="LLH Class"/>
    <s v="STEPHANIE JAMES"/>
    <s v="30/01/2019"/>
    <n v="30"/>
    <x v="9"/>
    <x v="1"/>
    <d v="2019-01-30T00:00:00"/>
    <s v="NA/KA/MC/ST/PR/02"/>
    <x v="1"/>
    <n v="17"/>
  </r>
  <r>
    <s v="Week 42"/>
    <s v="Northern"/>
    <s v="Nasarawa"/>
    <s v="Karu"/>
    <s v="Karu"/>
    <s v="Mararaba Gurku"/>
    <x v="5"/>
    <s v="Reach Out"/>
    <s v="LLH Class"/>
    <s v="ROSE LINUS"/>
    <s v="30/01/2019"/>
    <n v="30"/>
    <x v="9"/>
    <x v="1"/>
    <d v="2019-01-30T00:00:00"/>
    <s v="NA/KA/MC/RO/PA/04"/>
    <x v="1"/>
    <n v="19"/>
  </r>
  <r>
    <s v="Week 42"/>
    <s v="Northern"/>
    <s v="Nasarawa"/>
    <s v="Karu"/>
    <s v="Karu"/>
    <s v="Mararaba Gurku"/>
    <x v="5"/>
    <s v="Reach Out"/>
    <s v="LLH Class"/>
    <s v="ANITA AUSTIN"/>
    <s v="30/01/2019"/>
    <n v="30"/>
    <x v="9"/>
    <x v="1"/>
    <d v="2019-01-30T00:00:00"/>
    <s v="NA/KA/MC/AN/CE/03"/>
    <x v="1"/>
    <n v="15"/>
  </r>
  <r>
    <s v="Week 42"/>
    <s v="Northern"/>
    <s v="Nasarawa"/>
    <s v="Karu"/>
    <s v="Karu"/>
    <s v="Mararaba Gurku"/>
    <x v="5"/>
    <s v="Reach Out"/>
    <s v="LLH Class"/>
    <s v="LINDA THOMAS"/>
    <s v="30/01/2019"/>
    <n v="30"/>
    <x v="9"/>
    <x v="1"/>
    <d v="2019-01-30T00:00:00"/>
    <s v="NA/KA/MC/LI/MA/06"/>
    <x v="1"/>
    <n v="17"/>
  </r>
  <r>
    <s v="Week 42"/>
    <s v="Northern"/>
    <s v="Nasarawa"/>
    <s v="Karu"/>
    <s v="Karu"/>
    <s v="Mararaba Gurku"/>
    <x v="5"/>
    <s v="Reach Out"/>
    <s v="LLH Class"/>
    <s v="COMFORT DAUDA"/>
    <s v="30/01/2019"/>
    <n v="30"/>
    <x v="9"/>
    <x v="1"/>
    <d v="2019-01-30T00:00:00"/>
    <s v="NA/KA/MC/CO/RO/04"/>
    <x v="1"/>
    <n v="15"/>
  </r>
  <r>
    <s v="Week 42"/>
    <s v="Northern"/>
    <s v="Nasarawa"/>
    <s v="Karu"/>
    <s v="Karu"/>
    <s v="Mararaba Gurku"/>
    <x v="5"/>
    <s v="Reach Out"/>
    <s v="LLH Class"/>
    <s v="ANN CHARLES"/>
    <s v="30/01/2019"/>
    <n v="30"/>
    <x v="9"/>
    <x v="1"/>
    <d v="2019-01-30T00:00:00"/>
    <s v="NA/KA/MC/AN/ME/02"/>
    <x v="1"/>
    <n v="19"/>
  </r>
  <r>
    <s v="Week 42"/>
    <s v="Northern"/>
    <s v="Nasarawa"/>
    <s v="Karu"/>
    <s v="Karu"/>
    <s v="Mararaba Gurku"/>
    <x v="5"/>
    <s v="Reach Out"/>
    <s v="LLH Class"/>
    <s v="SYLVIA SILAS"/>
    <s v="30/01/2019"/>
    <n v="30"/>
    <x v="9"/>
    <x v="1"/>
    <d v="2019-01-30T00:00:00"/>
    <s v="NA/KA/MC/SY/JO/01"/>
    <x v="1"/>
    <n v="17"/>
  </r>
  <r>
    <s v="Week 42"/>
    <s v="Northern"/>
    <s v="Nasarawa"/>
    <s v="Karu"/>
    <s v="Karu"/>
    <s v="Mararaba Gurku"/>
    <x v="5"/>
    <s v="Reach Out"/>
    <s v="LLH Class"/>
    <s v="GODIYA SHEKWONUGAZA"/>
    <s v="30/01/2019"/>
    <n v="30"/>
    <x v="9"/>
    <x v="1"/>
    <d v="2019-01-30T00:00:00"/>
    <s v="NA/KA/MC/GO/LU/03"/>
    <x v="1"/>
    <n v="16"/>
  </r>
  <r>
    <s v="Week 42"/>
    <s v="Northern"/>
    <s v="Nasarawa"/>
    <s v="Karu"/>
    <s v="Karu"/>
    <s v="Mararaba Gurku"/>
    <x v="5"/>
    <s v="Reach Out"/>
    <s v="LLH Class"/>
    <s v="PHILOMINA MAURICE"/>
    <s v="30/01/2019"/>
    <n v="30"/>
    <x v="9"/>
    <x v="1"/>
    <d v="2019-01-30T00:00:00"/>
    <s v="NA/KA/MC/PH/GR/03"/>
    <x v="1"/>
    <n v="16"/>
  </r>
  <r>
    <s v="Week 42"/>
    <s v="Northern"/>
    <s v="Nasarawa"/>
    <s v="Karu"/>
    <s v="Karu"/>
    <s v="Mararaba Gurku"/>
    <x v="5"/>
    <s v="Reach Out"/>
    <s v="LLH Class"/>
    <s v="NANA MOSES"/>
    <s v="30/01/2019"/>
    <n v="30"/>
    <x v="9"/>
    <x v="1"/>
    <d v="2019-01-30T00:00:00"/>
    <s v="NA/KA/MC/NA/WI/02"/>
    <x v="1"/>
    <n v="18"/>
  </r>
  <r>
    <s v="Week 42"/>
    <s v="Northern"/>
    <s v="Nasarawa"/>
    <s v="Karu"/>
    <s v="Karu"/>
    <s v="Mararaba Gurku"/>
    <x v="5"/>
    <s v="Reach Out"/>
    <s v="LLH Class"/>
    <s v="ZIPPORAH BULUS"/>
    <s v="30/01/2019"/>
    <n v="30"/>
    <x v="9"/>
    <x v="1"/>
    <d v="2019-01-30T00:00:00"/>
    <s v="NA/KA/MC/ZI/SA/05"/>
    <x v="1"/>
    <n v="16"/>
  </r>
  <r>
    <s v="Week 42"/>
    <s v="Northern"/>
    <s v="Nasarawa"/>
    <s v="Karu"/>
    <s v="Karu"/>
    <s v="Mararaba Gurku"/>
    <x v="5"/>
    <s v="Reach Out"/>
    <s v="LLH Class"/>
    <s v="STELLA AARON"/>
    <s v="30/01/2019"/>
    <n v="30"/>
    <x v="9"/>
    <x v="1"/>
    <d v="2019-01-30T00:00:00"/>
    <s v="NA/KA/MC/ST/HA/01"/>
    <x v="1"/>
    <n v="15"/>
  </r>
  <r>
    <s v="Week 42"/>
    <s v="Northern"/>
    <s v="Nasarawa"/>
    <s v="Karu"/>
    <s v="Karu"/>
    <s v="Mararaba Gurku"/>
    <x v="5"/>
    <s v="Reach Out"/>
    <s v="LLH Class"/>
    <s v="DORCAS PAUL"/>
    <s v="30/01/2019"/>
    <n v="30"/>
    <x v="9"/>
    <x v="1"/>
    <d v="2019-01-30T00:00:00"/>
    <s v="NA/KA/MC/DO/PL/06"/>
    <x v="1"/>
    <n v="19"/>
  </r>
  <r>
    <s v="Week 42"/>
    <s v="Northern"/>
    <s v="Nasarawa"/>
    <s v="Karu"/>
    <s v="Karu"/>
    <s v="Mararaba Gurku"/>
    <x v="5"/>
    <s v="Reach Out"/>
    <s v="LLH Class"/>
    <s v="AISHA JAMILU"/>
    <s v="30/01/2019"/>
    <n v="30"/>
    <x v="9"/>
    <x v="1"/>
    <d v="2019-01-30T00:00:00"/>
    <s v="NA/KA/MC/AI/RA/01"/>
    <x v="1"/>
    <n v="16"/>
  </r>
  <r>
    <s v="Week 42"/>
    <s v="Northern"/>
    <s v="Nasarawa"/>
    <s v="Karu"/>
    <s v="Karu"/>
    <s v="Mararaba Gurku"/>
    <x v="5"/>
    <s v="Reach Out"/>
    <s v="LLH Class"/>
    <s v="FATIMA ISAH"/>
    <s v="30/01/2019"/>
    <n v="30"/>
    <x v="9"/>
    <x v="1"/>
    <d v="2019-01-30T00:00:00"/>
    <s v="NA/KA/MC/FA/PA/04"/>
    <x v="1"/>
    <n v="19"/>
  </r>
  <r>
    <s v="Week 42"/>
    <s v="Northern"/>
    <s v="Nasarawa"/>
    <s v="Karu"/>
    <s v="Karu"/>
    <s v="Mararaba Gurku"/>
    <x v="5"/>
    <s v="Reach Out"/>
    <s v="LLH Class"/>
    <s v="JAMILA KABIRU"/>
    <s v="30/01/2019"/>
    <n v="30"/>
    <x v="9"/>
    <x v="1"/>
    <d v="2019-01-30T00:00:00"/>
    <s v="NA/KA/MC/JA/BI/09"/>
    <x v="1"/>
    <n v="17"/>
  </r>
  <r>
    <s v="Week 42"/>
    <s v="Northern"/>
    <s v="Nasarawa"/>
    <s v="Karu"/>
    <s v="Karu"/>
    <s v="Mararaba Gurku"/>
    <x v="5"/>
    <s v="Reach Out"/>
    <s v="LLH Class"/>
    <s v="BLESSING ANDREW"/>
    <s v="30/01/2019"/>
    <n v="30"/>
    <x v="9"/>
    <x v="1"/>
    <d v="2019-01-30T00:00:00"/>
    <s v="NA/KA/MC/BL/GR/04"/>
    <x v="1"/>
    <n v="16"/>
  </r>
  <r>
    <s v="Week 42"/>
    <s v="Northern"/>
    <s v="Nasarawa"/>
    <s v="Karu"/>
    <s v="Karu"/>
    <s v="Mararaba Gurku"/>
    <x v="5"/>
    <s v="Reach Out"/>
    <s v="LLH Class"/>
    <s v="JANET JOEL"/>
    <s v="30/01/2019"/>
    <n v="30"/>
    <x v="9"/>
    <x v="1"/>
    <d v="2019-01-30T00:00:00"/>
    <s v="NA/KA/MC/JA/JE/03"/>
    <x v="1"/>
    <n v="16"/>
  </r>
  <r>
    <s v="Week 42"/>
    <s v="Northern"/>
    <s v="Nasarawa"/>
    <s v="Karu"/>
    <s v="Karu"/>
    <s v="Mararaba Gurku"/>
    <x v="5"/>
    <s v="Reach Out"/>
    <s v="LLH Class"/>
    <s v="ESTHER BENJAMIN"/>
    <s v="30/01/2019"/>
    <n v="30"/>
    <x v="9"/>
    <x v="1"/>
    <d v="2019-01-30T00:00:00"/>
    <s v="NA/KA/MC/ES/YE/02"/>
    <x v="1"/>
    <n v="18"/>
  </r>
  <r>
    <s v="Week 42"/>
    <s v="Northern"/>
    <s v="Nasarawa"/>
    <s v="Karu"/>
    <s v="Karu"/>
    <s v="Mararaba Gurku"/>
    <x v="5"/>
    <s v="Reach Out"/>
    <s v="LLH Class"/>
    <s v="VERONICA OCHIGBO"/>
    <s v="30/01/2019"/>
    <n v="30"/>
    <x v="9"/>
    <x v="1"/>
    <d v="2019-01-30T00:00:00"/>
    <s v="NA/KA/MC/VE/RE/05"/>
    <x v="1"/>
    <n v="18"/>
  </r>
  <r>
    <s v="Week 42"/>
    <s v="Northern"/>
    <s v="Nasarawa"/>
    <s v="Karu"/>
    <s v="Karu"/>
    <s v="Mararaba Gurku"/>
    <x v="5"/>
    <s v="Reach Out"/>
    <s v="LLH Class"/>
    <s v="ARIT ETA"/>
    <s v="30/01/2019"/>
    <n v="30"/>
    <x v="9"/>
    <x v="1"/>
    <d v="2019-01-30T00:00:00"/>
    <s v="NA/KA/MC/AR/EK/04"/>
    <x v="1"/>
    <n v="19"/>
  </r>
  <r>
    <s v="Week 42"/>
    <s v="Northern"/>
    <s v="Nasarawa"/>
    <s v="Karu"/>
    <s v="Karu"/>
    <s v="Mararaba Gurku"/>
    <x v="5"/>
    <s v="Reach Out"/>
    <s v="LLH Class"/>
    <s v="DIVINE JOFFERY"/>
    <s v="30/01/2019"/>
    <n v="30"/>
    <x v="9"/>
    <x v="1"/>
    <d v="2019-01-30T00:00:00"/>
    <s v="NA/KA/MC/DI/DE/06"/>
    <x v="1"/>
    <n v="19"/>
  </r>
  <r>
    <s v="Week 42"/>
    <s v="Northern"/>
    <s v="Nasarawa"/>
    <s v="Karu"/>
    <s v="Karu"/>
    <s v="Mararaba Gurku"/>
    <x v="5"/>
    <s v="Reach Out"/>
    <s v="LLH Class"/>
    <s v="STELLA SUNNY"/>
    <s v="30/01/2019"/>
    <n v="30"/>
    <x v="9"/>
    <x v="1"/>
    <d v="2019-01-30T00:00:00"/>
    <s v="NA/KA/MC/ST/ES/01"/>
    <x v="1"/>
    <n v="17"/>
  </r>
  <r>
    <s v="Week 42"/>
    <s v="Northern"/>
    <s v="Nasarawa"/>
    <s v="Karu"/>
    <s v="Karu"/>
    <s v="Mararaba Gurku"/>
    <x v="5"/>
    <s v="Reach Out"/>
    <s v="LLH Class"/>
    <s v="ANITA CEPHAS"/>
    <s v="30/01/2019"/>
    <n v="30"/>
    <x v="9"/>
    <x v="1"/>
    <d v="2019-01-30T00:00:00"/>
    <s v="NA/KA/MC/AN/JU/02"/>
    <x v="1"/>
    <n v="18"/>
  </r>
  <r>
    <s v="Week 42"/>
    <s v="Northern"/>
    <s v="Nasarawa"/>
    <s v="Karu"/>
    <s v="Karu"/>
    <s v="Mararaba Gurku"/>
    <x v="5"/>
    <s v="Reach Out"/>
    <s v="LLH Class"/>
    <s v="HADIZA OSABO"/>
    <s v="30/01/2019"/>
    <n v="30"/>
    <x v="9"/>
    <x v="1"/>
    <d v="2019-01-30T00:00:00"/>
    <s v="NA/KA/MC/HA/KH/09"/>
    <x v="1"/>
    <n v="17"/>
  </r>
  <r>
    <s v="Week 42"/>
    <s v="Northern"/>
    <s v="Nasarawa"/>
    <s v="Karu"/>
    <s v="Karu"/>
    <s v="Mararaba Gurku"/>
    <x v="5"/>
    <s v="Reach Out"/>
    <s v="LLH Class"/>
    <s v="SARAH ALKALI"/>
    <s v="30/01/2019"/>
    <n v="30"/>
    <x v="9"/>
    <x v="1"/>
    <d v="2019-01-30T00:00:00"/>
    <s v="NA/KA/MC/SA/RU/04"/>
    <x v="1"/>
    <n v="16"/>
  </r>
  <r>
    <s v="Week 42"/>
    <s v="Northern"/>
    <s v="Nasarawa"/>
    <s v="Karu"/>
    <s v="Karu"/>
    <s v="Mararaba Gurku"/>
    <x v="5"/>
    <s v="Reach Out"/>
    <s v="LLH Class"/>
    <s v="DEBORAH MALLA"/>
    <s v="30/01/2019"/>
    <n v="30"/>
    <x v="9"/>
    <x v="1"/>
    <d v="2019-01-30T00:00:00"/>
    <s v="NA/KA/MC/DE/ME/06"/>
    <x v="1"/>
    <n v="15"/>
  </r>
  <r>
    <s v="Week 42"/>
    <s v="Northern"/>
    <s v="Nasarawa"/>
    <s v="Karu"/>
    <s v="Karu"/>
    <s v="Mararaba Gurku"/>
    <x v="5"/>
    <s v="Reach Out"/>
    <s v="LLH Class"/>
    <s v="ABIGAIL JOHN"/>
    <s v="30/01/2019"/>
    <n v="30"/>
    <x v="9"/>
    <x v="1"/>
    <d v="2019-01-30T00:00:00"/>
    <s v="NA/KA/MC/AB/HE/02"/>
    <x v="1"/>
    <n v="15"/>
  </r>
  <r>
    <s v="Week 42"/>
    <s v="Northern"/>
    <s v="Nasarawa"/>
    <s v="Karu"/>
    <s v="Karu"/>
    <s v="Mararaba Gurku"/>
    <x v="5"/>
    <s v="Reach Out"/>
    <s v="LLH Class"/>
    <s v="AISHATU NURUDEEN"/>
    <s v="30/01/2019"/>
    <n v="30"/>
    <x v="9"/>
    <x v="1"/>
    <d v="2019-01-30T00:00:00"/>
    <s v="NA/KA/MC/AI/JA/05"/>
    <x v="1"/>
    <n v="19"/>
  </r>
  <r>
    <s v="Week 42"/>
    <s v="Northern"/>
    <s v="Nasarawa"/>
    <s v="Karu"/>
    <s v="Karu"/>
    <s v="Mararaba Gurku"/>
    <x v="5"/>
    <s v="Reach Out"/>
    <s v="LLH Class"/>
    <s v="REBECCA AYUBA"/>
    <s v="30/01/2019"/>
    <n v="30"/>
    <x v="9"/>
    <x v="1"/>
    <d v="2019-01-30T00:00:00"/>
    <s v="NA/KA/MC/RE/DO/04"/>
    <x v="1"/>
    <n v="17"/>
  </r>
  <r>
    <s v="Week 42"/>
    <s v="Northern"/>
    <s v="Nasarawa"/>
    <s v="Karu"/>
    <s v="Karu"/>
    <s v="Mararaba Gurku"/>
    <x v="5"/>
    <s v="Reach Out"/>
    <s v="LLH Class"/>
    <s v="RAMATU LUKMAN"/>
    <s v="30/01/2019"/>
    <n v="30"/>
    <x v="9"/>
    <x v="1"/>
    <d v="2019-01-30T00:00:00"/>
    <s v="NA/KA/MC/RA/SA/01"/>
    <x v="1"/>
    <n v="18"/>
  </r>
  <r>
    <s v="Week 42"/>
    <s v="Northern"/>
    <s v="Nasarawa"/>
    <s v="Karu"/>
    <s v="Karu"/>
    <s v="Mararaba Gurku"/>
    <x v="1"/>
    <s v="Cluster +"/>
    <s v="Walk-in Counseling"/>
    <s v="OLORUNTOBA FOLASHADE"/>
    <s v="31/01/2019"/>
    <n v="31"/>
    <x v="9"/>
    <x v="1"/>
    <s v="31/01/2019"/>
    <s v="NA/KA/MA/OL/RO/01"/>
    <x v="0"/>
    <n v="18"/>
  </r>
  <r>
    <s v="Week 42"/>
    <s v="Northern"/>
    <s v="Nasarawa"/>
    <s v="Karu"/>
    <s v="Karu"/>
    <s v="Masaka"/>
    <x v="2"/>
    <s v="Reach Out"/>
    <s v="Walk-in Counseling"/>
    <s v="VICTORIA OGIDI"/>
    <s v="31/01/2019"/>
    <n v="31"/>
    <x v="9"/>
    <x v="1"/>
    <d v="2019-01-31T00:00:00"/>
    <s v="NA/KA/MS/VI/NA/03"/>
    <x v="0"/>
    <n v="19"/>
  </r>
  <r>
    <s v="Week 42"/>
    <s v="Northern"/>
    <s v="Nasarawa"/>
    <s v="Karu"/>
    <s v="Karu"/>
    <s v="Masaka"/>
    <x v="2"/>
    <s v="Reach Out"/>
    <s v="Walk-in Counseling"/>
    <s v="MAUREEN JOSHUA"/>
    <s v="31/01/2019"/>
    <n v="31"/>
    <x v="9"/>
    <x v="1"/>
    <d v="2019-01-31T00:00:00"/>
    <s v="NA/KA/MS/MA/KA/04"/>
    <x v="0"/>
    <n v="18"/>
  </r>
  <r>
    <s v="Week 42"/>
    <s v="Northern"/>
    <s v="Nasarawa"/>
    <s v="Karu"/>
    <s v="Karu"/>
    <s v="Masaka"/>
    <x v="2"/>
    <s v="Reach Out"/>
    <s v="Walk-in Counseling"/>
    <s v="HAPPINESS NWEKE"/>
    <s v="31/01/2019"/>
    <n v="31"/>
    <x v="9"/>
    <x v="1"/>
    <d v="2019-01-31T00:00:00"/>
    <s v="NA/KA/MS/HA/CH/03"/>
    <x v="0"/>
    <n v="19"/>
  </r>
  <r>
    <s v="Week 42"/>
    <s v="Northern"/>
    <s v="Nasarawa"/>
    <s v="Karu"/>
    <s v="Karu"/>
    <s v="Masaka"/>
    <x v="2"/>
    <s v="Reach Out"/>
    <s v="Walk-in Counseling"/>
    <s v="LUCY JAPHET"/>
    <s v="31/01/2019"/>
    <n v="31"/>
    <x v="9"/>
    <x v="1"/>
    <d v="2019-01-31T00:00:00"/>
    <s v="NA/KA/MS/LU/ME/02"/>
    <x v="0"/>
    <n v="18"/>
  </r>
  <r>
    <s v="Week 42"/>
    <s v="Northern"/>
    <s v="Nasarawa"/>
    <s v="Karu"/>
    <s v="Karu"/>
    <s v="Masaka"/>
    <x v="2"/>
    <s v="Reach Out"/>
    <s v="Walk-in Counseling"/>
    <s v="RUKAYAT MOHAMMED"/>
    <s v="31/01/2019"/>
    <n v="31"/>
    <x v="9"/>
    <x v="1"/>
    <d v="2019-01-31T00:00:00"/>
    <s v="NA/KA/MS/RU/IK/03"/>
    <x v="0"/>
    <n v="19"/>
  </r>
  <r>
    <s v="Week 42"/>
    <s v="Northern"/>
    <s v="Nasarawa"/>
    <s v="Karu"/>
    <s v="Karu"/>
    <s v="Masaka"/>
    <x v="2"/>
    <s v="Reach Out"/>
    <s v="Walk-in Counseling"/>
    <s v="MARTHA UCHE"/>
    <s v="31/01/2019"/>
    <n v="31"/>
    <x v="9"/>
    <x v="1"/>
    <d v="2019-01-31T00:00:00"/>
    <s v="NA/KA/MS/MA/LA/03"/>
    <x v="0"/>
    <n v="19"/>
  </r>
  <r>
    <s v="Week 42"/>
    <s v="Northern"/>
    <s v="Nasarawa"/>
    <s v="Karu"/>
    <s v="Karu"/>
    <s v="Masaka"/>
    <x v="2"/>
    <s v="Reach Out"/>
    <s v="Walk-in Counseling"/>
    <s v="SANDRA EJIMA"/>
    <s v="31/01/2019"/>
    <n v="31"/>
    <x v="9"/>
    <x v="1"/>
    <d v="2019-01-31T00:00:00"/>
    <s v="NA/KA/MS/SA/MA/01"/>
    <x v="0"/>
    <n v="18"/>
  </r>
  <r>
    <s v="Week 42"/>
    <s v="Northern"/>
    <s v="Nasarawa"/>
    <s v="Karu"/>
    <s v="Karu"/>
    <s v="Masaka"/>
    <x v="2"/>
    <s v="Reach Out"/>
    <s v="Walk-in Counseling"/>
    <s v="BEATRICE CEPHAS"/>
    <s v="31/01/2019"/>
    <n v="31"/>
    <x v="9"/>
    <x v="1"/>
    <d v="2019-01-31T00:00:00"/>
    <s v="NA/KA/MS/BE/TH/04"/>
    <x v="0"/>
    <n v="17"/>
  </r>
  <r>
    <s v="Week 42"/>
    <s v="Northern"/>
    <s v="Nasarawa"/>
    <s v="Karu"/>
    <s v="Karu"/>
    <s v="Masaka"/>
    <x v="2"/>
    <s v="Reach Out"/>
    <s v="Walk-in Counseling"/>
    <s v="BEATRICE GODWIN"/>
    <s v="31/01/2019"/>
    <n v="31"/>
    <x v="9"/>
    <x v="1"/>
    <d v="2019-01-31T00:00:00"/>
    <s v="NA/KA/MS/BE/BE/02"/>
    <x v="0"/>
    <n v="18"/>
  </r>
  <r>
    <s v="Week 42"/>
    <s v="Northern"/>
    <s v="Nasarawa"/>
    <s v="Karu"/>
    <s v="Karu"/>
    <s v="Masaka"/>
    <x v="2"/>
    <s v="Reach Out"/>
    <s v="Walk-in Counseling"/>
    <s v="CHARITY EZE"/>
    <s v="31/01/2019"/>
    <n v="31"/>
    <x v="9"/>
    <x v="1"/>
    <d v="2019-01-31T00:00:00"/>
    <s v="NA/KA/MS/CH/NG/01"/>
    <x v="0"/>
    <n v="19"/>
  </r>
  <r>
    <s v="Week 42"/>
    <s v="Northern"/>
    <s v="Nasarawa"/>
    <s v="Karu"/>
    <s v="Karu"/>
    <s v="Masaka"/>
    <x v="2"/>
    <s v="Reach Out"/>
    <s v="Walk-in Counseling"/>
    <s v="SARAH KOLA"/>
    <s v="31/01/2019"/>
    <n v="31"/>
    <x v="9"/>
    <x v="1"/>
    <d v="2019-01-31T00:00:00"/>
    <s v="NA/KA/MS/SA/MU/02"/>
    <x v="0"/>
    <n v="18"/>
  </r>
  <r>
    <s v="Week 42"/>
    <s v="Northern"/>
    <s v="Nasarawa"/>
    <s v="Karu"/>
    <s v="Karu"/>
    <s v="Masaka"/>
    <x v="2"/>
    <s v="Reach Out"/>
    <s v="Walk-in Counseling"/>
    <s v="NAOMI OYEDIKA"/>
    <s v="31/01/2019"/>
    <n v="31"/>
    <x v="9"/>
    <x v="1"/>
    <d v="2019-01-31T00:00:00"/>
    <s v="NA/KA/MS/NA/ZA/06"/>
    <x v="0"/>
    <n v="15"/>
  </r>
  <r>
    <s v="Week 42"/>
    <s v="Northern"/>
    <s v="Nasarawa"/>
    <s v="Karu"/>
    <s v="Karu"/>
    <s v="Masaka"/>
    <x v="2"/>
    <s v="Reach Out"/>
    <s v="Walk-in Counseling"/>
    <s v="HOPE WILLIAMS"/>
    <s v="31/01/2019"/>
    <n v="31"/>
    <x v="9"/>
    <x v="1"/>
    <d v="2019-01-31T00:00:00"/>
    <s v="NA/KA/MS/HO/BL/02"/>
    <x v="0"/>
    <n v="19"/>
  </r>
  <r>
    <s v="Week 42"/>
    <s v="Northern"/>
    <s v="Nasarawa"/>
    <s v="Karu"/>
    <s v="Karu"/>
    <s v="Masaka"/>
    <x v="2"/>
    <s v="Reach Out"/>
    <s v="Walk-in Counseling"/>
    <s v="ABIGAIL MONDAY"/>
    <s v="31/01/2019"/>
    <n v="31"/>
    <x v="9"/>
    <x v="1"/>
    <d v="2019-01-31T00:00:00"/>
    <s v="NA/KA/MS/AB/GA/03"/>
    <x v="0"/>
    <n v="18"/>
  </r>
  <r>
    <s v="Week 42"/>
    <s v="Northern"/>
    <s v="Nasarawa"/>
    <s v="Karu"/>
    <s v="Karu"/>
    <s v="Masaka"/>
    <x v="2"/>
    <s v="Reach Out"/>
    <s v="Walk-in Counseling"/>
    <s v="SADIYA RABIU"/>
    <s v="31/01/2019"/>
    <n v="31"/>
    <x v="9"/>
    <x v="1"/>
    <d v="2019-01-31T00:00:00"/>
    <s v="NA/KA/MS/SA/HU/02"/>
    <x v="0"/>
    <n v="17"/>
  </r>
  <r>
    <s v="Week 42"/>
    <s v="Northern"/>
    <s v="Nasarawa"/>
    <s v="Karu"/>
    <s v="Karu"/>
    <s v="Masaka"/>
    <x v="2"/>
    <s v="Reach Out"/>
    <s v="Walk-in Counseling"/>
    <s v="RACHEAL SAMSON"/>
    <s v="31/01/2019"/>
    <n v="31"/>
    <x v="9"/>
    <x v="1"/>
    <d v="2019-01-31T00:00:00"/>
    <s v="NA/KA/MS/RA/SH/01"/>
    <x v="0"/>
    <n v="17"/>
  </r>
  <r>
    <s v="Week 42"/>
    <s v="Northern"/>
    <s v="Nasarawa"/>
    <s v="Karu"/>
    <s v="Karu"/>
    <s v="Masaka"/>
    <x v="2"/>
    <s v="Reach Out"/>
    <s v="Walk-in Counseling"/>
    <s v="AISHA JEMILU"/>
    <s v="31/01/2019"/>
    <n v="31"/>
    <x v="9"/>
    <x v="1"/>
    <d v="2019-01-31T00:00:00"/>
    <s v="NA/KA/MS/AI/MA/06"/>
    <x v="0"/>
    <n v="18"/>
  </r>
  <r>
    <s v="Week 42"/>
    <s v="Northern"/>
    <s v="Nasarawa"/>
    <s v="Karu"/>
    <s v="Karu"/>
    <s v="Masaka"/>
    <x v="2"/>
    <s v="Reach Out"/>
    <s v="Walk-in Counseling"/>
    <s v="PATIENCE BONIFACE"/>
    <s v="31/01/2019"/>
    <n v="31"/>
    <x v="9"/>
    <x v="1"/>
    <d v="2019-01-31T00:00:00"/>
    <s v="NA/KA/MS/PA/PE/03"/>
    <x v="0"/>
    <n v="19"/>
  </r>
  <r>
    <s v="Week 42"/>
    <s v="Northern"/>
    <s v="Nasarawa"/>
    <s v="Karu"/>
    <s v="Karu"/>
    <s v="Masaka"/>
    <x v="2"/>
    <s v="Reach Out"/>
    <s v="Walk-in Counseling"/>
    <s v="ANN GABRIEL"/>
    <s v="31/01/2019"/>
    <n v="31"/>
    <x v="9"/>
    <x v="1"/>
    <d v="2019-01-31T00:00:00"/>
    <s v="NA/KA/MS/AN/MA/02"/>
    <x v="0"/>
    <n v="15"/>
  </r>
  <r>
    <s v="Week 42"/>
    <s v="Northern"/>
    <s v="Nasarawa"/>
    <s v="Karu"/>
    <s v="Karu"/>
    <s v="Masaka"/>
    <x v="2"/>
    <s v="Reach Out"/>
    <s v="Walk-in Counseling"/>
    <s v="PRECIOUS FRANCIS "/>
    <s v="31/01/2019"/>
    <n v="31"/>
    <x v="9"/>
    <x v="1"/>
    <d v="2019-01-31T00:00:00"/>
    <s v="NA/KA/MS/PR/IF/04"/>
    <x v="0"/>
    <n v="17"/>
  </r>
  <r>
    <s v="Week 42"/>
    <s v="Northern"/>
    <s v="Nasarawa"/>
    <s v="Karu"/>
    <s v="Karu"/>
    <s v="Masaka"/>
    <x v="2"/>
    <s v="Reach Out"/>
    <s v="Walk-in Counseling"/>
    <s v="EMMANUELLA JOEL"/>
    <s v="31/01/2019"/>
    <n v="31"/>
    <x v="9"/>
    <x v="1"/>
    <d v="2019-01-31T00:00:00"/>
    <s v="NA/KA/MS/EM/MA/02"/>
    <x v="0"/>
    <n v="19"/>
  </r>
  <r>
    <s v="Week 42"/>
    <s v="Northern"/>
    <s v="Nasarawa"/>
    <s v="Karu"/>
    <s v="Karu"/>
    <s v="Masaka"/>
    <x v="2"/>
    <s v="Reach Out"/>
    <s v="Walk-in Counseling"/>
    <s v="CHINENYE IKECHUKWU"/>
    <s v="31/01/2019"/>
    <n v="31"/>
    <x v="9"/>
    <x v="1"/>
    <d v="2019-01-31T00:00:00"/>
    <s v="NA/KA/MS/CH/TA/03"/>
    <x v="0"/>
    <n v="18"/>
  </r>
  <r>
    <s v="Week 42"/>
    <s v="Northern"/>
    <s v="Nasarawa"/>
    <s v="Karu"/>
    <s v="Karu"/>
    <s v="Masaka"/>
    <x v="2"/>
    <s v="Reach Out"/>
    <s v="Walk-in Counseling"/>
    <s v="HADIZA ISMAIL"/>
    <s v="31/01/2019"/>
    <n v="31"/>
    <x v="9"/>
    <x v="1"/>
    <d v="2019-01-31T00:00:00"/>
    <s v="NA/KA/MS/HA/KH/05"/>
    <x v="0"/>
    <n v="18"/>
  </r>
  <r>
    <s v="Week 43"/>
    <s v="Northern"/>
    <s v="Nasarawa"/>
    <s v="Karu"/>
    <s v="Karu"/>
    <s v="Mararaba Gurku"/>
    <x v="1"/>
    <s v="Cluster +"/>
    <s v="Walk-in Counseling"/>
    <s v="ESTHER JOSEPH"/>
    <d v="2019-01-02T00:00:00"/>
    <n v="1"/>
    <x v="10"/>
    <x v="1"/>
    <d v="2019-02-01T00:00:00"/>
    <s v="NA/KA/MA/ES/VI/06"/>
    <x v="0"/>
    <n v="17"/>
  </r>
  <r>
    <s v="Week 43"/>
    <s v="Northern"/>
    <s v="Nasarawa"/>
    <s v="Karu"/>
    <s v="Karu"/>
    <s v="Mararaba Gurku"/>
    <x v="1"/>
    <s v="Cluster +"/>
    <s v="Walk-in Counseling"/>
    <s v="HIKMA DANMUSA"/>
    <d v="2019-01-02T00:00:00"/>
    <n v="1"/>
    <x v="10"/>
    <x v="1"/>
    <d v="2019-02-01T00:00:00"/>
    <s v="NA/KA/MA/HI/EL/02"/>
    <x v="0"/>
    <n v="19"/>
  </r>
  <r>
    <s v="Week 43"/>
    <s v="Northern"/>
    <s v="Nasarawa"/>
    <s v="Karu"/>
    <s v="Karu"/>
    <s v="Mararaba Gurku"/>
    <x v="5"/>
    <s v="Reach Out"/>
    <s v="Walk-in Counseling"/>
    <s v="ZULEIHAT MOHAMMED"/>
    <d v="2019-01-02T00:00:00"/>
    <n v="1"/>
    <x v="10"/>
    <x v="1"/>
    <d v="2019-02-01T00:00:00"/>
    <s v="NA/KA/MC/ZU/KH/01"/>
    <x v="0"/>
    <n v="19"/>
  </r>
  <r>
    <s v="Week 43"/>
    <s v="Northern"/>
    <s v="Nasarawa"/>
    <s v="Karu"/>
    <s v="Karu"/>
    <s v="Mararaba Gurku"/>
    <x v="5"/>
    <s v="Reach Out"/>
    <s v="Walk-in Counseling"/>
    <s v="UMMAKALY SALISU"/>
    <d v="2019-01-02T00:00:00"/>
    <n v="1"/>
    <x v="10"/>
    <x v="1"/>
    <d v="2019-02-01T00:00:00"/>
    <s v="NA/KA/MC/UM/LA/03"/>
    <x v="0"/>
    <n v="19"/>
  </r>
  <r>
    <s v="Week 43"/>
    <s v="Northern"/>
    <s v="Nasarawa"/>
    <s v="Karu"/>
    <s v="Karu"/>
    <s v="Mararaba Gurku"/>
    <x v="5"/>
    <s v="Reach Out"/>
    <s v="Walk-in Counseling"/>
    <s v="HUSSEINA ABDULLAZEES"/>
    <d v="2019-01-02T00:00:00"/>
    <n v="1"/>
    <x v="10"/>
    <x v="1"/>
    <d v="2019-02-01T00:00:00"/>
    <s v="NA/KA/MC/HU/BI/04"/>
    <x v="0"/>
    <n v="18"/>
  </r>
  <r>
    <s v="Week 43"/>
    <s v="Northern"/>
    <s v="Nasarawa"/>
    <s v="Karu"/>
    <s v="Karu"/>
    <s v="Mararaba Gurku"/>
    <x v="1"/>
    <s v="Cluster +"/>
    <s v="Walk-in Counseling"/>
    <s v="HADIZA SHILU"/>
    <d v="2019-04-02T00:00:00"/>
    <n v="4"/>
    <x v="10"/>
    <x v="1"/>
    <d v="2019-02-04T00:00:00"/>
    <s v="NA/KA/MA/HA/KA/03"/>
    <x v="0"/>
    <n v="19"/>
  </r>
  <r>
    <s v="Week 43"/>
    <s v="Northern"/>
    <s v="Nasarawa"/>
    <s v="Karu"/>
    <s v="Karu"/>
    <s v="Mararaba Gurku"/>
    <x v="1"/>
    <s v="Cluster +"/>
    <s v="Walk-in Counseling"/>
    <s v="FATIMA MUSA"/>
    <d v="2019-04-02T00:00:00"/>
    <n v="4"/>
    <x v="10"/>
    <x v="1"/>
    <d v="2019-02-04T00:00:00"/>
    <s v="NA/KA/MA/FA/AI/04"/>
    <x v="0"/>
    <n v="19"/>
  </r>
  <r>
    <s v="Week 43"/>
    <s v="Northern"/>
    <s v="Nasarawa"/>
    <s v="Karu"/>
    <s v="Karu"/>
    <s v="Mararaba Gurku"/>
    <x v="2"/>
    <s v="Reach Out"/>
    <s v="Walk-in Counseling"/>
    <s v="HARIRA ABDULLAHI"/>
    <d v="2019-06-02T00:00:00"/>
    <n v="6"/>
    <x v="10"/>
    <x v="1"/>
    <d v="2019-02-06T00:00:00"/>
    <s v="NA/KA/MS/HA/KH/03"/>
    <x v="0"/>
    <n v="18"/>
  </r>
  <r>
    <s v="Week 43"/>
    <s v="Northern"/>
    <s v="Nasarawa"/>
    <s v="Karu"/>
    <s v="Karu"/>
    <s v="Mararaba Gurku"/>
    <x v="2"/>
    <s v="Reach Out"/>
    <s v="Walk-in Counseling"/>
    <s v="ESTHER OLIFIEY"/>
    <d v="2019-06-02T00:00:00"/>
    <n v="6"/>
    <x v="10"/>
    <x v="1"/>
    <d v="2019-02-06T00:00:00"/>
    <s v="NA/KA/MS/ES/FE/02"/>
    <x v="0"/>
    <n v="17"/>
  </r>
  <r>
    <s v="Week 43"/>
    <s v="Northern"/>
    <s v="Nasarawa"/>
    <s v="Karu"/>
    <s v="Karu"/>
    <s v="Mararaba Gurku"/>
    <x v="2"/>
    <s v="Reach Out"/>
    <s v="Walk-in Counseling"/>
    <s v="NKPUNG EUNICE"/>
    <d v="2019-06-02T00:00:00"/>
    <n v="6"/>
    <x v="10"/>
    <x v="1"/>
    <d v="2019-02-06T00:00:00"/>
    <s v="NA/KA/MS/NK/PE/01"/>
    <x v="0"/>
    <n v="19"/>
  </r>
  <r>
    <s v="Week 43"/>
    <s v="Northern"/>
    <s v="Nasarawa"/>
    <s v="Karu"/>
    <s v="Karu"/>
    <s v="Mararaba Gurku"/>
    <x v="2"/>
    <s v="Reach Out"/>
    <s v="Walk-in Counseling"/>
    <s v="AISHA AHMED"/>
    <d v="2019-06-02T00:00:00"/>
    <n v="6"/>
    <x v="10"/>
    <x v="1"/>
    <d v="2019-02-06T00:00:00"/>
    <s v="NA/KA/MS/AI/JU/03"/>
    <x v="0"/>
    <n v="18"/>
  </r>
  <r>
    <s v="Week 43"/>
    <s v="Northern"/>
    <s v="Nasarawa"/>
    <s v="Karu"/>
    <s v="Karu"/>
    <s v="Mararaba Gurku"/>
    <x v="2"/>
    <s v="Reach Out"/>
    <s v="Walk-in Counseling"/>
    <s v="CHARITY IBRAHIM"/>
    <d v="2019-06-02T00:00:00"/>
    <n v="6"/>
    <x v="10"/>
    <x v="1"/>
    <d v="2019-02-06T00:00:00"/>
    <s v="NA/KA/MS/CH/DO/04"/>
    <x v="0"/>
    <n v="18"/>
  </r>
  <r>
    <s v="Week 43"/>
    <s v="Northern"/>
    <s v="Nasarawa"/>
    <s v="Karu"/>
    <s v="Karu"/>
    <s v="Mararaba Gurku"/>
    <x v="2"/>
    <s v="Reach Out"/>
    <s v="Walk-in Counseling"/>
    <s v="REBECCA SAMUEL"/>
    <d v="2019-06-02T00:00:00"/>
    <n v="6"/>
    <x v="10"/>
    <x v="1"/>
    <d v="2019-02-06T00:00:00"/>
    <s v="NA/KA/MS/RE/SU/02"/>
    <x v="0"/>
    <n v="18"/>
  </r>
  <r>
    <s v="Week 43"/>
    <s v="Northern"/>
    <s v="Nasarawa"/>
    <s v="Karu"/>
    <s v="Karu"/>
    <s v="Mararaba Gurku"/>
    <x v="1"/>
    <s v="Cluster +"/>
    <s v="Matasa Matan Arewa"/>
    <s v="HALIMA SHUAIBU"/>
    <d v="2019-07-02T00:00:00"/>
    <n v="7"/>
    <x v="10"/>
    <x v="1"/>
    <d v="2019-02-07T00:00:00"/>
    <s v="NA/KA/MA/HA/AM/01"/>
    <x v="2"/>
    <n v="19"/>
  </r>
  <r>
    <s v="Week 43"/>
    <s v="Northern"/>
    <s v="Nasarawa"/>
    <s v="Karu"/>
    <s v="Karu"/>
    <s v="Mararaba Gurku"/>
    <x v="1"/>
    <s v="Cluster +"/>
    <s v="Matasa Matan Arewa"/>
    <s v="HAUWAU GARBA"/>
    <d v="2019-07-02T00:00:00"/>
    <n v="7"/>
    <x v="10"/>
    <x v="1"/>
    <d v="2019-02-07T00:00:00"/>
    <s v="NA/KA/MA/HA/SA/02"/>
    <x v="2"/>
    <n v="19"/>
  </r>
  <r>
    <s v="Week 43"/>
    <s v="Northern"/>
    <s v="Nasarawa"/>
    <s v="Karu"/>
    <s v="Karu"/>
    <s v="Mararaba Gurku"/>
    <x v="1"/>
    <s v="Cluster +"/>
    <s v="Matasa Matan Arewa"/>
    <s v="WASILA JUBRIL"/>
    <d v="2019-07-02T00:00:00"/>
    <n v="7"/>
    <x v="10"/>
    <x v="1"/>
    <d v="2019-02-07T00:00:00"/>
    <s v="NA/KA/MA/WA/SU/06"/>
    <x v="2"/>
    <n v="19"/>
  </r>
  <r>
    <s v="Week 43"/>
    <s v="Northern"/>
    <s v="Nasarawa"/>
    <s v="Karu"/>
    <s v="Karu"/>
    <s v="Mararaba Gurku"/>
    <x v="1"/>
    <s v="Cluster +"/>
    <s v="Matasa Matan Arewa"/>
    <s v="AINAU HARUNA"/>
    <d v="2019-07-02T00:00:00"/>
    <n v="7"/>
    <x v="10"/>
    <x v="1"/>
    <d v="2019-02-07T00:00:00"/>
    <s v="NA/KA/MA/AI/BI/02"/>
    <x v="2"/>
    <n v="18"/>
  </r>
  <r>
    <s v="Week 43"/>
    <s v="Northern"/>
    <s v="Nasarawa"/>
    <s v="Karu"/>
    <s v="Karu"/>
    <s v="Mararaba Gurku"/>
    <x v="1"/>
    <s v="Cluster +"/>
    <s v="Matasa Matan Arewa"/>
    <s v="BADIYA MUSA"/>
    <d v="2019-07-02T00:00:00"/>
    <n v="7"/>
    <x v="10"/>
    <x v="1"/>
    <d v="2019-02-07T00:00:00"/>
    <s v="NA/KA/MA/BA/HA/03"/>
    <x v="2"/>
    <n v="18"/>
  </r>
  <r>
    <s v="Week 43"/>
    <s v="Northern"/>
    <s v="Nasarawa"/>
    <s v="Karu"/>
    <s v="Karu"/>
    <s v="Mararaba Gurku"/>
    <x v="1"/>
    <s v="Cluster +"/>
    <s v="Matasa Matan Arewa"/>
    <s v="ZAIYATU ABUBAKAR"/>
    <d v="2019-07-02T00:00:00"/>
    <n v="7"/>
    <x v="10"/>
    <x v="1"/>
    <d v="2019-02-07T00:00:00"/>
    <s v="NA/KA/MA/ZA/AM/13"/>
    <x v="2"/>
    <n v="18"/>
  </r>
  <r>
    <s v="Week 43"/>
    <s v="Northern"/>
    <s v="Nasarawa"/>
    <s v="Karu"/>
    <s v="Karu"/>
    <s v="Mararaba Gurku"/>
    <x v="1"/>
    <s v="Cluster +"/>
    <s v="Matasa Matan Arewa"/>
    <s v="FIDDAUSI AUWAL"/>
    <d v="2019-07-02T00:00:00"/>
    <n v="7"/>
    <x v="10"/>
    <x v="1"/>
    <d v="2019-02-07T00:00:00"/>
    <s v="NA/KA/MA/FI/UM/03"/>
    <x v="2"/>
    <n v="18"/>
  </r>
  <r>
    <s v="Week 43"/>
    <s v="Northern"/>
    <s v="Nasarawa"/>
    <s v="Karu"/>
    <s v="Karu"/>
    <s v="Mararaba Gurku"/>
    <x v="1"/>
    <s v="Cluster +"/>
    <s v="Matasa Matan Arewa"/>
    <s v="RUKAIYA AUWAL"/>
    <d v="2019-07-02T00:00:00"/>
    <n v="7"/>
    <x v="10"/>
    <x v="1"/>
    <d v="2019-02-07T00:00:00"/>
    <s v="NA/KA/MA/RU/MA/04"/>
    <x v="2"/>
    <n v="19"/>
  </r>
  <r>
    <s v="Week 43"/>
    <s v="Northern"/>
    <s v="Nasarawa"/>
    <s v="Karu"/>
    <s v="Karu"/>
    <s v="Mararaba Gurku"/>
    <x v="1"/>
    <s v="Cluster +"/>
    <s v="Matasa Matan Arewa"/>
    <s v="AMINA SHUAIBU"/>
    <d v="2019-07-02T00:00:00"/>
    <n v="7"/>
    <x v="10"/>
    <x v="1"/>
    <d v="2019-02-07T00:00:00"/>
    <s v="NA/KA/MA/AM/AM/05"/>
    <x v="2"/>
    <n v="19"/>
  </r>
  <r>
    <s v="Week 43"/>
    <s v="Northern"/>
    <s v="Nasarawa"/>
    <s v="Karu"/>
    <s v="Karu"/>
    <s v="Mararaba Gurku"/>
    <x v="1"/>
    <s v="Cluster +"/>
    <s v="Matasa Matan Arewa"/>
    <s v="SHAFA'ATU ALI"/>
    <d v="2019-07-02T00:00:00"/>
    <n v="7"/>
    <x v="10"/>
    <x v="1"/>
    <d v="2019-02-07T00:00:00"/>
    <s v="NA/KA/MA/SH/AI/03"/>
    <x v="2"/>
    <n v="18"/>
  </r>
  <r>
    <s v="Week 43"/>
    <s v="Northern"/>
    <s v="Nasarawa"/>
    <s v="Karu"/>
    <s v="Karu"/>
    <s v="Mararaba Gurku"/>
    <x v="1"/>
    <s v="Cluster +"/>
    <s v="Matasa Matan Arewa"/>
    <s v="HASSANA ABUBAKAR"/>
    <d v="2019-07-02T00:00:00"/>
    <n v="7"/>
    <x v="10"/>
    <x v="1"/>
    <d v="2019-02-07T00:00:00"/>
    <s v="NA/KA/MA/HA/NA/02"/>
    <x v="2"/>
    <n v="19"/>
  </r>
  <r>
    <s v="Week 43"/>
    <s v="Northern"/>
    <s v="Nasarawa"/>
    <s v="Karu"/>
    <s v="Karu"/>
    <s v="Mararaba Gurku"/>
    <x v="1"/>
    <s v="Cluster +"/>
    <s v="Matasa Matan Arewa"/>
    <s v="RUKKAIYA WADA"/>
    <d v="2019-07-02T00:00:00"/>
    <n v="7"/>
    <x v="10"/>
    <x v="1"/>
    <d v="2019-02-07T00:00:00"/>
    <s v="NA/KA/MA/RU/HA/02"/>
    <x v="2"/>
    <n v="19"/>
  </r>
  <r>
    <s v="Week 43"/>
    <s v="Northern"/>
    <s v="Nasarawa"/>
    <s v="Karu"/>
    <s v="Karu"/>
    <s v="Mararaba Gurku"/>
    <x v="1"/>
    <s v="Cluster +"/>
    <s v="Matasa Matan Arewa"/>
    <s v="AMINA YAHAYA"/>
    <d v="2019-07-02T00:00:00"/>
    <n v="7"/>
    <x v="10"/>
    <x v="1"/>
    <d v="2019-02-07T00:00:00"/>
    <s v="NA/KA/MA/AM/HA/02"/>
    <x v="2"/>
    <n v="19"/>
  </r>
  <r>
    <s v="Week 43"/>
    <s v="Northern"/>
    <s v="Nasarawa"/>
    <s v="Karu"/>
    <s v="Karu"/>
    <s v="Mararaba Gurku"/>
    <x v="1"/>
    <s v="Cluster +"/>
    <s v="Matasa Matan Arewa"/>
    <s v="ABU ADAMU"/>
    <d v="2019-07-02T00:00:00"/>
    <n v="7"/>
    <x v="10"/>
    <x v="1"/>
    <d v="2019-02-07T00:00:00"/>
    <s v="NA/KA/MA/AB/KA/06"/>
    <x v="2"/>
    <n v="18"/>
  </r>
  <r>
    <s v="Week 43"/>
    <s v="Northern"/>
    <s v="Nasarawa"/>
    <s v="Karu"/>
    <s v="Karu"/>
    <s v="Mararaba Gurku"/>
    <x v="1"/>
    <s v="Cluster +"/>
    <s v="Walk-in Counseling"/>
    <s v="SALAMATU MUSA"/>
    <d v="2019-07-02T00:00:00"/>
    <n v="7"/>
    <x v="10"/>
    <x v="1"/>
    <d v="2019-02-07T00:00:00"/>
    <s v="NA/KA/MA/SA/AS/04"/>
    <x v="0"/>
    <n v="17"/>
  </r>
  <r>
    <s v="Week 43"/>
    <s v="Northern"/>
    <s v="Nasarawa"/>
    <s v="Karu"/>
    <s v="Karu"/>
    <s v="Angwan Tiv"/>
    <x v="0"/>
    <s v="Cluster"/>
    <s v="Walk-in Counseling"/>
    <s v="FAITH FOUSTER"/>
    <d v="2019-07-02T00:00:00"/>
    <n v="7"/>
    <x v="10"/>
    <x v="1"/>
    <d v="2019-02-07T00:00:00"/>
    <s v="NA/KA/NK/FA/CL/04"/>
    <x v="0"/>
    <n v="18"/>
  </r>
  <r>
    <s v="Week 43"/>
    <s v="Northern"/>
    <s v="Nasarawa"/>
    <s v="Karu"/>
    <s v="Karu"/>
    <s v="Angwan Tiv"/>
    <x v="0"/>
    <s v="Cluster"/>
    <s v="Walk-in Counseling"/>
    <s v="CHIOMA NWAKO"/>
    <d v="2019-07-02T00:00:00"/>
    <n v="7"/>
    <x v="10"/>
    <x v="1"/>
    <d v="2019-02-07T00:00:00"/>
    <s v="NA/KA/NK/CH/CH/03"/>
    <x v="0"/>
    <n v="19"/>
  </r>
  <r>
    <s v="Week 43"/>
    <s v="Northern"/>
    <s v="Nasarawa"/>
    <s v="Karu"/>
    <s v="Karu"/>
    <s v="Angwan Tiv"/>
    <x v="0"/>
    <s v="Cluster"/>
    <s v="Walk-in Counseling"/>
    <s v="JOY DAVID"/>
    <d v="2019-07-02T00:00:00"/>
    <n v="7"/>
    <x v="10"/>
    <x v="1"/>
    <d v="2019-02-07T00:00:00"/>
    <s v="NA/KA/NK/JO/JA/01"/>
    <x v="0"/>
    <n v="17"/>
  </r>
  <r>
    <s v="Week 43"/>
    <s v="Northern"/>
    <s v="Nasarawa"/>
    <s v="Karu"/>
    <s v="Karu"/>
    <s v="Angwan Tiv"/>
    <x v="0"/>
    <s v="Cluster"/>
    <s v="Walk-in Counseling"/>
    <s v="JANET NENTERGHE"/>
    <d v="2019-07-02T00:00:00"/>
    <n v="7"/>
    <x v="10"/>
    <x v="1"/>
    <d v="2019-02-07T00:00:00"/>
    <s v="NA/KA/NK/JA/MO/01"/>
    <x v="0"/>
    <n v="19"/>
  </r>
  <r>
    <s v="Week 43"/>
    <s v="Northern"/>
    <s v="Nasarawa"/>
    <s v="Karu"/>
    <s v="Karu"/>
    <s v="Angwan Tiv"/>
    <x v="0"/>
    <s v="Cluster"/>
    <s v="Walk-in Counseling"/>
    <s v="RUTH STEPHEN"/>
    <d v="2019-07-02T00:00:00"/>
    <n v="7"/>
    <x v="10"/>
    <x v="1"/>
    <d v="2019-02-07T00:00:00"/>
    <s v="NA/KA/NK/RU/TU/03"/>
    <x v="0"/>
    <n v="19"/>
  </r>
  <r>
    <s v="Week 43"/>
    <s v="Northern"/>
    <s v="Nasarawa"/>
    <s v="Karu"/>
    <s v="Karu"/>
    <s v="Angwan Tiv"/>
    <x v="0"/>
    <s v="Cluster"/>
    <s v="Walk-in Counseling"/>
    <s v="MARIAM IDRIS"/>
    <d v="2019-07-02T00:00:00"/>
    <n v="7"/>
    <x v="10"/>
    <x v="1"/>
    <d v="2019-02-07T00:00:00"/>
    <s v="NA/KA/NK/MA/NA/01"/>
    <x v="0"/>
    <n v="18"/>
  </r>
  <r>
    <s v="Week 43"/>
    <s v="Northern"/>
    <s v="Nasarawa"/>
    <s v="Karu"/>
    <s v="Karu"/>
    <s v="Angwan Tiv"/>
    <x v="0"/>
    <s v="Cluster"/>
    <s v="Walk-in Counseling"/>
    <s v="MONICA GOSHIT"/>
    <d v="2019-07-02T00:00:00"/>
    <n v="7"/>
    <x v="10"/>
    <x v="1"/>
    <d v="2019-02-07T00:00:00"/>
    <s v="NA/KA/NK/MO/KA/01"/>
    <x v="0"/>
    <n v="19"/>
  </r>
  <r>
    <s v="Week 43"/>
    <s v="Northern"/>
    <s v="Nasarawa"/>
    <s v="Karu"/>
    <s v="Karu"/>
    <s v="Angwan Tiv"/>
    <x v="0"/>
    <s v="Cluster"/>
    <s v="Walk-in Counseling"/>
    <s v="FAVOUR DAVID"/>
    <d v="2019-07-02T00:00:00"/>
    <n v="7"/>
    <x v="10"/>
    <x v="1"/>
    <d v="2019-02-07T00:00:00"/>
    <s v="NA/KA/NK/FA/GO/02"/>
    <x v="0"/>
    <n v="19"/>
  </r>
  <r>
    <s v="Week 43"/>
    <s v="Northern"/>
    <s v="Nasarawa"/>
    <s v="Karu"/>
    <s v="Karu"/>
    <s v="Angwan Tiv"/>
    <x v="0"/>
    <s v="Cluster"/>
    <s v="Walk-in Counseling"/>
    <s v="MAGRET ODEY"/>
    <d v="2019-08-02T00:00:00"/>
    <n v="8"/>
    <x v="10"/>
    <x v="1"/>
    <d v="2019-02-08T00:00:00"/>
    <s v="NA/KA/NK/MA/RI/01"/>
    <x v="0"/>
    <n v="18"/>
  </r>
  <r>
    <s v="Week 43"/>
    <s v="Northern"/>
    <s v="Nasarawa"/>
    <s v="Karu"/>
    <s v="Karu"/>
    <s v="Mararaba Gurku"/>
    <x v="5"/>
    <s v="Reach Out"/>
    <s v="Walk-in Counseling"/>
    <s v="MARYAM NASIR"/>
    <d v="2019-08-02T00:00:00"/>
    <n v="8"/>
    <x v="10"/>
    <x v="1"/>
    <d v="2019-02-08T00:00:00"/>
    <s v="NA/KA/MC/MA/HO/02"/>
    <x v="0"/>
    <n v="19"/>
  </r>
  <r>
    <s v="Week 43"/>
    <s v="Northern"/>
    <s v="Nasarawa"/>
    <s v="Karu"/>
    <s v="Karu"/>
    <s v="Mararaba Gurku"/>
    <x v="1"/>
    <s v="Cluster +"/>
    <s v="Walk-in Counseling"/>
    <s v="ZAINAB KABIRU"/>
    <d v="2019-08-02T00:00:00"/>
    <n v="8"/>
    <x v="10"/>
    <x v="1"/>
    <d v="2019-02-08T00:00:00"/>
    <s v="NA/KA/MA/ZA/HA/01"/>
    <x v="0"/>
    <n v="19"/>
  </r>
  <r>
    <s v="Week 43"/>
    <s v="Northern"/>
    <s v="Nasarawa"/>
    <s v="Karu"/>
    <s v="Karu"/>
    <s v="Mararaba Gurku"/>
    <x v="1"/>
    <s v="Cluster +"/>
    <s v="Walk-in Counseling"/>
    <s v="KACHOLLOM CHARLES"/>
    <d v="2019-08-02T00:00:00"/>
    <n v="8"/>
    <x v="10"/>
    <x v="1"/>
    <d v="2019-02-08T00:00:00"/>
    <s v="NA/KA/MA/KA/ES/04"/>
    <x v="0"/>
    <n v="19"/>
  </r>
  <r>
    <s v="Week 43"/>
    <s v="Northern"/>
    <s v="Nasarawa"/>
    <s v="Karu"/>
    <s v="Karu"/>
    <s v="Mararaba Gurku"/>
    <x v="1"/>
    <s v="Cluster +"/>
    <s v="Walk-in Counseling"/>
    <s v="SUWAIBA SAIDU"/>
    <d v="2019-08-02T00:00:00"/>
    <n v="8"/>
    <x v="10"/>
    <x v="1"/>
    <d v="2019-02-08T00:00:00"/>
    <s v="NA/KA/MA/SU/RA/01"/>
    <x v="0"/>
    <n v="17"/>
  </r>
  <r>
    <s v="Week 43"/>
    <s v="Northern"/>
    <s v="Nasarawa"/>
    <s v="Karu"/>
    <s v="Karu"/>
    <s v="Mararaba Gurku"/>
    <x v="1"/>
    <s v="Cluster +"/>
    <s v="Walk-in Counseling"/>
    <s v="JULIANA JOHN"/>
    <d v="2019-08-02T00:00:00"/>
    <n v="8"/>
    <x v="10"/>
    <x v="1"/>
    <d v="2019-02-08T00:00:00"/>
    <s v="NA/KA/MA/JU/VI/07"/>
    <x v="0"/>
    <n v="19"/>
  </r>
  <r>
    <s v="Week 43"/>
    <s v="Northern"/>
    <s v="Nasarawa"/>
    <s v="Karu"/>
    <s v="Karu"/>
    <s v="Mararaba Gurku"/>
    <x v="1"/>
    <s v="Cluster +"/>
    <s v="Matasa Matan Arewa"/>
    <s v="RAMATU YA'U"/>
    <d v="2019-09-02T00:00:00"/>
    <n v="9"/>
    <x v="10"/>
    <x v="1"/>
    <d v="2019-02-09T00:00:00"/>
    <s v="NA/KA/MA/RA/HA/01"/>
    <x v="2"/>
    <n v="19"/>
  </r>
  <r>
    <s v="Week 43"/>
    <s v="Northern"/>
    <s v="Nasarawa"/>
    <s v="Karu"/>
    <s v="Karu"/>
    <s v="Mararaba Gurku"/>
    <x v="1"/>
    <s v="Cluster +"/>
    <s v="Matasa Matan Arewa"/>
    <s v="FATIMA MUSTAPHA"/>
    <d v="2019-09-02T00:00:00"/>
    <n v="9"/>
    <x v="10"/>
    <x v="1"/>
    <d v="2019-02-09T00:00:00"/>
    <s v="NA/KA/MA/FA/FA/02"/>
    <x v="2"/>
    <n v="17"/>
  </r>
  <r>
    <s v="Week 43"/>
    <s v="Northern"/>
    <s v="Nasarawa"/>
    <s v="Karu"/>
    <s v="Karu"/>
    <s v="Mararaba Gurku"/>
    <x v="1"/>
    <s v="Cluster +"/>
    <s v="Matasa Matan Arewa"/>
    <s v="FATIMA USMAN"/>
    <d v="2019-09-02T00:00:00"/>
    <n v="9"/>
    <x v="10"/>
    <x v="1"/>
    <d v="2019-02-09T00:00:00"/>
    <s v="NA/KA/MA/FA/RA/02"/>
    <x v="2"/>
    <n v="19"/>
  </r>
  <r>
    <s v="Week 43"/>
    <s v="Northern"/>
    <s v="Nasarawa"/>
    <s v="Karu"/>
    <s v="Karu"/>
    <s v="Mararaba Gurku"/>
    <x v="1"/>
    <s v="Cluster +"/>
    <s v="Matasa Matan Arewa"/>
    <s v="SALAMATU ALIYU"/>
    <d v="2019-09-02T00:00:00"/>
    <n v="9"/>
    <x v="10"/>
    <x v="1"/>
    <d v="2019-02-09T00:00:00"/>
    <s v="NA/KA/MA/SA/RA/02"/>
    <x v="2"/>
    <n v="18"/>
  </r>
  <r>
    <s v="Week 44"/>
    <s v="Northern"/>
    <s v="Nasarawa"/>
    <s v="Karu"/>
    <s v="Karu"/>
    <s v="Mararaba Gurku"/>
    <x v="1"/>
    <s v="Cluster +"/>
    <s v="Walk-in Counseling"/>
    <s v="MARIA SAMUEL"/>
    <d v="2019-12-02T00:00:00"/>
    <n v="12"/>
    <x v="10"/>
    <x v="1"/>
    <d v="2019-02-12T00:00:00"/>
    <s v="NA/KA/MA/MA/FE/04"/>
    <x v="0"/>
    <n v="19"/>
  </r>
  <r>
    <s v="Week 44"/>
    <s v="Northern"/>
    <s v="Nasarawa"/>
    <s v="Karu"/>
    <s v="Karu"/>
    <s v="Mararaba Gurku"/>
    <x v="1"/>
    <s v="Cluster +"/>
    <s v="Walk-in Counseling"/>
    <s v="FATIMA ABDULKAREEM"/>
    <d v="2019-12-02T00:00:00"/>
    <n v="12"/>
    <x v="10"/>
    <x v="1"/>
    <d v="2019-02-12T00:00:00"/>
    <s v="NA/KA/MA/FA/AM/01"/>
    <x v="0"/>
    <n v="18"/>
  </r>
  <r>
    <s v="Week 44"/>
    <s v="Northern"/>
    <s v="Nasarawa"/>
    <s v="Karu"/>
    <s v="Karu"/>
    <s v="Mararaba Gurku"/>
    <x v="1"/>
    <s v="Cluster +"/>
    <s v="Walk-in Counseling"/>
    <s v="JAMILA ADAMS"/>
    <s v="14/02/2019"/>
    <n v="14"/>
    <x v="10"/>
    <x v="1"/>
    <d v="2019-02-14T00:00:00"/>
    <s v="NA/KA/MA/JA/HU/04"/>
    <x v="0"/>
    <n v="19"/>
  </r>
  <r>
    <s v="Week 44"/>
    <s v="Northern"/>
    <s v="Nasarawa"/>
    <s v="Karu"/>
    <s v="Karu"/>
    <s v="Mararaba Gurku"/>
    <x v="1"/>
    <s v="Cluster +"/>
    <s v="Matasa Matan Arewa"/>
    <s v="ZIYADATU MUHAMMAD"/>
    <s v="14/02/2019"/>
    <n v="14"/>
    <x v="10"/>
    <x v="1"/>
    <d v="2019-02-14T00:00:00"/>
    <s v="NA/KA/MA/ZI/RA/01"/>
    <x v="2"/>
    <n v="19"/>
  </r>
  <r>
    <s v="Week 44"/>
    <s v="Northern"/>
    <s v="Nasarawa"/>
    <s v="Karu"/>
    <s v="Karu"/>
    <s v="Mararaba Gurku"/>
    <x v="1"/>
    <s v="Cluster +"/>
    <s v="Matasa Matan Arewa"/>
    <s v="HAUWA'U MUHAMMAD"/>
    <s v="14/02/2019"/>
    <n v="14"/>
    <x v="10"/>
    <x v="1"/>
    <d v="2019-02-14T00:00:00"/>
    <s v="NA/KA/MA/HA/KA/01"/>
    <x v="2"/>
    <n v="19"/>
  </r>
  <r>
    <s v="Week 44"/>
    <s v="Northern"/>
    <s v="Nasarawa"/>
    <s v="Karu"/>
    <s v="Karu"/>
    <s v="Mararaba Gurku"/>
    <x v="1"/>
    <s v="Cluster +"/>
    <s v="Matasa Matan Arewa"/>
    <s v="ZAINAB ABUBAKAR"/>
    <s v="14/02/2019"/>
    <n v="14"/>
    <x v="10"/>
    <x v="1"/>
    <d v="2019-02-14T00:00:00"/>
    <s v="NA/KA/MA/ZA/AI/03"/>
    <x v="2"/>
    <n v="19"/>
  </r>
  <r>
    <s v="Week 44"/>
    <s v="Northern"/>
    <s v="Nasarawa"/>
    <s v="Karu"/>
    <s v="Karu"/>
    <s v="Mararaba Gurku"/>
    <x v="1"/>
    <s v="Cluster +"/>
    <s v="Matasa Matan Arewa"/>
    <s v="NAFISAT ADAM"/>
    <s v="14/02/2019"/>
    <n v="14"/>
    <x v="10"/>
    <x v="1"/>
    <d v="2019-02-14T00:00:00"/>
    <s v="NA/KA/MA/NA/HA/01"/>
    <x v="2"/>
    <n v="18"/>
  </r>
  <r>
    <s v="Week 44"/>
    <s v="Northern"/>
    <s v="Nasarawa"/>
    <s v="Karu"/>
    <s v="Karu"/>
    <s v="Mararaba Gurku"/>
    <x v="1"/>
    <s v="Cluster +"/>
    <s v="Walk-in Counseling"/>
    <s v="ZARA ISTIFANUS"/>
    <s v="14/02/2019"/>
    <n v="14"/>
    <x v="10"/>
    <x v="1"/>
    <d v="2019-02-14T00:00:00"/>
    <s v="NA/KA/MA/ZA/RA/01"/>
    <x v="0"/>
    <n v="19"/>
  </r>
  <r>
    <s v="Week 44"/>
    <s v="Northern"/>
    <s v="Nasarawa"/>
    <s v="Karu"/>
    <s v="Karu"/>
    <s v="Mararaba Gurku"/>
    <x v="1"/>
    <s v="Cluster +"/>
    <s v="Matasa Matan Arewa"/>
    <s v="HALIMA SALISU"/>
    <s v="14/02/2019"/>
    <n v="14"/>
    <x v="10"/>
    <x v="1"/>
    <d v="2019-02-14T00:00:00"/>
    <s v="NA/KA/MA/HA/AM/03"/>
    <x v="2"/>
    <n v="17"/>
  </r>
  <r>
    <s v="Week 44"/>
    <s v="Northern"/>
    <s v="Nasarawa"/>
    <s v="Karu"/>
    <s v="Karu"/>
    <s v="Mararaba Gurku"/>
    <x v="1"/>
    <s v="Cluster +"/>
    <s v="Matasa Matan Arewa"/>
    <s v="BALKISU SANI"/>
    <s v="14/02/2019"/>
    <n v="14"/>
    <x v="10"/>
    <x v="1"/>
    <d v="2019-02-14T00:00:00"/>
    <s v="NA/KA/MA/BA/FA/07"/>
    <x v="2"/>
    <n v="18"/>
  </r>
  <r>
    <s v="Week 44"/>
    <s v="Northern"/>
    <s v="Nasarawa"/>
    <s v="Karu"/>
    <s v="Karu"/>
    <s v="Mararaba Gurku"/>
    <x v="5"/>
    <s v="Reach Out"/>
    <s v="Walk-in Counseling"/>
    <s v="CHARITY AHON"/>
    <s v="15/02/2019"/>
    <n v="15"/>
    <x v="10"/>
    <x v="1"/>
    <d v="2019-02-15T00:00:00"/>
    <s v="NA/KA/MC/CH/MO/03"/>
    <x v="0"/>
    <n v="17"/>
  </r>
  <r>
    <s v="Week 44"/>
    <s v="Northern"/>
    <s v="Nasarawa"/>
    <s v="Karu"/>
    <s v="Karu"/>
    <s v="Mararaba Gurku"/>
    <x v="1"/>
    <s v="Cluster +"/>
    <s v="Walk-in Counseling"/>
    <s v="HADIZA KADIRI"/>
    <s v="15/02/2019"/>
    <n v="15"/>
    <x v="10"/>
    <x v="1"/>
    <d v="2019-02-15T00:00:00"/>
    <s v="NA/KA/MA/HA/RA/01"/>
    <x v="0"/>
    <n v="16"/>
  </r>
  <r>
    <s v="Week 44"/>
    <s v="Northern"/>
    <s v="Nasarawa"/>
    <s v="Karu"/>
    <s v="Karu"/>
    <s v="Mararaba Gurku"/>
    <x v="1"/>
    <s v="Cluster +"/>
    <s v="Walk-in Counseling"/>
    <s v="RUTH EMMANUEL"/>
    <s v="15/02/2019"/>
    <n v="15"/>
    <x v="10"/>
    <x v="1"/>
    <d v="2019-02-15T00:00:00"/>
    <s v="NA/KA/MA/RU/LA/01"/>
    <x v="0"/>
    <n v="19"/>
  </r>
  <r>
    <s v="Week 44"/>
    <s v="Northern"/>
    <s v="Nasarawa"/>
    <s v="Karu"/>
    <s v="Karu"/>
    <s v="Mararaba Gurku"/>
    <x v="1"/>
    <s v="Cluster +"/>
    <s v="Walk-in Counseling"/>
    <s v="UMMI SHUAIBU"/>
    <s v="15/02/2019"/>
    <n v="15"/>
    <x v="10"/>
    <x v="1"/>
    <d v="2019-02-15T00:00:00"/>
    <s v="NA/KA/MA/UM/BI/03"/>
    <x v="0"/>
    <n v="18"/>
  </r>
  <r>
    <s v="Week 44"/>
    <s v="Northern"/>
    <s v="Nasarawa"/>
    <s v="Karu"/>
    <s v="Karu"/>
    <s v="Mararaba Gurku"/>
    <x v="1"/>
    <s v="Cluster +"/>
    <s v="Walk-in Counseling"/>
    <s v="WASILA AHMED"/>
    <s v="15/02/2019"/>
    <n v="15"/>
    <x v="10"/>
    <x v="1"/>
    <d v="2019-02-15T00:00:00"/>
    <s v="NA/KA/MA/WA/UM/09"/>
    <x v="0"/>
    <n v="19"/>
  </r>
  <r>
    <s v="Week 44"/>
    <s v="Northern"/>
    <s v="Nasarawa"/>
    <s v="Karu"/>
    <s v="Karu"/>
    <s v="Mararaba Gurku"/>
    <x v="1"/>
    <s v="Cluster +"/>
    <s v="Walk-in Counseling"/>
    <s v="SALAMATU RABI'U"/>
    <s v="15/02/2019"/>
    <n v="15"/>
    <x v="10"/>
    <x v="1"/>
    <d v="2019-02-15T00:00:00"/>
    <s v="NA/KA/MA/SA/AM/03"/>
    <x v="0"/>
    <n v="18"/>
  </r>
  <r>
    <s v="Week 44"/>
    <s v="Northern"/>
    <s v="Nasarawa"/>
    <s v="Karu"/>
    <s v="Karu"/>
    <s v="Mararaba Gurku"/>
    <x v="1"/>
    <s v="Cluster +"/>
    <s v="Walk-in Counseling"/>
    <s v="SA'ADATU HAMISU"/>
    <s v="15/02/2019"/>
    <n v="15"/>
    <x v="10"/>
    <x v="1"/>
    <d v="2019-02-15T00:00:00"/>
    <s v="NA/KA/MA/SA/SH/07"/>
    <x v="0"/>
    <n v="17"/>
  </r>
  <r>
    <s v="Week 44"/>
    <s v="Northern"/>
    <s v="Nasarawa"/>
    <s v="Karu"/>
    <s v="Karu"/>
    <s v="Mararaba Gurku"/>
    <x v="1"/>
    <s v="Cluster +"/>
    <s v="Walk-in Counseling"/>
    <s v="ZALIHA IBRAHIM"/>
    <s v="15/02/2019"/>
    <n v="15"/>
    <x v="10"/>
    <x v="1"/>
    <d v="2019-02-15T00:00:00"/>
    <s v="NA/KA/MA/ZA/ZU/04"/>
    <x v="0"/>
    <n v="19"/>
  </r>
  <r>
    <s v="Week 44"/>
    <s v="Northern"/>
    <s v="Nasarawa"/>
    <s v="Karu"/>
    <s v="Karu"/>
    <s v="Mararaba Gurku"/>
    <x v="1"/>
    <s v="Cluster +"/>
    <s v="Walk-in Counseling"/>
    <s v="BARDIYA UMAR"/>
    <s v="15/02/2019"/>
    <n v="15"/>
    <x v="10"/>
    <x v="1"/>
    <d v="2019-02-15T00:00:00"/>
    <s v="NA/KA/MA/BA/HA/06"/>
    <x v="0"/>
    <n v="18"/>
  </r>
  <r>
    <s v="Week 44"/>
    <s v="Northern"/>
    <s v="Nasarawa"/>
    <s v="Karu"/>
    <s v="Karu"/>
    <s v="Mararaba Gurku"/>
    <x v="1"/>
    <s v="Cluster +"/>
    <s v="Walk-in Counseling"/>
    <s v="SEKINA ALIYU"/>
    <s v="15/02/2019"/>
    <n v="15"/>
    <x v="10"/>
    <x v="1"/>
    <d v="2019-02-15T00:00:00"/>
    <s v="NA/KA/MA/SE/BA/07"/>
    <x v="0"/>
    <n v="18"/>
  </r>
  <r>
    <s v="Week 44"/>
    <s v="Northern"/>
    <s v="Nasarawa"/>
    <s v="Karu"/>
    <s v="Karu"/>
    <s v="Mararaba Gurku"/>
    <x v="1"/>
    <s v="Cluster +"/>
    <s v="Walk-in Counseling"/>
    <s v="KARIMA ABDULLAHI"/>
    <s v="15/02/2019"/>
    <n v="15"/>
    <x v="10"/>
    <x v="1"/>
    <d v="2019-02-15T00:00:00"/>
    <s v="NA/KA/MA/KA/ZA/03"/>
    <x v="0"/>
    <n v="19"/>
  </r>
  <r>
    <s v="Week 45"/>
    <s v="Northern"/>
    <s v="Nasarawa"/>
    <s v="Karu"/>
    <s v="Karu"/>
    <s v="Mararaba Gurku"/>
    <x v="1"/>
    <s v="Cluster +"/>
    <s v="Walk-in Counseling"/>
    <s v="AMINA SULEIMAN"/>
    <s v="18/02/2019"/>
    <n v="18"/>
    <x v="10"/>
    <x v="1"/>
    <d v="2019-02-18T00:00:00"/>
    <s v="NA/KA/MA/AM/FA/02"/>
    <x v="0"/>
    <n v="19"/>
  </r>
  <r>
    <s v="Week 45"/>
    <s v="Northern"/>
    <s v="Nasarawa"/>
    <s v="Karu"/>
    <s v="Karu"/>
    <s v="Mararaba Gurku"/>
    <x v="1"/>
    <s v="Cluster +"/>
    <s v="Walk-in Counseling"/>
    <s v="PATIENCE IKONG"/>
    <s v="18/02/2019"/>
    <n v="18"/>
    <x v="10"/>
    <x v="1"/>
    <d v="2019-02-18T00:00:00"/>
    <s v="NA/KA/MA/PA/HA/01"/>
    <x v="0"/>
    <n v="19"/>
  </r>
  <r>
    <s v="Week 45"/>
    <s v="Northern"/>
    <s v="Nasarawa"/>
    <s v="Karu"/>
    <s v="Karu"/>
    <s v="Mararaba Gurku"/>
    <x v="1"/>
    <s v="Cluster +"/>
    <s v="Walk-in Counseling"/>
    <s v="CHARITY ISAAC"/>
    <s v="18/02/2019"/>
    <n v="18"/>
    <x v="10"/>
    <x v="1"/>
    <d v="2019-02-18T00:00:00"/>
    <s v="NA/KA/MA/CH/LA/01"/>
    <x v="0"/>
    <n v="19"/>
  </r>
  <r>
    <s v="Week 45"/>
    <s v="Northern"/>
    <s v="Nasarawa"/>
    <s v="Karu"/>
    <s v="Karu"/>
    <s v="Mararaba Gurku"/>
    <x v="1"/>
    <s v="Cluster +"/>
    <s v="Walk-in Counseling"/>
    <s v="BLESSING UNESI"/>
    <s v="18/02/2019"/>
    <n v="18"/>
    <x v="10"/>
    <x v="1"/>
    <d v="2019-02-18T00:00:00"/>
    <s v="NA/KA/MA/BL/JU/01"/>
    <x v="0"/>
    <n v="19"/>
  </r>
  <r>
    <s v="Week 45"/>
    <s v="Northern"/>
    <s v="Nasarawa"/>
    <s v="Karu"/>
    <s v="Karu"/>
    <s v="Mararaba Gurku"/>
    <x v="1"/>
    <s v="Cluster +"/>
    <s v="Walk-in Counseling"/>
    <s v="AMRAT LAWAL"/>
    <s v="18/02/2019"/>
    <n v="18"/>
    <x v="10"/>
    <x v="1"/>
    <d v="2019-02-18T00:00:00"/>
    <s v="NA/KA/MA/AM/AS/03"/>
    <x v="0"/>
    <n v="19"/>
  </r>
  <r>
    <s v="Week 45"/>
    <s v="Northern"/>
    <s v="Nasarawa"/>
    <s v="Karu"/>
    <s v="Karu"/>
    <s v="Mararaba Gurku"/>
    <x v="1"/>
    <s v="Cluster +"/>
    <s v="Walk-in Counseling"/>
    <s v="MURNA LAWAL"/>
    <s v="18/02/2019"/>
    <n v="18"/>
    <x v="10"/>
    <x v="1"/>
    <d v="2019-02-18T00:00:00"/>
    <s v="NA/KA/MA/MU/BI/05"/>
    <x v="0"/>
    <n v="19"/>
  </r>
  <r>
    <s v="Week 45"/>
    <s v="Northern"/>
    <s v="Nasarawa"/>
    <s v="Karu"/>
    <s v="Karu"/>
    <s v="Mararaba Gurku"/>
    <x v="1"/>
    <s v="Cluster +"/>
    <s v="Walk-in Counseling"/>
    <s v="MARYAM USMAN"/>
    <s v="18/02/2019"/>
    <n v="18"/>
    <x v="10"/>
    <x v="1"/>
    <d v="2019-02-18T00:00:00"/>
    <s v="NA/KA/MA/MA/FA/04"/>
    <x v="0"/>
    <n v="19"/>
  </r>
  <r>
    <s v="Week 45"/>
    <s v="Northern"/>
    <s v="Nasarawa"/>
    <s v="Karu"/>
    <s v="Karu"/>
    <s v="Mararaba Gurku"/>
    <x v="1"/>
    <s v="Cluster +"/>
    <s v="Walk-in Counseling"/>
    <s v="MARIA JERRY"/>
    <s v="18/02/2019"/>
    <n v="18"/>
    <x v="10"/>
    <x v="1"/>
    <d v="2019-02-18T00:00:00"/>
    <s v="NA/KA/MA/MA/RA/02"/>
    <x v="0"/>
    <n v="18"/>
  </r>
  <r>
    <s v="Week 45"/>
    <s v="Northern"/>
    <s v="Nasarawa"/>
    <s v="Karu"/>
    <s v="Karu"/>
    <s v="Mararaba Gurku"/>
    <x v="1"/>
    <s v="Cluster +"/>
    <s v="Walk-in Counseling"/>
    <s v="PEACE MONDAY"/>
    <s v="18/02/2019"/>
    <n v="18"/>
    <x v="10"/>
    <x v="1"/>
    <d v="2019-02-18T00:00:00"/>
    <s v="NA/KA/MA/PE/MA/03"/>
    <x v="0"/>
    <n v="18"/>
  </r>
  <r>
    <s v="Week 45"/>
    <s v="Northern"/>
    <s v="Nasarawa"/>
    <s v="Karu"/>
    <s v="Karu"/>
    <s v="Mararaba Gurku"/>
    <x v="1"/>
    <s v="Cluster +"/>
    <s v="Matasa Matan Arewa"/>
    <s v="ZAINAB SAFIYAN"/>
    <s v="18/02/2019"/>
    <n v="18"/>
    <x v="10"/>
    <x v="1"/>
    <d v="2019-02-18T00:00:00"/>
    <s v="NA/KA/MA/ZA/MA/01"/>
    <x v="2"/>
    <n v="15"/>
  </r>
  <r>
    <s v="Week 45"/>
    <s v="Northern"/>
    <s v="Nasarawa"/>
    <s v="Karu"/>
    <s v="Karu"/>
    <s v="Mararaba Gurku"/>
    <x v="1"/>
    <s v="Cluster +"/>
    <s v="Matasa Matan Arewa"/>
    <s v="WASILA YUNUSA"/>
    <s v="18/02/2019"/>
    <n v="18"/>
    <x v="10"/>
    <x v="1"/>
    <d v="2019-02-18T00:00:00"/>
    <s v="NA/KA/MA/WA/AI/02"/>
    <x v="2"/>
    <n v="18"/>
  </r>
  <r>
    <s v="Week 45"/>
    <s v="Northern"/>
    <s v="Nasarawa"/>
    <s v="Karu"/>
    <s v="Karu"/>
    <s v="Mararaba Gurku"/>
    <x v="1"/>
    <s v="Cluster +"/>
    <s v="Matasa Matan Arewa"/>
    <s v="NAFISA ADAM"/>
    <s v="18/02/2019"/>
    <n v="18"/>
    <x v="10"/>
    <x v="1"/>
    <d v="2019-02-18T00:00:00"/>
    <s v="NA/KA/MA/NA/NA/01"/>
    <x v="2"/>
    <n v="19"/>
  </r>
  <r>
    <s v="Week 45"/>
    <s v="Northern"/>
    <s v="Nasarawa"/>
    <s v="Karu"/>
    <s v="Karu"/>
    <s v="Mararaba Gurku"/>
    <x v="1"/>
    <s v="Cluster +"/>
    <s v="Matasa Matan Arewa"/>
    <s v="HAUWA M. NURA"/>
    <s v="18/02/2019"/>
    <n v="18"/>
    <x v="10"/>
    <x v="1"/>
    <d v="2019-02-18T00:00:00"/>
    <s v="NA/KA/MA/HA/AI/02"/>
    <x v="2"/>
    <n v="18"/>
  </r>
  <r>
    <s v="Week 45"/>
    <s v="Northern"/>
    <s v="Nasarawa"/>
    <s v="Karu"/>
    <s v="Karu"/>
    <s v="Mararaba Gurku"/>
    <x v="1"/>
    <s v="Cluster +"/>
    <s v="Matasa Matan Arewa"/>
    <s v="HUSSAINA ABDULLAHI"/>
    <s v="18/02/2019"/>
    <n v="18"/>
    <x v="10"/>
    <x v="1"/>
    <d v="2019-02-18T00:00:00"/>
    <s v="NA/KA/MA/HU/HA/01"/>
    <x v="2"/>
    <n v="19"/>
  </r>
  <r>
    <s v="Week 45"/>
    <s v="Northern"/>
    <s v="Nasarawa"/>
    <s v="Karu"/>
    <s v="Karu"/>
    <s v="Mararaba Gurku"/>
    <x v="1"/>
    <s v="Cluster +"/>
    <s v="Matasa Matan Arewa"/>
    <s v="ZAINAB SULEIMAN"/>
    <s v="18/02/2019"/>
    <n v="18"/>
    <x v="10"/>
    <x v="1"/>
    <d v="2019-02-18T00:00:00"/>
    <s v="NA/KA/MA/ZA/AI/02"/>
    <x v="2"/>
    <n v="18"/>
  </r>
  <r>
    <s v="Week 45"/>
    <s v="Northern"/>
    <s v="Nasarawa"/>
    <s v="Karu"/>
    <s v="Karu"/>
    <s v="Mararaba Gurku"/>
    <x v="1"/>
    <s v="Cluster +"/>
    <s v="Matasa Matan Arewa"/>
    <s v="MARIYA SA'AD"/>
    <s v="18/02/2019"/>
    <n v="18"/>
    <x v="10"/>
    <x v="1"/>
    <d v="2019-02-18T00:00:00"/>
    <s v="NA/KA/MA/MA/ZA/01"/>
    <x v="2"/>
    <n v="17"/>
  </r>
  <r>
    <s v="Week 45"/>
    <s v="Northern"/>
    <s v="Nasarawa"/>
    <s v="Karu"/>
    <s v="Karu"/>
    <s v="Mararaba Gurku"/>
    <x v="1"/>
    <s v="Cluster +"/>
    <s v="Matasa Matan Arewa"/>
    <s v="SALAMATU HASSAN"/>
    <s v="18/02/2019"/>
    <n v="18"/>
    <x v="10"/>
    <x v="1"/>
    <d v="2019-02-18T00:00:00"/>
    <s v="NA/KA/MA/SA/MA/01"/>
    <x v="2"/>
    <n v="19"/>
  </r>
  <r>
    <s v="Week 45"/>
    <s v="Northern"/>
    <s v="Nasarawa"/>
    <s v="Karu"/>
    <s v="Karu"/>
    <s v="Mararaba Gurku"/>
    <x v="1"/>
    <s v="Cluster +"/>
    <s v="Matasa Matan Arewa"/>
    <s v="MARYAM USMAN"/>
    <s v="18/02/2019"/>
    <n v="18"/>
    <x v="10"/>
    <x v="1"/>
    <d v="2019-02-18T00:00:00"/>
    <s v="NA/KA/MA/MA/RI/02"/>
    <x v="2"/>
    <n v="18"/>
  </r>
  <r>
    <s v="Week 45"/>
    <s v="Northern"/>
    <s v="Nasarawa"/>
    <s v="Karu"/>
    <s v="Karu"/>
    <s v="Mararaba Gurku"/>
    <x v="1"/>
    <s v="Cluster +"/>
    <s v="Matasa Matan Arewa"/>
    <s v="AMINA AHMED"/>
    <s v="18/02/2019"/>
    <n v="18"/>
    <x v="10"/>
    <x v="1"/>
    <d v="2019-02-18T00:00:00"/>
    <s v="NA/KA/MA/AM/AI/01"/>
    <x v="2"/>
    <n v="18"/>
  </r>
  <r>
    <s v="Week 45"/>
    <s v="Northern"/>
    <s v="Nasarawa"/>
    <s v="Karu"/>
    <s v="Karu"/>
    <s v="Mararaba Gurku"/>
    <x v="1"/>
    <s v="Cluster +"/>
    <s v="Matasa Matan Arewa"/>
    <s v="MARYAM MUSA"/>
    <s v="18/02/2019"/>
    <n v="18"/>
    <x v="10"/>
    <x v="1"/>
    <d v="2019-02-18T00:00:00"/>
    <s v="NA/KA/MA/MA/SA/04"/>
    <x v="2"/>
    <n v="19"/>
  </r>
  <r>
    <s v="Week 45"/>
    <s v="Northern"/>
    <s v="Nasarawa"/>
    <s v="Karu"/>
    <s v="Karu"/>
    <s v="Mararaba Gurku"/>
    <x v="1"/>
    <s v="Cluster +"/>
    <s v="Matasa Matan Arewa"/>
    <s v="FAIZA UMAR"/>
    <s v="18/02/2019"/>
    <n v="18"/>
    <x v="10"/>
    <x v="1"/>
    <d v="2019-02-18T00:00:00"/>
    <s v="NA/KA/MA/FA/HA/03"/>
    <x v="2"/>
    <n v="19"/>
  </r>
  <r>
    <s v="Week 45"/>
    <s v="Northern"/>
    <s v="Nasarawa"/>
    <s v="Karu"/>
    <s v="Karu"/>
    <s v="Mararaba Gurku"/>
    <x v="1"/>
    <s v="Cluster +"/>
    <s v="Matasa Matan Arewa"/>
    <s v="GRACE LIVINUS"/>
    <s v="18/02/2019"/>
    <n v="18"/>
    <x v="10"/>
    <x v="1"/>
    <d v="2019-02-18T00:00:00"/>
    <s v="NA/KA/MA/GR/ME/04"/>
    <x v="2"/>
    <n v="18"/>
  </r>
  <r>
    <s v="Week 45"/>
    <s v="Northern"/>
    <s v="Nasarawa"/>
    <s v="Karu"/>
    <s v="Karu"/>
    <s v="Mararaba Gurku"/>
    <x v="1"/>
    <s v="Cluster +"/>
    <s v="Matasa Matan Arewa"/>
    <s v="AISHA IBRAHIM"/>
    <s v="18/02/2019"/>
    <n v="18"/>
    <x v="10"/>
    <x v="1"/>
    <d v="2019-02-18T00:00:00"/>
    <s v="NA/KA/MA/AI/HA/03"/>
    <x v="2"/>
    <n v="19"/>
  </r>
  <r>
    <s v="Week 45"/>
    <s v="Northern"/>
    <s v="Nasarawa"/>
    <s v="Karu"/>
    <s v="Karu"/>
    <s v="Mararaba Gurku"/>
    <x v="1"/>
    <s v="Cluster +"/>
    <s v="Matasa Matan Arewa"/>
    <s v="MARYAM ABDULLAHI"/>
    <s v="18/02/2019"/>
    <n v="18"/>
    <x v="10"/>
    <x v="1"/>
    <d v="2019-02-18T00:00:00"/>
    <s v="NA/KA/MA/MA/AI/02"/>
    <x v="2"/>
    <n v="19"/>
  </r>
  <r>
    <s v="Week 45"/>
    <s v="Northern"/>
    <s v="Nasarawa"/>
    <s v="Karu"/>
    <s v="Karu"/>
    <s v="Mararaba Gurku"/>
    <x v="1"/>
    <s v="Cluster +"/>
    <s v="Matasa Matan Arewa"/>
    <s v="HADIZA ISAH"/>
    <s v="18/02/2019"/>
    <n v="18"/>
    <x v="10"/>
    <x v="1"/>
    <d v="2019-02-18T00:00:00"/>
    <s v="NA/KA/MA/HA/MA/04"/>
    <x v="2"/>
    <n v="19"/>
  </r>
  <r>
    <s v="Week 45"/>
    <s v="Northern"/>
    <s v="Nasarawa"/>
    <s v="Karu"/>
    <s v="Karu"/>
    <s v="Mararaba Gurku"/>
    <x v="1"/>
    <s v="Cluster +"/>
    <s v="Matasa Matan Arewa"/>
    <s v="ZURIYAT NUHU"/>
    <s v="18/02/2019"/>
    <n v="18"/>
    <x v="10"/>
    <x v="1"/>
    <d v="2019-02-18T00:00:00"/>
    <s v="NA/KA/MA/ZU/AI/03"/>
    <x v="2"/>
    <n v="18"/>
  </r>
  <r>
    <s v="Week 45"/>
    <s v="Northern"/>
    <s v="Nasarawa"/>
    <s v="Karu"/>
    <s v="Karu"/>
    <s v="Mararaba Gurku"/>
    <x v="1"/>
    <s v="Cluster +"/>
    <s v="Matasa Matan Arewa"/>
    <s v=" FATIMA MOHAMMED"/>
    <s v="18/02/2019"/>
    <n v="18"/>
    <x v="10"/>
    <x v="1"/>
    <d v="2019-02-18T00:00:00"/>
    <s v="NA/KA/MA/FA/AI/03"/>
    <x v="2"/>
    <n v="18"/>
  </r>
  <r>
    <s v="Week 45"/>
    <s v="Northern"/>
    <s v="Nasarawa"/>
    <s v="Karu"/>
    <s v="Karu"/>
    <s v="Mararaba Gurku"/>
    <x v="1"/>
    <s v="Cluster +"/>
    <s v="Matasa Matan Arewa"/>
    <s v="MARYAM ADAMU"/>
    <s v="18/02/2019"/>
    <n v="18"/>
    <x v="10"/>
    <x v="1"/>
    <d v="2019-02-18T00:00:00"/>
    <s v="NA/KA/MA/MA/HA/02"/>
    <x v="2"/>
    <n v="19"/>
  </r>
  <r>
    <s v="Week 45"/>
    <s v="Northern"/>
    <s v="Nasarawa"/>
    <s v="Karu"/>
    <s v="Karu"/>
    <s v="Mararaba Gurku"/>
    <x v="1"/>
    <s v="Cluster +"/>
    <s v="Matasa Matan Arewa"/>
    <s v="AISHA SULEIMAN "/>
    <s v="18/02/2019"/>
    <n v="18"/>
    <x v="10"/>
    <x v="1"/>
    <d v="2019-02-18T00:00:00"/>
    <s v="NA/KA/MA/AI/MA/02"/>
    <x v="2"/>
    <n v="18"/>
  </r>
  <r>
    <s v="Week 45"/>
    <s v="Northern"/>
    <s v="Nasarawa"/>
    <s v="Karu"/>
    <s v="Karu"/>
    <s v="Mararaba Gurku"/>
    <x v="1"/>
    <s v="Cluster +"/>
    <s v="Matasa Matan Arewa"/>
    <s v="AMINA HASSAN"/>
    <s v="18/02/2019"/>
    <n v="18"/>
    <x v="10"/>
    <x v="1"/>
    <d v="2019-02-18T00:00:00"/>
    <s v="NA/KA/MA/AM/AI/01"/>
    <x v="2"/>
    <n v="18"/>
  </r>
  <r>
    <s v="Week 45"/>
    <s v="Northern"/>
    <s v="Nasarawa"/>
    <s v="Karu"/>
    <s v="Karu"/>
    <s v="Mararaba Gurku"/>
    <x v="1"/>
    <s v="Cluster +"/>
    <s v="Matasa Matan Arewa"/>
    <s v="HAUWA MU'AZAM"/>
    <s v="18/02/2019"/>
    <n v="18"/>
    <x v="10"/>
    <x v="1"/>
    <d v="2019-02-18T00:00:00"/>
    <s v="NA/KA/MA/HA/HA/01"/>
    <x v="2"/>
    <n v="19"/>
  </r>
  <r>
    <s v="Week 45"/>
    <s v="Northern"/>
    <s v="Nasarawa"/>
    <s v="Karu"/>
    <s v="Karu"/>
    <s v="Mararaba Gurku"/>
    <x v="1"/>
    <s v="Cluster +"/>
    <s v="Matasa Matan Arewa"/>
    <s v="ZAINAB ABUBAKAR"/>
    <s v="18/02/2019"/>
    <n v="18"/>
    <x v="10"/>
    <x v="1"/>
    <d v="2019-02-18T00:00:00"/>
    <s v="NA/KA/MA/ZA/MA/01"/>
    <x v="2"/>
    <n v="15"/>
  </r>
  <r>
    <s v="Week 45"/>
    <s v="Northern"/>
    <s v="Nasarawa"/>
    <s v="Karu"/>
    <s v="Karu"/>
    <s v="Mararaba Gurku"/>
    <x v="1"/>
    <s v="Cluster +"/>
    <s v="Matasa Matan Arewa"/>
    <s v="ZAINAB LAWAL"/>
    <s v="18/02/2019"/>
    <n v="18"/>
    <x v="10"/>
    <x v="1"/>
    <d v="2019-02-18T00:00:00"/>
    <s v="NA/KA/MA/ZA/AI/03"/>
    <x v="2"/>
    <n v="19"/>
  </r>
  <r>
    <s v="Week 45"/>
    <s v="Northern"/>
    <s v="Nasarawa"/>
    <s v="Karu"/>
    <s v="Karu"/>
    <s v="Mararaba Gurku"/>
    <x v="1"/>
    <s v="Cluster +"/>
    <s v="Matasa Matan Arewa"/>
    <s v="HAUWA NASIR"/>
    <s v="18/02/2019"/>
    <n v="18"/>
    <x v="10"/>
    <x v="1"/>
    <d v="2019-02-18T00:00:00"/>
    <s v="NA/KA/MA/HA/WA/02"/>
    <x v="2"/>
    <n v="17"/>
  </r>
  <r>
    <s v="Week 45"/>
    <s v="Northern"/>
    <s v="Nasarawa"/>
    <s v="Karu"/>
    <s v="Karu"/>
    <s v="Masaka"/>
    <x v="2"/>
    <s v="Reach Out"/>
    <s v="Walk-in Counseling"/>
    <s v="PATIENCE JOHN"/>
    <s v="19/02/2019"/>
    <n v="19"/>
    <x v="10"/>
    <x v="1"/>
    <d v="2019-02-19T00:00:00"/>
    <s v="NA/KA/MS/PA/CO/01"/>
    <x v="0"/>
    <n v="19"/>
  </r>
  <r>
    <s v="Week 45"/>
    <s v="Northern"/>
    <s v="Nasarawa"/>
    <s v="Karu"/>
    <s v="Karu"/>
    <s v="Masaka"/>
    <x v="2"/>
    <s v="Reach Out"/>
    <s v="Walk-in Counseling"/>
    <s v="ALHERI SOLOMON"/>
    <s v="19/02/2019"/>
    <n v="19"/>
    <x v="10"/>
    <x v="1"/>
    <d v="2019-02-19T00:00:00"/>
    <s v="NA/KA/MS/AL/SA/01"/>
    <x v="0"/>
    <n v="19"/>
  </r>
  <r>
    <s v="Week 45"/>
    <s v="Northern"/>
    <s v="Nasarawa"/>
    <s v="Karu"/>
    <s v="Karu"/>
    <s v="Masaka"/>
    <x v="2"/>
    <s v="Reach Out"/>
    <s v="Walk-in Counseling"/>
    <s v="JUDITH AONDOCHIV"/>
    <s v="19/02/2019"/>
    <n v="19"/>
    <x v="10"/>
    <x v="1"/>
    <d v="2019-02-19T00:00:00"/>
    <s v="NA/KA/MS/JU/NA/03"/>
    <x v="0"/>
    <n v="18"/>
  </r>
  <r>
    <s v="Week 45"/>
    <s v="Northern"/>
    <s v="Nasarawa"/>
    <s v="Karu"/>
    <s v="Karu"/>
    <s v="Masaka"/>
    <x v="2"/>
    <s v="Reach Out"/>
    <s v="Walk-in Counseling"/>
    <s v="AISHA HASSAN"/>
    <s v="19/02/2019"/>
    <n v="19"/>
    <x v="10"/>
    <x v="1"/>
    <d v="2019-02-19T00:00:00"/>
    <s v="NA/KA/MS/AI/SA/06"/>
    <x v="0"/>
    <n v="18"/>
  </r>
  <r>
    <s v="Week 45"/>
    <s v="Northern"/>
    <s v="Nasarawa"/>
    <s v="Karu"/>
    <s v="Karu"/>
    <s v="Masaka"/>
    <x v="2"/>
    <s v="Reach Out"/>
    <s v="Walk-in Counseling"/>
    <s v="BLESSING ATURE"/>
    <s v="19/02/2019"/>
    <n v="19"/>
    <x v="10"/>
    <x v="1"/>
    <d v="2019-02-19T00:00:00"/>
    <s v="NA/KA/MS/BL/PA/01"/>
    <x v="0"/>
    <n v="17"/>
  </r>
  <r>
    <s v="Week 46"/>
    <s v="Northern"/>
    <s v="Nasarawa"/>
    <s v="Karu"/>
    <s v="Karu"/>
    <s v="Angwan Tiv"/>
    <x v="0"/>
    <s v="Cluster"/>
    <s v="Walk-in Counseling"/>
    <s v="GRACE NICODEMUS"/>
    <s v="19/02/2019"/>
    <n v="19"/>
    <x v="10"/>
    <x v="1"/>
    <d v="2019-02-19T00:00:00"/>
    <s v="NA/KA/NK/GR/NA/03"/>
    <x v="0"/>
    <n v="17"/>
  </r>
  <r>
    <s v="Week 45"/>
    <s v="Northern"/>
    <s v="Nasarawa"/>
    <s v="Karu"/>
    <s v="Karu"/>
    <s v="Mararaba Gurku"/>
    <x v="1"/>
    <s v="Cluster +"/>
    <s v="Matasa Matan Arewa"/>
    <s v="HABIBA ALI"/>
    <s v="19/02/2019"/>
    <n v="19"/>
    <x v="10"/>
    <x v="1"/>
    <d v="2019-02-19T00:00:00"/>
    <s v="NA/KA/MA/HA/HI/03"/>
    <x v="2"/>
    <n v="17"/>
  </r>
  <r>
    <s v="Week 45"/>
    <s v="Northern"/>
    <s v="Nasarawa"/>
    <s v="Karu"/>
    <s v="Karu"/>
    <s v="Mararaba Gurku"/>
    <x v="1"/>
    <s v="Cluster +"/>
    <s v="Matasa Matan Arewa"/>
    <s v="HAUWA MOHAMMAD"/>
    <s v="19/02/2019"/>
    <n v="19"/>
    <x v="10"/>
    <x v="1"/>
    <d v="2019-02-19T00:00:00"/>
    <s v="NA/KA/MA/HA/AI/02"/>
    <x v="2"/>
    <n v="18"/>
  </r>
  <r>
    <s v="Week 45"/>
    <s v="Northern"/>
    <s v="Nasarawa"/>
    <s v="Karu"/>
    <s v="Karu"/>
    <s v="Mararaba Gurku"/>
    <x v="1"/>
    <s v="Cluster +"/>
    <s v="Matasa Matan Arewa"/>
    <s v="FIDDAUSI ALIYU"/>
    <s v="19/02/2019"/>
    <n v="19"/>
    <x v="10"/>
    <x v="1"/>
    <d v="2019-02-19T00:00:00"/>
    <s v="NA/KA/MA/FI/AD/01"/>
    <x v="2"/>
    <n v="19"/>
  </r>
  <r>
    <s v="Week 45"/>
    <s v="Northern"/>
    <s v="Nasarawa"/>
    <s v="Karu"/>
    <s v="Karu"/>
    <s v="Mararaba Gurku"/>
    <x v="1"/>
    <s v="Cluster +"/>
    <s v="Matasa Matan Arewa"/>
    <s v="MARYAM IBRAHIM"/>
    <s v="19/02/2019"/>
    <n v="19"/>
    <x v="10"/>
    <x v="1"/>
    <d v="2019-02-19T00:00:00"/>
    <s v="NA/KA/MA/MA/WA/03"/>
    <x v="2"/>
    <n v="18"/>
  </r>
  <r>
    <s v="Week 45"/>
    <s v="Northern"/>
    <s v="Nasarawa"/>
    <s v="Karu"/>
    <s v="Karu"/>
    <s v="Mararaba Gurku"/>
    <x v="1"/>
    <s v="Cluster +"/>
    <s v="Matasa Matan Arewa"/>
    <s v="AISHA MUSA UMAR"/>
    <s v="19/02/2019"/>
    <n v="19"/>
    <x v="10"/>
    <x v="1"/>
    <d v="2019-02-19T00:00:00"/>
    <s v="NA/KA/MA/AI/AI/02"/>
    <x v="2"/>
    <n v="18"/>
  </r>
  <r>
    <s v="Week 45"/>
    <s v="Northern"/>
    <s v="Nasarawa"/>
    <s v="Karu"/>
    <s v="Karu"/>
    <s v="Mararaba Gurku"/>
    <x v="1"/>
    <s v="Cluster +"/>
    <s v="Matasa Matan Arewa"/>
    <s v="FARIDA ABDULWAHAB"/>
    <s v="19/02/2019"/>
    <n v="19"/>
    <x v="10"/>
    <x v="1"/>
    <d v="2019-02-19T00:00:00"/>
    <s v="NA/KA/MA/FA/HA/01"/>
    <x v="2"/>
    <n v="19"/>
  </r>
  <r>
    <s v="Week 45"/>
    <s v="Northern"/>
    <s v="Nasarawa"/>
    <s v="Karu"/>
    <s v="Karu"/>
    <s v="Mararaba Gurku"/>
    <x v="1"/>
    <s v="Cluster +"/>
    <s v="Matasa Matan Arewa"/>
    <s v="MARYAM IBORO"/>
    <s v="19/02/2019"/>
    <n v="19"/>
    <x v="10"/>
    <x v="1"/>
    <d v="2019-02-19T00:00:00"/>
    <s v="NA/KA/MA/MA/HA/01"/>
    <x v="2"/>
    <n v="18"/>
  </r>
  <r>
    <s v="Week 45"/>
    <s v="Northern"/>
    <s v="Nasarawa"/>
    <s v="Karu"/>
    <s v="Karu"/>
    <s v="Mararaba Gurku"/>
    <x v="1"/>
    <s v="Cluster +"/>
    <s v="Matasa Matan Arewa"/>
    <s v="MARYAM HABIB"/>
    <s v="19/02/2019"/>
    <n v="19"/>
    <x v="10"/>
    <x v="1"/>
    <d v="2019-02-19T00:00:00"/>
    <s v="NA/KA/MA/MA/HA/02"/>
    <x v="2"/>
    <n v="19"/>
  </r>
  <r>
    <s v="Week 45"/>
    <s v="Northern"/>
    <s v="Nasarawa"/>
    <s v="Karu"/>
    <s v="Karu"/>
    <s v="Mararaba Gurku"/>
    <x v="1"/>
    <s v="Cluster +"/>
    <s v="Matasa Matan Arewa"/>
    <s v="HAFSAT LUKMAN"/>
    <s v="19/02/2019"/>
    <n v="19"/>
    <x v="10"/>
    <x v="1"/>
    <d v="2019-02-19T00:00:00"/>
    <s v="NA/KA/MA/HA/SI/03"/>
    <x v="2"/>
    <n v="19"/>
  </r>
  <r>
    <s v="Week 45"/>
    <s v="Northern"/>
    <s v="Nasarawa"/>
    <s v="Karu"/>
    <s v="Karu"/>
    <s v="Mararaba Gurku"/>
    <x v="1"/>
    <s v="Cluster +"/>
    <s v="Walk-in Counseling"/>
    <s v="GOLD DANIEL"/>
    <s v="19/02/2019"/>
    <n v="19"/>
    <x v="10"/>
    <x v="1"/>
    <d v="2019-02-19T00:00:00"/>
    <s v="NA/KA/MA/GO/EL/03"/>
    <x v="2"/>
    <n v="19"/>
  </r>
  <r>
    <s v="Week 45"/>
    <s v="Northern"/>
    <s v="Nasarawa"/>
    <s v="Karu"/>
    <s v="Karu"/>
    <s v="Mararaba Gurku"/>
    <x v="1"/>
    <s v="Cluster +"/>
    <s v="Walk-in Counseling"/>
    <s v="JOY GALADIMA"/>
    <s v="19/02/2019"/>
    <n v="19"/>
    <x v="10"/>
    <x v="1"/>
    <d v="2019-02-19T00:00:00"/>
    <s v="NA/KA/MA/JO/WI/02"/>
    <x v="2"/>
    <n v="19"/>
  </r>
  <r>
    <s v="Week 45"/>
    <s v="Northern"/>
    <s v="Nasarawa"/>
    <s v="Karu"/>
    <s v="Karu"/>
    <s v="Mararaba Gurku"/>
    <x v="1"/>
    <s v="Cluster +"/>
    <s v="Matasa Matan Arewa"/>
    <s v="MARYAM ABUBAKAR"/>
    <s v="20/02/2019"/>
    <n v="20"/>
    <x v="10"/>
    <x v="1"/>
    <d v="2019-02-20T00:00:00"/>
    <s v="NA/KA/MA/MA/NA/03"/>
    <x v="2"/>
    <n v="19"/>
  </r>
  <r>
    <s v="Week 45"/>
    <s v="Northern"/>
    <s v="Nasarawa"/>
    <s v="Karu"/>
    <s v="Karu"/>
    <s v="Mararaba Gurku"/>
    <x v="1"/>
    <s v="Cluster +"/>
    <s v="Matasa Matan Arewa"/>
    <s v="FATIMA ADAM"/>
    <s v="20/02/2019"/>
    <n v="20"/>
    <x v="10"/>
    <x v="1"/>
    <d v="2019-02-20T00:00:00"/>
    <s v="NA/KA/MA/FA/YA/02"/>
    <x v="2"/>
    <n v="18"/>
  </r>
  <r>
    <s v="Week 45"/>
    <s v="Northern"/>
    <s v="Nasarawa"/>
    <s v="Karu"/>
    <s v="Karu"/>
    <s v="Mararaba Gurku"/>
    <x v="1"/>
    <s v="Cluster +"/>
    <s v="Matasa Matan Arewa"/>
    <s v="HAJARA HUDU"/>
    <s v="20/02/2019"/>
    <n v="20"/>
    <x v="10"/>
    <x v="1"/>
    <d v="2019-02-20T00:00:00"/>
    <s v="NA/KA/MA/HA/FA/02"/>
    <x v="2"/>
    <n v="16"/>
  </r>
  <r>
    <s v="Week 45"/>
    <s v="Northern"/>
    <s v="Nasarawa"/>
    <s v="Karu"/>
    <s v="Karu"/>
    <s v="Mararaba Gurku"/>
    <x v="1"/>
    <s v="Cluster +"/>
    <s v="Matasa Matan Arewa"/>
    <s v="QUEEN JAIDU"/>
    <s v="20/02/2019"/>
    <n v="20"/>
    <x v="10"/>
    <x v="1"/>
    <d v="2019-02-20T00:00:00"/>
    <s v="NA/KA/MA/QU/BL/04"/>
    <x v="2"/>
    <n v="18"/>
  </r>
  <r>
    <s v="Week 45"/>
    <s v="Northern"/>
    <s v="Nasarawa"/>
    <s v="Karu"/>
    <s v="Karu"/>
    <s v="Mararaba Gurku"/>
    <x v="1"/>
    <s v="Cluster +"/>
    <s v="Matasa Matan Arewa"/>
    <s v="WASILA AHMED"/>
    <s v="20/02/2019"/>
    <n v="20"/>
    <x v="10"/>
    <x v="1"/>
    <d v="2019-02-20T00:00:00"/>
    <s v="NA/KA/MA/WA/KH/02"/>
    <x v="2"/>
    <n v="19"/>
  </r>
  <r>
    <s v="Week 45"/>
    <s v="Northern"/>
    <s v="Nasarawa"/>
    <s v="Karu"/>
    <s v="Karu"/>
    <s v="Mararaba Gurku"/>
    <x v="1"/>
    <s v="Cluster +"/>
    <s v="Matasa Matan Arewa"/>
    <s v="AISHA ILIYA"/>
    <s v="20/02/2019"/>
    <n v="20"/>
    <x v="10"/>
    <x v="1"/>
    <d v="2019-02-20T00:00:00"/>
    <s v="NA/KA/MA/AI/MA/05"/>
    <x v="2"/>
    <n v="19"/>
  </r>
  <r>
    <s v="Week 45"/>
    <s v="Northern"/>
    <s v="Nasarawa"/>
    <s v="Karu"/>
    <s v="Karu"/>
    <s v="Mararaba Gurku"/>
    <x v="1"/>
    <s v="Cluster +"/>
    <s v="Matasa Matan Arewa"/>
    <s v="FARIDA BASHIR"/>
    <s v="20/02/2019"/>
    <n v="20"/>
    <x v="10"/>
    <x v="1"/>
    <d v="2019-02-20T00:00:00"/>
    <s v="NA/KA/MA/FA/BA/02"/>
    <x v="2"/>
    <n v="19"/>
  </r>
  <r>
    <s v="Week 45"/>
    <s v="Northern"/>
    <s v="Nasarawa"/>
    <s v="Karu"/>
    <s v="Karu"/>
    <s v="Mararaba Gurku"/>
    <x v="1"/>
    <s v="Cluster +"/>
    <s v="Matasa Matan Arewa"/>
    <s v="LARABA ZAKARI"/>
    <s v="20/02/2019"/>
    <n v="20"/>
    <x v="10"/>
    <x v="1"/>
    <d v="2019-02-20T00:00:00"/>
    <s v="NA/KA/MA/LA/TA/06"/>
    <x v="2"/>
    <n v="18"/>
  </r>
  <r>
    <s v="Week 45"/>
    <s v="Northern"/>
    <s v="Nasarawa"/>
    <s v="Karu"/>
    <s v="Karu"/>
    <s v="Mararaba Gurku"/>
    <x v="1"/>
    <s v="Cluster +"/>
    <s v="Matasa Matan Arewa"/>
    <s v="RAMATU ABDULMALIK"/>
    <s v="20/02/2019"/>
    <n v="20"/>
    <x v="10"/>
    <x v="1"/>
    <d v="2019-02-20T00:00:00"/>
    <s v="NA/KA/MA/RA/DU/03"/>
    <x v="0"/>
    <n v="18"/>
  </r>
  <r>
    <s v="Week 45"/>
    <s v="Northern"/>
    <s v="Nasarawa"/>
    <s v="Karu"/>
    <s v="Karu"/>
    <s v="Mararaba Gurku"/>
    <x v="1"/>
    <s v="Cluster +"/>
    <s v="Matasa Matan Arewa"/>
    <s v="MUFAIDA LAWAL"/>
    <s v="20/02/2019"/>
    <n v="20"/>
    <x v="10"/>
    <x v="1"/>
    <d v="2019-02-20T00:00:00"/>
    <s v="NA/KA/MA/MU/HA/02"/>
    <x v="0"/>
    <n v="18"/>
  </r>
  <r>
    <s v="Week 45"/>
    <s v="Northern"/>
    <s v="Nasarawa"/>
    <s v="Karu"/>
    <s v="Karu"/>
    <s v="Mararaba Gurku"/>
    <x v="1"/>
    <s v="Cluster +"/>
    <s v="Matasa Matan Arewa"/>
    <s v="HAUWAU YAHAYA"/>
    <s v="21/02/2019"/>
    <n v="21"/>
    <x v="10"/>
    <x v="1"/>
    <d v="2019-02-21T00:00:00"/>
    <s v="NA/KA/MA/HA/FA/01"/>
    <x v="2"/>
    <n v="19"/>
  </r>
  <r>
    <s v="Week 45"/>
    <s v="Northern"/>
    <s v="Nasarawa"/>
    <s v="Karu"/>
    <s v="Karu"/>
    <s v="Mararaba Gurku"/>
    <x v="1"/>
    <s v="Cluster +"/>
    <s v="Matasa Matan Arewa"/>
    <s v="MARYAM A. MUSA"/>
    <s v="21/02/2019"/>
    <n v="21"/>
    <x v="10"/>
    <x v="1"/>
    <d v="2019-02-21T00:00:00"/>
    <s v="NA/KA/MA/MA/AI/03"/>
    <x v="2"/>
    <n v="19"/>
  </r>
  <r>
    <s v="Week 45"/>
    <s v="Northern"/>
    <s v="Nasarawa"/>
    <s v="Karu"/>
    <s v="Karu"/>
    <s v="Mararaba Gurku"/>
    <x v="1"/>
    <s v="Cluster +"/>
    <s v="Matasa Matan Arewa"/>
    <s v="MARYAM MUSA"/>
    <s v="21/02/2019"/>
    <n v="21"/>
    <x v="10"/>
    <x v="1"/>
    <d v="2019-02-21T00:00:00"/>
    <s v="NA/KA/MA/MA/FA/04"/>
    <x v="2"/>
    <n v="19"/>
  </r>
  <r>
    <s v="Week 45"/>
    <s v="Northern"/>
    <s v="Nasarawa"/>
    <s v="Karu"/>
    <s v="Karu"/>
    <s v="Mararaba Gurku"/>
    <x v="1"/>
    <s v="Cluster +"/>
    <s v="Matasa Matan Arewa"/>
    <s v="RABILA MUSA"/>
    <s v="21/02/2019"/>
    <n v="21"/>
    <x v="10"/>
    <x v="1"/>
    <d v="2019-02-21T00:00:00"/>
    <s v="NA/KA/MA/RA/FA/04"/>
    <x v="2"/>
    <n v="19"/>
  </r>
  <r>
    <s v="Week 45"/>
    <s v="Northern"/>
    <s v="Nasarawa"/>
    <s v="Karu"/>
    <s v="Karu"/>
    <s v="Mararaba Gurku"/>
    <x v="1"/>
    <s v="Cluster +"/>
    <s v="Matasa Matan Arewa"/>
    <s v="AMINA ABDULLAHI"/>
    <s v="21/02/2019"/>
    <n v="21"/>
    <x v="10"/>
    <x v="1"/>
    <d v="2019-02-21T00:00:00"/>
    <s v="NA/KA/MA/AM/MA/01"/>
    <x v="2"/>
    <n v="19"/>
  </r>
  <r>
    <s v="Week 45"/>
    <s v="Northern"/>
    <s v="Nasarawa"/>
    <s v="Karu"/>
    <s v="Karu"/>
    <s v="Mararaba Gurku"/>
    <x v="1"/>
    <s v="Cluster +"/>
    <s v="Matasa Matan Arewa"/>
    <s v="SHUKURA MUSA"/>
    <s v="21/02/2019"/>
    <n v="21"/>
    <x v="10"/>
    <x v="1"/>
    <d v="2019-02-21T00:00:00"/>
    <s v="NA/KA/MA/SH/ZA/06"/>
    <x v="2"/>
    <n v="15"/>
  </r>
  <r>
    <s v="Week 45"/>
    <s v="Northern"/>
    <s v="Nasarawa"/>
    <s v="Karu"/>
    <s v="Karu"/>
    <s v="Mararaba Gurku"/>
    <x v="1"/>
    <s v="Cluster +"/>
    <s v="Matasa Matan Arewa"/>
    <s v="FATIMA ABDULLAHI"/>
    <s v="21/02/2019"/>
    <n v="21"/>
    <x v="10"/>
    <x v="1"/>
    <d v="2019-02-21T00:00:00"/>
    <s v="NA/KA/MA/FA/HA/02"/>
    <x v="2"/>
    <n v="17"/>
  </r>
  <r>
    <s v="Week 45"/>
    <s v="Northern"/>
    <s v="Nasarawa"/>
    <s v="Karu"/>
    <s v="Karu"/>
    <s v="Mararaba Gurku"/>
    <x v="1"/>
    <s v="Cluster +"/>
    <s v="Matasa Matan Arewa"/>
    <s v="SADIQA USMAN"/>
    <s v="21/02/2019"/>
    <n v="21"/>
    <x v="10"/>
    <x v="1"/>
    <d v="2019-02-21T00:00:00"/>
    <s v="NA/KA/MA/SA/FA/07"/>
    <x v="2"/>
    <n v="19"/>
  </r>
  <r>
    <s v="Week 45"/>
    <s v="Northern"/>
    <s v="Nasarawa"/>
    <s v="Karu"/>
    <s v="Karu"/>
    <s v="Mararaba Gurku"/>
    <x v="1"/>
    <s v="Cluster +"/>
    <s v="Matasa Matan Arewa"/>
    <s v="SURAIYA USMAN"/>
    <s v="21/02/2019"/>
    <n v="21"/>
    <x v="10"/>
    <x v="1"/>
    <d v="2019-02-21T00:00:00"/>
    <s v="NA/KA/MA/SU/FA/08"/>
    <x v="2"/>
    <n v="15"/>
  </r>
  <r>
    <s v="Week 45"/>
    <s v="Northern"/>
    <s v="Nasarawa"/>
    <s v="Karu"/>
    <s v="Karu"/>
    <s v="Mararaba Gurku"/>
    <x v="1"/>
    <s v="Cluster +"/>
    <s v="Matasa Matan Arewa"/>
    <s v="NAFISA AHMAD"/>
    <s v="21/02/2019"/>
    <n v="21"/>
    <x v="10"/>
    <x v="1"/>
    <d v="2019-02-21T00:00:00"/>
    <s v="NA/KA/MA/NA/LU/03"/>
    <x v="2"/>
    <n v="15"/>
  </r>
  <r>
    <s v="Week 45"/>
    <s v="Northern"/>
    <s v="Nasarawa"/>
    <s v="Karu"/>
    <s v="Karu"/>
    <s v="Mararaba Gurku"/>
    <x v="1"/>
    <s v="Cluster +"/>
    <s v="Matasa Matan Arewa"/>
    <s v="FATIMA BILIYA"/>
    <s v="21/02/2019"/>
    <n v="21"/>
    <x v="10"/>
    <x v="1"/>
    <d v="2019-02-21T00:00:00"/>
    <s v="NA/KA/MA/FA/HA/06"/>
    <x v="2"/>
    <n v="19"/>
  </r>
  <r>
    <s v="Week 45"/>
    <s v="Northern"/>
    <s v="Nasarawa"/>
    <s v="Karu"/>
    <s v="Karu"/>
    <s v="Mararaba Gurku"/>
    <x v="1"/>
    <s v="Cluster +"/>
    <s v="Matasa Matan Arewa"/>
    <s v="AISHA MAINA"/>
    <s v="21/02/2019"/>
    <n v="21"/>
    <x v="10"/>
    <x v="1"/>
    <d v="2019-02-21T00:00:00"/>
    <s v="NA/KA/MA/AI/MA/01"/>
    <x v="2"/>
    <n v="19"/>
  </r>
  <r>
    <s v="Week 45"/>
    <s v="Northern"/>
    <s v="Nasarawa"/>
    <s v="Karu"/>
    <s v="Karu"/>
    <s v="Mararaba Gurku"/>
    <x v="1"/>
    <s v="Cluster +"/>
    <s v="Matasa Matan Arewa"/>
    <s v="BARATU KABIR"/>
    <s v="21/02/2019"/>
    <n v="21"/>
    <x v="10"/>
    <x v="1"/>
    <d v="2019-02-21T00:00:00"/>
    <s v="NA/KA/MA/BA/HA/03"/>
    <x v="2"/>
    <n v="18"/>
  </r>
  <r>
    <s v="Week 45"/>
    <s v="Northern"/>
    <s v="Nasarawa"/>
    <s v="Karu"/>
    <s v="Karu"/>
    <s v="Mararaba Gurku"/>
    <x v="1"/>
    <s v="Cluster +"/>
    <s v="Matasa Matan Arewa"/>
    <s v="HALIRA SAIDU"/>
    <s v="21/02/2019"/>
    <n v="21"/>
    <x v="10"/>
    <x v="1"/>
    <d v="2019-02-21T00:00:00"/>
    <s v="NA/KA/MA/HA/JA/03"/>
    <x v="2"/>
    <n v="18"/>
  </r>
  <r>
    <s v="Week 45"/>
    <s v="Northern"/>
    <s v="Nasarawa"/>
    <s v="Karu"/>
    <s v="Karu"/>
    <s v="Mararaba Gurku"/>
    <x v="1"/>
    <s v="Cluster +"/>
    <s v="Matasa Matan Arewa"/>
    <s v="SADIYA SAIDU"/>
    <s v="21/02/2019"/>
    <n v="21"/>
    <x v="10"/>
    <x v="1"/>
    <d v="2019-02-21T00:00:00"/>
    <s v="NA/KA/MA/SA/JA/04"/>
    <x v="2"/>
    <n v="19"/>
  </r>
  <r>
    <s v="Week 45"/>
    <s v="Northern"/>
    <s v="Nasarawa"/>
    <s v="Karu"/>
    <s v="Karu"/>
    <s v="Mararaba Gurku"/>
    <x v="1"/>
    <s v="Cluster +"/>
    <s v="Matasa Matan Arewa"/>
    <s v="ZAINAB YAHAYA"/>
    <s v="21/02/2019"/>
    <n v="21"/>
    <x v="10"/>
    <x v="1"/>
    <d v="2019-02-21T00:00:00"/>
    <s v="NA/KA/MA/ZA/FA/04"/>
    <x v="2"/>
    <n v="16"/>
  </r>
  <r>
    <s v="Week 45"/>
    <s v="Northern"/>
    <s v="Nasarawa"/>
    <s v="Karu"/>
    <s v="Karu"/>
    <s v="Mararaba Gurku"/>
    <x v="1"/>
    <s v="Cluster +"/>
    <s v="Matasa Matan Arewa"/>
    <s v="KHADIJA MANSU"/>
    <s v="21/02/2019"/>
    <n v="21"/>
    <x v="10"/>
    <x v="1"/>
    <d v="2019-02-21T00:00:00"/>
    <s v="NA/KA/MA/KH/MA/02"/>
    <x v="2"/>
    <n v="15"/>
  </r>
  <r>
    <s v="Week 45"/>
    <s v="Northern"/>
    <s v="Nasarawa"/>
    <s v="Karu"/>
    <s v="Karu"/>
    <s v="Mararaba Gurku"/>
    <x v="1"/>
    <s v="Cluster +"/>
    <s v="Matasa Matan Arewa"/>
    <s v="KHADIJA MAINA"/>
    <s v="21/02/2019"/>
    <n v="21"/>
    <x v="10"/>
    <x v="1"/>
    <d v="2019-02-21T00:00:00"/>
    <s v="NA/KA/MA/KH/ZA/01"/>
    <x v="2"/>
    <n v="15"/>
  </r>
  <r>
    <s v="Week 45"/>
    <s v="Northern"/>
    <s v="Nasarawa"/>
    <s v="Karu"/>
    <s v="Karu"/>
    <s v="Mararaba Gurku"/>
    <x v="1"/>
    <s v="Cluster +"/>
    <s v="Matasa Matan Arewa"/>
    <s v="BILKISU AHMAD "/>
    <s v="21/02/2019"/>
    <n v="21"/>
    <x v="10"/>
    <x v="1"/>
    <d v="2019-02-21T00:00:00"/>
    <s v="NA/KA/MA/BI/LU/02"/>
    <x v="2"/>
    <n v="19"/>
  </r>
  <r>
    <s v="Week 46"/>
    <s v="Northern"/>
    <s v="Nasarawa"/>
    <s v="Karu"/>
    <s v="Karu"/>
    <s v="Mararaba Gurku"/>
    <x v="1"/>
    <s v="Cluster +"/>
    <s v="Walk-in Counseling"/>
    <s v="FATIMA ABDULLKARIM"/>
    <s v="25/02/2019"/>
    <n v="25"/>
    <x v="10"/>
    <x v="1"/>
    <d v="2019-02-25T00:00:00"/>
    <s v="NA/KA/MA/FA/EL/04"/>
    <x v="0"/>
    <n v="17"/>
  </r>
  <r>
    <s v="Week 46"/>
    <s v="Northern"/>
    <s v="Nasarawa"/>
    <s v="Karu"/>
    <s v="Karu"/>
    <s v="Mararaba Gurku"/>
    <x v="1"/>
    <s v="Cluster +"/>
    <s v="Walk-in Counseling"/>
    <s v="JANET NAALLAH"/>
    <s v="25/02/2019"/>
    <n v="25"/>
    <x v="10"/>
    <x v="1"/>
    <d v="2019-02-25T00:00:00"/>
    <s v="NA/KA/MA/JA/MA/03"/>
    <x v="0"/>
    <n v="19"/>
  </r>
  <r>
    <s v="Week 46"/>
    <s v="Northern"/>
    <s v="Nasarawa"/>
    <s v="Karu"/>
    <s v="Karu"/>
    <s v="Mararaba Gurku"/>
    <x v="1"/>
    <s v="Cluster +"/>
    <s v="Matasa Matan Arewa"/>
    <s v="SHAMSIYA HASSAN"/>
    <s v="25/02/2019"/>
    <n v="25"/>
    <x v="10"/>
    <x v="1"/>
    <d v="2019-02-25T00:00:00"/>
    <s v="NA/KA/MA/SH/FA/02"/>
    <x v="2"/>
    <n v="18"/>
  </r>
  <r>
    <s v="Week 46"/>
    <s v="Northern"/>
    <s v="Nasarawa"/>
    <s v="Karu"/>
    <s v="Karu"/>
    <s v="Mararaba Gurku"/>
    <x v="1"/>
    <s v="Cluster +"/>
    <s v="Matasa Matan Arewa"/>
    <s v="ASMA'U USMAN"/>
    <s v="25/02/2019"/>
    <n v="25"/>
    <x v="10"/>
    <x v="1"/>
    <d v="2019-02-25T00:00:00"/>
    <s v="NA/KA/MA/AS/MU/04"/>
    <x v="2"/>
    <n v="17"/>
  </r>
  <r>
    <s v="Week 46"/>
    <s v="Northern"/>
    <s v="Nasarawa"/>
    <s v="Karu"/>
    <s v="Karu"/>
    <s v="Mararaba Gurku"/>
    <x v="1"/>
    <s v="Cluster +"/>
    <s v="Matasa Matan Arewa"/>
    <s v="AMINA USMAN "/>
    <s v="25/02/2019"/>
    <n v="25"/>
    <x v="10"/>
    <x v="1"/>
    <d v="2019-02-25T00:00:00"/>
    <s v="NA/KA/MA/AM/AI/03"/>
    <x v="2"/>
    <n v="19"/>
  </r>
  <r>
    <s v="Week 46"/>
    <s v="Northern"/>
    <s v="Nasarawa"/>
    <s v="Karu"/>
    <s v="Karu"/>
    <s v="Mararaba Gurku"/>
    <x v="1"/>
    <s v="Cluster +"/>
    <s v="Matasa Matan Arewa"/>
    <s v="BALKISU AHMAD"/>
    <s v="25/02/2019"/>
    <n v="25"/>
    <x v="10"/>
    <x v="1"/>
    <d v="2019-02-25T00:00:00"/>
    <s v="NA/KA/MA/BA/HA/01"/>
    <x v="2"/>
    <n v="18"/>
  </r>
  <r>
    <s v="Week 46"/>
    <s v="Northern"/>
    <s v="Nasarawa"/>
    <s v="Karu"/>
    <s v="Karu"/>
    <s v="Mararaba Gurku"/>
    <x v="1"/>
    <s v="Cluster +"/>
    <s v="Matasa Matan Arewa"/>
    <s v="HABIBA IBRAHIM"/>
    <s v="25/02/2019"/>
    <n v="25"/>
    <x v="10"/>
    <x v="1"/>
    <d v="2019-02-25T00:00:00"/>
    <s v="NA/KA/MA/HA/AI/03"/>
    <x v="2"/>
    <n v="19"/>
  </r>
  <r>
    <s v="Week 46"/>
    <s v="Northern"/>
    <s v="Nasarawa"/>
    <s v="Karu"/>
    <s v="Karu"/>
    <s v="Mararaba Gurku"/>
    <x v="1"/>
    <s v="Cluster +"/>
    <s v="Walk-in Counseling"/>
    <s v="HAFSATU USMAN"/>
    <s v="27/02/2019"/>
    <n v="27"/>
    <x v="10"/>
    <x v="1"/>
    <d v="2019-02-27T00:00:00"/>
    <s v="NA/KA/MA/HA/AD/01"/>
    <x v="0"/>
    <n v="19"/>
  </r>
  <r>
    <s v="Week 46"/>
    <s v="Northern"/>
    <s v="Nasarawa"/>
    <s v="Karu"/>
    <s v="Karu"/>
    <s v="Mararaba Gurku"/>
    <x v="1"/>
    <s v="Cluster +"/>
    <s v="Walk-in Counseling"/>
    <s v="FATIMA BALA"/>
    <s v="27/02/2019"/>
    <n v="27"/>
    <x v="10"/>
    <x v="1"/>
    <d v="2019-02-27T00:00:00"/>
    <s v="NA/KA/MA/FA/AI/07"/>
    <x v="0"/>
    <n v="19"/>
  </r>
  <r>
    <s v="Week 46"/>
    <s v="Northern"/>
    <s v="Nasarawa"/>
    <s v="Karu"/>
    <s v="Karu"/>
    <s v="Mararaba Gurku"/>
    <x v="1"/>
    <s v="Cluster +"/>
    <s v="Walk-in Counseling"/>
    <s v="IKILIMA YUSUF"/>
    <s v="27/02/2019"/>
    <n v="27"/>
    <x v="10"/>
    <x v="1"/>
    <d v="2019-02-27T00:00:00"/>
    <s v="NA/KA/MA/IK/SA/08"/>
    <x v="0"/>
    <n v="19"/>
  </r>
  <r>
    <s v="Week 46"/>
    <s v="Northern"/>
    <s v="Nasarawa"/>
    <s v="Karu"/>
    <s v="Karu"/>
    <s v="Mararaba Gurku"/>
    <x v="1"/>
    <s v="Cluster +"/>
    <s v="Walk-in Counseling"/>
    <s v="SAFINATU MAMOOD"/>
    <s v="27/02/2019"/>
    <n v="27"/>
    <x v="10"/>
    <x v="1"/>
    <s v="27/02/2019"/>
    <s v="NA/KA/MA/SA/HA/02"/>
    <x v="0"/>
    <n v="18"/>
  </r>
  <r>
    <s v="Week 46"/>
    <s v="Northern"/>
    <s v="Nasarawa"/>
    <s v="Karu"/>
    <s v="Bagaji-Agada"/>
    <s v="Gunduma"/>
    <x v="6"/>
    <s v="Reach Out"/>
    <s v="Walk-in Counseling"/>
    <s v="AISHATU MUSA"/>
    <s v="27/02/2019"/>
    <n v="27"/>
    <x v="10"/>
    <x v="1"/>
    <d v="2019-02-27T00:00:00"/>
    <s v="NA/KA/GU/AI/LA/01"/>
    <x v="0"/>
    <n v="19"/>
  </r>
  <r>
    <s v="Week 46"/>
    <s v="Northern"/>
    <s v="Nasarawa"/>
    <s v="Karu"/>
    <s v="Bagaji-Agada"/>
    <s v="Gunduma"/>
    <x v="6"/>
    <s v="Reach Out"/>
    <s v="Walk-in Counseling"/>
    <s v="JUMMAI KABIRU"/>
    <s v="27/02/2019"/>
    <n v="27"/>
    <x v="10"/>
    <x v="1"/>
    <d v="2019-02-27T00:00:00"/>
    <s v="NA/KA/GU/JU/MA/05"/>
    <x v="0"/>
    <n v="19"/>
  </r>
  <r>
    <s v="Week 46"/>
    <s v="Northern"/>
    <s v="Nasarawa"/>
    <s v="Karu"/>
    <s v="Bagaji-Agada"/>
    <s v="Gunduma"/>
    <x v="6"/>
    <s v="Reach Out"/>
    <s v="Walk-in Counseling"/>
    <s v="TALATU SUNDAY"/>
    <s v="27/02/2019"/>
    <n v="27"/>
    <x v="10"/>
    <x v="1"/>
    <d v="2019-02-27T00:00:00"/>
    <s v="NA/KA/GU/TA/FE/01"/>
    <x v="0"/>
    <n v="19"/>
  </r>
  <r>
    <s v="Week 46"/>
    <s v="Northern"/>
    <s v="Nasarawa"/>
    <s v="Karu"/>
    <s v="Bagaji-Agada"/>
    <s v="Gunduma"/>
    <x v="6"/>
    <s v="Reach Out"/>
    <s v="Walk-in Counseling"/>
    <s v="GRACE AWAJE"/>
    <s v="27/02/2019"/>
    <n v="27"/>
    <x v="10"/>
    <x v="1"/>
    <d v="2019-02-27T00:00:00"/>
    <s v="NA/KA/GU/GR/LI/06"/>
    <x v="0"/>
    <n v="19"/>
  </r>
  <r>
    <s v="Week 46"/>
    <s v="Northern"/>
    <s v="Nasarawa"/>
    <s v="Karu"/>
    <s v="Bagaji-Agada"/>
    <s v="Gunduma"/>
    <x v="6"/>
    <s v="Reach Out"/>
    <s v="Walk-in Counseling"/>
    <s v="BLESSING MATTHEW"/>
    <s v="27/02/2019"/>
    <n v="27"/>
    <x v="10"/>
    <x v="1"/>
    <d v="2019-02-27T00:00:00"/>
    <s v="NA/KA/GU/BL/LI/03"/>
    <x v="0"/>
    <n v="18"/>
  </r>
  <r>
    <s v="Week 46"/>
    <s v="Northern"/>
    <s v="Nasarawa"/>
    <s v="Karu"/>
    <s v="Bagaji-Agada"/>
    <s v="Gunduma"/>
    <x v="6"/>
    <s v="Reach Out"/>
    <s v="Walk-in Counseling"/>
    <s v="GRACE YOHANNA"/>
    <s v="27/02/2019"/>
    <n v="27"/>
    <x v="10"/>
    <x v="1"/>
    <d v="2019-02-27T00:00:00"/>
    <s v="NA/KA/GU/GR/CO/04"/>
    <x v="0"/>
    <n v="17"/>
  </r>
  <r>
    <s v="Week 46"/>
    <s v="Northern"/>
    <s v="Nasarawa"/>
    <s v="Karu"/>
    <s v="Bagaji-Agada"/>
    <s v="Gunduma"/>
    <x v="6"/>
    <s v="Reach Out"/>
    <s v="Walk-in Counseling"/>
    <s v="BLESSING BABANGIDA"/>
    <s v="27/02/2019"/>
    <n v="27"/>
    <x v="10"/>
    <x v="1"/>
    <d v="2019-02-27T00:00:00"/>
    <s v="NA/KA/GU/BL/SA/02"/>
    <x v="0"/>
    <n v="19"/>
  </r>
  <r>
    <s v="Week 46"/>
    <s v="Northern"/>
    <s v="Nasarawa"/>
    <s v="Karu"/>
    <s v="Bagaji-Agada"/>
    <s v="Gunduma"/>
    <x v="6"/>
    <s v="Reach Out"/>
    <s v="Walk-in Counseling"/>
    <s v="KEZIAH HUSSEINI"/>
    <s v="27/02/2019"/>
    <n v="27"/>
    <x v="10"/>
    <x v="1"/>
    <d v="2019-02-27T00:00:00"/>
    <s v="NA/KA/GU/KE/DI/06"/>
    <x v="0"/>
    <n v="19"/>
  </r>
  <r>
    <s v="Week 46"/>
    <s v="Northern"/>
    <s v="Nasarawa"/>
    <s v="Karu"/>
    <s v="Bagaji-Agada"/>
    <s v="Gunduma"/>
    <x v="6"/>
    <s v="Reach Out"/>
    <s v="Walk-in Counseling"/>
    <s v="PATRICIA PAUL"/>
    <s v="27/02/2019"/>
    <n v="27"/>
    <x v="10"/>
    <x v="1"/>
    <d v="2019-02-27T00:00:00"/>
    <s v="NA/KA/GU/PA/FA/03"/>
    <x v="0"/>
    <n v="19"/>
  </r>
  <r>
    <s v="Week 46"/>
    <s v="Northern"/>
    <s v="Nasarawa"/>
    <s v="Karu"/>
    <s v="Bagaji-Agada"/>
    <s v="Gunduma"/>
    <x v="6"/>
    <s v="Reach Out"/>
    <s v="Walk-in Counseling"/>
    <s v="LOIS DOUGLAS"/>
    <s v="27/02/2019"/>
    <n v="27"/>
    <x v="10"/>
    <x v="1"/>
    <d v="2019-02-27T00:00:00"/>
    <s v="NA/KA/GU/LO/CI/02"/>
    <x v="0"/>
    <n v="19"/>
  </r>
  <r>
    <s v="Week 46"/>
    <s v="Northern"/>
    <s v="Nasarawa"/>
    <s v="Karu"/>
    <s v="Bagaji-Agada"/>
    <s v="Gunduma"/>
    <x v="6"/>
    <s v="Reach Out"/>
    <s v="Walk-in Counseling"/>
    <s v="RUTH TITUS"/>
    <s v="27/02/2019"/>
    <n v="27"/>
    <x v="10"/>
    <x v="1"/>
    <d v="2019-02-27T00:00:00"/>
    <s v="NA/KA/GU/RU/CH/03"/>
    <x v="0"/>
    <n v="18"/>
  </r>
  <r>
    <s v="Week 46"/>
    <s v="Northern"/>
    <s v="Nasarawa"/>
    <s v="Karu"/>
    <s v="Bagaji-Agada"/>
    <s v="Gunduma"/>
    <x v="6"/>
    <s v="Reach Out"/>
    <s v="Walk-in Counseling"/>
    <s v="RUTH ADAMU"/>
    <s v="27/02/2019"/>
    <n v="27"/>
    <x v="10"/>
    <x v="1"/>
    <d v="2019-02-27T00:00:00"/>
    <s v="NA/KA/GU/RU/SA/01"/>
    <x v="0"/>
    <n v="19"/>
  </r>
  <r>
    <s v="Week 46"/>
    <s v="Northern"/>
    <s v="Nasarawa"/>
    <s v="Karu"/>
    <s v="Bagaji-Agada"/>
    <s v="Gunduma"/>
    <x v="6"/>
    <s v="Reach Out"/>
    <s v="Walk-in Counseling"/>
    <s v="SAFARATU DAVID"/>
    <s v="27/02/2019"/>
    <n v="27"/>
    <x v="10"/>
    <x v="1"/>
    <d v="2019-02-27T00:00:00"/>
    <s v="NA/KA/GU/SA/MA/06"/>
    <x v="0"/>
    <n v="18"/>
  </r>
  <r>
    <s v="Week 46"/>
    <s v="Northern"/>
    <s v="Nasarawa"/>
    <s v="Karu"/>
    <s v="Bagaji-Agada"/>
    <s v="Gunduma"/>
    <x v="6"/>
    <s v="Reach Out"/>
    <s v="Walk-in Counseling"/>
    <s v="HAPPY SUNDAY"/>
    <s v="27/02/2019"/>
    <n v="27"/>
    <x v="10"/>
    <x v="1"/>
    <d v="2019-02-27T00:00:00"/>
    <s v="NA/KA/GU/HA/BL/01"/>
    <x v="0"/>
    <n v="17"/>
  </r>
  <r>
    <s v="Week 46"/>
    <s v="Northern"/>
    <s v="Nasarawa"/>
    <s v="Karu"/>
    <s v="Bagaji-Agada"/>
    <s v="Gunduma"/>
    <x v="6"/>
    <s v="Reach Out"/>
    <s v="Walk-in Counseling"/>
    <s v="VICTORIA ISAH"/>
    <s v="27/02/2019"/>
    <n v="27"/>
    <x v="10"/>
    <x v="1"/>
    <d v="2019-02-27T00:00:00"/>
    <s v="NA/KA/GU/VI/TA/01"/>
    <x v="0"/>
    <n v="18"/>
  </r>
  <r>
    <s v="Week 46"/>
    <s v="Northern"/>
    <s v="Nasarawa"/>
    <s v="Karu"/>
    <s v="Bagaji-Agada"/>
    <s v="Gunduma"/>
    <x v="6"/>
    <s v="Reach Out"/>
    <s v="Walk-in Counseling"/>
    <s v="PRINCESS GODWIN"/>
    <s v="27/02/2019"/>
    <n v="27"/>
    <x v="10"/>
    <x v="1"/>
    <d v="2019-02-27T00:00:00"/>
    <s v="NA/KA/GU/PR/MA/04"/>
    <x v="0"/>
    <n v="19"/>
  </r>
  <r>
    <s v="Week 46"/>
    <s v="Northern"/>
    <s v="Nasarawa"/>
    <s v="Karu"/>
    <s v="Bagaji-Agada"/>
    <s v="Gunduma"/>
    <x v="6"/>
    <s v="Reach Out"/>
    <s v="Walk-in Counseling"/>
    <s v="DORBA NUHU"/>
    <s v="27/02/2019"/>
    <n v="27"/>
    <x v="10"/>
    <x v="1"/>
    <d v="2019-02-27T00:00:00"/>
    <s v="NA/KA/GU/DO/MA/03"/>
    <x v="0"/>
    <n v="19"/>
  </r>
  <r>
    <s v="Week 46"/>
    <s v="Northern"/>
    <s v="Nasarawa"/>
    <s v="Karu"/>
    <s v="Bagaji-Agada"/>
    <s v="Gunduma"/>
    <x v="6"/>
    <s v="Reach Out"/>
    <s v="Walk-in Counseling"/>
    <s v="PATIENCE DANLAMI"/>
    <s v="27/02/2019"/>
    <n v="27"/>
    <x v="10"/>
    <x v="1"/>
    <d v="2019-02-27T00:00:00"/>
    <s v="NA/KA/GU/PA/HA/05"/>
    <x v="0"/>
    <n v="19"/>
  </r>
  <r>
    <s v="Week 46"/>
    <s v="Northern"/>
    <s v="Nasarawa"/>
    <s v="Karu"/>
    <s v="Bagaji-Agada"/>
    <s v="Gunduma"/>
    <x v="6"/>
    <s v="Reach Out"/>
    <s v="Walk-in Counseling"/>
    <s v="SANDRA OVEY"/>
    <s v="27/02/2019"/>
    <n v="27"/>
    <x v="10"/>
    <x v="1"/>
    <d v="2019-02-27T00:00:00"/>
    <s v="NA/KA/GU/SA/BE/01"/>
    <x v="0"/>
    <n v="18"/>
  </r>
  <r>
    <s v="Week 46"/>
    <s v="Northern"/>
    <s v="Nasarawa"/>
    <s v="Karu"/>
    <s v="Bagaji-Agada"/>
    <s v="Gunduma"/>
    <x v="6"/>
    <s v="Reach Out"/>
    <s v="Walk-in Counseling"/>
    <s v="RHODA JOHN"/>
    <s v="27/02/2019"/>
    <n v="27"/>
    <x v="10"/>
    <x v="1"/>
    <d v="2019-02-27T00:00:00"/>
    <s v="NA/KA/GU/RH/AL/02"/>
    <x v="0"/>
    <n v="19"/>
  </r>
  <r>
    <s v="Week 46"/>
    <s v="Northern"/>
    <s v="Nasarawa"/>
    <s v="Karu"/>
    <s v="Bagaji-Agada"/>
    <s v="Gunduma"/>
    <x v="6"/>
    <s v="Reach Out"/>
    <s v="Walk-in Counseling"/>
    <s v="BLESSING HABILA"/>
    <s v="27/02/2019"/>
    <n v="27"/>
    <x v="10"/>
    <x v="1"/>
    <d v="2019-02-27T00:00:00"/>
    <s v="NA/KA/GU/BL/GR/05"/>
    <x v="0"/>
    <n v="19"/>
  </r>
  <r>
    <s v="Week 46"/>
    <s v="Northern"/>
    <s v="Nasarawa"/>
    <s v="Karu"/>
    <s v="Bagaji-Agada"/>
    <s v="Gunduma"/>
    <x v="6"/>
    <s v="Reach Out"/>
    <s v="Walk-in Counseling"/>
    <s v="SARAH SUNDAY"/>
    <s v="27/02/2019"/>
    <n v="27"/>
    <x v="10"/>
    <x v="1"/>
    <d v="2019-02-27T00:00:00"/>
    <s v="NA/KA/GU/SA/AI/03"/>
    <x v="0"/>
    <n v="19"/>
  </r>
  <r>
    <s v="Week 46"/>
    <s v="Northern"/>
    <s v="Nasarawa"/>
    <s v="Karu"/>
    <s v="Bagaji-Agada"/>
    <s v="Gunduma"/>
    <x v="6"/>
    <s v="Reach Out"/>
    <s v="Walk-in Counseling"/>
    <s v="GRACE MATHIAS"/>
    <s v="27/02/2019"/>
    <n v="27"/>
    <x v="10"/>
    <x v="1"/>
    <d v="2019-02-27T00:00:00"/>
    <s v="NA/KA/GU/GR/ET/07"/>
    <x v="0"/>
    <n v="19"/>
  </r>
  <r>
    <s v="Week 46"/>
    <s v="Northern"/>
    <s v="Nasarawa"/>
    <s v="Karu"/>
    <s v="Bagaji-Agada"/>
    <s v="Gunduma"/>
    <x v="6"/>
    <s v="Reach Out"/>
    <s v="Walk-in Counseling"/>
    <s v="JENIFER MUSA"/>
    <s v="27/02/2019"/>
    <n v="27"/>
    <x v="10"/>
    <x v="1"/>
    <d v="2019-02-27T00:00:00"/>
    <s v="NA/KA/GU/JE/YU/01"/>
    <x v="0"/>
    <n v="18"/>
  </r>
  <r>
    <s v="Week 46"/>
    <s v="Northern"/>
    <s v="Nasarawa"/>
    <s v="Karu"/>
    <s v="Bagaji-Agada"/>
    <s v="Gunduma"/>
    <x v="6"/>
    <s v="Reach Out"/>
    <s v="Walk-in Counseling"/>
    <s v="HASSANA JOSEPH"/>
    <s v="27/02/2019"/>
    <n v="27"/>
    <x v="10"/>
    <x v="1"/>
    <d v="2019-02-27T00:00:00"/>
    <s v="NA/KA/GU/HA/MA/09"/>
    <x v="0"/>
    <n v="18"/>
  </r>
  <r>
    <s v="Week 46"/>
    <s v="Northern"/>
    <s v="Nasarawa"/>
    <s v="Karu"/>
    <s v="Bagaji-Agada"/>
    <s v="Gunduma"/>
    <x v="6"/>
    <s v="Reach Out"/>
    <s v="Walk-in Counseling"/>
    <s v="COMFORT DANLAMI"/>
    <s v="27/02/2019"/>
    <n v="27"/>
    <x v="10"/>
    <x v="1"/>
    <d v="2019-02-27T00:00:00"/>
    <s v="NA/KA/GU/CO/VI/06"/>
    <x v="0"/>
    <n v="18"/>
  </r>
  <r>
    <s v="Week 46"/>
    <s v="Northern"/>
    <s v="Nasarawa"/>
    <s v="Karu"/>
    <s v="Bagaji-Agada"/>
    <s v="Gunduma"/>
    <x v="6"/>
    <s v="Reach Out"/>
    <s v="Walk-in Counseling"/>
    <s v="JULIET GAMBO"/>
    <s v="27/02/2019"/>
    <n v="27"/>
    <x v="10"/>
    <x v="1"/>
    <d v="2019-02-27T00:00:00"/>
    <s v="NA/KA/GU/JU/MA/02"/>
    <x v="0"/>
    <n v="19"/>
  </r>
  <r>
    <s v="Week 46"/>
    <s v="Northern"/>
    <s v="Nasarawa"/>
    <s v="Karu"/>
    <s v="Bagaji-Agada"/>
    <s v="Gunduma"/>
    <x v="6"/>
    <s v="Reach Out"/>
    <s v="Walk-in Counseling"/>
    <s v="ASABA DAUDA"/>
    <s v="27/02/2019"/>
    <n v="27"/>
    <x v="10"/>
    <x v="1"/>
    <d v="2019-02-27T00:00:00"/>
    <s v="NA/KA/GU/AS/JI/05"/>
    <x v="0"/>
    <n v="19"/>
  </r>
  <r>
    <s v="Week 46"/>
    <s v="Northern"/>
    <s v="Nasarawa"/>
    <s v="Karu"/>
    <s v="Bagaji-Agada"/>
    <s v="Gunduma"/>
    <x v="6"/>
    <s v="Reach Out"/>
    <s v="Walk-in Counseling"/>
    <s v="FAITH KYUNI"/>
    <s v="27/02/2019"/>
    <n v="27"/>
    <x v="10"/>
    <x v="1"/>
    <d v="2019-02-27T00:00:00"/>
    <s v="NA/KA/GU/FA/HA/02"/>
    <x v="0"/>
    <n v="19"/>
  </r>
  <r>
    <s v="Week 46"/>
    <s v="Northern"/>
    <s v="Nasarawa"/>
    <s v="Karu"/>
    <s v="Bagaji-Agada"/>
    <s v="Gunduma"/>
    <x v="6"/>
    <s v="Reach Out"/>
    <s v="Walk-in Counseling"/>
    <s v="GLORIA GUNDUMA"/>
    <s v="27/02/2019"/>
    <n v="27"/>
    <x v="10"/>
    <x v="1"/>
    <d v="2019-02-27T00:00:00"/>
    <s v="NA/KA/GU/GL/KA/01"/>
    <x v="0"/>
    <n v="18"/>
  </r>
  <r>
    <s v="Week 46"/>
    <s v="Northern"/>
    <s v="Nasarawa"/>
    <s v="Karu"/>
    <s v="Bagaji-Agada"/>
    <s v="Gunduma"/>
    <x v="6"/>
    <s v="Reach Out"/>
    <s v="Walk-in Counseling"/>
    <s v="TALATU GUNDUMA"/>
    <s v="27/02/2019"/>
    <n v="27"/>
    <x v="10"/>
    <x v="1"/>
    <d v="2019-02-27T00:00:00"/>
    <s v="NA/KA/GU/TA/LA/09"/>
    <x v="0"/>
    <n v="19"/>
  </r>
  <r>
    <s v="Week 46"/>
    <s v="Northern"/>
    <s v="Nasarawa"/>
    <s v="Karu"/>
    <s v="Bagaji-Agada"/>
    <s v="Gunduma"/>
    <x v="6"/>
    <s v="Reach Out"/>
    <s v="Walk-in Counseling"/>
    <s v="GRACE KINGSLEY"/>
    <s v="27/02/2019"/>
    <n v="27"/>
    <x v="10"/>
    <x v="1"/>
    <d v="2019-02-27T00:00:00"/>
    <s v="NA/KA/GU/GR/NA/02"/>
    <x v="0"/>
    <n v="19"/>
  </r>
  <r>
    <s v="Week 46"/>
    <s v="Northern"/>
    <s v="Nasarawa"/>
    <s v="Karu"/>
    <s v="Bagaji-Agada"/>
    <s v="Gunduma"/>
    <x v="6"/>
    <s v="Reach Out"/>
    <s v="Walk-in Counseling"/>
    <s v="BEAUTY YOHANA"/>
    <s v="27/02/2019"/>
    <n v="27"/>
    <x v="10"/>
    <x v="1"/>
    <d v="2019-02-27T00:00:00"/>
    <s v="NA/KA/GU/BE/SA/06"/>
    <x v="0"/>
    <n v="19"/>
  </r>
  <r>
    <s v="Week 46"/>
    <s v="Northern"/>
    <s v="Nasarawa"/>
    <s v="Karu"/>
    <s v="Bagaji-Agada"/>
    <s v="Gunduma"/>
    <x v="6"/>
    <s v="Reach Out"/>
    <s v="Walk-in Counseling"/>
    <s v="JOSEPHINE MOSES"/>
    <s v="27/02/2019"/>
    <n v="27"/>
    <x v="10"/>
    <x v="1"/>
    <d v="2019-02-27T00:00:00"/>
    <s v="NA/KA/GU/JO/LA/07"/>
    <x v="0"/>
    <n v="17"/>
  </r>
  <r>
    <s v="Week 46"/>
    <s v="Northern"/>
    <s v="Nasarawa"/>
    <s v="Karu"/>
    <s v="Bagaji-Agada"/>
    <s v="Gunduma"/>
    <x v="6"/>
    <s v="Reach Out"/>
    <s v="Walk-in Counseling"/>
    <s v="AGNES HABILA"/>
    <s v="27/02/2019"/>
    <n v="27"/>
    <x v="10"/>
    <x v="1"/>
    <d v="2019-02-27T00:00:00"/>
    <s v="NA/KA/GU/AG/AZ/01"/>
    <x v="0"/>
    <n v="17"/>
  </r>
  <r>
    <s v="Week 46"/>
    <s v="Northern"/>
    <s v="Nasarawa"/>
    <s v="Karu"/>
    <s v="Bagaji-Agada"/>
    <s v="Gunduma"/>
    <x v="6"/>
    <s v="Reach Out"/>
    <s v="Walk-in Counseling"/>
    <s v="CHARITY MOSES"/>
    <s v="27/02/2019"/>
    <n v="27"/>
    <x v="10"/>
    <x v="1"/>
    <d v="2019-02-27T00:00:00"/>
    <s v="NA/KA/GU/CH/TI/03"/>
    <x v="0"/>
    <n v="19"/>
  </r>
  <r>
    <s v="Week 46"/>
    <s v="Northern"/>
    <s v="Nasarawa"/>
    <s v="Karu"/>
    <s v="Bagaji-Agada"/>
    <s v="Gunduma"/>
    <x v="6"/>
    <s v="Reach Out"/>
    <s v="Walk-in Counseling"/>
    <s v="BLESSING OSITA"/>
    <s v="27/02/2019"/>
    <n v="27"/>
    <x v="10"/>
    <x v="1"/>
    <d v="2019-02-27T00:00:00"/>
    <s v="NA/KA/GU/BL/0L/05"/>
    <x v="0"/>
    <n v="19"/>
  </r>
  <r>
    <s v="Week 46"/>
    <s v="Northern"/>
    <s v="Nasarawa"/>
    <s v="Karu"/>
    <s v="Bagaji-Agada"/>
    <s v="Gunduma"/>
    <x v="6"/>
    <s v="Reach Out"/>
    <s v="Walk-in Counseling"/>
    <s v="LUCY TANKO"/>
    <s v="27/02/2019"/>
    <n v="27"/>
    <x v="10"/>
    <x v="1"/>
    <d v="2019-02-27T00:00:00"/>
    <s v="NA/KA/GU/LU/LA/09"/>
    <x v="0"/>
    <n v="18"/>
  </r>
  <r>
    <s v="Week 46"/>
    <s v="Northern"/>
    <s v="Nasarawa"/>
    <s v="Karu"/>
    <s v="Bagaji-Agada"/>
    <s v="Gunduma"/>
    <x v="6"/>
    <s v="Reach Out"/>
    <s v="Walk-in Counseling"/>
    <s v="BLESSING RAPHAEL"/>
    <s v="27/02/2019"/>
    <n v="27"/>
    <x v="10"/>
    <x v="1"/>
    <d v="2019-02-27T00:00:00"/>
    <s v="NA/KA/GU/BL/EL/03"/>
    <x v="0"/>
    <n v="17"/>
  </r>
  <r>
    <s v="Week 46"/>
    <s v="Northern"/>
    <s v="Nasarawa"/>
    <s v="Karu"/>
    <s v="Bagaji-Agada"/>
    <s v="Gunduma"/>
    <x v="6"/>
    <s v="Reach Out"/>
    <s v="Walk-in Counseling"/>
    <s v="CHRISTIANA MALACHI"/>
    <s v="27/02/2019"/>
    <n v="27"/>
    <x v="10"/>
    <x v="1"/>
    <d v="2019-02-27T00:00:00"/>
    <s v="NA/KA/GU/CH/LA/03"/>
    <x v="0"/>
    <n v="17"/>
  </r>
  <r>
    <s v="Week 46"/>
    <s v="Northern"/>
    <s v="Nasarawa"/>
    <s v="Karu"/>
    <s v="Bagaji-Agada"/>
    <s v="Gunduma"/>
    <x v="6"/>
    <s v="Reach Out"/>
    <s v="Walk-in Counseling"/>
    <s v="HANATU YOHANNA"/>
    <s v="27/02/2019"/>
    <n v="27"/>
    <x v="10"/>
    <x v="1"/>
    <d v="2019-02-27T00:00:00"/>
    <s v="NA/KA/GU/HA/TA/05"/>
    <x v="0"/>
    <n v="19"/>
  </r>
  <r>
    <s v="Week 46"/>
    <s v="Northern"/>
    <s v="Nasarawa"/>
    <s v="Karu"/>
    <s v="Bagaji-Agada"/>
    <s v="Gunduma"/>
    <x v="6"/>
    <s v="Reach Out"/>
    <s v="Walk-in Counseling"/>
    <s v="AISHA EMMANUEL"/>
    <s v="27/02/2019"/>
    <n v="27"/>
    <x v="10"/>
    <x v="1"/>
    <d v="2019-02-27T00:00:00"/>
    <s v="NA/KA/GU/AI/LA/06"/>
    <x v="0"/>
    <n v="18"/>
  </r>
  <r>
    <s v="Week 46"/>
    <s v="Northern"/>
    <s v="Nasarawa"/>
    <s v="Karu"/>
    <s v="Bagaji-Agada"/>
    <s v="Gunduma"/>
    <x v="6"/>
    <s v="Reach Out"/>
    <s v="Walk-in Counseling"/>
    <s v="PATIENCE HASSAN "/>
    <s v="27/02/2019"/>
    <n v="27"/>
    <x v="10"/>
    <x v="1"/>
    <d v="2019-02-27T00:00:00"/>
    <s v="NA/KA/GU/PA/SA/04"/>
    <x v="0"/>
    <n v="19"/>
  </r>
  <r>
    <s v="Week 46"/>
    <s v="Northern"/>
    <s v="Nasarawa"/>
    <s v="Karu"/>
    <s v="Bagaji-Agada"/>
    <s v="Gunduma"/>
    <x v="6"/>
    <s v="Reach Out"/>
    <s v="Walk-in Counseling"/>
    <s v="HADIZA CHINDO"/>
    <s v="27/02/2019"/>
    <n v="27"/>
    <x v="10"/>
    <x v="1"/>
    <d v="2019-02-27T00:00:00"/>
    <s v="NA/KA/GU/HA/FA/05"/>
    <x v="0"/>
    <n v="19"/>
  </r>
  <r>
    <s v="Week 46"/>
    <s v="Northern"/>
    <s v="Nasarawa"/>
    <s v="Karu"/>
    <s v="Bagaji-Agada"/>
    <s v="Gunduma"/>
    <x v="6"/>
    <s v="Reach Out"/>
    <s v="Walk-in Counseling"/>
    <s v="GRACE THOMAS"/>
    <s v="27/02/2019"/>
    <n v="27"/>
    <x v="10"/>
    <x v="1"/>
    <d v="2019-02-27T00:00:00"/>
    <s v="NA/KA/GU/GR/CH/03"/>
    <x v="0"/>
    <n v="19"/>
  </r>
  <r>
    <s v="Week 46"/>
    <s v="Northern"/>
    <s v="Nasarawa"/>
    <s v="Karu"/>
    <s v="Bagaji-Agada"/>
    <s v="Gunduma"/>
    <x v="6"/>
    <s v="Reach Out"/>
    <s v="Walk-in Counseling"/>
    <s v="HABIBA ISHAKU"/>
    <s v="27/02/2019"/>
    <n v="27"/>
    <x v="10"/>
    <x v="1"/>
    <d v="2019-02-27T00:00:00"/>
    <s v="NA/KA/GU/HA/LA/08"/>
    <x v="0"/>
    <n v="19"/>
  </r>
  <r>
    <s v="Week 46"/>
    <s v="Northern"/>
    <s v="Nasarawa"/>
    <s v="Karu"/>
    <s v="Bagaji-Agada"/>
    <s v="Gunduma"/>
    <x v="6"/>
    <s v="Reach Out"/>
    <s v="Walk-in Counseling"/>
    <s v="ALHERI ALKALI"/>
    <s v="27/02/2019"/>
    <n v="27"/>
    <x v="10"/>
    <x v="1"/>
    <d v="2019-02-27T00:00:00"/>
    <s v="NA/KA/GU/AL/JU/07"/>
    <x v="0"/>
    <n v="17"/>
  </r>
  <r>
    <s v="Week 46"/>
    <s v="Northern"/>
    <s v="Nasarawa"/>
    <s v="Karu"/>
    <s v="Bagaji-Agada"/>
    <s v="Gunduma"/>
    <x v="6"/>
    <s v="Reach Out"/>
    <s v="Walk-in Counseling"/>
    <s v="SA'ÁDATU CHINDO"/>
    <s v="27/02/2019"/>
    <n v="27"/>
    <x v="10"/>
    <x v="1"/>
    <d v="2019-02-27T00:00:00"/>
    <s v="NA/KA/GU/SA/TA/04"/>
    <x v="0"/>
    <n v="19"/>
  </r>
  <r>
    <s v="Week 46"/>
    <s v="Northern"/>
    <s v="Nasarawa"/>
    <s v="Karu"/>
    <s v="Bagaji-Agada"/>
    <s v="Gunduma"/>
    <x v="6"/>
    <s v="Reach Out"/>
    <s v="Walk-in Counseling"/>
    <s v="CHRISTIANA ARISAKU"/>
    <s v="27/02/2019"/>
    <n v="27"/>
    <x v="10"/>
    <x v="1"/>
    <d v="2019-02-27T00:00:00"/>
    <s v="NA/KA/GU/CH/MU/06"/>
    <x v="0"/>
    <n v="19"/>
  </r>
  <r>
    <s v="Week 46"/>
    <s v="Northern"/>
    <s v="Nasarawa"/>
    <s v="Karu"/>
    <s v="Bagaji-Agada"/>
    <s v="Gunduma"/>
    <x v="6"/>
    <s v="Reach Out"/>
    <s v="Walk-in Counseling"/>
    <s v="DEBORAH ALBERT"/>
    <s v="27/02/2019"/>
    <n v="27"/>
    <x v="10"/>
    <x v="1"/>
    <d v="2019-02-27T00:00:00"/>
    <s v="NA/KA/GU/DE/FA/03"/>
    <x v="0"/>
    <n v="18"/>
  </r>
  <r>
    <s v="Week 46"/>
    <s v="Northern"/>
    <s v="Nasarawa"/>
    <s v="Karu"/>
    <s v="Bagaji-Agada"/>
    <s v="Gunduma"/>
    <x v="6"/>
    <s v="Reach Out"/>
    <s v="Walk-in Counseling"/>
    <s v="ELIZABETH MOSES"/>
    <s v="27/02/2019"/>
    <n v="27"/>
    <x v="10"/>
    <x v="1"/>
    <d v="2019-02-27T00:00:00"/>
    <s v="NA/KA/GU/EL/MA/08"/>
    <x v="0"/>
    <n v="17"/>
  </r>
  <r>
    <s v="Week 46"/>
    <s v="Northern"/>
    <s v="Nasarawa"/>
    <s v="Karu"/>
    <s v="Bagaji-Agada"/>
    <s v="Gunduma"/>
    <x v="6"/>
    <s v="Reach Out"/>
    <s v="Walk-in Counseling"/>
    <s v="SARATU DENNIS"/>
    <s v="27/02/2019"/>
    <n v="27"/>
    <x v="10"/>
    <x v="1"/>
    <d v="2019-02-27T00:00:00"/>
    <s v="NA/KA/GU/SA/MA/04"/>
    <x v="0"/>
    <n v="19"/>
  </r>
  <r>
    <s v="Week 46"/>
    <s v="Northern"/>
    <s v="Nasarawa"/>
    <s v="Karu"/>
    <s v="Bagaji-Agada"/>
    <s v="Gunduma"/>
    <x v="6"/>
    <s v="Reach Out"/>
    <s v="Walk-in Counseling"/>
    <s v="BLESSING CHRISTIAN"/>
    <s v="27/02/2019"/>
    <n v="27"/>
    <x v="10"/>
    <x v="1"/>
    <d v="2019-02-27T00:00:00"/>
    <s v="NA/KA/GU/BL/BA/05"/>
    <x v="0"/>
    <n v="19"/>
  </r>
  <r>
    <s v="Week 46"/>
    <s v="Northern"/>
    <s v="Nasarawa"/>
    <s v="Karu"/>
    <s v="Bagaji-Agada"/>
    <s v="Gunduma"/>
    <x v="6"/>
    <s v="Reach Out"/>
    <s v="Walk-in Counseling"/>
    <s v="HASSANA GAMBO"/>
    <s v="28/02/2019"/>
    <n v="28"/>
    <x v="10"/>
    <x v="1"/>
    <d v="2019-02-28T00:00:00"/>
    <s v="NA/KA/GU/HA/LA/10"/>
    <x v="0"/>
    <n v="18"/>
  </r>
  <r>
    <s v="Week 46"/>
    <s v="Northern"/>
    <s v="Nasarawa"/>
    <s v="Karu"/>
    <s v="Bagaji-Agada"/>
    <s v="Gunduma"/>
    <x v="6"/>
    <s v="Reach Out"/>
    <s v="Walk-in Counseling"/>
    <s v="HUSSEINA GAMBO"/>
    <s v="28/02/2019"/>
    <n v="28"/>
    <x v="10"/>
    <x v="1"/>
    <d v="2019-02-28T00:00:00"/>
    <s v="NA/KA/GU/HU/LA/10"/>
    <x v="0"/>
    <n v="18"/>
  </r>
  <r>
    <s v="Week 46"/>
    <s v="Northern"/>
    <s v="Nasarawa"/>
    <s v="Karu"/>
    <s v="Bagaji-Agada"/>
    <s v="Gunduma"/>
    <x v="6"/>
    <s v="Reach Out"/>
    <s v="Walk-in Counseling"/>
    <s v="CHRISTIANA BALA"/>
    <s v="28/02/2019"/>
    <n v="28"/>
    <x v="10"/>
    <x v="1"/>
    <d v="2019-02-28T00:00:00"/>
    <s v="NA/KA/GU/CH/SA/06"/>
    <x v="0"/>
    <n v="18"/>
  </r>
  <r>
    <s v="Week 46"/>
    <s v="Northern"/>
    <s v="Nasarawa"/>
    <s v="Karu"/>
    <s v="Bagaji-Agada"/>
    <s v="Gunduma"/>
    <x v="6"/>
    <s v="Reach Out"/>
    <s v="Walk-in Counseling"/>
    <s v="HASSANA DANLADI"/>
    <s v="28/02/2019"/>
    <n v="28"/>
    <x v="10"/>
    <x v="1"/>
    <d v="2019-02-28T00:00:00"/>
    <s v="NA/KA/GU/HA/SA/08"/>
    <x v="0"/>
    <n v="19"/>
  </r>
  <r>
    <s v="Week 46"/>
    <s v="Northern"/>
    <s v="Nasarawa"/>
    <s v="Karu"/>
    <s v="Bagaji-Agada"/>
    <s v="Gunduma"/>
    <x v="6"/>
    <s v="Reach Out"/>
    <s v="Walk-in Counseling"/>
    <s v="ESTHER JOHN"/>
    <s v="28/02/2019"/>
    <n v="28"/>
    <x v="10"/>
    <x v="1"/>
    <d v="2019-02-28T00:00:00"/>
    <s v="NA/KA/GU/ES/LU/03"/>
    <x v="0"/>
    <n v="19"/>
  </r>
  <r>
    <s v="Week 46"/>
    <s v="Northern"/>
    <s v="Nasarawa"/>
    <s v="Karu"/>
    <s v="Bagaji-Agada"/>
    <s v="Gunduma"/>
    <x v="6"/>
    <s v="Reach Out"/>
    <s v="Walk-in Counseling"/>
    <s v="AMINA DOGARA"/>
    <s v="28/02/2019"/>
    <n v="28"/>
    <x v="10"/>
    <x v="1"/>
    <d v="2019-02-28T00:00:00"/>
    <s v="NA/KA/GU/AM/HA/08"/>
    <x v="0"/>
    <n v="19"/>
  </r>
  <r>
    <s v="Week 46"/>
    <s v="Northern"/>
    <s v="Nasarawa"/>
    <s v="Karu"/>
    <s v="Bagaji-Agada"/>
    <s v="Gunduma"/>
    <x v="6"/>
    <s v="Reach Out"/>
    <s v="Walk-in Counseling"/>
    <s v="FARAWA DADDY"/>
    <s v="28/02/2019"/>
    <n v="28"/>
    <x v="10"/>
    <x v="1"/>
    <d v="2019-02-28T00:00:00"/>
    <s v="NA/KA/GU/FA/TI/03"/>
    <x v="0"/>
    <n v="18"/>
  </r>
  <r>
    <s v="Week 46"/>
    <s v="Northern"/>
    <s v="Nasarawa"/>
    <s v="Karu"/>
    <s v="Bagaji-Agada"/>
    <s v="Gunduma"/>
    <x v="6"/>
    <s v="Reach Out"/>
    <s v="Walk-in Counseling"/>
    <s v="MERCY SHAMA"/>
    <s v="28/02/2019"/>
    <n v="28"/>
    <x v="10"/>
    <x v="1"/>
    <d v="2019-02-28T00:00:00"/>
    <s v="NA/KA/GU/ME/CE/01"/>
    <x v="0"/>
    <n v="19"/>
  </r>
  <r>
    <s v="Week 46"/>
    <s v="Northern"/>
    <s v="Nasarawa"/>
    <s v="Karu"/>
    <s v="Bagaji-Agada"/>
    <s v="Gunduma"/>
    <x v="6"/>
    <s v="Reach Out"/>
    <s v="Walk-in Counseling"/>
    <s v="NAOMI BALA"/>
    <s v="28/02/2019"/>
    <n v="28"/>
    <x v="10"/>
    <x v="1"/>
    <d v="2019-02-28T00:00:00"/>
    <s v="NA/KA/GU/NA/AI/08"/>
    <x v="0"/>
    <n v="17"/>
  </r>
  <r>
    <s v="Week 46"/>
    <s v="Northern"/>
    <s v="Nasarawa"/>
    <s v="Karu"/>
    <s v="Bagaji-Agada"/>
    <s v="Gunduma"/>
    <x v="6"/>
    <s v="Reach Out"/>
    <s v="Walk-in Counseling"/>
    <s v="TALATU AGWAI"/>
    <s v="28/02/2019"/>
    <n v="28"/>
    <x v="10"/>
    <x v="1"/>
    <d v="2019-02-28T00:00:00"/>
    <s v="NA/KA/GU/TA/GA/01"/>
    <x v="0"/>
    <n v="18"/>
  </r>
  <r>
    <s v="Week 46"/>
    <s v="Northern"/>
    <s v="Nasarawa"/>
    <s v="Karu"/>
    <s v="Bagaji-Agada"/>
    <s v="Gunduma"/>
    <x v="6"/>
    <s v="Reach Out"/>
    <s v="Walk-in Counseling"/>
    <s v="PATIENCE YAKUBU"/>
    <s v="28/02/2019"/>
    <n v="28"/>
    <x v="10"/>
    <x v="1"/>
    <d v="2019-02-28T00:00:00"/>
    <s v="NA/KA/GU/PA/AZ/01"/>
    <x v="0"/>
    <n v="18"/>
  </r>
  <r>
    <s v="Week 46"/>
    <s v="Northern"/>
    <s v="Nasarawa"/>
    <s v="Karu"/>
    <s v="Bagaji-Agada"/>
    <s v="Gunduma"/>
    <x v="6"/>
    <s v="Reach Out"/>
    <s v="Walk-in Counseling"/>
    <s v="GODIYA DANJUMA"/>
    <s v="28/02/2019"/>
    <n v="28"/>
    <x v="10"/>
    <x v="1"/>
    <d v="2019-02-28T00:00:00"/>
    <s v="NA/KA/GU/GO/HU/04"/>
    <x v="0"/>
    <n v="18"/>
  </r>
  <r>
    <s v="Week 46"/>
    <s v="Northern"/>
    <s v="Nasarawa"/>
    <s v="Karu"/>
    <s v="Bagaji-Agada"/>
    <s v="Gunduma"/>
    <x v="6"/>
    <s v="Reach Out"/>
    <s v="Walk-in Counseling"/>
    <s v="LADIDI ZUBEIRU"/>
    <s v="28/02/2019"/>
    <n v="28"/>
    <x v="10"/>
    <x v="1"/>
    <d v="2019-02-28T00:00:00"/>
    <s v="NA/KA/GU/LA/ZA/03"/>
    <x v="0"/>
    <n v="19"/>
  </r>
  <r>
    <s v="Week 46"/>
    <s v="Northern"/>
    <s v="Nasarawa"/>
    <s v="Karu"/>
    <s v="Bagaji-Agada"/>
    <s v="Gunduma"/>
    <x v="6"/>
    <s v="Reach Out"/>
    <s v="Walk-in Counseling"/>
    <s v="MARY ALLAHNANAN"/>
    <s v="28/02/2019"/>
    <n v="28"/>
    <x v="10"/>
    <x v="1"/>
    <d v="2019-02-28T00:00:00"/>
    <s v="NA/KA/GU/MA/HA/07"/>
    <x v="0"/>
    <n v="18"/>
  </r>
  <r>
    <s v="Week 46"/>
    <s v="Northern"/>
    <s v="Nasarawa"/>
    <s v="Karu"/>
    <s v="Bagaji-Agada"/>
    <s v="Gunduma"/>
    <x v="6"/>
    <s v="Reach Out"/>
    <s v="Walk-in Counseling"/>
    <s v="JESSICA OGAH"/>
    <s v="28/02/2019"/>
    <n v="28"/>
    <x v="10"/>
    <x v="1"/>
    <d v="2019-02-28T00:00:00"/>
    <s v="NA/KA/GU/JE/VI/05"/>
    <x v="0"/>
    <n v="18"/>
  </r>
  <r>
    <s v="Week 46"/>
    <s v="Northern"/>
    <s v="Nasarawa"/>
    <s v="Karu"/>
    <s v="Bagaji-Agada"/>
    <s v="Gunduma"/>
    <x v="6"/>
    <s v="Reach Out"/>
    <s v="Walk-in Counseling"/>
    <s v="COMFORT ALBERT"/>
    <s v="28/02/2019"/>
    <n v="28"/>
    <x v="10"/>
    <x v="1"/>
    <d v="2019-02-28T00:00:00"/>
    <s v="NA/KA/GU/CO/HA/01"/>
    <x v="0"/>
    <n v="16"/>
  </r>
  <r>
    <s v="Week 46"/>
    <s v="Northern"/>
    <s v="Nasarawa"/>
    <s v="Karu"/>
    <s v="Bagaji-Agada"/>
    <s v="Gunduma"/>
    <x v="6"/>
    <s v="Reach Out"/>
    <s v="Walk-in Counseling"/>
    <s v="HABIBA SUNDAY"/>
    <s v="28/02/2019"/>
    <n v="28"/>
    <x v="10"/>
    <x v="1"/>
    <d v="2019-02-28T00:00:00"/>
    <s v="NA/KA/GU/HA/TI/08"/>
    <x v="0"/>
    <n v="17"/>
  </r>
  <r>
    <s v="Week 46"/>
    <s v="Northern"/>
    <s v="Nasarawa"/>
    <s v="Karu"/>
    <s v="Bagaji-Agada"/>
    <s v="Gunduma"/>
    <x v="6"/>
    <s v="Reach Out"/>
    <s v="Walk-in Counseling"/>
    <s v="PATIENCE UBAH"/>
    <s v="28/02/2019"/>
    <n v="28"/>
    <x v="10"/>
    <x v="1"/>
    <d v="2019-02-28T00:00:00"/>
    <s v="NA/KA/GU/PA/ES/05"/>
    <x v="0"/>
    <n v="19"/>
  </r>
  <r>
    <s v="Week 46"/>
    <s v="Northern"/>
    <s v="Nasarawa"/>
    <s v="Karu"/>
    <s v="Bagaji-Agada"/>
    <s v="Gunduma"/>
    <x v="6"/>
    <s v="Reach Out"/>
    <s v="Walk-in Counseling"/>
    <s v="MOMMY DANLAMI"/>
    <s v="28/02/2019"/>
    <n v="28"/>
    <x v="10"/>
    <x v="1"/>
    <d v="2019-02-28T00:00:00"/>
    <s v="NA/KA/GU/MO/AM/02"/>
    <x v="0"/>
    <n v="19"/>
  </r>
  <r>
    <s v="Week 46"/>
    <s v="Northern"/>
    <s v="Nasarawa"/>
    <s v="Karu"/>
    <s v="Bagaji-Agada"/>
    <s v="Gunduma"/>
    <x v="6"/>
    <s v="Reach Out"/>
    <s v="Walk-in Counseling"/>
    <s v="BEBY MOHAMMED"/>
    <s v="28/02/2019"/>
    <n v="28"/>
    <x v="10"/>
    <x v="1"/>
    <d v="2019-02-28T00:00:00"/>
    <s v="NA/KA/GU/BE/AM/03"/>
    <x v="0"/>
    <n v="18"/>
  </r>
  <r>
    <s v="Week 46"/>
    <s v="Northern"/>
    <s v="Nasarawa"/>
    <s v="Karu"/>
    <s v="Bagaji-Agada"/>
    <s v="Gunduma"/>
    <x v="6"/>
    <s v="Reach Out"/>
    <s v="Walk-in Counseling"/>
    <s v="ESTHER ARUWA"/>
    <s v="28/02/2019"/>
    <n v="28"/>
    <x v="10"/>
    <x v="1"/>
    <d v="2019-02-28T00:00:00"/>
    <s v="NA/KA/GU/ES/KA/04"/>
    <x v="0"/>
    <n v="17"/>
  </r>
  <r>
    <s v="Week 46"/>
    <s v="Northern"/>
    <s v="Nasarawa"/>
    <s v="Karu"/>
    <s v="Bagaji-Agada"/>
    <s v="Gunduma"/>
    <x v="6"/>
    <s v="Reach Out"/>
    <s v="Walk-in Counseling"/>
    <s v="JUMMAI EMMANUEL"/>
    <s v="28/02/2019"/>
    <n v="28"/>
    <x v="10"/>
    <x v="1"/>
    <d v="2019-02-28T00:00:00"/>
    <s v="NA/KA/GU/JU/SA/01"/>
    <x v="0"/>
    <n v="19"/>
  </r>
  <r>
    <s v="Week 46"/>
    <s v="Northern"/>
    <s v="Nasarawa"/>
    <s v="Karu"/>
    <s v="Bagaji-Agada"/>
    <s v="Gunduma"/>
    <x v="6"/>
    <s v="Reach Out"/>
    <s v="Walk-in Counseling"/>
    <s v="FAITH SAMSON"/>
    <s v="28/02/2019"/>
    <n v="28"/>
    <x v="10"/>
    <x v="1"/>
    <d v="2019-02-28T00:00:00"/>
    <s v="NA/KA/GU/FA/AL/05"/>
    <x v="0"/>
    <n v="16"/>
  </r>
  <r>
    <s v="Week 46"/>
    <s v="Northern"/>
    <s v="Nasarawa"/>
    <s v="Karu"/>
    <s v="Bagaji-Agada"/>
    <s v="Gunduma"/>
    <x v="6"/>
    <s v="Reach Out"/>
    <s v="Walk-in Counseling"/>
    <s v="BLESSING EMMANUEL"/>
    <s v="28/02/2019"/>
    <n v="28"/>
    <x v="10"/>
    <x v="1"/>
    <d v="2019-02-28T00:00:00"/>
    <s v="NA/KA/GU/BL/RH/04"/>
    <x v="0"/>
    <n v="15"/>
  </r>
  <r>
    <s v="Week 46"/>
    <s v="Northern"/>
    <s v="Nasarawa"/>
    <s v="Karu"/>
    <s v="Bagaji-Agada"/>
    <s v="Gunduma"/>
    <x v="6"/>
    <s v="Reach Out"/>
    <s v="Walk-in Counseling"/>
    <s v="BINTA BUHARI"/>
    <s v="28/02/2019"/>
    <n v="28"/>
    <x v="10"/>
    <x v="1"/>
    <d v="2019-02-28T00:00:00"/>
    <s v="NA/KA/GU/BI/SA/03"/>
    <x v="0"/>
    <n v="19"/>
  </r>
  <r>
    <s v="Week 46"/>
    <s v="Northern"/>
    <s v="Nasarawa"/>
    <s v="Karu"/>
    <s v="Bagaji-Agada"/>
    <s v="Gunduma"/>
    <x v="6"/>
    <s v="Reach Out"/>
    <s v="Walk-in Counseling"/>
    <s v="LARABA ADAMU"/>
    <s v="28/02/2019"/>
    <n v="28"/>
    <x v="10"/>
    <x v="1"/>
    <d v="2019-02-28T00:00:00"/>
    <s v="NA/KA/GU/LA/TE/02"/>
    <x v="0"/>
    <n v="17"/>
  </r>
  <r>
    <s v="Week 46"/>
    <s v="Northern"/>
    <s v="Nasarawa"/>
    <s v="Karu"/>
    <s v="Bagaji-Agada"/>
    <s v="Gunduma"/>
    <x v="6"/>
    <s v="Reach Out"/>
    <s v="Walk-in Counseling"/>
    <s v="JUMMAI SABO"/>
    <s v="28/02/2019"/>
    <n v="28"/>
    <x v="10"/>
    <x v="1"/>
    <d v="2019-02-28T00:00:00"/>
    <s v="NA/KA/GU/JU/AM/07"/>
    <x v="0"/>
    <n v="17"/>
  </r>
  <r>
    <s v="Week 46"/>
    <s v="Northern"/>
    <s v="Nasarawa"/>
    <s v="Karu"/>
    <s v="Bagaji-Agada"/>
    <s v="Gunduma"/>
    <x v="6"/>
    <s v="Reach Out"/>
    <s v="Walk-in Counseling"/>
    <s v="SUZANA JACOB"/>
    <s v="28/02/2019"/>
    <n v="28"/>
    <x v="10"/>
    <x v="1"/>
    <d v="2019-02-28T00:00:00"/>
    <s v="NA/KA/GU/SU/FE/01"/>
    <x v="0"/>
    <n v="19"/>
  </r>
  <r>
    <s v="Week 46"/>
    <s v="Northern"/>
    <s v="Nasarawa"/>
    <s v="Karu"/>
    <s v="Bagaji-Agada"/>
    <s v="Gunduma"/>
    <x v="6"/>
    <s v="Reach Out"/>
    <s v="Walk-in Counseling"/>
    <s v="GLORIA DANLAMI"/>
    <s v="28/02/2019"/>
    <n v="28"/>
    <x v="10"/>
    <x v="1"/>
    <d v="2019-02-28T00:00:00"/>
    <s v="NA/KA/GU/GL/GO/01"/>
    <x v="0"/>
    <n v="19"/>
  </r>
  <r>
    <s v="Week 46"/>
    <s v="Northern"/>
    <s v="Nasarawa"/>
    <s v="Karu"/>
    <s v="Bagaji-Agada"/>
    <s v="Gunduma"/>
    <x v="6"/>
    <s v="Reach Out"/>
    <s v="Walk-in Counseling"/>
    <s v="HAUWA BOYI AADAMU"/>
    <s v="28/02/2019"/>
    <n v="28"/>
    <x v="10"/>
    <x v="1"/>
    <d v="2019-02-28T00:00:00"/>
    <s v="NA/KA/GU/HA/ME/05"/>
    <x v="0"/>
    <n v="19"/>
  </r>
  <r>
    <s v="Week 46"/>
    <s v="Northern"/>
    <s v="Nasarawa"/>
    <s v="Karu"/>
    <s v="Bagaji-Agada"/>
    <s v="Gunduma"/>
    <x v="6"/>
    <s v="Reach Out"/>
    <s v="Walk-in Counseling"/>
    <s v="LOVE BABANGIDA"/>
    <s v="28/02/2019"/>
    <n v="28"/>
    <x v="10"/>
    <x v="1"/>
    <d v="2019-02-28T00:00:00"/>
    <s v="NA/KA/GU/LO/NA/04"/>
    <x v="0"/>
    <n v="19"/>
  </r>
  <r>
    <s v="Week 46"/>
    <s v="Northern"/>
    <s v="Nasarawa"/>
    <s v="Karu"/>
    <s v="Bagaji-Agada"/>
    <s v="Gunduma"/>
    <x v="6"/>
    <s v="Reach Out"/>
    <s v="Walk-in Counseling"/>
    <s v="ALICE BUHARI"/>
    <s v="28/02/2019"/>
    <n v="28"/>
    <x v="10"/>
    <x v="1"/>
    <d v="2019-02-28T00:00:00"/>
    <s v="NA/KA/GU/AL/EK/04"/>
    <x v="0"/>
    <n v="19"/>
  </r>
  <r>
    <s v="Week 46"/>
    <s v="Northern"/>
    <s v="Nasarawa"/>
    <s v="Karu"/>
    <s v="Bagaji-Agada"/>
    <s v="Gunduma"/>
    <x v="6"/>
    <s v="Reach Out"/>
    <s v="Walk-in Counseling"/>
    <s v="KIYAYE SHAMAYO"/>
    <s v="28/02/2019"/>
    <n v="28"/>
    <x v="10"/>
    <x v="1"/>
    <d v="2019-02-28T00:00:00"/>
    <s v="NA/KA/GU/KI/FA/08"/>
    <x v="0"/>
    <n v="19"/>
  </r>
  <r>
    <s v="Week 46"/>
    <s v="Northern"/>
    <s v="Nasarawa"/>
    <s v="Karu"/>
    <s v="Bagaji-Agada"/>
    <s v="Gunduma"/>
    <x v="6"/>
    <s v="Reach Out"/>
    <s v="Walk-in Counseling"/>
    <s v="GRACE DANIEL"/>
    <s v="28/02/2019"/>
    <n v="28"/>
    <x v="10"/>
    <x v="1"/>
    <d v="2019-02-28T00:00:00"/>
    <s v="NA/KA/GU/GR/MA/06"/>
    <x v="0"/>
    <n v="19"/>
  </r>
  <r>
    <s v="Week 46"/>
    <s v="Northern"/>
    <s v="Nasarawa"/>
    <s v="Karu"/>
    <s v="Bagaji-Agada"/>
    <s v="Gunduma"/>
    <x v="6"/>
    <s v="Reach Out"/>
    <s v="Walk-in Counseling"/>
    <s v="PATIENCE ARUWA"/>
    <s v="28/02/2019"/>
    <n v="28"/>
    <x v="10"/>
    <x v="1"/>
    <d v="2019-02-28T00:00:00"/>
    <s v="NA/KA/GU/PA/LA/07"/>
    <x v="0"/>
    <n v="19"/>
  </r>
  <r>
    <s v="Week 46"/>
    <s v="Northern"/>
    <s v="Nasarawa"/>
    <s v="Karu"/>
    <s v="Bagaji-Agada"/>
    <s v="Gunduma"/>
    <x v="6"/>
    <s v="Reach Out"/>
    <s v="Walk-in Counseling"/>
    <s v="SUKUNI MAIDOYA"/>
    <s v="28/02/2019"/>
    <n v="28"/>
    <x v="10"/>
    <x v="1"/>
    <d v="2019-02-28T00:00:00"/>
    <s v="NA/KA/GU/SU/AZ/02"/>
    <x v="0"/>
    <n v="19"/>
  </r>
  <r>
    <s v="Week 46"/>
    <s v="Northern"/>
    <s v="Nasarawa"/>
    <s v="Karu"/>
    <s v="Bagaji-Agada"/>
    <s v="Gunduma"/>
    <x v="6"/>
    <s v="Reach Out"/>
    <s v="Walk-in Counseling"/>
    <s v="MARY VICTOR"/>
    <s v="28/02/2019"/>
    <n v="28"/>
    <x v="10"/>
    <x v="1"/>
    <d v="2019-02-28T00:00:00"/>
    <s v="NA/KA/GU/MA/HA/03"/>
    <x v="0"/>
    <n v="19"/>
  </r>
  <r>
    <s v="Week 46"/>
    <s v="Northern"/>
    <s v="Nasarawa"/>
    <s v="Karu"/>
    <s v="Bagaji-Agada"/>
    <s v="Gunduma"/>
    <x v="6"/>
    <s v="Reach Out"/>
    <s v="Walk-in Counseling"/>
    <s v="LYDIA ANTHONY"/>
    <s v="28/02/2019"/>
    <n v="28"/>
    <x v="10"/>
    <x v="1"/>
    <d v="2019-02-28T00:00:00"/>
    <s v="NA/KA/GU/LY/HA/02"/>
    <x v="0"/>
    <n v="18"/>
  </r>
  <r>
    <s v="Week 46"/>
    <s v="Northern"/>
    <s v="Nasarawa"/>
    <s v="Karu"/>
    <s v="Bagaji-Agada"/>
    <s v="Gunduma"/>
    <x v="6"/>
    <s v="Reach Out"/>
    <s v="Walk-in Counseling"/>
    <s v="WINNER DANLAMI"/>
    <s v="28/02/2019"/>
    <n v="28"/>
    <x v="10"/>
    <x v="1"/>
    <d v="2019-02-28T00:00:00"/>
    <s v="NA/KA/GU/WI/LA/03"/>
    <x v="0"/>
    <n v="16"/>
  </r>
  <r>
    <s v="Week 46"/>
    <s v="Northern"/>
    <s v="Nasarawa"/>
    <s v="Karu"/>
    <s v="Bagaji-Agada"/>
    <s v="Gunduma"/>
    <x v="6"/>
    <s v="Reach Out"/>
    <s v="Walk-in Counseling"/>
    <s v="FELICIA SUNDAY"/>
    <s v="28/02/2019"/>
    <n v="28"/>
    <x v="10"/>
    <x v="1"/>
    <d v="2019-02-28T00:00:00"/>
    <s v="NA/KA/GU/FE/AM/06"/>
    <x v="0"/>
    <n v="19"/>
  </r>
  <r>
    <s v="Week 46"/>
    <s v="Northern"/>
    <s v="Nasarawa"/>
    <s v="Karu"/>
    <s v="Bagaji-Agada"/>
    <s v="Gunduma"/>
    <x v="6"/>
    <s v="Reach Out"/>
    <s v="Walk-in Counseling"/>
    <s v="SALAMATU SANI"/>
    <s v="28/02/2019"/>
    <n v="28"/>
    <x v="10"/>
    <x v="1"/>
    <d v="2019-02-28T00:00:00"/>
    <s v="NA/KA/GU/SA/HA/02"/>
    <x v="0"/>
    <n v="19"/>
  </r>
  <r>
    <s v="Week 46"/>
    <s v="Northern"/>
    <s v="Nasarawa"/>
    <s v="Karu"/>
    <s v="Bagaji-Agada"/>
    <s v="Gunduma"/>
    <x v="6"/>
    <s v="Reach Out"/>
    <s v="Walk-in Counseling"/>
    <s v="JUSTINA DIMKA"/>
    <s v="28/02/2019"/>
    <n v="28"/>
    <x v="10"/>
    <x v="1"/>
    <d v="2019-02-28T00:00:00"/>
    <s v="NA/KA/GU/JU/MO/02"/>
    <x v="0"/>
    <n v="15"/>
  </r>
  <r>
    <s v="Week 46"/>
    <s v="Northern"/>
    <s v="Nasarawa"/>
    <s v="Karu"/>
    <s v="Bagaji-Agada"/>
    <s v="Gunduma"/>
    <x v="6"/>
    <s v="Reach Out"/>
    <s v="Walk-in Counseling"/>
    <s v="JENIFER MONDAY"/>
    <s v="28/02/2019"/>
    <n v="28"/>
    <x v="10"/>
    <x v="1"/>
    <d v="2019-02-28T00:00:00"/>
    <s v="NA/KA/GU/JE/AB/06"/>
    <x v="0"/>
    <n v="19"/>
  </r>
  <r>
    <s v="Week 46"/>
    <s v="Northern"/>
    <s v="Nasarawa"/>
    <s v="Karu"/>
    <s v="Bagaji-Agada"/>
    <s v="Gunduma"/>
    <x v="6"/>
    <s v="Reach Out"/>
    <s v="Walk-in Counseling"/>
    <s v="NAFISAT NURA"/>
    <s v="28/02/2019"/>
    <n v="28"/>
    <x v="10"/>
    <x v="1"/>
    <d v="2019-02-28T00:00:00"/>
    <s v="NA/KA/GU/NA/ZA/02"/>
    <x v="0"/>
    <n v="18"/>
  </r>
  <r>
    <s v="Week 46"/>
    <s v="Northern"/>
    <s v="Nasarawa"/>
    <s v="Karu"/>
    <s v="Bagaji-Agada"/>
    <s v="Gunduma"/>
    <x v="6"/>
    <s v="Reach Out"/>
    <s v="Walk-in Counseling"/>
    <s v="SAMANI BULUS"/>
    <s v="28/02/2019"/>
    <n v="28"/>
    <x v="10"/>
    <x v="1"/>
    <d v="2019-02-28T00:00:00"/>
    <s v="NA/KA/GU/SA/RE/03"/>
    <x v="0"/>
    <n v="19"/>
  </r>
  <r>
    <s v="Week 46"/>
    <s v="Northern"/>
    <s v="Nasarawa"/>
    <s v="Karu"/>
    <s v="Bagaji-Agada"/>
    <s v="Gunduma"/>
    <x v="6"/>
    <s v="Reach Out"/>
    <s v="Walk-in Counseling"/>
    <s v="NAWA LUKA"/>
    <s v="28/02/2019"/>
    <n v="28"/>
    <x v="10"/>
    <x v="1"/>
    <d v="2019-02-28T00:00:00"/>
    <s v="NA/KA/GU/NA/LA/03"/>
    <x v="0"/>
    <n v="19"/>
  </r>
  <r>
    <s v="Week 46"/>
    <s v="Northern"/>
    <s v="Nasarawa"/>
    <s v="Karu"/>
    <s v="Bagaji-Agada"/>
    <s v="Gunduma"/>
    <x v="6"/>
    <s v="Reach Out"/>
    <s v="Walk-in Counseling"/>
    <s v="GRACE MONDAY"/>
    <s v="28/02/2019"/>
    <n v="28"/>
    <x v="10"/>
    <x v="1"/>
    <d v="2019-02-28T00:00:00"/>
    <s v="NA/KA/GU/GR/SA/01"/>
    <x v="0"/>
    <n v="17"/>
  </r>
  <r>
    <s v="Week 46"/>
    <s v="Northern"/>
    <s v="Nasarawa"/>
    <s v="Karu"/>
    <s v="Bagaji-Agada"/>
    <s v="Gunduma"/>
    <x v="6"/>
    <s v="Reach Out"/>
    <s v="Walk-in Counseling"/>
    <s v="MUMMY HANANIAH"/>
    <s v="28/02/2019"/>
    <n v="28"/>
    <x v="10"/>
    <x v="1"/>
    <d v="2019-02-28T00:00:00"/>
    <s v="NA/KA/GU/MU/SI/04"/>
    <x v="0"/>
    <n v="19"/>
  </r>
  <r>
    <s v="Week 46"/>
    <s v="Northern"/>
    <s v="Nasarawa"/>
    <s v="Karu"/>
    <s v="Bagaji-Agada"/>
    <s v="Gunduma"/>
    <x v="6"/>
    <s v="Reach Out"/>
    <s v="Walk-in Counseling"/>
    <s v="ZUKI MOH'D"/>
    <s v="28/02/2019"/>
    <n v="28"/>
    <x v="10"/>
    <x v="1"/>
    <d v="2019-02-28T00:00:00"/>
    <s v="NA/KA/GU/ZU/AM/01"/>
    <x v="0"/>
    <n v="17"/>
  </r>
  <r>
    <s v="Week 46"/>
    <s v="Northern"/>
    <s v="Nasarawa"/>
    <s v="Karu"/>
    <s v="Bagaji-Agada"/>
    <s v="Gunduma"/>
    <x v="6"/>
    <s v="Reach Out"/>
    <s v="Walk-in Counseling"/>
    <s v="IYAKA MOSES"/>
    <s v="28/02/2019"/>
    <n v="28"/>
    <x v="10"/>
    <x v="1"/>
    <d v="2019-02-28T00:00:00"/>
    <s v="NA/KA/GU/IY/LA/02"/>
    <x v="0"/>
    <n v="19"/>
  </r>
  <r>
    <s v="Week 46"/>
    <s v="Northern"/>
    <s v="Nasarawa"/>
    <s v="Karu"/>
    <s v="Bagaji-Agada"/>
    <s v="Gunduma"/>
    <x v="6"/>
    <s v="Reach Out"/>
    <s v="Walk-in Counseling"/>
    <s v="SATI ABRAHAM"/>
    <s v="28/02/2019"/>
    <n v="28"/>
    <x v="10"/>
    <x v="1"/>
    <d v="2019-02-28T00:00:00"/>
    <s v="NA/KA/GU/SA/JU/05"/>
    <x v="0"/>
    <n v="17"/>
  </r>
  <r>
    <s v="Week 46"/>
    <s v="Northern"/>
    <s v="Nasarawa"/>
    <s v="Karu"/>
    <s v="Bagaji-Agada"/>
    <s v="Gunduma"/>
    <x v="6"/>
    <s v="Reach Out"/>
    <s v="Walk-in Counseling"/>
    <s v="GRACE BALA"/>
    <s v="28/02/2019"/>
    <n v="28"/>
    <x v="10"/>
    <x v="1"/>
    <d v="2019-02-28T00:00:00"/>
    <s v="NA/KA/GU/GR/SA/05"/>
    <x v="0"/>
    <n v="18"/>
  </r>
  <r>
    <s v="Week 46"/>
    <s v="Northern"/>
    <s v="Nasarawa"/>
    <s v="Karu"/>
    <s v="Bagaji-Agada"/>
    <s v="Gunduma"/>
    <x v="6"/>
    <s v="Reach Out"/>
    <s v="Walk-in Counseling"/>
    <s v="ROSELINE FRANCIS"/>
    <s v="28/02/2019"/>
    <n v="28"/>
    <x v="10"/>
    <x v="1"/>
    <d v="2019-02-28T00:00:00"/>
    <s v="NA/KA/GU/RO/KU/04"/>
    <x v="0"/>
    <n v="19"/>
  </r>
  <r>
    <s v="Week 46"/>
    <s v="Northern"/>
    <s v="Nasarawa"/>
    <s v="Karu"/>
    <s v="Bagaji-Agada"/>
    <s v="Gunduma"/>
    <x v="6"/>
    <s v="Reach Out"/>
    <s v="Walk-in Counseling"/>
    <s v="BLESSING MICAH"/>
    <s v="28/02/2019"/>
    <n v="28"/>
    <x v="10"/>
    <x v="1"/>
    <d v="2019-02-28T00:00:00"/>
    <s v="NA/KA/GU/BL/RE/02"/>
    <x v="0"/>
    <n v="17"/>
  </r>
  <r>
    <s v="Week 46"/>
    <s v="Northern"/>
    <s v="Nasarawa"/>
    <s v="Karu"/>
    <s v="Bagaji-Agada"/>
    <s v="Gunduma"/>
    <x v="6"/>
    <s v="Reach Out"/>
    <s v="Walk-in Counseling"/>
    <s v="MARTHA BAWA"/>
    <s v="28/02/2019"/>
    <n v="28"/>
    <x v="10"/>
    <x v="1"/>
    <d v="2019-02-28T00:00:00"/>
    <s v="NA/KA/GU/MA/JA/01"/>
    <x v="0"/>
    <n v="16"/>
  </r>
  <r>
    <s v="Week 46"/>
    <s v="Northern"/>
    <s v="Nasarawa"/>
    <s v="Karu"/>
    <s v="Bagaji-Agada"/>
    <s v="Gunduma"/>
    <x v="6"/>
    <s v="Reach Out"/>
    <s v="Walk-in Counseling"/>
    <s v="PATIENCE MAMASARA"/>
    <s v="28/02/2019"/>
    <n v="28"/>
    <x v="10"/>
    <x v="1"/>
    <d v="2019-02-28T00:00:00"/>
    <s v="NA/KA/GU/PA/JU/01"/>
    <x v="0"/>
    <n v="18"/>
  </r>
  <r>
    <s v="Week 46"/>
    <s v="Northern"/>
    <s v="Nasarawa"/>
    <s v="Karu"/>
    <s v="Bagaji-Agada"/>
    <s v="Gunduma"/>
    <x v="6"/>
    <s v="Reach Out"/>
    <s v="Walk-in Counseling"/>
    <s v="HELEN JERRY"/>
    <s v="28/02/2019"/>
    <n v="28"/>
    <x v="10"/>
    <x v="1"/>
    <d v="2019-02-28T00:00:00"/>
    <s v="NA/KA/GU/HE/MO/05"/>
    <x v="0"/>
    <n v="19"/>
  </r>
  <r>
    <s v="Week 46"/>
    <s v="Northern"/>
    <s v="Nasarawa"/>
    <s v="Karu"/>
    <s v="Bagaji-Agada"/>
    <s v="Gunduma"/>
    <x v="6"/>
    <s v="Reach Out"/>
    <s v="Walk-in Counseling"/>
    <s v="HAPPY JOSHUA"/>
    <s v="28/02/2019"/>
    <n v="28"/>
    <x v="10"/>
    <x v="1"/>
    <d v="2019-02-28T00:00:00"/>
    <s v="NA/KA/GU/HA/YA/02"/>
    <x v="0"/>
    <n v="19"/>
  </r>
  <r>
    <s v="Week 46"/>
    <s v="Northern"/>
    <s v="Nasarawa"/>
    <s v="Karu"/>
    <s v="Bagaji-Agada"/>
    <s v="Gunduma"/>
    <x v="6"/>
    <s v="Reach Out"/>
    <s v="Walk-in Counseling"/>
    <s v="FATIMA YUSUF"/>
    <s v="28/02/2019"/>
    <n v="28"/>
    <x v="10"/>
    <x v="1"/>
    <d v="2019-02-28T00:00:00"/>
    <s v="NA/KA/GU/FA/ZU/04"/>
    <x v="0"/>
    <n v="19"/>
  </r>
  <r>
    <s v="Week 46"/>
    <s v="Northern"/>
    <s v="Nasarawa"/>
    <s v="Karu"/>
    <s v="Bagaji-Agada"/>
    <s v="Gunduma"/>
    <x v="6"/>
    <s v="Reach Out"/>
    <s v="Walk-in Counseling"/>
    <s v="PROMISE MATHEW "/>
    <s v="28/02/2019"/>
    <n v="28"/>
    <x v="10"/>
    <x v="1"/>
    <d v="2019-02-28T00:00:00"/>
    <s v="NA/KA/GU/PR/TA/07"/>
    <x v="0"/>
    <n v="18"/>
  </r>
  <r>
    <s v="Week 46"/>
    <s v="Northern"/>
    <s v="Nasarawa"/>
    <s v="Karu"/>
    <s v="Karu"/>
    <s v="Mararaba Gurku"/>
    <x v="1"/>
    <s v="Cluster +"/>
    <s v="Walk-in Counseling"/>
    <s v="FATIMA MUSA"/>
    <d v="2019-03-01T00:00:00"/>
    <n v="1"/>
    <x v="11"/>
    <x v="1"/>
    <d v="2019-03-01T00:00:00"/>
    <s v="NA/KA/MA/FA/MA/02"/>
    <x v="0"/>
    <n v="17"/>
  </r>
  <r>
    <s v="Week 46"/>
    <s v="Northern"/>
    <s v="Nasarawa"/>
    <s v="Karu"/>
    <s v="Karu"/>
    <s v="Mararaba Gurku"/>
    <x v="1"/>
    <s v="Cluster +"/>
    <s v="Walk-in Counseling"/>
    <s v="ZULAIHA HARUNA"/>
    <d v="2019-03-01T00:00:00"/>
    <n v="1"/>
    <x v="11"/>
    <x v="1"/>
    <d v="2019-03-01T00:00:00"/>
    <s v="NA/KA/MA/ZU/FA/05"/>
    <x v="0"/>
    <n v="19"/>
  </r>
  <r>
    <s v="Week 47"/>
    <s v="Northern"/>
    <s v="Nasarawa"/>
    <s v="Karu"/>
    <s v="Karu"/>
    <s v="Mararaba Gurku"/>
    <x v="1"/>
    <s v="Cluster +"/>
    <s v="Walk-in Counseling"/>
    <s v="ESTHER ABRAHAM"/>
    <d v="2019-03-04T00:00:00"/>
    <n v="4"/>
    <x v="11"/>
    <x v="1"/>
    <d v="2019-03-04T00:00:00"/>
    <s v="NA/KA/MA/ES/RO/02"/>
    <x v="0"/>
    <n v="19"/>
  </r>
  <r>
    <s v="Week 47"/>
    <s v="Northern"/>
    <s v="Nasarawa"/>
    <s v="Karu"/>
    <s v="Karu"/>
    <s v="Mararaba Gurku"/>
    <x v="1"/>
    <s v="Cluster +"/>
    <s v="Walk-in Counseling"/>
    <s v="HANATU ISAH"/>
    <d v="2019-03-04T00:00:00"/>
    <n v="4"/>
    <x v="11"/>
    <x v="1"/>
    <d v="2019-03-04T00:00:00"/>
    <s v="NA/KA/MA/HA/MA/08"/>
    <x v="0"/>
    <n v="18"/>
  </r>
  <r>
    <s v="Week 47"/>
    <s v="Northern"/>
    <s v="Nasarawa"/>
    <s v="Karu"/>
    <s v="Karu"/>
    <s v="Mararaba Gurku"/>
    <x v="1"/>
    <s v="Cluster +"/>
    <s v="Matasa Matan Arewa"/>
    <s v="HASASANA BAKARI"/>
    <d v="2019-03-04T00:00:00"/>
    <n v="4"/>
    <x v="11"/>
    <x v="1"/>
    <d v="2019-03-04T00:00:00"/>
    <s v="NA/KA/MA/HA/AI/10"/>
    <x v="2"/>
    <n v="18"/>
  </r>
  <r>
    <s v="Week 47"/>
    <s v="Northern"/>
    <s v="Nasarawa"/>
    <s v="Karu"/>
    <s v="Karu"/>
    <s v="Mararaba Gurku"/>
    <x v="1"/>
    <s v="Cluster +"/>
    <s v="Matasa Matan Arewa"/>
    <s v="AISHA HALILU"/>
    <d v="2019-03-04T00:00:00"/>
    <n v="4"/>
    <x v="11"/>
    <x v="1"/>
    <d v="2019-03-04T00:00:00"/>
    <s v="NA/KA/MA/AI/AM/05"/>
    <x v="2"/>
    <n v="17"/>
  </r>
  <r>
    <s v="Week 47"/>
    <s v="Northern"/>
    <s v="Nasarawa"/>
    <s v="Karu"/>
    <s v="Karu"/>
    <s v="Mararaba Gurku"/>
    <x v="1"/>
    <s v="Cluster +"/>
    <s v="Matasa Matan Arewa"/>
    <s v="SAFIYA AHMAD"/>
    <d v="2019-03-04T00:00:00"/>
    <n v="4"/>
    <x v="11"/>
    <x v="1"/>
    <d v="2019-03-04T00:00:00"/>
    <s v="NA/KA/MA/SA/AI/03"/>
    <x v="2"/>
    <n v="18"/>
  </r>
  <r>
    <s v="Week 47"/>
    <s v="Northern"/>
    <s v="Nasarawa"/>
    <s v="Karu"/>
    <s v="Karu"/>
    <s v="Mararaba Gurku"/>
    <x v="1"/>
    <s v="Cluster +"/>
    <s v="Matasa Matan Arewa"/>
    <s v="NAIMAT IBRAHIM"/>
    <d v="2019-03-04T00:00:00"/>
    <n v="4"/>
    <x v="11"/>
    <x v="1"/>
    <d v="2019-03-04T00:00:00"/>
    <s v="NA/KA/MA/NA/AI/03"/>
    <x v="2"/>
    <n v="19"/>
  </r>
  <r>
    <s v="Week 47"/>
    <s v="Northern"/>
    <s v="Nasarawa"/>
    <s v="Karu"/>
    <s v="Karu"/>
    <s v="Mararaba Gurku"/>
    <x v="1"/>
    <s v="Cluster +"/>
    <s v="Matasa Matan Arewa"/>
    <s v="AISHA ISMAIL"/>
    <d v="2019-03-04T00:00:00"/>
    <n v="4"/>
    <x v="11"/>
    <x v="1"/>
    <d v="2019-03-04T00:00:00"/>
    <s v="NA/KA/MA/AI/NA/04"/>
    <x v="2"/>
    <n v="15"/>
  </r>
  <r>
    <s v="Week 47"/>
    <s v="Northern"/>
    <s v="Nasarawa"/>
    <s v="Karu"/>
    <s v="Karu"/>
    <s v="Mararaba Gurku"/>
    <x v="1"/>
    <s v="Cluster +"/>
    <s v="Matasa Matan Arewa"/>
    <s v="RAHAMU ABDUHAMID"/>
    <d v="2019-03-04T00:00:00"/>
    <n v="4"/>
    <x v="11"/>
    <x v="1"/>
    <d v="2019-03-04T00:00:00"/>
    <s v="NA/KA/MA/RA/FA/09"/>
    <x v="2"/>
    <n v="19"/>
  </r>
  <r>
    <s v="Week 47"/>
    <s v="Northern"/>
    <s v="Nasarawa"/>
    <s v="Karu"/>
    <s v="Karu"/>
    <s v="Mararaba Gurku"/>
    <x v="1"/>
    <s v="Cluster +"/>
    <s v="Matasa Matan Arewa"/>
    <s v="KHADIJA IBRAHIM"/>
    <d v="2019-03-04T00:00:00"/>
    <n v="4"/>
    <x v="11"/>
    <x v="1"/>
    <d v="2019-03-04T00:00:00"/>
    <s v="NA/KA/MA/KH/FA/05"/>
    <x v="2"/>
    <n v="19"/>
  </r>
  <r>
    <s v="Week 47"/>
    <s v="Northern"/>
    <s v="Nasarawa"/>
    <s v="Karu"/>
    <s v="Karu"/>
    <s v="Mararaba Gurku"/>
    <x v="1"/>
    <s v="Cluster +"/>
    <s v="Matasa Matan Arewa"/>
    <s v="FATIMA MUHAMMAD"/>
    <d v="2019-03-04T00:00:00"/>
    <n v="4"/>
    <x v="11"/>
    <x v="1"/>
    <d v="2019-03-04T00:00:00"/>
    <s v="NA/KA/MA/FA/SA/04"/>
    <x v="2"/>
    <n v="18"/>
  </r>
  <r>
    <s v="Week 47"/>
    <s v="Northern"/>
    <s v="Nasarawa"/>
    <s v="Karu"/>
    <s v="Karu"/>
    <s v="Mararaba Gurku"/>
    <x v="1"/>
    <s v="Cluster +"/>
    <s v="Matasa Matan Arewa"/>
    <s v="BASIRA BARHAM"/>
    <d v="2019-03-04T00:00:00"/>
    <n v="4"/>
    <x v="11"/>
    <x v="1"/>
    <d v="2019-03-04T00:00:00"/>
    <s v="NA/KA/MA/BA/SA/02"/>
    <x v="2"/>
    <n v="17"/>
  </r>
  <r>
    <s v="Week 47"/>
    <s v="Northern"/>
    <s v="Nasarawa"/>
    <s v="Karu"/>
    <s v="Karu"/>
    <s v="Mararaba Gurku"/>
    <x v="1"/>
    <s v="Cluster +"/>
    <s v="Matasa Matan Arewa"/>
    <s v="AISHA USMAN"/>
    <d v="2019-03-04T00:00:00"/>
    <n v="4"/>
    <x v="11"/>
    <x v="1"/>
    <d v="2019-03-04T00:00:00"/>
    <s v="NA/KA/MA/AI/NA/01"/>
    <x v="2"/>
    <n v="18"/>
  </r>
  <r>
    <s v="Week 47"/>
    <s v="Northern"/>
    <s v="Nasarawa"/>
    <s v="Karu"/>
    <s v="Karu"/>
    <s v="Mararaba Gurku"/>
    <x v="1"/>
    <s v="Cluster +"/>
    <s v="Matasa Matan Arewa"/>
    <s v="ZAINAB ABDULLAHI"/>
    <d v="2019-03-04T00:00:00"/>
    <n v="4"/>
    <x v="11"/>
    <x v="1"/>
    <d v="2019-03-04T00:00:00"/>
    <s v="NA/KA/MA/ZA/AM/06"/>
    <x v="2"/>
    <n v="19"/>
  </r>
  <r>
    <s v="Week 47"/>
    <s v="Northern"/>
    <s v="Nasarawa"/>
    <s v="Karu"/>
    <s v="Karu"/>
    <s v="Mararaba Gurku"/>
    <x v="1"/>
    <s v="Cluster +"/>
    <s v="Matasa Matan Arewa"/>
    <s v="HABIBA USMAN"/>
    <d v="2019-03-04T00:00:00"/>
    <n v="4"/>
    <x v="11"/>
    <x v="1"/>
    <d v="2019-03-04T00:00:00"/>
    <s v="NA/KA/MA/HA/HA/03"/>
    <x v="2"/>
    <n v="19"/>
  </r>
  <r>
    <s v="Week 47"/>
    <s v="Northern"/>
    <s v="Nasarawa"/>
    <s v="Karu"/>
    <s v="Karu"/>
    <s v="Mararaba Gurku"/>
    <x v="1"/>
    <s v="Cluster +"/>
    <s v="Matasa Matan Arewa"/>
    <s v="UMMUL-AYMAN IDRIS"/>
    <d v="2019-03-04T00:00:00"/>
    <n v="4"/>
    <x v="11"/>
    <x v="1"/>
    <d v="2019-03-04T00:00:00"/>
    <s v="NA/KA/MA/UM/AM/02"/>
    <x v="2"/>
    <n v="19"/>
  </r>
  <r>
    <s v="Week 47"/>
    <s v="Northern"/>
    <s v="Nasarawa"/>
    <s v="Karu"/>
    <s v="Karu"/>
    <s v="Mararaba Gurku"/>
    <x v="1"/>
    <s v="Cluster +"/>
    <s v="Matasa Matan Arewa"/>
    <s v="RASHIDA MUHAMMAD"/>
    <d v="2019-03-04T00:00:00"/>
    <n v="4"/>
    <x v="11"/>
    <x v="1"/>
    <d v="2019-03-04T00:00:00"/>
    <s v="NA/KA/MA/RA/RA/03"/>
    <x v="2"/>
    <n v="19"/>
  </r>
  <r>
    <s v="Week 47"/>
    <s v="Northern"/>
    <s v="Nasarawa"/>
    <s v="Karu"/>
    <s v="Karu"/>
    <s v="Mararaba Gurku"/>
    <x v="1"/>
    <s v="Cluster +"/>
    <s v="Matasa Matan Arewa"/>
    <s v="RASHIDA ZAKARI"/>
    <d v="2019-03-04T00:00:00"/>
    <n v="4"/>
    <x v="11"/>
    <x v="1"/>
    <d v="2019-03-04T00:00:00"/>
    <s v="NA/KA/MA/RA/HA/03"/>
    <x v="2"/>
    <n v="19"/>
  </r>
  <r>
    <s v="Week 47"/>
    <s v="Northern"/>
    <s v="Nasarawa"/>
    <s v="Karu"/>
    <s v="Karu"/>
    <s v="Mararaba Gurku"/>
    <x v="1"/>
    <s v="Cluster +"/>
    <s v="Matasa Matan Arewa"/>
    <s v="HAFSAT ABDULRAHMAN"/>
    <d v="2019-03-04T00:00:00"/>
    <n v="4"/>
    <x v="11"/>
    <x v="1"/>
    <d v="2019-03-04T00:00:00"/>
    <s v="NA/KA/MA/HA/MA/03"/>
    <x v="2"/>
    <n v="18"/>
  </r>
  <r>
    <s v="Week 47"/>
    <s v="Northern"/>
    <s v="Nasarawa"/>
    <s v="Karu"/>
    <s v="Karu"/>
    <s v="Mararaba Gurku"/>
    <x v="1"/>
    <s v="Cluster +"/>
    <s v="Matasa Matan Arewa"/>
    <s v="BINTA USMAN"/>
    <d v="2019-03-04T00:00:00"/>
    <n v="4"/>
    <x v="11"/>
    <x v="1"/>
    <d v="2019-03-04T00:00:00"/>
    <s v="NA/KA/MA/BI/BI/05"/>
    <x v="2"/>
    <n v="18"/>
  </r>
  <r>
    <s v="Week 47"/>
    <s v="Northern"/>
    <s v="Nasarawa"/>
    <s v="Karu"/>
    <s v="Karu"/>
    <s v="Mararaba Gurku"/>
    <x v="1"/>
    <s v="Cluster +"/>
    <s v="Matasa Matan Arewa"/>
    <s v="ZAINAB MUH'D"/>
    <d v="2019-03-04T00:00:00"/>
    <n v="4"/>
    <x v="11"/>
    <x v="1"/>
    <d v="2019-03-04T00:00:00"/>
    <s v="NA/KA/MA/ZA/AS/05"/>
    <x v="2"/>
    <n v="19"/>
  </r>
  <r>
    <s v="Week 47"/>
    <s v="Northern"/>
    <s v="Nasarawa"/>
    <s v="Karu"/>
    <s v="Karu"/>
    <s v="Mararaba Gurku"/>
    <x v="1"/>
    <s v="Cluster +"/>
    <s v="Matasa Matan Arewa"/>
    <s v="BALKAISU HABU"/>
    <d v="2019-03-04T00:00:00"/>
    <n v="4"/>
    <x v="11"/>
    <x v="1"/>
    <d v="2019-03-04T00:00:00"/>
    <s v="NA/KA/MA/BA/JU/07"/>
    <x v="2"/>
    <n v="19"/>
  </r>
  <r>
    <s v="Week 47"/>
    <s v="Northern"/>
    <s v="Nasarawa"/>
    <s v="Karu"/>
    <s v="Karu"/>
    <s v="Mararaba Gurku"/>
    <x v="1"/>
    <s v="Cluster +"/>
    <s v="Matasa Matan Arewa"/>
    <s v="ZAINAB MUSA"/>
    <d v="2019-03-04T00:00:00"/>
    <n v="4"/>
    <x v="11"/>
    <x v="1"/>
    <d v="2019-03-04T00:00:00"/>
    <s v="NA/KA/MA/ZA/HA/03"/>
    <x v="2"/>
    <n v="18"/>
  </r>
  <r>
    <s v="Week 47"/>
    <s v="Northern"/>
    <s v="Nasarawa"/>
    <s v="Karu"/>
    <s v="Karu"/>
    <s v="Mararaba Gurku"/>
    <x v="1"/>
    <s v="Cluster +"/>
    <s v="Matasa Matan Arewa"/>
    <s v="FATIMA MUSA"/>
    <d v="2019-03-04T00:00:00"/>
    <n v="4"/>
    <x v="11"/>
    <x v="1"/>
    <d v="2019-03-04T00:00:00"/>
    <s v="NA/KA/MA/FA/AM/04"/>
    <x v="2"/>
    <n v="19"/>
  </r>
  <r>
    <s v="Week 47"/>
    <s v="Northern"/>
    <s v="Nasarawa"/>
    <s v="Karu"/>
    <s v="Karu"/>
    <s v="Mararaba Gurku"/>
    <x v="1"/>
    <s v="Cluster +"/>
    <s v="Matasa Matan Arewa"/>
    <s v="HABIBA ISMAIL"/>
    <d v="2019-03-04T00:00:00"/>
    <n v="4"/>
    <x v="11"/>
    <x v="1"/>
    <d v="2019-03-04T00:00:00"/>
    <s v="NA/KA/MA/HA/AI/05"/>
    <x v="2"/>
    <n v="19"/>
  </r>
  <r>
    <s v="Week 47"/>
    <s v="Northern"/>
    <s v="Nasarawa"/>
    <s v="Karu"/>
    <s v="Karu"/>
    <s v="Mararaba Gurku"/>
    <x v="1"/>
    <s v="Cluster +"/>
    <s v="Matasa Matan Arewa"/>
    <s v="RUQAIYA MAKHTAR"/>
    <d v="2019-03-04T00:00:00"/>
    <n v="4"/>
    <x v="11"/>
    <x v="1"/>
    <d v="2019-03-04T00:00:00"/>
    <s v="NA/KA/MA/RU/JA/03"/>
    <x v="2"/>
    <n v="17"/>
  </r>
  <r>
    <s v="Week 47"/>
    <s v="Northern"/>
    <s v="Nasarawa"/>
    <s v="Karu"/>
    <s v="Karu"/>
    <s v="Mararaba Gurku"/>
    <x v="1"/>
    <s v="Cluster +"/>
    <s v="Matasa Matan Arewa"/>
    <s v="BADIYA SULEIMAN "/>
    <d v="2019-03-05T00:00:00"/>
    <n v="5"/>
    <x v="11"/>
    <x v="1"/>
    <d v="2019-03-05T00:00:00"/>
    <s v="NA/KA/MA/BA/AD/02"/>
    <x v="2"/>
    <n v="18"/>
  </r>
  <r>
    <s v="Week 47"/>
    <s v="Northern"/>
    <s v="Nasarawa"/>
    <s v="Karu"/>
    <s v="Karu"/>
    <s v="Mararaba Gurku"/>
    <x v="1"/>
    <s v="Cluster +"/>
    <s v="Matasa Matan Arewa"/>
    <s v="HAMATU ALHASSAN"/>
    <d v="2019-03-05T00:00:00"/>
    <n v="5"/>
    <x v="11"/>
    <x v="1"/>
    <d v="2019-03-05T00:00:00"/>
    <s v="NA/KA/MA/HA/SU/01"/>
    <x v="2"/>
    <n v="19"/>
  </r>
  <r>
    <s v="Week 47"/>
    <s v="Northern"/>
    <s v="Nasarawa"/>
    <s v="Karu"/>
    <s v="Karu"/>
    <s v="Mararaba Gurku"/>
    <x v="1"/>
    <s v="Cluster +"/>
    <s v="Matasa Matan Arewa"/>
    <s v="HALIMA BASHIR"/>
    <d v="2019-03-05T00:00:00"/>
    <n v="5"/>
    <x v="11"/>
    <x v="1"/>
    <d v="2019-03-05T00:00:00"/>
    <s v="NA/KA/MA/HA/HA/04"/>
    <x v="2"/>
    <n v="19"/>
  </r>
  <r>
    <s v="Week 47"/>
    <s v="Northern"/>
    <s v="Nasarawa"/>
    <s v="Karu"/>
    <s v="Karu"/>
    <s v="Mararaba Gurku"/>
    <x v="1"/>
    <s v="Cluster +"/>
    <s v="Matasa Matan Arewa"/>
    <s v="HALIMA IBRAHIM"/>
    <d v="2019-03-05T00:00:00"/>
    <n v="5"/>
    <x v="11"/>
    <x v="1"/>
    <d v="2019-03-05T00:00:00"/>
    <s v="NA/KA/MA/HA/HU/05"/>
    <x v="2"/>
    <n v="17"/>
  </r>
  <r>
    <s v="Week 47"/>
    <s v="Northern"/>
    <s v="Nasarawa"/>
    <s v="Karu"/>
    <s v="Karu"/>
    <s v="Mararaba Gurku"/>
    <x v="1"/>
    <s v="Cluster +"/>
    <s v="Matasa Matan Arewa"/>
    <s v="ZARAH MUHAMMAD"/>
    <d v="2019-03-05T00:00:00"/>
    <n v="5"/>
    <x v="11"/>
    <x v="1"/>
    <d v="2019-03-05T00:00:00"/>
    <s v="NA/KA/MA/ZA/AI/06"/>
    <x v="2"/>
    <n v="18"/>
  </r>
  <r>
    <s v="Week 47"/>
    <s v="Northern"/>
    <s v="Nasarawa"/>
    <s v="Karu"/>
    <s v="Karu"/>
    <s v="Mararaba Gurku"/>
    <x v="1"/>
    <s v="Cluster +"/>
    <s v="Matasa Matan Arewa"/>
    <s v="MARYAM MUHAMMAD"/>
    <d v="2019-03-05T00:00:00"/>
    <n v="5"/>
    <x v="11"/>
    <x v="1"/>
    <d v="2019-03-05T00:00:00"/>
    <s v="NA/KA/MA/MA/HA/03"/>
    <x v="2"/>
    <n v="19"/>
  </r>
  <r>
    <s v="Week 47"/>
    <s v="Northern"/>
    <s v="Nasarawa"/>
    <s v="Karu"/>
    <s v="Karu"/>
    <s v="Mararaba Gurku"/>
    <x v="1"/>
    <s v="Cluster +"/>
    <s v="Matasa Matan Arewa"/>
    <s v="RAKIYYA SALI"/>
    <d v="2019-03-05T00:00:00"/>
    <n v="5"/>
    <x v="11"/>
    <x v="1"/>
    <d v="2019-03-05T00:00:00"/>
    <s v="NA/KA/MA/RA/MA/05"/>
    <x v="2"/>
    <n v="18"/>
  </r>
  <r>
    <s v="Week 47"/>
    <s v="Northern"/>
    <s v="Nasarawa"/>
    <s v="Karu"/>
    <s v="Karu"/>
    <s v="Mararaba Gurku"/>
    <x v="1"/>
    <s v="Cluster +"/>
    <s v="Matasa Matan Arewa"/>
    <s v="HARIRA BASHI"/>
    <d v="2019-03-05T00:00:00"/>
    <n v="5"/>
    <x v="11"/>
    <x v="1"/>
    <d v="2019-03-05T00:00:00"/>
    <s v="NA/KA/MA/HA/AI/02"/>
    <x v="2"/>
    <n v="18"/>
  </r>
  <r>
    <s v="Week 47"/>
    <s v="Northern"/>
    <s v="Nasarawa"/>
    <s v="Karu"/>
    <s v="Karu"/>
    <s v="Mararaba Gurku"/>
    <x v="1"/>
    <s v="Cluster +"/>
    <s v="Matasa Matan Arewa"/>
    <s v="MARYAM ABBA"/>
    <d v="2019-03-05T00:00:00"/>
    <n v="5"/>
    <x v="11"/>
    <x v="1"/>
    <d v="2019-03-05T00:00:00"/>
    <s v="NA/KA/MA/MA/HI/02"/>
    <x v="2"/>
    <n v="19"/>
  </r>
  <r>
    <s v="Week 47"/>
    <s v="Northern"/>
    <s v="Nasarawa"/>
    <s v="Karu"/>
    <s v="Karu"/>
    <s v="Mararaba Gurku"/>
    <x v="1"/>
    <s v="Cluster +"/>
    <s v="Matasa Matan Arewa"/>
    <s v="UMMULKULSUM AHMAD"/>
    <d v="2019-03-05T00:00:00"/>
    <n v="5"/>
    <x v="11"/>
    <x v="1"/>
    <d v="2019-03-05T00:00:00"/>
    <s v="NA/KA/MA/UM/AI/02"/>
    <x v="2"/>
    <n v="19"/>
  </r>
  <r>
    <s v="Week 47"/>
    <s v="Northern"/>
    <s v="Nasarawa"/>
    <s v="Karu"/>
    <s v="Karu"/>
    <s v="Mararaba Gurku"/>
    <x v="1"/>
    <s v="Cluster +"/>
    <s v="Matasa Matan Arewa"/>
    <s v="FALMATA MUMODU"/>
    <d v="2019-03-05T00:00:00"/>
    <n v="5"/>
    <x v="11"/>
    <x v="1"/>
    <d v="2019-03-05T00:00:00"/>
    <s v="NA/KA/MA/FA/HA/04"/>
    <x v="2"/>
    <n v="19"/>
  </r>
  <r>
    <s v="Week 47"/>
    <s v="Northern"/>
    <s v="Nasarawa"/>
    <s v="Karu"/>
    <s v="Karu"/>
    <s v="Mararaba Gurku"/>
    <x v="1"/>
    <s v="Cluster +"/>
    <s v="Matasa Matan Arewa"/>
    <s v="MARIYA AMINU"/>
    <d v="2019-03-05T00:00:00"/>
    <n v="5"/>
    <x v="11"/>
    <x v="1"/>
    <d v="2019-03-05T00:00:00"/>
    <s v="NA/KA/MA/MA/AD/05"/>
    <x v="2"/>
    <n v="19"/>
  </r>
  <r>
    <s v="Week 47"/>
    <s v="Northern"/>
    <s v="Nasarawa"/>
    <s v="Karu"/>
    <s v="Karu"/>
    <s v="Masaka"/>
    <x v="2"/>
    <s v="Reach Out"/>
    <s v="Walk-in Counseling"/>
    <s v="HELEN SUNDAY"/>
    <d v="2019-03-05T00:00:00"/>
    <n v="5"/>
    <x v="11"/>
    <x v="1"/>
    <d v="2019-03-05T00:00:00"/>
    <s v="NA/KA/MS/HE/PA/02"/>
    <x v="2"/>
    <n v="18"/>
  </r>
  <r>
    <s v="Week 47"/>
    <s v="Northern"/>
    <s v="Nasarawa"/>
    <s v="Karu"/>
    <s v="Karu"/>
    <s v="Mararaba Gurku"/>
    <x v="1"/>
    <s v="Cluster +"/>
    <s v="Matasa Matan Arewa"/>
    <s v="ZARAH  MAHMADU"/>
    <d v="2019-03-06T00:00:00"/>
    <n v="6"/>
    <x v="11"/>
    <x v="1"/>
    <d v="2019-03-06T00:00:00"/>
    <s v="NA/KA/MA/ZA/AW/04"/>
    <x v="2"/>
    <n v="17"/>
  </r>
  <r>
    <s v="Week 47"/>
    <s v="Northern"/>
    <s v="Nasarawa"/>
    <s v="Karu"/>
    <s v="Karu"/>
    <s v="Mararaba Gurku"/>
    <x v="1"/>
    <s v="Cluster +"/>
    <s v="Matasa Matan Arewa"/>
    <s v="HAFSAT ILIYASU"/>
    <d v="2019-03-06T00:00:00"/>
    <n v="6"/>
    <x v="11"/>
    <x v="1"/>
    <d v="2019-03-06T00:00:00"/>
    <s v="NA/KA/MA/HA/AD/03"/>
    <x v="2"/>
    <n v="16"/>
  </r>
  <r>
    <s v="Week 47"/>
    <s v="Northern"/>
    <s v="Nasarawa"/>
    <s v="Karu"/>
    <s v="Karu"/>
    <s v="Mararaba Gurku"/>
    <x v="1"/>
    <s v="Cluster +"/>
    <s v="Matasa Matan Arewa"/>
    <s v="FURERA MALLAM"/>
    <d v="2019-03-06T00:00:00"/>
    <n v="6"/>
    <x v="11"/>
    <x v="1"/>
    <d v="2019-03-06T00:00:00"/>
    <s v="NA/KA/MA/FU/AI/04"/>
    <x v="2"/>
    <n v="18"/>
  </r>
  <r>
    <s v="Week 47"/>
    <s v="Northern"/>
    <s v="Nasarawa"/>
    <s v="Karu"/>
    <s v="Karu"/>
    <s v="Mararaba Gurku"/>
    <x v="1"/>
    <s v="Cluster +"/>
    <s v="Matasa Matan Arewa"/>
    <s v="ZAINAB ABAGANA"/>
    <d v="2019-03-06T00:00:00"/>
    <n v="6"/>
    <x v="11"/>
    <x v="1"/>
    <d v="2019-03-06T00:00:00"/>
    <s v="NA/KA/MA/ZA/HA/02"/>
    <x v="2"/>
    <n v="19"/>
  </r>
  <r>
    <s v="Week 47"/>
    <s v="Northern"/>
    <s v="Nasarawa"/>
    <s v="Karu"/>
    <s v="Karu"/>
    <s v="Mararaba Gurku"/>
    <x v="1"/>
    <s v="Cluster +"/>
    <s v="Matasa Matan Arewa"/>
    <s v="FATIMA ABDULLHAMID"/>
    <d v="2019-03-06T00:00:00"/>
    <n v="6"/>
    <x v="11"/>
    <x v="1"/>
    <d v="2019-03-06T00:00:00"/>
    <s v="NA/KA/MA/FA/NA/02"/>
    <x v="2"/>
    <n v="18"/>
  </r>
  <r>
    <s v="Week 47"/>
    <s v="Northern"/>
    <s v="Nasarawa"/>
    <s v="Karu"/>
    <s v="Karu"/>
    <s v="Angwan Tiv"/>
    <x v="0"/>
    <s v="Cluster"/>
    <s v="Walk-in Counseling"/>
    <s v="AISHA ZUBERU"/>
    <d v="2019-03-07T00:00:00"/>
    <n v="7"/>
    <x v="11"/>
    <x v="1"/>
    <d v="2019-03-07T00:00:00"/>
    <s v="NA/KA/NK/AI/KH/03"/>
    <x v="0"/>
    <n v="18"/>
  </r>
  <r>
    <s v="Week 47"/>
    <s v="Northern"/>
    <s v="Nasarawa"/>
    <s v="Karu"/>
    <s v="Karu"/>
    <s v="Mararaba Gurku"/>
    <x v="1"/>
    <s v="Cluster +"/>
    <s v="Walk-in Counseling"/>
    <s v="ESTHER SHAIBU"/>
    <d v="2019-03-08T00:00:00"/>
    <n v="8"/>
    <x v="11"/>
    <x v="1"/>
    <d v="2019-03-08T00:00:00"/>
    <s v="NA/KA/MA/ES/MA/01"/>
    <x v="0"/>
    <n v="19"/>
  </r>
  <r>
    <s v="Week 47"/>
    <s v="Northern"/>
    <s v="Nasarawa"/>
    <s v="Karu"/>
    <s v="Karu"/>
    <s v="Mararaba Gurku"/>
    <x v="1"/>
    <s v="Cluster +"/>
    <s v="Matasa Matan Arewa"/>
    <s v="HAUWA AMINU"/>
    <d v="2019-03-08T00:00:00"/>
    <n v="8"/>
    <x v="11"/>
    <x v="1"/>
    <d v="2019-03-08T00:00:00"/>
    <s v="NA/KA/MA/HA/AW/01"/>
    <x v="2"/>
    <n v="18"/>
  </r>
  <r>
    <s v="Week 47"/>
    <s v="Northern"/>
    <s v="Nasarawa"/>
    <s v="Karu"/>
    <s v="Karu"/>
    <s v="Mararaba Gurku"/>
    <x v="1"/>
    <s v="Cluster +"/>
    <s v="Matasa Matan Arewa"/>
    <s v="SUWAIBA HASMU"/>
    <d v="2019-03-08T00:00:00"/>
    <n v="8"/>
    <x v="11"/>
    <x v="1"/>
    <d v="2019-03-08T00:00:00"/>
    <s v="NA/KA/MA/SU/HA/03"/>
    <x v="2"/>
    <n v="17"/>
  </r>
  <r>
    <s v="Week 47"/>
    <s v="Northern"/>
    <s v="Nasarawa"/>
    <s v="Karu"/>
    <s v="Karu"/>
    <s v="Mararaba Gurku"/>
    <x v="1"/>
    <s v="Cluster +"/>
    <s v="Matasa Matan Arewa"/>
    <s v="MARIYA SAIDU"/>
    <d v="2019-03-08T00:00:00"/>
    <n v="8"/>
    <x v="11"/>
    <x v="1"/>
    <d v="2019-03-08T00:00:00"/>
    <s v="NA/KA/MA/MA/AM/02"/>
    <x v="2"/>
    <n v="18"/>
  </r>
  <r>
    <s v="Week 47"/>
    <s v="Northern"/>
    <s v="Nasarawa"/>
    <s v="Karu"/>
    <s v="Karu"/>
    <s v="Mararaba Gurku"/>
    <x v="1"/>
    <s v="Cluster +"/>
    <s v="Matasa Matan Arewa"/>
    <s v="FATIMA IDRIS "/>
    <d v="2019-03-08T00:00:00"/>
    <n v="8"/>
    <x v="11"/>
    <x v="1"/>
    <d v="2019-03-08T00:00:00"/>
    <s v="NA/KA/MA/FA/AI/01"/>
    <x v="2"/>
    <n v="19"/>
  </r>
  <r>
    <s v="Week 47"/>
    <s v="Northern"/>
    <s v="Nasarawa"/>
    <s v="Karu"/>
    <s v="Karu"/>
    <s v="Mararaba Gurku"/>
    <x v="1"/>
    <s v="Cluster +"/>
    <s v="Matasa Matan Arewa"/>
    <s v="MARYAM USMAN"/>
    <d v="2019-03-08T00:00:00"/>
    <n v="8"/>
    <x v="11"/>
    <x v="1"/>
    <d v="2019-03-08T00:00:00"/>
    <s v="NA/KA/MA/MA/HA/01"/>
    <x v="2"/>
    <n v="18"/>
  </r>
  <r>
    <s v="Week 47"/>
    <s v="Northern"/>
    <s v="Nasarawa"/>
    <s v="Karu"/>
    <s v="Karu"/>
    <s v="Mararaba Gurku"/>
    <x v="1"/>
    <s v="Cluster +"/>
    <s v="Matasa Matan Arewa"/>
    <s v="HADIZA ISHAKU"/>
    <d v="2019-03-08T00:00:00"/>
    <n v="8"/>
    <x v="11"/>
    <x v="1"/>
    <d v="2019-03-08T00:00:00"/>
    <s v="NA/KA/MA/HA/AM/03"/>
    <x v="2"/>
    <n v="17"/>
  </r>
  <r>
    <s v="Week 47"/>
    <s v="Northern"/>
    <s v="Nasarawa"/>
    <s v="Karu"/>
    <s v="Karu"/>
    <s v="Mararaba Gurku"/>
    <x v="1"/>
    <s v="Cluster +"/>
    <s v="Matasa Matan Arewa"/>
    <s v="ZAINAB MUHAMMAD"/>
    <d v="2019-03-08T00:00:00"/>
    <n v="8"/>
    <x v="11"/>
    <x v="1"/>
    <d v="2019-03-08T00:00:00"/>
    <s v="NA/KA/MA/ZA/BI/03"/>
    <x v="2"/>
    <n v="19"/>
  </r>
  <r>
    <s v="Week 48"/>
    <s v="Northern"/>
    <s v="Nasarawa"/>
    <s v="Karu"/>
    <s v="Bagaji-Agada"/>
    <s v="Gunduma"/>
    <x v="6"/>
    <s v="Reach Out"/>
    <s v="Walk-in Counseling"/>
    <s v="RAMATU SANI"/>
    <d v="2019-03-14T00:00:00"/>
    <n v="14"/>
    <x v="11"/>
    <x v="1"/>
    <d v="2019-03-14T00:00:00"/>
    <s v="NA/KA/GU/RA/MA/06"/>
    <x v="0"/>
    <n v="19"/>
  </r>
  <r>
    <s v="Week 48"/>
    <s v="Northern"/>
    <s v="Nasarawa"/>
    <s v="Karu"/>
    <s v="Bagaji-Agada"/>
    <s v="Gunduma"/>
    <x v="6"/>
    <s v="Reach Out"/>
    <s v="Walk-in Counseling"/>
    <s v="LAMI DENNIS"/>
    <d v="2019-03-14T00:00:00"/>
    <n v="14"/>
    <x v="11"/>
    <x v="1"/>
    <d v="2019-03-14T00:00:00"/>
    <s v="NA/KA/GU/LA/PR/02"/>
    <x v="0"/>
    <n v="19"/>
  </r>
  <r>
    <s v="Week 48"/>
    <s v="Northern"/>
    <s v="Nasarawa"/>
    <s v="Karu"/>
    <s v="Bagaji-Agada"/>
    <s v="Gunduma"/>
    <x v="6"/>
    <s v="Reach Out"/>
    <s v="Walk-in Counseling"/>
    <s v="FAITH PETER"/>
    <d v="2019-03-14T00:00:00"/>
    <n v="14"/>
    <x v="11"/>
    <x v="1"/>
    <d v="2019-03-14T00:00:00"/>
    <s v="NA/KA/GU/FA/GR/06"/>
    <x v="0"/>
    <n v="19"/>
  </r>
  <r>
    <s v="Week 48"/>
    <s v="Northern"/>
    <s v="Nasarawa"/>
    <s v="Karu"/>
    <s v="Bagaji-Agada"/>
    <s v="Gunduma"/>
    <x v="6"/>
    <s v="Reach Out"/>
    <s v="Walk-in Counseling"/>
    <s v="BEAUTY GIDEON"/>
    <d v="2019-03-14T00:00:00"/>
    <n v="14"/>
    <x v="11"/>
    <x v="1"/>
    <d v="2019-03-14T00:00:00"/>
    <s v="NA/KA/GU/BE/MA/03"/>
    <x v="0"/>
    <n v="18"/>
  </r>
  <r>
    <s v="Week 48"/>
    <s v="Northern"/>
    <s v="Nasarawa"/>
    <s v="Karu"/>
    <s v="Bagaji-Agada"/>
    <s v="Gunduma"/>
    <x v="6"/>
    <s v="Reach Out"/>
    <s v="Walk-in Counseling"/>
    <s v="BLESSING DANBABA"/>
    <d v="2019-03-14T00:00:00"/>
    <n v="14"/>
    <x v="11"/>
    <x v="1"/>
    <d v="2019-03-14T00:00:00"/>
    <s v="NA/KA/GU/BL/TA/06"/>
    <x v="0"/>
    <n v="19"/>
  </r>
  <r>
    <s v="Week 48"/>
    <s v="Northern"/>
    <s v="Nasarawa"/>
    <s v="Karu"/>
    <s v="Karu"/>
    <s v="Masaka"/>
    <x v="2"/>
    <s v="Reach Out"/>
    <s v="Walk-in Counseling"/>
    <s v="MARTHA ONAH"/>
    <d v="2019-03-14T00:00:00"/>
    <n v="14"/>
    <x v="11"/>
    <x v="1"/>
    <d v="2019-03-14T00:00:00"/>
    <s v="NA/KA/MS/MA/LA/02"/>
    <x v="0"/>
    <n v="19"/>
  </r>
  <r>
    <s v="Week 48"/>
    <s v="Northern"/>
    <s v="Nasarawa"/>
    <s v="Karu"/>
    <s v="Aso Kodope"/>
    <s v="Zhewun Kokoro"/>
    <x v="7"/>
    <s v="Reach Out"/>
    <s v="Walk-in Counseling"/>
    <s v="ELIZABETH JOSHUA"/>
    <d v="2019-03-15T00:00:00"/>
    <n v="15"/>
    <x v="11"/>
    <x v="1"/>
    <d v="2019-03-15T00:00:00"/>
    <s v="NA/KA/ZH/EL/MA/03"/>
    <x v="0"/>
    <n v="18"/>
  </r>
  <r>
    <s v="Week 48"/>
    <s v="Northern"/>
    <s v="Nasarawa"/>
    <s v="Karu"/>
    <s v="Aso Kodope"/>
    <s v="Zhewun Kokoro"/>
    <x v="7"/>
    <s v="Reach Out"/>
    <s v="Walk-in Counseling"/>
    <s v="GLORIA GOD'SWILL"/>
    <d v="2019-03-15T00:00:00"/>
    <n v="15"/>
    <x v="11"/>
    <x v="1"/>
    <d v="2019-03-15T00:00:00"/>
    <s v="NA/KA/ZH/GL/CH/03"/>
    <x v="0"/>
    <n v="19"/>
  </r>
  <r>
    <s v="Week 48"/>
    <s v="Northern"/>
    <s v="Nasarawa"/>
    <s v="Karu"/>
    <s v="Aso Kodope"/>
    <s v="Zhewun Kokoro"/>
    <x v="7"/>
    <s v="Reach Out"/>
    <s v="Walk-in Counseling"/>
    <s v="LUCY LAWRENCE"/>
    <d v="2019-03-15T00:00:00"/>
    <n v="15"/>
    <x v="11"/>
    <x v="1"/>
    <d v="2019-03-15T00:00:00"/>
    <s v="NA/KA/ZH/LU/VI/01"/>
    <x v="0"/>
    <n v="16"/>
  </r>
  <r>
    <s v="Week 48"/>
    <s v="Northern"/>
    <s v="Nasarawa"/>
    <s v="Karu"/>
    <s v="Aso Kodope"/>
    <s v="Zhewun Kokoro"/>
    <x v="7"/>
    <s v="Reach Out"/>
    <s v="Walk-in Counseling"/>
    <s v="PEACE JUDE"/>
    <d v="2019-03-15T00:00:00"/>
    <n v="15"/>
    <x v="11"/>
    <x v="1"/>
    <d v="2019-03-15T00:00:00"/>
    <s v="NA/KA/ZH/PE/CH/04"/>
    <x v="0"/>
    <n v="15"/>
  </r>
  <r>
    <s v="Week 48"/>
    <s v="Northern"/>
    <s v="Nasarawa"/>
    <s v="Karu"/>
    <s v="Aso Kodope"/>
    <s v="Zhewun Kokoro"/>
    <x v="7"/>
    <s v="Reach Out"/>
    <s v="Walk-in Counseling"/>
    <s v="LAHAIROI DANIEL"/>
    <d v="2019-03-15T00:00:00"/>
    <n v="15"/>
    <x v="11"/>
    <x v="1"/>
    <d v="2019-03-15T00:00:00"/>
    <s v="NA/KA/ZH/LA/LA/03"/>
    <x v="0"/>
    <n v="19"/>
  </r>
  <r>
    <s v="Week 48"/>
    <s v="Northern"/>
    <s v="Nasarawa"/>
    <s v="Karu"/>
    <s v="Aso Kodope"/>
    <s v="Zhewun Kokoro"/>
    <x v="7"/>
    <s v="Reach Out"/>
    <s v="Walk-in Counseling"/>
    <s v="LOVETH JOHN"/>
    <d v="2019-03-15T00:00:00"/>
    <n v="15"/>
    <x v="11"/>
    <x v="1"/>
    <d v="2019-03-15T00:00:00"/>
    <s v="NA/KA/ZH/LO/ES/05"/>
    <x v="0"/>
    <n v="17"/>
  </r>
  <r>
    <s v="Week 48"/>
    <s v="Northern"/>
    <s v="Nasarawa"/>
    <s v="Karu"/>
    <s v="Aso Kodope"/>
    <s v="Zhewun Kokoro"/>
    <x v="7"/>
    <s v="Reach Out"/>
    <s v="Walk-in Counseling"/>
    <s v="MERCY SAMUEL"/>
    <d v="2019-03-15T00:00:00"/>
    <n v="15"/>
    <x v="11"/>
    <x v="1"/>
    <d v="2019-03-15T00:00:00"/>
    <s v="NA/KA/ZH/ME/TI/05"/>
    <x v="0"/>
    <n v="18"/>
  </r>
  <r>
    <s v="Week 48"/>
    <s v="Northern"/>
    <s v="Nasarawa"/>
    <s v="Karu"/>
    <s v="Aso Kodope"/>
    <s v="Zhewun Kokoro"/>
    <x v="7"/>
    <s v="Reach Out"/>
    <s v="Walk-in Counseling"/>
    <s v="JULIETH CLETUS"/>
    <d v="2019-03-15T00:00:00"/>
    <n v="15"/>
    <x v="11"/>
    <x v="1"/>
    <d v="2019-03-15T00:00:00"/>
    <s v="NA/KA/ZH/JU/FL/05"/>
    <x v="0"/>
    <n v="18"/>
  </r>
  <r>
    <s v="Week 48"/>
    <s v="Northern"/>
    <s v="Nasarawa"/>
    <s v="Karu"/>
    <s v="Aso Kodope"/>
    <s v="Zhewun Kokoro"/>
    <x v="7"/>
    <s v="Reach Out"/>
    <s v="Walk-in Counseling"/>
    <s v="RUTH ARTIETIE"/>
    <d v="2019-03-15T00:00:00"/>
    <n v="15"/>
    <x v="11"/>
    <x v="1"/>
    <d v="2019-03-15T00:00:00"/>
    <s v="NA/KA/ZH/RU/RO/02"/>
    <x v="0"/>
    <n v="15"/>
  </r>
  <r>
    <s v="Week 48"/>
    <s v="Northern"/>
    <s v="Nasarawa"/>
    <s v="Karu"/>
    <s v="Aso Kodope"/>
    <s v="Zhewun Kokoro"/>
    <x v="7"/>
    <s v="Reach Out"/>
    <s v="Walk-in Counseling"/>
    <s v="VERONICA THEOPHILUS"/>
    <d v="2019-03-15T00:00:00"/>
    <n v="15"/>
    <x v="11"/>
    <x v="1"/>
    <d v="2019-03-15T00:00:00"/>
    <s v="NA/KA/ZH/VE/CH/02"/>
    <x v="0"/>
    <n v="19"/>
  </r>
  <r>
    <s v="Week 48"/>
    <s v="Northern"/>
    <s v="Nasarawa"/>
    <s v="Karu"/>
    <s v="Aso Kodope"/>
    <s v="Zhewun Kokoro"/>
    <x v="7"/>
    <s v="Reach Out"/>
    <s v="Walk-in Counseling"/>
    <s v="RAHAB CLEMENT"/>
    <d v="2019-03-15T00:00:00"/>
    <n v="15"/>
    <x v="11"/>
    <x v="1"/>
    <d v="2019-03-15T00:00:00"/>
    <s v="NA/KA/ZH/RA/LA/08"/>
    <x v="0"/>
    <n v="19"/>
  </r>
  <r>
    <s v="Week 48"/>
    <s v="Northern"/>
    <s v="Nasarawa"/>
    <s v="Karu"/>
    <s v="Aso Kodope"/>
    <s v="Zhewun Kokoro"/>
    <x v="7"/>
    <s v="Reach Out"/>
    <s v="Walk-in Counseling"/>
    <s v="GRACE SUNDAY"/>
    <d v="2019-03-15T00:00:00"/>
    <n v="15"/>
    <x v="11"/>
    <x v="1"/>
    <d v="2019-03-15T00:00:00"/>
    <s v="NA/KA/ZH/GR/LA/02"/>
    <x v="0"/>
    <n v="19"/>
  </r>
  <r>
    <s v="Week 48"/>
    <s v="Northern"/>
    <s v="Nasarawa"/>
    <s v="Karu"/>
    <s v="Aso Kodope"/>
    <s v="Zhewun Kokoro"/>
    <x v="7"/>
    <s v="Reach Out"/>
    <s v="Walk-in Counseling"/>
    <s v="ASIBI BALA"/>
    <d v="2019-03-15T00:00:00"/>
    <n v="15"/>
    <x v="11"/>
    <x v="1"/>
    <d v="2019-03-15T00:00:00"/>
    <s v="NA/KA/ZH/AS/HA/03"/>
    <x v="0"/>
    <n v="19"/>
  </r>
  <r>
    <s v="Week 48"/>
    <s v="Northern"/>
    <s v="Nasarawa"/>
    <s v="Karu"/>
    <s v="Aso Kodope"/>
    <s v="Zhewun Kokoro"/>
    <x v="7"/>
    <s v="Reach Out"/>
    <s v="Walk-in Counseling"/>
    <s v="ZAINAB MONDAY"/>
    <d v="2019-03-15T00:00:00"/>
    <n v="15"/>
    <x v="11"/>
    <x v="1"/>
    <d v="2019-03-15T00:00:00"/>
    <s v="NA/KA/ZH/ZA/MA/04"/>
    <x v="0"/>
    <n v="19"/>
  </r>
  <r>
    <s v="Week 48"/>
    <s v="Northern"/>
    <s v="Nasarawa"/>
    <s v="Karu"/>
    <s v="Aso Kodope"/>
    <s v="Zhewun Kokoro"/>
    <x v="7"/>
    <s v="Reach Out"/>
    <s v="Walk-in Counseling"/>
    <s v="ANNA STEPHEN"/>
    <d v="2019-03-15T00:00:00"/>
    <n v="15"/>
    <x v="11"/>
    <x v="1"/>
    <d v="2019-03-15T00:00:00"/>
    <s v="NA/KA/ZH/AN/MA/02"/>
    <x v="0"/>
    <n v="18"/>
  </r>
  <r>
    <s v="Week 48"/>
    <s v="Northern"/>
    <s v="Nasarawa"/>
    <s v="Karu"/>
    <s v="Aso Kodope"/>
    <s v="Zhewun Kokoro"/>
    <x v="7"/>
    <s v="Reach Out"/>
    <s v="Walk-in Counseling"/>
    <s v="CALISTER SUNDAY"/>
    <d v="2019-03-15T00:00:00"/>
    <n v="15"/>
    <x v="11"/>
    <x v="1"/>
    <d v="2019-03-15T00:00:00"/>
    <s v="NA/KA/ZH/CA/TH/03"/>
    <x v="0"/>
    <n v="19"/>
  </r>
  <r>
    <s v="Week 48"/>
    <s v="Northern"/>
    <s v="Nasarawa"/>
    <s v="Karu"/>
    <s v="Aso Kodope"/>
    <s v="Zhewun Kokoro"/>
    <x v="7"/>
    <s v="Reach Out"/>
    <s v="Walk-in Counseling"/>
    <s v="TABITHA GIDEON"/>
    <d v="2019-03-15T00:00:00"/>
    <n v="15"/>
    <x v="11"/>
    <x v="1"/>
    <d v="2019-03-15T00:00:00"/>
    <s v="NA/KA/ZH/TA/SA/07"/>
    <x v="0"/>
    <n v="18"/>
  </r>
  <r>
    <s v="Week 48"/>
    <s v="Northern"/>
    <s v="Nasarawa"/>
    <s v="Karu"/>
    <s v="Aso Kodope"/>
    <s v="Zhewun Kokoro"/>
    <x v="7"/>
    <s v="Reach Out"/>
    <s v="Walk-in Counseling"/>
    <s v="ELIZABETH JOEL"/>
    <d v="2019-03-15T00:00:00"/>
    <n v="15"/>
    <x v="11"/>
    <x v="1"/>
    <d v="2019-03-15T00:00:00"/>
    <s v="NA/KA/ZH/EL/BI/01"/>
    <x v="0"/>
    <n v="18"/>
  </r>
  <r>
    <s v="Week 48"/>
    <s v="Northern"/>
    <s v="Nasarawa"/>
    <s v="Karu"/>
    <s v="Aso Kodope"/>
    <s v="Zhewun Kokoro"/>
    <x v="7"/>
    <s v="Reach Out"/>
    <s v="Walk-in Counseling"/>
    <s v="BLESSING PHILIP "/>
    <d v="2019-03-15T00:00:00"/>
    <n v="15"/>
    <x v="11"/>
    <x v="1"/>
    <d v="2019-03-15T00:00:00"/>
    <s v="NA/KA/ZH/BL/CE/03"/>
    <x v="0"/>
    <n v="18"/>
  </r>
  <r>
    <s v="Week 48"/>
    <s v="Northern"/>
    <s v="Nasarawa"/>
    <s v="Karu"/>
    <s v="Aso Kodope"/>
    <s v="Zhewun Kokoro"/>
    <x v="7"/>
    <s v="Reach Out"/>
    <s v="Walk-in Counseling"/>
    <s v="JOSEPHINE JAMES"/>
    <d v="2019-03-15T00:00:00"/>
    <n v="15"/>
    <x v="11"/>
    <x v="1"/>
    <d v="2019-03-15T00:00:00"/>
    <s v="NA/KA/ZH/JO/JU/02"/>
    <x v="0"/>
    <n v="17"/>
  </r>
  <r>
    <s v="Week 48"/>
    <s v="Northern"/>
    <s v="Nasarawa"/>
    <s v="Karu"/>
    <s v="Aso Kodope"/>
    <s v="Zhewun Kokoro"/>
    <x v="7"/>
    <s v="Reach Out"/>
    <s v="Walk-in Counseling"/>
    <s v="FAITH MIRI"/>
    <d v="2019-03-15T00:00:00"/>
    <n v="15"/>
    <x v="11"/>
    <x v="1"/>
    <d v="2019-03-15T00:00:00"/>
    <s v="NA/KA/ZH/FA/HE/03"/>
    <x v="0"/>
    <n v="18"/>
  </r>
  <r>
    <s v="Week 48"/>
    <s v="Northern"/>
    <s v="Nasarawa"/>
    <s v="Karu"/>
    <s v="Aso Kodope"/>
    <s v="Zhewun Kokoro"/>
    <x v="7"/>
    <s v="Reach Out"/>
    <s v="Walk-in Counseling"/>
    <s v="RAHILA AMOS"/>
    <d v="2019-03-15T00:00:00"/>
    <n v="15"/>
    <x v="11"/>
    <x v="1"/>
    <d v="2019-03-15T00:00:00"/>
    <s v="NA/KA/ZH/RA/RU/03"/>
    <x v="0"/>
    <n v="15"/>
  </r>
  <r>
    <s v="Week 48"/>
    <s v="Northern"/>
    <s v="Nasarawa"/>
    <s v="Karu"/>
    <s v="Aso Kodope"/>
    <s v="Zhewun Kokoro"/>
    <x v="7"/>
    <s v="Reach Out"/>
    <s v="Walk-in Counseling"/>
    <s v="REJOICE BAWA"/>
    <d v="2019-03-15T00:00:00"/>
    <n v="15"/>
    <x v="11"/>
    <x v="1"/>
    <d v="2019-03-15T00:00:00"/>
    <s v="NA/KA/ZH/RE/AS/04"/>
    <x v="0"/>
    <n v="15"/>
  </r>
  <r>
    <s v="Week 48"/>
    <s v="Northern"/>
    <s v="Nasarawa"/>
    <s v="Karu"/>
    <s v="Aso Kodope"/>
    <s v="Zhewun Kokoro"/>
    <x v="7"/>
    <s v="Reach Out"/>
    <s v="Walk-in Counseling"/>
    <s v="REBECCA DANJUMA "/>
    <d v="2019-03-15T00:00:00"/>
    <n v="15"/>
    <x v="11"/>
    <x v="1"/>
    <d v="2019-03-15T00:00:00"/>
    <s v="NA/KA/ZH/RE/JU/01"/>
    <x v="0"/>
    <n v="19"/>
  </r>
  <r>
    <s v="Week 48"/>
    <s v="Northern"/>
    <s v="Nasarawa"/>
    <s v="Karu"/>
    <s v="Aso Kodope"/>
    <s v="Zhewun Kokoro"/>
    <x v="7"/>
    <s v="Reach Out"/>
    <s v="Walk-in Counseling"/>
    <s v="RUTH EZEKIEL"/>
    <d v="2019-03-15T00:00:00"/>
    <n v="15"/>
    <x v="11"/>
    <x v="1"/>
    <d v="2019-03-15T00:00:00"/>
    <s v="NA/KA/ZH/RU/LA/05"/>
    <x v="0"/>
    <n v="15"/>
  </r>
  <r>
    <s v="Week 48"/>
    <s v="Northern"/>
    <s v="Nasarawa"/>
    <s v="Karu"/>
    <s v="Aso Kodope"/>
    <s v="Zhewun Kokoro"/>
    <x v="7"/>
    <s v="Reach Out"/>
    <s v="Walk-in Counseling"/>
    <s v="DORCAS AYA"/>
    <d v="2019-03-15T00:00:00"/>
    <n v="15"/>
    <x v="11"/>
    <x v="1"/>
    <d v="2019-03-15T00:00:00"/>
    <s v="NA/KA/ZH/DO/VI/07"/>
    <x v="0"/>
    <n v="19"/>
  </r>
  <r>
    <s v="Week 48"/>
    <s v="Northern"/>
    <s v="Nasarawa"/>
    <s v="Karu"/>
    <s v="Aso Kodope"/>
    <s v="Zhewun Kokoro"/>
    <x v="7"/>
    <s v="Reach Out"/>
    <s v="Walk-in Counseling"/>
    <s v="JULIANA DANJUMA"/>
    <d v="2019-03-15T00:00:00"/>
    <n v="15"/>
    <x v="11"/>
    <x v="1"/>
    <d v="2019-03-15T00:00:00"/>
    <s v="NA/KA/ZH/JU/JU/02"/>
    <x v="0"/>
    <n v="15"/>
  </r>
  <r>
    <s v="Week 48"/>
    <s v="Northern"/>
    <s v="Nasarawa"/>
    <s v="Karu"/>
    <s v="Aso Kodope"/>
    <s v="Zhewun Kokoro"/>
    <x v="7"/>
    <s v="Reach Out"/>
    <s v="Walk-in Counseling"/>
    <s v="GLORY DANIEL"/>
    <d v="2019-03-15T00:00:00"/>
    <n v="15"/>
    <x v="11"/>
    <x v="1"/>
    <d v="2019-03-15T00:00:00"/>
    <s v="NA/KA/ZH/GL/AD/02"/>
    <x v="0"/>
    <n v="19"/>
  </r>
  <r>
    <s v="Week 48"/>
    <s v="Northern"/>
    <s v="Nasarawa"/>
    <s v="Karu"/>
    <s v="Aso Kodope"/>
    <s v="Zhewun Kokoro"/>
    <x v="7"/>
    <s v="Reach Out"/>
    <s v="Walk-in Counseling"/>
    <s v="HABIBAT SUNDAY"/>
    <d v="2019-03-15T00:00:00"/>
    <n v="15"/>
    <x v="11"/>
    <x v="1"/>
    <d v="2019-03-15T00:00:00"/>
    <s v="NA/KA/ZH/HA/SA/05"/>
    <x v="0"/>
    <n v="19"/>
  </r>
  <r>
    <s v="Week 48"/>
    <s v="Northern"/>
    <s v="Nasarawa"/>
    <s v="Karu"/>
    <s v="Aso Kodope"/>
    <s v="Zhewun Kokoro"/>
    <x v="7"/>
    <s v="Reach Out"/>
    <s v="Walk-in Counseling"/>
    <s v="ESTHER ADAMS"/>
    <d v="2019-03-16T00:00:00"/>
    <n v="16"/>
    <x v="11"/>
    <x v="1"/>
    <d v="2019-03-16T00:00:00"/>
    <s v="NA/KA/ZH/ES/CH/02"/>
    <x v="0"/>
    <n v="19"/>
  </r>
  <r>
    <s v="Week 48"/>
    <s v="Northern"/>
    <s v="Nasarawa"/>
    <s v="Karu"/>
    <s v="Aso Kodope"/>
    <s v="Zhewun Kokoro"/>
    <x v="7"/>
    <s v="Reach Out"/>
    <s v="Walk-in Counseling"/>
    <s v="ASEBE BAPJAL"/>
    <d v="2019-03-16T00:00:00"/>
    <n v="16"/>
    <x v="11"/>
    <x v="1"/>
    <d v="2019-03-16T00:00:00"/>
    <s v="NA/KA/ZH/AS/ME/01"/>
    <x v="0"/>
    <n v="18"/>
  </r>
  <r>
    <s v="Week 48"/>
    <s v="Northern"/>
    <s v="Nasarawa"/>
    <s v="Karu"/>
    <s v="Aso Kodope"/>
    <s v="Zhewun Kokoro"/>
    <x v="7"/>
    <s v="Reach Out"/>
    <s v="Walk-in Counseling"/>
    <s v="RHODA BENJAMIN"/>
    <d v="2019-03-16T00:00:00"/>
    <n v="16"/>
    <x v="11"/>
    <x v="1"/>
    <d v="2019-03-16T00:00:00"/>
    <s v="NA/KA/ZH/RH/LA/05"/>
    <x v="0"/>
    <n v="19"/>
  </r>
  <r>
    <s v="Week 48"/>
    <s v="Northern"/>
    <s v="Nasarawa"/>
    <s v="Karu"/>
    <s v="Aso Kodope"/>
    <s v="Zhewun Kokoro"/>
    <x v="7"/>
    <s v="Reach Out"/>
    <s v="Walk-in Counseling"/>
    <s v="MAIMUNAT ADENIRA"/>
    <d v="2019-03-16T00:00:00"/>
    <n v="16"/>
    <x v="11"/>
    <x v="1"/>
    <d v="2019-03-16T00:00:00"/>
    <s v="NA/KA/ZH/MA/FA/02"/>
    <x v="0"/>
    <n v="19"/>
  </r>
  <r>
    <s v="Week 48"/>
    <s v="Northern"/>
    <s v="Nasarawa"/>
    <s v="Karu"/>
    <s v="Aso Kodope"/>
    <s v="Zhewun Kokoro"/>
    <x v="7"/>
    <s v="Reach Out"/>
    <s v="Walk-in Counseling"/>
    <s v="REGINA ABAH"/>
    <d v="2019-03-16T00:00:00"/>
    <n v="16"/>
    <x v="11"/>
    <x v="1"/>
    <d v="2019-03-16T00:00:00"/>
    <s v="NA/KA/ZH/RE/CA/03"/>
    <x v="0"/>
    <n v="19"/>
  </r>
  <r>
    <s v="Week 48"/>
    <s v="Northern"/>
    <s v="Nasarawa"/>
    <s v="Karu"/>
    <s v="Aso Kodope"/>
    <s v="Zhewun Kokoro"/>
    <x v="7"/>
    <s v="Reach Out"/>
    <s v="Walk-in Counseling"/>
    <s v="ROSE DANIEL"/>
    <d v="2019-03-16T00:00:00"/>
    <n v="16"/>
    <x v="11"/>
    <x v="1"/>
    <d v="2019-03-16T00:00:00"/>
    <s v="NA/KA/ZH/RO/RE/04"/>
    <x v="0"/>
    <n v="18"/>
  </r>
  <r>
    <s v="Week 48"/>
    <s v="Northern"/>
    <s v="Nasarawa"/>
    <s v="Karu"/>
    <s v="Aso Kodope"/>
    <s v="Zhewun Kokoro"/>
    <x v="7"/>
    <s v="Reach Out"/>
    <s v="Walk-in Counseling"/>
    <s v="ALHERI AUTTA"/>
    <d v="2019-03-16T00:00:00"/>
    <n v="16"/>
    <x v="11"/>
    <x v="1"/>
    <d v="2019-03-16T00:00:00"/>
    <s v="NA/KA/ZH/AL/EL/04"/>
    <x v="0"/>
    <n v="17"/>
  </r>
  <r>
    <s v="Week 48"/>
    <s v="Northern"/>
    <s v="Nasarawa"/>
    <s v="Karu"/>
    <s v="Aso Kodope"/>
    <s v="Zhewun Kokoro"/>
    <x v="7"/>
    <s v="Reach Out"/>
    <s v="Walk-in Counseling"/>
    <s v="ROSEMARY ATANU"/>
    <d v="2019-03-16T00:00:00"/>
    <n v="16"/>
    <x v="11"/>
    <x v="1"/>
    <d v="2019-03-16T00:00:00"/>
    <s v="NA/KA/ZH/RO/PA/02"/>
    <x v="0"/>
    <n v="17"/>
  </r>
  <r>
    <s v="Week 48"/>
    <s v="Northern"/>
    <s v="Nasarawa"/>
    <s v="Karu"/>
    <s v="Aso Kodope"/>
    <s v="Zhewun Kokoro"/>
    <x v="7"/>
    <s v="Reach Out"/>
    <s v="Walk-in Counseling"/>
    <s v="PAULINA ABAH"/>
    <d v="2019-03-16T00:00:00"/>
    <n v="16"/>
    <x v="11"/>
    <x v="1"/>
    <d v="2019-03-16T00:00:00"/>
    <s v="NA/KA/ZH/PA/MA/06"/>
    <x v="0"/>
    <n v="18"/>
  </r>
  <r>
    <s v="Week 48"/>
    <s v="Northern"/>
    <s v="Nasarawa"/>
    <s v="Karu"/>
    <s v="Aso Kodope"/>
    <s v="Zhewun Kokoro"/>
    <x v="7"/>
    <s v="Reach Out"/>
    <s v="Walk-in Counseling"/>
    <s v="DEBORAH MOSES"/>
    <d v="2019-03-16T00:00:00"/>
    <n v="16"/>
    <x v="11"/>
    <x v="1"/>
    <d v="2019-03-16T00:00:00"/>
    <s v="NA/KA/ZH/DE/JU/01"/>
    <x v="0"/>
    <n v="17"/>
  </r>
  <r>
    <s v="Week 48"/>
    <s v="Northern"/>
    <s v="Nasarawa"/>
    <s v="Karu"/>
    <s v="Aso Kodope"/>
    <s v="Zhewun Kokoro"/>
    <x v="7"/>
    <s v="Reach Out"/>
    <s v="Walk-in Counseling"/>
    <s v="FLORENCE JONATHAN"/>
    <d v="2019-03-16T00:00:00"/>
    <n v="16"/>
    <x v="11"/>
    <x v="1"/>
    <d v="2019-03-16T00:00:00"/>
    <s v="NA/KA/ZH/FL/TI/02"/>
    <x v="0"/>
    <n v="16"/>
  </r>
  <r>
    <s v="Week 48"/>
    <s v="Northern"/>
    <s v="Nasarawa"/>
    <s v="Karu"/>
    <s v="Aso Kodope"/>
    <s v="Zhewun Kokoro"/>
    <x v="7"/>
    <s v="Reach Out"/>
    <s v="Walk-in Counseling"/>
    <s v="CHARITY SANASI"/>
    <d v="2019-03-16T00:00:00"/>
    <n v="16"/>
    <x v="11"/>
    <x v="1"/>
    <d v="2019-03-16T00:00:00"/>
    <s v="NA/KA/ZH/CH/HE/04"/>
    <x v="0"/>
    <n v="17"/>
  </r>
  <r>
    <s v="Week 48"/>
    <s v="Northern"/>
    <s v="Nasarawa"/>
    <s v="Karu"/>
    <s v="Aso Kodope"/>
    <s v="Zhewun Kokoro"/>
    <x v="7"/>
    <s v="Reach Out"/>
    <s v="Walk-in Counseling"/>
    <s v="HAUWA MOHAMMED"/>
    <d v="2019-03-16T00:00:00"/>
    <n v="16"/>
    <x v="11"/>
    <x v="1"/>
    <d v="2019-03-16T00:00:00"/>
    <s v="NA/KA/ZH/HA/MA/03"/>
    <x v="0"/>
    <n v="17"/>
  </r>
  <r>
    <s v="Week 48"/>
    <s v="Northern"/>
    <s v="Nasarawa"/>
    <s v="Karu"/>
    <s v="Aso Kodope"/>
    <s v="Zhewun Kokoro"/>
    <x v="7"/>
    <s v="Reach Out"/>
    <s v="Walk-in Counseling"/>
    <s v="FAITH JOSEPH "/>
    <d v="2019-03-16T00:00:00"/>
    <n v="16"/>
    <x v="11"/>
    <x v="1"/>
    <d v="2019-03-16T00:00:00"/>
    <s v="NA/KA/ZH/FA/AM/06"/>
    <x v="0"/>
    <n v="17"/>
  </r>
  <r>
    <s v="Week 48"/>
    <s v="Northern"/>
    <s v="Nasarawa"/>
    <s v="Karu"/>
    <s v="Aso Kodope"/>
    <s v="Zhewun Kokoro"/>
    <x v="7"/>
    <s v="Reach Out"/>
    <s v="Walk-in Counseling"/>
    <s v="LUCY GESA"/>
    <d v="2019-03-16T00:00:00"/>
    <n v="16"/>
    <x v="11"/>
    <x v="1"/>
    <d v="2019-03-16T00:00:00"/>
    <s v="NA/KA/ZH/LU/VE/04"/>
    <x v="0"/>
    <n v="18"/>
  </r>
  <r>
    <s v="Week 48"/>
    <s v="Northern"/>
    <s v="Nasarawa"/>
    <s v="Karu"/>
    <s v="Aso Kodope"/>
    <s v="Zhewun Kokoro"/>
    <x v="7"/>
    <s v="Reach Out"/>
    <s v="Walk-in Counseling"/>
    <s v="DEBORAH CHAGGA"/>
    <d v="2019-03-16T00:00:00"/>
    <n v="16"/>
    <x v="11"/>
    <x v="1"/>
    <d v="2019-03-16T00:00:00"/>
    <s v="NA/KA/ZH/DE/MA/05"/>
    <x v="0"/>
    <n v="19"/>
  </r>
  <r>
    <s v="Week 48"/>
    <s v="Northern"/>
    <s v="Nasarawa"/>
    <s v="Karu"/>
    <s v="Aso Kodope"/>
    <s v="Zhewun Kokoro"/>
    <x v="7"/>
    <s v="Reach Out"/>
    <s v="Walk-in Counseling"/>
    <s v="MAIRO DANLADI"/>
    <d v="2019-03-16T00:00:00"/>
    <n v="16"/>
    <x v="11"/>
    <x v="1"/>
    <d v="2019-03-16T00:00:00"/>
    <s v="NA/KA/ZH/MA/TA/03"/>
    <x v="0"/>
    <n v="18"/>
  </r>
  <r>
    <s v="Week 48"/>
    <s v="Northern"/>
    <s v="Nasarawa"/>
    <s v="Karu"/>
    <s v="Aso Kodope"/>
    <s v="Zhewun Kokoro"/>
    <x v="7"/>
    <s v="Reach Out"/>
    <s v="Walk-in Counseling"/>
    <s v="PRECIOUS INUWA"/>
    <d v="2019-03-16T00:00:00"/>
    <n v="16"/>
    <x v="11"/>
    <x v="1"/>
    <d v="2019-03-16T00:00:00"/>
    <s v="NA/KA/ZH/PR/JE/08"/>
    <x v="0"/>
    <n v="19"/>
  </r>
  <r>
    <s v="Week 48"/>
    <s v="Northern"/>
    <s v="Nasarawa"/>
    <s v="Karu"/>
    <s v="Aso Kodope"/>
    <s v="Zhewun Kokoro"/>
    <x v="7"/>
    <s v="Reach Out"/>
    <s v="Walk-in Counseling"/>
    <s v="CHRISTABEL MICHAEL"/>
    <d v="2019-03-16T00:00:00"/>
    <n v="16"/>
    <x v="11"/>
    <x v="1"/>
    <d v="2019-03-16T00:00:00"/>
    <s v="NA/KA/ZH/CH/RE/02"/>
    <x v="0"/>
    <n v="19"/>
  </r>
  <r>
    <s v="Week 48"/>
    <s v="Northern"/>
    <s v="Nasarawa"/>
    <s v="Karu"/>
    <s v="Aso Kodope"/>
    <s v="Zhewun Kokoro"/>
    <x v="7"/>
    <s v="Reach Out"/>
    <s v="Walk-in Counseling"/>
    <s v="REJOICE JONAH"/>
    <d v="2019-03-16T00:00:00"/>
    <n v="16"/>
    <x v="11"/>
    <x v="1"/>
    <d v="2019-03-16T00:00:00"/>
    <s v="NA/KA/ZH/RE/GR/05"/>
    <x v="0"/>
    <n v="18"/>
  </r>
  <r>
    <s v="Week 48"/>
    <s v="Northern"/>
    <s v="Nasarawa"/>
    <s v="Karu"/>
    <s v="Aso Kodope"/>
    <s v="Zhewun Kokoro"/>
    <x v="7"/>
    <s v="Reach Out"/>
    <s v="Walk-in Counseling"/>
    <s v="TALATU IBRAHIM"/>
    <d v="2019-03-16T00:00:00"/>
    <n v="16"/>
    <x v="11"/>
    <x v="1"/>
    <d v="2019-03-16T00:00:00"/>
    <s v="NA/KA/ZH/TA/JO/04"/>
    <x v="0"/>
    <n v="17"/>
  </r>
  <r>
    <s v="Week 48"/>
    <s v="Northern"/>
    <s v="Nasarawa"/>
    <s v="Karu"/>
    <s v="Aso Kodope"/>
    <s v="Zhewun Kokoro"/>
    <x v="7"/>
    <s v="Reach Out"/>
    <s v="Walk-in Counseling"/>
    <s v="TANI GABRIEL"/>
    <d v="2019-03-16T00:00:00"/>
    <n v="16"/>
    <x v="11"/>
    <x v="1"/>
    <d v="2019-03-16T00:00:00"/>
    <s v="NA/KA/ZH/TA/TR/01"/>
    <x v="0"/>
    <n v="19"/>
  </r>
  <r>
    <s v="Week 48"/>
    <s v="Northern"/>
    <s v="Nasarawa"/>
    <s v="Karu"/>
    <s v="Aso Kodope"/>
    <s v="Zhewun Kokoro"/>
    <x v="7"/>
    <s v="Reach Out"/>
    <s v="Walk-in Counseling"/>
    <s v="SAIDA NAZIFI"/>
    <d v="2019-03-16T00:00:00"/>
    <n v="16"/>
    <x v="11"/>
    <x v="1"/>
    <d v="2019-03-16T00:00:00"/>
    <s v="NA/KA/ZH/SA/ZA/10"/>
    <x v="0"/>
    <n v="19"/>
  </r>
  <r>
    <s v="Week 48"/>
    <s v="Northern"/>
    <s v="Nasarawa"/>
    <s v="Karu"/>
    <s v="Aso Kodope"/>
    <s v="Zhewun Kokoro"/>
    <x v="7"/>
    <s v="Reach Out"/>
    <s v="Walk-in Counseling"/>
    <s v="MATHILDA ISAAC"/>
    <d v="2019-03-16T00:00:00"/>
    <n v="16"/>
    <x v="11"/>
    <x v="1"/>
    <d v="2019-03-16T00:00:00"/>
    <s v="NA/KA/ZH/MA/HI/03"/>
    <x v="0"/>
    <n v="18"/>
  </r>
  <r>
    <s v="Week 48"/>
    <s v="Northern"/>
    <s v="Nasarawa"/>
    <s v="Karu"/>
    <s v="Karu"/>
    <s v="Masaka"/>
    <x v="2"/>
    <s v="Reach Out"/>
    <s v="Walk-in Counseling"/>
    <s v="ANITA MATHEW"/>
    <d v="2019-03-16T00:00:00"/>
    <n v="16"/>
    <x v="11"/>
    <x v="1"/>
    <d v="2019-03-16T00:00:00"/>
    <s v="NA/KA/MS/AN/MA/02"/>
    <x v="0"/>
    <n v="15"/>
  </r>
  <r>
    <s v="Week 48"/>
    <s v="Northern"/>
    <s v="Nasarawa"/>
    <s v="Karu"/>
    <s v="Karu"/>
    <s v="Angwan Tiv"/>
    <x v="0"/>
    <s v="Cluster"/>
    <s v="Walk-in Counseling"/>
    <s v="COMFORT TIMOTHY"/>
    <d v="2019-03-16T00:00:00"/>
    <n v="16"/>
    <x v="11"/>
    <x v="1"/>
    <d v="2019-03-16T00:00:00"/>
    <s v="NA/KA/NK/CO/TI/01"/>
    <x v="0"/>
    <n v="19"/>
  </r>
  <r>
    <s v="Week 48"/>
    <s v="Northern"/>
    <s v="Nasarawa"/>
    <s v="Karu"/>
    <s v="Karu"/>
    <s v="Angwan Tiv"/>
    <x v="0"/>
    <s v="Cluster"/>
    <s v="Walk-in Counseling"/>
    <s v="KADIJAT ABDULLAHI"/>
    <d v="2019-03-16T00:00:00"/>
    <n v="16"/>
    <x v="11"/>
    <x v="1"/>
    <d v="2019-03-16T00:00:00"/>
    <s v="NA/KA/NK/KA/AD/01"/>
    <x v="0"/>
    <n v="19"/>
  </r>
  <r>
    <s v="Week 48"/>
    <s v="Northern"/>
    <s v="Nasarawa"/>
    <s v="Karu"/>
    <s v="Bagaji-Agada"/>
    <s v="Gunduma"/>
    <x v="6"/>
    <s v="Reach Out"/>
    <s v="Walk-in Counseling"/>
    <s v="ALHERI ALKALI"/>
    <d v="2019-03-17T00:00:00"/>
    <n v="17"/>
    <x v="11"/>
    <x v="1"/>
    <d v="2019-03-17T00:00:00"/>
    <s v="NA/KA/GU/AL/TA/04"/>
    <x v="0"/>
    <n v="18"/>
  </r>
  <r>
    <s v="Week 49"/>
    <s v="Northern"/>
    <s v="Nasarawa"/>
    <s v="Karu"/>
    <s v="Karu"/>
    <s v="Mararaba Gurku"/>
    <x v="1"/>
    <s v="Cluster +"/>
    <s v="Walk-in Counseling"/>
    <s v="MARY AGBOR"/>
    <d v="2019-03-19T00:00:00"/>
    <n v="19"/>
    <x v="11"/>
    <x v="1"/>
    <d v="2019-03-19T00:00:00"/>
    <s v="NA/KA/MA/MA/TH/04"/>
    <x v="0"/>
    <n v="19"/>
  </r>
  <r>
    <s v="Week 49"/>
    <s v="Northern"/>
    <s v="Nasarawa"/>
    <s v="Karu"/>
    <s v="Karu"/>
    <s v="Mararaba Gurku"/>
    <x v="1"/>
    <s v="Cluster +"/>
    <s v="Walk-in Counseling"/>
    <s v="HAFSAT USMAN"/>
    <d v="2019-03-19T00:00:00"/>
    <n v="19"/>
    <x v="11"/>
    <x v="1"/>
    <d v="2019-03-19T00:00:00"/>
    <s v="NA/KA/MA/HA/MA/02"/>
    <x v="0"/>
    <n v="19"/>
  </r>
  <r>
    <s v="Week 49"/>
    <s v="Northern"/>
    <s v="Nasarawa"/>
    <s v="Karu"/>
    <s v="Karu"/>
    <s v="Mararaba Gurku"/>
    <x v="1"/>
    <s v="Cluster +"/>
    <s v="Matasa Matan Arewa"/>
    <s v="KHADIJA MUSA"/>
    <d v="2019-03-19T00:00:00"/>
    <n v="19"/>
    <x v="11"/>
    <x v="1"/>
    <d v="2019-03-19T00:00:00"/>
    <s v="NA/KA/MA/KH/SA/02"/>
    <x v="2"/>
    <n v="18"/>
  </r>
  <r>
    <s v="Week 49"/>
    <s v="Northern"/>
    <s v="Nasarawa"/>
    <s v="Karu"/>
    <s v="Karu"/>
    <s v="Mararaba Gurku"/>
    <x v="1"/>
    <s v="Cluster +"/>
    <s v="Matasa Matan Arewa"/>
    <s v="FATIMA ABUBAKAR"/>
    <d v="2019-03-19T00:00:00"/>
    <n v="19"/>
    <x v="11"/>
    <x v="1"/>
    <d v="2019-03-19T00:00:00"/>
    <s v="NA/KA/MA/FA/SU/02"/>
    <x v="2"/>
    <n v="19"/>
  </r>
  <r>
    <s v="Week 49"/>
    <s v="Northern"/>
    <s v="Nasarawa"/>
    <s v="Karu"/>
    <s v="Karu"/>
    <s v="Mararaba Gurku"/>
    <x v="1"/>
    <s v="Cluster +"/>
    <s v="Matasa Matan Arewa"/>
    <s v="BILKISU IBRAHIM"/>
    <d v="2019-03-19T00:00:00"/>
    <n v="19"/>
    <x v="11"/>
    <x v="1"/>
    <d v="2019-03-19T00:00:00"/>
    <s v="NA/KA/MA/BI/MA/03"/>
    <x v="2"/>
    <n v="17"/>
  </r>
  <r>
    <s v="Week 49"/>
    <s v="Northern"/>
    <s v="Nasarawa"/>
    <s v="Karu"/>
    <s v="Karu"/>
    <s v="Mararaba Gurku"/>
    <x v="1"/>
    <s v="Cluster +"/>
    <s v="Matasa Matan Arewa"/>
    <s v="HAJARA RABIU"/>
    <d v="2019-03-19T00:00:00"/>
    <n v="19"/>
    <x v="11"/>
    <x v="1"/>
    <d v="2019-03-19T00:00:00"/>
    <s v="NA/KA/MA/HA/MA/05"/>
    <x v="2"/>
    <n v="18"/>
  </r>
  <r>
    <s v="Week 49"/>
    <s v="Northern"/>
    <s v="Nasarawa"/>
    <s v="Karu"/>
    <s v="Karu"/>
    <s v="Mararaba Gurku"/>
    <x v="1"/>
    <s v="Cluster +"/>
    <s v="Matasa Matan Arewa"/>
    <s v="RUKAIYA SALISU"/>
    <d v="2019-03-19T00:00:00"/>
    <n v="19"/>
    <x v="11"/>
    <x v="1"/>
    <d v="2019-03-19T00:00:00"/>
    <s v="NA/KA/MA/RU/SA/03"/>
    <x v="2"/>
    <n v="17"/>
  </r>
  <r>
    <s v="Week 49"/>
    <s v="Northern"/>
    <s v="Nasarawa"/>
    <s v="Karu"/>
    <s v="Karu"/>
    <s v="Mararaba Gurku"/>
    <x v="1"/>
    <s v="Cluster +"/>
    <s v="Matasa Matan Arewa"/>
    <s v="ZAINAB ALIYU"/>
    <d v="2019-03-19T00:00:00"/>
    <n v="19"/>
    <x v="11"/>
    <x v="1"/>
    <d v="2019-03-19T00:00:00"/>
    <s v="NA/KA/MA/ZA/KH/02"/>
    <x v="2"/>
    <n v="18"/>
  </r>
  <r>
    <s v="Week 49"/>
    <s v="Northern"/>
    <s v="Nasarawa"/>
    <s v="Karu"/>
    <s v="Karu"/>
    <s v="Mararaba Gurku"/>
    <x v="1"/>
    <s v="Cluster +"/>
    <s v="Matasa Matan Arewa"/>
    <s v="ZARAH'U M. KALAMU"/>
    <d v="2019-03-19T00:00:00"/>
    <n v="19"/>
    <x v="11"/>
    <x v="1"/>
    <d v="2019-03-19T00:00:00"/>
    <s v="NA/KA/MA/ZA/SA/06"/>
    <x v="2"/>
    <n v="18"/>
  </r>
  <r>
    <s v="Week 49"/>
    <s v="Northern"/>
    <s v="Nasarawa"/>
    <s v="Karu"/>
    <s v="Karu"/>
    <s v="Mararaba Gurku"/>
    <x v="1"/>
    <s v="Cluster +"/>
    <s v="Matasa Matan Arewa"/>
    <s v="BILKISU MUDANSIR"/>
    <d v="2019-03-19T00:00:00"/>
    <n v="19"/>
    <x v="11"/>
    <x v="1"/>
    <d v="2019-03-19T00:00:00"/>
    <s v="NA/KA/MA/BI/HA/01"/>
    <x v="2"/>
    <n v="18"/>
  </r>
  <r>
    <s v="Week 49"/>
    <s v="Northern"/>
    <s v="Nasarawa"/>
    <s v="Karu"/>
    <s v="Karu"/>
    <s v="Mararaba Gurku"/>
    <x v="1"/>
    <s v="Cluster +"/>
    <s v="Matasa Matan Arewa"/>
    <s v="FATIMA ADAM"/>
    <d v="2019-03-19T00:00:00"/>
    <n v="19"/>
    <x v="11"/>
    <x v="1"/>
    <d v="2019-03-19T00:00:00"/>
    <s v="NA/KA/MA/FA/AD/03"/>
    <x v="2"/>
    <n v="17"/>
  </r>
  <r>
    <s v="Week 49"/>
    <s v="Northern"/>
    <s v="Nasarawa"/>
    <s v="Karu"/>
    <s v="Karu"/>
    <s v="Mararaba Gurku"/>
    <x v="1"/>
    <s v="Cluster +"/>
    <s v="Matasa Matan Arewa"/>
    <s v="FATIMA MUHAMMAD"/>
    <d v="2019-03-19T00:00:00"/>
    <n v="19"/>
    <x v="11"/>
    <x v="1"/>
    <d v="2019-03-19T00:00:00"/>
    <s v="NA/KA/MA/FA/RA/09"/>
    <x v="2"/>
    <n v="18"/>
  </r>
  <r>
    <s v="Week 49"/>
    <s v="Northern"/>
    <s v="Nasarawa"/>
    <s v="Karu"/>
    <s v="Karu"/>
    <s v="Mararaba Gurku"/>
    <x v="1"/>
    <s v="Cluster +"/>
    <s v="Matasa Matan Arewa"/>
    <s v="SHAFATU AHMED"/>
    <d v="2019-03-19T00:00:00"/>
    <n v="19"/>
    <x v="11"/>
    <x v="1"/>
    <d v="2019-03-19T00:00:00"/>
    <s v="NA/KA/MA/SH/MA/07"/>
    <x v="2"/>
    <n v="17"/>
  </r>
  <r>
    <s v="Week 49"/>
    <s v="Northern"/>
    <s v="Nasarawa"/>
    <s v="Karu"/>
    <s v="Karu"/>
    <s v="Mararaba Gurku"/>
    <x v="1"/>
    <s v="Cluster +"/>
    <s v="Matasa Matan Arewa"/>
    <s v="AMINA ISA"/>
    <d v="2019-03-19T00:00:00"/>
    <n v="19"/>
    <x v="11"/>
    <x v="1"/>
    <d v="2019-03-19T00:00:00"/>
    <s v="NA/KA/MA/AM/HA/02"/>
    <x v="2"/>
    <n v="19"/>
  </r>
  <r>
    <s v="Week 49"/>
    <s v="Northern"/>
    <s v="Nasarawa"/>
    <s v="Karu"/>
    <s v="Karu"/>
    <s v="Mararaba Gurku"/>
    <x v="1"/>
    <s v="Cluster +"/>
    <s v="Matasa Matan Arewa"/>
    <s v="FATIMA LURWAN"/>
    <d v="2019-03-19T00:00:00"/>
    <n v="19"/>
    <x v="11"/>
    <x v="1"/>
    <d v="2019-03-19T00:00:00"/>
    <s v="NA/KA/MA/FA/HA/05"/>
    <x v="2"/>
    <n v="19"/>
  </r>
  <r>
    <s v="Week 49"/>
    <s v="Northern"/>
    <s v="Nasarawa"/>
    <s v="Karu"/>
    <s v="Karu"/>
    <s v="Mararaba Gurku"/>
    <x v="1"/>
    <s v="Cluster +"/>
    <s v="Matasa Matan Arewa"/>
    <s v="SAKINA JAMILU"/>
    <d v="2019-03-19T00:00:00"/>
    <n v="19"/>
    <x v="11"/>
    <x v="1"/>
    <d v="2019-03-19T00:00:00"/>
    <s v="NA/KA/MA/SA/AI/06"/>
    <x v="2"/>
    <n v="19"/>
  </r>
  <r>
    <s v="Week 49"/>
    <s v="Northern"/>
    <s v="Nasarawa"/>
    <s v="Karu"/>
    <s v="Karu"/>
    <s v="Mararaba Gurku"/>
    <x v="1"/>
    <s v="Cluster +"/>
    <s v="Matasa Matan Arewa"/>
    <s v="HALIMA AHMAD"/>
    <d v="2019-03-19T00:00:00"/>
    <n v="19"/>
    <x v="11"/>
    <x v="1"/>
    <d v="2019-03-19T00:00:00"/>
    <s v="NA/KA/MA/HA/AI/03"/>
    <x v="2"/>
    <n v="19"/>
  </r>
  <r>
    <s v="Week 49"/>
    <s v="Northern"/>
    <s v="Nasarawa"/>
    <s v="Karu"/>
    <s v="Karu"/>
    <s v="Mararaba Gurku"/>
    <x v="1"/>
    <s v="Cluster +"/>
    <s v="Matasa Matan Arewa"/>
    <s v="HAJARA ABDULLAHI"/>
    <d v="2019-03-19T00:00:00"/>
    <n v="19"/>
    <x v="11"/>
    <x v="1"/>
    <d v="2019-03-19T00:00:00"/>
    <s v="NA/KA/MA/HA/MA/01"/>
    <x v="2"/>
    <n v="18"/>
  </r>
  <r>
    <s v="Week 49"/>
    <s v="Northern"/>
    <s v="Nasarawa"/>
    <s v="Karu"/>
    <s v="Karu"/>
    <s v="Mararaba Gurku"/>
    <x v="1"/>
    <s v="Cluster +"/>
    <s v="Matasa Matan Arewa"/>
    <s v="HAJARA SALISU"/>
    <d v="2019-03-19T00:00:00"/>
    <n v="19"/>
    <x v="11"/>
    <x v="1"/>
    <d v="2019-03-19T00:00:00"/>
    <s v="NA/KA/MA/HA/SA/02"/>
    <x v="2"/>
    <n v="19"/>
  </r>
  <r>
    <s v="Week 49"/>
    <s v="Northern"/>
    <s v="Nasarawa"/>
    <s v="Karu"/>
    <s v="Karu"/>
    <s v="Mararaba Gurku"/>
    <x v="1"/>
    <s v="Cluster +"/>
    <s v="Matasa Matan Arewa"/>
    <s v="FATIMA ABDULLAHI"/>
    <d v="2019-03-19T00:00:00"/>
    <n v="19"/>
    <x v="11"/>
    <x v="1"/>
    <d v="2019-03-19T00:00:00"/>
    <s v="NA/KA/MA/FA/HK/01"/>
    <x v="2"/>
    <n v="19"/>
  </r>
  <r>
    <s v="Week 49"/>
    <s v="Northern"/>
    <s v="Nasarawa"/>
    <s v="Karu"/>
    <s v="Karu"/>
    <s v="Mararaba Gurku"/>
    <x v="1"/>
    <s v="Cluster +"/>
    <s v="Walk-in Counseling"/>
    <s v="HAUWA MOHAMMED"/>
    <d v="2019-03-20T00:00:00"/>
    <n v="20"/>
    <x v="11"/>
    <x v="1"/>
    <d v="2019-03-20T00:00:00"/>
    <s v="NA/KA/MA/HA/AI/04"/>
    <x v="0"/>
    <n v="19"/>
  </r>
  <r>
    <s v="Week 49"/>
    <s v="Northern"/>
    <s v="Nasarawa"/>
    <s v="Karu"/>
    <s v="Karu"/>
    <s v="Mararaba Gurku"/>
    <x v="1"/>
    <s v="Cluster +"/>
    <s v="Walk-in Counseling"/>
    <s v="KHADIJAT ADAMU"/>
    <d v="2019-03-20T00:00:00"/>
    <n v="20"/>
    <x v="11"/>
    <x v="1"/>
    <d v="2019-03-20T00:00:00"/>
    <s v="NA/KA/MA/KH/KH/10"/>
    <x v="0"/>
    <n v="18"/>
  </r>
  <r>
    <s v="Week 49"/>
    <s v="Northern"/>
    <s v="Nasarawa"/>
    <s v="Karu"/>
    <s v="Karu"/>
    <s v="Mararaba Gurku"/>
    <x v="1"/>
    <s v="Cluster +"/>
    <s v="Matasa Matan Arewa"/>
    <s v="AMINA JIBRIN"/>
    <d v="2019-03-20T00:00:00"/>
    <n v="20"/>
    <x v="11"/>
    <x v="1"/>
    <d v="2019-03-20T00:00:00"/>
    <s v="NA/KA/MA/AM/AI/02"/>
    <x v="2"/>
    <n v="19"/>
  </r>
  <r>
    <s v="Week 49"/>
    <s v="Northern"/>
    <s v="Nasarawa"/>
    <s v="Karu"/>
    <s v="Karu"/>
    <s v="Mararaba Gurku"/>
    <x v="1"/>
    <s v="Cluster +"/>
    <s v="Matasa Matan Arewa"/>
    <s v="RABI'ATU RUFAI"/>
    <d v="2019-03-20T00:00:00"/>
    <n v="20"/>
    <x v="11"/>
    <x v="1"/>
    <d v="2019-03-20T00:00:00"/>
    <s v="NA/KA/MA/RA/AM/02"/>
    <x v="2"/>
    <n v="19"/>
  </r>
  <r>
    <s v="Week 49"/>
    <s v="Northern"/>
    <s v="Nasarawa"/>
    <s v="Karu"/>
    <s v="Karu"/>
    <s v="Mararaba Gurku"/>
    <x v="1"/>
    <s v="Cluster +"/>
    <s v="Matasa Matan Arewa"/>
    <s v="ASMA'U JAFAR"/>
    <d v="2019-03-20T00:00:00"/>
    <n v="20"/>
    <x v="11"/>
    <x v="1"/>
    <d v="2019-03-20T00:00:00"/>
    <s v="NA/KA/MA/AS/AI/04"/>
    <x v="2"/>
    <n v="19"/>
  </r>
  <r>
    <s v="Week 49"/>
    <s v="Northern"/>
    <s v="Nasarawa"/>
    <s v="Karu"/>
    <s v="Karu"/>
    <s v="Mararaba Gurku"/>
    <x v="1"/>
    <s v="Cluster +"/>
    <s v="Matasa Matan Arewa"/>
    <s v="FIRDAUSI HAMZA"/>
    <d v="2019-03-20T00:00:00"/>
    <n v="20"/>
    <x v="11"/>
    <x v="1"/>
    <d v="2019-03-20T00:00:00"/>
    <s v="NA/KA/MA/FI/AI/03"/>
    <x v="2"/>
    <n v="17"/>
  </r>
  <r>
    <s v="Week 49"/>
    <s v="Northern"/>
    <s v="Nasarawa"/>
    <s v="Karu"/>
    <s v="Karu"/>
    <s v="Mararaba Gurku"/>
    <x v="1"/>
    <s v="Cluster +"/>
    <s v="Matasa Matan Arewa"/>
    <s v="RASHIDA ALIYU"/>
    <d v="2019-03-20T00:00:00"/>
    <n v="20"/>
    <x v="11"/>
    <x v="1"/>
    <d v="2019-03-20T00:00:00"/>
    <s v="NA/KA/MA/RA/HA/03"/>
    <x v="2"/>
    <n v="19"/>
  </r>
  <r>
    <s v="Week 49"/>
    <s v="Northern"/>
    <s v="Nasarawa"/>
    <s v="Karu"/>
    <s v="Karu"/>
    <s v="Mararaba Gurku"/>
    <x v="1"/>
    <s v="Cluster +"/>
    <s v="Matasa Matan Arewa"/>
    <s v="FATIMA IBRAHIM"/>
    <d v="2019-03-20T00:00:00"/>
    <n v="20"/>
    <x v="11"/>
    <x v="1"/>
    <d v="2019-03-20T00:00:00"/>
    <s v="NA/KA/MA/FA/AI/03"/>
    <x v="2"/>
    <n v="18"/>
  </r>
  <r>
    <s v="Week 49"/>
    <s v="Northern"/>
    <s v="Nasarawa"/>
    <s v="Karu"/>
    <s v="Karu"/>
    <s v="Mararaba Gurku"/>
    <x v="1"/>
    <s v="Cluster +"/>
    <s v="Matasa Matan Arewa"/>
    <s v="ADAMA RABIU"/>
    <d v="2019-03-20T00:00:00"/>
    <n v="20"/>
    <x v="11"/>
    <x v="1"/>
    <d v="2019-03-20T00:00:00"/>
    <s v="NA/KA/MA/AD/FA/02"/>
    <x v="2"/>
    <n v="19"/>
  </r>
  <r>
    <s v="Week 49"/>
    <s v="Northern"/>
    <s v="Nasarawa"/>
    <s v="Karu"/>
    <s v="Karu"/>
    <s v="Mararaba Gurku"/>
    <x v="1"/>
    <s v="Cluster +"/>
    <s v="Matasa Matan Arewa"/>
    <s v="HABIBA IBRAHIM"/>
    <d v="2019-03-20T00:00:00"/>
    <n v="20"/>
    <x v="11"/>
    <x v="1"/>
    <d v="2019-03-20T00:00:00"/>
    <s v="NA/KA/MA/HA/BA/01"/>
    <x v="2"/>
    <n v="18"/>
  </r>
  <r>
    <s v="Week 49"/>
    <s v="Northern"/>
    <s v="Nasarawa"/>
    <s v="Karu"/>
    <s v="Karu"/>
    <s v="Mararaba Gurku"/>
    <x v="1"/>
    <s v="Cluster +"/>
    <s v="Matasa Matan Arewa"/>
    <s v="MARYAM SHEHU"/>
    <d v="2019-03-20T00:00:00"/>
    <n v="20"/>
    <x v="11"/>
    <x v="1"/>
    <d v="2019-03-20T00:00:00"/>
    <s v="NA/KA/MA/MA/FA/02"/>
    <x v="2"/>
    <n v="19"/>
  </r>
  <r>
    <s v="Week 49"/>
    <s v="Northern"/>
    <s v="Nasarawa"/>
    <s v="Karu"/>
    <s v="Karu"/>
    <s v="Mararaba Gurku"/>
    <x v="1"/>
    <s v="Cluster +"/>
    <s v="Matasa Matan Arewa"/>
    <s v="NAIMAT AHMAD"/>
    <d v="2019-03-20T00:00:00"/>
    <n v="20"/>
    <x v="11"/>
    <x v="1"/>
    <d v="2019-03-20T00:00:00"/>
    <s v="NA/KA/MA/NA/AI/05"/>
    <x v="2"/>
    <n v="19"/>
  </r>
  <r>
    <s v="Week 49"/>
    <s v="Northern"/>
    <s v="Nasarawa"/>
    <s v="Karu"/>
    <s v="Karu"/>
    <s v="Mararaba Gurku"/>
    <x v="1"/>
    <s v="Cluster +"/>
    <s v="Matasa Matan Arewa"/>
    <s v="HABIBA IDRIS"/>
    <d v="2019-03-20T00:00:00"/>
    <n v="20"/>
    <x v="11"/>
    <x v="1"/>
    <d v="2019-03-20T00:00:00"/>
    <s v="NA/KA/MA/HA/FA/07"/>
    <x v="2"/>
    <n v="19"/>
  </r>
  <r>
    <s v="Week 49"/>
    <s v="Northern"/>
    <s v="Nasarawa"/>
    <s v="Karu"/>
    <s v="Karu"/>
    <s v="Mararaba Gurku"/>
    <x v="1"/>
    <s v="Cluster +"/>
    <s v="Matasa Matan Arewa"/>
    <s v="MAIMUNA HARUNA"/>
    <d v="2019-03-20T00:00:00"/>
    <n v="20"/>
    <x v="11"/>
    <x v="1"/>
    <d v="2019-03-20T00:00:00"/>
    <s v="NA/KA/MA/MA/NA/03"/>
    <x v="2"/>
    <n v="19"/>
  </r>
  <r>
    <s v="Week 49"/>
    <s v="Northern"/>
    <s v="Nasarawa"/>
    <s v="Karu"/>
    <s v="Karu"/>
    <s v="Mararaba Gurku"/>
    <x v="1"/>
    <s v="Cluster +"/>
    <s v="Matasa Matan Arewa"/>
    <s v="MUFIDA ISAH"/>
    <d v="2019-03-20T00:00:00"/>
    <n v="20"/>
    <x v="11"/>
    <x v="1"/>
    <d v="2019-03-20T00:00:00"/>
    <s v="NA/KA/MA/MU/MA/01"/>
    <x v="2"/>
    <n v="19"/>
  </r>
  <r>
    <s v="Week 49"/>
    <s v="Northern"/>
    <s v="Nasarawa"/>
    <s v="Karu"/>
    <s v="Karu"/>
    <s v="Mararaba Gurku"/>
    <x v="1"/>
    <s v="Cluster +"/>
    <s v="Matasa Matan Arewa"/>
    <s v="MARIYA BASHIR"/>
    <d v="2019-03-20T00:00:00"/>
    <n v="20"/>
    <x v="11"/>
    <x v="1"/>
    <d v="2019-03-20T00:00:00"/>
    <s v="NA/KA/MA/MA/FA/01"/>
    <x v="2"/>
    <n v="19"/>
  </r>
  <r>
    <s v="Week 49"/>
    <s v="Northern"/>
    <s v="Nasarawa"/>
    <s v="Karu"/>
    <s v="Karu"/>
    <s v="Mararaba Gurku"/>
    <x v="1"/>
    <s v="Cluster +"/>
    <s v="Matasa Matan Arewa"/>
    <s v="NAFISA YAKUBU"/>
    <d v="2019-03-20T00:00:00"/>
    <n v="20"/>
    <x v="11"/>
    <x v="1"/>
    <d v="2019-03-20T00:00:00"/>
    <s v="NA/KA/MA/NA/ZA/01"/>
    <x v="2"/>
    <n v="19"/>
  </r>
  <r>
    <s v="Week 49"/>
    <s v="Northern"/>
    <s v="Nasarawa"/>
    <s v="Karu"/>
    <s v="Karu"/>
    <s v="Mararaba Gurku"/>
    <x v="1"/>
    <s v="Cluster +"/>
    <s v="Matasa Matan Arewa"/>
    <s v="ZAINAB MUH'D"/>
    <d v="2019-03-20T00:00:00"/>
    <n v="20"/>
    <x v="11"/>
    <x v="1"/>
    <d v="2019-03-20T00:00:00"/>
    <s v="NA/KA/MA/ZA/NU/02"/>
    <x v="2"/>
    <n v="19"/>
  </r>
  <r>
    <s v="Week 49"/>
    <s v="Northern"/>
    <s v="Nasarawa"/>
    <s v="Karu"/>
    <s v="Karu"/>
    <s v="Mararaba Gurku"/>
    <x v="1"/>
    <s v="Cluster +"/>
    <s v="Matasa Matan Arewa"/>
    <s v="RASHIDA MUSTAPHA"/>
    <d v="2019-03-20T00:00:00"/>
    <n v="20"/>
    <x v="11"/>
    <x v="1"/>
    <d v="2019-03-20T00:00:00"/>
    <s v="NA/KA/MA/RA/RA/03"/>
    <x v="2"/>
    <n v="19"/>
  </r>
  <r>
    <s v="Week 49"/>
    <s v="Northern"/>
    <s v="Nasarawa"/>
    <s v="Karu"/>
    <s v="Karu"/>
    <s v="Mararaba Gurku"/>
    <x v="1"/>
    <s v="Cluster +"/>
    <s v="Matasa Matan Arewa"/>
    <s v="MARIYA ADAM"/>
    <d v="2019-03-20T00:00:00"/>
    <n v="20"/>
    <x v="11"/>
    <x v="1"/>
    <d v="2019-03-20T00:00:00"/>
    <s v="NA/KA/MA/MA/NA/02"/>
    <x v="2"/>
    <n v="18"/>
  </r>
  <r>
    <s v="Week 49"/>
    <s v="Northern"/>
    <s v="Nasarawa"/>
    <s v="Karu"/>
    <s v="Karu"/>
    <s v="Mararaba Gurku"/>
    <x v="1"/>
    <s v="Cluster +"/>
    <s v="Matasa Matan Arewa"/>
    <s v="SARATU IBRAHIM"/>
    <d v="2019-03-20T00:00:00"/>
    <n v="20"/>
    <x v="11"/>
    <x v="1"/>
    <d v="2019-03-20T00:00:00"/>
    <s v="NA/KA/MA/SA/SA/02"/>
    <x v="2"/>
    <n v="19"/>
  </r>
  <r>
    <s v="Week 49"/>
    <s v="Northern"/>
    <s v="Nasarawa"/>
    <s v="Karu"/>
    <s v="Karu"/>
    <s v="Mararaba Gurku"/>
    <x v="1"/>
    <s v="Cluster +"/>
    <s v="Matasa Matan Arewa"/>
    <s v="HAFSAT MUHAMMAD"/>
    <d v="2019-03-20T00:00:00"/>
    <n v="20"/>
    <x v="11"/>
    <x v="1"/>
    <d v="2019-03-20T00:00:00"/>
    <s v="NA/KA/MA/HA/MA/04"/>
    <x v="2"/>
    <n v="19"/>
  </r>
  <r>
    <s v="Week 49"/>
    <s v="Northern"/>
    <s v="Nasarawa"/>
    <s v="Karu"/>
    <s v="Karu"/>
    <s v="Mararaba Gurku"/>
    <x v="1"/>
    <s v="Cluster +"/>
    <s v="Matasa Matan Arewa"/>
    <s v="RAMATU ADAM"/>
    <d v="2019-03-20T00:00:00"/>
    <n v="20"/>
    <x v="11"/>
    <x v="1"/>
    <d v="2019-03-20T00:00:00"/>
    <s v="NA/KA/MA/RA/SH/03"/>
    <x v="2"/>
    <n v="18"/>
  </r>
  <r>
    <s v="Week 49"/>
    <s v="Northern"/>
    <s v="Nasarawa"/>
    <s v="Karu"/>
    <s v="Karu"/>
    <s v="Mararaba Gurku"/>
    <x v="1"/>
    <s v="Cluster +"/>
    <s v="Matasa Matan Arewa"/>
    <s v="MUHIBAT MUSA"/>
    <d v="2019-03-20T00:00:00"/>
    <n v="20"/>
    <x v="11"/>
    <x v="1"/>
    <d v="2019-03-20T00:00:00"/>
    <s v="NA/KA/MA/MU/HA/02"/>
    <x v="2"/>
    <n v="18"/>
  </r>
  <r>
    <s v="Week 49"/>
    <s v="Northern"/>
    <s v="Nasarawa"/>
    <s v="Karu"/>
    <s v="Karu"/>
    <s v="Mararaba Gurku"/>
    <x v="1"/>
    <s v="Cluster +"/>
    <s v="Matasa Matan Arewa"/>
    <s v="MARYAM MUNKAILA"/>
    <d v="2019-03-20T00:00:00"/>
    <n v="20"/>
    <x v="11"/>
    <x v="1"/>
    <d v="2019-03-20T00:00:00"/>
    <s v="NA/KA/MA/MA/HA/02"/>
    <x v="2"/>
    <n v="19"/>
  </r>
  <r>
    <s v="Week 49"/>
    <s v="Northern"/>
    <s v="Nasarawa"/>
    <s v="Karu"/>
    <s v="Karu"/>
    <s v="Mararaba Gurku"/>
    <x v="1"/>
    <s v="Cluster +"/>
    <s v="Matasa Matan Arewa"/>
    <s v="ZAINAB ABDULLAHI"/>
    <d v="2019-03-20T00:00:00"/>
    <n v="20"/>
    <x v="11"/>
    <x v="1"/>
    <d v="2019-03-20T00:00:00"/>
    <s v="NA/KA/MA/ZA/AS/05"/>
    <x v="2"/>
    <n v="19"/>
  </r>
  <r>
    <s v="Week 49"/>
    <s v="Northern"/>
    <s v="Nasarawa"/>
    <s v="Karu"/>
    <s v="Karu"/>
    <s v="Mararaba Gurku"/>
    <x v="1"/>
    <s v="Cluster +"/>
    <s v="Matasa Matan Arewa"/>
    <s v="MUKARRAMA USMAN"/>
    <d v="2019-03-20T00:00:00"/>
    <n v="20"/>
    <x v="11"/>
    <x v="1"/>
    <d v="2019-03-20T00:00:00"/>
    <s v="NA/KA/MA/MU/SH/03"/>
    <x v="2"/>
    <n v="19"/>
  </r>
  <r>
    <s v="Week 49"/>
    <s v="Northern"/>
    <s v="Nasarawa"/>
    <s v="Karu"/>
    <s v="Karu"/>
    <s v="Mararaba Gurku"/>
    <x v="1"/>
    <s v="Cluster +"/>
    <s v="Matasa Matan Arewa"/>
    <s v="MUNIRATU HASHIM"/>
    <d v="2019-03-20T00:00:00"/>
    <n v="20"/>
    <x v="11"/>
    <x v="1"/>
    <d v="2019-03-20T00:00:00"/>
    <s v="NA/KA/MA/MU/HA/01"/>
    <x v="2"/>
    <n v="19"/>
  </r>
  <r>
    <s v="Week 49"/>
    <s v="Northern"/>
    <s v="Nasarawa"/>
    <s v="Karu"/>
    <s v="Karu"/>
    <s v="Mararaba Gurku"/>
    <x v="1"/>
    <s v="Cluster +"/>
    <s v="Matasa Matan Arewa"/>
    <s v="HAFSA MUSA"/>
    <d v="2019-03-20T00:00:00"/>
    <n v="20"/>
    <x v="11"/>
    <x v="1"/>
    <d v="2019-03-20T00:00:00"/>
    <s v="NA/KA/MA/HA/JA/01"/>
    <x v="2"/>
    <n v="19"/>
  </r>
  <r>
    <s v="Week 49"/>
    <s v="Northern"/>
    <s v="Nasarawa"/>
    <s v="Karu"/>
    <s v="Karu"/>
    <s v="Mararaba Gurku"/>
    <x v="1"/>
    <s v="Cluster +"/>
    <s v="Matasa Matan Arewa"/>
    <s v="HAUWA'U SANI"/>
    <d v="2019-03-20T00:00:00"/>
    <n v="20"/>
    <x v="11"/>
    <x v="1"/>
    <d v="2019-03-20T00:00:00"/>
    <s v="NA/KA/MA/HA/ZA/01"/>
    <x v="2"/>
    <n v="18"/>
  </r>
  <r>
    <s v="Week 49"/>
    <s v="Northern"/>
    <s v="Nasarawa"/>
    <s v="Karu"/>
    <s v="Karu"/>
    <s v="Angwan Tiv"/>
    <x v="0"/>
    <s v="Cluster "/>
    <s v="Walk-in Counseling"/>
    <s v="BLESSING SUNDAY"/>
    <d v="2019-03-20T00:00:00"/>
    <n v="20"/>
    <x v="11"/>
    <x v="1"/>
    <d v="2019-03-20T00:00:00"/>
    <s v="NA/KA/NK/BL/SA/02"/>
    <x v="0"/>
    <n v="17"/>
  </r>
  <r>
    <s v="Week 49"/>
    <s v="Northern"/>
    <s v="Nasarawa"/>
    <s v="Karu"/>
    <s v="Karu"/>
    <s v="Angwan Tiv"/>
    <x v="0"/>
    <s v="Cluster "/>
    <s v="Walk-in Counseling"/>
    <s v="JENIFER ISTIFANUS"/>
    <d v="2019-03-21T00:00:00"/>
    <n v="21"/>
    <x v="11"/>
    <x v="1"/>
    <d v="2019-03-21T00:00:00"/>
    <s v="NA/KA/NK/JE/MA/01"/>
    <x v="0"/>
    <n v="18"/>
  </r>
  <r>
    <s v="Week 49"/>
    <s v="Northern"/>
    <s v="Nasarawa"/>
    <s v="Karu"/>
    <s v="Karu"/>
    <s v="Masaka"/>
    <x v="2"/>
    <s v="Reach Out"/>
    <s v="Walk-in Counseling"/>
    <s v="JOY HENRY"/>
    <d v="2019-03-21T00:00:00"/>
    <n v="21"/>
    <x v="11"/>
    <x v="1"/>
    <d v="2019-03-21T00:00:00"/>
    <s v="NA/KA/MS/JO/LA/06"/>
    <x v="0"/>
    <n v="18"/>
  </r>
  <r>
    <s v="Week 50"/>
    <s v="Northern"/>
    <s v="Nasarawa"/>
    <s v="Karu"/>
    <s v="Karu"/>
    <s v="Mararaba Gurku"/>
    <x v="1"/>
    <s v="Cluster +"/>
    <s v="Walk-in Counseling"/>
    <s v="HASIYA IDRIS"/>
    <d v="2019-03-25T00:00:00"/>
    <n v="25"/>
    <x v="11"/>
    <x v="1"/>
    <d v="2019-03-25T00:00:00"/>
    <s v="NA/KA/MA/HA/AM/05"/>
    <x v="0"/>
    <n v="19"/>
  </r>
  <r>
    <s v="Week 50"/>
    <s v="Northern"/>
    <s v="Nasarawa"/>
    <s v="Karu"/>
    <s v="Karu"/>
    <s v="Mararaba Gurku"/>
    <x v="1"/>
    <s v="Cluster +"/>
    <s v="Matasa Matan Arewa"/>
    <s v="HABIBA ANAS"/>
    <d v="2019-03-25T00:00:00"/>
    <n v="25"/>
    <x v="11"/>
    <x v="1"/>
    <d v="2019-03-25T00:00:00"/>
    <s v="NA/KA/MA/HA/AI/03"/>
    <x v="2"/>
    <n v="19"/>
  </r>
  <r>
    <s v="Week 50"/>
    <s v="Northern"/>
    <s v="Nasarawa"/>
    <s v="Karu"/>
    <s v="Karu"/>
    <s v="Mararaba Gurku"/>
    <x v="1"/>
    <s v="Cluster +"/>
    <s v="Matasa Matan Arewa"/>
    <s v="AISHA HUZAIRU"/>
    <d v="2019-03-25T00:00:00"/>
    <n v="25"/>
    <x v="11"/>
    <x v="1"/>
    <d v="2019-03-25T00:00:00"/>
    <s v="NA/KA/MA/AI/MA/01"/>
    <x v="2"/>
    <n v="19"/>
  </r>
  <r>
    <s v="Week 50"/>
    <s v="Northern"/>
    <s v="Nasarawa"/>
    <s v="Karu"/>
    <s v="Bagaji-Agada"/>
    <s v="Gunduma"/>
    <x v="6"/>
    <s v="Reach Out"/>
    <s v="Walk-in Counseling"/>
    <s v="HABIBA SHAGARI"/>
    <d v="2019-03-25T00:00:00"/>
    <n v="25"/>
    <x v="11"/>
    <x v="1"/>
    <d v="2019-03-25T00:00:00"/>
    <s v="NA/KA/GU/HA/SA/07"/>
    <x v="0"/>
    <n v="19"/>
  </r>
  <r>
    <s v="Week 50"/>
    <s v="Northern"/>
    <s v="Nasarawa"/>
    <s v="Karu"/>
    <s v="Karu"/>
    <s v="Mararaba Gurku"/>
    <x v="1"/>
    <s v="Cluster +"/>
    <s v="Walk-in Counseling"/>
    <s v="HAFSAT KABIRU"/>
    <d v="2019-03-26T00:00:00"/>
    <n v="26"/>
    <x v="11"/>
    <x v="1"/>
    <d v="2019-03-26T00:00:00"/>
    <s v="NA/KA/MA/HA/RA/03"/>
    <x v="0"/>
    <n v="18"/>
  </r>
  <r>
    <s v="Week 50"/>
    <s v="Northern"/>
    <s v="Nasarawa"/>
    <s v="Karu"/>
    <s v="Bagaji-Agada"/>
    <s v="Gunduma"/>
    <x v="6"/>
    <s v="Reach Out"/>
    <s v="Walk-in Counseling"/>
    <s v="RECCAH YAHUZA"/>
    <d v="2019-03-27T00:00:00"/>
    <n v="27"/>
    <x v="11"/>
    <x v="1"/>
    <d v="2019-03-27T00:00:00"/>
    <s v="NA/KA/GU/RE/MA/01"/>
    <x v="0"/>
    <n v="19"/>
  </r>
  <r>
    <s v="Week 50"/>
    <s v="Northern"/>
    <s v="Nasarawa"/>
    <s v="Karu"/>
    <s v="Bagaji-Agada"/>
    <s v="Gunduma"/>
    <x v="6"/>
    <s v="Reach Out"/>
    <s v="Walk-in Counseling"/>
    <s v="MARY SHAMA"/>
    <d v="2019-03-27T00:00:00"/>
    <n v="27"/>
    <x v="11"/>
    <x v="1"/>
    <d v="2019-03-27T00:00:00"/>
    <s v="NA/KA/GU/MA/CE/03"/>
    <x v="0"/>
    <n v="18"/>
  </r>
  <r>
    <s v="Week 50"/>
    <s v="Northern"/>
    <s v="Nasarawa"/>
    <s v="Karu"/>
    <s v="Gitata"/>
    <s v="Gitata"/>
    <x v="8"/>
    <s v="Reach Out"/>
    <s v="Walk-in Counseling"/>
    <s v="BLESSING BALA"/>
    <s v="27/03/2019"/>
    <n v="27"/>
    <x v="11"/>
    <x v="1"/>
    <d v="2019-03-27T00:00:00"/>
    <s v="NA/KA/GI/BL/BA/02"/>
    <x v="0"/>
    <n v="17"/>
  </r>
  <r>
    <s v="Week 50"/>
    <s v="Northern"/>
    <s v="Nasarawa"/>
    <s v="Karu"/>
    <s v="Gitata"/>
    <s v="Gitata"/>
    <x v="8"/>
    <s v="Reach Out"/>
    <s v="Walk-in Counseling"/>
    <s v="BLESSING DAVID"/>
    <s v="27/03/2019"/>
    <n v="27"/>
    <x v="11"/>
    <x v="1"/>
    <d v="2019-03-27T00:00:00"/>
    <s v="NA/KA/GI/BL/KA/04"/>
    <x v="0"/>
    <n v="17"/>
  </r>
  <r>
    <s v="Week 50"/>
    <s v="Northern"/>
    <s v="Nasarawa"/>
    <s v="Karu"/>
    <s v="Gitata"/>
    <s v="Gitata"/>
    <x v="8"/>
    <s v="Reach Out"/>
    <s v="Walk-in Counseling"/>
    <s v="PROMISE JOHN"/>
    <s v="27/03/2019"/>
    <n v="27"/>
    <x v="11"/>
    <x v="1"/>
    <d v="2019-03-27T00:00:00"/>
    <s v="NA/KA/GI/PR/JU/01"/>
    <x v="0"/>
    <n v="17"/>
  </r>
  <r>
    <s v="Week 50"/>
    <s v="Northern"/>
    <s v="Nasarawa"/>
    <s v="Karu"/>
    <s v="Gitata"/>
    <s v="Gitata"/>
    <x v="8"/>
    <s v="Reach Out"/>
    <s v="Walk-in Counseling"/>
    <s v="DEBORAH AMOS"/>
    <s v="27/03/2019"/>
    <n v="27"/>
    <x v="11"/>
    <x v="1"/>
    <d v="2019-03-27T00:00:00"/>
    <s v="NA/KA/GI/DE/JU/05"/>
    <x v="0"/>
    <n v="18"/>
  </r>
  <r>
    <s v="Week 50"/>
    <s v="Northern"/>
    <s v="Nasarawa"/>
    <s v="Karu"/>
    <s v="Gitata"/>
    <s v="Gitata"/>
    <x v="8"/>
    <s v="Reach Out"/>
    <s v="Walk-in Counseling"/>
    <s v="BLESSING SAMUEL"/>
    <s v="27/03/2019"/>
    <n v="27"/>
    <x v="11"/>
    <x v="1"/>
    <d v="2019-03-27T00:00:00"/>
    <s v="NA/KA/GI/BL/JU/05"/>
    <x v="0"/>
    <n v="18"/>
  </r>
  <r>
    <s v="Week 50"/>
    <s v="Northern"/>
    <s v="Nasarawa"/>
    <s v="Karu"/>
    <s v="Gitata"/>
    <s v="Gitata"/>
    <x v="8"/>
    <s v="Reach Out"/>
    <s v="Walk-in Counseling"/>
    <s v="BLESSING JAMES"/>
    <s v="27/03/2019"/>
    <n v="27"/>
    <x v="11"/>
    <x v="1"/>
    <d v="2019-03-27T00:00:00"/>
    <s v="NA/KA/GI/BL/TA/01"/>
    <x v="0"/>
    <n v="18"/>
  </r>
  <r>
    <s v="Week 50"/>
    <s v="Northern"/>
    <s v="Nasarawa"/>
    <s v="Karu"/>
    <s v="Gitata"/>
    <s v="Gitata"/>
    <x v="8"/>
    <s v="Reach Out"/>
    <s v="Walk-in Counseling"/>
    <s v="CHRISTIANA DAMAZUMI"/>
    <s v="27/03/2019"/>
    <n v="27"/>
    <x v="11"/>
    <x v="1"/>
    <d v="2019-03-27T00:00:00"/>
    <s v="NA/KA/GI/CH/MU/01"/>
    <x v="0"/>
    <n v="19"/>
  </r>
  <r>
    <s v="Week 50"/>
    <s v="Northern"/>
    <s v="Nasarawa"/>
    <s v="Karu"/>
    <s v="Gitata"/>
    <s v="Gitata"/>
    <x v="8"/>
    <s v="Reach Out"/>
    <s v="Walk-in Counseling"/>
    <s v="SATI ADONKO"/>
    <s v="27/03/2019"/>
    <n v="27"/>
    <x v="11"/>
    <x v="1"/>
    <d v="2019-03-27T00:00:00"/>
    <s v="NA/KA/GI/SA/VI/04"/>
    <x v="0"/>
    <n v="18"/>
  </r>
  <r>
    <s v="Week 50"/>
    <s v="Northern"/>
    <s v="Nasarawa"/>
    <s v="Karu"/>
    <s v="Gitata"/>
    <s v="Gitata"/>
    <x v="8"/>
    <s v="Reach Out"/>
    <s v="Walk-in Counseling"/>
    <s v="DORIS SAMUEL"/>
    <s v="27/03/2019"/>
    <n v="27"/>
    <x v="11"/>
    <x v="1"/>
    <d v="2019-03-27T00:00:00"/>
    <s v="NA/KA/GI/DO/HA/02"/>
    <x v="0"/>
    <n v="18"/>
  </r>
  <r>
    <s v="Week 50"/>
    <s v="Northern"/>
    <s v="Nasarawa"/>
    <s v="Karu"/>
    <s v="Gitata"/>
    <s v="Gitata"/>
    <x v="8"/>
    <s v="Reach Out"/>
    <s v="Walk-in Counseling"/>
    <s v="ESTHER EMMANUEL"/>
    <s v="27/03/2019"/>
    <n v="27"/>
    <x v="11"/>
    <x v="1"/>
    <d v="2019-03-27T00:00:00"/>
    <s v="NA/KA/GI/ES/MA/06"/>
    <x v="0"/>
    <n v="19"/>
  </r>
  <r>
    <s v="Week 50"/>
    <s v="Northern"/>
    <s v="Nasarawa"/>
    <s v="Karu"/>
    <s v="Gitata"/>
    <s v="Gitata"/>
    <x v="8"/>
    <s v="Reach Out"/>
    <s v="Walk-in Counseling"/>
    <s v="DORCAS GIDEON"/>
    <s v="27/03/2019"/>
    <n v="27"/>
    <x v="11"/>
    <x v="1"/>
    <d v="2019-03-27T00:00:00"/>
    <s v="NA/KA/GI/DO/JU/03"/>
    <x v="0"/>
    <n v="18"/>
  </r>
  <r>
    <s v="Week 50"/>
    <s v="Northern"/>
    <s v="Nasarawa"/>
    <s v="Karu"/>
    <s v="Gitata"/>
    <s v="Gitata"/>
    <x v="8"/>
    <s v="Reach Out"/>
    <s v="Walk-in Counseling"/>
    <s v="CHARITY AUDU"/>
    <s v="27/03/2019"/>
    <n v="27"/>
    <x v="11"/>
    <x v="1"/>
    <d v="2019-03-27T00:00:00"/>
    <s v="NA/KA/GI/CH/TA/04"/>
    <x v="0"/>
    <n v="16"/>
  </r>
  <r>
    <s v="Week 50"/>
    <s v="Northern"/>
    <s v="Nasarawa"/>
    <s v="Karu"/>
    <s v="Gitata"/>
    <s v="Gitata"/>
    <x v="8"/>
    <s v="Reach Out"/>
    <s v="Walk-in Counseling"/>
    <s v="ELIZABETH DANJUMA"/>
    <s v="27/03/2019"/>
    <n v="27"/>
    <x v="11"/>
    <x v="1"/>
    <d v="2019-03-27T00:00:00"/>
    <s v="NA/KA/GI/EL/LA/04"/>
    <x v="0"/>
    <n v="18"/>
  </r>
  <r>
    <s v="Week 50"/>
    <s v="Northern"/>
    <s v="Nasarawa"/>
    <s v="Karu"/>
    <s v="Gitata"/>
    <s v="Gitata"/>
    <x v="8"/>
    <s v="Reach Out"/>
    <s v="Walk-in Counseling"/>
    <s v="ASABE AMOS"/>
    <s v="27/03/2019"/>
    <n v="27"/>
    <x v="11"/>
    <x v="1"/>
    <d v="2019-03-27T00:00:00"/>
    <s v="NA/KA/GI/AS/JU/03"/>
    <x v="0"/>
    <n v="19"/>
  </r>
  <r>
    <s v="Week 50"/>
    <s v="Northern"/>
    <s v="Nasarawa"/>
    <s v="Karu"/>
    <s v="Gitata"/>
    <s v="Gitata"/>
    <x v="8"/>
    <s v="Reach Out"/>
    <s v="Walk-in Counseling"/>
    <s v="ESTHER WAMBOI"/>
    <s v="27/03/2019"/>
    <n v="27"/>
    <x v="11"/>
    <x v="1"/>
    <d v="2019-03-27T00:00:00"/>
    <s v="NA/KA/GI/ES/LA/01"/>
    <x v="0"/>
    <n v="19"/>
  </r>
  <r>
    <s v="Week 50"/>
    <s v="Northern"/>
    <s v="Nasarawa"/>
    <s v="Karu"/>
    <s v="Gitata"/>
    <s v="Gitata"/>
    <x v="8"/>
    <s v="Reach Out"/>
    <s v="Walk-in Counseling"/>
    <s v="JUMMAI DANJUMA"/>
    <s v="27/03/2019"/>
    <n v="27"/>
    <x v="11"/>
    <x v="1"/>
    <d v="2019-03-27T00:00:00"/>
    <s v="NA/KA/GI/JU/LA/02"/>
    <x v="0"/>
    <n v="19"/>
  </r>
  <r>
    <s v="Week 50"/>
    <s v="Northern"/>
    <s v="Nasarawa"/>
    <s v="Karu"/>
    <s v="Gitata"/>
    <s v="Gitata"/>
    <x v="8"/>
    <s v="Reach Out"/>
    <s v="Walk-in Counseling"/>
    <s v="JUSTINA ALI"/>
    <s v="27/03/2019"/>
    <n v="27"/>
    <x v="11"/>
    <x v="1"/>
    <d v="2019-03-27T00:00:00"/>
    <s v="NA/KA/GI/JU/RA/03"/>
    <x v="0"/>
    <n v="16"/>
  </r>
  <r>
    <s v="Week 50"/>
    <s v="Northern"/>
    <s v="Nasarawa"/>
    <s v="Karu"/>
    <s v="Gitata"/>
    <s v="Gitata"/>
    <x v="8"/>
    <s v="Reach Out"/>
    <s v="Walk-in Counseling"/>
    <s v="DEBORAH HOSEA"/>
    <s v="27/03/2019"/>
    <n v="27"/>
    <x v="11"/>
    <x v="1"/>
    <d v="2019-03-27T00:00:00"/>
    <s v="NA/KA/GI/DE/JU/01"/>
    <x v="0"/>
    <n v="17"/>
  </r>
  <r>
    <s v="Week 50"/>
    <s v="Northern"/>
    <s v="Nasarawa"/>
    <s v="Karu"/>
    <s v="Gitata"/>
    <s v="Gitata"/>
    <x v="8"/>
    <s v="Reach Out"/>
    <s v="Walk-in Counseling"/>
    <s v="LARAI MONDAY"/>
    <s v="27/03/2019"/>
    <n v="27"/>
    <x v="11"/>
    <x v="1"/>
    <d v="2019-03-27T00:00:00"/>
    <s v="NA/KA/GI/LA/KA/03"/>
    <x v="0"/>
    <n v="18"/>
  </r>
  <r>
    <s v="Week 50"/>
    <s v="Northern"/>
    <s v="Nasarawa"/>
    <s v="Karu"/>
    <s v="Gitata"/>
    <s v="Gitata"/>
    <x v="8"/>
    <s v="Reach Out"/>
    <s v="Walk-in Counseling"/>
    <s v="LADIDI MAIKASUWA"/>
    <d v="2019-03-27T00:00:00"/>
    <n v="27"/>
    <x v="11"/>
    <x v="1"/>
    <d v="2019-03-27T00:00:00"/>
    <s v="NA/KA/GI/LA/LA/02"/>
    <x v="0"/>
    <n v="19"/>
  </r>
  <r>
    <s v="Week 50"/>
    <s v="Northern"/>
    <s v="Nasarawa"/>
    <s v="Karu"/>
    <s v="Gitata"/>
    <s v="Gitata"/>
    <x v="8"/>
    <s v="Reach Out"/>
    <s v="Walk-in Counseling"/>
    <s v="JUSTINA JOHN"/>
    <s v="27/03/2019"/>
    <n v="27"/>
    <x v="11"/>
    <x v="1"/>
    <d v="2019-03-27T00:00:00"/>
    <s v="NA/KA/GI/JU/BL/04"/>
    <x v="0"/>
    <n v="16"/>
  </r>
  <r>
    <s v="Week 50"/>
    <s v="Northern"/>
    <s v="Nasarawa"/>
    <s v="Karu"/>
    <s v="Gitata"/>
    <s v="Gitata"/>
    <x v="8"/>
    <s v="Reach Out"/>
    <s v="Walk-in Counseling"/>
    <s v="SAKINATU ADAMU"/>
    <s v="27/03/2019"/>
    <n v="27"/>
    <x v="11"/>
    <x v="1"/>
    <d v="2019-03-27T00:00:00"/>
    <s v="NA/KA/GI/SA/AS/09"/>
    <x v="0"/>
    <n v="19"/>
  </r>
  <r>
    <s v="Week 50"/>
    <s v="Northern"/>
    <s v="Nasarawa"/>
    <s v="Karu"/>
    <s v="Gitata"/>
    <s v="Gitata"/>
    <x v="8"/>
    <s v="Reach Out"/>
    <s v="Walk-in Counseling"/>
    <s v="RAMATU DANJUMA"/>
    <s v="27/03/2019"/>
    <n v="27"/>
    <x v="11"/>
    <x v="1"/>
    <d v="2019-03-27T00:00:00"/>
    <s v="NA/KA/GI/RA/TA/05"/>
    <x v="0"/>
    <n v="18"/>
  </r>
  <r>
    <s v="Week 50"/>
    <s v="Northern"/>
    <s v="Nasarawa"/>
    <s v="Karu"/>
    <s v="Gitata"/>
    <s v="Gitata"/>
    <x v="8"/>
    <s v="Reach Out"/>
    <s v="Walk-in Counseling"/>
    <s v="AZUMI LABARI"/>
    <s v="27/03/2019"/>
    <n v="27"/>
    <x v="11"/>
    <x v="1"/>
    <d v="2019-03-27T00:00:00"/>
    <s v="NA/KA/GI/AZ/TA/07"/>
    <x v="0"/>
    <n v="19"/>
  </r>
  <r>
    <s v="Week 50"/>
    <s v="Northern"/>
    <s v="Nasarawa"/>
    <s v="Karu"/>
    <s v="Gitata"/>
    <s v="Gitata"/>
    <x v="8"/>
    <s v="Reach Out"/>
    <s v="Walk-in Counseling"/>
    <s v="HAPPINESS IYATO"/>
    <s v="27/03/2019"/>
    <n v="27"/>
    <x v="11"/>
    <x v="1"/>
    <d v="2019-03-27T00:00:00"/>
    <s v="NA/KA/GI/HA/GO/01"/>
    <x v="0"/>
    <n v="18"/>
  </r>
  <r>
    <s v="Week 50"/>
    <s v="Northern"/>
    <s v="Nasarawa"/>
    <s v="Karu"/>
    <s v="Gitata"/>
    <s v="Gitata"/>
    <x v="8"/>
    <s v="Reach Out"/>
    <s v="Walk-in Counseling"/>
    <s v="MERCY BALA"/>
    <s v="27/03/2019"/>
    <n v="27"/>
    <x v="11"/>
    <x v="1"/>
    <d v="2019-03-27T00:00:00"/>
    <s v="NA/KA/GI/ME/LY/06"/>
    <x v="0"/>
    <n v="19"/>
  </r>
  <r>
    <s v="Week 50"/>
    <s v="Northern"/>
    <s v="Nasarawa"/>
    <s v="Karu"/>
    <s v="Gitata"/>
    <s v="Gitata"/>
    <x v="8"/>
    <s v="Reach Out"/>
    <s v="Walk-in Counseling"/>
    <s v="AMANTA MAIKASUWA"/>
    <s v="27/03/2019"/>
    <n v="27"/>
    <x v="11"/>
    <x v="1"/>
    <d v="2019-03-27T00:00:00"/>
    <s v="NA/KA/GI/AM/LY/08"/>
    <x v="0"/>
    <n v="19"/>
  </r>
  <r>
    <s v="Week 50"/>
    <s v="Northern"/>
    <s v="Nasarawa"/>
    <s v="Karu"/>
    <s v="Gitata"/>
    <s v="Gitata"/>
    <x v="8"/>
    <s v="Reach Out"/>
    <s v="Walk-in Counseling"/>
    <s v="ELIZABETH DANLAMI"/>
    <s v="27/03/2019"/>
    <n v="27"/>
    <x v="11"/>
    <x v="1"/>
    <d v="2019-03-27T00:00:00"/>
    <s v="NA/KA/GI/EL/LA/03"/>
    <x v="0"/>
    <n v="18"/>
  </r>
  <r>
    <s v="Week 50"/>
    <s v="Northern"/>
    <s v="Nasarawa"/>
    <s v="Karu"/>
    <s v="Gitata"/>
    <s v="Gitata"/>
    <x v="8"/>
    <s v="Reach Out"/>
    <s v="Walk-in Counseling"/>
    <s v="ESTHER MOSES"/>
    <s v="27/03/2019"/>
    <n v="27"/>
    <x v="11"/>
    <x v="1"/>
    <d v="2019-03-27T00:00:00"/>
    <s v="NA/KA/GI/ES/LA/04"/>
    <x v="0"/>
    <n v="18"/>
  </r>
  <r>
    <s v="Week 50"/>
    <s v="Northern"/>
    <s v="Nasarawa"/>
    <s v="Karu"/>
    <s v="Gitata"/>
    <s v="Gitata"/>
    <x v="8"/>
    <s v="Reach Out"/>
    <s v="Walk-in Counseling"/>
    <s v="DORCAS KENETH"/>
    <s v="27/03/2019"/>
    <n v="27"/>
    <x v="11"/>
    <x v="1"/>
    <d v="2019-03-27T00:00:00"/>
    <s v="NA/KA/GI/DO/VI/03"/>
    <x v="0"/>
    <n v="18"/>
  </r>
  <r>
    <s v="Week 50"/>
    <s v="Northern"/>
    <s v="Nasarawa"/>
    <s v="Karu"/>
    <s v="Gitata"/>
    <s v="Gitata"/>
    <x v="8"/>
    <s v="Reach Out"/>
    <s v="Walk-in Counseling"/>
    <s v="ZARA'U ABUBAKAR"/>
    <s v="27/03/2019"/>
    <n v="27"/>
    <x v="11"/>
    <x v="1"/>
    <d v="2019-03-27T00:00:00"/>
    <s v="NA/KA/GI/ZA/HA/07"/>
    <x v="0"/>
    <n v="18"/>
  </r>
  <r>
    <s v="Week 50"/>
    <s v="Northern"/>
    <s v="Nasarawa"/>
    <s v="Karu"/>
    <s v="Gitata"/>
    <s v="Gitata"/>
    <x v="8"/>
    <s v="Reach Out"/>
    <s v="Walk-in Counseling"/>
    <s v="HAUWA'U MOHAMMED"/>
    <s v="27/03/2019"/>
    <n v="27"/>
    <x v="11"/>
    <x v="1"/>
    <d v="2019-03-27T00:00:00"/>
    <s v="NA/KA/GI/HA/MA/05"/>
    <x v="0"/>
    <n v="18"/>
  </r>
  <r>
    <s v="Week 50"/>
    <s v="Northern"/>
    <s v="Nasarawa"/>
    <s v="Karu"/>
    <s v="Gitata"/>
    <s v="Gitata"/>
    <x v="8"/>
    <s v="Reach Out"/>
    <s v="Walk-in Counseling"/>
    <s v="HANNAH IBRAHIM"/>
    <s v="27/03/2019"/>
    <n v="27"/>
    <x v="11"/>
    <x v="1"/>
    <d v="2019-03-27T00:00:00"/>
    <s v="NA/KA/GI/HA/GR/04"/>
    <x v="0"/>
    <n v="19"/>
  </r>
  <r>
    <s v="Week 50"/>
    <s v="Northern"/>
    <s v="Nasarawa"/>
    <s v="Karu"/>
    <s v="Gitata"/>
    <s v="Gitata"/>
    <x v="8"/>
    <s v="Reach Out"/>
    <s v="Walk-in Counseling"/>
    <s v="RUKAYYA SHAMSUDEEN"/>
    <s v="27/03/2019"/>
    <n v="27"/>
    <x v="11"/>
    <x v="1"/>
    <d v="2019-03-27T00:00:00"/>
    <s v="NA/KA/GI/RU/HA/01"/>
    <x v="0"/>
    <n v="18"/>
  </r>
  <r>
    <s v="Week 50"/>
    <s v="Northern"/>
    <s v="Nasarawa"/>
    <s v="Karu"/>
    <s v="Gitata"/>
    <s v="Gitata"/>
    <x v="8"/>
    <s v="Reach Out"/>
    <s v="Walk-in Counseling"/>
    <s v="BLESSING PHILIP "/>
    <s v="27/03/2019"/>
    <n v="27"/>
    <x v="11"/>
    <x v="1"/>
    <d v="2019-03-27T00:00:00"/>
    <s v="NA/KA/GI/BL/EL/05"/>
    <x v="0"/>
    <n v="19"/>
  </r>
  <r>
    <s v="Week 50"/>
    <s v="Northern"/>
    <s v="Nasarawa"/>
    <s v="Karu"/>
    <s v="Gitata"/>
    <s v="Gitata"/>
    <x v="8"/>
    <s v="Reach Out"/>
    <s v="Walk-in Counseling"/>
    <s v="JUMMAI JOHN"/>
    <s v="27/03/2019"/>
    <n v="27"/>
    <x v="11"/>
    <x v="1"/>
    <d v="2019-03-27T00:00:00"/>
    <s v="NA/KA/GI/JU/HA/07"/>
    <x v="0"/>
    <n v="19"/>
  </r>
  <r>
    <s v="Week 50"/>
    <s v="Northern"/>
    <s v="Nasarawa"/>
    <s v="Karu"/>
    <s v="Gitata"/>
    <s v="Gitata"/>
    <x v="8"/>
    <s v="Reach Out"/>
    <s v="Walk-in Counseling"/>
    <s v="UMMI DANTALA"/>
    <s v="27/03/2019"/>
    <n v="27"/>
    <x v="11"/>
    <x v="1"/>
    <d v="2019-03-27T00:00:00"/>
    <s v="NA/KA/GI/UM/PA/01"/>
    <x v="0"/>
    <n v="19"/>
  </r>
  <r>
    <s v="Week 50"/>
    <s v="Northern"/>
    <s v="Nasarawa"/>
    <s v="Karu"/>
    <s v="Gitata"/>
    <s v="Gitata"/>
    <x v="8"/>
    <s v="Reach Out"/>
    <s v="Walk-in Counseling"/>
    <s v="RUTH SOLOMON"/>
    <s v="27/03/2019"/>
    <n v="27"/>
    <x v="11"/>
    <x v="1"/>
    <d v="2019-03-27T00:00:00"/>
    <s v="NA/KA/GI/RU/NA/04"/>
    <x v="0"/>
    <n v="18"/>
  </r>
  <r>
    <s v="Week 50"/>
    <s v="Northern"/>
    <s v="Nasarawa"/>
    <s v="Karu"/>
    <s v="Gitata"/>
    <s v="Gitata"/>
    <x v="8"/>
    <s v="Reach Out"/>
    <s v="Walk-in Counseling"/>
    <s v="JENIFER ISTIFANUS"/>
    <s v="27/03/2019"/>
    <n v="27"/>
    <x v="11"/>
    <x v="1"/>
    <d v="2019-03-27T00:00:00"/>
    <s v="NA/KA/GI/JE/AZ/03"/>
    <x v="0"/>
    <n v="19"/>
  </r>
  <r>
    <s v="Week 50"/>
    <s v="Northern"/>
    <s v="Nasarawa"/>
    <s v="Karu"/>
    <s v="Gitata"/>
    <s v="Gitata"/>
    <x v="8"/>
    <s v="Reach Out"/>
    <s v="Walk-in Counseling"/>
    <s v="ESTHER DANIEL"/>
    <s v="27/03/2019"/>
    <n v="27"/>
    <x v="11"/>
    <x v="1"/>
    <d v="2019-03-27T00:00:00"/>
    <s v="NA/KA/GI/ES/VI/02"/>
    <x v="0"/>
    <n v="17"/>
  </r>
  <r>
    <s v="Week 50"/>
    <s v="Northern"/>
    <s v="Nasarawa"/>
    <s v="Karu"/>
    <s v="Gitata"/>
    <s v="Gitata"/>
    <x v="8"/>
    <s v="Reach Out"/>
    <s v="Walk-in Counseling"/>
    <s v="RABI IBRAHIM"/>
    <d v="2019-03-28T00:00:00"/>
    <n v="28"/>
    <x v="11"/>
    <x v="1"/>
    <d v="2019-03-28T00:00:00"/>
    <s v="NA/KA/GI/RA/KA/04"/>
    <x v="0"/>
    <n v="15"/>
  </r>
  <r>
    <s v="Week 50"/>
    <s v="Northern"/>
    <s v="Nasarawa"/>
    <s v="Karu"/>
    <s v="Gitata"/>
    <s v="Gitata"/>
    <x v="8"/>
    <s v="Reach Out"/>
    <s v="Walk-in Counseling"/>
    <s v="BLESSING YOHANNA"/>
    <d v="2019-03-28T00:00:00"/>
    <n v="28"/>
    <x v="11"/>
    <x v="1"/>
    <d v="2019-03-28T00:00:00"/>
    <s v="NA/KA/GI/BL/SA/03"/>
    <x v="0"/>
    <n v="19"/>
  </r>
  <r>
    <s v="Week 50"/>
    <s v="Northern"/>
    <s v="Nasarawa"/>
    <s v="Karu"/>
    <s v="Gitata"/>
    <s v="Gitata"/>
    <x v="8"/>
    <s v="Reach Out"/>
    <s v="Walk-in Counseling"/>
    <s v="RAHAB HASSAN"/>
    <d v="2019-03-28T00:00:00"/>
    <n v="28"/>
    <x v="11"/>
    <x v="1"/>
    <d v="2019-03-28T00:00:00"/>
    <s v="NA/KA/GI/RA/MA/06"/>
    <x v="0"/>
    <n v="19"/>
  </r>
  <r>
    <s v="Week 50"/>
    <s v="Northern"/>
    <s v="Nasarawa"/>
    <s v="Karu"/>
    <s v="Gitata"/>
    <s v="Gitata"/>
    <x v="8"/>
    <s v="Reach Out"/>
    <s v="Walk-in Counseling"/>
    <s v="PANDA PETER"/>
    <d v="2019-03-28T00:00:00"/>
    <n v="28"/>
    <x v="11"/>
    <x v="1"/>
    <d v="2019-03-28T00:00:00"/>
    <s v="NA/KA/GI/PA/ES/06"/>
    <x v="0"/>
    <n v="19"/>
  </r>
  <r>
    <s v="Week 50"/>
    <s v="Northern"/>
    <s v="Nasarawa"/>
    <s v="Karu"/>
    <s v="Gitata"/>
    <s v="Gitata"/>
    <x v="8"/>
    <s v="Reach Out"/>
    <s v="Walk-in Counseling"/>
    <s v="ESTHER DANLADI"/>
    <d v="2019-03-28T00:00:00"/>
    <n v="28"/>
    <x v="11"/>
    <x v="1"/>
    <d v="2019-03-28T00:00:00"/>
    <s v="NA/KA/GI/ES/LA/02"/>
    <x v="0"/>
    <n v="18"/>
  </r>
  <r>
    <s v="Week 50"/>
    <s v="Northern"/>
    <s v="Nasarawa"/>
    <s v="Karu"/>
    <s v="Gitata"/>
    <s v="Gitata"/>
    <x v="8"/>
    <s v="Reach Out"/>
    <s v="Walk-in Counseling"/>
    <s v="INASO MAIRIGA"/>
    <d v="2019-03-28T00:00:00"/>
    <n v="28"/>
    <x v="11"/>
    <x v="1"/>
    <d v="2019-03-28T00:00:00"/>
    <s v="NA/KA/GI/IN/JE/03"/>
    <x v="0"/>
    <n v="19"/>
  </r>
  <r>
    <s v="Week 50"/>
    <s v="Northern"/>
    <s v="Nasarawa"/>
    <s v="Karu"/>
    <s v="Gitata"/>
    <s v="Gitata"/>
    <x v="8"/>
    <s v="Reach Out"/>
    <s v="Walk-in Counseling"/>
    <s v="MIRACLE INUWA"/>
    <d v="2019-03-28T00:00:00"/>
    <n v="28"/>
    <x v="11"/>
    <x v="1"/>
    <d v="2019-03-28T00:00:00"/>
    <s v="NA/KA/GI/MI/ZI/03"/>
    <x v="0"/>
    <n v="18"/>
  </r>
  <r>
    <s v="Week 50"/>
    <s v="Northern"/>
    <s v="Nasarawa"/>
    <s v="Karu"/>
    <s v="Gitata"/>
    <s v="Gitata"/>
    <x v="8"/>
    <s v="Reach Out"/>
    <s v="Walk-in Counseling"/>
    <s v="PROMISE JOHN"/>
    <d v="2019-03-28T00:00:00"/>
    <n v="28"/>
    <x v="11"/>
    <x v="1"/>
    <d v="2019-03-28T00:00:00"/>
    <s v="NA/KA/GI/PR/CE/06"/>
    <x v="0"/>
    <n v="18"/>
  </r>
  <r>
    <s v="Week 50"/>
    <s v="Northern"/>
    <s v="Nasarawa"/>
    <s v="Karu"/>
    <s v="Gitata"/>
    <s v="Gitata"/>
    <x v="8"/>
    <s v="Reach Out"/>
    <s v="Walk-in Counseling"/>
    <s v="TABITHA TANIMU"/>
    <d v="2019-03-28T00:00:00"/>
    <n v="28"/>
    <x v="11"/>
    <x v="1"/>
    <d v="2019-03-28T00:00:00"/>
    <s v="NA/KA/GI/TA/MA/03"/>
    <x v="0"/>
    <n v="19"/>
  </r>
  <r>
    <s v="Week 50"/>
    <s v="Northern"/>
    <s v="Nasarawa"/>
    <s v="Karu"/>
    <s v="Gitata"/>
    <s v="Gitata"/>
    <x v="8"/>
    <s v="Reach Out"/>
    <s v="Walk-in Counseling"/>
    <s v="JOSEPHINE OJEH"/>
    <d v="2019-03-28T00:00:00"/>
    <n v="28"/>
    <x v="11"/>
    <x v="1"/>
    <d v="2019-03-28T00:00:00"/>
    <s v="NA/KA/GI/JO/SA/03"/>
    <x v="0"/>
    <n v="18"/>
  </r>
  <r>
    <s v="Week 50"/>
    <s v="Northern"/>
    <s v="Nasarawa"/>
    <s v="Karu"/>
    <s v="Gitata"/>
    <s v="Gitata"/>
    <x v="8"/>
    <s v="Reach Out"/>
    <s v="Walk-in Counseling"/>
    <s v="MOMMY DANTALA"/>
    <d v="2019-03-28T00:00:00"/>
    <n v="28"/>
    <x v="11"/>
    <x v="1"/>
    <d v="2019-03-28T00:00:00"/>
    <s v="NA/KA/GI/MO/AZ/07"/>
    <x v="0"/>
    <n v="19"/>
  </r>
  <r>
    <s v="Week 50"/>
    <s v="Northern"/>
    <s v="Nasarawa"/>
    <s v="Karu"/>
    <s v="Gitata"/>
    <s v="Gitata"/>
    <x v="8"/>
    <s v="Reach Out"/>
    <s v="Walk-in Counseling"/>
    <s v="ESTHER DANLAMI"/>
    <d v="2019-03-28T00:00:00"/>
    <n v="28"/>
    <x v="11"/>
    <x v="1"/>
    <d v="2019-03-28T00:00:00"/>
    <s v="NA/KA/GI/ES/AS/01"/>
    <x v="0"/>
    <n v="18"/>
  </r>
  <r>
    <s v="Week 50"/>
    <s v="Northern"/>
    <s v="Nasarawa"/>
    <s v="Karu"/>
    <s v="Gitata"/>
    <s v="Gitata"/>
    <x v="8"/>
    <s v="Reach Out"/>
    <s v="Walk-in Counseling"/>
    <s v="ALHERI AHMED"/>
    <d v="2019-03-28T00:00:00"/>
    <n v="28"/>
    <x v="11"/>
    <x v="1"/>
    <d v="2019-03-28T00:00:00"/>
    <s v="NA/KA/GI/AL/RO/04"/>
    <x v="0"/>
    <n v="19"/>
  </r>
  <r>
    <s v="Week 50"/>
    <s v="Northern"/>
    <s v="Nasarawa"/>
    <s v="Karu"/>
    <s v="Gitata"/>
    <s v="Gitata"/>
    <x v="8"/>
    <s v="Reach Out"/>
    <s v="Walk-in Counseling"/>
    <s v="GAMBO BALA"/>
    <d v="2019-03-28T00:00:00"/>
    <n v="28"/>
    <x v="11"/>
    <x v="1"/>
    <d v="2019-03-28T00:00:00"/>
    <s v="NA/KA/GI/GA/GI/01"/>
    <x v="0"/>
    <n v="18"/>
  </r>
  <r>
    <s v="Week 50"/>
    <s v="Northern"/>
    <s v="Nasarawa"/>
    <s v="Karu"/>
    <s v="Gitata"/>
    <s v="Gitata"/>
    <x v="8"/>
    <s v="Reach Out"/>
    <s v="Walk-in Counseling"/>
    <s v="GLORIA OGAM"/>
    <d v="2019-03-28T00:00:00"/>
    <n v="28"/>
    <x v="11"/>
    <x v="1"/>
    <d v="2019-03-28T00:00:00"/>
    <s v="NA/KA/GI/GL/FA/03"/>
    <x v="0"/>
    <n v="19"/>
  </r>
  <r>
    <s v="Week 50"/>
    <s v="Northern"/>
    <s v="Nasarawa"/>
    <s v="Karu"/>
    <s v="Gitata"/>
    <s v="Gitata"/>
    <x v="8"/>
    <s v="Reach Out"/>
    <s v="Walk-in Counseling"/>
    <s v="PATIENCE SAMUEL"/>
    <d v="2019-03-28T00:00:00"/>
    <n v="28"/>
    <x v="11"/>
    <x v="1"/>
    <d v="2019-03-28T00:00:00"/>
    <s v="NA/KA/GI/PA/KA/01"/>
    <x v="0"/>
    <n v="19"/>
  </r>
  <r>
    <s v="Week 50"/>
    <s v="Northern"/>
    <s v="Nasarawa"/>
    <s v="Karu"/>
    <s v="Gitata"/>
    <s v="Gitata"/>
    <x v="8"/>
    <s v="Reach Out"/>
    <s v="Walk-in Counseling"/>
    <s v="ZAINAB HARUNA"/>
    <d v="2019-03-28T00:00:00"/>
    <n v="28"/>
    <x v="11"/>
    <x v="1"/>
    <d v="2019-03-28T00:00:00"/>
    <s v="NA/KA/GI/ZA/AI/06"/>
    <x v="0"/>
    <n v="17"/>
  </r>
  <r>
    <s v="Week 50"/>
    <s v="Northern"/>
    <s v="Nasarawa"/>
    <s v="Karu"/>
    <s v="Gitata"/>
    <s v="Gitata"/>
    <x v="8"/>
    <s v="Reach Out"/>
    <s v="Walk-in Counseling"/>
    <s v="JUMMAI JERRY"/>
    <d v="2019-03-28T00:00:00"/>
    <n v="28"/>
    <x v="11"/>
    <x v="1"/>
    <d v="2019-03-28T00:00:00"/>
    <s v="NA/KA/GI/JU/ES/04"/>
    <x v="0"/>
    <n v="17"/>
  </r>
  <r>
    <s v="Week 50"/>
    <s v="Northern"/>
    <s v="Nasarawa"/>
    <s v="Karu"/>
    <s v="Gitata"/>
    <s v="Gitata"/>
    <x v="8"/>
    <s v="Reach Out"/>
    <s v="Walk-in Counseling"/>
    <s v="LINDA ALI"/>
    <d v="2019-03-28T00:00:00"/>
    <n v="28"/>
    <x v="11"/>
    <x v="1"/>
    <d v="2019-03-28T00:00:00"/>
    <s v="NA/KA/GI/LI/AS/08"/>
    <x v="0"/>
    <n v="18"/>
  </r>
  <r>
    <s v="Week 50"/>
    <s v="Northern"/>
    <s v="Nasarawa"/>
    <s v="Karu"/>
    <s v="Gitata"/>
    <s v="Gitata"/>
    <x v="8"/>
    <s v="Reach Out"/>
    <s v="Walk-in Counseling"/>
    <s v="JOSEPHINE THOMAS"/>
    <d v="2019-03-28T00:00:00"/>
    <n v="28"/>
    <x v="11"/>
    <x v="1"/>
    <d v="2019-03-28T00:00:00"/>
    <s v="NA/KA/GI/JO/JO/04"/>
    <x v="0"/>
    <n v="19"/>
  </r>
  <r>
    <s v="Week 50"/>
    <s v="Northern"/>
    <s v="Nasarawa"/>
    <s v="Karu"/>
    <s v="Gitata"/>
    <s v="Gitata"/>
    <x v="8"/>
    <s v="Reach Out"/>
    <s v="Walk-in Counseling"/>
    <s v="FARIDA YUNUSA"/>
    <d v="2019-03-28T00:00:00"/>
    <n v="28"/>
    <x v="11"/>
    <x v="1"/>
    <d v="2019-03-28T00:00:00"/>
    <s v="NA/KA/GI/FA/FA/05"/>
    <x v="0"/>
    <n v="19"/>
  </r>
  <r>
    <s v="Week 50"/>
    <s v="Northern"/>
    <s v="Nasarawa"/>
    <s v="Karu"/>
    <s v="Gitata"/>
    <s v="Gitata"/>
    <x v="8"/>
    <s v="Reach Out"/>
    <s v="Walk-in Counseling"/>
    <s v="COMFORT ADODO"/>
    <d v="2019-03-28T00:00:00"/>
    <n v="28"/>
    <x v="11"/>
    <x v="1"/>
    <d v="2019-03-28T00:00:00"/>
    <s v="NA/KA/GI/CO/LA/05"/>
    <x v="0"/>
    <n v="16"/>
  </r>
  <r>
    <s v="Week 50"/>
    <s v="Northern"/>
    <s v="Nasarawa"/>
    <s v="Karu"/>
    <s v="Gitata"/>
    <s v="Gitata"/>
    <x v="8"/>
    <s v="Reach Out"/>
    <s v="Walk-in Counseling"/>
    <s v="RAHAB SABO"/>
    <d v="2019-03-28T00:00:00"/>
    <n v="28"/>
    <x v="11"/>
    <x v="1"/>
    <d v="2019-03-28T00:00:00"/>
    <s v="NA/KA/GI/RA/SH/07"/>
    <x v="0"/>
    <n v="16"/>
  </r>
  <r>
    <s v="Week 50"/>
    <s v="Northern"/>
    <s v="Nasarawa"/>
    <s v="Karu"/>
    <s v="Gitata"/>
    <s v="Gitata"/>
    <x v="8"/>
    <s v="Reach Out"/>
    <s v="Walk-in Counseling"/>
    <s v="QUEEN JOHN"/>
    <d v="2019-03-28T00:00:00"/>
    <n v="28"/>
    <x v="11"/>
    <x v="1"/>
    <d v="2019-03-28T00:00:00"/>
    <s v="NA/KA/GI/QU/BI/01"/>
    <x v="0"/>
    <n v="16"/>
  </r>
  <r>
    <s v="Week 50"/>
    <s v="Northern"/>
    <s v="Nasarawa"/>
    <s v="Karu"/>
    <s v="Gitata"/>
    <s v="Gitata"/>
    <x v="8"/>
    <s v="Reach Out"/>
    <s v="Walk-in Counseling"/>
    <s v="ESTHER ALI"/>
    <d v="2019-03-28T00:00:00"/>
    <n v="28"/>
    <x v="11"/>
    <x v="1"/>
    <d v="2019-03-28T00:00:00"/>
    <s v="NA/KA/GI/ES/AS/08"/>
    <x v="0"/>
    <n v="16"/>
  </r>
  <r>
    <s v="Week 50"/>
    <s v="Northern"/>
    <s v="Nasarawa"/>
    <s v="Karu"/>
    <s v="Gitata"/>
    <s v="Gitata"/>
    <x v="8"/>
    <s v="Reach Out"/>
    <s v="Walk-in Counseling"/>
    <s v="MONICAH MAGAJI"/>
    <d v="2019-03-28T00:00:00"/>
    <n v="28"/>
    <x v="11"/>
    <x v="1"/>
    <d v="2019-03-28T00:00:00"/>
    <s v="NA/KA/GI/MO/PA/06"/>
    <x v="0"/>
    <n v="18"/>
  </r>
  <r>
    <s v="Week 50"/>
    <s v="Northern"/>
    <s v="Nasarawa"/>
    <s v="Karu"/>
    <s v="Gitata"/>
    <s v="Gitata"/>
    <x v="8"/>
    <s v="Reach Out"/>
    <s v="Walk-in Counseling"/>
    <s v="REBECCA DAVID"/>
    <d v="2019-03-28T00:00:00"/>
    <n v="28"/>
    <x v="11"/>
    <x v="1"/>
    <d v="2019-03-28T00:00:00"/>
    <s v="NA/KA/GI/RE/KA/02"/>
    <x v="0"/>
    <n v="19"/>
  </r>
  <r>
    <s v="Week 50"/>
    <s v="Northern"/>
    <s v="Nasarawa"/>
    <s v="Karu"/>
    <s v="Gitata"/>
    <s v="Gitata"/>
    <x v="8"/>
    <s v="Reach Out"/>
    <s v="Walk-in Counseling"/>
    <s v="HELEN DANLAMI"/>
    <d v="2019-03-28T00:00:00"/>
    <n v="28"/>
    <x v="11"/>
    <x v="1"/>
    <d v="2019-03-28T00:00:00"/>
    <s v="NA/KA/GI/HE/LA/03"/>
    <x v="0"/>
    <n v="16"/>
  </r>
  <r>
    <s v="Week 50"/>
    <s v="Northern"/>
    <s v="Nasarawa"/>
    <s v="Karu"/>
    <s v="Gitata"/>
    <s v="Gitata"/>
    <x v="8"/>
    <s v="Reach Out"/>
    <s v="Walk-in Counseling"/>
    <s v="DINATU SABO"/>
    <d v="2019-03-28T00:00:00"/>
    <n v="28"/>
    <x v="11"/>
    <x v="1"/>
    <d v="2019-03-28T00:00:00"/>
    <s v="NA/KA/GI/DI/SA/06"/>
    <x v="0"/>
    <n v="16"/>
  </r>
  <r>
    <s v="Week 50"/>
    <s v="Northern"/>
    <s v="Nasarawa"/>
    <s v="Karu"/>
    <s v="Gitata"/>
    <s v="Gitata"/>
    <x v="8"/>
    <s v="Reach Out"/>
    <s v="Walk-in Counseling"/>
    <s v="BLESSING MADAKI"/>
    <d v="2019-03-28T00:00:00"/>
    <n v="28"/>
    <x v="11"/>
    <x v="1"/>
    <d v="2019-03-28T00:00:00"/>
    <s v="NA/KA/GI/BL/RE/01"/>
    <x v="0"/>
    <n v="17"/>
  </r>
  <r>
    <s v="Week 50"/>
    <s v="Northern"/>
    <s v="Nasarawa"/>
    <s v="Karu"/>
    <s v="Gitata"/>
    <s v="Gitata"/>
    <x v="8"/>
    <s v="Reach Out"/>
    <s v="Walk-in Counseling"/>
    <s v="SADIYA IDRIS"/>
    <d v="2019-03-28T00:00:00"/>
    <n v="28"/>
    <x v="11"/>
    <x v="1"/>
    <d v="2019-03-28T00:00:00"/>
    <s v="NA/KA/GI/SA/HA/03"/>
    <x v="0"/>
    <n v="17"/>
  </r>
  <r>
    <s v="Week 50"/>
    <s v="Northern"/>
    <s v="Nasarawa"/>
    <s v="Karu"/>
    <s v="Gitata"/>
    <s v="Gitata"/>
    <x v="8"/>
    <s v="Reach Out"/>
    <s v="Walk-in Counseling"/>
    <s v="MOMMY AMOS"/>
    <d v="2019-03-28T00:00:00"/>
    <n v="28"/>
    <x v="11"/>
    <x v="1"/>
    <d v="2019-03-28T00:00:00"/>
    <s v="NA/KA/GI/MO/AK/03"/>
    <x v="0"/>
    <n v="19"/>
  </r>
  <r>
    <s v="Week 50"/>
    <s v="Northern"/>
    <s v="Nasarawa"/>
    <s v="Karu"/>
    <s v="Gitata"/>
    <s v="Gitata"/>
    <x v="8"/>
    <s v="Reach Out"/>
    <s v="Walk-in Counseling"/>
    <s v="LARABA JAMES"/>
    <d v="2019-03-28T00:00:00"/>
    <n v="28"/>
    <x v="11"/>
    <x v="1"/>
    <d v="2019-03-28T00:00:00"/>
    <s v="NA/KA/GI/LA/TA/09"/>
    <x v="0"/>
    <n v="17"/>
  </r>
  <r>
    <s v="Week 50"/>
    <s v="Northern"/>
    <s v="Nasarawa"/>
    <s v="Karu"/>
    <s v="Gitata"/>
    <s v="Gitata"/>
    <x v="8"/>
    <s v="Reach Out"/>
    <s v="Walk-in Counseling"/>
    <s v="RUTH DAVID"/>
    <d v="2019-03-28T00:00:00"/>
    <n v="28"/>
    <x v="11"/>
    <x v="1"/>
    <d v="2019-03-28T00:00:00"/>
    <s v="NA/KA/GI/RU/KA/05"/>
    <x v="0"/>
    <n v="18"/>
  </r>
  <r>
    <s v="Week 50"/>
    <s v="Northern"/>
    <s v="Nasarawa"/>
    <s v="Karu"/>
    <s v="Gitata"/>
    <s v="Gitata"/>
    <x v="8"/>
    <s v="Reach Out"/>
    <s v="Walk-in Counseling"/>
    <s v="MERCY ISA"/>
    <d v="2019-03-28T00:00:00"/>
    <n v="28"/>
    <x v="11"/>
    <x v="1"/>
    <d v="2019-03-28T00:00:00"/>
    <s v="NA/KA/GI/ME/RO/05"/>
    <x v="0"/>
    <n v="17"/>
  </r>
  <r>
    <s v="Week 50"/>
    <s v="Northern"/>
    <s v="Nasarawa"/>
    <s v="Karu"/>
    <s v="Gitata"/>
    <s v="Gitata"/>
    <x v="8"/>
    <s v="Reach Out"/>
    <s v="Walk-in Counseling"/>
    <s v="BLESSING JOHN"/>
    <d v="2019-03-28T00:00:00"/>
    <n v="28"/>
    <x v="11"/>
    <x v="1"/>
    <d v="2019-03-28T00:00:00"/>
    <s v="NA/KA/GI/BL/CE/06"/>
    <x v="0"/>
    <n v="19"/>
  </r>
  <r>
    <s v="Week 50"/>
    <s v="Northern"/>
    <s v="Nasarawa"/>
    <s v="Karu"/>
    <s v="Gitata"/>
    <s v="Gitata"/>
    <x v="8"/>
    <s v="Reach Out"/>
    <s v="Walk-in Counseling"/>
    <s v="AFINIKI MAIKASUWA"/>
    <d v="2019-03-28T00:00:00"/>
    <n v="28"/>
    <x v="11"/>
    <x v="1"/>
    <d v="2019-03-28T00:00:00"/>
    <s v="NA/KA/GI/AF/LA/04"/>
    <x v="0"/>
    <n v="18"/>
  </r>
  <r>
    <s v="Week 50"/>
    <s v="Northern"/>
    <s v="Nasarawa"/>
    <s v="Karu"/>
    <s v="Gitata"/>
    <s v="Gitata"/>
    <x v="8"/>
    <s v="Reach Out"/>
    <s v="Walk-in Counseling"/>
    <s v="HAPPY KPEDIYA"/>
    <d v="2019-03-28T00:00:00"/>
    <n v="28"/>
    <x v="11"/>
    <x v="1"/>
    <d v="2019-03-28T00:00:00"/>
    <s v="NA/KA/GI/HA/HA/02"/>
    <x v="0"/>
    <n v="16"/>
  </r>
  <r>
    <s v="Week 50"/>
    <s v="Northern"/>
    <s v="Nasarawa"/>
    <s v="Karu"/>
    <s v="Gitata"/>
    <s v="Gitata"/>
    <x v="8"/>
    <s v="Reach Out"/>
    <s v="Walk-in Counseling"/>
    <s v="VICTORIA AYEN"/>
    <d v="2019-03-28T00:00:00"/>
    <n v="28"/>
    <x v="11"/>
    <x v="1"/>
    <d v="2019-03-28T00:00:00"/>
    <s v="NA/KA/GI/VI/NA/04"/>
    <x v="0"/>
    <n v="18"/>
  </r>
  <r>
    <s v="Week 50"/>
    <s v="Northern"/>
    <s v="Nasarawa"/>
    <s v="Karu"/>
    <s v="Gitata"/>
    <s v="Gitata"/>
    <x v="8"/>
    <s v="Reach Out"/>
    <s v="Walk-in Counseling"/>
    <s v="NAVEH ALKALI"/>
    <d v="2019-03-28T00:00:00"/>
    <n v="28"/>
    <x v="11"/>
    <x v="1"/>
    <d v="2019-03-28T00:00:00"/>
    <s v="NA/KA/GI/NA/LY/03"/>
    <x v="0"/>
    <n v="17"/>
  </r>
  <r>
    <s v="Week 50"/>
    <s v="Northern"/>
    <s v="Nasarawa"/>
    <s v="Karu"/>
    <s v="Gitata"/>
    <s v="Gitata"/>
    <x v="8"/>
    <s v="Reach Out"/>
    <s v="Walk-in Counseling"/>
    <s v="JUSTINA YAKUBU"/>
    <d v="2019-03-28T00:00:00"/>
    <n v="28"/>
    <x v="11"/>
    <x v="1"/>
    <d v="2019-03-28T00:00:00"/>
    <s v="NA/KA/GI/JU/NA/04"/>
    <x v="0"/>
    <n v="16"/>
  </r>
  <r>
    <s v="Week 50"/>
    <s v="Northern"/>
    <s v="Nasarawa"/>
    <s v="Karu"/>
    <s v="Gitata"/>
    <s v="Gitata"/>
    <x v="8"/>
    <s v="Reach Out"/>
    <s v="Walk-in Counseling"/>
    <s v="HELEN DANLADI"/>
    <d v="2019-03-28T00:00:00"/>
    <n v="28"/>
    <x v="11"/>
    <x v="1"/>
    <d v="2019-03-28T00:00:00"/>
    <s v="NA/KA/GI/HE/HA/07"/>
    <x v="0"/>
    <n v="19"/>
  </r>
  <r>
    <s v="Week 50"/>
    <s v="Northern"/>
    <s v="Nasarawa"/>
    <s v="Karu"/>
    <s v="Gitata"/>
    <s v="Gitata"/>
    <x v="8"/>
    <s v="Reach Out"/>
    <s v="Walk-in Counseling"/>
    <s v="KAUNA RABO"/>
    <d v="2019-03-28T00:00:00"/>
    <n v="28"/>
    <x v="11"/>
    <x v="1"/>
    <d v="2019-03-28T00:00:00"/>
    <s v="NA/KA/GI/KA/LA/01"/>
    <x v="0"/>
    <n v="19"/>
  </r>
  <r>
    <s v="Week 50"/>
    <s v="Northern"/>
    <s v="Nasarawa"/>
    <s v="Karu"/>
    <s v="Gitata"/>
    <s v="Gitata"/>
    <x v="8"/>
    <s v="Reach Out"/>
    <s v="Walk-in Counseling"/>
    <s v="LADI SHAGARI"/>
    <d v="2019-03-28T00:00:00"/>
    <n v="28"/>
    <x v="11"/>
    <x v="1"/>
    <d v="2019-03-28T00:00:00"/>
    <s v="NA/KA/GI/LA/JU/04"/>
    <x v="0"/>
    <n v="19"/>
  </r>
  <r>
    <s v="Week 50"/>
    <s v="Northern"/>
    <s v="Nasarawa"/>
    <s v="Karu"/>
    <s v="Gitata"/>
    <s v="Gitata"/>
    <x v="8"/>
    <s v="Reach Out"/>
    <s v="Walk-in Counseling"/>
    <s v="LAMI DOGARA"/>
    <d v="2019-03-28T00:00:00"/>
    <n v="28"/>
    <x v="11"/>
    <x v="1"/>
    <d v="2019-03-28T00:00:00"/>
    <s v="NA/KA/GI/LA/AN/06"/>
    <x v="0"/>
    <n v="18"/>
  </r>
  <r>
    <s v="Week 50"/>
    <s v="Northern"/>
    <s v="Nasarawa"/>
    <s v="Karu"/>
    <s v="Gitata"/>
    <s v="Gitata"/>
    <x v="8"/>
    <s v="Reach Out"/>
    <s v="Walk-in Counseling"/>
    <s v="SARAH GABRIEL"/>
    <d v="2019-03-28T00:00:00"/>
    <n v="28"/>
    <x v="11"/>
    <x v="1"/>
    <d v="2019-03-28T00:00:00"/>
    <s v="NA/KA/GI/SA/TA/04"/>
    <x v="0"/>
    <n v="18"/>
  </r>
  <r>
    <s v="Week 50"/>
    <s v="Northern"/>
    <s v="Nasarawa"/>
    <s v="Karu"/>
    <s v="Gitata"/>
    <s v="Gitata"/>
    <x v="8"/>
    <s v="Reach Out"/>
    <s v="Walk-in Counseling"/>
    <s v="PRISCILLA SAMUEL"/>
    <d v="2019-03-28T00:00:00"/>
    <n v="28"/>
    <x v="11"/>
    <x v="1"/>
    <d v="2019-03-28T00:00:00"/>
    <s v="NA/KA/GI/PR/JU/07"/>
    <x v="0"/>
    <n v="19"/>
  </r>
  <r>
    <s v="Week 50"/>
    <s v="Northern"/>
    <s v="Nasarawa"/>
    <s v="Karu"/>
    <s v="Karu"/>
    <s v="Mararaba Gurku"/>
    <x v="1"/>
    <s v="Cluster +"/>
    <s v="Walk-in Counseling"/>
    <s v="CLEARITY AHON"/>
    <d v="2019-03-28T00:00:00"/>
    <n v="28"/>
    <x v="11"/>
    <x v="1"/>
    <d v="2019-03-28T00:00:00"/>
    <s v="NA/KA/MA/CL/BL/01"/>
    <x v="0"/>
    <n v="18"/>
  </r>
  <r>
    <s v="Week 50"/>
    <s v="Northern"/>
    <s v="Nasarawa"/>
    <s v="Karu"/>
    <s v="Karu"/>
    <s v="Mararaba Gurku"/>
    <x v="1"/>
    <s v="Cluster +"/>
    <s v="Walk-in Counseling"/>
    <s v="MURJANATU MAMMAN"/>
    <d v="2019-03-28T00:00:00"/>
    <n v="28"/>
    <x v="11"/>
    <x v="1"/>
    <d v="2019-03-28T00:00:00"/>
    <s v="NA/KA/MA/MU/KA/06"/>
    <x v="0"/>
    <n v="18"/>
  </r>
  <r>
    <s v="Week 50"/>
    <s v="Northern"/>
    <s v="Nasarawa"/>
    <s v="Karu"/>
    <s v="Karu"/>
    <s v="Mararaba Gurku"/>
    <x v="1"/>
    <s v="Cluster +"/>
    <s v="Walk-in Counseling"/>
    <s v="KHADIJAT MOHAMMED"/>
    <d v="2019-03-28T00:00:00"/>
    <n v="28"/>
    <x v="11"/>
    <x v="1"/>
    <d v="2019-03-28T00:00:00"/>
    <s v="NA/KA/MA/KH/AM/01"/>
    <x v="0"/>
    <n v="19"/>
  </r>
  <r>
    <s v="Week 50"/>
    <s v="Northern"/>
    <s v="Nasarawa"/>
    <s v="Karu"/>
    <s v="Karu"/>
    <s v="Mararaba Gurku"/>
    <x v="1"/>
    <s v="Cluster +"/>
    <s v="Walk-in Counseling"/>
    <s v="JUMMAI SULEIMAN"/>
    <d v="2019-03-28T00:00:00"/>
    <n v="28"/>
    <x v="11"/>
    <x v="1"/>
    <d v="2019-03-28T00:00:00"/>
    <s v="NA/KA/MA/JU/HA/04"/>
    <x v="0"/>
    <n v="19"/>
  </r>
  <r>
    <s v="Week 50"/>
    <s v="Northern"/>
    <s v="Nasarawa"/>
    <s v="Karu"/>
    <s v="Karu"/>
    <s v="Mararaba Gurku"/>
    <x v="1"/>
    <s v="Cluster +"/>
    <s v="Walk-in Counseling"/>
    <s v="UMMI YARO"/>
    <d v="2019-03-28T00:00:00"/>
    <n v="28"/>
    <x v="11"/>
    <x v="1"/>
    <d v="2019-03-28T00:00:00"/>
    <s v="NA/KA/MA/UM/TA/05"/>
    <x v="0"/>
    <n v="19"/>
  </r>
  <r>
    <s v="Week 50"/>
    <s v="Northern"/>
    <s v="Nasarawa"/>
    <s v="Karu"/>
    <s v="Karu"/>
    <s v="Mararaba Gurku"/>
    <x v="1"/>
    <s v="Cluster +"/>
    <s v="Walk-in Counseling"/>
    <s v="NURATU BUHARI"/>
    <d v="2019-03-28T00:00:00"/>
    <n v="28"/>
    <x v="11"/>
    <x v="1"/>
    <d v="2019-03-28T00:00:00"/>
    <s v="NA/KA/MA/NU/SA/01"/>
    <x v="0"/>
    <n v="18"/>
  </r>
  <r>
    <s v="Week 50"/>
    <s v="Northern"/>
    <s v="Nasarawa"/>
    <s v="Karu"/>
    <s v="Karu"/>
    <s v="Mararaba Gurku"/>
    <x v="1"/>
    <s v="Cluster +"/>
    <s v="Walk-in Counseling"/>
    <s v="AMINA BALARABE"/>
    <d v="2019-03-28T00:00:00"/>
    <n v="28"/>
    <x v="11"/>
    <x v="1"/>
    <d v="2019-03-28T00:00:00"/>
    <s v="NA/KA/MA/AM/AI/08"/>
    <x v="0"/>
    <n v="19"/>
  </r>
  <r>
    <s v="Week 50"/>
    <s v="Northern"/>
    <s v="Nasarawa"/>
    <s v="Karu"/>
    <s v="Karu"/>
    <s v="Mararaba Gurku"/>
    <x v="1"/>
    <s v="Cluster +"/>
    <s v="Walk-in Counseling"/>
    <s v="RABI ADAMU"/>
    <d v="2019-03-28T00:00:00"/>
    <n v="28"/>
    <x v="11"/>
    <x v="1"/>
    <d v="2019-03-28T00:00:00"/>
    <s v="NA/KA/MA/RA/MU/02"/>
    <x v="0"/>
    <n v="18"/>
  </r>
  <r>
    <s v="Week 50"/>
    <s v="Northern"/>
    <s v="Nasarawa"/>
    <s v="Karu"/>
    <s v="Karu"/>
    <s v="Mararaba Gurku"/>
    <x v="1"/>
    <s v="Cluster +"/>
    <s v="Walk-in Counseling"/>
    <s v="MARYAM NASIR"/>
    <d v="2019-03-28T00:00:00"/>
    <n v="28"/>
    <x v="11"/>
    <x v="1"/>
    <d v="2019-03-28T00:00:00"/>
    <s v="NA/KA/MA/MA/KH/09"/>
    <x v="0"/>
    <n v="18"/>
  </r>
  <r>
    <s v="Week 50"/>
    <s v="Northern"/>
    <s v="Nasarawa"/>
    <s v="Karu"/>
    <s v="Karu"/>
    <s v="Mararaba Gurku"/>
    <x v="1"/>
    <s v="Cluster +"/>
    <s v="Walk-in Counseling"/>
    <s v="TALATU ABOKI"/>
    <d v="2019-03-29T00:00:00"/>
    <n v="29"/>
    <x v="11"/>
    <x v="1"/>
    <d v="2019-03-29T00:00:00"/>
    <s v="NA/KA/MA/TA/JA/02"/>
    <x v="0"/>
    <n v="18"/>
  </r>
  <r>
    <s v="Week 50"/>
    <s v="Northern"/>
    <s v="Nasarawa"/>
    <s v="Karu"/>
    <s v="Karu"/>
    <s v="Mararaba Gurku"/>
    <x v="1"/>
    <s v="Cluster +"/>
    <s v="Walk-in Counseling"/>
    <s v="HAFSAT SALISU"/>
    <d v="2019-03-29T00:00:00"/>
    <n v="29"/>
    <x v="11"/>
    <x v="1"/>
    <d v="2019-03-29T00:00:00"/>
    <s v="NA/KA/MA/HA/AS/04"/>
    <x v="0"/>
    <n v="18"/>
  </r>
  <r>
    <s v="Week 50"/>
    <s v="Northern"/>
    <s v="Nasarawa"/>
    <s v="Karu"/>
    <s v="Karu"/>
    <s v="Mararaba Gurku"/>
    <x v="1"/>
    <s v="Cluster +"/>
    <s v="Walk-in Counseling"/>
    <s v="HAUWAU MUHAMMED"/>
    <d v="2019-03-29T00:00:00"/>
    <n v="29"/>
    <x v="11"/>
    <x v="1"/>
    <d v="2019-03-29T00:00:00"/>
    <s v="NA/KA/MA/HA/HA/03"/>
    <x v="0"/>
    <n v="19"/>
  </r>
  <r>
    <s v="Week 50"/>
    <s v="Northern"/>
    <s v="Nasarawa"/>
    <s v="Karu"/>
    <s v="Karu"/>
    <s v="Mararaba Gurku"/>
    <x v="1"/>
    <s v="Cluster +"/>
    <s v="Walk-in Counseling"/>
    <s v="DORCAS DAVOU"/>
    <d v="2019-03-29T00:00:00"/>
    <n v="29"/>
    <x v="11"/>
    <x v="1"/>
    <d v="2019-03-29T00:00:00"/>
    <s v="NA/KA/MA/DO/SA/02"/>
    <x v="0"/>
    <n v="18"/>
  </r>
  <r>
    <s v="Week 50"/>
    <s v="Northern"/>
    <s v="Nasarawa"/>
    <s v="Karu"/>
    <s v="Karu"/>
    <s v="Mararaba Gurku"/>
    <x v="1"/>
    <s v="Cluster +"/>
    <s v="Walk-in Counseling"/>
    <s v="FARIDA NURA"/>
    <d v="2019-03-29T00:00:00"/>
    <n v="29"/>
    <x v="11"/>
    <x v="1"/>
    <d v="2019-03-29T00:00:00"/>
    <s v="NA/KA/MA/FA/KA/02"/>
    <x v="0"/>
    <n v="19"/>
  </r>
  <r>
    <s v="Week 50"/>
    <s v="Northern"/>
    <s v="Nasarawa"/>
    <s v="Karu"/>
    <s v="Karu"/>
    <s v="Mararaba Gurku"/>
    <x v="1"/>
    <s v="Cluster +"/>
    <s v="Walk-in Counseling"/>
    <s v="NAOMI JUTH"/>
    <d v="2019-03-29T00:00:00"/>
    <n v="29"/>
    <x v="11"/>
    <x v="1"/>
    <d v="2019-03-29T00:00:00"/>
    <s v="NA/KA/MA/NA/KA/03"/>
    <x v="0"/>
    <n v="19"/>
  </r>
  <r>
    <s v="Week 50"/>
    <s v="Northern"/>
    <s v="Nasarawa"/>
    <s v="Karu"/>
    <s v="Karu"/>
    <s v="Mararaba Gurku"/>
    <x v="1"/>
    <s v="Cluster +"/>
    <s v="Walk-in Counseling"/>
    <s v="RAMATU LAWAL"/>
    <d v="2019-03-29T00:00:00"/>
    <n v="29"/>
    <x v="11"/>
    <x v="1"/>
    <d v="2019-03-29T00:00:00"/>
    <s v="NA/KA/MA/RA/TA/07"/>
    <x v="0"/>
    <n v="18"/>
  </r>
  <r>
    <s v="Week 50"/>
    <s v="Northern"/>
    <s v="Nasarawa"/>
    <s v="Karu"/>
    <s v="Karu"/>
    <s v="Mararaba Gurku"/>
    <x v="1"/>
    <s v="Cluster +"/>
    <s v="Walk-in Counseling"/>
    <s v="ZAINAB BASHIR"/>
    <d v="2019-03-29T00:00:00"/>
    <n v="29"/>
    <x v="11"/>
    <x v="1"/>
    <d v="2019-03-29T00:00:00"/>
    <s v="NA/KA/MA/ZA/KH/02"/>
    <x v="0"/>
    <n v="18"/>
  </r>
  <r>
    <s v="Week 50"/>
    <s v="Northern"/>
    <s v="Nasarawa"/>
    <s v="Karu"/>
    <s v="Karu"/>
    <s v="Mararaba Gurku"/>
    <x v="1"/>
    <s v="Cluster +"/>
    <s v="Walk-in Counseling"/>
    <s v="MADINA IBRAHIM"/>
    <d v="2019-03-29T00:00:00"/>
    <n v="29"/>
    <x v="11"/>
    <x v="1"/>
    <d v="2019-03-29T00:00:00"/>
    <s v="NA/KA/MA/MA/HA/06"/>
    <x v="0"/>
    <n v="19"/>
  </r>
  <r>
    <s v="Week 50"/>
    <s v="Northern"/>
    <s v="Nasarawa"/>
    <s v="Karu"/>
    <s v="Karu"/>
    <s v="Angwan Tiv"/>
    <x v="0"/>
    <s v="Cluster"/>
    <s v="Walk-in Counseling"/>
    <s v="CATHERINE PIUS"/>
    <d v="2019-03-30T00:00:00"/>
    <n v="30"/>
    <x v="11"/>
    <x v="1"/>
    <d v="2019-03-30T00:00:00"/>
    <s v="NA/KA/NK/CA/TA/03"/>
    <x v="0"/>
    <n v="18"/>
  </r>
  <r>
    <s v="Week 51"/>
    <s v="Northern"/>
    <s v="Nasarawa"/>
    <s v="Karu"/>
    <s v="Karu"/>
    <s v="Mararaba Gurku"/>
    <x v="1"/>
    <s v="Cluster +"/>
    <s v="Walk-in Counseling"/>
    <s v="RAKIYA MOHAMMED"/>
    <d v="2019-04-03T00:00:00"/>
    <n v="3"/>
    <x v="0"/>
    <x v="1"/>
    <d v="2019-04-03T00:00:00"/>
    <s v="NA/KA/MA/RA/AI/05"/>
    <x v="0"/>
    <n v="19"/>
  </r>
  <r>
    <s v="Week 51"/>
    <s v="Northern"/>
    <s v="Nasarawa"/>
    <s v="Karu"/>
    <s v="Karu"/>
    <s v="Mararaba Gurku"/>
    <x v="1"/>
    <s v="Cluster +"/>
    <s v="Walk-in Counseling"/>
    <s v="MARY MICHEAL"/>
    <d v="2019-04-03T00:00:00"/>
    <n v="3"/>
    <x v="0"/>
    <x v="1"/>
    <d v="2019-04-03T00:00:00"/>
    <s v="NA/KA/MA/MA/EN/03"/>
    <x v="0"/>
    <n v="19"/>
  </r>
  <r>
    <s v="Week 51"/>
    <s v="Northern"/>
    <s v="Nasarawa"/>
    <s v="Karu"/>
    <s v="Karu"/>
    <s v="Mararaba Gurku"/>
    <x v="1"/>
    <s v="Cluster +"/>
    <s v="Matasa Matan Arewa"/>
    <s v="HABIBA MUHAMMAD"/>
    <d v="2019-04-04T00:00:00"/>
    <n v="4"/>
    <x v="0"/>
    <x v="1"/>
    <d v="2019-04-04T00:00:00"/>
    <s v="NA/KA/MA/HA/HA/02"/>
    <x v="2"/>
    <n v="18"/>
  </r>
  <r>
    <s v="Week 51"/>
    <s v="Northern"/>
    <s v="Nasarawa"/>
    <s v="Karu"/>
    <s v="Karu"/>
    <s v="Mararaba Gurku"/>
    <x v="1"/>
    <s v="Cluster +"/>
    <s v="Matasa Matan Arewa"/>
    <s v="MARY DANIEL"/>
    <d v="2019-04-04T00:00:00"/>
    <n v="4"/>
    <x v="0"/>
    <x v="1"/>
    <d v="2019-04-04T00:00:00"/>
    <s v="NA/KA/MA/MA/GR/08"/>
    <x v="2"/>
    <n v="19"/>
  </r>
  <r>
    <s v="Week 51"/>
    <s v="Northern"/>
    <s v="Nasarawa"/>
    <s v="Karu"/>
    <s v="Karu"/>
    <s v="Mararaba Gurku"/>
    <x v="1"/>
    <s v="Cluster +"/>
    <s v="Matasa Matan Arewa"/>
    <s v="BINTA ADA"/>
    <d v="2019-04-04T00:00:00"/>
    <n v="4"/>
    <x v="0"/>
    <x v="1"/>
    <d v="2019-04-04T00:00:00"/>
    <s v="NA/KA/MA/BI/MA/05"/>
    <x v="2"/>
    <n v="19"/>
  </r>
  <r>
    <s v="Week 51"/>
    <s v="Northern"/>
    <s v="Nasarawa"/>
    <s v="Karu"/>
    <s v="Karu"/>
    <s v="Mararaba Gurku"/>
    <x v="1"/>
    <s v="Cluster +"/>
    <s v="Matasa Matan Arewa"/>
    <s v="KHADIJA MUHAMMAD"/>
    <d v="2019-04-04T00:00:00"/>
    <n v="4"/>
    <x v="0"/>
    <x v="1"/>
    <d v="2019-04-04T00:00:00"/>
    <s v="NA/KA/MA/KH/HA/01"/>
    <x v="2"/>
    <n v="19"/>
  </r>
  <r>
    <s v="Week 51"/>
    <s v="Northern"/>
    <s v="Nasarawa"/>
    <s v="Karu"/>
    <s v="Karu"/>
    <s v="Mararaba Gurku"/>
    <x v="1"/>
    <s v="Cluster +"/>
    <s v="Matasa Matan Arewa"/>
    <s v="RASHIDA SALIHU"/>
    <d v="2019-04-04T00:00:00"/>
    <n v="4"/>
    <x v="0"/>
    <x v="1"/>
    <d v="2019-04-04T00:00:00"/>
    <s v="NA/KA/MA/RA/HA/03"/>
    <x v="2"/>
    <n v="19"/>
  </r>
  <r>
    <s v="Week 51"/>
    <s v="Northern"/>
    <s v="Nasarawa"/>
    <s v="Karu"/>
    <s v="Karu"/>
    <s v="Mararaba Gurku"/>
    <x v="1"/>
    <s v="Cluster +"/>
    <s v="Matasa Matan Arewa"/>
    <s v="ZUWAIRA ADAMU"/>
    <d v="2019-04-04T00:00:00"/>
    <n v="4"/>
    <x v="0"/>
    <x v="1"/>
    <d v="2019-04-04T00:00:00"/>
    <s v="NA/KA/MA/ZU/AD/01"/>
    <x v="2"/>
    <n v="19"/>
  </r>
  <r>
    <s v="Week 51"/>
    <s v="Northern"/>
    <s v="Nasarawa"/>
    <s v="Karu"/>
    <s v="Karu"/>
    <s v="Mararaba Gurku"/>
    <x v="1"/>
    <s v="Cluster +"/>
    <s v="Matasa Matan Arewa"/>
    <s v="HAUWA'U IDRIS"/>
    <d v="2019-04-04T00:00:00"/>
    <n v="4"/>
    <x v="0"/>
    <x v="1"/>
    <d v="2019-04-04T00:00:00"/>
    <s v="NA/KA/MA/HA/AM/01"/>
    <x v="2"/>
    <n v="19"/>
  </r>
  <r>
    <s v="Week 51"/>
    <s v="Northern"/>
    <s v="Nasarawa"/>
    <s v="Karu"/>
    <s v="Karu"/>
    <s v="Mararaba Gurku"/>
    <x v="1"/>
    <s v="Cluster +"/>
    <s v="Matasa Matan Arewa"/>
    <s v="HABIBA ABUBAKAR"/>
    <d v="2019-04-04T00:00:00"/>
    <n v="4"/>
    <x v="0"/>
    <x v="1"/>
    <d v="2019-04-04T00:00:00"/>
    <s v="NA/KA/MA/HA/ZU/03"/>
    <x v="2"/>
    <n v="19"/>
  </r>
  <r>
    <s v="Week 51"/>
    <s v="Northern"/>
    <s v="Nasarawa"/>
    <s v="Karu"/>
    <s v="Karu"/>
    <s v="Mararaba Gurku"/>
    <x v="1"/>
    <s v="Cluster +"/>
    <s v="Matasa Matan Arewa"/>
    <s v="MURJANATU IDRIS"/>
    <d v="2019-04-04T00:00:00"/>
    <n v="4"/>
    <x v="0"/>
    <x v="1"/>
    <d v="2019-04-04T00:00:00"/>
    <s v="NA/KA/MA/MU/AM/02"/>
    <x v="2"/>
    <n v="15"/>
  </r>
  <r>
    <s v="Week 51"/>
    <s v="Northern"/>
    <s v="Nasarawa"/>
    <s v="Karu"/>
    <s v="Karu"/>
    <s v="Mararaba Gurku"/>
    <x v="1"/>
    <s v="Cluster +"/>
    <s v="Matasa Matan Arewa"/>
    <s v="SHAMSIYA YUSUF"/>
    <d v="2019-04-04T00:00:00"/>
    <n v="4"/>
    <x v="0"/>
    <x v="1"/>
    <d v="2019-04-04T00:00:00"/>
    <s v="NA/KA/MA/SH/HA/01"/>
    <x v="2"/>
    <n v="19"/>
  </r>
  <r>
    <s v="Week 51"/>
    <s v="Northern"/>
    <s v="Nasarawa"/>
    <s v="Karu"/>
    <s v="Karu"/>
    <s v="Mararaba Gurku"/>
    <x v="1"/>
    <s v="Cluster +"/>
    <s v="Matasa Matan Arewa"/>
    <s v="BALKISU ABDULLAHI"/>
    <d v="2019-04-04T00:00:00"/>
    <n v="4"/>
    <x v="0"/>
    <x v="1"/>
    <d v="2019-04-04T00:00:00"/>
    <s v="NA/KA/MA/BA/MA/04"/>
    <x v="2"/>
    <n v="19"/>
  </r>
  <r>
    <s v="Week 51"/>
    <s v="Northern"/>
    <s v="Nasarawa"/>
    <s v="Karu"/>
    <s v="Karu"/>
    <s v="Mararaba Gurku"/>
    <x v="1"/>
    <s v="Cluster +"/>
    <s v="Matasa Matan Arewa"/>
    <s v="IKILIMA HALIRU"/>
    <d v="2019-04-04T00:00:00"/>
    <n v="4"/>
    <x v="0"/>
    <x v="1"/>
    <d v="2019-04-04T00:00:00"/>
    <s v="NA/KA/MA/IK/SA/01"/>
    <x v="2"/>
    <n v="19"/>
  </r>
  <r>
    <s v="Week 51"/>
    <s v="Northern"/>
    <s v="Nasarawa"/>
    <s v="Karu"/>
    <s v="Karu"/>
    <s v="Mararaba Gurku"/>
    <x v="1"/>
    <s v="Cluster +"/>
    <s v="Matasa Matan Arewa"/>
    <s v="SALIMA UMAR"/>
    <d v="2019-04-04T00:00:00"/>
    <n v="5"/>
    <x v="0"/>
    <x v="1"/>
    <d v="2019-04-05T00:00:00"/>
    <s v="NA/KA/MA/SA/AI/03"/>
    <x v="2"/>
    <n v="18"/>
  </r>
  <r>
    <s v="Week 51"/>
    <s v="Northern"/>
    <s v="Nasarawa"/>
    <s v="Karu"/>
    <s v="Karu"/>
    <s v="Mararaba Gurku"/>
    <x v="1"/>
    <s v="Cluster +"/>
    <s v="Matasa Matan Arewa"/>
    <s v="HADIZA USMAN"/>
    <d v="2019-04-04T00:00:00"/>
    <n v="5"/>
    <x v="0"/>
    <x v="1"/>
    <d v="2019-04-05T00:00:00"/>
    <s v="NA/KA/MA/HA/AI/01"/>
    <x v="2"/>
    <n v="19"/>
  </r>
  <r>
    <s v="Week 51"/>
    <s v="Northern"/>
    <s v="Nasarawa"/>
    <s v="Karu"/>
    <s v="Karu"/>
    <s v="Mararaba Gurku"/>
    <x v="1"/>
    <s v="Cluster +"/>
    <s v="Matasa Matan Arewa"/>
    <s v="FAUZIYA SANI"/>
    <d v="2019-04-04T00:00:00"/>
    <n v="5"/>
    <x v="0"/>
    <x v="1"/>
    <d v="2019-04-05T00:00:00"/>
    <s v="NA/KA/MA/FA/A0/01"/>
    <x v="2"/>
    <e v="#N/A"/>
  </r>
  <r>
    <s v="Week 51"/>
    <s v="Northern"/>
    <s v="Nasarawa"/>
    <s v="Karu"/>
    <s v="Karu"/>
    <s v="Mararaba Gurku"/>
    <x v="1"/>
    <s v="Cluster +"/>
    <s v="Matasa Matan Arewa"/>
    <s v="JAMILA KHALID"/>
    <d v="2019-04-04T00:00:00"/>
    <n v="5"/>
    <x v="0"/>
    <x v="1"/>
    <d v="2019-04-05T00:00:00"/>
    <s v="NA/KA/MA/JA/AM/03"/>
    <x v="2"/>
    <n v="19"/>
  </r>
  <r>
    <s v="Week 51"/>
    <s v="Northern"/>
    <s v="Nasarawa"/>
    <s v="Karu"/>
    <s v="Karu"/>
    <s v="Mararaba Gurku"/>
    <x v="1"/>
    <s v="Cluster +"/>
    <s v="Matasa Matan Arewa"/>
    <s v="NKERUKA JECINTA OGBU"/>
    <d v="2019-04-04T00:00:00"/>
    <n v="5"/>
    <x v="0"/>
    <x v="1"/>
    <d v="2019-04-05T00:00:00"/>
    <s v="NA/KA/MA/NK/GR/03"/>
    <x v="2"/>
    <n v="19"/>
  </r>
  <r>
    <s v="Week 51"/>
    <s v="Northern"/>
    <s v="Nasarawa"/>
    <s v="Karu"/>
    <s v="Karu"/>
    <s v="Mararaba Gurku"/>
    <x v="1"/>
    <s v="Cluster +"/>
    <s v="Matasa Matan Arewa"/>
    <s v="FAVOUR SAMUEL"/>
    <d v="2019-04-04T00:00:00"/>
    <n v="5"/>
    <x v="0"/>
    <x v="1"/>
    <d v="2019-04-05T00:00:00"/>
    <s v="NA/KA/MA/FA/NA/01"/>
    <x v="2"/>
    <n v="18"/>
  </r>
  <r>
    <s v="Week 51"/>
    <s v="Northern"/>
    <s v="Nasarawa"/>
    <s v="Karu"/>
    <s v="Karu"/>
    <s v="Mararaba Gurku"/>
    <x v="9"/>
    <s v="Cluster +"/>
    <s v="Matasa Matan Arewa"/>
    <s v="MARYAM SAMUEL"/>
    <d v="2019-04-04T00:00:00"/>
    <n v="5"/>
    <x v="0"/>
    <x v="1"/>
    <d v="2019-04-05T00:00:00"/>
    <s v="NA/KA/MA/MA/NA/02"/>
    <x v="2"/>
    <n v="18"/>
  </r>
  <r>
    <s v="Week 51"/>
    <s v="Northern"/>
    <s v="Nasarawa"/>
    <s v="Karu"/>
    <s v="Karu"/>
    <s v="Mararaba Gurku"/>
    <x v="1"/>
    <s v="Cluster +"/>
    <s v="Matasa Matan Arewa"/>
    <s v="SADIYA SANUSI"/>
    <d v="2019-04-04T00:00:00"/>
    <n v="5"/>
    <x v="0"/>
    <x v="1"/>
    <d v="2019-04-05T00:00:00"/>
    <s v="NA/KA/MA/SA/BA/05"/>
    <x v="2"/>
    <n v="16"/>
  </r>
  <r>
    <s v="Week 51"/>
    <s v="Northern"/>
    <s v="Nasarawa"/>
    <s v="Karu"/>
    <s v="Karu"/>
    <s v="Mararaba Gurku"/>
    <x v="1"/>
    <s v="Cluster +"/>
    <s v="Matasa Matan Arewa"/>
    <s v="BLESSING JOSEPH"/>
    <d v="2019-04-04T00:00:00"/>
    <n v="5"/>
    <x v="0"/>
    <x v="1"/>
    <d v="2019-04-05T00:00:00"/>
    <s v="NA/KA/MA/BL/JO/02"/>
    <x v="2"/>
    <n v="19"/>
  </r>
  <r>
    <s v="Week 51"/>
    <s v="Northern"/>
    <s v="Nasarawa"/>
    <s v="Karu"/>
    <s v="Karu"/>
    <s v="Mararaba Gurku"/>
    <x v="1"/>
    <s v="Cluster +"/>
    <s v="Matasa Matan Arewa"/>
    <s v="ROSE ANTHONY"/>
    <d v="2019-04-04T00:00:00"/>
    <n v="5"/>
    <x v="0"/>
    <x v="1"/>
    <d v="2019-04-05T00:00:00"/>
    <s v="NA/KA/MA/RO/MA/07"/>
    <x v="2"/>
    <n v="19"/>
  </r>
  <r>
    <s v="Week 51"/>
    <s v="Northern"/>
    <s v="Nasarawa"/>
    <s v="Karu"/>
    <s v="Karu"/>
    <s v="Mararaba Gurku"/>
    <x v="1"/>
    <s v="Cluster +"/>
    <s v="Matasa Matan Arewa"/>
    <s v="AWAZI ANTHONY"/>
    <d v="2019-04-04T00:00:00"/>
    <n v="5"/>
    <x v="0"/>
    <x v="1"/>
    <d v="2019-04-05T00:00:00"/>
    <s v="NA/KA/MA/AW/RO/01"/>
    <x v="2"/>
    <n v="18"/>
  </r>
  <r>
    <s v="Week 51"/>
    <s v="Northern"/>
    <s v="Nasarawa"/>
    <s v="Karu"/>
    <s v="Karu"/>
    <s v="Mararaba Gurku"/>
    <x v="1"/>
    <s v="Cluster +"/>
    <s v="Matasa Matan Arewa"/>
    <s v="TAMAR A. ISHAYA"/>
    <d v="2019-04-04T00:00:00"/>
    <n v="5"/>
    <x v="0"/>
    <x v="1"/>
    <d v="2019-04-05T00:00:00"/>
    <s v="NA/KA/MA/TA/RA/02"/>
    <x v="2"/>
    <n v="19"/>
  </r>
  <r>
    <s v="Week 52"/>
    <s v="Northern"/>
    <s v="Nasarawa"/>
    <s v="Karu"/>
    <s v="Karu"/>
    <s v="Mararaba Gurku"/>
    <x v="1"/>
    <s v="Cluster +"/>
    <s v="Walk-in Counseling"/>
    <s v="BLESSING ANDREW"/>
    <d v="2019-08-04T00:00:00"/>
    <n v="8"/>
    <x v="0"/>
    <x v="1"/>
    <d v="2019-04-08T00:00:00"/>
    <s v="NA/KA/MA/BL/JA/06"/>
    <x v="0"/>
    <m/>
  </r>
  <r>
    <s v="Week 52"/>
    <s v="Northern"/>
    <s v="Nasarawa"/>
    <s v="Karu"/>
    <s v="Karu"/>
    <s v="Mararaba Gurku"/>
    <x v="1"/>
    <s v="Cluster +"/>
    <s v="Walk-in Counseling"/>
    <s v="IMMACULATE OKHAI"/>
    <d v="2019-08-04T00:00:00"/>
    <n v="8"/>
    <x v="0"/>
    <x v="1"/>
    <d v="2019-04-08T00:00:00"/>
    <s v="NA/KA/MA/IM/GL/08"/>
    <x v="0"/>
    <m/>
  </r>
  <r>
    <s v="Week 52"/>
    <s v="Northern"/>
    <s v="Nasarawa"/>
    <s v="Karu"/>
    <s v="Karu"/>
    <s v="Mararaba Gurku"/>
    <x v="1"/>
    <s v="Cluster +"/>
    <s v="Walk-in Counseling"/>
    <s v="ZUWAIRA ILIYASU"/>
    <d v="2019-09-04T00:00:00"/>
    <n v="9"/>
    <x v="0"/>
    <x v="1"/>
    <d v="2019-04-09T00:00:00"/>
    <s v="NA/KA/MA/ZU/AI/02"/>
    <x v="0"/>
    <m/>
  </r>
  <r>
    <s v="Week 52"/>
    <s v="Northern"/>
    <s v="Nasarawa"/>
    <s v="Karu"/>
    <s v="Karu"/>
    <s v="Mararaba Gurku"/>
    <x v="1"/>
    <s v="Cluster +"/>
    <s v="Walk-in Counseling"/>
    <s v="MASA'UDU KABIRU"/>
    <d v="2019-09-04T00:00:00"/>
    <n v="9"/>
    <x v="0"/>
    <x v="1"/>
    <d v="2019-04-09T00:00:00"/>
    <s v="NA/KA/MA/MA/AI/08"/>
    <x v="0"/>
    <m/>
  </r>
  <r>
    <s v="Week 52"/>
    <s v="Northern"/>
    <s v="Nasarawa"/>
    <s v="Karu"/>
    <s v="Karu"/>
    <s v="Mararaba Gurku"/>
    <x v="1"/>
    <s v="Cluster +"/>
    <s v="Matasa Matan Arewa"/>
    <s v="HAFSAT ALIYU"/>
    <d v="2019-09-04T00:00:00"/>
    <n v="9"/>
    <x v="0"/>
    <x v="1"/>
    <d v="2019-04-09T00:00:00"/>
    <s v="NA/KA/MA/HA/SA/02"/>
    <x v="2"/>
    <m/>
  </r>
  <r>
    <s v="Week 52"/>
    <s v="Northern"/>
    <s v="Nasarawa"/>
    <s v="Karu"/>
    <s v="Karu"/>
    <s v="Mararaba Gurku"/>
    <x v="1"/>
    <s v="Cluster +"/>
    <s v="Matasa Matan Arewa"/>
    <s v="RAMLATU ADAM"/>
    <d v="2019-09-04T00:00:00"/>
    <n v="9"/>
    <x v="0"/>
    <x v="1"/>
    <d v="2019-04-09T00:00:00"/>
    <s v="NA/KA/MA/RA/AI/03"/>
    <x v="2"/>
    <m/>
  </r>
  <r>
    <s v="Week 52"/>
    <s v="Northern"/>
    <s v="Nasarawa"/>
    <s v="Karu"/>
    <s v="Karu"/>
    <s v="Mararaba Gurku"/>
    <x v="1"/>
    <s v="Cluster +"/>
    <s v="Matasa Matan Arewa"/>
    <s v="MAIMUNA YAHAI"/>
    <d v="2019-09-04T00:00:00"/>
    <n v="9"/>
    <x v="0"/>
    <x v="1"/>
    <d v="2019-04-09T00:00:00"/>
    <s v="NA/KA/MA/MA/AM/02"/>
    <x v="2"/>
    <m/>
  </r>
  <r>
    <s v="Week 52"/>
    <s v="Northern"/>
    <s v="Nasarawa"/>
    <s v="Karu"/>
    <s v="Karu"/>
    <s v="Mararaba Gurku"/>
    <x v="1"/>
    <s v="Cluster +"/>
    <s v="Matasa Matan Arewa"/>
    <s v="AISHA IBRAHIM"/>
    <d v="2019-09-04T00:00:00"/>
    <n v="9"/>
    <x v="0"/>
    <x v="1"/>
    <d v="2019-04-09T00:00:00"/>
    <s v="NA/KA/MA/AI/SA/01"/>
    <x v="2"/>
    <m/>
  </r>
  <r>
    <s v="Week 52"/>
    <s v="Northern"/>
    <s v="Nasarawa"/>
    <s v="Karu"/>
    <s v="Karu"/>
    <s v="Mararaba Gurku"/>
    <x v="1"/>
    <s v="Cluster +"/>
    <s v="Matasa Matan Arewa"/>
    <s v="LUBABATU SAMIR"/>
    <d v="2019-09-04T00:00:00"/>
    <n v="9"/>
    <x v="0"/>
    <x v="1"/>
    <d v="2019-04-09T00:00:00"/>
    <s v="NA/KA/MA/LU/AI/03"/>
    <x v="2"/>
    <m/>
  </r>
  <r>
    <s v="Week 52"/>
    <s v="Northern"/>
    <s v="Nasarawa"/>
    <s v="Karu"/>
    <s v="Karu"/>
    <s v="Mararaba Gurku"/>
    <x v="1"/>
    <s v="Cluster +"/>
    <s v="Matasa Matan Arewa"/>
    <s v="NA'OMI SAMUEL"/>
    <d v="2019-09-04T00:00:00"/>
    <n v="9"/>
    <x v="0"/>
    <x v="1"/>
    <d v="2019-04-09T00:00:00"/>
    <s v="NA/KA/MA/NA/BE/02"/>
    <x v="2"/>
    <m/>
  </r>
  <r>
    <s v="Week 52"/>
    <s v="Northern"/>
    <s v="Nasarawa"/>
    <s v="Karu"/>
    <s v="Karu"/>
    <s v="Mararaba Gurku"/>
    <x v="1"/>
    <s v="Cluster +"/>
    <s v="Matasa Matan Arewa"/>
    <s v="HAFSAT JIBRILA"/>
    <d v="2019-09-04T00:00:00"/>
    <n v="9"/>
    <x v="0"/>
    <x v="1"/>
    <d v="2019-04-09T00:00:00"/>
    <s v="NA/KA/MA/HA/AI/03"/>
    <x v="2"/>
    <m/>
  </r>
  <r>
    <s v="Week 52"/>
    <s v="Northern"/>
    <s v="Nasarawa"/>
    <s v="Karu"/>
    <s v="Karu"/>
    <s v="Mararaba Gurku"/>
    <x v="1"/>
    <s v="Cluster +"/>
    <s v="Matasa Matan Arewa"/>
    <s v="AISHA ABDULHAMID"/>
    <d v="2019-09-04T00:00:00"/>
    <n v="9"/>
    <x v="0"/>
    <x v="1"/>
    <d v="2019-04-09T00:00:00"/>
    <s v="NA/KA/MA/AI/MA/05"/>
    <x v="2"/>
    <m/>
  </r>
  <r>
    <s v="Week 52"/>
    <s v="Northern"/>
    <s v="Nasarawa"/>
    <s v="Karu"/>
    <s v="Karu"/>
    <s v="Mararaba Gurku"/>
    <x v="1"/>
    <s v="Cluster +"/>
    <s v="Matasa Matan Arewa"/>
    <s v="IYAMI IBRAHIM"/>
    <d v="2019-09-04T00:00:00"/>
    <n v="9"/>
    <x v="0"/>
    <x v="1"/>
    <d v="2019-04-09T00:00:00"/>
    <s v="NA/KA/MA/IY/AI/04"/>
    <x v="2"/>
    <m/>
  </r>
  <r>
    <s v="Week 52"/>
    <s v="Northern"/>
    <s v="Nasarawa"/>
    <s v="Karu"/>
    <s v="Karu"/>
    <s v="Mararaba Gurku"/>
    <x v="1"/>
    <s v="Cluster +"/>
    <s v="Matasa Matan Arewa"/>
    <s v="HAUWA ADAMU"/>
    <d v="2019-09-04T00:00:00"/>
    <n v="9"/>
    <x v="0"/>
    <x v="1"/>
    <d v="2019-04-09T00:00:00"/>
    <s v="NA/KA/MA/HA/MA/03"/>
    <x v="2"/>
    <m/>
  </r>
  <r>
    <s v="Week 52"/>
    <s v="Northern"/>
    <s v="Nasarawa"/>
    <s v="Karu"/>
    <s v="Karu"/>
    <s v="Mararaba Gurku"/>
    <x v="1"/>
    <s v="Cluster +"/>
    <s v="Matasa Matan Arewa"/>
    <s v="ALIYA  RABI'U"/>
    <d v="2019-09-04T00:00:00"/>
    <n v="9"/>
    <x v="0"/>
    <x v="1"/>
    <d v="2019-04-09T00:00:00"/>
    <s v="NA/KA/MA/AL/MA/01"/>
    <x v="2"/>
    <m/>
  </r>
  <r>
    <s v="Week 52"/>
    <s v="Northern"/>
    <s v="Nasarawa"/>
    <s v="Karu"/>
    <s v="Karu"/>
    <s v="Mararaba Gurku"/>
    <x v="1"/>
    <s v="Cluster +"/>
    <s v="Walk-in Counseling"/>
    <s v="BENEDICTED COSMOS"/>
    <d v="2019-10-04T00:00:00"/>
    <n v="10"/>
    <x v="0"/>
    <x v="1"/>
    <d v="2019-04-10T00:00:00"/>
    <s v="NA/KA/MA/BE/TH/01"/>
    <x v="0"/>
    <m/>
  </r>
  <r>
    <s v="Week 52"/>
    <s v="Northern"/>
    <s v="Nasarawa"/>
    <s v="Karu"/>
    <s v="Karu"/>
    <s v="Mararaba Gurku"/>
    <x v="1"/>
    <s v="Cluster +"/>
    <s v="Walk-in Counseling"/>
    <s v="MARY MOWANG"/>
    <d v="2019-12-04T00:00:00"/>
    <n v="12"/>
    <x v="0"/>
    <x v="1"/>
    <d v="2019-04-12T00:00:00"/>
    <s v="NA/KA/MA/MA/MA/05"/>
    <x v="0"/>
    <m/>
  </r>
  <r>
    <s v="Week 52"/>
    <s v="Northern"/>
    <s v="Nasarawa"/>
    <s v="Karu"/>
    <s v="Karu"/>
    <s v="Mararaba Gurku"/>
    <x v="1"/>
    <s v="Cluster +"/>
    <s v="Walk-in Counseling"/>
    <s v="PRECIOUS DAVID"/>
    <d v="2019-12-04T00:00:00"/>
    <n v="12"/>
    <x v="0"/>
    <x v="1"/>
    <d v="2019-04-12T00:00:00"/>
    <s v="NA/KA/MA/PR/EL/01"/>
    <x v="0"/>
    <m/>
  </r>
  <r>
    <s v="Week 53"/>
    <s v="Northern"/>
    <s v="Nasarawa"/>
    <s v="Karu"/>
    <s v="Karu"/>
    <s v="Mararaba Gurku"/>
    <x v="1"/>
    <s v="Cluster +"/>
    <s v="Walk-in Counseling"/>
    <s v="SEKINAT JIBRIN"/>
    <s v="15/04/2019"/>
    <n v="15"/>
    <x v="0"/>
    <x v="1"/>
    <d v="2019-04-15T00:00:00"/>
    <s v="NA/KA/MA/SE/OJ/02"/>
    <x v="0"/>
    <m/>
  </r>
  <r>
    <s v="Week 53"/>
    <s v="Northern"/>
    <s v="Nasarawa"/>
    <s v="Karu"/>
    <s v="Karu"/>
    <s v="Mararaba Gurku"/>
    <x v="1"/>
    <s v="Cluster +"/>
    <s v="Matasa Matan Arewa"/>
    <s v="RABI ISIYAKA"/>
    <s v="15/04/2019"/>
    <n v="15"/>
    <x v="0"/>
    <x v="1"/>
    <d v="2019-04-15T00:00:00"/>
    <s v="NA/KA/MA/RA/RI/02"/>
    <x v="2"/>
    <m/>
  </r>
  <r>
    <s v="Week 53"/>
    <s v="Northern"/>
    <s v="Nasarawa"/>
    <s v="Karu"/>
    <s v="Karu"/>
    <s v="Mararaba Gurku"/>
    <x v="1"/>
    <s v="Cluster +"/>
    <s v="Matasa Matan Arewa"/>
    <s v="RASHIDA SALEH"/>
    <s v="15/04/2019"/>
    <n v="15"/>
    <x v="0"/>
    <x v="1"/>
    <d v="2019-04-15T00:00:00"/>
    <s v="NA/KA/MA/RA/FA/03"/>
    <x v="2"/>
    <m/>
  </r>
  <r>
    <s v="Week 53"/>
    <s v="Northern"/>
    <s v="Nasarawa"/>
    <s v="Karu"/>
    <s v="Karu"/>
    <s v="Mararaba Gurku"/>
    <x v="1"/>
    <s v="Cluster +"/>
    <s v="Matasa Matan Arewa"/>
    <s v="FIDDAUSI HARUNA"/>
    <s v="15/04/2019"/>
    <n v="15"/>
    <x v="0"/>
    <x v="1"/>
    <d v="2019-04-15T00:00:00"/>
    <s v="NA/KA/MA/FI/SA/02"/>
    <x v="2"/>
    <m/>
  </r>
  <r>
    <s v="Week 53"/>
    <s v="Northern"/>
    <s v="Nasarawa"/>
    <s v="Karu"/>
    <s v="Karu"/>
    <s v="Mararaba Gurku"/>
    <x v="1"/>
    <s v="Cluster +"/>
    <s v="Matasa Matan Arewa"/>
    <s v="KHADIJA MUSA"/>
    <s v="15/04/2019"/>
    <n v="15"/>
    <x v="0"/>
    <x v="1"/>
    <d v="2019-04-15T00:00:00"/>
    <s v="NA/KA/MA/KH/RA/05"/>
    <x v="2"/>
    <m/>
  </r>
  <r>
    <s v="Week 53"/>
    <s v="Northern"/>
    <s v="Nasarawa"/>
    <s v="Karu"/>
    <s v="Karu"/>
    <s v="Mararaba Gurku"/>
    <x v="1"/>
    <s v="Cluster +"/>
    <s v="Matasa Matan Arewa"/>
    <s v="SAKINA HARUNA"/>
    <s v="15/04/2019"/>
    <n v="15"/>
    <x v="0"/>
    <x v="1"/>
    <d v="2019-04-15T00:00:00"/>
    <s v="NA/KA/MA/SA/SA/02"/>
    <x v="2"/>
    <m/>
  </r>
  <r>
    <s v="Week 53"/>
    <s v="Northern"/>
    <s v="Nasarawa"/>
    <s v="Karu"/>
    <s v="Karu"/>
    <s v="Mararaba Gurku"/>
    <x v="1"/>
    <s v="Cluster +"/>
    <s v="Matasa Matan Arewa"/>
    <s v="BADIATU MUNKAILA"/>
    <s v="15/04/2019"/>
    <n v="15"/>
    <x v="0"/>
    <x v="1"/>
    <d v="2019-04-15T00:00:00"/>
    <s v="NA/KA/MA/BA/AI/02"/>
    <x v="2"/>
    <m/>
  </r>
  <r>
    <s v="Week 53"/>
    <s v="Northern"/>
    <s v="Nasarawa"/>
    <s v="Karu"/>
    <s v="Karu"/>
    <s v="Mararaba Gurku"/>
    <x v="1"/>
    <s v="Cluster +"/>
    <s v="Matasa Matan Arewa"/>
    <s v="RACHEAL AGBAGI"/>
    <s v="15/04/2019"/>
    <n v="15"/>
    <x v="0"/>
    <x v="1"/>
    <d v="2019-04-15T00:00:00"/>
    <s v="NA/KA/MA/RA/JO/02"/>
    <x v="2"/>
    <m/>
  </r>
  <r>
    <s v="Week 53"/>
    <s v="Northern"/>
    <s v="Nasarawa"/>
    <s v="Karu"/>
    <s v="Karu"/>
    <s v="Mararaba Gurku"/>
    <x v="1"/>
    <s v="Cluster +"/>
    <s v="Matasa Matan Arewa"/>
    <s v="HABIBA MUSTAPHA"/>
    <s v="15/04/2019"/>
    <n v="15"/>
    <x v="0"/>
    <x v="1"/>
    <d v="2019-04-15T00:00:00"/>
    <s v="NA/KA/MA/HA/HA/03"/>
    <x v="2"/>
    <m/>
  </r>
  <r>
    <s v="Week 53"/>
    <s v="Northern"/>
    <s v="Nasarawa"/>
    <s v="Karu"/>
    <s v="Karu"/>
    <s v="Mararaba Gurku"/>
    <x v="1"/>
    <s v="Cluster +"/>
    <s v="Matasa Matan Arewa"/>
    <s v="KHADIJA MUHAMMAD"/>
    <s v="16/04/2019"/>
    <n v="16"/>
    <x v="0"/>
    <x v="1"/>
    <d v="2019-04-16T00:00:00"/>
    <s v="NA/KA/MA/KH/MA/04"/>
    <x v="2"/>
    <m/>
  </r>
  <r>
    <s v="Week 53"/>
    <s v="Northern"/>
    <s v="Nasarawa"/>
    <s v="Karu"/>
    <s v="Karu"/>
    <s v="Mararaba Gurku"/>
    <x v="1"/>
    <s v="Cluster +"/>
    <s v="Matasa Matan Arewa"/>
    <s v="MAIMUNA AHMAD"/>
    <s v="16/04/2019"/>
    <n v="16"/>
    <x v="0"/>
    <x v="1"/>
    <d v="2019-04-16T00:00:00"/>
    <s v="NA/KA/MA/MA/KH/02"/>
    <x v="2"/>
    <m/>
  </r>
  <r>
    <s v="Week 53"/>
    <s v="Northern"/>
    <s v="Nasarawa"/>
    <s v="Karu"/>
    <s v="Karu"/>
    <s v="Mararaba Gurku"/>
    <x v="1"/>
    <s v="Cluster +"/>
    <s v="Matasa Matan Arewa"/>
    <s v="ASIYA MUSA"/>
    <s v="16/04/2019"/>
    <n v="16"/>
    <x v="0"/>
    <x v="1"/>
    <d v="2019-04-16T00:00:00"/>
    <s v="NA/KA/MA/AS/BA/04"/>
    <x v="2"/>
    <m/>
  </r>
  <r>
    <s v="Week 53"/>
    <s v="Northern"/>
    <s v="Nasarawa"/>
    <s v="Karu"/>
    <s v="Karu"/>
    <s v="Mararaba Gurku"/>
    <x v="1"/>
    <s v="Cluster +"/>
    <s v="Matasa Matan Arewa"/>
    <s v="MARYAM SHEHU"/>
    <s v="16/04/2019"/>
    <n v="16"/>
    <x v="0"/>
    <x v="1"/>
    <d v="2019-04-16T00:00:00"/>
    <s v="NA/KA/MA/MA/MU/02"/>
    <x v="2"/>
    <m/>
  </r>
  <r>
    <s v="Week 53"/>
    <s v="Northern"/>
    <s v="Nasarawa"/>
    <s v="Karu"/>
    <s v="Karu"/>
    <s v="Mararaba Gurku"/>
    <x v="1"/>
    <s v="Cluster +"/>
    <s v="Matasa Matan Arewa"/>
    <s v="MARYAM MUSA"/>
    <s v="16/04/2019"/>
    <n v="16"/>
    <x v="0"/>
    <x v="1"/>
    <d v="2019-04-16T00:00:00"/>
    <s v="NA/KA/MA/MA/AI/04"/>
    <x v="2"/>
    <m/>
  </r>
  <r>
    <s v="Week 53"/>
    <s v="Northern"/>
    <s v="Nasarawa"/>
    <s v="Karu"/>
    <s v="Karu"/>
    <s v="Mararaba Gurku"/>
    <x v="1"/>
    <s v="Cluster +"/>
    <s v="Matasa Matan Arewa"/>
    <s v="BASMA MUSA"/>
    <s v="16/04/2019"/>
    <n v="16"/>
    <x v="0"/>
    <x v="1"/>
    <d v="2019-04-16T00:00:00"/>
    <s v="NA/KA/MA/BA/AI/04"/>
    <x v="2"/>
    <m/>
  </r>
  <r>
    <s v="Week 53"/>
    <s v="Northern"/>
    <s v="Nasarawa"/>
    <s v="Karu"/>
    <s v="Karu"/>
    <s v="Mararaba Gurku"/>
    <x v="1"/>
    <s v="Cluster +"/>
    <s v="Matasa Matan Arewa"/>
    <s v="BALKISU HARUNA"/>
    <s v="16/04/2019"/>
    <n v="16"/>
    <x v="0"/>
    <x v="1"/>
    <d v="2019-04-16T00:00:00"/>
    <s v="NA/KA/MA/BA/JU/03"/>
    <x v="2"/>
    <m/>
  </r>
  <r>
    <s v="Week 53"/>
    <s v="Northern"/>
    <s v="Nasarawa"/>
    <s v="Karu"/>
    <s v="Karu"/>
    <s v="Mararaba Gurku"/>
    <x v="1"/>
    <s v="Cluster +"/>
    <s v="Matasa Matan Arewa"/>
    <s v="JAMILA MUSA"/>
    <s v="16/04/2019"/>
    <n v="16"/>
    <x v="0"/>
    <x v="1"/>
    <d v="2019-04-16T00:00:00"/>
    <s v="NA/KA/MA/JA/AI/04"/>
    <x v="2"/>
    <m/>
  </r>
  <r>
    <s v="Week 53"/>
    <s v="Northern"/>
    <s v="Nasarawa"/>
    <s v="Karu"/>
    <s v="Karu"/>
    <s v="Mararaba Gurku"/>
    <x v="1"/>
    <s v="Cluster +"/>
    <s v="Matasa Matan Arewa"/>
    <s v="JUMMAI ISIYA"/>
    <s v="16/04/2019"/>
    <n v="16"/>
    <x v="0"/>
    <x v="1"/>
    <d v="2019-04-16T00:00:00"/>
    <s v="NA/KA/MA/JU/BA/03"/>
    <x v="2"/>
    <m/>
  </r>
  <r>
    <s v="Week 53"/>
    <s v="Northern"/>
    <s v="Nasarawa"/>
    <s v="Karu"/>
    <s v="Karu"/>
    <s v="Mararaba Gurku"/>
    <x v="1"/>
    <s v="Cluster +"/>
    <s v="Matasa Matan Arewa"/>
    <s v="HAFSA SHEHU"/>
    <s v="16/04/2019"/>
    <n v="16"/>
    <x v="0"/>
    <x v="1"/>
    <d v="2019-04-16T00:00:00"/>
    <s v="NA/KA/MA/HA/JA/02"/>
    <x v="2"/>
    <m/>
  </r>
  <r>
    <s v="Week 53"/>
    <s v="Northern"/>
    <s v="Nasarawa"/>
    <s v="Karu"/>
    <s v="Karu"/>
    <s v="Mararaba Gurku"/>
    <x v="1"/>
    <s v="Cluster +"/>
    <s v="Matasa Matan Arewa"/>
    <s v="REBECCA ADAMS"/>
    <s v="17/04/2019"/>
    <n v="17"/>
    <x v="0"/>
    <x v="1"/>
    <d v="2019-04-17T00:00:00"/>
    <s v="NA/KA/MA/RE/ES/02"/>
    <x v="0"/>
    <m/>
  </r>
  <r>
    <s v="Week 53"/>
    <s v="Northern"/>
    <s v="Nasarawa"/>
    <s v="Karu"/>
    <s v="Karu"/>
    <s v="Mararaba Gurku"/>
    <x v="1"/>
    <s v="Cluster +"/>
    <s v="Matasa Matan Arewa"/>
    <s v=" FATIMA MOHAMMED"/>
    <s v="17/04/2019"/>
    <n v="17"/>
    <x v="0"/>
    <x v="1"/>
    <d v="2019-04-17T00:00:00"/>
    <s v="NA/KA/MA/FA/HA/02"/>
    <x v="2"/>
    <m/>
  </r>
  <r>
    <s v="Week 53"/>
    <s v="Northern"/>
    <s v="Nasarawa"/>
    <s v="Karu"/>
    <s v="Karu"/>
    <s v="Mararaba Gurku"/>
    <x v="1"/>
    <s v="Cluster +"/>
    <s v="Matasa Matan Arewa"/>
    <s v="NADIYA MOHAMMAD"/>
    <s v="17/04/2019"/>
    <n v="17"/>
    <x v="0"/>
    <x v="1"/>
    <d v="2019-04-17T00:00:00"/>
    <s v="NA/KA/MA/NA/HA/02"/>
    <x v="2"/>
    <m/>
  </r>
  <r>
    <s v="Week 53"/>
    <s v="Northern"/>
    <s v="Nasarawa"/>
    <s v="Karu"/>
    <s v="Karu"/>
    <s v="Mararaba Gurku"/>
    <x v="1"/>
    <s v="Cluster +"/>
    <s v="Matasa Matan Arewa"/>
    <s v="FATIMA ADAM"/>
    <s v="17/04/2019"/>
    <n v="17"/>
    <x v="0"/>
    <x v="1"/>
    <d v="2019-04-17T00:00:00"/>
    <s v="NA/KA/MA/FA/NA/06"/>
    <x v="2"/>
    <m/>
  </r>
  <r>
    <s v="Week 53"/>
    <s v="Northern"/>
    <s v="Nasarawa"/>
    <s v="Karu"/>
    <s v="Karu"/>
    <s v="Mararaba Gurku"/>
    <x v="1"/>
    <s v="Cluster +"/>
    <s v="Matasa Matan Arewa"/>
    <s v="SHAMSIYA SALISU"/>
    <s v="17/04/2019"/>
    <n v="17"/>
    <x v="0"/>
    <x v="1"/>
    <d v="2019-04-17T00:00:00"/>
    <s v="NA/KA/MA/SH/HA/01"/>
    <x v="2"/>
    <m/>
  </r>
  <r>
    <s v="Week 53"/>
    <s v="Northern"/>
    <s v="Nasarawa"/>
    <s v="Karu"/>
    <s v="Karu"/>
    <s v="Mararaba Gurku"/>
    <x v="1"/>
    <s v="Cluster +"/>
    <s v="Matasa Matan Arewa"/>
    <s v="HAFSAT MAMUD"/>
    <s v="17/04/2019"/>
    <n v="17"/>
    <x v="0"/>
    <x v="1"/>
    <d v="2019-04-17T00:00:00"/>
    <s v="NA/KA/MA/HA/HA/03"/>
    <x v="2"/>
    <m/>
  </r>
  <r>
    <s v="Week 53"/>
    <s v="Northern"/>
    <s v="Nasarawa"/>
    <s v="Karu"/>
    <s v="Karu"/>
    <s v="Mararaba Gurku"/>
    <x v="1"/>
    <s v="Cluster +"/>
    <s v="Matasa Matan Arewa"/>
    <s v="MURIYA MOHAMMAD"/>
    <s v="17/04/2019"/>
    <n v="17"/>
    <x v="0"/>
    <x v="1"/>
    <d v="2019-04-17T00:00:00"/>
    <s v="NA/KA/MA/MU/HA/07"/>
    <x v="2"/>
    <m/>
  </r>
  <r>
    <s v="Week 53"/>
    <s v="Northern"/>
    <s v="Nasarawa"/>
    <s v="Karu"/>
    <s v="Karu"/>
    <s v="Mararaba Gurku"/>
    <x v="1"/>
    <s v="Cluster +"/>
    <s v="Matasa Matan Arewa"/>
    <s v="ZAINAB MUSA"/>
    <s v="17/04/2019"/>
    <n v="17"/>
    <x v="0"/>
    <x v="1"/>
    <d v="2019-04-17T00:00:00"/>
    <s v="NA/KA/MA/ZA/ZA/01"/>
    <x v="2"/>
    <m/>
  </r>
  <r>
    <s v="Week 53"/>
    <s v="Northern"/>
    <s v="Nasarawa"/>
    <s v="Karu"/>
    <s v="Karu"/>
    <s v="Mararaba Gurku"/>
    <x v="1"/>
    <s v="Cluster +"/>
    <s v="Matasa Matan Arewa"/>
    <s v="HASIYA IBRAHIM"/>
    <s v="17/04/2019"/>
    <n v="17"/>
    <x v="0"/>
    <x v="1"/>
    <d v="2019-04-17T00:00:00"/>
    <s v="NA/KA/MA/HA/AI/04"/>
    <x v="2"/>
    <m/>
  </r>
  <r>
    <s v="Week 53"/>
    <s v="Northern"/>
    <s v="Nasarawa"/>
    <s v="Karu"/>
    <s v="Karu"/>
    <s v="Mararaba Gurku"/>
    <x v="1"/>
    <s v="Cluster +"/>
    <s v="Matasa Matan Arewa"/>
    <s v="AMSATU HASSAN"/>
    <s v="17/04/2019"/>
    <n v="17"/>
    <x v="0"/>
    <x v="1"/>
    <d v="2019-04-17T00:00:00"/>
    <s v="NA/KA/MA/AM/HA/06"/>
    <x v="2"/>
    <m/>
  </r>
  <r>
    <s v="Week 53"/>
    <s v="Northern"/>
    <s v="Nasarawa"/>
    <s v="Karu"/>
    <s v="Karu"/>
    <s v="Mararaba Gurku"/>
    <x v="1"/>
    <s v="Cluster +"/>
    <s v="Matasa Matan Arewa"/>
    <s v="RABIYATU UMAR"/>
    <s v="17/04/2019"/>
    <n v="17"/>
    <x v="0"/>
    <x v="1"/>
    <d v="2019-04-17T00:00:00"/>
    <s v="NA/KA/MA/RA/RU/10"/>
    <x v="2"/>
    <m/>
  </r>
  <r>
    <s v="Week 53"/>
    <s v="Northern"/>
    <s v="Nasarawa"/>
    <s v="Karu"/>
    <s v="Karu"/>
    <s v="Mararaba Gurku"/>
    <x v="1"/>
    <s v="Cluster +"/>
    <s v="Matasa Matan Arewa"/>
    <s v="UMMULKULSUM UMAR"/>
    <s v="17/04/2019"/>
    <n v="17"/>
    <x v="0"/>
    <x v="1"/>
    <d v="2019-04-17T00:00:00"/>
    <s v="NA/KA/MA/UM/FA/03"/>
    <x v="2"/>
    <m/>
  </r>
  <r>
    <s v="Week 53"/>
    <s v="Northern"/>
    <s v="Nasarawa"/>
    <s v="Karu"/>
    <s v="Karu"/>
    <s v="Mararaba Gurku"/>
    <x v="1"/>
    <s v="Cluster +"/>
    <s v="Matasa Matan Arewa"/>
    <s v="AMINA ABUBAKAR"/>
    <s v="17/04/2019"/>
    <n v="17"/>
    <x v="0"/>
    <x v="1"/>
    <d v="2019-04-17T00:00:00"/>
    <s v="NA/KA/MA/AM/AS/04"/>
    <x v="2"/>
    <m/>
  </r>
  <r>
    <s v="Week 53"/>
    <s v="Northern"/>
    <s v="Nasarawa"/>
    <s v="Karu"/>
    <s v="Karu"/>
    <s v="Mararaba Gurku"/>
    <x v="1"/>
    <s v="Cluster +"/>
    <s v="Matasa Matan Arewa"/>
    <s v="ASMA'U MOHAMMED"/>
    <s v="17/04/2019"/>
    <n v="17"/>
    <x v="0"/>
    <x v="1"/>
    <d v="2019-04-17T00:00:00"/>
    <s v="NA/KA/MA/AS/MA/03"/>
    <x v="2"/>
    <m/>
  </r>
  <r>
    <s v="Week 53"/>
    <s v="Northern"/>
    <s v="Nasarawa"/>
    <s v="Karu"/>
    <s v="Karu"/>
    <s v="Mararaba Gurku"/>
    <x v="1"/>
    <s v="Cluster +"/>
    <s v="Matasa Matan Arewa"/>
    <s v="SAUDATU YUSAA'U"/>
    <s v="17/04/2019"/>
    <n v="17"/>
    <x v="0"/>
    <x v="1"/>
    <d v="2019-04-17T00:00:00"/>
    <s v="NA/KA/MA/SA/FA/01"/>
    <x v="2"/>
    <m/>
  </r>
  <r>
    <s v="Week 53"/>
    <s v="Northern"/>
    <s v="Nasarawa"/>
    <s v="Karu"/>
    <s v="Karu"/>
    <s v="Mararaba Gurku"/>
    <x v="1"/>
    <s v="Cluster +"/>
    <s v="Matasa Matan Arewa"/>
    <s v="ZAINAB BASHIR"/>
    <s v="17/04/2019"/>
    <n v="17"/>
    <x v="0"/>
    <x v="1"/>
    <d v="2019-04-17T00:00:00"/>
    <s v="NA/KA/MA/ZA/HA/01"/>
    <x v="2"/>
    <m/>
  </r>
  <r>
    <s v="Week 53"/>
    <s v="Northern"/>
    <s v="Nasarawa"/>
    <s v="Karu"/>
    <s v="Karu"/>
    <s v="Mararaba Gurku"/>
    <x v="1"/>
    <s v="Cluster +"/>
    <s v="Matasa Matan Arewa"/>
    <s v="RUKAIYA ABDULLAHI"/>
    <s v="17/04/2019"/>
    <n v="17"/>
    <x v="0"/>
    <x v="1"/>
    <d v="2019-04-17T00:00:00"/>
    <s v="NA/KA/MA/RU/HI/04"/>
    <x v="2"/>
    <m/>
  </r>
  <r>
    <s v="Week 53"/>
    <s v="Northern"/>
    <s v="Nasarawa"/>
    <s v="Karu"/>
    <s v="Karu"/>
    <s v="Mararaba Gurku"/>
    <x v="1"/>
    <s v="Cluster +"/>
    <s v="Matasa Matan Arewa"/>
    <s v="MARYAM ISAK"/>
    <s v="17/04/2019"/>
    <n v="17"/>
    <x v="0"/>
    <x v="1"/>
    <d v="2019-04-17T00:00:00"/>
    <s v="NA/KA/MA/MA/FA/04"/>
    <x v="2"/>
    <m/>
  </r>
  <r>
    <s v="Week 53"/>
    <s v="Northern"/>
    <s v="Nasarawa"/>
    <s v="Karu"/>
    <s v="Karu"/>
    <s v="Mararaba Gurku"/>
    <x v="1"/>
    <s v="Cluster +"/>
    <s v="Matasa Matan Arewa"/>
    <s v="FARIDA ABDULLAHI"/>
    <s v="17/04/2019"/>
    <n v="17"/>
    <x v="0"/>
    <x v="1"/>
    <d v="2019-04-17T00:00:00"/>
    <s v="NA/KA/MA/FA/FA/04"/>
    <x v="2"/>
    <m/>
  </r>
  <r>
    <s v="Week 53"/>
    <s v="Northern"/>
    <s v="Nasarawa"/>
    <s v="Karu"/>
    <s v="Karu"/>
    <s v="Mararaba Gurku"/>
    <x v="1"/>
    <s v="Cluster +"/>
    <s v="Matasa Matan Arewa"/>
    <s v="MAIMUNA ABDULLAHI"/>
    <s v="17/04/2019"/>
    <n v="17"/>
    <x v="0"/>
    <x v="1"/>
    <d v="2019-04-17T00:00:00"/>
    <s v="NA/KA/MA/MA/AM/08"/>
    <x v="2"/>
    <m/>
  </r>
  <r>
    <s v="Week 53"/>
    <s v="Northern"/>
    <s v="Nasarawa"/>
    <s v="Karu"/>
    <s v="Bagaji-Agada"/>
    <s v="Gunduma"/>
    <x v="6"/>
    <s v="Reach Out"/>
    <s v="Walk-in Counseling"/>
    <s v="MARY DANASABE"/>
    <s v="17/04/2019"/>
    <n v="17"/>
    <x v="0"/>
    <x v="1"/>
    <d v="2019-04-17T00:00:00"/>
    <s v="NA/KA/GU/MA/LA/04"/>
    <x v="0"/>
    <m/>
  </r>
  <r>
    <s v="Week 53"/>
    <s v="Northern"/>
    <s v="Nasarawa"/>
    <s v="Karu"/>
    <s v="Bagaji-Agada"/>
    <s v="Gunduma"/>
    <x v="6"/>
    <s v="Reach Out"/>
    <s v="Walk-in Counseling"/>
    <s v="GRACE DANIEL"/>
    <s v="17/04/2019"/>
    <n v="17"/>
    <x v="0"/>
    <x v="1"/>
    <d v="2019-04-17T00:00:00"/>
    <s v="NA/KA/GU/GR/TI/03"/>
    <x v="0"/>
    <m/>
  </r>
  <r>
    <s v="Week 53"/>
    <s v="Northern"/>
    <s v="Nasarawa"/>
    <s v="Karu"/>
    <s v="Bagaji-Agada"/>
    <s v="Gunduma"/>
    <x v="6"/>
    <s v="Reach Out"/>
    <s v="Walk-in Counseling"/>
    <s v="ASADIYA AHMED"/>
    <s v="17/04/2019"/>
    <n v="17"/>
    <x v="0"/>
    <x v="1"/>
    <d v="2019-04-17T00:00:00"/>
    <s v="NA/KA/GU/AS/NA/06"/>
    <x v="0"/>
    <m/>
  </r>
  <r>
    <s v="Week 53"/>
    <s v="Northern"/>
    <s v="Nasarawa"/>
    <s v="Karu"/>
    <s v="Bagaji-Agada"/>
    <s v="Gunduma"/>
    <x v="6"/>
    <s v="Reach Out"/>
    <s v="Walk-in Counseling"/>
    <s v="ROSE BENJAMIN"/>
    <s v="17/04/2019"/>
    <n v="17"/>
    <x v="0"/>
    <x v="1"/>
    <d v="2019-04-17T00:00:00"/>
    <s v="NA/KA/GU/RO/AL/04"/>
    <x v="0"/>
    <m/>
  </r>
  <r>
    <s v="Week 53"/>
    <s v="Northern"/>
    <s v="Nasarawa"/>
    <s v="Karu"/>
    <s v="Bagaji-Agada"/>
    <s v="Gunduma"/>
    <x v="6"/>
    <s v="Reach Out"/>
    <s v="Walk-in Counseling"/>
    <s v="PHILOMINA TANKO"/>
    <s v="17/04/2019"/>
    <n v="17"/>
    <x v="0"/>
    <x v="1"/>
    <d v="2019-04-17T00:00:00"/>
    <s v="NA/KA/GU/PH/SA/02"/>
    <x v="0"/>
    <m/>
  </r>
  <r>
    <s v="Week 53"/>
    <s v="Northern"/>
    <s v="Nasarawa"/>
    <s v="Karu"/>
    <s v="Bagaji-Agada"/>
    <s v="Gunduma"/>
    <x v="6"/>
    <s v="Reach Out"/>
    <s v="Walk-in Counseling"/>
    <s v="BLESSING AKOLO"/>
    <s v="17/04/2019"/>
    <n v="17"/>
    <x v="0"/>
    <x v="1"/>
    <d v="2019-04-17T00:00:00"/>
    <s v="NA/KA/GU/BL/SH/04"/>
    <x v="0"/>
    <m/>
  </r>
  <r>
    <s v="Week 53"/>
    <s v="Northern"/>
    <s v="Nasarawa"/>
    <s v="Karu"/>
    <s v="Bagaji-Agada"/>
    <s v="Gunduma"/>
    <x v="6"/>
    <s v="Reach Out"/>
    <s v="Walk-in Counseling"/>
    <s v="AMINA SUNDAY"/>
    <s v="17/04/2019"/>
    <n v="17"/>
    <x v="0"/>
    <x v="1"/>
    <d v="2019-04-17T00:00:00"/>
    <s v="NA/KA/GU/AM/JU/02"/>
    <x v="0"/>
    <m/>
  </r>
  <r>
    <s v="Week 53"/>
    <s v="Northern"/>
    <s v="Nasarawa"/>
    <s v="Karu"/>
    <s v="Bagaji-Agada"/>
    <s v="Gunduma"/>
    <x v="6"/>
    <s v="Reach Out"/>
    <s v="Walk-in Counseling"/>
    <s v="HELEN ISHAYA"/>
    <s v="17/04/2019"/>
    <n v="17"/>
    <x v="0"/>
    <x v="1"/>
    <d v="2019-04-17T00:00:00"/>
    <s v="NA/KA/GU/HE/AS/01"/>
    <x v="0"/>
    <m/>
  </r>
  <r>
    <s v="Week 53"/>
    <s v="Northern"/>
    <s v="Nasarawa"/>
    <s v="Karu"/>
    <s v="Bagaji-Agada"/>
    <s v="Gunduma"/>
    <x v="6"/>
    <s v="Reach Out"/>
    <s v="Walk-in Counseling"/>
    <s v="SARAUNIYA TANKO"/>
    <s v="17/04/2019"/>
    <n v="17"/>
    <x v="0"/>
    <x v="1"/>
    <d v="2019-04-17T00:00:00"/>
    <s v="NA/KA/GU/SA/NA/02"/>
    <x v="0"/>
    <m/>
  </r>
  <r>
    <s v="Week 53"/>
    <s v="Northern"/>
    <s v="Nasarawa"/>
    <s v="Karu"/>
    <s v="Bagaji-Agada"/>
    <s v="Gunduma"/>
    <x v="6"/>
    <s v="Reach Out"/>
    <s v="Walk-in Counseling"/>
    <s v="CHARITY IBRAHIM"/>
    <s v="17/04/2019"/>
    <n v="17"/>
    <x v="0"/>
    <x v="1"/>
    <d v="2019-04-17T00:00:00"/>
    <s v="NA/KA/GU/CH/RA/10"/>
    <x v="0"/>
    <m/>
  </r>
  <r>
    <s v="Week 53"/>
    <s v="Northern"/>
    <s v="Nasarawa"/>
    <s v="Karu"/>
    <s v="Bagaji-Agada"/>
    <s v="Gunduma"/>
    <x v="6"/>
    <s v="Reach Out"/>
    <s v="Walk-in Counseling"/>
    <s v="ESTHER AJAH"/>
    <s v="17/04/2019"/>
    <n v="17"/>
    <x v="0"/>
    <x v="1"/>
    <d v="2019-04-17T00:00:00"/>
    <s v="NA/KA/GU/ES/SA/03"/>
    <x v="0"/>
    <m/>
  </r>
  <r>
    <s v="Week 53"/>
    <s v="Northern"/>
    <s v="Nasarawa"/>
    <s v="Karu"/>
    <s v="Bagaji-Agada"/>
    <s v="Gunduma"/>
    <x v="6"/>
    <s v="Reach Out"/>
    <s v="Walk-in Counseling"/>
    <s v="VICTORIA ASUQUO"/>
    <s v="17/04/2019"/>
    <n v="17"/>
    <x v="0"/>
    <x v="1"/>
    <d v="2019-04-17T00:00:00"/>
    <s v="NA/KA/GU/VI/MA/03"/>
    <x v="0"/>
    <m/>
  </r>
  <r>
    <s v="Week 53"/>
    <s v="Northern"/>
    <s v="Nasarawa"/>
    <s v="Karu"/>
    <s v="Bagaji-Agada"/>
    <s v="Gunduma"/>
    <x v="6"/>
    <s v="Reach Out"/>
    <s v="Walk-in Counseling"/>
    <s v="DORCAS ARUWA"/>
    <s v="17/04/2019"/>
    <n v="17"/>
    <x v="0"/>
    <x v="1"/>
    <d v="2019-04-17T00:00:00"/>
    <s v="NA/KA/GU/DO/JU/04"/>
    <x v="0"/>
    <m/>
  </r>
  <r>
    <s v="Week 53"/>
    <s v="Northern"/>
    <s v="Nasarawa"/>
    <s v="Karu"/>
    <s v="Bagaji-Agada"/>
    <s v="Gunduma"/>
    <x v="6"/>
    <s v="Reach Out"/>
    <s v="Walk-in Counseling"/>
    <s v="ASABA TSAKU"/>
    <s v="17/04/2019"/>
    <n v="17"/>
    <x v="0"/>
    <x v="1"/>
    <d v="2019-04-17T00:00:00"/>
    <s v="NA/KA/GU/AS/JU/08"/>
    <x v="0"/>
    <m/>
  </r>
  <r>
    <s v="Week 53"/>
    <s v="Northern"/>
    <s v="Nasarawa"/>
    <s v="Karu"/>
    <s v="Bagaji-Agada"/>
    <s v="Gunduma"/>
    <x v="6"/>
    <s v="Reach Out"/>
    <s v="Walk-in Counseling"/>
    <s v="LOVINA ANTHONY"/>
    <s v="18/04/2019"/>
    <n v="18"/>
    <x v="0"/>
    <x v="1"/>
    <d v="2019-04-18T00:00:00"/>
    <s v="NA/KA/GU/LO/AL/06"/>
    <x v="0"/>
    <m/>
  </r>
  <r>
    <s v="Week 53"/>
    <s v="Northern"/>
    <s v="Nasarawa"/>
    <s v="Karu"/>
    <s v="Bagaji-Agada"/>
    <s v="Gunduma"/>
    <x v="6"/>
    <s v="Reach Out"/>
    <s v="Walk-in Counseling"/>
    <s v="BLESSING JAMES"/>
    <s v="18/04/2019"/>
    <n v="18"/>
    <x v="0"/>
    <x v="1"/>
    <d v="2019-04-18T00:00:00"/>
    <s v="NA/KA/GU/BL/RO/02"/>
    <x v="0"/>
    <m/>
  </r>
  <r>
    <s v="Week 53"/>
    <s v="Northern"/>
    <s v="Nasarawa"/>
    <s v="Karu"/>
    <s v="Bagaji-Agada"/>
    <s v="Gunduma"/>
    <x v="6"/>
    <s v="Reach Out"/>
    <s v="Walk-in Counseling"/>
    <s v="JUMMAI MOSES"/>
    <s v="18/04/2019"/>
    <n v="18"/>
    <x v="0"/>
    <x v="1"/>
    <d v="2019-04-18T00:00:00"/>
    <s v="NA/KA/GU/JU/SA/02"/>
    <x v="0"/>
    <m/>
  </r>
  <r>
    <s v="Week 53"/>
    <s v="Northern"/>
    <s v="Nasarawa"/>
    <s v="Karu"/>
    <s v="Bagaji-Agada"/>
    <s v="Gunduma"/>
    <x v="6"/>
    <s v="Reach Out"/>
    <s v="Walk-in Counseling"/>
    <s v="ADAMA ALIYU"/>
    <s v="18/04/2019"/>
    <n v="18"/>
    <x v="0"/>
    <x v="1"/>
    <d v="2019-04-18T00:00:00"/>
    <s v="NA/KA/GU/AD/HA/02"/>
    <x v="0"/>
    <m/>
  </r>
  <r>
    <s v="Week 53"/>
    <s v="Northern"/>
    <s v="Nasarawa"/>
    <s v="Karu"/>
    <s v="Bagaji-Agada"/>
    <s v="Gunduma"/>
    <x v="6"/>
    <s v="Reach Out"/>
    <s v="Walk-in Counseling"/>
    <s v="RAKIYA MUSA"/>
    <s v="18/04/2019"/>
    <n v="18"/>
    <x v="0"/>
    <x v="1"/>
    <d v="2019-04-18T00:00:00"/>
    <s v="NA/KA/GU/RA/AD/05"/>
    <x v="0"/>
    <m/>
  </r>
  <r>
    <s v="Week 53"/>
    <s v="Northern"/>
    <s v="Nasarawa"/>
    <s v="Karu"/>
    <s v="Bagaji-Agada"/>
    <s v="Gunduma"/>
    <x v="6"/>
    <s v="Reach Out"/>
    <s v="Walk-in Counseling"/>
    <s v="SARAH YAKUBU"/>
    <s v="18/04/2019"/>
    <n v="18"/>
    <x v="0"/>
    <x v="1"/>
    <d v="2019-04-18T00:00:00"/>
    <s v="NA/KA/GU/SA/AS/04"/>
    <x v="0"/>
    <m/>
  </r>
  <r>
    <s v="Week 53"/>
    <s v="Northern"/>
    <s v="Nasarawa"/>
    <s v="Karu"/>
    <s v="Bagaji-Agada"/>
    <s v="Gunduma"/>
    <x v="6"/>
    <s v="Reach Out"/>
    <s v="Walk-in Counseling"/>
    <s v="FATIMA LOT"/>
    <s v="18/04/2019"/>
    <n v="18"/>
    <x v="0"/>
    <x v="1"/>
    <d v="2019-04-18T00:00:00"/>
    <s v="NA/KA/GU/FA/GR/01"/>
    <x v="0"/>
    <m/>
  </r>
  <r>
    <s v="Week 53"/>
    <s v="Northern"/>
    <s v="Nasarawa"/>
    <s v="Karu"/>
    <s v="Bagaji-Agada"/>
    <s v="Gunduma"/>
    <x v="6"/>
    <s v="Reach Out"/>
    <s v="Walk-in Counseling"/>
    <s v="COMFORT GARBA"/>
    <s v="18/04/2019"/>
    <n v="18"/>
    <x v="0"/>
    <x v="1"/>
    <d v="2019-04-18T00:00:00"/>
    <s v="NA/KA/GU/CO/AG/02"/>
    <x v="0"/>
    <m/>
  </r>
  <r>
    <s v="Week 53"/>
    <s v="Northern"/>
    <s v="Nasarawa"/>
    <s v="Karu"/>
    <s v="Bagaji-Agada"/>
    <s v="Gunduma"/>
    <x v="6"/>
    <s v="Reach Out"/>
    <s v="Walk-in Counseling"/>
    <s v="GLORIA LIKITA"/>
    <s v="18/04/2019"/>
    <n v="18"/>
    <x v="0"/>
    <x v="1"/>
    <d v="2019-04-18T00:00:00"/>
    <s v="NA/KA/GU/GL/AM/01"/>
    <x v="0"/>
    <m/>
  </r>
  <r>
    <s v="Week 53"/>
    <s v="Northern"/>
    <s v="Nasarawa"/>
    <s v="Karu"/>
    <s v="Bagaji-Agada"/>
    <s v="Gunduma"/>
    <x v="6"/>
    <s v="Reach Out"/>
    <s v="Walk-in Counseling"/>
    <s v="HAFSAT YAKUBU"/>
    <s v="18/04/2019"/>
    <n v="18"/>
    <x v="0"/>
    <x v="1"/>
    <d v="2019-04-18T00:00:00"/>
    <s v="NA/KA/GU/HA/HA/12"/>
    <x v="0"/>
    <m/>
  </r>
  <r>
    <s v="Week 53"/>
    <s v="Northern"/>
    <s v="Nasarawa"/>
    <s v="Karu"/>
    <s v="Bagaji-Agada"/>
    <s v="Gunduma"/>
    <x v="6"/>
    <s v="Reach Out"/>
    <s v="Walk-in Counseling"/>
    <s v="MARTINA SHAMMAH"/>
    <s v="18/04/2019"/>
    <n v="18"/>
    <x v="0"/>
    <x v="1"/>
    <d v="2019-04-18T00:00:00"/>
    <s v="NA/KA/GU/MA/MU/01"/>
    <x v="0"/>
    <m/>
  </r>
  <r>
    <s v="Week 53"/>
    <s v="Northern"/>
    <s v="Nasarawa"/>
    <s v="Karu"/>
    <s v="Bagaji-Agada"/>
    <s v="Gunduma"/>
    <x v="6"/>
    <s v="Reach Out"/>
    <s v="Walk-in Counseling"/>
    <s v="JULIANA SHEDRACK"/>
    <s v="18/04/2019"/>
    <n v="18"/>
    <x v="0"/>
    <x v="1"/>
    <d v="2019-04-18T00:00:00"/>
    <s v="NA/KA/GU/JU/JU/06"/>
    <x v="0"/>
    <m/>
  </r>
  <r>
    <s v="Week 53"/>
    <s v="Northern"/>
    <s v="Nasarawa"/>
    <s v="Karu"/>
    <s v="Bagaji-Agada"/>
    <s v="Gunduma"/>
    <x v="6"/>
    <s v="Reach Out"/>
    <s v="Walk-in Counseling"/>
    <s v="HABIBA KYAUTA"/>
    <s v="18/04/2019"/>
    <n v="18"/>
    <x v="0"/>
    <x v="1"/>
    <d v="2019-04-18T00:00:00"/>
    <s v="NA/KA/GU/HA/HA/03"/>
    <x v="0"/>
    <m/>
  </r>
  <r>
    <s v="Week 53"/>
    <s v="Northern"/>
    <s v="Nasarawa"/>
    <s v="Karu"/>
    <s v="Bagaji-Agada"/>
    <s v="Gunduma"/>
    <x v="6"/>
    <s v="Reach Out"/>
    <s v="Walk-in Counseling"/>
    <s v="HADIZA HARUNA"/>
    <s v="18/04/2019"/>
    <n v="18"/>
    <x v="0"/>
    <x v="1"/>
    <d v="2019-04-18T00:00:00"/>
    <s v="NA/KA/GU/HA/HA/04"/>
    <x v="0"/>
    <m/>
  </r>
  <r>
    <s v="Week 53"/>
    <s v="Northern"/>
    <s v="Nasarawa"/>
    <s v="Karu"/>
    <s v="Bagaji-Agada"/>
    <s v="Gunduma"/>
    <x v="6"/>
    <s v="Reach Out"/>
    <s v="Walk-in Counseling"/>
    <s v="MARDINA USMAN"/>
    <s v="18/04/2019"/>
    <n v="18"/>
    <x v="0"/>
    <x v="1"/>
    <d v="2019-04-18T00:00:00"/>
    <s v="NA/KA/GU/MA/MA/01"/>
    <x v="0"/>
    <m/>
  </r>
  <r>
    <s v="Week 53"/>
    <s v="Northern"/>
    <s v="Nasarawa"/>
    <s v="Karu"/>
    <s v="Bagaji-Agada"/>
    <s v="Gunduma"/>
    <x v="6"/>
    <s v="Reach Out"/>
    <s v="Walk-in Counseling"/>
    <s v="JOY BALA"/>
    <s v="18/04/2019"/>
    <n v="18"/>
    <x v="0"/>
    <x v="1"/>
    <d v="2019-04-18T00:00:00"/>
    <s v="NA/KA/GU/JO/SA/03"/>
    <x v="0"/>
    <m/>
  </r>
  <r>
    <s v="Week 53"/>
    <s v="Northern"/>
    <s v="Nasarawa"/>
    <s v="Karu"/>
    <s v="Bagaji-Agada"/>
    <s v="Gunduma"/>
    <x v="6"/>
    <s v="Reach Out"/>
    <s v="Walk-in Counseling"/>
    <s v="HULERA DAHIRU"/>
    <s v="18/04/2019"/>
    <n v="18"/>
    <x v="0"/>
    <x v="1"/>
    <d v="2019-04-18T00:00:00"/>
    <s v="NA/KA/GU/HU/RA/10"/>
    <x v="0"/>
    <m/>
  </r>
  <r>
    <s v="Week 53"/>
    <s v="Northern"/>
    <s v="Nasarawa"/>
    <s v="Karu"/>
    <s v="Bagaji-Agada"/>
    <s v="Gunduma"/>
    <x v="6"/>
    <s v="Reach Out"/>
    <s v="Walk-in Counseling"/>
    <s v="ESTHER EMMANUEL"/>
    <s v="18/04/2019"/>
    <n v="18"/>
    <x v="0"/>
    <x v="1"/>
    <d v="2019-04-18T00:00:00"/>
    <s v="NA/KA/GU/ES/MA/07"/>
    <x v="0"/>
    <m/>
  </r>
  <r>
    <s v="Week 53"/>
    <s v="Northern"/>
    <s v="Nasarawa"/>
    <s v="Karu"/>
    <s v="Bagaji-Agada"/>
    <s v="Gunduma"/>
    <x v="6"/>
    <s v="Reach Out"/>
    <s v="Walk-in Counseling"/>
    <s v="LUCY DAVID"/>
    <s v="18/04/2019"/>
    <n v="18"/>
    <x v="0"/>
    <x v="1"/>
    <d v="2019-04-18T00:00:00"/>
    <s v="NA/KA/GU/LU/LA/03"/>
    <x v="0"/>
    <m/>
  </r>
  <r>
    <s v="Week 53"/>
    <s v="Northern"/>
    <s v="Nasarawa"/>
    <s v="Karu"/>
    <s v="Bagaji-Agada"/>
    <s v="Gunduma"/>
    <x v="6"/>
    <s v="Reach Out"/>
    <s v="Walk-in Counseling"/>
    <s v="SARAH ILIYA"/>
    <s v="18/04/2019"/>
    <n v="18"/>
    <x v="0"/>
    <x v="1"/>
    <d v="2019-04-18T00:00:00"/>
    <s v="NA/KA/GU/SA/HA/01"/>
    <x v="0"/>
    <m/>
  </r>
  <r>
    <s v="Week 53"/>
    <s v="Northern"/>
    <s v="Nasarawa"/>
    <s v="Karu"/>
    <s v="Bagaji-Agada"/>
    <s v="Gunduma"/>
    <x v="6"/>
    <s v="Reach Out"/>
    <s v="Walk-in Counseling"/>
    <s v="NASARA SUNDAY"/>
    <s v="18/04/2019"/>
    <n v="18"/>
    <x v="0"/>
    <x v="1"/>
    <d v="2019-04-18T00:00:00"/>
    <s v="NA/KA/GU/NA/JI/05"/>
    <x v="0"/>
    <m/>
  </r>
  <r>
    <s v="Week 53"/>
    <s v="Northern"/>
    <s v="Nasarawa"/>
    <s v="Karu"/>
    <s v="Bagaji-Agada"/>
    <s v="Gunduma"/>
    <x v="6"/>
    <s v="Reach Out"/>
    <s v="Walk-in Counseling"/>
    <s v="PATIENCE PAPA"/>
    <s v="18/04/2019"/>
    <n v="18"/>
    <x v="0"/>
    <x v="1"/>
    <d v="2019-04-18T00:00:00"/>
    <s v="NA/KA/GU/PA/YA/05"/>
    <x v="0"/>
    <m/>
  </r>
  <r>
    <s v="Week 53"/>
    <s v="Northern"/>
    <s v="Nasarawa"/>
    <s v="Karu"/>
    <s v="Bagaji-Agada"/>
    <s v="Gunduma"/>
    <x v="6"/>
    <s v="Reach Out"/>
    <s v="Walk-in Counseling"/>
    <s v="MAGDALENE BASSO"/>
    <s v="18/04/2019"/>
    <n v="18"/>
    <x v="0"/>
    <x v="1"/>
    <d v="2019-04-18T00:00:00"/>
    <s v="NA/KA/GU/MA/VI/09"/>
    <x v="0"/>
    <m/>
  </r>
  <r>
    <s v="Week 53"/>
    <s v="Northern"/>
    <s v="Nasarawa"/>
    <s v="Karu"/>
    <s v="Bagaji-Agada"/>
    <s v="Gunduma"/>
    <x v="6"/>
    <s v="Reach Out"/>
    <s v="Walk-in Counseling"/>
    <s v="LOIS FATAUCHI"/>
    <s v="18/04/2019"/>
    <n v="18"/>
    <x v="0"/>
    <x v="1"/>
    <d v="2019-04-18T00:00:00"/>
    <s v="NA/KA/GU/LO/CH/02"/>
    <x v="0"/>
    <m/>
  </r>
  <r>
    <s v="Week 53"/>
    <s v="Northern"/>
    <s v="Nasarawa"/>
    <s v="Karu"/>
    <s v="Bagaji-Agada"/>
    <s v="Gunduma"/>
    <x v="6"/>
    <s v="Reach Out"/>
    <s v="Walk-in Counseling"/>
    <s v="BEAUTY MONDAY"/>
    <s v="18/04/2019"/>
    <n v="18"/>
    <x v="0"/>
    <x v="1"/>
    <d v="2019-04-18T00:00:00"/>
    <s v="NA/KA/GU/BE/HE/07"/>
    <x v="0"/>
    <m/>
  </r>
  <r>
    <s v="Week 53"/>
    <s v="Northern"/>
    <s v="Nasarawa"/>
    <s v="Karu"/>
    <s v="Bagaji-Agada"/>
    <s v="Gunduma"/>
    <x v="6"/>
    <s v="Reach Out"/>
    <s v="Walk-in Counseling"/>
    <s v="MARYAMU RORO"/>
    <s v="18/04/2019"/>
    <n v="18"/>
    <x v="0"/>
    <x v="1"/>
    <d v="2019-04-18T00:00:00"/>
    <s v="NA/KA/GU/MA/BI/02"/>
    <x v="0"/>
    <m/>
  </r>
  <r>
    <s v="Week 53"/>
    <s v="Northern"/>
    <s v="Nasarawa"/>
    <s v="Karu"/>
    <s v="Bagaji-Agada"/>
    <s v="Gunduma"/>
    <x v="6"/>
    <s v="Reach Out"/>
    <s v="Walk-in Counseling"/>
    <s v="BLESSING BULUS"/>
    <s v="18/04/2019"/>
    <n v="18"/>
    <x v="0"/>
    <x v="1"/>
    <d v="2019-04-18T00:00:00"/>
    <s v="NA/KA/GU/BL/CH/05"/>
    <x v="0"/>
    <m/>
  </r>
  <r>
    <s v="Week 53"/>
    <s v="Northern"/>
    <s v="Nasarawa"/>
    <s v="Karu"/>
    <s v="Bagaji-Agada"/>
    <s v="Gunduma"/>
    <x v="6"/>
    <s v="Reach Out"/>
    <s v="Walk-in Counseling"/>
    <s v="PATIENCE USMAN"/>
    <s v="18/04/2019"/>
    <n v="18"/>
    <x v="0"/>
    <x v="1"/>
    <d v="2019-04-18T00:00:00"/>
    <s v="NA/KA/GU/PA/LA/02"/>
    <x v="0"/>
    <m/>
  </r>
  <r>
    <s v="Week 53"/>
    <s v="Northern"/>
    <s v="Nasarawa"/>
    <s v="Karu"/>
    <s v="Bagaji-Agada"/>
    <s v="Gunduma"/>
    <x v="6"/>
    <s v="Reach Out"/>
    <s v="Walk-in Counseling"/>
    <s v="NA'SO LOYA"/>
    <s v="18/04/2019"/>
    <n v="18"/>
    <x v="0"/>
    <x v="1"/>
    <d v="2019-04-18T00:00:00"/>
    <s v="NA/KA/GU/NA/LA/03"/>
    <x v="0"/>
    <m/>
  </r>
  <r>
    <s v="Week 53"/>
    <s v="Northern"/>
    <s v="Nasarawa"/>
    <s v="Karu"/>
    <s v="Bagaji-Agada"/>
    <s v="Gunduma"/>
    <x v="6"/>
    <s v="Reach Out"/>
    <s v="Walk-in Counseling"/>
    <s v="PATIENCE DADDY"/>
    <s v="18/04/2019"/>
    <n v="18"/>
    <x v="0"/>
    <x v="1"/>
    <d v="2019-04-18T00:00:00"/>
    <s v="NA/KA/GU/PA/SA/05"/>
    <x v="0"/>
    <m/>
  </r>
  <r>
    <s v="Week 53"/>
    <s v="Northern"/>
    <s v="Nasarawa"/>
    <s v="Karu"/>
    <s v="Bagaji-Agada"/>
    <s v="Gunduma"/>
    <x v="6"/>
    <s v="Reach Out"/>
    <s v="Walk-in Counseling"/>
    <s v="JULIANA KASIMU"/>
    <s v="18/04/2019"/>
    <n v="18"/>
    <x v="0"/>
    <x v="1"/>
    <d v="2019-04-18T00:00:00"/>
    <s v="NA/KA/GU/JU/GR/01"/>
    <x v="0"/>
    <m/>
  </r>
  <r>
    <s v="Week 53"/>
    <s v="Northern"/>
    <s v="Nasarawa"/>
    <s v="Karu"/>
    <s v="Bagaji-Agada"/>
    <s v="Gunduma"/>
    <x v="6"/>
    <s v="Reach Out"/>
    <s v="Walk-in Counseling"/>
    <s v="SUZZY WISDOM"/>
    <s v="18/04/2019"/>
    <n v="18"/>
    <x v="0"/>
    <x v="1"/>
    <d v="2019-04-18T00:00:00"/>
    <s v="NA/KA/GU/SU/RE/02"/>
    <x v="0"/>
    <m/>
  </r>
  <r>
    <s v="Week 53"/>
    <s v="Northern"/>
    <s v="Nasarawa"/>
    <s v="Karu"/>
    <s v="Bagaji-Agada"/>
    <s v="Gunduma"/>
    <x v="6"/>
    <s v="Reach Out"/>
    <s v="Walk-in Counseling"/>
    <s v="SALOME MONDAY"/>
    <s v="18/04/2019"/>
    <n v="18"/>
    <x v="0"/>
    <x v="1"/>
    <d v="2019-04-18T00:00:00"/>
    <s v="NA/KA/GU/SA/RI/03"/>
    <x v="0"/>
    <m/>
  </r>
  <r>
    <s v="Week 53"/>
    <s v="Northern"/>
    <s v="Nasarawa"/>
    <s v="Karu"/>
    <s v="Bagaji-Agada"/>
    <s v="Gunduma"/>
    <x v="6"/>
    <s v="Reach Out"/>
    <s v="Walk-in Counseling"/>
    <s v="LOVELYN JAMES"/>
    <s v="18/04/2019"/>
    <n v="18"/>
    <x v="0"/>
    <x v="1"/>
    <d v="2019-04-18T00:00:00"/>
    <s v="NA/KA/GU/LO/KY/02"/>
    <x v="0"/>
    <m/>
  </r>
  <r>
    <s v="Week 53"/>
    <s v="Northern"/>
    <s v="Nasarawa"/>
    <s v="Karu"/>
    <s v="Bagaji-Agada"/>
    <s v="Gunduma"/>
    <x v="6"/>
    <s v="Reach Out"/>
    <s v="Walk-in Counseling"/>
    <s v="HAPPY HUSSEINI"/>
    <s v="18/04/2019"/>
    <n v="18"/>
    <x v="0"/>
    <x v="1"/>
    <d v="2019-04-18T00:00:00"/>
    <s v="NA/KA/GU/HA/TU/03"/>
    <x v="0"/>
    <m/>
  </r>
  <r>
    <s v="Week 53"/>
    <s v="Northern"/>
    <s v="Nasarawa"/>
    <s v="Karu"/>
    <s v="Bagaji-Agada"/>
    <s v="Gunduma"/>
    <x v="6"/>
    <s v="Reach Out"/>
    <s v="Walk-in Counseling"/>
    <s v="AISHA EMMA "/>
    <s v="18/04/2019"/>
    <n v="18"/>
    <x v="0"/>
    <x v="1"/>
    <d v="2019-04-18T00:00:00"/>
    <s v="NA/KA/GU/AI/LA/06"/>
    <x v="0"/>
    <m/>
  </r>
  <r>
    <s v="Week 53"/>
    <s v="Northern"/>
    <s v="Nasarawa"/>
    <s v="Karu"/>
    <s v="Bagaji-Agada"/>
    <s v="Gunduma"/>
    <x v="6"/>
    <s v="Reach Out"/>
    <s v="Walk-in Counseling"/>
    <s v="HAFSAT YAKUBU"/>
    <s v="18/04/2019"/>
    <n v="18"/>
    <x v="0"/>
    <x v="1"/>
    <d v="2019-04-18T00:00:00"/>
    <s v="NA/KA/GU/HA/HA/12"/>
    <x v="0"/>
    <m/>
  </r>
  <r>
    <s v="Week 53"/>
    <s v="Northern"/>
    <s v="Nasarawa"/>
    <s v="Karu"/>
    <s v="Bagaji-Agada"/>
    <s v="Gunduma"/>
    <x v="6"/>
    <s v="Reach Out"/>
    <s v="Walk-in Counseling"/>
    <s v="KAUNA DOGO"/>
    <s v="18/04/2019"/>
    <n v="18"/>
    <x v="0"/>
    <x v="1"/>
    <d v="2019-04-18T00:00:00"/>
    <s v="NA/KA/GU/KA/SA/02"/>
    <x v="0"/>
    <m/>
  </r>
  <r>
    <s v="Week 53"/>
    <s v="Northern"/>
    <s v="Nasarawa"/>
    <s v="Karu"/>
    <s v="Bagaji-Agada"/>
    <s v="Gunduma"/>
    <x v="6"/>
    <s v="Reach Out"/>
    <s v="Walk-in Counseling"/>
    <s v="HOPE YUSUF"/>
    <s v="18/04/2019"/>
    <n v="18"/>
    <x v="0"/>
    <x v="1"/>
    <d v="2019-04-18T00:00:00"/>
    <s v="NA/KA/GU/HO/AS/13"/>
    <x v="0"/>
    <m/>
  </r>
  <r>
    <s v="Week 53"/>
    <s v="Northern"/>
    <s v="Nasarawa"/>
    <s v="Karu"/>
    <s v="Bagaji-Agada"/>
    <s v="Gunduma"/>
    <x v="6"/>
    <s v="Reach Out"/>
    <s v="Walk-in Counseling"/>
    <s v="MURNA MONDAY"/>
    <s v="18/04/2019"/>
    <n v="18"/>
    <x v="0"/>
    <x v="1"/>
    <d v="2019-04-18T00:00:00"/>
    <s v="NA/KA/GU/MU/AS/07"/>
    <x v="0"/>
    <m/>
  </r>
  <r>
    <s v="Week 53"/>
    <s v="Northern"/>
    <s v="Nasarawa"/>
    <s v="Karu"/>
    <s v="Bagaji-Agada"/>
    <s v="Gunduma"/>
    <x v="6"/>
    <s v="Reach Out"/>
    <s v="Walk-in Counseling"/>
    <s v="REJOICE MAICHIBI"/>
    <s v="18/04/2019"/>
    <n v="18"/>
    <x v="0"/>
    <x v="1"/>
    <d v="2019-04-18T00:00:00"/>
    <s v="NA/KA/GU/RE/DA/02"/>
    <x v="0"/>
    <m/>
  </r>
  <r>
    <s v="Week 53"/>
    <s v="Northern"/>
    <s v="Nasarawa"/>
    <s v="Karu"/>
    <s v="Bagaji-Agada"/>
    <s v="Gunduma"/>
    <x v="6"/>
    <s v="Reach Out"/>
    <s v="Walk-in Counseling"/>
    <s v="ADAMA SULE"/>
    <s v="18/04/2019"/>
    <n v="18"/>
    <x v="0"/>
    <x v="1"/>
    <d v="2019-04-18T00:00:00"/>
    <s v="NA/KA/GU/AD/HA/01"/>
    <x v="0"/>
    <m/>
  </r>
  <r>
    <s v="Week 53"/>
    <s v="Northern"/>
    <s v="Nasarawa"/>
    <s v="Karu"/>
    <s v="Bagaji-Agada"/>
    <s v="Gunduma"/>
    <x v="6"/>
    <s v="Reach Out"/>
    <s v="Walk-in Counseling"/>
    <s v="REBECCA MAIKASUWA"/>
    <s v="18/04/2019"/>
    <n v="18"/>
    <x v="0"/>
    <x v="1"/>
    <d v="2019-04-18T00:00:00"/>
    <s v="NA/KA/GU/RE/MA/01"/>
    <x v="0"/>
    <m/>
  </r>
  <r>
    <s v="Week 53"/>
    <s v="Northern"/>
    <s v="Nasarawa"/>
    <s v="Karu"/>
    <s v="Bagaji-Agada"/>
    <s v="Gunduma"/>
    <x v="6"/>
    <s v="Reach Out"/>
    <s v="Walk-in Counseling"/>
    <s v="LAMI THADIOUS"/>
    <s v="18/04/2019"/>
    <n v="18"/>
    <x v="0"/>
    <x v="1"/>
    <d v="2019-04-18T00:00:00"/>
    <s v="NA/KA/GU/LA/SA/03"/>
    <x v="0"/>
    <m/>
  </r>
  <r>
    <s v="Week 53"/>
    <s v="Northern"/>
    <s v="Nasarawa"/>
    <s v="Karu"/>
    <s v="Bagaji-Agada"/>
    <s v="Gunduma"/>
    <x v="6"/>
    <s v="Reach Out"/>
    <s v="Walk-in Counseling"/>
    <s v="RURA JOWA"/>
    <s v="18/04/2019"/>
    <n v="18"/>
    <x v="0"/>
    <x v="1"/>
    <d v="2019-04-18T00:00:00"/>
    <s v="NA/KA/GU/RU/TA/04"/>
    <x v="0"/>
    <m/>
  </r>
  <r>
    <s v="Week 53"/>
    <s v="Northern"/>
    <s v="Nasarawa"/>
    <s v="Karu"/>
    <s v="Bagaji-Agada"/>
    <s v="Gunduma"/>
    <x v="6"/>
    <s v="Reach Out"/>
    <s v="Walk-in Counseling"/>
    <s v="JANET CHRISTOPHER"/>
    <s v="18/04/2019"/>
    <n v="18"/>
    <x v="0"/>
    <x v="1"/>
    <d v="2019-04-18T00:00:00"/>
    <s v="NA/KA/GU/JA/JU/03"/>
    <x v="0"/>
    <m/>
  </r>
  <r>
    <s v="Week 53"/>
    <s v="Northern"/>
    <s v="Nasarawa"/>
    <s v="Karu"/>
    <s v="Bagaji-Agada"/>
    <s v="Gunduma"/>
    <x v="6"/>
    <s v="Reach Out"/>
    <s v="Walk-in Counseling"/>
    <s v="PRISCA ISHAYA"/>
    <s v="18/04/2019"/>
    <n v="18"/>
    <x v="0"/>
    <x v="1"/>
    <d v="2019-04-18T00:00:00"/>
    <s v="NA/KA/GU/PR/MA/04"/>
    <x v="0"/>
    <m/>
  </r>
  <r>
    <s v="Week 53"/>
    <s v="Northern"/>
    <s v="Nasarawa"/>
    <s v="Karu"/>
    <s v="Bagaji-Agada"/>
    <s v="Gunduma"/>
    <x v="6"/>
    <s v="Reach Out"/>
    <s v="Walk-in Counseling"/>
    <s v="ESTHER MUSA"/>
    <s v="18/04/2019"/>
    <n v="18"/>
    <x v="0"/>
    <x v="1"/>
    <d v="2019-04-18T00:00:00"/>
    <s v="NA/KA/GU/ES/JA/04"/>
    <x v="0"/>
    <m/>
  </r>
  <r>
    <s v="Week 53"/>
    <s v="Northern"/>
    <s v="Nasarawa"/>
    <s v="Karu"/>
    <s v="Bagaji-Agada"/>
    <s v="Gunduma"/>
    <x v="6"/>
    <s v="Reach Out"/>
    <s v="Walk-in Counseling"/>
    <s v="LUCY AMINU"/>
    <s v="18/04/2019"/>
    <n v="18"/>
    <x v="0"/>
    <x v="1"/>
    <d v="2019-04-18T00:00:00"/>
    <s v="NA/KA/GU/LU/MA/06"/>
    <x v="0"/>
    <m/>
  </r>
  <r>
    <s v="Week 53"/>
    <s v="Northern"/>
    <s v="Nasarawa"/>
    <s v="Karu"/>
    <s v="Bagaji-Agada"/>
    <s v="Gunduma"/>
    <x v="6"/>
    <s v="Reach Out"/>
    <s v="Walk-in Counseling"/>
    <s v="MAIMUNA LAPAI"/>
    <s v="18/04/2019"/>
    <n v="18"/>
    <x v="0"/>
    <x v="1"/>
    <d v="2019-04-18T00:00:00"/>
    <s v="NA/KA/GU/MA/LI/09"/>
    <x v="0"/>
    <m/>
  </r>
  <r>
    <s v="Week 53"/>
    <s v="Northern"/>
    <s v="Nasarawa"/>
    <s v="Karu"/>
    <s v="Bagaji-Agada"/>
    <s v="Gunduma"/>
    <x v="6"/>
    <s v="Reach Out"/>
    <s v="Walk-in Counseling"/>
    <s v="JOYCE GIDEON"/>
    <s v="18/04/2019"/>
    <n v="18"/>
    <x v="0"/>
    <x v="1"/>
    <d v="2019-04-18T00:00:00"/>
    <s v="NA/KA/GU/JO/MA/02"/>
    <x v="0"/>
    <m/>
  </r>
  <r>
    <s v="Week 53"/>
    <s v="Northern"/>
    <s v="Nasarawa"/>
    <s v="Karu"/>
    <s v="Bagaji-Agada"/>
    <s v="Gunduma"/>
    <x v="6"/>
    <s v="Reach Out"/>
    <s v="Walk-in Counseling"/>
    <s v="BIYAYA JONATHAN"/>
    <s v="18/04/2019"/>
    <n v="18"/>
    <x v="0"/>
    <x v="1"/>
    <d v="2019-04-18T00:00:00"/>
    <s v="NA/KA/GU/BI/FA/01"/>
    <x v="0"/>
    <m/>
  </r>
  <r>
    <s v="Week 53"/>
    <s v="Northern"/>
    <s v="Nasarawa"/>
    <s v="Karu"/>
    <s v="Bagaji-Agada"/>
    <s v="Gunduma"/>
    <x v="6"/>
    <s v="Reach Out"/>
    <s v="Walk-in Counseling"/>
    <s v="LAMI KASIMU"/>
    <s v="18/04/2019"/>
    <n v="18"/>
    <x v="0"/>
    <x v="1"/>
    <d v="2019-04-18T00:00:00"/>
    <s v="NA/KA/GU/LA/CH/03"/>
    <x v="0"/>
    <m/>
  </r>
  <r>
    <s v="Week 53"/>
    <s v="Northern"/>
    <s v="Nasarawa"/>
    <s v="Karu"/>
    <s v="Bagaji-Agada"/>
    <s v="Gunduma"/>
    <x v="6"/>
    <s v="Reach Out"/>
    <s v="Walk-in Counseling"/>
    <s v="EUPHEMIA JOHN"/>
    <s v="18/04/2019"/>
    <n v="18"/>
    <x v="0"/>
    <x v="1"/>
    <d v="2019-04-18T00:00:00"/>
    <s v="NA/KA/GU/EU/KA/04"/>
    <x v="0"/>
    <m/>
  </r>
  <r>
    <s v="Week 53"/>
    <s v="Northern"/>
    <s v="Nasarawa"/>
    <s v="Karu"/>
    <s v="Bagaji-Agada"/>
    <s v="Gunduma"/>
    <x v="6"/>
    <s v="Reach Out"/>
    <s v="Walk-in Counseling"/>
    <s v="JOAN SAMUEL"/>
    <s v="18/04/2019"/>
    <n v="18"/>
    <x v="0"/>
    <x v="1"/>
    <d v="2019-04-18T00:00:00"/>
    <s v="NA/KA/GU/JO/PR/02"/>
    <x v="0"/>
    <m/>
  </r>
  <r>
    <s v="Week 53"/>
    <s v="Northern"/>
    <s v="Nasarawa"/>
    <s v="Karu"/>
    <s v="Bagaji-Agada"/>
    <s v="Gunduma"/>
    <x v="6"/>
    <s v="Reach Out"/>
    <s v="Walk-in Counseling"/>
    <s v="CHRISTY SIMON"/>
    <s v="18/04/2019"/>
    <n v="18"/>
    <x v="0"/>
    <x v="1"/>
    <d v="2019-04-18T00:00:00"/>
    <s v="NA/KA/GU/CH/JU/05"/>
    <x v="0"/>
    <m/>
  </r>
  <r>
    <s v="Week 53"/>
    <s v="Northern"/>
    <s v="Nasarawa"/>
    <s v="Karu"/>
    <s v="Bagaji-Agada"/>
    <s v="Gunduma"/>
    <x v="6"/>
    <s v="Reach Out"/>
    <s v="Walk-in Counseling"/>
    <s v="JULIE MUSA"/>
    <s v="18/04/2019"/>
    <n v="18"/>
    <x v="0"/>
    <x v="1"/>
    <d v="2019-04-18T00:00:00"/>
    <s v="NA/KA/GU/JU/TR/08"/>
    <x v="0"/>
    <m/>
  </r>
  <r>
    <s v="Week 53"/>
    <s v="Northern"/>
    <s v="Nasarawa"/>
    <s v="Karu"/>
    <s v="Bagaji-Agada"/>
    <s v="Gunduma"/>
    <x v="6"/>
    <s v="Reach Out"/>
    <s v="Walk-in Counseling"/>
    <s v="SARAH DANLADI"/>
    <s v="18/04/2019"/>
    <n v="18"/>
    <x v="0"/>
    <x v="1"/>
    <d v="2019-04-18T00:00:00"/>
    <s v="NA/KA/GU/SA/GR/01"/>
    <x v="0"/>
    <m/>
  </r>
  <r>
    <s v="Week 53"/>
    <s v="Northern"/>
    <s v="Nasarawa"/>
    <s v="Karu"/>
    <s v="Bagaji-Agada"/>
    <s v="Gunduma"/>
    <x v="6"/>
    <s v="Reach Out"/>
    <s v="Walk-in Counseling"/>
    <s v="LITINI GARBA"/>
    <s v="18/04/2019"/>
    <n v="18"/>
    <x v="0"/>
    <x v="1"/>
    <d v="2019-04-18T00:00:00"/>
    <s v="NA/KA/GU/LI/PO/04"/>
    <x v="0"/>
    <m/>
  </r>
  <r>
    <s v="Week 54"/>
    <s v="Northern"/>
    <s v="Nasarawa"/>
    <s v="Karu"/>
    <s v="Karu"/>
    <s v="Mararaba Gurku"/>
    <x v="1"/>
    <s v="Cluster +"/>
    <s v="Walk-in Counseling"/>
    <s v="ZAINAB SANI"/>
    <s v="22/04/2019"/>
    <n v="22"/>
    <x v="0"/>
    <x v="1"/>
    <d v="2019-04-22T00:00:00"/>
    <s v="NA/KA/MA/ZA/AI/02"/>
    <x v="0"/>
    <m/>
  </r>
  <r>
    <s v="Week 54"/>
    <s v="Northern"/>
    <s v="Nasarawa"/>
    <s v="Karu"/>
    <s v="Karu"/>
    <s v="Mararaba Gurku"/>
    <x v="1"/>
    <s v="Cluster +"/>
    <s v="Walk-in Counseling"/>
    <s v="FATIMA ABUBAKAR"/>
    <s v="23/04/2019"/>
    <n v="23"/>
    <x v="0"/>
    <x v="1"/>
    <d v="2019-04-23T00:00:00"/>
    <s v="NA/KA/MA/FA/MA/01"/>
    <x v="0"/>
    <m/>
  </r>
  <r>
    <s v="Week 55"/>
    <s v="Northern"/>
    <s v="Nasarawa"/>
    <s v="Karu"/>
    <s v="Aso Kodope"/>
    <s v="Luvu Madaki"/>
    <x v="10"/>
    <s v="Reach Out"/>
    <s v="Walk-in Counseling"/>
    <s v="HAPPINESS AYUBA"/>
    <s v="27/04/2019"/>
    <n v="27"/>
    <x v="0"/>
    <x v="1"/>
    <d v="2019-04-27T00:00:00"/>
    <s v="NA/KA/LU/HA/LA/02"/>
    <x v="0"/>
    <m/>
  </r>
  <r>
    <s v="Week 55"/>
    <s v="Northern"/>
    <s v="Nasarawa"/>
    <s v="Karu"/>
    <s v="Aso Kodope"/>
    <s v="Luvu Madaki"/>
    <x v="10"/>
    <s v="Reach Out"/>
    <s v="Walk-in Counseling"/>
    <s v="RAMATU EMMANUEL"/>
    <s v="27/04/2019"/>
    <n v="27"/>
    <x v="0"/>
    <x v="1"/>
    <d v="2019-04-27T00:00:00"/>
    <s v="NA/KA/LU/RA/LA/03"/>
    <x v="0"/>
    <m/>
  </r>
  <r>
    <s v="Week 55"/>
    <s v="Northern"/>
    <s v="Nasarawa"/>
    <s v="Karu"/>
    <s v="Aso Kodope"/>
    <s v="Luvu Madaki"/>
    <x v="10"/>
    <s v="Reach Out"/>
    <s v="Walk-in Counseling"/>
    <s v="JENATE ONOJA"/>
    <s v="27/04/2019"/>
    <n v="27"/>
    <x v="0"/>
    <x v="1"/>
    <d v="2019-04-27T00:00:00"/>
    <s v="NA/KA/LU/JE/CH/01"/>
    <x v="0"/>
    <m/>
  </r>
  <r>
    <s v="Week 55"/>
    <s v="Northern"/>
    <s v="Nasarawa"/>
    <s v="Karu"/>
    <s v="Aso Kodope"/>
    <s v="Luvu Madaki"/>
    <x v="10"/>
    <s v="Reach Out"/>
    <s v="Walk-in Counseling"/>
    <s v="ROSE SIMON"/>
    <s v="27/04/2019"/>
    <n v="27"/>
    <x v="0"/>
    <x v="1"/>
    <d v="2019-04-27T00:00:00"/>
    <s v="NA/KA/LU/RO/AG/02"/>
    <x v="0"/>
    <m/>
  </r>
  <r>
    <s v="Week 55"/>
    <s v="Northern"/>
    <s v="Nasarawa"/>
    <s v="Karu"/>
    <s v="Aso Kodope"/>
    <s v="Luvu Madaki"/>
    <x v="10"/>
    <s v="Reach Out"/>
    <s v="Walk-in Counseling"/>
    <s v="HAJARATU SAMSON"/>
    <s v="27/04/2019"/>
    <n v="27"/>
    <x v="0"/>
    <x v="1"/>
    <d v="2019-04-27T00:00:00"/>
    <s v="NA/KA/LU/HA/CE/01"/>
    <x v="0"/>
    <m/>
  </r>
  <r>
    <s v="Week 55"/>
    <s v="Northern"/>
    <s v="Nasarawa"/>
    <s v="Karu"/>
    <s v="Aso Kodope"/>
    <s v="Luvu Madaki"/>
    <x v="10"/>
    <s v="Reach Out"/>
    <s v="Walk-in Counseling"/>
    <s v="FATI BULUS"/>
    <s v="27/04/2019"/>
    <n v="27"/>
    <x v="0"/>
    <x v="1"/>
    <d v="2019-04-27T00:00:00"/>
    <s v="NA/KA/LU/FA/TI/08"/>
    <x v="0"/>
    <m/>
  </r>
  <r>
    <s v="Week 55"/>
    <s v="Northern"/>
    <s v="Nasarawa"/>
    <s v="Karu"/>
    <s v="Aso Kodope"/>
    <s v="Luvu Madaki"/>
    <x v="10"/>
    <s v="Reach Out"/>
    <s v="Walk-in Counseling"/>
    <s v="KATE BITRUS"/>
    <s v="27/04/2019"/>
    <n v="27"/>
    <x v="0"/>
    <x v="1"/>
    <d v="2019-04-27T00:00:00"/>
    <s v="NA/KA/LU/KA/LA/07"/>
    <x v="0"/>
    <m/>
  </r>
  <r>
    <s v="Week 55"/>
    <s v="Northern"/>
    <s v="Nasarawa"/>
    <s v="Karu"/>
    <s v="Aso Kodope"/>
    <s v="Luvu Madaki"/>
    <x v="10"/>
    <s v="Reach Out"/>
    <s v="Walk-in Counseling"/>
    <s v="ANTHONIA SUNDAY"/>
    <s v="27/04/2019"/>
    <n v="27"/>
    <x v="0"/>
    <x v="1"/>
    <d v="2019-04-27T00:00:00"/>
    <s v="NA/KA/LU/AN/AS/04"/>
    <x v="0"/>
    <m/>
  </r>
  <r>
    <s v="Week 55"/>
    <s v="Northern"/>
    <s v="Nasarawa"/>
    <s v="Karu"/>
    <s v="Aso Kodope"/>
    <s v="Luvu Madaki"/>
    <x v="10"/>
    <s v="Reach Out"/>
    <s v="Walk-in Counseling"/>
    <s v="HAPPINESS CALEB"/>
    <s v="27/04/2019"/>
    <n v="27"/>
    <x v="0"/>
    <x v="1"/>
    <d v="2019-04-27T00:00:00"/>
    <s v="NA/KA/LU/HA/RA/04"/>
    <x v="0"/>
    <m/>
  </r>
  <r>
    <s v="Week 55"/>
    <s v="Northern"/>
    <s v="Nasarawa"/>
    <s v="Karu"/>
    <s v="Aso Kodope"/>
    <s v="Luvu Madaki"/>
    <x v="10"/>
    <s v="Reach Out"/>
    <s v="Walk-in Counseling"/>
    <s v="PEACE SAMUEL"/>
    <s v="27/04/2019"/>
    <n v="27"/>
    <x v="0"/>
    <x v="1"/>
    <d v="2019-04-27T00:00:00"/>
    <s v="NA/KA/LU/PE/MA/01"/>
    <x v="0"/>
    <m/>
  </r>
  <r>
    <s v="Week 55"/>
    <s v="Northern"/>
    <s v="Nasarawa"/>
    <s v="Karu"/>
    <s v="Aso Kodope"/>
    <s v="Luvu Madaki"/>
    <x v="10"/>
    <s v="Reach Out"/>
    <s v="Walk-in Counseling"/>
    <s v="GODIYA DUNGWA"/>
    <s v="27/04/2019"/>
    <n v="27"/>
    <x v="0"/>
    <x v="1"/>
    <d v="2019-04-27T00:00:00"/>
    <s v="NA/KA/LU/GO/LA/01"/>
    <x v="0"/>
    <m/>
  </r>
  <r>
    <s v="Week 55"/>
    <s v="Northern"/>
    <s v="Nasarawa"/>
    <s v="Karu"/>
    <s v="Aso Kodope"/>
    <s v="Luvu Madaki"/>
    <x v="10"/>
    <s v="Reach Out"/>
    <s v="Walk-in Counseling"/>
    <s v="HADIZA GAMBO"/>
    <s v="27/04/2019"/>
    <n v="27"/>
    <x v="0"/>
    <x v="1"/>
    <d v="2019-04-27T00:00:00"/>
    <s v="NA/KA/LU/HA/TA/02"/>
    <x v="0"/>
    <m/>
  </r>
  <r>
    <s v="Week 55"/>
    <s v="Northern"/>
    <s v="Nasarawa"/>
    <s v="Karu"/>
    <s v="Aso Kodope"/>
    <s v="Luvu Madaki"/>
    <x v="10"/>
    <s v="Reach Out"/>
    <s v="Walk-in Counseling"/>
    <s v="DORIS PAPHAEL"/>
    <s v="27/04/2019"/>
    <n v="27"/>
    <x v="0"/>
    <x v="1"/>
    <d v="2019-04-27T00:00:00"/>
    <s v="NA/KA/LU/DO/MA/02"/>
    <x v="0"/>
    <m/>
  </r>
  <r>
    <s v="Week 55"/>
    <s v="Northern"/>
    <s v="Nasarawa"/>
    <s v="Karu"/>
    <s v="Aso Kodope"/>
    <s v="Luvu Madaki"/>
    <x v="10"/>
    <s v="Reach Out"/>
    <s v="Walk-in Counseling"/>
    <s v="RUTH EMMANUEL"/>
    <s v="27/04/2019"/>
    <n v="27"/>
    <x v="0"/>
    <x v="1"/>
    <d v="2019-04-27T00:00:00"/>
    <s v="NA/KA/LU/RU/LA/02"/>
    <x v="0"/>
    <m/>
  </r>
  <r>
    <s v="Week 55"/>
    <s v="Northern"/>
    <s v="Nasarawa"/>
    <s v="Karu"/>
    <s v="Aso Kodope"/>
    <s v="Luvu Madaki"/>
    <x v="10"/>
    <s v="Reach Out"/>
    <s v="Walk-in Counseling"/>
    <s v="DORIS RAMSON"/>
    <s v="27/04/2019"/>
    <n v="27"/>
    <x v="0"/>
    <x v="1"/>
    <d v="2019-04-27T00:00:00"/>
    <s v="NA/KA/LU/DO/BA/06"/>
    <x v="0"/>
    <m/>
  </r>
  <r>
    <s v="Week 55"/>
    <s v="Northern"/>
    <s v="Nasarawa"/>
    <s v="Karu"/>
    <s v="Aso Kodope"/>
    <s v="Luvu Madaki"/>
    <x v="10"/>
    <s v="Reach Out"/>
    <s v="Walk-in Counseling"/>
    <s v="LOVINA DAVID"/>
    <s v="27/04/2019"/>
    <n v="27"/>
    <x v="0"/>
    <x v="1"/>
    <d v="2019-04-27T00:00:00"/>
    <s v="NA/KA/LU/LO/VE/01"/>
    <x v="0"/>
    <m/>
  </r>
  <r>
    <s v="Week 55"/>
    <s v="Northern"/>
    <s v="Nasarawa"/>
    <s v="Karu"/>
    <s v="Aso Kodope"/>
    <s v="Luvu Madaki"/>
    <x v="10"/>
    <s v="Reach Out"/>
    <s v="Walk-in Counseling"/>
    <s v="ELIZABETH MOSES"/>
    <s v="27/04/2019"/>
    <n v="27"/>
    <x v="0"/>
    <x v="1"/>
    <d v="2019-04-27T00:00:00"/>
    <s v="NA/KA/LU/EL/LI/01"/>
    <x v="0"/>
    <m/>
  </r>
  <r>
    <s v="Week 55"/>
    <s v="Northern"/>
    <s v="Nasarawa"/>
    <s v="Karu"/>
    <s v="Aso Kodope"/>
    <s v="Luvu Madaki"/>
    <x v="10"/>
    <s v="Reach Out"/>
    <s v="Walk-in Counseling"/>
    <s v="HAUWA EMMANUEL"/>
    <s v="27/04/2019"/>
    <n v="27"/>
    <x v="0"/>
    <x v="1"/>
    <d v="2019-04-27T00:00:00"/>
    <s v="NA/KA/LU/HA/VI/01"/>
    <x v="0"/>
    <m/>
  </r>
  <r>
    <s v="Week 55"/>
    <s v="Northern"/>
    <s v="Nasarawa"/>
    <s v="Karu"/>
    <s v="Aso Kodope"/>
    <s v="Luvu Madaki"/>
    <x v="10"/>
    <s v="Reach Out"/>
    <s v="Walk-in Counseling"/>
    <s v="GIFT LAMICHEN"/>
    <s v="27/04/2019"/>
    <n v="27"/>
    <x v="0"/>
    <x v="1"/>
    <d v="2019-04-27T00:00:00"/>
    <s v="NA/KA/LU/GI/HA/01"/>
    <x v="0"/>
    <m/>
  </r>
  <r>
    <s v="Week 55"/>
    <s v="Northern"/>
    <s v="Nasarawa"/>
    <s v="Karu"/>
    <s v="Aso Kodope"/>
    <s v="Luvu Madaki"/>
    <x v="10"/>
    <s v="Reach Out"/>
    <s v="Walk-in Counseling"/>
    <s v="JUSTINA GIDEON"/>
    <s v="27/04/2019"/>
    <n v="27"/>
    <x v="0"/>
    <x v="1"/>
    <d v="2019-04-27T00:00:00"/>
    <s v="NA/KA/LU/JU/TU/06"/>
    <x v="0"/>
    <m/>
  </r>
  <r>
    <s v="Week 55"/>
    <s v="Northern"/>
    <s v="Nasarawa"/>
    <s v="Karu"/>
    <s v="Aso Kodope"/>
    <s v="Luvu Madaki"/>
    <x v="10"/>
    <s v="Reach Out"/>
    <s v="Walk-in Counseling"/>
    <s v="BLESSING ISHAKU"/>
    <s v="27/04/2019"/>
    <n v="27"/>
    <x v="0"/>
    <x v="1"/>
    <d v="2019-04-27T00:00:00"/>
    <s v="NA/KA/LU/BL/PO/10"/>
    <x v="0"/>
    <m/>
  </r>
  <r>
    <s v="Week 55"/>
    <s v="Northern"/>
    <s v="Nasarawa"/>
    <s v="Karu"/>
    <s v="Aso Kodope"/>
    <s v="Luvu Madaki"/>
    <x v="10"/>
    <s v="Reach Out"/>
    <s v="Walk-in Counseling"/>
    <s v="MARIA ABBA"/>
    <s v="27/04/2019"/>
    <n v="27"/>
    <x v="0"/>
    <x v="1"/>
    <d v="2019-04-27T00:00:00"/>
    <s v="NA/KA/LU/MA/GR/03"/>
    <x v="0"/>
    <m/>
  </r>
  <r>
    <s v="Week 55"/>
    <s v="Northern"/>
    <s v="Nasarawa"/>
    <s v="Karu"/>
    <s v="Aso Kodope"/>
    <s v="Luvu Madaki"/>
    <x v="10"/>
    <s v="Reach Out"/>
    <s v="Walk-in Counseling"/>
    <s v="MERCY AFAZAR"/>
    <s v="27/04/2019"/>
    <n v="27"/>
    <x v="0"/>
    <x v="1"/>
    <d v="2019-04-27T00:00:00"/>
    <s v="NA/KA/LU/ME/AN/08"/>
    <x v="0"/>
    <m/>
  </r>
  <r>
    <s v="Week 55"/>
    <s v="Northern"/>
    <s v="Nasarawa"/>
    <s v="Karu"/>
    <s v="Aso Kodope"/>
    <s v="Luvu Madaki"/>
    <x v="10"/>
    <s v="Reach Out"/>
    <s v="Walk-in Counseling"/>
    <s v="PEACE THANKGOD"/>
    <s v="27/04/2019"/>
    <n v="27"/>
    <x v="0"/>
    <x v="1"/>
    <d v="2019-04-27T00:00:00"/>
    <s v="NA/KA/LU/PE/ES/06"/>
    <x v="0"/>
    <m/>
  </r>
  <r>
    <s v="Week 55"/>
    <s v="Northern"/>
    <s v="Nasarawa"/>
    <s v="Karu"/>
    <s v="Aso Kodope"/>
    <s v="Luvu Madaki"/>
    <x v="10"/>
    <s v="Reach Out"/>
    <s v="Walk-in Counseling"/>
    <s v="JENNIFER SHEDRACK"/>
    <s v="27/04/2019"/>
    <n v="27"/>
    <x v="0"/>
    <x v="1"/>
    <d v="2019-04-27T00:00:00"/>
    <s v="NA/KA/LU/JE/AS/04"/>
    <x v="0"/>
    <m/>
  </r>
  <r>
    <s v="Week 55"/>
    <s v="Northern"/>
    <s v="Nasarawa"/>
    <s v="Karu"/>
    <s v="Aso Kodope"/>
    <s v="Luvu Madaki"/>
    <x v="10"/>
    <s v="Reach Out"/>
    <s v="Walk-in Counseling"/>
    <s v="AMINATU IBRAHIM"/>
    <s v="27/04/2019"/>
    <n v="27"/>
    <x v="0"/>
    <x v="1"/>
    <d v="2019-04-27T00:00:00"/>
    <s v="NA/KA/LU/AM/SA/04"/>
    <x v="0"/>
    <m/>
  </r>
  <r>
    <s v="Week 55"/>
    <s v="Northern"/>
    <s v="Nasarawa"/>
    <s v="Karu"/>
    <s v="Aso Kodope"/>
    <s v="Luvu Madaki"/>
    <x v="10"/>
    <s v="Reach Out"/>
    <s v="Walk-in Counseling"/>
    <s v="LUCY JOHNSON"/>
    <s v="27/04/2019"/>
    <n v="27"/>
    <x v="0"/>
    <x v="1"/>
    <d v="2019-04-27T00:00:00"/>
    <s v="NA/KA/LU/LU/CH/03"/>
    <x v="0"/>
    <m/>
  </r>
  <r>
    <s v="Week 55"/>
    <s v="Northern"/>
    <s v="Nasarawa"/>
    <s v="Karu"/>
    <s v="Aso Kodope"/>
    <s v="Luvu Madaki"/>
    <x v="10"/>
    <s v="Reach Out"/>
    <s v="Walk-in Counseling"/>
    <s v="VICTORIA AKPAJESHI"/>
    <s v="27/04/2019"/>
    <n v="27"/>
    <x v="0"/>
    <x v="1"/>
    <d v="2019-04-27T00:00:00"/>
    <s v="NA/KA/LU/VI/LA/10"/>
    <x v="0"/>
    <m/>
  </r>
  <r>
    <s v="Week 55"/>
    <s v="Northern"/>
    <s v="Nasarawa"/>
    <s v="Karu"/>
    <s v="Aso Kodope"/>
    <s v="Luvu Madaki"/>
    <x v="10"/>
    <s v="Reach Out"/>
    <s v="Walk-in Counseling"/>
    <s v="HADIZA LAWAL"/>
    <s v="27/04/2019"/>
    <n v="27"/>
    <x v="0"/>
    <x v="1"/>
    <d v="2019-04-27T00:00:00"/>
    <s v="NA/KA/LU/HA/FA/06"/>
    <x v="0"/>
    <m/>
  </r>
  <r>
    <s v="Week 55"/>
    <s v="Northern"/>
    <s v="Nasarawa"/>
    <s v="Karu"/>
    <s v="Aso Kodope"/>
    <s v="Luvu Madaki"/>
    <x v="10"/>
    <s v="Reach Out"/>
    <s v="Walk-in Counseling"/>
    <s v="DORIS SHEKWAOGA"/>
    <s v="27/04/2019"/>
    <n v="27"/>
    <x v="0"/>
    <x v="1"/>
    <d v="2019-04-27T00:00:00"/>
    <s v="NA/KA/LU/DO/AL/03"/>
    <x v="0"/>
    <m/>
  </r>
  <r>
    <s v="Week 55"/>
    <s v="Northern"/>
    <s v="Nasarawa"/>
    <s v="Karu"/>
    <s v="Aso Kodope"/>
    <s v="Luvu Madaki"/>
    <x v="10"/>
    <s v="Reach Out"/>
    <s v="Walk-in Counseling"/>
    <s v="JUMMAI YOHANNA"/>
    <s v="27/04/2019"/>
    <n v="27"/>
    <x v="0"/>
    <x v="1"/>
    <d v="2019-04-27T00:00:00"/>
    <s v="NA/KA/LU/JU/LA/04"/>
    <x v="0"/>
    <m/>
  </r>
  <r>
    <s v="Week 55"/>
    <s v="Northern"/>
    <s v="Nasarawa"/>
    <s v="Karu"/>
    <s v="Aso Kodope"/>
    <s v="Luvu Madaki"/>
    <x v="10"/>
    <s v="Reach Out"/>
    <s v="Walk-in Counseling"/>
    <s v="GRACE C.Y"/>
    <s v="27/04/2019"/>
    <n v="27"/>
    <x v="0"/>
    <x v="1"/>
    <d v="2019-04-27T00:00:00"/>
    <s v="NA/KA/LU/GR/SA/03"/>
    <x v="0"/>
    <m/>
  </r>
  <r>
    <s v="Week 55"/>
    <s v="Northern"/>
    <s v="Nasarawa"/>
    <s v="Karu"/>
    <s v="Karu"/>
    <s v="Mararaba Gurku"/>
    <x v="1"/>
    <s v="Cluster +"/>
    <s v="Walk-in Counseling"/>
    <s v="FATIMA IBRAHIM"/>
    <s v="29/04/2019"/>
    <n v="29"/>
    <x v="0"/>
    <x v="1"/>
    <d v="2019-04-29T00:00:00"/>
    <s v="NA/KA/MA/FA/MA/01"/>
    <x v="0"/>
    <m/>
  </r>
  <r>
    <s v="Week 55"/>
    <s v="Northern"/>
    <s v="Nasarawa"/>
    <s v="Karu"/>
    <s v="Karu"/>
    <s v="Mararaba Gurku"/>
    <x v="1"/>
    <s v="Cluster +"/>
    <s v="Walk-in Counseling"/>
    <s v="NANA BABANGIDA"/>
    <s v="29/04/2019"/>
    <n v="29"/>
    <x v="0"/>
    <x v="1"/>
    <d v="2019-04-29T00:00:00"/>
    <s v="NA/KA/MA/NA/HA/03"/>
    <x v="0"/>
    <m/>
  </r>
  <r>
    <s v="Week 55"/>
    <s v="Northern"/>
    <s v="Nasarawa"/>
    <s v="Karu"/>
    <s v="Aso Kodope"/>
    <s v="Luvu Madaki"/>
    <x v="10"/>
    <s v="Reach Out"/>
    <s v="Walk-in Counseling"/>
    <s v="JUMMAI SARKI"/>
    <s v="30/04/2019"/>
    <n v="30"/>
    <x v="0"/>
    <x v="1"/>
    <d v="2019-04-30T00:00:00"/>
    <s v="NA/KA/LU/JU/MA/04"/>
    <x v="0"/>
    <m/>
  </r>
  <r>
    <s v="Week 55"/>
    <s v="Northern"/>
    <s v="Nasarawa"/>
    <s v="Karu"/>
    <s v="Aso Kodope"/>
    <s v="Luvu Madaki"/>
    <x v="10"/>
    <s v="Reach Out"/>
    <s v="Walk-in Counseling"/>
    <s v="JOSEPHINE AGYENO"/>
    <s v="30/04/2019"/>
    <n v="30"/>
    <x v="0"/>
    <x v="1"/>
    <d v="2019-04-30T00:00:00"/>
    <s v="NA/KA/LU/JO/SA/09"/>
    <x v="0"/>
    <m/>
  </r>
  <r>
    <s v="Week 55"/>
    <s v="Northern"/>
    <s v="Nasarawa"/>
    <s v="Karu"/>
    <s v="Aso Kodope"/>
    <s v="Luvu Madaki"/>
    <x v="10"/>
    <s v="Reach Out"/>
    <s v="Walk-in Counseling"/>
    <s v="PATRICIA MOSES"/>
    <s v="30/04/2019"/>
    <n v="30"/>
    <x v="0"/>
    <x v="1"/>
    <d v="2019-04-30T00:00:00"/>
    <s v="NA/KA/LU/PA/RA/01"/>
    <x v="0"/>
    <m/>
  </r>
  <r>
    <s v="Week 55"/>
    <s v="Northern"/>
    <s v="Nasarawa"/>
    <s v="Karu"/>
    <s v="Aso Kodope"/>
    <s v="Luvu Madaki"/>
    <x v="10"/>
    <s v="Reach Out"/>
    <s v="Walk-in Counseling"/>
    <s v="RACHEAL DANJUMA"/>
    <s v="30/04/2019"/>
    <n v="30"/>
    <x v="0"/>
    <x v="1"/>
    <d v="2019-04-30T00:00:00"/>
    <s v="NA/KA/LU/RA/HE/02"/>
    <x v="0"/>
    <m/>
  </r>
  <r>
    <s v="Week 55"/>
    <s v="Northern"/>
    <s v="Nasarawa"/>
    <s v="Karu"/>
    <s v="Aso Kodope"/>
    <s v="Luvu Madaki"/>
    <x v="10"/>
    <s v="Reach Out"/>
    <s v="Walk-in Counseling"/>
    <s v="JOY STEVEN"/>
    <s v="30/04/2019"/>
    <n v="30"/>
    <x v="0"/>
    <x v="1"/>
    <d v="2019-04-30T00:00:00"/>
    <s v="NA/KA/LU/JO/GR/03"/>
    <x v="0"/>
    <m/>
  </r>
  <r>
    <s v="Week 55"/>
    <s v="Northern"/>
    <s v="Nasarawa"/>
    <s v="Karu"/>
    <s v="Aso Kodope"/>
    <s v="Luvu Madaki"/>
    <x v="10"/>
    <s v="Reach Out"/>
    <s v="Walk-in Counseling"/>
    <s v="GLORIA ATABA"/>
    <s v="30/04/2019"/>
    <n v="30"/>
    <x v="0"/>
    <x v="1"/>
    <d v="2019-04-30T00:00:00"/>
    <s v="NA/KA/LU/GL/KA/01"/>
    <x v="0"/>
    <m/>
  </r>
  <r>
    <s v="Week 55"/>
    <s v="Northern"/>
    <s v="Nasarawa"/>
    <s v="Karu"/>
    <s v="Aso Kodope"/>
    <s v="Luvu Madaki"/>
    <x v="10"/>
    <s v="Reach Out"/>
    <s v="Walk-in Counseling"/>
    <s v="CHRISTY LUKA"/>
    <s v="30/04/2019"/>
    <n v="30"/>
    <x v="0"/>
    <x v="1"/>
    <d v="2019-04-30T00:00:00"/>
    <s v="NA/KA/LU/CH/RE/04"/>
    <x v="0"/>
    <m/>
  </r>
  <r>
    <s v="Week 55"/>
    <s v="Northern"/>
    <s v="Nasarawa"/>
    <s v="Karu"/>
    <s v="Aso Kodope"/>
    <s v="Luvu Madaki"/>
    <x v="10"/>
    <s v="Reach Out"/>
    <s v="Walk-in Counseling"/>
    <s v="MARGRET ALI"/>
    <s v="30/04/2019"/>
    <n v="30"/>
    <x v="0"/>
    <x v="1"/>
    <d v="2019-04-30T00:00:00"/>
    <s v="NA/KA/LU/MA/GR/01"/>
    <x v="0"/>
    <m/>
  </r>
  <r>
    <s v="Week 55"/>
    <s v="Northern"/>
    <s v="Nasarawa"/>
    <s v="Karu"/>
    <s v="Aso Kodope"/>
    <s v="Luvu Madaki"/>
    <x v="10"/>
    <s v="Reach Out"/>
    <s v="Walk-in Counseling"/>
    <s v="VICTORIA SHEDRACH"/>
    <s v="30/04/2019"/>
    <n v="30"/>
    <x v="0"/>
    <x v="1"/>
    <d v="2019-04-30T00:00:00"/>
    <s v="NA/KA/LU/VI/EU/05"/>
    <x v="0"/>
    <m/>
  </r>
  <r>
    <s v="Week 55"/>
    <s v="Northern"/>
    <s v="Nasarawa"/>
    <s v="Karu"/>
    <s v="Aso Kodope"/>
    <s v="Luvu Madaki"/>
    <x v="10"/>
    <s v="Reach Out"/>
    <s v="Walk-in Counseling"/>
    <s v="ALICE BULUS"/>
    <s v="30/04/2019"/>
    <n v="30"/>
    <x v="0"/>
    <x v="1"/>
    <d v="2019-04-30T00:00:00"/>
    <s v="NA/KA/LU/AL/QU/02"/>
    <x v="0"/>
    <m/>
  </r>
  <r>
    <s v="Week 55"/>
    <s v="Northern"/>
    <s v="Nasarawa"/>
    <s v="Karu"/>
    <s v="Aso Kodope"/>
    <s v="Luvu Madaki"/>
    <x v="10"/>
    <s v="Reach Out"/>
    <s v="Walk-in Counseling"/>
    <s v="LOIS JAMES"/>
    <s v="30/04/2019"/>
    <n v="30"/>
    <x v="0"/>
    <x v="1"/>
    <d v="2019-04-30T00:00:00"/>
    <s v="NA/KA/LU/LO/HA/06"/>
    <x v="0"/>
    <m/>
  </r>
  <r>
    <s v="Week 55"/>
    <s v="Northern"/>
    <s v="Nasarawa"/>
    <s v="Karu"/>
    <s v="Aso Kodope"/>
    <s v="Luvu Madaki"/>
    <x v="10"/>
    <s v="Reach Out"/>
    <s v="Walk-in Counseling"/>
    <s v="MARY TAIMAKO"/>
    <s v="30/04/2019"/>
    <n v="30"/>
    <x v="0"/>
    <x v="1"/>
    <d v="2019-04-30T00:00:00"/>
    <s v="NA/KA/LU/MA/FA/03"/>
    <x v="0"/>
    <m/>
  </r>
  <r>
    <s v="Week 55"/>
    <s v="Northern"/>
    <s v="Nasarawa"/>
    <s v="Karu"/>
    <s v="Aso Kodope"/>
    <s v="Luvu Madaki"/>
    <x v="10"/>
    <s v="Reach Out"/>
    <s v="Walk-in Counseling"/>
    <s v="BRIDGET YUNANAH"/>
    <s v="30/04/2019"/>
    <n v="30"/>
    <x v="0"/>
    <x v="1"/>
    <d v="2019-04-30T00:00:00"/>
    <s v="NA/KA/LU/BR/LI/04"/>
    <x v="0"/>
    <m/>
  </r>
  <r>
    <s v="Week 55"/>
    <s v="Northern"/>
    <s v="Nasarawa"/>
    <s v="Karu"/>
    <s v="Aso Kodope"/>
    <s v="Luvu Madaki"/>
    <x v="10"/>
    <s v="Reach Out"/>
    <s v="Walk-in Counseling"/>
    <s v="BLESSING GYARI"/>
    <s v="30/04/2019"/>
    <n v="30"/>
    <x v="0"/>
    <x v="1"/>
    <d v="2019-04-30T00:00:00"/>
    <s v="NA/KA/LU/BL/PO/01"/>
    <x v="0"/>
    <m/>
  </r>
  <r>
    <s v="Week 55"/>
    <s v="Northern"/>
    <s v="Nasarawa"/>
    <s v="Karu"/>
    <s v="Aso Kodope"/>
    <s v="Luvu Madaki"/>
    <x v="10"/>
    <s v="Reach Out"/>
    <s v="Walk-in Counseling"/>
    <s v="FAITH GEOFREY"/>
    <s v="30/04/2019"/>
    <n v="30"/>
    <x v="0"/>
    <x v="1"/>
    <d v="2019-04-30T00:00:00"/>
    <s v="NA/KA/LU/FA/KA/05"/>
    <x v="0"/>
    <m/>
  </r>
  <r>
    <s v="Week 55"/>
    <s v="Northern"/>
    <s v="Nasarawa"/>
    <s v="Karu"/>
    <s v="Aso Kodope"/>
    <s v="Luvu Madaki"/>
    <x v="10"/>
    <s v="Reach Out"/>
    <s v="Walk-in Counseling"/>
    <s v="LUCY AMOS"/>
    <s v="30/04/2019"/>
    <n v="30"/>
    <x v="0"/>
    <x v="1"/>
    <d v="2019-04-30T00:00:00"/>
    <s v="NA/KA/LU/LU/DO/08"/>
    <x v="0"/>
    <m/>
  </r>
  <r>
    <s v="Week 55"/>
    <s v="Northern"/>
    <s v="Nasarawa"/>
    <s v="Karu"/>
    <s v="Aso Kodope"/>
    <s v="Luvu Madaki"/>
    <x v="10"/>
    <s v="Reach Out"/>
    <s v="Walk-in Counseling"/>
    <s v="JANET BELLO"/>
    <s v="30/04/2019"/>
    <n v="30"/>
    <x v="0"/>
    <x v="1"/>
    <d v="2019-04-30T00:00:00"/>
    <s v="NA/KA/LU/JA/TR/03"/>
    <x v="0"/>
    <m/>
  </r>
  <r>
    <s v="Week 55"/>
    <s v="Northern"/>
    <s v="Nasarawa"/>
    <s v="Karu"/>
    <s v="Aso Kodope"/>
    <s v="Luvu Madaki"/>
    <x v="10"/>
    <s v="Reach Out"/>
    <s v="Walk-in Counseling"/>
    <s v="BLESSING ISHAYA"/>
    <s v="30/04/2019"/>
    <n v="30"/>
    <x v="0"/>
    <x v="1"/>
    <d v="2019-04-30T00:00:00"/>
    <s v="NA/KA/LU/BL/LA/07"/>
    <x v="0"/>
    <m/>
  </r>
  <r>
    <s v="Week 55"/>
    <s v="Northern"/>
    <s v="Nasarawa"/>
    <s v="Karu"/>
    <s v="Aso Kodope"/>
    <s v="Luvu Madaki"/>
    <x v="10"/>
    <s v="Reach Out"/>
    <s v="Walk-in Counseling"/>
    <s v="BLESSING SARKI"/>
    <s v="30/04/2019"/>
    <n v="30"/>
    <x v="0"/>
    <x v="1"/>
    <d v="2019-04-30T00:00:00"/>
    <s v="NA/KA/LU/BL/HA/01"/>
    <x v="0"/>
    <m/>
  </r>
  <r>
    <s v="Week 55"/>
    <s v="Northern"/>
    <s v="Nasarawa"/>
    <s v="Karu"/>
    <s v="Aso Kodope"/>
    <s v="Luvu Madaki"/>
    <x v="10"/>
    <s v="Reach Out"/>
    <s v="Walk-in Counseling"/>
    <s v="TALATU KAURA"/>
    <s v="30/04/2019"/>
    <n v="30"/>
    <x v="0"/>
    <x v="1"/>
    <d v="2019-04-30T00:00:00"/>
    <s v="NA/KA/LU/TA/NA/04"/>
    <x v="0"/>
    <m/>
  </r>
  <r>
    <s v="Week 55"/>
    <s v="Northern"/>
    <s v="Nasarawa"/>
    <s v="Karu"/>
    <s v="Aso Kodope"/>
    <s v="Luvu Madaki"/>
    <x v="10"/>
    <s v="Reach Out"/>
    <s v="Walk-in Counseling"/>
    <s v="ANN FRANCIS"/>
    <s v="30/04/2019"/>
    <n v="30"/>
    <x v="0"/>
    <x v="1"/>
    <d v="2019-04-30T00:00:00"/>
    <s v="NA/KA/LU/AN/LI/05"/>
    <x v="0"/>
    <m/>
  </r>
  <r>
    <s v="Week 55"/>
    <s v="Northern"/>
    <s v="Nasarawa"/>
    <s v="Karu"/>
    <s v="Aso Kodope"/>
    <s v="Luvu Madaki"/>
    <x v="10"/>
    <s v="Reach Out"/>
    <s v="Walk-in Counseling"/>
    <s v="NANCY WILLIAMS"/>
    <s v="30/04/2019"/>
    <n v="30"/>
    <x v="0"/>
    <x v="1"/>
    <d v="2019-04-30T00:00:00"/>
    <s v="NA/KA/LU/NA/CE/03"/>
    <x v="0"/>
    <m/>
  </r>
  <r>
    <s v="Week 55"/>
    <s v="Northern"/>
    <s v="Nasarawa"/>
    <s v="Karu"/>
    <s v="Aso Kodope"/>
    <s v="Luvu Madaki"/>
    <x v="10"/>
    <s v="Reach Out"/>
    <s v="Walk-in Counseling"/>
    <s v="RHODA BULUS"/>
    <s v="30/04/2019"/>
    <n v="30"/>
    <x v="0"/>
    <x v="1"/>
    <d v="2019-04-30T00:00:00"/>
    <s v="NA/KA/LU/RH/TH/03"/>
    <x v="0"/>
    <m/>
  </r>
  <r>
    <s v="Week 55"/>
    <s v="Northern"/>
    <s v="Nasarawa"/>
    <s v="Karu"/>
    <s v="Aso Kodope"/>
    <s v="Luvu Madaki"/>
    <x v="10"/>
    <s v="Reach Out"/>
    <s v="Walk-in Counseling"/>
    <s v="JULIANA AKKU"/>
    <s v="30/04/2019"/>
    <n v="30"/>
    <x v="0"/>
    <x v="1"/>
    <d v="2019-04-30T00:00:00"/>
    <s v="NA/KA/LU/JU/JA/07"/>
    <x v="0"/>
    <m/>
  </r>
  <r>
    <s v="Week 55"/>
    <s v="Northern"/>
    <s v="Nasarawa"/>
    <s v="Karu"/>
    <s v="Aso Kodope"/>
    <s v="Luvu Madaki"/>
    <x v="10"/>
    <s v="Reach Out"/>
    <s v="Walk-in Counseling"/>
    <s v="KANDE ISHAKU"/>
    <s v="30/04/2019"/>
    <n v="30"/>
    <x v="0"/>
    <x v="1"/>
    <d v="2019-04-30T00:00:00"/>
    <s v="NA/KA/LU/KA/VI/03"/>
    <x v="0"/>
    <m/>
  </r>
  <r>
    <s v="Week 55"/>
    <s v="Northern"/>
    <s v="Nasarawa"/>
    <s v="Karu"/>
    <s v="Aso Kodope"/>
    <s v="Luvu Madaki"/>
    <x v="10"/>
    <s v="Reach Out"/>
    <s v="Walk-in Counseling"/>
    <s v="LILIAN MOSES"/>
    <s v="30/04/2019"/>
    <n v="30"/>
    <x v="0"/>
    <x v="1"/>
    <d v="2019-04-30T00:00:00"/>
    <s v="NA/KA/LU/LI/FA/01"/>
    <x v="0"/>
    <m/>
  </r>
  <r>
    <s v="Week 55"/>
    <s v="Northern"/>
    <s v="Nasarawa"/>
    <s v="Karu"/>
    <s v="Aso Kodope"/>
    <s v="Luvu Madaki"/>
    <x v="10"/>
    <s v="Reach Out"/>
    <s v="Walk-in Counseling"/>
    <s v="HAJARA IBRAHIM"/>
    <s v="30/04/2019"/>
    <n v="30"/>
    <x v="0"/>
    <x v="1"/>
    <d v="2019-04-30T00:00:00"/>
    <s v="NA/KA/LU/HA/CH/05"/>
    <x v="0"/>
    <m/>
  </r>
  <r>
    <s v="Week 55"/>
    <s v="Northern"/>
    <s v="Nasarawa"/>
    <s v="Karu"/>
    <s v="Aso Kodope"/>
    <s v="Luvu Madaki"/>
    <x v="10"/>
    <s v="Reach Out"/>
    <s v="Walk-in Counseling"/>
    <s v="DORCAS LAWRENCE"/>
    <s v="30/04/2019"/>
    <n v="30"/>
    <x v="0"/>
    <x v="1"/>
    <d v="2019-04-30T00:00:00"/>
    <s v="NA/KA/LU/DO/BE/02"/>
    <x v="0"/>
    <m/>
  </r>
  <r>
    <s v="Week 55"/>
    <s v="Northern"/>
    <s v="Nasarawa"/>
    <s v="Karu"/>
    <s v="Aso Kodope"/>
    <s v="Luvu Madaki"/>
    <x v="10"/>
    <s v="Reach Out"/>
    <s v="Walk-in Counseling"/>
    <s v="PATU SALIHU"/>
    <s v="30/04/2019"/>
    <n v="30"/>
    <x v="0"/>
    <x v="1"/>
    <d v="2019-04-30T00:00:00"/>
    <s v="NA/KA/LU/PA/SA/04"/>
    <x v="0"/>
    <m/>
  </r>
  <r>
    <s v="Week 55"/>
    <s v="Northern"/>
    <s v="Nasarawa"/>
    <s v="Karu"/>
    <s v="Aso Kodope"/>
    <s v="Luvu Madaki"/>
    <x v="10"/>
    <s v="Reach Out"/>
    <s v="Walk-in Counseling"/>
    <s v="LARABA WAZIRI"/>
    <s v="30/04/2019"/>
    <n v="30"/>
    <x v="0"/>
    <x v="1"/>
    <d v="2019-04-30T00:00:00"/>
    <s v="NA/KA/LU/LA/ZA/03"/>
    <x v="0"/>
    <m/>
  </r>
  <r>
    <s v="Week 55"/>
    <s v="Northern"/>
    <s v="Nasarawa"/>
    <s v="Karu"/>
    <s v="Aso Kodope"/>
    <s v="Luvu Madaki"/>
    <x v="10"/>
    <s v="Reach Out"/>
    <s v="Walk-in Counseling"/>
    <s v="ARZIKI MONDAY"/>
    <s v="30/04/2019"/>
    <n v="30"/>
    <x v="0"/>
    <x v="1"/>
    <d v="2019-04-30T00:00:00"/>
    <s v="NA/KA/LU/AR/KA/10"/>
    <x v="0"/>
    <m/>
  </r>
  <r>
    <s v="Week 55"/>
    <s v="Northern"/>
    <s v="Nasarawa"/>
    <s v="Karu"/>
    <s v="Aso Kodope"/>
    <s v="Luvu Madaki"/>
    <x v="10"/>
    <s v="Reach Out"/>
    <s v="Walk-in Counseling"/>
    <s v="JOY ISTIFANUS"/>
    <s v="30/04/2019"/>
    <n v="30"/>
    <x v="0"/>
    <x v="1"/>
    <d v="2019-04-30T00:00:00"/>
    <s v="NA/KA/LU/JO/DI/04"/>
    <x v="0"/>
    <m/>
  </r>
  <r>
    <s v="Week 55"/>
    <s v="Northern"/>
    <s v="Nasarawa"/>
    <s v="Karu"/>
    <s v="Aso Kodope"/>
    <s v="Luvu Madaki"/>
    <x v="10"/>
    <s v="Reach Out"/>
    <s v="Walk-in Counseling"/>
    <s v="FADILAT OSABO"/>
    <s v="30/04/2019"/>
    <n v="30"/>
    <x v="0"/>
    <x v="1"/>
    <d v="2019-04-30T00:00:00"/>
    <s v="NA/KA/LU/FA/HI/06"/>
    <x v="0"/>
    <m/>
  </r>
  <r>
    <m/>
    <m/>
    <m/>
    <m/>
    <m/>
    <m/>
    <x v="11"/>
    <m/>
    <m/>
    <m/>
    <m/>
    <m/>
    <x v="12"/>
    <x v="2"/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B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Row" showAll="0">
      <items count="13">
        <item x="4"/>
        <item x="5"/>
        <item x="9"/>
        <item x="3"/>
        <item x="8"/>
        <item x="6"/>
        <item x="10"/>
        <item x="1"/>
        <item x="2"/>
        <item x="0"/>
        <item x="7"/>
        <item x="1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4">
        <item h="1" x="9"/>
        <item h="1" x="10"/>
        <item h="1" x="11"/>
        <item x="0"/>
        <item h="1" x="1"/>
        <item h="1" x="2"/>
        <item h="1" x="3"/>
        <item h="1" x="4"/>
        <item h="1" x="5"/>
        <item h="1" x="6"/>
        <item h="1" x="7"/>
        <item h="1" x="8"/>
        <item h="1" x="12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dataField="1" showAll="0">
      <items count="5">
        <item x="1"/>
        <item x="2"/>
        <item x="0"/>
        <item x="3"/>
        <item t="default"/>
      </items>
    </pivotField>
    <pivotField showAll="0"/>
  </pivotFields>
  <rowFields count="1">
    <field x="6"/>
  </rowFields>
  <rowItems count="5">
    <i>
      <x v="2"/>
    </i>
    <i>
      <x v="5"/>
    </i>
    <i>
      <x v="6"/>
    </i>
    <i>
      <x v="7"/>
    </i>
    <i t="grand">
      <x/>
    </i>
  </rowItems>
  <colItems count="1">
    <i/>
  </colItems>
  <pageFields count="2">
    <pageField fld="12" hier="-1"/>
    <pageField fld="13" hier="-1"/>
  </pageFields>
  <dataFields count="1">
    <dataField name="Count of Activit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:E7" firstHeaderRow="1" firstDataRow="2" firstDataCol="1" rowPageCount="3" colPageCount="1"/>
  <pivotFields count="34">
    <pivotField showAll="0"/>
    <pivotField dataField="1" showAll="0"/>
    <pivotField showAll="0"/>
    <pivotField showAll="0"/>
    <pivotField showAll="0"/>
    <pivotField showAll="0"/>
    <pivotField showAll="0">
      <items count="9">
        <item x="4"/>
        <item x="3"/>
        <item x="5"/>
        <item x="1"/>
        <item x="2"/>
        <item x="0"/>
        <item x="6"/>
        <item x="7"/>
        <item t="default"/>
      </items>
    </pivotField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axis="axisPage" multipleItemSelectionAllowed="1" showAll="0">
      <items count="14">
        <item h="1" x="9"/>
        <item h="1" x="10"/>
        <item x="11"/>
        <item h="1" x="0"/>
        <item h="1" x="1"/>
        <item h="1" x="2"/>
        <item h="1" x="3"/>
        <item h="1" x="4"/>
        <item h="1" x="5"/>
        <item h="1" x="6"/>
        <item h="1" x="7"/>
        <item h="1" x="8"/>
        <item h="1" x="12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axis="axisPage" multipleItemSelectionAllowed="1" showAll="0">
      <items count="7">
        <item x="1"/>
        <item x="4"/>
        <item x="0"/>
        <item x="3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4"/>
        <item x="0"/>
        <item x="3"/>
        <item h="1" x="5"/>
        <item t="default"/>
      </items>
    </pivotField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8"/>
  </colFields>
  <colItems count="3">
    <i>
      <x v="1"/>
    </i>
    <i>
      <x v="2"/>
    </i>
    <i t="grand">
      <x/>
    </i>
  </colItems>
  <pageFields count="3">
    <pageField fld="10" hier="-1"/>
    <pageField fld="11" hier="-1"/>
    <pageField fld="14" hier="-1"/>
  </pageFields>
  <dataFields count="1">
    <dataField name="Count of Regio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8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gnancy">
  <location ref="A38:C42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3" subtotal="count" baseField="0" baseItem="0"/>
    <dataField name="Percent" fld="23" subtotal="count" showDataAs="percentOfTotal" baseField="0" baseItem="0" numFmtId="10"/>
  </dataFields>
  <formats count="3">
    <format dxfId="2">
      <pivotArea type="all" dataOnly="0" outline="0" fieldPosition="0"/>
    </format>
    <format dxfId="1">
      <pivotArea type="all" dataOnly="0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0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vider Outcome">
  <location ref="A115:C120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6" subtotal="count" baseField="0" baseItem="0"/>
    <dataField name="Percent" fld="26" subtotal="count" showDataAs="percentOfTotal" baseField="0" baseItem="0" numFmtId="10"/>
  </dataFields>
  <formats count="3">
    <format dxfId="5">
      <pivotArea type="all" dataOnly="0" outline="0" fieldPosition="0"/>
    </format>
    <format dxfId="4">
      <pivotArea type="all" dataOnly="0" outline="0" fieldPosition="0"/>
    </format>
    <format dxfId="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0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vider Outcome Based on Program Entry Point">
  <location ref="A129:C143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</pivotFields>
  <rowFields count="2">
    <field x="9"/>
    <field x="26"/>
  </rowFields>
  <rowItems count="14">
    <i>
      <x/>
    </i>
    <i r="1">
      <x/>
    </i>
    <i r="1">
      <x v="1"/>
    </i>
    <i r="1">
      <x v="2"/>
    </i>
    <i>
      <x v="1"/>
    </i>
    <i r="1">
      <x/>
    </i>
    <i r="1">
      <x v="2"/>
    </i>
    <i>
      <x v="2"/>
    </i>
    <i r="1">
      <x/>
    </i>
    <i r="1">
      <x v="1"/>
    </i>
    <i r="1">
      <x v="2"/>
    </i>
    <i>
      <x v="3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6" subtotal="count" baseField="0" baseItem="0"/>
    <dataField name="Percent" fld="26" subtotal="count" showDataAs="percentOfTotal" baseField="0" baseItem="0" numFmtId="10"/>
  </dataFields>
  <formats count="3">
    <format dxfId="8">
      <pivotArea type="all" dataOnly="0" outline="0" fieldPosition="0"/>
    </format>
    <format dxfId="7">
      <pivotArea type="all" dataOnly="0" outline="0" fieldPosition="0"/>
    </format>
    <format dxfId="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99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Visit Type">
  <location ref="A44:C4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6" subtotal="count" baseField="0" baseItem="0"/>
    <dataField name="Percent" fld="16" subtotal="count" showDataAs="percentOfTotal" baseField="0" baseItem="0" numFmtId="10"/>
  </dataFields>
  <formats count="3">
    <format dxfId="11">
      <pivotArea type="all" dataOnly="0" outline="0" fieldPosition="0"/>
    </format>
    <format dxfId="10">
      <pivotArea type="all" dataOnly="0" outline="0" fieldPosition="0"/>
    </format>
    <format dxfId="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0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vious Method &gt; Method Received">
  <location ref="A77:C113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3"/>
        <item x="2"/>
        <item x="4"/>
        <item x="1"/>
        <item x="5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6"/>
        <item x="4"/>
        <item x="11"/>
        <item x="7"/>
        <item x="5"/>
        <item x="1"/>
        <item x="8"/>
        <item x="3"/>
        <item x="10"/>
        <item x="9"/>
        <item x="2"/>
        <item x="12"/>
        <item x="13"/>
        <item t="default"/>
      </items>
    </pivotField>
    <pivotField showAll="0"/>
    <pivotField showAll="0"/>
    <pivotField showAll="0"/>
  </pivotFields>
  <rowFields count="2">
    <field x="18"/>
    <field x="24"/>
  </rowFields>
  <rowItems count="36">
    <i>
      <x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8"/>
    </i>
    <i r="1">
      <x v="11"/>
    </i>
    <i>
      <x v="2"/>
    </i>
    <i r="1">
      <x v="5"/>
    </i>
    <i r="1">
      <x v="11"/>
    </i>
    <i>
      <x v="3"/>
    </i>
    <i r="1">
      <x/>
    </i>
    <i r="1">
      <x v="2"/>
    </i>
    <i r="1">
      <x v="6"/>
    </i>
    <i r="1">
      <x v="8"/>
    </i>
    <i r="1">
      <x v="9"/>
    </i>
    <i r="1">
      <x v="11"/>
    </i>
    <i>
      <x v="4"/>
    </i>
    <i r="1">
      <x/>
    </i>
    <i r="1">
      <x v="4"/>
    </i>
    <i r="1">
      <x v="6"/>
    </i>
    <i r="1">
      <x v="8"/>
    </i>
    <i r="1">
      <x v="11"/>
    </i>
    <i>
      <x v="5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8" subtotal="count" baseField="0" baseItem="0"/>
    <dataField name="Percent" fld="18" subtotal="count" showDataAs="percentOfTotal" baseField="0" baseItem="0" numFmtId="10"/>
  </dataFields>
  <formats count="3">
    <format dxfId="14">
      <pivotArea type="all" dataOnly="0" outline="0" fieldPosition="0"/>
    </format>
    <format dxfId="13">
      <pivotArea type="all" dataOnly="0" outline="0" fieldPosition="0"/>
    </format>
    <format dxfId="1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9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Age (Registrants)">
  <location ref="A5:C12" firstHeaderRow="0" firstDataRow="1" firstDataCol="1"/>
  <pivotFields count="1">
    <pivotField axis="axisRow" dataField="1" showAll="0">
      <items count="7">
        <item x="3"/>
        <item x="4"/>
        <item x="0"/>
        <item x="2"/>
        <item x="1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" fld="0" subtotal="count" showDataAs="percentOfTotal" baseField="0" baseItem="0" numFmtId="10"/>
  </dataFields>
  <formats count="3">
    <format dxfId="17">
      <pivotArea type="all" dataOnly="0" outline="0" fieldPosition="0"/>
    </format>
    <format dxfId="16">
      <pivotArea type="all" dataOnly="0" outline="0" fieldPosition="0"/>
    </format>
    <format dxfId="15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0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vious Method Used">
  <location ref="A68:C75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3"/>
        <item x="2"/>
        <item x="4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8" subtotal="count" baseField="0" baseItem="0"/>
    <dataField name="Percent" fld="18" subtotal="count" showDataAs="percentOfTotal" baseField="0" baseItem="0" numFmtId="10"/>
  </dataFields>
  <formats count="3">
    <format dxfId="20">
      <pivotArea type="all" dataOnly="0" outline="0" fieldPosition="0"/>
    </format>
    <format dxfId="19">
      <pivotArea type="all" dataOnly="0" outline="0" fieldPosition="0"/>
    </format>
    <format dxfId="18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00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Method Received">
  <location ref="A51:C66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5">
        <item x="0"/>
        <item x="6"/>
        <item x="4"/>
        <item x="11"/>
        <item x="7"/>
        <item x="5"/>
        <item x="1"/>
        <item x="8"/>
        <item x="3"/>
        <item x="10"/>
        <item x="9"/>
        <item x="2"/>
        <item x="12"/>
        <item x="13"/>
        <item t="default"/>
      </items>
    </pivotField>
    <pivotField showAll="0"/>
    <pivotField showAll="0"/>
    <pivotField showAll="0"/>
  </pivotFields>
  <rowFields count="1">
    <field x="24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4" subtotal="count" baseField="0" baseItem="0"/>
    <dataField name="Percent" fld="24" subtotal="count" showDataAs="percentOfTotal" baseField="0" baseItem="0" numFmtId="10"/>
  </dataFields>
  <formats count="3">
    <format dxfId="23">
      <pivotArea type="all" dataOnly="0" outline="0" fieldPosition="0"/>
    </format>
    <format dxfId="22">
      <pivotArea type="all" dataOnly="0" outline="0" fieldPosition="0"/>
    </format>
    <format dxfId="2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0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gram Entry Point">
  <location ref="A122:C127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9" subtotal="count" baseField="0" baseItem="0"/>
    <dataField name="Percent" fld="9" subtotal="count" showDataAs="percentOfTotal" baseField="0" baseItem="0" numFmtId="10"/>
  </dataFields>
  <formats count="3">
    <format dxfId="26">
      <pivotArea type="all" dataOnly="0" outline="0" fieldPosition="0"/>
    </format>
    <format dxfId="25">
      <pivotArea type="all" dataOnly="0" outline="0" fieldPosition="0"/>
    </format>
    <format dxfId="2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9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Number of Children (Registrants)">
  <location ref="A29:C36" firstHeaderRow="0" firstDataRow="1" firstDataCol="1"/>
  <pivotFields count="1">
    <pivotField axis="axisRow" dataField="1" showAll="0">
      <items count="7">
        <item x="0"/>
        <item x="2"/>
        <item x="3"/>
        <item x="1"/>
        <item x="5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" fld="0" subtotal="count" showDataAs="percentOfTotal" baseField="0" baseItem="0" numFmtId="10"/>
  </dataFields>
  <formats count="3">
    <format dxfId="29">
      <pivotArea type="all" dataOnly="0" outline="0" fieldPosition="0"/>
    </format>
    <format dxfId="28">
      <pivotArea type="all" dataOnly="0" outline="0" fieldPosition="0"/>
    </format>
    <format dxfId="2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9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Facility by Region and Type" colHeaderCaption="">
  <location ref="A19:G27" firstHeaderRow="1" firstDataRow="3" firstDataCol="1"/>
  <pivotFields count="28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6"/>
  </rowFields>
  <rowItems count="6">
    <i>
      <x/>
    </i>
    <i r="1">
      <x/>
    </i>
    <i r="1">
      <x v="1"/>
    </i>
    <i>
      <x v="1"/>
    </i>
    <i r="1">
      <x v="2"/>
    </i>
    <i t="grand">
      <x/>
    </i>
  </rowItems>
  <colFields count="2">
    <field x="7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" fld="6" subtotal="count" baseField="0" baseItem="0"/>
    <dataField name="Percent" fld="6" subtotal="count" showDataAs="percentOfTotal" baseField="0" baseItem="0" numFmtId="10"/>
  </dataFields>
  <formats count="3">
    <format dxfId="32">
      <pivotArea type="all" dataOnly="0" outline="0" fieldPosition="0"/>
    </format>
    <format dxfId="31">
      <pivotArea type="all" dataOnly="0" outline="0" fieldPosition="0"/>
    </format>
    <format dxfId="3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9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Region">
  <location ref="A14:C17" firstHeaderRow="0" firstDataRow="1" firstDataCol="1"/>
  <pivotFields count="28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" subtotal="count" baseField="0" baseItem="0"/>
    <dataField name="Percent" fld="1" subtotal="count" showDataAs="percentOfTotal" baseField="0" baseItem="0" numFmtId="10"/>
  </dataFields>
  <formats count="3">
    <format dxfId="35">
      <pivotArea type="all" dataOnly="0" outline="0" fieldPosition="0"/>
    </format>
    <format dxfId="34">
      <pivotArea type="all" dataOnly="0" outline="0" fieldPosition="0"/>
    </format>
    <format dxfId="3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12" Type="http://schemas.openxmlformats.org/officeDocument/2006/relationships/pivotTable" Target="../pivotTables/pivotTable1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ivotTable" Target="../pivotTables/pivotTable13.xml"/><Relationship Id="rId5" Type="http://schemas.openxmlformats.org/officeDocument/2006/relationships/pivotTable" Target="../pivotTables/pivotTable7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0"/>
  <sheetViews>
    <sheetView topLeftCell="AI1" workbookViewId="0">
      <pane ySplit="2" topLeftCell="A75" activePane="bottomLeft" state="frozen"/>
      <selection pane="bottomLeft" activeCell="AR80" sqref="AR80"/>
    </sheetView>
  </sheetViews>
  <sheetFormatPr defaultColWidth="10.42578125" defaultRowHeight="23.1" customHeight="1"/>
  <cols>
    <col min="1" max="1" width="10.42578125" style="2"/>
    <col min="2" max="2" width="17.42578125" style="2" customWidth="1"/>
    <col min="3" max="3" width="14.42578125" style="2" customWidth="1"/>
    <col min="4" max="4" width="12.85546875" style="2" customWidth="1"/>
    <col min="5" max="6" width="16.140625" style="2" customWidth="1"/>
    <col min="7" max="7" width="17.85546875" style="2" customWidth="1"/>
    <col min="8" max="8" width="16.140625" style="2" customWidth="1"/>
    <col min="9" max="9" width="17.42578125" style="2" customWidth="1"/>
    <col min="10" max="10" width="15.85546875" style="31" customWidth="1"/>
    <col min="11" max="13" width="15.85546875" style="2" customWidth="1"/>
    <col min="14" max="14" width="15.85546875" style="3" customWidth="1"/>
    <col min="15" max="15" width="12.42578125" style="31" customWidth="1"/>
    <col min="16" max="18" width="12.42578125" style="2" customWidth="1"/>
    <col min="19" max="19" width="14" style="3" customWidth="1"/>
    <col min="20" max="24" width="10.42578125" style="2"/>
    <col min="25" max="25" width="13" style="2" customWidth="1"/>
    <col min="26" max="26" width="13.140625" style="2" customWidth="1"/>
    <col min="27" max="31" width="10.42578125" style="2"/>
    <col min="32" max="32" width="13.85546875" style="2" customWidth="1"/>
    <col min="33" max="33" width="13.140625" style="2" customWidth="1"/>
    <col min="34" max="39" width="10.42578125" style="2"/>
    <col min="40" max="40" width="9.42578125" style="2" customWidth="1"/>
    <col min="41" max="41" width="8.140625" style="2" customWidth="1"/>
    <col min="42" max="42" width="10.140625" style="2" customWidth="1"/>
    <col min="43" max="16384" width="10.42578125" style="2"/>
  </cols>
  <sheetData>
    <row r="1" spans="1:51" ht="23.1" customHeight="1">
      <c r="A1" s="113"/>
      <c r="B1" s="113"/>
      <c r="C1" s="113"/>
      <c r="D1" s="113"/>
      <c r="E1" s="113"/>
      <c r="F1" s="113"/>
      <c r="G1" s="113"/>
      <c r="H1" s="113"/>
      <c r="I1" s="113"/>
      <c r="J1" s="36"/>
      <c r="K1" s="114" t="s">
        <v>0</v>
      </c>
      <c r="L1" s="114"/>
      <c r="M1" s="114"/>
      <c r="N1" s="114"/>
      <c r="O1" s="36"/>
      <c r="P1" s="114" t="s">
        <v>1</v>
      </c>
      <c r="Q1" s="114"/>
      <c r="R1" s="114"/>
      <c r="S1" s="114"/>
      <c r="T1" s="115" t="s">
        <v>2</v>
      </c>
      <c r="U1" s="114"/>
      <c r="V1" s="114"/>
      <c r="W1" s="114"/>
      <c r="X1" s="114"/>
      <c r="Y1" s="114"/>
      <c r="AA1" s="115" t="s">
        <v>3</v>
      </c>
      <c r="AB1" s="114"/>
      <c r="AC1" s="114"/>
      <c r="AD1" s="114"/>
      <c r="AE1" s="114"/>
      <c r="AF1" s="114"/>
      <c r="AH1" s="114" t="s">
        <v>4</v>
      </c>
      <c r="AI1" s="114"/>
      <c r="AJ1" s="114"/>
      <c r="AK1" s="114"/>
      <c r="AL1" s="114"/>
      <c r="AM1" s="114"/>
      <c r="AN1" s="115" t="s">
        <v>5</v>
      </c>
      <c r="AO1" s="115"/>
      <c r="AP1" s="115"/>
      <c r="AQ1" s="115"/>
      <c r="AR1" s="115"/>
      <c r="AS1" s="115"/>
      <c r="AT1" s="114" t="s">
        <v>6</v>
      </c>
      <c r="AU1" s="114"/>
      <c r="AV1" s="114"/>
      <c r="AW1" s="114"/>
      <c r="AX1" s="114"/>
      <c r="AY1" s="114"/>
    </row>
    <row r="2" spans="1:51" ht="23.1" customHeight="1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31" t="s">
        <v>0</v>
      </c>
      <c r="K2" s="2" t="s">
        <v>16</v>
      </c>
      <c r="L2" s="2" t="s">
        <v>17</v>
      </c>
      <c r="M2" s="2" t="s">
        <v>18</v>
      </c>
      <c r="N2" s="3" t="s">
        <v>19</v>
      </c>
      <c r="O2" s="31" t="s">
        <v>1</v>
      </c>
      <c r="P2" s="2" t="s">
        <v>16</v>
      </c>
      <c r="Q2" s="2" t="s">
        <v>17</v>
      </c>
      <c r="R2" s="2" t="s">
        <v>18</v>
      </c>
      <c r="S2" s="3" t="s">
        <v>19</v>
      </c>
      <c r="T2" s="2">
        <v>15</v>
      </c>
      <c r="U2" s="2">
        <v>16</v>
      </c>
      <c r="V2" s="2">
        <v>17</v>
      </c>
      <c r="W2" s="2">
        <v>18</v>
      </c>
      <c r="X2" s="2">
        <v>19</v>
      </c>
      <c r="Y2" s="2" t="s">
        <v>20</v>
      </c>
      <c r="Z2" s="2" t="s">
        <v>21</v>
      </c>
      <c r="AA2" s="2">
        <v>15</v>
      </c>
      <c r="AB2" s="2">
        <v>16</v>
      </c>
      <c r="AC2" s="2">
        <v>17</v>
      </c>
      <c r="AD2" s="2">
        <v>18</v>
      </c>
      <c r="AE2" s="2">
        <v>19</v>
      </c>
      <c r="AF2" s="2" t="s">
        <v>20</v>
      </c>
      <c r="AG2" s="2" t="s">
        <v>21</v>
      </c>
      <c r="AH2" s="2">
        <v>15</v>
      </c>
      <c r="AI2" s="2">
        <v>16</v>
      </c>
      <c r="AJ2" s="2">
        <v>17</v>
      </c>
      <c r="AK2" s="2">
        <v>18</v>
      </c>
      <c r="AL2" s="2">
        <v>19</v>
      </c>
      <c r="AM2" s="2" t="s">
        <v>22</v>
      </c>
      <c r="AN2" s="2">
        <v>15</v>
      </c>
      <c r="AO2" s="2">
        <v>16</v>
      </c>
      <c r="AP2" s="2">
        <v>17</v>
      </c>
      <c r="AQ2" s="2">
        <v>18</v>
      </c>
      <c r="AR2" s="2">
        <v>19</v>
      </c>
      <c r="AS2" s="2" t="s">
        <v>23</v>
      </c>
      <c r="AT2" s="32">
        <v>15</v>
      </c>
      <c r="AU2" s="32">
        <v>16</v>
      </c>
      <c r="AV2" s="32">
        <v>17</v>
      </c>
      <c r="AW2" s="32">
        <v>18</v>
      </c>
      <c r="AX2" s="32">
        <v>19</v>
      </c>
      <c r="AY2" s="32" t="s">
        <v>23</v>
      </c>
    </row>
    <row r="3" spans="1:51" ht="23.1" customHeight="1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28</v>
      </c>
      <c r="G3" s="2" t="s">
        <v>29</v>
      </c>
      <c r="H3" s="2" t="s">
        <v>30</v>
      </c>
      <c r="I3" s="2" t="s">
        <v>31</v>
      </c>
      <c r="J3" s="31" t="s">
        <v>32</v>
      </c>
      <c r="K3" s="2">
        <v>16</v>
      </c>
      <c r="L3" s="2">
        <v>4</v>
      </c>
      <c r="M3" s="2">
        <v>2018</v>
      </c>
      <c r="N3" s="3">
        <f>DATE(M3,L3,K3)</f>
        <v>43206</v>
      </c>
      <c r="O3" s="31" t="s">
        <v>33</v>
      </c>
      <c r="P3" s="2">
        <v>21</v>
      </c>
      <c r="Q3" s="2">
        <v>4</v>
      </c>
      <c r="R3" s="2">
        <v>2018</v>
      </c>
      <c r="S3" s="3">
        <f>DATE(R3,Q3,P3)</f>
        <v>43211</v>
      </c>
      <c r="T3" s="2">
        <v>3</v>
      </c>
      <c r="U3" s="2">
        <v>4</v>
      </c>
      <c r="V3" s="2">
        <v>4</v>
      </c>
      <c r="W3" s="2">
        <v>5</v>
      </c>
      <c r="X3" s="2">
        <v>10</v>
      </c>
      <c r="Y3" s="2">
        <f>SUM(T3:X3)</f>
        <v>26</v>
      </c>
      <c r="Z3" s="2">
        <v>13</v>
      </c>
      <c r="AA3" s="2">
        <v>8</v>
      </c>
      <c r="AB3" s="2">
        <v>2</v>
      </c>
      <c r="AC3" s="2">
        <v>11</v>
      </c>
      <c r="AD3" s="2">
        <v>4</v>
      </c>
      <c r="AE3" s="2">
        <v>2</v>
      </c>
      <c r="AF3" s="2">
        <f>SUM(AA3:AE3)</f>
        <v>27</v>
      </c>
      <c r="AG3" s="2">
        <v>22</v>
      </c>
      <c r="AH3" s="2">
        <v>10</v>
      </c>
      <c r="AI3" s="2">
        <f>U3+AB3</f>
        <v>6</v>
      </c>
      <c r="AJ3" s="2">
        <f>V3+AC3</f>
        <v>15</v>
      </c>
      <c r="AK3" s="2">
        <f>W3+AD3</f>
        <v>9</v>
      </c>
      <c r="AL3" s="2">
        <f>X3+AE3</f>
        <v>12</v>
      </c>
      <c r="AM3" s="2">
        <f>SUM(AH3:AL3)</f>
        <v>52</v>
      </c>
      <c r="AN3" s="2">
        <v>6</v>
      </c>
      <c r="AO3" s="2">
        <v>3</v>
      </c>
      <c r="AP3" s="2">
        <v>9</v>
      </c>
      <c r="AQ3" s="2">
        <v>5</v>
      </c>
      <c r="AR3" s="2">
        <v>12</v>
      </c>
      <c r="AS3" s="2">
        <f>SUM(AN3:AR3)</f>
        <v>35</v>
      </c>
      <c r="AT3" s="32">
        <v>0</v>
      </c>
      <c r="AU3" s="32">
        <v>1</v>
      </c>
      <c r="AV3" s="32">
        <v>3</v>
      </c>
      <c r="AW3" s="32">
        <v>2</v>
      </c>
      <c r="AX3" s="32">
        <v>1</v>
      </c>
      <c r="AY3" s="32">
        <f>AT3+AU3+AV3+AW3+AX3</f>
        <v>7</v>
      </c>
    </row>
    <row r="4" spans="1:51" ht="23.1" customHeight="1">
      <c r="A4" s="2" t="s">
        <v>24</v>
      </c>
      <c r="B4" s="2" t="s">
        <v>34</v>
      </c>
      <c r="C4" s="2" t="s">
        <v>26</v>
      </c>
      <c r="D4" s="2" t="s">
        <v>27</v>
      </c>
      <c r="E4" s="2" t="s">
        <v>28</v>
      </c>
      <c r="F4" s="2" t="s">
        <v>28</v>
      </c>
      <c r="G4" s="2" t="s">
        <v>29</v>
      </c>
      <c r="H4" s="2" t="s">
        <v>30</v>
      </c>
      <c r="I4" s="2" t="s">
        <v>31</v>
      </c>
      <c r="J4" s="31" t="s">
        <v>32</v>
      </c>
      <c r="K4" s="2">
        <v>16</v>
      </c>
      <c r="L4" s="2">
        <v>4</v>
      </c>
      <c r="M4" s="2">
        <v>2018</v>
      </c>
      <c r="N4" s="3">
        <f t="shared" ref="N4:N57" si="0">DATE(M4,L4,K4)</f>
        <v>43206</v>
      </c>
      <c r="O4" s="31" t="s">
        <v>33</v>
      </c>
      <c r="P4" s="2">
        <v>21</v>
      </c>
      <c r="Q4" s="2">
        <v>4</v>
      </c>
      <c r="R4" s="2">
        <v>2018</v>
      </c>
      <c r="S4" s="3">
        <f t="shared" ref="S4:S57" si="1">DATE(R4,Q4,P4)</f>
        <v>43211</v>
      </c>
      <c r="T4" s="2">
        <v>12</v>
      </c>
      <c r="U4" s="2">
        <v>3</v>
      </c>
      <c r="V4" s="2">
        <v>12</v>
      </c>
      <c r="W4" s="2">
        <v>7</v>
      </c>
      <c r="X4" s="2">
        <v>16</v>
      </c>
      <c r="Y4" s="2">
        <f t="shared" ref="Y4:Y68" si="2">SUM(T4:X4)</f>
        <v>50</v>
      </c>
      <c r="Z4" s="2">
        <v>39</v>
      </c>
      <c r="AA4" s="2">
        <v>6</v>
      </c>
      <c r="AB4" s="2">
        <v>2</v>
      </c>
      <c r="AC4" s="2">
        <v>2</v>
      </c>
      <c r="AD4" s="2">
        <v>2</v>
      </c>
      <c r="AE4" s="2">
        <v>5</v>
      </c>
      <c r="AF4" s="2">
        <f t="shared" ref="AF4:AF24" si="3">SUM(AA4:AE4)</f>
        <v>17</v>
      </c>
      <c r="AG4" s="2">
        <v>6</v>
      </c>
      <c r="AH4" s="2">
        <f t="shared" ref="AH4:AH68" si="4">T4+AA4</f>
        <v>18</v>
      </c>
      <c r="AI4" s="2">
        <f t="shared" ref="AI4:AI68" si="5">U4+AB4</f>
        <v>5</v>
      </c>
      <c r="AJ4" s="2">
        <f t="shared" ref="AJ4:AK58" si="6">V4+AC4</f>
        <v>14</v>
      </c>
      <c r="AK4" s="2">
        <f t="shared" ref="AK4:AK57" si="7">W4+AD4</f>
        <v>9</v>
      </c>
      <c r="AL4" s="2">
        <f t="shared" ref="AL4:AL68" si="8">X4+AE4</f>
        <v>21</v>
      </c>
      <c r="AM4" s="2">
        <f t="shared" ref="AM4:AM58" si="9">SUM(AH4:AL4)</f>
        <v>67</v>
      </c>
      <c r="AN4" s="2">
        <v>8</v>
      </c>
      <c r="AO4" s="2">
        <v>4</v>
      </c>
      <c r="AP4" s="2">
        <v>9</v>
      </c>
      <c r="AQ4" s="2">
        <v>7</v>
      </c>
      <c r="AR4" s="2">
        <v>17</v>
      </c>
      <c r="AS4" s="2">
        <f t="shared" ref="AS4:AS68" si="10">SUM(AN4:AR4)</f>
        <v>45</v>
      </c>
      <c r="AT4" s="32">
        <v>2</v>
      </c>
      <c r="AU4" s="32">
        <v>1</v>
      </c>
      <c r="AV4" s="32">
        <v>2</v>
      </c>
      <c r="AW4" s="32">
        <v>2</v>
      </c>
      <c r="AX4" s="32">
        <v>1</v>
      </c>
      <c r="AY4" s="32">
        <f t="shared" ref="AY4:AY30" si="11">AT4+AU4+AV4+AW4+AX4</f>
        <v>8</v>
      </c>
    </row>
    <row r="5" spans="1:51" ht="23.1" customHeight="1">
      <c r="A5" s="2" t="s">
        <v>35</v>
      </c>
      <c r="B5" s="2" t="s">
        <v>25</v>
      </c>
      <c r="C5" s="2" t="s">
        <v>26</v>
      </c>
      <c r="D5" s="2" t="s">
        <v>27</v>
      </c>
      <c r="E5" s="2" t="s">
        <v>28</v>
      </c>
      <c r="F5" s="2" t="s">
        <v>28</v>
      </c>
      <c r="G5" s="2" t="s">
        <v>29</v>
      </c>
      <c r="H5" s="2" t="s">
        <v>30</v>
      </c>
      <c r="I5" s="2" t="s">
        <v>31</v>
      </c>
      <c r="J5" s="31" t="s">
        <v>36</v>
      </c>
      <c r="K5" s="2">
        <v>23</v>
      </c>
      <c r="L5" s="2">
        <v>4</v>
      </c>
      <c r="M5" s="2">
        <v>2018</v>
      </c>
      <c r="N5" s="3">
        <f t="shared" si="0"/>
        <v>43213</v>
      </c>
      <c r="O5" s="31" t="s">
        <v>37</v>
      </c>
      <c r="P5" s="2">
        <v>28</v>
      </c>
      <c r="Q5" s="2">
        <v>4</v>
      </c>
      <c r="R5" s="2">
        <v>2018</v>
      </c>
      <c r="S5" s="3">
        <f t="shared" si="1"/>
        <v>43218</v>
      </c>
      <c r="T5" s="2">
        <v>2</v>
      </c>
      <c r="U5" s="2">
        <v>3</v>
      </c>
      <c r="V5" s="2">
        <v>1</v>
      </c>
      <c r="W5" s="2">
        <v>1</v>
      </c>
      <c r="X5" s="2">
        <v>6</v>
      </c>
      <c r="Y5" s="2">
        <f t="shared" si="2"/>
        <v>13</v>
      </c>
      <c r="Z5" s="2">
        <v>5</v>
      </c>
      <c r="AA5" s="2">
        <v>1</v>
      </c>
      <c r="AB5" s="2">
        <v>1</v>
      </c>
      <c r="AC5" s="2">
        <v>4</v>
      </c>
      <c r="AD5" s="2">
        <v>3</v>
      </c>
      <c r="AE5" s="2">
        <v>5</v>
      </c>
      <c r="AF5" s="2">
        <f t="shared" si="3"/>
        <v>14</v>
      </c>
      <c r="AG5" s="2">
        <v>7</v>
      </c>
      <c r="AH5" s="2">
        <f t="shared" si="4"/>
        <v>3</v>
      </c>
      <c r="AI5" s="2">
        <f t="shared" si="5"/>
        <v>4</v>
      </c>
      <c r="AJ5" s="2">
        <f t="shared" si="6"/>
        <v>5</v>
      </c>
      <c r="AK5" s="2">
        <f t="shared" si="7"/>
        <v>4</v>
      </c>
      <c r="AL5" s="2">
        <f t="shared" si="8"/>
        <v>11</v>
      </c>
      <c r="AM5" s="2">
        <f t="shared" si="9"/>
        <v>27</v>
      </c>
      <c r="AN5" s="2">
        <v>0</v>
      </c>
      <c r="AO5" s="2">
        <v>0</v>
      </c>
      <c r="AP5" s="2">
        <v>3</v>
      </c>
      <c r="AQ5" s="2">
        <v>2</v>
      </c>
      <c r="AR5" s="2">
        <v>7</v>
      </c>
      <c r="AS5" s="2">
        <f t="shared" si="10"/>
        <v>12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f t="shared" si="11"/>
        <v>0</v>
      </c>
    </row>
    <row r="6" spans="1:51" ht="23.1" customHeight="1">
      <c r="A6" s="2" t="s">
        <v>35</v>
      </c>
      <c r="B6" s="2" t="s">
        <v>34</v>
      </c>
      <c r="C6" s="2" t="s">
        <v>26</v>
      </c>
      <c r="D6" s="2" t="s">
        <v>27</v>
      </c>
      <c r="E6" s="2" t="s">
        <v>28</v>
      </c>
      <c r="F6" s="2" t="s">
        <v>28</v>
      </c>
      <c r="G6" s="2" t="s">
        <v>29</v>
      </c>
      <c r="H6" s="2" t="s">
        <v>30</v>
      </c>
      <c r="I6" s="2" t="s">
        <v>31</v>
      </c>
      <c r="J6" s="31" t="s">
        <v>36</v>
      </c>
      <c r="K6" s="2">
        <v>23</v>
      </c>
      <c r="L6" s="2">
        <v>4</v>
      </c>
      <c r="M6" s="2">
        <v>2018</v>
      </c>
      <c r="N6" s="3">
        <f t="shared" si="0"/>
        <v>43213</v>
      </c>
      <c r="O6" s="31" t="s">
        <v>37</v>
      </c>
      <c r="P6" s="2">
        <v>28</v>
      </c>
      <c r="Q6" s="2">
        <v>4</v>
      </c>
      <c r="R6" s="2">
        <v>2018</v>
      </c>
      <c r="S6" s="3">
        <f t="shared" si="1"/>
        <v>43218</v>
      </c>
      <c r="T6" s="2">
        <v>3</v>
      </c>
      <c r="U6" s="2">
        <v>2</v>
      </c>
      <c r="V6" s="2">
        <v>2</v>
      </c>
      <c r="W6" s="2">
        <v>4</v>
      </c>
      <c r="X6" s="2">
        <v>2</v>
      </c>
      <c r="Y6" s="2">
        <f t="shared" si="2"/>
        <v>13</v>
      </c>
      <c r="Z6" s="2">
        <v>8</v>
      </c>
      <c r="AA6" s="2">
        <v>2</v>
      </c>
      <c r="AB6" s="2">
        <v>0</v>
      </c>
      <c r="AC6" s="2">
        <v>5</v>
      </c>
      <c r="AD6" s="2">
        <v>5</v>
      </c>
      <c r="AE6" s="2">
        <v>6</v>
      </c>
      <c r="AF6" s="2">
        <f t="shared" si="3"/>
        <v>18</v>
      </c>
      <c r="AG6" s="2">
        <v>4</v>
      </c>
      <c r="AH6" s="2">
        <f t="shared" si="4"/>
        <v>5</v>
      </c>
      <c r="AI6" s="2">
        <f t="shared" si="5"/>
        <v>2</v>
      </c>
      <c r="AJ6" s="2">
        <f t="shared" si="6"/>
        <v>7</v>
      </c>
      <c r="AK6" s="2">
        <f t="shared" si="7"/>
        <v>9</v>
      </c>
      <c r="AL6" s="2">
        <f t="shared" si="8"/>
        <v>8</v>
      </c>
      <c r="AM6" s="2">
        <f t="shared" si="9"/>
        <v>31</v>
      </c>
      <c r="AN6" s="2">
        <v>2</v>
      </c>
      <c r="AO6" s="2">
        <v>0</v>
      </c>
      <c r="AP6" s="2">
        <v>4</v>
      </c>
      <c r="AQ6" s="2">
        <v>4</v>
      </c>
      <c r="AR6" s="2">
        <v>2</v>
      </c>
      <c r="AS6" s="2">
        <f t="shared" si="10"/>
        <v>12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f t="shared" si="11"/>
        <v>0</v>
      </c>
    </row>
    <row r="7" spans="1:51" ht="23.1" customHeight="1">
      <c r="A7" s="2" t="s">
        <v>38</v>
      </c>
      <c r="B7" s="2" t="s">
        <v>39</v>
      </c>
      <c r="C7" s="2" t="s">
        <v>26</v>
      </c>
      <c r="D7" s="2" t="s">
        <v>27</v>
      </c>
      <c r="E7" s="2" t="s">
        <v>28</v>
      </c>
      <c r="F7" s="2" t="s">
        <v>28</v>
      </c>
      <c r="G7" s="2" t="s">
        <v>29</v>
      </c>
      <c r="H7" s="2" t="s">
        <v>30</v>
      </c>
      <c r="I7" s="2" t="s">
        <v>31</v>
      </c>
      <c r="J7" s="31" t="s">
        <v>40</v>
      </c>
      <c r="K7" s="2">
        <v>30</v>
      </c>
      <c r="L7" s="2">
        <v>4</v>
      </c>
      <c r="M7" s="2">
        <v>2018</v>
      </c>
      <c r="N7" s="3">
        <f t="shared" si="0"/>
        <v>43220</v>
      </c>
      <c r="O7" s="31">
        <v>43225</v>
      </c>
      <c r="P7" s="2">
        <v>5</v>
      </c>
      <c r="Q7" s="2">
        <v>5</v>
      </c>
      <c r="R7" s="2">
        <v>2018</v>
      </c>
      <c r="S7" s="3">
        <f t="shared" si="1"/>
        <v>43225</v>
      </c>
      <c r="T7" s="2">
        <v>2</v>
      </c>
      <c r="U7" s="2">
        <v>3</v>
      </c>
      <c r="V7" s="2">
        <v>1</v>
      </c>
      <c r="W7" s="2">
        <v>3</v>
      </c>
      <c r="X7" s="2">
        <v>5</v>
      </c>
      <c r="Y7" s="2">
        <f t="shared" si="2"/>
        <v>14</v>
      </c>
      <c r="Z7" s="2">
        <v>9</v>
      </c>
      <c r="AA7" s="2">
        <v>3</v>
      </c>
      <c r="AB7" s="2">
        <v>0</v>
      </c>
      <c r="AC7" s="2">
        <v>0</v>
      </c>
      <c r="AD7" s="2">
        <v>0</v>
      </c>
      <c r="AE7" s="2">
        <v>0</v>
      </c>
      <c r="AF7" s="2">
        <f t="shared" si="3"/>
        <v>3</v>
      </c>
      <c r="AG7" s="2">
        <v>0</v>
      </c>
      <c r="AH7" s="2">
        <f t="shared" si="4"/>
        <v>5</v>
      </c>
      <c r="AI7" s="2">
        <f t="shared" si="5"/>
        <v>3</v>
      </c>
      <c r="AJ7" s="2">
        <f t="shared" si="6"/>
        <v>1</v>
      </c>
      <c r="AK7" s="2">
        <f t="shared" si="7"/>
        <v>3</v>
      </c>
      <c r="AL7" s="2">
        <f t="shared" si="8"/>
        <v>5</v>
      </c>
      <c r="AM7" s="2">
        <f t="shared" si="9"/>
        <v>17</v>
      </c>
      <c r="AN7" s="2">
        <v>2</v>
      </c>
      <c r="AO7" s="2">
        <v>1</v>
      </c>
      <c r="AP7" s="2">
        <v>0</v>
      </c>
      <c r="AQ7" s="2">
        <v>2</v>
      </c>
      <c r="AR7" s="2">
        <v>4</v>
      </c>
      <c r="AS7" s="2">
        <f t="shared" si="10"/>
        <v>9</v>
      </c>
      <c r="AT7" s="32">
        <v>2</v>
      </c>
      <c r="AU7" s="32">
        <v>1</v>
      </c>
      <c r="AV7" s="32">
        <v>0</v>
      </c>
      <c r="AW7" s="32">
        <v>0</v>
      </c>
      <c r="AX7" s="32">
        <v>2</v>
      </c>
      <c r="AY7" s="32">
        <f t="shared" si="11"/>
        <v>5</v>
      </c>
    </row>
    <row r="8" spans="1:51" ht="23.1" customHeight="1">
      <c r="A8" s="2" t="s">
        <v>41</v>
      </c>
      <c r="B8" s="2" t="s">
        <v>39</v>
      </c>
      <c r="C8" s="2" t="s">
        <v>26</v>
      </c>
      <c r="D8" s="2" t="s">
        <v>27</v>
      </c>
      <c r="E8" s="2" t="s">
        <v>28</v>
      </c>
      <c r="F8" s="2" t="s">
        <v>28</v>
      </c>
      <c r="G8" s="2" t="s">
        <v>29</v>
      </c>
      <c r="H8" s="2" t="s">
        <v>30</v>
      </c>
      <c r="I8" s="2" t="s">
        <v>31</v>
      </c>
      <c r="J8" s="31">
        <v>43227</v>
      </c>
      <c r="K8" s="2">
        <v>7</v>
      </c>
      <c r="L8" s="2">
        <v>5</v>
      </c>
      <c r="M8" s="2">
        <v>2018</v>
      </c>
      <c r="N8" s="3">
        <f t="shared" si="0"/>
        <v>43227</v>
      </c>
      <c r="O8" s="31">
        <v>43232</v>
      </c>
      <c r="P8" s="2">
        <v>12</v>
      </c>
      <c r="Q8" s="2">
        <v>5</v>
      </c>
      <c r="R8" s="2">
        <v>2018</v>
      </c>
      <c r="S8" s="3">
        <f t="shared" si="1"/>
        <v>43232</v>
      </c>
      <c r="T8" s="2">
        <v>9</v>
      </c>
      <c r="U8" s="2">
        <v>5</v>
      </c>
      <c r="V8" s="2">
        <v>8</v>
      </c>
      <c r="W8" s="2">
        <v>3</v>
      </c>
      <c r="X8" s="2">
        <v>5</v>
      </c>
      <c r="Y8" s="2">
        <f t="shared" si="2"/>
        <v>30</v>
      </c>
      <c r="Z8" s="2">
        <v>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f t="shared" si="3"/>
        <v>0</v>
      </c>
      <c r="AG8" s="2">
        <v>0</v>
      </c>
      <c r="AH8" s="2">
        <f t="shared" si="4"/>
        <v>9</v>
      </c>
      <c r="AI8" s="2">
        <f t="shared" si="5"/>
        <v>5</v>
      </c>
      <c r="AJ8" s="2">
        <f t="shared" si="6"/>
        <v>8</v>
      </c>
      <c r="AK8" s="2">
        <f t="shared" si="7"/>
        <v>3</v>
      </c>
      <c r="AL8" s="2">
        <f t="shared" si="8"/>
        <v>5</v>
      </c>
      <c r="AM8" s="2">
        <f t="shared" si="9"/>
        <v>30</v>
      </c>
      <c r="AN8" s="2">
        <v>2</v>
      </c>
      <c r="AO8" s="2">
        <v>1</v>
      </c>
      <c r="AP8" s="2">
        <v>1</v>
      </c>
      <c r="AQ8" s="2">
        <v>0</v>
      </c>
      <c r="AR8" s="2">
        <v>4</v>
      </c>
      <c r="AS8" s="2">
        <f t="shared" si="10"/>
        <v>8</v>
      </c>
      <c r="AT8" s="32">
        <v>2</v>
      </c>
      <c r="AU8" s="32">
        <v>1</v>
      </c>
      <c r="AV8" s="32">
        <v>0</v>
      </c>
      <c r="AW8" s="32">
        <v>0</v>
      </c>
      <c r="AX8" s="32">
        <v>1</v>
      </c>
      <c r="AY8" s="32">
        <f t="shared" si="11"/>
        <v>4</v>
      </c>
    </row>
    <row r="9" spans="1:51" ht="23.1" customHeight="1">
      <c r="A9" s="2" t="s">
        <v>42</v>
      </c>
      <c r="B9" s="2" t="s">
        <v>39</v>
      </c>
      <c r="C9" s="2" t="s">
        <v>26</v>
      </c>
      <c r="D9" s="2" t="s">
        <v>27</v>
      </c>
      <c r="E9" s="2" t="s">
        <v>28</v>
      </c>
      <c r="F9" s="2" t="s">
        <v>28</v>
      </c>
      <c r="G9" s="2" t="s">
        <v>29</v>
      </c>
      <c r="H9" s="2" t="s">
        <v>30</v>
      </c>
      <c r="I9" s="2" t="s">
        <v>31</v>
      </c>
      <c r="J9" s="31" t="s">
        <v>43</v>
      </c>
      <c r="K9" s="2">
        <v>15</v>
      </c>
      <c r="L9" s="2">
        <v>5</v>
      </c>
      <c r="M9" s="2">
        <v>2018</v>
      </c>
      <c r="N9" s="3">
        <f t="shared" si="0"/>
        <v>43235</v>
      </c>
      <c r="O9" s="31" t="s">
        <v>44</v>
      </c>
      <c r="P9" s="2">
        <v>19</v>
      </c>
      <c r="Q9" s="2">
        <v>5</v>
      </c>
      <c r="R9" s="2">
        <v>2018</v>
      </c>
      <c r="S9" s="3">
        <f t="shared" si="1"/>
        <v>43239</v>
      </c>
      <c r="T9" s="2">
        <v>8</v>
      </c>
      <c r="U9" s="2">
        <v>3</v>
      </c>
      <c r="V9" s="2">
        <v>1</v>
      </c>
      <c r="W9" s="2">
        <v>5</v>
      </c>
      <c r="X9" s="2">
        <v>6</v>
      </c>
      <c r="Y9" s="2">
        <f t="shared" si="2"/>
        <v>23</v>
      </c>
      <c r="Z9" s="2">
        <v>11</v>
      </c>
      <c r="AA9" s="2">
        <v>6</v>
      </c>
      <c r="AB9" s="2">
        <v>5</v>
      </c>
      <c r="AC9" s="2">
        <v>2</v>
      </c>
      <c r="AD9" s="2">
        <v>0</v>
      </c>
      <c r="AE9" s="2">
        <v>2</v>
      </c>
      <c r="AF9" s="2">
        <f t="shared" si="3"/>
        <v>15</v>
      </c>
      <c r="AG9" s="2">
        <v>7</v>
      </c>
      <c r="AH9" s="2">
        <f t="shared" si="4"/>
        <v>14</v>
      </c>
      <c r="AI9" s="2">
        <f t="shared" si="5"/>
        <v>8</v>
      </c>
      <c r="AJ9" s="2">
        <f t="shared" si="6"/>
        <v>3</v>
      </c>
      <c r="AK9" s="2">
        <f t="shared" si="7"/>
        <v>5</v>
      </c>
      <c r="AL9" s="2">
        <f t="shared" si="8"/>
        <v>8</v>
      </c>
      <c r="AM9" s="2">
        <f t="shared" si="9"/>
        <v>38</v>
      </c>
      <c r="AN9" s="2">
        <v>5</v>
      </c>
      <c r="AO9" s="2">
        <v>4</v>
      </c>
      <c r="AP9" s="2">
        <v>1</v>
      </c>
      <c r="AQ9" s="2">
        <v>4</v>
      </c>
      <c r="AR9" s="2">
        <v>4</v>
      </c>
      <c r="AS9" s="2">
        <f t="shared" si="10"/>
        <v>18</v>
      </c>
      <c r="AT9" s="32">
        <v>4</v>
      </c>
      <c r="AU9" s="32">
        <v>0</v>
      </c>
      <c r="AV9" s="32">
        <v>1</v>
      </c>
      <c r="AW9" s="32">
        <v>0</v>
      </c>
      <c r="AX9" s="32">
        <v>1</v>
      </c>
      <c r="AY9" s="32">
        <f t="shared" si="11"/>
        <v>6</v>
      </c>
    </row>
    <row r="10" spans="1:51" ht="23.1" customHeight="1">
      <c r="A10" s="2" t="s">
        <v>42</v>
      </c>
      <c r="B10" s="2" t="s">
        <v>45</v>
      </c>
      <c r="C10" s="2" t="s">
        <v>26</v>
      </c>
      <c r="D10" s="2" t="s">
        <v>27</v>
      </c>
      <c r="E10" s="2" t="s">
        <v>28</v>
      </c>
      <c r="F10" s="2" t="s">
        <v>28</v>
      </c>
      <c r="G10" s="2" t="s">
        <v>29</v>
      </c>
      <c r="H10" s="2" t="s">
        <v>30</v>
      </c>
      <c r="I10" s="2" t="s">
        <v>31</v>
      </c>
      <c r="J10" s="31" t="s">
        <v>43</v>
      </c>
      <c r="K10" s="2">
        <v>15</v>
      </c>
      <c r="L10" s="2">
        <v>5</v>
      </c>
      <c r="M10" s="2">
        <v>2018</v>
      </c>
      <c r="N10" s="3">
        <f t="shared" si="0"/>
        <v>43235</v>
      </c>
      <c r="O10" s="31" t="s">
        <v>44</v>
      </c>
      <c r="P10" s="2">
        <v>19</v>
      </c>
      <c r="Q10" s="2">
        <v>5</v>
      </c>
      <c r="R10" s="2">
        <v>2018</v>
      </c>
      <c r="S10" s="3">
        <f t="shared" si="1"/>
        <v>43239</v>
      </c>
      <c r="T10" s="2">
        <v>8</v>
      </c>
      <c r="U10" s="2">
        <v>5</v>
      </c>
      <c r="V10" s="2">
        <v>3</v>
      </c>
      <c r="W10" s="2">
        <v>2</v>
      </c>
      <c r="X10" s="2">
        <v>2</v>
      </c>
      <c r="Y10" s="2">
        <f t="shared" si="2"/>
        <v>20</v>
      </c>
      <c r="Z10" s="2">
        <v>14</v>
      </c>
      <c r="AA10" s="2">
        <v>10</v>
      </c>
      <c r="AB10" s="2">
        <v>9</v>
      </c>
      <c r="AC10" s="2">
        <v>7</v>
      </c>
      <c r="AD10" s="2">
        <v>1</v>
      </c>
      <c r="AE10" s="2">
        <v>2</v>
      </c>
      <c r="AF10" s="2">
        <f t="shared" si="3"/>
        <v>29</v>
      </c>
      <c r="AG10" s="2">
        <v>20</v>
      </c>
      <c r="AH10" s="2">
        <f t="shared" si="4"/>
        <v>18</v>
      </c>
      <c r="AI10" s="2">
        <f t="shared" si="5"/>
        <v>14</v>
      </c>
      <c r="AJ10" s="2">
        <f t="shared" si="6"/>
        <v>10</v>
      </c>
      <c r="AK10" s="2">
        <f t="shared" si="7"/>
        <v>3</v>
      </c>
      <c r="AL10" s="2">
        <f t="shared" si="8"/>
        <v>4</v>
      </c>
      <c r="AM10" s="2">
        <f t="shared" si="9"/>
        <v>49</v>
      </c>
      <c r="AN10" s="2">
        <v>16</v>
      </c>
      <c r="AO10" s="2">
        <v>4</v>
      </c>
      <c r="AP10" s="2">
        <v>8</v>
      </c>
      <c r="AQ10" s="2">
        <v>3</v>
      </c>
      <c r="AR10" s="2">
        <v>3</v>
      </c>
      <c r="AS10" s="2">
        <f t="shared" si="10"/>
        <v>34</v>
      </c>
      <c r="AT10" s="32">
        <v>5</v>
      </c>
      <c r="AU10" s="32">
        <v>0</v>
      </c>
      <c r="AV10" s="32">
        <v>1</v>
      </c>
      <c r="AW10" s="32">
        <v>0</v>
      </c>
      <c r="AX10" s="32">
        <v>1</v>
      </c>
      <c r="AY10" s="32">
        <f t="shared" si="11"/>
        <v>7</v>
      </c>
    </row>
    <row r="11" spans="1:51" ht="23.1" customHeight="1">
      <c r="A11" s="2" t="s">
        <v>46</v>
      </c>
      <c r="B11" s="2" t="s">
        <v>39</v>
      </c>
      <c r="C11" s="2" t="s">
        <v>26</v>
      </c>
      <c r="D11" s="2" t="s">
        <v>27</v>
      </c>
      <c r="E11" s="2" t="s">
        <v>28</v>
      </c>
      <c r="F11" s="2" t="s">
        <v>28</v>
      </c>
      <c r="G11" s="2" t="s">
        <v>29</v>
      </c>
      <c r="H11" s="2" t="s">
        <v>30</v>
      </c>
      <c r="I11" s="2" t="s">
        <v>31</v>
      </c>
      <c r="J11" s="31" t="s">
        <v>47</v>
      </c>
      <c r="K11" s="2">
        <v>21</v>
      </c>
      <c r="L11" s="2">
        <v>5</v>
      </c>
      <c r="M11" s="2">
        <v>2018</v>
      </c>
      <c r="N11" s="3">
        <f t="shared" si="0"/>
        <v>43241</v>
      </c>
      <c r="O11" s="31" t="s">
        <v>48</v>
      </c>
      <c r="P11" s="2">
        <v>26</v>
      </c>
      <c r="Q11" s="2">
        <v>5</v>
      </c>
      <c r="R11" s="2">
        <v>2018</v>
      </c>
      <c r="S11" s="3">
        <f t="shared" si="1"/>
        <v>43246</v>
      </c>
      <c r="T11" s="2">
        <v>5</v>
      </c>
      <c r="U11" s="2">
        <v>4</v>
      </c>
      <c r="V11" s="2">
        <v>2</v>
      </c>
      <c r="W11" s="2">
        <v>0</v>
      </c>
      <c r="X11" s="2">
        <v>2</v>
      </c>
      <c r="Y11" s="2">
        <f t="shared" si="2"/>
        <v>13</v>
      </c>
      <c r="Z11" s="2">
        <v>5</v>
      </c>
      <c r="AA11" s="2">
        <v>3</v>
      </c>
      <c r="AB11" s="2">
        <v>0</v>
      </c>
      <c r="AC11" s="2">
        <v>2</v>
      </c>
      <c r="AD11" s="2">
        <v>3</v>
      </c>
      <c r="AE11" s="2">
        <v>0</v>
      </c>
      <c r="AF11" s="2">
        <f t="shared" si="3"/>
        <v>8</v>
      </c>
      <c r="AG11" s="2">
        <v>3</v>
      </c>
      <c r="AH11" s="2">
        <f t="shared" si="4"/>
        <v>8</v>
      </c>
      <c r="AI11" s="2">
        <f t="shared" si="5"/>
        <v>4</v>
      </c>
      <c r="AJ11" s="2">
        <f t="shared" si="6"/>
        <v>4</v>
      </c>
      <c r="AK11" s="2">
        <f t="shared" si="7"/>
        <v>3</v>
      </c>
      <c r="AL11" s="2">
        <f t="shared" si="8"/>
        <v>2</v>
      </c>
      <c r="AM11" s="2">
        <f t="shared" si="9"/>
        <v>21</v>
      </c>
      <c r="AN11" s="2">
        <v>4</v>
      </c>
      <c r="AO11" s="2">
        <v>2</v>
      </c>
      <c r="AP11" s="2">
        <v>0</v>
      </c>
      <c r="AQ11" s="2">
        <v>1</v>
      </c>
      <c r="AR11" s="2">
        <v>1</v>
      </c>
      <c r="AS11" s="2">
        <f t="shared" si="10"/>
        <v>8</v>
      </c>
      <c r="AT11" s="32">
        <v>3</v>
      </c>
      <c r="AU11" s="32">
        <v>1</v>
      </c>
      <c r="AV11" s="32">
        <v>0</v>
      </c>
      <c r="AW11" s="32">
        <v>1</v>
      </c>
      <c r="AX11" s="32">
        <v>0</v>
      </c>
      <c r="AY11" s="32">
        <f t="shared" si="11"/>
        <v>5</v>
      </c>
    </row>
    <row r="12" spans="1:51" ht="23.1" customHeight="1">
      <c r="A12" s="2" t="s">
        <v>46</v>
      </c>
      <c r="B12" s="2" t="s">
        <v>45</v>
      </c>
      <c r="C12" s="2" t="s">
        <v>26</v>
      </c>
      <c r="D12" s="2" t="s">
        <v>27</v>
      </c>
      <c r="E12" s="2" t="s">
        <v>28</v>
      </c>
      <c r="F12" s="2" t="s">
        <v>28</v>
      </c>
      <c r="G12" s="2" t="s">
        <v>29</v>
      </c>
      <c r="H12" s="2" t="s">
        <v>30</v>
      </c>
      <c r="I12" s="2" t="s">
        <v>31</v>
      </c>
      <c r="J12" s="31" t="s">
        <v>47</v>
      </c>
      <c r="K12" s="2">
        <v>21</v>
      </c>
      <c r="L12" s="2">
        <v>5</v>
      </c>
      <c r="M12" s="2">
        <v>2018</v>
      </c>
      <c r="N12" s="3">
        <f t="shared" si="0"/>
        <v>43241</v>
      </c>
      <c r="O12" s="31" t="s">
        <v>48</v>
      </c>
      <c r="P12" s="2">
        <v>26</v>
      </c>
      <c r="Q12" s="2">
        <v>5</v>
      </c>
      <c r="R12" s="2">
        <v>2018</v>
      </c>
      <c r="S12" s="3">
        <f t="shared" si="1"/>
        <v>43246</v>
      </c>
      <c r="T12" s="2">
        <v>6</v>
      </c>
      <c r="U12" s="2">
        <v>4</v>
      </c>
      <c r="V12" s="2">
        <v>2</v>
      </c>
      <c r="W12" s="2">
        <v>2</v>
      </c>
      <c r="X12" s="2">
        <v>3</v>
      </c>
      <c r="Y12" s="2">
        <f t="shared" si="2"/>
        <v>17</v>
      </c>
      <c r="Z12" s="2">
        <v>14</v>
      </c>
      <c r="AA12" s="2">
        <v>6</v>
      </c>
      <c r="AB12" s="2">
        <v>3</v>
      </c>
      <c r="AC12" s="2">
        <v>3</v>
      </c>
      <c r="AD12" s="2">
        <v>3</v>
      </c>
      <c r="AE12" s="2">
        <v>5</v>
      </c>
      <c r="AF12" s="2">
        <f t="shared" si="3"/>
        <v>20</v>
      </c>
      <c r="AG12" s="2">
        <v>2</v>
      </c>
      <c r="AH12" s="2">
        <f t="shared" si="4"/>
        <v>12</v>
      </c>
      <c r="AI12" s="2">
        <f t="shared" si="5"/>
        <v>7</v>
      </c>
      <c r="AJ12" s="2">
        <f t="shared" si="6"/>
        <v>5</v>
      </c>
      <c r="AK12" s="2">
        <f t="shared" si="7"/>
        <v>5</v>
      </c>
      <c r="AL12" s="2">
        <f t="shared" si="8"/>
        <v>8</v>
      </c>
      <c r="AM12" s="2">
        <f t="shared" si="9"/>
        <v>37</v>
      </c>
      <c r="AN12" s="2">
        <v>6</v>
      </c>
      <c r="AO12" s="2">
        <v>4</v>
      </c>
      <c r="AP12" s="2">
        <v>2</v>
      </c>
      <c r="AQ12" s="2">
        <v>2</v>
      </c>
      <c r="AR12" s="2">
        <v>2</v>
      </c>
      <c r="AS12" s="2">
        <f t="shared" si="10"/>
        <v>16</v>
      </c>
      <c r="AT12" s="32">
        <v>2</v>
      </c>
      <c r="AU12" s="32">
        <v>1</v>
      </c>
      <c r="AV12" s="32">
        <v>2</v>
      </c>
      <c r="AW12" s="32">
        <v>2</v>
      </c>
      <c r="AX12" s="32">
        <v>1</v>
      </c>
      <c r="AY12" s="32">
        <f t="shared" si="11"/>
        <v>8</v>
      </c>
    </row>
    <row r="13" spans="1:51" ht="23.1" customHeight="1">
      <c r="A13" s="2" t="s">
        <v>49</v>
      </c>
      <c r="B13" s="2" t="s">
        <v>39</v>
      </c>
      <c r="C13" s="2" t="s">
        <v>26</v>
      </c>
      <c r="D13" s="2" t="s">
        <v>27</v>
      </c>
      <c r="E13" s="2" t="s">
        <v>28</v>
      </c>
      <c r="F13" s="2" t="s">
        <v>28</v>
      </c>
      <c r="G13" s="2" t="s">
        <v>29</v>
      </c>
      <c r="H13" s="2" t="s">
        <v>30</v>
      </c>
      <c r="I13" s="2" t="s">
        <v>31</v>
      </c>
      <c r="J13" s="31" t="s">
        <v>50</v>
      </c>
      <c r="K13" s="2">
        <v>28</v>
      </c>
      <c r="L13" s="2">
        <v>5</v>
      </c>
      <c r="M13" s="2">
        <v>2018</v>
      </c>
      <c r="N13" s="3">
        <f t="shared" si="0"/>
        <v>43248</v>
      </c>
      <c r="O13" s="31">
        <v>43253</v>
      </c>
      <c r="P13" s="2">
        <v>2</v>
      </c>
      <c r="Q13" s="2">
        <v>6</v>
      </c>
      <c r="R13" s="2">
        <v>2018</v>
      </c>
      <c r="S13" s="3">
        <f t="shared" si="1"/>
        <v>43253</v>
      </c>
      <c r="T13" s="2">
        <v>2</v>
      </c>
      <c r="U13" s="2">
        <v>3</v>
      </c>
      <c r="V13" s="2">
        <v>3</v>
      </c>
      <c r="W13" s="2">
        <v>4</v>
      </c>
      <c r="X13" s="2">
        <v>5</v>
      </c>
      <c r="Y13" s="2">
        <f t="shared" si="2"/>
        <v>17</v>
      </c>
      <c r="Z13" s="2">
        <v>9</v>
      </c>
      <c r="AA13" s="2">
        <v>5</v>
      </c>
      <c r="AB13" s="2">
        <v>3</v>
      </c>
      <c r="AC13" s="2">
        <v>0</v>
      </c>
      <c r="AD13" s="2">
        <v>3</v>
      </c>
      <c r="AE13" s="2">
        <v>4</v>
      </c>
      <c r="AF13" s="2">
        <f t="shared" si="3"/>
        <v>15</v>
      </c>
      <c r="AG13" s="2">
        <v>5</v>
      </c>
      <c r="AH13" s="2">
        <f t="shared" si="4"/>
        <v>7</v>
      </c>
      <c r="AI13" s="2">
        <f t="shared" si="5"/>
        <v>6</v>
      </c>
      <c r="AJ13" s="2">
        <f t="shared" si="6"/>
        <v>3</v>
      </c>
      <c r="AK13" s="2">
        <f t="shared" si="7"/>
        <v>7</v>
      </c>
      <c r="AL13" s="2">
        <f t="shared" si="8"/>
        <v>9</v>
      </c>
      <c r="AM13" s="2">
        <f t="shared" si="9"/>
        <v>32</v>
      </c>
      <c r="AN13" s="2">
        <v>3</v>
      </c>
      <c r="AO13" s="2">
        <v>3</v>
      </c>
      <c r="AP13" s="2">
        <v>1</v>
      </c>
      <c r="AQ13" s="2">
        <v>2</v>
      </c>
      <c r="AR13" s="2">
        <v>5</v>
      </c>
      <c r="AS13" s="2">
        <f t="shared" si="10"/>
        <v>14</v>
      </c>
      <c r="AT13" s="32">
        <v>1</v>
      </c>
      <c r="AU13" s="32">
        <v>0</v>
      </c>
      <c r="AV13" s="32">
        <v>1</v>
      </c>
      <c r="AW13" s="32">
        <v>0</v>
      </c>
      <c r="AX13" s="32">
        <v>1</v>
      </c>
      <c r="AY13" s="32">
        <f t="shared" si="11"/>
        <v>3</v>
      </c>
    </row>
    <row r="14" spans="1:51" ht="23.1" customHeight="1">
      <c r="A14" s="2" t="s">
        <v>49</v>
      </c>
      <c r="B14" s="2" t="s">
        <v>45</v>
      </c>
      <c r="C14" s="2" t="s">
        <v>26</v>
      </c>
      <c r="D14" s="2" t="s">
        <v>27</v>
      </c>
      <c r="E14" s="2" t="s">
        <v>28</v>
      </c>
      <c r="F14" s="2" t="s">
        <v>28</v>
      </c>
      <c r="G14" s="2" t="s">
        <v>29</v>
      </c>
      <c r="H14" s="2" t="s">
        <v>30</v>
      </c>
      <c r="I14" s="2" t="s">
        <v>31</v>
      </c>
      <c r="J14" s="31" t="s">
        <v>50</v>
      </c>
      <c r="K14" s="2">
        <v>28</v>
      </c>
      <c r="L14" s="2">
        <v>5</v>
      </c>
      <c r="M14" s="2">
        <v>2018</v>
      </c>
      <c r="N14" s="3">
        <f t="shared" si="0"/>
        <v>43248</v>
      </c>
      <c r="O14" s="31">
        <v>43253</v>
      </c>
      <c r="P14" s="2">
        <v>2</v>
      </c>
      <c r="Q14" s="2">
        <v>6</v>
      </c>
      <c r="R14" s="2">
        <v>2018</v>
      </c>
      <c r="S14" s="3">
        <f t="shared" si="1"/>
        <v>43253</v>
      </c>
      <c r="T14" s="2">
        <v>10</v>
      </c>
      <c r="U14" s="2">
        <v>7</v>
      </c>
      <c r="V14" s="2">
        <v>12</v>
      </c>
      <c r="W14" s="2">
        <v>8</v>
      </c>
      <c r="X14" s="2">
        <v>14</v>
      </c>
      <c r="Y14" s="2">
        <f t="shared" si="2"/>
        <v>51</v>
      </c>
      <c r="Z14" s="2">
        <v>20</v>
      </c>
      <c r="AA14" s="2">
        <v>9</v>
      </c>
      <c r="AB14" s="2">
        <v>8</v>
      </c>
      <c r="AC14" s="2">
        <v>8</v>
      </c>
      <c r="AD14" s="2">
        <v>6</v>
      </c>
      <c r="AE14" s="2">
        <v>6</v>
      </c>
      <c r="AF14" s="2">
        <f t="shared" si="3"/>
        <v>37</v>
      </c>
      <c r="AG14" s="2">
        <v>16</v>
      </c>
      <c r="AH14" s="2">
        <f t="shared" si="4"/>
        <v>19</v>
      </c>
      <c r="AI14" s="2">
        <f t="shared" si="5"/>
        <v>15</v>
      </c>
      <c r="AJ14" s="2">
        <f t="shared" si="6"/>
        <v>20</v>
      </c>
      <c r="AK14" s="2">
        <f t="shared" si="7"/>
        <v>14</v>
      </c>
      <c r="AL14" s="2">
        <f t="shared" si="8"/>
        <v>20</v>
      </c>
      <c r="AM14" s="2">
        <f t="shared" si="9"/>
        <v>88</v>
      </c>
      <c r="AN14" s="2">
        <v>9</v>
      </c>
      <c r="AO14" s="2">
        <v>8</v>
      </c>
      <c r="AP14" s="2">
        <v>7</v>
      </c>
      <c r="AQ14" s="2">
        <v>4</v>
      </c>
      <c r="AR14" s="2">
        <v>8</v>
      </c>
      <c r="AS14" s="2">
        <f t="shared" si="10"/>
        <v>36</v>
      </c>
      <c r="AT14" s="32">
        <v>2</v>
      </c>
      <c r="AU14" s="32">
        <v>2</v>
      </c>
      <c r="AV14" s="32">
        <v>2</v>
      </c>
      <c r="AW14" s="32">
        <v>1</v>
      </c>
      <c r="AX14" s="32">
        <v>3</v>
      </c>
      <c r="AY14" s="32">
        <f t="shared" si="11"/>
        <v>10</v>
      </c>
    </row>
    <row r="15" spans="1:51" ht="23.1" customHeight="1">
      <c r="A15" s="2" t="s">
        <v>51</v>
      </c>
      <c r="B15" s="2" t="s">
        <v>39</v>
      </c>
      <c r="C15" s="2" t="s">
        <v>26</v>
      </c>
      <c r="D15" s="2" t="s">
        <v>27</v>
      </c>
      <c r="E15" s="2" t="s">
        <v>28</v>
      </c>
      <c r="F15" s="2" t="s">
        <v>28</v>
      </c>
      <c r="G15" s="2" t="s">
        <v>29</v>
      </c>
      <c r="H15" s="2" t="s">
        <v>30</v>
      </c>
      <c r="I15" s="2" t="s">
        <v>31</v>
      </c>
      <c r="J15" s="31">
        <v>43255</v>
      </c>
      <c r="K15" s="2">
        <v>4</v>
      </c>
      <c r="L15" s="2">
        <v>6</v>
      </c>
      <c r="M15" s="2">
        <v>2018</v>
      </c>
      <c r="N15" s="3">
        <f t="shared" si="0"/>
        <v>43255</v>
      </c>
      <c r="O15" s="31">
        <v>43260</v>
      </c>
      <c r="P15" s="2">
        <v>9</v>
      </c>
      <c r="Q15" s="2">
        <v>6</v>
      </c>
      <c r="R15" s="2">
        <v>2018</v>
      </c>
      <c r="S15" s="3">
        <f t="shared" si="1"/>
        <v>43260</v>
      </c>
      <c r="T15" s="2">
        <v>8</v>
      </c>
      <c r="U15" s="2">
        <v>6</v>
      </c>
      <c r="V15" s="2">
        <v>8</v>
      </c>
      <c r="W15" s="2">
        <v>10</v>
      </c>
      <c r="X15" s="2">
        <v>14</v>
      </c>
      <c r="Y15" s="2">
        <f t="shared" si="2"/>
        <v>46</v>
      </c>
      <c r="Z15" s="2">
        <v>23</v>
      </c>
      <c r="AA15" s="2">
        <v>9</v>
      </c>
      <c r="AB15" s="2">
        <v>7</v>
      </c>
      <c r="AC15" s="2">
        <v>3</v>
      </c>
      <c r="AD15" s="2">
        <v>4</v>
      </c>
      <c r="AE15" s="2">
        <v>12</v>
      </c>
      <c r="AF15" s="2">
        <f t="shared" si="3"/>
        <v>35</v>
      </c>
      <c r="AG15" s="2">
        <v>13</v>
      </c>
      <c r="AH15" s="2">
        <f t="shared" si="4"/>
        <v>17</v>
      </c>
      <c r="AI15" s="2">
        <f t="shared" si="5"/>
        <v>13</v>
      </c>
      <c r="AJ15" s="2">
        <f t="shared" si="6"/>
        <v>11</v>
      </c>
      <c r="AK15" s="2">
        <f t="shared" si="7"/>
        <v>14</v>
      </c>
      <c r="AL15" s="2">
        <f t="shared" si="8"/>
        <v>26</v>
      </c>
      <c r="AM15" s="2">
        <f t="shared" si="9"/>
        <v>81</v>
      </c>
      <c r="AN15" s="2">
        <v>9</v>
      </c>
      <c r="AO15" s="2">
        <v>7</v>
      </c>
      <c r="AP15" s="2">
        <v>4</v>
      </c>
      <c r="AQ15" s="2">
        <v>5</v>
      </c>
      <c r="AR15" s="2">
        <v>11</v>
      </c>
      <c r="AS15" s="2">
        <f t="shared" si="10"/>
        <v>36</v>
      </c>
      <c r="AT15" s="32">
        <v>2</v>
      </c>
      <c r="AU15" s="32">
        <v>2</v>
      </c>
      <c r="AV15" s="32">
        <v>0</v>
      </c>
      <c r="AW15" s="32">
        <v>0</v>
      </c>
      <c r="AX15" s="32">
        <v>1</v>
      </c>
      <c r="AY15" s="32">
        <f t="shared" si="11"/>
        <v>5</v>
      </c>
    </row>
    <row r="16" spans="1:51" ht="23.1" customHeight="1">
      <c r="A16" s="2" t="s">
        <v>51</v>
      </c>
      <c r="B16" s="2" t="s">
        <v>45</v>
      </c>
      <c r="C16" s="2" t="s">
        <v>26</v>
      </c>
      <c r="D16" s="2" t="s">
        <v>27</v>
      </c>
      <c r="E16" s="2" t="s">
        <v>28</v>
      </c>
      <c r="F16" s="2" t="s">
        <v>28</v>
      </c>
      <c r="G16" s="2" t="s">
        <v>29</v>
      </c>
      <c r="H16" s="2" t="s">
        <v>30</v>
      </c>
      <c r="I16" s="2" t="s">
        <v>31</v>
      </c>
      <c r="J16" s="31">
        <v>43255</v>
      </c>
      <c r="K16" s="2">
        <v>4</v>
      </c>
      <c r="L16" s="2">
        <v>6</v>
      </c>
      <c r="M16" s="2">
        <v>2018</v>
      </c>
      <c r="N16" s="3">
        <f t="shared" si="0"/>
        <v>43255</v>
      </c>
      <c r="O16" s="31">
        <v>43260</v>
      </c>
      <c r="P16" s="2">
        <v>9</v>
      </c>
      <c r="Q16" s="2">
        <v>6</v>
      </c>
      <c r="R16" s="2">
        <v>2018</v>
      </c>
      <c r="S16" s="3">
        <f t="shared" si="1"/>
        <v>43260</v>
      </c>
      <c r="T16" s="2">
        <v>15</v>
      </c>
      <c r="U16" s="2">
        <v>9</v>
      </c>
      <c r="V16" s="2">
        <v>5</v>
      </c>
      <c r="W16" s="2">
        <v>6</v>
      </c>
      <c r="X16" s="2">
        <v>13</v>
      </c>
      <c r="Y16" s="2">
        <f t="shared" si="2"/>
        <v>48</v>
      </c>
      <c r="Z16" s="2">
        <v>30</v>
      </c>
      <c r="AA16" s="2">
        <v>12</v>
      </c>
      <c r="AB16" s="2">
        <v>14</v>
      </c>
      <c r="AC16" s="2">
        <v>6</v>
      </c>
      <c r="AD16" s="2">
        <v>6</v>
      </c>
      <c r="AE16" s="2">
        <v>17</v>
      </c>
      <c r="AF16" s="2">
        <f t="shared" si="3"/>
        <v>55</v>
      </c>
      <c r="AG16" s="2">
        <v>22</v>
      </c>
      <c r="AH16" s="2">
        <f t="shared" si="4"/>
        <v>27</v>
      </c>
      <c r="AI16" s="2">
        <f t="shared" si="5"/>
        <v>23</v>
      </c>
      <c r="AJ16" s="2">
        <f t="shared" si="6"/>
        <v>11</v>
      </c>
      <c r="AK16" s="2">
        <f t="shared" si="7"/>
        <v>12</v>
      </c>
      <c r="AL16" s="2">
        <f t="shared" si="8"/>
        <v>30</v>
      </c>
      <c r="AM16" s="2">
        <f t="shared" si="9"/>
        <v>103</v>
      </c>
      <c r="AN16" s="2">
        <v>20</v>
      </c>
      <c r="AO16" s="2">
        <v>9</v>
      </c>
      <c r="AP16" s="2">
        <v>2</v>
      </c>
      <c r="AQ16" s="2">
        <v>5</v>
      </c>
      <c r="AR16" s="2">
        <v>16</v>
      </c>
      <c r="AS16" s="2">
        <f t="shared" si="10"/>
        <v>52</v>
      </c>
      <c r="AT16" s="32">
        <v>3</v>
      </c>
      <c r="AU16" s="32">
        <v>2</v>
      </c>
      <c r="AV16" s="32">
        <v>1</v>
      </c>
      <c r="AW16" s="32">
        <v>1</v>
      </c>
      <c r="AX16" s="32">
        <v>2</v>
      </c>
      <c r="AY16" s="32">
        <f t="shared" si="11"/>
        <v>9</v>
      </c>
    </row>
    <row r="17" spans="1:51" ht="23.1" customHeight="1">
      <c r="A17" s="2" t="s">
        <v>52</v>
      </c>
      <c r="B17" s="2" t="s">
        <v>39</v>
      </c>
      <c r="C17" s="2" t="s">
        <v>26</v>
      </c>
      <c r="D17" s="2" t="s">
        <v>27</v>
      </c>
      <c r="E17" s="2" t="s">
        <v>28</v>
      </c>
      <c r="F17" s="2" t="s">
        <v>28</v>
      </c>
      <c r="G17" s="2" t="s">
        <v>29</v>
      </c>
      <c r="H17" s="2" t="s">
        <v>30</v>
      </c>
      <c r="I17" s="2" t="s">
        <v>31</v>
      </c>
      <c r="J17" s="31">
        <v>43262</v>
      </c>
      <c r="K17" s="2">
        <v>11</v>
      </c>
      <c r="L17" s="2">
        <v>6</v>
      </c>
      <c r="M17" s="2">
        <v>2018</v>
      </c>
      <c r="N17" s="3">
        <f t="shared" si="0"/>
        <v>43262</v>
      </c>
      <c r="O17" s="31">
        <v>43267</v>
      </c>
      <c r="P17" s="2">
        <v>16</v>
      </c>
      <c r="Q17" s="2">
        <v>6</v>
      </c>
      <c r="R17" s="2">
        <v>2018</v>
      </c>
      <c r="S17" s="3">
        <f t="shared" si="1"/>
        <v>43267</v>
      </c>
      <c r="T17" s="2">
        <v>10</v>
      </c>
      <c r="U17" s="2">
        <v>10</v>
      </c>
      <c r="V17" s="2">
        <v>5</v>
      </c>
      <c r="W17" s="2">
        <v>6</v>
      </c>
      <c r="X17" s="2">
        <v>6</v>
      </c>
      <c r="Y17" s="2">
        <f t="shared" si="2"/>
        <v>37</v>
      </c>
      <c r="Z17" s="2">
        <v>19</v>
      </c>
      <c r="AA17" s="2">
        <v>18</v>
      </c>
      <c r="AB17" s="2">
        <v>14</v>
      </c>
      <c r="AC17" s="2">
        <v>7</v>
      </c>
      <c r="AD17" s="2">
        <v>11</v>
      </c>
      <c r="AE17" s="2">
        <v>7</v>
      </c>
      <c r="AF17" s="2">
        <f t="shared" si="3"/>
        <v>57</v>
      </c>
      <c r="AG17" s="2">
        <v>10</v>
      </c>
      <c r="AH17" s="2">
        <f t="shared" si="4"/>
        <v>28</v>
      </c>
      <c r="AI17" s="2">
        <f t="shared" si="5"/>
        <v>24</v>
      </c>
      <c r="AJ17" s="2">
        <f t="shared" si="6"/>
        <v>12</v>
      </c>
      <c r="AK17" s="2">
        <f t="shared" si="7"/>
        <v>17</v>
      </c>
      <c r="AL17" s="2">
        <f t="shared" si="8"/>
        <v>13</v>
      </c>
      <c r="AM17" s="2">
        <f t="shared" si="9"/>
        <v>94</v>
      </c>
      <c r="AN17" s="2">
        <v>13</v>
      </c>
      <c r="AO17" s="2">
        <v>4</v>
      </c>
      <c r="AP17" s="2">
        <v>0</v>
      </c>
      <c r="AQ17" s="2">
        <v>7</v>
      </c>
      <c r="AR17" s="2">
        <v>5</v>
      </c>
      <c r="AS17" s="2">
        <f t="shared" si="10"/>
        <v>29</v>
      </c>
      <c r="AT17" s="32">
        <v>5</v>
      </c>
      <c r="AU17" s="32">
        <v>1</v>
      </c>
      <c r="AV17" s="32">
        <v>0</v>
      </c>
      <c r="AW17" s="32">
        <v>2</v>
      </c>
      <c r="AX17" s="32">
        <v>1</v>
      </c>
      <c r="AY17" s="32">
        <f t="shared" si="11"/>
        <v>9</v>
      </c>
    </row>
    <row r="18" spans="1:51" ht="23.1" customHeight="1">
      <c r="A18" s="2" t="s">
        <v>52</v>
      </c>
      <c r="B18" s="2" t="s">
        <v>45</v>
      </c>
      <c r="C18" s="2" t="s">
        <v>26</v>
      </c>
      <c r="D18" s="2" t="s">
        <v>27</v>
      </c>
      <c r="E18" s="2" t="s">
        <v>28</v>
      </c>
      <c r="F18" s="2" t="s">
        <v>28</v>
      </c>
      <c r="G18" s="2" t="s">
        <v>29</v>
      </c>
      <c r="H18" s="2" t="s">
        <v>30</v>
      </c>
      <c r="I18" s="2" t="s">
        <v>31</v>
      </c>
      <c r="J18" s="31">
        <v>43262</v>
      </c>
      <c r="K18" s="2">
        <v>11</v>
      </c>
      <c r="L18" s="2">
        <v>6</v>
      </c>
      <c r="M18" s="2">
        <v>2018</v>
      </c>
      <c r="N18" s="3">
        <f t="shared" si="0"/>
        <v>43262</v>
      </c>
      <c r="O18" s="31">
        <v>43267</v>
      </c>
      <c r="P18" s="2">
        <v>16</v>
      </c>
      <c r="Q18" s="2">
        <v>6</v>
      </c>
      <c r="R18" s="2">
        <v>2018</v>
      </c>
      <c r="S18" s="3">
        <f t="shared" si="1"/>
        <v>43267</v>
      </c>
      <c r="T18" s="2">
        <v>8</v>
      </c>
      <c r="U18" s="2">
        <v>10</v>
      </c>
      <c r="V18" s="2">
        <v>8</v>
      </c>
      <c r="W18" s="2">
        <v>9</v>
      </c>
      <c r="X18" s="2">
        <v>15</v>
      </c>
      <c r="Y18" s="2">
        <f t="shared" si="2"/>
        <v>50</v>
      </c>
      <c r="Z18" s="2">
        <v>18</v>
      </c>
      <c r="AA18" s="2">
        <v>9</v>
      </c>
      <c r="AB18" s="2">
        <v>16</v>
      </c>
      <c r="AC18" s="2">
        <v>20</v>
      </c>
      <c r="AD18" s="2">
        <v>10</v>
      </c>
      <c r="AE18" s="2">
        <v>14</v>
      </c>
      <c r="AF18" s="2">
        <f t="shared" si="3"/>
        <v>69</v>
      </c>
      <c r="AG18" s="2">
        <v>15</v>
      </c>
      <c r="AH18" s="2">
        <f t="shared" si="4"/>
        <v>17</v>
      </c>
      <c r="AI18" s="2">
        <f t="shared" si="5"/>
        <v>26</v>
      </c>
      <c r="AJ18" s="2">
        <f t="shared" si="6"/>
        <v>28</v>
      </c>
      <c r="AK18" s="2">
        <f t="shared" si="7"/>
        <v>19</v>
      </c>
      <c r="AL18" s="2">
        <f t="shared" si="8"/>
        <v>29</v>
      </c>
      <c r="AM18" s="2">
        <f t="shared" si="9"/>
        <v>119</v>
      </c>
      <c r="AN18" s="2">
        <v>8</v>
      </c>
      <c r="AO18" s="2">
        <v>7</v>
      </c>
      <c r="AP18" s="2">
        <v>6</v>
      </c>
      <c r="AQ18" s="2">
        <v>5</v>
      </c>
      <c r="AR18" s="2">
        <v>7</v>
      </c>
      <c r="AS18" s="2">
        <f t="shared" si="10"/>
        <v>33</v>
      </c>
      <c r="AT18" s="32">
        <v>4</v>
      </c>
      <c r="AU18" s="32">
        <v>2</v>
      </c>
      <c r="AV18" s="32">
        <v>1</v>
      </c>
      <c r="AW18" s="32">
        <v>1</v>
      </c>
      <c r="AX18" s="32">
        <v>2</v>
      </c>
      <c r="AY18" s="32">
        <f t="shared" si="11"/>
        <v>10</v>
      </c>
    </row>
    <row r="19" spans="1:51" ht="23.1" customHeight="1">
      <c r="A19" s="2" t="s">
        <v>53</v>
      </c>
      <c r="B19" s="2" t="s">
        <v>39</v>
      </c>
      <c r="C19" s="2" t="s">
        <v>26</v>
      </c>
      <c r="D19" s="2" t="s">
        <v>27</v>
      </c>
      <c r="E19" s="2" t="s">
        <v>28</v>
      </c>
      <c r="F19" s="2" t="s">
        <v>28</v>
      </c>
      <c r="G19" s="2" t="s">
        <v>29</v>
      </c>
      <c r="H19" s="2" t="s">
        <v>30</v>
      </c>
      <c r="I19" s="2" t="s">
        <v>31</v>
      </c>
      <c r="J19" s="31" t="s">
        <v>54</v>
      </c>
      <c r="K19" s="2">
        <v>18</v>
      </c>
      <c r="L19" s="2">
        <v>6</v>
      </c>
      <c r="M19" s="2">
        <v>2018</v>
      </c>
      <c r="N19" s="3">
        <f t="shared" si="0"/>
        <v>43269</v>
      </c>
      <c r="O19" s="31" t="s">
        <v>55</v>
      </c>
      <c r="P19" s="2">
        <v>23</v>
      </c>
      <c r="Q19" s="2">
        <v>6</v>
      </c>
      <c r="R19" s="2">
        <v>2018</v>
      </c>
      <c r="S19" s="3">
        <f t="shared" si="1"/>
        <v>43274</v>
      </c>
      <c r="T19" s="2">
        <v>12</v>
      </c>
      <c r="U19" s="2">
        <v>12</v>
      </c>
      <c r="V19" s="2">
        <v>8</v>
      </c>
      <c r="W19" s="2">
        <v>12</v>
      </c>
      <c r="X19" s="2">
        <v>6</v>
      </c>
      <c r="Y19" s="2">
        <f t="shared" si="2"/>
        <v>50</v>
      </c>
      <c r="Z19" s="2">
        <v>15</v>
      </c>
      <c r="AA19" s="2">
        <v>23</v>
      </c>
      <c r="AB19" s="2">
        <v>16</v>
      </c>
      <c r="AC19" s="2">
        <v>9</v>
      </c>
      <c r="AD19" s="2">
        <v>13</v>
      </c>
      <c r="AE19" s="2">
        <v>15</v>
      </c>
      <c r="AF19" s="2">
        <f t="shared" si="3"/>
        <v>76</v>
      </c>
      <c r="AG19" s="2">
        <v>18</v>
      </c>
      <c r="AH19" s="2">
        <f t="shared" si="4"/>
        <v>35</v>
      </c>
      <c r="AI19" s="2">
        <f t="shared" si="5"/>
        <v>28</v>
      </c>
      <c r="AJ19" s="2">
        <f t="shared" si="6"/>
        <v>17</v>
      </c>
      <c r="AK19" s="2">
        <f t="shared" si="7"/>
        <v>25</v>
      </c>
      <c r="AL19" s="2">
        <f t="shared" si="8"/>
        <v>21</v>
      </c>
      <c r="AM19" s="2">
        <f t="shared" si="9"/>
        <v>126</v>
      </c>
      <c r="AN19" s="2">
        <v>13</v>
      </c>
      <c r="AO19" s="2">
        <v>8</v>
      </c>
      <c r="AP19" s="2">
        <v>4</v>
      </c>
      <c r="AQ19" s="2">
        <v>5</v>
      </c>
      <c r="AR19" s="2">
        <v>3</v>
      </c>
      <c r="AS19" s="2">
        <f t="shared" si="10"/>
        <v>33</v>
      </c>
      <c r="AT19" s="32">
        <v>3</v>
      </c>
      <c r="AU19" s="32">
        <v>2</v>
      </c>
      <c r="AV19" s="32">
        <v>2</v>
      </c>
      <c r="AW19" s="32">
        <v>1</v>
      </c>
      <c r="AX19" s="32">
        <v>1</v>
      </c>
      <c r="AY19" s="32">
        <f t="shared" si="11"/>
        <v>9</v>
      </c>
    </row>
    <row r="20" spans="1:51" ht="23.1" customHeight="1">
      <c r="A20" s="2" t="s">
        <v>53</v>
      </c>
      <c r="B20" s="2" t="s">
        <v>45</v>
      </c>
      <c r="C20" s="2" t="s">
        <v>26</v>
      </c>
      <c r="D20" s="2" t="s">
        <v>27</v>
      </c>
      <c r="E20" s="2" t="s">
        <v>28</v>
      </c>
      <c r="F20" s="2" t="s">
        <v>28</v>
      </c>
      <c r="G20" s="2" t="s">
        <v>29</v>
      </c>
      <c r="H20" s="2" t="s">
        <v>30</v>
      </c>
      <c r="I20" s="2" t="s">
        <v>31</v>
      </c>
      <c r="J20" s="31" t="s">
        <v>54</v>
      </c>
      <c r="K20" s="2">
        <v>18</v>
      </c>
      <c r="L20" s="2">
        <v>6</v>
      </c>
      <c r="M20" s="2">
        <v>2018</v>
      </c>
      <c r="N20" s="3">
        <f t="shared" si="0"/>
        <v>43269</v>
      </c>
      <c r="O20" s="31" t="s">
        <v>55</v>
      </c>
      <c r="P20" s="2">
        <v>23</v>
      </c>
      <c r="Q20" s="2">
        <v>6</v>
      </c>
      <c r="R20" s="2">
        <v>2018</v>
      </c>
      <c r="S20" s="3">
        <f t="shared" si="1"/>
        <v>43274</v>
      </c>
      <c r="T20" s="2">
        <v>14</v>
      </c>
      <c r="U20" s="2">
        <v>20</v>
      </c>
      <c r="V20" s="2">
        <v>12</v>
      </c>
      <c r="W20" s="2">
        <v>9</v>
      </c>
      <c r="X20" s="2">
        <v>15</v>
      </c>
      <c r="Y20" s="2">
        <f t="shared" si="2"/>
        <v>70</v>
      </c>
      <c r="Z20" s="2">
        <v>27</v>
      </c>
      <c r="AA20" s="2">
        <v>29</v>
      </c>
      <c r="AB20" s="2">
        <v>13</v>
      </c>
      <c r="AC20" s="2">
        <v>8</v>
      </c>
      <c r="AD20" s="2">
        <v>18</v>
      </c>
      <c r="AE20" s="2">
        <v>12</v>
      </c>
      <c r="AF20" s="2">
        <f t="shared" si="3"/>
        <v>80</v>
      </c>
      <c r="AG20" s="2">
        <v>12</v>
      </c>
      <c r="AH20" s="2">
        <f t="shared" si="4"/>
        <v>43</v>
      </c>
      <c r="AI20" s="2">
        <f t="shared" si="5"/>
        <v>33</v>
      </c>
      <c r="AJ20" s="2">
        <f t="shared" si="6"/>
        <v>20</v>
      </c>
      <c r="AK20" s="2">
        <f t="shared" si="7"/>
        <v>27</v>
      </c>
      <c r="AL20" s="2">
        <f t="shared" si="8"/>
        <v>27</v>
      </c>
      <c r="AM20" s="2">
        <f t="shared" si="9"/>
        <v>150</v>
      </c>
      <c r="AN20" s="2">
        <v>11</v>
      </c>
      <c r="AO20" s="2">
        <v>15</v>
      </c>
      <c r="AP20" s="2">
        <v>3</v>
      </c>
      <c r="AQ20" s="2">
        <v>5</v>
      </c>
      <c r="AR20" s="2">
        <v>5</v>
      </c>
      <c r="AS20" s="2">
        <f t="shared" si="10"/>
        <v>39</v>
      </c>
      <c r="AT20" s="32">
        <v>5</v>
      </c>
      <c r="AU20" s="32">
        <v>3</v>
      </c>
      <c r="AV20" s="32">
        <v>1</v>
      </c>
      <c r="AW20" s="32">
        <v>2</v>
      </c>
      <c r="AX20" s="32">
        <v>1</v>
      </c>
      <c r="AY20" s="32">
        <f t="shared" si="11"/>
        <v>12</v>
      </c>
    </row>
    <row r="21" spans="1:51" ht="23.1" customHeight="1">
      <c r="A21" s="2" t="s">
        <v>56</v>
      </c>
      <c r="B21" s="2" t="s">
        <v>39</v>
      </c>
      <c r="C21" s="2" t="s">
        <v>26</v>
      </c>
      <c r="D21" s="2" t="s">
        <v>27</v>
      </c>
      <c r="E21" s="2" t="s">
        <v>28</v>
      </c>
      <c r="F21" s="2" t="s">
        <v>28</v>
      </c>
      <c r="G21" s="2" t="s">
        <v>29</v>
      </c>
      <c r="H21" s="2" t="s">
        <v>30</v>
      </c>
      <c r="I21" s="2" t="s">
        <v>31</v>
      </c>
      <c r="J21" s="31" t="s">
        <v>57</v>
      </c>
      <c r="K21" s="2">
        <v>25</v>
      </c>
      <c r="L21" s="2">
        <v>6</v>
      </c>
      <c r="M21" s="2">
        <v>2018</v>
      </c>
      <c r="N21" s="3">
        <f t="shared" si="0"/>
        <v>43276</v>
      </c>
      <c r="O21" s="31" t="s">
        <v>58</v>
      </c>
      <c r="P21" s="2">
        <v>30</v>
      </c>
      <c r="Q21" s="2">
        <v>6</v>
      </c>
      <c r="R21" s="2">
        <v>2018</v>
      </c>
      <c r="S21" s="3">
        <f t="shared" si="1"/>
        <v>43281</v>
      </c>
      <c r="T21" s="2">
        <v>3</v>
      </c>
      <c r="U21" s="2">
        <v>2</v>
      </c>
      <c r="V21" s="2">
        <v>3</v>
      </c>
      <c r="W21" s="2">
        <v>1</v>
      </c>
      <c r="X21" s="2">
        <v>0</v>
      </c>
      <c r="Y21" s="2">
        <f t="shared" si="2"/>
        <v>9</v>
      </c>
      <c r="Z21" s="2">
        <v>5</v>
      </c>
      <c r="AA21" s="2">
        <v>8</v>
      </c>
      <c r="AB21" s="2">
        <v>4</v>
      </c>
      <c r="AC21" s="2">
        <v>2</v>
      </c>
      <c r="AD21" s="2">
        <v>5</v>
      </c>
      <c r="AE21" s="2">
        <v>2</v>
      </c>
      <c r="AF21" s="2">
        <f t="shared" si="3"/>
        <v>21</v>
      </c>
      <c r="AG21" s="2">
        <v>7</v>
      </c>
      <c r="AH21" s="2">
        <f t="shared" si="4"/>
        <v>11</v>
      </c>
      <c r="AI21" s="2">
        <f t="shared" si="5"/>
        <v>6</v>
      </c>
      <c r="AJ21" s="2">
        <f t="shared" si="6"/>
        <v>5</v>
      </c>
      <c r="AK21" s="2">
        <f t="shared" si="7"/>
        <v>6</v>
      </c>
      <c r="AL21" s="2">
        <f t="shared" si="8"/>
        <v>2</v>
      </c>
      <c r="AM21" s="2">
        <f t="shared" si="9"/>
        <v>30</v>
      </c>
      <c r="AN21" s="2">
        <v>6</v>
      </c>
      <c r="AO21" s="2">
        <v>2</v>
      </c>
      <c r="AP21" s="2">
        <v>1</v>
      </c>
      <c r="AQ21" s="2">
        <v>2</v>
      </c>
      <c r="AR21" s="2">
        <v>1</v>
      </c>
      <c r="AS21" s="2">
        <f t="shared" si="10"/>
        <v>12</v>
      </c>
      <c r="AT21" s="32">
        <v>3</v>
      </c>
      <c r="AU21" s="32">
        <v>0</v>
      </c>
      <c r="AV21" s="32">
        <v>0</v>
      </c>
      <c r="AW21" s="32">
        <v>0</v>
      </c>
      <c r="AX21" s="32">
        <v>0</v>
      </c>
      <c r="AY21" s="32">
        <f t="shared" si="11"/>
        <v>3</v>
      </c>
    </row>
    <row r="22" spans="1:51" ht="23.1" customHeight="1">
      <c r="A22" s="2" t="s">
        <v>56</v>
      </c>
      <c r="B22" s="2" t="s">
        <v>45</v>
      </c>
      <c r="C22" s="2" t="s">
        <v>26</v>
      </c>
      <c r="D22" s="2" t="s">
        <v>27</v>
      </c>
      <c r="E22" s="2" t="s">
        <v>28</v>
      </c>
      <c r="F22" s="2" t="s">
        <v>28</v>
      </c>
      <c r="G22" s="2" t="s">
        <v>29</v>
      </c>
      <c r="H22" s="2" t="s">
        <v>30</v>
      </c>
      <c r="I22" s="2" t="s">
        <v>31</v>
      </c>
      <c r="J22" s="31" t="s">
        <v>57</v>
      </c>
      <c r="K22" s="2">
        <v>25</v>
      </c>
      <c r="L22" s="2">
        <v>6</v>
      </c>
      <c r="M22" s="2">
        <v>2018</v>
      </c>
      <c r="N22" s="3">
        <f t="shared" si="0"/>
        <v>43276</v>
      </c>
      <c r="O22" s="31" t="s">
        <v>58</v>
      </c>
      <c r="P22" s="2">
        <v>30</v>
      </c>
      <c r="Q22" s="2">
        <v>6</v>
      </c>
      <c r="R22" s="2">
        <v>2018</v>
      </c>
      <c r="S22" s="3">
        <f t="shared" si="1"/>
        <v>43281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f t="shared" si="2"/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f t="shared" si="3"/>
        <v>0</v>
      </c>
      <c r="AG22" s="2">
        <v>0</v>
      </c>
      <c r="AH22" s="2">
        <f t="shared" si="4"/>
        <v>0</v>
      </c>
      <c r="AI22" s="2">
        <f t="shared" si="5"/>
        <v>0</v>
      </c>
      <c r="AJ22" s="2">
        <f t="shared" si="6"/>
        <v>0</v>
      </c>
      <c r="AK22" s="2">
        <f t="shared" si="7"/>
        <v>0</v>
      </c>
      <c r="AL22" s="2">
        <f t="shared" si="8"/>
        <v>0</v>
      </c>
      <c r="AM22" s="2">
        <f t="shared" si="9"/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f t="shared" si="10"/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f t="shared" si="11"/>
        <v>0</v>
      </c>
    </row>
    <row r="23" spans="1:51" ht="23.1" customHeight="1">
      <c r="A23" s="2" t="s">
        <v>59</v>
      </c>
      <c r="B23" s="2" t="s">
        <v>39</v>
      </c>
      <c r="C23" s="2" t="s">
        <v>26</v>
      </c>
      <c r="D23" s="2" t="s">
        <v>27</v>
      </c>
      <c r="E23" s="2" t="s">
        <v>28</v>
      </c>
      <c r="F23" s="2" t="s">
        <v>28</v>
      </c>
      <c r="G23" s="2" t="s">
        <v>29</v>
      </c>
      <c r="H23" s="2" t="s">
        <v>30</v>
      </c>
      <c r="I23" s="2" t="s">
        <v>31</v>
      </c>
      <c r="J23" s="31">
        <v>43283</v>
      </c>
      <c r="K23" s="2">
        <v>2</v>
      </c>
      <c r="L23" s="2">
        <v>7</v>
      </c>
      <c r="M23" s="2">
        <v>2018</v>
      </c>
      <c r="N23" s="3">
        <f t="shared" si="0"/>
        <v>43283</v>
      </c>
      <c r="O23" s="31">
        <v>43288</v>
      </c>
      <c r="P23" s="2">
        <v>7</v>
      </c>
      <c r="Q23" s="2">
        <v>7</v>
      </c>
      <c r="R23" s="2">
        <v>2018</v>
      </c>
      <c r="S23" s="3">
        <f t="shared" si="1"/>
        <v>43288</v>
      </c>
      <c r="T23" s="2">
        <v>8</v>
      </c>
      <c r="U23" s="2">
        <v>4</v>
      </c>
      <c r="V23" s="2">
        <v>7</v>
      </c>
      <c r="W23" s="2">
        <v>10</v>
      </c>
      <c r="X23" s="2">
        <v>14</v>
      </c>
      <c r="Y23" s="2">
        <f t="shared" si="2"/>
        <v>43</v>
      </c>
      <c r="Z23" s="2">
        <v>24</v>
      </c>
      <c r="AA23" s="2">
        <v>15</v>
      </c>
      <c r="AB23" s="2">
        <v>10</v>
      </c>
      <c r="AC23" s="2">
        <v>15</v>
      </c>
      <c r="AD23" s="2">
        <v>17</v>
      </c>
      <c r="AE23" s="2">
        <v>16</v>
      </c>
      <c r="AF23" s="2">
        <f t="shared" si="3"/>
        <v>73</v>
      </c>
      <c r="AG23" s="2">
        <v>15</v>
      </c>
      <c r="AH23" s="2">
        <f t="shared" si="4"/>
        <v>23</v>
      </c>
      <c r="AI23" s="2">
        <f t="shared" si="5"/>
        <v>14</v>
      </c>
      <c r="AJ23" s="2">
        <f t="shared" si="6"/>
        <v>22</v>
      </c>
      <c r="AK23" s="2">
        <f t="shared" si="7"/>
        <v>27</v>
      </c>
      <c r="AL23" s="2">
        <f t="shared" si="8"/>
        <v>30</v>
      </c>
      <c r="AM23" s="2">
        <f t="shared" si="9"/>
        <v>116</v>
      </c>
      <c r="AN23" s="2">
        <v>8</v>
      </c>
      <c r="AO23" s="2">
        <v>6</v>
      </c>
      <c r="AP23" s="2">
        <v>6</v>
      </c>
      <c r="AQ23" s="2">
        <v>6</v>
      </c>
      <c r="AR23" s="2">
        <v>13</v>
      </c>
      <c r="AS23" s="2">
        <f t="shared" si="10"/>
        <v>39</v>
      </c>
      <c r="AT23" s="32">
        <v>2</v>
      </c>
      <c r="AU23" s="32">
        <v>3</v>
      </c>
      <c r="AV23" s="32">
        <v>1</v>
      </c>
      <c r="AW23" s="32">
        <v>0</v>
      </c>
      <c r="AX23" s="32">
        <v>0</v>
      </c>
      <c r="AY23" s="32">
        <f t="shared" si="11"/>
        <v>6</v>
      </c>
    </row>
    <row r="24" spans="1:51" ht="23.1" customHeight="1">
      <c r="A24" s="2" t="s">
        <v>59</v>
      </c>
      <c r="B24" s="2" t="s">
        <v>45</v>
      </c>
      <c r="C24" s="2" t="s">
        <v>26</v>
      </c>
      <c r="D24" s="2" t="s">
        <v>27</v>
      </c>
      <c r="E24" s="2" t="s">
        <v>28</v>
      </c>
      <c r="F24" s="2" t="s">
        <v>28</v>
      </c>
      <c r="G24" s="2" t="s">
        <v>29</v>
      </c>
      <c r="H24" s="2" t="s">
        <v>30</v>
      </c>
      <c r="I24" s="2" t="s">
        <v>31</v>
      </c>
      <c r="J24" s="31">
        <v>43283</v>
      </c>
      <c r="K24" s="2">
        <v>2</v>
      </c>
      <c r="L24" s="2">
        <v>7</v>
      </c>
      <c r="M24" s="2">
        <v>2018</v>
      </c>
      <c r="N24" s="3">
        <f t="shared" si="0"/>
        <v>43283</v>
      </c>
      <c r="O24" s="31">
        <v>43288</v>
      </c>
      <c r="P24" s="2">
        <v>7</v>
      </c>
      <c r="Q24" s="2">
        <v>7</v>
      </c>
      <c r="R24" s="2">
        <v>2018</v>
      </c>
      <c r="S24" s="3">
        <f t="shared" si="1"/>
        <v>43288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f t="shared" si="2"/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f t="shared" si="3"/>
        <v>0</v>
      </c>
      <c r="AH24" s="2">
        <f t="shared" si="4"/>
        <v>0</v>
      </c>
      <c r="AI24" s="2">
        <f t="shared" si="5"/>
        <v>0</v>
      </c>
      <c r="AJ24" s="2">
        <f t="shared" si="6"/>
        <v>0</v>
      </c>
      <c r="AK24" s="2">
        <f t="shared" si="7"/>
        <v>0</v>
      </c>
      <c r="AL24" s="2">
        <f t="shared" si="8"/>
        <v>0</v>
      </c>
      <c r="AM24" s="2">
        <f t="shared" si="9"/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f t="shared" si="10"/>
        <v>0</v>
      </c>
      <c r="AT24" s="32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f t="shared" si="11"/>
        <v>0</v>
      </c>
    </row>
    <row r="25" spans="1:51" ht="23.1" customHeight="1">
      <c r="A25" s="2" t="s">
        <v>60</v>
      </c>
      <c r="B25" s="2" t="s">
        <v>61</v>
      </c>
      <c r="C25" s="2" t="s">
        <v>26</v>
      </c>
      <c r="D25" s="2" t="s">
        <v>27</v>
      </c>
      <c r="E25" s="2" t="s">
        <v>28</v>
      </c>
      <c r="F25" s="2" t="s">
        <v>28</v>
      </c>
      <c r="G25" s="2" t="s">
        <v>29</v>
      </c>
      <c r="H25" s="2" t="s">
        <v>30</v>
      </c>
      <c r="I25" s="2" t="s">
        <v>31</v>
      </c>
      <c r="J25" s="31">
        <v>43290</v>
      </c>
      <c r="K25" s="2">
        <v>9</v>
      </c>
      <c r="L25" s="2">
        <v>7</v>
      </c>
      <c r="M25" s="2">
        <v>2018</v>
      </c>
      <c r="N25" s="3">
        <f t="shared" si="0"/>
        <v>43290</v>
      </c>
      <c r="O25" s="31" t="s">
        <v>62</v>
      </c>
      <c r="P25" s="2">
        <v>14</v>
      </c>
      <c r="Q25" s="2">
        <v>7</v>
      </c>
      <c r="R25" s="2">
        <v>2018</v>
      </c>
      <c r="S25" s="3">
        <f t="shared" si="1"/>
        <v>43295</v>
      </c>
      <c r="T25" s="2">
        <v>8</v>
      </c>
      <c r="U25" s="2">
        <v>10</v>
      </c>
      <c r="V25" s="2">
        <v>10</v>
      </c>
      <c r="W25" s="2">
        <v>4</v>
      </c>
      <c r="X25" s="2">
        <v>12</v>
      </c>
      <c r="Y25" s="2">
        <f t="shared" si="2"/>
        <v>44</v>
      </c>
      <c r="Z25" s="2">
        <v>13</v>
      </c>
      <c r="AA25" s="2">
        <v>3</v>
      </c>
      <c r="AB25" s="2">
        <v>14</v>
      </c>
      <c r="AC25" s="2">
        <v>7</v>
      </c>
      <c r="AD25" s="2">
        <v>8</v>
      </c>
      <c r="AE25" s="2">
        <v>11</v>
      </c>
      <c r="AF25" s="2">
        <f t="shared" ref="AF25:AF29" si="12">AE25+AD25+AC25+AB25+AA25</f>
        <v>43</v>
      </c>
      <c r="AG25" s="2">
        <v>17</v>
      </c>
      <c r="AH25" s="2">
        <f t="shared" si="4"/>
        <v>11</v>
      </c>
      <c r="AI25" s="2">
        <f t="shared" si="5"/>
        <v>24</v>
      </c>
      <c r="AJ25" s="2">
        <f t="shared" si="6"/>
        <v>17</v>
      </c>
      <c r="AK25" s="2">
        <f t="shared" si="7"/>
        <v>12</v>
      </c>
      <c r="AL25" s="2">
        <f t="shared" si="8"/>
        <v>23</v>
      </c>
      <c r="AM25" s="2">
        <f t="shared" si="9"/>
        <v>87</v>
      </c>
      <c r="AN25" s="2">
        <v>5</v>
      </c>
      <c r="AO25" s="2">
        <v>5</v>
      </c>
      <c r="AP25" s="2">
        <v>5</v>
      </c>
      <c r="AQ25" s="2">
        <v>5</v>
      </c>
      <c r="AR25" s="2">
        <v>10</v>
      </c>
      <c r="AS25" s="2">
        <f t="shared" si="10"/>
        <v>30</v>
      </c>
      <c r="AT25" s="32">
        <v>0</v>
      </c>
      <c r="AU25" s="32">
        <v>1</v>
      </c>
      <c r="AV25" s="32">
        <v>1</v>
      </c>
      <c r="AW25" s="32">
        <v>1</v>
      </c>
      <c r="AX25" s="32">
        <v>2</v>
      </c>
      <c r="AY25" s="32">
        <f t="shared" si="11"/>
        <v>5</v>
      </c>
    </row>
    <row r="26" spans="1:51" ht="23.1" customHeight="1">
      <c r="A26" s="2" t="s">
        <v>60</v>
      </c>
      <c r="B26" s="2" t="s">
        <v>45</v>
      </c>
      <c r="C26" s="2" t="s">
        <v>26</v>
      </c>
      <c r="D26" s="2" t="s">
        <v>27</v>
      </c>
      <c r="E26" s="2" t="s">
        <v>28</v>
      </c>
      <c r="F26" s="2" t="s">
        <v>28</v>
      </c>
      <c r="G26" s="2" t="s">
        <v>29</v>
      </c>
      <c r="H26" s="2" t="s">
        <v>30</v>
      </c>
      <c r="I26" s="2" t="s">
        <v>31</v>
      </c>
      <c r="J26" s="31">
        <v>43290</v>
      </c>
      <c r="K26" s="2">
        <v>9</v>
      </c>
      <c r="L26" s="2">
        <v>7</v>
      </c>
      <c r="M26" s="2">
        <v>2018</v>
      </c>
      <c r="N26" s="3">
        <f t="shared" si="0"/>
        <v>43290</v>
      </c>
      <c r="O26" s="31" t="s">
        <v>62</v>
      </c>
      <c r="P26" s="2">
        <v>14</v>
      </c>
      <c r="Q26" s="2">
        <v>7</v>
      </c>
      <c r="R26" s="2">
        <v>2018</v>
      </c>
      <c r="S26" s="3">
        <f t="shared" si="1"/>
        <v>43295</v>
      </c>
      <c r="T26" s="2">
        <v>11</v>
      </c>
      <c r="U26" s="2">
        <v>6</v>
      </c>
      <c r="V26" s="2">
        <v>17</v>
      </c>
      <c r="W26" s="2">
        <v>6</v>
      </c>
      <c r="X26" s="2">
        <v>28</v>
      </c>
      <c r="Y26" s="2">
        <f t="shared" si="2"/>
        <v>68</v>
      </c>
      <c r="Z26" s="2">
        <v>36</v>
      </c>
      <c r="AA26" s="2">
        <v>4</v>
      </c>
      <c r="AB26" s="2">
        <v>13</v>
      </c>
      <c r="AC26" s="2">
        <v>14</v>
      </c>
      <c r="AD26" s="2">
        <v>8</v>
      </c>
      <c r="AE26" s="2">
        <v>14</v>
      </c>
      <c r="AF26" s="2">
        <f t="shared" si="12"/>
        <v>53</v>
      </c>
      <c r="AG26" s="2">
        <v>16</v>
      </c>
      <c r="AH26" s="2">
        <f t="shared" si="4"/>
        <v>15</v>
      </c>
      <c r="AI26" s="2">
        <f t="shared" si="5"/>
        <v>19</v>
      </c>
      <c r="AJ26" s="2">
        <f t="shared" si="6"/>
        <v>31</v>
      </c>
      <c r="AK26" s="2">
        <f t="shared" si="7"/>
        <v>14</v>
      </c>
      <c r="AL26" s="2">
        <f t="shared" si="8"/>
        <v>42</v>
      </c>
      <c r="AM26" s="2">
        <f t="shared" si="9"/>
        <v>121</v>
      </c>
      <c r="AN26" s="2">
        <v>10</v>
      </c>
      <c r="AO26" s="2">
        <v>5</v>
      </c>
      <c r="AP26" s="2">
        <v>11</v>
      </c>
      <c r="AQ26" s="2">
        <v>7</v>
      </c>
      <c r="AR26" s="2">
        <v>19</v>
      </c>
      <c r="AS26" s="2">
        <f t="shared" si="10"/>
        <v>52</v>
      </c>
      <c r="AT26" s="32">
        <v>2</v>
      </c>
      <c r="AU26" s="32">
        <v>0</v>
      </c>
      <c r="AV26" s="32">
        <v>2</v>
      </c>
      <c r="AW26" s="32">
        <v>1</v>
      </c>
      <c r="AX26" s="32">
        <v>3</v>
      </c>
      <c r="AY26" s="32">
        <f t="shared" si="11"/>
        <v>8</v>
      </c>
    </row>
    <row r="27" spans="1:51" ht="23.1" customHeight="1">
      <c r="A27" s="2" t="s">
        <v>63</v>
      </c>
      <c r="B27" s="2" t="s">
        <v>61</v>
      </c>
      <c r="C27" s="2" t="s">
        <v>26</v>
      </c>
      <c r="D27" s="2" t="s">
        <v>27</v>
      </c>
      <c r="E27" s="2" t="s">
        <v>28</v>
      </c>
      <c r="F27" s="2" t="s">
        <v>28</v>
      </c>
      <c r="G27" s="2" t="s">
        <v>29</v>
      </c>
      <c r="H27" s="2" t="s">
        <v>30</v>
      </c>
      <c r="I27" s="2" t="s">
        <v>31</v>
      </c>
      <c r="J27" s="31" t="s">
        <v>64</v>
      </c>
      <c r="K27" s="2">
        <v>16</v>
      </c>
      <c r="L27" s="2">
        <v>7</v>
      </c>
      <c r="M27" s="2">
        <v>2018</v>
      </c>
      <c r="N27" s="3">
        <f t="shared" si="0"/>
        <v>43297</v>
      </c>
      <c r="O27" s="31" t="s">
        <v>65</v>
      </c>
      <c r="P27" s="2">
        <v>21</v>
      </c>
      <c r="Q27" s="2">
        <v>7</v>
      </c>
      <c r="R27" s="2">
        <v>2018</v>
      </c>
      <c r="S27" s="3">
        <f t="shared" si="1"/>
        <v>43302</v>
      </c>
      <c r="T27" s="2">
        <v>15</v>
      </c>
      <c r="U27" s="2">
        <v>19</v>
      </c>
      <c r="V27" s="2">
        <v>11</v>
      </c>
      <c r="W27" s="2">
        <v>15</v>
      </c>
      <c r="X27" s="2">
        <v>12</v>
      </c>
      <c r="Y27" s="2">
        <f t="shared" si="2"/>
        <v>72</v>
      </c>
      <c r="Z27" s="2">
        <v>31</v>
      </c>
      <c r="AA27" s="2">
        <v>1</v>
      </c>
      <c r="AB27" s="2">
        <v>11</v>
      </c>
      <c r="AC27" s="2">
        <v>8</v>
      </c>
      <c r="AD27" s="2">
        <v>7</v>
      </c>
      <c r="AE27" s="2">
        <v>4</v>
      </c>
      <c r="AF27" s="2">
        <f t="shared" si="12"/>
        <v>31</v>
      </c>
      <c r="AG27" s="2">
        <v>8</v>
      </c>
      <c r="AH27" s="2">
        <f t="shared" si="4"/>
        <v>16</v>
      </c>
      <c r="AI27" s="2">
        <f t="shared" si="5"/>
        <v>30</v>
      </c>
      <c r="AJ27" s="2">
        <f t="shared" si="6"/>
        <v>19</v>
      </c>
      <c r="AK27" s="2">
        <f t="shared" si="7"/>
        <v>22</v>
      </c>
      <c r="AL27" s="2">
        <f t="shared" si="8"/>
        <v>16</v>
      </c>
      <c r="AM27" s="2">
        <f t="shared" si="9"/>
        <v>103</v>
      </c>
      <c r="AN27" s="2">
        <v>8</v>
      </c>
      <c r="AO27" s="2">
        <v>8</v>
      </c>
      <c r="AP27" s="2">
        <v>7</v>
      </c>
      <c r="AQ27" s="2">
        <v>9</v>
      </c>
      <c r="AR27" s="2">
        <v>7</v>
      </c>
      <c r="AS27" s="2">
        <f t="shared" si="10"/>
        <v>39</v>
      </c>
      <c r="AT27" s="32">
        <v>4</v>
      </c>
      <c r="AU27" s="32">
        <v>1</v>
      </c>
      <c r="AV27" s="32">
        <v>3</v>
      </c>
      <c r="AW27" s="32">
        <v>2</v>
      </c>
      <c r="AX27" s="32">
        <v>7</v>
      </c>
      <c r="AY27" s="32">
        <f t="shared" si="11"/>
        <v>17</v>
      </c>
    </row>
    <row r="28" spans="1:51" ht="23.1" customHeight="1">
      <c r="A28" s="2" t="s">
        <v>63</v>
      </c>
      <c r="B28" s="2" t="s">
        <v>45</v>
      </c>
      <c r="C28" s="2" t="s">
        <v>26</v>
      </c>
      <c r="D28" s="2" t="s">
        <v>27</v>
      </c>
      <c r="E28" s="2" t="s">
        <v>28</v>
      </c>
      <c r="F28" s="2" t="s">
        <v>28</v>
      </c>
      <c r="G28" s="2" t="s">
        <v>29</v>
      </c>
      <c r="H28" s="2" t="s">
        <v>30</v>
      </c>
      <c r="I28" s="2" t="s">
        <v>31</v>
      </c>
      <c r="J28" s="31" t="s">
        <v>64</v>
      </c>
      <c r="K28" s="2">
        <v>16</v>
      </c>
      <c r="L28" s="2">
        <v>7</v>
      </c>
      <c r="M28" s="2">
        <v>2018</v>
      </c>
      <c r="N28" s="3">
        <f t="shared" si="0"/>
        <v>43297</v>
      </c>
      <c r="O28" s="31" t="s">
        <v>65</v>
      </c>
      <c r="P28" s="2">
        <v>21</v>
      </c>
      <c r="Q28" s="2">
        <v>7</v>
      </c>
      <c r="R28" s="2">
        <v>2018</v>
      </c>
      <c r="S28" s="3">
        <f t="shared" si="1"/>
        <v>43302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f t="shared" si="2"/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f t="shared" si="12"/>
        <v>0</v>
      </c>
      <c r="AG28" s="2">
        <v>0</v>
      </c>
      <c r="AH28" s="2">
        <f t="shared" si="4"/>
        <v>0</v>
      </c>
      <c r="AI28" s="2">
        <f t="shared" si="5"/>
        <v>0</v>
      </c>
      <c r="AJ28" s="2">
        <f t="shared" si="6"/>
        <v>0</v>
      </c>
      <c r="AK28" s="2">
        <f t="shared" si="7"/>
        <v>0</v>
      </c>
      <c r="AL28" s="2">
        <f t="shared" si="8"/>
        <v>0</v>
      </c>
      <c r="AM28" s="2">
        <f t="shared" si="9"/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f t="shared" si="10"/>
        <v>0</v>
      </c>
      <c r="AT28" s="32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f t="shared" si="11"/>
        <v>0</v>
      </c>
    </row>
    <row r="29" spans="1:51" ht="23.1" customHeight="1">
      <c r="A29" s="2" t="s">
        <v>66</v>
      </c>
      <c r="B29" s="2" t="s">
        <v>61</v>
      </c>
      <c r="C29" s="2" t="s">
        <v>26</v>
      </c>
      <c r="D29" s="2" t="s">
        <v>27</v>
      </c>
      <c r="E29" s="2" t="s">
        <v>28</v>
      </c>
      <c r="F29" s="2" t="s">
        <v>28</v>
      </c>
      <c r="G29" s="2" t="s">
        <v>29</v>
      </c>
      <c r="H29" s="2" t="s">
        <v>30</v>
      </c>
      <c r="I29" s="2" t="s">
        <v>31</v>
      </c>
      <c r="J29" s="31" t="s">
        <v>67</v>
      </c>
      <c r="K29" s="2">
        <v>23</v>
      </c>
      <c r="L29" s="2">
        <v>7</v>
      </c>
      <c r="M29" s="2">
        <v>2018</v>
      </c>
      <c r="N29" s="3">
        <f t="shared" si="0"/>
        <v>43304</v>
      </c>
      <c r="O29" s="31" t="s">
        <v>68</v>
      </c>
      <c r="P29" s="2">
        <v>28</v>
      </c>
      <c r="Q29" s="2">
        <v>7</v>
      </c>
      <c r="R29" s="2">
        <v>2018</v>
      </c>
      <c r="S29" s="3">
        <f t="shared" si="1"/>
        <v>43309</v>
      </c>
      <c r="T29" s="2">
        <v>12</v>
      </c>
      <c r="U29" s="2">
        <v>14</v>
      </c>
      <c r="V29" s="2">
        <v>14</v>
      </c>
      <c r="W29" s="2">
        <v>8</v>
      </c>
      <c r="X29" s="2">
        <v>11</v>
      </c>
      <c r="Y29" s="2">
        <f t="shared" si="2"/>
        <v>59</v>
      </c>
      <c r="Z29" s="2">
        <v>31</v>
      </c>
      <c r="AA29" s="2">
        <v>15</v>
      </c>
      <c r="AB29" s="2">
        <v>16</v>
      </c>
      <c r="AC29" s="2">
        <v>8</v>
      </c>
      <c r="AD29" s="2">
        <v>5</v>
      </c>
      <c r="AE29" s="2">
        <v>6</v>
      </c>
      <c r="AF29" s="2">
        <f t="shared" si="12"/>
        <v>50</v>
      </c>
      <c r="AG29" s="2">
        <v>14</v>
      </c>
      <c r="AH29" s="2">
        <f t="shared" si="4"/>
        <v>27</v>
      </c>
      <c r="AI29" s="2">
        <f t="shared" si="5"/>
        <v>30</v>
      </c>
      <c r="AJ29" s="2">
        <f t="shared" si="6"/>
        <v>22</v>
      </c>
      <c r="AK29" s="2">
        <f t="shared" si="7"/>
        <v>13</v>
      </c>
      <c r="AL29" s="2">
        <f t="shared" si="8"/>
        <v>17</v>
      </c>
      <c r="AM29" s="2">
        <f t="shared" si="9"/>
        <v>109</v>
      </c>
      <c r="AN29" s="2">
        <v>10</v>
      </c>
      <c r="AO29" s="2">
        <v>6</v>
      </c>
      <c r="AP29" s="2">
        <v>8</v>
      </c>
      <c r="AQ29" s="2">
        <v>7</v>
      </c>
      <c r="AR29" s="2">
        <v>14</v>
      </c>
      <c r="AS29" s="2">
        <f t="shared" si="10"/>
        <v>45</v>
      </c>
      <c r="AT29" s="32">
        <v>2</v>
      </c>
      <c r="AU29" s="32">
        <v>2</v>
      </c>
      <c r="AV29" s="32">
        <v>2</v>
      </c>
      <c r="AW29" s="32">
        <v>0</v>
      </c>
      <c r="AX29" s="32">
        <v>0</v>
      </c>
      <c r="AY29" s="32">
        <f t="shared" si="11"/>
        <v>6</v>
      </c>
    </row>
    <row r="30" spans="1:51" ht="23.1" customHeight="1">
      <c r="A30" s="2" t="s">
        <v>66</v>
      </c>
      <c r="B30" s="2" t="s">
        <v>69</v>
      </c>
      <c r="C30" s="2" t="s">
        <v>26</v>
      </c>
      <c r="D30" s="2" t="s">
        <v>27</v>
      </c>
      <c r="E30" s="2" t="s">
        <v>28</v>
      </c>
      <c r="F30" s="2" t="s">
        <v>28</v>
      </c>
      <c r="G30" s="2" t="s">
        <v>29</v>
      </c>
      <c r="H30" s="2" t="s">
        <v>30</v>
      </c>
      <c r="I30" s="2" t="s">
        <v>31</v>
      </c>
      <c r="J30" s="31" t="s">
        <v>67</v>
      </c>
      <c r="K30" s="2">
        <v>23</v>
      </c>
      <c r="L30" s="2">
        <v>7</v>
      </c>
      <c r="M30" s="2">
        <v>2018</v>
      </c>
      <c r="N30" s="3">
        <f t="shared" si="0"/>
        <v>43304</v>
      </c>
      <c r="O30" s="31" t="s">
        <v>68</v>
      </c>
      <c r="P30" s="2">
        <v>28</v>
      </c>
      <c r="Q30" s="2">
        <v>7</v>
      </c>
      <c r="R30" s="2">
        <v>2018</v>
      </c>
      <c r="S30" s="3">
        <f t="shared" si="1"/>
        <v>43309</v>
      </c>
      <c r="T30" s="2">
        <v>10</v>
      </c>
      <c r="U30" s="2">
        <v>13</v>
      </c>
      <c r="V30" s="2">
        <v>9</v>
      </c>
      <c r="W30" s="2">
        <v>10</v>
      </c>
      <c r="X30" s="2">
        <v>8</v>
      </c>
      <c r="Y30" s="2">
        <f t="shared" si="2"/>
        <v>50</v>
      </c>
      <c r="Z30" s="2">
        <v>20</v>
      </c>
      <c r="AA30" s="2">
        <v>17</v>
      </c>
      <c r="AB30" s="2">
        <v>4</v>
      </c>
      <c r="AC30" s="2">
        <v>8</v>
      </c>
      <c r="AD30" s="2">
        <v>0</v>
      </c>
      <c r="AE30" s="2">
        <v>2</v>
      </c>
      <c r="AF30" s="2">
        <f t="shared" ref="AF30:AF33" si="13">AE30+AD30+AC30+AB30+AA30</f>
        <v>31</v>
      </c>
      <c r="AG30" s="2">
        <v>8</v>
      </c>
      <c r="AH30" s="2">
        <f t="shared" si="4"/>
        <v>27</v>
      </c>
      <c r="AI30" s="2">
        <f t="shared" si="5"/>
        <v>17</v>
      </c>
      <c r="AJ30" s="2">
        <f t="shared" si="6"/>
        <v>17</v>
      </c>
      <c r="AK30" s="2">
        <f t="shared" si="7"/>
        <v>10</v>
      </c>
      <c r="AL30" s="2">
        <f t="shared" si="8"/>
        <v>10</v>
      </c>
      <c r="AM30" s="2">
        <f t="shared" si="9"/>
        <v>81</v>
      </c>
      <c r="AN30" s="2">
        <v>12</v>
      </c>
      <c r="AO30" s="2">
        <v>3</v>
      </c>
      <c r="AP30" s="2">
        <v>5</v>
      </c>
      <c r="AQ30" s="2">
        <v>6</v>
      </c>
      <c r="AR30" s="2">
        <v>2</v>
      </c>
      <c r="AS30" s="2">
        <f t="shared" si="10"/>
        <v>28</v>
      </c>
      <c r="AT30" s="32">
        <v>2</v>
      </c>
      <c r="AU30" s="32">
        <v>1</v>
      </c>
      <c r="AV30" s="32">
        <v>1</v>
      </c>
      <c r="AW30" s="32">
        <v>0</v>
      </c>
      <c r="AX30" s="32">
        <v>0</v>
      </c>
      <c r="AY30" s="32">
        <f t="shared" si="11"/>
        <v>4</v>
      </c>
    </row>
    <row r="31" spans="1:51" ht="23.1" customHeight="1">
      <c r="A31" s="2" t="s">
        <v>70</v>
      </c>
      <c r="B31" s="2" t="s">
        <v>61</v>
      </c>
      <c r="C31" s="2" t="s">
        <v>26</v>
      </c>
      <c r="D31" s="2" t="s">
        <v>27</v>
      </c>
      <c r="E31" s="2" t="s">
        <v>28</v>
      </c>
      <c r="F31" s="2" t="s">
        <v>28</v>
      </c>
      <c r="G31" s="2" t="s">
        <v>29</v>
      </c>
      <c r="H31" s="2" t="s">
        <v>30</v>
      </c>
      <c r="I31" s="2" t="s">
        <v>31</v>
      </c>
      <c r="J31" s="31" t="s">
        <v>71</v>
      </c>
      <c r="K31" s="2">
        <v>30</v>
      </c>
      <c r="L31" s="2">
        <v>7</v>
      </c>
      <c r="M31" s="2">
        <v>2018</v>
      </c>
      <c r="N31" s="3">
        <f t="shared" si="0"/>
        <v>43311</v>
      </c>
      <c r="O31" s="31">
        <v>43316</v>
      </c>
      <c r="P31" s="2">
        <v>4</v>
      </c>
      <c r="Q31" s="2">
        <v>8</v>
      </c>
      <c r="R31" s="2">
        <v>2018</v>
      </c>
      <c r="S31" s="3">
        <f t="shared" si="1"/>
        <v>43316</v>
      </c>
      <c r="T31" s="2">
        <v>12</v>
      </c>
      <c r="U31" s="2">
        <v>10</v>
      </c>
      <c r="V31" s="2">
        <v>15</v>
      </c>
      <c r="W31" s="2">
        <v>8</v>
      </c>
      <c r="X31" s="2">
        <v>14</v>
      </c>
      <c r="Y31" s="2">
        <f t="shared" si="2"/>
        <v>59</v>
      </c>
      <c r="Z31" s="2">
        <v>28</v>
      </c>
      <c r="AA31" s="2">
        <v>2</v>
      </c>
      <c r="AB31" s="2">
        <v>16</v>
      </c>
      <c r="AC31" s="2">
        <v>16</v>
      </c>
      <c r="AD31" s="2">
        <v>10</v>
      </c>
      <c r="AE31" s="2">
        <v>8</v>
      </c>
      <c r="AF31" s="2">
        <f t="shared" si="13"/>
        <v>52</v>
      </c>
      <c r="AG31" s="2">
        <v>12</v>
      </c>
      <c r="AH31" s="2">
        <f t="shared" si="4"/>
        <v>14</v>
      </c>
      <c r="AI31" s="2">
        <f t="shared" si="5"/>
        <v>26</v>
      </c>
      <c r="AJ31" s="2">
        <f t="shared" si="6"/>
        <v>31</v>
      </c>
      <c r="AK31" s="2">
        <f t="shared" si="7"/>
        <v>18</v>
      </c>
      <c r="AL31" s="2">
        <f t="shared" si="8"/>
        <v>22</v>
      </c>
      <c r="AM31" s="2">
        <f t="shared" si="9"/>
        <v>111</v>
      </c>
      <c r="AN31" s="2">
        <v>9</v>
      </c>
      <c r="AO31" s="2">
        <v>4</v>
      </c>
      <c r="AP31" s="2">
        <v>5</v>
      </c>
      <c r="AQ31" s="2">
        <v>6</v>
      </c>
      <c r="AR31" s="2">
        <v>16</v>
      </c>
      <c r="AS31" s="2">
        <f t="shared" si="10"/>
        <v>40</v>
      </c>
      <c r="AT31" s="29">
        <v>1</v>
      </c>
      <c r="AU31" s="29">
        <v>1</v>
      </c>
      <c r="AV31" s="29">
        <v>1</v>
      </c>
      <c r="AW31" s="29">
        <v>0</v>
      </c>
      <c r="AX31" s="29">
        <v>0</v>
      </c>
      <c r="AY31" s="29">
        <f t="shared" ref="AY31:AY77" si="14">AT31+AU31+AV31+AW31+AX31</f>
        <v>3</v>
      </c>
    </row>
    <row r="32" spans="1:51" ht="23.1" customHeight="1">
      <c r="A32" s="2" t="s">
        <v>70</v>
      </c>
      <c r="B32" s="2" t="s">
        <v>69</v>
      </c>
      <c r="C32" s="2" t="s">
        <v>26</v>
      </c>
      <c r="D32" s="2" t="s">
        <v>27</v>
      </c>
      <c r="E32" s="2" t="s">
        <v>28</v>
      </c>
      <c r="F32" s="2" t="s">
        <v>28</v>
      </c>
      <c r="G32" s="2" t="s">
        <v>29</v>
      </c>
      <c r="H32" s="2" t="s">
        <v>30</v>
      </c>
      <c r="I32" s="2" t="s">
        <v>31</v>
      </c>
      <c r="J32" s="31" t="s">
        <v>71</v>
      </c>
      <c r="K32" s="2">
        <v>30</v>
      </c>
      <c r="L32" s="2">
        <v>7</v>
      </c>
      <c r="M32" s="2">
        <v>2018</v>
      </c>
      <c r="N32" s="3">
        <f t="shared" si="0"/>
        <v>43311</v>
      </c>
      <c r="O32" s="31">
        <v>43316</v>
      </c>
      <c r="P32" s="2">
        <v>4</v>
      </c>
      <c r="Q32" s="2">
        <v>8</v>
      </c>
      <c r="R32" s="2">
        <v>2018</v>
      </c>
      <c r="S32" s="3">
        <f t="shared" si="1"/>
        <v>43316</v>
      </c>
      <c r="T32" s="2">
        <v>16</v>
      </c>
      <c r="U32" s="2">
        <v>9</v>
      </c>
      <c r="V32" s="2">
        <v>10</v>
      </c>
      <c r="W32" s="2">
        <v>10</v>
      </c>
      <c r="X32" s="2">
        <v>8</v>
      </c>
      <c r="Y32" s="2">
        <f t="shared" si="2"/>
        <v>53</v>
      </c>
      <c r="Z32" s="2">
        <v>27</v>
      </c>
      <c r="AA32" s="2">
        <v>11</v>
      </c>
      <c r="AB32" s="2">
        <v>4</v>
      </c>
      <c r="AC32" s="2">
        <v>4</v>
      </c>
      <c r="AD32" s="2">
        <v>7</v>
      </c>
      <c r="AE32" s="2">
        <v>0</v>
      </c>
      <c r="AF32" s="2">
        <f t="shared" si="13"/>
        <v>26</v>
      </c>
      <c r="AG32" s="2">
        <v>15</v>
      </c>
      <c r="AH32" s="2">
        <f t="shared" si="4"/>
        <v>27</v>
      </c>
      <c r="AI32" s="2">
        <f t="shared" si="5"/>
        <v>13</v>
      </c>
      <c r="AJ32" s="2">
        <f t="shared" si="6"/>
        <v>14</v>
      </c>
      <c r="AK32" s="2">
        <f t="shared" si="7"/>
        <v>17</v>
      </c>
      <c r="AL32" s="2">
        <f t="shared" si="8"/>
        <v>8</v>
      </c>
      <c r="AM32" s="2">
        <f t="shared" si="9"/>
        <v>79</v>
      </c>
      <c r="AN32" s="2">
        <v>15</v>
      </c>
      <c r="AO32" s="2">
        <v>6</v>
      </c>
      <c r="AP32" s="2">
        <v>10</v>
      </c>
      <c r="AQ32" s="2">
        <v>8</v>
      </c>
      <c r="AR32" s="2">
        <v>3</v>
      </c>
      <c r="AS32" s="2">
        <f t="shared" si="10"/>
        <v>42</v>
      </c>
      <c r="AT32" s="29">
        <v>1</v>
      </c>
      <c r="AU32" s="29">
        <v>2</v>
      </c>
      <c r="AV32" s="29">
        <v>1</v>
      </c>
      <c r="AW32" s="29">
        <v>1</v>
      </c>
      <c r="AX32" s="29">
        <v>0</v>
      </c>
      <c r="AY32" s="29">
        <f t="shared" si="14"/>
        <v>5</v>
      </c>
    </row>
    <row r="33" spans="1:51" ht="23.1" customHeight="1">
      <c r="A33" s="2" t="s">
        <v>72</v>
      </c>
      <c r="B33" s="2" t="s">
        <v>61</v>
      </c>
      <c r="C33" s="2" t="s">
        <v>26</v>
      </c>
      <c r="D33" s="2" t="s">
        <v>27</v>
      </c>
      <c r="E33" s="2" t="s">
        <v>28</v>
      </c>
      <c r="F33" s="2" t="s">
        <v>28</v>
      </c>
      <c r="G33" s="2" t="s">
        <v>29</v>
      </c>
      <c r="H33" s="2" t="s">
        <v>30</v>
      </c>
      <c r="I33" s="2" t="s">
        <v>31</v>
      </c>
      <c r="J33" s="31">
        <v>43289</v>
      </c>
      <c r="K33" s="2">
        <v>6</v>
      </c>
      <c r="L33" s="2">
        <v>8</v>
      </c>
      <c r="M33" s="2">
        <v>2018</v>
      </c>
      <c r="N33" s="3">
        <f t="shared" si="0"/>
        <v>43318</v>
      </c>
      <c r="O33" s="31">
        <v>43323</v>
      </c>
      <c r="P33" s="2">
        <v>11</v>
      </c>
      <c r="Q33" s="2">
        <v>8</v>
      </c>
      <c r="R33" s="2">
        <v>2018</v>
      </c>
      <c r="S33" s="3">
        <f t="shared" si="1"/>
        <v>43323</v>
      </c>
      <c r="T33" s="2">
        <v>9</v>
      </c>
      <c r="U33" s="2">
        <v>3</v>
      </c>
      <c r="V33" s="2">
        <v>10</v>
      </c>
      <c r="W33" s="2">
        <v>5</v>
      </c>
      <c r="X33" s="2">
        <v>8</v>
      </c>
      <c r="Y33" s="2">
        <f t="shared" si="2"/>
        <v>35</v>
      </c>
      <c r="Z33" s="2">
        <v>15</v>
      </c>
      <c r="AA33" s="2">
        <v>5</v>
      </c>
      <c r="AB33" s="2">
        <v>7</v>
      </c>
      <c r="AC33" s="2">
        <v>12</v>
      </c>
      <c r="AD33" s="2">
        <v>1</v>
      </c>
      <c r="AE33" s="2">
        <v>2</v>
      </c>
      <c r="AF33" s="2">
        <f t="shared" si="13"/>
        <v>27</v>
      </c>
      <c r="AG33" s="2">
        <v>8</v>
      </c>
      <c r="AH33" s="2">
        <f t="shared" si="4"/>
        <v>14</v>
      </c>
      <c r="AI33" s="2">
        <f t="shared" si="5"/>
        <v>10</v>
      </c>
      <c r="AJ33" s="2">
        <f t="shared" si="6"/>
        <v>22</v>
      </c>
      <c r="AK33" s="2">
        <f t="shared" si="7"/>
        <v>6</v>
      </c>
      <c r="AL33" s="2">
        <f t="shared" si="8"/>
        <v>10</v>
      </c>
      <c r="AM33" s="2">
        <f t="shared" si="9"/>
        <v>62</v>
      </c>
      <c r="AN33" s="2">
        <v>5</v>
      </c>
      <c r="AO33" s="2">
        <v>2</v>
      </c>
      <c r="AP33" s="2">
        <v>10</v>
      </c>
      <c r="AQ33" s="2">
        <v>3</v>
      </c>
      <c r="AR33" s="2">
        <v>3</v>
      </c>
      <c r="AS33" s="2">
        <f t="shared" si="10"/>
        <v>23</v>
      </c>
      <c r="AT33" s="29">
        <v>1</v>
      </c>
      <c r="AU33" s="29">
        <v>0</v>
      </c>
      <c r="AV33" s="29">
        <v>0</v>
      </c>
      <c r="AW33" s="29">
        <v>0</v>
      </c>
      <c r="AX33" s="29">
        <v>1</v>
      </c>
      <c r="AY33" s="29">
        <f t="shared" si="14"/>
        <v>2</v>
      </c>
    </row>
    <row r="34" spans="1:51" ht="23.1" customHeight="1">
      <c r="A34" s="2" t="s">
        <v>73</v>
      </c>
      <c r="B34" s="2" t="s">
        <v>61</v>
      </c>
      <c r="C34" s="2" t="s">
        <v>26</v>
      </c>
      <c r="D34" s="2" t="s">
        <v>27</v>
      </c>
      <c r="E34" s="2" t="s">
        <v>28</v>
      </c>
      <c r="F34" s="2" t="s">
        <v>28</v>
      </c>
      <c r="G34" s="2" t="s">
        <v>29</v>
      </c>
      <c r="H34" s="2" t="s">
        <v>30</v>
      </c>
      <c r="I34" s="2" t="s">
        <v>31</v>
      </c>
      <c r="J34" s="31" t="s">
        <v>74</v>
      </c>
      <c r="K34" s="2">
        <v>13</v>
      </c>
      <c r="L34" s="2">
        <v>8</v>
      </c>
      <c r="M34" s="2">
        <v>2018</v>
      </c>
      <c r="N34" s="3">
        <f t="shared" si="0"/>
        <v>43325</v>
      </c>
      <c r="O34" s="31" t="s">
        <v>75</v>
      </c>
      <c r="P34" s="2">
        <v>18</v>
      </c>
      <c r="Q34" s="2">
        <v>8</v>
      </c>
      <c r="R34" s="2">
        <v>2018</v>
      </c>
      <c r="S34" s="3">
        <f t="shared" si="1"/>
        <v>43330</v>
      </c>
      <c r="T34" s="2">
        <v>8</v>
      </c>
      <c r="U34" s="2">
        <v>0</v>
      </c>
      <c r="V34" s="2">
        <v>6</v>
      </c>
      <c r="W34" s="2">
        <v>4</v>
      </c>
      <c r="X34" s="2">
        <v>7</v>
      </c>
      <c r="Y34" s="2">
        <f t="shared" si="2"/>
        <v>25</v>
      </c>
      <c r="Z34" s="2">
        <v>12</v>
      </c>
      <c r="AA34" s="2">
        <v>5</v>
      </c>
      <c r="AB34" s="2">
        <v>8</v>
      </c>
      <c r="AC34" s="2">
        <v>4</v>
      </c>
      <c r="AD34" s="2">
        <v>7</v>
      </c>
      <c r="AE34" s="2">
        <v>0</v>
      </c>
      <c r="AF34" s="2">
        <f t="shared" ref="AF34:AF39" si="15">AE34+AD34+AC34+AB34+AA34</f>
        <v>24</v>
      </c>
      <c r="AG34" s="2">
        <v>5</v>
      </c>
      <c r="AH34" s="2">
        <f t="shared" si="4"/>
        <v>13</v>
      </c>
      <c r="AI34" s="2">
        <f t="shared" si="5"/>
        <v>8</v>
      </c>
      <c r="AJ34" s="2">
        <f t="shared" si="6"/>
        <v>10</v>
      </c>
      <c r="AK34" s="2">
        <f t="shared" si="7"/>
        <v>11</v>
      </c>
      <c r="AL34" s="2">
        <f t="shared" si="8"/>
        <v>7</v>
      </c>
      <c r="AM34" s="2">
        <f t="shared" si="9"/>
        <v>49</v>
      </c>
      <c r="AN34" s="2">
        <v>2</v>
      </c>
      <c r="AO34" s="2">
        <v>2</v>
      </c>
      <c r="AP34" s="2">
        <v>5</v>
      </c>
      <c r="AQ34" s="2">
        <v>4</v>
      </c>
      <c r="AR34" s="2">
        <v>4</v>
      </c>
      <c r="AS34" s="2">
        <f t="shared" si="10"/>
        <v>17</v>
      </c>
      <c r="AT34" s="29">
        <v>0</v>
      </c>
      <c r="AU34" s="29">
        <v>0</v>
      </c>
      <c r="AV34" s="29">
        <v>0</v>
      </c>
      <c r="AW34" s="29">
        <v>0</v>
      </c>
      <c r="AX34" s="29">
        <v>0</v>
      </c>
      <c r="AY34" s="29">
        <f t="shared" si="14"/>
        <v>0</v>
      </c>
    </row>
    <row r="35" spans="1:51" ht="23.1" customHeight="1">
      <c r="A35" s="2" t="s">
        <v>73</v>
      </c>
      <c r="B35" s="2" t="s">
        <v>76</v>
      </c>
      <c r="C35" s="2" t="s">
        <v>26</v>
      </c>
      <c r="D35" s="2" t="s">
        <v>27</v>
      </c>
      <c r="E35" s="2" t="s">
        <v>28</v>
      </c>
      <c r="F35" s="2" t="s">
        <v>28</v>
      </c>
      <c r="G35" s="2" t="s">
        <v>29</v>
      </c>
      <c r="H35" s="2" t="s">
        <v>30</v>
      </c>
      <c r="I35" s="2" t="s">
        <v>31</v>
      </c>
      <c r="J35" s="31" t="s">
        <v>74</v>
      </c>
      <c r="K35" s="2">
        <v>13</v>
      </c>
      <c r="L35" s="2">
        <v>8</v>
      </c>
      <c r="M35" s="2">
        <v>2018</v>
      </c>
      <c r="N35" s="3">
        <f t="shared" si="0"/>
        <v>43325</v>
      </c>
      <c r="O35" s="31" t="s">
        <v>75</v>
      </c>
      <c r="P35" s="2">
        <v>18</v>
      </c>
      <c r="Q35" s="2">
        <v>8</v>
      </c>
      <c r="R35" s="2">
        <v>2018</v>
      </c>
      <c r="S35" s="3">
        <f t="shared" si="1"/>
        <v>43330</v>
      </c>
      <c r="T35" s="2">
        <v>7</v>
      </c>
      <c r="U35" s="2">
        <v>6</v>
      </c>
      <c r="V35" s="2">
        <v>7</v>
      </c>
      <c r="W35" s="2">
        <v>6</v>
      </c>
      <c r="X35" s="2">
        <v>16</v>
      </c>
      <c r="Y35" s="2">
        <f t="shared" si="2"/>
        <v>42</v>
      </c>
      <c r="Z35" s="2">
        <v>28</v>
      </c>
      <c r="AA35" s="2">
        <v>2</v>
      </c>
      <c r="AB35" s="2">
        <v>3</v>
      </c>
      <c r="AC35" s="2">
        <v>8</v>
      </c>
      <c r="AD35" s="2">
        <v>5</v>
      </c>
      <c r="AE35" s="2">
        <v>4</v>
      </c>
      <c r="AF35" s="2">
        <f t="shared" si="15"/>
        <v>22</v>
      </c>
      <c r="AG35" s="2">
        <v>11</v>
      </c>
      <c r="AH35" s="2">
        <f t="shared" si="4"/>
        <v>9</v>
      </c>
      <c r="AI35" s="2">
        <f t="shared" si="5"/>
        <v>9</v>
      </c>
      <c r="AJ35" s="2">
        <f t="shared" si="6"/>
        <v>15</v>
      </c>
      <c r="AK35" s="2">
        <f t="shared" si="7"/>
        <v>11</v>
      </c>
      <c r="AL35" s="2">
        <f t="shared" si="8"/>
        <v>20</v>
      </c>
      <c r="AM35" s="2">
        <f t="shared" si="9"/>
        <v>64</v>
      </c>
      <c r="AN35" s="2">
        <v>3</v>
      </c>
      <c r="AO35" s="2">
        <v>4</v>
      </c>
      <c r="AP35" s="2">
        <v>8</v>
      </c>
      <c r="AQ35" s="2">
        <v>8</v>
      </c>
      <c r="AR35" s="2">
        <v>16</v>
      </c>
      <c r="AS35" s="2">
        <f t="shared" si="10"/>
        <v>39</v>
      </c>
      <c r="AT35" s="29">
        <v>0</v>
      </c>
      <c r="AU35" s="29">
        <v>0</v>
      </c>
      <c r="AV35" s="29">
        <v>0</v>
      </c>
      <c r="AW35" s="29">
        <v>0</v>
      </c>
      <c r="AX35" s="29">
        <v>0</v>
      </c>
      <c r="AY35" s="29">
        <f t="shared" si="14"/>
        <v>0</v>
      </c>
    </row>
    <row r="36" spans="1:51" ht="23.1" customHeight="1">
      <c r="A36" s="2" t="s">
        <v>77</v>
      </c>
      <c r="B36" s="2" t="s">
        <v>61</v>
      </c>
      <c r="C36" s="2" t="s">
        <v>26</v>
      </c>
      <c r="D36" s="2" t="s">
        <v>27</v>
      </c>
      <c r="E36" s="2" t="s">
        <v>28</v>
      </c>
      <c r="F36" s="2" t="s">
        <v>28</v>
      </c>
      <c r="G36" s="2" t="s">
        <v>29</v>
      </c>
      <c r="H36" s="2" t="s">
        <v>30</v>
      </c>
      <c r="I36" s="2" t="s">
        <v>31</v>
      </c>
      <c r="J36" s="31" t="s">
        <v>78</v>
      </c>
      <c r="K36" s="2">
        <v>20</v>
      </c>
      <c r="L36" s="2">
        <v>8</v>
      </c>
      <c r="M36" s="2">
        <v>2018</v>
      </c>
      <c r="N36" s="3">
        <f t="shared" si="0"/>
        <v>43332</v>
      </c>
      <c r="O36" s="31" t="s">
        <v>79</v>
      </c>
      <c r="P36" s="2">
        <v>25</v>
      </c>
      <c r="Q36" s="2">
        <v>8</v>
      </c>
      <c r="R36" s="2">
        <v>2018</v>
      </c>
      <c r="S36" s="3">
        <f t="shared" si="1"/>
        <v>43337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f t="shared" si="2"/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f t="shared" si="15"/>
        <v>0</v>
      </c>
      <c r="AG36" s="2">
        <v>0</v>
      </c>
      <c r="AH36" s="2">
        <f t="shared" si="4"/>
        <v>0</v>
      </c>
      <c r="AI36" s="2">
        <f t="shared" si="5"/>
        <v>0</v>
      </c>
      <c r="AJ36" s="2">
        <f t="shared" si="6"/>
        <v>0</v>
      </c>
      <c r="AK36" s="2">
        <f t="shared" si="7"/>
        <v>0</v>
      </c>
      <c r="AL36" s="2">
        <f t="shared" si="8"/>
        <v>0</v>
      </c>
      <c r="AM36" s="2">
        <f t="shared" si="9"/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f t="shared" si="10"/>
        <v>0</v>
      </c>
      <c r="AT36" s="29">
        <v>1</v>
      </c>
      <c r="AU36" s="29">
        <v>0</v>
      </c>
      <c r="AV36" s="29">
        <v>0</v>
      </c>
      <c r="AW36" s="29">
        <v>0</v>
      </c>
      <c r="AX36" s="29">
        <v>0</v>
      </c>
      <c r="AY36" s="29">
        <f t="shared" si="14"/>
        <v>1</v>
      </c>
    </row>
    <row r="37" spans="1:51" ht="23.1" customHeight="1">
      <c r="A37" s="2" t="s">
        <v>77</v>
      </c>
      <c r="B37" s="2" t="s">
        <v>76</v>
      </c>
      <c r="C37" s="2" t="s">
        <v>26</v>
      </c>
      <c r="D37" s="2" t="s">
        <v>27</v>
      </c>
      <c r="E37" s="2" t="s">
        <v>28</v>
      </c>
      <c r="F37" s="2" t="s">
        <v>28</v>
      </c>
      <c r="G37" s="2" t="s">
        <v>29</v>
      </c>
      <c r="H37" s="2" t="s">
        <v>30</v>
      </c>
      <c r="I37" s="2" t="s">
        <v>31</v>
      </c>
      <c r="J37" s="31" t="s">
        <v>78</v>
      </c>
      <c r="K37" s="2">
        <v>20</v>
      </c>
      <c r="L37" s="2">
        <v>8</v>
      </c>
      <c r="M37" s="2">
        <v>2018</v>
      </c>
      <c r="N37" s="3">
        <f t="shared" si="0"/>
        <v>43332</v>
      </c>
      <c r="O37" s="31" t="s">
        <v>79</v>
      </c>
      <c r="P37" s="2">
        <v>25</v>
      </c>
      <c r="Q37" s="2">
        <v>8</v>
      </c>
      <c r="R37" s="2">
        <v>2018</v>
      </c>
      <c r="S37" s="3">
        <f t="shared" si="1"/>
        <v>43337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f t="shared" si="2"/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f t="shared" si="15"/>
        <v>0</v>
      </c>
      <c r="AG37" s="2">
        <v>0</v>
      </c>
      <c r="AH37" s="2">
        <f t="shared" si="4"/>
        <v>0</v>
      </c>
      <c r="AI37" s="2">
        <f t="shared" si="5"/>
        <v>0</v>
      </c>
      <c r="AJ37" s="2">
        <f t="shared" si="6"/>
        <v>0</v>
      </c>
      <c r="AK37" s="2">
        <f t="shared" si="7"/>
        <v>0</v>
      </c>
      <c r="AL37" s="2">
        <f t="shared" si="8"/>
        <v>0</v>
      </c>
      <c r="AM37" s="2">
        <f t="shared" si="9"/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f t="shared" si="10"/>
        <v>0</v>
      </c>
      <c r="AT37" s="29">
        <v>0</v>
      </c>
      <c r="AU37" s="29">
        <v>0</v>
      </c>
      <c r="AV37" s="29">
        <v>0</v>
      </c>
      <c r="AW37" s="29">
        <v>0</v>
      </c>
      <c r="AX37" s="29">
        <v>0</v>
      </c>
      <c r="AY37" s="29">
        <f t="shared" si="14"/>
        <v>0</v>
      </c>
    </row>
    <row r="38" spans="1:51" ht="23.1" customHeight="1">
      <c r="A38" s="2" t="s">
        <v>80</v>
      </c>
      <c r="B38" s="2" t="s">
        <v>61</v>
      </c>
      <c r="C38" s="2" t="s">
        <v>26</v>
      </c>
      <c r="D38" s="2" t="s">
        <v>27</v>
      </c>
      <c r="E38" s="2" t="s">
        <v>28</v>
      </c>
      <c r="F38" s="2" t="s">
        <v>28</v>
      </c>
      <c r="G38" s="2" t="s">
        <v>29</v>
      </c>
      <c r="H38" s="2" t="s">
        <v>30</v>
      </c>
      <c r="I38" s="2" t="s">
        <v>31</v>
      </c>
      <c r="J38" s="31" t="s">
        <v>81</v>
      </c>
      <c r="K38" s="2">
        <v>27</v>
      </c>
      <c r="L38" s="2">
        <v>8</v>
      </c>
      <c r="M38" s="2">
        <v>2018</v>
      </c>
      <c r="N38" s="3">
        <f t="shared" si="0"/>
        <v>43339</v>
      </c>
      <c r="O38" s="31" t="s">
        <v>82</v>
      </c>
      <c r="P38" s="2">
        <v>31</v>
      </c>
      <c r="Q38" s="2">
        <v>8</v>
      </c>
      <c r="R38" s="2">
        <v>2018</v>
      </c>
      <c r="S38" s="3">
        <f t="shared" si="1"/>
        <v>43343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f t="shared" si="2"/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f t="shared" si="15"/>
        <v>0</v>
      </c>
      <c r="AG38" s="2">
        <v>0</v>
      </c>
      <c r="AH38" s="2">
        <f t="shared" si="4"/>
        <v>0</v>
      </c>
      <c r="AI38" s="2">
        <f t="shared" si="5"/>
        <v>0</v>
      </c>
      <c r="AJ38" s="2">
        <f t="shared" si="6"/>
        <v>0</v>
      </c>
      <c r="AK38" s="2">
        <f t="shared" si="7"/>
        <v>0</v>
      </c>
      <c r="AL38" s="2">
        <f t="shared" si="8"/>
        <v>0</v>
      </c>
      <c r="AM38" s="2">
        <f t="shared" si="9"/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f t="shared" si="10"/>
        <v>0</v>
      </c>
      <c r="AT38" s="29">
        <v>0</v>
      </c>
      <c r="AU38" s="29">
        <v>0</v>
      </c>
      <c r="AV38" s="29">
        <v>0</v>
      </c>
      <c r="AW38" s="29">
        <v>0</v>
      </c>
      <c r="AX38" s="29">
        <v>0</v>
      </c>
      <c r="AY38" s="29">
        <f t="shared" si="14"/>
        <v>0</v>
      </c>
    </row>
    <row r="39" spans="1:51" ht="23.1" customHeight="1">
      <c r="A39" s="2" t="s">
        <v>80</v>
      </c>
      <c r="B39" s="2" t="s">
        <v>76</v>
      </c>
      <c r="C39" s="2" t="s">
        <v>26</v>
      </c>
      <c r="D39" s="2" t="s">
        <v>27</v>
      </c>
      <c r="E39" s="2" t="s">
        <v>28</v>
      </c>
      <c r="F39" s="2" t="s">
        <v>28</v>
      </c>
      <c r="G39" s="2" t="s">
        <v>29</v>
      </c>
      <c r="H39" s="2" t="s">
        <v>30</v>
      </c>
      <c r="I39" s="2" t="s">
        <v>31</v>
      </c>
      <c r="J39" s="31" t="s">
        <v>81</v>
      </c>
      <c r="K39" s="2">
        <v>27</v>
      </c>
      <c r="L39" s="2">
        <v>8</v>
      </c>
      <c r="M39" s="2">
        <v>2018</v>
      </c>
      <c r="N39" s="3">
        <f t="shared" si="0"/>
        <v>43339</v>
      </c>
      <c r="O39" s="31" t="s">
        <v>82</v>
      </c>
      <c r="P39" s="2">
        <v>31</v>
      </c>
      <c r="Q39" s="2">
        <v>8</v>
      </c>
      <c r="R39" s="2">
        <v>2018</v>
      </c>
      <c r="S39" s="3">
        <f t="shared" si="1"/>
        <v>43343</v>
      </c>
      <c r="T39" s="2">
        <v>6</v>
      </c>
      <c r="U39" s="2">
        <v>6</v>
      </c>
      <c r="V39" s="2">
        <v>0</v>
      </c>
      <c r="W39" s="2">
        <v>3</v>
      </c>
      <c r="X39" s="2">
        <v>2</v>
      </c>
      <c r="Y39" s="2">
        <f t="shared" si="2"/>
        <v>17</v>
      </c>
      <c r="Z39" s="2">
        <v>2</v>
      </c>
      <c r="AA39" s="2">
        <v>5</v>
      </c>
      <c r="AB39" s="2">
        <v>2</v>
      </c>
      <c r="AC39" s="2">
        <v>2</v>
      </c>
      <c r="AD39" s="2">
        <v>1</v>
      </c>
      <c r="AE39" s="2">
        <v>0</v>
      </c>
      <c r="AF39" s="2">
        <f t="shared" si="15"/>
        <v>10</v>
      </c>
      <c r="AG39" s="2">
        <v>2</v>
      </c>
      <c r="AH39" s="2">
        <f t="shared" si="4"/>
        <v>11</v>
      </c>
      <c r="AI39" s="2">
        <f t="shared" si="5"/>
        <v>8</v>
      </c>
      <c r="AJ39" s="2">
        <f t="shared" si="6"/>
        <v>2</v>
      </c>
      <c r="AK39" s="2">
        <f t="shared" si="7"/>
        <v>4</v>
      </c>
      <c r="AL39" s="2">
        <f t="shared" si="8"/>
        <v>2</v>
      </c>
      <c r="AM39" s="2">
        <f t="shared" si="9"/>
        <v>27</v>
      </c>
      <c r="AN39" s="2">
        <v>2</v>
      </c>
      <c r="AO39" s="2">
        <v>0</v>
      </c>
      <c r="AP39" s="2">
        <v>0</v>
      </c>
      <c r="AQ39" s="2">
        <v>1</v>
      </c>
      <c r="AR39" s="2">
        <v>1</v>
      </c>
      <c r="AS39" s="2">
        <f t="shared" si="10"/>
        <v>4</v>
      </c>
      <c r="AT39" s="29">
        <v>0</v>
      </c>
      <c r="AU39" s="29">
        <v>0</v>
      </c>
      <c r="AV39" s="29">
        <v>0</v>
      </c>
      <c r="AW39" s="29">
        <v>1</v>
      </c>
      <c r="AX39" s="29">
        <v>1</v>
      </c>
      <c r="AY39" s="29">
        <f t="shared" si="14"/>
        <v>2</v>
      </c>
    </row>
    <row r="40" spans="1:51" ht="23.1" customHeight="1">
      <c r="A40" s="2" t="s">
        <v>83</v>
      </c>
      <c r="B40" s="2" t="s">
        <v>61</v>
      </c>
      <c r="C40" s="2" t="s">
        <v>26</v>
      </c>
      <c r="D40" s="2" t="s">
        <v>27</v>
      </c>
      <c r="E40" s="2" t="s">
        <v>28</v>
      </c>
      <c r="F40" s="2" t="s">
        <v>28</v>
      </c>
      <c r="G40" s="2" t="s">
        <v>29</v>
      </c>
      <c r="H40" s="2" t="s">
        <v>30</v>
      </c>
      <c r="I40" s="2" t="s">
        <v>31</v>
      </c>
      <c r="J40" s="31">
        <v>43346</v>
      </c>
      <c r="K40" s="2">
        <v>3</v>
      </c>
      <c r="L40" s="2">
        <v>9</v>
      </c>
      <c r="M40" s="2">
        <v>2018</v>
      </c>
      <c r="N40" s="3">
        <f t="shared" si="0"/>
        <v>43346</v>
      </c>
      <c r="O40" s="31">
        <v>43321</v>
      </c>
      <c r="P40" s="2">
        <v>8</v>
      </c>
      <c r="Q40" s="2">
        <v>9</v>
      </c>
      <c r="R40" s="2">
        <v>2018</v>
      </c>
      <c r="S40" s="3">
        <f t="shared" si="1"/>
        <v>43351</v>
      </c>
      <c r="T40" s="2">
        <v>13</v>
      </c>
      <c r="U40" s="2">
        <v>4</v>
      </c>
      <c r="V40" s="2">
        <v>5</v>
      </c>
      <c r="W40" s="2">
        <v>8</v>
      </c>
      <c r="X40" s="2">
        <v>5</v>
      </c>
      <c r="Y40" s="2">
        <f t="shared" si="2"/>
        <v>35</v>
      </c>
      <c r="Z40" s="2">
        <v>14</v>
      </c>
      <c r="AA40" s="2">
        <v>10</v>
      </c>
      <c r="AB40" s="2">
        <v>13</v>
      </c>
      <c r="AC40" s="2">
        <v>7</v>
      </c>
      <c r="AD40" s="2">
        <v>6</v>
      </c>
      <c r="AE40" s="2">
        <v>6</v>
      </c>
      <c r="AF40" s="2">
        <f t="shared" ref="AF40:AF42" si="16">AE40+AD40+AC40+AB40+AA40</f>
        <v>42</v>
      </c>
      <c r="AG40" s="2">
        <v>11</v>
      </c>
      <c r="AH40" s="2">
        <f t="shared" si="4"/>
        <v>23</v>
      </c>
      <c r="AI40" s="2">
        <f t="shared" si="5"/>
        <v>17</v>
      </c>
      <c r="AJ40" s="2">
        <f t="shared" si="6"/>
        <v>12</v>
      </c>
      <c r="AK40" s="2">
        <f t="shared" si="7"/>
        <v>14</v>
      </c>
      <c r="AL40" s="2">
        <f t="shared" si="8"/>
        <v>11</v>
      </c>
      <c r="AM40" s="2">
        <f t="shared" si="9"/>
        <v>77</v>
      </c>
      <c r="AN40" s="2">
        <v>3</v>
      </c>
      <c r="AO40" s="2">
        <v>5</v>
      </c>
      <c r="AP40" s="2">
        <v>6</v>
      </c>
      <c r="AQ40" s="2">
        <v>8</v>
      </c>
      <c r="AR40" s="2">
        <v>3</v>
      </c>
      <c r="AS40" s="2">
        <f t="shared" si="10"/>
        <v>25</v>
      </c>
      <c r="AT40" s="29">
        <v>0</v>
      </c>
      <c r="AU40" s="29">
        <v>0</v>
      </c>
      <c r="AV40" s="29">
        <v>0</v>
      </c>
      <c r="AW40" s="29">
        <v>1</v>
      </c>
      <c r="AX40" s="29">
        <v>0</v>
      </c>
      <c r="AY40" s="29">
        <f t="shared" si="14"/>
        <v>1</v>
      </c>
    </row>
    <row r="41" spans="1:51" ht="23.1" customHeight="1">
      <c r="A41" s="2" t="s">
        <v>83</v>
      </c>
      <c r="B41" s="2" t="s">
        <v>76</v>
      </c>
      <c r="C41" s="2" t="s">
        <v>26</v>
      </c>
      <c r="D41" s="2" t="s">
        <v>27</v>
      </c>
      <c r="E41" s="2" t="s">
        <v>28</v>
      </c>
      <c r="F41" s="2" t="s">
        <v>28</v>
      </c>
      <c r="G41" s="2" t="s">
        <v>29</v>
      </c>
      <c r="H41" s="2" t="s">
        <v>30</v>
      </c>
      <c r="I41" s="2" t="s">
        <v>31</v>
      </c>
      <c r="J41" s="31">
        <v>43346</v>
      </c>
      <c r="K41" s="2">
        <v>3</v>
      </c>
      <c r="L41" s="2">
        <v>9</v>
      </c>
      <c r="M41" s="2">
        <v>2018</v>
      </c>
      <c r="N41" s="3">
        <f t="shared" si="0"/>
        <v>43346</v>
      </c>
      <c r="O41" s="31">
        <v>43321</v>
      </c>
      <c r="P41" s="2">
        <v>8</v>
      </c>
      <c r="Q41" s="2">
        <v>9</v>
      </c>
      <c r="R41" s="2">
        <v>2018</v>
      </c>
      <c r="S41" s="3">
        <f t="shared" si="1"/>
        <v>43351</v>
      </c>
      <c r="T41" s="2">
        <v>6</v>
      </c>
      <c r="U41" s="2">
        <v>5</v>
      </c>
      <c r="V41" s="2">
        <v>7</v>
      </c>
      <c r="W41" s="2">
        <v>8</v>
      </c>
      <c r="X41" s="2">
        <v>9</v>
      </c>
      <c r="Y41" s="2">
        <f t="shared" si="2"/>
        <v>35</v>
      </c>
      <c r="Z41" s="2">
        <v>19</v>
      </c>
      <c r="AA41" s="2">
        <v>10</v>
      </c>
      <c r="AB41" s="2">
        <v>6</v>
      </c>
      <c r="AC41" s="2">
        <v>6</v>
      </c>
      <c r="AD41" s="2">
        <v>6</v>
      </c>
      <c r="AE41" s="2">
        <v>10</v>
      </c>
      <c r="AF41" s="2">
        <f t="shared" si="16"/>
        <v>38</v>
      </c>
      <c r="AG41" s="2">
        <v>10</v>
      </c>
      <c r="AH41" s="2">
        <f t="shared" si="4"/>
        <v>16</v>
      </c>
      <c r="AI41" s="2">
        <f t="shared" si="5"/>
        <v>11</v>
      </c>
      <c r="AJ41" s="2">
        <f t="shared" si="6"/>
        <v>13</v>
      </c>
      <c r="AK41" s="2">
        <f t="shared" si="7"/>
        <v>14</v>
      </c>
      <c r="AL41" s="2">
        <f t="shared" si="8"/>
        <v>19</v>
      </c>
      <c r="AM41" s="2">
        <f t="shared" si="9"/>
        <v>73</v>
      </c>
      <c r="AN41" s="2">
        <v>5</v>
      </c>
      <c r="AO41" s="2">
        <v>2</v>
      </c>
      <c r="AP41" s="2">
        <v>4</v>
      </c>
      <c r="AQ41" s="2">
        <v>6</v>
      </c>
      <c r="AR41" s="2">
        <v>12</v>
      </c>
      <c r="AS41" s="2">
        <f t="shared" si="10"/>
        <v>29</v>
      </c>
      <c r="AT41" s="29">
        <v>1</v>
      </c>
      <c r="AU41" s="29">
        <v>0</v>
      </c>
      <c r="AV41" s="29">
        <v>1</v>
      </c>
      <c r="AW41" s="29">
        <v>1</v>
      </c>
      <c r="AX41" s="29">
        <v>0</v>
      </c>
      <c r="AY41" s="29">
        <f t="shared" si="14"/>
        <v>3</v>
      </c>
    </row>
    <row r="42" spans="1:51" ht="23.1" customHeight="1">
      <c r="A42" s="2" t="s">
        <v>84</v>
      </c>
      <c r="B42" s="2" t="s">
        <v>61</v>
      </c>
      <c r="C42" s="2" t="s">
        <v>26</v>
      </c>
      <c r="D42" s="2" t="s">
        <v>27</v>
      </c>
      <c r="E42" s="2" t="s">
        <v>28</v>
      </c>
      <c r="F42" s="2" t="s">
        <v>28</v>
      </c>
      <c r="G42" s="2" t="s">
        <v>29</v>
      </c>
      <c r="H42" s="2" t="s">
        <v>30</v>
      </c>
      <c r="I42" s="2" t="s">
        <v>31</v>
      </c>
      <c r="J42" s="31">
        <v>43353</v>
      </c>
      <c r="K42" s="2">
        <v>10</v>
      </c>
      <c r="L42" s="2">
        <v>9</v>
      </c>
      <c r="M42" s="2">
        <v>2018</v>
      </c>
      <c r="N42" s="3">
        <f t="shared" si="0"/>
        <v>43353</v>
      </c>
      <c r="O42" s="31" t="s">
        <v>85</v>
      </c>
      <c r="P42" s="2">
        <v>15</v>
      </c>
      <c r="Q42" s="2">
        <v>9</v>
      </c>
      <c r="R42" s="2">
        <v>2018</v>
      </c>
      <c r="S42" s="3">
        <f t="shared" si="1"/>
        <v>43358</v>
      </c>
      <c r="T42" s="2">
        <v>8</v>
      </c>
      <c r="U42" s="2">
        <v>8</v>
      </c>
      <c r="V42" s="2">
        <v>12</v>
      </c>
      <c r="W42" s="2">
        <v>11</v>
      </c>
      <c r="X42" s="2">
        <v>8</v>
      </c>
      <c r="Y42" s="2">
        <f t="shared" si="2"/>
        <v>47</v>
      </c>
      <c r="Z42" s="2">
        <v>13</v>
      </c>
      <c r="AA42" s="2">
        <v>7</v>
      </c>
      <c r="AB42" s="2">
        <v>10</v>
      </c>
      <c r="AC42" s="2">
        <v>7</v>
      </c>
      <c r="AD42" s="2">
        <v>6</v>
      </c>
      <c r="AE42" s="2">
        <v>10</v>
      </c>
      <c r="AF42" s="2">
        <f t="shared" si="16"/>
        <v>40</v>
      </c>
      <c r="AG42" s="2">
        <v>11</v>
      </c>
      <c r="AH42" s="2">
        <f t="shared" si="4"/>
        <v>15</v>
      </c>
      <c r="AI42" s="2">
        <f t="shared" si="5"/>
        <v>18</v>
      </c>
      <c r="AJ42" s="2">
        <f t="shared" si="6"/>
        <v>19</v>
      </c>
      <c r="AK42" s="2">
        <f t="shared" si="7"/>
        <v>17</v>
      </c>
      <c r="AL42" s="2">
        <f t="shared" si="8"/>
        <v>18</v>
      </c>
      <c r="AM42" s="2">
        <f t="shared" si="9"/>
        <v>87</v>
      </c>
      <c r="AN42" s="2">
        <v>2</v>
      </c>
      <c r="AO42" s="2">
        <v>3</v>
      </c>
      <c r="AP42" s="2">
        <v>10</v>
      </c>
      <c r="AQ42" s="2">
        <v>5</v>
      </c>
      <c r="AR42" s="2">
        <v>4</v>
      </c>
      <c r="AS42" s="2">
        <f t="shared" si="10"/>
        <v>24</v>
      </c>
      <c r="AT42" s="29">
        <v>1</v>
      </c>
      <c r="AU42" s="29">
        <v>1</v>
      </c>
      <c r="AV42" s="29">
        <v>0</v>
      </c>
      <c r="AW42" s="29">
        <v>2</v>
      </c>
      <c r="AX42" s="29">
        <v>1</v>
      </c>
      <c r="AY42" s="29">
        <f t="shared" si="14"/>
        <v>5</v>
      </c>
    </row>
    <row r="43" spans="1:51" ht="23.1" customHeight="1">
      <c r="A43" s="2" t="s">
        <v>84</v>
      </c>
      <c r="B43" s="2" t="s">
        <v>76</v>
      </c>
      <c r="C43" s="2" t="s">
        <v>26</v>
      </c>
      <c r="D43" s="2" t="s">
        <v>27</v>
      </c>
      <c r="E43" s="2" t="s">
        <v>28</v>
      </c>
      <c r="F43" s="2" t="s">
        <v>28</v>
      </c>
      <c r="G43" s="2" t="s">
        <v>29</v>
      </c>
      <c r="H43" s="2" t="s">
        <v>30</v>
      </c>
      <c r="I43" s="2" t="s">
        <v>31</v>
      </c>
      <c r="J43" s="31">
        <v>43353</v>
      </c>
      <c r="K43" s="2">
        <v>10</v>
      </c>
      <c r="L43" s="2">
        <v>9</v>
      </c>
      <c r="M43" s="2">
        <v>2018</v>
      </c>
      <c r="N43" s="3">
        <f t="shared" si="0"/>
        <v>43353</v>
      </c>
      <c r="O43" s="31" t="s">
        <v>85</v>
      </c>
      <c r="P43" s="2">
        <v>15</v>
      </c>
      <c r="Q43" s="2">
        <v>9</v>
      </c>
      <c r="R43" s="2">
        <v>2018</v>
      </c>
      <c r="S43" s="3">
        <f t="shared" si="1"/>
        <v>43358</v>
      </c>
      <c r="T43" s="2">
        <v>6</v>
      </c>
      <c r="U43" s="2">
        <v>6</v>
      </c>
      <c r="V43" s="2">
        <v>6</v>
      </c>
      <c r="W43" s="2">
        <v>6</v>
      </c>
      <c r="X43" s="2">
        <v>4</v>
      </c>
      <c r="Y43" s="2">
        <f t="shared" si="2"/>
        <v>28</v>
      </c>
      <c r="Z43" s="2">
        <v>12</v>
      </c>
      <c r="AA43" s="2">
        <v>2</v>
      </c>
      <c r="AB43" s="2">
        <v>5</v>
      </c>
      <c r="AC43" s="2">
        <v>2</v>
      </c>
      <c r="AD43" s="2">
        <v>3</v>
      </c>
      <c r="AE43" s="2">
        <v>7</v>
      </c>
      <c r="AF43" s="2">
        <f t="shared" ref="AF43:AF49" si="17">AE43+AD43+AC43+AB43+AA43</f>
        <v>19</v>
      </c>
      <c r="AG43" s="2">
        <v>9</v>
      </c>
      <c r="AH43" s="2">
        <f t="shared" si="4"/>
        <v>8</v>
      </c>
      <c r="AI43" s="2">
        <f t="shared" si="5"/>
        <v>11</v>
      </c>
      <c r="AJ43" s="2">
        <f t="shared" si="6"/>
        <v>8</v>
      </c>
      <c r="AK43" s="2">
        <f t="shared" si="7"/>
        <v>9</v>
      </c>
      <c r="AL43" s="2">
        <f t="shared" si="8"/>
        <v>11</v>
      </c>
      <c r="AM43" s="2">
        <f t="shared" si="9"/>
        <v>47</v>
      </c>
      <c r="AN43" s="2">
        <v>4</v>
      </c>
      <c r="AO43" s="2">
        <v>7</v>
      </c>
      <c r="AP43" s="2">
        <v>1</v>
      </c>
      <c r="AQ43" s="2">
        <v>4</v>
      </c>
      <c r="AR43" s="2">
        <v>5</v>
      </c>
      <c r="AS43" s="2">
        <f t="shared" si="10"/>
        <v>21</v>
      </c>
      <c r="AT43" s="29">
        <v>1</v>
      </c>
      <c r="AU43" s="29">
        <v>2</v>
      </c>
      <c r="AV43" s="29">
        <v>0</v>
      </c>
      <c r="AW43" s="29">
        <v>1</v>
      </c>
      <c r="AX43" s="29">
        <v>2</v>
      </c>
      <c r="AY43" s="29">
        <f t="shared" si="14"/>
        <v>6</v>
      </c>
    </row>
    <row r="44" spans="1:51" ht="23.1" customHeight="1">
      <c r="A44" s="2" t="s">
        <v>86</v>
      </c>
      <c r="B44" s="2" t="s">
        <v>61</v>
      </c>
      <c r="C44" s="2" t="s">
        <v>26</v>
      </c>
      <c r="D44" s="2" t="s">
        <v>27</v>
      </c>
      <c r="E44" s="2" t="s">
        <v>28</v>
      </c>
      <c r="F44" s="2" t="s">
        <v>28</v>
      </c>
      <c r="G44" s="2" t="s">
        <v>29</v>
      </c>
      <c r="H44" s="2" t="s">
        <v>30</v>
      </c>
      <c r="I44" s="2" t="s">
        <v>31</v>
      </c>
      <c r="J44" s="31">
        <v>43360</v>
      </c>
      <c r="K44" s="2">
        <v>17</v>
      </c>
      <c r="L44" s="2">
        <v>9</v>
      </c>
      <c r="M44" s="2">
        <v>2018</v>
      </c>
      <c r="N44" s="3">
        <f t="shared" si="0"/>
        <v>43360</v>
      </c>
      <c r="O44" s="31" t="s">
        <v>87</v>
      </c>
      <c r="P44" s="2">
        <v>22</v>
      </c>
      <c r="Q44" s="2">
        <v>9</v>
      </c>
      <c r="R44" s="2">
        <v>2018</v>
      </c>
      <c r="S44" s="3">
        <f t="shared" si="1"/>
        <v>43365</v>
      </c>
      <c r="T44" s="2">
        <v>9</v>
      </c>
      <c r="U44" s="2">
        <v>6</v>
      </c>
      <c r="V44" s="2">
        <v>5</v>
      </c>
      <c r="W44" s="2">
        <v>5</v>
      </c>
      <c r="X44" s="2">
        <v>7</v>
      </c>
      <c r="Y44" s="2">
        <f t="shared" si="2"/>
        <v>32</v>
      </c>
      <c r="Z44" s="2">
        <v>14</v>
      </c>
      <c r="AA44" s="2">
        <v>7</v>
      </c>
      <c r="AB44" s="2">
        <v>7</v>
      </c>
      <c r="AC44" s="2">
        <v>7</v>
      </c>
      <c r="AD44" s="2">
        <v>4</v>
      </c>
      <c r="AE44" s="2">
        <v>8</v>
      </c>
      <c r="AF44" s="2">
        <f t="shared" si="17"/>
        <v>33</v>
      </c>
      <c r="AG44" s="2">
        <v>14</v>
      </c>
      <c r="AH44" s="2">
        <f t="shared" si="4"/>
        <v>16</v>
      </c>
      <c r="AI44" s="2">
        <f t="shared" si="5"/>
        <v>13</v>
      </c>
      <c r="AJ44" s="2">
        <f t="shared" si="6"/>
        <v>12</v>
      </c>
      <c r="AK44" s="2">
        <f t="shared" si="7"/>
        <v>9</v>
      </c>
      <c r="AL44" s="2">
        <f t="shared" si="8"/>
        <v>15</v>
      </c>
      <c r="AM44" s="2">
        <f t="shared" si="9"/>
        <v>65</v>
      </c>
      <c r="AN44" s="2">
        <v>5</v>
      </c>
      <c r="AO44" s="2">
        <v>5</v>
      </c>
      <c r="AP44" s="2">
        <v>8</v>
      </c>
      <c r="AQ44" s="2">
        <v>3</v>
      </c>
      <c r="AR44" s="2">
        <v>7</v>
      </c>
      <c r="AS44" s="2">
        <f t="shared" si="10"/>
        <v>28</v>
      </c>
      <c r="AT44" s="29">
        <v>0</v>
      </c>
      <c r="AU44" s="29">
        <v>0</v>
      </c>
      <c r="AV44" s="29">
        <v>0</v>
      </c>
      <c r="AW44" s="29">
        <v>1</v>
      </c>
      <c r="AX44" s="29">
        <v>2</v>
      </c>
      <c r="AY44" s="29">
        <f t="shared" si="14"/>
        <v>3</v>
      </c>
    </row>
    <row r="45" spans="1:51" ht="23.1" customHeight="1">
      <c r="A45" s="2" t="s">
        <v>86</v>
      </c>
      <c r="B45" s="2" t="s">
        <v>76</v>
      </c>
      <c r="C45" s="2" t="s">
        <v>26</v>
      </c>
      <c r="D45" s="2" t="s">
        <v>27</v>
      </c>
      <c r="E45" s="2" t="s">
        <v>28</v>
      </c>
      <c r="F45" s="2" t="s">
        <v>28</v>
      </c>
      <c r="G45" s="2" t="s">
        <v>29</v>
      </c>
      <c r="H45" s="2" t="s">
        <v>30</v>
      </c>
      <c r="I45" s="2" t="s">
        <v>31</v>
      </c>
      <c r="J45" s="31">
        <v>43360</v>
      </c>
      <c r="K45" s="2">
        <v>17</v>
      </c>
      <c r="L45" s="2">
        <v>9</v>
      </c>
      <c r="M45" s="2">
        <v>2018</v>
      </c>
      <c r="N45" s="3">
        <f t="shared" si="0"/>
        <v>43360</v>
      </c>
      <c r="O45" s="31" t="s">
        <v>87</v>
      </c>
      <c r="P45" s="2">
        <v>22</v>
      </c>
      <c r="Q45" s="2">
        <v>9</v>
      </c>
      <c r="R45" s="2">
        <v>2018</v>
      </c>
      <c r="S45" s="3">
        <f t="shared" si="1"/>
        <v>43365</v>
      </c>
      <c r="T45" s="2">
        <v>11</v>
      </c>
      <c r="U45" s="2">
        <v>10</v>
      </c>
      <c r="V45" s="2">
        <v>10</v>
      </c>
      <c r="W45" s="2">
        <v>8</v>
      </c>
      <c r="X45" s="2">
        <v>14</v>
      </c>
      <c r="Y45" s="2">
        <f t="shared" si="2"/>
        <v>53</v>
      </c>
      <c r="Z45" s="2">
        <v>22</v>
      </c>
      <c r="AA45" s="2">
        <v>9</v>
      </c>
      <c r="AB45" s="2">
        <v>3</v>
      </c>
      <c r="AC45" s="2">
        <v>7</v>
      </c>
      <c r="AD45" s="2">
        <v>10</v>
      </c>
      <c r="AE45" s="2">
        <v>9</v>
      </c>
      <c r="AF45" s="2">
        <f t="shared" si="17"/>
        <v>38</v>
      </c>
      <c r="AG45" s="2">
        <v>16</v>
      </c>
      <c r="AH45" s="2">
        <f t="shared" si="4"/>
        <v>20</v>
      </c>
      <c r="AI45" s="2">
        <f t="shared" si="5"/>
        <v>13</v>
      </c>
      <c r="AJ45" s="2">
        <f t="shared" si="6"/>
        <v>17</v>
      </c>
      <c r="AK45" s="2">
        <f t="shared" si="7"/>
        <v>18</v>
      </c>
      <c r="AL45" s="2">
        <f t="shared" si="8"/>
        <v>23</v>
      </c>
      <c r="AM45" s="2">
        <f t="shared" si="9"/>
        <v>91</v>
      </c>
      <c r="AN45" s="2">
        <v>5</v>
      </c>
      <c r="AO45" s="2">
        <v>4</v>
      </c>
      <c r="AP45" s="2">
        <v>10</v>
      </c>
      <c r="AQ45" s="2">
        <v>6</v>
      </c>
      <c r="AR45" s="2">
        <v>13</v>
      </c>
      <c r="AS45" s="2">
        <f t="shared" si="10"/>
        <v>38</v>
      </c>
      <c r="AT45" s="29">
        <v>0</v>
      </c>
      <c r="AU45" s="29">
        <v>0</v>
      </c>
      <c r="AV45" s="29">
        <v>2</v>
      </c>
      <c r="AW45" s="29">
        <v>2</v>
      </c>
      <c r="AX45" s="29">
        <v>2</v>
      </c>
      <c r="AY45" s="29">
        <f t="shared" si="14"/>
        <v>6</v>
      </c>
    </row>
    <row r="46" spans="1:51" ht="23.1" customHeight="1">
      <c r="A46" s="2" t="s">
        <v>88</v>
      </c>
      <c r="B46" s="2" t="s">
        <v>61</v>
      </c>
      <c r="C46" s="2" t="s">
        <v>26</v>
      </c>
      <c r="D46" s="2" t="s">
        <v>27</v>
      </c>
      <c r="E46" s="2" t="s">
        <v>28</v>
      </c>
      <c r="F46" s="2" t="s">
        <v>28</v>
      </c>
      <c r="G46" s="2" t="s">
        <v>29</v>
      </c>
      <c r="H46" s="2" t="s">
        <v>30</v>
      </c>
      <c r="I46" s="2" t="s">
        <v>31</v>
      </c>
      <c r="J46" s="31">
        <v>43367</v>
      </c>
      <c r="K46" s="2">
        <v>24</v>
      </c>
      <c r="L46" s="2">
        <v>9</v>
      </c>
      <c r="M46" s="2">
        <v>2018</v>
      </c>
      <c r="N46" s="3">
        <f t="shared" si="0"/>
        <v>43367</v>
      </c>
      <c r="O46" s="31" t="s">
        <v>89</v>
      </c>
      <c r="P46" s="2">
        <v>29</v>
      </c>
      <c r="Q46" s="2">
        <v>9</v>
      </c>
      <c r="R46" s="2">
        <v>2018</v>
      </c>
      <c r="S46" s="3">
        <f t="shared" si="1"/>
        <v>43372</v>
      </c>
      <c r="T46" s="2">
        <v>9</v>
      </c>
      <c r="U46" s="2">
        <v>7</v>
      </c>
      <c r="V46" s="2">
        <v>6</v>
      </c>
      <c r="W46" s="2">
        <v>7</v>
      </c>
      <c r="X46" s="2">
        <v>8</v>
      </c>
      <c r="Y46" s="2">
        <f t="shared" si="2"/>
        <v>37</v>
      </c>
      <c r="Z46" s="2">
        <v>12</v>
      </c>
      <c r="AA46" s="2">
        <v>11</v>
      </c>
      <c r="AB46" s="2">
        <v>9</v>
      </c>
      <c r="AC46" s="2">
        <v>11</v>
      </c>
      <c r="AD46" s="2">
        <v>4</v>
      </c>
      <c r="AE46" s="2">
        <v>0</v>
      </c>
      <c r="AF46" s="2">
        <f t="shared" si="17"/>
        <v>35</v>
      </c>
      <c r="AG46" s="2">
        <v>9</v>
      </c>
      <c r="AH46" s="2">
        <f t="shared" si="4"/>
        <v>20</v>
      </c>
      <c r="AI46" s="2">
        <f t="shared" si="5"/>
        <v>16</v>
      </c>
      <c r="AJ46" s="2">
        <f t="shared" si="6"/>
        <v>17</v>
      </c>
      <c r="AK46" s="2">
        <f t="shared" si="7"/>
        <v>11</v>
      </c>
      <c r="AL46" s="2">
        <f t="shared" si="8"/>
        <v>8</v>
      </c>
      <c r="AM46" s="2">
        <f t="shared" si="9"/>
        <v>72</v>
      </c>
      <c r="AN46" s="2">
        <v>3</v>
      </c>
      <c r="AO46" s="2">
        <v>3</v>
      </c>
      <c r="AP46" s="2">
        <v>5</v>
      </c>
      <c r="AQ46" s="2">
        <v>5</v>
      </c>
      <c r="AR46" s="2">
        <v>5</v>
      </c>
      <c r="AS46" s="2">
        <f t="shared" si="10"/>
        <v>21</v>
      </c>
      <c r="AT46" s="29">
        <v>2</v>
      </c>
      <c r="AU46" s="29">
        <v>1</v>
      </c>
      <c r="AV46" s="29">
        <v>0</v>
      </c>
      <c r="AW46" s="29">
        <v>1</v>
      </c>
      <c r="AX46" s="29">
        <v>1</v>
      </c>
      <c r="AY46" s="29">
        <f t="shared" si="14"/>
        <v>5</v>
      </c>
    </row>
    <row r="47" spans="1:51" ht="23.1" customHeight="1">
      <c r="A47" s="2" t="s">
        <v>88</v>
      </c>
      <c r="B47" s="2" t="s">
        <v>76</v>
      </c>
      <c r="C47" s="2" t="s">
        <v>26</v>
      </c>
      <c r="D47" s="2" t="s">
        <v>27</v>
      </c>
      <c r="E47" s="2" t="s">
        <v>28</v>
      </c>
      <c r="F47" s="2" t="s">
        <v>28</v>
      </c>
      <c r="G47" s="2" t="s">
        <v>29</v>
      </c>
      <c r="H47" s="2" t="s">
        <v>30</v>
      </c>
      <c r="I47" s="2" t="s">
        <v>31</v>
      </c>
      <c r="J47" s="31">
        <v>43367</v>
      </c>
      <c r="K47" s="2">
        <v>24</v>
      </c>
      <c r="L47" s="2">
        <v>9</v>
      </c>
      <c r="M47" s="2">
        <v>2018</v>
      </c>
      <c r="N47" s="3">
        <f t="shared" si="0"/>
        <v>43367</v>
      </c>
      <c r="O47" s="31" t="s">
        <v>89</v>
      </c>
      <c r="P47" s="2">
        <v>29</v>
      </c>
      <c r="Q47" s="2">
        <v>9</v>
      </c>
      <c r="R47" s="2">
        <v>2018</v>
      </c>
      <c r="S47" s="3">
        <f t="shared" si="1"/>
        <v>43372</v>
      </c>
      <c r="T47" s="2">
        <v>4</v>
      </c>
      <c r="U47" s="2">
        <v>5</v>
      </c>
      <c r="V47" s="2">
        <v>7</v>
      </c>
      <c r="W47" s="2">
        <v>9</v>
      </c>
      <c r="X47" s="2">
        <v>8</v>
      </c>
      <c r="Y47" s="2">
        <f t="shared" si="2"/>
        <v>33</v>
      </c>
      <c r="Z47" s="2">
        <v>17</v>
      </c>
      <c r="AA47" s="2">
        <v>7</v>
      </c>
      <c r="AB47" s="2">
        <v>7</v>
      </c>
      <c r="AC47" s="2">
        <v>4</v>
      </c>
      <c r="AD47" s="2">
        <v>6</v>
      </c>
      <c r="AE47" s="2">
        <v>4</v>
      </c>
      <c r="AF47" s="2">
        <f t="shared" si="17"/>
        <v>28</v>
      </c>
      <c r="AG47" s="2">
        <v>7</v>
      </c>
      <c r="AH47" s="2">
        <f t="shared" si="4"/>
        <v>11</v>
      </c>
      <c r="AI47" s="2">
        <f t="shared" si="5"/>
        <v>12</v>
      </c>
      <c r="AJ47" s="2">
        <f t="shared" si="6"/>
        <v>11</v>
      </c>
      <c r="AK47" s="2">
        <f t="shared" si="7"/>
        <v>15</v>
      </c>
      <c r="AL47" s="2">
        <f t="shared" si="8"/>
        <v>12</v>
      </c>
      <c r="AM47" s="2">
        <f t="shared" si="9"/>
        <v>61</v>
      </c>
      <c r="AN47" s="2">
        <v>2</v>
      </c>
      <c r="AO47" s="2">
        <v>5</v>
      </c>
      <c r="AP47" s="2">
        <v>2</v>
      </c>
      <c r="AQ47" s="2">
        <v>5</v>
      </c>
      <c r="AR47" s="2">
        <v>10</v>
      </c>
      <c r="AS47" s="2">
        <f t="shared" si="10"/>
        <v>24</v>
      </c>
      <c r="AT47" s="29">
        <v>0</v>
      </c>
      <c r="AU47" s="29">
        <v>0</v>
      </c>
      <c r="AV47" s="29">
        <v>0</v>
      </c>
      <c r="AW47" s="29">
        <v>0</v>
      </c>
      <c r="AX47" s="29">
        <v>0</v>
      </c>
      <c r="AY47" s="29">
        <f t="shared" si="14"/>
        <v>0</v>
      </c>
    </row>
    <row r="48" spans="1:51" ht="23.1" customHeight="1">
      <c r="A48" s="2" t="s">
        <v>90</v>
      </c>
      <c r="B48" s="2" t="s">
        <v>61</v>
      </c>
      <c r="C48" s="2" t="s">
        <v>26</v>
      </c>
      <c r="D48" s="2" t="s">
        <v>27</v>
      </c>
      <c r="E48" s="2" t="s">
        <v>28</v>
      </c>
      <c r="F48" s="2" t="s">
        <v>28</v>
      </c>
      <c r="G48" s="2" t="s">
        <v>29</v>
      </c>
      <c r="H48" s="2" t="s">
        <v>30</v>
      </c>
      <c r="I48" s="2" t="s">
        <v>31</v>
      </c>
      <c r="J48" s="31">
        <v>43374</v>
      </c>
      <c r="K48" s="2">
        <v>1</v>
      </c>
      <c r="L48" s="2">
        <v>10</v>
      </c>
      <c r="M48" s="2">
        <v>2018</v>
      </c>
      <c r="N48" s="3">
        <f t="shared" si="0"/>
        <v>43374</v>
      </c>
      <c r="O48" s="31">
        <v>43379</v>
      </c>
      <c r="P48" s="2">
        <v>6</v>
      </c>
      <c r="Q48" s="2">
        <v>10</v>
      </c>
      <c r="R48" s="2">
        <v>2018</v>
      </c>
      <c r="S48" s="3">
        <f t="shared" si="1"/>
        <v>43379</v>
      </c>
      <c r="T48" s="2">
        <v>12</v>
      </c>
      <c r="U48" s="2">
        <v>12</v>
      </c>
      <c r="V48" s="2">
        <v>12</v>
      </c>
      <c r="W48" s="2">
        <v>9</v>
      </c>
      <c r="X48" s="2">
        <v>10</v>
      </c>
      <c r="Y48" s="2">
        <f t="shared" si="2"/>
        <v>55</v>
      </c>
      <c r="Z48" s="2">
        <v>17</v>
      </c>
      <c r="AA48" s="2">
        <v>8</v>
      </c>
      <c r="AB48" s="2">
        <v>8</v>
      </c>
      <c r="AC48" s="2">
        <v>7</v>
      </c>
      <c r="AD48" s="2">
        <v>6</v>
      </c>
      <c r="AE48" s="2">
        <v>4</v>
      </c>
      <c r="AF48" s="2">
        <f t="shared" si="17"/>
        <v>33</v>
      </c>
      <c r="AG48" s="2">
        <v>9</v>
      </c>
      <c r="AH48" s="2">
        <f t="shared" si="4"/>
        <v>20</v>
      </c>
      <c r="AI48" s="2">
        <f t="shared" si="5"/>
        <v>20</v>
      </c>
      <c r="AJ48" s="2">
        <f t="shared" si="6"/>
        <v>19</v>
      </c>
      <c r="AK48" s="2">
        <f t="shared" si="7"/>
        <v>15</v>
      </c>
      <c r="AL48" s="2">
        <f t="shared" si="8"/>
        <v>14</v>
      </c>
      <c r="AM48" s="2">
        <f t="shared" si="9"/>
        <v>88</v>
      </c>
      <c r="AN48" s="2">
        <v>2</v>
      </c>
      <c r="AO48" s="2">
        <v>3</v>
      </c>
      <c r="AP48" s="2">
        <v>8</v>
      </c>
      <c r="AQ48" s="2">
        <v>7</v>
      </c>
      <c r="AR48" s="2">
        <v>6</v>
      </c>
      <c r="AS48" s="2">
        <f t="shared" si="10"/>
        <v>26</v>
      </c>
      <c r="AT48" s="32">
        <v>1</v>
      </c>
      <c r="AU48" s="32">
        <v>1</v>
      </c>
      <c r="AV48" s="32">
        <v>0</v>
      </c>
      <c r="AW48" s="32">
        <v>0</v>
      </c>
      <c r="AX48" s="32">
        <v>0</v>
      </c>
      <c r="AY48" s="29">
        <f t="shared" si="14"/>
        <v>2</v>
      </c>
    </row>
    <row r="49" spans="1:51" ht="23.1" customHeight="1">
      <c r="A49" s="2" t="s">
        <v>90</v>
      </c>
      <c r="B49" s="2" t="s">
        <v>76</v>
      </c>
      <c r="C49" s="2" t="s">
        <v>26</v>
      </c>
      <c r="D49" s="2" t="s">
        <v>27</v>
      </c>
      <c r="E49" s="2" t="s">
        <v>28</v>
      </c>
      <c r="F49" s="2" t="s">
        <v>28</v>
      </c>
      <c r="G49" s="2" t="s">
        <v>29</v>
      </c>
      <c r="H49" s="2" t="s">
        <v>30</v>
      </c>
      <c r="I49" s="2" t="s">
        <v>31</v>
      </c>
      <c r="J49" s="31">
        <v>43374</v>
      </c>
      <c r="K49" s="2">
        <v>1</v>
      </c>
      <c r="L49" s="2">
        <v>10</v>
      </c>
      <c r="M49" s="2">
        <v>2018</v>
      </c>
      <c r="N49" s="3">
        <f t="shared" si="0"/>
        <v>43374</v>
      </c>
      <c r="O49" s="31">
        <v>43379</v>
      </c>
      <c r="P49" s="2">
        <v>6</v>
      </c>
      <c r="Q49" s="2">
        <v>10</v>
      </c>
      <c r="R49" s="2">
        <v>2018</v>
      </c>
      <c r="S49" s="3">
        <f t="shared" si="1"/>
        <v>43379</v>
      </c>
      <c r="T49" s="2">
        <v>3</v>
      </c>
      <c r="U49" s="2">
        <v>8</v>
      </c>
      <c r="V49" s="2">
        <v>5</v>
      </c>
      <c r="W49" s="2">
        <v>4</v>
      </c>
      <c r="X49" s="2">
        <v>9</v>
      </c>
      <c r="Y49" s="2">
        <f t="shared" si="2"/>
        <v>29</v>
      </c>
      <c r="Z49" s="2">
        <v>11</v>
      </c>
      <c r="AA49" s="2">
        <v>4</v>
      </c>
      <c r="AB49" s="2">
        <v>9</v>
      </c>
      <c r="AC49" s="2">
        <v>6</v>
      </c>
      <c r="AD49" s="2">
        <v>3</v>
      </c>
      <c r="AE49" s="2">
        <v>4</v>
      </c>
      <c r="AF49" s="2">
        <f t="shared" si="17"/>
        <v>26</v>
      </c>
      <c r="AG49" s="2">
        <v>7</v>
      </c>
      <c r="AH49" s="2">
        <f t="shared" si="4"/>
        <v>7</v>
      </c>
      <c r="AI49" s="2">
        <f t="shared" si="5"/>
        <v>17</v>
      </c>
      <c r="AJ49" s="2">
        <f t="shared" si="6"/>
        <v>11</v>
      </c>
      <c r="AK49" s="2">
        <f t="shared" si="7"/>
        <v>7</v>
      </c>
      <c r="AL49" s="2">
        <f t="shared" si="8"/>
        <v>13</v>
      </c>
      <c r="AM49" s="2">
        <f t="shared" si="9"/>
        <v>55</v>
      </c>
      <c r="AN49" s="2">
        <v>4</v>
      </c>
      <c r="AO49" s="2">
        <v>6</v>
      </c>
      <c r="AP49" s="2">
        <v>2</v>
      </c>
      <c r="AQ49" s="2">
        <v>1</v>
      </c>
      <c r="AR49" s="2">
        <v>5</v>
      </c>
      <c r="AS49" s="2">
        <f t="shared" si="10"/>
        <v>18</v>
      </c>
      <c r="AT49" s="32">
        <v>2</v>
      </c>
      <c r="AU49" s="32">
        <v>2</v>
      </c>
      <c r="AV49" s="32">
        <v>0</v>
      </c>
      <c r="AW49" s="32">
        <v>1</v>
      </c>
      <c r="AX49" s="32">
        <v>0</v>
      </c>
      <c r="AY49" s="29">
        <f t="shared" si="14"/>
        <v>5</v>
      </c>
    </row>
    <row r="50" spans="1:51" ht="23.1" customHeight="1">
      <c r="A50" s="2" t="s">
        <v>91</v>
      </c>
      <c r="B50" s="2" t="s">
        <v>61</v>
      </c>
      <c r="C50" s="2" t="s">
        <v>26</v>
      </c>
      <c r="D50" s="2" t="s">
        <v>27</v>
      </c>
      <c r="E50" s="2" t="s">
        <v>28</v>
      </c>
      <c r="F50" s="2" t="s">
        <v>28</v>
      </c>
      <c r="G50" s="2" t="s">
        <v>29</v>
      </c>
      <c r="H50" s="2" t="s">
        <v>30</v>
      </c>
      <c r="I50" s="2" t="s">
        <v>31</v>
      </c>
      <c r="J50" s="31">
        <v>43381</v>
      </c>
      <c r="K50" s="2">
        <v>8</v>
      </c>
      <c r="L50" s="2">
        <v>10</v>
      </c>
      <c r="M50" s="2">
        <v>2018</v>
      </c>
      <c r="N50" s="3">
        <f t="shared" si="0"/>
        <v>43381</v>
      </c>
      <c r="O50" s="31">
        <v>43386</v>
      </c>
      <c r="P50" s="2">
        <v>13</v>
      </c>
      <c r="Q50" s="2">
        <v>10</v>
      </c>
      <c r="R50" s="2">
        <v>2018</v>
      </c>
      <c r="S50" s="3">
        <f t="shared" si="1"/>
        <v>43386</v>
      </c>
      <c r="T50" s="2">
        <v>10</v>
      </c>
      <c r="U50" s="2">
        <v>1</v>
      </c>
      <c r="V50" s="2">
        <v>2</v>
      </c>
      <c r="W50" s="2">
        <v>10</v>
      </c>
      <c r="X50" s="2">
        <v>7</v>
      </c>
      <c r="Y50" s="2">
        <f t="shared" si="2"/>
        <v>30</v>
      </c>
      <c r="Z50" s="2">
        <v>13</v>
      </c>
      <c r="AA50" s="2">
        <v>6</v>
      </c>
      <c r="AB50" s="2">
        <v>16</v>
      </c>
      <c r="AC50" s="2">
        <v>1</v>
      </c>
      <c r="AD50" s="2">
        <v>4</v>
      </c>
      <c r="AE50" s="2">
        <v>6</v>
      </c>
      <c r="AF50" s="2">
        <f t="shared" ref="AF50:AF52" si="18">AE50+AD50+AC50+AB50+AA50</f>
        <v>33</v>
      </c>
      <c r="AG50" s="2">
        <v>5</v>
      </c>
      <c r="AH50" s="2">
        <f t="shared" si="4"/>
        <v>16</v>
      </c>
      <c r="AI50" s="2">
        <f t="shared" si="5"/>
        <v>17</v>
      </c>
      <c r="AJ50" s="2">
        <f t="shared" si="6"/>
        <v>3</v>
      </c>
      <c r="AK50" s="2">
        <f t="shared" si="7"/>
        <v>14</v>
      </c>
      <c r="AL50" s="2">
        <f t="shared" si="8"/>
        <v>13</v>
      </c>
      <c r="AM50" s="2">
        <f t="shared" si="9"/>
        <v>63</v>
      </c>
      <c r="AN50" s="2">
        <v>3</v>
      </c>
      <c r="AO50" s="2">
        <v>1</v>
      </c>
      <c r="AP50" s="2">
        <v>3</v>
      </c>
      <c r="AQ50" s="2">
        <v>5</v>
      </c>
      <c r="AR50" s="2">
        <v>6</v>
      </c>
      <c r="AS50" s="2">
        <f t="shared" si="10"/>
        <v>18</v>
      </c>
      <c r="AT50" s="32">
        <v>0</v>
      </c>
      <c r="AU50" s="32">
        <v>0</v>
      </c>
      <c r="AV50" s="32">
        <v>1</v>
      </c>
      <c r="AW50" s="32">
        <v>0</v>
      </c>
      <c r="AX50" s="32">
        <v>3</v>
      </c>
      <c r="AY50" s="29">
        <f t="shared" si="14"/>
        <v>4</v>
      </c>
    </row>
    <row r="51" spans="1:51" ht="23.1" customHeight="1">
      <c r="A51" s="2" t="s">
        <v>91</v>
      </c>
      <c r="B51" s="2" t="s">
        <v>76</v>
      </c>
      <c r="C51" s="2" t="s">
        <v>26</v>
      </c>
      <c r="D51" s="2" t="s">
        <v>27</v>
      </c>
      <c r="E51" s="2" t="s">
        <v>28</v>
      </c>
      <c r="F51" s="2" t="s">
        <v>28</v>
      </c>
      <c r="G51" s="2" t="s">
        <v>29</v>
      </c>
      <c r="H51" s="2" t="s">
        <v>30</v>
      </c>
      <c r="I51" s="2" t="s">
        <v>31</v>
      </c>
      <c r="J51" s="31">
        <v>43381</v>
      </c>
      <c r="K51" s="2">
        <v>8</v>
      </c>
      <c r="L51" s="2">
        <v>10</v>
      </c>
      <c r="M51" s="2">
        <v>2018</v>
      </c>
      <c r="N51" s="3">
        <f t="shared" si="0"/>
        <v>43381</v>
      </c>
      <c r="O51" s="31">
        <v>43386</v>
      </c>
      <c r="P51" s="2">
        <v>13</v>
      </c>
      <c r="Q51" s="2">
        <v>10</v>
      </c>
      <c r="R51" s="2">
        <v>2018</v>
      </c>
      <c r="S51" s="3">
        <f t="shared" si="1"/>
        <v>43386</v>
      </c>
      <c r="T51" s="2">
        <v>7</v>
      </c>
      <c r="U51" s="2">
        <v>9</v>
      </c>
      <c r="V51" s="2">
        <v>6</v>
      </c>
      <c r="W51" s="2">
        <v>8</v>
      </c>
      <c r="X51" s="2">
        <v>8</v>
      </c>
      <c r="Y51" s="2">
        <f t="shared" si="2"/>
        <v>38</v>
      </c>
      <c r="Z51" s="2">
        <v>9</v>
      </c>
      <c r="AA51" s="2">
        <v>6</v>
      </c>
      <c r="AB51" s="2">
        <v>7</v>
      </c>
      <c r="AC51" s="2">
        <v>5</v>
      </c>
      <c r="AD51" s="2">
        <v>6</v>
      </c>
      <c r="AE51" s="2">
        <v>8</v>
      </c>
      <c r="AF51" s="2">
        <f t="shared" si="18"/>
        <v>32</v>
      </c>
      <c r="AG51" s="2">
        <v>7</v>
      </c>
      <c r="AH51" s="2">
        <f t="shared" si="4"/>
        <v>13</v>
      </c>
      <c r="AI51" s="2">
        <f t="shared" si="5"/>
        <v>16</v>
      </c>
      <c r="AJ51" s="2">
        <f t="shared" si="6"/>
        <v>11</v>
      </c>
      <c r="AK51" s="2">
        <f t="shared" si="7"/>
        <v>14</v>
      </c>
      <c r="AL51" s="2">
        <f t="shared" si="8"/>
        <v>16</v>
      </c>
      <c r="AM51" s="2">
        <f t="shared" si="9"/>
        <v>70</v>
      </c>
      <c r="AN51" s="2">
        <v>5</v>
      </c>
      <c r="AO51" s="2">
        <v>2</v>
      </c>
      <c r="AP51" s="2">
        <v>2</v>
      </c>
      <c r="AQ51" s="2">
        <v>2</v>
      </c>
      <c r="AR51" s="2">
        <v>5</v>
      </c>
      <c r="AS51" s="2">
        <f t="shared" si="10"/>
        <v>16</v>
      </c>
      <c r="AT51" s="32">
        <v>1</v>
      </c>
      <c r="AU51" s="32">
        <v>0</v>
      </c>
      <c r="AV51" s="32">
        <v>2</v>
      </c>
      <c r="AW51" s="32">
        <v>1</v>
      </c>
      <c r="AX51" s="32">
        <v>2</v>
      </c>
      <c r="AY51" s="29">
        <f t="shared" si="14"/>
        <v>6</v>
      </c>
    </row>
    <row r="52" spans="1:51" ht="23.1" customHeight="1">
      <c r="A52" s="2" t="s">
        <v>92</v>
      </c>
      <c r="B52" s="2" t="s">
        <v>61</v>
      </c>
      <c r="C52" s="2" t="s">
        <v>26</v>
      </c>
      <c r="D52" s="2" t="s">
        <v>27</v>
      </c>
      <c r="E52" s="2" t="s">
        <v>28</v>
      </c>
      <c r="F52" s="2" t="s">
        <v>28</v>
      </c>
      <c r="G52" s="2" t="s">
        <v>29</v>
      </c>
      <c r="H52" s="2" t="s">
        <v>30</v>
      </c>
      <c r="I52" s="2" t="s">
        <v>31</v>
      </c>
      <c r="J52" s="31">
        <v>43388</v>
      </c>
      <c r="K52" s="2">
        <v>15</v>
      </c>
      <c r="L52" s="2">
        <v>10</v>
      </c>
      <c r="M52" s="2">
        <v>2018</v>
      </c>
      <c r="N52" s="3">
        <f t="shared" si="0"/>
        <v>43388</v>
      </c>
      <c r="O52" s="31">
        <v>43393</v>
      </c>
      <c r="P52" s="2">
        <v>20</v>
      </c>
      <c r="Q52" s="2">
        <v>10</v>
      </c>
      <c r="R52" s="2">
        <v>2018</v>
      </c>
      <c r="S52" s="3">
        <f t="shared" si="1"/>
        <v>43393</v>
      </c>
      <c r="T52" s="2">
        <v>9</v>
      </c>
      <c r="U52" s="2">
        <v>5</v>
      </c>
      <c r="V52" s="2">
        <v>2</v>
      </c>
      <c r="W52" s="2">
        <v>12</v>
      </c>
      <c r="X52" s="2">
        <v>11</v>
      </c>
      <c r="Y52" s="2">
        <f t="shared" si="2"/>
        <v>39</v>
      </c>
      <c r="Z52" s="2">
        <v>13</v>
      </c>
      <c r="AA52" s="2">
        <v>7</v>
      </c>
      <c r="AB52" s="2">
        <v>7</v>
      </c>
      <c r="AC52" s="2">
        <v>8</v>
      </c>
      <c r="AD52" s="2">
        <v>9</v>
      </c>
      <c r="AE52" s="2">
        <v>5</v>
      </c>
      <c r="AF52" s="2">
        <f t="shared" si="18"/>
        <v>36</v>
      </c>
      <c r="AG52" s="2">
        <v>7</v>
      </c>
      <c r="AH52" s="2">
        <f t="shared" si="4"/>
        <v>16</v>
      </c>
      <c r="AI52" s="2">
        <f t="shared" si="5"/>
        <v>12</v>
      </c>
      <c r="AJ52" s="2">
        <f t="shared" si="6"/>
        <v>10</v>
      </c>
      <c r="AK52" s="2">
        <f t="shared" si="7"/>
        <v>21</v>
      </c>
      <c r="AL52" s="2">
        <f t="shared" si="8"/>
        <v>16</v>
      </c>
      <c r="AM52" s="2">
        <f t="shared" si="9"/>
        <v>75</v>
      </c>
      <c r="AN52" s="2">
        <v>3</v>
      </c>
      <c r="AO52" s="2">
        <v>4</v>
      </c>
      <c r="AP52" s="2">
        <v>3</v>
      </c>
      <c r="AQ52" s="2">
        <v>4</v>
      </c>
      <c r="AR52" s="2">
        <v>6</v>
      </c>
      <c r="AS52" s="2">
        <f t="shared" si="10"/>
        <v>20</v>
      </c>
      <c r="AT52" s="32">
        <v>0</v>
      </c>
      <c r="AU52" s="32">
        <v>1</v>
      </c>
      <c r="AV52" s="32">
        <v>2</v>
      </c>
      <c r="AW52" s="32">
        <v>1</v>
      </c>
      <c r="AX52" s="32">
        <v>2</v>
      </c>
      <c r="AY52" s="32">
        <f t="shared" si="14"/>
        <v>6</v>
      </c>
    </row>
    <row r="53" spans="1:51" ht="23.1" customHeight="1">
      <c r="A53" s="2" t="s">
        <v>92</v>
      </c>
      <c r="B53" s="2" t="s">
        <v>76</v>
      </c>
      <c r="C53" s="2" t="s">
        <v>26</v>
      </c>
      <c r="D53" s="2" t="s">
        <v>27</v>
      </c>
      <c r="E53" s="2" t="s">
        <v>28</v>
      </c>
      <c r="F53" s="2" t="s">
        <v>28</v>
      </c>
      <c r="G53" s="2" t="s">
        <v>29</v>
      </c>
      <c r="H53" s="2" t="s">
        <v>30</v>
      </c>
      <c r="I53" s="2" t="s">
        <v>31</v>
      </c>
      <c r="J53" s="31">
        <v>43388</v>
      </c>
      <c r="K53" s="2">
        <v>15</v>
      </c>
      <c r="L53" s="2">
        <v>10</v>
      </c>
      <c r="M53" s="2">
        <v>2018</v>
      </c>
      <c r="N53" s="3">
        <f t="shared" si="0"/>
        <v>43388</v>
      </c>
      <c r="O53" s="31">
        <v>43393</v>
      </c>
      <c r="P53" s="2">
        <v>20</v>
      </c>
      <c r="Q53" s="2">
        <v>10</v>
      </c>
      <c r="R53" s="2">
        <v>2018</v>
      </c>
      <c r="S53" s="3">
        <f t="shared" si="1"/>
        <v>43393</v>
      </c>
      <c r="T53" s="2">
        <v>5</v>
      </c>
      <c r="U53" s="2">
        <v>6</v>
      </c>
      <c r="V53" s="2">
        <v>8</v>
      </c>
      <c r="W53" s="2">
        <v>7</v>
      </c>
      <c r="X53" s="2">
        <v>7</v>
      </c>
      <c r="Y53" s="2">
        <f t="shared" si="2"/>
        <v>33</v>
      </c>
      <c r="Z53" s="2">
        <v>12</v>
      </c>
      <c r="AA53" s="2">
        <v>5</v>
      </c>
      <c r="AB53" s="2">
        <v>8</v>
      </c>
      <c r="AC53" s="2">
        <v>7</v>
      </c>
      <c r="AD53" s="2">
        <v>7</v>
      </c>
      <c r="AE53" s="2">
        <v>5</v>
      </c>
      <c r="AF53" s="2">
        <f>AE53+AD53+AC53+AB53+AA53</f>
        <v>32</v>
      </c>
      <c r="AG53" s="2">
        <v>5</v>
      </c>
      <c r="AH53" s="2">
        <f t="shared" si="4"/>
        <v>10</v>
      </c>
      <c r="AI53" s="2">
        <f t="shared" si="5"/>
        <v>14</v>
      </c>
      <c r="AJ53" s="2">
        <f t="shared" si="6"/>
        <v>15</v>
      </c>
      <c r="AK53" s="2">
        <f t="shared" si="7"/>
        <v>14</v>
      </c>
      <c r="AL53" s="2">
        <f t="shared" si="8"/>
        <v>12</v>
      </c>
      <c r="AM53" s="2">
        <f t="shared" si="9"/>
        <v>65</v>
      </c>
      <c r="AN53" s="2">
        <v>1</v>
      </c>
      <c r="AO53" s="2">
        <v>4</v>
      </c>
      <c r="AP53" s="2">
        <v>2</v>
      </c>
      <c r="AQ53" s="2">
        <v>5</v>
      </c>
      <c r="AR53" s="2">
        <v>5</v>
      </c>
      <c r="AS53" s="2">
        <f t="shared" si="10"/>
        <v>17</v>
      </c>
      <c r="AT53" s="32">
        <v>2</v>
      </c>
      <c r="AU53" s="32">
        <v>1</v>
      </c>
      <c r="AV53" s="32">
        <v>1</v>
      </c>
      <c r="AW53" s="32">
        <v>1</v>
      </c>
      <c r="AX53" s="32">
        <v>2</v>
      </c>
      <c r="AY53" s="32">
        <f t="shared" si="14"/>
        <v>7</v>
      </c>
    </row>
    <row r="54" spans="1:51" ht="23.1" customHeight="1">
      <c r="A54" s="2" t="s">
        <v>93</v>
      </c>
      <c r="B54" s="2" t="s">
        <v>61</v>
      </c>
      <c r="C54" s="2" t="s">
        <v>26</v>
      </c>
      <c r="D54" s="2" t="s">
        <v>27</v>
      </c>
      <c r="E54" s="2" t="s">
        <v>28</v>
      </c>
      <c r="F54" s="2" t="s">
        <v>28</v>
      </c>
      <c r="G54" s="2" t="s">
        <v>29</v>
      </c>
      <c r="H54" s="2" t="s">
        <v>30</v>
      </c>
      <c r="I54" s="2" t="s">
        <v>31</v>
      </c>
      <c r="J54" s="31">
        <v>43395</v>
      </c>
      <c r="K54" s="2">
        <v>22</v>
      </c>
      <c r="L54" s="2">
        <v>10</v>
      </c>
      <c r="M54" s="2">
        <v>2018</v>
      </c>
      <c r="N54" s="3">
        <f t="shared" si="0"/>
        <v>43395</v>
      </c>
      <c r="O54" s="31">
        <v>43400</v>
      </c>
      <c r="P54" s="2">
        <v>27</v>
      </c>
      <c r="Q54" s="2">
        <v>10</v>
      </c>
      <c r="R54" s="2">
        <v>2018</v>
      </c>
      <c r="S54" s="3">
        <f t="shared" si="1"/>
        <v>43400</v>
      </c>
      <c r="T54" s="2">
        <v>12</v>
      </c>
      <c r="U54" s="2">
        <v>9</v>
      </c>
      <c r="V54" s="2">
        <v>7</v>
      </c>
      <c r="W54" s="2">
        <v>12</v>
      </c>
      <c r="X54" s="2">
        <v>7</v>
      </c>
      <c r="Y54" s="2">
        <f t="shared" si="2"/>
        <v>47</v>
      </c>
      <c r="Z54" s="2">
        <v>15</v>
      </c>
      <c r="AA54" s="2">
        <v>7</v>
      </c>
      <c r="AB54" s="2">
        <v>5</v>
      </c>
      <c r="AC54" s="2">
        <v>3</v>
      </c>
      <c r="AD54" s="2">
        <v>3</v>
      </c>
      <c r="AE54" s="2">
        <v>2</v>
      </c>
      <c r="AF54" s="2">
        <f t="shared" ref="AF54:AF80" si="19">AE54+AD54+AC54+AB54+AA54</f>
        <v>20</v>
      </c>
      <c r="AG54" s="2">
        <v>10</v>
      </c>
      <c r="AH54" s="2">
        <f t="shared" si="4"/>
        <v>19</v>
      </c>
      <c r="AI54" s="2">
        <f t="shared" si="5"/>
        <v>14</v>
      </c>
      <c r="AJ54" s="2">
        <f t="shared" si="6"/>
        <v>10</v>
      </c>
      <c r="AK54" s="2">
        <f t="shared" si="7"/>
        <v>15</v>
      </c>
      <c r="AL54" s="2">
        <f t="shared" si="8"/>
        <v>9</v>
      </c>
      <c r="AM54" s="2">
        <f t="shared" si="9"/>
        <v>67</v>
      </c>
      <c r="AN54" s="2">
        <v>5</v>
      </c>
      <c r="AO54" s="2">
        <v>5</v>
      </c>
      <c r="AP54" s="2">
        <v>6</v>
      </c>
      <c r="AQ54" s="2">
        <v>4</v>
      </c>
      <c r="AR54" s="2">
        <v>5</v>
      </c>
      <c r="AS54" s="2">
        <f t="shared" si="10"/>
        <v>25</v>
      </c>
      <c r="AT54" s="32">
        <v>4</v>
      </c>
      <c r="AU54" s="32">
        <v>3</v>
      </c>
      <c r="AV54" s="32">
        <v>3</v>
      </c>
      <c r="AW54" s="32">
        <v>5</v>
      </c>
      <c r="AX54" s="32">
        <v>1</v>
      </c>
      <c r="AY54" s="32">
        <f t="shared" si="14"/>
        <v>16</v>
      </c>
    </row>
    <row r="55" spans="1:51" ht="23.1" customHeight="1">
      <c r="A55" s="2" t="s">
        <v>93</v>
      </c>
      <c r="B55" s="2" t="s">
        <v>76</v>
      </c>
      <c r="C55" s="2" t="s">
        <v>26</v>
      </c>
      <c r="D55" s="2" t="s">
        <v>27</v>
      </c>
      <c r="E55" s="2" t="s">
        <v>28</v>
      </c>
      <c r="F55" s="2" t="s">
        <v>28</v>
      </c>
      <c r="G55" s="2" t="s">
        <v>29</v>
      </c>
      <c r="H55" s="2" t="s">
        <v>30</v>
      </c>
      <c r="I55" s="2" t="s">
        <v>31</v>
      </c>
      <c r="J55" s="31">
        <v>43395</v>
      </c>
      <c r="K55" s="2">
        <v>22</v>
      </c>
      <c r="L55" s="2">
        <v>10</v>
      </c>
      <c r="M55" s="2">
        <v>2018</v>
      </c>
      <c r="N55" s="3">
        <f t="shared" si="0"/>
        <v>43395</v>
      </c>
      <c r="O55" s="31">
        <v>43400</v>
      </c>
      <c r="P55" s="2">
        <v>27</v>
      </c>
      <c r="Q55" s="2">
        <v>10</v>
      </c>
      <c r="R55" s="2">
        <v>2018</v>
      </c>
      <c r="S55" s="3">
        <f t="shared" si="1"/>
        <v>43400</v>
      </c>
      <c r="T55" s="2">
        <v>4</v>
      </c>
      <c r="U55" s="2">
        <v>3</v>
      </c>
      <c r="V55" s="2">
        <v>7</v>
      </c>
      <c r="W55" s="2">
        <v>5</v>
      </c>
      <c r="X55" s="2">
        <v>4</v>
      </c>
      <c r="Y55" s="2">
        <f t="shared" si="2"/>
        <v>23</v>
      </c>
      <c r="Z55" s="2">
        <v>8</v>
      </c>
      <c r="AA55" s="2">
        <v>5</v>
      </c>
      <c r="AB55" s="2">
        <v>7</v>
      </c>
      <c r="AC55" s="2">
        <v>3</v>
      </c>
      <c r="AD55" s="2">
        <v>5</v>
      </c>
      <c r="AE55" s="2">
        <v>8</v>
      </c>
      <c r="AF55" s="2">
        <f t="shared" si="19"/>
        <v>28</v>
      </c>
      <c r="AG55" s="2">
        <v>5</v>
      </c>
      <c r="AH55" s="2">
        <f t="shared" si="4"/>
        <v>9</v>
      </c>
      <c r="AI55" s="2">
        <f t="shared" si="5"/>
        <v>10</v>
      </c>
      <c r="AJ55" s="2">
        <f t="shared" si="6"/>
        <v>10</v>
      </c>
      <c r="AK55" s="2">
        <f t="shared" si="7"/>
        <v>10</v>
      </c>
      <c r="AL55" s="2">
        <f t="shared" si="8"/>
        <v>12</v>
      </c>
      <c r="AM55" s="2">
        <f t="shared" si="9"/>
        <v>51</v>
      </c>
      <c r="AN55" s="2">
        <v>3</v>
      </c>
      <c r="AO55" s="2">
        <v>3</v>
      </c>
      <c r="AP55" s="2">
        <v>2</v>
      </c>
      <c r="AQ55" s="2">
        <v>2</v>
      </c>
      <c r="AR55" s="2">
        <v>3</v>
      </c>
      <c r="AS55" s="2">
        <f t="shared" si="10"/>
        <v>13</v>
      </c>
      <c r="AT55" s="32">
        <v>0</v>
      </c>
      <c r="AU55" s="29">
        <v>2</v>
      </c>
      <c r="AV55" s="32">
        <v>1</v>
      </c>
      <c r="AW55" s="32">
        <v>0</v>
      </c>
      <c r="AX55" s="32">
        <v>2</v>
      </c>
      <c r="AY55" s="32">
        <f t="shared" si="14"/>
        <v>5</v>
      </c>
    </row>
    <row r="56" spans="1:51" ht="23.1" customHeight="1">
      <c r="A56" s="2" t="s">
        <v>94</v>
      </c>
      <c r="B56" s="2" t="s">
        <v>61</v>
      </c>
      <c r="C56" s="2" t="s">
        <v>26</v>
      </c>
      <c r="D56" s="2" t="s">
        <v>27</v>
      </c>
      <c r="E56" s="2" t="s">
        <v>28</v>
      </c>
      <c r="F56" s="2" t="s">
        <v>28</v>
      </c>
      <c r="G56" s="2" t="s">
        <v>95</v>
      </c>
      <c r="H56" s="2" t="s">
        <v>96</v>
      </c>
      <c r="I56" s="2" t="s">
        <v>97</v>
      </c>
      <c r="J56" s="31">
        <v>43417</v>
      </c>
      <c r="K56" s="2">
        <v>13</v>
      </c>
      <c r="L56" s="2">
        <v>11</v>
      </c>
      <c r="M56" s="2">
        <v>2018</v>
      </c>
      <c r="N56" s="3">
        <f t="shared" si="0"/>
        <v>43417</v>
      </c>
      <c r="O56" s="31">
        <v>43421</v>
      </c>
      <c r="P56" s="2">
        <v>17</v>
      </c>
      <c r="Q56" s="2">
        <v>11</v>
      </c>
      <c r="R56" s="2">
        <v>2018</v>
      </c>
      <c r="S56" s="3">
        <f t="shared" si="1"/>
        <v>43421</v>
      </c>
      <c r="T56" s="2">
        <v>2</v>
      </c>
      <c r="U56" s="2">
        <v>3</v>
      </c>
      <c r="V56" s="2">
        <v>10</v>
      </c>
      <c r="W56" s="2">
        <v>9</v>
      </c>
      <c r="X56" s="2">
        <v>13</v>
      </c>
      <c r="Y56" s="2">
        <f t="shared" si="2"/>
        <v>37</v>
      </c>
      <c r="Z56" s="2">
        <v>30</v>
      </c>
      <c r="AA56" s="2">
        <v>7</v>
      </c>
      <c r="AB56" s="2">
        <v>4</v>
      </c>
      <c r="AC56" s="2">
        <v>8</v>
      </c>
      <c r="AD56" s="2">
        <v>7</v>
      </c>
      <c r="AE56" s="2">
        <v>17</v>
      </c>
      <c r="AF56" s="2">
        <f t="shared" si="19"/>
        <v>43</v>
      </c>
      <c r="AG56" s="2">
        <v>39</v>
      </c>
      <c r="AH56" s="2">
        <f t="shared" si="4"/>
        <v>9</v>
      </c>
      <c r="AI56" s="2">
        <f t="shared" si="5"/>
        <v>7</v>
      </c>
      <c r="AJ56" s="2">
        <f t="shared" si="6"/>
        <v>18</v>
      </c>
      <c r="AK56" s="2">
        <f t="shared" si="7"/>
        <v>16</v>
      </c>
      <c r="AL56" s="2">
        <f t="shared" si="8"/>
        <v>30</v>
      </c>
      <c r="AM56" s="2">
        <f t="shared" si="9"/>
        <v>80</v>
      </c>
      <c r="AN56" s="2">
        <v>9</v>
      </c>
      <c r="AO56" s="2">
        <v>3</v>
      </c>
      <c r="AP56" s="2">
        <v>17</v>
      </c>
      <c r="AQ56" s="2">
        <v>10</v>
      </c>
      <c r="AR56" s="2">
        <v>30</v>
      </c>
      <c r="AS56" s="2">
        <f t="shared" si="10"/>
        <v>69</v>
      </c>
      <c r="AT56" s="32">
        <v>0</v>
      </c>
      <c r="AU56" s="32">
        <v>1</v>
      </c>
      <c r="AV56" s="32">
        <v>2</v>
      </c>
      <c r="AW56" s="32">
        <v>3</v>
      </c>
      <c r="AX56" s="32">
        <v>7</v>
      </c>
      <c r="AY56" s="32">
        <f t="shared" si="14"/>
        <v>13</v>
      </c>
    </row>
    <row r="57" spans="1:51" ht="23.1" customHeight="1">
      <c r="A57" s="2" t="s">
        <v>94</v>
      </c>
      <c r="B57" s="2" t="s">
        <v>76</v>
      </c>
      <c r="C57" s="2" t="s">
        <v>26</v>
      </c>
      <c r="D57" s="2" t="s">
        <v>27</v>
      </c>
      <c r="E57" s="2" t="s">
        <v>28</v>
      </c>
      <c r="F57" s="2" t="s">
        <v>28</v>
      </c>
      <c r="G57" s="2" t="s">
        <v>95</v>
      </c>
      <c r="H57" s="2" t="s">
        <v>96</v>
      </c>
      <c r="I57" s="2" t="s">
        <v>97</v>
      </c>
      <c r="J57" s="31">
        <v>43417</v>
      </c>
      <c r="K57" s="2">
        <v>13</v>
      </c>
      <c r="L57" s="2">
        <v>11</v>
      </c>
      <c r="M57" s="2">
        <v>2018</v>
      </c>
      <c r="N57" s="3">
        <f t="shared" si="0"/>
        <v>43417</v>
      </c>
      <c r="O57" s="31">
        <v>43421</v>
      </c>
      <c r="P57" s="2">
        <v>17</v>
      </c>
      <c r="Q57" s="2">
        <v>11</v>
      </c>
      <c r="R57" s="2">
        <v>2018</v>
      </c>
      <c r="S57" s="3">
        <f t="shared" si="1"/>
        <v>43421</v>
      </c>
      <c r="T57" s="2">
        <v>18</v>
      </c>
      <c r="U57" s="2">
        <v>17</v>
      </c>
      <c r="V57" s="2">
        <v>19</v>
      </c>
      <c r="W57" s="2">
        <v>11</v>
      </c>
      <c r="X57" s="2">
        <v>29</v>
      </c>
      <c r="Y57" s="2">
        <f t="shared" si="2"/>
        <v>94</v>
      </c>
      <c r="Z57" s="2">
        <v>64</v>
      </c>
      <c r="AA57" s="2">
        <v>15</v>
      </c>
      <c r="AB57" s="2">
        <v>19</v>
      </c>
      <c r="AC57" s="2">
        <v>16</v>
      </c>
      <c r="AD57" s="2">
        <v>20</v>
      </c>
      <c r="AE57" s="2">
        <v>27</v>
      </c>
      <c r="AF57" s="2">
        <f t="shared" si="19"/>
        <v>97</v>
      </c>
      <c r="AG57" s="2">
        <v>43</v>
      </c>
      <c r="AH57" s="2">
        <f t="shared" si="4"/>
        <v>33</v>
      </c>
      <c r="AI57" s="2">
        <f t="shared" si="5"/>
        <v>36</v>
      </c>
      <c r="AJ57" s="2">
        <f t="shared" si="6"/>
        <v>35</v>
      </c>
      <c r="AK57" s="2">
        <f t="shared" si="7"/>
        <v>31</v>
      </c>
      <c r="AL57" s="2">
        <f t="shared" si="8"/>
        <v>56</v>
      </c>
      <c r="AM57" s="2">
        <f t="shared" si="9"/>
        <v>191</v>
      </c>
      <c r="AN57" s="2">
        <v>9</v>
      </c>
      <c r="AO57" s="2">
        <v>12</v>
      </c>
      <c r="AP57" s="2">
        <v>25</v>
      </c>
      <c r="AQ57" s="2">
        <v>17</v>
      </c>
      <c r="AR57" s="2">
        <v>44</v>
      </c>
      <c r="AS57" s="2">
        <f t="shared" si="10"/>
        <v>107</v>
      </c>
      <c r="AT57" s="32">
        <v>7</v>
      </c>
      <c r="AU57" s="32">
        <v>5</v>
      </c>
      <c r="AV57" s="32">
        <v>6</v>
      </c>
      <c r="AW57" s="32">
        <v>9</v>
      </c>
      <c r="AX57" s="32">
        <v>13</v>
      </c>
      <c r="AY57" s="32">
        <f t="shared" si="14"/>
        <v>40</v>
      </c>
    </row>
    <row r="58" spans="1:51" ht="23.1" customHeight="1">
      <c r="A58" s="2" t="s">
        <v>94</v>
      </c>
      <c r="B58" s="2" t="s">
        <v>98</v>
      </c>
      <c r="C58" s="2" t="s">
        <v>26</v>
      </c>
      <c r="D58" s="2" t="s">
        <v>27</v>
      </c>
      <c r="E58" s="2" t="s">
        <v>28</v>
      </c>
      <c r="F58" s="2" t="s">
        <v>28</v>
      </c>
      <c r="G58" s="2" t="s">
        <v>95</v>
      </c>
      <c r="H58" s="2" t="s">
        <v>96</v>
      </c>
      <c r="I58" s="2" t="s">
        <v>97</v>
      </c>
      <c r="J58" s="31">
        <v>43417</v>
      </c>
      <c r="K58" s="2">
        <v>13</v>
      </c>
      <c r="L58" s="2">
        <v>11</v>
      </c>
      <c r="M58" s="2">
        <v>2018</v>
      </c>
      <c r="N58" s="3">
        <f t="shared" ref="N58:N63" si="20">DATE(M58,L58,K58)</f>
        <v>43417</v>
      </c>
      <c r="O58" s="31">
        <v>43421</v>
      </c>
      <c r="P58" s="2">
        <v>17</v>
      </c>
      <c r="Q58" s="2">
        <v>11</v>
      </c>
      <c r="R58" s="2">
        <v>2018</v>
      </c>
      <c r="S58" s="3">
        <f t="shared" ref="S58:S63" si="21">DATE(R58,Q58,P58)</f>
        <v>43421</v>
      </c>
      <c r="T58" s="2">
        <v>5</v>
      </c>
      <c r="U58" s="2">
        <v>3</v>
      </c>
      <c r="V58" s="2">
        <v>3</v>
      </c>
      <c r="W58" s="2">
        <v>4</v>
      </c>
      <c r="X58" s="2">
        <v>2</v>
      </c>
      <c r="Y58" s="2">
        <f t="shared" si="2"/>
        <v>17</v>
      </c>
      <c r="Z58" s="2">
        <v>6</v>
      </c>
      <c r="AA58" s="2">
        <v>9</v>
      </c>
      <c r="AB58" s="2">
        <v>5</v>
      </c>
      <c r="AC58" s="2">
        <v>4</v>
      </c>
      <c r="AD58" s="2">
        <v>3</v>
      </c>
      <c r="AE58" s="2">
        <v>10</v>
      </c>
      <c r="AF58" s="2">
        <f t="shared" si="19"/>
        <v>31</v>
      </c>
      <c r="AG58" s="2">
        <v>11</v>
      </c>
      <c r="AH58" s="2">
        <f t="shared" si="4"/>
        <v>14</v>
      </c>
      <c r="AI58" s="2">
        <f t="shared" si="5"/>
        <v>8</v>
      </c>
      <c r="AJ58" s="2">
        <f t="shared" si="6"/>
        <v>7</v>
      </c>
      <c r="AK58" s="2">
        <f t="shared" si="6"/>
        <v>7</v>
      </c>
      <c r="AL58" s="2">
        <f t="shared" si="8"/>
        <v>12</v>
      </c>
      <c r="AM58" s="2">
        <f t="shared" si="9"/>
        <v>48</v>
      </c>
      <c r="AN58" s="2">
        <v>4</v>
      </c>
      <c r="AO58" s="2">
        <v>1</v>
      </c>
      <c r="AP58" s="2">
        <v>3</v>
      </c>
      <c r="AQ58" s="2">
        <v>3</v>
      </c>
      <c r="AR58" s="2">
        <v>6</v>
      </c>
      <c r="AS58" s="2">
        <f t="shared" si="10"/>
        <v>17</v>
      </c>
      <c r="AT58" s="32">
        <v>2</v>
      </c>
      <c r="AU58" s="32">
        <v>0</v>
      </c>
      <c r="AV58" s="32">
        <v>1</v>
      </c>
      <c r="AW58" s="32">
        <v>1</v>
      </c>
      <c r="AX58" s="32">
        <v>2</v>
      </c>
      <c r="AY58" s="32">
        <f t="shared" si="14"/>
        <v>6</v>
      </c>
    </row>
    <row r="59" spans="1:51" ht="23.1" customHeight="1">
      <c r="A59" s="2" t="s">
        <v>94</v>
      </c>
      <c r="B59" s="2" t="s">
        <v>99</v>
      </c>
      <c r="C59" s="2" t="s">
        <v>26</v>
      </c>
      <c r="D59" s="2" t="s">
        <v>27</v>
      </c>
      <c r="E59" s="2" t="s">
        <v>28</v>
      </c>
      <c r="F59" s="2" t="s">
        <v>28</v>
      </c>
      <c r="G59" s="2" t="s">
        <v>95</v>
      </c>
      <c r="H59" s="2" t="s">
        <v>96</v>
      </c>
      <c r="I59" s="2" t="s">
        <v>97</v>
      </c>
      <c r="J59" s="31">
        <v>43417</v>
      </c>
      <c r="K59" s="2">
        <v>13</v>
      </c>
      <c r="L59" s="2">
        <v>11</v>
      </c>
      <c r="M59" s="2">
        <v>2018</v>
      </c>
      <c r="N59" s="3">
        <f t="shared" si="20"/>
        <v>43417</v>
      </c>
      <c r="O59" s="31">
        <v>43421</v>
      </c>
      <c r="P59" s="2">
        <v>17</v>
      </c>
      <c r="Q59" s="2">
        <v>11</v>
      </c>
      <c r="R59" s="2">
        <v>2018</v>
      </c>
      <c r="S59" s="3">
        <f t="shared" si="21"/>
        <v>43421</v>
      </c>
      <c r="T59" s="2">
        <v>8</v>
      </c>
      <c r="U59" s="2">
        <v>2</v>
      </c>
      <c r="V59" s="2">
        <v>4</v>
      </c>
      <c r="W59" s="2">
        <v>3</v>
      </c>
      <c r="X59" s="2">
        <v>6</v>
      </c>
      <c r="Y59" s="2">
        <f t="shared" si="2"/>
        <v>23</v>
      </c>
      <c r="Z59" s="2">
        <v>5</v>
      </c>
      <c r="AA59" s="2">
        <v>7</v>
      </c>
      <c r="AB59" s="2">
        <v>3</v>
      </c>
      <c r="AC59" s="2">
        <v>7</v>
      </c>
      <c r="AD59" s="2">
        <v>5</v>
      </c>
      <c r="AE59" s="2">
        <v>7</v>
      </c>
      <c r="AF59" s="2">
        <f t="shared" si="19"/>
        <v>29</v>
      </c>
      <c r="AG59" s="2">
        <v>8</v>
      </c>
      <c r="AH59" s="2">
        <f t="shared" si="4"/>
        <v>15</v>
      </c>
      <c r="AI59" s="2">
        <f t="shared" si="5"/>
        <v>5</v>
      </c>
      <c r="AJ59" s="2">
        <f t="shared" ref="AJ59:AJ80" si="22">V59+AC59</f>
        <v>11</v>
      </c>
      <c r="AK59" s="2">
        <f t="shared" ref="AK59:AK80" si="23">W59+AD59</f>
        <v>8</v>
      </c>
      <c r="AL59" s="2">
        <f t="shared" si="8"/>
        <v>13</v>
      </c>
      <c r="AM59" s="2">
        <f t="shared" ref="AM59:AM80" si="24">SUM(AH59:AL59)</f>
        <v>52</v>
      </c>
      <c r="AN59" s="2">
        <v>3</v>
      </c>
      <c r="AO59" s="2">
        <v>2</v>
      </c>
      <c r="AP59" s="2">
        <v>3</v>
      </c>
      <c r="AQ59" s="2">
        <v>2</v>
      </c>
      <c r="AR59" s="2">
        <v>3</v>
      </c>
      <c r="AS59" s="2">
        <f t="shared" si="10"/>
        <v>13</v>
      </c>
      <c r="AT59" s="32">
        <v>1</v>
      </c>
      <c r="AU59" s="32">
        <v>0</v>
      </c>
      <c r="AV59" s="32">
        <v>0</v>
      </c>
      <c r="AW59" s="32">
        <v>0</v>
      </c>
      <c r="AX59" s="32">
        <v>1</v>
      </c>
      <c r="AY59" s="32">
        <f t="shared" si="14"/>
        <v>2</v>
      </c>
    </row>
    <row r="60" spans="1:51" ht="23.1" customHeight="1">
      <c r="A60" s="2" t="s">
        <v>100</v>
      </c>
      <c r="B60" s="2" t="s">
        <v>101</v>
      </c>
      <c r="C60" s="2" t="s">
        <v>26</v>
      </c>
      <c r="D60" s="2" t="s">
        <v>27</v>
      </c>
      <c r="E60" s="2" t="s">
        <v>102</v>
      </c>
      <c r="F60" s="2" t="s">
        <v>103</v>
      </c>
      <c r="G60" s="2" t="s">
        <v>104</v>
      </c>
      <c r="H60" s="2" t="s">
        <v>105</v>
      </c>
      <c r="I60" s="2" t="s">
        <v>97</v>
      </c>
      <c r="J60" s="31">
        <v>43452</v>
      </c>
      <c r="K60" s="2">
        <v>18</v>
      </c>
      <c r="L60" s="2">
        <v>12</v>
      </c>
      <c r="M60" s="2">
        <v>2018</v>
      </c>
      <c r="N60" s="3">
        <f t="shared" si="20"/>
        <v>43452</v>
      </c>
      <c r="O60" s="31">
        <v>43456</v>
      </c>
      <c r="P60" s="2">
        <v>22</v>
      </c>
      <c r="Q60" s="2">
        <v>12</v>
      </c>
      <c r="R60" s="2">
        <v>2018</v>
      </c>
      <c r="S60" s="3">
        <f t="shared" si="21"/>
        <v>43456</v>
      </c>
      <c r="T60" s="2">
        <v>10</v>
      </c>
      <c r="U60" s="2">
        <v>9</v>
      </c>
      <c r="V60" s="2">
        <v>7</v>
      </c>
      <c r="W60" s="2">
        <v>7</v>
      </c>
      <c r="X60" s="2">
        <v>12</v>
      </c>
      <c r="Y60" s="2">
        <f t="shared" si="2"/>
        <v>45</v>
      </c>
      <c r="Z60" s="2">
        <v>25</v>
      </c>
      <c r="AA60" s="2">
        <v>18</v>
      </c>
      <c r="AB60" s="2">
        <v>18</v>
      </c>
      <c r="AC60" s="2">
        <v>5</v>
      </c>
      <c r="AD60" s="2">
        <v>11</v>
      </c>
      <c r="AE60" s="2">
        <v>22</v>
      </c>
      <c r="AF60" s="2">
        <f t="shared" si="19"/>
        <v>74</v>
      </c>
      <c r="AG60" s="2">
        <v>25</v>
      </c>
      <c r="AH60" s="2">
        <f t="shared" si="4"/>
        <v>28</v>
      </c>
      <c r="AI60" s="2">
        <f t="shared" si="5"/>
        <v>27</v>
      </c>
      <c r="AJ60" s="2">
        <f t="shared" si="22"/>
        <v>12</v>
      </c>
      <c r="AK60" s="2">
        <f t="shared" si="23"/>
        <v>18</v>
      </c>
      <c r="AL60" s="2">
        <f t="shared" si="8"/>
        <v>34</v>
      </c>
      <c r="AM60" s="2">
        <f t="shared" si="24"/>
        <v>119</v>
      </c>
      <c r="AN60" s="2">
        <v>15</v>
      </c>
      <c r="AO60" s="2">
        <v>10</v>
      </c>
      <c r="AP60" s="2">
        <v>2</v>
      </c>
      <c r="AQ60" s="2">
        <v>5</v>
      </c>
      <c r="AR60" s="2">
        <v>18</v>
      </c>
      <c r="AS60" s="2">
        <f t="shared" si="10"/>
        <v>50</v>
      </c>
      <c r="AY60" s="32">
        <f t="shared" si="14"/>
        <v>0</v>
      </c>
    </row>
    <row r="61" spans="1:51" ht="23.1" customHeight="1">
      <c r="A61" s="2" t="s">
        <v>100</v>
      </c>
      <c r="B61" s="2" t="s">
        <v>106</v>
      </c>
      <c r="C61" s="2" t="s">
        <v>26</v>
      </c>
      <c r="D61" s="2" t="s">
        <v>27</v>
      </c>
      <c r="E61" s="2" t="s">
        <v>102</v>
      </c>
      <c r="F61" s="2" t="s">
        <v>103</v>
      </c>
      <c r="G61" s="2" t="s">
        <v>104</v>
      </c>
      <c r="H61" s="2" t="s">
        <v>105</v>
      </c>
      <c r="I61" s="2" t="s">
        <v>97</v>
      </c>
      <c r="J61" s="31">
        <v>43452</v>
      </c>
      <c r="K61" s="2">
        <v>18</v>
      </c>
      <c r="L61" s="2">
        <v>12</v>
      </c>
      <c r="M61" s="2">
        <v>2018</v>
      </c>
      <c r="N61" s="3">
        <f t="shared" si="20"/>
        <v>43452</v>
      </c>
      <c r="O61" s="31">
        <v>43456</v>
      </c>
      <c r="P61" s="2">
        <v>22</v>
      </c>
      <c r="Q61" s="2">
        <v>12</v>
      </c>
      <c r="R61" s="2">
        <v>2018</v>
      </c>
      <c r="S61" s="3">
        <f t="shared" si="21"/>
        <v>43456</v>
      </c>
      <c r="T61" s="2">
        <v>13</v>
      </c>
      <c r="U61" s="2">
        <v>8</v>
      </c>
      <c r="V61" s="2">
        <v>8</v>
      </c>
      <c r="W61" s="2">
        <v>11</v>
      </c>
      <c r="X61" s="2">
        <v>15</v>
      </c>
      <c r="Y61" s="2">
        <f t="shared" si="2"/>
        <v>55</v>
      </c>
      <c r="Z61" s="2">
        <v>26</v>
      </c>
      <c r="AA61" s="2">
        <v>11</v>
      </c>
      <c r="AB61" s="2">
        <v>13</v>
      </c>
      <c r="AC61" s="2">
        <v>8</v>
      </c>
      <c r="AD61" s="2">
        <v>7</v>
      </c>
      <c r="AE61" s="2">
        <v>15</v>
      </c>
      <c r="AF61" s="2">
        <f t="shared" si="19"/>
        <v>54</v>
      </c>
      <c r="AG61" s="2">
        <v>24</v>
      </c>
      <c r="AH61" s="2">
        <f t="shared" si="4"/>
        <v>24</v>
      </c>
      <c r="AI61" s="2">
        <f t="shared" si="5"/>
        <v>21</v>
      </c>
      <c r="AJ61" s="2">
        <f t="shared" si="22"/>
        <v>16</v>
      </c>
      <c r="AK61" s="2">
        <f t="shared" si="23"/>
        <v>18</v>
      </c>
      <c r="AL61" s="2">
        <f t="shared" si="8"/>
        <v>30</v>
      </c>
      <c r="AM61" s="2">
        <f t="shared" si="24"/>
        <v>109</v>
      </c>
      <c r="AN61" s="2">
        <v>17</v>
      </c>
      <c r="AO61" s="2">
        <v>10</v>
      </c>
      <c r="AP61" s="2">
        <v>3</v>
      </c>
      <c r="AQ61" s="2">
        <v>7</v>
      </c>
      <c r="AR61" s="2">
        <v>13</v>
      </c>
      <c r="AS61" s="2">
        <f t="shared" si="10"/>
        <v>50</v>
      </c>
      <c r="AY61" s="32">
        <f t="shared" si="14"/>
        <v>0</v>
      </c>
    </row>
    <row r="62" spans="1:51" ht="23.1" customHeight="1">
      <c r="A62" s="2" t="s">
        <v>100</v>
      </c>
      <c r="B62" s="2" t="s">
        <v>107</v>
      </c>
      <c r="C62" s="2" t="s">
        <v>26</v>
      </c>
      <c r="D62" s="2" t="s">
        <v>27</v>
      </c>
      <c r="E62" s="2" t="s">
        <v>102</v>
      </c>
      <c r="F62" s="2" t="s">
        <v>103</v>
      </c>
      <c r="G62" s="2" t="s">
        <v>104</v>
      </c>
      <c r="H62" s="2" t="s">
        <v>105</v>
      </c>
      <c r="I62" s="2" t="s">
        <v>97</v>
      </c>
      <c r="J62" s="31">
        <v>43452</v>
      </c>
      <c r="K62" s="2">
        <v>18</v>
      </c>
      <c r="L62" s="2">
        <v>12</v>
      </c>
      <c r="M62" s="2">
        <v>2018</v>
      </c>
      <c r="N62" s="3">
        <f t="shared" si="20"/>
        <v>43452</v>
      </c>
      <c r="O62" s="31">
        <v>43456</v>
      </c>
      <c r="P62" s="2">
        <v>22</v>
      </c>
      <c r="Q62" s="2">
        <v>12</v>
      </c>
      <c r="R62" s="2">
        <v>2018</v>
      </c>
      <c r="S62" s="3">
        <f t="shared" si="21"/>
        <v>43456</v>
      </c>
      <c r="T62" s="2">
        <v>12</v>
      </c>
      <c r="U62" s="2">
        <v>7</v>
      </c>
      <c r="V62" s="2">
        <v>8</v>
      </c>
      <c r="W62" s="2">
        <v>13</v>
      </c>
      <c r="X62" s="2">
        <v>13</v>
      </c>
      <c r="Y62" s="2">
        <f t="shared" si="2"/>
        <v>53</v>
      </c>
      <c r="Z62" s="2">
        <v>31</v>
      </c>
      <c r="AA62" s="2">
        <v>18</v>
      </c>
      <c r="AB62" s="2">
        <v>24</v>
      </c>
      <c r="AC62" s="2">
        <v>5</v>
      </c>
      <c r="AD62" s="2">
        <v>5</v>
      </c>
      <c r="AE62" s="2">
        <v>14</v>
      </c>
      <c r="AF62" s="2">
        <f t="shared" si="19"/>
        <v>66</v>
      </c>
      <c r="AG62" s="2">
        <v>19</v>
      </c>
      <c r="AH62" s="2">
        <f t="shared" si="4"/>
        <v>30</v>
      </c>
      <c r="AI62" s="2">
        <f t="shared" si="5"/>
        <v>31</v>
      </c>
      <c r="AJ62" s="2">
        <f t="shared" si="22"/>
        <v>13</v>
      </c>
      <c r="AK62" s="2">
        <f t="shared" si="23"/>
        <v>18</v>
      </c>
      <c r="AL62" s="2">
        <f t="shared" si="8"/>
        <v>27</v>
      </c>
      <c r="AM62" s="2">
        <f t="shared" si="24"/>
        <v>119</v>
      </c>
      <c r="AN62" s="2">
        <v>10</v>
      </c>
      <c r="AO62" s="2">
        <v>3</v>
      </c>
      <c r="AP62" s="2">
        <v>7</v>
      </c>
      <c r="AQ62" s="2">
        <v>14</v>
      </c>
      <c r="AR62" s="2">
        <v>16</v>
      </c>
      <c r="AS62" s="2">
        <f t="shared" si="10"/>
        <v>50</v>
      </c>
      <c r="AY62" s="32">
        <f t="shared" si="14"/>
        <v>0</v>
      </c>
    </row>
    <row r="63" spans="1:51" ht="23.1" customHeight="1">
      <c r="A63" s="2" t="s">
        <v>100</v>
      </c>
      <c r="B63" s="2" t="s">
        <v>108</v>
      </c>
      <c r="C63" s="2" t="s">
        <v>26</v>
      </c>
      <c r="D63" s="2" t="s">
        <v>27</v>
      </c>
      <c r="E63" s="2" t="s">
        <v>102</v>
      </c>
      <c r="F63" s="2" t="s">
        <v>103</v>
      </c>
      <c r="G63" s="2" t="s">
        <v>104</v>
      </c>
      <c r="H63" s="2" t="s">
        <v>105</v>
      </c>
      <c r="I63" s="2" t="s">
        <v>97</v>
      </c>
      <c r="J63" s="31">
        <v>43452</v>
      </c>
      <c r="K63" s="2">
        <v>18</v>
      </c>
      <c r="L63" s="2">
        <v>12</v>
      </c>
      <c r="M63" s="2">
        <v>2018</v>
      </c>
      <c r="N63" s="3">
        <f t="shared" si="20"/>
        <v>43452</v>
      </c>
      <c r="O63" s="31">
        <v>43456</v>
      </c>
      <c r="P63" s="2">
        <v>22</v>
      </c>
      <c r="Q63" s="2">
        <v>12</v>
      </c>
      <c r="R63" s="2">
        <v>2018</v>
      </c>
      <c r="S63" s="3">
        <f t="shared" si="21"/>
        <v>43456</v>
      </c>
      <c r="T63" s="2">
        <v>16</v>
      </c>
      <c r="U63" s="2">
        <v>12</v>
      </c>
      <c r="V63" s="2">
        <v>14</v>
      </c>
      <c r="W63" s="2">
        <v>21</v>
      </c>
      <c r="X63" s="2">
        <v>31</v>
      </c>
      <c r="Y63" s="2">
        <f t="shared" si="2"/>
        <v>94</v>
      </c>
      <c r="Z63" s="2">
        <v>62</v>
      </c>
      <c r="AA63" s="2">
        <v>17</v>
      </c>
      <c r="AB63" s="2">
        <v>12</v>
      </c>
      <c r="AC63" s="2">
        <v>13</v>
      </c>
      <c r="AD63" s="2">
        <v>29</v>
      </c>
      <c r="AE63" s="2">
        <v>42</v>
      </c>
      <c r="AF63" s="2">
        <f t="shared" si="19"/>
        <v>113</v>
      </c>
      <c r="AG63" s="2">
        <v>59</v>
      </c>
      <c r="AH63" s="2">
        <f t="shared" si="4"/>
        <v>33</v>
      </c>
      <c r="AI63" s="2">
        <f t="shared" si="5"/>
        <v>24</v>
      </c>
      <c r="AJ63" s="2">
        <f t="shared" si="22"/>
        <v>27</v>
      </c>
      <c r="AK63" s="2">
        <f t="shared" si="23"/>
        <v>50</v>
      </c>
      <c r="AL63" s="2">
        <f t="shared" si="8"/>
        <v>73</v>
      </c>
      <c r="AM63" s="2">
        <f t="shared" si="24"/>
        <v>207</v>
      </c>
      <c r="AN63" s="2">
        <v>15</v>
      </c>
      <c r="AO63" s="2">
        <v>9</v>
      </c>
      <c r="AP63" s="2">
        <v>15</v>
      </c>
      <c r="AQ63" s="2">
        <v>32</v>
      </c>
      <c r="AR63" s="2">
        <v>50</v>
      </c>
      <c r="AS63" s="2">
        <f t="shared" si="10"/>
        <v>121</v>
      </c>
      <c r="AY63" s="32">
        <f t="shared" si="14"/>
        <v>0</v>
      </c>
    </row>
    <row r="64" spans="1:51" ht="23.1" customHeight="1">
      <c r="A64" s="2" t="s">
        <v>109</v>
      </c>
      <c r="B64" s="2" t="s">
        <v>110</v>
      </c>
      <c r="C64" s="2" t="s">
        <v>26</v>
      </c>
      <c r="D64" s="2" t="s">
        <v>27</v>
      </c>
      <c r="E64" s="2" t="s">
        <v>28</v>
      </c>
      <c r="F64" s="2" t="s">
        <v>28</v>
      </c>
      <c r="G64" s="2" t="s">
        <v>111</v>
      </c>
      <c r="H64" s="2" t="s">
        <v>112</v>
      </c>
      <c r="I64" s="2" t="s">
        <v>97</v>
      </c>
      <c r="J64" s="31" t="s">
        <v>113</v>
      </c>
      <c r="K64" s="2">
        <v>22</v>
      </c>
      <c r="L64" s="2">
        <v>1</v>
      </c>
      <c r="M64" s="2">
        <v>2019</v>
      </c>
      <c r="N64" s="3">
        <v>43487</v>
      </c>
      <c r="O64" s="31" t="s">
        <v>114</v>
      </c>
      <c r="P64" s="2">
        <v>28</v>
      </c>
      <c r="Q64" s="2">
        <v>1</v>
      </c>
      <c r="R64" s="2">
        <v>2019</v>
      </c>
      <c r="S64" s="3">
        <v>43493</v>
      </c>
      <c r="T64" s="2">
        <v>18</v>
      </c>
      <c r="U64" s="2">
        <v>8</v>
      </c>
      <c r="V64" s="2">
        <v>7</v>
      </c>
      <c r="W64" s="2">
        <v>7</v>
      </c>
      <c r="X64" s="2">
        <v>17</v>
      </c>
      <c r="Y64" s="2">
        <f t="shared" si="2"/>
        <v>57</v>
      </c>
      <c r="Z64" s="2">
        <v>21</v>
      </c>
      <c r="AA64" s="2">
        <v>11</v>
      </c>
      <c r="AB64" s="2">
        <v>11</v>
      </c>
      <c r="AC64" s="2">
        <v>6</v>
      </c>
      <c r="AD64" s="2">
        <v>5</v>
      </c>
      <c r="AE64" s="2">
        <v>4</v>
      </c>
      <c r="AF64" s="2">
        <f t="shared" si="19"/>
        <v>37</v>
      </c>
      <c r="AG64" s="2">
        <v>20</v>
      </c>
      <c r="AH64" s="2">
        <f t="shared" si="4"/>
        <v>29</v>
      </c>
      <c r="AI64" s="2">
        <f t="shared" si="5"/>
        <v>19</v>
      </c>
      <c r="AJ64" s="2">
        <f t="shared" si="22"/>
        <v>13</v>
      </c>
      <c r="AK64" s="2">
        <f t="shared" si="23"/>
        <v>12</v>
      </c>
      <c r="AL64" s="2">
        <f t="shared" si="8"/>
        <v>21</v>
      </c>
      <c r="AM64" s="2">
        <f t="shared" si="24"/>
        <v>94</v>
      </c>
      <c r="AN64" s="2">
        <v>16</v>
      </c>
      <c r="AO64" s="2">
        <v>4</v>
      </c>
      <c r="AP64" s="2">
        <v>7</v>
      </c>
      <c r="AQ64" s="2">
        <v>2</v>
      </c>
      <c r="AR64" s="2">
        <v>12</v>
      </c>
      <c r="AS64" s="2">
        <f t="shared" si="10"/>
        <v>41</v>
      </c>
      <c r="AT64" s="32">
        <v>11</v>
      </c>
      <c r="AU64" s="32">
        <v>1</v>
      </c>
      <c r="AV64" s="32">
        <v>3</v>
      </c>
      <c r="AW64" s="32">
        <v>1</v>
      </c>
      <c r="AX64" s="32">
        <v>9</v>
      </c>
      <c r="AY64" s="32">
        <f t="shared" si="14"/>
        <v>25</v>
      </c>
    </row>
    <row r="65" spans="1:51" ht="23.1" customHeight="1">
      <c r="A65" s="2" t="s">
        <v>109</v>
      </c>
      <c r="B65" s="2" t="s">
        <v>115</v>
      </c>
      <c r="C65" s="2" t="s">
        <v>26</v>
      </c>
      <c r="D65" s="2" t="s">
        <v>27</v>
      </c>
      <c r="E65" s="2" t="s">
        <v>28</v>
      </c>
      <c r="F65" s="2" t="s">
        <v>28</v>
      </c>
      <c r="G65" s="2" t="s">
        <v>111</v>
      </c>
      <c r="H65" s="2" t="s">
        <v>112</v>
      </c>
      <c r="I65" s="2" t="s">
        <v>97</v>
      </c>
      <c r="J65" s="31" t="s">
        <v>113</v>
      </c>
      <c r="K65" s="2">
        <v>22</v>
      </c>
      <c r="L65" s="2">
        <v>1</v>
      </c>
      <c r="M65" s="2">
        <v>2019</v>
      </c>
      <c r="N65" s="3">
        <v>43487</v>
      </c>
      <c r="O65" s="31" t="s">
        <v>114</v>
      </c>
      <c r="P65" s="2">
        <v>28</v>
      </c>
      <c r="Q65" s="2">
        <v>1</v>
      </c>
      <c r="R65" s="2">
        <v>2019</v>
      </c>
      <c r="S65" s="3">
        <v>43493</v>
      </c>
      <c r="T65" s="2">
        <v>8</v>
      </c>
      <c r="U65" s="2">
        <v>4</v>
      </c>
      <c r="V65" s="2">
        <v>10</v>
      </c>
      <c r="W65" s="2">
        <v>8</v>
      </c>
      <c r="X65" s="2">
        <v>24</v>
      </c>
      <c r="Y65" s="2">
        <f t="shared" si="2"/>
        <v>54</v>
      </c>
      <c r="Z65" s="2">
        <v>27</v>
      </c>
      <c r="AA65" s="2">
        <v>12</v>
      </c>
      <c r="AB65" s="2">
        <v>7</v>
      </c>
      <c r="AC65" s="2">
        <v>9</v>
      </c>
      <c r="AD65" s="2">
        <v>7</v>
      </c>
      <c r="AE65" s="2">
        <v>12</v>
      </c>
      <c r="AF65" s="2">
        <f t="shared" si="19"/>
        <v>47</v>
      </c>
      <c r="AG65" s="2">
        <v>23</v>
      </c>
      <c r="AH65" s="2">
        <f t="shared" si="4"/>
        <v>20</v>
      </c>
      <c r="AI65" s="2">
        <f t="shared" si="5"/>
        <v>11</v>
      </c>
      <c r="AJ65" s="2">
        <f t="shared" si="22"/>
        <v>19</v>
      </c>
      <c r="AK65" s="2">
        <f t="shared" si="23"/>
        <v>15</v>
      </c>
      <c r="AL65" s="2">
        <f t="shared" si="8"/>
        <v>36</v>
      </c>
      <c r="AM65" s="2">
        <f t="shared" si="24"/>
        <v>101</v>
      </c>
      <c r="AN65" s="2">
        <v>11</v>
      </c>
      <c r="AO65" s="2">
        <v>6</v>
      </c>
      <c r="AP65" s="2">
        <v>7</v>
      </c>
      <c r="AQ65" s="2">
        <v>7</v>
      </c>
      <c r="AR65" s="2">
        <v>19</v>
      </c>
      <c r="AS65" s="2">
        <f t="shared" si="10"/>
        <v>50</v>
      </c>
      <c r="AT65" s="32">
        <v>3</v>
      </c>
      <c r="AU65" s="32">
        <v>1</v>
      </c>
      <c r="AV65" s="32">
        <v>1</v>
      </c>
      <c r="AW65" s="32">
        <v>2</v>
      </c>
      <c r="AX65" s="32">
        <v>5</v>
      </c>
      <c r="AY65" s="32">
        <f t="shared" si="14"/>
        <v>12</v>
      </c>
    </row>
    <row r="66" spans="1:51" ht="23.1" customHeight="1">
      <c r="A66" s="2" t="s">
        <v>109</v>
      </c>
      <c r="B66" s="2" t="s">
        <v>116</v>
      </c>
      <c r="C66" s="2" t="s">
        <v>26</v>
      </c>
      <c r="D66" s="2" t="s">
        <v>27</v>
      </c>
      <c r="E66" s="2" t="s">
        <v>28</v>
      </c>
      <c r="F66" s="2" t="s">
        <v>28</v>
      </c>
      <c r="G66" s="2" t="s">
        <v>111</v>
      </c>
      <c r="H66" s="2" t="s">
        <v>112</v>
      </c>
      <c r="I66" s="2" t="s">
        <v>97</v>
      </c>
      <c r="J66" s="31" t="s">
        <v>113</v>
      </c>
      <c r="K66" s="2">
        <v>22</v>
      </c>
      <c r="L66" s="2">
        <v>1</v>
      </c>
      <c r="M66" s="2">
        <v>2019</v>
      </c>
      <c r="N66" s="3">
        <v>43487</v>
      </c>
      <c r="O66" s="31" t="s">
        <v>114</v>
      </c>
      <c r="P66" s="2">
        <v>28</v>
      </c>
      <c r="Q66" s="2">
        <v>1</v>
      </c>
      <c r="R66" s="2">
        <v>2019</v>
      </c>
      <c r="S66" s="3">
        <v>43493</v>
      </c>
      <c r="T66" s="2">
        <v>10</v>
      </c>
      <c r="U66" s="2">
        <v>14</v>
      </c>
      <c r="V66" s="2">
        <v>13</v>
      </c>
      <c r="W66" s="2">
        <v>11</v>
      </c>
      <c r="X66" s="2">
        <v>16</v>
      </c>
      <c r="Y66" s="2">
        <f t="shared" si="2"/>
        <v>64</v>
      </c>
      <c r="Z66" s="2">
        <v>29</v>
      </c>
      <c r="AA66" s="2">
        <v>7</v>
      </c>
      <c r="AB66" s="2">
        <v>12</v>
      </c>
      <c r="AC66" s="2">
        <v>4</v>
      </c>
      <c r="AD66" s="2">
        <v>10</v>
      </c>
      <c r="AE66" s="2">
        <v>10</v>
      </c>
      <c r="AF66" s="2">
        <f t="shared" si="19"/>
        <v>43</v>
      </c>
      <c r="AG66" s="2">
        <v>21</v>
      </c>
      <c r="AH66" s="2">
        <f t="shared" si="4"/>
        <v>17</v>
      </c>
      <c r="AI66" s="2">
        <f t="shared" si="5"/>
        <v>26</v>
      </c>
      <c r="AJ66" s="2">
        <f t="shared" si="22"/>
        <v>17</v>
      </c>
      <c r="AK66" s="2">
        <f t="shared" si="23"/>
        <v>21</v>
      </c>
      <c r="AL66" s="2">
        <f t="shared" si="8"/>
        <v>26</v>
      </c>
      <c r="AM66" s="2">
        <f t="shared" si="24"/>
        <v>107</v>
      </c>
      <c r="AN66" s="2">
        <v>6</v>
      </c>
      <c r="AO66" s="2">
        <v>10</v>
      </c>
      <c r="AP66" s="2">
        <v>9</v>
      </c>
      <c r="AQ66" s="2">
        <v>11</v>
      </c>
      <c r="AR66" s="2">
        <v>14</v>
      </c>
      <c r="AS66" s="2">
        <f t="shared" si="10"/>
        <v>50</v>
      </c>
      <c r="AT66" s="32">
        <v>0</v>
      </c>
      <c r="AU66" s="32">
        <v>0</v>
      </c>
      <c r="AV66" s="32">
        <v>0</v>
      </c>
      <c r="AW66" s="32">
        <v>1</v>
      </c>
      <c r="AX66" s="32">
        <v>3</v>
      </c>
      <c r="AY66" s="32">
        <f t="shared" si="14"/>
        <v>4</v>
      </c>
    </row>
    <row r="67" spans="1:51" ht="23.1" customHeight="1">
      <c r="A67" s="2" t="s">
        <v>109</v>
      </c>
      <c r="B67" s="2" t="s">
        <v>117</v>
      </c>
      <c r="C67" s="2" t="s">
        <v>26</v>
      </c>
      <c r="D67" s="2" t="s">
        <v>27</v>
      </c>
      <c r="E67" s="2" t="s">
        <v>28</v>
      </c>
      <c r="F67" s="2" t="s">
        <v>28</v>
      </c>
      <c r="G67" s="2" t="s">
        <v>111</v>
      </c>
      <c r="H67" s="2" t="s">
        <v>112</v>
      </c>
      <c r="I67" s="2" t="s">
        <v>97</v>
      </c>
      <c r="J67" s="31" t="s">
        <v>113</v>
      </c>
      <c r="K67" s="2">
        <v>22</v>
      </c>
      <c r="L67" s="2">
        <v>1</v>
      </c>
      <c r="M67" s="2">
        <v>2019</v>
      </c>
      <c r="N67" s="3">
        <v>43487</v>
      </c>
      <c r="O67" s="31" t="s">
        <v>114</v>
      </c>
      <c r="P67" s="2">
        <v>28</v>
      </c>
      <c r="Q67" s="2">
        <v>1</v>
      </c>
      <c r="R67" s="2">
        <v>2019</v>
      </c>
      <c r="S67" s="3">
        <v>43493</v>
      </c>
      <c r="T67" s="2">
        <v>15</v>
      </c>
      <c r="U67" s="2">
        <v>8</v>
      </c>
      <c r="V67" s="2">
        <v>6</v>
      </c>
      <c r="W67" s="2">
        <v>8</v>
      </c>
      <c r="X67" s="2">
        <v>7</v>
      </c>
      <c r="Y67" s="2">
        <f t="shared" si="2"/>
        <v>44</v>
      </c>
      <c r="Z67" s="2">
        <v>23</v>
      </c>
      <c r="AA67" s="2">
        <v>4</v>
      </c>
      <c r="AB67" s="2">
        <v>8</v>
      </c>
      <c r="AC67" s="2">
        <v>5</v>
      </c>
      <c r="AD67" s="2">
        <v>4</v>
      </c>
      <c r="AE67" s="2">
        <v>11</v>
      </c>
      <c r="AF67" s="2">
        <f t="shared" si="19"/>
        <v>32</v>
      </c>
      <c r="AG67" s="2">
        <v>13</v>
      </c>
      <c r="AH67" s="2">
        <f t="shared" si="4"/>
        <v>19</v>
      </c>
      <c r="AI67" s="2">
        <f t="shared" si="5"/>
        <v>16</v>
      </c>
      <c r="AJ67" s="2">
        <f t="shared" si="22"/>
        <v>11</v>
      </c>
      <c r="AK67" s="2">
        <f t="shared" si="23"/>
        <v>12</v>
      </c>
      <c r="AL67" s="2">
        <f t="shared" si="8"/>
        <v>18</v>
      </c>
      <c r="AM67" s="2">
        <f t="shared" si="24"/>
        <v>76</v>
      </c>
      <c r="AN67" s="2">
        <v>6</v>
      </c>
      <c r="AO67" s="2">
        <v>8</v>
      </c>
      <c r="AP67" s="2">
        <v>5</v>
      </c>
      <c r="AQ67" s="2">
        <v>7</v>
      </c>
      <c r="AR67" s="2">
        <v>10</v>
      </c>
      <c r="AS67" s="2">
        <f t="shared" si="10"/>
        <v>36</v>
      </c>
      <c r="AT67" s="32">
        <v>1</v>
      </c>
      <c r="AU67" s="32">
        <v>2</v>
      </c>
      <c r="AV67" s="32">
        <v>3</v>
      </c>
      <c r="AW67" s="32">
        <v>2</v>
      </c>
      <c r="AX67" s="32">
        <v>4</v>
      </c>
      <c r="AY67" s="32">
        <f t="shared" si="14"/>
        <v>12</v>
      </c>
    </row>
    <row r="68" spans="1:51" ht="23.1" customHeight="1">
      <c r="A68" s="2" t="s">
        <v>118</v>
      </c>
      <c r="B68" s="2" t="s">
        <v>119</v>
      </c>
      <c r="C68" s="2" t="s">
        <v>26</v>
      </c>
      <c r="D68" s="2" t="s">
        <v>27</v>
      </c>
      <c r="E68" s="2" t="s">
        <v>28</v>
      </c>
      <c r="F68" s="2" t="s">
        <v>120</v>
      </c>
      <c r="G68" s="2" t="s">
        <v>121</v>
      </c>
      <c r="H68" s="2" t="s">
        <v>122</v>
      </c>
      <c r="I68" s="2" t="s">
        <v>97</v>
      </c>
      <c r="J68" s="31" t="s">
        <v>123</v>
      </c>
      <c r="K68" s="2">
        <v>22</v>
      </c>
      <c r="L68" s="2">
        <v>2</v>
      </c>
      <c r="M68" s="2">
        <v>2019</v>
      </c>
      <c r="N68" s="3">
        <v>43518</v>
      </c>
      <c r="O68" s="31" t="s">
        <v>124</v>
      </c>
      <c r="P68" s="2">
        <v>28</v>
      </c>
      <c r="Q68" s="2">
        <v>2</v>
      </c>
      <c r="R68" s="2">
        <v>2019</v>
      </c>
      <c r="S68" s="3">
        <v>43524</v>
      </c>
      <c r="T68" s="2">
        <v>15</v>
      </c>
      <c r="U68" s="2">
        <v>16</v>
      </c>
      <c r="V68" s="2">
        <v>14</v>
      </c>
      <c r="W68" s="2">
        <v>20</v>
      </c>
      <c r="X68" s="2">
        <v>55</v>
      </c>
      <c r="Y68" s="2">
        <f t="shared" si="2"/>
        <v>120</v>
      </c>
      <c r="Z68" s="2">
        <v>60</v>
      </c>
      <c r="AA68" s="2">
        <v>5</v>
      </c>
      <c r="AB68" s="2">
        <v>10</v>
      </c>
      <c r="AC68" s="2">
        <v>9</v>
      </c>
      <c r="AD68" s="2">
        <v>11</v>
      </c>
      <c r="AE68" s="2">
        <v>26</v>
      </c>
      <c r="AF68" s="2">
        <f t="shared" si="19"/>
        <v>61</v>
      </c>
      <c r="AG68" s="2">
        <v>40</v>
      </c>
      <c r="AH68" s="2">
        <f t="shared" si="4"/>
        <v>20</v>
      </c>
      <c r="AI68" s="2">
        <f t="shared" si="5"/>
        <v>26</v>
      </c>
      <c r="AJ68" s="2">
        <f t="shared" si="22"/>
        <v>23</v>
      </c>
      <c r="AK68" s="2">
        <f t="shared" si="23"/>
        <v>31</v>
      </c>
      <c r="AL68" s="2">
        <f t="shared" si="8"/>
        <v>81</v>
      </c>
      <c r="AM68" s="2">
        <f t="shared" si="24"/>
        <v>181</v>
      </c>
      <c r="AN68" s="2">
        <v>6</v>
      </c>
      <c r="AO68" s="2">
        <v>8</v>
      </c>
      <c r="AP68" s="2">
        <v>13</v>
      </c>
      <c r="AQ68" s="2">
        <v>23</v>
      </c>
      <c r="AR68" s="2">
        <v>50</v>
      </c>
      <c r="AS68" s="2">
        <f t="shared" si="10"/>
        <v>100</v>
      </c>
      <c r="AT68" s="32">
        <v>2</v>
      </c>
      <c r="AU68" s="32">
        <v>3</v>
      </c>
      <c r="AV68" s="32">
        <v>9</v>
      </c>
      <c r="AW68" s="32">
        <v>14</v>
      </c>
      <c r="AX68" s="32">
        <v>21</v>
      </c>
      <c r="AY68" s="32">
        <f t="shared" si="14"/>
        <v>49</v>
      </c>
    </row>
    <row r="69" spans="1:51" ht="23.1" customHeight="1">
      <c r="A69" s="2" t="s">
        <v>118</v>
      </c>
      <c r="B69" s="2" t="s">
        <v>125</v>
      </c>
      <c r="C69" s="2" t="s">
        <v>26</v>
      </c>
      <c r="D69" s="2" t="s">
        <v>27</v>
      </c>
      <c r="E69" s="2" t="s">
        <v>28</v>
      </c>
      <c r="F69" s="2" t="s">
        <v>120</v>
      </c>
      <c r="G69" s="2" t="s">
        <v>121</v>
      </c>
      <c r="H69" s="2" t="s">
        <v>122</v>
      </c>
      <c r="I69" s="2" t="s">
        <v>97</v>
      </c>
      <c r="J69" s="31" t="s">
        <v>123</v>
      </c>
      <c r="K69" s="2">
        <v>22</v>
      </c>
      <c r="L69" s="2">
        <v>2</v>
      </c>
      <c r="M69" s="2">
        <v>2019</v>
      </c>
      <c r="N69" s="3">
        <v>43518</v>
      </c>
      <c r="O69" s="31" t="s">
        <v>124</v>
      </c>
      <c r="P69" s="2">
        <v>28</v>
      </c>
      <c r="Q69" s="2">
        <v>2</v>
      </c>
      <c r="R69" s="2">
        <v>2019</v>
      </c>
      <c r="S69" s="3">
        <v>43524</v>
      </c>
      <c r="T69" s="2">
        <v>7</v>
      </c>
      <c r="U69" s="2">
        <v>17</v>
      </c>
      <c r="V69" s="2">
        <v>17</v>
      </c>
      <c r="W69" s="2">
        <v>34</v>
      </c>
      <c r="X69" s="2">
        <v>43</v>
      </c>
      <c r="Y69" s="2">
        <f t="shared" ref="Y69:Y80" si="25">SUM(T69:X69)</f>
        <v>118</v>
      </c>
      <c r="Z69" s="2">
        <v>82</v>
      </c>
      <c r="AA69" s="2">
        <v>11</v>
      </c>
      <c r="AB69" s="2">
        <v>1</v>
      </c>
      <c r="AC69" s="2">
        <v>8</v>
      </c>
      <c r="AD69" s="2">
        <v>4</v>
      </c>
      <c r="AE69" s="2">
        <v>8</v>
      </c>
      <c r="AF69" s="2">
        <f t="shared" si="19"/>
        <v>32</v>
      </c>
      <c r="AG69" s="2">
        <v>14</v>
      </c>
      <c r="AH69" s="2">
        <f t="shared" ref="AH69:AI80" si="26">T69+AA69</f>
        <v>18</v>
      </c>
      <c r="AI69" s="2">
        <f t="shared" si="26"/>
        <v>18</v>
      </c>
      <c r="AJ69" s="2">
        <f t="shared" si="22"/>
        <v>25</v>
      </c>
      <c r="AK69" s="2">
        <f t="shared" si="23"/>
        <v>38</v>
      </c>
      <c r="AL69" s="2">
        <f t="shared" ref="AL69:AL80" si="27">X69+AE69</f>
        <v>51</v>
      </c>
      <c r="AM69" s="2">
        <f t="shared" si="24"/>
        <v>150</v>
      </c>
      <c r="AN69" s="2">
        <v>5</v>
      </c>
      <c r="AO69" s="2">
        <v>11</v>
      </c>
      <c r="AP69" s="2">
        <v>14</v>
      </c>
      <c r="AQ69" s="2">
        <v>25</v>
      </c>
      <c r="AR69" s="2">
        <v>41</v>
      </c>
      <c r="AS69" s="2">
        <f t="shared" ref="AS69:AS80" si="28">SUM(AN69:AR69)</f>
        <v>96</v>
      </c>
      <c r="AT69" s="32">
        <v>0</v>
      </c>
      <c r="AU69" s="32">
        <v>0</v>
      </c>
      <c r="AV69" s="32">
        <v>2</v>
      </c>
      <c r="AW69" s="32">
        <v>9</v>
      </c>
      <c r="AX69" s="32">
        <v>20</v>
      </c>
      <c r="AY69" s="32">
        <f t="shared" si="14"/>
        <v>31</v>
      </c>
    </row>
    <row r="70" spans="1:51" ht="23.1" customHeight="1">
      <c r="A70" s="2" t="s">
        <v>118</v>
      </c>
      <c r="B70" s="2" t="s">
        <v>126</v>
      </c>
      <c r="C70" s="2" t="s">
        <v>26</v>
      </c>
      <c r="D70" s="2" t="s">
        <v>27</v>
      </c>
      <c r="E70" s="2" t="s">
        <v>28</v>
      </c>
      <c r="F70" s="2" t="s">
        <v>120</v>
      </c>
      <c r="G70" s="2" t="s">
        <v>121</v>
      </c>
      <c r="H70" s="2" t="s">
        <v>122</v>
      </c>
      <c r="I70" s="2" t="s">
        <v>97</v>
      </c>
      <c r="J70" s="31" t="s">
        <v>123</v>
      </c>
      <c r="K70" s="2">
        <v>22</v>
      </c>
      <c r="L70" s="2">
        <v>2</v>
      </c>
      <c r="M70" s="2">
        <v>2019</v>
      </c>
      <c r="N70" s="3">
        <v>43518</v>
      </c>
      <c r="O70" s="31" t="s">
        <v>124</v>
      </c>
      <c r="P70" s="2">
        <v>28</v>
      </c>
      <c r="Q70" s="2">
        <v>2</v>
      </c>
      <c r="R70" s="2">
        <v>2019</v>
      </c>
      <c r="S70" s="3">
        <v>43524</v>
      </c>
      <c r="T70" s="2">
        <v>14</v>
      </c>
      <c r="U70" s="2">
        <v>18</v>
      </c>
      <c r="V70" s="2">
        <v>20</v>
      </c>
      <c r="W70" s="2">
        <v>18</v>
      </c>
      <c r="X70" s="2">
        <v>34</v>
      </c>
      <c r="Y70" s="2">
        <f t="shared" si="25"/>
        <v>104</v>
      </c>
      <c r="Z70" s="2">
        <v>36</v>
      </c>
      <c r="AA70" s="2">
        <v>6</v>
      </c>
      <c r="AB70" s="2">
        <v>6</v>
      </c>
      <c r="AC70" s="2">
        <v>6</v>
      </c>
      <c r="AD70" s="2">
        <v>7</v>
      </c>
      <c r="AE70" s="2">
        <v>5</v>
      </c>
      <c r="AF70" s="2">
        <f t="shared" si="19"/>
        <v>30</v>
      </c>
      <c r="AG70" s="2">
        <v>12</v>
      </c>
      <c r="AH70" s="2">
        <f t="shared" si="26"/>
        <v>20</v>
      </c>
      <c r="AI70" s="2">
        <f t="shared" si="26"/>
        <v>24</v>
      </c>
      <c r="AJ70" s="2">
        <f t="shared" si="22"/>
        <v>26</v>
      </c>
      <c r="AK70" s="2">
        <f t="shared" si="23"/>
        <v>25</v>
      </c>
      <c r="AL70" s="2">
        <f t="shared" si="27"/>
        <v>39</v>
      </c>
      <c r="AM70" s="2">
        <f t="shared" si="24"/>
        <v>134</v>
      </c>
      <c r="AN70" s="2">
        <v>4</v>
      </c>
      <c r="AO70" s="2">
        <v>5</v>
      </c>
      <c r="AP70" s="2">
        <v>9</v>
      </c>
      <c r="AQ70" s="2">
        <v>8</v>
      </c>
      <c r="AR70" s="2">
        <v>22</v>
      </c>
      <c r="AS70" s="2">
        <f t="shared" si="28"/>
        <v>48</v>
      </c>
      <c r="AT70" s="32">
        <v>0</v>
      </c>
      <c r="AU70" s="32">
        <v>1</v>
      </c>
      <c r="AV70" s="32">
        <v>5</v>
      </c>
      <c r="AW70" s="32">
        <v>3</v>
      </c>
      <c r="AX70" s="32">
        <v>16</v>
      </c>
      <c r="AY70" s="32">
        <f t="shared" si="14"/>
        <v>25</v>
      </c>
    </row>
    <row r="71" spans="1:51" ht="23.1" customHeight="1">
      <c r="A71" s="46" t="s">
        <v>127</v>
      </c>
      <c r="B71" s="46" t="s">
        <v>128</v>
      </c>
      <c r="C71" s="47" t="s">
        <v>26</v>
      </c>
      <c r="D71" s="47" t="s">
        <v>27</v>
      </c>
      <c r="E71" s="47" t="s">
        <v>28</v>
      </c>
      <c r="F71" s="47" t="s">
        <v>28</v>
      </c>
      <c r="G71" s="46" t="s">
        <v>129</v>
      </c>
      <c r="H71" s="46" t="s">
        <v>130</v>
      </c>
      <c r="I71" s="46" t="s">
        <v>97</v>
      </c>
      <c r="J71" s="48">
        <v>43535</v>
      </c>
      <c r="K71" s="49">
        <v>11</v>
      </c>
      <c r="L71" s="49">
        <v>3</v>
      </c>
      <c r="M71" s="49">
        <v>2019</v>
      </c>
      <c r="N71" s="50">
        <f t="shared" ref="N71:N75" si="29">DATE(M71,L71,K71)</f>
        <v>43535</v>
      </c>
      <c r="O71" s="48" t="s">
        <v>131</v>
      </c>
      <c r="P71" s="46">
        <v>16</v>
      </c>
      <c r="Q71" s="46">
        <v>3</v>
      </c>
      <c r="R71" s="49">
        <v>2019</v>
      </c>
      <c r="S71" s="50">
        <f t="shared" ref="S71:S75" si="30">DATE(R71,Q71,P71)</f>
        <v>43540</v>
      </c>
      <c r="T71" s="46">
        <v>9</v>
      </c>
      <c r="U71" s="46">
        <v>9</v>
      </c>
      <c r="V71" s="46">
        <v>35</v>
      </c>
      <c r="W71" s="46">
        <v>19</v>
      </c>
      <c r="X71" s="46">
        <v>9</v>
      </c>
      <c r="Y71" s="2">
        <f t="shared" si="25"/>
        <v>81</v>
      </c>
      <c r="Z71" s="46">
        <v>27</v>
      </c>
      <c r="AA71" s="46">
        <v>2</v>
      </c>
      <c r="AB71" s="46">
        <v>3</v>
      </c>
      <c r="AC71" s="46">
        <v>16</v>
      </c>
      <c r="AD71" s="46">
        <v>11</v>
      </c>
      <c r="AE71" s="46">
        <v>2</v>
      </c>
      <c r="AF71" s="2">
        <f t="shared" si="19"/>
        <v>34</v>
      </c>
      <c r="AG71" s="46">
        <v>17</v>
      </c>
      <c r="AH71" s="46">
        <f t="shared" si="26"/>
        <v>11</v>
      </c>
      <c r="AI71" s="46">
        <f t="shared" si="26"/>
        <v>12</v>
      </c>
      <c r="AJ71" s="46">
        <f t="shared" si="22"/>
        <v>51</v>
      </c>
      <c r="AK71" s="46">
        <f t="shared" si="23"/>
        <v>30</v>
      </c>
      <c r="AL71" s="46">
        <f t="shared" si="27"/>
        <v>11</v>
      </c>
      <c r="AM71" s="2">
        <f t="shared" si="24"/>
        <v>115</v>
      </c>
      <c r="AN71" s="46">
        <v>2</v>
      </c>
      <c r="AO71" s="46">
        <v>2</v>
      </c>
      <c r="AP71" s="46">
        <v>24</v>
      </c>
      <c r="AQ71" s="46">
        <v>16</v>
      </c>
      <c r="AR71" s="46">
        <v>0</v>
      </c>
      <c r="AS71" s="2">
        <f t="shared" si="28"/>
        <v>44</v>
      </c>
      <c r="AY71" s="32">
        <f t="shared" si="14"/>
        <v>0</v>
      </c>
    </row>
    <row r="72" spans="1:51" ht="23.1" customHeight="1">
      <c r="A72" s="46" t="s">
        <v>127</v>
      </c>
      <c r="B72" s="46" t="s">
        <v>132</v>
      </c>
      <c r="C72" s="47" t="s">
        <v>26</v>
      </c>
      <c r="D72" s="47" t="s">
        <v>27</v>
      </c>
      <c r="E72" s="47" t="s">
        <v>28</v>
      </c>
      <c r="F72" s="47" t="s">
        <v>28</v>
      </c>
      <c r="G72" s="46" t="s">
        <v>129</v>
      </c>
      <c r="H72" s="46" t="s">
        <v>130</v>
      </c>
      <c r="I72" s="46" t="s">
        <v>97</v>
      </c>
      <c r="J72" s="48">
        <v>43535</v>
      </c>
      <c r="K72" s="49">
        <v>11</v>
      </c>
      <c r="L72" s="49">
        <v>3</v>
      </c>
      <c r="M72" s="49">
        <v>2019</v>
      </c>
      <c r="N72" s="50">
        <f t="shared" si="29"/>
        <v>43535</v>
      </c>
      <c r="O72" s="48" t="s">
        <v>131</v>
      </c>
      <c r="P72" s="46">
        <v>16</v>
      </c>
      <c r="Q72" s="46">
        <v>3</v>
      </c>
      <c r="R72" s="49">
        <v>2019</v>
      </c>
      <c r="S72" s="50">
        <f t="shared" si="30"/>
        <v>43540</v>
      </c>
      <c r="T72" s="46">
        <v>14</v>
      </c>
      <c r="U72" s="46">
        <v>17</v>
      </c>
      <c r="V72" s="46">
        <v>24</v>
      </c>
      <c r="W72" s="46">
        <v>22</v>
      </c>
      <c r="X72" s="46">
        <v>5</v>
      </c>
      <c r="Y72" s="2">
        <f t="shared" si="25"/>
        <v>82</v>
      </c>
      <c r="Z72" s="46">
        <v>29</v>
      </c>
      <c r="AA72" s="46">
        <v>10</v>
      </c>
      <c r="AB72" s="46">
        <v>4</v>
      </c>
      <c r="AC72" s="46">
        <v>4</v>
      </c>
      <c r="AD72" s="46">
        <v>6</v>
      </c>
      <c r="AE72" s="46">
        <v>6</v>
      </c>
      <c r="AF72" s="2">
        <f t="shared" si="19"/>
        <v>30</v>
      </c>
      <c r="AG72" s="46">
        <v>11</v>
      </c>
      <c r="AH72" s="46">
        <f t="shared" si="26"/>
        <v>24</v>
      </c>
      <c r="AI72" s="46">
        <f t="shared" si="26"/>
        <v>21</v>
      </c>
      <c r="AJ72" s="46">
        <f t="shared" si="22"/>
        <v>28</v>
      </c>
      <c r="AK72" s="46">
        <f t="shared" si="23"/>
        <v>28</v>
      </c>
      <c r="AL72" s="46">
        <f t="shared" si="27"/>
        <v>11</v>
      </c>
      <c r="AM72" s="2">
        <f t="shared" si="24"/>
        <v>112</v>
      </c>
      <c r="AN72" s="46">
        <v>6</v>
      </c>
      <c r="AO72" s="46">
        <v>9</v>
      </c>
      <c r="AP72" s="46">
        <v>15</v>
      </c>
      <c r="AQ72" s="46">
        <v>7</v>
      </c>
      <c r="AR72" s="46">
        <v>3</v>
      </c>
      <c r="AS72" s="2">
        <f t="shared" si="28"/>
        <v>40</v>
      </c>
      <c r="AY72" s="32">
        <f t="shared" si="14"/>
        <v>0</v>
      </c>
    </row>
    <row r="73" spans="1:51" ht="23.1" customHeight="1">
      <c r="A73" s="46" t="s">
        <v>133</v>
      </c>
      <c r="B73" s="46" t="s">
        <v>134</v>
      </c>
      <c r="C73" s="47" t="s">
        <v>26</v>
      </c>
      <c r="D73" s="47" t="s">
        <v>27</v>
      </c>
      <c r="E73" s="47" t="s">
        <v>28</v>
      </c>
      <c r="F73" s="47" t="s">
        <v>135</v>
      </c>
      <c r="G73" s="46" t="s">
        <v>135</v>
      </c>
      <c r="H73" s="46" t="s">
        <v>136</v>
      </c>
      <c r="I73" s="46" t="s">
        <v>97</v>
      </c>
      <c r="J73" s="48" t="s">
        <v>137</v>
      </c>
      <c r="K73" s="49">
        <v>23</v>
      </c>
      <c r="L73" s="49">
        <v>3</v>
      </c>
      <c r="M73" s="49">
        <v>2019</v>
      </c>
      <c r="N73" s="50">
        <f t="shared" si="29"/>
        <v>43547</v>
      </c>
      <c r="O73" s="48" t="s">
        <v>138</v>
      </c>
      <c r="P73" s="46">
        <v>30</v>
      </c>
      <c r="Q73" s="46">
        <v>3</v>
      </c>
      <c r="R73" s="49">
        <v>2019</v>
      </c>
      <c r="S73" s="50">
        <f t="shared" si="30"/>
        <v>43554</v>
      </c>
      <c r="T73" s="46">
        <v>34</v>
      </c>
      <c r="U73" s="46">
        <v>17</v>
      </c>
      <c r="V73" s="46">
        <v>20</v>
      </c>
      <c r="W73" s="46">
        <v>12</v>
      </c>
      <c r="X73" s="46">
        <v>8</v>
      </c>
      <c r="Y73" s="2">
        <f t="shared" si="25"/>
        <v>91</v>
      </c>
      <c r="Z73" s="46">
        <v>42</v>
      </c>
      <c r="AA73" s="46">
        <v>24</v>
      </c>
      <c r="AB73" s="46">
        <v>18</v>
      </c>
      <c r="AC73" s="46">
        <v>13</v>
      </c>
      <c r="AD73" s="46">
        <v>7</v>
      </c>
      <c r="AE73" s="46">
        <v>3</v>
      </c>
      <c r="AF73" s="2">
        <f t="shared" si="19"/>
        <v>65</v>
      </c>
      <c r="AG73" s="46">
        <v>23</v>
      </c>
      <c r="AH73" s="46">
        <f t="shared" si="26"/>
        <v>58</v>
      </c>
      <c r="AI73" s="46">
        <f t="shared" si="26"/>
        <v>35</v>
      </c>
      <c r="AJ73" s="46">
        <f t="shared" si="22"/>
        <v>33</v>
      </c>
      <c r="AK73" s="46">
        <f t="shared" si="23"/>
        <v>19</v>
      </c>
      <c r="AL73" s="46">
        <f t="shared" si="27"/>
        <v>11</v>
      </c>
      <c r="AM73" s="2">
        <f t="shared" si="24"/>
        <v>156</v>
      </c>
      <c r="AN73" s="46">
        <v>28</v>
      </c>
      <c r="AO73" s="46">
        <v>13</v>
      </c>
      <c r="AP73" s="46">
        <v>10</v>
      </c>
      <c r="AQ73" s="46">
        <v>13</v>
      </c>
      <c r="AR73" s="46">
        <v>1</v>
      </c>
      <c r="AS73" s="2">
        <f t="shared" si="28"/>
        <v>65</v>
      </c>
      <c r="AY73" s="32">
        <f t="shared" si="14"/>
        <v>0</v>
      </c>
    </row>
    <row r="74" spans="1:51" ht="23.1" customHeight="1">
      <c r="A74" s="46" t="s">
        <v>133</v>
      </c>
      <c r="B74" s="46" t="s">
        <v>139</v>
      </c>
      <c r="C74" s="47" t="s">
        <v>26</v>
      </c>
      <c r="D74" s="47" t="s">
        <v>27</v>
      </c>
      <c r="E74" s="47" t="s">
        <v>28</v>
      </c>
      <c r="F74" s="47" t="s">
        <v>135</v>
      </c>
      <c r="G74" s="46" t="s">
        <v>135</v>
      </c>
      <c r="H74" s="46" t="s">
        <v>136</v>
      </c>
      <c r="I74" s="46" t="s">
        <v>97</v>
      </c>
      <c r="J74" s="48" t="s">
        <v>137</v>
      </c>
      <c r="K74" s="49">
        <v>23</v>
      </c>
      <c r="L74" s="49">
        <v>3</v>
      </c>
      <c r="M74" s="49">
        <v>2019</v>
      </c>
      <c r="N74" s="50">
        <f t="shared" si="29"/>
        <v>43547</v>
      </c>
      <c r="O74" s="48" t="s">
        <v>138</v>
      </c>
      <c r="P74" s="46">
        <v>30</v>
      </c>
      <c r="Q74" s="46">
        <v>3</v>
      </c>
      <c r="R74" s="49">
        <v>2019</v>
      </c>
      <c r="S74" s="50">
        <f t="shared" si="30"/>
        <v>43554</v>
      </c>
      <c r="T74" s="46">
        <v>9</v>
      </c>
      <c r="U74" s="46">
        <v>13</v>
      </c>
      <c r="V74" s="46">
        <v>7</v>
      </c>
      <c r="W74" s="46">
        <v>10</v>
      </c>
      <c r="X74" s="46">
        <v>18</v>
      </c>
      <c r="Y74" s="2">
        <f t="shared" si="25"/>
        <v>57</v>
      </c>
      <c r="Z74" s="46">
        <v>24</v>
      </c>
      <c r="AA74" s="46">
        <v>3</v>
      </c>
      <c r="AB74" s="46">
        <v>4</v>
      </c>
      <c r="AC74" s="46">
        <v>1</v>
      </c>
      <c r="AD74" s="46">
        <v>5</v>
      </c>
      <c r="AE74" s="46">
        <v>9</v>
      </c>
      <c r="AF74" s="2">
        <f t="shared" si="19"/>
        <v>22</v>
      </c>
      <c r="AG74" s="46">
        <v>13</v>
      </c>
      <c r="AH74" s="46">
        <f t="shared" si="26"/>
        <v>12</v>
      </c>
      <c r="AI74" s="46">
        <f t="shared" si="26"/>
        <v>17</v>
      </c>
      <c r="AJ74" s="46">
        <f t="shared" si="22"/>
        <v>8</v>
      </c>
      <c r="AK74" s="46">
        <f t="shared" si="23"/>
        <v>15</v>
      </c>
      <c r="AL74" s="46">
        <f t="shared" si="27"/>
        <v>27</v>
      </c>
      <c r="AM74" s="2">
        <f t="shared" si="24"/>
        <v>79</v>
      </c>
      <c r="AN74" s="46">
        <v>3</v>
      </c>
      <c r="AO74" s="46">
        <v>8</v>
      </c>
      <c r="AP74" s="46">
        <v>6</v>
      </c>
      <c r="AQ74" s="46">
        <v>9</v>
      </c>
      <c r="AR74" s="46">
        <v>11</v>
      </c>
      <c r="AS74" s="2">
        <f t="shared" si="28"/>
        <v>37</v>
      </c>
      <c r="AY74" s="32">
        <f t="shared" si="14"/>
        <v>0</v>
      </c>
    </row>
    <row r="75" spans="1:51" ht="23.1" customHeight="1">
      <c r="A75" s="46" t="s">
        <v>133</v>
      </c>
      <c r="B75" s="46" t="s">
        <v>140</v>
      </c>
      <c r="C75" s="47" t="s">
        <v>26</v>
      </c>
      <c r="D75" s="47" t="s">
        <v>27</v>
      </c>
      <c r="E75" s="47" t="s">
        <v>28</v>
      </c>
      <c r="F75" s="47" t="s">
        <v>135</v>
      </c>
      <c r="G75" s="46" t="s">
        <v>135</v>
      </c>
      <c r="H75" s="46" t="s">
        <v>136</v>
      </c>
      <c r="I75" s="46" t="s">
        <v>97</v>
      </c>
      <c r="J75" s="48" t="s">
        <v>137</v>
      </c>
      <c r="K75" s="49">
        <v>23</v>
      </c>
      <c r="L75" s="49">
        <v>3</v>
      </c>
      <c r="M75" s="49">
        <v>2019</v>
      </c>
      <c r="N75" s="50">
        <f t="shared" si="29"/>
        <v>43547</v>
      </c>
      <c r="O75" s="48" t="s">
        <v>138</v>
      </c>
      <c r="P75" s="46">
        <v>30</v>
      </c>
      <c r="Q75" s="46">
        <v>3</v>
      </c>
      <c r="R75" s="49">
        <v>2019</v>
      </c>
      <c r="S75" s="50">
        <f t="shared" si="30"/>
        <v>43554</v>
      </c>
      <c r="T75" s="46">
        <v>14</v>
      </c>
      <c r="U75" s="46">
        <v>2</v>
      </c>
      <c r="V75" s="46">
        <v>13</v>
      </c>
      <c r="W75" s="46">
        <v>17</v>
      </c>
      <c r="X75" s="46">
        <v>7</v>
      </c>
      <c r="Y75" s="2">
        <f t="shared" si="25"/>
        <v>53</v>
      </c>
      <c r="Z75" s="46">
        <v>29</v>
      </c>
      <c r="AA75" s="46">
        <v>11</v>
      </c>
      <c r="AB75" s="46">
        <v>7</v>
      </c>
      <c r="AC75" s="46">
        <v>7</v>
      </c>
      <c r="AD75" s="46">
        <v>9</v>
      </c>
      <c r="AE75" s="46">
        <v>9</v>
      </c>
      <c r="AF75" s="2">
        <f t="shared" si="19"/>
        <v>43</v>
      </c>
      <c r="AG75" s="46">
        <v>21</v>
      </c>
      <c r="AH75" s="46">
        <f t="shared" si="26"/>
        <v>25</v>
      </c>
      <c r="AI75" s="46">
        <f t="shared" si="26"/>
        <v>9</v>
      </c>
      <c r="AJ75" s="46">
        <f t="shared" si="22"/>
        <v>20</v>
      </c>
      <c r="AK75" s="46">
        <f t="shared" si="23"/>
        <v>26</v>
      </c>
      <c r="AL75" s="46">
        <f t="shared" si="27"/>
        <v>16</v>
      </c>
      <c r="AM75" s="2">
        <f t="shared" si="24"/>
        <v>96</v>
      </c>
      <c r="AN75" s="46">
        <v>14</v>
      </c>
      <c r="AO75" s="46">
        <v>3</v>
      </c>
      <c r="AP75" s="46">
        <v>7</v>
      </c>
      <c r="AQ75" s="46">
        <v>17</v>
      </c>
      <c r="AR75" s="46">
        <v>9</v>
      </c>
      <c r="AS75" s="2">
        <f t="shared" si="28"/>
        <v>50</v>
      </c>
      <c r="AY75" s="32">
        <f t="shared" si="14"/>
        <v>0</v>
      </c>
    </row>
    <row r="76" spans="1:51" ht="23.1" customHeight="1">
      <c r="A76" s="2" t="s">
        <v>141</v>
      </c>
      <c r="B76" s="2" t="s">
        <v>119</v>
      </c>
      <c r="C76" s="2" t="s">
        <v>26</v>
      </c>
      <c r="D76" s="2" t="s">
        <v>27</v>
      </c>
      <c r="E76" s="2" t="s">
        <v>28</v>
      </c>
      <c r="F76" s="2" t="s">
        <v>120</v>
      </c>
      <c r="G76" s="2" t="s">
        <v>121</v>
      </c>
      <c r="H76" s="2" t="s">
        <v>122</v>
      </c>
      <c r="I76" s="2" t="s">
        <v>97</v>
      </c>
      <c r="J76" s="31" t="s">
        <v>142</v>
      </c>
      <c r="K76" s="2">
        <v>15</v>
      </c>
      <c r="L76" s="2">
        <v>4</v>
      </c>
      <c r="M76" s="2">
        <v>2019</v>
      </c>
      <c r="N76" s="3">
        <v>43570</v>
      </c>
      <c r="O76" s="31" t="s">
        <v>143</v>
      </c>
      <c r="P76" s="2">
        <v>20</v>
      </c>
      <c r="Q76" s="2">
        <v>4</v>
      </c>
      <c r="R76" s="2">
        <v>2019</v>
      </c>
      <c r="S76" s="3">
        <v>43575</v>
      </c>
      <c r="T76" s="2">
        <v>4</v>
      </c>
      <c r="U76" s="2">
        <v>21</v>
      </c>
      <c r="V76" s="2">
        <v>20</v>
      </c>
      <c r="W76" s="2">
        <v>29</v>
      </c>
      <c r="X76" s="2">
        <v>39</v>
      </c>
      <c r="Y76" s="2">
        <f t="shared" si="25"/>
        <v>113</v>
      </c>
      <c r="Z76" s="2">
        <v>39</v>
      </c>
      <c r="AA76" s="2">
        <v>6</v>
      </c>
      <c r="AB76" s="2">
        <v>14</v>
      </c>
      <c r="AC76" s="2">
        <v>6</v>
      </c>
      <c r="AD76" s="2">
        <v>10</v>
      </c>
      <c r="AE76" s="2">
        <v>12</v>
      </c>
      <c r="AF76" s="2">
        <f t="shared" si="19"/>
        <v>48</v>
      </c>
      <c r="AG76" s="2">
        <v>11</v>
      </c>
      <c r="AH76" s="46">
        <f t="shared" si="26"/>
        <v>10</v>
      </c>
      <c r="AI76" s="46">
        <f t="shared" si="26"/>
        <v>35</v>
      </c>
      <c r="AJ76" s="46">
        <f t="shared" si="22"/>
        <v>26</v>
      </c>
      <c r="AK76" s="46">
        <f t="shared" si="23"/>
        <v>39</v>
      </c>
      <c r="AL76" s="46">
        <f t="shared" si="27"/>
        <v>51</v>
      </c>
      <c r="AM76" s="2">
        <f t="shared" si="24"/>
        <v>161</v>
      </c>
      <c r="AN76" s="2">
        <v>0</v>
      </c>
      <c r="AO76" s="2">
        <v>4</v>
      </c>
      <c r="AP76" s="2">
        <v>6</v>
      </c>
      <c r="AQ76" s="2">
        <v>16</v>
      </c>
      <c r="AR76" s="2">
        <v>24</v>
      </c>
      <c r="AS76" s="2">
        <f t="shared" si="28"/>
        <v>50</v>
      </c>
      <c r="AT76" s="2">
        <v>0</v>
      </c>
      <c r="AU76" s="2">
        <v>1</v>
      </c>
      <c r="AV76" s="2">
        <v>4</v>
      </c>
      <c r="AW76" s="2">
        <v>12</v>
      </c>
      <c r="AX76" s="2">
        <v>15</v>
      </c>
      <c r="AY76" s="32">
        <f t="shared" si="14"/>
        <v>32</v>
      </c>
    </row>
    <row r="77" spans="1:51" ht="23.1" customHeight="1">
      <c r="A77" s="2" t="s">
        <v>141</v>
      </c>
      <c r="B77" s="2" t="s">
        <v>125</v>
      </c>
      <c r="C77" s="2" t="s">
        <v>26</v>
      </c>
      <c r="D77" s="2" t="s">
        <v>27</v>
      </c>
      <c r="E77" s="2" t="s">
        <v>28</v>
      </c>
      <c r="F77" s="2" t="s">
        <v>120</v>
      </c>
      <c r="G77" s="2" t="s">
        <v>121</v>
      </c>
      <c r="H77" s="2" t="s">
        <v>122</v>
      </c>
      <c r="I77" s="2" t="s">
        <v>97</v>
      </c>
      <c r="J77" s="31" t="s">
        <v>144</v>
      </c>
      <c r="K77" s="2">
        <v>15</v>
      </c>
      <c r="L77" s="2">
        <v>4</v>
      </c>
      <c r="M77" s="2">
        <v>2019</v>
      </c>
      <c r="N77" s="3">
        <v>43570</v>
      </c>
      <c r="O77" s="31" t="s">
        <v>143</v>
      </c>
      <c r="P77" s="2">
        <v>20</v>
      </c>
      <c r="Q77" s="2">
        <v>4</v>
      </c>
      <c r="R77" s="2">
        <v>2019</v>
      </c>
      <c r="S77" s="3">
        <v>43575</v>
      </c>
      <c r="T77" s="2">
        <v>2</v>
      </c>
      <c r="U77" s="2">
        <v>15</v>
      </c>
      <c r="V77" s="2">
        <v>18</v>
      </c>
      <c r="W77" s="2">
        <v>40</v>
      </c>
      <c r="X77" s="2">
        <v>50</v>
      </c>
      <c r="Y77" s="2">
        <f t="shared" si="25"/>
        <v>125</v>
      </c>
      <c r="Z77" s="2">
        <v>37</v>
      </c>
      <c r="AA77" s="2">
        <v>1</v>
      </c>
      <c r="AB77" s="2">
        <v>5</v>
      </c>
      <c r="AC77" s="2">
        <v>8</v>
      </c>
      <c r="AD77" s="2">
        <v>17</v>
      </c>
      <c r="AE77" s="2">
        <v>16</v>
      </c>
      <c r="AF77" s="2">
        <f t="shared" si="19"/>
        <v>47</v>
      </c>
      <c r="AG77" s="2">
        <v>12</v>
      </c>
      <c r="AH77" s="46">
        <f t="shared" si="26"/>
        <v>3</v>
      </c>
      <c r="AI77" s="46">
        <f t="shared" si="26"/>
        <v>20</v>
      </c>
      <c r="AJ77" s="46">
        <f t="shared" si="22"/>
        <v>26</v>
      </c>
      <c r="AK77" s="46">
        <f t="shared" si="23"/>
        <v>57</v>
      </c>
      <c r="AL77" s="46">
        <f t="shared" si="27"/>
        <v>66</v>
      </c>
      <c r="AM77" s="2">
        <f t="shared" si="24"/>
        <v>172</v>
      </c>
      <c r="AN77" s="2">
        <v>0</v>
      </c>
      <c r="AO77" s="2">
        <v>1</v>
      </c>
      <c r="AP77" s="2">
        <v>3</v>
      </c>
      <c r="AQ77" s="2">
        <v>19</v>
      </c>
      <c r="AR77" s="2">
        <v>26</v>
      </c>
      <c r="AS77" s="2">
        <f t="shared" si="28"/>
        <v>49</v>
      </c>
      <c r="AT77" s="2">
        <v>0</v>
      </c>
      <c r="AU77" s="2">
        <v>0</v>
      </c>
      <c r="AV77" s="2">
        <v>2</v>
      </c>
      <c r="AW77" s="2">
        <v>9</v>
      </c>
      <c r="AX77" s="2">
        <v>19</v>
      </c>
      <c r="AY77" s="32">
        <f t="shared" si="14"/>
        <v>30</v>
      </c>
    </row>
    <row r="78" spans="1:51" ht="23.1" customHeight="1">
      <c r="A78" s="2" t="s">
        <v>145</v>
      </c>
      <c r="B78" s="2" t="s">
        <v>146</v>
      </c>
      <c r="C78" s="2" t="s">
        <v>26</v>
      </c>
      <c r="D78" s="2" t="s">
        <v>27</v>
      </c>
      <c r="E78" s="2" t="s">
        <v>28</v>
      </c>
      <c r="F78" s="2" t="s">
        <v>147</v>
      </c>
      <c r="G78" s="2" t="s">
        <v>148</v>
      </c>
      <c r="H78" s="2" t="s">
        <v>149</v>
      </c>
      <c r="I78" s="2" t="s">
        <v>97</v>
      </c>
      <c r="J78" s="31" t="s">
        <v>150</v>
      </c>
      <c r="K78" s="2">
        <v>25</v>
      </c>
      <c r="L78" s="2">
        <v>4</v>
      </c>
      <c r="M78" s="2">
        <v>2019</v>
      </c>
      <c r="N78" s="3">
        <v>43571</v>
      </c>
      <c r="O78" s="31" t="s">
        <v>151</v>
      </c>
      <c r="P78" s="2">
        <v>30</v>
      </c>
      <c r="Q78" s="2">
        <v>4</v>
      </c>
      <c r="R78" s="2">
        <v>2019</v>
      </c>
      <c r="S78" s="3">
        <v>43576</v>
      </c>
      <c r="T78" s="2">
        <v>2</v>
      </c>
      <c r="U78" s="2">
        <v>1</v>
      </c>
      <c r="V78" s="2">
        <v>7</v>
      </c>
      <c r="W78" s="2">
        <v>32</v>
      </c>
      <c r="X78" s="2">
        <v>30</v>
      </c>
      <c r="Y78" s="2">
        <f t="shared" si="25"/>
        <v>72</v>
      </c>
      <c r="Z78" s="2">
        <v>10</v>
      </c>
      <c r="AA78" s="2">
        <v>0</v>
      </c>
      <c r="AB78" s="2">
        <v>1</v>
      </c>
      <c r="AC78" s="2">
        <v>3</v>
      </c>
      <c r="AD78" s="2">
        <v>18</v>
      </c>
      <c r="AE78" s="2">
        <v>17</v>
      </c>
      <c r="AF78" s="2">
        <f t="shared" si="19"/>
        <v>39</v>
      </c>
      <c r="AG78" s="2">
        <v>32</v>
      </c>
      <c r="AH78" s="46">
        <f t="shared" si="26"/>
        <v>2</v>
      </c>
      <c r="AI78" s="46">
        <f t="shared" si="26"/>
        <v>2</v>
      </c>
      <c r="AJ78" s="46">
        <f t="shared" si="22"/>
        <v>10</v>
      </c>
      <c r="AK78" s="46">
        <f t="shared" si="23"/>
        <v>50</v>
      </c>
      <c r="AL78" s="46">
        <f t="shared" si="27"/>
        <v>47</v>
      </c>
      <c r="AM78" s="2">
        <f t="shared" si="24"/>
        <v>111</v>
      </c>
      <c r="AN78" s="2">
        <v>0</v>
      </c>
      <c r="AO78" s="2">
        <v>0</v>
      </c>
      <c r="AP78" s="2">
        <v>3</v>
      </c>
      <c r="AQ78" s="2">
        <v>18</v>
      </c>
      <c r="AR78" s="2">
        <v>21</v>
      </c>
      <c r="AS78" s="2">
        <f t="shared" si="28"/>
        <v>42</v>
      </c>
    </row>
    <row r="79" spans="1:51" ht="23.1" customHeight="1">
      <c r="A79" s="2" t="s">
        <v>145</v>
      </c>
      <c r="B79" s="2" t="s">
        <v>152</v>
      </c>
      <c r="C79" s="2" t="s">
        <v>26</v>
      </c>
      <c r="D79" s="2" t="s">
        <v>27</v>
      </c>
      <c r="E79" s="2" t="s">
        <v>28</v>
      </c>
      <c r="F79" s="2" t="s">
        <v>147</v>
      </c>
      <c r="G79" s="2" t="s">
        <v>148</v>
      </c>
      <c r="H79" s="2" t="s">
        <v>149</v>
      </c>
      <c r="I79" s="2" t="s">
        <v>97</v>
      </c>
      <c r="J79" s="31" t="s">
        <v>150</v>
      </c>
      <c r="K79" s="2">
        <v>25</v>
      </c>
      <c r="L79" s="2">
        <v>4</v>
      </c>
      <c r="M79" s="2">
        <v>2019</v>
      </c>
      <c r="N79" s="3">
        <v>43572</v>
      </c>
      <c r="O79" s="31" t="s">
        <v>151</v>
      </c>
      <c r="P79" s="2">
        <v>30</v>
      </c>
      <c r="Q79" s="2">
        <v>4</v>
      </c>
      <c r="R79" s="2">
        <v>2019</v>
      </c>
      <c r="S79" s="3">
        <v>43577</v>
      </c>
      <c r="T79" s="2">
        <v>0</v>
      </c>
      <c r="U79" s="2">
        <v>5</v>
      </c>
      <c r="V79" s="2">
        <v>9</v>
      </c>
      <c r="W79" s="2">
        <v>24</v>
      </c>
      <c r="X79" s="2">
        <v>28</v>
      </c>
      <c r="Y79" s="2">
        <f t="shared" si="25"/>
        <v>66</v>
      </c>
      <c r="Z79" s="2">
        <v>11</v>
      </c>
      <c r="AA79" s="2">
        <v>0</v>
      </c>
      <c r="AB79" s="2">
        <v>0</v>
      </c>
      <c r="AC79" s="2">
        <v>8</v>
      </c>
      <c r="AD79" s="2">
        <v>34</v>
      </c>
      <c r="AE79" s="2">
        <v>30</v>
      </c>
      <c r="AF79" s="2">
        <f t="shared" si="19"/>
        <v>72</v>
      </c>
      <c r="AG79" s="2">
        <v>32</v>
      </c>
      <c r="AH79" s="46">
        <f t="shared" si="26"/>
        <v>0</v>
      </c>
      <c r="AI79" s="46">
        <f t="shared" si="26"/>
        <v>5</v>
      </c>
      <c r="AJ79" s="46">
        <f t="shared" si="22"/>
        <v>17</v>
      </c>
      <c r="AK79" s="46">
        <f t="shared" si="23"/>
        <v>58</v>
      </c>
      <c r="AL79" s="46">
        <f t="shared" si="27"/>
        <v>58</v>
      </c>
      <c r="AM79" s="2">
        <f t="shared" si="24"/>
        <v>138</v>
      </c>
      <c r="AN79" s="2">
        <v>0</v>
      </c>
      <c r="AO79" s="2">
        <v>0</v>
      </c>
      <c r="AP79" s="2">
        <v>4</v>
      </c>
      <c r="AQ79" s="2">
        <v>18</v>
      </c>
      <c r="AR79" s="2">
        <v>21</v>
      </c>
      <c r="AS79" s="2">
        <f t="shared" si="28"/>
        <v>43</v>
      </c>
    </row>
    <row r="80" spans="1:51" ht="23.1" customHeight="1">
      <c r="A80" s="2" t="s">
        <v>145</v>
      </c>
      <c r="B80" s="2" t="s">
        <v>153</v>
      </c>
      <c r="C80" s="2" t="s">
        <v>26</v>
      </c>
      <c r="D80" s="2" t="s">
        <v>27</v>
      </c>
      <c r="E80" s="2" t="s">
        <v>28</v>
      </c>
      <c r="F80" s="2" t="s">
        <v>147</v>
      </c>
      <c r="G80" s="2" t="s">
        <v>148</v>
      </c>
      <c r="H80" s="2" t="s">
        <v>149</v>
      </c>
      <c r="I80" s="2" t="s">
        <v>97</v>
      </c>
      <c r="J80" s="31" t="s">
        <v>150</v>
      </c>
      <c r="K80" s="2">
        <v>25</v>
      </c>
      <c r="L80" s="2">
        <v>4</v>
      </c>
      <c r="M80" s="2">
        <v>2019</v>
      </c>
      <c r="N80" s="3">
        <v>43573</v>
      </c>
      <c r="O80" s="31" t="s">
        <v>151</v>
      </c>
      <c r="P80" s="2">
        <v>30</v>
      </c>
      <c r="Q80" s="2">
        <v>4</v>
      </c>
      <c r="R80" s="2">
        <v>2019</v>
      </c>
      <c r="S80" s="3">
        <v>43578</v>
      </c>
      <c r="T80" s="2">
        <v>1</v>
      </c>
      <c r="U80" s="2">
        <v>3</v>
      </c>
      <c r="V80" s="2">
        <v>11</v>
      </c>
      <c r="W80" s="2">
        <v>18</v>
      </c>
      <c r="X80" s="2">
        <v>25</v>
      </c>
      <c r="Y80" s="2">
        <f t="shared" si="25"/>
        <v>58</v>
      </c>
      <c r="Z80" s="2">
        <v>16</v>
      </c>
      <c r="AA80" s="2">
        <v>3</v>
      </c>
      <c r="AB80" s="2">
        <v>6</v>
      </c>
      <c r="AC80" s="2">
        <v>6</v>
      </c>
      <c r="AD80" s="2">
        <v>10</v>
      </c>
      <c r="AE80" s="2">
        <v>12</v>
      </c>
      <c r="AF80" s="2">
        <f t="shared" si="19"/>
        <v>37</v>
      </c>
      <c r="AG80" s="2">
        <v>13</v>
      </c>
      <c r="AH80" s="46">
        <f t="shared" si="26"/>
        <v>4</v>
      </c>
      <c r="AI80" s="46">
        <f t="shared" si="26"/>
        <v>9</v>
      </c>
      <c r="AJ80" s="46">
        <f t="shared" si="22"/>
        <v>17</v>
      </c>
      <c r="AK80" s="46">
        <f t="shared" si="23"/>
        <v>28</v>
      </c>
      <c r="AL80" s="46">
        <f t="shared" si="27"/>
        <v>37</v>
      </c>
      <c r="AM80" s="2">
        <f t="shared" si="24"/>
        <v>95</v>
      </c>
      <c r="AN80" s="2">
        <v>1</v>
      </c>
      <c r="AO80" s="2">
        <v>3</v>
      </c>
      <c r="AP80" s="2">
        <v>6</v>
      </c>
      <c r="AQ80" s="2">
        <v>8</v>
      </c>
      <c r="AR80" s="2">
        <v>11</v>
      </c>
      <c r="AS80" s="2">
        <f t="shared" si="28"/>
        <v>29</v>
      </c>
    </row>
  </sheetData>
  <autoFilter ref="A2:AS63"/>
  <mergeCells count="7">
    <mergeCell ref="K1:N1"/>
    <mergeCell ref="P1:S1"/>
    <mergeCell ref="AT1:AY1"/>
    <mergeCell ref="AN1:AS1"/>
    <mergeCell ref="T1:Y1"/>
    <mergeCell ref="AA1:AF1"/>
    <mergeCell ref="AH1:AM1"/>
  </mergeCells>
  <dataValidations count="11">
    <dataValidation type="list" allowBlank="1" showInputMessage="1" showErrorMessage="1" sqref="D3:D12 D64:D1048576">
      <formula1>State</formula1>
    </dataValidation>
    <dataValidation type="list" allowBlank="1" showInputMessage="1" showErrorMessage="1" sqref="E3:E12 E60:E1048576">
      <formula1>LGA</formula1>
    </dataValidation>
    <dataValidation type="list" allowBlank="1" showInputMessage="1" showErrorMessage="1" sqref="F60:F70 F76:F1048576">
      <formula1>Ward</formula1>
    </dataValidation>
    <dataValidation type="whole" allowBlank="1" showInputMessage="1" showErrorMessage="1" sqref="P3 K54:K1048576 P54:P1048576">
      <formula1>1</formula1>
      <formula2>31</formula2>
    </dataValidation>
    <dataValidation type="whole" allowBlank="1" showInputMessage="1" showErrorMessage="1" sqref="Q3 L54:L1048576 Q54:Q1048576">
      <formula1>1</formula1>
      <formula2>12</formula2>
    </dataValidation>
    <dataValidation type="whole" allowBlank="1" showInputMessage="1" showErrorMessage="1" sqref="R3 R54:R70 R76:R1048576">
      <formula1>2017</formula1>
      <formula2>2018</formula2>
    </dataValidation>
    <dataValidation type="whole" allowBlank="1" showInputMessage="1" showErrorMessage="1" sqref="Y3:Y30 AS3:AS30 AH3:AM30 AF3:AF24 T54:X56 Y54:AE1048576 AF57:AF1048576 T58:X1048576 AG54:AS1048576">
      <formula1>0</formula1>
      <formula2>10000</formula2>
    </dataValidation>
    <dataValidation type="list" allowBlank="1" showInputMessage="1" showErrorMessage="1" sqref="I3:I55">
      <formula1>FacilityTYpe</formula1>
    </dataValidation>
    <dataValidation type="list" allowBlank="1" showInputMessage="1" showErrorMessage="1" sqref="F3:F59 F71:F75">
      <formula1>Ward2</formula1>
    </dataValidation>
    <dataValidation type="whole" allowBlank="1" showInputMessage="1" showErrorMessage="1" sqref="R71:R75 M54:M1048576">
      <formula1>2017</formula1>
      <formula2>2020</formula2>
    </dataValidation>
    <dataValidation type="list" allowBlank="1" showInputMessage="1" showErrorMessage="1" sqref="C3:C1048576">
      <formula1>Region</formula1>
    </dataValidation>
  </dataValidations>
  <pageMargins left="0.7" right="0.7" top="0.75" bottom="0.75" header="0.3" footer="0.3"/>
  <pageSetup orientation="portrait" r:id="rId1"/>
  <ignoredErrors>
    <ignoredError sqref="AF3 AF4:AF11 AF12:AF24" formulaRange="1"/>
  </ignoredError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'Lists (DO NOT TOUCH)'!$F$2:$F$5</xm:f>
          </x14:formula1>
          <xm:sqref>I64:I70 I76:I1048576</xm:sqref>
        </x14:dataValidation>
        <x14:dataValidation type="list" allowBlank="1" showInputMessage="1" showErrorMessage="1">
          <x14:formula1>
            <xm:f>'[2]Lists (DO NOT TOUCH)'!#REF!</xm:f>
          </x14:formula1>
          <xm:sqref>I56:I63 I71:I75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/>
  </sheetViews>
  <sheetFormatPr defaultRowHeight="15"/>
  <cols>
    <col min="1" max="1" width="17.7109375" customWidth="1"/>
    <col min="2" max="2" width="15.85546875" customWidth="1"/>
  </cols>
  <sheetData>
    <row r="1" spans="1:2">
      <c r="A1" s="75" t="s">
        <v>17</v>
      </c>
      <c r="B1" s="34">
        <v>4</v>
      </c>
    </row>
    <row r="2" spans="1:2">
      <c r="A2" s="75" t="s">
        <v>18</v>
      </c>
      <c r="B2" s="34">
        <v>2019</v>
      </c>
    </row>
    <row r="4" spans="1:2">
      <c r="A4" s="75" t="s">
        <v>8151</v>
      </c>
      <c r="B4" t="s">
        <v>8152</v>
      </c>
    </row>
    <row r="5" spans="1:2">
      <c r="A5" s="34" t="s">
        <v>4167</v>
      </c>
      <c r="B5" s="74">
        <v>1</v>
      </c>
    </row>
    <row r="6" spans="1:2">
      <c r="A6" s="34" t="s">
        <v>3640</v>
      </c>
      <c r="B6" s="74">
        <v>73</v>
      </c>
    </row>
    <row r="7" spans="1:2">
      <c r="A7" s="34" t="s">
        <v>4303</v>
      </c>
      <c r="B7" s="74">
        <v>65</v>
      </c>
    </row>
    <row r="8" spans="1:2">
      <c r="A8" s="34" t="s">
        <v>167</v>
      </c>
      <c r="B8" s="74">
        <v>86</v>
      </c>
    </row>
    <row r="9" spans="1:2">
      <c r="A9" s="34" t="s">
        <v>4620</v>
      </c>
      <c r="B9" s="74">
        <v>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11"/>
  <sheetViews>
    <sheetView topLeftCell="E1" workbookViewId="0">
      <pane ySplit="1" topLeftCell="A2348" activePane="bottomLeft" state="frozen"/>
      <selection activeCell="G16" sqref="G16"/>
      <selection pane="bottomLeft" activeCell="E1" sqref="A1:XFD1"/>
    </sheetView>
  </sheetViews>
  <sheetFormatPr defaultColWidth="13.85546875" defaultRowHeight="23.1" customHeight="1"/>
  <cols>
    <col min="1" max="5" width="13.85546875" style="38"/>
    <col min="6" max="6" width="18.140625" style="38" customWidth="1"/>
    <col min="7" max="7" width="21.42578125" style="38" customWidth="1"/>
    <col min="8" max="8" width="13.85546875" style="38"/>
    <col min="9" max="9" width="18.28515625" style="38" customWidth="1"/>
    <col min="10" max="10" width="21.7109375" style="38" customWidth="1"/>
    <col min="11" max="11" width="13.85546875" style="110"/>
    <col min="12" max="14" width="13.85546875" style="38"/>
    <col min="15" max="15" width="13.85546875" style="111"/>
    <col min="16" max="16" width="20.28515625" style="38" bestFit="1" customWidth="1"/>
    <col min="17" max="17" width="16.42578125" style="38" bestFit="1" customWidth="1"/>
    <col min="18" max="16384" width="13.85546875" style="38"/>
  </cols>
  <sheetData>
    <row r="1" spans="1:18" s="39" customFormat="1" ht="23.1" customHeight="1">
      <c r="A1" s="79" t="s">
        <v>7</v>
      </c>
      <c r="B1" s="79" t="s">
        <v>9</v>
      </c>
      <c r="C1" s="79" t="s">
        <v>10</v>
      </c>
      <c r="D1" s="79" t="s">
        <v>11</v>
      </c>
      <c r="E1" s="79" t="s">
        <v>12</v>
      </c>
      <c r="F1" s="79" t="s">
        <v>13</v>
      </c>
      <c r="G1" s="79" t="s">
        <v>14</v>
      </c>
      <c r="H1" s="79" t="s">
        <v>15</v>
      </c>
      <c r="I1" s="79" t="s">
        <v>1884</v>
      </c>
      <c r="J1" s="95" t="s">
        <v>155</v>
      </c>
      <c r="K1" s="96" t="s">
        <v>1885</v>
      </c>
      <c r="L1" s="95" t="s">
        <v>154</v>
      </c>
      <c r="M1" s="95" t="s">
        <v>17</v>
      </c>
      <c r="N1" s="95" t="s">
        <v>18</v>
      </c>
      <c r="O1" s="97" t="s">
        <v>19</v>
      </c>
      <c r="P1" s="98" t="s">
        <v>156</v>
      </c>
      <c r="Q1" s="79" t="s">
        <v>1886</v>
      </c>
      <c r="R1" s="95" t="s">
        <v>157</v>
      </c>
    </row>
    <row r="2" spans="1:18" ht="23.1" customHeight="1">
      <c r="A2" s="80" t="s">
        <v>24</v>
      </c>
      <c r="B2" s="80" t="s">
        <v>26</v>
      </c>
      <c r="C2" s="80" t="s">
        <v>27</v>
      </c>
      <c r="D2" s="80" t="s">
        <v>28</v>
      </c>
      <c r="E2" s="80" t="s">
        <v>28</v>
      </c>
      <c r="F2" s="80" t="s">
        <v>29</v>
      </c>
      <c r="G2" s="80" t="s">
        <v>1887</v>
      </c>
      <c r="H2" s="80" t="s">
        <v>8165</v>
      </c>
      <c r="I2" s="80" t="s">
        <v>8163</v>
      </c>
      <c r="J2" s="80" t="s">
        <v>1888</v>
      </c>
      <c r="K2" s="77" t="s">
        <v>1889</v>
      </c>
      <c r="L2" s="80">
        <v>19</v>
      </c>
      <c r="M2" s="80">
        <v>4</v>
      </c>
      <c r="N2" s="80">
        <v>2018</v>
      </c>
      <c r="O2" s="77">
        <f>DATE(N2,M2,L2)</f>
        <v>43209</v>
      </c>
      <c r="P2" s="80" t="s">
        <v>1890</v>
      </c>
      <c r="Q2" s="80" t="s">
        <v>175</v>
      </c>
      <c r="R2" s="80">
        <f>VLOOKUP(P2,Registration!O:P,2,FALSE)</f>
        <v>17</v>
      </c>
    </row>
    <row r="3" spans="1:18" ht="23.1" customHeight="1">
      <c r="A3" s="80" t="s">
        <v>24</v>
      </c>
      <c r="B3" s="80" t="s">
        <v>26</v>
      </c>
      <c r="C3" s="80" t="s">
        <v>27</v>
      </c>
      <c r="D3" s="80" t="s">
        <v>28</v>
      </c>
      <c r="E3" s="80" t="s">
        <v>28</v>
      </c>
      <c r="F3" s="80" t="s">
        <v>29</v>
      </c>
      <c r="G3" s="80" t="s">
        <v>1887</v>
      </c>
      <c r="H3" s="80" t="s">
        <v>8165</v>
      </c>
      <c r="I3" s="80" t="s">
        <v>8163</v>
      </c>
      <c r="J3" s="80" t="s">
        <v>1891</v>
      </c>
      <c r="K3" s="77" t="s">
        <v>1889</v>
      </c>
      <c r="L3" s="80">
        <v>19</v>
      </c>
      <c r="M3" s="80">
        <v>4</v>
      </c>
      <c r="N3" s="80">
        <v>2018</v>
      </c>
      <c r="O3" s="77">
        <f t="shared" ref="O3:O66" si="0">DATE(N3,M3,L3)</f>
        <v>43209</v>
      </c>
      <c r="P3" s="80" t="s">
        <v>1892</v>
      </c>
      <c r="Q3" s="80" t="s">
        <v>175</v>
      </c>
      <c r="R3" s="80">
        <f>VLOOKUP(P3,Registration!O:P,2,FALSE)</f>
        <v>17</v>
      </c>
    </row>
    <row r="4" spans="1:18" ht="23.1" customHeight="1">
      <c r="A4" s="80" t="s">
        <v>24</v>
      </c>
      <c r="B4" s="80" t="s">
        <v>26</v>
      </c>
      <c r="C4" s="80" t="s">
        <v>27</v>
      </c>
      <c r="D4" s="80" t="s">
        <v>28</v>
      </c>
      <c r="E4" s="80" t="s">
        <v>28</v>
      </c>
      <c r="F4" s="80" t="s">
        <v>29</v>
      </c>
      <c r="G4" s="80" t="s">
        <v>1887</v>
      </c>
      <c r="H4" s="80" t="s">
        <v>8165</v>
      </c>
      <c r="I4" s="80" t="s">
        <v>8163</v>
      </c>
      <c r="J4" s="80" t="s">
        <v>1893</v>
      </c>
      <c r="K4" s="77" t="s">
        <v>1889</v>
      </c>
      <c r="L4" s="80">
        <v>19</v>
      </c>
      <c r="M4" s="80">
        <v>4</v>
      </c>
      <c r="N4" s="80">
        <v>2018</v>
      </c>
      <c r="O4" s="77">
        <f t="shared" si="0"/>
        <v>43209</v>
      </c>
      <c r="P4" s="80" t="s">
        <v>1894</v>
      </c>
      <c r="Q4" s="80" t="s">
        <v>175</v>
      </c>
      <c r="R4" s="80">
        <f>VLOOKUP(P4,Registration!O:P,2,FALSE)</f>
        <v>17</v>
      </c>
    </row>
    <row r="5" spans="1:18" ht="23.1" customHeight="1">
      <c r="A5" s="80" t="s">
        <v>24</v>
      </c>
      <c r="B5" s="80" t="s">
        <v>26</v>
      </c>
      <c r="C5" s="80" t="s">
        <v>27</v>
      </c>
      <c r="D5" s="80" t="s">
        <v>28</v>
      </c>
      <c r="E5" s="80" t="s">
        <v>28</v>
      </c>
      <c r="F5" s="80" t="s">
        <v>29</v>
      </c>
      <c r="G5" s="80" t="s">
        <v>1887</v>
      </c>
      <c r="H5" s="80" t="s">
        <v>8165</v>
      </c>
      <c r="I5" s="80" t="s">
        <v>8163</v>
      </c>
      <c r="J5" s="80" t="s">
        <v>1895</v>
      </c>
      <c r="K5" s="77" t="s">
        <v>1889</v>
      </c>
      <c r="L5" s="80">
        <v>19</v>
      </c>
      <c r="M5" s="80">
        <v>4</v>
      </c>
      <c r="N5" s="80">
        <v>2018</v>
      </c>
      <c r="O5" s="77">
        <f t="shared" si="0"/>
        <v>43209</v>
      </c>
      <c r="P5" s="80" t="s">
        <v>1896</v>
      </c>
      <c r="Q5" s="80" t="s">
        <v>175</v>
      </c>
      <c r="R5" s="80">
        <f>VLOOKUP(P5,Registration!O:P,2,FALSE)</f>
        <v>19</v>
      </c>
    </row>
    <row r="6" spans="1:18" ht="23.1" customHeight="1">
      <c r="A6" s="80" t="s">
        <v>24</v>
      </c>
      <c r="B6" s="80" t="s">
        <v>26</v>
      </c>
      <c r="C6" s="80" t="s">
        <v>27</v>
      </c>
      <c r="D6" s="80" t="s">
        <v>28</v>
      </c>
      <c r="E6" s="80" t="s">
        <v>28</v>
      </c>
      <c r="F6" s="80" t="s">
        <v>29</v>
      </c>
      <c r="G6" s="80" t="s">
        <v>1887</v>
      </c>
      <c r="H6" s="80" t="s">
        <v>8165</v>
      </c>
      <c r="I6" s="80" t="s">
        <v>8163</v>
      </c>
      <c r="J6" s="80" t="s">
        <v>1897</v>
      </c>
      <c r="K6" s="77" t="s">
        <v>1889</v>
      </c>
      <c r="L6" s="80">
        <v>19</v>
      </c>
      <c r="M6" s="80">
        <v>4</v>
      </c>
      <c r="N6" s="80">
        <v>2018</v>
      </c>
      <c r="O6" s="77">
        <f t="shared" si="0"/>
        <v>43209</v>
      </c>
      <c r="P6" s="80" t="s">
        <v>1898</v>
      </c>
      <c r="Q6" s="80" t="s">
        <v>175</v>
      </c>
      <c r="R6" s="80">
        <f>VLOOKUP(P6,Registration!O:P,2,FALSE)</f>
        <v>18</v>
      </c>
    </row>
    <row r="7" spans="1:18" ht="23.1" customHeight="1">
      <c r="A7" s="80" t="s">
        <v>24</v>
      </c>
      <c r="B7" s="80" t="s">
        <v>26</v>
      </c>
      <c r="C7" s="80" t="s">
        <v>27</v>
      </c>
      <c r="D7" s="80" t="s">
        <v>28</v>
      </c>
      <c r="E7" s="80" t="s">
        <v>28</v>
      </c>
      <c r="F7" s="80" t="s">
        <v>29</v>
      </c>
      <c r="G7" s="80" t="s">
        <v>1887</v>
      </c>
      <c r="H7" s="80" t="s">
        <v>8165</v>
      </c>
      <c r="I7" s="80" t="s">
        <v>8162</v>
      </c>
      <c r="J7" s="80" t="s">
        <v>1900</v>
      </c>
      <c r="K7" s="77" t="s">
        <v>33</v>
      </c>
      <c r="L7" s="80">
        <v>21</v>
      </c>
      <c r="M7" s="80">
        <v>4</v>
      </c>
      <c r="N7" s="80">
        <v>2018</v>
      </c>
      <c r="O7" s="77">
        <f t="shared" si="0"/>
        <v>43211</v>
      </c>
      <c r="P7" s="80" t="s">
        <v>1901</v>
      </c>
      <c r="Q7" s="80" t="s">
        <v>1899</v>
      </c>
      <c r="R7" s="80">
        <f>VLOOKUP(P7,Registration!O:P,2,FALSE)</f>
        <v>15</v>
      </c>
    </row>
    <row r="8" spans="1:18" ht="23.1" customHeight="1">
      <c r="A8" s="80" t="s">
        <v>24</v>
      </c>
      <c r="B8" s="80" t="s">
        <v>26</v>
      </c>
      <c r="C8" s="80" t="s">
        <v>27</v>
      </c>
      <c r="D8" s="80" t="s">
        <v>28</v>
      </c>
      <c r="E8" s="80" t="s">
        <v>28</v>
      </c>
      <c r="F8" s="80" t="s">
        <v>29</v>
      </c>
      <c r="G8" s="80" t="s">
        <v>1887</v>
      </c>
      <c r="H8" s="80" t="s">
        <v>8165</v>
      </c>
      <c r="I8" s="80" t="s">
        <v>8162</v>
      </c>
      <c r="J8" s="80" t="s">
        <v>1902</v>
      </c>
      <c r="K8" s="77" t="s">
        <v>33</v>
      </c>
      <c r="L8" s="80">
        <v>21</v>
      </c>
      <c r="M8" s="80">
        <v>4</v>
      </c>
      <c r="N8" s="80">
        <v>2018</v>
      </c>
      <c r="O8" s="77">
        <f t="shared" si="0"/>
        <v>43211</v>
      </c>
      <c r="P8" s="80" t="s">
        <v>1903</v>
      </c>
      <c r="Q8" s="80" t="s">
        <v>1899</v>
      </c>
      <c r="R8" s="80">
        <f>VLOOKUP(P8,Registration!O:P,2,FALSE)</f>
        <v>16</v>
      </c>
    </row>
    <row r="9" spans="1:18" ht="23.1" customHeight="1">
      <c r="A9" s="80" t="s">
        <v>24</v>
      </c>
      <c r="B9" s="80" t="s">
        <v>26</v>
      </c>
      <c r="C9" s="80" t="s">
        <v>27</v>
      </c>
      <c r="D9" s="80" t="s">
        <v>28</v>
      </c>
      <c r="E9" s="80" t="s">
        <v>28</v>
      </c>
      <c r="F9" s="80" t="s">
        <v>29</v>
      </c>
      <c r="G9" s="80" t="s">
        <v>1887</v>
      </c>
      <c r="H9" s="80" t="s">
        <v>8165</v>
      </c>
      <c r="I9" s="80" t="s">
        <v>8162</v>
      </c>
      <c r="J9" s="80" t="s">
        <v>1904</v>
      </c>
      <c r="K9" s="77" t="s">
        <v>33</v>
      </c>
      <c r="L9" s="80">
        <v>21</v>
      </c>
      <c r="M9" s="80">
        <v>4</v>
      </c>
      <c r="N9" s="80">
        <v>2018</v>
      </c>
      <c r="O9" s="77">
        <f t="shared" si="0"/>
        <v>43211</v>
      </c>
      <c r="P9" s="80" t="s">
        <v>1905</v>
      </c>
      <c r="Q9" s="80" t="s">
        <v>1899</v>
      </c>
      <c r="R9" s="80">
        <f>VLOOKUP(P9,Registration!O:P,2,FALSE)</f>
        <v>15</v>
      </c>
    </row>
    <row r="10" spans="1:18" ht="23.1" customHeight="1">
      <c r="A10" s="80" t="s">
        <v>24</v>
      </c>
      <c r="B10" s="80" t="s">
        <v>26</v>
      </c>
      <c r="C10" s="80" t="s">
        <v>27</v>
      </c>
      <c r="D10" s="80" t="s">
        <v>28</v>
      </c>
      <c r="E10" s="80" t="s">
        <v>28</v>
      </c>
      <c r="F10" s="80" t="s">
        <v>29</v>
      </c>
      <c r="G10" s="80" t="s">
        <v>1887</v>
      </c>
      <c r="H10" s="80" t="s">
        <v>8165</v>
      </c>
      <c r="I10" s="80" t="s">
        <v>8162</v>
      </c>
      <c r="J10" s="80" t="s">
        <v>1906</v>
      </c>
      <c r="K10" s="77" t="s">
        <v>33</v>
      </c>
      <c r="L10" s="80">
        <v>21</v>
      </c>
      <c r="M10" s="80">
        <v>4</v>
      </c>
      <c r="N10" s="80">
        <v>2018</v>
      </c>
      <c r="O10" s="77">
        <f t="shared" si="0"/>
        <v>43211</v>
      </c>
      <c r="P10" s="80" t="s">
        <v>1907</v>
      </c>
      <c r="Q10" s="80" t="s">
        <v>1899</v>
      </c>
      <c r="R10" s="80">
        <f>VLOOKUP(P10,Registration!O:P,2,FALSE)</f>
        <v>15</v>
      </c>
    </row>
    <row r="11" spans="1:18" ht="23.1" customHeight="1">
      <c r="A11" s="80" t="s">
        <v>24</v>
      </c>
      <c r="B11" s="80" t="s">
        <v>26</v>
      </c>
      <c r="C11" s="80" t="s">
        <v>27</v>
      </c>
      <c r="D11" s="80" t="s">
        <v>28</v>
      </c>
      <c r="E11" s="80" t="s">
        <v>28</v>
      </c>
      <c r="F11" s="80" t="s">
        <v>29</v>
      </c>
      <c r="G11" s="80" t="s">
        <v>1887</v>
      </c>
      <c r="H11" s="80" t="s">
        <v>8165</v>
      </c>
      <c r="I11" s="80" t="s">
        <v>8162</v>
      </c>
      <c r="J11" s="80" t="s">
        <v>1908</v>
      </c>
      <c r="K11" s="77" t="s">
        <v>33</v>
      </c>
      <c r="L11" s="80">
        <v>21</v>
      </c>
      <c r="M11" s="80">
        <v>4</v>
      </c>
      <c r="N11" s="80">
        <v>2018</v>
      </c>
      <c r="O11" s="77">
        <f t="shared" si="0"/>
        <v>43211</v>
      </c>
      <c r="P11" s="80" t="s">
        <v>1909</v>
      </c>
      <c r="Q11" s="80" t="s">
        <v>1899</v>
      </c>
      <c r="R11" s="80">
        <f>VLOOKUP(P11,Registration!O:P,2,FALSE)</f>
        <v>18</v>
      </c>
    </row>
    <row r="12" spans="1:18" ht="23.1" customHeight="1">
      <c r="A12" s="80" t="s">
        <v>24</v>
      </c>
      <c r="B12" s="80" t="s">
        <v>26</v>
      </c>
      <c r="C12" s="80" t="s">
        <v>27</v>
      </c>
      <c r="D12" s="80" t="s">
        <v>28</v>
      </c>
      <c r="E12" s="80" t="s">
        <v>28</v>
      </c>
      <c r="F12" s="80" t="s">
        <v>29</v>
      </c>
      <c r="G12" s="80" t="s">
        <v>1887</v>
      </c>
      <c r="H12" s="80" t="s">
        <v>8165</v>
      </c>
      <c r="I12" s="80" t="s">
        <v>8162</v>
      </c>
      <c r="J12" s="80" t="s">
        <v>1910</v>
      </c>
      <c r="K12" s="77" t="s">
        <v>33</v>
      </c>
      <c r="L12" s="80">
        <v>21</v>
      </c>
      <c r="M12" s="80">
        <v>4</v>
      </c>
      <c r="N12" s="80">
        <v>2018</v>
      </c>
      <c r="O12" s="77">
        <f t="shared" si="0"/>
        <v>43211</v>
      </c>
      <c r="P12" s="80" t="s">
        <v>1911</v>
      </c>
      <c r="Q12" s="80" t="s">
        <v>1899</v>
      </c>
      <c r="R12" s="80">
        <f>VLOOKUP(P12,Registration!O:P,2,FALSE)</f>
        <v>15</v>
      </c>
    </row>
    <row r="13" spans="1:18" ht="23.1" customHeight="1">
      <c r="A13" s="80" t="s">
        <v>24</v>
      </c>
      <c r="B13" s="80" t="s">
        <v>26</v>
      </c>
      <c r="C13" s="80" t="s">
        <v>27</v>
      </c>
      <c r="D13" s="80" t="s">
        <v>28</v>
      </c>
      <c r="E13" s="80" t="s">
        <v>28</v>
      </c>
      <c r="F13" s="80" t="s">
        <v>29</v>
      </c>
      <c r="G13" s="80" t="s">
        <v>1887</v>
      </c>
      <c r="H13" s="80" t="s">
        <v>8165</v>
      </c>
      <c r="I13" s="80" t="s">
        <v>8162</v>
      </c>
      <c r="J13" s="80" t="s">
        <v>1912</v>
      </c>
      <c r="K13" s="77" t="s">
        <v>33</v>
      </c>
      <c r="L13" s="80">
        <v>21</v>
      </c>
      <c r="M13" s="80">
        <v>4</v>
      </c>
      <c r="N13" s="80">
        <v>2018</v>
      </c>
      <c r="O13" s="77">
        <f t="shared" si="0"/>
        <v>43211</v>
      </c>
      <c r="P13" s="80" t="s">
        <v>1913</v>
      </c>
      <c r="Q13" s="80" t="s">
        <v>1899</v>
      </c>
      <c r="R13" s="80">
        <f>VLOOKUP(P13,Registration!O:P,2,FALSE)</f>
        <v>17</v>
      </c>
    </row>
    <row r="14" spans="1:18" ht="23.1" customHeight="1">
      <c r="A14" s="80" t="s">
        <v>24</v>
      </c>
      <c r="B14" s="80" t="s">
        <v>26</v>
      </c>
      <c r="C14" s="80" t="s">
        <v>27</v>
      </c>
      <c r="D14" s="80" t="s">
        <v>28</v>
      </c>
      <c r="E14" s="80" t="s">
        <v>28</v>
      </c>
      <c r="F14" s="80" t="s">
        <v>29</v>
      </c>
      <c r="G14" s="80" t="s">
        <v>1887</v>
      </c>
      <c r="H14" s="80" t="s">
        <v>8165</v>
      </c>
      <c r="I14" s="80" t="s">
        <v>8162</v>
      </c>
      <c r="J14" s="80" t="s">
        <v>1914</v>
      </c>
      <c r="K14" s="77" t="s">
        <v>33</v>
      </c>
      <c r="L14" s="80">
        <v>21</v>
      </c>
      <c r="M14" s="80">
        <v>4</v>
      </c>
      <c r="N14" s="80">
        <v>2018</v>
      </c>
      <c r="O14" s="77">
        <f t="shared" si="0"/>
        <v>43211</v>
      </c>
      <c r="P14" s="80" t="s">
        <v>1915</v>
      </c>
      <c r="Q14" s="80" t="s">
        <v>1899</v>
      </c>
      <c r="R14" s="80">
        <f>VLOOKUP(P14,Registration!O:P,2,FALSE)</f>
        <v>18</v>
      </c>
    </row>
    <row r="15" spans="1:18" ht="23.1" customHeight="1">
      <c r="A15" s="80" t="s">
        <v>24</v>
      </c>
      <c r="B15" s="80" t="s">
        <v>26</v>
      </c>
      <c r="C15" s="80" t="s">
        <v>27</v>
      </c>
      <c r="D15" s="80" t="s">
        <v>28</v>
      </c>
      <c r="E15" s="80" t="s">
        <v>28</v>
      </c>
      <c r="F15" s="80" t="s">
        <v>29</v>
      </c>
      <c r="G15" s="80" t="s">
        <v>1887</v>
      </c>
      <c r="H15" s="80" t="s">
        <v>8165</v>
      </c>
      <c r="I15" s="80" t="s">
        <v>8162</v>
      </c>
      <c r="J15" s="80" t="s">
        <v>1897</v>
      </c>
      <c r="K15" s="77" t="s">
        <v>33</v>
      </c>
      <c r="L15" s="80">
        <v>21</v>
      </c>
      <c r="M15" s="80">
        <v>4</v>
      </c>
      <c r="N15" s="80">
        <v>2018</v>
      </c>
      <c r="O15" s="77">
        <f t="shared" si="0"/>
        <v>43211</v>
      </c>
      <c r="P15" s="80" t="s">
        <v>1898</v>
      </c>
      <c r="Q15" s="80" t="s">
        <v>1899</v>
      </c>
      <c r="R15" s="80">
        <f>VLOOKUP(P15,Registration!O:P,2,FALSE)</f>
        <v>18</v>
      </c>
    </row>
    <row r="16" spans="1:18" ht="23.1" customHeight="1">
      <c r="A16" s="80" t="s">
        <v>24</v>
      </c>
      <c r="B16" s="80" t="s">
        <v>26</v>
      </c>
      <c r="C16" s="80" t="s">
        <v>27</v>
      </c>
      <c r="D16" s="80" t="s">
        <v>28</v>
      </c>
      <c r="E16" s="80" t="s">
        <v>28</v>
      </c>
      <c r="F16" s="80" t="s">
        <v>29</v>
      </c>
      <c r="G16" s="80" t="s">
        <v>1887</v>
      </c>
      <c r="H16" s="80" t="s">
        <v>8165</v>
      </c>
      <c r="I16" s="80" t="s">
        <v>8162</v>
      </c>
      <c r="J16" s="80" t="s">
        <v>1895</v>
      </c>
      <c r="K16" s="77" t="s">
        <v>33</v>
      </c>
      <c r="L16" s="80">
        <v>21</v>
      </c>
      <c r="M16" s="80">
        <v>4</v>
      </c>
      <c r="N16" s="80">
        <v>2018</v>
      </c>
      <c r="O16" s="77">
        <f t="shared" si="0"/>
        <v>43211</v>
      </c>
      <c r="P16" s="80" t="s">
        <v>1896</v>
      </c>
      <c r="Q16" s="80" t="s">
        <v>1899</v>
      </c>
      <c r="R16" s="80">
        <f>VLOOKUP(P16,Registration!O:P,2,FALSE)</f>
        <v>19</v>
      </c>
    </row>
    <row r="17" spans="1:18" ht="23.1" customHeight="1">
      <c r="A17" s="80" t="s">
        <v>24</v>
      </c>
      <c r="B17" s="80" t="s">
        <v>26</v>
      </c>
      <c r="C17" s="80" t="s">
        <v>27</v>
      </c>
      <c r="D17" s="80" t="s">
        <v>28</v>
      </c>
      <c r="E17" s="80" t="s">
        <v>28</v>
      </c>
      <c r="F17" s="80" t="s">
        <v>29</v>
      </c>
      <c r="G17" s="80" t="s">
        <v>1887</v>
      </c>
      <c r="H17" s="80" t="s">
        <v>8165</v>
      </c>
      <c r="I17" s="80" t="s">
        <v>8162</v>
      </c>
      <c r="J17" s="80" t="s">
        <v>1888</v>
      </c>
      <c r="K17" s="77" t="s">
        <v>33</v>
      </c>
      <c r="L17" s="80">
        <v>21</v>
      </c>
      <c r="M17" s="80">
        <v>4</v>
      </c>
      <c r="N17" s="80">
        <v>2018</v>
      </c>
      <c r="O17" s="77">
        <f t="shared" si="0"/>
        <v>43211</v>
      </c>
      <c r="P17" s="80" t="s">
        <v>1890</v>
      </c>
      <c r="Q17" s="80" t="s">
        <v>1899</v>
      </c>
      <c r="R17" s="80">
        <f>VLOOKUP(P17,Registration!O:P,2,FALSE)</f>
        <v>17</v>
      </c>
    </row>
    <row r="18" spans="1:18" ht="23.1" customHeight="1">
      <c r="A18" s="80" t="s">
        <v>24</v>
      </c>
      <c r="B18" s="80" t="s">
        <v>26</v>
      </c>
      <c r="C18" s="80" t="s">
        <v>27</v>
      </c>
      <c r="D18" s="80" t="s">
        <v>28</v>
      </c>
      <c r="E18" s="80" t="s">
        <v>28</v>
      </c>
      <c r="F18" s="80" t="s">
        <v>29</v>
      </c>
      <c r="G18" s="80" t="s">
        <v>1887</v>
      </c>
      <c r="H18" s="80" t="s">
        <v>8165</v>
      </c>
      <c r="I18" s="80" t="s">
        <v>8162</v>
      </c>
      <c r="J18" s="80" t="s">
        <v>1916</v>
      </c>
      <c r="K18" s="77" t="s">
        <v>33</v>
      </c>
      <c r="L18" s="80">
        <v>21</v>
      </c>
      <c r="M18" s="80">
        <v>4</v>
      </c>
      <c r="N18" s="80">
        <v>2018</v>
      </c>
      <c r="O18" s="77">
        <f t="shared" si="0"/>
        <v>43211</v>
      </c>
      <c r="P18" s="80" t="s">
        <v>1917</v>
      </c>
      <c r="Q18" s="80" t="s">
        <v>1899</v>
      </c>
      <c r="R18" s="80">
        <f>VLOOKUP(P18,Registration!O:P,2,FALSE)</f>
        <v>18</v>
      </c>
    </row>
    <row r="19" spans="1:18" ht="23.1" customHeight="1">
      <c r="A19" s="80" t="s">
        <v>24</v>
      </c>
      <c r="B19" s="80" t="s">
        <v>26</v>
      </c>
      <c r="C19" s="80" t="s">
        <v>27</v>
      </c>
      <c r="D19" s="80" t="s">
        <v>28</v>
      </c>
      <c r="E19" s="80" t="s">
        <v>28</v>
      </c>
      <c r="F19" s="80" t="s">
        <v>29</v>
      </c>
      <c r="G19" s="80" t="s">
        <v>1887</v>
      </c>
      <c r="H19" s="80" t="s">
        <v>8165</v>
      </c>
      <c r="I19" s="80" t="s">
        <v>8162</v>
      </c>
      <c r="J19" s="80" t="s">
        <v>1918</v>
      </c>
      <c r="K19" s="77" t="s">
        <v>33</v>
      </c>
      <c r="L19" s="80">
        <v>21</v>
      </c>
      <c r="M19" s="80">
        <v>4</v>
      </c>
      <c r="N19" s="80">
        <v>2018</v>
      </c>
      <c r="O19" s="77">
        <f t="shared" si="0"/>
        <v>43211</v>
      </c>
      <c r="P19" s="80" t="s">
        <v>1919</v>
      </c>
      <c r="Q19" s="80" t="s">
        <v>1899</v>
      </c>
      <c r="R19" s="80">
        <f>VLOOKUP(P19,Registration!O:P,2,FALSE)</f>
        <v>19</v>
      </c>
    </row>
    <row r="20" spans="1:18" ht="23.1" customHeight="1">
      <c r="A20" s="80" t="s">
        <v>24</v>
      </c>
      <c r="B20" s="80" t="s">
        <v>26</v>
      </c>
      <c r="C20" s="80" t="s">
        <v>27</v>
      </c>
      <c r="D20" s="80" t="s">
        <v>28</v>
      </c>
      <c r="E20" s="80" t="s">
        <v>28</v>
      </c>
      <c r="F20" s="80" t="s">
        <v>29</v>
      </c>
      <c r="G20" s="80" t="s">
        <v>1887</v>
      </c>
      <c r="H20" s="80" t="s">
        <v>8165</v>
      </c>
      <c r="I20" s="80" t="s">
        <v>8162</v>
      </c>
      <c r="J20" s="80" t="s">
        <v>1920</v>
      </c>
      <c r="K20" s="77" t="s">
        <v>33</v>
      </c>
      <c r="L20" s="80">
        <v>21</v>
      </c>
      <c r="M20" s="80">
        <v>4</v>
      </c>
      <c r="N20" s="80">
        <v>2018</v>
      </c>
      <c r="O20" s="77">
        <f t="shared" si="0"/>
        <v>43211</v>
      </c>
      <c r="P20" s="80" t="s">
        <v>1921</v>
      </c>
      <c r="Q20" s="80" t="s">
        <v>1899</v>
      </c>
      <c r="R20" s="80">
        <f>VLOOKUP(P20,Registration!O:P,2,FALSE)</f>
        <v>17</v>
      </c>
    </row>
    <row r="21" spans="1:18" ht="23.1" customHeight="1">
      <c r="A21" s="80" t="s">
        <v>24</v>
      </c>
      <c r="B21" s="80" t="s">
        <v>26</v>
      </c>
      <c r="C21" s="80" t="s">
        <v>27</v>
      </c>
      <c r="D21" s="80" t="s">
        <v>28</v>
      </c>
      <c r="E21" s="80" t="s">
        <v>28</v>
      </c>
      <c r="F21" s="80" t="s">
        <v>29</v>
      </c>
      <c r="G21" s="80" t="s">
        <v>1887</v>
      </c>
      <c r="H21" s="80" t="s">
        <v>8165</v>
      </c>
      <c r="I21" s="80" t="s">
        <v>8162</v>
      </c>
      <c r="J21" s="80" t="s">
        <v>1891</v>
      </c>
      <c r="K21" s="77" t="s">
        <v>33</v>
      </c>
      <c r="L21" s="80">
        <v>21</v>
      </c>
      <c r="M21" s="80">
        <v>4</v>
      </c>
      <c r="N21" s="80">
        <v>2018</v>
      </c>
      <c r="O21" s="77">
        <f t="shared" si="0"/>
        <v>43211</v>
      </c>
      <c r="P21" s="80" t="s">
        <v>1892</v>
      </c>
      <c r="Q21" s="80" t="s">
        <v>1899</v>
      </c>
      <c r="R21" s="80">
        <f>VLOOKUP(P21,Registration!O:P,2,FALSE)</f>
        <v>17</v>
      </c>
    </row>
    <row r="22" spans="1:18" ht="23.1" customHeight="1">
      <c r="A22" s="80" t="s">
        <v>24</v>
      </c>
      <c r="B22" s="80" t="s">
        <v>26</v>
      </c>
      <c r="C22" s="80" t="s">
        <v>27</v>
      </c>
      <c r="D22" s="80" t="s">
        <v>28</v>
      </c>
      <c r="E22" s="80" t="s">
        <v>28</v>
      </c>
      <c r="F22" s="80" t="s">
        <v>29</v>
      </c>
      <c r="G22" s="80" t="s">
        <v>1887</v>
      </c>
      <c r="H22" s="80" t="s">
        <v>8165</v>
      </c>
      <c r="I22" s="80" t="s">
        <v>8162</v>
      </c>
      <c r="J22" s="80" t="s">
        <v>1922</v>
      </c>
      <c r="K22" s="77" t="s">
        <v>33</v>
      </c>
      <c r="L22" s="80">
        <v>21</v>
      </c>
      <c r="M22" s="80">
        <v>4</v>
      </c>
      <c r="N22" s="80">
        <v>2018</v>
      </c>
      <c r="O22" s="77">
        <f t="shared" si="0"/>
        <v>43211</v>
      </c>
      <c r="P22" s="80" t="s">
        <v>1923</v>
      </c>
      <c r="Q22" s="80" t="s">
        <v>1899</v>
      </c>
      <c r="R22" s="80">
        <f>VLOOKUP(P22,Registration!O:P,2,FALSE)</f>
        <v>18</v>
      </c>
    </row>
    <row r="23" spans="1:18" ht="23.1" customHeight="1">
      <c r="A23" s="80" t="s">
        <v>24</v>
      </c>
      <c r="B23" s="80" t="s">
        <v>26</v>
      </c>
      <c r="C23" s="80" t="s">
        <v>27</v>
      </c>
      <c r="D23" s="80" t="s">
        <v>28</v>
      </c>
      <c r="E23" s="80" t="s">
        <v>28</v>
      </c>
      <c r="F23" s="80" t="s">
        <v>29</v>
      </c>
      <c r="G23" s="80" t="s">
        <v>1887</v>
      </c>
      <c r="H23" s="80" t="s">
        <v>8165</v>
      </c>
      <c r="I23" s="80" t="s">
        <v>8162</v>
      </c>
      <c r="J23" s="80" t="s">
        <v>1924</v>
      </c>
      <c r="K23" s="77" t="s">
        <v>33</v>
      </c>
      <c r="L23" s="80">
        <v>21</v>
      </c>
      <c r="M23" s="80">
        <v>4</v>
      </c>
      <c r="N23" s="80">
        <v>2018</v>
      </c>
      <c r="O23" s="77">
        <f t="shared" si="0"/>
        <v>43211</v>
      </c>
      <c r="P23" s="80" t="s">
        <v>1925</v>
      </c>
      <c r="Q23" s="80" t="s">
        <v>1899</v>
      </c>
      <c r="R23" s="80">
        <f>VLOOKUP(P23,Registration!O:P,2,FALSE)</f>
        <v>15</v>
      </c>
    </row>
    <row r="24" spans="1:18" ht="23.1" customHeight="1">
      <c r="A24" s="80" t="s">
        <v>24</v>
      </c>
      <c r="B24" s="80" t="s">
        <v>26</v>
      </c>
      <c r="C24" s="80" t="s">
        <v>27</v>
      </c>
      <c r="D24" s="80" t="s">
        <v>28</v>
      </c>
      <c r="E24" s="80" t="s">
        <v>28</v>
      </c>
      <c r="F24" s="80" t="s">
        <v>29</v>
      </c>
      <c r="G24" s="80" t="s">
        <v>1887</v>
      </c>
      <c r="H24" s="80" t="s">
        <v>8165</v>
      </c>
      <c r="I24" s="80" t="s">
        <v>8162</v>
      </c>
      <c r="J24" s="80" t="s">
        <v>1926</v>
      </c>
      <c r="K24" s="77" t="s">
        <v>33</v>
      </c>
      <c r="L24" s="80">
        <v>21</v>
      </c>
      <c r="M24" s="80">
        <v>4</v>
      </c>
      <c r="N24" s="80">
        <v>2018</v>
      </c>
      <c r="O24" s="77">
        <f t="shared" si="0"/>
        <v>43211</v>
      </c>
      <c r="P24" s="80" t="s">
        <v>1927</v>
      </c>
      <c r="Q24" s="80" t="s">
        <v>1899</v>
      </c>
      <c r="R24" s="80">
        <f>VLOOKUP(P24,Registration!O:P,2,FALSE)</f>
        <v>18</v>
      </c>
    </row>
    <row r="25" spans="1:18" ht="23.1" customHeight="1">
      <c r="A25" s="80" t="s">
        <v>24</v>
      </c>
      <c r="B25" s="80" t="s">
        <v>26</v>
      </c>
      <c r="C25" s="80" t="s">
        <v>27</v>
      </c>
      <c r="D25" s="80" t="s">
        <v>28</v>
      </c>
      <c r="E25" s="80" t="s">
        <v>28</v>
      </c>
      <c r="F25" s="80" t="s">
        <v>29</v>
      </c>
      <c r="G25" s="80" t="s">
        <v>1887</v>
      </c>
      <c r="H25" s="80" t="s">
        <v>8165</v>
      </c>
      <c r="I25" s="80" t="s">
        <v>8162</v>
      </c>
      <c r="J25" s="80" t="s">
        <v>1928</v>
      </c>
      <c r="K25" s="77" t="s">
        <v>33</v>
      </c>
      <c r="L25" s="80">
        <v>21</v>
      </c>
      <c r="M25" s="80">
        <v>4</v>
      </c>
      <c r="N25" s="80">
        <v>2018</v>
      </c>
      <c r="O25" s="77">
        <f t="shared" si="0"/>
        <v>43211</v>
      </c>
      <c r="P25" s="80" t="s">
        <v>1929</v>
      </c>
      <c r="Q25" s="80" t="s">
        <v>1899</v>
      </c>
      <c r="R25" s="80">
        <f>VLOOKUP(P25,Registration!O:P,2,FALSE)</f>
        <v>15</v>
      </c>
    </row>
    <row r="26" spans="1:18" ht="23.1" customHeight="1">
      <c r="A26" s="80" t="s">
        <v>24</v>
      </c>
      <c r="B26" s="80" t="s">
        <v>26</v>
      </c>
      <c r="C26" s="80" t="s">
        <v>27</v>
      </c>
      <c r="D26" s="80" t="s">
        <v>28</v>
      </c>
      <c r="E26" s="80" t="s">
        <v>28</v>
      </c>
      <c r="F26" s="80" t="s">
        <v>29</v>
      </c>
      <c r="G26" s="80" t="s">
        <v>1887</v>
      </c>
      <c r="H26" s="80" t="s">
        <v>8165</v>
      </c>
      <c r="I26" s="80" t="s">
        <v>8162</v>
      </c>
      <c r="J26" s="80" t="s">
        <v>1897</v>
      </c>
      <c r="K26" s="77" t="s">
        <v>33</v>
      </c>
      <c r="L26" s="80">
        <v>21</v>
      </c>
      <c r="M26" s="80">
        <v>4</v>
      </c>
      <c r="N26" s="80">
        <v>2018</v>
      </c>
      <c r="O26" s="77">
        <f t="shared" si="0"/>
        <v>43211</v>
      </c>
      <c r="P26" s="80" t="s">
        <v>1898</v>
      </c>
      <c r="Q26" s="80" t="s">
        <v>1899</v>
      </c>
      <c r="R26" s="80">
        <f>VLOOKUP(P26,Registration!O:P,2,FALSE)</f>
        <v>18</v>
      </c>
    </row>
    <row r="27" spans="1:18" ht="23.1" customHeight="1">
      <c r="A27" s="80" t="s">
        <v>24</v>
      </c>
      <c r="B27" s="80" t="s">
        <v>26</v>
      </c>
      <c r="C27" s="80" t="s">
        <v>27</v>
      </c>
      <c r="D27" s="80" t="s">
        <v>28</v>
      </c>
      <c r="E27" s="80" t="s">
        <v>28</v>
      </c>
      <c r="F27" s="80" t="s">
        <v>29</v>
      </c>
      <c r="G27" s="80" t="s">
        <v>1887</v>
      </c>
      <c r="H27" s="80" t="s">
        <v>8165</v>
      </c>
      <c r="I27" s="80" t="s">
        <v>8162</v>
      </c>
      <c r="J27" s="80" t="s">
        <v>1930</v>
      </c>
      <c r="K27" s="77" t="s">
        <v>33</v>
      </c>
      <c r="L27" s="80">
        <v>21</v>
      </c>
      <c r="M27" s="80">
        <v>4</v>
      </c>
      <c r="N27" s="80">
        <v>2018</v>
      </c>
      <c r="O27" s="77">
        <f t="shared" si="0"/>
        <v>43211</v>
      </c>
      <c r="P27" s="80" t="s">
        <v>1931</v>
      </c>
      <c r="Q27" s="80" t="s">
        <v>1899</v>
      </c>
      <c r="R27" s="80">
        <f>VLOOKUP(P27,Registration!O:P,2,FALSE)</f>
        <v>19</v>
      </c>
    </row>
    <row r="28" spans="1:18" ht="23.1" customHeight="1">
      <c r="A28" s="80" t="s">
        <v>24</v>
      </c>
      <c r="B28" s="80" t="s">
        <v>26</v>
      </c>
      <c r="C28" s="80" t="s">
        <v>27</v>
      </c>
      <c r="D28" s="80" t="s">
        <v>28</v>
      </c>
      <c r="E28" s="80" t="s">
        <v>28</v>
      </c>
      <c r="F28" s="80" t="s">
        <v>29</v>
      </c>
      <c r="G28" s="80" t="s">
        <v>1887</v>
      </c>
      <c r="H28" s="80" t="s">
        <v>8165</v>
      </c>
      <c r="I28" s="80" t="s">
        <v>8162</v>
      </c>
      <c r="J28" s="80" t="s">
        <v>1932</v>
      </c>
      <c r="K28" s="77" t="s">
        <v>33</v>
      </c>
      <c r="L28" s="80">
        <v>21</v>
      </c>
      <c r="M28" s="80">
        <v>4</v>
      </c>
      <c r="N28" s="80">
        <v>2018</v>
      </c>
      <c r="O28" s="77">
        <f t="shared" si="0"/>
        <v>43211</v>
      </c>
      <c r="P28" s="80" t="s">
        <v>1933</v>
      </c>
      <c r="Q28" s="80" t="s">
        <v>1899</v>
      </c>
      <c r="R28" s="80">
        <f>VLOOKUP(P28,Registration!O:P,2,FALSE)</f>
        <v>16</v>
      </c>
    </row>
    <row r="29" spans="1:18" ht="23.1" customHeight="1">
      <c r="A29" s="80" t="s">
        <v>24</v>
      </c>
      <c r="B29" s="80" t="s">
        <v>26</v>
      </c>
      <c r="C29" s="80" t="s">
        <v>27</v>
      </c>
      <c r="D29" s="80" t="s">
        <v>28</v>
      </c>
      <c r="E29" s="80" t="s">
        <v>28</v>
      </c>
      <c r="F29" s="80" t="s">
        <v>29</v>
      </c>
      <c r="G29" s="80" t="s">
        <v>1887</v>
      </c>
      <c r="H29" s="80" t="s">
        <v>8165</v>
      </c>
      <c r="I29" s="80" t="s">
        <v>8162</v>
      </c>
      <c r="J29" s="99" t="s">
        <v>1934</v>
      </c>
      <c r="K29" s="77" t="s">
        <v>33</v>
      </c>
      <c r="L29" s="80">
        <v>21</v>
      </c>
      <c r="M29" s="80">
        <v>4</v>
      </c>
      <c r="N29" s="80">
        <v>2018</v>
      </c>
      <c r="O29" s="77">
        <f t="shared" si="0"/>
        <v>43211</v>
      </c>
      <c r="P29" s="80" t="s">
        <v>1935</v>
      </c>
      <c r="Q29" s="80" t="s">
        <v>1899</v>
      </c>
      <c r="R29" s="80">
        <f>VLOOKUP(P29,Registration!O:P,2,FALSE)</f>
        <v>15</v>
      </c>
    </row>
    <row r="30" spans="1:18" ht="23.1" customHeight="1">
      <c r="A30" s="80" t="s">
        <v>24</v>
      </c>
      <c r="B30" s="80" t="s">
        <v>26</v>
      </c>
      <c r="C30" s="80" t="s">
        <v>27</v>
      </c>
      <c r="D30" s="80" t="s">
        <v>28</v>
      </c>
      <c r="E30" s="80" t="s">
        <v>28</v>
      </c>
      <c r="F30" s="80" t="s">
        <v>29</v>
      </c>
      <c r="G30" s="80" t="s">
        <v>1887</v>
      </c>
      <c r="H30" s="80" t="s">
        <v>8165</v>
      </c>
      <c r="I30" s="80" t="s">
        <v>8162</v>
      </c>
      <c r="J30" s="99" t="s">
        <v>1936</v>
      </c>
      <c r="K30" s="77" t="s">
        <v>33</v>
      </c>
      <c r="L30" s="80">
        <v>21</v>
      </c>
      <c r="M30" s="80">
        <v>4</v>
      </c>
      <c r="N30" s="80">
        <v>2018</v>
      </c>
      <c r="O30" s="77">
        <f t="shared" si="0"/>
        <v>43211</v>
      </c>
      <c r="P30" s="80" t="s">
        <v>1937</v>
      </c>
      <c r="Q30" s="80" t="s">
        <v>1899</v>
      </c>
      <c r="R30" s="80">
        <f>VLOOKUP(P30,Registration!O:P,2,FALSE)</f>
        <v>15</v>
      </c>
    </row>
    <row r="31" spans="1:18" ht="23.1" customHeight="1">
      <c r="A31" s="80" t="s">
        <v>35</v>
      </c>
      <c r="B31" s="80" t="s">
        <v>26</v>
      </c>
      <c r="C31" s="80" t="s">
        <v>27</v>
      </c>
      <c r="D31" s="80" t="s">
        <v>28</v>
      </c>
      <c r="E31" s="80" t="s">
        <v>28</v>
      </c>
      <c r="F31" s="80" t="s">
        <v>111</v>
      </c>
      <c r="G31" s="80" t="s">
        <v>167</v>
      </c>
      <c r="H31" s="80" t="s">
        <v>8159</v>
      </c>
      <c r="I31" s="80" t="s">
        <v>8161</v>
      </c>
      <c r="J31" s="99" t="s">
        <v>169</v>
      </c>
      <c r="K31" s="77">
        <v>43213</v>
      </c>
      <c r="L31" s="82">
        <v>23</v>
      </c>
      <c r="M31" s="82">
        <v>4</v>
      </c>
      <c r="N31" s="82">
        <v>2018</v>
      </c>
      <c r="O31" s="77">
        <f t="shared" si="0"/>
        <v>43213</v>
      </c>
      <c r="P31" s="82" t="s">
        <v>170</v>
      </c>
      <c r="Q31" s="80" t="s">
        <v>175</v>
      </c>
      <c r="R31" s="80">
        <f>VLOOKUP(P31,Registration!O:P,2,FALSE)</f>
        <v>19</v>
      </c>
    </row>
    <row r="32" spans="1:18" ht="23.1" customHeight="1">
      <c r="A32" s="80" t="s">
        <v>35</v>
      </c>
      <c r="B32" s="80" t="s">
        <v>26</v>
      </c>
      <c r="C32" s="80" t="s">
        <v>27</v>
      </c>
      <c r="D32" s="80" t="s">
        <v>28</v>
      </c>
      <c r="E32" s="80" t="s">
        <v>28</v>
      </c>
      <c r="F32" s="80" t="s">
        <v>111</v>
      </c>
      <c r="G32" s="80" t="s">
        <v>167</v>
      </c>
      <c r="H32" s="80" t="s">
        <v>8159</v>
      </c>
      <c r="I32" s="80" t="s">
        <v>8161</v>
      </c>
      <c r="J32" s="99" t="s">
        <v>177</v>
      </c>
      <c r="K32" s="77">
        <v>43213</v>
      </c>
      <c r="L32" s="82">
        <v>23</v>
      </c>
      <c r="M32" s="82">
        <v>4</v>
      </c>
      <c r="N32" s="82">
        <v>2018</v>
      </c>
      <c r="O32" s="77">
        <f t="shared" si="0"/>
        <v>43213</v>
      </c>
      <c r="P32" s="82" t="s">
        <v>178</v>
      </c>
      <c r="Q32" s="80" t="s">
        <v>175</v>
      </c>
      <c r="R32" s="80">
        <f>VLOOKUP(P32,Registration!O:P,2,FALSE)</f>
        <v>18</v>
      </c>
    </row>
    <row r="33" spans="1:18" ht="23.1" customHeight="1">
      <c r="A33" s="80" t="s">
        <v>35</v>
      </c>
      <c r="B33" s="80" t="s">
        <v>26</v>
      </c>
      <c r="C33" s="80" t="s">
        <v>27</v>
      </c>
      <c r="D33" s="80" t="s">
        <v>28</v>
      </c>
      <c r="E33" s="80" t="s">
        <v>28</v>
      </c>
      <c r="F33" s="80" t="s">
        <v>111</v>
      </c>
      <c r="G33" s="80" t="s">
        <v>167</v>
      </c>
      <c r="H33" s="80" t="s">
        <v>8159</v>
      </c>
      <c r="I33" s="80" t="s">
        <v>8161</v>
      </c>
      <c r="J33" s="99" t="s">
        <v>180</v>
      </c>
      <c r="K33" s="77">
        <v>43213</v>
      </c>
      <c r="L33" s="82">
        <v>23</v>
      </c>
      <c r="M33" s="82">
        <v>4</v>
      </c>
      <c r="N33" s="82">
        <v>2018</v>
      </c>
      <c r="O33" s="77">
        <f t="shared" si="0"/>
        <v>43213</v>
      </c>
      <c r="P33" s="82" t="s">
        <v>181</v>
      </c>
      <c r="Q33" s="80" t="s">
        <v>175</v>
      </c>
      <c r="R33" s="80">
        <f>VLOOKUP(P33,Registration!O:P,2,FALSE)</f>
        <v>18</v>
      </c>
    </row>
    <row r="34" spans="1:18" ht="23.1" customHeight="1">
      <c r="A34" s="80" t="s">
        <v>35</v>
      </c>
      <c r="B34" s="80" t="s">
        <v>26</v>
      </c>
      <c r="C34" s="80" t="s">
        <v>27</v>
      </c>
      <c r="D34" s="80" t="s">
        <v>28</v>
      </c>
      <c r="E34" s="80" t="s">
        <v>28</v>
      </c>
      <c r="F34" s="80" t="s">
        <v>111</v>
      </c>
      <c r="G34" s="80" t="s">
        <v>167</v>
      </c>
      <c r="H34" s="80" t="s">
        <v>8159</v>
      </c>
      <c r="I34" s="80" t="s">
        <v>8161</v>
      </c>
      <c r="J34" s="99" t="s">
        <v>182</v>
      </c>
      <c r="K34" s="77">
        <v>43213</v>
      </c>
      <c r="L34" s="82">
        <v>23</v>
      </c>
      <c r="M34" s="82">
        <v>4</v>
      </c>
      <c r="N34" s="82">
        <v>2018</v>
      </c>
      <c r="O34" s="77">
        <f t="shared" si="0"/>
        <v>43213</v>
      </c>
      <c r="P34" s="82" t="s">
        <v>183</v>
      </c>
      <c r="Q34" s="80" t="s">
        <v>175</v>
      </c>
      <c r="R34" s="80">
        <f>VLOOKUP(P34,Registration!O:P,2,FALSE)</f>
        <v>19</v>
      </c>
    </row>
    <row r="35" spans="1:18" ht="23.1" customHeight="1">
      <c r="A35" s="80" t="s">
        <v>35</v>
      </c>
      <c r="B35" s="80" t="s">
        <v>26</v>
      </c>
      <c r="C35" s="80" t="s">
        <v>27</v>
      </c>
      <c r="D35" s="80" t="s">
        <v>28</v>
      </c>
      <c r="E35" s="80" t="s">
        <v>28</v>
      </c>
      <c r="F35" s="80" t="s">
        <v>111</v>
      </c>
      <c r="G35" s="80" t="s">
        <v>167</v>
      </c>
      <c r="H35" s="80" t="s">
        <v>8159</v>
      </c>
      <c r="I35" s="80" t="s">
        <v>8161</v>
      </c>
      <c r="J35" s="99" t="s">
        <v>184</v>
      </c>
      <c r="K35" s="77">
        <v>43213</v>
      </c>
      <c r="L35" s="82">
        <v>23</v>
      </c>
      <c r="M35" s="82">
        <v>4</v>
      </c>
      <c r="N35" s="82">
        <v>2018</v>
      </c>
      <c r="O35" s="77">
        <f t="shared" si="0"/>
        <v>43213</v>
      </c>
      <c r="P35" s="82" t="s">
        <v>185</v>
      </c>
      <c r="Q35" s="80" t="s">
        <v>175</v>
      </c>
      <c r="R35" s="80">
        <f>VLOOKUP(P35,Registration!O:P,2,FALSE)</f>
        <v>19</v>
      </c>
    </row>
    <row r="36" spans="1:18" ht="23.1" customHeight="1">
      <c r="A36" s="80" t="s">
        <v>35</v>
      </c>
      <c r="B36" s="80" t="s">
        <v>26</v>
      </c>
      <c r="C36" s="80" t="s">
        <v>27</v>
      </c>
      <c r="D36" s="80" t="s">
        <v>28</v>
      </c>
      <c r="E36" s="80" t="s">
        <v>28</v>
      </c>
      <c r="F36" s="80" t="s">
        <v>111</v>
      </c>
      <c r="G36" s="80" t="s">
        <v>167</v>
      </c>
      <c r="H36" s="80" t="s">
        <v>8159</v>
      </c>
      <c r="I36" s="80" t="s">
        <v>8161</v>
      </c>
      <c r="J36" s="99" t="s">
        <v>187</v>
      </c>
      <c r="K36" s="77">
        <v>43213</v>
      </c>
      <c r="L36" s="82">
        <v>23</v>
      </c>
      <c r="M36" s="82">
        <v>4</v>
      </c>
      <c r="N36" s="82">
        <v>2018</v>
      </c>
      <c r="O36" s="77">
        <f t="shared" si="0"/>
        <v>43213</v>
      </c>
      <c r="P36" s="82" t="s">
        <v>188</v>
      </c>
      <c r="Q36" s="80" t="s">
        <v>175</v>
      </c>
      <c r="R36" s="80">
        <f>VLOOKUP(P36,Registration!O:P,2,FALSE)</f>
        <v>19</v>
      </c>
    </row>
    <row r="37" spans="1:18" ht="23.1" customHeight="1">
      <c r="A37" s="80" t="s">
        <v>35</v>
      </c>
      <c r="B37" s="80" t="s">
        <v>26</v>
      </c>
      <c r="C37" s="80" t="s">
        <v>27</v>
      </c>
      <c r="D37" s="80" t="s">
        <v>28</v>
      </c>
      <c r="E37" s="80" t="s">
        <v>28</v>
      </c>
      <c r="F37" s="80" t="s">
        <v>111</v>
      </c>
      <c r="G37" s="80" t="s">
        <v>167</v>
      </c>
      <c r="H37" s="80" t="s">
        <v>8159</v>
      </c>
      <c r="I37" s="80" t="s">
        <v>8161</v>
      </c>
      <c r="J37" s="99" t="s">
        <v>189</v>
      </c>
      <c r="K37" s="77">
        <v>43213</v>
      </c>
      <c r="L37" s="82">
        <v>23</v>
      </c>
      <c r="M37" s="82">
        <v>4</v>
      </c>
      <c r="N37" s="82">
        <v>2018</v>
      </c>
      <c r="O37" s="77">
        <f t="shared" si="0"/>
        <v>43213</v>
      </c>
      <c r="P37" s="82" t="s">
        <v>190</v>
      </c>
      <c r="Q37" s="80" t="s">
        <v>175</v>
      </c>
      <c r="R37" s="80">
        <f>VLOOKUP(P37,Registration!O:P,2,FALSE)</f>
        <v>19</v>
      </c>
    </row>
    <row r="38" spans="1:18" ht="23.1" customHeight="1">
      <c r="A38" s="80" t="s">
        <v>35</v>
      </c>
      <c r="B38" s="80" t="s">
        <v>26</v>
      </c>
      <c r="C38" s="80" t="s">
        <v>27</v>
      </c>
      <c r="D38" s="80" t="s">
        <v>28</v>
      </c>
      <c r="E38" s="80" t="s">
        <v>28</v>
      </c>
      <c r="F38" s="80" t="s">
        <v>111</v>
      </c>
      <c r="G38" s="80" t="s">
        <v>167</v>
      </c>
      <c r="H38" s="80" t="s">
        <v>8159</v>
      </c>
      <c r="I38" s="80" t="s">
        <v>8161</v>
      </c>
      <c r="J38" s="99" t="s">
        <v>191</v>
      </c>
      <c r="K38" s="77">
        <v>43213</v>
      </c>
      <c r="L38" s="82">
        <v>23</v>
      </c>
      <c r="M38" s="82">
        <v>4</v>
      </c>
      <c r="N38" s="82">
        <v>2018</v>
      </c>
      <c r="O38" s="77">
        <f t="shared" si="0"/>
        <v>43213</v>
      </c>
      <c r="P38" s="82" t="s">
        <v>192</v>
      </c>
      <c r="Q38" s="80" t="s">
        <v>175</v>
      </c>
      <c r="R38" s="80">
        <f>VLOOKUP(P38,Registration!O:P,2,FALSE)</f>
        <v>19</v>
      </c>
    </row>
    <row r="39" spans="1:18" ht="23.1" customHeight="1">
      <c r="A39" s="80" t="s">
        <v>35</v>
      </c>
      <c r="B39" s="80" t="s">
        <v>26</v>
      </c>
      <c r="C39" s="80" t="s">
        <v>27</v>
      </c>
      <c r="D39" s="80" t="s">
        <v>28</v>
      </c>
      <c r="E39" s="80" t="s">
        <v>28</v>
      </c>
      <c r="F39" s="80" t="s">
        <v>111</v>
      </c>
      <c r="G39" s="80" t="s">
        <v>167</v>
      </c>
      <c r="H39" s="80" t="s">
        <v>8159</v>
      </c>
      <c r="I39" s="80" t="s">
        <v>8161</v>
      </c>
      <c r="J39" s="99" t="s">
        <v>193</v>
      </c>
      <c r="K39" s="77">
        <v>43213</v>
      </c>
      <c r="L39" s="82">
        <v>23</v>
      </c>
      <c r="M39" s="82">
        <v>4</v>
      </c>
      <c r="N39" s="82">
        <v>2018</v>
      </c>
      <c r="O39" s="77">
        <f t="shared" si="0"/>
        <v>43213</v>
      </c>
      <c r="P39" s="82" t="s">
        <v>194</v>
      </c>
      <c r="Q39" s="80" t="s">
        <v>175</v>
      </c>
      <c r="R39" s="80">
        <f>VLOOKUP(P39,Registration!O:P,2,FALSE)</f>
        <v>18</v>
      </c>
    </row>
    <row r="40" spans="1:18" ht="23.1" customHeight="1">
      <c r="A40" s="80" t="s">
        <v>35</v>
      </c>
      <c r="B40" s="80" t="s">
        <v>26</v>
      </c>
      <c r="C40" s="80" t="s">
        <v>27</v>
      </c>
      <c r="D40" s="80" t="s">
        <v>28</v>
      </c>
      <c r="E40" s="80" t="s">
        <v>28</v>
      </c>
      <c r="F40" s="80" t="s">
        <v>111</v>
      </c>
      <c r="G40" s="80" t="s">
        <v>167</v>
      </c>
      <c r="H40" s="80" t="s">
        <v>8159</v>
      </c>
      <c r="I40" s="80" t="s">
        <v>8161</v>
      </c>
      <c r="J40" s="99" t="s">
        <v>195</v>
      </c>
      <c r="K40" s="77">
        <v>43213</v>
      </c>
      <c r="L40" s="82">
        <v>23</v>
      </c>
      <c r="M40" s="82">
        <v>4</v>
      </c>
      <c r="N40" s="82">
        <v>2018</v>
      </c>
      <c r="O40" s="77">
        <f t="shared" si="0"/>
        <v>43213</v>
      </c>
      <c r="P40" s="82" t="s">
        <v>196</v>
      </c>
      <c r="Q40" s="80" t="s">
        <v>175</v>
      </c>
      <c r="R40" s="80">
        <f>VLOOKUP(P40,Registration!O:P,2,FALSE)</f>
        <v>19</v>
      </c>
    </row>
    <row r="41" spans="1:18" ht="23.1" customHeight="1">
      <c r="A41" s="80" t="s">
        <v>35</v>
      </c>
      <c r="B41" s="80" t="s">
        <v>26</v>
      </c>
      <c r="C41" s="80" t="s">
        <v>27</v>
      </c>
      <c r="D41" s="80" t="s">
        <v>28</v>
      </c>
      <c r="E41" s="80" t="s">
        <v>28</v>
      </c>
      <c r="F41" s="80" t="s">
        <v>111</v>
      </c>
      <c r="G41" s="80" t="s">
        <v>167</v>
      </c>
      <c r="H41" s="80" t="s">
        <v>8159</v>
      </c>
      <c r="I41" s="80" t="s">
        <v>8161</v>
      </c>
      <c r="J41" s="99" t="s">
        <v>197</v>
      </c>
      <c r="K41" s="77">
        <v>43213</v>
      </c>
      <c r="L41" s="82">
        <v>23</v>
      </c>
      <c r="M41" s="82">
        <v>4</v>
      </c>
      <c r="N41" s="82">
        <v>2018</v>
      </c>
      <c r="O41" s="77">
        <f t="shared" si="0"/>
        <v>43213</v>
      </c>
      <c r="P41" s="82" t="s">
        <v>198</v>
      </c>
      <c r="Q41" s="80" t="s">
        <v>175</v>
      </c>
      <c r="R41" s="80">
        <f>VLOOKUP(P41,Registration!O:P,2,FALSE)</f>
        <v>18</v>
      </c>
    </row>
    <row r="42" spans="1:18" ht="23.1" customHeight="1">
      <c r="A42" s="80" t="s">
        <v>35</v>
      </c>
      <c r="B42" s="80" t="s">
        <v>26</v>
      </c>
      <c r="C42" s="80" t="s">
        <v>27</v>
      </c>
      <c r="D42" s="80" t="s">
        <v>28</v>
      </c>
      <c r="E42" s="80" t="s">
        <v>28</v>
      </c>
      <c r="F42" s="80" t="s">
        <v>111</v>
      </c>
      <c r="G42" s="80" t="s">
        <v>167</v>
      </c>
      <c r="H42" s="80" t="s">
        <v>8159</v>
      </c>
      <c r="I42" s="80" t="s">
        <v>8161</v>
      </c>
      <c r="J42" s="99" t="s">
        <v>199</v>
      </c>
      <c r="K42" s="77">
        <v>43213</v>
      </c>
      <c r="L42" s="82">
        <v>23</v>
      </c>
      <c r="M42" s="82">
        <v>4</v>
      </c>
      <c r="N42" s="82">
        <v>2018</v>
      </c>
      <c r="O42" s="77">
        <f t="shared" si="0"/>
        <v>43213</v>
      </c>
      <c r="P42" s="82" t="s">
        <v>200</v>
      </c>
      <c r="Q42" s="80" t="s">
        <v>175</v>
      </c>
      <c r="R42" s="80">
        <f>VLOOKUP(P42,Registration!O:P,2,FALSE)</f>
        <v>19</v>
      </c>
    </row>
    <row r="43" spans="1:18" ht="23.1" customHeight="1">
      <c r="A43" s="80" t="s">
        <v>35</v>
      </c>
      <c r="B43" s="80" t="s">
        <v>26</v>
      </c>
      <c r="C43" s="80" t="s">
        <v>27</v>
      </c>
      <c r="D43" s="80" t="s">
        <v>28</v>
      </c>
      <c r="E43" s="80" t="s">
        <v>28</v>
      </c>
      <c r="F43" s="80" t="s">
        <v>111</v>
      </c>
      <c r="G43" s="80" t="s">
        <v>167</v>
      </c>
      <c r="H43" s="80" t="s">
        <v>8159</v>
      </c>
      <c r="I43" s="80" t="s">
        <v>8161</v>
      </c>
      <c r="J43" s="99" t="s">
        <v>201</v>
      </c>
      <c r="K43" s="77">
        <v>43213</v>
      </c>
      <c r="L43" s="82">
        <v>23</v>
      </c>
      <c r="M43" s="82">
        <v>4</v>
      </c>
      <c r="N43" s="82">
        <v>2018</v>
      </c>
      <c r="O43" s="77">
        <f t="shared" si="0"/>
        <v>43213</v>
      </c>
      <c r="P43" s="82" t="s">
        <v>202</v>
      </c>
      <c r="Q43" s="80" t="s">
        <v>175</v>
      </c>
      <c r="R43" s="80">
        <f>VLOOKUP(P43,Registration!O:P,2,FALSE)</f>
        <v>19</v>
      </c>
    </row>
    <row r="44" spans="1:18" ht="23.1" customHeight="1">
      <c r="A44" s="80" t="s">
        <v>35</v>
      </c>
      <c r="B44" s="80" t="s">
        <v>26</v>
      </c>
      <c r="C44" s="80" t="s">
        <v>27</v>
      </c>
      <c r="D44" s="80" t="s">
        <v>28</v>
      </c>
      <c r="E44" s="80" t="s">
        <v>28</v>
      </c>
      <c r="F44" s="80" t="s">
        <v>111</v>
      </c>
      <c r="G44" s="80" t="s">
        <v>167</v>
      </c>
      <c r="H44" s="80" t="s">
        <v>8159</v>
      </c>
      <c r="I44" s="80" t="s">
        <v>8161</v>
      </c>
      <c r="J44" s="99" t="s">
        <v>203</v>
      </c>
      <c r="K44" s="77">
        <v>43213</v>
      </c>
      <c r="L44" s="82">
        <v>23</v>
      </c>
      <c r="M44" s="82">
        <v>4</v>
      </c>
      <c r="N44" s="82">
        <v>2018</v>
      </c>
      <c r="O44" s="77">
        <f t="shared" si="0"/>
        <v>43213</v>
      </c>
      <c r="P44" s="82" t="s">
        <v>204</v>
      </c>
      <c r="Q44" s="80" t="s">
        <v>175</v>
      </c>
      <c r="R44" s="80">
        <f>VLOOKUP(P44,Registration!O:P,2,FALSE)</f>
        <v>18</v>
      </c>
    </row>
    <row r="45" spans="1:18" ht="23.1" customHeight="1">
      <c r="A45" s="80" t="s">
        <v>35</v>
      </c>
      <c r="B45" s="80" t="s">
        <v>26</v>
      </c>
      <c r="C45" s="80" t="s">
        <v>27</v>
      </c>
      <c r="D45" s="80" t="s">
        <v>28</v>
      </c>
      <c r="E45" s="80" t="s">
        <v>28</v>
      </c>
      <c r="F45" s="80" t="s">
        <v>111</v>
      </c>
      <c r="G45" s="80" t="s">
        <v>167</v>
      </c>
      <c r="H45" s="80" t="s">
        <v>8159</v>
      </c>
      <c r="I45" s="80" t="s">
        <v>8161</v>
      </c>
      <c r="J45" s="99" t="s">
        <v>205</v>
      </c>
      <c r="K45" s="77">
        <v>43213</v>
      </c>
      <c r="L45" s="82">
        <v>23</v>
      </c>
      <c r="M45" s="82">
        <v>4</v>
      </c>
      <c r="N45" s="82">
        <v>2018</v>
      </c>
      <c r="O45" s="77">
        <f t="shared" si="0"/>
        <v>43213</v>
      </c>
      <c r="P45" s="82" t="s">
        <v>206</v>
      </c>
      <c r="Q45" s="80" t="s">
        <v>175</v>
      </c>
      <c r="R45" s="80">
        <f>VLOOKUP(P45,Registration!O:P,2,FALSE)</f>
        <v>18</v>
      </c>
    </row>
    <row r="46" spans="1:18" ht="23.1" customHeight="1">
      <c r="A46" s="80" t="s">
        <v>35</v>
      </c>
      <c r="B46" s="80" t="s">
        <v>26</v>
      </c>
      <c r="C46" s="80" t="s">
        <v>27</v>
      </c>
      <c r="D46" s="80" t="s">
        <v>28</v>
      </c>
      <c r="E46" s="80" t="s">
        <v>28</v>
      </c>
      <c r="F46" s="80" t="s">
        <v>111</v>
      </c>
      <c r="G46" s="80" t="s">
        <v>167</v>
      </c>
      <c r="H46" s="80" t="s">
        <v>8159</v>
      </c>
      <c r="I46" s="80" t="s">
        <v>8161</v>
      </c>
      <c r="J46" s="99" t="s">
        <v>207</v>
      </c>
      <c r="K46" s="77">
        <v>43215</v>
      </c>
      <c r="L46" s="82">
        <v>25</v>
      </c>
      <c r="M46" s="82">
        <v>4</v>
      </c>
      <c r="N46" s="82">
        <v>2018</v>
      </c>
      <c r="O46" s="77">
        <f t="shared" si="0"/>
        <v>43215</v>
      </c>
      <c r="P46" s="82" t="s">
        <v>208</v>
      </c>
      <c r="Q46" s="80" t="s">
        <v>175</v>
      </c>
      <c r="R46" s="80">
        <f>VLOOKUP(P46,Registration!O:P,2,FALSE)</f>
        <v>18</v>
      </c>
    </row>
    <row r="47" spans="1:18" ht="23.1" customHeight="1">
      <c r="A47" s="80" t="s">
        <v>35</v>
      </c>
      <c r="B47" s="80" t="s">
        <v>26</v>
      </c>
      <c r="C47" s="80" t="s">
        <v>27</v>
      </c>
      <c r="D47" s="80" t="s">
        <v>28</v>
      </c>
      <c r="E47" s="80" t="s">
        <v>28</v>
      </c>
      <c r="F47" s="80" t="s">
        <v>111</v>
      </c>
      <c r="G47" s="80" t="s">
        <v>167</v>
      </c>
      <c r="H47" s="80" t="s">
        <v>8159</v>
      </c>
      <c r="I47" s="80" t="s">
        <v>8161</v>
      </c>
      <c r="J47" s="99" t="s">
        <v>209</v>
      </c>
      <c r="K47" s="77">
        <v>43215</v>
      </c>
      <c r="L47" s="82">
        <v>25</v>
      </c>
      <c r="M47" s="82">
        <v>4</v>
      </c>
      <c r="N47" s="82">
        <v>2018</v>
      </c>
      <c r="O47" s="77">
        <f t="shared" si="0"/>
        <v>43215</v>
      </c>
      <c r="P47" s="82" t="s">
        <v>217</v>
      </c>
      <c r="Q47" s="80" t="s">
        <v>175</v>
      </c>
      <c r="R47" s="80">
        <f>VLOOKUP(P47,Registration!O:P,2,FALSE)</f>
        <v>18</v>
      </c>
    </row>
    <row r="48" spans="1:18" ht="23.1" customHeight="1">
      <c r="A48" s="80" t="s">
        <v>35</v>
      </c>
      <c r="B48" s="80" t="s">
        <v>26</v>
      </c>
      <c r="C48" s="80" t="s">
        <v>27</v>
      </c>
      <c r="D48" s="80" t="s">
        <v>28</v>
      </c>
      <c r="E48" s="80" t="s">
        <v>28</v>
      </c>
      <c r="F48" s="80" t="s">
        <v>111</v>
      </c>
      <c r="G48" s="80" t="s">
        <v>167</v>
      </c>
      <c r="H48" s="80" t="s">
        <v>8159</v>
      </c>
      <c r="I48" s="80" t="s">
        <v>8161</v>
      </c>
      <c r="J48" s="99" t="s">
        <v>212</v>
      </c>
      <c r="K48" s="77">
        <v>43215</v>
      </c>
      <c r="L48" s="82">
        <v>25</v>
      </c>
      <c r="M48" s="82">
        <v>4</v>
      </c>
      <c r="N48" s="82">
        <v>2018</v>
      </c>
      <c r="O48" s="77">
        <f t="shared" si="0"/>
        <v>43215</v>
      </c>
      <c r="P48" s="82" t="s">
        <v>219</v>
      </c>
      <c r="Q48" s="80" t="s">
        <v>175</v>
      </c>
      <c r="R48" s="80">
        <f>VLOOKUP(P48,Registration!O:P,2,FALSE)</f>
        <v>17</v>
      </c>
    </row>
    <row r="49" spans="1:18" ht="23.1" customHeight="1">
      <c r="A49" s="80" t="s">
        <v>35</v>
      </c>
      <c r="B49" s="80" t="s">
        <v>26</v>
      </c>
      <c r="C49" s="80" t="s">
        <v>27</v>
      </c>
      <c r="D49" s="80" t="s">
        <v>28</v>
      </c>
      <c r="E49" s="80" t="s">
        <v>28</v>
      </c>
      <c r="F49" s="80" t="s">
        <v>111</v>
      </c>
      <c r="G49" s="80" t="s">
        <v>167</v>
      </c>
      <c r="H49" s="80" t="s">
        <v>8159</v>
      </c>
      <c r="I49" s="80" t="s">
        <v>8161</v>
      </c>
      <c r="J49" s="99" t="s">
        <v>214</v>
      </c>
      <c r="K49" s="77">
        <v>43215</v>
      </c>
      <c r="L49" s="82">
        <v>25</v>
      </c>
      <c r="M49" s="82">
        <v>4</v>
      </c>
      <c r="N49" s="82">
        <v>2018</v>
      </c>
      <c r="O49" s="77">
        <f t="shared" si="0"/>
        <v>43215</v>
      </c>
      <c r="P49" s="82" t="s">
        <v>221</v>
      </c>
      <c r="Q49" s="80" t="s">
        <v>175</v>
      </c>
      <c r="R49" s="80">
        <f>VLOOKUP(P49,Registration!O:P,2,FALSE)</f>
        <v>19</v>
      </c>
    </row>
    <row r="50" spans="1:18" ht="23.1" customHeight="1">
      <c r="A50" s="80" t="s">
        <v>35</v>
      </c>
      <c r="B50" s="80" t="s">
        <v>26</v>
      </c>
      <c r="C50" s="80" t="s">
        <v>27</v>
      </c>
      <c r="D50" s="80" t="s">
        <v>28</v>
      </c>
      <c r="E50" s="80" t="s">
        <v>28</v>
      </c>
      <c r="F50" s="80" t="s">
        <v>111</v>
      </c>
      <c r="G50" s="80" t="s">
        <v>167</v>
      </c>
      <c r="H50" s="80" t="s">
        <v>8159</v>
      </c>
      <c r="I50" s="80" t="s">
        <v>8161</v>
      </c>
      <c r="J50" s="99" t="s">
        <v>216</v>
      </c>
      <c r="K50" s="77">
        <v>43215</v>
      </c>
      <c r="L50" s="82">
        <v>25</v>
      </c>
      <c r="M50" s="82">
        <v>4</v>
      </c>
      <c r="N50" s="82">
        <v>2018</v>
      </c>
      <c r="O50" s="77">
        <f t="shared" si="0"/>
        <v>43215</v>
      </c>
      <c r="P50" s="82" t="s">
        <v>210</v>
      </c>
      <c r="Q50" s="80" t="s">
        <v>175</v>
      </c>
      <c r="R50" s="80">
        <f>VLOOKUP(P50,Registration!O:P,2,FALSE)</f>
        <v>18</v>
      </c>
    </row>
    <row r="51" spans="1:18" ht="23.1" customHeight="1">
      <c r="A51" s="80" t="s">
        <v>35</v>
      </c>
      <c r="B51" s="80" t="s">
        <v>26</v>
      </c>
      <c r="C51" s="80" t="s">
        <v>27</v>
      </c>
      <c r="D51" s="80" t="s">
        <v>28</v>
      </c>
      <c r="E51" s="80" t="s">
        <v>28</v>
      </c>
      <c r="F51" s="80" t="s">
        <v>111</v>
      </c>
      <c r="G51" s="80" t="s">
        <v>167</v>
      </c>
      <c r="H51" s="80" t="s">
        <v>8159</v>
      </c>
      <c r="I51" s="80" t="s">
        <v>8161</v>
      </c>
      <c r="J51" s="99" t="s">
        <v>218</v>
      </c>
      <c r="K51" s="77">
        <v>43215</v>
      </c>
      <c r="L51" s="82">
        <v>25</v>
      </c>
      <c r="M51" s="82">
        <v>4</v>
      </c>
      <c r="N51" s="82">
        <v>2018</v>
      </c>
      <c r="O51" s="77">
        <f t="shared" si="0"/>
        <v>43215</v>
      </c>
      <c r="P51" s="82" t="s">
        <v>213</v>
      </c>
      <c r="Q51" s="80" t="s">
        <v>175</v>
      </c>
      <c r="R51" s="80">
        <f>VLOOKUP(P51,Registration!O:P,2,FALSE)</f>
        <v>18</v>
      </c>
    </row>
    <row r="52" spans="1:18" ht="23.1" customHeight="1">
      <c r="A52" s="80" t="s">
        <v>35</v>
      </c>
      <c r="B52" s="80" t="s">
        <v>26</v>
      </c>
      <c r="C52" s="80" t="s">
        <v>27</v>
      </c>
      <c r="D52" s="80" t="s">
        <v>28</v>
      </c>
      <c r="E52" s="80" t="s">
        <v>28</v>
      </c>
      <c r="F52" s="80" t="s">
        <v>111</v>
      </c>
      <c r="G52" s="80" t="s">
        <v>167</v>
      </c>
      <c r="H52" s="80" t="s">
        <v>8159</v>
      </c>
      <c r="I52" s="80" t="s">
        <v>8161</v>
      </c>
      <c r="J52" s="99" t="s">
        <v>220</v>
      </c>
      <c r="K52" s="77">
        <v>43215</v>
      </c>
      <c r="L52" s="82">
        <v>25</v>
      </c>
      <c r="M52" s="82">
        <v>4</v>
      </c>
      <c r="N52" s="82">
        <v>2018</v>
      </c>
      <c r="O52" s="77">
        <f t="shared" si="0"/>
        <v>43215</v>
      </c>
      <c r="P52" s="82" t="s">
        <v>215</v>
      </c>
      <c r="Q52" s="80" t="s">
        <v>175</v>
      </c>
      <c r="R52" s="80">
        <f>VLOOKUP(P52,Registration!O:P,2,FALSE)</f>
        <v>19</v>
      </c>
    </row>
    <row r="53" spans="1:18" ht="23.1" customHeight="1">
      <c r="A53" s="80" t="s">
        <v>35</v>
      </c>
      <c r="B53" s="80" t="s">
        <v>26</v>
      </c>
      <c r="C53" s="80" t="s">
        <v>27</v>
      </c>
      <c r="D53" s="80" t="s">
        <v>28</v>
      </c>
      <c r="E53" s="80" t="s">
        <v>28</v>
      </c>
      <c r="F53" s="80" t="s">
        <v>111</v>
      </c>
      <c r="G53" s="80" t="s">
        <v>167</v>
      </c>
      <c r="H53" s="80" t="s">
        <v>8159</v>
      </c>
      <c r="I53" s="80" t="s">
        <v>8161</v>
      </c>
      <c r="J53" s="99" t="s">
        <v>222</v>
      </c>
      <c r="K53" s="77">
        <v>43215</v>
      </c>
      <c r="L53" s="82">
        <v>25</v>
      </c>
      <c r="M53" s="82">
        <v>4</v>
      </c>
      <c r="N53" s="82">
        <v>2018</v>
      </c>
      <c r="O53" s="77">
        <f t="shared" si="0"/>
        <v>43215</v>
      </c>
      <c r="P53" s="82" t="s">
        <v>223</v>
      </c>
      <c r="Q53" s="80" t="s">
        <v>175</v>
      </c>
      <c r="R53" s="80">
        <f>VLOOKUP(P53,Registration!O:P,2,FALSE)</f>
        <v>18</v>
      </c>
    </row>
    <row r="54" spans="1:18" ht="23.1" customHeight="1">
      <c r="A54" s="80" t="s">
        <v>35</v>
      </c>
      <c r="B54" s="80" t="s">
        <v>26</v>
      </c>
      <c r="C54" s="80" t="s">
        <v>27</v>
      </c>
      <c r="D54" s="80" t="s">
        <v>28</v>
      </c>
      <c r="E54" s="80" t="s">
        <v>28</v>
      </c>
      <c r="F54" s="80" t="s">
        <v>111</v>
      </c>
      <c r="G54" s="80" t="s">
        <v>167</v>
      </c>
      <c r="H54" s="80" t="s">
        <v>8159</v>
      </c>
      <c r="I54" s="80" t="s">
        <v>8161</v>
      </c>
      <c r="J54" s="99" t="s">
        <v>224</v>
      </c>
      <c r="K54" s="77">
        <v>43215</v>
      </c>
      <c r="L54" s="82">
        <v>25</v>
      </c>
      <c r="M54" s="82">
        <v>4</v>
      </c>
      <c r="N54" s="82">
        <v>2018</v>
      </c>
      <c r="O54" s="77">
        <f t="shared" si="0"/>
        <v>43215</v>
      </c>
      <c r="P54" s="82" t="s">
        <v>225</v>
      </c>
      <c r="Q54" s="80" t="s">
        <v>175</v>
      </c>
      <c r="R54" s="80">
        <f>VLOOKUP(P54,Registration!O:P,2,FALSE)</f>
        <v>17</v>
      </c>
    </row>
    <row r="55" spans="1:18" ht="23.1" customHeight="1">
      <c r="A55" s="80" t="s">
        <v>35</v>
      </c>
      <c r="B55" s="80" t="s">
        <v>26</v>
      </c>
      <c r="C55" s="80" t="s">
        <v>27</v>
      </c>
      <c r="D55" s="80" t="s">
        <v>28</v>
      </c>
      <c r="E55" s="80" t="s">
        <v>28</v>
      </c>
      <c r="F55" s="80" t="s">
        <v>111</v>
      </c>
      <c r="G55" s="80" t="s">
        <v>167</v>
      </c>
      <c r="H55" s="80" t="s">
        <v>8159</v>
      </c>
      <c r="I55" s="80" t="s">
        <v>8161</v>
      </c>
      <c r="J55" s="99" t="s">
        <v>226</v>
      </c>
      <c r="K55" s="77">
        <v>43215</v>
      </c>
      <c r="L55" s="82">
        <v>25</v>
      </c>
      <c r="M55" s="82">
        <v>4</v>
      </c>
      <c r="N55" s="82">
        <v>2018</v>
      </c>
      <c r="O55" s="77">
        <f t="shared" si="0"/>
        <v>43215</v>
      </c>
      <c r="P55" s="82" t="s">
        <v>227</v>
      </c>
      <c r="Q55" s="80" t="s">
        <v>175</v>
      </c>
      <c r="R55" s="80">
        <f>VLOOKUP(P55,Registration!O:P,2,FALSE)</f>
        <v>19</v>
      </c>
    </row>
    <row r="56" spans="1:18" ht="23.1" customHeight="1">
      <c r="A56" s="80" t="s">
        <v>35</v>
      </c>
      <c r="B56" s="80" t="s">
        <v>26</v>
      </c>
      <c r="C56" s="80" t="s">
        <v>27</v>
      </c>
      <c r="D56" s="80" t="s">
        <v>28</v>
      </c>
      <c r="E56" s="80" t="s">
        <v>28</v>
      </c>
      <c r="F56" s="80" t="s">
        <v>111</v>
      </c>
      <c r="G56" s="80" t="s">
        <v>167</v>
      </c>
      <c r="H56" s="80" t="s">
        <v>8159</v>
      </c>
      <c r="I56" s="80" t="s">
        <v>8161</v>
      </c>
      <c r="J56" s="99" t="s">
        <v>228</v>
      </c>
      <c r="K56" s="77">
        <v>43216</v>
      </c>
      <c r="L56" s="82">
        <v>26</v>
      </c>
      <c r="M56" s="82">
        <v>4</v>
      </c>
      <c r="N56" s="82">
        <v>2018</v>
      </c>
      <c r="O56" s="77">
        <f t="shared" si="0"/>
        <v>43216</v>
      </c>
      <c r="P56" s="82" t="s">
        <v>229</v>
      </c>
      <c r="Q56" s="80" t="s">
        <v>175</v>
      </c>
      <c r="R56" s="80">
        <f>VLOOKUP(P56,Registration!O:P,2,FALSE)</f>
        <v>19</v>
      </c>
    </row>
    <row r="57" spans="1:18" ht="23.1" customHeight="1">
      <c r="A57" s="80" t="s">
        <v>35</v>
      </c>
      <c r="B57" s="80" t="s">
        <v>26</v>
      </c>
      <c r="C57" s="80" t="s">
        <v>27</v>
      </c>
      <c r="D57" s="80" t="s">
        <v>28</v>
      </c>
      <c r="E57" s="80" t="s">
        <v>28</v>
      </c>
      <c r="F57" s="80" t="s">
        <v>111</v>
      </c>
      <c r="G57" s="80" t="s">
        <v>167</v>
      </c>
      <c r="H57" s="80" t="s">
        <v>8159</v>
      </c>
      <c r="I57" s="80" t="s">
        <v>8161</v>
      </c>
      <c r="J57" s="99" t="s">
        <v>230</v>
      </c>
      <c r="K57" s="77">
        <v>43216</v>
      </c>
      <c r="L57" s="82">
        <v>26</v>
      </c>
      <c r="M57" s="82">
        <v>4</v>
      </c>
      <c r="N57" s="82">
        <v>2018</v>
      </c>
      <c r="O57" s="77">
        <f t="shared" si="0"/>
        <v>43216</v>
      </c>
      <c r="P57" s="82" t="s">
        <v>231</v>
      </c>
      <c r="Q57" s="80" t="s">
        <v>175</v>
      </c>
      <c r="R57" s="80">
        <f>VLOOKUP(P57,Registration!O:P,2,FALSE)</f>
        <v>19</v>
      </c>
    </row>
    <row r="58" spans="1:18" ht="23.1" customHeight="1">
      <c r="A58" s="80" t="s">
        <v>35</v>
      </c>
      <c r="B58" s="80" t="s">
        <v>26</v>
      </c>
      <c r="C58" s="80" t="s">
        <v>27</v>
      </c>
      <c r="D58" s="80" t="s">
        <v>28</v>
      </c>
      <c r="E58" s="80" t="s">
        <v>28</v>
      </c>
      <c r="F58" s="80" t="s">
        <v>111</v>
      </c>
      <c r="G58" s="80" t="s">
        <v>167</v>
      </c>
      <c r="H58" s="80" t="s">
        <v>8159</v>
      </c>
      <c r="I58" s="80" t="s">
        <v>8161</v>
      </c>
      <c r="J58" s="99" t="s">
        <v>232</v>
      </c>
      <c r="K58" s="77">
        <v>43216</v>
      </c>
      <c r="L58" s="82">
        <v>26</v>
      </c>
      <c r="M58" s="82">
        <v>4</v>
      </c>
      <c r="N58" s="82">
        <v>2018</v>
      </c>
      <c r="O58" s="77">
        <f t="shared" si="0"/>
        <v>43216</v>
      </c>
      <c r="P58" s="82" t="s">
        <v>233</v>
      </c>
      <c r="Q58" s="80" t="s">
        <v>175</v>
      </c>
      <c r="R58" s="80">
        <f>VLOOKUP(P58,Registration!O:P,2,FALSE)</f>
        <v>19</v>
      </c>
    </row>
    <row r="59" spans="1:18" ht="23.1" customHeight="1">
      <c r="A59" s="80" t="s">
        <v>35</v>
      </c>
      <c r="B59" s="80" t="s">
        <v>26</v>
      </c>
      <c r="C59" s="80" t="s">
        <v>27</v>
      </c>
      <c r="D59" s="80" t="s">
        <v>28</v>
      </c>
      <c r="E59" s="80" t="s">
        <v>28</v>
      </c>
      <c r="F59" s="80" t="s">
        <v>111</v>
      </c>
      <c r="G59" s="80" t="s">
        <v>167</v>
      </c>
      <c r="H59" s="80" t="s">
        <v>8159</v>
      </c>
      <c r="I59" s="80" t="s">
        <v>8161</v>
      </c>
      <c r="J59" s="99" t="s">
        <v>235</v>
      </c>
      <c r="K59" s="77">
        <v>43216</v>
      </c>
      <c r="L59" s="82">
        <v>26</v>
      </c>
      <c r="M59" s="82">
        <v>4</v>
      </c>
      <c r="N59" s="82">
        <v>2018</v>
      </c>
      <c r="O59" s="77">
        <f t="shared" si="0"/>
        <v>43216</v>
      </c>
      <c r="P59" s="82" t="s">
        <v>236</v>
      </c>
      <c r="Q59" s="80" t="s">
        <v>175</v>
      </c>
      <c r="R59" s="80">
        <f>VLOOKUP(P59,Registration!O:P,2,FALSE)</f>
        <v>19</v>
      </c>
    </row>
    <row r="60" spans="1:18" ht="23.1" customHeight="1">
      <c r="A60" s="80" t="s">
        <v>35</v>
      </c>
      <c r="B60" s="80" t="s">
        <v>26</v>
      </c>
      <c r="C60" s="80" t="s">
        <v>27</v>
      </c>
      <c r="D60" s="80" t="s">
        <v>28</v>
      </c>
      <c r="E60" s="80" t="s">
        <v>28</v>
      </c>
      <c r="F60" s="80" t="s">
        <v>111</v>
      </c>
      <c r="G60" s="80" t="s">
        <v>167</v>
      </c>
      <c r="H60" s="80" t="s">
        <v>8159</v>
      </c>
      <c r="I60" s="80" t="s">
        <v>8161</v>
      </c>
      <c r="J60" s="99" t="s">
        <v>237</v>
      </c>
      <c r="K60" s="77">
        <v>43217</v>
      </c>
      <c r="L60" s="82">
        <v>27</v>
      </c>
      <c r="M60" s="82">
        <v>4</v>
      </c>
      <c r="N60" s="82">
        <v>2018</v>
      </c>
      <c r="O60" s="77">
        <f t="shared" si="0"/>
        <v>43217</v>
      </c>
      <c r="P60" s="82" t="s">
        <v>238</v>
      </c>
      <c r="Q60" s="80" t="s">
        <v>175</v>
      </c>
      <c r="R60" s="80">
        <f>VLOOKUP(P60,Registration!O:P,2,FALSE)</f>
        <v>19</v>
      </c>
    </row>
    <row r="61" spans="1:18" ht="23.1" customHeight="1">
      <c r="A61" s="80" t="s">
        <v>35</v>
      </c>
      <c r="B61" s="80" t="s">
        <v>26</v>
      </c>
      <c r="C61" s="80" t="s">
        <v>27</v>
      </c>
      <c r="D61" s="80" t="s">
        <v>28</v>
      </c>
      <c r="E61" s="80" t="s">
        <v>28</v>
      </c>
      <c r="F61" s="80" t="s">
        <v>111</v>
      </c>
      <c r="G61" s="80" t="s">
        <v>167</v>
      </c>
      <c r="H61" s="80" t="s">
        <v>8159</v>
      </c>
      <c r="I61" s="80" t="s">
        <v>8161</v>
      </c>
      <c r="J61" s="99" t="s">
        <v>239</v>
      </c>
      <c r="K61" s="77">
        <v>43217</v>
      </c>
      <c r="L61" s="82">
        <v>27</v>
      </c>
      <c r="M61" s="82">
        <v>4</v>
      </c>
      <c r="N61" s="82">
        <v>2018</v>
      </c>
      <c r="O61" s="77">
        <f t="shared" si="0"/>
        <v>43217</v>
      </c>
      <c r="P61" s="82" t="s">
        <v>240</v>
      </c>
      <c r="Q61" s="80" t="s">
        <v>175</v>
      </c>
      <c r="R61" s="80">
        <f>VLOOKUP(P61,Registration!O:P,2,FALSE)</f>
        <v>19</v>
      </c>
    </row>
    <row r="62" spans="1:18" ht="23.1" customHeight="1">
      <c r="A62" s="80" t="s">
        <v>35</v>
      </c>
      <c r="B62" s="80" t="s">
        <v>26</v>
      </c>
      <c r="C62" s="80" t="s">
        <v>27</v>
      </c>
      <c r="D62" s="80" t="s">
        <v>28</v>
      </c>
      <c r="E62" s="80" t="s">
        <v>28</v>
      </c>
      <c r="F62" s="80" t="s">
        <v>111</v>
      </c>
      <c r="G62" s="80" t="s">
        <v>167</v>
      </c>
      <c r="H62" s="80" t="s">
        <v>8159</v>
      </c>
      <c r="I62" s="80" t="s">
        <v>8161</v>
      </c>
      <c r="J62" s="99" t="s">
        <v>241</v>
      </c>
      <c r="K62" s="77">
        <v>43217</v>
      </c>
      <c r="L62" s="82">
        <v>27</v>
      </c>
      <c r="M62" s="82">
        <v>4</v>
      </c>
      <c r="N62" s="82">
        <v>2018</v>
      </c>
      <c r="O62" s="77">
        <f t="shared" si="0"/>
        <v>43217</v>
      </c>
      <c r="P62" s="82" t="s">
        <v>242</v>
      </c>
      <c r="Q62" s="80" t="s">
        <v>175</v>
      </c>
      <c r="R62" s="80">
        <f>VLOOKUP(P62,Registration!O:P,2,FALSE)</f>
        <v>18</v>
      </c>
    </row>
    <row r="63" spans="1:18" ht="23.1" customHeight="1">
      <c r="A63" s="80" t="s">
        <v>35</v>
      </c>
      <c r="B63" s="80" t="s">
        <v>26</v>
      </c>
      <c r="C63" s="80" t="s">
        <v>27</v>
      </c>
      <c r="D63" s="80" t="s">
        <v>28</v>
      </c>
      <c r="E63" s="80" t="s">
        <v>28</v>
      </c>
      <c r="F63" s="80" t="s">
        <v>111</v>
      </c>
      <c r="G63" s="80" t="s">
        <v>167</v>
      </c>
      <c r="H63" s="80" t="s">
        <v>8159</v>
      </c>
      <c r="I63" s="80" t="s">
        <v>8161</v>
      </c>
      <c r="J63" s="99" t="s">
        <v>243</v>
      </c>
      <c r="K63" s="77">
        <v>43217</v>
      </c>
      <c r="L63" s="82">
        <v>27</v>
      </c>
      <c r="M63" s="82">
        <v>4</v>
      </c>
      <c r="N63" s="82">
        <v>2018</v>
      </c>
      <c r="O63" s="77">
        <f t="shared" si="0"/>
        <v>43217</v>
      </c>
      <c r="P63" s="82" t="s">
        <v>244</v>
      </c>
      <c r="Q63" s="80" t="s">
        <v>175</v>
      </c>
      <c r="R63" s="80">
        <f>VLOOKUP(P63,Registration!O:P,2,FALSE)</f>
        <v>18</v>
      </c>
    </row>
    <row r="64" spans="1:18" ht="23.1" customHeight="1">
      <c r="A64" s="80" t="s">
        <v>35</v>
      </c>
      <c r="B64" s="80" t="s">
        <v>26</v>
      </c>
      <c r="C64" s="80" t="s">
        <v>27</v>
      </c>
      <c r="D64" s="80" t="s">
        <v>28</v>
      </c>
      <c r="E64" s="80" t="s">
        <v>28</v>
      </c>
      <c r="F64" s="80" t="s">
        <v>111</v>
      </c>
      <c r="G64" s="80" t="s">
        <v>167</v>
      </c>
      <c r="H64" s="80" t="s">
        <v>8159</v>
      </c>
      <c r="I64" s="80" t="s">
        <v>8161</v>
      </c>
      <c r="J64" s="99" t="s">
        <v>245</v>
      </c>
      <c r="K64" s="77">
        <v>43217</v>
      </c>
      <c r="L64" s="82">
        <v>27</v>
      </c>
      <c r="M64" s="82">
        <v>4</v>
      </c>
      <c r="N64" s="82">
        <v>2018</v>
      </c>
      <c r="O64" s="77">
        <f t="shared" si="0"/>
        <v>43217</v>
      </c>
      <c r="P64" s="82" t="s">
        <v>246</v>
      </c>
      <c r="Q64" s="80" t="s">
        <v>175</v>
      </c>
      <c r="R64" s="80">
        <f>VLOOKUP(P64,Registration!O:P,2,FALSE)</f>
        <v>19</v>
      </c>
    </row>
    <row r="65" spans="1:18" ht="23.1" customHeight="1">
      <c r="A65" s="80" t="s">
        <v>35</v>
      </c>
      <c r="B65" s="80" t="s">
        <v>26</v>
      </c>
      <c r="C65" s="80" t="s">
        <v>27</v>
      </c>
      <c r="D65" s="80" t="s">
        <v>28</v>
      </c>
      <c r="E65" s="80" t="s">
        <v>28</v>
      </c>
      <c r="F65" s="80" t="s">
        <v>111</v>
      </c>
      <c r="G65" s="80" t="s">
        <v>167</v>
      </c>
      <c r="H65" s="80" t="s">
        <v>8159</v>
      </c>
      <c r="I65" s="80" t="s">
        <v>8161</v>
      </c>
      <c r="J65" s="99" t="s">
        <v>247</v>
      </c>
      <c r="K65" s="77">
        <v>43217</v>
      </c>
      <c r="L65" s="82">
        <v>27</v>
      </c>
      <c r="M65" s="82">
        <v>4</v>
      </c>
      <c r="N65" s="82">
        <v>2018</v>
      </c>
      <c r="O65" s="77">
        <f t="shared" si="0"/>
        <v>43217</v>
      </c>
      <c r="P65" s="82" t="s">
        <v>248</v>
      </c>
      <c r="Q65" s="80" t="s">
        <v>175</v>
      </c>
      <c r="R65" s="80">
        <f>VLOOKUP(P65,Registration!O:P,2,FALSE)</f>
        <v>19</v>
      </c>
    </row>
    <row r="66" spans="1:18" ht="23.1" customHeight="1">
      <c r="A66" s="80" t="s">
        <v>35</v>
      </c>
      <c r="B66" s="80" t="s">
        <v>26</v>
      </c>
      <c r="C66" s="80" t="s">
        <v>27</v>
      </c>
      <c r="D66" s="80" t="s">
        <v>28</v>
      </c>
      <c r="E66" s="80" t="s">
        <v>28</v>
      </c>
      <c r="F66" s="80" t="s">
        <v>111</v>
      </c>
      <c r="G66" s="80" t="s">
        <v>167</v>
      </c>
      <c r="H66" s="80" t="s">
        <v>8159</v>
      </c>
      <c r="I66" s="80" t="s">
        <v>8160</v>
      </c>
      <c r="J66" s="80" t="s">
        <v>249</v>
      </c>
      <c r="K66" s="77">
        <v>43217</v>
      </c>
      <c r="L66" s="82">
        <v>27</v>
      </c>
      <c r="M66" s="82">
        <v>4</v>
      </c>
      <c r="N66" s="82">
        <v>2018</v>
      </c>
      <c r="O66" s="77">
        <f t="shared" si="0"/>
        <v>43217</v>
      </c>
      <c r="P66" s="80" t="s">
        <v>250</v>
      </c>
      <c r="Q66" s="80" t="s">
        <v>252</v>
      </c>
      <c r="R66" s="80">
        <f>VLOOKUP(P66,Registration!O:P,2,FALSE)</f>
        <v>19</v>
      </c>
    </row>
    <row r="67" spans="1:18" ht="23.1" customHeight="1">
      <c r="A67" s="80" t="s">
        <v>35</v>
      </c>
      <c r="B67" s="80" t="s">
        <v>26</v>
      </c>
      <c r="C67" s="80" t="s">
        <v>27</v>
      </c>
      <c r="D67" s="80" t="s">
        <v>28</v>
      </c>
      <c r="E67" s="80" t="s">
        <v>28</v>
      </c>
      <c r="F67" s="80" t="s">
        <v>111</v>
      </c>
      <c r="G67" s="80" t="s">
        <v>167</v>
      </c>
      <c r="H67" s="80" t="s">
        <v>8159</v>
      </c>
      <c r="I67" s="80" t="s">
        <v>8160</v>
      </c>
      <c r="J67" s="80" t="s">
        <v>253</v>
      </c>
      <c r="K67" s="77">
        <v>43217</v>
      </c>
      <c r="L67" s="82">
        <v>27</v>
      </c>
      <c r="M67" s="82">
        <v>4</v>
      </c>
      <c r="N67" s="82">
        <v>2018</v>
      </c>
      <c r="O67" s="77">
        <f t="shared" ref="O67:O130" si="1">DATE(N67,M67,L67)</f>
        <v>43217</v>
      </c>
      <c r="P67" s="80" t="s">
        <v>254</v>
      </c>
      <c r="Q67" s="80" t="s">
        <v>252</v>
      </c>
      <c r="R67" s="80">
        <f>VLOOKUP(P67,Registration!O:P,2,FALSE)</f>
        <v>19</v>
      </c>
    </row>
    <row r="68" spans="1:18" ht="23.1" customHeight="1">
      <c r="A68" s="80" t="s">
        <v>35</v>
      </c>
      <c r="B68" s="80" t="s">
        <v>26</v>
      </c>
      <c r="C68" s="80" t="s">
        <v>27</v>
      </c>
      <c r="D68" s="80" t="s">
        <v>28</v>
      </c>
      <c r="E68" s="80" t="s">
        <v>28</v>
      </c>
      <c r="F68" s="80" t="s">
        <v>111</v>
      </c>
      <c r="G68" s="80" t="s">
        <v>167</v>
      </c>
      <c r="H68" s="80" t="s">
        <v>8159</v>
      </c>
      <c r="I68" s="80" t="s">
        <v>8160</v>
      </c>
      <c r="J68" s="80" t="s">
        <v>1938</v>
      </c>
      <c r="K68" s="77">
        <v>43217</v>
      </c>
      <c r="L68" s="82">
        <v>27</v>
      </c>
      <c r="M68" s="82">
        <v>4</v>
      </c>
      <c r="N68" s="82">
        <v>2018</v>
      </c>
      <c r="O68" s="77">
        <f t="shared" si="1"/>
        <v>43217</v>
      </c>
      <c r="P68" s="80" t="s">
        <v>183</v>
      </c>
      <c r="Q68" s="80" t="s">
        <v>252</v>
      </c>
      <c r="R68" s="80">
        <f>VLOOKUP(P68,Registration!O:P,2,FALSE)</f>
        <v>19</v>
      </c>
    </row>
    <row r="69" spans="1:18" ht="23.1" customHeight="1">
      <c r="A69" s="80" t="s">
        <v>35</v>
      </c>
      <c r="B69" s="80" t="s">
        <v>26</v>
      </c>
      <c r="C69" s="80" t="s">
        <v>27</v>
      </c>
      <c r="D69" s="80" t="s">
        <v>28</v>
      </c>
      <c r="E69" s="80" t="s">
        <v>28</v>
      </c>
      <c r="F69" s="80" t="s">
        <v>111</v>
      </c>
      <c r="G69" s="80" t="s">
        <v>167</v>
      </c>
      <c r="H69" s="80" t="s">
        <v>8159</v>
      </c>
      <c r="I69" s="80" t="s">
        <v>8160</v>
      </c>
      <c r="J69" s="80" t="s">
        <v>169</v>
      </c>
      <c r="K69" s="77">
        <v>43217</v>
      </c>
      <c r="L69" s="82">
        <v>27</v>
      </c>
      <c r="M69" s="82">
        <v>4</v>
      </c>
      <c r="N69" s="82">
        <v>2018</v>
      </c>
      <c r="O69" s="77">
        <f t="shared" si="1"/>
        <v>43217</v>
      </c>
      <c r="P69" s="80" t="s">
        <v>170</v>
      </c>
      <c r="Q69" s="80" t="s">
        <v>252</v>
      </c>
      <c r="R69" s="80">
        <f>VLOOKUP(P69,Registration!O:P,2,FALSE)</f>
        <v>19</v>
      </c>
    </row>
    <row r="70" spans="1:18" ht="23.1" customHeight="1">
      <c r="A70" s="80" t="s">
        <v>35</v>
      </c>
      <c r="B70" s="80" t="s">
        <v>26</v>
      </c>
      <c r="C70" s="80" t="s">
        <v>27</v>
      </c>
      <c r="D70" s="80" t="s">
        <v>28</v>
      </c>
      <c r="E70" s="80" t="s">
        <v>28</v>
      </c>
      <c r="F70" s="80" t="s">
        <v>111</v>
      </c>
      <c r="G70" s="80" t="s">
        <v>167</v>
      </c>
      <c r="H70" s="80" t="s">
        <v>8159</v>
      </c>
      <c r="I70" s="80" t="s">
        <v>8160</v>
      </c>
      <c r="J70" s="80" t="s">
        <v>266</v>
      </c>
      <c r="K70" s="77">
        <v>43217</v>
      </c>
      <c r="L70" s="82">
        <v>27</v>
      </c>
      <c r="M70" s="82">
        <v>4</v>
      </c>
      <c r="N70" s="82">
        <v>2018</v>
      </c>
      <c r="O70" s="77">
        <f t="shared" si="1"/>
        <v>43217</v>
      </c>
      <c r="P70" s="80" t="s">
        <v>267</v>
      </c>
      <c r="Q70" s="80" t="s">
        <v>252</v>
      </c>
      <c r="R70" s="80">
        <f>VLOOKUP(P70,Registration!O:P,2,FALSE)</f>
        <v>19</v>
      </c>
    </row>
    <row r="71" spans="1:18" ht="23.1" customHeight="1">
      <c r="A71" s="80" t="s">
        <v>35</v>
      </c>
      <c r="B71" s="80" t="s">
        <v>26</v>
      </c>
      <c r="C71" s="80" t="s">
        <v>27</v>
      </c>
      <c r="D71" s="80" t="s">
        <v>28</v>
      </c>
      <c r="E71" s="80" t="s">
        <v>28</v>
      </c>
      <c r="F71" s="80" t="s">
        <v>111</v>
      </c>
      <c r="G71" s="80" t="s">
        <v>167</v>
      </c>
      <c r="H71" s="80" t="s">
        <v>8159</v>
      </c>
      <c r="I71" s="80" t="s">
        <v>8160</v>
      </c>
      <c r="J71" s="80" t="s">
        <v>268</v>
      </c>
      <c r="K71" s="77">
        <v>43217</v>
      </c>
      <c r="L71" s="82">
        <v>27</v>
      </c>
      <c r="M71" s="82">
        <v>4</v>
      </c>
      <c r="N71" s="82">
        <v>2018</v>
      </c>
      <c r="O71" s="77">
        <f t="shared" si="1"/>
        <v>43217</v>
      </c>
      <c r="P71" s="80" t="s">
        <v>269</v>
      </c>
      <c r="Q71" s="80" t="s">
        <v>252</v>
      </c>
      <c r="R71" s="80">
        <f>VLOOKUP(P71,Registration!O:P,2,FALSE)</f>
        <v>19</v>
      </c>
    </row>
    <row r="72" spans="1:18" ht="23.1" customHeight="1">
      <c r="A72" s="80" t="s">
        <v>35</v>
      </c>
      <c r="B72" s="80" t="s">
        <v>26</v>
      </c>
      <c r="C72" s="80" t="s">
        <v>27</v>
      </c>
      <c r="D72" s="80" t="s">
        <v>28</v>
      </c>
      <c r="E72" s="80" t="s">
        <v>28</v>
      </c>
      <c r="F72" s="80" t="s">
        <v>111</v>
      </c>
      <c r="G72" s="80" t="s">
        <v>167</v>
      </c>
      <c r="H72" s="80" t="s">
        <v>8159</v>
      </c>
      <c r="I72" s="80" t="s">
        <v>8160</v>
      </c>
      <c r="J72" s="80" t="s">
        <v>270</v>
      </c>
      <c r="K72" s="77">
        <v>43217</v>
      </c>
      <c r="L72" s="82">
        <v>27</v>
      </c>
      <c r="M72" s="82">
        <v>4</v>
      </c>
      <c r="N72" s="82">
        <v>2018</v>
      </c>
      <c r="O72" s="77">
        <f t="shared" si="1"/>
        <v>43217</v>
      </c>
      <c r="P72" s="80" t="s">
        <v>271</v>
      </c>
      <c r="Q72" s="80" t="s">
        <v>252</v>
      </c>
      <c r="R72" s="80">
        <f>VLOOKUP(P72,Registration!O:P,2,FALSE)</f>
        <v>19</v>
      </c>
    </row>
    <row r="73" spans="1:18" ht="23.1" customHeight="1">
      <c r="A73" s="80" t="s">
        <v>35</v>
      </c>
      <c r="B73" s="80" t="s">
        <v>26</v>
      </c>
      <c r="C73" s="80" t="s">
        <v>27</v>
      </c>
      <c r="D73" s="80" t="s">
        <v>28</v>
      </c>
      <c r="E73" s="80" t="s">
        <v>28</v>
      </c>
      <c r="F73" s="80" t="s">
        <v>111</v>
      </c>
      <c r="G73" s="80" t="s">
        <v>167</v>
      </c>
      <c r="H73" s="80" t="s">
        <v>8159</v>
      </c>
      <c r="I73" s="80" t="s">
        <v>8160</v>
      </c>
      <c r="J73" s="80" t="s">
        <v>212</v>
      </c>
      <c r="K73" s="77">
        <v>43217</v>
      </c>
      <c r="L73" s="82">
        <v>27</v>
      </c>
      <c r="M73" s="82">
        <v>4</v>
      </c>
      <c r="N73" s="82">
        <v>2018</v>
      </c>
      <c r="O73" s="77">
        <f t="shared" si="1"/>
        <v>43217</v>
      </c>
      <c r="P73" s="80" t="s">
        <v>213</v>
      </c>
      <c r="Q73" s="80" t="s">
        <v>252</v>
      </c>
      <c r="R73" s="80">
        <f>VLOOKUP(P73,Registration!O:P,2,FALSE)</f>
        <v>18</v>
      </c>
    </row>
    <row r="74" spans="1:18" ht="23.1" customHeight="1">
      <c r="A74" s="80" t="s">
        <v>35</v>
      </c>
      <c r="B74" s="80" t="s">
        <v>26</v>
      </c>
      <c r="C74" s="80" t="s">
        <v>27</v>
      </c>
      <c r="D74" s="80" t="s">
        <v>28</v>
      </c>
      <c r="E74" s="80" t="s">
        <v>28</v>
      </c>
      <c r="F74" s="80" t="s">
        <v>111</v>
      </c>
      <c r="G74" s="80" t="s">
        <v>167</v>
      </c>
      <c r="H74" s="80" t="s">
        <v>8159</v>
      </c>
      <c r="I74" s="80" t="s">
        <v>8160</v>
      </c>
      <c r="J74" s="80" t="s">
        <v>280</v>
      </c>
      <c r="K74" s="77">
        <v>43217</v>
      </c>
      <c r="L74" s="82">
        <v>27</v>
      </c>
      <c r="M74" s="82">
        <v>4</v>
      </c>
      <c r="N74" s="82">
        <v>2018</v>
      </c>
      <c r="O74" s="77">
        <f t="shared" si="1"/>
        <v>43217</v>
      </c>
      <c r="P74" s="80" t="s">
        <v>281</v>
      </c>
      <c r="Q74" s="80" t="s">
        <v>252</v>
      </c>
      <c r="R74" s="80">
        <f>VLOOKUP(P74,Registration!O:P,2,FALSE)</f>
        <v>19</v>
      </c>
    </row>
    <row r="75" spans="1:18" ht="23.1" customHeight="1">
      <c r="A75" s="80" t="s">
        <v>35</v>
      </c>
      <c r="B75" s="80" t="s">
        <v>26</v>
      </c>
      <c r="C75" s="80" t="s">
        <v>27</v>
      </c>
      <c r="D75" s="80" t="s">
        <v>28</v>
      </c>
      <c r="E75" s="80" t="s">
        <v>28</v>
      </c>
      <c r="F75" s="80" t="s">
        <v>111</v>
      </c>
      <c r="G75" s="80" t="s">
        <v>167</v>
      </c>
      <c r="H75" s="80" t="s">
        <v>8159</v>
      </c>
      <c r="I75" s="80" t="s">
        <v>8160</v>
      </c>
      <c r="J75" s="80" t="s">
        <v>214</v>
      </c>
      <c r="K75" s="77">
        <v>43217</v>
      </c>
      <c r="L75" s="82">
        <v>27</v>
      </c>
      <c r="M75" s="82">
        <v>4</v>
      </c>
      <c r="N75" s="82">
        <v>2018</v>
      </c>
      <c r="O75" s="77">
        <f t="shared" si="1"/>
        <v>43217</v>
      </c>
      <c r="P75" s="80" t="s">
        <v>215</v>
      </c>
      <c r="Q75" s="80" t="s">
        <v>252</v>
      </c>
      <c r="R75" s="80">
        <f>VLOOKUP(P75,Registration!O:P,2,FALSE)</f>
        <v>19</v>
      </c>
    </row>
    <row r="76" spans="1:18" ht="23.1" customHeight="1">
      <c r="A76" s="80" t="s">
        <v>35</v>
      </c>
      <c r="B76" s="80" t="s">
        <v>26</v>
      </c>
      <c r="C76" s="80" t="s">
        <v>27</v>
      </c>
      <c r="D76" s="80" t="s">
        <v>28</v>
      </c>
      <c r="E76" s="80" t="s">
        <v>28</v>
      </c>
      <c r="F76" s="80" t="s">
        <v>111</v>
      </c>
      <c r="G76" s="80" t="s">
        <v>167</v>
      </c>
      <c r="H76" s="80" t="s">
        <v>8159</v>
      </c>
      <c r="I76" s="80" t="s">
        <v>8160</v>
      </c>
      <c r="J76" s="80" t="s">
        <v>207</v>
      </c>
      <c r="K76" s="77">
        <v>43217</v>
      </c>
      <c r="L76" s="82">
        <v>27</v>
      </c>
      <c r="M76" s="82">
        <v>4</v>
      </c>
      <c r="N76" s="82">
        <v>2018</v>
      </c>
      <c r="O76" s="77">
        <f t="shared" si="1"/>
        <v>43217</v>
      </c>
      <c r="P76" s="80" t="s">
        <v>208</v>
      </c>
      <c r="Q76" s="80" t="s">
        <v>252</v>
      </c>
      <c r="R76" s="80">
        <f>VLOOKUP(P76,Registration!O:P,2,FALSE)</f>
        <v>18</v>
      </c>
    </row>
    <row r="77" spans="1:18" ht="23.1" customHeight="1">
      <c r="A77" s="80" t="s">
        <v>35</v>
      </c>
      <c r="B77" s="80" t="s">
        <v>26</v>
      </c>
      <c r="C77" s="80" t="s">
        <v>27</v>
      </c>
      <c r="D77" s="80" t="s">
        <v>28</v>
      </c>
      <c r="E77" s="80" t="s">
        <v>28</v>
      </c>
      <c r="F77" s="80" t="s">
        <v>111</v>
      </c>
      <c r="G77" s="80" t="s">
        <v>167</v>
      </c>
      <c r="H77" s="80" t="s">
        <v>8159</v>
      </c>
      <c r="I77" s="80" t="s">
        <v>8160</v>
      </c>
      <c r="J77" s="80" t="s">
        <v>1939</v>
      </c>
      <c r="K77" s="77">
        <v>43217</v>
      </c>
      <c r="L77" s="82">
        <v>27</v>
      </c>
      <c r="M77" s="82">
        <v>4</v>
      </c>
      <c r="N77" s="82">
        <v>2018</v>
      </c>
      <c r="O77" s="77">
        <f t="shared" si="1"/>
        <v>43217</v>
      </c>
      <c r="P77" s="80" t="s">
        <v>255</v>
      </c>
      <c r="Q77" s="80" t="s">
        <v>252</v>
      </c>
      <c r="R77" s="80">
        <f>VLOOKUP(P77,Registration!O:P,2,FALSE)</f>
        <v>18</v>
      </c>
    </row>
    <row r="78" spans="1:18" ht="23.1" customHeight="1">
      <c r="A78" s="80" t="s">
        <v>35</v>
      </c>
      <c r="B78" s="80" t="s">
        <v>26</v>
      </c>
      <c r="C78" s="80" t="s">
        <v>27</v>
      </c>
      <c r="D78" s="80" t="s">
        <v>28</v>
      </c>
      <c r="E78" s="80" t="s">
        <v>28</v>
      </c>
      <c r="F78" s="80" t="s">
        <v>111</v>
      </c>
      <c r="G78" s="80" t="s">
        <v>167</v>
      </c>
      <c r="H78" s="80" t="s">
        <v>8159</v>
      </c>
      <c r="I78" s="80" t="s">
        <v>8160</v>
      </c>
      <c r="J78" s="80" t="s">
        <v>180</v>
      </c>
      <c r="K78" s="77">
        <v>43217</v>
      </c>
      <c r="L78" s="82">
        <v>27</v>
      </c>
      <c r="M78" s="82">
        <v>4</v>
      </c>
      <c r="N78" s="82">
        <v>2018</v>
      </c>
      <c r="O78" s="77">
        <f t="shared" si="1"/>
        <v>43217</v>
      </c>
      <c r="P78" s="80" t="s">
        <v>181</v>
      </c>
      <c r="Q78" s="80" t="s">
        <v>252</v>
      </c>
      <c r="R78" s="80">
        <f>VLOOKUP(P78,Registration!O:P,2,FALSE)</f>
        <v>18</v>
      </c>
    </row>
    <row r="79" spans="1:18" ht="23.1" customHeight="1">
      <c r="A79" s="80" t="s">
        <v>35</v>
      </c>
      <c r="B79" s="80" t="s">
        <v>26</v>
      </c>
      <c r="C79" s="80" t="s">
        <v>27</v>
      </c>
      <c r="D79" s="80" t="s">
        <v>28</v>
      </c>
      <c r="E79" s="80" t="s">
        <v>28</v>
      </c>
      <c r="F79" s="80" t="s">
        <v>111</v>
      </c>
      <c r="G79" s="80" t="s">
        <v>167</v>
      </c>
      <c r="H79" s="80" t="s">
        <v>8159</v>
      </c>
      <c r="I79" s="80" t="s">
        <v>8160</v>
      </c>
      <c r="J79" s="80" t="s">
        <v>294</v>
      </c>
      <c r="K79" s="77">
        <v>43217</v>
      </c>
      <c r="L79" s="82">
        <v>27</v>
      </c>
      <c r="M79" s="82">
        <v>4</v>
      </c>
      <c r="N79" s="82">
        <v>2018</v>
      </c>
      <c r="O79" s="77">
        <f t="shared" si="1"/>
        <v>43217</v>
      </c>
      <c r="P79" s="80" t="s">
        <v>295</v>
      </c>
      <c r="Q79" s="80" t="s">
        <v>252</v>
      </c>
      <c r="R79" s="80">
        <f>VLOOKUP(P79,Registration!O:P,2,FALSE)</f>
        <v>18</v>
      </c>
    </row>
    <row r="80" spans="1:18" ht="23.1" customHeight="1">
      <c r="A80" s="80" t="s">
        <v>35</v>
      </c>
      <c r="B80" s="80" t="s">
        <v>26</v>
      </c>
      <c r="C80" s="80" t="s">
        <v>27</v>
      </c>
      <c r="D80" s="80" t="s">
        <v>28</v>
      </c>
      <c r="E80" s="80" t="s">
        <v>28</v>
      </c>
      <c r="F80" s="80" t="s">
        <v>111</v>
      </c>
      <c r="G80" s="80" t="s">
        <v>167</v>
      </c>
      <c r="H80" s="80" t="s">
        <v>8159</v>
      </c>
      <c r="I80" s="80" t="s">
        <v>8160</v>
      </c>
      <c r="J80" s="80" t="s">
        <v>1940</v>
      </c>
      <c r="K80" s="77">
        <v>43217</v>
      </c>
      <c r="L80" s="82">
        <v>27</v>
      </c>
      <c r="M80" s="82">
        <v>4</v>
      </c>
      <c r="N80" s="82">
        <v>2018</v>
      </c>
      <c r="O80" s="77">
        <f t="shared" si="1"/>
        <v>43217</v>
      </c>
      <c r="P80" s="80" t="s">
        <v>231</v>
      </c>
      <c r="Q80" s="80" t="s">
        <v>252</v>
      </c>
      <c r="R80" s="80">
        <f>VLOOKUP(P80,Registration!O:P,2,FALSE)</f>
        <v>19</v>
      </c>
    </row>
    <row r="81" spans="1:18" ht="23.1" customHeight="1">
      <c r="A81" s="80" t="s">
        <v>35</v>
      </c>
      <c r="B81" s="80" t="s">
        <v>26</v>
      </c>
      <c r="C81" s="80" t="s">
        <v>27</v>
      </c>
      <c r="D81" s="80" t="s">
        <v>28</v>
      </c>
      <c r="E81" s="80" t="s">
        <v>28</v>
      </c>
      <c r="F81" s="80" t="s">
        <v>111</v>
      </c>
      <c r="G81" s="80" t="s">
        <v>167</v>
      </c>
      <c r="H81" s="80" t="s">
        <v>8159</v>
      </c>
      <c r="I81" s="80" t="s">
        <v>8160</v>
      </c>
      <c r="J81" s="80" t="s">
        <v>1941</v>
      </c>
      <c r="K81" s="77">
        <v>43217</v>
      </c>
      <c r="L81" s="82">
        <v>27</v>
      </c>
      <c r="M81" s="82">
        <v>4</v>
      </c>
      <c r="N81" s="82">
        <v>2018</v>
      </c>
      <c r="O81" s="77">
        <f t="shared" si="1"/>
        <v>43217</v>
      </c>
      <c r="P81" s="80" t="s">
        <v>291</v>
      </c>
      <c r="Q81" s="80" t="s">
        <v>252</v>
      </c>
      <c r="R81" s="80">
        <f>VLOOKUP(P81,Registration!O:P,2,FALSE)</f>
        <v>19</v>
      </c>
    </row>
    <row r="82" spans="1:18" ht="23.1" customHeight="1">
      <c r="A82" s="80" t="s">
        <v>35</v>
      </c>
      <c r="B82" s="80" t="s">
        <v>26</v>
      </c>
      <c r="C82" s="80" t="s">
        <v>27</v>
      </c>
      <c r="D82" s="80" t="s">
        <v>28</v>
      </c>
      <c r="E82" s="80" t="s">
        <v>28</v>
      </c>
      <c r="F82" s="80" t="s">
        <v>111</v>
      </c>
      <c r="G82" s="80" t="s">
        <v>167</v>
      </c>
      <c r="H82" s="80" t="s">
        <v>8159</v>
      </c>
      <c r="I82" s="80" t="s">
        <v>8160</v>
      </c>
      <c r="J82" s="80" t="s">
        <v>1942</v>
      </c>
      <c r="K82" s="77">
        <v>43217</v>
      </c>
      <c r="L82" s="82">
        <v>27</v>
      </c>
      <c r="M82" s="82">
        <v>4</v>
      </c>
      <c r="N82" s="82">
        <v>2018</v>
      </c>
      <c r="O82" s="77">
        <f t="shared" si="1"/>
        <v>43217</v>
      </c>
      <c r="P82" s="80" t="s">
        <v>293</v>
      </c>
      <c r="Q82" s="80" t="s">
        <v>252</v>
      </c>
      <c r="R82" s="80">
        <f>VLOOKUP(P82,Registration!O:P,2,FALSE)</f>
        <v>19</v>
      </c>
    </row>
    <row r="83" spans="1:18" ht="23.1" customHeight="1">
      <c r="A83" s="80" t="s">
        <v>35</v>
      </c>
      <c r="B83" s="80" t="s">
        <v>26</v>
      </c>
      <c r="C83" s="80" t="s">
        <v>27</v>
      </c>
      <c r="D83" s="80" t="s">
        <v>28</v>
      </c>
      <c r="E83" s="80" t="s">
        <v>28</v>
      </c>
      <c r="F83" s="80" t="s">
        <v>111</v>
      </c>
      <c r="G83" s="80" t="s">
        <v>167</v>
      </c>
      <c r="H83" s="80" t="s">
        <v>8159</v>
      </c>
      <c r="I83" s="80" t="s">
        <v>8160</v>
      </c>
      <c r="J83" s="80" t="s">
        <v>298</v>
      </c>
      <c r="K83" s="77">
        <v>43217</v>
      </c>
      <c r="L83" s="82">
        <v>27</v>
      </c>
      <c r="M83" s="82">
        <v>4</v>
      </c>
      <c r="N83" s="82">
        <v>2018</v>
      </c>
      <c r="O83" s="77">
        <f t="shared" si="1"/>
        <v>43217</v>
      </c>
      <c r="P83" s="80" t="s">
        <v>299</v>
      </c>
      <c r="Q83" s="80" t="s">
        <v>252</v>
      </c>
      <c r="R83" s="80">
        <f>VLOOKUP(P83,Registration!O:P,2,FALSE)</f>
        <v>18</v>
      </c>
    </row>
    <row r="84" spans="1:18" ht="23.1" customHeight="1">
      <c r="A84" s="80" t="s">
        <v>35</v>
      </c>
      <c r="B84" s="80" t="s">
        <v>26</v>
      </c>
      <c r="C84" s="80" t="s">
        <v>27</v>
      </c>
      <c r="D84" s="80" t="s">
        <v>28</v>
      </c>
      <c r="E84" s="80" t="s">
        <v>28</v>
      </c>
      <c r="F84" s="80" t="s">
        <v>111</v>
      </c>
      <c r="G84" s="80" t="s">
        <v>167</v>
      </c>
      <c r="H84" s="80" t="s">
        <v>8159</v>
      </c>
      <c r="I84" s="80" t="s">
        <v>8160</v>
      </c>
      <c r="J84" s="80" t="s">
        <v>1943</v>
      </c>
      <c r="K84" s="77">
        <v>43217</v>
      </c>
      <c r="L84" s="82">
        <v>27</v>
      </c>
      <c r="M84" s="82">
        <v>4</v>
      </c>
      <c r="N84" s="82">
        <v>2018</v>
      </c>
      <c r="O84" s="77">
        <f t="shared" si="1"/>
        <v>43217</v>
      </c>
      <c r="P84" s="80" t="s">
        <v>217</v>
      </c>
      <c r="Q84" s="80" t="s">
        <v>252</v>
      </c>
      <c r="R84" s="80">
        <f>VLOOKUP(P84,Registration!O:P,2,FALSE)</f>
        <v>18</v>
      </c>
    </row>
    <row r="85" spans="1:18" ht="23.1" customHeight="1">
      <c r="A85" s="80" t="s">
        <v>35</v>
      </c>
      <c r="B85" s="80" t="s">
        <v>26</v>
      </c>
      <c r="C85" s="80" t="s">
        <v>27</v>
      </c>
      <c r="D85" s="80" t="s">
        <v>28</v>
      </c>
      <c r="E85" s="80" t="s">
        <v>28</v>
      </c>
      <c r="F85" s="80" t="s">
        <v>111</v>
      </c>
      <c r="G85" s="80" t="s">
        <v>167</v>
      </c>
      <c r="H85" s="80" t="s">
        <v>8159</v>
      </c>
      <c r="I85" s="80" t="s">
        <v>8160</v>
      </c>
      <c r="J85" s="80" t="s">
        <v>1944</v>
      </c>
      <c r="K85" s="77">
        <v>43217</v>
      </c>
      <c r="L85" s="82">
        <v>27</v>
      </c>
      <c r="M85" s="82">
        <v>4</v>
      </c>
      <c r="N85" s="82">
        <v>2018</v>
      </c>
      <c r="O85" s="77">
        <f t="shared" si="1"/>
        <v>43217</v>
      </c>
      <c r="P85" s="80" t="s">
        <v>246</v>
      </c>
      <c r="Q85" s="80" t="s">
        <v>252</v>
      </c>
      <c r="R85" s="80">
        <f>VLOOKUP(P85,Registration!O:P,2,FALSE)</f>
        <v>19</v>
      </c>
    </row>
    <row r="86" spans="1:18" ht="23.1" customHeight="1">
      <c r="A86" s="80" t="s">
        <v>35</v>
      </c>
      <c r="B86" s="80" t="s">
        <v>26</v>
      </c>
      <c r="C86" s="80" t="s">
        <v>27</v>
      </c>
      <c r="D86" s="80" t="s">
        <v>28</v>
      </c>
      <c r="E86" s="80" t="s">
        <v>28</v>
      </c>
      <c r="F86" s="80" t="s">
        <v>111</v>
      </c>
      <c r="G86" s="80" t="s">
        <v>167</v>
      </c>
      <c r="H86" s="80" t="s">
        <v>8159</v>
      </c>
      <c r="I86" s="80" t="s">
        <v>8160</v>
      </c>
      <c r="J86" s="80" t="s">
        <v>177</v>
      </c>
      <c r="K86" s="77">
        <v>43217</v>
      </c>
      <c r="L86" s="82">
        <v>27</v>
      </c>
      <c r="M86" s="82">
        <v>4</v>
      </c>
      <c r="N86" s="82">
        <v>2018</v>
      </c>
      <c r="O86" s="77">
        <f t="shared" si="1"/>
        <v>43217</v>
      </c>
      <c r="P86" s="80" t="s">
        <v>178</v>
      </c>
      <c r="Q86" s="80" t="s">
        <v>252</v>
      </c>
      <c r="R86" s="80">
        <f>VLOOKUP(P86,Registration!O:P,2,FALSE)</f>
        <v>18</v>
      </c>
    </row>
    <row r="87" spans="1:18" ht="23.1" customHeight="1">
      <c r="A87" s="80" t="s">
        <v>35</v>
      </c>
      <c r="B87" s="80" t="s">
        <v>26</v>
      </c>
      <c r="C87" s="80" t="s">
        <v>27</v>
      </c>
      <c r="D87" s="80" t="s">
        <v>28</v>
      </c>
      <c r="E87" s="80" t="s">
        <v>28</v>
      </c>
      <c r="F87" s="80" t="s">
        <v>111</v>
      </c>
      <c r="G87" s="80" t="s">
        <v>167</v>
      </c>
      <c r="H87" s="80" t="s">
        <v>8159</v>
      </c>
      <c r="I87" s="80" t="s">
        <v>8160</v>
      </c>
      <c r="J87" s="80" t="s">
        <v>1945</v>
      </c>
      <c r="K87" s="77">
        <v>43217</v>
      </c>
      <c r="L87" s="82">
        <v>27</v>
      </c>
      <c r="M87" s="82">
        <v>4</v>
      </c>
      <c r="N87" s="82">
        <v>2018</v>
      </c>
      <c r="O87" s="77">
        <f t="shared" si="1"/>
        <v>43217</v>
      </c>
      <c r="P87" s="80" t="s">
        <v>374</v>
      </c>
      <c r="Q87" s="80" t="s">
        <v>252</v>
      </c>
      <c r="R87" s="80">
        <f>VLOOKUP(P87,Registration!O:P,2,FALSE)</f>
        <v>19</v>
      </c>
    </row>
    <row r="88" spans="1:18" ht="23.1" customHeight="1">
      <c r="A88" s="80" t="s">
        <v>35</v>
      </c>
      <c r="B88" s="80" t="s">
        <v>26</v>
      </c>
      <c r="C88" s="80" t="s">
        <v>27</v>
      </c>
      <c r="D88" s="80" t="s">
        <v>28</v>
      </c>
      <c r="E88" s="80" t="s">
        <v>28</v>
      </c>
      <c r="F88" s="80" t="s">
        <v>111</v>
      </c>
      <c r="G88" s="80" t="s">
        <v>167</v>
      </c>
      <c r="H88" s="80" t="s">
        <v>8159</v>
      </c>
      <c r="I88" s="80" t="s">
        <v>8160</v>
      </c>
      <c r="J88" s="80" t="s">
        <v>262</v>
      </c>
      <c r="K88" s="77">
        <v>43217</v>
      </c>
      <c r="L88" s="82">
        <v>27</v>
      </c>
      <c r="M88" s="82">
        <v>4</v>
      </c>
      <c r="N88" s="82">
        <v>2018</v>
      </c>
      <c r="O88" s="77">
        <f t="shared" si="1"/>
        <v>43217</v>
      </c>
      <c r="P88" s="80" t="s">
        <v>263</v>
      </c>
      <c r="Q88" s="80" t="s">
        <v>252</v>
      </c>
      <c r="R88" s="80">
        <f>VLOOKUP(P88,Registration!O:P,2,FALSE)</f>
        <v>19</v>
      </c>
    </row>
    <row r="89" spans="1:18" ht="23.1" customHeight="1">
      <c r="A89" s="80" t="s">
        <v>35</v>
      </c>
      <c r="B89" s="80" t="s">
        <v>26</v>
      </c>
      <c r="C89" s="80" t="s">
        <v>27</v>
      </c>
      <c r="D89" s="80" t="s">
        <v>28</v>
      </c>
      <c r="E89" s="80" t="s">
        <v>28</v>
      </c>
      <c r="F89" s="80" t="s">
        <v>111</v>
      </c>
      <c r="G89" s="80" t="s">
        <v>167</v>
      </c>
      <c r="H89" s="80" t="s">
        <v>8159</v>
      </c>
      <c r="I89" s="80" t="s">
        <v>8160</v>
      </c>
      <c r="J89" s="80" t="s">
        <v>288</v>
      </c>
      <c r="K89" s="77">
        <v>43217</v>
      </c>
      <c r="L89" s="82">
        <v>27</v>
      </c>
      <c r="M89" s="82">
        <v>4</v>
      </c>
      <c r="N89" s="82">
        <v>2018</v>
      </c>
      <c r="O89" s="77">
        <f t="shared" si="1"/>
        <v>43217</v>
      </c>
      <c r="P89" s="80" t="s">
        <v>289</v>
      </c>
      <c r="Q89" s="80" t="s">
        <v>252</v>
      </c>
      <c r="R89" s="80">
        <f>VLOOKUP(P89,Registration!O:P,2,FALSE)</f>
        <v>19</v>
      </c>
    </row>
    <row r="90" spans="1:18" ht="23.1" customHeight="1">
      <c r="A90" s="80" t="s">
        <v>35</v>
      </c>
      <c r="B90" s="80" t="s">
        <v>26</v>
      </c>
      <c r="C90" s="80" t="s">
        <v>27</v>
      </c>
      <c r="D90" s="80" t="s">
        <v>28</v>
      </c>
      <c r="E90" s="80" t="s">
        <v>28</v>
      </c>
      <c r="F90" s="80" t="s">
        <v>111</v>
      </c>
      <c r="G90" s="80" t="s">
        <v>167</v>
      </c>
      <c r="H90" s="80" t="s">
        <v>8159</v>
      </c>
      <c r="I90" s="80" t="s">
        <v>8160</v>
      </c>
      <c r="J90" s="80" t="s">
        <v>296</v>
      </c>
      <c r="K90" s="77">
        <v>43217</v>
      </c>
      <c r="L90" s="82">
        <v>27</v>
      </c>
      <c r="M90" s="82">
        <v>4</v>
      </c>
      <c r="N90" s="82">
        <v>2018</v>
      </c>
      <c r="O90" s="77">
        <f t="shared" si="1"/>
        <v>43217</v>
      </c>
      <c r="P90" s="80" t="s">
        <v>297</v>
      </c>
      <c r="Q90" s="80" t="s">
        <v>252</v>
      </c>
      <c r="R90" s="80">
        <f>VLOOKUP(P90,Registration!O:P,2,FALSE)</f>
        <v>18</v>
      </c>
    </row>
    <row r="91" spans="1:18" ht="23.1" customHeight="1">
      <c r="A91" s="80" t="s">
        <v>35</v>
      </c>
      <c r="B91" s="80" t="s">
        <v>26</v>
      </c>
      <c r="C91" s="80" t="s">
        <v>27</v>
      </c>
      <c r="D91" s="80" t="s">
        <v>28</v>
      </c>
      <c r="E91" s="80" t="s">
        <v>28</v>
      </c>
      <c r="F91" s="80" t="s">
        <v>29</v>
      </c>
      <c r="G91" s="80" t="s">
        <v>1887</v>
      </c>
      <c r="H91" s="80" t="s">
        <v>8165</v>
      </c>
      <c r="I91" s="80" t="s">
        <v>8163</v>
      </c>
      <c r="J91" s="80" t="s">
        <v>1946</v>
      </c>
      <c r="K91" s="77" t="s">
        <v>37</v>
      </c>
      <c r="L91" s="80">
        <v>28</v>
      </c>
      <c r="M91" s="80">
        <v>4</v>
      </c>
      <c r="N91" s="80">
        <v>2018</v>
      </c>
      <c r="O91" s="77">
        <f t="shared" si="1"/>
        <v>43218</v>
      </c>
      <c r="P91" s="80" t="s">
        <v>1947</v>
      </c>
      <c r="Q91" s="80" t="s">
        <v>175</v>
      </c>
      <c r="R91" s="80">
        <f>VLOOKUP(P91,Registration!O:P,2,FALSE)</f>
        <v>18</v>
      </c>
    </row>
    <row r="92" spans="1:18" ht="23.1" customHeight="1">
      <c r="A92" s="80" t="s">
        <v>35</v>
      </c>
      <c r="B92" s="80" t="s">
        <v>26</v>
      </c>
      <c r="C92" s="80" t="s">
        <v>27</v>
      </c>
      <c r="D92" s="80" t="s">
        <v>28</v>
      </c>
      <c r="E92" s="80" t="s">
        <v>28</v>
      </c>
      <c r="F92" s="80" t="s">
        <v>29</v>
      </c>
      <c r="G92" s="80" t="s">
        <v>1887</v>
      </c>
      <c r="H92" s="80" t="s">
        <v>8165</v>
      </c>
      <c r="I92" s="80" t="s">
        <v>8163</v>
      </c>
      <c r="J92" s="80" t="s">
        <v>1948</v>
      </c>
      <c r="K92" s="77" t="s">
        <v>37</v>
      </c>
      <c r="L92" s="80">
        <v>28</v>
      </c>
      <c r="M92" s="80">
        <v>4</v>
      </c>
      <c r="N92" s="80">
        <v>2018</v>
      </c>
      <c r="O92" s="77">
        <f t="shared" si="1"/>
        <v>43218</v>
      </c>
      <c r="P92" s="80" t="s">
        <v>1949</v>
      </c>
      <c r="Q92" s="80" t="s">
        <v>175</v>
      </c>
      <c r="R92" s="80">
        <f>VLOOKUP(P92,Registration!O:P,2,FALSE)</f>
        <v>17</v>
      </c>
    </row>
    <row r="93" spans="1:18" ht="23.1" customHeight="1">
      <c r="A93" s="80" t="s">
        <v>35</v>
      </c>
      <c r="B93" s="80" t="s">
        <v>26</v>
      </c>
      <c r="C93" s="80" t="s">
        <v>27</v>
      </c>
      <c r="D93" s="80" t="s">
        <v>28</v>
      </c>
      <c r="E93" s="80" t="s">
        <v>28</v>
      </c>
      <c r="F93" s="80" t="s">
        <v>29</v>
      </c>
      <c r="G93" s="80" t="s">
        <v>1887</v>
      </c>
      <c r="H93" s="80" t="s">
        <v>8165</v>
      </c>
      <c r="I93" s="80" t="s">
        <v>8163</v>
      </c>
      <c r="J93" s="80" t="s">
        <v>1950</v>
      </c>
      <c r="K93" s="77" t="s">
        <v>37</v>
      </c>
      <c r="L93" s="80">
        <v>28</v>
      </c>
      <c r="M93" s="80">
        <v>4</v>
      </c>
      <c r="N93" s="80">
        <v>2018</v>
      </c>
      <c r="O93" s="77">
        <f t="shared" si="1"/>
        <v>43218</v>
      </c>
      <c r="P93" s="80" t="s">
        <v>1951</v>
      </c>
      <c r="Q93" s="80" t="s">
        <v>175</v>
      </c>
      <c r="R93" s="80">
        <f>VLOOKUP(P93,Registration!O:P,2,FALSE)</f>
        <v>18</v>
      </c>
    </row>
    <row r="94" spans="1:18" ht="23.1" customHeight="1">
      <c r="A94" s="80" t="s">
        <v>35</v>
      </c>
      <c r="B94" s="80" t="s">
        <v>26</v>
      </c>
      <c r="C94" s="80" t="s">
        <v>27</v>
      </c>
      <c r="D94" s="80" t="s">
        <v>28</v>
      </c>
      <c r="E94" s="80" t="s">
        <v>28</v>
      </c>
      <c r="F94" s="80" t="s">
        <v>29</v>
      </c>
      <c r="G94" s="80" t="s">
        <v>1887</v>
      </c>
      <c r="H94" s="80" t="s">
        <v>8165</v>
      </c>
      <c r="I94" s="80" t="s">
        <v>8163</v>
      </c>
      <c r="J94" s="80" t="s">
        <v>1952</v>
      </c>
      <c r="K94" s="77" t="s">
        <v>37</v>
      </c>
      <c r="L94" s="80">
        <v>28</v>
      </c>
      <c r="M94" s="80">
        <v>4</v>
      </c>
      <c r="N94" s="80">
        <v>2018</v>
      </c>
      <c r="O94" s="77">
        <f t="shared" si="1"/>
        <v>43218</v>
      </c>
      <c r="P94" s="80" t="s">
        <v>1953</v>
      </c>
      <c r="Q94" s="80" t="s">
        <v>175</v>
      </c>
      <c r="R94" s="80">
        <f>VLOOKUP(P94,Registration!O:P,2,FALSE)</f>
        <v>18</v>
      </c>
    </row>
    <row r="95" spans="1:18" ht="23.1" customHeight="1">
      <c r="A95" s="80" t="s">
        <v>35</v>
      </c>
      <c r="B95" s="80" t="s">
        <v>26</v>
      </c>
      <c r="C95" s="80" t="s">
        <v>27</v>
      </c>
      <c r="D95" s="80" t="s">
        <v>28</v>
      </c>
      <c r="E95" s="80" t="s">
        <v>28</v>
      </c>
      <c r="F95" s="80" t="s">
        <v>29</v>
      </c>
      <c r="G95" s="80" t="s">
        <v>1887</v>
      </c>
      <c r="H95" s="80" t="s">
        <v>8165</v>
      </c>
      <c r="I95" s="80" t="s">
        <v>8163</v>
      </c>
      <c r="J95" s="80" t="s">
        <v>1954</v>
      </c>
      <c r="K95" s="77" t="s">
        <v>37</v>
      </c>
      <c r="L95" s="80">
        <v>28</v>
      </c>
      <c r="M95" s="80">
        <v>4</v>
      </c>
      <c r="N95" s="80">
        <v>2018</v>
      </c>
      <c r="O95" s="77">
        <f t="shared" si="1"/>
        <v>43218</v>
      </c>
      <c r="P95" s="80" t="s">
        <v>1955</v>
      </c>
      <c r="Q95" s="80" t="s">
        <v>175</v>
      </c>
      <c r="R95" s="80">
        <f>VLOOKUP(P95,Registration!O:P,2,FALSE)</f>
        <v>16</v>
      </c>
    </row>
    <row r="96" spans="1:18" ht="23.1" customHeight="1">
      <c r="A96" s="80" t="s">
        <v>35</v>
      </c>
      <c r="B96" s="80" t="s">
        <v>26</v>
      </c>
      <c r="C96" s="80" t="s">
        <v>27</v>
      </c>
      <c r="D96" s="80" t="s">
        <v>28</v>
      </c>
      <c r="E96" s="80" t="s">
        <v>28</v>
      </c>
      <c r="F96" s="80" t="s">
        <v>29</v>
      </c>
      <c r="G96" s="80" t="s">
        <v>1887</v>
      </c>
      <c r="H96" s="80" t="s">
        <v>8165</v>
      </c>
      <c r="I96" s="80" t="s">
        <v>8162</v>
      </c>
      <c r="J96" s="80" t="s">
        <v>1920</v>
      </c>
      <c r="K96" s="77" t="s">
        <v>37</v>
      </c>
      <c r="L96" s="80">
        <v>28</v>
      </c>
      <c r="M96" s="80">
        <v>4</v>
      </c>
      <c r="N96" s="80">
        <v>2018</v>
      </c>
      <c r="O96" s="77">
        <f t="shared" si="1"/>
        <v>43218</v>
      </c>
      <c r="P96" s="80" t="s">
        <v>1921</v>
      </c>
      <c r="Q96" s="80" t="s">
        <v>1899</v>
      </c>
      <c r="R96" s="80">
        <f>VLOOKUP(P96,Registration!O:P,2,FALSE)</f>
        <v>17</v>
      </c>
    </row>
    <row r="97" spans="1:18" ht="23.1" customHeight="1">
      <c r="A97" s="80" t="s">
        <v>35</v>
      </c>
      <c r="B97" s="80" t="s">
        <v>26</v>
      </c>
      <c r="C97" s="80" t="s">
        <v>27</v>
      </c>
      <c r="D97" s="80" t="s">
        <v>28</v>
      </c>
      <c r="E97" s="80" t="s">
        <v>28</v>
      </c>
      <c r="F97" s="80" t="s">
        <v>29</v>
      </c>
      <c r="G97" s="80" t="s">
        <v>1887</v>
      </c>
      <c r="H97" s="80" t="s">
        <v>8165</v>
      </c>
      <c r="I97" s="80" t="s">
        <v>8162</v>
      </c>
      <c r="J97" s="80" t="s">
        <v>1910</v>
      </c>
      <c r="K97" s="77" t="s">
        <v>37</v>
      </c>
      <c r="L97" s="80">
        <v>28</v>
      </c>
      <c r="M97" s="80">
        <v>4</v>
      </c>
      <c r="N97" s="80">
        <v>2018</v>
      </c>
      <c r="O97" s="77">
        <f t="shared" si="1"/>
        <v>43218</v>
      </c>
      <c r="P97" s="80" t="s">
        <v>1911</v>
      </c>
      <c r="Q97" s="80" t="s">
        <v>1899</v>
      </c>
      <c r="R97" s="80">
        <f>VLOOKUP(P97,Registration!O:P,2,FALSE)</f>
        <v>15</v>
      </c>
    </row>
    <row r="98" spans="1:18" ht="23.1" customHeight="1">
      <c r="A98" s="80" t="s">
        <v>35</v>
      </c>
      <c r="B98" s="80" t="s">
        <v>26</v>
      </c>
      <c r="C98" s="80" t="s">
        <v>27</v>
      </c>
      <c r="D98" s="80" t="s">
        <v>28</v>
      </c>
      <c r="E98" s="80" t="s">
        <v>28</v>
      </c>
      <c r="F98" s="80" t="s">
        <v>29</v>
      </c>
      <c r="G98" s="80" t="s">
        <v>1887</v>
      </c>
      <c r="H98" s="80" t="s">
        <v>8165</v>
      </c>
      <c r="I98" s="80" t="s">
        <v>8162</v>
      </c>
      <c r="J98" s="80" t="s">
        <v>1914</v>
      </c>
      <c r="K98" s="77" t="s">
        <v>37</v>
      </c>
      <c r="L98" s="80">
        <v>28</v>
      </c>
      <c r="M98" s="80">
        <v>4</v>
      </c>
      <c r="N98" s="80">
        <v>2018</v>
      </c>
      <c r="O98" s="77">
        <f t="shared" si="1"/>
        <v>43218</v>
      </c>
      <c r="P98" s="80" t="s">
        <v>1915</v>
      </c>
      <c r="Q98" s="80" t="s">
        <v>1899</v>
      </c>
      <c r="R98" s="80">
        <f>VLOOKUP(P98,Registration!O:P,2,FALSE)</f>
        <v>18</v>
      </c>
    </row>
    <row r="99" spans="1:18" ht="23.1" customHeight="1">
      <c r="A99" s="80" t="s">
        <v>35</v>
      </c>
      <c r="B99" s="80" t="s">
        <v>26</v>
      </c>
      <c r="C99" s="80" t="s">
        <v>27</v>
      </c>
      <c r="D99" s="80" t="s">
        <v>28</v>
      </c>
      <c r="E99" s="80" t="s">
        <v>28</v>
      </c>
      <c r="F99" s="80" t="s">
        <v>29</v>
      </c>
      <c r="G99" s="80" t="s">
        <v>1887</v>
      </c>
      <c r="H99" s="80" t="s">
        <v>8165</v>
      </c>
      <c r="I99" s="80" t="s">
        <v>8162</v>
      </c>
      <c r="J99" s="80" t="s">
        <v>1926</v>
      </c>
      <c r="K99" s="77" t="s">
        <v>37</v>
      </c>
      <c r="L99" s="80">
        <v>28</v>
      </c>
      <c r="M99" s="80">
        <v>4</v>
      </c>
      <c r="N99" s="80">
        <v>2018</v>
      </c>
      <c r="O99" s="77">
        <f t="shared" si="1"/>
        <v>43218</v>
      </c>
      <c r="P99" s="80" t="s">
        <v>1927</v>
      </c>
      <c r="Q99" s="80" t="s">
        <v>1899</v>
      </c>
      <c r="R99" s="80">
        <f>VLOOKUP(P99,Registration!O:P,2,FALSE)</f>
        <v>18</v>
      </c>
    </row>
    <row r="100" spans="1:18" ht="23.1" customHeight="1">
      <c r="A100" s="80" t="s">
        <v>35</v>
      </c>
      <c r="B100" s="80" t="s">
        <v>26</v>
      </c>
      <c r="C100" s="80" t="s">
        <v>27</v>
      </c>
      <c r="D100" s="80" t="s">
        <v>28</v>
      </c>
      <c r="E100" s="80" t="s">
        <v>28</v>
      </c>
      <c r="F100" s="80" t="s">
        <v>29</v>
      </c>
      <c r="G100" s="80" t="s">
        <v>1887</v>
      </c>
      <c r="H100" s="80" t="s">
        <v>8165</v>
      </c>
      <c r="I100" s="80" t="s">
        <v>8162</v>
      </c>
      <c r="J100" s="80" t="s">
        <v>1912</v>
      </c>
      <c r="K100" s="77" t="s">
        <v>37</v>
      </c>
      <c r="L100" s="80">
        <v>28</v>
      </c>
      <c r="M100" s="80">
        <v>4</v>
      </c>
      <c r="N100" s="80">
        <v>2018</v>
      </c>
      <c r="O100" s="77">
        <f t="shared" si="1"/>
        <v>43218</v>
      </c>
      <c r="P100" s="80" t="s">
        <v>1913</v>
      </c>
      <c r="Q100" s="80" t="s">
        <v>1899</v>
      </c>
      <c r="R100" s="80">
        <f>VLOOKUP(P100,Registration!O:P,2,FALSE)</f>
        <v>17</v>
      </c>
    </row>
    <row r="101" spans="1:18" ht="23.1" customHeight="1">
      <c r="A101" s="80" t="s">
        <v>35</v>
      </c>
      <c r="B101" s="80" t="s">
        <v>26</v>
      </c>
      <c r="C101" s="80" t="s">
        <v>27</v>
      </c>
      <c r="D101" s="80" t="s">
        <v>28</v>
      </c>
      <c r="E101" s="80" t="s">
        <v>28</v>
      </c>
      <c r="F101" s="80" t="s">
        <v>29</v>
      </c>
      <c r="G101" s="80" t="s">
        <v>1887</v>
      </c>
      <c r="H101" s="80" t="s">
        <v>8165</v>
      </c>
      <c r="I101" s="80" t="s">
        <v>8162</v>
      </c>
      <c r="J101" s="80" t="s">
        <v>1956</v>
      </c>
      <c r="K101" s="77" t="s">
        <v>37</v>
      </c>
      <c r="L101" s="80">
        <v>28</v>
      </c>
      <c r="M101" s="80">
        <v>4</v>
      </c>
      <c r="N101" s="80">
        <v>2018</v>
      </c>
      <c r="O101" s="77">
        <f t="shared" si="1"/>
        <v>43218</v>
      </c>
      <c r="P101" s="80" t="s">
        <v>1957</v>
      </c>
      <c r="Q101" s="80" t="s">
        <v>1899</v>
      </c>
      <c r="R101" s="80">
        <f>VLOOKUP(P101,Registration!O:P,2,FALSE)</f>
        <v>19</v>
      </c>
    </row>
    <row r="102" spans="1:18" ht="23.1" customHeight="1">
      <c r="A102" s="80" t="s">
        <v>35</v>
      </c>
      <c r="B102" s="80" t="s">
        <v>26</v>
      </c>
      <c r="C102" s="80" t="s">
        <v>27</v>
      </c>
      <c r="D102" s="80" t="s">
        <v>28</v>
      </c>
      <c r="E102" s="80" t="s">
        <v>28</v>
      </c>
      <c r="F102" s="80" t="s">
        <v>29</v>
      </c>
      <c r="G102" s="80" t="s">
        <v>1887</v>
      </c>
      <c r="H102" s="80" t="s">
        <v>8165</v>
      </c>
      <c r="I102" s="80" t="s">
        <v>8162</v>
      </c>
      <c r="J102" s="80" t="s">
        <v>1900</v>
      </c>
      <c r="K102" s="77" t="s">
        <v>37</v>
      </c>
      <c r="L102" s="80">
        <v>28</v>
      </c>
      <c r="M102" s="80">
        <v>4</v>
      </c>
      <c r="N102" s="80">
        <v>2018</v>
      </c>
      <c r="O102" s="77">
        <f t="shared" si="1"/>
        <v>43218</v>
      </c>
      <c r="P102" s="80" t="s">
        <v>1901</v>
      </c>
      <c r="Q102" s="80" t="s">
        <v>1899</v>
      </c>
      <c r="R102" s="80">
        <f>VLOOKUP(P102,Registration!O:P,2,FALSE)</f>
        <v>15</v>
      </c>
    </row>
    <row r="103" spans="1:18" ht="23.1" customHeight="1">
      <c r="A103" s="80" t="s">
        <v>35</v>
      </c>
      <c r="B103" s="80" t="s">
        <v>26</v>
      </c>
      <c r="C103" s="80" t="s">
        <v>27</v>
      </c>
      <c r="D103" s="80" t="s">
        <v>28</v>
      </c>
      <c r="E103" s="80" t="s">
        <v>28</v>
      </c>
      <c r="F103" s="80" t="s">
        <v>29</v>
      </c>
      <c r="G103" s="80" t="s">
        <v>1887</v>
      </c>
      <c r="H103" s="80" t="s">
        <v>8165</v>
      </c>
      <c r="I103" s="80" t="s">
        <v>8162</v>
      </c>
      <c r="J103" s="80" t="s">
        <v>1924</v>
      </c>
      <c r="K103" s="77" t="s">
        <v>37</v>
      </c>
      <c r="L103" s="80">
        <v>28</v>
      </c>
      <c r="M103" s="80">
        <v>4</v>
      </c>
      <c r="N103" s="80">
        <v>2018</v>
      </c>
      <c r="O103" s="77">
        <f t="shared" si="1"/>
        <v>43218</v>
      </c>
      <c r="P103" s="80" t="s">
        <v>1925</v>
      </c>
      <c r="Q103" s="80" t="s">
        <v>1899</v>
      </c>
      <c r="R103" s="80">
        <f>VLOOKUP(P103,Registration!O:P,2,FALSE)</f>
        <v>15</v>
      </c>
    </row>
    <row r="104" spans="1:18" ht="23.1" customHeight="1">
      <c r="A104" s="80" t="s">
        <v>35</v>
      </c>
      <c r="B104" s="80" t="s">
        <v>26</v>
      </c>
      <c r="C104" s="80" t="s">
        <v>27</v>
      </c>
      <c r="D104" s="80" t="s">
        <v>28</v>
      </c>
      <c r="E104" s="80" t="s">
        <v>28</v>
      </c>
      <c r="F104" s="80" t="s">
        <v>29</v>
      </c>
      <c r="G104" s="80" t="s">
        <v>1887</v>
      </c>
      <c r="H104" s="80" t="s">
        <v>8165</v>
      </c>
      <c r="I104" s="80" t="s">
        <v>8162</v>
      </c>
      <c r="J104" s="80" t="s">
        <v>1906</v>
      </c>
      <c r="K104" s="77" t="s">
        <v>37</v>
      </c>
      <c r="L104" s="80">
        <v>28</v>
      </c>
      <c r="M104" s="80">
        <v>4</v>
      </c>
      <c r="N104" s="80">
        <v>2018</v>
      </c>
      <c r="O104" s="77">
        <f t="shared" si="1"/>
        <v>43218</v>
      </c>
      <c r="P104" s="80" t="s">
        <v>1907</v>
      </c>
      <c r="Q104" s="80" t="s">
        <v>1899</v>
      </c>
      <c r="R104" s="80">
        <f>VLOOKUP(P104,Registration!O:P,2,FALSE)</f>
        <v>15</v>
      </c>
    </row>
    <row r="105" spans="1:18" ht="23.1" customHeight="1">
      <c r="A105" s="80" t="s">
        <v>35</v>
      </c>
      <c r="B105" s="80" t="s">
        <v>26</v>
      </c>
      <c r="C105" s="80" t="s">
        <v>27</v>
      </c>
      <c r="D105" s="80" t="s">
        <v>28</v>
      </c>
      <c r="E105" s="80" t="s">
        <v>28</v>
      </c>
      <c r="F105" s="80" t="s">
        <v>29</v>
      </c>
      <c r="G105" s="80" t="s">
        <v>1887</v>
      </c>
      <c r="H105" s="80" t="s">
        <v>8165</v>
      </c>
      <c r="I105" s="80" t="s">
        <v>8162</v>
      </c>
      <c r="J105" s="99" t="s">
        <v>1958</v>
      </c>
      <c r="K105" s="77" t="s">
        <v>37</v>
      </c>
      <c r="L105" s="80">
        <v>28</v>
      </c>
      <c r="M105" s="80">
        <v>4</v>
      </c>
      <c r="N105" s="80">
        <v>2018</v>
      </c>
      <c r="O105" s="77">
        <f t="shared" si="1"/>
        <v>43218</v>
      </c>
      <c r="P105" s="80" t="s">
        <v>1959</v>
      </c>
      <c r="Q105" s="80" t="s">
        <v>1899</v>
      </c>
      <c r="R105" s="80">
        <f>VLOOKUP(P105,Registration!O:P,2,FALSE)</f>
        <v>15</v>
      </c>
    </row>
    <row r="106" spans="1:18" ht="23.1" customHeight="1">
      <c r="A106" s="80" t="s">
        <v>35</v>
      </c>
      <c r="B106" s="80" t="s">
        <v>26</v>
      </c>
      <c r="C106" s="80" t="s">
        <v>27</v>
      </c>
      <c r="D106" s="80" t="s">
        <v>28</v>
      </c>
      <c r="E106" s="80" t="s">
        <v>28</v>
      </c>
      <c r="F106" s="80" t="s">
        <v>29</v>
      </c>
      <c r="G106" s="80" t="s">
        <v>1887</v>
      </c>
      <c r="H106" s="80" t="s">
        <v>8165</v>
      </c>
      <c r="I106" s="80" t="s">
        <v>8162</v>
      </c>
      <c r="J106" s="80" t="s">
        <v>1960</v>
      </c>
      <c r="K106" s="77" t="s">
        <v>37</v>
      </c>
      <c r="L106" s="80">
        <v>28</v>
      </c>
      <c r="M106" s="80">
        <v>4</v>
      </c>
      <c r="N106" s="80">
        <v>2018</v>
      </c>
      <c r="O106" s="77">
        <f t="shared" si="1"/>
        <v>43218</v>
      </c>
      <c r="P106" s="80" t="s">
        <v>1961</v>
      </c>
      <c r="Q106" s="80" t="s">
        <v>1899</v>
      </c>
      <c r="R106" s="80">
        <f>VLOOKUP(P106,Registration!O:P,2,FALSE)</f>
        <v>16</v>
      </c>
    </row>
    <row r="107" spans="1:18" ht="23.1" customHeight="1">
      <c r="A107" s="80" t="s">
        <v>35</v>
      </c>
      <c r="B107" s="80" t="s">
        <v>26</v>
      </c>
      <c r="C107" s="80" t="s">
        <v>27</v>
      </c>
      <c r="D107" s="80" t="s">
        <v>28</v>
      </c>
      <c r="E107" s="80" t="s">
        <v>28</v>
      </c>
      <c r="F107" s="80" t="s">
        <v>29</v>
      </c>
      <c r="G107" s="80" t="s">
        <v>1887</v>
      </c>
      <c r="H107" s="80" t="s">
        <v>8165</v>
      </c>
      <c r="I107" s="80" t="s">
        <v>8162</v>
      </c>
      <c r="J107" s="80" t="s">
        <v>1962</v>
      </c>
      <c r="K107" s="77" t="s">
        <v>37</v>
      </c>
      <c r="L107" s="80">
        <v>28</v>
      </c>
      <c r="M107" s="80">
        <v>4</v>
      </c>
      <c r="N107" s="80">
        <v>2018</v>
      </c>
      <c r="O107" s="77">
        <f t="shared" si="1"/>
        <v>43218</v>
      </c>
      <c r="P107" s="80" t="s">
        <v>1963</v>
      </c>
      <c r="Q107" s="80" t="s">
        <v>1899</v>
      </c>
      <c r="R107" s="80">
        <f>VLOOKUP(P107,Registration!O:P,2,FALSE)</f>
        <v>16</v>
      </c>
    </row>
    <row r="108" spans="1:18" ht="23.1" customHeight="1">
      <c r="A108" s="80" t="s">
        <v>35</v>
      </c>
      <c r="B108" s="80" t="s">
        <v>26</v>
      </c>
      <c r="C108" s="80" t="s">
        <v>27</v>
      </c>
      <c r="D108" s="80" t="s">
        <v>28</v>
      </c>
      <c r="E108" s="80" t="s">
        <v>28</v>
      </c>
      <c r="F108" s="80" t="s">
        <v>29</v>
      </c>
      <c r="G108" s="80" t="s">
        <v>1887</v>
      </c>
      <c r="H108" s="80" t="s">
        <v>8165</v>
      </c>
      <c r="I108" s="80" t="s">
        <v>8162</v>
      </c>
      <c r="J108" s="80" t="s">
        <v>1934</v>
      </c>
      <c r="K108" s="77" t="s">
        <v>37</v>
      </c>
      <c r="L108" s="80">
        <v>28</v>
      </c>
      <c r="M108" s="80">
        <v>4</v>
      </c>
      <c r="N108" s="80">
        <v>2018</v>
      </c>
      <c r="O108" s="77">
        <f t="shared" si="1"/>
        <v>43218</v>
      </c>
      <c r="P108" s="80" t="s">
        <v>1935</v>
      </c>
      <c r="Q108" s="80" t="s">
        <v>1899</v>
      </c>
      <c r="R108" s="80">
        <f>VLOOKUP(P108,Registration!O:P,2,FALSE)</f>
        <v>15</v>
      </c>
    </row>
    <row r="109" spans="1:18" ht="23.1" customHeight="1">
      <c r="A109" s="80" t="s">
        <v>35</v>
      </c>
      <c r="B109" s="80" t="s">
        <v>26</v>
      </c>
      <c r="C109" s="80" t="s">
        <v>27</v>
      </c>
      <c r="D109" s="80" t="s">
        <v>28</v>
      </c>
      <c r="E109" s="80" t="s">
        <v>28</v>
      </c>
      <c r="F109" s="80" t="s">
        <v>29</v>
      </c>
      <c r="G109" s="80" t="s">
        <v>1887</v>
      </c>
      <c r="H109" s="80" t="s">
        <v>8165</v>
      </c>
      <c r="I109" s="80" t="s">
        <v>8162</v>
      </c>
      <c r="J109" s="80" t="s">
        <v>1964</v>
      </c>
      <c r="K109" s="77" t="s">
        <v>37</v>
      </c>
      <c r="L109" s="80">
        <v>28</v>
      </c>
      <c r="M109" s="80">
        <v>4</v>
      </c>
      <c r="N109" s="80">
        <v>2018</v>
      </c>
      <c r="O109" s="77">
        <f t="shared" si="1"/>
        <v>43218</v>
      </c>
      <c r="P109" s="80" t="s">
        <v>1965</v>
      </c>
      <c r="Q109" s="80" t="s">
        <v>1899</v>
      </c>
      <c r="R109" s="80">
        <f>VLOOKUP(P109,Registration!O:P,2,FALSE)</f>
        <v>16</v>
      </c>
    </row>
    <row r="110" spans="1:18" ht="23.1" customHeight="1">
      <c r="A110" s="80" t="s">
        <v>35</v>
      </c>
      <c r="B110" s="80" t="s">
        <v>26</v>
      </c>
      <c r="C110" s="80" t="s">
        <v>27</v>
      </c>
      <c r="D110" s="80" t="s">
        <v>28</v>
      </c>
      <c r="E110" s="80" t="s">
        <v>28</v>
      </c>
      <c r="F110" s="80" t="s">
        <v>29</v>
      </c>
      <c r="G110" s="80" t="s">
        <v>1887</v>
      </c>
      <c r="H110" s="80" t="s">
        <v>8165</v>
      </c>
      <c r="I110" s="80" t="s">
        <v>8162</v>
      </c>
      <c r="J110" s="80" t="s">
        <v>1966</v>
      </c>
      <c r="K110" s="77" t="s">
        <v>37</v>
      </c>
      <c r="L110" s="80">
        <v>28</v>
      </c>
      <c r="M110" s="80">
        <v>4</v>
      </c>
      <c r="N110" s="80">
        <v>2018</v>
      </c>
      <c r="O110" s="77">
        <f t="shared" si="1"/>
        <v>43218</v>
      </c>
      <c r="P110" s="80" t="s">
        <v>1967</v>
      </c>
      <c r="Q110" s="80" t="s">
        <v>1899</v>
      </c>
      <c r="R110" s="80">
        <f>VLOOKUP(P110,Registration!O:P,2,FALSE)</f>
        <v>15</v>
      </c>
    </row>
    <row r="111" spans="1:18" ht="23.1" customHeight="1">
      <c r="A111" s="80" t="s">
        <v>35</v>
      </c>
      <c r="B111" s="80" t="s">
        <v>26</v>
      </c>
      <c r="C111" s="80" t="s">
        <v>27</v>
      </c>
      <c r="D111" s="80" t="s">
        <v>28</v>
      </c>
      <c r="E111" s="80" t="s">
        <v>28</v>
      </c>
      <c r="F111" s="80" t="s">
        <v>29</v>
      </c>
      <c r="G111" s="80" t="s">
        <v>1887</v>
      </c>
      <c r="H111" s="80" t="s">
        <v>8165</v>
      </c>
      <c r="I111" s="80" t="s">
        <v>8162</v>
      </c>
      <c r="J111" s="80" t="s">
        <v>1968</v>
      </c>
      <c r="K111" s="77" t="s">
        <v>37</v>
      </c>
      <c r="L111" s="80">
        <v>28</v>
      </c>
      <c r="M111" s="80">
        <v>4</v>
      </c>
      <c r="N111" s="80">
        <v>2018</v>
      </c>
      <c r="O111" s="77">
        <f t="shared" si="1"/>
        <v>43218</v>
      </c>
      <c r="P111" s="80" t="s">
        <v>1969</v>
      </c>
      <c r="Q111" s="80" t="s">
        <v>1899</v>
      </c>
      <c r="R111" s="80">
        <f>VLOOKUP(P111,Registration!O:P,2,FALSE)</f>
        <v>15</v>
      </c>
    </row>
    <row r="112" spans="1:18" ht="23.1" customHeight="1">
      <c r="A112" s="80" t="s">
        <v>35</v>
      </c>
      <c r="B112" s="80" t="s">
        <v>26</v>
      </c>
      <c r="C112" s="80" t="s">
        <v>27</v>
      </c>
      <c r="D112" s="80" t="s">
        <v>28</v>
      </c>
      <c r="E112" s="80" t="s">
        <v>28</v>
      </c>
      <c r="F112" s="80" t="s">
        <v>29</v>
      </c>
      <c r="G112" s="80" t="s">
        <v>1887</v>
      </c>
      <c r="H112" s="80" t="s">
        <v>8165</v>
      </c>
      <c r="I112" s="80" t="s">
        <v>8162</v>
      </c>
      <c r="J112" s="80" t="s">
        <v>1970</v>
      </c>
      <c r="K112" s="77" t="s">
        <v>37</v>
      </c>
      <c r="L112" s="80">
        <v>28</v>
      </c>
      <c r="M112" s="80">
        <v>4</v>
      </c>
      <c r="N112" s="80">
        <v>2018</v>
      </c>
      <c r="O112" s="77">
        <f t="shared" si="1"/>
        <v>43218</v>
      </c>
      <c r="P112" s="80" t="s">
        <v>1971</v>
      </c>
      <c r="Q112" s="80" t="s">
        <v>1899</v>
      </c>
      <c r="R112" s="80">
        <f>VLOOKUP(P112,Registration!O:P,2,FALSE)</f>
        <v>18</v>
      </c>
    </row>
    <row r="113" spans="1:18" ht="23.1" customHeight="1">
      <c r="A113" s="80" t="s">
        <v>35</v>
      </c>
      <c r="B113" s="80" t="s">
        <v>26</v>
      </c>
      <c r="C113" s="80" t="s">
        <v>27</v>
      </c>
      <c r="D113" s="80" t="s">
        <v>28</v>
      </c>
      <c r="E113" s="80" t="s">
        <v>28</v>
      </c>
      <c r="F113" s="80" t="s">
        <v>29</v>
      </c>
      <c r="G113" s="80" t="s">
        <v>1887</v>
      </c>
      <c r="H113" s="80" t="s">
        <v>8165</v>
      </c>
      <c r="I113" s="80" t="s">
        <v>8162</v>
      </c>
      <c r="J113" s="80" t="s">
        <v>1972</v>
      </c>
      <c r="K113" s="77" t="s">
        <v>37</v>
      </c>
      <c r="L113" s="80">
        <v>28</v>
      </c>
      <c r="M113" s="80">
        <v>4</v>
      </c>
      <c r="N113" s="80">
        <v>2018</v>
      </c>
      <c r="O113" s="77">
        <f t="shared" si="1"/>
        <v>43218</v>
      </c>
      <c r="P113" s="80" t="s">
        <v>1973</v>
      </c>
      <c r="Q113" s="80" t="s">
        <v>1899</v>
      </c>
      <c r="R113" s="80">
        <f>VLOOKUP(P113,Registration!O:P,2,FALSE)</f>
        <v>19</v>
      </c>
    </row>
    <row r="114" spans="1:18" ht="23.1" customHeight="1">
      <c r="A114" s="80" t="s">
        <v>35</v>
      </c>
      <c r="B114" s="80" t="s">
        <v>26</v>
      </c>
      <c r="C114" s="80" t="s">
        <v>27</v>
      </c>
      <c r="D114" s="80" t="s">
        <v>28</v>
      </c>
      <c r="E114" s="80" t="s">
        <v>28</v>
      </c>
      <c r="F114" s="80" t="s">
        <v>29</v>
      </c>
      <c r="G114" s="80" t="s">
        <v>1887</v>
      </c>
      <c r="H114" s="80" t="s">
        <v>8165</v>
      </c>
      <c r="I114" s="80" t="s">
        <v>8162</v>
      </c>
      <c r="J114" s="80" t="s">
        <v>1974</v>
      </c>
      <c r="K114" s="77" t="s">
        <v>37</v>
      </c>
      <c r="L114" s="80">
        <v>28</v>
      </c>
      <c r="M114" s="80">
        <v>4</v>
      </c>
      <c r="N114" s="80">
        <v>2018</v>
      </c>
      <c r="O114" s="77">
        <f t="shared" si="1"/>
        <v>43218</v>
      </c>
      <c r="P114" s="80" t="s">
        <v>1975</v>
      </c>
      <c r="Q114" s="80" t="s">
        <v>1899</v>
      </c>
      <c r="R114" s="80">
        <f>VLOOKUP(P114,Registration!O:P,2,FALSE)</f>
        <v>18</v>
      </c>
    </row>
    <row r="115" spans="1:18" ht="23.1" customHeight="1">
      <c r="A115" s="80" t="s">
        <v>35</v>
      </c>
      <c r="B115" s="80" t="s">
        <v>26</v>
      </c>
      <c r="C115" s="80" t="s">
        <v>27</v>
      </c>
      <c r="D115" s="80" t="s">
        <v>28</v>
      </c>
      <c r="E115" s="80" t="s">
        <v>28</v>
      </c>
      <c r="F115" s="80" t="s">
        <v>29</v>
      </c>
      <c r="G115" s="80" t="s">
        <v>1887</v>
      </c>
      <c r="H115" s="80" t="s">
        <v>8165</v>
      </c>
      <c r="I115" s="80" t="s">
        <v>8162</v>
      </c>
      <c r="J115" s="80" t="s">
        <v>1976</v>
      </c>
      <c r="K115" s="77" t="s">
        <v>37</v>
      </c>
      <c r="L115" s="80">
        <v>28</v>
      </c>
      <c r="M115" s="80">
        <v>4</v>
      </c>
      <c r="N115" s="80">
        <v>2018</v>
      </c>
      <c r="O115" s="77">
        <f t="shared" si="1"/>
        <v>43218</v>
      </c>
      <c r="P115" s="80" t="s">
        <v>1977</v>
      </c>
      <c r="Q115" s="80" t="s">
        <v>1899</v>
      </c>
      <c r="R115" s="80">
        <f>VLOOKUP(P115,Registration!O:P,2,FALSE)</f>
        <v>15</v>
      </c>
    </row>
    <row r="116" spans="1:18" ht="23.1" customHeight="1">
      <c r="A116" s="80" t="s">
        <v>35</v>
      </c>
      <c r="B116" s="80" t="s">
        <v>26</v>
      </c>
      <c r="C116" s="80" t="s">
        <v>27</v>
      </c>
      <c r="D116" s="80" t="s">
        <v>28</v>
      </c>
      <c r="E116" s="80" t="s">
        <v>28</v>
      </c>
      <c r="F116" s="80" t="s">
        <v>29</v>
      </c>
      <c r="G116" s="80" t="s">
        <v>1887</v>
      </c>
      <c r="H116" s="80" t="s">
        <v>8165</v>
      </c>
      <c r="I116" s="80" t="s">
        <v>8162</v>
      </c>
      <c r="J116" s="80" t="s">
        <v>1948</v>
      </c>
      <c r="K116" s="77" t="s">
        <v>37</v>
      </c>
      <c r="L116" s="80">
        <v>28</v>
      </c>
      <c r="M116" s="80">
        <v>4</v>
      </c>
      <c r="N116" s="80">
        <v>2018</v>
      </c>
      <c r="O116" s="77">
        <f t="shared" si="1"/>
        <v>43218</v>
      </c>
      <c r="P116" s="80" t="s">
        <v>1949</v>
      </c>
      <c r="Q116" s="80" t="s">
        <v>1899</v>
      </c>
      <c r="R116" s="80">
        <f>VLOOKUP(P116,Registration!O:P,2,FALSE)</f>
        <v>17</v>
      </c>
    </row>
    <row r="117" spans="1:18" ht="23.1" customHeight="1">
      <c r="A117" s="80" t="s">
        <v>35</v>
      </c>
      <c r="B117" s="80" t="s">
        <v>26</v>
      </c>
      <c r="C117" s="80" t="s">
        <v>27</v>
      </c>
      <c r="D117" s="80" t="s">
        <v>28</v>
      </c>
      <c r="E117" s="80" t="s">
        <v>28</v>
      </c>
      <c r="F117" s="80" t="s">
        <v>29</v>
      </c>
      <c r="G117" s="80" t="s">
        <v>1887</v>
      </c>
      <c r="H117" s="80" t="s">
        <v>8165</v>
      </c>
      <c r="I117" s="80" t="s">
        <v>8162</v>
      </c>
      <c r="J117" s="80" t="s">
        <v>1952</v>
      </c>
      <c r="K117" s="77" t="s">
        <v>37</v>
      </c>
      <c r="L117" s="80">
        <v>28</v>
      </c>
      <c r="M117" s="80">
        <v>4</v>
      </c>
      <c r="N117" s="80">
        <v>2018</v>
      </c>
      <c r="O117" s="77">
        <f t="shared" si="1"/>
        <v>43218</v>
      </c>
      <c r="P117" s="80" t="s">
        <v>1953</v>
      </c>
      <c r="Q117" s="80" t="s">
        <v>1899</v>
      </c>
      <c r="R117" s="80">
        <f>VLOOKUP(P117,Registration!O:P,2,FALSE)</f>
        <v>18</v>
      </c>
    </row>
    <row r="118" spans="1:18" ht="23.1" customHeight="1">
      <c r="A118" s="80" t="s">
        <v>35</v>
      </c>
      <c r="B118" s="80" t="s">
        <v>26</v>
      </c>
      <c r="C118" s="80" t="s">
        <v>27</v>
      </c>
      <c r="D118" s="80" t="s">
        <v>28</v>
      </c>
      <c r="E118" s="80" t="s">
        <v>28</v>
      </c>
      <c r="F118" s="80" t="s">
        <v>29</v>
      </c>
      <c r="G118" s="80" t="s">
        <v>1887</v>
      </c>
      <c r="H118" s="80" t="s">
        <v>8165</v>
      </c>
      <c r="I118" s="80" t="s">
        <v>8162</v>
      </c>
      <c r="J118" s="80" t="s">
        <v>1950</v>
      </c>
      <c r="K118" s="77" t="s">
        <v>37</v>
      </c>
      <c r="L118" s="80">
        <v>28</v>
      </c>
      <c r="M118" s="80">
        <v>4</v>
      </c>
      <c r="N118" s="80">
        <v>2018</v>
      </c>
      <c r="O118" s="77">
        <f t="shared" si="1"/>
        <v>43218</v>
      </c>
      <c r="P118" s="80" t="s">
        <v>1951</v>
      </c>
      <c r="Q118" s="80" t="s">
        <v>1899</v>
      </c>
      <c r="R118" s="80">
        <f>VLOOKUP(P118,Registration!O:P,2,FALSE)</f>
        <v>18</v>
      </c>
    </row>
    <row r="119" spans="1:18" ht="23.1" customHeight="1">
      <c r="A119" s="80" t="s">
        <v>35</v>
      </c>
      <c r="B119" s="80" t="s">
        <v>26</v>
      </c>
      <c r="C119" s="80" t="s">
        <v>27</v>
      </c>
      <c r="D119" s="80" t="s">
        <v>28</v>
      </c>
      <c r="E119" s="80" t="s">
        <v>28</v>
      </c>
      <c r="F119" s="80" t="s">
        <v>29</v>
      </c>
      <c r="G119" s="80" t="s">
        <v>1887</v>
      </c>
      <c r="H119" s="80" t="s">
        <v>8165</v>
      </c>
      <c r="I119" s="80" t="s">
        <v>8162</v>
      </c>
      <c r="J119" s="80" t="s">
        <v>1978</v>
      </c>
      <c r="K119" s="77" t="s">
        <v>37</v>
      </c>
      <c r="L119" s="80">
        <v>28</v>
      </c>
      <c r="M119" s="80">
        <v>4</v>
      </c>
      <c r="N119" s="80">
        <v>2018</v>
      </c>
      <c r="O119" s="77">
        <f t="shared" si="1"/>
        <v>43218</v>
      </c>
      <c r="P119" s="80" t="s">
        <v>1979</v>
      </c>
      <c r="Q119" s="80" t="s">
        <v>1899</v>
      </c>
      <c r="R119" s="80">
        <f>VLOOKUP(P119,Registration!O:P,2,FALSE)</f>
        <v>16</v>
      </c>
    </row>
    <row r="120" spans="1:18" ht="23.1" customHeight="1">
      <c r="A120" s="80" t="s">
        <v>35</v>
      </c>
      <c r="B120" s="80" t="s">
        <v>26</v>
      </c>
      <c r="C120" s="80" t="s">
        <v>27</v>
      </c>
      <c r="D120" s="80" t="s">
        <v>28</v>
      </c>
      <c r="E120" s="80" t="s">
        <v>28</v>
      </c>
      <c r="F120" s="80" t="s">
        <v>29</v>
      </c>
      <c r="G120" s="80" t="s">
        <v>1887</v>
      </c>
      <c r="H120" s="80" t="s">
        <v>8165</v>
      </c>
      <c r="I120" s="80" t="s">
        <v>8162</v>
      </c>
      <c r="J120" s="80" t="s">
        <v>1954</v>
      </c>
      <c r="K120" s="77" t="s">
        <v>37</v>
      </c>
      <c r="L120" s="80">
        <v>28</v>
      </c>
      <c r="M120" s="80">
        <v>4</v>
      </c>
      <c r="N120" s="80">
        <v>2018</v>
      </c>
      <c r="O120" s="77">
        <f t="shared" si="1"/>
        <v>43218</v>
      </c>
      <c r="P120" s="80" t="s">
        <v>1955</v>
      </c>
      <c r="Q120" s="80" t="s">
        <v>1899</v>
      </c>
      <c r="R120" s="80">
        <f>VLOOKUP(P120,Registration!O:P,2,FALSE)</f>
        <v>16</v>
      </c>
    </row>
    <row r="121" spans="1:18" ht="23.1" customHeight="1">
      <c r="A121" s="80" t="s">
        <v>35</v>
      </c>
      <c r="B121" s="80" t="s">
        <v>26</v>
      </c>
      <c r="C121" s="80" t="s">
        <v>27</v>
      </c>
      <c r="D121" s="80" t="s">
        <v>28</v>
      </c>
      <c r="E121" s="80" t="s">
        <v>28</v>
      </c>
      <c r="F121" s="80" t="s">
        <v>29</v>
      </c>
      <c r="G121" s="80" t="s">
        <v>1887</v>
      </c>
      <c r="H121" s="80" t="s">
        <v>8165</v>
      </c>
      <c r="I121" s="80" t="s">
        <v>8162</v>
      </c>
      <c r="J121" s="80" t="s">
        <v>1980</v>
      </c>
      <c r="K121" s="77" t="s">
        <v>37</v>
      </c>
      <c r="L121" s="80">
        <v>28</v>
      </c>
      <c r="M121" s="80">
        <v>4</v>
      </c>
      <c r="N121" s="80">
        <v>2018</v>
      </c>
      <c r="O121" s="77">
        <f t="shared" si="1"/>
        <v>43218</v>
      </c>
      <c r="P121" s="80" t="s">
        <v>1981</v>
      </c>
      <c r="Q121" s="80" t="s">
        <v>1899</v>
      </c>
      <c r="R121" s="80">
        <f>VLOOKUP(P121,Registration!O:P,2,FALSE)</f>
        <v>15</v>
      </c>
    </row>
    <row r="122" spans="1:18" ht="23.1" customHeight="1">
      <c r="A122" s="80" t="s">
        <v>35</v>
      </c>
      <c r="B122" s="80" t="s">
        <v>26</v>
      </c>
      <c r="C122" s="80" t="s">
        <v>27</v>
      </c>
      <c r="D122" s="80" t="s">
        <v>28</v>
      </c>
      <c r="E122" s="80" t="s">
        <v>28</v>
      </c>
      <c r="F122" s="80" t="s">
        <v>29</v>
      </c>
      <c r="G122" s="80" t="s">
        <v>1887</v>
      </c>
      <c r="H122" s="80" t="s">
        <v>8165</v>
      </c>
      <c r="I122" s="80" t="s">
        <v>8162</v>
      </c>
      <c r="J122" s="80" t="s">
        <v>1930</v>
      </c>
      <c r="K122" s="77" t="s">
        <v>37</v>
      </c>
      <c r="L122" s="80">
        <v>28</v>
      </c>
      <c r="M122" s="80">
        <v>4</v>
      </c>
      <c r="N122" s="80">
        <v>2018</v>
      </c>
      <c r="O122" s="77">
        <f t="shared" si="1"/>
        <v>43218</v>
      </c>
      <c r="P122" s="80" t="s">
        <v>1931</v>
      </c>
      <c r="Q122" s="80" t="s">
        <v>1899</v>
      </c>
      <c r="R122" s="80">
        <f>VLOOKUP(P122,Registration!O:P,2,FALSE)</f>
        <v>19</v>
      </c>
    </row>
    <row r="123" spans="1:18" ht="23.1" customHeight="1">
      <c r="A123" s="80" t="s">
        <v>35</v>
      </c>
      <c r="B123" s="80" t="s">
        <v>26</v>
      </c>
      <c r="C123" s="80" t="s">
        <v>27</v>
      </c>
      <c r="D123" s="80" t="s">
        <v>28</v>
      </c>
      <c r="E123" s="80" t="s">
        <v>28</v>
      </c>
      <c r="F123" s="80" t="s">
        <v>29</v>
      </c>
      <c r="G123" s="80" t="s">
        <v>1887</v>
      </c>
      <c r="H123" s="80" t="s">
        <v>8165</v>
      </c>
      <c r="I123" s="80" t="s">
        <v>8162</v>
      </c>
      <c r="J123" s="80" t="s">
        <v>1982</v>
      </c>
      <c r="K123" s="77" t="s">
        <v>37</v>
      </c>
      <c r="L123" s="80">
        <v>28</v>
      </c>
      <c r="M123" s="80">
        <v>4</v>
      </c>
      <c r="N123" s="80">
        <v>2018</v>
      </c>
      <c r="O123" s="77">
        <f t="shared" si="1"/>
        <v>43218</v>
      </c>
      <c r="P123" s="80" t="s">
        <v>1983</v>
      </c>
      <c r="Q123" s="80" t="s">
        <v>1899</v>
      </c>
      <c r="R123" s="80">
        <f>VLOOKUP(P123,Registration!O:P,2,FALSE)</f>
        <v>15</v>
      </c>
    </row>
    <row r="124" spans="1:18" ht="23.1" customHeight="1">
      <c r="A124" s="80" t="s">
        <v>35</v>
      </c>
      <c r="B124" s="80" t="s">
        <v>26</v>
      </c>
      <c r="C124" s="80" t="s">
        <v>27</v>
      </c>
      <c r="D124" s="80" t="s">
        <v>28</v>
      </c>
      <c r="E124" s="80" t="s">
        <v>28</v>
      </c>
      <c r="F124" s="80" t="s">
        <v>29</v>
      </c>
      <c r="G124" s="80" t="s">
        <v>1887</v>
      </c>
      <c r="H124" s="80" t="s">
        <v>8165</v>
      </c>
      <c r="I124" s="80" t="s">
        <v>8162</v>
      </c>
      <c r="J124" s="80" t="s">
        <v>1984</v>
      </c>
      <c r="K124" s="77" t="s">
        <v>37</v>
      </c>
      <c r="L124" s="80">
        <v>28</v>
      </c>
      <c r="M124" s="80">
        <v>4</v>
      </c>
      <c r="N124" s="80">
        <v>2018</v>
      </c>
      <c r="O124" s="77">
        <f t="shared" si="1"/>
        <v>43218</v>
      </c>
      <c r="P124" s="80" t="s">
        <v>1985</v>
      </c>
      <c r="Q124" s="80" t="s">
        <v>1899</v>
      </c>
      <c r="R124" s="80">
        <f>VLOOKUP(P124,Registration!O:P,2,FALSE)</f>
        <v>15</v>
      </c>
    </row>
    <row r="125" spans="1:18" ht="23.1" customHeight="1">
      <c r="A125" s="80" t="s">
        <v>38</v>
      </c>
      <c r="B125" s="80" t="s">
        <v>26</v>
      </c>
      <c r="C125" s="80" t="s">
        <v>27</v>
      </c>
      <c r="D125" s="80" t="s">
        <v>28</v>
      </c>
      <c r="E125" s="80" t="s">
        <v>28</v>
      </c>
      <c r="F125" s="80" t="s">
        <v>29</v>
      </c>
      <c r="G125" s="80" t="s">
        <v>1887</v>
      </c>
      <c r="H125" s="80" t="s">
        <v>8165</v>
      </c>
      <c r="I125" s="80" t="s">
        <v>8163</v>
      </c>
      <c r="J125" s="80" t="s">
        <v>1986</v>
      </c>
      <c r="K125" s="77" t="s">
        <v>40</v>
      </c>
      <c r="L125" s="80">
        <v>30</v>
      </c>
      <c r="M125" s="80">
        <v>4</v>
      </c>
      <c r="N125" s="80">
        <v>2018</v>
      </c>
      <c r="O125" s="77">
        <f t="shared" si="1"/>
        <v>43220</v>
      </c>
      <c r="P125" s="80" t="s">
        <v>1987</v>
      </c>
      <c r="Q125" s="80" t="s">
        <v>175</v>
      </c>
      <c r="R125" s="80">
        <f>VLOOKUP(P125,Registration!O:P,2,FALSE)</f>
        <v>18</v>
      </c>
    </row>
    <row r="126" spans="1:18" ht="23.1" customHeight="1">
      <c r="A126" s="80" t="s">
        <v>38</v>
      </c>
      <c r="B126" s="80" t="s">
        <v>26</v>
      </c>
      <c r="C126" s="80" t="s">
        <v>27</v>
      </c>
      <c r="D126" s="80" t="s">
        <v>28</v>
      </c>
      <c r="E126" s="80" t="s">
        <v>28</v>
      </c>
      <c r="F126" s="80" t="s">
        <v>111</v>
      </c>
      <c r="G126" s="80" t="s">
        <v>167</v>
      </c>
      <c r="H126" s="80" t="s">
        <v>8159</v>
      </c>
      <c r="I126" s="80" t="s">
        <v>8161</v>
      </c>
      <c r="J126" s="99" t="s">
        <v>256</v>
      </c>
      <c r="K126" s="77" t="s">
        <v>40</v>
      </c>
      <c r="L126" s="80">
        <v>30</v>
      </c>
      <c r="M126" s="80">
        <v>4</v>
      </c>
      <c r="N126" s="80">
        <v>2018</v>
      </c>
      <c r="O126" s="77">
        <f t="shared" si="1"/>
        <v>43220</v>
      </c>
      <c r="P126" s="82" t="s">
        <v>257</v>
      </c>
      <c r="Q126" s="80" t="s">
        <v>175</v>
      </c>
      <c r="R126" s="80">
        <f>VLOOKUP(P126,Registration!O:P,2,FALSE)</f>
        <v>19</v>
      </c>
    </row>
    <row r="127" spans="1:18" ht="23.1" customHeight="1">
      <c r="A127" s="80" t="s">
        <v>38</v>
      </c>
      <c r="B127" s="80" t="s">
        <v>26</v>
      </c>
      <c r="C127" s="80" t="s">
        <v>27</v>
      </c>
      <c r="D127" s="80" t="s">
        <v>28</v>
      </c>
      <c r="E127" s="80" t="s">
        <v>28</v>
      </c>
      <c r="F127" s="80" t="s">
        <v>111</v>
      </c>
      <c r="G127" s="80" t="s">
        <v>167</v>
      </c>
      <c r="H127" s="80" t="s">
        <v>8159</v>
      </c>
      <c r="I127" s="80" t="s">
        <v>8161</v>
      </c>
      <c r="J127" s="99" t="s">
        <v>258</v>
      </c>
      <c r="K127" s="77" t="s">
        <v>40</v>
      </c>
      <c r="L127" s="80">
        <v>30</v>
      </c>
      <c r="M127" s="80">
        <v>4</v>
      </c>
      <c r="N127" s="80">
        <v>2018</v>
      </c>
      <c r="O127" s="77">
        <f t="shared" si="1"/>
        <v>43220</v>
      </c>
      <c r="P127" s="82" t="s">
        <v>259</v>
      </c>
      <c r="Q127" s="80" t="s">
        <v>175</v>
      </c>
      <c r="R127" s="80">
        <f>VLOOKUP(P127,Registration!O:P,2,FALSE)</f>
        <v>19</v>
      </c>
    </row>
    <row r="128" spans="1:18" ht="23.1" customHeight="1">
      <c r="A128" s="80" t="s">
        <v>38</v>
      </c>
      <c r="B128" s="80" t="s">
        <v>26</v>
      </c>
      <c r="C128" s="80" t="s">
        <v>27</v>
      </c>
      <c r="D128" s="80" t="s">
        <v>28</v>
      </c>
      <c r="E128" s="80" t="s">
        <v>28</v>
      </c>
      <c r="F128" s="80" t="s">
        <v>111</v>
      </c>
      <c r="G128" s="80" t="s">
        <v>167</v>
      </c>
      <c r="H128" s="80" t="s">
        <v>8159</v>
      </c>
      <c r="I128" s="80" t="s">
        <v>8161</v>
      </c>
      <c r="J128" s="80" t="s">
        <v>274</v>
      </c>
      <c r="K128" s="77" t="s">
        <v>1988</v>
      </c>
      <c r="L128" s="80">
        <v>2</v>
      </c>
      <c r="M128" s="80">
        <v>5</v>
      </c>
      <c r="N128" s="80">
        <v>2018</v>
      </c>
      <c r="O128" s="77">
        <f t="shared" si="1"/>
        <v>43222</v>
      </c>
      <c r="P128" s="82" t="s">
        <v>275</v>
      </c>
      <c r="Q128" s="80" t="s">
        <v>175</v>
      </c>
      <c r="R128" s="80">
        <f>VLOOKUP(P128,Registration!O:P,2,FALSE)</f>
        <v>18</v>
      </c>
    </row>
    <row r="129" spans="1:18" ht="23.1" customHeight="1">
      <c r="A129" s="80" t="s">
        <v>38</v>
      </c>
      <c r="B129" s="80" t="s">
        <v>26</v>
      </c>
      <c r="C129" s="80" t="s">
        <v>27</v>
      </c>
      <c r="D129" s="80" t="s">
        <v>28</v>
      </c>
      <c r="E129" s="80" t="s">
        <v>28</v>
      </c>
      <c r="F129" s="80" t="s">
        <v>111</v>
      </c>
      <c r="G129" s="80" t="s">
        <v>167</v>
      </c>
      <c r="H129" s="80" t="s">
        <v>8159</v>
      </c>
      <c r="I129" s="80" t="s">
        <v>8161</v>
      </c>
      <c r="J129" s="80" t="s">
        <v>276</v>
      </c>
      <c r="K129" s="77" t="s">
        <v>1989</v>
      </c>
      <c r="L129" s="80">
        <v>3</v>
      </c>
      <c r="M129" s="80">
        <v>5</v>
      </c>
      <c r="N129" s="80">
        <v>2018</v>
      </c>
      <c r="O129" s="77">
        <f t="shared" si="1"/>
        <v>43223</v>
      </c>
      <c r="P129" s="82" t="s">
        <v>277</v>
      </c>
      <c r="Q129" s="80" t="s">
        <v>175</v>
      </c>
      <c r="R129" s="80">
        <f>VLOOKUP(P129,Registration!O:P,2,FALSE)</f>
        <v>19</v>
      </c>
    </row>
    <row r="130" spans="1:18" ht="23.1" customHeight="1">
      <c r="A130" s="80" t="s">
        <v>38</v>
      </c>
      <c r="B130" s="80" t="s">
        <v>26</v>
      </c>
      <c r="C130" s="80" t="s">
        <v>27</v>
      </c>
      <c r="D130" s="80" t="s">
        <v>28</v>
      </c>
      <c r="E130" s="80" t="s">
        <v>28</v>
      </c>
      <c r="F130" s="80" t="s">
        <v>29</v>
      </c>
      <c r="G130" s="80" t="s">
        <v>1887</v>
      </c>
      <c r="H130" s="80" t="s">
        <v>8165</v>
      </c>
      <c r="I130" s="80" t="s">
        <v>8163</v>
      </c>
      <c r="J130" s="80" t="s">
        <v>1990</v>
      </c>
      <c r="K130" s="77" t="s">
        <v>1989</v>
      </c>
      <c r="L130" s="80">
        <v>3</v>
      </c>
      <c r="M130" s="80">
        <v>5</v>
      </c>
      <c r="N130" s="80">
        <v>2018</v>
      </c>
      <c r="O130" s="77">
        <f t="shared" si="1"/>
        <v>43223</v>
      </c>
      <c r="P130" s="80" t="s">
        <v>1991</v>
      </c>
      <c r="Q130" s="80" t="s">
        <v>175</v>
      </c>
      <c r="R130" s="80">
        <f>VLOOKUP(P130,Registration!O:P,2,FALSE)</f>
        <v>19</v>
      </c>
    </row>
    <row r="131" spans="1:18" ht="23.1" customHeight="1">
      <c r="A131" s="80" t="s">
        <v>38</v>
      </c>
      <c r="B131" s="80" t="s">
        <v>26</v>
      </c>
      <c r="C131" s="80" t="s">
        <v>27</v>
      </c>
      <c r="D131" s="80" t="s">
        <v>28</v>
      </c>
      <c r="E131" s="80" t="s">
        <v>28</v>
      </c>
      <c r="F131" s="80" t="s">
        <v>29</v>
      </c>
      <c r="G131" s="80" t="s">
        <v>1887</v>
      </c>
      <c r="H131" s="80" t="s">
        <v>8165</v>
      </c>
      <c r="I131" s="80" t="s">
        <v>8163</v>
      </c>
      <c r="J131" s="80" t="s">
        <v>1992</v>
      </c>
      <c r="K131" s="77" t="s">
        <v>1993</v>
      </c>
      <c r="L131" s="80">
        <v>4</v>
      </c>
      <c r="M131" s="80">
        <v>5</v>
      </c>
      <c r="N131" s="80">
        <v>2018</v>
      </c>
      <c r="O131" s="77">
        <f t="shared" ref="O131:O194" si="2">DATE(N131,M131,L131)</f>
        <v>43224</v>
      </c>
      <c r="P131" s="80" t="s">
        <v>1994</v>
      </c>
      <c r="Q131" s="80" t="s">
        <v>175</v>
      </c>
      <c r="R131" s="80">
        <f>VLOOKUP(P131,Registration!O:P,2,FALSE)</f>
        <v>19</v>
      </c>
    </row>
    <row r="132" spans="1:18" ht="23.1" customHeight="1">
      <c r="A132" s="80" t="s">
        <v>38</v>
      </c>
      <c r="B132" s="80" t="s">
        <v>26</v>
      </c>
      <c r="C132" s="80" t="s">
        <v>27</v>
      </c>
      <c r="D132" s="80" t="s">
        <v>28</v>
      </c>
      <c r="E132" s="80" t="s">
        <v>28</v>
      </c>
      <c r="F132" s="80" t="s">
        <v>29</v>
      </c>
      <c r="G132" s="80" t="s">
        <v>1887</v>
      </c>
      <c r="H132" s="80" t="s">
        <v>8165</v>
      </c>
      <c r="I132" s="80" t="s">
        <v>8163</v>
      </c>
      <c r="J132" s="80" t="s">
        <v>1995</v>
      </c>
      <c r="K132" s="77" t="s">
        <v>1993</v>
      </c>
      <c r="L132" s="80">
        <v>4</v>
      </c>
      <c r="M132" s="80">
        <v>5</v>
      </c>
      <c r="N132" s="80">
        <v>2018</v>
      </c>
      <c r="O132" s="77">
        <f t="shared" si="2"/>
        <v>43224</v>
      </c>
      <c r="P132" s="80" t="s">
        <v>1996</v>
      </c>
      <c r="Q132" s="80" t="s">
        <v>175</v>
      </c>
      <c r="R132" s="80">
        <f>VLOOKUP(P132,Registration!O:P,2,FALSE)</f>
        <v>17</v>
      </c>
    </row>
    <row r="133" spans="1:18" ht="23.1" customHeight="1">
      <c r="A133" s="80" t="s">
        <v>38</v>
      </c>
      <c r="B133" s="80" t="s">
        <v>26</v>
      </c>
      <c r="C133" s="80" t="s">
        <v>27</v>
      </c>
      <c r="D133" s="80" t="s">
        <v>28</v>
      </c>
      <c r="E133" s="80" t="s">
        <v>28</v>
      </c>
      <c r="F133" s="80" t="s">
        <v>29</v>
      </c>
      <c r="G133" s="80" t="s">
        <v>1887</v>
      </c>
      <c r="H133" s="80" t="s">
        <v>8165</v>
      </c>
      <c r="I133" s="80" t="s">
        <v>8163</v>
      </c>
      <c r="J133" s="80" t="s">
        <v>1997</v>
      </c>
      <c r="K133" s="77" t="s">
        <v>1993</v>
      </c>
      <c r="L133" s="80">
        <v>4</v>
      </c>
      <c r="M133" s="80">
        <v>5</v>
      </c>
      <c r="N133" s="80">
        <v>2018</v>
      </c>
      <c r="O133" s="77">
        <f t="shared" si="2"/>
        <v>43224</v>
      </c>
      <c r="P133" s="80" t="s">
        <v>1998</v>
      </c>
      <c r="Q133" s="80" t="s">
        <v>175</v>
      </c>
      <c r="R133" s="80">
        <f>VLOOKUP(P133,Registration!O:P,2,FALSE)</f>
        <v>19</v>
      </c>
    </row>
    <row r="134" spans="1:18" ht="23.1" customHeight="1">
      <c r="A134" s="80" t="s">
        <v>38</v>
      </c>
      <c r="B134" s="80" t="s">
        <v>26</v>
      </c>
      <c r="C134" s="80" t="s">
        <v>27</v>
      </c>
      <c r="D134" s="80" t="s">
        <v>28</v>
      </c>
      <c r="E134" s="80" t="s">
        <v>28</v>
      </c>
      <c r="F134" s="80" t="s">
        <v>111</v>
      </c>
      <c r="G134" s="80" t="s">
        <v>167</v>
      </c>
      <c r="H134" s="80" t="s">
        <v>8159</v>
      </c>
      <c r="I134" s="80" t="s">
        <v>8161</v>
      </c>
      <c r="J134" s="80" t="s">
        <v>278</v>
      </c>
      <c r="K134" s="77" t="s">
        <v>1993</v>
      </c>
      <c r="L134" s="80">
        <v>4</v>
      </c>
      <c r="M134" s="80">
        <v>5</v>
      </c>
      <c r="N134" s="80">
        <v>2018</v>
      </c>
      <c r="O134" s="77">
        <f t="shared" si="2"/>
        <v>43224</v>
      </c>
      <c r="P134" s="82" t="s">
        <v>279</v>
      </c>
      <c r="Q134" s="80" t="s">
        <v>175</v>
      </c>
      <c r="R134" s="80">
        <f>VLOOKUP(P134,Registration!O:P,2,FALSE)</f>
        <v>19</v>
      </c>
    </row>
    <row r="135" spans="1:18" ht="23.1" customHeight="1">
      <c r="A135" s="80" t="s">
        <v>38</v>
      </c>
      <c r="B135" s="80" t="s">
        <v>26</v>
      </c>
      <c r="C135" s="80" t="s">
        <v>27</v>
      </c>
      <c r="D135" s="80" t="s">
        <v>28</v>
      </c>
      <c r="E135" s="80" t="s">
        <v>28</v>
      </c>
      <c r="F135" s="80" t="s">
        <v>111</v>
      </c>
      <c r="G135" s="80" t="s">
        <v>167</v>
      </c>
      <c r="H135" s="80" t="s">
        <v>8159</v>
      </c>
      <c r="I135" s="80" t="s">
        <v>8161</v>
      </c>
      <c r="J135" s="80" t="s">
        <v>280</v>
      </c>
      <c r="K135" s="77" t="s">
        <v>1993</v>
      </c>
      <c r="L135" s="80">
        <v>4</v>
      </c>
      <c r="M135" s="80">
        <v>5</v>
      </c>
      <c r="N135" s="80">
        <v>2018</v>
      </c>
      <c r="O135" s="77">
        <f t="shared" si="2"/>
        <v>43224</v>
      </c>
      <c r="P135" s="82" t="s">
        <v>281</v>
      </c>
      <c r="Q135" s="80" t="s">
        <v>175</v>
      </c>
      <c r="R135" s="80">
        <f>VLOOKUP(P135,Registration!O:P,2,FALSE)</f>
        <v>19</v>
      </c>
    </row>
    <row r="136" spans="1:18" ht="23.1" customHeight="1">
      <c r="A136" s="80" t="s">
        <v>38</v>
      </c>
      <c r="B136" s="80" t="s">
        <v>26</v>
      </c>
      <c r="C136" s="80" t="s">
        <v>27</v>
      </c>
      <c r="D136" s="80" t="s">
        <v>28</v>
      </c>
      <c r="E136" s="80" t="s">
        <v>28</v>
      </c>
      <c r="F136" s="80" t="s">
        <v>111</v>
      </c>
      <c r="G136" s="80" t="s">
        <v>167</v>
      </c>
      <c r="H136" s="80" t="s">
        <v>8159</v>
      </c>
      <c r="I136" s="80" t="s">
        <v>8161</v>
      </c>
      <c r="J136" s="99" t="s">
        <v>189</v>
      </c>
      <c r="K136" s="77" t="s">
        <v>1993</v>
      </c>
      <c r="L136" s="80">
        <v>4</v>
      </c>
      <c r="M136" s="80">
        <v>5</v>
      </c>
      <c r="N136" s="80">
        <v>2018</v>
      </c>
      <c r="O136" s="77">
        <f t="shared" si="2"/>
        <v>43224</v>
      </c>
      <c r="P136" s="82" t="s">
        <v>190</v>
      </c>
      <c r="Q136" s="80" t="s">
        <v>175</v>
      </c>
      <c r="R136" s="80">
        <f>VLOOKUP(P136,Registration!O:P,2,FALSE)</f>
        <v>19</v>
      </c>
    </row>
    <row r="137" spans="1:18" ht="23.1" customHeight="1">
      <c r="A137" s="80" t="s">
        <v>38</v>
      </c>
      <c r="B137" s="80" t="s">
        <v>26</v>
      </c>
      <c r="C137" s="80" t="s">
        <v>27</v>
      </c>
      <c r="D137" s="80" t="s">
        <v>28</v>
      </c>
      <c r="E137" s="80" t="s">
        <v>28</v>
      </c>
      <c r="F137" s="80" t="s">
        <v>111</v>
      </c>
      <c r="G137" s="80" t="s">
        <v>167</v>
      </c>
      <c r="H137" s="80" t="s">
        <v>8159</v>
      </c>
      <c r="I137" s="80" t="s">
        <v>8161</v>
      </c>
      <c r="J137" s="80" t="s">
        <v>282</v>
      </c>
      <c r="K137" s="77" t="s">
        <v>1993</v>
      </c>
      <c r="L137" s="80">
        <v>4</v>
      </c>
      <c r="M137" s="80">
        <v>5</v>
      </c>
      <c r="N137" s="80">
        <v>2018</v>
      </c>
      <c r="O137" s="77">
        <f t="shared" si="2"/>
        <v>43224</v>
      </c>
      <c r="P137" s="82" t="s">
        <v>283</v>
      </c>
      <c r="Q137" s="80" t="s">
        <v>175</v>
      </c>
      <c r="R137" s="80">
        <f>VLOOKUP(P137,Registration!O:P,2,FALSE)</f>
        <v>19</v>
      </c>
    </row>
    <row r="138" spans="1:18" ht="23.1" customHeight="1">
      <c r="A138" s="80" t="s">
        <v>38</v>
      </c>
      <c r="B138" s="80" t="s">
        <v>26</v>
      </c>
      <c r="C138" s="80" t="s">
        <v>27</v>
      </c>
      <c r="D138" s="80" t="s">
        <v>28</v>
      </c>
      <c r="E138" s="80" t="s">
        <v>28</v>
      </c>
      <c r="F138" s="80" t="s">
        <v>111</v>
      </c>
      <c r="G138" s="80" t="s">
        <v>167</v>
      </c>
      <c r="H138" s="80" t="s">
        <v>8159</v>
      </c>
      <c r="I138" s="80" t="s">
        <v>8161</v>
      </c>
      <c r="J138" s="80" t="s">
        <v>284</v>
      </c>
      <c r="K138" s="77" t="s">
        <v>1993</v>
      </c>
      <c r="L138" s="80">
        <v>4</v>
      </c>
      <c r="M138" s="80">
        <v>5</v>
      </c>
      <c r="N138" s="80">
        <v>2018</v>
      </c>
      <c r="O138" s="77">
        <f t="shared" si="2"/>
        <v>43224</v>
      </c>
      <c r="P138" s="82" t="s">
        <v>285</v>
      </c>
      <c r="Q138" s="80" t="s">
        <v>175</v>
      </c>
      <c r="R138" s="80">
        <f>VLOOKUP(P138,Registration!O:P,2,FALSE)</f>
        <v>18</v>
      </c>
    </row>
    <row r="139" spans="1:18" ht="23.1" customHeight="1">
      <c r="A139" s="80" t="s">
        <v>38</v>
      </c>
      <c r="B139" s="80" t="s">
        <v>26</v>
      </c>
      <c r="C139" s="80" t="s">
        <v>27</v>
      </c>
      <c r="D139" s="80" t="s">
        <v>28</v>
      </c>
      <c r="E139" s="80" t="s">
        <v>28</v>
      </c>
      <c r="F139" s="80" t="s">
        <v>29</v>
      </c>
      <c r="G139" s="80" t="s">
        <v>1887</v>
      </c>
      <c r="H139" s="80" t="s">
        <v>8165</v>
      </c>
      <c r="I139" s="80" t="s">
        <v>8162</v>
      </c>
      <c r="J139" s="80" t="s">
        <v>1997</v>
      </c>
      <c r="K139" s="77" t="s">
        <v>1999</v>
      </c>
      <c r="L139" s="80">
        <v>5</v>
      </c>
      <c r="M139" s="80">
        <v>5</v>
      </c>
      <c r="N139" s="80">
        <v>2018</v>
      </c>
      <c r="O139" s="77">
        <f t="shared" si="2"/>
        <v>43225</v>
      </c>
      <c r="P139" s="80" t="s">
        <v>1998</v>
      </c>
      <c r="Q139" s="80" t="s">
        <v>1899</v>
      </c>
      <c r="R139" s="80">
        <f>VLOOKUP(P139,Registration!O:P,2,FALSE)</f>
        <v>19</v>
      </c>
    </row>
    <row r="140" spans="1:18" ht="23.1" customHeight="1">
      <c r="A140" s="80" t="s">
        <v>38</v>
      </c>
      <c r="B140" s="80" t="s">
        <v>26</v>
      </c>
      <c r="C140" s="80" t="s">
        <v>27</v>
      </c>
      <c r="D140" s="80" t="s">
        <v>28</v>
      </c>
      <c r="E140" s="80" t="s">
        <v>28</v>
      </c>
      <c r="F140" s="80" t="s">
        <v>29</v>
      </c>
      <c r="G140" s="80" t="s">
        <v>1887</v>
      </c>
      <c r="H140" s="80" t="s">
        <v>8165</v>
      </c>
      <c r="I140" s="80" t="s">
        <v>8162</v>
      </c>
      <c r="J140" s="80" t="s">
        <v>1893</v>
      </c>
      <c r="K140" s="77" t="s">
        <v>1999</v>
      </c>
      <c r="L140" s="80">
        <v>5</v>
      </c>
      <c r="M140" s="80">
        <v>5</v>
      </c>
      <c r="N140" s="80">
        <v>2018</v>
      </c>
      <c r="O140" s="77">
        <f t="shared" si="2"/>
        <v>43225</v>
      </c>
      <c r="P140" s="80" t="s">
        <v>1894</v>
      </c>
      <c r="Q140" s="80" t="s">
        <v>1899</v>
      </c>
      <c r="R140" s="80">
        <f>VLOOKUP(P140,Registration!O:P,2,FALSE)</f>
        <v>17</v>
      </c>
    </row>
    <row r="141" spans="1:18" ht="23.1" customHeight="1">
      <c r="A141" s="80" t="s">
        <v>38</v>
      </c>
      <c r="B141" s="80" t="s">
        <v>26</v>
      </c>
      <c r="C141" s="80" t="s">
        <v>27</v>
      </c>
      <c r="D141" s="80" t="s">
        <v>28</v>
      </c>
      <c r="E141" s="80" t="s">
        <v>28</v>
      </c>
      <c r="F141" s="80" t="s">
        <v>29</v>
      </c>
      <c r="G141" s="80" t="s">
        <v>1887</v>
      </c>
      <c r="H141" s="80" t="s">
        <v>8165</v>
      </c>
      <c r="I141" s="80" t="s">
        <v>8162</v>
      </c>
      <c r="J141" s="80" t="s">
        <v>1906</v>
      </c>
      <c r="K141" s="77" t="s">
        <v>1999</v>
      </c>
      <c r="L141" s="80">
        <v>5</v>
      </c>
      <c r="M141" s="80">
        <v>5</v>
      </c>
      <c r="N141" s="80">
        <v>2018</v>
      </c>
      <c r="O141" s="77">
        <f t="shared" si="2"/>
        <v>43225</v>
      </c>
      <c r="P141" s="80" t="s">
        <v>1907</v>
      </c>
      <c r="Q141" s="80" t="s">
        <v>1899</v>
      </c>
      <c r="R141" s="80">
        <f>VLOOKUP(P141,Registration!O:P,2,FALSE)</f>
        <v>15</v>
      </c>
    </row>
    <row r="142" spans="1:18" ht="23.1" customHeight="1">
      <c r="A142" s="80" t="s">
        <v>38</v>
      </c>
      <c r="B142" s="80" t="s">
        <v>26</v>
      </c>
      <c r="C142" s="80" t="s">
        <v>27</v>
      </c>
      <c r="D142" s="80" t="s">
        <v>28</v>
      </c>
      <c r="E142" s="80" t="s">
        <v>28</v>
      </c>
      <c r="F142" s="80" t="s">
        <v>29</v>
      </c>
      <c r="G142" s="80" t="s">
        <v>1887</v>
      </c>
      <c r="H142" s="80" t="s">
        <v>8165</v>
      </c>
      <c r="I142" s="80" t="s">
        <v>8162</v>
      </c>
      <c r="J142" s="80" t="s">
        <v>1978</v>
      </c>
      <c r="K142" s="77" t="s">
        <v>1999</v>
      </c>
      <c r="L142" s="80">
        <v>5</v>
      </c>
      <c r="M142" s="80">
        <v>5</v>
      </c>
      <c r="N142" s="80">
        <v>2018</v>
      </c>
      <c r="O142" s="77">
        <f t="shared" si="2"/>
        <v>43225</v>
      </c>
      <c r="P142" s="80" t="s">
        <v>1979</v>
      </c>
      <c r="Q142" s="80" t="s">
        <v>1899</v>
      </c>
      <c r="R142" s="80">
        <f>VLOOKUP(P142,Registration!O:P,2,FALSE)</f>
        <v>16</v>
      </c>
    </row>
    <row r="143" spans="1:18" ht="23.1" customHeight="1">
      <c r="A143" s="80" t="s">
        <v>38</v>
      </c>
      <c r="B143" s="80" t="s">
        <v>26</v>
      </c>
      <c r="C143" s="80" t="s">
        <v>27</v>
      </c>
      <c r="D143" s="80" t="s">
        <v>28</v>
      </c>
      <c r="E143" s="80" t="s">
        <v>28</v>
      </c>
      <c r="F143" s="80" t="s">
        <v>29</v>
      </c>
      <c r="G143" s="80" t="s">
        <v>1887</v>
      </c>
      <c r="H143" s="80" t="s">
        <v>8165</v>
      </c>
      <c r="I143" s="80" t="s">
        <v>8162</v>
      </c>
      <c r="J143" s="80" t="s">
        <v>1895</v>
      </c>
      <c r="K143" s="77" t="s">
        <v>1999</v>
      </c>
      <c r="L143" s="80">
        <v>5</v>
      </c>
      <c r="M143" s="80">
        <v>5</v>
      </c>
      <c r="N143" s="80">
        <v>2018</v>
      </c>
      <c r="O143" s="77">
        <f t="shared" si="2"/>
        <v>43225</v>
      </c>
      <c r="P143" s="80" t="s">
        <v>1896</v>
      </c>
      <c r="Q143" s="80" t="s">
        <v>1899</v>
      </c>
      <c r="R143" s="80">
        <f>VLOOKUP(P143,Registration!O:P,2,FALSE)</f>
        <v>19</v>
      </c>
    </row>
    <row r="144" spans="1:18" ht="23.1" customHeight="1">
      <c r="A144" s="80" t="s">
        <v>38</v>
      </c>
      <c r="B144" s="80" t="s">
        <v>26</v>
      </c>
      <c r="C144" s="80" t="s">
        <v>27</v>
      </c>
      <c r="D144" s="80" t="s">
        <v>28</v>
      </c>
      <c r="E144" s="80" t="s">
        <v>28</v>
      </c>
      <c r="F144" s="80" t="s">
        <v>29</v>
      </c>
      <c r="G144" s="80" t="s">
        <v>1887</v>
      </c>
      <c r="H144" s="80" t="s">
        <v>8165</v>
      </c>
      <c r="I144" s="80" t="s">
        <v>8162</v>
      </c>
      <c r="J144" s="80" t="s">
        <v>1926</v>
      </c>
      <c r="K144" s="77" t="s">
        <v>1999</v>
      </c>
      <c r="L144" s="80">
        <v>5</v>
      </c>
      <c r="M144" s="80">
        <v>5</v>
      </c>
      <c r="N144" s="80">
        <v>2018</v>
      </c>
      <c r="O144" s="77">
        <f t="shared" si="2"/>
        <v>43225</v>
      </c>
      <c r="P144" s="80" t="s">
        <v>1927</v>
      </c>
      <c r="Q144" s="80" t="s">
        <v>1899</v>
      </c>
      <c r="R144" s="80">
        <f>VLOOKUP(P144,Registration!O:P,2,FALSE)</f>
        <v>18</v>
      </c>
    </row>
    <row r="145" spans="1:18" ht="23.1" customHeight="1">
      <c r="A145" s="80" t="s">
        <v>38</v>
      </c>
      <c r="B145" s="80" t="s">
        <v>26</v>
      </c>
      <c r="C145" s="80" t="s">
        <v>27</v>
      </c>
      <c r="D145" s="80" t="s">
        <v>28</v>
      </c>
      <c r="E145" s="80" t="s">
        <v>28</v>
      </c>
      <c r="F145" s="80" t="s">
        <v>29</v>
      </c>
      <c r="G145" s="80" t="s">
        <v>1887</v>
      </c>
      <c r="H145" s="80" t="s">
        <v>8165</v>
      </c>
      <c r="I145" s="80" t="s">
        <v>8162</v>
      </c>
      <c r="J145" s="80" t="s">
        <v>1900</v>
      </c>
      <c r="K145" s="77" t="s">
        <v>1999</v>
      </c>
      <c r="L145" s="80">
        <v>5</v>
      </c>
      <c r="M145" s="80">
        <v>5</v>
      </c>
      <c r="N145" s="80">
        <v>2018</v>
      </c>
      <c r="O145" s="77">
        <f t="shared" si="2"/>
        <v>43225</v>
      </c>
      <c r="P145" s="80" t="s">
        <v>1901</v>
      </c>
      <c r="Q145" s="80" t="s">
        <v>1899</v>
      </c>
      <c r="R145" s="80">
        <f>VLOOKUP(P145,Registration!O:P,2,FALSE)</f>
        <v>15</v>
      </c>
    </row>
    <row r="146" spans="1:18" ht="23.1" customHeight="1">
      <c r="A146" s="80" t="s">
        <v>38</v>
      </c>
      <c r="B146" s="80" t="s">
        <v>26</v>
      </c>
      <c r="C146" s="80" t="s">
        <v>27</v>
      </c>
      <c r="D146" s="80" t="s">
        <v>28</v>
      </c>
      <c r="E146" s="80" t="s">
        <v>28</v>
      </c>
      <c r="F146" s="80" t="s">
        <v>29</v>
      </c>
      <c r="G146" s="80" t="s">
        <v>1887</v>
      </c>
      <c r="H146" s="80" t="s">
        <v>8165</v>
      </c>
      <c r="I146" s="80" t="s">
        <v>8162</v>
      </c>
      <c r="J146" s="80" t="s">
        <v>1928</v>
      </c>
      <c r="K146" s="77" t="s">
        <v>1999</v>
      </c>
      <c r="L146" s="80">
        <v>5</v>
      </c>
      <c r="M146" s="80">
        <v>5</v>
      </c>
      <c r="N146" s="80">
        <v>2018</v>
      </c>
      <c r="O146" s="77">
        <f t="shared" si="2"/>
        <v>43225</v>
      </c>
      <c r="P146" s="80" t="s">
        <v>1929</v>
      </c>
      <c r="Q146" s="80" t="s">
        <v>1899</v>
      </c>
      <c r="R146" s="80">
        <f>VLOOKUP(P146,Registration!O:P,2,FALSE)</f>
        <v>15</v>
      </c>
    </row>
    <row r="147" spans="1:18" ht="23.1" customHeight="1">
      <c r="A147" s="80" t="s">
        <v>38</v>
      </c>
      <c r="B147" s="80" t="s">
        <v>26</v>
      </c>
      <c r="C147" s="80" t="s">
        <v>27</v>
      </c>
      <c r="D147" s="80" t="s">
        <v>28</v>
      </c>
      <c r="E147" s="80" t="s">
        <v>28</v>
      </c>
      <c r="F147" s="80" t="s">
        <v>29</v>
      </c>
      <c r="G147" s="80" t="s">
        <v>1887</v>
      </c>
      <c r="H147" s="80" t="s">
        <v>8165</v>
      </c>
      <c r="I147" s="80" t="s">
        <v>8162</v>
      </c>
      <c r="J147" s="80" t="s">
        <v>2000</v>
      </c>
      <c r="K147" s="77" t="s">
        <v>1999</v>
      </c>
      <c r="L147" s="80">
        <v>5</v>
      </c>
      <c r="M147" s="80">
        <v>5</v>
      </c>
      <c r="N147" s="80">
        <v>2018</v>
      </c>
      <c r="O147" s="77">
        <f t="shared" si="2"/>
        <v>43225</v>
      </c>
      <c r="P147" s="80" t="s">
        <v>2001</v>
      </c>
      <c r="Q147" s="80" t="s">
        <v>1899</v>
      </c>
      <c r="R147" s="80">
        <f>VLOOKUP(P147,Registration!O:P,2,FALSE)</f>
        <v>16</v>
      </c>
    </row>
    <row r="148" spans="1:18" ht="23.1" customHeight="1">
      <c r="A148" s="80" t="s">
        <v>38</v>
      </c>
      <c r="B148" s="80" t="s">
        <v>26</v>
      </c>
      <c r="C148" s="80" t="s">
        <v>27</v>
      </c>
      <c r="D148" s="80" t="s">
        <v>28</v>
      </c>
      <c r="E148" s="80" t="s">
        <v>28</v>
      </c>
      <c r="F148" s="80" t="s">
        <v>29</v>
      </c>
      <c r="G148" s="80" t="s">
        <v>1887</v>
      </c>
      <c r="H148" s="80" t="s">
        <v>8165</v>
      </c>
      <c r="I148" s="80" t="s">
        <v>8162</v>
      </c>
      <c r="J148" s="80" t="s">
        <v>2002</v>
      </c>
      <c r="K148" s="77" t="s">
        <v>1999</v>
      </c>
      <c r="L148" s="80">
        <v>5</v>
      </c>
      <c r="M148" s="80">
        <v>5</v>
      </c>
      <c r="N148" s="80">
        <v>2018</v>
      </c>
      <c r="O148" s="77">
        <f t="shared" si="2"/>
        <v>43225</v>
      </c>
      <c r="P148" s="80" t="s">
        <v>2003</v>
      </c>
      <c r="Q148" s="80" t="s">
        <v>1899</v>
      </c>
      <c r="R148" s="80">
        <f>VLOOKUP(P148,Registration!O:P,2,FALSE)</f>
        <v>19</v>
      </c>
    </row>
    <row r="149" spans="1:18" ht="23.1" customHeight="1">
      <c r="A149" s="80" t="s">
        <v>38</v>
      </c>
      <c r="B149" s="80" t="s">
        <v>26</v>
      </c>
      <c r="C149" s="80" t="s">
        <v>27</v>
      </c>
      <c r="D149" s="80" t="s">
        <v>28</v>
      </c>
      <c r="E149" s="80" t="s">
        <v>28</v>
      </c>
      <c r="F149" s="80" t="s">
        <v>29</v>
      </c>
      <c r="G149" s="80" t="s">
        <v>1887</v>
      </c>
      <c r="H149" s="80" t="s">
        <v>8165</v>
      </c>
      <c r="I149" s="80" t="s">
        <v>8162</v>
      </c>
      <c r="J149" s="80" t="s">
        <v>2004</v>
      </c>
      <c r="K149" s="77" t="s">
        <v>1999</v>
      </c>
      <c r="L149" s="80">
        <v>5</v>
      </c>
      <c r="M149" s="80">
        <v>5</v>
      </c>
      <c r="N149" s="80">
        <v>2018</v>
      </c>
      <c r="O149" s="77">
        <f t="shared" si="2"/>
        <v>43225</v>
      </c>
      <c r="P149" s="80" t="s">
        <v>2005</v>
      </c>
      <c r="Q149" s="80" t="s">
        <v>1899</v>
      </c>
      <c r="R149" s="80">
        <f>VLOOKUP(P149,Registration!O:P,2,FALSE)</f>
        <v>15</v>
      </c>
    </row>
    <row r="150" spans="1:18" ht="23.1" customHeight="1">
      <c r="A150" s="80" t="s">
        <v>38</v>
      </c>
      <c r="B150" s="80" t="s">
        <v>26</v>
      </c>
      <c r="C150" s="80" t="s">
        <v>27</v>
      </c>
      <c r="D150" s="80" t="s">
        <v>28</v>
      </c>
      <c r="E150" s="80" t="s">
        <v>28</v>
      </c>
      <c r="F150" s="80" t="s">
        <v>29</v>
      </c>
      <c r="G150" s="80" t="s">
        <v>1887</v>
      </c>
      <c r="H150" s="80" t="s">
        <v>8165</v>
      </c>
      <c r="I150" s="80" t="s">
        <v>8162</v>
      </c>
      <c r="J150" s="80" t="s">
        <v>2006</v>
      </c>
      <c r="K150" s="77" t="s">
        <v>1999</v>
      </c>
      <c r="L150" s="80">
        <v>5</v>
      </c>
      <c r="M150" s="80">
        <v>5</v>
      </c>
      <c r="N150" s="80">
        <v>2018</v>
      </c>
      <c r="O150" s="77">
        <f t="shared" si="2"/>
        <v>43225</v>
      </c>
      <c r="P150" s="80" t="s">
        <v>2007</v>
      </c>
      <c r="Q150" s="80" t="s">
        <v>1899</v>
      </c>
      <c r="R150" s="80">
        <f>VLOOKUP(P150,Registration!O:P,2,FALSE)</f>
        <v>15</v>
      </c>
    </row>
    <row r="151" spans="1:18" ht="23.1" customHeight="1">
      <c r="A151" s="80" t="s">
        <v>38</v>
      </c>
      <c r="B151" s="80" t="s">
        <v>26</v>
      </c>
      <c r="C151" s="80" t="s">
        <v>27</v>
      </c>
      <c r="D151" s="80" t="s">
        <v>28</v>
      </c>
      <c r="E151" s="80" t="s">
        <v>28</v>
      </c>
      <c r="F151" s="80" t="s">
        <v>29</v>
      </c>
      <c r="G151" s="80" t="s">
        <v>1887</v>
      </c>
      <c r="H151" s="80" t="s">
        <v>8165</v>
      </c>
      <c r="I151" s="80" t="s">
        <v>8162</v>
      </c>
      <c r="J151" s="80" t="s">
        <v>2008</v>
      </c>
      <c r="K151" s="77" t="s">
        <v>1999</v>
      </c>
      <c r="L151" s="80">
        <v>5</v>
      </c>
      <c r="M151" s="80">
        <v>5</v>
      </c>
      <c r="N151" s="80">
        <v>2018</v>
      </c>
      <c r="O151" s="77">
        <f t="shared" si="2"/>
        <v>43225</v>
      </c>
      <c r="P151" s="80" t="s">
        <v>2009</v>
      </c>
      <c r="Q151" s="80" t="s">
        <v>1899</v>
      </c>
      <c r="R151" s="80">
        <f>VLOOKUP(P151,Registration!O:P,2,FALSE)</f>
        <v>19</v>
      </c>
    </row>
    <row r="152" spans="1:18" ht="23.1" customHeight="1">
      <c r="A152" s="80" t="s">
        <v>38</v>
      </c>
      <c r="B152" s="80" t="s">
        <v>26</v>
      </c>
      <c r="C152" s="80" t="s">
        <v>27</v>
      </c>
      <c r="D152" s="80" t="s">
        <v>28</v>
      </c>
      <c r="E152" s="80" t="s">
        <v>28</v>
      </c>
      <c r="F152" s="80" t="s">
        <v>29</v>
      </c>
      <c r="G152" s="80" t="s">
        <v>1887</v>
      </c>
      <c r="H152" s="80" t="s">
        <v>8165</v>
      </c>
      <c r="I152" s="80" t="s">
        <v>8162</v>
      </c>
      <c r="J152" s="80" t="s">
        <v>2010</v>
      </c>
      <c r="K152" s="77" t="s">
        <v>1999</v>
      </c>
      <c r="L152" s="80">
        <v>5</v>
      </c>
      <c r="M152" s="80">
        <v>5</v>
      </c>
      <c r="N152" s="80">
        <v>2018</v>
      </c>
      <c r="O152" s="77">
        <f t="shared" si="2"/>
        <v>43225</v>
      </c>
      <c r="P152" s="80" t="s">
        <v>2011</v>
      </c>
      <c r="Q152" s="80" t="s">
        <v>1899</v>
      </c>
      <c r="R152" s="80">
        <f>VLOOKUP(P152,Registration!O:P,2,FALSE)</f>
        <v>18</v>
      </c>
    </row>
    <row r="153" spans="1:18" ht="23.1" customHeight="1">
      <c r="A153" s="80" t="s">
        <v>38</v>
      </c>
      <c r="B153" s="80" t="s">
        <v>26</v>
      </c>
      <c r="C153" s="80" t="s">
        <v>27</v>
      </c>
      <c r="D153" s="80" t="s">
        <v>28</v>
      </c>
      <c r="E153" s="80" t="s">
        <v>28</v>
      </c>
      <c r="F153" s="80" t="s">
        <v>29</v>
      </c>
      <c r="G153" s="80" t="s">
        <v>1887</v>
      </c>
      <c r="H153" s="80" t="s">
        <v>8165</v>
      </c>
      <c r="I153" s="80" t="s">
        <v>8162</v>
      </c>
      <c r="J153" s="80" t="s">
        <v>1966</v>
      </c>
      <c r="K153" s="77" t="s">
        <v>1999</v>
      </c>
      <c r="L153" s="80">
        <v>5</v>
      </c>
      <c r="M153" s="80">
        <v>5</v>
      </c>
      <c r="N153" s="80">
        <v>2018</v>
      </c>
      <c r="O153" s="77">
        <f t="shared" si="2"/>
        <v>43225</v>
      </c>
      <c r="P153" s="80" t="s">
        <v>1967</v>
      </c>
      <c r="Q153" s="80" t="s">
        <v>1899</v>
      </c>
      <c r="R153" s="80">
        <f>VLOOKUP(P153,Registration!O:P,2,FALSE)</f>
        <v>15</v>
      </c>
    </row>
    <row r="154" spans="1:18" ht="23.1" customHeight="1">
      <c r="A154" s="80" t="s">
        <v>38</v>
      </c>
      <c r="B154" s="80" t="s">
        <v>26</v>
      </c>
      <c r="C154" s="80" t="s">
        <v>27</v>
      </c>
      <c r="D154" s="80" t="s">
        <v>28</v>
      </c>
      <c r="E154" s="80" t="s">
        <v>28</v>
      </c>
      <c r="F154" s="80" t="s">
        <v>29</v>
      </c>
      <c r="G154" s="80" t="s">
        <v>1887</v>
      </c>
      <c r="H154" s="80" t="s">
        <v>8165</v>
      </c>
      <c r="I154" s="80" t="s">
        <v>8162</v>
      </c>
      <c r="J154" s="80" t="s">
        <v>2012</v>
      </c>
      <c r="K154" s="77" t="s">
        <v>1999</v>
      </c>
      <c r="L154" s="80">
        <v>5</v>
      </c>
      <c r="M154" s="80">
        <v>5</v>
      </c>
      <c r="N154" s="80">
        <v>2018</v>
      </c>
      <c r="O154" s="77">
        <f t="shared" si="2"/>
        <v>43225</v>
      </c>
      <c r="P154" s="80" t="s">
        <v>2013</v>
      </c>
      <c r="Q154" s="80" t="s">
        <v>1899</v>
      </c>
      <c r="R154" s="80">
        <f>VLOOKUP(P154,Registration!O:P,2,FALSE)</f>
        <v>18</v>
      </c>
    </row>
    <row r="155" spans="1:18" ht="23.1" customHeight="1">
      <c r="A155" s="80" t="s">
        <v>41</v>
      </c>
      <c r="B155" s="80" t="s">
        <v>26</v>
      </c>
      <c r="C155" s="80" t="s">
        <v>27</v>
      </c>
      <c r="D155" s="80" t="s">
        <v>28</v>
      </c>
      <c r="E155" s="80" t="s">
        <v>28</v>
      </c>
      <c r="F155" s="80" t="s">
        <v>29</v>
      </c>
      <c r="G155" s="80" t="s">
        <v>1887</v>
      </c>
      <c r="H155" s="80" t="s">
        <v>8165</v>
      </c>
      <c r="I155" s="80" t="s">
        <v>8163</v>
      </c>
      <c r="J155" s="80" t="s">
        <v>2014</v>
      </c>
      <c r="K155" s="77" t="s">
        <v>2015</v>
      </c>
      <c r="L155" s="80">
        <v>9</v>
      </c>
      <c r="M155" s="80">
        <v>5</v>
      </c>
      <c r="N155" s="80">
        <v>2018</v>
      </c>
      <c r="O155" s="77">
        <f t="shared" si="2"/>
        <v>43229</v>
      </c>
      <c r="P155" s="80" t="s">
        <v>2016</v>
      </c>
      <c r="Q155" s="80" t="s">
        <v>175</v>
      </c>
      <c r="R155" s="80">
        <f>VLOOKUP(P155,Registration!O:P,2,FALSE)</f>
        <v>15</v>
      </c>
    </row>
    <row r="156" spans="1:18" ht="23.1" customHeight="1">
      <c r="A156" s="80" t="s">
        <v>41</v>
      </c>
      <c r="B156" s="80" t="s">
        <v>26</v>
      </c>
      <c r="C156" s="80" t="s">
        <v>27</v>
      </c>
      <c r="D156" s="80" t="s">
        <v>28</v>
      </c>
      <c r="E156" s="80" t="s">
        <v>28</v>
      </c>
      <c r="F156" s="80" t="s">
        <v>111</v>
      </c>
      <c r="G156" s="80" t="s">
        <v>167</v>
      </c>
      <c r="H156" s="80" t="s">
        <v>8159</v>
      </c>
      <c r="I156" s="80" t="s">
        <v>8161</v>
      </c>
      <c r="J156" s="80" t="s">
        <v>304</v>
      </c>
      <c r="K156" s="77" t="s">
        <v>2017</v>
      </c>
      <c r="L156" s="82">
        <v>8</v>
      </c>
      <c r="M156" s="82">
        <v>5</v>
      </c>
      <c r="N156" s="82">
        <v>2018</v>
      </c>
      <c r="O156" s="77">
        <f t="shared" si="2"/>
        <v>43228</v>
      </c>
      <c r="P156" s="82" t="s">
        <v>305</v>
      </c>
      <c r="Q156" s="80" t="s">
        <v>175</v>
      </c>
      <c r="R156" s="80">
        <f>VLOOKUP(P156,Registration!O:P,2,FALSE)</f>
        <v>18</v>
      </c>
    </row>
    <row r="157" spans="1:18" ht="23.1" customHeight="1">
      <c r="A157" s="80" t="s">
        <v>41</v>
      </c>
      <c r="B157" s="80" t="s">
        <v>26</v>
      </c>
      <c r="C157" s="80" t="s">
        <v>27</v>
      </c>
      <c r="D157" s="80" t="s">
        <v>28</v>
      </c>
      <c r="E157" s="80" t="s">
        <v>28</v>
      </c>
      <c r="F157" s="80" t="s">
        <v>111</v>
      </c>
      <c r="G157" s="80" t="s">
        <v>167</v>
      </c>
      <c r="H157" s="80" t="s">
        <v>8159</v>
      </c>
      <c r="I157" s="80" t="s">
        <v>8161</v>
      </c>
      <c r="J157" s="80" t="s">
        <v>306</v>
      </c>
      <c r="K157" s="77" t="s">
        <v>2017</v>
      </c>
      <c r="L157" s="82">
        <v>8</v>
      </c>
      <c r="M157" s="82">
        <v>5</v>
      </c>
      <c r="N157" s="82">
        <v>2018</v>
      </c>
      <c r="O157" s="77">
        <f t="shared" si="2"/>
        <v>43228</v>
      </c>
      <c r="P157" s="82" t="s">
        <v>307</v>
      </c>
      <c r="Q157" s="80" t="s">
        <v>175</v>
      </c>
      <c r="R157" s="80">
        <f>VLOOKUP(P157,Registration!O:P,2,FALSE)</f>
        <v>17</v>
      </c>
    </row>
    <row r="158" spans="1:18" ht="23.1" customHeight="1">
      <c r="A158" s="80" t="s">
        <v>41</v>
      </c>
      <c r="B158" s="80" t="s">
        <v>26</v>
      </c>
      <c r="C158" s="80" t="s">
        <v>27</v>
      </c>
      <c r="D158" s="80" t="s">
        <v>28</v>
      </c>
      <c r="E158" s="80" t="s">
        <v>28</v>
      </c>
      <c r="F158" s="80" t="s">
        <v>111</v>
      </c>
      <c r="G158" s="80" t="s">
        <v>167</v>
      </c>
      <c r="H158" s="80" t="s">
        <v>8159</v>
      </c>
      <c r="I158" s="80" t="s">
        <v>8161</v>
      </c>
      <c r="J158" s="80" t="s">
        <v>308</v>
      </c>
      <c r="K158" s="77" t="s">
        <v>2017</v>
      </c>
      <c r="L158" s="82">
        <v>8</v>
      </c>
      <c r="M158" s="82">
        <v>5</v>
      </c>
      <c r="N158" s="82">
        <v>2018</v>
      </c>
      <c r="O158" s="77">
        <f t="shared" si="2"/>
        <v>43228</v>
      </c>
      <c r="P158" s="82" t="s">
        <v>309</v>
      </c>
      <c r="Q158" s="80" t="s">
        <v>175</v>
      </c>
      <c r="R158" s="80">
        <f>VLOOKUP(P158,Registration!O:P,2,FALSE)</f>
        <v>19</v>
      </c>
    </row>
    <row r="159" spans="1:18" ht="23.1" customHeight="1">
      <c r="A159" s="80" t="s">
        <v>41</v>
      </c>
      <c r="B159" s="80" t="s">
        <v>26</v>
      </c>
      <c r="C159" s="80" t="s">
        <v>27</v>
      </c>
      <c r="D159" s="80" t="s">
        <v>28</v>
      </c>
      <c r="E159" s="80" t="s">
        <v>28</v>
      </c>
      <c r="F159" s="80" t="s">
        <v>111</v>
      </c>
      <c r="G159" s="80" t="s">
        <v>167</v>
      </c>
      <c r="H159" s="80" t="s">
        <v>8159</v>
      </c>
      <c r="I159" s="80" t="s">
        <v>8160</v>
      </c>
      <c r="J159" s="100" t="s">
        <v>260</v>
      </c>
      <c r="K159" s="77" t="s">
        <v>2017</v>
      </c>
      <c r="L159" s="82">
        <v>8</v>
      </c>
      <c r="M159" s="82">
        <v>5</v>
      </c>
      <c r="N159" s="82">
        <v>2018</v>
      </c>
      <c r="O159" s="77">
        <f t="shared" si="2"/>
        <v>43228</v>
      </c>
      <c r="P159" s="80" t="s">
        <v>261</v>
      </c>
      <c r="Q159" s="80" t="s">
        <v>252</v>
      </c>
      <c r="R159" s="80">
        <f>VLOOKUP(P159,Registration!O:P,2,FALSE)</f>
        <v>18</v>
      </c>
    </row>
    <row r="160" spans="1:18" ht="23.1" customHeight="1">
      <c r="A160" s="80" t="s">
        <v>41</v>
      </c>
      <c r="B160" s="80" t="s">
        <v>26</v>
      </c>
      <c r="C160" s="80" t="s">
        <v>27</v>
      </c>
      <c r="D160" s="80" t="s">
        <v>28</v>
      </c>
      <c r="E160" s="80" t="s">
        <v>28</v>
      </c>
      <c r="F160" s="80" t="s">
        <v>111</v>
      </c>
      <c r="G160" s="80" t="s">
        <v>167</v>
      </c>
      <c r="H160" s="80" t="s">
        <v>8159</v>
      </c>
      <c r="I160" s="80" t="s">
        <v>8160</v>
      </c>
      <c r="J160" s="80" t="s">
        <v>264</v>
      </c>
      <c r="K160" s="77" t="s">
        <v>2017</v>
      </c>
      <c r="L160" s="82">
        <v>8</v>
      </c>
      <c r="M160" s="82">
        <v>5</v>
      </c>
      <c r="N160" s="82">
        <v>2018</v>
      </c>
      <c r="O160" s="77">
        <f t="shared" si="2"/>
        <v>43228</v>
      </c>
      <c r="P160" s="80" t="s">
        <v>265</v>
      </c>
      <c r="Q160" s="80" t="s">
        <v>252</v>
      </c>
      <c r="R160" s="80">
        <f>VLOOKUP(P160,Registration!O:P,2,FALSE)</f>
        <v>17</v>
      </c>
    </row>
    <row r="161" spans="1:18" ht="23.1" customHeight="1">
      <c r="A161" s="80" t="s">
        <v>41</v>
      </c>
      <c r="B161" s="80" t="s">
        <v>26</v>
      </c>
      <c r="C161" s="80" t="s">
        <v>27</v>
      </c>
      <c r="D161" s="80" t="s">
        <v>28</v>
      </c>
      <c r="E161" s="80" t="s">
        <v>28</v>
      </c>
      <c r="F161" s="80" t="s">
        <v>111</v>
      </c>
      <c r="G161" s="80" t="s">
        <v>167</v>
      </c>
      <c r="H161" s="80" t="s">
        <v>8159</v>
      </c>
      <c r="I161" s="80" t="s">
        <v>8160</v>
      </c>
      <c r="J161" s="80" t="s">
        <v>2018</v>
      </c>
      <c r="K161" s="77" t="s">
        <v>2017</v>
      </c>
      <c r="L161" s="82">
        <v>8</v>
      </c>
      <c r="M161" s="82">
        <v>5</v>
      </c>
      <c r="N161" s="82">
        <v>2018</v>
      </c>
      <c r="O161" s="77">
        <f t="shared" si="2"/>
        <v>43228</v>
      </c>
      <c r="P161" s="80" t="s">
        <v>335</v>
      </c>
      <c r="Q161" s="80" t="s">
        <v>252</v>
      </c>
      <c r="R161" s="80">
        <f>VLOOKUP(P161,Registration!O:P,2,FALSE)</f>
        <v>19</v>
      </c>
    </row>
    <row r="162" spans="1:18" ht="23.1" customHeight="1">
      <c r="A162" s="80" t="s">
        <v>41</v>
      </c>
      <c r="B162" s="80" t="s">
        <v>26</v>
      </c>
      <c r="C162" s="80" t="s">
        <v>27</v>
      </c>
      <c r="D162" s="80" t="s">
        <v>28</v>
      </c>
      <c r="E162" s="80" t="s">
        <v>28</v>
      </c>
      <c r="F162" s="80" t="s">
        <v>111</v>
      </c>
      <c r="G162" s="80" t="s">
        <v>167</v>
      </c>
      <c r="H162" s="80" t="s">
        <v>8159</v>
      </c>
      <c r="I162" s="80" t="s">
        <v>8160</v>
      </c>
      <c r="J162" s="80" t="s">
        <v>2019</v>
      </c>
      <c r="K162" s="77" t="s">
        <v>2017</v>
      </c>
      <c r="L162" s="82">
        <v>8</v>
      </c>
      <c r="M162" s="82">
        <v>5</v>
      </c>
      <c r="N162" s="82">
        <v>2018</v>
      </c>
      <c r="O162" s="77">
        <f t="shared" si="2"/>
        <v>43228</v>
      </c>
      <c r="P162" s="80" t="s">
        <v>301</v>
      </c>
      <c r="Q162" s="80" t="s">
        <v>252</v>
      </c>
      <c r="R162" s="80">
        <f>VLOOKUP(P162,Registration!O:P,2,FALSE)</f>
        <v>19</v>
      </c>
    </row>
    <row r="163" spans="1:18" ht="23.1" customHeight="1">
      <c r="A163" s="80" t="s">
        <v>41</v>
      </c>
      <c r="B163" s="80" t="s">
        <v>26</v>
      </c>
      <c r="C163" s="80" t="s">
        <v>27</v>
      </c>
      <c r="D163" s="80" t="s">
        <v>28</v>
      </c>
      <c r="E163" s="80" t="s">
        <v>28</v>
      </c>
      <c r="F163" s="80" t="s">
        <v>111</v>
      </c>
      <c r="G163" s="80" t="s">
        <v>167</v>
      </c>
      <c r="H163" s="80" t="s">
        <v>8159</v>
      </c>
      <c r="I163" s="80" t="s">
        <v>8160</v>
      </c>
      <c r="J163" s="80" t="s">
        <v>2020</v>
      </c>
      <c r="K163" s="77" t="s">
        <v>2017</v>
      </c>
      <c r="L163" s="82">
        <v>8</v>
      </c>
      <c r="M163" s="82">
        <v>5</v>
      </c>
      <c r="N163" s="82">
        <v>2018</v>
      </c>
      <c r="O163" s="77">
        <f t="shared" si="2"/>
        <v>43228</v>
      </c>
      <c r="P163" s="80" t="s">
        <v>303</v>
      </c>
      <c r="Q163" s="80" t="s">
        <v>252</v>
      </c>
      <c r="R163" s="80">
        <f>VLOOKUP(P163,Registration!O:P,2,FALSE)</f>
        <v>19</v>
      </c>
    </row>
    <row r="164" spans="1:18" ht="23.1" customHeight="1">
      <c r="A164" s="80" t="s">
        <v>41</v>
      </c>
      <c r="B164" s="80" t="s">
        <v>26</v>
      </c>
      <c r="C164" s="80" t="s">
        <v>27</v>
      </c>
      <c r="D164" s="80" t="s">
        <v>28</v>
      </c>
      <c r="E164" s="80" t="s">
        <v>28</v>
      </c>
      <c r="F164" s="80" t="s">
        <v>111</v>
      </c>
      <c r="G164" s="80" t="s">
        <v>167</v>
      </c>
      <c r="H164" s="80" t="s">
        <v>8159</v>
      </c>
      <c r="I164" s="80" t="s">
        <v>8161</v>
      </c>
      <c r="J164" s="80" t="s">
        <v>310</v>
      </c>
      <c r="K164" s="77" t="s">
        <v>2015</v>
      </c>
      <c r="L164" s="82">
        <v>9</v>
      </c>
      <c r="M164" s="82">
        <v>5</v>
      </c>
      <c r="N164" s="82">
        <v>2018</v>
      </c>
      <c r="O164" s="77">
        <f t="shared" si="2"/>
        <v>43229</v>
      </c>
      <c r="P164" s="82" t="s">
        <v>311</v>
      </c>
      <c r="Q164" s="80" t="s">
        <v>175</v>
      </c>
      <c r="R164" s="80">
        <f>VLOOKUP(P164,Registration!O:P,2,FALSE)</f>
        <v>19</v>
      </c>
    </row>
    <row r="165" spans="1:18" ht="23.1" customHeight="1">
      <c r="A165" s="80" t="s">
        <v>41</v>
      </c>
      <c r="B165" s="80" t="s">
        <v>26</v>
      </c>
      <c r="C165" s="80" t="s">
        <v>27</v>
      </c>
      <c r="D165" s="80" t="s">
        <v>28</v>
      </c>
      <c r="E165" s="80" t="s">
        <v>28</v>
      </c>
      <c r="F165" s="80" t="s">
        <v>111</v>
      </c>
      <c r="G165" s="80" t="s">
        <v>167</v>
      </c>
      <c r="H165" s="80" t="s">
        <v>8159</v>
      </c>
      <c r="I165" s="80" t="s">
        <v>8161</v>
      </c>
      <c r="J165" s="80" t="s">
        <v>312</v>
      </c>
      <c r="K165" s="77" t="s">
        <v>2015</v>
      </c>
      <c r="L165" s="82">
        <v>9</v>
      </c>
      <c r="M165" s="82">
        <v>5</v>
      </c>
      <c r="N165" s="82">
        <v>2018</v>
      </c>
      <c r="O165" s="77">
        <f t="shared" si="2"/>
        <v>43229</v>
      </c>
      <c r="P165" s="82" t="s">
        <v>192</v>
      </c>
      <c r="Q165" s="80" t="s">
        <v>175</v>
      </c>
      <c r="R165" s="80">
        <f>VLOOKUP(P165,Registration!O:P,2,FALSE)</f>
        <v>19</v>
      </c>
    </row>
    <row r="166" spans="1:18" ht="23.1" customHeight="1">
      <c r="A166" s="80" t="s">
        <v>41</v>
      </c>
      <c r="B166" s="80" t="s">
        <v>26</v>
      </c>
      <c r="C166" s="80" t="s">
        <v>27</v>
      </c>
      <c r="D166" s="80" t="s">
        <v>28</v>
      </c>
      <c r="E166" s="80" t="s">
        <v>28</v>
      </c>
      <c r="F166" s="80" t="s">
        <v>111</v>
      </c>
      <c r="G166" s="80" t="s">
        <v>167</v>
      </c>
      <c r="H166" s="80" t="s">
        <v>8159</v>
      </c>
      <c r="I166" s="80" t="s">
        <v>8161</v>
      </c>
      <c r="J166" s="80" t="s">
        <v>314</v>
      </c>
      <c r="K166" s="77" t="s">
        <v>2015</v>
      </c>
      <c r="L166" s="82">
        <v>9</v>
      </c>
      <c r="M166" s="82">
        <v>5</v>
      </c>
      <c r="N166" s="82">
        <v>2018</v>
      </c>
      <c r="O166" s="77">
        <f t="shared" si="2"/>
        <v>43229</v>
      </c>
      <c r="P166" s="82" t="s">
        <v>315</v>
      </c>
      <c r="Q166" s="80" t="s">
        <v>175</v>
      </c>
      <c r="R166" s="80">
        <f>VLOOKUP(P166,Registration!O:P,2,FALSE)</f>
        <v>17</v>
      </c>
    </row>
    <row r="167" spans="1:18" ht="23.1" customHeight="1">
      <c r="A167" s="80" t="s">
        <v>41</v>
      </c>
      <c r="B167" s="80" t="s">
        <v>26</v>
      </c>
      <c r="C167" s="80" t="s">
        <v>27</v>
      </c>
      <c r="D167" s="80" t="s">
        <v>28</v>
      </c>
      <c r="E167" s="80" t="s">
        <v>28</v>
      </c>
      <c r="F167" s="80" t="s">
        <v>111</v>
      </c>
      <c r="G167" s="80" t="s">
        <v>167</v>
      </c>
      <c r="H167" s="80" t="s">
        <v>8159</v>
      </c>
      <c r="I167" s="80" t="s">
        <v>8161</v>
      </c>
      <c r="J167" s="80" t="s">
        <v>316</v>
      </c>
      <c r="K167" s="77" t="s">
        <v>2015</v>
      </c>
      <c r="L167" s="82">
        <v>9</v>
      </c>
      <c r="M167" s="82">
        <v>5</v>
      </c>
      <c r="N167" s="82">
        <v>2018</v>
      </c>
      <c r="O167" s="77">
        <f t="shared" si="2"/>
        <v>43229</v>
      </c>
      <c r="P167" s="82" t="s">
        <v>317</v>
      </c>
      <c r="Q167" s="80" t="s">
        <v>175</v>
      </c>
      <c r="R167" s="80">
        <f>VLOOKUP(P167,Registration!O:P,2,FALSE)</f>
        <v>18</v>
      </c>
    </row>
    <row r="168" spans="1:18" ht="23.1" customHeight="1">
      <c r="A168" s="80" t="s">
        <v>41</v>
      </c>
      <c r="B168" s="80" t="s">
        <v>26</v>
      </c>
      <c r="C168" s="80" t="s">
        <v>27</v>
      </c>
      <c r="D168" s="80" t="s">
        <v>28</v>
      </c>
      <c r="E168" s="80" t="s">
        <v>28</v>
      </c>
      <c r="F168" s="80" t="s">
        <v>111</v>
      </c>
      <c r="G168" s="80" t="s">
        <v>167</v>
      </c>
      <c r="H168" s="80" t="s">
        <v>8159</v>
      </c>
      <c r="I168" s="80" t="s">
        <v>8161</v>
      </c>
      <c r="J168" s="80" t="s">
        <v>318</v>
      </c>
      <c r="K168" s="77" t="s">
        <v>2015</v>
      </c>
      <c r="L168" s="82">
        <v>9</v>
      </c>
      <c r="M168" s="82">
        <v>5</v>
      </c>
      <c r="N168" s="82">
        <v>2018</v>
      </c>
      <c r="O168" s="77">
        <f t="shared" si="2"/>
        <v>43229</v>
      </c>
      <c r="P168" s="82" t="s">
        <v>319</v>
      </c>
      <c r="Q168" s="80" t="s">
        <v>175</v>
      </c>
      <c r="R168" s="80">
        <f>VLOOKUP(P168,Registration!O:P,2,FALSE)</f>
        <v>18</v>
      </c>
    </row>
    <row r="169" spans="1:18" ht="23.1" customHeight="1">
      <c r="A169" s="80" t="s">
        <v>41</v>
      </c>
      <c r="B169" s="80" t="s">
        <v>26</v>
      </c>
      <c r="C169" s="80" t="s">
        <v>27</v>
      </c>
      <c r="D169" s="80" t="s">
        <v>28</v>
      </c>
      <c r="E169" s="80" t="s">
        <v>28</v>
      </c>
      <c r="F169" s="80" t="s">
        <v>111</v>
      </c>
      <c r="G169" s="80" t="s">
        <v>167</v>
      </c>
      <c r="H169" s="80" t="s">
        <v>8159</v>
      </c>
      <c r="I169" s="80" t="s">
        <v>8161</v>
      </c>
      <c r="J169" s="80" t="s">
        <v>320</v>
      </c>
      <c r="K169" s="77" t="s">
        <v>2021</v>
      </c>
      <c r="L169" s="82">
        <v>10</v>
      </c>
      <c r="M169" s="82">
        <v>5</v>
      </c>
      <c r="N169" s="82">
        <v>2018</v>
      </c>
      <c r="O169" s="77">
        <f t="shared" si="2"/>
        <v>43230</v>
      </c>
      <c r="P169" s="82" t="s">
        <v>321</v>
      </c>
      <c r="Q169" s="80" t="s">
        <v>175</v>
      </c>
      <c r="R169" s="80">
        <f>VLOOKUP(P169,Registration!O:P,2,FALSE)</f>
        <v>18</v>
      </c>
    </row>
    <row r="170" spans="1:18" ht="23.1" customHeight="1">
      <c r="A170" s="80" t="s">
        <v>41</v>
      </c>
      <c r="B170" s="80" t="s">
        <v>26</v>
      </c>
      <c r="C170" s="80" t="s">
        <v>27</v>
      </c>
      <c r="D170" s="80" t="s">
        <v>28</v>
      </c>
      <c r="E170" s="80" t="s">
        <v>28</v>
      </c>
      <c r="F170" s="80" t="s">
        <v>111</v>
      </c>
      <c r="G170" s="80" t="s">
        <v>167</v>
      </c>
      <c r="H170" s="80" t="s">
        <v>8159</v>
      </c>
      <c r="I170" s="80" t="s">
        <v>8161</v>
      </c>
      <c r="J170" s="80" t="s">
        <v>322</v>
      </c>
      <c r="K170" s="77" t="s">
        <v>2021</v>
      </c>
      <c r="L170" s="82">
        <v>10</v>
      </c>
      <c r="M170" s="82">
        <v>5</v>
      </c>
      <c r="N170" s="82">
        <v>2018</v>
      </c>
      <c r="O170" s="77">
        <f t="shared" si="2"/>
        <v>43230</v>
      </c>
      <c r="P170" s="82" t="s">
        <v>323</v>
      </c>
      <c r="Q170" s="80" t="s">
        <v>175</v>
      </c>
      <c r="R170" s="80">
        <f>VLOOKUP(P170,Registration!O:P,2,FALSE)</f>
        <v>18</v>
      </c>
    </row>
    <row r="171" spans="1:18" ht="23.1" customHeight="1">
      <c r="A171" s="80" t="s">
        <v>41</v>
      </c>
      <c r="B171" s="80" t="s">
        <v>26</v>
      </c>
      <c r="C171" s="80" t="s">
        <v>27</v>
      </c>
      <c r="D171" s="80" t="s">
        <v>28</v>
      </c>
      <c r="E171" s="80" t="s">
        <v>28</v>
      </c>
      <c r="F171" s="80" t="s">
        <v>111</v>
      </c>
      <c r="G171" s="80" t="s">
        <v>167</v>
      </c>
      <c r="H171" s="80" t="s">
        <v>8159</v>
      </c>
      <c r="I171" s="80" t="s">
        <v>8161</v>
      </c>
      <c r="J171" s="80" t="s">
        <v>324</v>
      </c>
      <c r="K171" s="77" t="s">
        <v>2021</v>
      </c>
      <c r="L171" s="82">
        <v>10</v>
      </c>
      <c r="M171" s="82">
        <v>5</v>
      </c>
      <c r="N171" s="82">
        <v>2018</v>
      </c>
      <c r="O171" s="77">
        <f t="shared" si="2"/>
        <v>43230</v>
      </c>
      <c r="P171" s="82" t="s">
        <v>325</v>
      </c>
      <c r="Q171" s="80" t="s">
        <v>175</v>
      </c>
      <c r="R171" s="80">
        <f>VLOOKUP(P171,Registration!O:P,2,FALSE)</f>
        <v>19</v>
      </c>
    </row>
    <row r="172" spans="1:18" ht="23.1" customHeight="1">
      <c r="A172" s="80" t="s">
        <v>41</v>
      </c>
      <c r="B172" s="80" t="s">
        <v>26</v>
      </c>
      <c r="C172" s="80" t="s">
        <v>27</v>
      </c>
      <c r="D172" s="80" t="s">
        <v>28</v>
      </c>
      <c r="E172" s="80" t="s">
        <v>28</v>
      </c>
      <c r="F172" s="80" t="s">
        <v>111</v>
      </c>
      <c r="G172" s="80" t="s">
        <v>167</v>
      </c>
      <c r="H172" s="80" t="s">
        <v>8159</v>
      </c>
      <c r="I172" s="80" t="s">
        <v>8161</v>
      </c>
      <c r="J172" s="80" t="s">
        <v>326</v>
      </c>
      <c r="K172" s="77" t="s">
        <v>2022</v>
      </c>
      <c r="L172" s="82">
        <v>11</v>
      </c>
      <c r="M172" s="82">
        <v>5</v>
      </c>
      <c r="N172" s="82">
        <v>2018</v>
      </c>
      <c r="O172" s="77">
        <f t="shared" si="2"/>
        <v>43231</v>
      </c>
      <c r="P172" s="82" t="s">
        <v>327</v>
      </c>
      <c r="Q172" s="80" t="s">
        <v>175</v>
      </c>
      <c r="R172" s="80">
        <f>VLOOKUP(P172,Registration!O:P,2,FALSE)</f>
        <v>18</v>
      </c>
    </row>
    <row r="173" spans="1:18" ht="23.1" customHeight="1">
      <c r="A173" s="80" t="s">
        <v>41</v>
      </c>
      <c r="B173" s="80" t="s">
        <v>26</v>
      </c>
      <c r="C173" s="80" t="s">
        <v>27</v>
      </c>
      <c r="D173" s="80" t="s">
        <v>28</v>
      </c>
      <c r="E173" s="80" t="s">
        <v>28</v>
      </c>
      <c r="F173" s="80" t="s">
        <v>111</v>
      </c>
      <c r="G173" s="80" t="s">
        <v>167</v>
      </c>
      <c r="H173" s="80" t="s">
        <v>8159</v>
      </c>
      <c r="I173" s="80" t="s">
        <v>8161</v>
      </c>
      <c r="J173" s="80" t="s">
        <v>328</v>
      </c>
      <c r="K173" s="77" t="s">
        <v>2022</v>
      </c>
      <c r="L173" s="82">
        <v>11</v>
      </c>
      <c r="M173" s="82">
        <v>5</v>
      </c>
      <c r="N173" s="82">
        <v>2018</v>
      </c>
      <c r="O173" s="77">
        <f t="shared" si="2"/>
        <v>43231</v>
      </c>
      <c r="P173" s="82" t="s">
        <v>329</v>
      </c>
      <c r="Q173" s="80" t="s">
        <v>175</v>
      </c>
      <c r="R173" s="80">
        <f>VLOOKUP(P173,Registration!O:P,2,FALSE)</f>
        <v>17</v>
      </c>
    </row>
    <row r="174" spans="1:18" ht="23.1" customHeight="1">
      <c r="A174" s="80" t="s">
        <v>41</v>
      </c>
      <c r="B174" s="80" t="s">
        <v>26</v>
      </c>
      <c r="C174" s="80" t="s">
        <v>27</v>
      </c>
      <c r="D174" s="80" t="s">
        <v>28</v>
      </c>
      <c r="E174" s="80" t="s">
        <v>28</v>
      </c>
      <c r="F174" s="80" t="s">
        <v>111</v>
      </c>
      <c r="G174" s="80" t="s">
        <v>167</v>
      </c>
      <c r="H174" s="80" t="s">
        <v>8159</v>
      </c>
      <c r="I174" s="80" t="s">
        <v>8161</v>
      </c>
      <c r="J174" s="80" t="s">
        <v>330</v>
      </c>
      <c r="K174" s="77" t="s">
        <v>2022</v>
      </c>
      <c r="L174" s="82">
        <v>11</v>
      </c>
      <c r="M174" s="82">
        <v>5</v>
      </c>
      <c r="N174" s="82">
        <v>2018</v>
      </c>
      <c r="O174" s="77">
        <f t="shared" si="2"/>
        <v>43231</v>
      </c>
      <c r="P174" s="82" t="s">
        <v>331</v>
      </c>
      <c r="Q174" s="80" t="s">
        <v>175</v>
      </c>
      <c r="R174" s="80">
        <f>VLOOKUP(P174,Registration!O:P,2,FALSE)</f>
        <v>19</v>
      </c>
    </row>
    <row r="175" spans="1:18" ht="23.1" customHeight="1">
      <c r="A175" s="80" t="s">
        <v>41</v>
      </c>
      <c r="B175" s="80" t="s">
        <v>26</v>
      </c>
      <c r="C175" s="80" t="s">
        <v>27</v>
      </c>
      <c r="D175" s="80" t="s">
        <v>28</v>
      </c>
      <c r="E175" s="80" t="s">
        <v>28</v>
      </c>
      <c r="F175" s="80" t="s">
        <v>111</v>
      </c>
      <c r="G175" s="80" t="s">
        <v>167</v>
      </c>
      <c r="H175" s="80" t="s">
        <v>8159</v>
      </c>
      <c r="I175" s="80" t="s">
        <v>8161</v>
      </c>
      <c r="J175" s="80" t="s">
        <v>332</v>
      </c>
      <c r="K175" s="77" t="s">
        <v>2022</v>
      </c>
      <c r="L175" s="82">
        <v>11</v>
      </c>
      <c r="M175" s="82">
        <v>5</v>
      </c>
      <c r="N175" s="82">
        <v>2018</v>
      </c>
      <c r="O175" s="77">
        <f t="shared" si="2"/>
        <v>43231</v>
      </c>
      <c r="P175" s="82" t="s">
        <v>333</v>
      </c>
      <c r="Q175" s="80" t="s">
        <v>175</v>
      </c>
      <c r="R175" s="80">
        <f>VLOOKUP(P175,Registration!O:P,2,FALSE)</f>
        <v>19</v>
      </c>
    </row>
    <row r="176" spans="1:18" ht="23.1" customHeight="1">
      <c r="A176" s="80" t="s">
        <v>41</v>
      </c>
      <c r="B176" s="80" t="s">
        <v>26</v>
      </c>
      <c r="C176" s="80" t="s">
        <v>27</v>
      </c>
      <c r="D176" s="80" t="s">
        <v>28</v>
      </c>
      <c r="E176" s="80" t="s">
        <v>28</v>
      </c>
      <c r="F176" s="80" t="s">
        <v>111</v>
      </c>
      <c r="G176" s="80" t="s">
        <v>167</v>
      </c>
      <c r="H176" s="80" t="s">
        <v>8159</v>
      </c>
      <c r="I176" s="80" t="s">
        <v>8160</v>
      </c>
      <c r="J176" s="80" t="s">
        <v>322</v>
      </c>
      <c r="K176" s="77" t="s">
        <v>2022</v>
      </c>
      <c r="L176" s="82">
        <v>11</v>
      </c>
      <c r="M176" s="82">
        <v>5</v>
      </c>
      <c r="N176" s="82">
        <v>2018</v>
      </c>
      <c r="O176" s="77">
        <f t="shared" si="2"/>
        <v>43231</v>
      </c>
      <c r="P176" s="80" t="s">
        <v>323</v>
      </c>
      <c r="Q176" s="80" t="s">
        <v>252</v>
      </c>
      <c r="R176" s="80">
        <f>VLOOKUP(P176,Registration!O:P,2,FALSE)</f>
        <v>18</v>
      </c>
    </row>
    <row r="177" spans="1:18" ht="23.1" customHeight="1">
      <c r="A177" s="80" t="s">
        <v>41</v>
      </c>
      <c r="B177" s="80" t="s">
        <v>26</v>
      </c>
      <c r="C177" s="80" t="s">
        <v>27</v>
      </c>
      <c r="D177" s="80" t="s">
        <v>28</v>
      </c>
      <c r="E177" s="80" t="s">
        <v>28</v>
      </c>
      <c r="F177" s="80" t="s">
        <v>111</v>
      </c>
      <c r="G177" s="80" t="s">
        <v>167</v>
      </c>
      <c r="H177" s="80" t="s">
        <v>8159</v>
      </c>
      <c r="I177" s="80" t="s">
        <v>8160</v>
      </c>
      <c r="J177" s="80" t="s">
        <v>338</v>
      </c>
      <c r="K177" s="77" t="s">
        <v>2022</v>
      </c>
      <c r="L177" s="82">
        <v>11</v>
      </c>
      <c r="M177" s="82">
        <v>5</v>
      </c>
      <c r="N177" s="82">
        <v>2018</v>
      </c>
      <c r="O177" s="77">
        <f t="shared" si="2"/>
        <v>43231</v>
      </c>
      <c r="P177" s="80" t="s">
        <v>339</v>
      </c>
      <c r="Q177" s="80" t="s">
        <v>252</v>
      </c>
      <c r="R177" s="80">
        <f>VLOOKUP(P177,Registration!O:P,2,FALSE)</f>
        <v>19</v>
      </c>
    </row>
    <row r="178" spans="1:18" ht="23.1" customHeight="1">
      <c r="A178" s="80" t="s">
        <v>41</v>
      </c>
      <c r="B178" s="80" t="s">
        <v>26</v>
      </c>
      <c r="C178" s="80" t="s">
        <v>27</v>
      </c>
      <c r="D178" s="80" t="s">
        <v>28</v>
      </c>
      <c r="E178" s="80" t="s">
        <v>28</v>
      </c>
      <c r="F178" s="80" t="s">
        <v>111</v>
      </c>
      <c r="G178" s="80" t="s">
        <v>167</v>
      </c>
      <c r="H178" s="80" t="s">
        <v>8159</v>
      </c>
      <c r="I178" s="80" t="s">
        <v>8160</v>
      </c>
      <c r="J178" s="80" t="s">
        <v>336</v>
      </c>
      <c r="K178" s="77" t="s">
        <v>2022</v>
      </c>
      <c r="L178" s="82">
        <v>11</v>
      </c>
      <c r="M178" s="82">
        <v>5</v>
      </c>
      <c r="N178" s="82">
        <v>2018</v>
      </c>
      <c r="O178" s="77">
        <f t="shared" si="2"/>
        <v>43231</v>
      </c>
      <c r="P178" s="80" t="s">
        <v>337</v>
      </c>
      <c r="Q178" s="80" t="s">
        <v>252</v>
      </c>
      <c r="R178" s="80">
        <f>VLOOKUP(P178,Registration!O:P,2,FALSE)</f>
        <v>19</v>
      </c>
    </row>
    <row r="179" spans="1:18" ht="23.1" customHeight="1">
      <c r="A179" s="80" t="s">
        <v>41</v>
      </c>
      <c r="B179" s="80" t="s">
        <v>26</v>
      </c>
      <c r="C179" s="80" t="s">
        <v>27</v>
      </c>
      <c r="D179" s="80" t="s">
        <v>28</v>
      </c>
      <c r="E179" s="80" t="s">
        <v>28</v>
      </c>
      <c r="F179" s="80" t="s">
        <v>111</v>
      </c>
      <c r="G179" s="80" t="s">
        <v>167</v>
      </c>
      <c r="H179" s="80" t="s">
        <v>8159</v>
      </c>
      <c r="I179" s="80" t="s">
        <v>8160</v>
      </c>
      <c r="J179" s="80" t="s">
        <v>340</v>
      </c>
      <c r="K179" s="77" t="s">
        <v>2022</v>
      </c>
      <c r="L179" s="82">
        <v>11</v>
      </c>
      <c r="M179" s="82">
        <v>5</v>
      </c>
      <c r="N179" s="82">
        <v>2018</v>
      </c>
      <c r="O179" s="77">
        <f t="shared" si="2"/>
        <v>43231</v>
      </c>
      <c r="P179" s="80" t="s">
        <v>337</v>
      </c>
      <c r="Q179" s="80" t="s">
        <v>252</v>
      </c>
      <c r="R179" s="80">
        <f>VLOOKUP(P179,Registration!O:P,2,FALSE)</f>
        <v>19</v>
      </c>
    </row>
    <row r="180" spans="1:18" ht="23.1" customHeight="1">
      <c r="A180" s="80" t="s">
        <v>41</v>
      </c>
      <c r="B180" s="80" t="s">
        <v>26</v>
      </c>
      <c r="C180" s="80" t="s">
        <v>27</v>
      </c>
      <c r="D180" s="80" t="s">
        <v>28</v>
      </c>
      <c r="E180" s="80" t="s">
        <v>28</v>
      </c>
      <c r="F180" s="80" t="s">
        <v>111</v>
      </c>
      <c r="G180" s="80" t="s">
        <v>167</v>
      </c>
      <c r="H180" s="80" t="s">
        <v>8159</v>
      </c>
      <c r="I180" s="80" t="s">
        <v>8160</v>
      </c>
      <c r="J180" s="80" t="s">
        <v>272</v>
      </c>
      <c r="K180" s="77" t="s">
        <v>2022</v>
      </c>
      <c r="L180" s="82">
        <v>11</v>
      </c>
      <c r="M180" s="82">
        <v>5</v>
      </c>
      <c r="N180" s="82">
        <v>2018</v>
      </c>
      <c r="O180" s="77">
        <f t="shared" si="2"/>
        <v>43231</v>
      </c>
      <c r="P180" s="80" t="s">
        <v>273</v>
      </c>
      <c r="Q180" s="80" t="s">
        <v>252</v>
      </c>
      <c r="R180" s="80">
        <f>VLOOKUP(P180,Registration!O:P,2,FALSE)</f>
        <v>19</v>
      </c>
    </row>
    <row r="181" spans="1:18" ht="23.1" customHeight="1">
      <c r="A181" s="80" t="s">
        <v>41</v>
      </c>
      <c r="B181" s="80" t="s">
        <v>26</v>
      </c>
      <c r="C181" s="80" t="s">
        <v>27</v>
      </c>
      <c r="D181" s="80" t="s">
        <v>28</v>
      </c>
      <c r="E181" s="80" t="s">
        <v>28</v>
      </c>
      <c r="F181" s="80" t="s">
        <v>111</v>
      </c>
      <c r="G181" s="80" t="s">
        <v>167</v>
      </c>
      <c r="H181" s="80" t="s">
        <v>8159</v>
      </c>
      <c r="I181" s="80" t="s">
        <v>8160</v>
      </c>
      <c r="J181" s="80" t="s">
        <v>387</v>
      </c>
      <c r="K181" s="77" t="s">
        <v>2022</v>
      </c>
      <c r="L181" s="82">
        <v>11</v>
      </c>
      <c r="M181" s="82">
        <v>5</v>
      </c>
      <c r="N181" s="82">
        <v>2018</v>
      </c>
      <c r="O181" s="77">
        <f t="shared" si="2"/>
        <v>43231</v>
      </c>
      <c r="P181" s="80" t="s">
        <v>388</v>
      </c>
      <c r="Q181" s="80" t="s">
        <v>252</v>
      </c>
      <c r="R181" s="80">
        <f>VLOOKUP(P181,Registration!O:P,2,FALSE)</f>
        <v>18</v>
      </c>
    </row>
    <row r="182" spans="1:18" ht="23.1" customHeight="1">
      <c r="A182" s="80" t="s">
        <v>41</v>
      </c>
      <c r="B182" s="80" t="s">
        <v>26</v>
      </c>
      <c r="C182" s="80" t="s">
        <v>27</v>
      </c>
      <c r="D182" s="80" t="s">
        <v>28</v>
      </c>
      <c r="E182" s="80" t="s">
        <v>28</v>
      </c>
      <c r="F182" s="80" t="s">
        <v>111</v>
      </c>
      <c r="G182" s="80" t="s">
        <v>167</v>
      </c>
      <c r="H182" s="80" t="s">
        <v>8159</v>
      </c>
      <c r="I182" s="80" t="s">
        <v>8160</v>
      </c>
      <c r="J182" s="80" t="s">
        <v>390</v>
      </c>
      <c r="K182" s="77" t="s">
        <v>2022</v>
      </c>
      <c r="L182" s="82">
        <v>11</v>
      </c>
      <c r="M182" s="82">
        <v>5</v>
      </c>
      <c r="N182" s="82">
        <v>2018</v>
      </c>
      <c r="O182" s="77">
        <f t="shared" si="2"/>
        <v>43231</v>
      </c>
      <c r="P182" s="80" t="s">
        <v>391</v>
      </c>
      <c r="Q182" s="80" t="s">
        <v>252</v>
      </c>
      <c r="R182" s="80">
        <f>VLOOKUP(P182,Registration!O:P,2,FALSE)</f>
        <v>19</v>
      </c>
    </row>
    <row r="183" spans="1:18" ht="23.1" customHeight="1">
      <c r="A183" s="80" t="s">
        <v>41</v>
      </c>
      <c r="B183" s="80" t="s">
        <v>26</v>
      </c>
      <c r="C183" s="80" t="s">
        <v>27</v>
      </c>
      <c r="D183" s="80" t="s">
        <v>28</v>
      </c>
      <c r="E183" s="80" t="s">
        <v>28</v>
      </c>
      <c r="F183" s="80" t="s">
        <v>111</v>
      </c>
      <c r="G183" s="80" t="s">
        <v>167</v>
      </c>
      <c r="H183" s="80" t="s">
        <v>8159</v>
      </c>
      <c r="I183" s="80" t="s">
        <v>8160</v>
      </c>
      <c r="J183" s="80" t="s">
        <v>2023</v>
      </c>
      <c r="K183" s="77" t="s">
        <v>2022</v>
      </c>
      <c r="L183" s="82">
        <v>11</v>
      </c>
      <c r="M183" s="82">
        <v>5</v>
      </c>
      <c r="N183" s="82">
        <v>2018</v>
      </c>
      <c r="O183" s="77">
        <f t="shared" si="2"/>
        <v>43231</v>
      </c>
      <c r="P183" s="80" t="s">
        <v>356</v>
      </c>
      <c r="Q183" s="80" t="s">
        <v>252</v>
      </c>
      <c r="R183" s="80">
        <f>VLOOKUP(P183,Registration!O:P,2,FALSE)</f>
        <v>19</v>
      </c>
    </row>
    <row r="184" spans="1:18" ht="23.1" customHeight="1">
      <c r="A184" s="80" t="s">
        <v>41</v>
      </c>
      <c r="B184" s="80" t="s">
        <v>26</v>
      </c>
      <c r="C184" s="80" t="s">
        <v>27</v>
      </c>
      <c r="D184" s="80" t="s">
        <v>28</v>
      </c>
      <c r="E184" s="80" t="s">
        <v>28</v>
      </c>
      <c r="F184" s="80" t="s">
        <v>111</v>
      </c>
      <c r="G184" s="80" t="s">
        <v>167</v>
      </c>
      <c r="H184" s="80" t="s">
        <v>8159</v>
      </c>
      <c r="I184" s="80" t="s">
        <v>8160</v>
      </c>
      <c r="J184" s="80" t="s">
        <v>353</v>
      </c>
      <c r="K184" s="77" t="s">
        <v>2022</v>
      </c>
      <c r="L184" s="82">
        <v>11</v>
      </c>
      <c r="M184" s="82">
        <v>5</v>
      </c>
      <c r="N184" s="82">
        <v>2018</v>
      </c>
      <c r="O184" s="77">
        <f t="shared" si="2"/>
        <v>43231</v>
      </c>
      <c r="P184" s="80" t="s">
        <v>354</v>
      </c>
      <c r="Q184" s="80" t="s">
        <v>252</v>
      </c>
      <c r="R184" s="80">
        <f>VLOOKUP(P184,Registration!O:P,2,FALSE)</f>
        <v>19</v>
      </c>
    </row>
    <row r="185" spans="1:18" ht="23.1" customHeight="1">
      <c r="A185" s="80" t="s">
        <v>41</v>
      </c>
      <c r="B185" s="80" t="s">
        <v>26</v>
      </c>
      <c r="C185" s="80" t="s">
        <v>27</v>
      </c>
      <c r="D185" s="80" t="s">
        <v>28</v>
      </c>
      <c r="E185" s="80" t="s">
        <v>28</v>
      </c>
      <c r="F185" s="80" t="s">
        <v>111</v>
      </c>
      <c r="G185" s="80" t="s">
        <v>167</v>
      </c>
      <c r="H185" s="80" t="s">
        <v>8159</v>
      </c>
      <c r="I185" s="80" t="s">
        <v>8160</v>
      </c>
      <c r="J185" s="100" t="s">
        <v>286</v>
      </c>
      <c r="K185" s="77" t="s">
        <v>2022</v>
      </c>
      <c r="L185" s="82">
        <v>11</v>
      </c>
      <c r="M185" s="82">
        <v>5</v>
      </c>
      <c r="N185" s="82">
        <v>2018</v>
      </c>
      <c r="O185" s="77">
        <f t="shared" si="2"/>
        <v>43231</v>
      </c>
      <c r="P185" s="80" t="s">
        <v>287</v>
      </c>
      <c r="Q185" s="80" t="s">
        <v>252</v>
      </c>
      <c r="R185" s="80">
        <f>VLOOKUP(P185,Registration!O:P,2,FALSE)</f>
        <v>19</v>
      </c>
    </row>
    <row r="186" spans="1:18" ht="23.1" customHeight="1">
      <c r="A186" s="80" t="s">
        <v>41</v>
      </c>
      <c r="B186" s="80" t="s">
        <v>26</v>
      </c>
      <c r="C186" s="80" t="s">
        <v>27</v>
      </c>
      <c r="D186" s="80" t="s">
        <v>28</v>
      </c>
      <c r="E186" s="80" t="s">
        <v>28</v>
      </c>
      <c r="F186" s="80" t="s">
        <v>111</v>
      </c>
      <c r="G186" s="80" t="s">
        <v>167</v>
      </c>
      <c r="H186" s="80" t="s">
        <v>8159</v>
      </c>
      <c r="I186" s="80" t="s">
        <v>8160</v>
      </c>
      <c r="J186" s="100" t="s">
        <v>379</v>
      </c>
      <c r="K186" s="77" t="s">
        <v>2022</v>
      </c>
      <c r="L186" s="82">
        <v>11</v>
      </c>
      <c r="M186" s="82">
        <v>5</v>
      </c>
      <c r="N186" s="82">
        <v>2018</v>
      </c>
      <c r="O186" s="77">
        <f t="shared" si="2"/>
        <v>43231</v>
      </c>
      <c r="P186" s="80" t="s">
        <v>380</v>
      </c>
      <c r="Q186" s="80" t="s">
        <v>252</v>
      </c>
      <c r="R186" s="80">
        <f>VLOOKUP(P186,Registration!O:P,2,FALSE)</f>
        <v>19</v>
      </c>
    </row>
    <row r="187" spans="1:18" ht="23.1" customHeight="1">
      <c r="A187" s="80" t="s">
        <v>41</v>
      </c>
      <c r="B187" s="80" t="s">
        <v>26</v>
      </c>
      <c r="C187" s="80" t="s">
        <v>27</v>
      </c>
      <c r="D187" s="80" t="s">
        <v>28</v>
      </c>
      <c r="E187" s="80" t="s">
        <v>28</v>
      </c>
      <c r="F187" s="80" t="s">
        <v>111</v>
      </c>
      <c r="G187" s="80" t="s">
        <v>167</v>
      </c>
      <c r="H187" s="80" t="s">
        <v>8159</v>
      </c>
      <c r="I187" s="80" t="s">
        <v>8160</v>
      </c>
      <c r="J187" s="100" t="s">
        <v>381</v>
      </c>
      <c r="K187" s="77" t="s">
        <v>2022</v>
      </c>
      <c r="L187" s="82">
        <v>11</v>
      </c>
      <c r="M187" s="82">
        <v>5</v>
      </c>
      <c r="N187" s="82">
        <v>2018</v>
      </c>
      <c r="O187" s="77">
        <f t="shared" si="2"/>
        <v>43231</v>
      </c>
      <c r="P187" s="80" t="s">
        <v>382</v>
      </c>
      <c r="Q187" s="80" t="s">
        <v>252</v>
      </c>
      <c r="R187" s="80">
        <f>VLOOKUP(P187,Registration!O:P,2,FALSE)</f>
        <v>19</v>
      </c>
    </row>
    <row r="188" spans="1:18" ht="23.1" customHeight="1">
      <c r="A188" s="80" t="s">
        <v>41</v>
      </c>
      <c r="B188" s="80" t="s">
        <v>26</v>
      </c>
      <c r="C188" s="80" t="s">
        <v>27</v>
      </c>
      <c r="D188" s="80" t="s">
        <v>28</v>
      </c>
      <c r="E188" s="80" t="s">
        <v>28</v>
      </c>
      <c r="F188" s="80" t="s">
        <v>29</v>
      </c>
      <c r="G188" s="80" t="s">
        <v>1887</v>
      </c>
      <c r="H188" s="80" t="s">
        <v>8165</v>
      </c>
      <c r="I188" s="80" t="s">
        <v>8162</v>
      </c>
      <c r="J188" s="80" t="s">
        <v>2024</v>
      </c>
      <c r="K188" s="77" t="s">
        <v>2025</v>
      </c>
      <c r="L188" s="80">
        <v>12</v>
      </c>
      <c r="M188" s="80">
        <v>5</v>
      </c>
      <c r="N188" s="80">
        <v>2018</v>
      </c>
      <c r="O188" s="77">
        <f t="shared" si="2"/>
        <v>43232</v>
      </c>
      <c r="P188" s="80" t="s">
        <v>2026</v>
      </c>
      <c r="Q188" s="80" t="s">
        <v>1899</v>
      </c>
      <c r="R188" s="80">
        <f>VLOOKUP(P188,Registration!O:P,2,FALSE)</f>
        <v>18</v>
      </c>
    </row>
    <row r="189" spans="1:18" ht="23.1" customHeight="1">
      <c r="A189" s="80" t="s">
        <v>41</v>
      </c>
      <c r="B189" s="80" t="s">
        <v>26</v>
      </c>
      <c r="C189" s="80" t="s">
        <v>27</v>
      </c>
      <c r="D189" s="80" t="s">
        <v>28</v>
      </c>
      <c r="E189" s="80" t="s">
        <v>28</v>
      </c>
      <c r="F189" s="80" t="s">
        <v>29</v>
      </c>
      <c r="G189" s="80" t="s">
        <v>1887</v>
      </c>
      <c r="H189" s="80" t="s">
        <v>8165</v>
      </c>
      <c r="I189" s="80" t="s">
        <v>8162</v>
      </c>
      <c r="J189" s="80" t="s">
        <v>2027</v>
      </c>
      <c r="K189" s="77" t="s">
        <v>2025</v>
      </c>
      <c r="L189" s="80">
        <v>12</v>
      </c>
      <c r="M189" s="80">
        <v>5</v>
      </c>
      <c r="N189" s="80">
        <v>2018</v>
      </c>
      <c r="O189" s="77">
        <f t="shared" si="2"/>
        <v>43232</v>
      </c>
      <c r="P189" s="80" t="s">
        <v>2028</v>
      </c>
      <c r="Q189" s="80" t="s">
        <v>1899</v>
      </c>
      <c r="R189" s="80">
        <f>VLOOKUP(P189,Registration!O:P,2,FALSE)</f>
        <v>15</v>
      </c>
    </row>
    <row r="190" spans="1:18" ht="23.1" customHeight="1">
      <c r="A190" s="80" t="s">
        <v>41</v>
      </c>
      <c r="B190" s="80" t="s">
        <v>26</v>
      </c>
      <c r="C190" s="80" t="s">
        <v>27</v>
      </c>
      <c r="D190" s="80" t="s">
        <v>28</v>
      </c>
      <c r="E190" s="80" t="s">
        <v>28</v>
      </c>
      <c r="F190" s="80" t="s">
        <v>29</v>
      </c>
      <c r="G190" s="80" t="s">
        <v>1887</v>
      </c>
      <c r="H190" s="80" t="s">
        <v>8165</v>
      </c>
      <c r="I190" s="80" t="s">
        <v>8162</v>
      </c>
      <c r="J190" s="80" t="s">
        <v>565</v>
      </c>
      <c r="K190" s="77" t="s">
        <v>2025</v>
      </c>
      <c r="L190" s="80">
        <v>12</v>
      </c>
      <c r="M190" s="80">
        <v>5</v>
      </c>
      <c r="N190" s="80">
        <v>2018</v>
      </c>
      <c r="O190" s="77">
        <f t="shared" si="2"/>
        <v>43232</v>
      </c>
      <c r="P190" s="80" t="s">
        <v>2029</v>
      </c>
      <c r="Q190" s="80" t="s">
        <v>1899</v>
      </c>
      <c r="R190" s="80">
        <f>VLOOKUP(P190,Registration!O:P,2,FALSE)</f>
        <v>15</v>
      </c>
    </row>
    <row r="191" spans="1:18" ht="23.1" customHeight="1">
      <c r="A191" s="80" t="s">
        <v>41</v>
      </c>
      <c r="B191" s="80" t="s">
        <v>26</v>
      </c>
      <c r="C191" s="80" t="s">
        <v>27</v>
      </c>
      <c r="D191" s="80" t="s">
        <v>28</v>
      </c>
      <c r="E191" s="80" t="s">
        <v>28</v>
      </c>
      <c r="F191" s="80" t="s">
        <v>29</v>
      </c>
      <c r="G191" s="80" t="s">
        <v>1887</v>
      </c>
      <c r="H191" s="80" t="s">
        <v>8165</v>
      </c>
      <c r="I191" s="80" t="s">
        <v>8162</v>
      </c>
      <c r="J191" s="80" t="s">
        <v>2006</v>
      </c>
      <c r="K191" s="77" t="s">
        <v>2025</v>
      </c>
      <c r="L191" s="80">
        <v>12</v>
      </c>
      <c r="M191" s="80">
        <v>5</v>
      </c>
      <c r="N191" s="80">
        <v>2018</v>
      </c>
      <c r="O191" s="77">
        <f t="shared" si="2"/>
        <v>43232</v>
      </c>
      <c r="P191" s="80" t="s">
        <v>2007</v>
      </c>
      <c r="Q191" s="80" t="s">
        <v>1899</v>
      </c>
      <c r="R191" s="80">
        <f>VLOOKUP(P191,Registration!O:P,2,FALSE)</f>
        <v>15</v>
      </c>
    </row>
    <row r="192" spans="1:18" ht="23.1" customHeight="1">
      <c r="A192" s="80" t="s">
        <v>41</v>
      </c>
      <c r="B192" s="80" t="s">
        <v>26</v>
      </c>
      <c r="C192" s="80" t="s">
        <v>27</v>
      </c>
      <c r="D192" s="80" t="s">
        <v>28</v>
      </c>
      <c r="E192" s="80" t="s">
        <v>28</v>
      </c>
      <c r="F192" s="80" t="s">
        <v>29</v>
      </c>
      <c r="G192" s="80" t="s">
        <v>1887</v>
      </c>
      <c r="H192" s="80" t="s">
        <v>8165</v>
      </c>
      <c r="I192" s="80" t="s">
        <v>8162</v>
      </c>
      <c r="J192" s="80" t="s">
        <v>2004</v>
      </c>
      <c r="K192" s="77" t="s">
        <v>2025</v>
      </c>
      <c r="L192" s="80">
        <v>12</v>
      </c>
      <c r="M192" s="80">
        <v>5</v>
      </c>
      <c r="N192" s="80">
        <v>2018</v>
      </c>
      <c r="O192" s="77">
        <f t="shared" si="2"/>
        <v>43232</v>
      </c>
      <c r="P192" s="80" t="s">
        <v>2005</v>
      </c>
      <c r="Q192" s="80" t="s">
        <v>1899</v>
      </c>
      <c r="R192" s="80">
        <f>VLOOKUP(P192,Registration!O:P,2,FALSE)</f>
        <v>15</v>
      </c>
    </row>
    <row r="193" spans="1:18" ht="23.1" customHeight="1">
      <c r="A193" s="80" t="s">
        <v>41</v>
      </c>
      <c r="B193" s="80" t="s">
        <v>26</v>
      </c>
      <c r="C193" s="80" t="s">
        <v>27</v>
      </c>
      <c r="D193" s="80" t="s">
        <v>28</v>
      </c>
      <c r="E193" s="80" t="s">
        <v>28</v>
      </c>
      <c r="F193" s="80" t="s">
        <v>29</v>
      </c>
      <c r="G193" s="80" t="s">
        <v>1887</v>
      </c>
      <c r="H193" s="80" t="s">
        <v>8165</v>
      </c>
      <c r="I193" s="80" t="s">
        <v>8162</v>
      </c>
      <c r="J193" s="80" t="s">
        <v>2000</v>
      </c>
      <c r="K193" s="77" t="s">
        <v>2025</v>
      </c>
      <c r="L193" s="80">
        <v>12</v>
      </c>
      <c r="M193" s="80">
        <v>5</v>
      </c>
      <c r="N193" s="80">
        <v>2018</v>
      </c>
      <c r="O193" s="77">
        <f t="shared" si="2"/>
        <v>43232</v>
      </c>
      <c r="P193" s="80" t="s">
        <v>2001</v>
      </c>
      <c r="Q193" s="80" t="s">
        <v>1899</v>
      </c>
      <c r="R193" s="80">
        <f>VLOOKUP(P193,Registration!O:P,2,FALSE)</f>
        <v>16</v>
      </c>
    </row>
    <row r="194" spans="1:18" ht="23.1" customHeight="1">
      <c r="A194" s="80" t="s">
        <v>41</v>
      </c>
      <c r="B194" s="80" t="s">
        <v>26</v>
      </c>
      <c r="C194" s="80" t="s">
        <v>27</v>
      </c>
      <c r="D194" s="80" t="s">
        <v>28</v>
      </c>
      <c r="E194" s="80" t="s">
        <v>28</v>
      </c>
      <c r="F194" s="80" t="s">
        <v>29</v>
      </c>
      <c r="G194" s="80" t="s">
        <v>1887</v>
      </c>
      <c r="H194" s="80" t="s">
        <v>8165</v>
      </c>
      <c r="I194" s="80" t="s">
        <v>8162</v>
      </c>
      <c r="J194" s="80" t="s">
        <v>1978</v>
      </c>
      <c r="K194" s="77" t="s">
        <v>2025</v>
      </c>
      <c r="L194" s="80">
        <v>12</v>
      </c>
      <c r="M194" s="80">
        <v>5</v>
      </c>
      <c r="N194" s="80">
        <v>2018</v>
      </c>
      <c r="O194" s="77">
        <f t="shared" si="2"/>
        <v>43232</v>
      </c>
      <c r="P194" s="80" t="s">
        <v>1979</v>
      </c>
      <c r="Q194" s="80" t="s">
        <v>1899</v>
      </c>
      <c r="R194" s="80">
        <f>VLOOKUP(P194,Registration!O:P,2,FALSE)</f>
        <v>16</v>
      </c>
    </row>
    <row r="195" spans="1:18" ht="23.1" customHeight="1">
      <c r="A195" s="80" t="s">
        <v>41</v>
      </c>
      <c r="B195" s="80" t="s">
        <v>26</v>
      </c>
      <c r="C195" s="80" t="s">
        <v>27</v>
      </c>
      <c r="D195" s="80" t="s">
        <v>28</v>
      </c>
      <c r="E195" s="80" t="s">
        <v>28</v>
      </c>
      <c r="F195" s="80" t="s">
        <v>29</v>
      </c>
      <c r="G195" s="80" t="s">
        <v>1887</v>
      </c>
      <c r="H195" s="80" t="s">
        <v>8165</v>
      </c>
      <c r="I195" s="80" t="s">
        <v>8162</v>
      </c>
      <c r="J195" s="80" t="s">
        <v>2030</v>
      </c>
      <c r="K195" s="77" t="s">
        <v>2025</v>
      </c>
      <c r="L195" s="80">
        <v>12</v>
      </c>
      <c r="M195" s="80">
        <v>5</v>
      </c>
      <c r="N195" s="80">
        <v>2018</v>
      </c>
      <c r="O195" s="77">
        <f t="shared" ref="O195:O258" si="3">DATE(N195,M195,L195)</f>
        <v>43232</v>
      </c>
      <c r="P195" s="80" t="s">
        <v>2031</v>
      </c>
      <c r="Q195" s="80" t="s">
        <v>1899</v>
      </c>
      <c r="R195" s="80">
        <f>VLOOKUP(P195,Registration!O:P,2,FALSE)</f>
        <v>15</v>
      </c>
    </row>
    <row r="196" spans="1:18" ht="23.1" customHeight="1">
      <c r="A196" s="80" t="s">
        <v>41</v>
      </c>
      <c r="B196" s="80" t="s">
        <v>26</v>
      </c>
      <c r="C196" s="80" t="s">
        <v>27</v>
      </c>
      <c r="D196" s="80" t="s">
        <v>28</v>
      </c>
      <c r="E196" s="80" t="s">
        <v>28</v>
      </c>
      <c r="F196" s="80" t="s">
        <v>29</v>
      </c>
      <c r="G196" s="80" t="s">
        <v>1887</v>
      </c>
      <c r="H196" s="80" t="s">
        <v>8165</v>
      </c>
      <c r="I196" s="80" t="s">
        <v>8162</v>
      </c>
      <c r="J196" s="80" t="s">
        <v>2032</v>
      </c>
      <c r="K196" s="77" t="s">
        <v>2025</v>
      </c>
      <c r="L196" s="80">
        <v>12</v>
      </c>
      <c r="M196" s="80">
        <v>5</v>
      </c>
      <c r="N196" s="80">
        <v>2018</v>
      </c>
      <c r="O196" s="77">
        <f t="shared" si="3"/>
        <v>43232</v>
      </c>
      <c r="P196" s="80" t="s">
        <v>2033</v>
      </c>
      <c r="Q196" s="80" t="s">
        <v>1899</v>
      </c>
      <c r="R196" s="80">
        <f>VLOOKUP(P196,Registration!O:P,2,FALSE)</f>
        <v>16</v>
      </c>
    </row>
    <row r="197" spans="1:18" ht="23.1" customHeight="1">
      <c r="A197" s="80" t="s">
        <v>41</v>
      </c>
      <c r="B197" s="80" t="s">
        <v>26</v>
      </c>
      <c r="C197" s="80" t="s">
        <v>27</v>
      </c>
      <c r="D197" s="80" t="s">
        <v>28</v>
      </c>
      <c r="E197" s="80" t="s">
        <v>28</v>
      </c>
      <c r="F197" s="80" t="s">
        <v>29</v>
      </c>
      <c r="G197" s="80" t="s">
        <v>1887</v>
      </c>
      <c r="H197" s="80" t="s">
        <v>8165</v>
      </c>
      <c r="I197" s="80" t="s">
        <v>8162</v>
      </c>
      <c r="J197" s="80" t="s">
        <v>2034</v>
      </c>
      <c r="K197" s="77" t="s">
        <v>2025</v>
      </c>
      <c r="L197" s="80">
        <v>12</v>
      </c>
      <c r="M197" s="80">
        <v>5</v>
      </c>
      <c r="N197" s="80">
        <v>2018</v>
      </c>
      <c r="O197" s="77">
        <f t="shared" si="3"/>
        <v>43232</v>
      </c>
      <c r="P197" s="80" t="s">
        <v>2035</v>
      </c>
      <c r="Q197" s="80" t="s">
        <v>1899</v>
      </c>
      <c r="R197" s="80">
        <f>VLOOKUP(P197,Registration!O:P,2,FALSE)</f>
        <v>19</v>
      </c>
    </row>
    <row r="198" spans="1:18" ht="23.1" customHeight="1">
      <c r="A198" s="80" t="s">
        <v>41</v>
      </c>
      <c r="B198" s="80" t="s">
        <v>26</v>
      </c>
      <c r="C198" s="80" t="s">
        <v>27</v>
      </c>
      <c r="D198" s="80" t="s">
        <v>28</v>
      </c>
      <c r="E198" s="80" t="s">
        <v>28</v>
      </c>
      <c r="F198" s="80" t="s">
        <v>29</v>
      </c>
      <c r="G198" s="80" t="s">
        <v>1887</v>
      </c>
      <c r="H198" s="80" t="s">
        <v>8165</v>
      </c>
      <c r="I198" s="80" t="s">
        <v>8162</v>
      </c>
      <c r="J198" s="80" t="s">
        <v>1966</v>
      </c>
      <c r="K198" s="77" t="s">
        <v>2025</v>
      </c>
      <c r="L198" s="80">
        <v>12</v>
      </c>
      <c r="M198" s="80">
        <v>5</v>
      </c>
      <c r="N198" s="80">
        <v>2018</v>
      </c>
      <c r="O198" s="77">
        <f t="shared" si="3"/>
        <v>43232</v>
      </c>
      <c r="P198" s="80" t="s">
        <v>1967</v>
      </c>
      <c r="Q198" s="80" t="s">
        <v>1899</v>
      </c>
      <c r="R198" s="80">
        <f>VLOOKUP(P198,Registration!O:P,2,FALSE)</f>
        <v>15</v>
      </c>
    </row>
    <row r="199" spans="1:18" ht="23.1" customHeight="1">
      <c r="A199" s="80" t="s">
        <v>41</v>
      </c>
      <c r="B199" s="80" t="s">
        <v>26</v>
      </c>
      <c r="C199" s="80" t="s">
        <v>27</v>
      </c>
      <c r="D199" s="80" t="s">
        <v>28</v>
      </c>
      <c r="E199" s="80" t="s">
        <v>28</v>
      </c>
      <c r="F199" s="80" t="s">
        <v>29</v>
      </c>
      <c r="G199" s="80" t="s">
        <v>1887</v>
      </c>
      <c r="H199" s="80" t="s">
        <v>8165</v>
      </c>
      <c r="I199" s="80" t="s">
        <v>8162</v>
      </c>
      <c r="J199" s="80" t="s">
        <v>2012</v>
      </c>
      <c r="K199" s="77" t="s">
        <v>2025</v>
      </c>
      <c r="L199" s="80">
        <v>12</v>
      </c>
      <c r="M199" s="80">
        <v>5</v>
      </c>
      <c r="N199" s="80">
        <v>2018</v>
      </c>
      <c r="O199" s="77">
        <f t="shared" si="3"/>
        <v>43232</v>
      </c>
      <c r="P199" s="80" t="s">
        <v>2013</v>
      </c>
      <c r="Q199" s="80" t="s">
        <v>1899</v>
      </c>
      <c r="R199" s="80">
        <f>VLOOKUP(P199,Registration!O:P,2,FALSE)</f>
        <v>18</v>
      </c>
    </row>
    <row r="200" spans="1:18" ht="23.1" customHeight="1">
      <c r="A200" s="80" t="s">
        <v>41</v>
      </c>
      <c r="B200" s="80" t="s">
        <v>26</v>
      </c>
      <c r="C200" s="80" t="s">
        <v>27</v>
      </c>
      <c r="D200" s="80" t="s">
        <v>28</v>
      </c>
      <c r="E200" s="80" t="s">
        <v>28</v>
      </c>
      <c r="F200" s="80" t="s">
        <v>29</v>
      </c>
      <c r="G200" s="80" t="s">
        <v>1887</v>
      </c>
      <c r="H200" s="80" t="s">
        <v>8165</v>
      </c>
      <c r="I200" s="80" t="s">
        <v>8162</v>
      </c>
      <c r="J200" s="80" t="s">
        <v>1958</v>
      </c>
      <c r="K200" s="77" t="s">
        <v>2025</v>
      </c>
      <c r="L200" s="80">
        <v>12</v>
      </c>
      <c r="M200" s="80">
        <v>5</v>
      </c>
      <c r="N200" s="80">
        <v>2018</v>
      </c>
      <c r="O200" s="77">
        <f t="shared" si="3"/>
        <v>43232</v>
      </c>
      <c r="P200" s="80" t="s">
        <v>1959</v>
      </c>
      <c r="Q200" s="80" t="s">
        <v>1899</v>
      </c>
      <c r="R200" s="80">
        <f>VLOOKUP(P200,Registration!O:P,2,FALSE)</f>
        <v>15</v>
      </c>
    </row>
    <row r="201" spans="1:18" ht="23.1" customHeight="1">
      <c r="A201" s="80" t="s">
        <v>42</v>
      </c>
      <c r="B201" s="80" t="s">
        <v>26</v>
      </c>
      <c r="C201" s="80" t="s">
        <v>27</v>
      </c>
      <c r="D201" s="80" t="s">
        <v>28</v>
      </c>
      <c r="E201" s="80" t="s">
        <v>28</v>
      </c>
      <c r="F201" s="80" t="s">
        <v>29</v>
      </c>
      <c r="G201" s="80" t="s">
        <v>1887</v>
      </c>
      <c r="H201" s="80" t="s">
        <v>8165</v>
      </c>
      <c r="I201" s="80" t="s">
        <v>8163</v>
      </c>
      <c r="J201" s="80" t="s">
        <v>2036</v>
      </c>
      <c r="K201" s="77" t="s">
        <v>2037</v>
      </c>
      <c r="L201" s="80">
        <v>14</v>
      </c>
      <c r="M201" s="80">
        <v>5</v>
      </c>
      <c r="N201" s="80">
        <v>2018</v>
      </c>
      <c r="O201" s="77">
        <f t="shared" si="3"/>
        <v>43234</v>
      </c>
      <c r="P201" s="80" t="s">
        <v>2038</v>
      </c>
      <c r="Q201" s="80" t="s">
        <v>175</v>
      </c>
      <c r="R201" s="80">
        <f>VLOOKUP(P201,Registration!O:P,2,FALSE)</f>
        <v>19</v>
      </c>
    </row>
    <row r="202" spans="1:18" ht="23.1" customHeight="1">
      <c r="A202" s="80" t="s">
        <v>42</v>
      </c>
      <c r="B202" s="80" t="s">
        <v>26</v>
      </c>
      <c r="C202" s="80" t="s">
        <v>27</v>
      </c>
      <c r="D202" s="80" t="s">
        <v>28</v>
      </c>
      <c r="E202" s="80" t="s">
        <v>28</v>
      </c>
      <c r="F202" s="80" t="s">
        <v>29</v>
      </c>
      <c r="G202" s="80" t="s">
        <v>1887</v>
      </c>
      <c r="H202" s="80" t="s">
        <v>8165</v>
      </c>
      <c r="I202" s="80" t="s">
        <v>8163</v>
      </c>
      <c r="J202" s="80" t="s">
        <v>2039</v>
      </c>
      <c r="K202" s="77" t="s">
        <v>43</v>
      </c>
      <c r="L202" s="80">
        <v>15</v>
      </c>
      <c r="M202" s="80">
        <v>5</v>
      </c>
      <c r="N202" s="80">
        <v>2018</v>
      </c>
      <c r="O202" s="77">
        <f t="shared" si="3"/>
        <v>43235</v>
      </c>
      <c r="P202" s="80" t="s">
        <v>2040</v>
      </c>
      <c r="Q202" s="80" t="s">
        <v>175</v>
      </c>
      <c r="R202" s="80">
        <f>VLOOKUP(P202,Registration!O:P,2,FALSE)</f>
        <v>17</v>
      </c>
    </row>
    <row r="203" spans="1:18" ht="23.1" customHeight="1">
      <c r="A203" s="80" t="s">
        <v>42</v>
      </c>
      <c r="B203" s="80" t="s">
        <v>26</v>
      </c>
      <c r="C203" s="80" t="s">
        <v>27</v>
      </c>
      <c r="D203" s="80" t="s">
        <v>28</v>
      </c>
      <c r="E203" s="80" t="s">
        <v>28</v>
      </c>
      <c r="F203" s="80" t="s">
        <v>29</v>
      </c>
      <c r="G203" s="80" t="s">
        <v>1887</v>
      </c>
      <c r="H203" s="80" t="s">
        <v>8165</v>
      </c>
      <c r="I203" s="80" t="s">
        <v>8163</v>
      </c>
      <c r="J203" s="80" t="s">
        <v>2041</v>
      </c>
      <c r="K203" s="77" t="s">
        <v>2042</v>
      </c>
      <c r="L203" s="80">
        <v>16</v>
      </c>
      <c r="M203" s="80">
        <v>5</v>
      </c>
      <c r="N203" s="80">
        <v>2018</v>
      </c>
      <c r="O203" s="77">
        <f t="shared" si="3"/>
        <v>43236</v>
      </c>
      <c r="P203" s="80" t="s">
        <v>2043</v>
      </c>
      <c r="Q203" s="80" t="s">
        <v>175</v>
      </c>
      <c r="R203" s="80">
        <f>VLOOKUP(P203,Registration!O:P,2,FALSE)</f>
        <v>17</v>
      </c>
    </row>
    <row r="204" spans="1:18" ht="23.1" customHeight="1">
      <c r="A204" s="80" t="s">
        <v>42</v>
      </c>
      <c r="B204" s="80" t="s">
        <v>26</v>
      </c>
      <c r="C204" s="80" t="s">
        <v>27</v>
      </c>
      <c r="D204" s="80" t="s">
        <v>28</v>
      </c>
      <c r="E204" s="80" t="s">
        <v>28</v>
      </c>
      <c r="F204" s="80" t="s">
        <v>29</v>
      </c>
      <c r="G204" s="80" t="s">
        <v>1887</v>
      </c>
      <c r="H204" s="80" t="s">
        <v>8165</v>
      </c>
      <c r="I204" s="80" t="s">
        <v>8163</v>
      </c>
      <c r="J204" s="80" t="s">
        <v>2044</v>
      </c>
      <c r="K204" s="77" t="s">
        <v>2042</v>
      </c>
      <c r="L204" s="80">
        <v>16</v>
      </c>
      <c r="M204" s="80">
        <v>5</v>
      </c>
      <c r="N204" s="80">
        <v>2018</v>
      </c>
      <c r="O204" s="77">
        <f t="shared" si="3"/>
        <v>43236</v>
      </c>
      <c r="P204" s="80" t="s">
        <v>2045</v>
      </c>
      <c r="Q204" s="80" t="s">
        <v>175</v>
      </c>
      <c r="R204" s="80">
        <f>VLOOKUP(P204,Registration!O:P,2,FALSE)</f>
        <v>19</v>
      </c>
    </row>
    <row r="205" spans="1:18" ht="23.1" customHeight="1">
      <c r="A205" s="80" t="s">
        <v>42</v>
      </c>
      <c r="B205" s="80" t="s">
        <v>26</v>
      </c>
      <c r="C205" s="80" t="s">
        <v>27</v>
      </c>
      <c r="D205" s="80" t="s">
        <v>28</v>
      </c>
      <c r="E205" s="80" t="s">
        <v>28</v>
      </c>
      <c r="F205" s="80" t="s">
        <v>29</v>
      </c>
      <c r="G205" s="80" t="s">
        <v>1887</v>
      </c>
      <c r="H205" s="80" t="s">
        <v>8165</v>
      </c>
      <c r="I205" s="80" t="s">
        <v>8163</v>
      </c>
      <c r="J205" s="80" t="s">
        <v>2046</v>
      </c>
      <c r="K205" s="77" t="s">
        <v>2042</v>
      </c>
      <c r="L205" s="80">
        <v>16</v>
      </c>
      <c r="M205" s="80">
        <v>5</v>
      </c>
      <c r="N205" s="80">
        <v>2018</v>
      </c>
      <c r="O205" s="77">
        <f t="shared" si="3"/>
        <v>43236</v>
      </c>
      <c r="P205" s="80" t="s">
        <v>2047</v>
      </c>
      <c r="Q205" s="80" t="s">
        <v>175</v>
      </c>
      <c r="R205" s="80">
        <f>VLOOKUP(P205,Registration!O:P,2,FALSE)</f>
        <v>18</v>
      </c>
    </row>
    <row r="206" spans="1:18" ht="23.1" customHeight="1">
      <c r="A206" s="80" t="s">
        <v>42</v>
      </c>
      <c r="B206" s="80" t="s">
        <v>26</v>
      </c>
      <c r="C206" s="80" t="s">
        <v>27</v>
      </c>
      <c r="D206" s="80" t="s">
        <v>28</v>
      </c>
      <c r="E206" s="80" t="s">
        <v>28</v>
      </c>
      <c r="F206" s="80" t="s">
        <v>29</v>
      </c>
      <c r="G206" s="80" t="s">
        <v>1887</v>
      </c>
      <c r="H206" s="80" t="s">
        <v>8165</v>
      </c>
      <c r="I206" s="80" t="s">
        <v>8163</v>
      </c>
      <c r="J206" s="80" t="s">
        <v>2048</v>
      </c>
      <c r="K206" s="77" t="s">
        <v>2042</v>
      </c>
      <c r="L206" s="80">
        <v>16</v>
      </c>
      <c r="M206" s="80">
        <v>5</v>
      </c>
      <c r="N206" s="80">
        <v>2018</v>
      </c>
      <c r="O206" s="77">
        <f t="shared" si="3"/>
        <v>43236</v>
      </c>
      <c r="P206" s="80" t="s">
        <v>2049</v>
      </c>
      <c r="Q206" s="80" t="s">
        <v>175</v>
      </c>
      <c r="R206" s="80">
        <f>VLOOKUP(P206,Registration!O:P,2,FALSE)</f>
        <v>17</v>
      </c>
    </row>
    <row r="207" spans="1:18" ht="23.1" customHeight="1">
      <c r="A207" s="80" t="s">
        <v>42</v>
      </c>
      <c r="B207" s="80" t="s">
        <v>26</v>
      </c>
      <c r="C207" s="80" t="s">
        <v>27</v>
      </c>
      <c r="D207" s="80" t="s">
        <v>28</v>
      </c>
      <c r="E207" s="80" t="s">
        <v>28</v>
      </c>
      <c r="F207" s="80" t="s">
        <v>29</v>
      </c>
      <c r="G207" s="80" t="s">
        <v>1887</v>
      </c>
      <c r="H207" s="80" t="s">
        <v>8165</v>
      </c>
      <c r="I207" s="80" t="s">
        <v>8163</v>
      </c>
      <c r="J207" s="80" t="s">
        <v>2050</v>
      </c>
      <c r="K207" s="77" t="s">
        <v>2051</v>
      </c>
      <c r="L207" s="80">
        <v>17</v>
      </c>
      <c r="M207" s="80">
        <v>5</v>
      </c>
      <c r="N207" s="80">
        <v>2018</v>
      </c>
      <c r="O207" s="77">
        <f t="shared" si="3"/>
        <v>43237</v>
      </c>
      <c r="P207" s="80" t="s">
        <v>2052</v>
      </c>
      <c r="Q207" s="80" t="s">
        <v>175</v>
      </c>
      <c r="R207" s="80">
        <f>VLOOKUP(P207,Registration!O:P,2,FALSE)</f>
        <v>19</v>
      </c>
    </row>
    <row r="208" spans="1:18" ht="23.1" customHeight="1">
      <c r="A208" s="80" t="s">
        <v>42</v>
      </c>
      <c r="B208" s="80" t="s">
        <v>26</v>
      </c>
      <c r="C208" s="80" t="s">
        <v>27</v>
      </c>
      <c r="D208" s="80" t="s">
        <v>28</v>
      </c>
      <c r="E208" s="80" t="s">
        <v>28</v>
      </c>
      <c r="F208" s="80" t="s">
        <v>29</v>
      </c>
      <c r="G208" s="80" t="s">
        <v>1887</v>
      </c>
      <c r="H208" s="80" t="s">
        <v>8165</v>
      </c>
      <c r="I208" s="80" t="s">
        <v>8163</v>
      </c>
      <c r="J208" s="80" t="s">
        <v>2053</v>
      </c>
      <c r="K208" s="77" t="s">
        <v>2051</v>
      </c>
      <c r="L208" s="80">
        <v>17</v>
      </c>
      <c r="M208" s="80">
        <v>5</v>
      </c>
      <c r="N208" s="80">
        <v>2018</v>
      </c>
      <c r="O208" s="77">
        <f t="shared" si="3"/>
        <v>43237</v>
      </c>
      <c r="P208" s="80" t="s">
        <v>2054</v>
      </c>
      <c r="Q208" s="80" t="s">
        <v>175</v>
      </c>
      <c r="R208" s="80">
        <f>VLOOKUP(P208,Registration!O:P,2,FALSE)</f>
        <v>16</v>
      </c>
    </row>
    <row r="209" spans="1:18" ht="23.1" customHeight="1">
      <c r="A209" s="80" t="s">
        <v>42</v>
      </c>
      <c r="B209" s="80" t="s">
        <v>26</v>
      </c>
      <c r="C209" s="80" t="s">
        <v>27</v>
      </c>
      <c r="D209" s="80" t="s">
        <v>28</v>
      </c>
      <c r="E209" s="80" t="s">
        <v>28</v>
      </c>
      <c r="F209" s="80" t="s">
        <v>29</v>
      </c>
      <c r="G209" s="80" t="s">
        <v>1887</v>
      </c>
      <c r="H209" s="80" t="s">
        <v>8165</v>
      </c>
      <c r="I209" s="80" t="s">
        <v>8163</v>
      </c>
      <c r="J209" s="80" t="s">
        <v>2055</v>
      </c>
      <c r="K209" s="77" t="s">
        <v>2056</v>
      </c>
      <c r="L209" s="80">
        <v>18</v>
      </c>
      <c r="M209" s="80">
        <v>5</v>
      </c>
      <c r="N209" s="80">
        <v>2018</v>
      </c>
      <c r="O209" s="77">
        <f t="shared" si="3"/>
        <v>43238</v>
      </c>
      <c r="P209" s="80" t="s">
        <v>2057</v>
      </c>
      <c r="Q209" s="80" t="s">
        <v>175</v>
      </c>
      <c r="R209" s="80">
        <f>VLOOKUP(P209,Registration!O:P,2,FALSE)</f>
        <v>17</v>
      </c>
    </row>
    <row r="210" spans="1:18" ht="23.1" customHeight="1">
      <c r="A210" s="80" t="s">
        <v>42</v>
      </c>
      <c r="B210" s="80" t="s">
        <v>26</v>
      </c>
      <c r="C210" s="80" t="s">
        <v>27</v>
      </c>
      <c r="D210" s="80" t="s">
        <v>28</v>
      </c>
      <c r="E210" s="80" t="s">
        <v>28</v>
      </c>
      <c r="F210" s="80" t="s">
        <v>29</v>
      </c>
      <c r="G210" s="80" t="s">
        <v>1887</v>
      </c>
      <c r="H210" s="80" t="s">
        <v>8165</v>
      </c>
      <c r="I210" s="80" t="s">
        <v>8162</v>
      </c>
      <c r="J210" s="80" t="s">
        <v>2024</v>
      </c>
      <c r="K210" s="77" t="s">
        <v>44</v>
      </c>
      <c r="L210" s="80">
        <v>19</v>
      </c>
      <c r="M210" s="80">
        <v>5</v>
      </c>
      <c r="N210" s="80">
        <v>2018</v>
      </c>
      <c r="O210" s="77">
        <f t="shared" si="3"/>
        <v>43239</v>
      </c>
      <c r="P210" s="80" t="s">
        <v>2026</v>
      </c>
      <c r="Q210" s="80" t="s">
        <v>1899</v>
      </c>
      <c r="R210" s="80">
        <f>VLOOKUP(P210,Registration!O:P,2,FALSE)</f>
        <v>18</v>
      </c>
    </row>
    <row r="211" spans="1:18" ht="23.1" customHeight="1">
      <c r="A211" s="80" t="s">
        <v>42</v>
      </c>
      <c r="B211" s="80" t="s">
        <v>26</v>
      </c>
      <c r="C211" s="80" t="s">
        <v>27</v>
      </c>
      <c r="D211" s="80" t="s">
        <v>28</v>
      </c>
      <c r="E211" s="80" t="s">
        <v>28</v>
      </c>
      <c r="F211" s="80" t="s">
        <v>29</v>
      </c>
      <c r="G211" s="80" t="s">
        <v>1887</v>
      </c>
      <c r="H211" s="80" t="s">
        <v>8165</v>
      </c>
      <c r="I211" s="80" t="s">
        <v>8162</v>
      </c>
      <c r="J211" s="80" t="s">
        <v>2058</v>
      </c>
      <c r="K211" s="77" t="s">
        <v>44</v>
      </c>
      <c r="L211" s="80">
        <v>19</v>
      </c>
      <c r="M211" s="80">
        <v>5</v>
      </c>
      <c r="N211" s="80">
        <v>2018</v>
      </c>
      <c r="O211" s="77">
        <f t="shared" si="3"/>
        <v>43239</v>
      </c>
      <c r="P211" s="80" t="s">
        <v>2059</v>
      </c>
      <c r="Q211" s="80" t="s">
        <v>1899</v>
      </c>
      <c r="R211" s="80">
        <f>VLOOKUP(P211,Registration!O:P,2,FALSE)</f>
        <v>15</v>
      </c>
    </row>
    <row r="212" spans="1:18" ht="23.1" customHeight="1">
      <c r="A212" s="80" t="s">
        <v>42</v>
      </c>
      <c r="B212" s="80" t="s">
        <v>26</v>
      </c>
      <c r="C212" s="80" t="s">
        <v>27</v>
      </c>
      <c r="D212" s="80" t="s">
        <v>28</v>
      </c>
      <c r="E212" s="80" t="s">
        <v>28</v>
      </c>
      <c r="F212" s="80" t="s">
        <v>29</v>
      </c>
      <c r="G212" s="80" t="s">
        <v>1887</v>
      </c>
      <c r="H212" s="80" t="s">
        <v>8165</v>
      </c>
      <c r="I212" s="80" t="s">
        <v>8162</v>
      </c>
      <c r="J212" s="80" t="s">
        <v>2060</v>
      </c>
      <c r="K212" s="77" t="s">
        <v>44</v>
      </c>
      <c r="L212" s="80">
        <v>19</v>
      </c>
      <c r="M212" s="80">
        <v>5</v>
      </c>
      <c r="N212" s="80">
        <v>2018</v>
      </c>
      <c r="O212" s="77">
        <f t="shared" si="3"/>
        <v>43239</v>
      </c>
      <c r="P212" s="80" t="s">
        <v>2061</v>
      </c>
      <c r="Q212" s="80" t="s">
        <v>1899</v>
      </c>
      <c r="R212" s="80">
        <f>VLOOKUP(P212,Registration!O:P,2,FALSE)</f>
        <v>15</v>
      </c>
    </row>
    <row r="213" spans="1:18" ht="23.1" customHeight="1">
      <c r="A213" s="80" t="s">
        <v>42</v>
      </c>
      <c r="B213" s="80" t="s">
        <v>26</v>
      </c>
      <c r="C213" s="80" t="s">
        <v>27</v>
      </c>
      <c r="D213" s="80" t="s">
        <v>28</v>
      </c>
      <c r="E213" s="80" t="s">
        <v>28</v>
      </c>
      <c r="F213" s="80" t="s">
        <v>29</v>
      </c>
      <c r="G213" s="80" t="s">
        <v>1887</v>
      </c>
      <c r="H213" s="80" t="s">
        <v>8165</v>
      </c>
      <c r="I213" s="80" t="s">
        <v>8162</v>
      </c>
      <c r="J213" s="80" t="s">
        <v>2062</v>
      </c>
      <c r="K213" s="77" t="s">
        <v>44</v>
      </c>
      <c r="L213" s="80">
        <v>19</v>
      </c>
      <c r="M213" s="80">
        <v>5</v>
      </c>
      <c r="N213" s="80">
        <v>2018</v>
      </c>
      <c r="O213" s="77">
        <f t="shared" si="3"/>
        <v>43239</v>
      </c>
      <c r="P213" s="80" t="s">
        <v>2063</v>
      </c>
      <c r="Q213" s="80" t="s">
        <v>1899</v>
      </c>
      <c r="R213" s="80">
        <f>VLOOKUP(P213,Registration!O:P,2,FALSE)</f>
        <v>15</v>
      </c>
    </row>
    <row r="214" spans="1:18" ht="23.1" customHeight="1">
      <c r="A214" s="80" t="s">
        <v>42</v>
      </c>
      <c r="B214" s="80" t="s">
        <v>26</v>
      </c>
      <c r="C214" s="80" t="s">
        <v>27</v>
      </c>
      <c r="D214" s="80" t="s">
        <v>28</v>
      </c>
      <c r="E214" s="80" t="s">
        <v>28</v>
      </c>
      <c r="F214" s="80" t="s">
        <v>29</v>
      </c>
      <c r="G214" s="80" t="s">
        <v>1887</v>
      </c>
      <c r="H214" s="80" t="s">
        <v>8165</v>
      </c>
      <c r="I214" s="80" t="s">
        <v>8162</v>
      </c>
      <c r="J214" s="80" t="s">
        <v>2027</v>
      </c>
      <c r="K214" s="77" t="s">
        <v>44</v>
      </c>
      <c r="L214" s="80">
        <v>19</v>
      </c>
      <c r="M214" s="80">
        <v>5</v>
      </c>
      <c r="N214" s="80">
        <v>2018</v>
      </c>
      <c r="O214" s="77">
        <f t="shared" si="3"/>
        <v>43239</v>
      </c>
      <c r="P214" s="80" t="s">
        <v>2028</v>
      </c>
      <c r="Q214" s="80" t="s">
        <v>1899</v>
      </c>
      <c r="R214" s="80">
        <f>VLOOKUP(P214,Registration!O:P,2,FALSE)</f>
        <v>15</v>
      </c>
    </row>
    <row r="215" spans="1:18" ht="23.1" customHeight="1">
      <c r="A215" s="80" t="s">
        <v>42</v>
      </c>
      <c r="B215" s="80" t="s">
        <v>26</v>
      </c>
      <c r="C215" s="80" t="s">
        <v>27</v>
      </c>
      <c r="D215" s="80" t="s">
        <v>28</v>
      </c>
      <c r="E215" s="80" t="s">
        <v>28</v>
      </c>
      <c r="F215" s="80" t="s">
        <v>29</v>
      </c>
      <c r="G215" s="80" t="s">
        <v>1887</v>
      </c>
      <c r="H215" s="80" t="s">
        <v>8165</v>
      </c>
      <c r="I215" s="80" t="s">
        <v>8162</v>
      </c>
      <c r="J215" s="80" t="s">
        <v>1902</v>
      </c>
      <c r="K215" s="77" t="s">
        <v>44</v>
      </c>
      <c r="L215" s="80">
        <v>19</v>
      </c>
      <c r="M215" s="80">
        <v>5</v>
      </c>
      <c r="N215" s="80">
        <v>2018</v>
      </c>
      <c r="O215" s="77">
        <f t="shared" si="3"/>
        <v>43239</v>
      </c>
      <c r="P215" s="80" t="s">
        <v>1903</v>
      </c>
      <c r="Q215" s="80" t="s">
        <v>1899</v>
      </c>
      <c r="R215" s="80">
        <f>VLOOKUP(P215,Registration!O:P,2,FALSE)</f>
        <v>16</v>
      </c>
    </row>
    <row r="216" spans="1:18" ht="23.1" customHeight="1">
      <c r="A216" s="80" t="s">
        <v>42</v>
      </c>
      <c r="B216" s="80" t="s">
        <v>26</v>
      </c>
      <c r="C216" s="80" t="s">
        <v>27</v>
      </c>
      <c r="D216" s="80" t="s">
        <v>28</v>
      </c>
      <c r="E216" s="80" t="s">
        <v>28</v>
      </c>
      <c r="F216" s="80" t="s">
        <v>29</v>
      </c>
      <c r="G216" s="80" t="s">
        <v>1887</v>
      </c>
      <c r="H216" s="80" t="s">
        <v>8165</v>
      </c>
      <c r="I216" s="80" t="s">
        <v>8162</v>
      </c>
      <c r="J216" s="80" t="s">
        <v>1904</v>
      </c>
      <c r="K216" s="77" t="s">
        <v>44</v>
      </c>
      <c r="L216" s="80">
        <v>19</v>
      </c>
      <c r="M216" s="80">
        <v>5</v>
      </c>
      <c r="N216" s="80">
        <v>2018</v>
      </c>
      <c r="O216" s="77">
        <f t="shared" si="3"/>
        <v>43239</v>
      </c>
      <c r="P216" s="80" t="s">
        <v>1905</v>
      </c>
      <c r="Q216" s="80" t="s">
        <v>1899</v>
      </c>
      <c r="R216" s="80">
        <f>VLOOKUP(P216,Registration!O:P,2,FALSE)</f>
        <v>15</v>
      </c>
    </row>
    <row r="217" spans="1:18" ht="23.1" customHeight="1">
      <c r="A217" s="80" t="s">
        <v>42</v>
      </c>
      <c r="B217" s="80" t="s">
        <v>26</v>
      </c>
      <c r="C217" s="80" t="s">
        <v>27</v>
      </c>
      <c r="D217" s="80" t="s">
        <v>28</v>
      </c>
      <c r="E217" s="80" t="s">
        <v>28</v>
      </c>
      <c r="F217" s="80" t="s">
        <v>29</v>
      </c>
      <c r="G217" s="80" t="s">
        <v>1887</v>
      </c>
      <c r="H217" s="80" t="s">
        <v>8165</v>
      </c>
      <c r="I217" s="80" t="s">
        <v>8162</v>
      </c>
      <c r="J217" s="80" t="s">
        <v>2055</v>
      </c>
      <c r="K217" s="77" t="s">
        <v>44</v>
      </c>
      <c r="L217" s="80">
        <v>19</v>
      </c>
      <c r="M217" s="80">
        <v>5</v>
      </c>
      <c r="N217" s="80">
        <v>2018</v>
      </c>
      <c r="O217" s="77">
        <f t="shared" si="3"/>
        <v>43239</v>
      </c>
      <c r="P217" s="80" t="s">
        <v>2057</v>
      </c>
      <c r="Q217" s="80" t="s">
        <v>1899</v>
      </c>
      <c r="R217" s="80">
        <f>VLOOKUP(P217,Registration!O:P,2,FALSE)</f>
        <v>17</v>
      </c>
    </row>
    <row r="218" spans="1:18" ht="23.1" customHeight="1">
      <c r="A218" s="80" t="s">
        <v>42</v>
      </c>
      <c r="B218" s="80" t="s">
        <v>26</v>
      </c>
      <c r="C218" s="80" t="s">
        <v>27</v>
      </c>
      <c r="D218" s="80" t="s">
        <v>28</v>
      </c>
      <c r="E218" s="80" t="s">
        <v>28</v>
      </c>
      <c r="F218" s="80" t="s">
        <v>29</v>
      </c>
      <c r="G218" s="80" t="s">
        <v>1887</v>
      </c>
      <c r="H218" s="80" t="s">
        <v>8165</v>
      </c>
      <c r="I218" s="80" t="s">
        <v>8162</v>
      </c>
      <c r="J218" s="80" t="s">
        <v>2064</v>
      </c>
      <c r="K218" s="77" t="s">
        <v>44</v>
      </c>
      <c r="L218" s="80">
        <v>19</v>
      </c>
      <c r="M218" s="80">
        <v>5</v>
      </c>
      <c r="N218" s="80">
        <v>2018</v>
      </c>
      <c r="O218" s="77">
        <f t="shared" si="3"/>
        <v>43239</v>
      </c>
      <c r="P218" s="80" t="s">
        <v>2065</v>
      </c>
      <c r="Q218" s="80" t="s">
        <v>1899</v>
      </c>
      <c r="R218" s="80">
        <f>VLOOKUP(P218,Registration!O:P,2,FALSE)</f>
        <v>15</v>
      </c>
    </row>
    <row r="219" spans="1:18" ht="23.1" customHeight="1">
      <c r="A219" s="80" t="s">
        <v>42</v>
      </c>
      <c r="B219" s="80" t="s">
        <v>26</v>
      </c>
      <c r="C219" s="80" t="s">
        <v>27</v>
      </c>
      <c r="D219" s="80" t="s">
        <v>28</v>
      </c>
      <c r="E219" s="80" t="s">
        <v>28</v>
      </c>
      <c r="F219" s="80" t="s">
        <v>29</v>
      </c>
      <c r="G219" s="80" t="s">
        <v>1887</v>
      </c>
      <c r="H219" s="80" t="s">
        <v>8165</v>
      </c>
      <c r="I219" s="80" t="s">
        <v>8162</v>
      </c>
      <c r="J219" s="80" t="s">
        <v>2066</v>
      </c>
      <c r="K219" s="77" t="s">
        <v>44</v>
      </c>
      <c r="L219" s="80">
        <v>19</v>
      </c>
      <c r="M219" s="80">
        <v>5</v>
      </c>
      <c r="N219" s="80">
        <v>2018</v>
      </c>
      <c r="O219" s="77">
        <f t="shared" si="3"/>
        <v>43239</v>
      </c>
      <c r="P219" s="80" t="s">
        <v>2067</v>
      </c>
      <c r="Q219" s="80" t="s">
        <v>1899</v>
      </c>
      <c r="R219" s="80">
        <f>VLOOKUP(P219,Registration!O:P,2,FALSE)</f>
        <v>15</v>
      </c>
    </row>
    <row r="220" spans="1:18" ht="23.1" customHeight="1">
      <c r="A220" s="80" t="s">
        <v>42</v>
      </c>
      <c r="B220" s="80" t="s">
        <v>26</v>
      </c>
      <c r="C220" s="80" t="s">
        <v>27</v>
      </c>
      <c r="D220" s="80" t="s">
        <v>28</v>
      </c>
      <c r="E220" s="80" t="s">
        <v>28</v>
      </c>
      <c r="F220" s="80" t="s">
        <v>29</v>
      </c>
      <c r="G220" s="80" t="s">
        <v>1887</v>
      </c>
      <c r="H220" s="80" t="s">
        <v>8165</v>
      </c>
      <c r="I220" s="80" t="s">
        <v>8162</v>
      </c>
      <c r="J220" s="80" t="s">
        <v>1958</v>
      </c>
      <c r="K220" s="77" t="s">
        <v>44</v>
      </c>
      <c r="L220" s="80">
        <v>19</v>
      </c>
      <c r="M220" s="80">
        <v>5</v>
      </c>
      <c r="N220" s="80">
        <v>2018</v>
      </c>
      <c r="O220" s="77">
        <f t="shared" si="3"/>
        <v>43239</v>
      </c>
      <c r="P220" s="80" t="s">
        <v>1959</v>
      </c>
      <c r="Q220" s="80" t="s">
        <v>1899</v>
      </c>
      <c r="R220" s="80">
        <f>VLOOKUP(P220,Registration!O:P,2,FALSE)</f>
        <v>15</v>
      </c>
    </row>
    <row r="221" spans="1:18" ht="23.1" customHeight="1">
      <c r="A221" s="80" t="s">
        <v>42</v>
      </c>
      <c r="B221" s="80" t="s">
        <v>26</v>
      </c>
      <c r="C221" s="80" t="s">
        <v>27</v>
      </c>
      <c r="D221" s="80" t="s">
        <v>28</v>
      </c>
      <c r="E221" s="80" t="s">
        <v>28</v>
      </c>
      <c r="F221" s="80" t="s">
        <v>29</v>
      </c>
      <c r="G221" s="80" t="s">
        <v>1887</v>
      </c>
      <c r="H221" s="80" t="s">
        <v>8165</v>
      </c>
      <c r="I221" s="80" t="s">
        <v>8162</v>
      </c>
      <c r="J221" s="80" t="s">
        <v>2068</v>
      </c>
      <c r="K221" s="77" t="s">
        <v>44</v>
      </c>
      <c r="L221" s="80">
        <v>19</v>
      </c>
      <c r="M221" s="80">
        <v>5</v>
      </c>
      <c r="N221" s="80">
        <v>2018</v>
      </c>
      <c r="O221" s="77">
        <f t="shared" si="3"/>
        <v>43239</v>
      </c>
      <c r="P221" s="80" t="s">
        <v>2069</v>
      </c>
      <c r="Q221" s="80" t="s">
        <v>1899</v>
      </c>
      <c r="R221" s="80">
        <f>VLOOKUP(P221,Registration!O:P,2,FALSE)</f>
        <v>15</v>
      </c>
    </row>
    <row r="222" spans="1:18" ht="23.1" customHeight="1">
      <c r="A222" s="80" t="s">
        <v>42</v>
      </c>
      <c r="B222" s="80" t="s">
        <v>26</v>
      </c>
      <c r="C222" s="80" t="s">
        <v>27</v>
      </c>
      <c r="D222" s="80" t="s">
        <v>28</v>
      </c>
      <c r="E222" s="80" t="s">
        <v>28</v>
      </c>
      <c r="F222" s="80" t="s">
        <v>29</v>
      </c>
      <c r="G222" s="80" t="s">
        <v>1887</v>
      </c>
      <c r="H222" s="80" t="s">
        <v>8165</v>
      </c>
      <c r="I222" s="80" t="s">
        <v>8162</v>
      </c>
      <c r="J222" s="80" t="s">
        <v>2070</v>
      </c>
      <c r="K222" s="77" t="s">
        <v>44</v>
      </c>
      <c r="L222" s="80">
        <v>19</v>
      </c>
      <c r="M222" s="80">
        <v>5</v>
      </c>
      <c r="N222" s="80">
        <v>2018</v>
      </c>
      <c r="O222" s="77">
        <f t="shared" si="3"/>
        <v>43239</v>
      </c>
      <c r="P222" s="80" t="s">
        <v>2071</v>
      </c>
      <c r="Q222" s="80" t="s">
        <v>1899</v>
      </c>
      <c r="R222" s="80">
        <f>VLOOKUP(P222,Registration!O:P,2,FALSE)</f>
        <v>19</v>
      </c>
    </row>
    <row r="223" spans="1:18" ht="23.1" customHeight="1">
      <c r="A223" s="80" t="s">
        <v>42</v>
      </c>
      <c r="B223" s="80" t="s">
        <v>26</v>
      </c>
      <c r="C223" s="80" t="s">
        <v>27</v>
      </c>
      <c r="D223" s="80" t="s">
        <v>28</v>
      </c>
      <c r="E223" s="80" t="s">
        <v>28</v>
      </c>
      <c r="F223" s="80" t="s">
        <v>29</v>
      </c>
      <c r="G223" s="80" t="s">
        <v>1887</v>
      </c>
      <c r="H223" s="80" t="s">
        <v>8165</v>
      </c>
      <c r="I223" s="80" t="s">
        <v>8162</v>
      </c>
      <c r="J223" s="80" t="s">
        <v>2072</v>
      </c>
      <c r="K223" s="77" t="s">
        <v>44</v>
      </c>
      <c r="L223" s="80">
        <v>19</v>
      </c>
      <c r="M223" s="80">
        <v>5</v>
      </c>
      <c r="N223" s="80">
        <v>2018</v>
      </c>
      <c r="O223" s="77">
        <f t="shared" si="3"/>
        <v>43239</v>
      </c>
      <c r="P223" s="80" t="s">
        <v>2073</v>
      </c>
      <c r="Q223" s="80" t="s">
        <v>1899</v>
      </c>
      <c r="R223" s="80">
        <f>VLOOKUP(P223,Registration!O:P,2,FALSE)</f>
        <v>15</v>
      </c>
    </row>
    <row r="224" spans="1:18" ht="23.1" customHeight="1">
      <c r="A224" s="80" t="s">
        <v>42</v>
      </c>
      <c r="B224" s="80" t="s">
        <v>26</v>
      </c>
      <c r="C224" s="80" t="s">
        <v>27</v>
      </c>
      <c r="D224" s="80" t="s">
        <v>28</v>
      </c>
      <c r="E224" s="80" t="s">
        <v>28</v>
      </c>
      <c r="F224" s="80" t="s">
        <v>29</v>
      </c>
      <c r="G224" s="80" t="s">
        <v>1887</v>
      </c>
      <c r="H224" s="80" t="s">
        <v>8165</v>
      </c>
      <c r="I224" s="80" t="s">
        <v>8162</v>
      </c>
      <c r="J224" s="80" t="s">
        <v>2074</v>
      </c>
      <c r="K224" s="77" t="s">
        <v>44</v>
      </c>
      <c r="L224" s="80">
        <v>19</v>
      </c>
      <c r="M224" s="80">
        <v>5</v>
      </c>
      <c r="N224" s="80">
        <v>2018</v>
      </c>
      <c r="O224" s="77">
        <f t="shared" si="3"/>
        <v>43239</v>
      </c>
      <c r="P224" s="80" t="s">
        <v>2075</v>
      </c>
      <c r="Q224" s="80" t="s">
        <v>1899</v>
      </c>
      <c r="R224" s="80">
        <f>VLOOKUP(P224,Registration!O:P,2,FALSE)</f>
        <v>15</v>
      </c>
    </row>
    <row r="225" spans="1:18" ht="23.1" customHeight="1">
      <c r="A225" s="80" t="s">
        <v>42</v>
      </c>
      <c r="B225" s="80" t="s">
        <v>26</v>
      </c>
      <c r="C225" s="80" t="s">
        <v>27</v>
      </c>
      <c r="D225" s="80" t="s">
        <v>28</v>
      </c>
      <c r="E225" s="80" t="s">
        <v>28</v>
      </c>
      <c r="F225" s="80" t="s">
        <v>29</v>
      </c>
      <c r="G225" s="80" t="s">
        <v>1887</v>
      </c>
      <c r="H225" s="80" t="s">
        <v>8165</v>
      </c>
      <c r="I225" s="80" t="s">
        <v>8162</v>
      </c>
      <c r="J225" s="80" t="s">
        <v>2076</v>
      </c>
      <c r="K225" s="77" t="s">
        <v>44</v>
      </c>
      <c r="L225" s="80">
        <v>19</v>
      </c>
      <c r="M225" s="80">
        <v>5</v>
      </c>
      <c r="N225" s="80">
        <v>2018</v>
      </c>
      <c r="O225" s="77">
        <f t="shared" si="3"/>
        <v>43239</v>
      </c>
      <c r="P225" s="80" t="s">
        <v>2077</v>
      </c>
      <c r="Q225" s="80" t="s">
        <v>1899</v>
      </c>
      <c r="R225" s="80">
        <f>VLOOKUP(P225,Registration!O:P,2,FALSE)</f>
        <v>15</v>
      </c>
    </row>
    <row r="226" spans="1:18" ht="23.1" customHeight="1">
      <c r="A226" s="80" t="s">
        <v>42</v>
      </c>
      <c r="B226" s="80" t="s">
        <v>26</v>
      </c>
      <c r="C226" s="80" t="s">
        <v>27</v>
      </c>
      <c r="D226" s="80" t="s">
        <v>28</v>
      </c>
      <c r="E226" s="80" t="s">
        <v>28</v>
      </c>
      <c r="F226" s="80" t="s">
        <v>29</v>
      </c>
      <c r="G226" s="80" t="s">
        <v>1887</v>
      </c>
      <c r="H226" s="80" t="s">
        <v>8165</v>
      </c>
      <c r="I226" s="80" t="s">
        <v>8162</v>
      </c>
      <c r="J226" s="80" t="s">
        <v>2078</v>
      </c>
      <c r="K226" s="77" t="s">
        <v>44</v>
      </c>
      <c r="L226" s="80">
        <v>19</v>
      </c>
      <c r="M226" s="80">
        <v>5</v>
      </c>
      <c r="N226" s="80">
        <v>2018</v>
      </c>
      <c r="O226" s="77">
        <f t="shared" si="3"/>
        <v>43239</v>
      </c>
      <c r="P226" s="80" t="s">
        <v>2079</v>
      </c>
      <c r="Q226" s="80" t="s">
        <v>1899</v>
      </c>
      <c r="R226" s="80">
        <f>VLOOKUP(P226,Registration!O:P,2,FALSE)</f>
        <v>15</v>
      </c>
    </row>
    <row r="227" spans="1:18" ht="23.1" customHeight="1">
      <c r="A227" s="80" t="s">
        <v>42</v>
      </c>
      <c r="B227" s="80" t="s">
        <v>26</v>
      </c>
      <c r="C227" s="80" t="s">
        <v>27</v>
      </c>
      <c r="D227" s="80" t="s">
        <v>28</v>
      </c>
      <c r="E227" s="80" t="s">
        <v>28</v>
      </c>
      <c r="F227" s="80" t="s">
        <v>29</v>
      </c>
      <c r="G227" s="80" t="s">
        <v>1887</v>
      </c>
      <c r="H227" s="80" t="s">
        <v>8165</v>
      </c>
      <c r="I227" s="80" t="s">
        <v>8162</v>
      </c>
      <c r="J227" s="80" t="s">
        <v>2080</v>
      </c>
      <c r="K227" s="77" t="s">
        <v>44</v>
      </c>
      <c r="L227" s="80">
        <v>19</v>
      </c>
      <c r="M227" s="80">
        <v>5</v>
      </c>
      <c r="N227" s="80">
        <v>2018</v>
      </c>
      <c r="O227" s="77">
        <f t="shared" si="3"/>
        <v>43239</v>
      </c>
      <c r="P227" s="80" t="s">
        <v>2081</v>
      </c>
      <c r="Q227" s="80" t="s">
        <v>1899</v>
      </c>
      <c r="R227" s="80">
        <f>VLOOKUP(P227,Registration!O:P,2,FALSE)</f>
        <v>15</v>
      </c>
    </row>
    <row r="228" spans="1:18" ht="23.1" customHeight="1">
      <c r="A228" s="80" t="s">
        <v>42</v>
      </c>
      <c r="B228" s="80" t="s">
        <v>26</v>
      </c>
      <c r="C228" s="80" t="s">
        <v>27</v>
      </c>
      <c r="D228" s="80" t="s">
        <v>28</v>
      </c>
      <c r="E228" s="80" t="s">
        <v>28</v>
      </c>
      <c r="F228" s="80" t="s">
        <v>29</v>
      </c>
      <c r="G228" s="80" t="s">
        <v>1887</v>
      </c>
      <c r="H228" s="80" t="s">
        <v>8165</v>
      </c>
      <c r="I228" s="80" t="s">
        <v>8162</v>
      </c>
      <c r="J228" s="80" t="s">
        <v>2082</v>
      </c>
      <c r="K228" s="77" t="s">
        <v>44</v>
      </c>
      <c r="L228" s="80">
        <v>19</v>
      </c>
      <c r="M228" s="80">
        <v>5</v>
      </c>
      <c r="N228" s="80">
        <v>2018</v>
      </c>
      <c r="O228" s="77">
        <f t="shared" si="3"/>
        <v>43239</v>
      </c>
      <c r="P228" s="80" t="s">
        <v>2083</v>
      </c>
      <c r="Q228" s="80" t="s">
        <v>1899</v>
      </c>
      <c r="R228" s="80">
        <f>VLOOKUP(P228,Registration!O:P,2,FALSE)</f>
        <v>15</v>
      </c>
    </row>
    <row r="229" spans="1:18" ht="23.1" customHeight="1">
      <c r="A229" s="80" t="s">
        <v>42</v>
      </c>
      <c r="B229" s="80" t="s">
        <v>26</v>
      </c>
      <c r="C229" s="80" t="s">
        <v>27</v>
      </c>
      <c r="D229" s="80" t="s">
        <v>28</v>
      </c>
      <c r="E229" s="80" t="s">
        <v>28</v>
      </c>
      <c r="F229" s="80" t="s">
        <v>29</v>
      </c>
      <c r="G229" s="80" t="s">
        <v>1887</v>
      </c>
      <c r="H229" s="80" t="s">
        <v>8165</v>
      </c>
      <c r="I229" s="80" t="s">
        <v>8162</v>
      </c>
      <c r="J229" s="80" t="s">
        <v>2084</v>
      </c>
      <c r="K229" s="77" t="s">
        <v>44</v>
      </c>
      <c r="L229" s="80">
        <v>19</v>
      </c>
      <c r="M229" s="80">
        <v>5</v>
      </c>
      <c r="N229" s="80">
        <v>2018</v>
      </c>
      <c r="O229" s="77">
        <f t="shared" si="3"/>
        <v>43239</v>
      </c>
      <c r="P229" s="80" t="s">
        <v>2085</v>
      </c>
      <c r="Q229" s="80" t="s">
        <v>1899</v>
      </c>
      <c r="R229" s="80">
        <f>VLOOKUP(P229,Registration!O:P,2,FALSE)</f>
        <v>16</v>
      </c>
    </row>
    <row r="230" spans="1:18" ht="23.1" customHeight="1">
      <c r="A230" s="80" t="s">
        <v>42</v>
      </c>
      <c r="B230" s="80" t="s">
        <v>26</v>
      </c>
      <c r="C230" s="80" t="s">
        <v>27</v>
      </c>
      <c r="D230" s="80" t="s">
        <v>28</v>
      </c>
      <c r="E230" s="80" t="s">
        <v>28</v>
      </c>
      <c r="F230" s="80" t="s">
        <v>29</v>
      </c>
      <c r="G230" s="80" t="s">
        <v>1887</v>
      </c>
      <c r="H230" s="80" t="s">
        <v>8165</v>
      </c>
      <c r="I230" s="80" t="s">
        <v>8162</v>
      </c>
      <c r="J230" s="80" t="s">
        <v>2086</v>
      </c>
      <c r="K230" s="77" t="s">
        <v>44</v>
      </c>
      <c r="L230" s="80">
        <v>19</v>
      </c>
      <c r="M230" s="80">
        <v>5</v>
      </c>
      <c r="N230" s="80">
        <v>2018</v>
      </c>
      <c r="O230" s="77">
        <f t="shared" si="3"/>
        <v>43239</v>
      </c>
      <c r="P230" s="80" t="s">
        <v>2087</v>
      </c>
      <c r="Q230" s="80" t="s">
        <v>1899</v>
      </c>
      <c r="R230" s="80">
        <f>VLOOKUP(P230,Registration!O:P,2,FALSE)</f>
        <v>17</v>
      </c>
    </row>
    <row r="231" spans="1:18" ht="23.1" customHeight="1">
      <c r="A231" s="80" t="s">
        <v>42</v>
      </c>
      <c r="B231" s="80" t="s">
        <v>26</v>
      </c>
      <c r="C231" s="80" t="s">
        <v>27</v>
      </c>
      <c r="D231" s="80" t="s">
        <v>28</v>
      </c>
      <c r="E231" s="80" t="s">
        <v>28</v>
      </c>
      <c r="F231" s="80" t="s">
        <v>29</v>
      </c>
      <c r="G231" s="80" t="s">
        <v>1887</v>
      </c>
      <c r="H231" s="80" t="s">
        <v>8165</v>
      </c>
      <c r="I231" s="80" t="s">
        <v>8162</v>
      </c>
      <c r="J231" s="80" t="s">
        <v>2088</v>
      </c>
      <c r="K231" s="77" t="s">
        <v>44</v>
      </c>
      <c r="L231" s="80">
        <v>19</v>
      </c>
      <c r="M231" s="80">
        <v>5</v>
      </c>
      <c r="N231" s="80">
        <v>2018</v>
      </c>
      <c r="O231" s="77">
        <f t="shared" si="3"/>
        <v>43239</v>
      </c>
      <c r="P231" s="80" t="s">
        <v>2089</v>
      </c>
      <c r="Q231" s="80" t="s">
        <v>1899</v>
      </c>
      <c r="R231" s="80">
        <f>VLOOKUP(P231,Registration!O:P,2,FALSE)</f>
        <v>15</v>
      </c>
    </row>
    <row r="232" spans="1:18" ht="23.1" customHeight="1">
      <c r="A232" s="80" t="s">
        <v>42</v>
      </c>
      <c r="B232" s="80" t="s">
        <v>26</v>
      </c>
      <c r="C232" s="80" t="s">
        <v>27</v>
      </c>
      <c r="D232" s="80" t="s">
        <v>28</v>
      </c>
      <c r="E232" s="80" t="s">
        <v>28</v>
      </c>
      <c r="F232" s="80" t="s">
        <v>29</v>
      </c>
      <c r="G232" s="80" t="s">
        <v>1887</v>
      </c>
      <c r="H232" s="80" t="s">
        <v>8165</v>
      </c>
      <c r="I232" s="80" t="s">
        <v>8162</v>
      </c>
      <c r="J232" s="80" t="s">
        <v>2000</v>
      </c>
      <c r="K232" s="77" t="s">
        <v>44</v>
      </c>
      <c r="L232" s="80">
        <v>19</v>
      </c>
      <c r="M232" s="80">
        <v>5</v>
      </c>
      <c r="N232" s="80">
        <v>2018</v>
      </c>
      <c r="O232" s="77">
        <f t="shared" si="3"/>
        <v>43239</v>
      </c>
      <c r="P232" s="80" t="s">
        <v>2001</v>
      </c>
      <c r="Q232" s="80" t="s">
        <v>1899</v>
      </c>
      <c r="R232" s="80">
        <f>VLOOKUP(P232,Registration!O:P,2,FALSE)</f>
        <v>16</v>
      </c>
    </row>
    <row r="233" spans="1:18" ht="23.1" customHeight="1">
      <c r="A233" s="80" t="s">
        <v>42</v>
      </c>
      <c r="B233" s="80" t="s">
        <v>26</v>
      </c>
      <c r="C233" s="80" t="s">
        <v>27</v>
      </c>
      <c r="D233" s="80" t="s">
        <v>28</v>
      </c>
      <c r="E233" s="80" t="s">
        <v>28</v>
      </c>
      <c r="F233" s="80" t="s">
        <v>29</v>
      </c>
      <c r="G233" s="80" t="s">
        <v>1887</v>
      </c>
      <c r="H233" s="80" t="s">
        <v>8165</v>
      </c>
      <c r="I233" s="80" t="s">
        <v>8162</v>
      </c>
      <c r="J233" s="80" t="s">
        <v>1928</v>
      </c>
      <c r="K233" s="77" t="s">
        <v>44</v>
      </c>
      <c r="L233" s="80">
        <v>19</v>
      </c>
      <c r="M233" s="80">
        <v>5</v>
      </c>
      <c r="N233" s="80">
        <v>2018</v>
      </c>
      <c r="O233" s="77">
        <f t="shared" si="3"/>
        <v>43239</v>
      </c>
      <c r="P233" s="80" t="s">
        <v>1929</v>
      </c>
      <c r="Q233" s="80" t="s">
        <v>1899</v>
      </c>
      <c r="R233" s="80">
        <f>VLOOKUP(P233,Registration!O:P,2,FALSE)</f>
        <v>15</v>
      </c>
    </row>
    <row r="234" spans="1:18" ht="23.1" customHeight="1">
      <c r="A234" s="80" t="s">
        <v>42</v>
      </c>
      <c r="B234" s="80" t="s">
        <v>26</v>
      </c>
      <c r="C234" s="80" t="s">
        <v>27</v>
      </c>
      <c r="D234" s="80" t="s">
        <v>28</v>
      </c>
      <c r="E234" s="80" t="s">
        <v>28</v>
      </c>
      <c r="F234" s="80" t="s">
        <v>29</v>
      </c>
      <c r="G234" s="80" t="s">
        <v>1887</v>
      </c>
      <c r="H234" s="80" t="s">
        <v>8165</v>
      </c>
      <c r="I234" s="80" t="s">
        <v>8162</v>
      </c>
      <c r="J234" s="80" t="s">
        <v>2041</v>
      </c>
      <c r="K234" s="77" t="s">
        <v>44</v>
      </c>
      <c r="L234" s="80">
        <v>19</v>
      </c>
      <c r="M234" s="80">
        <v>5</v>
      </c>
      <c r="N234" s="80">
        <v>2018</v>
      </c>
      <c r="O234" s="77">
        <f t="shared" si="3"/>
        <v>43239</v>
      </c>
      <c r="P234" s="80" t="s">
        <v>2043</v>
      </c>
      <c r="Q234" s="80" t="s">
        <v>1899</v>
      </c>
      <c r="R234" s="80">
        <f>VLOOKUP(P234,Registration!O:P,2,FALSE)</f>
        <v>17</v>
      </c>
    </row>
    <row r="235" spans="1:18" ht="23.1" customHeight="1">
      <c r="A235" s="80" t="s">
        <v>42</v>
      </c>
      <c r="B235" s="80" t="s">
        <v>26</v>
      </c>
      <c r="C235" s="80" t="s">
        <v>27</v>
      </c>
      <c r="D235" s="80" t="s">
        <v>28</v>
      </c>
      <c r="E235" s="80" t="s">
        <v>28</v>
      </c>
      <c r="F235" s="80" t="s">
        <v>29</v>
      </c>
      <c r="G235" s="80" t="s">
        <v>1887</v>
      </c>
      <c r="H235" s="80" t="s">
        <v>8165</v>
      </c>
      <c r="I235" s="80" t="s">
        <v>8162</v>
      </c>
      <c r="J235" s="80" t="s">
        <v>2090</v>
      </c>
      <c r="K235" s="77" t="s">
        <v>44</v>
      </c>
      <c r="L235" s="80">
        <v>19</v>
      </c>
      <c r="M235" s="80">
        <v>5</v>
      </c>
      <c r="N235" s="80">
        <v>2018</v>
      </c>
      <c r="O235" s="77">
        <f t="shared" si="3"/>
        <v>43239</v>
      </c>
      <c r="P235" s="80" t="s">
        <v>2091</v>
      </c>
      <c r="Q235" s="80" t="s">
        <v>1899</v>
      </c>
      <c r="R235" s="80">
        <f>VLOOKUP(P235,Registration!O:P,2,FALSE)</f>
        <v>15</v>
      </c>
    </row>
    <row r="236" spans="1:18" ht="23.1" customHeight="1">
      <c r="A236" s="80" t="s">
        <v>42</v>
      </c>
      <c r="B236" s="80" t="s">
        <v>26</v>
      </c>
      <c r="C236" s="80" t="s">
        <v>27</v>
      </c>
      <c r="D236" s="80" t="s">
        <v>28</v>
      </c>
      <c r="E236" s="80" t="s">
        <v>28</v>
      </c>
      <c r="F236" s="80" t="s">
        <v>29</v>
      </c>
      <c r="G236" s="80" t="s">
        <v>1887</v>
      </c>
      <c r="H236" s="80" t="s">
        <v>8165</v>
      </c>
      <c r="I236" s="80" t="s">
        <v>8162</v>
      </c>
      <c r="J236" s="80" t="s">
        <v>2092</v>
      </c>
      <c r="K236" s="77" t="s">
        <v>44</v>
      </c>
      <c r="L236" s="80">
        <v>19</v>
      </c>
      <c r="M236" s="80">
        <v>5</v>
      </c>
      <c r="N236" s="80">
        <v>2018</v>
      </c>
      <c r="O236" s="77">
        <f t="shared" si="3"/>
        <v>43239</v>
      </c>
      <c r="P236" s="80" t="s">
        <v>2093</v>
      </c>
      <c r="Q236" s="80" t="s">
        <v>1899</v>
      </c>
      <c r="R236" s="80">
        <f>VLOOKUP(P236,Registration!O:P,2,FALSE)</f>
        <v>16</v>
      </c>
    </row>
    <row r="237" spans="1:18" ht="23.1" customHeight="1">
      <c r="A237" s="80" t="s">
        <v>42</v>
      </c>
      <c r="B237" s="80" t="s">
        <v>26</v>
      </c>
      <c r="C237" s="80" t="s">
        <v>27</v>
      </c>
      <c r="D237" s="80" t="s">
        <v>28</v>
      </c>
      <c r="E237" s="80" t="s">
        <v>28</v>
      </c>
      <c r="F237" s="80" t="s">
        <v>111</v>
      </c>
      <c r="G237" s="80" t="s">
        <v>167</v>
      </c>
      <c r="H237" s="80" t="s">
        <v>8159</v>
      </c>
      <c r="I237" s="80" t="s">
        <v>8161</v>
      </c>
      <c r="J237" s="80" t="s">
        <v>343</v>
      </c>
      <c r="K237" s="77" t="s">
        <v>43</v>
      </c>
      <c r="L237" s="82">
        <v>15</v>
      </c>
      <c r="M237" s="82">
        <v>5</v>
      </c>
      <c r="N237" s="82">
        <v>2018</v>
      </c>
      <c r="O237" s="77">
        <f t="shared" si="3"/>
        <v>43235</v>
      </c>
      <c r="P237" s="82" t="s">
        <v>344</v>
      </c>
      <c r="Q237" s="80" t="s">
        <v>175</v>
      </c>
      <c r="R237" s="80">
        <f>VLOOKUP(P237,Registration!O:P,2,FALSE)</f>
        <v>19</v>
      </c>
    </row>
    <row r="238" spans="1:18" ht="23.1" customHeight="1">
      <c r="A238" s="80" t="s">
        <v>42</v>
      </c>
      <c r="B238" s="80" t="s">
        <v>26</v>
      </c>
      <c r="C238" s="80" t="s">
        <v>27</v>
      </c>
      <c r="D238" s="80" t="s">
        <v>28</v>
      </c>
      <c r="E238" s="80" t="s">
        <v>28</v>
      </c>
      <c r="F238" s="80" t="s">
        <v>111</v>
      </c>
      <c r="G238" s="80" t="s">
        <v>167</v>
      </c>
      <c r="H238" s="80" t="s">
        <v>8159</v>
      </c>
      <c r="I238" s="80" t="s">
        <v>8161</v>
      </c>
      <c r="J238" s="80" t="s">
        <v>345</v>
      </c>
      <c r="K238" s="77" t="s">
        <v>43</v>
      </c>
      <c r="L238" s="82">
        <v>15</v>
      </c>
      <c r="M238" s="82">
        <v>5</v>
      </c>
      <c r="N238" s="82">
        <v>2018</v>
      </c>
      <c r="O238" s="77">
        <f t="shared" si="3"/>
        <v>43235</v>
      </c>
      <c r="P238" s="82" t="s">
        <v>346</v>
      </c>
      <c r="Q238" s="80" t="s">
        <v>175</v>
      </c>
      <c r="R238" s="80">
        <f>VLOOKUP(P238,Registration!O:P,2,FALSE)</f>
        <v>19</v>
      </c>
    </row>
    <row r="239" spans="1:18" ht="23.1" customHeight="1">
      <c r="A239" s="80" t="s">
        <v>42</v>
      </c>
      <c r="B239" s="80" t="s">
        <v>26</v>
      </c>
      <c r="C239" s="80" t="s">
        <v>27</v>
      </c>
      <c r="D239" s="80" t="s">
        <v>28</v>
      </c>
      <c r="E239" s="80" t="s">
        <v>28</v>
      </c>
      <c r="F239" s="80" t="s">
        <v>111</v>
      </c>
      <c r="G239" s="80" t="s">
        <v>167</v>
      </c>
      <c r="H239" s="80" t="s">
        <v>8159</v>
      </c>
      <c r="I239" s="80" t="s">
        <v>8161</v>
      </c>
      <c r="J239" s="80" t="s">
        <v>347</v>
      </c>
      <c r="K239" s="77" t="s">
        <v>43</v>
      </c>
      <c r="L239" s="82">
        <v>15</v>
      </c>
      <c r="M239" s="82">
        <v>5</v>
      </c>
      <c r="N239" s="82">
        <v>2018</v>
      </c>
      <c r="O239" s="77">
        <f t="shared" si="3"/>
        <v>43235</v>
      </c>
      <c r="P239" s="82" t="s">
        <v>348</v>
      </c>
      <c r="Q239" s="80" t="s">
        <v>175</v>
      </c>
      <c r="R239" s="80">
        <f>VLOOKUP(P239,Registration!O:P,2,FALSE)</f>
        <v>16</v>
      </c>
    </row>
    <row r="240" spans="1:18" ht="23.1" customHeight="1">
      <c r="A240" s="80" t="s">
        <v>42</v>
      </c>
      <c r="B240" s="80" t="s">
        <v>26</v>
      </c>
      <c r="C240" s="80" t="s">
        <v>27</v>
      </c>
      <c r="D240" s="80" t="s">
        <v>28</v>
      </c>
      <c r="E240" s="80" t="s">
        <v>28</v>
      </c>
      <c r="F240" s="80" t="s">
        <v>111</v>
      </c>
      <c r="G240" s="80" t="s">
        <v>167</v>
      </c>
      <c r="H240" s="80" t="s">
        <v>8159</v>
      </c>
      <c r="I240" s="80" t="s">
        <v>8161</v>
      </c>
      <c r="J240" s="80" t="s">
        <v>349</v>
      </c>
      <c r="K240" s="77" t="s">
        <v>43</v>
      </c>
      <c r="L240" s="82">
        <v>15</v>
      </c>
      <c r="M240" s="82">
        <v>5</v>
      </c>
      <c r="N240" s="82">
        <v>2018</v>
      </c>
      <c r="O240" s="77">
        <f t="shared" si="3"/>
        <v>43235</v>
      </c>
      <c r="P240" s="82" t="s">
        <v>350</v>
      </c>
      <c r="Q240" s="80" t="s">
        <v>175</v>
      </c>
      <c r="R240" s="80">
        <f>VLOOKUP(P240,Registration!O:P,2,FALSE)</f>
        <v>19</v>
      </c>
    </row>
    <row r="241" spans="1:18" ht="23.1" customHeight="1">
      <c r="A241" s="80" t="s">
        <v>42</v>
      </c>
      <c r="B241" s="80" t="s">
        <v>26</v>
      </c>
      <c r="C241" s="80" t="s">
        <v>27</v>
      </c>
      <c r="D241" s="80" t="s">
        <v>28</v>
      </c>
      <c r="E241" s="80" t="s">
        <v>28</v>
      </c>
      <c r="F241" s="80" t="s">
        <v>111</v>
      </c>
      <c r="G241" s="80" t="s">
        <v>167</v>
      </c>
      <c r="H241" s="80" t="s">
        <v>8159</v>
      </c>
      <c r="I241" s="80" t="s">
        <v>8161</v>
      </c>
      <c r="J241" s="80" t="s">
        <v>351</v>
      </c>
      <c r="K241" s="77" t="s">
        <v>2042</v>
      </c>
      <c r="L241" s="82">
        <v>16</v>
      </c>
      <c r="M241" s="82">
        <v>5</v>
      </c>
      <c r="N241" s="82">
        <v>2018</v>
      </c>
      <c r="O241" s="77">
        <f t="shared" si="3"/>
        <v>43236</v>
      </c>
      <c r="P241" s="82" t="s">
        <v>352</v>
      </c>
      <c r="Q241" s="80" t="s">
        <v>175</v>
      </c>
      <c r="R241" s="80">
        <f>VLOOKUP(P241,Registration!O:P,2,FALSE)</f>
        <v>19</v>
      </c>
    </row>
    <row r="242" spans="1:18" ht="23.1" customHeight="1">
      <c r="A242" s="80" t="s">
        <v>42</v>
      </c>
      <c r="B242" s="80" t="s">
        <v>26</v>
      </c>
      <c r="C242" s="80" t="s">
        <v>27</v>
      </c>
      <c r="D242" s="80" t="s">
        <v>28</v>
      </c>
      <c r="E242" s="80" t="s">
        <v>28</v>
      </c>
      <c r="F242" s="80" t="s">
        <v>111</v>
      </c>
      <c r="G242" s="80" t="s">
        <v>167</v>
      </c>
      <c r="H242" s="80" t="s">
        <v>8159</v>
      </c>
      <c r="I242" s="80" t="s">
        <v>8161</v>
      </c>
      <c r="J242" s="80" t="s">
        <v>353</v>
      </c>
      <c r="K242" s="77" t="s">
        <v>2056</v>
      </c>
      <c r="L242" s="82">
        <v>18</v>
      </c>
      <c r="M242" s="82">
        <v>5</v>
      </c>
      <c r="N242" s="82">
        <v>2018</v>
      </c>
      <c r="O242" s="77">
        <f t="shared" si="3"/>
        <v>43238</v>
      </c>
      <c r="P242" s="82" t="s">
        <v>354</v>
      </c>
      <c r="Q242" s="80" t="s">
        <v>175</v>
      </c>
      <c r="R242" s="80">
        <f>VLOOKUP(P242,Registration!O:P,2,FALSE)</f>
        <v>19</v>
      </c>
    </row>
    <row r="243" spans="1:18" ht="23.1" customHeight="1">
      <c r="A243" s="80" t="s">
        <v>42</v>
      </c>
      <c r="B243" s="80" t="s">
        <v>26</v>
      </c>
      <c r="C243" s="80" t="s">
        <v>27</v>
      </c>
      <c r="D243" s="80" t="s">
        <v>28</v>
      </c>
      <c r="E243" s="80" t="s">
        <v>28</v>
      </c>
      <c r="F243" s="80" t="s">
        <v>111</v>
      </c>
      <c r="G243" s="80" t="s">
        <v>167</v>
      </c>
      <c r="H243" s="80" t="s">
        <v>8159</v>
      </c>
      <c r="I243" s="80" t="s">
        <v>8161</v>
      </c>
      <c r="J243" s="80" t="s">
        <v>355</v>
      </c>
      <c r="K243" s="77" t="s">
        <v>2056</v>
      </c>
      <c r="L243" s="82">
        <v>18</v>
      </c>
      <c r="M243" s="82">
        <v>5</v>
      </c>
      <c r="N243" s="82">
        <v>2018</v>
      </c>
      <c r="O243" s="77">
        <f t="shared" si="3"/>
        <v>43238</v>
      </c>
      <c r="P243" s="82" t="s">
        <v>356</v>
      </c>
      <c r="Q243" s="80" t="s">
        <v>175</v>
      </c>
      <c r="R243" s="80">
        <f>VLOOKUP(P243,Registration!O:P,2,FALSE)</f>
        <v>19</v>
      </c>
    </row>
    <row r="244" spans="1:18" ht="23.1" customHeight="1">
      <c r="A244" s="80" t="s">
        <v>42</v>
      </c>
      <c r="B244" s="80" t="s">
        <v>26</v>
      </c>
      <c r="C244" s="80" t="s">
        <v>27</v>
      </c>
      <c r="D244" s="80" t="s">
        <v>28</v>
      </c>
      <c r="E244" s="80" t="s">
        <v>28</v>
      </c>
      <c r="F244" s="80" t="s">
        <v>111</v>
      </c>
      <c r="G244" s="80" t="s">
        <v>167</v>
      </c>
      <c r="H244" s="80" t="s">
        <v>8159</v>
      </c>
      <c r="I244" s="80" t="s">
        <v>8161</v>
      </c>
      <c r="J244" s="80" t="s">
        <v>357</v>
      </c>
      <c r="K244" s="77" t="s">
        <v>2056</v>
      </c>
      <c r="L244" s="82">
        <v>18</v>
      </c>
      <c r="M244" s="82">
        <v>5</v>
      </c>
      <c r="N244" s="82">
        <v>2018</v>
      </c>
      <c r="O244" s="77">
        <f t="shared" si="3"/>
        <v>43238</v>
      </c>
      <c r="P244" s="82" t="s">
        <v>358</v>
      </c>
      <c r="Q244" s="80" t="s">
        <v>175</v>
      </c>
      <c r="R244" s="80">
        <f>VLOOKUP(P244,Registration!O:P,2,FALSE)</f>
        <v>19</v>
      </c>
    </row>
    <row r="245" spans="1:18" ht="23.1" customHeight="1">
      <c r="A245" s="80" t="s">
        <v>42</v>
      </c>
      <c r="B245" s="80" t="s">
        <v>26</v>
      </c>
      <c r="C245" s="80" t="s">
        <v>27</v>
      </c>
      <c r="D245" s="80" t="s">
        <v>28</v>
      </c>
      <c r="E245" s="80" t="s">
        <v>28</v>
      </c>
      <c r="F245" s="80" t="s">
        <v>111</v>
      </c>
      <c r="G245" s="80" t="s">
        <v>167</v>
      </c>
      <c r="H245" s="80" t="s">
        <v>8159</v>
      </c>
      <c r="I245" s="80" t="s">
        <v>8161</v>
      </c>
      <c r="J245" s="80" t="s">
        <v>359</v>
      </c>
      <c r="K245" s="77" t="s">
        <v>2056</v>
      </c>
      <c r="L245" s="82">
        <v>18</v>
      </c>
      <c r="M245" s="82">
        <v>5</v>
      </c>
      <c r="N245" s="82">
        <v>2018</v>
      </c>
      <c r="O245" s="77">
        <f t="shared" si="3"/>
        <v>43238</v>
      </c>
      <c r="P245" s="82" t="s">
        <v>360</v>
      </c>
      <c r="Q245" s="80" t="s">
        <v>175</v>
      </c>
      <c r="R245" s="80">
        <f>VLOOKUP(P245,Registration!O:P,2,FALSE)</f>
        <v>17</v>
      </c>
    </row>
    <row r="246" spans="1:18" ht="23.1" customHeight="1">
      <c r="A246" s="80" t="s">
        <v>42</v>
      </c>
      <c r="B246" s="80" t="s">
        <v>26</v>
      </c>
      <c r="C246" s="80" t="s">
        <v>27</v>
      </c>
      <c r="D246" s="80" t="s">
        <v>28</v>
      </c>
      <c r="E246" s="80" t="s">
        <v>28</v>
      </c>
      <c r="F246" s="80" t="s">
        <v>111</v>
      </c>
      <c r="G246" s="80" t="s">
        <v>167</v>
      </c>
      <c r="H246" s="80" t="s">
        <v>8159</v>
      </c>
      <c r="I246" s="80" t="s">
        <v>8161</v>
      </c>
      <c r="J246" s="80" t="s">
        <v>361</v>
      </c>
      <c r="K246" s="77" t="s">
        <v>2056</v>
      </c>
      <c r="L246" s="82">
        <v>18</v>
      </c>
      <c r="M246" s="82">
        <v>5</v>
      </c>
      <c r="N246" s="82">
        <v>2018</v>
      </c>
      <c r="O246" s="77">
        <f t="shared" si="3"/>
        <v>43238</v>
      </c>
      <c r="P246" s="82" t="s">
        <v>192</v>
      </c>
      <c r="Q246" s="80" t="s">
        <v>175</v>
      </c>
      <c r="R246" s="80">
        <f>VLOOKUP(P246,Registration!O:P,2,FALSE)</f>
        <v>19</v>
      </c>
    </row>
    <row r="247" spans="1:18" ht="23.1" customHeight="1">
      <c r="A247" s="80" t="s">
        <v>42</v>
      </c>
      <c r="B247" s="80" t="s">
        <v>26</v>
      </c>
      <c r="C247" s="80" t="s">
        <v>27</v>
      </c>
      <c r="D247" s="80" t="s">
        <v>28</v>
      </c>
      <c r="E247" s="80" t="s">
        <v>28</v>
      </c>
      <c r="F247" s="80" t="s">
        <v>111</v>
      </c>
      <c r="G247" s="80" t="s">
        <v>167</v>
      </c>
      <c r="H247" s="80" t="s">
        <v>8159</v>
      </c>
      <c r="I247" s="80" t="s">
        <v>8161</v>
      </c>
      <c r="J247" s="80" t="s">
        <v>362</v>
      </c>
      <c r="K247" s="77" t="s">
        <v>2056</v>
      </c>
      <c r="L247" s="82">
        <v>18</v>
      </c>
      <c r="M247" s="82">
        <v>5</v>
      </c>
      <c r="N247" s="82">
        <v>2018</v>
      </c>
      <c r="O247" s="77">
        <f t="shared" si="3"/>
        <v>43238</v>
      </c>
      <c r="P247" s="82" t="s">
        <v>363</v>
      </c>
      <c r="Q247" s="80" t="s">
        <v>175</v>
      </c>
      <c r="R247" s="80">
        <f>VLOOKUP(P247,Registration!O:P,2,FALSE)</f>
        <v>19</v>
      </c>
    </row>
    <row r="248" spans="1:18" ht="23.1" customHeight="1">
      <c r="A248" s="80" t="s">
        <v>42</v>
      </c>
      <c r="B248" s="80" t="s">
        <v>26</v>
      </c>
      <c r="C248" s="80" t="s">
        <v>27</v>
      </c>
      <c r="D248" s="80" t="s">
        <v>28</v>
      </c>
      <c r="E248" s="80" t="s">
        <v>28</v>
      </c>
      <c r="F248" s="80" t="s">
        <v>111</v>
      </c>
      <c r="G248" s="80" t="s">
        <v>167</v>
      </c>
      <c r="H248" s="80" t="s">
        <v>8159</v>
      </c>
      <c r="I248" s="80" t="s">
        <v>8161</v>
      </c>
      <c r="J248" s="80" t="s">
        <v>364</v>
      </c>
      <c r="K248" s="77" t="s">
        <v>2056</v>
      </c>
      <c r="L248" s="82">
        <v>18</v>
      </c>
      <c r="M248" s="82">
        <v>5</v>
      </c>
      <c r="N248" s="82">
        <v>2018</v>
      </c>
      <c r="O248" s="77">
        <f t="shared" si="3"/>
        <v>43238</v>
      </c>
      <c r="P248" s="82" t="s">
        <v>365</v>
      </c>
      <c r="Q248" s="80" t="s">
        <v>175</v>
      </c>
      <c r="R248" s="80">
        <f>VLOOKUP(P248,Registration!O:P,2,FALSE)</f>
        <v>19</v>
      </c>
    </row>
    <row r="249" spans="1:18" ht="23.1" customHeight="1">
      <c r="A249" s="80" t="s">
        <v>42</v>
      </c>
      <c r="B249" s="80" t="s">
        <v>26</v>
      </c>
      <c r="C249" s="80" t="s">
        <v>27</v>
      </c>
      <c r="D249" s="80" t="s">
        <v>28</v>
      </c>
      <c r="E249" s="80" t="s">
        <v>28</v>
      </c>
      <c r="F249" s="80" t="s">
        <v>111</v>
      </c>
      <c r="G249" s="80" t="s">
        <v>167</v>
      </c>
      <c r="H249" s="80" t="s">
        <v>8159</v>
      </c>
      <c r="I249" s="80" t="s">
        <v>8161</v>
      </c>
      <c r="J249" s="80" t="s">
        <v>366</v>
      </c>
      <c r="K249" s="77" t="s">
        <v>2056</v>
      </c>
      <c r="L249" s="82">
        <v>18</v>
      </c>
      <c r="M249" s="82">
        <v>5</v>
      </c>
      <c r="N249" s="82">
        <v>2018</v>
      </c>
      <c r="O249" s="77">
        <f t="shared" si="3"/>
        <v>43238</v>
      </c>
      <c r="P249" s="82" t="s">
        <v>367</v>
      </c>
      <c r="Q249" s="80" t="s">
        <v>175</v>
      </c>
      <c r="R249" s="80">
        <f>VLOOKUP(P249,Registration!O:P,2,FALSE)</f>
        <v>17</v>
      </c>
    </row>
    <row r="250" spans="1:18" ht="23.1" customHeight="1">
      <c r="A250" s="80" t="s">
        <v>42</v>
      </c>
      <c r="B250" s="80" t="s">
        <v>26</v>
      </c>
      <c r="C250" s="80" t="s">
        <v>27</v>
      </c>
      <c r="D250" s="80" t="s">
        <v>28</v>
      </c>
      <c r="E250" s="80" t="s">
        <v>28</v>
      </c>
      <c r="F250" s="80" t="s">
        <v>111</v>
      </c>
      <c r="G250" s="80" t="s">
        <v>167</v>
      </c>
      <c r="H250" s="80" t="s">
        <v>8159</v>
      </c>
      <c r="I250" s="80" t="s">
        <v>8161</v>
      </c>
      <c r="J250" s="80" t="s">
        <v>241</v>
      </c>
      <c r="K250" s="77" t="s">
        <v>2056</v>
      </c>
      <c r="L250" s="82">
        <v>18</v>
      </c>
      <c r="M250" s="82">
        <v>5</v>
      </c>
      <c r="N250" s="82">
        <v>2018</v>
      </c>
      <c r="O250" s="77">
        <f t="shared" si="3"/>
        <v>43238</v>
      </c>
      <c r="P250" s="82" t="s">
        <v>368</v>
      </c>
      <c r="Q250" s="80" t="s">
        <v>175</v>
      </c>
      <c r="R250" s="80">
        <f>VLOOKUP(P250,Registration!O:P,2,FALSE)</f>
        <v>18</v>
      </c>
    </row>
    <row r="251" spans="1:18" ht="23.1" customHeight="1">
      <c r="A251" s="80" t="s">
        <v>42</v>
      </c>
      <c r="B251" s="80" t="s">
        <v>26</v>
      </c>
      <c r="C251" s="80" t="s">
        <v>27</v>
      </c>
      <c r="D251" s="80" t="s">
        <v>28</v>
      </c>
      <c r="E251" s="80" t="s">
        <v>28</v>
      </c>
      <c r="F251" s="80" t="s">
        <v>111</v>
      </c>
      <c r="G251" s="80" t="s">
        <v>167</v>
      </c>
      <c r="H251" s="80" t="s">
        <v>8159</v>
      </c>
      <c r="I251" s="80" t="s">
        <v>8161</v>
      </c>
      <c r="J251" s="80" t="s">
        <v>369</v>
      </c>
      <c r="K251" s="77" t="s">
        <v>2056</v>
      </c>
      <c r="L251" s="82">
        <v>18</v>
      </c>
      <c r="M251" s="82">
        <v>5</v>
      </c>
      <c r="N251" s="82">
        <v>2018</v>
      </c>
      <c r="O251" s="77">
        <f t="shared" si="3"/>
        <v>43238</v>
      </c>
      <c r="P251" s="82" t="s">
        <v>370</v>
      </c>
      <c r="Q251" s="80" t="s">
        <v>175</v>
      </c>
      <c r="R251" s="80">
        <f>VLOOKUP(P251,Registration!O:P,2,FALSE)</f>
        <v>19</v>
      </c>
    </row>
    <row r="252" spans="1:18" ht="23.1" customHeight="1">
      <c r="A252" s="80" t="s">
        <v>42</v>
      </c>
      <c r="B252" s="80" t="s">
        <v>26</v>
      </c>
      <c r="C252" s="80" t="s">
        <v>27</v>
      </c>
      <c r="D252" s="80" t="s">
        <v>28</v>
      </c>
      <c r="E252" s="80" t="s">
        <v>28</v>
      </c>
      <c r="F252" s="80" t="s">
        <v>111</v>
      </c>
      <c r="G252" s="80" t="s">
        <v>167</v>
      </c>
      <c r="H252" s="80" t="s">
        <v>8159</v>
      </c>
      <c r="I252" s="80" t="s">
        <v>8161</v>
      </c>
      <c r="J252" s="80" t="s">
        <v>371</v>
      </c>
      <c r="K252" s="77" t="s">
        <v>2056</v>
      </c>
      <c r="L252" s="82">
        <v>18</v>
      </c>
      <c r="M252" s="82">
        <v>5</v>
      </c>
      <c r="N252" s="82">
        <v>2018</v>
      </c>
      <c r="O252" s="77">
        <f t="shared" si="3"/>
        <v>43238</v>
      </c>
      <c r="P252" s="82" t="s">
        <v>372</v>
      </c>
      <c r="Q252" s="80" t="s">
        <v>175</v>
      </c>
      <c r="R252" s="80">
        <f>VLOOKUP(P252,Registration!O:P,2,FALSE)</f>
        <v>19</v>
      </c>
    </row>
    <row r="253" spans="1:18" ht="23.1" customHeight="1">
      <c r="A253" s="80" t="s">
        <v>42</v>
      </c>
      <c r="B253" s="80" t="s">
        <v>26</v>
      </c>
      <c r="C253" s="80" t="s">
        <v>27</v>
      </c>
      <c r="D253" s="80" t="s">
        <v>28</v>
      </c>
      <c r="E253" s="80" t="s">
        <v>28</v>
      </c>
      <c r="F253" s="80" t="s">
        <v>111</v>
      </c>
      <c r="G253" s="80" t="s">
        <v>167</v>
      </c>
      <c r="H253" s="80" t="s">
        <v>8159</v>
      </c>
      <c r="I253" s="80" t="s">
        <v>8161</v>
      </c>
      <c r="J253" s="80" t="s">
        <v>373</v>
      </c>
      <c r="K253" s="77" t="s">
        <v>2056</v>
      </c>
      <c r="L253" s="82">
        <v>18</v>
      </c>
      <c r="M253" s="82">
        <v>5</v>
      </c>
      <c r="N253" s="82">
        <v>2018</v>
      </c>
      <c r="O253" s="77">
        <f t="shared" si="3"/>
        <v>43238</v>
      </c>
      <c r="P253" s="82" t="s">
        <v>374</v>
      </c>
      <c r="Q253" s="80" t="s">
        <v>175</v>
      </c>
      <c r="R253" s="80">
        <f>VLOOKUP(P253,Registration!O:P,2,FALSE)</f>
        <v>19</v>
      </c>
    </row>
    <row r="254" spans="1:18" ht="23.1" customHeight="1">
      <c r="A254" s="80" t="s">
        <v>42</v>
      </c>
      <c r="B254" s="80" t="s">
        <v>26</v>
      </c>
      <c r="C254" s="80" t="s">
        <v>27</v>
      </c>
      <c r="D254" s="80" t="s">
        <v>28</v>
      </c>
      <c r="E254" s="80" t="s">
        <v>28</v>
      </c>
      <c r="F254" s="80" t="s">
        <v>111</v>
      </c>
      <c r="G254" s="80" t="s">
        <v>167</v>
      </c>
      <c r="H254" s="80" t="s">
        <v>8159</v>
      </c>
      <c r="I254" s="80" t="s">
        <v>8161</v>
      </c>
      <c r="J254" s="80" t="s">
        <v>375</v>
      </c>
      <c r="K254" s="77" t="s">
        <v>2056</v>
      </c>
      <c r="L254" s="82">
        <v>18</v>
      </c>
      <c r="M254" s="82">
        <v>5</v>
      </c>
      <c r="N254" s="82">
        <v>2018</v>
      </c>
      <c r="O254" s="77">
        <f t="shared" si="3"/>
        <v>43238</v>
      </c>
      <c r="P254" s="82" t="s">
        <v>376</v>
      </c>
      <c r="Q254" s="80" t="s">
        <v>175</v>
      </c>
      <c r="R254" s="80">
        <f>VLOOKUP(P254,Registration!O:P,2,FALSE)</f>
        <v>19</v>
      </c>
    </row>
    <row r="255" spans="1:18" ht="23.1" customHeight="1">
      <c r="A255" s="80" t="s">
        <v>42</v>
      </c>
      <c r="B255" s="80" t="s">
        <v>26</v>
      </c>
      <c r="C255" s="80" t="s">
        <v>27</v>
      </c>
      <c r="D255" s="80" t="s">
        <v>28</v>
      </c>
      <c r="E255" s="80" t="s">
        <v>28</v>
      </c>
      <c r="F255" s="80" t="s">
        <v>111</v>
      </c>
      <c r="G255" s="80" t="s">
        <v>167</v>
      </c>
      <c r="H255" s="80" t="s">
        <v>8159</v>
      </c>
      <c r="I255" s="80" t="s">
        <v>8161</v>
      </c>
      <c r="J255" s="80" t="s">
        <v>377</v>
      </c>
      <c r="K255" s="77" t="s">
        <v>2056</v>
      </c>
      <c r="L255" s="82">
        <v>18</v>
      </c>
      <c r="M255" s="82">
        <v>5</v>
      </c>
      <c r="N255" s="82">
        <v>2018</v>
      </c>
      <c r="O255" s="77">
        <f t="shared" si="3"/>
        <v>43238</v>
      </c>
      <c r="P255" s="82" t="s">
        <v>378</v>
      </c>
      <c r="Q255" s="80" t="s">
        <v>175</v>
      </c>
      <c r="R255" s="80">
        <f>VLOOKUP(P255,Registration!O:P,2,FALSE)</f>
        <v>19</v>
      </c>
    </row>
    <row r="256" spans="1:18" ht="23.1" customHeight="1">
      <c r="A256" s="80" t="s">
        <v>42</v>
      </c>
      <c r="B256" s="80" t="s">
        <v>26</v>
      </c>
      <c r="C256" s="80" t="s">
        <v>27</v>
      </c>
      <c r="D256" s="80" t="s">
        <v>28</v>
      </c>
      <c r="E256" s="80" t="s">
        <v>28</v>
      </c>
      <c r="F256" s="80" t="s">
        <v>111</v>
      </c>
      <c r="G256" s="80" t="s">
        <v>167</v>
      </c>
      <c r="H256" s="80" t="s">
        <v>8159</v>
      </c>
      <c r="I256" s="80" t="s">
        <v>8161</v>
      </c>
      <c r="J256" s="80" t="s">
        <v>177</v>
      </c>
      <c r="K256" s="77" t="s">
        <v>44</v>
      </c>
      <c r="L256" s="82">
        <v>19</v>
      </c>
      <c r="M256" s="82">
        <v>5</v>
      </c>
      <c r="N256" s="82">
        <v>2018</v>
      </c>
      <c r="O256" s="77">
        <f t="shared" si="3"/>
        <v>43239</v>
      </c>
      <c r="P256" s="82" t="s">
        <v>394</v>
      </c>
      <c r="Q256" s="80" t="s">
        <v>175</v>
      </c>
      <c r="R256" s="80">
        <f>VLOOKUP(P256,Registration!O:P,2,FALSE)</f>
        <v>17</v>
      </c>
    </row>
    <row r="257" spans="1:18" ht="23.1" customHeight="1">
      <c r="A257" s="80" t="s">
        <v>42</v>
      </c>
      <c r="B257" s="80" t="s">
        <v>26</v>
      </c>
      <c r="C257" s="80" t="s">
        <v>27</v>
      </c>
      <c r="D257" s="80" t="s">
        <v>28</v>
      </c>
      <c r="E257" s="80" t="s">
        <v>28</v>
      </c>
      <c r="F257" s="80" t="s">
        <v>111</v>
      </c>
      <c r="G257" s="80" t="s">
        <v>167</v>
      </c>
      <c r="H257" s="80" t="s">
        <v>8159</v>
      </c>
      <c r="I257" s="80" t="s">
        <v>8161</v>
      </c>
      <c r="J257" s="80" t="s">
        <v>395</v>
      </c>
      <c r="K257" s="77" t="s">
        <v>44</v>
      </c>
      <c r="L257" s="82">
        <v>19</v>
      </c>
      <c r="M257" s="82">
        <v>5</v>
      </c>
      <c r="N257" s="82">
        <v>2018</v>
      </c>
      <c r="O257" s="77">
        <f t="shared" si="3"/>
        <v>43239</v>
      </c>
      <c r="P257" s="82" t="s">
        <v>225</v>
      </c>
      <c r="Q257" s="80" t="s">
        <v>175</v>
      </c>
      <c r="R257" s="80">
        <f>VLOOKUP(P257,Registration!O:P,2,FALSE)</f>
        <v>17</v>
      </c>
    </row>
    <row r="258" spans="1:18" ht="23.1" customHeight="1">
      <c r="A258" s="80" t="s">
        <v>42</v>
      </c>
      <c r="B258" s="80" t="s">
        <v>26</v>
      </c>
      <c r="C258" s="80" t="s">
        <v>27</v>
      </c>
      <c r="D258" s="80" t="s">
        <v>28</v>
      </c>
      <c r="E258" s="80" t="s">
        <v>28</v>
      </c>
      <c r="F258" s="80" t="s">
        <v>111</v>
      </c>
      <c r="G258" s="80" t="s">
        <v>167</v>
      </c>
      <c r="H258" s="80" t="s">
        <v>8159</v>
      </c>
      <c r="I258" s="80" t="s">
        <v>8161</v>
      </c>
      <c r="J258" s="80" t="s">
        <v>381</v>
      </c>
      <c r="K258" s="77" t="s">
        <v>44</v>
      </c>
      <c r="L258" s="82">
        <v>19</v>
      </c>
      <c r="M258" s="82">
        <v>5</v>
      </c>
      <c r="N258" s="82">
        <v>2018</v>
      </c>
      <c r="O258" s="77">
        <f t="shared" si="3"/>
        <v>43239</v>
      </c>
      <c r="P258" s="82" t="s">
        <v>382</v>
      </c>
      <c r="Q258" s="80" t="s">
        <v>175</v>
      </c>
      <c r="R258" s="80">
        <f>VLOOKUP(P258,Registration!O:P,2,FALSE)</f>
        <v>19</v>
      </c>
    </row>
    <row r="259" spans="1:18" ht="23.1" customHeight="1">
      <c r="A259" s="80" t="s">
        <v>42</v>
      </c>
      <c r="B259" s="80" t="s">
        <v>26</v>
      </c>
      <c r="C259" s="80" t="s">
        <v>27</v>
      </c>
      <c r="D259" s="80" t="s">
        <v>28</v>
      </c>
      <c r="E259" s="80" t="s">
        <v>28</v>
      </c>
      <c r="F259" s="80" t="s">
        <v>111</v>
      </c>
      <c r="G259" s="80" t="s">
        <v>167</v>
      </c>
      <c r="H259" s="80" t="s">
        <v>8159</v>
      </c>
      <c r="I259" s="80" t="s">
        <v>8161</v>
      </c>
      <c r="J259" s="80" t="s">
        <v>383</v>
      </c>
      <c r="K259" s="77" t="s">
        <v>44</v>
      </c>
      <c r="L259" s="82">
        <v>19</v>
      </c>
      <c r="M259" s="82">
        <v>5</v>
      </c>
      <c r="N259" s="82">
        <v>2018</v>
      </c>
      <c r="O259" s="77">
        <f t="shared" ref="O259:O322" si="4">DATE(N259,M259,L259)</f>
        <v>43239</v>
      </c>
      <c r="P259" s="82" t="s">
        <v>384</v>
      </c>
      <c r="Q259" s="80" t="s">
        <v>175</v>
      </c>
      <c r="R259" s="80">
        <f>VLOOKUP(P259,Registration!O:P,2,FALSE)</f>
        <v>18</v>
      </c>
    </row>
    <row r="260" spans="1:18" ht="23.1" customHeight="1">
      <c r="A260" s="80" t="s">
        <v>42</v>
      </c>
      <c r="B260" s="80" t="s">
        <v>26</v>
      </c>
      <c r="C260" s="80" t="s">
        <v>27</v>
      </c>
      <c r="D260" s="80" t="s">
        <v>28</v>
      </c>
      <c r="E260" s="80" t="s">
        <v>28</v>
      </c>
      <c r="F260" s="80" t="s">
        <v>111</v>
      </c>
      <c r="G260" s="80" t="s">
        <v>167</v>
      </c>
      <c r="H260" s="80" t="s">
        <v>8159</v>
      </c>
      <c r="I260" s="80" t="s">
        <v>8161</v>
      </c>
      <c r="J260" s="80" t="s">
        <v>385</v>
      </c>
      <c r="K260" s="77" t="s">
        <v>44</v>
      </c>
      <c r="L260" s="82">
        <v>19</v>
      </c>
      <c r="M260" s="82">
        <v>5</v>
      </c>
      <c r="N260" s="82">
        <v>2018</v>
      </c>
      <c r="O260" s="77">
        <f t="shared" si="4"/>
        <v>43239</v>
      </c>
      <c r="P260" s="82" t="s">
        <v>386</v>
      </c>
      <c r="Q260" s="80" t="s">
        <v>175</v>
      </c>
      <c r="R260" s="80">
        <f>VLOOKUP(P260,Registration!O:P,2,FALSE)</f>
        <v>18</v>
      </c>
    </row>
    <row r="261" spans="1:18" ht="23.1" customHeight="1">
      <c r="A261" s="80" t="s">
        <v>42</v>
      </c>
      <c r="B261" s="80" t="s">
        <v>26</v>
      </c>
      <c r="C261" s="80" t="s">
        <v>27</v>
      </c>
      <c r="D261" s="80" t="s">
        <v>28</v>
      </c>
      <c r="E261" s="80" t="s">
        <v>28</v>
      </c>
      <c r="F261" s="80" t="s">
        <v>111</v>
      </c>
      <c r="G261" s="80" t="s">
        <v>167</v>
      </c>
      <c r="H261" s="80" t="s">
        <v>8159</v>
      </c>
      <c r="I261" s="80" t="s">
        <v>8161</v>
      </c>
      <c r="J261" s="80" t="s">
        <v>387</v>
      </c>
      <c r="K261" s="77" t="s">
        <v>44</v>
      </c>
      <c r="L261" s="82">
        <v>19</v>
      </c>
      <c r="M261" s="82">
        <v>5</v>
      </c>
      <c r="N261" s="82">
        <v>2018</v>
      </c>
      <c r="O261" s="77">
        <f t="shared" si="4"/>
        <v>43239</v>
      </c>
      <c r="P261" s="82" t="s">
        <v>388</v>
      </c>
      <c r="Q261" s="80" t="s">
        <v>175</v>
      </c>
      <c r="R261" s="80">
        <f>VLOOKUP(P261,Registration!O:P,2,FALSE)</f>
        <v>18</v>
      </c>
    </row>
    <row r="262" spans="1:18" ht="23.1" customHeight="1">
      <c r="A262" s="80" t="s">
        <v>42</v>
      </c>
      <c r="B262" s="80" t="s">
        <v>26</v>
      </c>
      <c r="C262" s="80" t="s">
        <v>27</v>
      </c>
      <c r="D262" s="80" t="s">
        <v>28</v>
      </c>
      <c r="E262" s="80" t="s">
        <v>28</v>
      </c>
      <c r="F262" s="80" t="s">
        <v>111</v>
      </c>
      <c r="G262" s="80" t="s">
        <v>167</v>
      </c>
      <c r="H262" s="80" t="s">
        <v>8159</v>
      </c>
      <c r="I262" s="80" t="s">
        <v>8161</v>
      </c>
      <c r="J262" s="80" t="s">
        <v>389</v>
      </c>
      <c r="K262" s="77" t="s">
        <v>44</v>
      </c>
      <c r="L262" s="82">
        <v>19</v>
      </c>
      <c r="M262" s="82">
        <v>5</v>
      </c>
      <c r="N262" s="82">
        <v>2018</v>
      </c>
      <c r="O262" s="77">
        <f t="shared" si="4"/>
        <v>43239</v>
      </c>
      <c r="P262" s="82" t="s">
        <v>170</v>
      </c>
      <c r="Q262" s="80" t="s">
        <v>175</v>
      </c>
      <c r="R262" s="80">
        <f>VLOOKUP(P262,Registration!O:P,2,FALSE)</f>
        <v>19</v>
      </c>
    </row>
    <row r="263" spans="1:18" ht="23.1" customHeight="1">
      <c r="A263" s="80" t="s">
        <v>42</v>
      </c>
      <c r="B263" s="80" t="s">
        <v>26</v>
      </c>
      <c r="C263" s="80" t="s">
        <v>27</v>
      </c>
      <c r="D263" s="80" t="s">
        <v>28</v>
      </c>
      <c r="E263" s="80" t="s">
        <v>28</v>
      </c>
      <c r="F263" s="80" t="s">
        <v>111</v>
      </c>
      <c r="G263" s="80" t="s">
        <v>167</v>
      </c>
      <c r="H263" s="80" t="s">
        <v>8159</v>
      </c>
      <c r="I263" s="80" t="s">
        <v>8161</v>
      </c>
      <c r="J263" s="80" t="s">
        <v>390</v>
      </c>
      <c r="K263" s="77" t="s">
        <v>44</v>
      </c>
      <c r="L263" s="82">
        <v>19</v>
      </c>
      <c r="M263" s="82">
        <v>5</v>
      </c>
      <c r="N263" s="82">
        <v>2018</v>
      </c>
      <c r="O263" s="77">
        <f t="shared" si="4"/>
        <v>43239</v>
      </c>
      <c r="P263" s="82" t="s">
        <v>391</v>
      </c>
      <c r="Q263" s="80" t="s">
        <v>175</v>
      </c>
      <c r="R263" s="80">
        <f>VLOOKUP(P263,Registration!O:P,2,FALSE)</f>
        <v>19</v>
      </c>
    </row>
    <row r="264" spans="1:18" ht="23.1" customHeight="1">
      <c r="A264" s="80" t="s">
        <v>42</v>
      </c>
      <c r="B264" s="80" t="s">
        <v>26</v>
      </c>
      <c r="C264" s="80" t="s">
        <v>27</v>
      </c>
      <c r="D264" s="80" t="s">
        <v>28</v>
      </c>
      <c r="E264" s="80" t="s">
        <v>28</v>
      </c>
      <c r="F264" s="80" t="s">
        <v>111</v>
      </c>
      <c r="G264" s="80" t="s">
        <v>167</v>
      </c>
      <c r="H264" s="80" t="s">
        <v>8159</v>
      </c>
      <c r="I264" s="80" t="s">
        <v>8161</v>
      </c>
      <c r="J264" s="80" t="s">
        <v>392</v>
      </c>
      <c r="K264" s="77" t="s">
        <v>44</v>
      </c>
      <c r="L264" s="82">
        <v>19</v>
      </c>
      <c r="M264" s="82">
        <v>5</v>
      </c>
      <c r="N264" s="82">
        <v>2018</v>
      </c>
      <c r="O264" s="77">
        <f t="shared" si="4"/>
        <v>43239</v>
      </c>
      <c r="P264" s="82" t="s">
        <v>393</v>
      </c>
      <c r="Q264" s="80" t="s">
        <v>175</v>
      </c>
      <c r="R264" s="80">
        <f>VLOOKUP(P264,Registration!O:P,2,FALSE)</f>
        <v>16</v>
      </c>
    </row>
    <row r="265" spans="1:18" ht="23.1" customHeight="1">
      <c r="A265" s="80" t="s">
        <v>46</v>
      </c>
      <c r="B265" s="80" t="s">
        <v>26</v>
      </c>
      <c r="C265" s="80" t="s">
        <v>27</v>
      </c>
      <c r="D265" s="80" t="s">
        <v>28</v>
      </c>
      <c r="E265" s="80" t="s">
        <v>28</v>
      </c>
      <c r="F265" s="80" t="s">
        <v>111</v>
      </c>
      <c r="G265" s="80" t="s">
        <v>167</v>
      </c>
      <c r="H265" s="80" t="s">
        <v>8159</v>
      </c>
      <c r="I265" s="80" t="s">
        <v>8161</v>
      </c>
      <c r="J265" s="80" t="s">
        <v>398</v>
      </c>
      <c r="K265" s="77" t="s">
        <v>47</v>
      </c>
      <c r="L265" s="80">
        <v>21</v>
      </c>
      <c r="M265" s="80">
        <v>5</v>
      </c>
      <c r="N265" s="80">
        <v>2018</v>
      </c>
      <c r="O265" s="77">
        <f t="shared" si="4"/>
        <v>43241</v>
      </c>
      <c r="P265" s="82" t="s">
        <v>399</v>
      </c>
      <c r="Q265" s="80" t="s">
        <v>175</v>
      </c>
      <c r="R265" s="80">
        <f>VLOOKUP(P265,Registration!O:P,2,FALSE)</f>
        <v>19</v>
      </c>
    </row>
    <row r="266" spans="1:18" ht="23.1" customHeight="1">
      <c r="A266" s="80" t="s">
        <v>46</v>
      </c>
      <c r="B266" s="80" t="s">
        <v>26</v>
      </c>
      <c r="C266" s="80" t="s">
        <v>27</v>
      </c>
      <c r="D266" s="80" t="s">
        <v>28</v>
      </c>
      <c r="E266" s="80" t="s">
        <v>28</v>
      </c>
      <c r="F266" s="80" t="s">
        <v>111</v>
      </c>
      <c r="G266" s="80" t="s">
        <v>167</v>
      </c>
      <c r="H266" s="80" t="s">
        <v>8159</v>
      </c>
      <c r="I266" s="80" t="s">
        <v>8161</v>
      </c>
      <c r="J266" s="80" t="s">
        <v>400</v>
      </c>
      <c r="K266" s="77" t="s">
        <v>2094</v>
      </c>
      <c r="L266" s="82">
        <v>22</v>
      </c>
      <c r="M266" s="82">
        <v>5</v>
      </c>
      <c r="N266" s="82">
        <v>2018</v>
      </c>
      <c r="O266" s="77">
        <f t="shared" si="4"/>
        <v>43242</v>
      </c>
      <c r="P266" s="82" t="s">
        <v>401</v>
      </c>
      <c r="Q266" s="80" t="s">
        <v>175</v>
      </c>
      <c r="R266" s="80">
        <f>VLOOKUP(P266,Registration!O:P,2,FALSE)</f>
        <v>19</v>
      </c>
    </row>
    <row r="267" spans="1:18" ht="23.1" customHeight="1">
      <c r="A267" s="80" t="s">
        <v>46</v>
      </c>
      <c r="B267" s="80" t="s">
        <v>26</v>
      </c>
      <c r="C267" s="80" t="s">
        <v>27</v>
      </c>
      <c r="D267" s="80" t="s">
        <v>28</v>
      </c>
      <c r="E267" s="80" t="s">
        <v>28</v>
      </c>
      <c r="F267" s="80" t="s">
        <v>111</v>
      </c>
      <c r="G267" s="80" t="s">
        <v>167</v>
      </c>
      <c r="H267" s="80" t="s">
        <v>8159</v>
      </c>
      <c r="I267" s="80" t="s">
        <v>8161</v>
      </c>
      <c r="J267" s="80" t="s">
        <v>402</v>
      </c>
      <c r="K267" s="77" t="s">
        <v>2094</v>
      </c>
      <c r="L267" s="82">
        <v>22</v>
      </c>
      <c r="M267" s="82">
        <v>5</v>
      </c>
      <c r="N267" s="82">
        <v>2018</v>
      </c>
      <c r="O267" s="77">
        <f t="shared" si="4"/>
        <v>43242</v>
      </c>
      <c r="P267" s="82" t="s">
        <v>403</v>
      </c>
      <c r="Q267" s="80" t="s">
        <v>175</v>
      </c>
      <c r="R267" s="80">
        <f>VLOOKUP(P267,Registration!O:P,2,FALSE)</f>
        <v>19</v>
      </c>
    </row>
    <row r="268" spans="1:18" ht="23.1" customHeight="1">
      <c r="A268" s="80" t="s">
        <v>46</v>
      </c>
      <c r="B268" s="80" t="s">
        <v>26</v>
      </c>
      <c r="C268" s="80" t="s">
        <v>27</v>
      </c>
      <c r="D268" s="80" t="s">
        <v>28</v>
      </c>
      <c r="E268" s="80" t="s">
        <v>28</v>
      </c>
      <c r="F268" s="80" t="s">
        <v>111</v>
      </c>
      <c r="G268" s="80" t="s">
        <v>167</v>
      </c>
      <c r="H268" s="80" t="s">
        <v>8159</v>
      </c>
      <c r="I268" s="80" t="s">
        <v>8161</v>
      </c>
      <c r="J268" s="80" t="s">
        <v>404</v>
      </c>
      <c r="K268" s="77" t="s">
        <v>2094</v>
      </c>
      <c r="L268" s="82">
        <v>22</v>
      </c>
      <c r="M268" s="82">
        <v>5</v>
      </c>
      <c r="N268" s="82">
        <v>2018</v>
      </c>
      <c r="O268" s="77">
        <f t="shared" si="4"/>
        <v>43242</v>
      </c>
      <c r="P268" s="82" t="s">
        <v>405</v>
      </c>
      <c r="Q268" s="80" t="s">
        <v>175</v>
      </c>
      <c r="R268" s="80">
        <f>VLOOKUP(P268,Registration!O:P,2,FALSE)</f>
        <v>19</v>
      </c>
    </row>
    <row r="269" spans="1:18" ht="23.1" customHeight="1">
      <c r="A269" s="80" t="s">
        <v>46</v>
      </c>
      <c r="B269" s="80" t="s">
        <v>26</v>
      </c>
      <c r="C269" s="80" t="s">
        <v>27</v>
      </c>
      <c r="D269" s="80" t="s">
        <v>28</v>
      </c>
      <c r="E269" s="80" t="s">
        <v>28</v>
      </c>
      <c r="F269" s="80" t="s">
        <v>111</v>
      </c>
      <c r="G269" s="80" t="s">
        <v>167</v>
      </c>
      <c r="H269" s="80" t="s">
        <v>8159</v>
      </c>
      <c r="I269" s="80" t="s">
        <v>8161</v>
      </c>
      <c r="J269" s="80" t="s">
        <v>406</v>
      </c>
      <c r="K269" s="77" t="s">
        <v>2094</v>
      </c>
      <c r="L269" s="82">
        <v>22</v>
      </c>
      <c r="M269" s="82">
        <v>5</v>
      </c>
      <c r="N269" s="82">
        <v>2018</v>
      </c>
      <c r="O269" s="77">
        <f t="shared" si="4"/>
        <v>43242</v>
      </c>
      <c r="P269" s="82" t="s">
        <v>407</v>
      </c>
      <c r="Q269" s="80" t="s">
        <v>175</v>
      </c>
      <c r="R269" s="80">
        <f>VLOOKUP(P269,Registration!O:P,2,FALSE)</f>
        <v>18</v>
      </c>
    </row>
    <row r="270" spans="1:18" ht="23.1" customHeight="1">
      <c r="A270" s="80" t="s">
        <v>46</v>
      </c>
      <c r="B270" s="80" t="s">
        <v>26</v>
      </c>
      <c r="C270" s="80" t="s">
        <v>27</v>
      </c>
      <c r="D270" s="80" t="s">
        <v>28</v>
      </c>
      <c r="E270" s="80" t="s">
        <v>28</v>
      </c>
      <c r="F270" s="80" t="s">
        <v>111</v>
      </c>
      <c r="G270" s="80" t="s">
        <v>167</v>
      </c>
      <c r="H270" s="80" t="s">
        <v>8159</v>
      </c>
      <c r="I270" s="80" t="s">
        <v>8161</v>
      </c>
      <c r="J270" s="80" t="s">
        <v>408</v>
      </c>
      <c r="K270" s="77" t="s">
        <v>2094</v>
      </c>
      <c r="L270" s="82">
        <v>22</v>
      </c>
      <c r="M270" s="82">
        <v>5</v>
      </c>
      <c r="N270" s="82">
        <v>2018</v>
      </c>
      <c r="O270" s="77">
        <f t="shared" si="4"/>
        <v>43242</v>
      </c>
      <c r="P270" s="82" t="s">
        <v>409</v>
      </c>
      <c r="Q270" s="80" t="s">
        <v>175</v>
      </c>
      <c r="R270" s="80">
        <f>VLOOKUP(P270,Registration!O:P,2,FALSE)</f>
        <v>18</v>
      </c>
    </row>
    <row r="271" spans="1:18" ht="23.1" customHeight="1">
      <c r="A271" s="80" t="s">
        <v>46</v>
      </c>
      <c r="B271" s="80" t="s">
        <v>26</v>
      </c>
      <c r="C271" s="80" t="s">
        <v>27</v>
      </c>
      <c r="D271" s="80" t="s">
        <v>28</v>
      </c>
      <c r="E271" s="80" t="s">
        <v>28</v>
      </c>
      <c r="F271" s="80" t="s">
        <v>111</v>
      </c>
      <c r="G271" s="80" t="s">
        <v>167</v>
      </c>
      <c r="H271" s="80" t="s">
        <v>8159</v>
      </c>
      <c r="I271" s="80" t="s">
        <v>8161</v>
      </c>
      <c r="J271" s="80" t="s">
        <v>410</v>
      </c>
      <c r="K271" s="77" t="s">
        <v>2094</v>
      </c>
      <c r="L271" s="82">
        <v>22</v>
      </c>
      <c r="M271" s="82">
        <v>5</v>
      </c>
      <c r="N271" s="82">
        <v>2018</v>
      </c>
      <c r="O271" s="77">
        <f t="shared" si="4"/>
        <v>43242</v>
      </c>
      <c r="P271" s="82" t="s">
        <v>411</v>
      </c>
      <c r="Q271" s="80" t="s">
        <v>175</v>
      </c>
      <c r="R271" s="80">
        <f>VLOOKUP(P271,Registration!O:P,2,FALSE)</f>
        <v>19</v>
      </c>
    </row>
    <row r="272" spans="1:18" ht="23.1" customHeight="1">
      <c r="A272" s="80" t="s">
        <v>46</v>
      </c>
      <c r="B272" s="80" t="s">
        <v>26</v>
      </c>
      <c r="C272" s="80" t="s">
        <v>27</v>
      </c>
      <c r="D272" s="80" t="s">
        <v>28</v>
      </c>
      <c r="E272" s="80" t="s">
        <v>28</v>
      </c>
      <c r="F272" s="80" t="s">
        <v>111</v>
      </c>
      <c r="G272" s="80" t="s">
        <v>167</v>
      </c>
      <c r="H272" s="80" t="s">
        <v>8159</v>
      </c>
      <c r="I272" s="80" t="s">
        <v>8161</v>
      </c>
      <c r="J272" s="80" t="s">
        <v>412</v>
      </c>
      <c r="K272" s="77" t="s">
        <v>2094</v>
      </c>
      <c r="L272" s="82">
        <v>22</v>
      </c>
      <c r="M272" s="82">
        <v>5</v>
      </c>
      <c r="N272" s="82">
        <v>2018</v>
      </c>
      <c r="O272" s="77">
        <f t="shared" si="4"/>
        <v>43242</v>
      </c>
      <c r="P272" s="82" t="s">
        <v>358</v>
      </c>
      <c r="Q272" s="80" t="s">
        <v>175</v>
      </c>
      <c r="R272" s="80">
        <f>VLOOKUP(P272,Registration!O:P,2,FALSE)</f>
        <v>19</v>
      </c>
    </row>
    <row r="273" spans="1:18" ht="23.1" customHeight="1">
      <c r="A273" s="80" t="s">
        <v>46</v>
      </c>
      <c r="B273" s="80" t="s">
        <v>26</v>
      </c>
      <c r="C273" s="80" t="s">
        <v>27</v>
      </c>
      <c r="D273" s="80" t="s">
        <v>28</v>
      </c>
      <c r="E273" s="80" t="s">
        <v>28</v>
      </c>
      <c r="F273" s="80" t="s">
        <v>111</v>
      </c>
      <c r="G273" s="80" t="s">
        <v>167</v>
      </c>
      <c r="H273" s="80" t="s">
        <v>8159</v>
      </c>
      <c r="I273" s="80" t="s">
        <v>8161</v>
      </c>
      <c r="J273" s="80" t="s">
        <v>413</v>
      </c>
      <c r="K273" s="77" t="s">
        <v>2095</v>
      </c>
      <c r="L273" s="82">
        <v>23</v>
      </c>
      <c r="M273" s="82">
        <v>5</v>
      </c>
      <c r="N273" s="82">
        <v>2018</v>
      </c>
      <c r="O273" s="77">
        <f t="shared" si="4"/>
        <v>43243</v>
      </c>
      <c r="P273" s="82" t="s">
        <v>414</v>
      </c>
      <c r="Q273" s="80" t="s">
        <v>175</v>
      </c>
      <c r="R273" s="80">
        <f>VLOOKUP(P273,Registration!O:P,2,FALSE)</f>
        <v>19</v>
      </c>
    </row>
    <row r="274" spans="1:18" ht="23.1" customHeight="1">
      <c r="A274" s="80" t="s">
        <v>46</v>
      </c>
      <c r="B274" s="80" t="s">
        <v>26</v>
      </c>
      <c r="C274" s="80" t="s">
        <v>27</v>
      </c>
      <c r="D274" s="80" t="s">
        <v>28</v>
      </c>
      <c r="E274" s="80" t="s">
        <v>28</v>
      </c>
      <c r="F274" s="80" t="s">
        <v>111</v>
      </c>
      <c r="G274" s="80" t="s">
        <v>167</v>
      </c>
      <c r="H274" s="80" t="s">
        <v>8159</v>
      </c>
      <c r="I274" s="80" t="s">
        <v>8161</v>
      </c>
      <c r="J274" s="80" t="s">
        <v>415</v>
      </c>
      <c r="K274" s="77" t="s">
        <v>2095</v>
      </c>
      <c r="L274" s="82">
        <v>23</v>
      </c>
      <c r="M274" s="82">
        <v>5</v>
      </c>
      <c r="N274" s="82">
        <v>2018</v>
      </c>
      <c r="O274" s="77">
        <f t="shared" si="4"/>
        <v>43243</v>
      </c>
      <c r="P274" s="82" t="s">
        <v>416</v>
      </c>
      <c r="Q274" s="80" t="s">
        <v>175</v>
      </c>
      <c r="R274" s="80">
        <f>VLOOKUP(P274,Registration!O:P,2,FALSE)</f>
        <v>18</v>
      </c>
    </row>
    <row r="275" spans="1:18" ht="23.1" customHeight="1">
      <c r="A275" s="80" t="s">
        <v>46</v>
      </c>
      <c r="B275" s="80" t="s">
        <v>26</v>
      </c>
      <c r="C275" s="80" t="s">
        <v>27</v>
      </c>
      <c r="D275" s="80" t="s">
        <v>28</v>
      </c>
      <c r="E275" s="80" t="s">
        <v>28</v>
      </c>
      <c r="F275" s="80" t="s">
        <v>111</v>
      </c>
      <c r="G275" s="80" t="s">
        <v>167</v>
      </c>
      <c r="H275" s="80" t="s">
        <v>8159</v>
      </c>
      <c r="I275" s="80" t="s">
        <v>8161</v>
      </c>
      <c r="J275" s="80" t="s">
        <v>419</v>
      </c>
      <c r="K275" s="77" t="s">
        <v>2095</v>
      </c>
      <c r="L275" s="82">
        <v>23</v>
      </c>
      <c r="M275" s="82">
        <v>5</v>
      </c>
      <c r="N275" s="82">
        <v>2018</v>
      </c>
      <c r="O275" s="77">
        <f t="shared" si="4"/>
        <v>43243</v>
      </c>
      <c r="P275" s="82" t="s">
        <v>420</v>
      </c>
      <c r="Q275" s="80" t="s">
        <v>175</v>
      </c>
      <c r="R275" s="80">
        <f>VLOOKUP(P275,Registration!O:P,2,FALSE)</f>
        <v>17</v>
      </c>
    </row>
    <row r="276" spans="1:18" ht="23.1" customHeight="1">
      <c r="A276" s="80" t="s">
        <v>46</v>
      </c>
      <c r="B276" s="80" t="s">
        <v>26</v>
      </c>
      <c r="C276" s="80" t="s">
        <v>27</v>
      </c>
      <c r="D276" s="80" t="s">
        <v>28</v>
      </c>
      <c r="E276" s="80" t="s">
        <v>28</v>
      </c>
      <c r="F276" s="80" t="s">
        <v>111</v>
      </c>
      <c r="G276" s="80" t="s">
        <v>167</v>
      </c>
      <c r="H276" s="80" t="s">
        <v>8159</v>
      </c>
      <c r="I276" s="80" t="s">
        <v>8161</v>
      </c>
      <c r="J276" s="80" t="s">
        <v>421</v>
      </c>
      <c r="K276" s="77" t="s">
        <v>2095</v>
      </c>
      <c r="L276" s="82">
        <v>23</v>
      </c>
      <c r="M276" s="82">
        <v>5</v>
      </c>
      <c r="N276" s="82">
        <v>2018</v>
      </c>
      <c r="O276" s="77">
        <f t="shared" si="4"/>
        <v>43243</v>
      </c>
      <c r="P276" s="82" t="s">
        <v>422</v>
      </c>
      <c r="Q276" s="80" t="s">
        <v>175</v>
      </c>
      <c r="R276" s="80">
        <f>VLOOKUP(P276,Registration!O:P,2,FALSE)</f>
        <v>18</v>
      </c>
    </row>
    <row r="277" spans="1:18" ht="23.1" customHeight="1">
      <c r="A277" s="80" t="s">
        <v>46</v>
      </c>
      <c r="B277" s="80" t="s">
        <v>26</v>
      </c>
      <c r="C277" s="80" t="s">
        <v>27</v>
      </c>
      <c r="D277" s="80" t="s">
        <v>28</v>
      </c>
      <c r="E277" s="80" t="s">
        <v>28</v>
      </c>
      <c r="F277" s="80" t="s">
        <v>111</v>
      </c>
      <c r="G277" s="80" t="s">
        <v>167</v>
      </c>
      <c r="H277" s="80" t="s">
        <v>8159</v>
      </c>
      <c r="I277" s="80" t="s">
        <v>8161</v>
      </c>
      <c r="J277" s="80" t="s">
        <v>423</v>
      </c>
      <c r="K277" s="77" t="s">
        <v>2095</v>
      </c>
      <c r="L277" s="82">
        <v>23</v>
      </c>
      <c r="M277" s="82">
        <v>5</v>
      </c>
      <c r="N277" s="82">
        <v>2018</v>
      </c>
      <c r="O277" s="77">
        <f t="shared" si="4"/>
        <v>43243</v>
      </c>
      <c r="P277" s="82" t="s">
        <v>424</v>
      </c>
      <c r="Q277" s="80" t="s">
        <v>175</v>
      </c>
      <c r="R277" s="80">
        <f>VLOOKUP(P277,Registration!O:P,2,FALSE)</f>
        <v>19</v>
      </c>
    </row>
    <row r="278" spans="1:18" ht="23.1" customHeight="1">
      <c r="A278" s="80" t="s">
        <v>46</v>
      </c>
      <c r="B278" s="80" t="s">
        <v>26</v>
      </c>
      <c r="C278" s="80" t="s">
        <v>27</v>
      </c>
      <c r="D278" s="80" t="s">
        <v>28</v>
      </c>
      <c r="E278" s="80" t="s">
        <v>28</v>
      </c>
      <c r="F278" s="80" t="s">
        <v>111</v>
      </c>
      <c r="G278" s="80" t="s">
        <v>167</v>
      </c>
      <c r="H278" s="80" t="s">
        <v>8159</v>
      </c>
      <c r="I278" s="80" t="s">
        <v>8161</v>
      </c>
      <c r="J278" s="80" t="s">
        <v>425</v>
      </c>
      <c r="K278" s="77" t="s">
        <v>2095</v>
      </c>
      <c r="L278" s="82">
        <v>23</v>
      </c>
      <c r="M278" s="82">
        <v>5</v>
      </c>
      <c r="N278" s="82">
        <v>2018</v>
      </c>
      <c r="O278" s="77">
        <f t="shared" si="4"/>
        <v>43243</v>
      </c>
      <c r="P278" s="82" t="s">
        <v>426</v>
      </c>
      <c r="Q278" s="80" t="s">
        <v>175</v>
      </c>
      <c r="R278" s="80">
        <f>VLOOKUP(P278,Registration!O:P,2,FALSE)</f>
        <v>19</v>
      </c>
    </row>
    <row r="279" spans="1:18" ht="23.1" customHeight="1">
      <c r="A279" s="80" t="s">
        <v>46</v>
      </c>
      <c r="B279" s="80" t="s">
        <v>26</v>
      </c>
      <c r="C279" s="80" t="s">
        <v>27</v>
      </c>
      <c r="D279" s="80" t="s">
        <v>28</v>
      </c>
      <c r="E279" s="80" t="s">
        <v>28</v>
      </c>
      <c r="F279" s="80" t="s">
        <v>111</v>
      </c>
      <c r="G279" s="80" t="s">
        <v>167</v>
      </c>
      <c r="H279" s="80" t="s">
        <v>8159</v>
      </c>
      <c r="I279" s="80" t="s">
        <v>8161</v>
      </c>
      <c r="J279" s="80" t="s">
        <v>427</v>
      </c>
      <c r="K279" s="77" t="s">
        <v>2095</v>
      </c>
      <c r="L279" s="82">
        <v>23</v>
      </c>
      <c r="M279" s="82">
        <v>5</v>
      </c>
      <c r="N279" s="82">
        <v>2018</v>
      </c>
      <c r="O279" s="77">
        <f t="shared" si="4"/>
        <v>43243</v>
      </c>
      <c r="P279" s="82" t="s">
        <v>428</v>
      </c>
      <c r="Q279" s="80" t="s">
        <v>175</v>
      </c>
      <c r="R279" s="80">
        <f>VLOOKUP(P279,Registration!O:P,2,FALSE)</f>
        <v>19</v>
      </c>
    </row>
    <row r="280" spans="1:18" ht="23.1" customHeight="1">
      <c r="A280" s="80" t="s">
        <v>46</v>
      </c>
      <c r="B280" s="80" t="s">
        <v>26</v>
      </c>
      <c r="C280" s="80" t="s">
        <v>27</v>
      </c>
      <c r="D280" s="80" t="s">
        <v>28</v>
      </c>
      <c r="E280" s="80" t="s">
        <v>28</v>
      </c>
      <c r="F280" s="80" t="s">
        <v>111</v>
      </c>
      <c r="G280" s="80" t="s">
        <v>167</v>
      </c>
      <c r="H280" s="80" t="s">
        <v>8159</v>
      </c>
      <c r="I280" s="80" t="s">
        <v>8161</v>
      </c>
      <c r="J280" s="80" t="s">
        <v>429</v>
      </c>
      <c r="K280" s="77" t="s">
        <v>2095</v>
      </c>
      <c r="L280" s="82">
        <v>23</v>
      </c>
      <c r="M280" s="82">
        <v>5</v>
      </c>
      <c r="N280" s="82">
        <v>2018</v>
      </c>
      <c r="O280" s="77">
        <f t="shared" si="4"/>
        <v>43243</v>
      </c>
      <c r="P280" s="82" t="s">
        <v>202</v>
      </c>
      <c r="Q280" s="80" t="s">
        <v>175</v>
      </c>
      <c r="R280" s="80">
        <f>VLOOKUP(P280,Registration!O:P,2,FALSE)</f>
        <v>19</v>
      </c>
    </row>
    <row r="281" spans="1:18" ht="23.1" customHeight="1">
      <c r="A281" s="80" t="s">
        <v>46</v>
      </c>
      <c r="B281" s="80" t="s">
        <v>26</v>
      </c>
      <c r="C281" s="80" t="s">
        <v>27</v>
      </c>
      <c r="D281" s="80" t="s">
        <v>28</v>
      </c>
      <c r="E281" s="80" t="s">
        <v>28</v>
      </c>
      <c r="F281" s="80" t="s">
        <v>111</v>
      </c>
      <c r="G281" s="80" t="s">
        <v>167</v>
      </c>
      <c r="H281" s="80" t="s">
        <v>8159</v>
      </c>
      <c r="I281" s="80" t="s">
        <v>8161</v>
      </c>
      <c r="J281" s="80" t="s">
        <v>430</v>
      </c>
      <c r="K281" s="77" t="s">
        <v>2095</v>
      </c>
      <c r="L281" s="82">
        <v>23</v>
      </c>
      <c r="M281" s="82">
        <v>5</v>
      </c>
      <c r="N281" s="82">
        <v>2018</v>
      </c>
      <c r="O281" s="77">
        <f t="shared" si="4"/>
        <v>43243</v>
      </c>
      <c r="P281" s="82" t="s">
        <v>431</v>
      </c>
      <c r="Q281" s="80" t="s">
        <v>175</v>
      </c>
      <c r="R281" s="80">
        <f>VLOOKUP(P281,Registration!O:P,2,FALSE)</f>
        <v>18</v>
      </c>
    </row>
    <row r="282" spans="1:18" ht="23.1" customHeight="1">
      <c r="A282" s="80" t="s">
        <v>46</v>
      </c>
      <c r="B282" s="80" t="s">
        <v>26</v>
      </c>
      <c r="C282" s="80" t="s">
        <v>27</v>
      </c>
      <c r="D282" s="80" t="s">
        <v>28</v>
      </c>
      <c r="E282" s="80" t="s">
        <v>28</v>
      </c>
      <c r="F282" s="80" t="s">
        <v>111</v>
      </c>
      <c r="G282" s="80" t="s">
        <v>167</v>
      </c>
      <c r="H282" s="80" t="s">
        <v>8159</v>
      </c>
      <c r="I282" s="80" t="s">
        <v>8160</v>
      </c>
      <c r="J282" s="100" t="s">
        <v>341</v>
      </c>
      <c r="K282" s="77" t="s">
        <v>2095</v>
      </c>
      <c r="L282" s="82">
        <v>23</v>
      </c>
      <c r="M282" s="82">
        <v>5</v>
      </c>
      <c r="N282" s="82">
        <v>2018</v>
      </c>
      <c r="O282" s="77">
        <f t="shared" si="4"/>
        <v>43243</v>
      </c>
      <c r="P282" s="80" t="s">
        <v>342</v>
      </c>
      <c r="Q282" s="80" t="s">
        <v>252</v>
      </c>
      <c r="R282" s="80">
        <f>VLOOKUP(P282,Registration!O:P,2,FALSE)</f>
        <v>17</v>
      </c>
    </row>
    <row r="283" spans="1:18" ht="23.1" customHeight="1">
      <c r="A283" s="80" t="s">
        <v>46</v>
      </c>
      <c r="B283" s="80" t="s">
        <v>26</v>
      </c>
      <c r="C283" s="80" t="s">
        <v>27</v>
      </c>
      <c r="D283" s="80" t="s">
        <v>28</v>
      </c>
      <c r="E283" s="80" t="s">
        <v>28</v>
      </c>
      <c r="F283" s="80" t="s">
        <v>111</v>
      </c>
      <c r="G283" s="80" t="s">
        <v>167</v>
      </c>
      <c r="H283" s="80" t="s">
        <v>8159</v>
      </c>
      <c r="I283" s="80" t="s">
        <v>8160</v>
      </c>
      <c r="J283" s="100" t="s">
        <v>425</v>
      </c>
      <c r="K283" s="77" t="s">
        <v>2095</v>
      </c>
      <c r="L283" s="82">
        <v>23</v>
      </c>
      <c r="M283" s="82">
        <v>5</v>
      </c>
      <c r="N283" s="82">
        <v>2018</v>
      </c>
      <c r="O283" s="77">
        <f t="shared" si="4"/>
        <v>43243</v>
      </c>
      <c r="P283" s="80" t="s">
        <v>478</v>
      </c>
      <c r="Q283" s="80" t="s">
        <v>252</v>
      </c>
      <c r="R283" s="80">
        <f>VLOOKUP(P283,Registration!O:P,2,FALSE)</f>
        <v>19</v>
      </c>
    </row>
    <row r="284" spans="1:18" ht="23.1" customHeight="1">
      <c r="A284" s="80" t="s">
        <v>46</v>
      </c>
      <c r="B284" s="80" t="s">
        <v>26</v>
      </c>
      <c r="C284" s="80" t="s">
        <v>27</v>
      </c>
      <c r="D284" s="80" t="s">
        <v>28</v>
      </c>
      <c r="E284" s="80" t="s">
        <v>28</v>
      </c>
      <c r="F284" s="80" t="s">
        <v>111</v>
      </c>
      <c r="G284" s="80" t="s">
        <v>167</v>
      </c>
      <c r="H284" s="80" t="s">
        <v>8159</v>
      </c>
      <c r="I284" s="80" t="s">
        <v>8160</v>
      </c>
      <c r="J284" s="100" t="s">
        <v>423</v>
      </c>
      <c r="K284" s="77" t="s">
        <v>2095</v>
      </c>
      <c r="L284" s="82">
        <v>23</v>
      </c>
      <c r="M284" s="82">
        <v>5</v>
      </c>
      <c r="N284" s="82">
        <v>2018</v>
      </c>
      <c r="O284" s="77">
        <f t="shared" si="4"/>
        <v>43243</v>
      </c>
      <c r="P284" s="80" t="s">
        <v>424</v>
      </c>
      <c r="Q284" s="80" t="s">
        <v>252</v>
      </c>
      <c r="R284" s="80">
        <f>VLOOKUP(P284,Registration!O:P,2,FALSE)</f>
        <v>19</v>
      </c>
    </row>
    <row r="285" spans="1:18" ht="23.1" customHeight="1">
      <c r="A285" s="80" t="s">
        <v>46</v>
      </c>
      <c r="B285" s="80" t="s">
        <v>26</v>
      </c>
      <c r="C285" s="80" t="s">
        <v>27</v>
      </c>
      <c r="D285" s="80" t="s">
        <v>28</v>
      </c>
      <c r="E285" s="80" t="s">
        <v>28</v>
      </c>
      <c r="F285" s="80" t="s">
        <v>111</v>
      </c>
      <c r="G285" s="80" t="s">
        <v>167</v>
      </c>
      <c r="H285" s="80" t="s">
        <v>8159</v>
      </c>
      <c r="I285" s="80" t="s">
        <v>8160</v>
      </c>
      <c r="J285" s="100" t="s">
        <v>432</v>
      </c>
      <c r="K285" s="77" t="s">
        <v>2095</v>
      </c>
      <c r="L285" s="82">
        <v>23</v>
      </c>
      <c r="M285" s="82">
        <v>5</v>
      </c>
      <c r="N285" s="82">
        <v>2018</v>
      </c>
      <c r="O285" s="77">
        <f t="shared" si="4"/>
        <v>43243</v>
      </c>
      <c r="P285" s="80" t="s">
        <v>433</v>
      </c>
      <c r="Q285" s="80" t="s">
        <v>252</v>
      </c>
      <c r="R285" s="80">
        <f>VLOOKUP(P285,Registration!O:P,2,FALSE)</f>
        <v>19</v>
      </c>
    </row>
    <row r="286" spans="1:18" ht="23.1" customHeight="1">
      <c r="A286" s="80" t="s">
        <v>46</v>
      </c>
      <c r="B286" s="80" t="s">
        <v>26</v>
      </c>
      <c r="C286" s="80" t="s">
        <v>27</v>
      </c>
      <c r="D286" s="80" t="s">
        <v>28</v>
      </c>
      <c r="E286" s="80" t="s">
        <v>28</v>
      </c>
      <c r="F286" s="80" t="s">
        <v>111</v>
      </c>
      <c r="G286" s="80" t="s">
        <v>167</v>
      </c>
      <c r="H286" s="80" t="s">
        <v>8159</v>
      </c>
      <c r="I286" s="80" t="s">
        <v>8160</v>
      </c>
      <c r="J286" s="100" t="s">
        <v>434</v>
      </c>
      <c r="K286" s="77" t="s">
        <v>2095</v>
      </c>
      <c r="L286" s="82">
        <v>23</v>
      </c>
      <c r="M286" s="82">
        <v>5</v>
      </c>
      <c r="N286" s="82">
        <v>2018</v>
      </c>
      <c r="O286" s="77">
        <f t="shared" si="4"/>
        <v>43243</v>
      </c>
      <c r="P286" s="80" t="s">
        <v>435</v>
      </c>
      <c r="Q286" s="80" t="s">
        <v>252</v>
      </c>
      <c r="R286" s="80">
        <f>VLOOKUP(P286,Registration!O:P,2,FALSE)</f>
        <v>19</v>
      </c>
    </row>
    <row r="287" spans="1:18" ht="23.1" customHeight="1">
      <c r="A287" s="80" t="s">
        <v>46</v>
      </c>
      <c r="B287" s="80" t="s">
        <v>26</v>
      </c>
      <c r="C287" s="80" t="s">
        <v>27</v>
      </c>
      <c r="D287" s="80" t="s">
        <v>28</v>
      </c>
      <c r="E287" s="80" t="s">
        <v>28</v>
      </c>
      <c r="F287" s="80" t="s">
        <v>111</v>
      </c>
      <c r="G287" s="80" t="s">
        <v>167</v>
      </c>
      <c r="H287" s="80" t="s">
        <v>8159</v>
      </c>
      <c r="I287" s="80" t="s">
        <v>8160</v>
      </c>
      <c r="J287" s="100" t="s">
        <v>427</v>
      </c>
      <c r="K287" s="77" t="s">
        <v>2095</v>
      </c>
      <c r="L287" s="82">
        <v>23</v>
      </c>
      <c r="M287" s="82">
        <v>5</v>
      </c>
      <c r="N287" s="82">
        <v>2018</v>
      </c>
      <c r="O287" s="77">
        <f t="shared" si="4"/>
        <v>43243</v>
      </c>
      <c r="P287" s="80" t="s">
        <v>428</v>
      </c>
      <c r="Q287" s="80" t="s">
        <v>252</v>
      </c>
      <c r="R287" s="80">
        <f>VLOOKUP(P287,Registration!O:P,2,FALSE)</f>
        <v>19</v>
      </c>
    </row>
    <row r="288" spans="1:18" ht="23.1" customHeight="1">
      <c r="A288" s="80" t="s">
        <v>46</v>
      </c>
      <c r="B288" s="80" t="s">
        <v>26</v>
      </c>
      <c r="C288" s="80" t="s">
        <v>27</v>
      </c>
      <c r="D288" s="80" t="s">
        <v>28</v>
      </c>
      <c r="E288" s="80" t="s">
        <v>28</v>
      </c>
      <c r="F288" s="80" t="s">
        <v>111</v>
      </c>
      <c r="G288" s="80" t="s">
        <v>167</v>
      </c>
      <c r="H288" s="80" t="s">
        <v>8159</v>
      </c>
      <c r="I288" s="80" t="s">
        <v>8160</v>
      </c>
      <c r="J288" s="100" t="s">
        <v>690</v>
      </c>
      <c r="K288" s="77" t="s">
        <v>2095</v>
      </c>
      <c r="L288" s="82">
        <v>23</v>
      </c>
      <c r="M288" s="82">
        <v>5</v>
      </c>
      <c r="N288" s="82">
        <v>2018</v>
      </c>
      <c r="O288" s="77">
        <f t="shared" si="4"/>
        <v>43243</v>
      </c>
      <c r="P288" s="80" t="s">
        <v>202</v>
      </c>
      <c r="Q288" s="80" t="s">
        <v>252</v>
      </c>
      <c r="R288" s="80">
        <f>VLOOKUP(P288,Registration!O:P,2,FALSE)</f>
        <v>19</v>
      </c>
    </row>
    <row r="289" spans="1:18" ht="23.1" customHeight="1">
      <c r="A289" s="80" t="s">
        <v>46</v>
      </c>
      <c r="B289" s="80" t="s">
        <v>26</v>
      </c>
      <c r="C289" s="80" t="s">
        <v>27</v>
      </c>
      <c r="D289" s="80" t="s">
        <v>28</v>
      </c>
      <c r="E289" s="80" t="s">
        <v>28</v>
      </c>
      <c r="F289" s="80" t="s">
        <v>111</v>
      </c>
      <c r="G289" s="80" t="s">
        <v>167</v>
      </c>
      <c r="H289" s="80" t="s">
        <v>8159</v>
      </c>
      <c r="I289" s="80" t="s">
        <v>8160</v>
      </c>
      <c r="J289" s="100" t="s">
        <v>421</v>
      </c>
      <c r="K289" s="77" t="s">
        <v>2095</v>
      </c>
      <c r="L289" s="82">
        <v>23</v>
      </c>
      <c r="M289" s="82">
        <v>5</v>
      </c>
      <c r="N289" s="82">
        <v>2018</v>
      </c>
      <c r="O289" s="77">
        <f t="shared" si="4"/>
        <v>43243</v>
      </c>
      <c r="P289" s="80" t="s">
        <v>422</v>
      </c>
      <c r="Q289" s="80" t="s">
        <v>252</v>
      </c>
      <c r="R289" s="80">
        <f>VLOOKUP(P289,Registration!O:P,2,FALSE)</f>
        <v>18</v>
      </c>
    </row>
    <row r="290" spans="1:18" ht="23.1" customHeight="1">
      <c r="A290" s="80" t="s">
        <v>46</v>
      </c>
      <c r="B290" s="80" t="s">
        <v>26</v>
      </c>
      <c r="C290" s="80" t="s">
        <v>27</v>
      </c>
      <c r="D290" s="80" t="s">
        <v>28</v>
      </c>
      <c r="E290" s="80" t="s">
        <v>28</v>
      </c>
      <c r="F290" s="80" t="s">
        <v>111</v>
      </c>
      <c r="G290" s="80" t="s">
        <v>167</v>
      </c>
      <c r="H290" s="80" t="s">
        <v>8159</v>
      </c>
      <c r="I290" s="80" t="s">
        <v>8160</v>
      </c>
      <c r="J290" s="100" t="s">
        <v>383</v>
      </c>
      <c r="K290" s="77" t="s">
        <v>2095</v>
      </c>
      <c r="L290" s="82">
        <v>23</v>
      </c>
      <c r="M290" s="82">
        <v>5</v>
      </c>
      <c r="N290" s="82">
        <v>2018</v>
      </c>
      <c r="O290" s="77">
        <f t="shared" si="4"/>
        <v>43243</v>
      </c>
      <c r="P290" s="80" t="s">
        <v>384</v>
      </c>
      <c r="Q290" s="80" t="s">
        <v>252</v>
      </c>
      <c r="R290" s="80">
        <f>VLOOKUP(P290,Registration!O:P,2,FALSE)</f>
        <v>18</v>
      </c>
    </row>
    <row r="291" spans="1:18" ht="23.1" customHeight="1">
      <c r="A291" s="80" t="s">
        <v>46</v>
      </c>
      <c r="B291" s="80" t="s">
        <v>26</v>
      </c>
      <c r="C291" s="80" t="s">
        <v>27</v>
      </c>
      <c r="D291" s="80" t="s">
        <v>28</v>
      </c>
      <c r="E291" s="80" t="s">
        <v>28</v>
      </c>
      <c r="F291" s="80" t="s">
        <v>111</v>
      </c>
      <c r="G291" s="80" t="s">
        <v>167</v>
      </c>
      <c r="H291" s="80" t="s">
        <v>8159</v>
      </c>
      <c r="I291" s="80" t="s">
        <v>8160</v>
      </c>
      <c r="J291" s="100" t="s">
        <v>389</v>
      </c>
      <c r="K291" s="77" t="s">
        <v>2095</v>
      </c>
      <c r="L291" s="82">
        <v>23</v>
      </c>
      <c r="M291" s="82">
        <v>5</v>
      </c>
      <c r="N291" s="82">
        <v>2018</v>
      </c>
      <c r="O291" s="77">
        <f t="shared" si="4"/>
        <v>43243</v>
      </c>
      <c r="P291" s="80" t="s">
        <v>170</v>
      </c>
      <c r="Q291" s="80" t="s">
        <v>252</v>
      </c>
      <c r="R291" s="80">
        <f>VLOOKUP(P291,Registration!O:P,2,FALSE)</f>
        <v>19</v>
      </c>
    </row>
    <row r="292" spans="1:18" ht="23.1" customHeight="1">
      <c r="A292" s="80" t="s">
        <v>46</v>
      </c>
      <c r="B292" s="80" t="s">
        <v>26</v>
      </c>
      <c r="C292" s="80" t="s">
        <v>27</v>
      </c>
      <c r="D292" s="80" t="s">
        <v>28</v>
      </c>
      <c r="E292" s="80" t="s">
        <v>28</v>
      </c>
      <c r="F292" s="80" t="s">
        <v>111</v>
      </c>
      <c r="G292" s="80" t="s">
        <v>167</v>
      </c>
      <c r="H292" s="80" t="s">
        <v>8159</v>
      </c>
      <c r="I292" s="80" t="s">
        <v>8160</v>
      </c>
      <c r="J292" s="100" t="s">
        <v>436</v>
      </c>
      <c r="K292" s="77" t="s">
        <v>2095</v>
      </c>
      <c r="L292" s="82">
        <v>23</v>
      </c>
      <c r="M292" s="82">
        <v>5</v>
      </c>
      <c r="N292" s="82">
        <v>2018</v>
      </c>
      <c r="O292" s="77">
        <f t="shared" si="4"/>
        <v>43243</v>
      </c>
      <c r="P292" s="80" t="s">
        <v>437</v>
      </c>
      <c r="Q292" s="80" t="s">
        <v>252</v>
      </c>
      <c r="R292" s="80">
        <f>VLOOKUP(P292,Registration!O:P,2,FALSE)</f>
        <v>18</v>
      </c>
    </row>
    <row r="293" spans="1:18" ht="23.1" customHeight="1">
      <c r="A293" s="80" t="s">
        <v>46</v>
      </c>
      <c r="B293" s="80" t="s">
        <v>26</v>
      </c>
      <c r="C293" s="80" t="s">
        <v>27</v>
      </c>
      <c r="D293" s="80" t="s">
        <v>28</v>
      </c>
      <c r="E293" s="80" t="s">
        <v>28</v>
      </c>
      <c r="F293" s="80" t="s">
        <v>111</v>
      </c>
      <c r="G293" s="80" t="s">
        <v>167</v>
      </c>
      <c r="H293" s="80" t="s">
        <v>8159</v>
      </c>
      <c r="I293" s="80" t="s">
        <v>8160</v>
      </c>
      <c r="J293" s="100" t="s">
        <v>413</v>
      </c>
      <c r="K293" s="77" t="s">
        <v>2095</v>
      </c>
      <c r="L293" s="82">
        <v>23</v>
      </c>
      <c r="M293" s="82">
        <v>5</v>
      </c>
      <c r="N293" s="82">
        <v>2018</v>
      </c>
      <c r="O293" s="77">
        <f t="shared" si="4"/>
        <v>43243</v>
      </c>
      <c r="P293" s="80" t="s">
        <v>414</v>
      </c>
      <c r="Q293" s="80" t="s">
        <v>252</v>
      </c>
      <c r="R293" s="80">
        <f>VLOOKUP(P293,Registration!O:P,2,FALSE)</f>
        <v>19</v>
      </c>
    </row>
    <row r="294" spans="1:18" ht="23.1" customHeight="1">
      <c r="A294" s="80" t="s">
        <v>46</v>
      </c>
      <c r="B294" s="80" t="s">
        <v>26</v>
      </c>
      <c r="C294" s="80" t="s">
        <v>27</v>
      </c>
      <c r="D294" s="80" t="s">
        <v>28</v>
      </c>
      <c r="E294" s="80" t="s">
        <v>28</v>
      </c>
      <c r="F294" s="80" t="s">
        <v>111</v>
      </c>
      <c r="G294" s="80" t="s">
        <v>167</v>
      </c>
      <c r="H294" s="80" t="s">
        <v>8159</v>
      </c>
      <c r="I294" s="80" t="s">
        <v>8160</v>
      </c>
      <c r="J294" s="100" t="s">
        <v>2096</v>
      </c>
      <c r="K294" s="77" t="s">
        <v>2095</v>
      </c>
      <c r="L294" s="82">
        <v>23</v>
      </c>
      <c r="M294" s="82">
        <v>5</v>
      </c>
      <c r="N294" s="82">
        <v>2018</v>
      </c>
      <c r="O294" s="77">
        <f t="shared" si="4"/>
        <v>43243</v>
      </c>
      <c r="P294" s="80" t="s">
        <v>416</v>
      </c>
      <c r="Q294" s="80" t="s">
        <v>252</v>
      </c>
      <c r="R294" s="80">
        <f>VLOOKUP(P294,Registration!O:P,2,FALSE)</f>
        <v>18</v>
      </c>
    </row>
    <row r="295" spans="1:18" ht="23.1" customHeight="1">
      <c r="A295" s="80" t="s">
        <v>46</v>
      </c>
      <c r="B295" s="80" t="s">
        <v>26</v>
      </c>
      <c r="C295" s="80" t="s">
        <v>27</v>
      </c>
      <c r="D295" s="80" t="s">
        <v>28</v>
      </c>
      <c r="E295" s="80" t="s">
        <v>28</v>
      </c>
      <c r="F295" s="80" t="s">
        <v>111</v>
      </c>
      <c r="G295" s="80" t="s">
        <v>167</v>
      </c>
      <c r="H295" s="80" t="s">
        <v>8159</v>
      </c>
      <c r="I295" s="80" t="s">
        <v>8160</v>
      </c>
      <c r="J295" s="100" t="s">
        <v>2097</v>
      </c>
      <c r="K295" s="77" t="s">
        <v>2095</v>
      </c>
      <c r="L295" s="82">
        <v>23</v>
      </c>
      <c r="M295" s="82">
        <v>5</v>
      </c>
      <c r="N295" s="82">
        <v>2018</v>
      </c>
      <c r="O295" s="77">
        <f t="shared" si="4"/>
        <v>43243</v>
      </c>
      <c r="P295" s="80" t="s">
        <v>422</v>
      </c>
      <c r="Q295" s="80" t="s">
        <v>252</v>
      </c>
      <c r="R295" s="80">
        <f>VLOOKUP(P295,Registration!O:P,2,FALSE)</f>
        <v>18</v>
      </c>
    </row>
    <row r="296" spans="1:18" ht="23.1" customHeight="1">
      <c r="A296" s="80" t="s">
        <v>46</v>
      </c>
      <c r="B296" s="80" t="s">
        <v>26</v>
      </c>
      <c r="C296" s="80" t="s">
        <v>27</v>
      </c>
      <c r="D296" s="80" t="s">
        <v>28</v>
      </c>
      <c r="E296" s="80" t="s">
        <v>28</v>
      </c>
      <c r="F296" s="80" t="s">
        <v>111</v>
      </c>
      <c r="G296" s="80" t="s">
        <v>167</v>
      </c>
      <c r="H296" s="80" t="s">
        <v>8159</v>
      </c>
      <c r="I296" s="80" t="s">
        <v>8160</v>
      </c>
      <c r="J296" s="100" t="s">
        <v>419</v>
      </c>
      <c r="K296" s="77" t="s">
        <v>2095</v>
      </c>
      <c r="L296" s="82">
        <v>23</v>
      </c>
      <c r="M296" s="82">
        <v>5</v>
      </c>
      <c r="N296" s="82">
        <v>2018</v>
      </c>
      <c r="O296" s="77">
        <f t="shared" si="4"/>
        <v>43243</v>
      </c>
      <c r="P296" s="80" t="s">
        <v>420</v>
      </c>
      <c r="Q296" s="80" t="s">
        <v>252</v>
      </c>
      <c r="R296" s="80">
        <f>VLOOKUP(P296,Registration!O:P,2,FALSE)</f>
        <v>17</v>
      </c>
    </row>
    <row r="297" spans="1:18" ht="23.1" customHeight="1">
      <c r="A297" s="80" t="s">
        <v>46</v>
      </c>
      <c r="B297" s="80" t="s">
        <v>26</v>
      </c>
      <c r="C297" s="80" t="s">
        <v>27</v>
      </c>
      <c r="D297" s="80" t="s">
        <v>28</v>
      </c>
      <c r="E297" s="80" t="s">
        <v>28</v>
      </c>
      <c r="F297" s="80" t="s">
        <v>111</v>
      </c>
      <c r="G297" s="80" t="s">
        <v>167</v>
      </c>
      <c r="H297" s="80" t="s">
        <v>8159</v>
      </c>
      <c r="I297" s="80" t="s">
        <v>8160</v>
      </c>
      <c r="J297" s="100" t="s">
        <v>440</v>
      </c>
      <c r="K297" s="77" t="s">
        <v>2095</v>
      </c>
      <c r="L297" s="82">
        <v>23</v>
      </c>
      <c r="M297" s="82">
        <v>5</v>
      </c>
      <c r="N297" s="82">
        <v>2018</v>
      </c>
      <c r="O297" s="77">
        <f t="shared" si="4"/>
        <v>43243</v>
      </c>
      <c r="P297" s="80" t="s">
        <v>441</v>
      </c>
      <c r="Q297" s="80" t="s">
        <v>252</v>
      </c>
      <c r="R297" s="80">
        <f>VLOOKUP(P297,Registration!O:P,2,FALSE)</f>
        <v>19</v>
      </c>
    </row>
    <row r="298" spans="1:18" ht="23.1" customHeight="1">
      <c r="A298" s="80" t="s">
        <v>46</v>
      </c>
      <c r="B298" s="80" t="s">
        <v>26</v>
      </c>
      <c r="C298" s="80" t="s">
        <v>27</v>
      </c>
      <c r="D298" s="80" t="s">
        <v>28</v>
      </c>
      <c r="E298" s="80" t="s">
        <v>28</v>
      </c>
      <c r="F298" s="80" t="s">
        <v>111</v>
      </c>
      <c r="G298" s="80" t="s">
        <v>167</v>
      </c>
      <c r="H298" s="80" t="s">
        <v>8159</v>
      </c>
      <c r="I298" s="80" t="s">
        <v>8160</v>
      </c>
      <c r="J298" s="100" t="s">
        <v>453</v>
      </c>
      <c r="K298" s="77" t="s">
        <v>2095</v>
      </c>
      <c r="L298" s="82">
        <v>23</v>
      </c>
      <c r="M298" s="82">
        <v>5</v>
      </c>
      <c r="N298" s="82">
        <v>2018</v>
      </c>
      <c r="O298" s="77">
        <f t="shared" si="4"/>
        <v>43243</v>
      </c>
      <c r="P298" s="80" t="s">
        <v>454</v>
      </c>
      <c r="Q298" s="80" t="s">
        <v>252</v>
      </c>
      <c r="R298" s="80">
        <f>VLOOKUP(P298,Registration!O:P,2,FALSE)</f>
        <v>17</v>
      </c>
    </row>
    <row r="299" spans="1:18" ht="23.1" customHeight="1">
      <c r="A299" s="80" t="s">
        <v>46</v>
      </c>
      <c r="B299" s="80" t="s">
        <v>26</v>
      </c>
      <c r="C299" s="80" t="s">
        <v>27</v>
      </c>
      <c r="D299" s="80" t="s">
        <v>28</v>
      </c>
      <c r="E299" s="80" t="s">
        <v>28</v>
      </c>
      <c r="F299" s="80" t="s">
        <v>111</v>
      </c>
      <c r="G299" s="80" t="s">
        <v>167</v>
      </c>
      <c r="H299" s="80" t="s">
        <v>8159</v>
      </c>
      <c r="I299" s="80" t="s">
        <v>8160</v>
      </c>
      <c r="J299" s="100" t="s">
        <v>2098</v>
      </c>
      <c r="K299" s="77" t="s">
        <v>2095</v>
      </c>
      <c r="L299" s="82">
        <v>23</v>
      </c>
      <c r="M299" s="82">
        <v>5</v>
      </c>
      <c r="N299" s="82">
        <v>2018</v>
      </c>
      <c r="O299" s="77">
        <f t="shared" si="4"/>
        <v>43243</v>
      </c>
      <c r="P299" s="80" t="s">
        <v>504</v>
      </c>
      <c r="Q299" s="80" t="s">
        <v>252</v>
      </c>
      <c r="R299" s="80">
        <f>VLOOKUP(P299,Registration!O:P,2,FALSE)</f>
        <v>19</v>
      </c>
    </row>
    <row r="300" spans="1:18" ht="23.1" customHeight="1">
      <c r="A300" s="80" t="s">
        <v>46</v>
      </c>
      <c r="B300" s="80" t="s">
        <v>26</v>
      </c>
      <c r="C300" s="80" t="s">
        <v>27</v>
      </c>
      <c r="D300" s="80" t="s">
        <v>28</v>
      </c>
      <c r="E300" s="80" t="s">
        <v>28</v>
      </c>
      <c r="F300" s="80" t="s">
        <v>111</v>
      </c>
      <c r="G300" s="80" t="s">
        <v>167</v>
      </c>
      <c r="H300" s="80" t="s">
        <v>8159</v>
      </c>
      <c r="I300" s="80" t="s">
        <v>8160</v>
      </c>
      <c r="J300" s="100" t="s">
        <v>445</v>
      </c>
      <c r="K300" s="77" t="s">
        <v>2095</v>
      </c>
      <c r="L300" s="82">
        <v>23</v>
      </c>
      <c r="M300" s="82">
        <v>5</v>
      </c>
      <c r="N300" s="82">
        <v>2018</v>
      </c>
      <c r="O300" s="77">
        <f t="shared" si="4"/>
        <v>43243</v>
      </c>
      <c r="P300" s="80" t="s">
        <v>446</v>
      </c>
      <c r="Q300" s="80" t="s">
        <v>252</v>
      </c>
      <c r="R300" s="80">
        <f>VLOOKUP(P300,Registration!O:P,2,FALSE)</f>
        <v>16</v>
      </c>
    </row>
    <row r="301" spans="1:18" ht="23.1" customHeight="1">
      <c r="A301" s="80" t="s">
        <v>46</v>
      </c>
      <c r="B301" s="80" t="s">
        <v>26</v>
      </c>
      <c r="C301" s="80" t="s">
        <v>27</v>
      </c>
      <c r="D301" s="80" t="s">
        <v>28</v>
      </c>
      <c r="E301" s="80" t="s">
        <v>28</v>
      </c>
      <c r="F301" s="80" t="s">
        <v>111</v>
      </c>
      <c r="G301" s="80" t="s">
        <v>167</v>
      </c>
      <c r="H301" s="80" t="s">
        <v>8159</v>
      </c>
      <c r="I301" s="80" t="s">
        <v>8160</v>
      </c>
      <c r="J301" s="100" t="s">
        <v>442</v>
      </c>
      <c r="K301" s="77" t="s">
        <v>2095</v>
      </c>
      <c r="L301" s="82">
        <v>23</v>
      </c>
      <c r="M301" s="82">
        <v>5</v>
      </c>
      <c r="N301" s="82">
        <v>2018</v>
      </c>
      <c r="O301" s="77">
        <f t="shared" si="4"/>
        <v>43243</v>
      </c>
      <c r="P301" s="80" t="s">
        <v>443</v>
      </c>
      <c r="Q301" s="80" t="s">
        <v>252</v>
      </c>
      <c r="R301" s="80">
        <f>VLOOKUP(P301,Registration!O:P,2,FALSE)</f>
        <v>19</v>
      </c>
    </row>
    <row r="302" spans="1:18" ht="23.1" customHeight="1">
      <c r="A302" s="80" t="s">
        <v>46</v>
      </c>
      <c r="B302" s="80" t="s">
        <v>26</v>
      </c>
      <c r="C302" s="80" t="s">
        <v>27</v>
      </c>
      <c r="D302" s="80" t="s">
        <v>28</v>
      </c>
      <c r="E302" s="80" t="s">
        <v>28</v>
      </c>
      <c r="F302" s="80" t="s">
        <v>111</v>
      </c>
      <c r="G302" s="80" t="s">
        <v>167</v>
      </c>
      <c r="H302" s="80" t="s">
        <v>8159</v>
      </c>
      <c r="I302" s="80" t="s">
        <v>8160</v>
      </c>
      <c r="J302" s="100" t="s">
        <v>395</v>
      </c>
      <c r="K302" s="77" t="s">
        <v>2095</v>
      </c>
      <c r="L302" s="82">
        <v>23</v>
      </c>
      <c r="M302" s="82">
        <v>5</v>
      </c>
      <c r="N302" s="82">
        <v>2018</v>
      </c>
      <c r="O302" s="77">
        <f t="shared" si="4"/>
        <v>43243</v>
      </c>
      <c r="P302" s="80" t="s">
        <v>225</v>
      </c>
      <c r="Q302" s="80" t="s">
        <v>252</v>
      </c>
      <c r="R302" s="80">
        <f>VLOOKUP(P302,Registration!O:P,2,FALSE)</f>
        <v>17</v>
      </c>
    </row>
    <row r="303" spans="1:18" ht="23.1" customHeight="1">
      <c r="A303" s="80" t="s">
        <v>46</v>
      </c>
      <c r="B303" s="80" t="s">
        <v>26</v>
      </c>
      <c r="C303" s="80" t="s">
        <v>27</v>
      </c>
      <c r="D303" s="80" t="s">
        <v>28</v>
      </c>
      <c r="E303" s="80" t="s">
        <v>28</v>
      </c>
      <c r="F303" s="80" t="s">
        <v>111</v>
      </c>
      <c r="G303" s="80" t="s">
        <v>167</v>
      </c>
      <c r="H303" s="80" t="s">
        <v>8159</v>
      </c>
      <c r="I303" s="80" t="s">
        <v>8160</v>
      </c>
      <c r="J303" s="100" t="s">
        <v>177</v>
      </c>
      <c r="K303" s="77" t="s">
        <v>2095</v>
      </c>
      <c r="L303" s="82">
        <v>23</v>
      </c>
      <c r="M303" s="82">
        <v>5</v>
      </c>
      <c r="N303" s="82">
        <v>2018</v>
      </c>
      <c r="O303" s="77">
        <f t="shared" si="4"/>
        <v>43243</v>
      </c>
      <c r="P303" s="80" t="s">
        <v>394</v>
      </c>
      <c r="Q303" s="80" t="s">
        <v>252</v>
      </c>
      <c r="R303" s="80">
        <f>VLOOKUP(P303,Registration!O:P,2,FALSE)</f>
        <v>17</v>
      </c>
    </row>
    <row r="304" spans="1:18" ht="23.1" customHeight="1">
      <c r="A304" s="80" t="s">
        <v>46</v>
      </c>
      <c r="B304" s="80" t="s">
        <v>26</v>
      </c>
      <c r="C304" s="80" t="s">
        <v>27</v>
      </c>
      <c r="D304" s="80" t="s">
        <v>28</v>
      </c>
      <c r="E304" s="80" t="s">
        <v>28</v>
      </c>
      <c r="F304" s="80" t="s">
        <v>111</v>
      </c>
      <c r="G304" s="80" t="s">
        <v>167</v>
      </c>
      <c r="H304" s="80" t="s">
        <v>8159</v>
      </c>
      <c r="I304" s="80" t="s">
        <v>8160</v>
      </c>
      <c r="J304" s="100" t="s">
        <v>396</v>
      </c>
      <c r="K304" s="77" t="s">
        <v>2095</v>
      </c>
      <c r="L304" s="82">
        <v>23</v>
      </c>
      <c r="M304" s="82">
        <v>5</v>
      </c>
      <c r="N304" s="82">
        <v>2018</v>
      </c>
      <c r="O304" s="77">
        <f t="shared" si="4"/>
        <v>43243</v>
      </c>
      <c r="P304" s="80" t="s">
        <v>397</v>
      </c>
      <c r="Q304" s="80" t="s">
        <v>252</v>
      </c>
      <c r="R304" s="80">
        <f>VLOOKUP(P304,Registration!O:P,2,FALSE)</f>
        <v>16</v>
      </c>
    </row>
    <row r="305" spans="1:18" ht="23.1" customHeight="1">
      <c r="A305" s="80" t="s">
        <v>46</v>
      </c>
      <c r="B305" s="80" t="s">
        <v>26</v>
      </c>
      <c r="C305" s="80" t="s">
        <v>27</v>
      </c>
      <c r="D305" s="80" t="s">
        <v>28</v>
      </c>
      <c r="E305" s="80" t="s">
        <v>28</v>
      </c>
      <c r="F305" s="80" t="s">
        <v>111</v>
      </c>
      <c r="G305" s="80" t="s">
        <v>167</v>
      </c>
      <c r="H305" s="80" t="s">
        <v>8159</v>
      </c>
      <c r="I305" s="80" t="s">
        <v>8160</v>
      </c>
      <c r="J305" s="100" t="s">
        <v>2099</v>
      </c>
      <c r="K305" s="77" t="s">
        <v>2095</v>
      </c>
      <c r="L305" s="82">
        <v>23</v>
      </c>
      <c r="M305" s="82">
        <v>5</v>
      </c>
      <c r="N305" s="82">
        <v>2018</v>
      </c>
      <c r="O305" s="77">
        <f t="shared" si="4"/>
        <v>43243</v>
      </c>
      <c r="P305" s="80" t="s">
        <v>411</v>
      </c>
      <c r="Q305" s="80" t="s">
        <v>252</v>
      </c>
      <c r="R305" s="80">
        <f>VLOOKUP(P305,Registration!O:P,2,FALSE)</f>
        <v>19</v>
      </c>
    </row>
    <row r="306" spans="1:18" ht="23.1" customHeight="1">
      <c r="A306" s="80" t="s">
        <v>46</v>
      </c>
      <c r="B306" s="80" t="s">
        <v>26</v>
      </c>
      <c r="C306" s="80" t="s">
        <v>27</v>
      </c>
      <c r="D306" s="80" t="s">
        <v>28</v>
      </c>
      <c r="E306" s="80" t="s">
        <v>28</v>
      </c>
      <c r="F306" s="80" t="s">
        <v>111</v>
      </c>
      <c r="G306" s="80" t="s">
        <v>167</v>
      </c>
      <c r="H306" s="80" t="s">
        <v>8159</v>
      </c>
      <c r="I306" s="80" t="s">
        <v>8160</v>
      </c>
      <c r="J306" s="100" t="s">
        <v>408</v>
      </c>
      <c r="K306" s="77" t="s">
        <v>2095</v>
      </c>
      <c r="L306" s="82">
        <v>23</v>
      </c>
      <c r="M306" s="82">
        <v>5</v>
      </c>
      <c r="N306" s="82">
        <v>2018</v>
      </c>
      <c r="O306" s="77">
        <f t="shared" si="4"/>
        <v>43243</v>
      </c>
      <c r="P306" s="80" t="s">
        <v>409</v>
      </c>
      <c r="Q306" s="80" t="s">
        <v>252</v>
      </c>
      <c r="R306" s="80">
        <f>VLOOKUP(P306,Registration!O:P,2,FALSE)</f>
        <v>18</v>
      </c>
    </row>
    <row r="307" spans="1:18" ht="23.1" customHeight="1">
      <c r="A307" s="80" t="s">
        <v>46</v>
      </c>
      <c r="B307" s="80" t="s">
        <v>26</v>
      </c>
      <c r="C307" s="80" t="s">
        <v>27</v>
      </c>
      <c r="D307" s="80" t="s">
        <v>28</v>
      </c>
      <c r="E307" s="80" t="s">
        <v>28</v>
      </c>
      <c r="F307" s="80" t="s">
        <v>111</v>
      </c>
      <c r="G307" s="80" t="s">
        <v>167</v>
      </c>
      <c r="H307" s="80" t="s">
        <v>8159</v>
      </c>
      <c r="I307" s="80" t="s">
        <v>8160</v>
      </c>
      <c r="J307" s="100" t="s">
        <v>412</v>
      </c>
      <c r="K307" s="77" t="s">
        <v>2095</v>
      </c>
      <c r="L307" s="82">
        <v>23</v>
      </c>
      <c r="M307" s="82">
        <v>5</v>
      </c>
      <c r="N307" s="82">
        <v>2018</v>
      </c>
      <c r="O307" s="77">
        <f t="shared" si="4"/>
        <v>43243</v>
      </c>
      <c r="P307" s="80" t="s">
        <v>358</v>
      </c>
      <c r="Q307" s="80" t="s">
        <v>252</v>
      </c>
      <c r="R307" s="80">
        <f>VLOOKUP(P307,Registration!O:P,2,FALSE)</f>
        <v>19</v>
      </c>
    </row>
    <row r="308" spans="1:18" ht="23.1" customHeight="1">
      <c r="A308" s="80" t="s">
        <v>46</v>
      </c>
      <c r="B308" s="80" t="s">
        <v>26</v>
      </c>
      <c r="C308" s="80" t="s">
        <v>27</v>
      </c>
      <c r="D308" s="80" t="s">
        <v>28</v>
      </c>
      <c r="E308" s="80" t="s">
        <v>28</v>
      </c>
      <c r="F308" s="80" t="s">
        <v>111</v>
      </c>
      <c r="G308" s="80" t="s">
        <v>167</v>
      </c>
      <c r="H308" s="80" t="s">
        <v>8159</v>
      </c>
      <c r="I308" s="80" t="s">
        <v>8160</v>
      </c>
      <c r="J308" s="100" t="s">
        <v>406</v>
      </c>
      <c r="K308" s="77" t="s">
        <v>2095</v>
      </c>
      <c r="L308" s="82">
        <v>23</v>
      </c>
      <c r="M308" s="82">
        <v>5</v>
      </c>
      <c r="N308" s="82">
        <v>2018</v>
      </c>
      <c r="O308" s="77">
        <f t="shared" si="4"/>
        <v>43243</v>
      </c>
      <c r="P308" s="80" t="s">
        <v>407</v>
      </c>
      <c r="Q308" s="80" t="s">
        <v>252</v>
      </c>
      <c r="R308" s="80">
        <f>VLOOKUP(P308,Registration!O:P,2,FALSE)</f>
        <v>18</v>
      </c>
    </row>
    <row r="309" spans="1:18" ht="23.1" customHeight="1">
      <c r="A309" s="80" t="s">
        <v>46</v>
      </c>
      <c r="B309" s="80" t="s">
        <v>26</v>
      </c>
      <c r="C309" s="80" t="s">
        <v>27</v>
      </c>
      <c r="D309" s="80" t="s">
        <v>28</v>
      </c>
      <c r="E309" s="80" t="s">
        <v>28</v>
      </c>
      <c r="F309" s="80" t="s">
        <v>111</v>
      </c>
      <c r="G309" s="80" t="s">
        <v>167</v>
      </c>
      <c r="H309" s="80" t="s">
        <v>8159</v>
      </c>
      <c r="I309" s="80" t="s">
        <v>8160</v>
      </c>
      <c r="J309" s="100" t="s">
        <v>2100</v>
      </c>
      <c r="K309" s="77" t="s">
        <v>2095</v>
      </c>
      <c r="L309" s="82">
        <v>23</v>
      </c>
      <c r="M309" s="82">
        <v>5</v>
      </c>
      <c r="N309" s="82">
        <v>2018</v>
      </c>
      <c r="O309" s="77">
        <f t="shared" si="4"/>
        <v>43243</v>
      </c>
      <c r="P309" s="80" t="s">
        <v>405</v>
      </c>
      <c r="Q309" s="80" t="s">
        <v>252</v>
      </c>
      <c r="R309" s="80">
        <f>VLOOKUP(P309,Registration!O:P,2,FALSE)</f>
        <v>19</v>
      </c>
    </row>
    <row r="310" spans="1:18" ht="23.1" customHeight="1">
      <c r="A310" s="80" t="s">
        <v>46</v>
      </c>
      <c r="B310" s="80" t="s">
        <v>26</v>
      </c>
      <c r="C310" s="80" t="s">
        <v>27</v>
      </c>
      <c r="D310" s="80" t="s">
        <v>28</v>
      </c>
      <c r="E310" s="80" t="s">
        <v>28</v>
      </c>
      <c r="F310" s="80" t="s">
        <v>111</v>
      </c>
      <c r="G310" s="80" t="s">
        <v>167</v>
      </c>
      <c r="H310" s="80" t="s">
        <v>8159</v>
      </c>
      <c r="I310" s="80" t="s">
        <v>8160</v>
      </c>
      <c r="J310" s="100" t="s">
        <v>385</v>
      </c>
      <c r="K310" s="77" t="s">
        <v>2095</v>
      </c>
      <c r="L310" s="82">
        <v>23</v>
      </c>
      <c r="M310" s="82">
        <v>5</v>
      </c>
      <c r="N310" s="82">
        <v>2018</v>
      </c>
      <c r="O310" s="77">
        <f t="shared" si="4"/>
        <v>43243</v>
      </c>
      <c r="P310" s="80" t="s">
        <v>386</v>
      </c>
      <c r="Q310" s="80" t="s">
        <v>252</v>
      </c>
      <c r="R310" s="80">
        <f>VLOOKUP(P310,Registration!O:P,2,FALSE)</f>
        <v>18</v>
      </c>
    </row>
    <row r="311" spans="1:18" ht="23.1" customHeight="1">
      <c r="A311" s="80" t="s">
        <v>46</v>
      </c>
      <c r="B311" s="80" t="s">
        <v>26</v>
      </c>
      <c r="C311" s="80" t="s">
        <v>27</v>
      </c>
      <c r="D311" s="80" t="s">
        <v>28</v>
      </c>
      <c r="E311" s="80" t="s">
        <v>28</v>
      </c>
      <c r="F311" s="80" t="s">
        <v>111</v>
      </c>
      <c r="G311" s="80" t="s">
        <v>167</v>
      </c>
      <c r="H311" s="80" t="s">
        <v>8159</v>
      </c>
      <c r="I311" s="80" t="s">
        <v>8160</v>
      </c>
      <c r="J311" s="100" t="s">
        <v>392</v>
      </c>
      <c r="K311" s="77" t="s">
        <v>2095</v>
      </c>
      <c r="L311" s="82">
        <v>23</v>
      </c>
      <c r="M311" s="82">
        <v>5</v>
      </c>
      <c r="N311" s="82">
        <v>2018</v>
      </c>
      <c r="O311" s="77">
        <f t="shared" si="4"/>
        <v>43243</v>
      </c>
      <c r="P311" s="80" t="s">
        <v>393</v>
      </c>
      <c r="Q311" s="80" t="s">
        <v>252</v>
      </c>
      <c r="R311" s="80">
        <f>VLOOKUP(P311,Registration!O:P,2,FALSE)</f>
        <v>16</v>
      </c>
    </row>
    <row r="312" spans="1:18" ht="23.1" customHeight="1">
      <c r="A312" s="80" t="s">
        <v>46</v>
      </c>
      <c r="B312" s="80" t="s">
        <v>26</v>
      </c>
      <c r="C312" s="80" t="s">
        <v>27</v>
      </c>
      <c r="D312" s="80" t="s">
        <v>28</v>
      </c>
      <c r="E312" s="80" t="s">
        <v>28</v>
      </c>
      <c r="F312" s="80" t="s">
        <v>111</v>
      </c>
      <c r="G312" s="80" t="s">
        <v>167</v>
      </c>
      <c r="H312" s="80" t="s">
        <v>8159</v>
      </c>
      <c r="I312" s="80" t="s">
        <v>8160</v>
      </c>
      <c r="J312" s="100" t="s">
        <v>438</v>
      </c>
      <c r="K312" s="77" t="s">
        <v>2095</v>
      </c>
      <c r="L312" s="82">
        <v>23</v>
      </c>
      <c r="M312" s="82">
        <v>5</v>
      </c>
      <c r="N312" s="82">
        <v>2018</v>
      </c>
      <c r="O312" s="77">
        <f t="shared" si="4"/>
        <v>43243</v>
      </c>
      <c r="P312" s="80" t="s">
        <v>439</v>
      </c>
      <c r="Q312" s="80" t="s">
        <v>252</v>
      </c>
      <c r="R312" s="80">
        <f>VLOOKUP(P312,Registration!O:P,2,FALSE)</f>
        <v>17</v>
      </c>
    </row>
    <row r="313" spans="1:18" ht="23.1" customHeight="1">
      <c r="A313" s="80" t="s">
        <v>46</v>
      </c>
      <c r="B313" s="80" t="s">
        <v>26</v>
      </c>
      <c r="C313" s="80" t="s">
        <v>27</v>
      </c>
      <c r="D313" s="80" t="s">
        <v>28</v>
      </c>
      <c r="E313" s="80" t="s">
        <v>28</v>
      </c>
      <c r="F313" s="80" t="s">
        <v>111</v>
      </c>
      <c r="G313" s="80" t="s">
        <v>167</v>
      </c>
      <c r="H313" s="80" t="s">
        <v>8159</v>
      </c>
      <c r="I313" s="80" t="s">
        <v>8160</v>
      </c>
      <c r="J313" s="100" t="s">
        <v>398</v>
      </c>
      <c r="K313" s="77" t="s">
        <v>2095</v>
      </c>
      <c r="L313" s="82">
        <v>23</v>
      </c>
      <c r="M313" s="82">
        <v>5</v>
      </c>
      <c r="N313" s="82">
        <v>2018</v>
      </c>
      <c r="O313" s="77">
        <f t="shared" si="4"/>
        <v>43243</v>
      </c>
      <c r="P313" s="80" t="s">
        <v>399</v>
      </c>
      <c r="Q313" s="80" t="s">
        <v>252</v>
      </c>
      <c r="R313" s="80">
        <f>VLOOKUP(P313,Registration!O:P,2,FALSE)</f>
        <v>19</v>
      </c>
    </row>
    <row r="314" spans="1:18" ht="23.1" customHeight="1">
      <c r="A314" s="80" t="s">
        <v>46</v>
      </c>
      <c r="B314" s="80" t="s">
        <v>26</v>
      </c>
      <c r="C314" s="80" t="s">
        <v>27</v>
      </c>
      <c r="D314" s="80" t="s">
        <v>28</v>
      </c>
      <c r="E314" s="80" t="s">
        <v>28</v>
      </c>
      <c r="F314" s="80" t="s">
        <v>111</v>
      </c>
      <c r="G314" s="80" t="s">
        <v>167</v>
      </c>
      <c r="H314" s="80" t="s">
        <v>8159</v>
      </c>
      <c r="I314" s="80" t="s">
        <v>8161</v>
      </c>
      <c r="J314" s="80" t="s">
        <v>447</v>
      </c>
      <c r="K314" s="77" t="s">
        <v>2101</v>
      </c>
      <c r="L314" s="82">
        <v>25</v>
      </c>
      <c r="M314" s="82">
        <v>5</v>
      </c>
      <c r="N314" s="82">
        <v>2018</v>
      </c>
      <c r="O314" s="77">
        <f t="shared" si="4"/>
        <v>43245</v>
      </c>
      <c r="P314" s="82" t="s">
        <v>448</v>
      </c>
      <c r="Q314" s="80" t="s">
        <v>175</v>
      </c>
      <c r="R314" s="80">
        <f>VLOOKUP(P314,Registration!O:P,2,FALSE)</f>
        <v>19</v>
      </c>
    </row>
    <row r="315" spans="1:18" ht="23.1" customHeight="1">
      <c r="A315" s="80" t="s">
        <v>46</v>
      </c>
      <c r="B315" s="80" t="s">
        <v>26</v>
      </c>
      <c r="C315" s="80" t="s">
        <v>27</v>
      </c>
      <c r="D315" s="80" t="s">
        <v>28</v>
      </c>
      <c r="E315" s="80" t="s">
        <v>28</v>
      </c>
      <c r="F315" s="80" t="s">
        <v>111</v>
      </c>
      <c r="G315" s="80" t="s">
        <v>167</v>
      </c>
      <c r="H315" s="80" t="s">
        <v>8159</v>
      </c>
      <c r="I315" s="80" t="s">
        <v>8161</v>
      </c>
      <c r="J315" s="80" t="s">
        <v>449</v>
      </c>
      <c r="K315" s="77" t="s">
        <v>2101</v>
      </c>
      <c r="L315" s="82">
        <v>25</v>
      </c>
      <c r="M315" s="82">
        <v>5</v>
      </c>
      <c r="N315" s="82">
        <v>2018</v>
      </c>
      <c r="O315" s="77">
        <f t="shared" si="4"/>
        <v>43245</v>
      </c>
      <c r="P315" s="82" t="s">
        <v>399</v>
      </c>
      <c r="Q315" s="80" t="s">
        <v>175</v>
      </c>
      <c r="R315" s="80">
        <f>VLOOKUP(P315,Registration!O:P,2,FALSE)</f>
        <v>19</v>
      </c>
    </row>
    <row r="316" spans="1:18" ht="23.1" customHeight="1">
      <c r="A316" s="80" t="s">
        <v>46</v>
      </c>
      <c r="B316" s="80" t="s">
        <v>26</v>
      </c>
      <c r="C316" s="80" t="s">
        <v>27</v>
      </c>
      <c r="D316" s="80" t="s">
        <v>28</v>
      </c>
      <c r="E316" s="80" t="s">
        <v>28</v>
      </c>
      <c r="F316" s="80" t="s">
        <v>111</v>
      </c>
      <c r="G316" s="80" t="s">
        <v>167</v>
      </c>
      <c r="H316" s="80" t="s">
        <v>8159</v>
      </c>
      <c r="I316" s="80" t="s">
        <v>8161</v>
      </c>
      <c r="J316" s="80" t="s">
        <v>450</v>
      </c>
      <c r="K316" s="77" t="s">
        <v>2101</v>
      </c>
      <c r="L316" s="82">
        <v>25</v>
      </c>
      <c r="M316" s="82">
        <v>5</v>
      </c>
      <c r="N316" s="82">
        <v>2018</v>
      </c>
      <c r="O316" s="77">
        <f t="shared" si="4"/>
        <v>43245</v>
      </c>
      <c r="P316" s="82" t="s">
        <v>451</v>
      </c>
      <c r="Q316" s="80" t="s">
        <v>175</v>
      </c>
      <c r="R316" s="80">
        <f>VLOOKUP(P316,Registration!O:P,2,FALSE)</f>
        <v>18</v>
      </c>
    </row>
    <row r="317" spans="1:18" ht="23.1" customHeight="1">
      <c r="A317" s="80" t="s">
        <v>46</v>
      </c>
      <c r="B317" s="80" t="s">
        <v>26</v>
      </c>
      <c r="C317" s="80" t="s">
        <v>27</v>
      </c>
      <c r="D317" s="80" t="s">
        <v>28</v>
      </c>
      <c r="E317" s="80" t="s">
        <v>28</v>
      </c>
      <c r="F317" s="80" t="s">
        <v>111</v>
      </c>
      <c r="G317" s="80" t="s">
        <v>167</v>
      </c>
      <c r="H317" s="80" t="s">
        <v>8159</v>
      </c>
      <c r="I317" s="80" t="s">
        <v>8161</v>
      </c>
      <c r="J317" s="80" t="s">
        <v>453</v>
      </c>
      <c r="K317" s="77" t="s">
        <v>2101</v>
      </c>
      <c r="L317" s="82">
        <v>25</v>
      </c>
      <c r="M317" s="82">
        <v>5</v>
      </c>
      <c r="N317" s="82">
        <v>2018</v>
      </c>
      <c r="O317" s="77">
        <f t="shared" si="4"/>
        <v>43245</v>
      </c>
      <c r="P317" s="82" t="s">
        <v>454</v>
      </c>
      <c r="Q317" s="80" t="s">
        <v>175</v>
      </c>
      <c r="R317" s="80">
        <f>VLOOKUP(P317,Registration!O:P,2,FALSE)</f>
        <v>17</v>
      </c>
    </row>
    <row r="318" spans="1:18" ht="23.1" customHeight="1">
      <c r="A318" s="80" t="s">
        <v>46</v>
      </c>
      <c r="B318" s="80" t="s">
        <v>26</v>
      </c>
      <c r="C318" s="80" t="s">
        <v>27</v>
      </c>
      <c r="D318" s="80" t="s">
        <v>28</v>
      </c>
      <c r="E318" s="80" t="s">
        <v>28</v>
      </c>
      <c r="F318" s="80" t="s">
        <v>29</v>
      </c>
      <c r="G318" s="80" t="s">
        <v>1887</v>
      </c>
      <c r="H318" s="80" t="s">
        <v>8165</v>
      </c>
      <c r="I318" s="80" t="s">
        <v>8163</v>
      </c>
      <c r="J318" s="80" t="s">
        <v>2102</v>
      </c>
      <c r="K318" s="77" t="s">
        <v>47</v>
      </c>
      <c r="L318" s="80">
        <v>21</v>
      </c>
      <c r="M318" s="80">
        <v>5</v>
      </c>
      <c r="N318" s="80">
        <v>2018</v>
      </c>
      <c r="O318" s="77">
        <f t="shared" si="4"/>
        <v>43241</v>
      </c>
      <c r="P318" s="80" t="s">
        <v>2103</v>
      </c>
      <c r="Q318" s="80" t="s">
        <v>175</v>
      </c>
      <c r="R318" s="80">
        <f>VLOOKUP(P318,Registration!O:P,2,FALSE)</f>
        <v>18</v>
      </c>
    </row>
    <row r="319" spans="1:18" ht="23.1" customHeight="1">
      <c r="A319" s="80" t="s">
        <v>46</v>
      </c>
      <c r="B319" s="80" t="s">
        <v>26</v>
      </c>
      <c r="C319" s="80" t="s">
        <v>27</v>
      </c>
      <c r="D319" s="80" t="s">
        <v>28</v>
      </c>
      <c r="E319" s="80" t="s">
        <v>28</v>
      </c>
      <c r="F319" s="80" t="s">
        <v>29</v>
      </c>
      <c r="G319" s="80" t="s">
        <v>1887</v>
      </c>
      <c r="H319" s="80" t="s">
        <v>8165</v>
      </c>
      <c r="I319" s="80" t="s">
        <v>8163</v>
      </c>
      <c r="J319" s="80" t="s">
        <v>2104</v>
      </c>
      <c r="K319" s="77" t="s">
        <v>2095</v>
      </c>
      <c r="L319" s="80">
        <v>23</v>
      </c>
      <c r="M319" s="80">
        <v>5</v>
      </c>
      <c r="N319" s="80">
        <v>2018</v>
      </c>
      <c r="O319" s="77">
        <f t="shared" si="4"/>
        <v>43243</v>
      </c>
      <c r="P319" s="80" t="s">
        <v>2105</v>
      </c>
      <c r="Q319" s="80" t="s">
        <v>175</v>
      </c>
      <c r="R319" s="80">
        <f>VLOOKUP(P319,Registration!O:P,2,FALSE)</f>
        <v>19</v>
      </c>
    </row>
    <row r="320" spans="1:18" ht="23.1" customHeight="1">
      <c r="A320" s="80" t="s">
        <v>46</v>
      </c>
      <c r="B320" s="80" t="s">
        <v>26</v>
      </c>
      <c r="C320" s="80" t="s">
        <v>27</v>
      </c>
      <c r="D320" s="80" t="s">
        <v>28</v>
      </c>
      <c r="E320" s="80" t="s">
        <v>28</v>
      </c>
      <c r="F320" s="80" t="s">
        <v>29</v>
      </c>
      <c r="G320" s="80" t="s">
        <v>1887</v>
      </c>
      <c r="H320" s="80" t="s">
        <v>8165</v>
      </c>
      <c r="I320" s="80" t="s">
        <v>8163</v>
      </c>
      <c r="J320" s="80" t="s">
        <v>2106</v>
      </c>
      <c r="K320" s="77" t="s">
        <v>2107</v>
      </c>
      <c r="L320" s="80">
        <v>24</v>
      </c>
      <c r="M320" s="80">
        <v>5</v>
      </c>
      <c r="N320" s="80">
        <v>2018</v>
      </c>
      <c r="O320" s="77">
        <f t="shared" si="4"/>
        <v>43244</v>
      </c>
      <c r="P320" s="80" t="s">
        <v>2108</v>
      </c>
      <c r="Q320" s="80" t="s">
        <v>175</v>
      </c>
      <c r="R320" s="80">
        <f>VLOOKUP(P320,Registration!O:P,2,FALSE)</f>
        <v>19</v>
      </c>
    </row>
    <row r="321" spans="1:18" ht="23.1" customHeight="1">
      <c r="A321" s="80" t="s">
        <v>46</v>
      </c>
      <c r="B321" s="80" t="s">
        <v>26</v>
      </c>
      <c r="C321" s="80" t="s">
        <v>27</v>
      </c>
      <c r="D321" s="80" t="s">
        <v>28</v>
      </c>
      <c r="E321" s="80" t="s">
        <v>28</v>
      </c>
      <c r="F321" s="80" t="s">
        <v>29</v>
      </c>
      <c r="G321" s="80" t="s">
        <v>1887</v>
      </c>
      <c r="H321" s="80" t="s">
        <v>8165</v>
      </c>
      <c r="I321" s="80" t="s">
        <v>8163</v>
      </c>
      <c r="J321" s="80" t="s">
        <v>2109</v>
      </c>
      <c r="K321" s="77" t="s">
        <v>2107</v>
      </c>
      <c r="L321" s="80">
        <v>24</v>
      </c>
      <c r="M321" s="80">
        <v>5</v>
      </c>
      <c r="N321" s="80">
        <v>2018</v>
      </c>
      <c r="O321" s="77">
        <f t="shared" si="4"/>
        <v>43244</v>
      </c>
      <c r="P321" s="80" t="s">
        <v>2110</v>
      </c>
      <c r="Q321" s="80" t="s">
        <v>175</v>
      </c>
      <c r="R321" s="80">
        <f>VLOOKUP(P321,Registration!O:P,2,FALSE)</f>
        <v>19</v>
      </c>
    </row>
    <row r="322" spans="1:18" ht="23.1" customHeight="1">
      <c r="A322" s="80" t="s">
        <v>46</v>
      </c>
      <c r="B322" s="80" t="s">
        <v>26</v>
      </c>
      <c r="C322" s="80" t="s">
        <v>27</v>
      </c>
      <c r="D322" s="80" t="s">
        <v>28</v>
      </c>
      <c r="E322" s="80" t="s">
        <v>28</v>
      </c>
      <c r="F322" s="80" t="s">
        <v>29</v>
      </c>
      <c r="G322" s="80" t="s">
        <v>1887</v>
      </c>
      <c r="H322" s="80" t="s">
        <v>8165</v>
      </c>
      <c r="I322" s="80" t="s">
        <v>8162</v>
      </c>
      <c r="J322" s="80" t="s">
        <v>2111</v>
      </c>
      <c r="K322" s="77" t="s">
        <v>48</v>
      </c>
      <c r="L322" s="80">
        <v>26</v>
      </c>
      <c r="M322" s="80">
        <v>5</v>
      </c>
      <c r="N322" s="80">
        <v>2018</v>
      </c>
      <c r="O322" s="77">
        <f t="shared" si="4"/>
        <v>43246</v>
      </c>
      <c r="P322" s="80" t="s">
        <v>2112</v>
      </c>
      <c r="Q322" s="80" t="s">
        <v>1899</v>
      </c>
      <c r="R322" s="80">
        <f>VLOOKUP(P322,Registration!O:P,2,FALSE)</f>
        <v>15</v>
      </c>
    </row>
    <row r="323" spans="1:18" ht="23.1" customHeight="1">
      <c r="A323" s="80" t="s">
        <v>46</v>
      </c>
      <c r="B323" s="80" t="s">
        <v>26</v>
      </c>
      <c r="C323" s="80" t="s">
        <v>27</v>
      </c>
      <c r="D323" s="80" t="s">
        <v>28</v>
      </c>
      <c r="E323" s="80" t="s">
        <v>28</v>
      </c>
      <c r="F323" s="80" t="s">
        <v>29</v>
      </c>
      <c r="G323" s="80" t="s">
        <v>1887</v>
      </c>
      <c r="H323" s="80" t="s">
        <v>8165</v>
      </c>
      <c r="I323" s="80" t="s">
        <v>8162</v>
      </c>
      <c r="J323" s="80" t="s">
        <v>2113</v>
      </c>
      <c r="K323" s="77" t="s">
        <v>48</v>
      </c>
      <c r="L323" s="80">
        <v>26</v>
      </c>
      <c r="M323" s="80">
        <v>5</v>
      </c>
      <c r="N323" s="80">
        <v>2018</v>
      </c>
      <c r="O323" s="77">
        <f t="shared" ref="O323:O386" si="5">DATE(N323,M323,L323)</f>
        <v>43246</v>
      </c>
      <c r="P323" s="80" t="s">
        <v>2114</v>
      </c>
      <c r="Q323" s="80" t="s">
        <v>1899</v>
      </c>
      <c r="R323" s="80">
        <f>VLOOKUP(P323,Registration!O:P,2,FALSE)</f>
        <v>15</v>
      </c>
    </row>
    <row r="324" spans="1:18" ht="23.1" customHeight="1">
      <c r="A324" s="80" t="s">
        <v>46</v>
      </c>
      <c r="B324" s="80" t="s">
        <v>26</v>
      </c>
      <c r="C324" s="80" t="s">
        <v>27</v>
      </c>
      <c r="D324" s="80" t="s">
        <v>28</v>
      </c>
      <c r="E324" s="80" t="s">
        <v>28</v>
      </c>
      <c r="F324" s="80" t="s">
        <v>29</v>
      </c>
      <c r="G324" s="80" t="s">
        <v>1887</v>
      </c>
      <c r="H324" s="80" t="s">
        <v>8165</v>
      </c>
      <c r="I324" s="80" t="s">
        <v>8162</v>
      </c>
      <c r="J324" s="80" t="s">
        <v>2115</v>
      </c>
      <c r="K324" s="77" t="s">
        <v>48</v>
      </c>
      <c r="L324" s="80">
        <v>26</v>
      </c>
      <c r="M324" s="80">
        <v>5</v>
      </c>
      <c r="N324" s="80">
        <v>2018</v>
      </c>
      <c r="O324" s="77">
        <f t="shared" si="5"/>
        <v>43246</v>
      </c>
      <c r="P324" s="80" t="s">
        <v>2116</v>
      </c>
      <c r="Q324" s="80" t="s">
        <v>1899</v>
      </c>
      <c r="R324" s="80">
        <f>VLOOKUP(P324,Registration!O:P,2,FALSE)</f>
        <v>16</v>
      </c>
    </row>
    <row r="325" spans="1:18" ht="23.1" customHeight="1">
      <c r="A325" s="80" t="s">
        <v>46</v>
      </c>
      <c r="B325" s="80" t="s">
        <v>26</v>
      </c>
      <c r="C325" s="80" t="s">
        <v>27</v>
      </c>
      <c r="D325" s="80" t="s">
        <v>28</v>
      </c>
      <c r="E325" s="80" t="s">
        <v>28</v>
      </c>
      <c r="F325" s="80" t="s">
        <v>29</v>
      </c>
      <c r="G325" s="80" t="s">
        <v>1887</v>
      </c>
      <c r="H325" s="80" t="s">
        <v>8165</v>
      </c>
      <c r="I325" s="80" t="s">
        <v>8162</v>
      </c>
      <c r="J325" s="80" t="s">
        <v>2006</v>
      </c>
      <c r="K325" s="77" t="s">
        <v>48</v>
      </c>
      <c r="L325" s="80">
        <v>26</v>
      </c>
      <c r="M325" s="80">
        <v>5</v>
      </c>
      <c r="N325" s="80">
        <v>2018</v>
      </c>
      <c r="O325" s="77">
        <f t="shared" si="5"/>
        <v>43246</v>
      </c>
      <c r="P325" s="80" t="s">
        <v>2007</v>
      </c>
      <c r="Q325" s="80" t="s">
        <v>1899</v>
      </c>
      <c r="R325" s="80">
        <f>VLOOKUP(P325,Registration!O:P,2,FALSE)</f>
        <v>15</v>
      </c>
    </row>
    <row r="326" spans="1:18" ht="23.1" customHeight="1">
      <c r="A326" s="80" t="s">
        <v>46</v>
      </c>
      <c r="B326" s="80" t="s">
        <v>26</v>
      </c>
      <c r="C326" s="80" t="s">
        <v>27</v>
      </c>
      <c r="D326" s="80" t="s">
        <v>28</v>
      </c>
      <c r="E326" s="80" t="s">
        <v>28</v>
      </c>
      <c r="F326" s="80" t="s">
        <v>29</v>
      </c>
      <c r="G326" s="80" t="s">
        <v>1887</v>
      </c>
      <c r="H326" s="80" t="s">
        <v>8165</v>
      </c>
      <c r="I326" s="80" t="s">
        <v>8162</v>
      </c>
      <c r="J326" s="80" t="s">
        <v>565</v>
      </c>
      <c r="K326" s="77" t="s">
        <v>48</v>
      </c>
      <c r="L326" s="80">
        <v>26</v>
      </c>
      <c r="M326" s="80">
        <v>5</v>
      </c>
      <c r="N326" s="80">
        <v>2018</v>
      </c>
      <c r="O326" s="77">
        <f t="shared" si="5"/>
        <v>43246</v>
      </c>
      <c r="P326" s="80" t="s">
        <v>2029</v>
      </c>
      <c r="Q326" s="80" t="s">
        <v>1899</v>
      </c>
      <c r="R326" s="80">
        <f>VLOOKUP(P326,Registration!O:P,2,FALSE)</f>
        <v>15</v>
      </c>
    </row>
    <row r="327" spans="1:18" ht="23.1" customHeight="1">
      <c r="A327" s="80" t="s">
        <v>46</v>
      </c>
      <c r="B327" s="80" t="s">
        <v>26</v>
      </c>
      <c r="C327" s="80" t="s">
        <v>27</v>
      </c>
      <c r="D327" s="80" t="s">
        <v>28</v>
      </c>
      <c r="E327" s="80" t="s">
        <v>28</v>
      </c>
      <c r="F327" s="80" t="s">
        <v>29</v>
      </c>
      <c r="G327" s="80" t="s">
        <v>1887</v>
      </c>
      <c r="H327" s="80" t="s">
        <v>8165</v>
      </c>
      <c r="I327" s="80" t="s">
        <v>8162</v>
      </c>
      <c r="J327" s="80" t="s">
        <v>2004</v>
      </c>
      <c r="K327" s="77" t="s">
        <v>48</v>
      </c>
      <c r="L327" s="80">
        <v>26</v>
      </c>
      <c r="M327" s="80">
        <v>5</v>
      </c>
      <c r="N327" s="80">
        <v>2018</v>
      </c>
      <c r="O327" s="77">
        <f t="shared" si="5"/>
        <v>43246</v>
      </c>
      <c r="P327" s="80" t="s">
        <v>2005</v>
      </c>
      <c r="Q327" s="80" t="s">
        <v>1899</v>
      </c>
      <c r="R327" s="80">
        <f>VLOOKUP(P327,Registration!O:P,2,FALSE)</f>
        <v>15</v>
      </c>
    </row>
    <row r="328" spans="1:18" ht="23.1" customHeight="1">
      <c r="A328" s="80" t="s">
        <v>46</v>
      </c>
      <c r="B328" s="80" t="s">
        <v>26</v>
      </c>
      <c r="C328" s="80" t="s">
        <v>27</v>
      </c>
      <c r="D328" s="80" t="s">
        <v>28</v>
      </c>
      <c r="E328" s="80" t="s">
        <v>28</v>
      </c>
      <c r="F328" s="80" t="s">
        <v>29</v>
      </c>
      <c r="G328" s="80" t="s">
        <v>1887</v>
      </c>
      <c r="H328" s="80" t="s">
        <v>8165</v>
      </c>
      <c r="I328" s="80" t="s">
        <v>8162</v>
      </c>
      <c r="J328" s="80" t="s">
        <v>2062</v>
      </c>
      <c r="K328" s="77" t="s">
        <v>48</v>
      </c>
      <c r="L328" s="80">
        <v>26</v>
      </c>
      <c r="M328" s="80">
        <v>5</v>
      </c>
      <c r="N328" s="80">
        <v>2018</v>
      </c>
      <c r="O328" s="77">
        <f t="shared" si="5"/>
        <v>43246</v>
      </c>
      <c r="P328" s="80" t="s">
        <v>2063</v>
      </c>
      <c r="Q328" s="80" t="s">
        <v>1899</v>
      </c>
      <c r="R328" s="80">
        <f>VLOOKUP(P328,Registration!O:P,2,FALSE)</f>
        <v>15</v>
      </c>
    </row>
    <row r="329" spans="1:18" ht="23.1" customHeight="1">
      <c r="A329" s="80" t="s">
        <v>46</v>
      </c>
      <c r="B329" s="80" t="s">
        <v>26</v>
      </c>
      <c r="C329" s="80" t="s">
        <v>27</v>
      </c>
      <c r="D329" s="80" t="s">
        <v>28</v>
      </c>
      <c r="E329" s="80" t="s">
        <v>28</v>
      </c>
      <c r="F329" s="80" t="s">
        <v>29</v>
      </c>
      <c r="G329" s="80" t="s">
        <v>1887</v>
      </c>
      <c r="H329" s="80" t="s">
        <v>8165</v>
      </c>
      <c r="I329" s="80" t="s">
        <v>8162</v>
      </c>
      <c r="J329" s="80" t="s">
        <v>2027</v>
      </c>
      <c r="K329" s="77" t="s">
        <v>48</v>
      </c>
      <c r="L329" s="80">
        <v>26</v>
      </c>
      <c r="M329" s="80">
        <v>5</v>
      </c>
      <c r="N329" s="80">
        <v>2018</v>
      </c>
      <c r="O329" s="77">
        <f t="shared" si="5"/>
        <v>43246</v>
      </c>
      <c r="P329" s="80" t="s">
        <v>2028</v>
      </c>
      <c r="Q329" s="80" t="s">
        <v>1899</v>
      </c>
      <c r="R329" s="80">
        <f>VLOOKUP(P329,Registration!O:P,2,FALSE)</f>
        <v>15</v>
      </c>
    </row>
    <row r="330" spans="1:18" ht="23.1" customHeight="1">
      <c r="A330" s="80" t="s">
        <v>46</v>
      </c>
      <c r="B330" s="80" t="s">
        <v>26</v>
      </c>
      <c r="C330" s="80" t="s">
        <v>27</v>
      </c>
      <c r="D330" s="80" t="s">
        <v>28</v>
      </c>
      <c r="E330" s="80" t="s">
        <v>28</v>
      </c>
      <c r="F330" s="80" t="s">
        <v>29</v>
      </c>
      <c r="G330" s="80" t="s">
        <v>1887</v>
      </c>
      <c r="H330" s="80" t="s">
        <v>8165</v>
      </c>
      <c r="I330" s="80" t="s">
        <v>8162</v>
      </c>
      <c r="J330" s="80" t="s">
        <v>2072</v>
      </c>
      <c r="K330" s="77" t="s">
        <v>48</v>
      </c>
      <c r="L330" s="80">
        <v>26</v>
      </c>
      <c r="M330" s="80">
        <v>5</v>
      </c>
      <c r="N330" s="80">
        <v>2018</v>
      </c>
      <c r="O330" s="77">
        <f t="shared" si="5"/>
        <v>43246</v>
      </c>
      <c r="P330" s="80" t="s">
        <v>2073</v>
      </c>
      <c r="Q330" s="80" t="s">
        <v>1899</v>
      </c>
      <c r="R330" s="80">
        <f>VLOOKUP(P330,Registration!O:P,2,FALSE)</f>
        <v>15</v>
      </c>
    </row>
    <row r="331" spans="1:18" ht="23.1" customHeight="1">
      <c r="A331" s="80" t="s">
        <v>46</v>
      </c>
      <c r="B331" s="80" t="s">
        <v>26</v>
      </c>
      <c r="C331" s="80" t="s">
        <v>27</v>
      </c>
      <c r="D331" s="80" t="s">
        <v>28</v>
      </c>
      <c r="E331" s="80" t="s">
        <v>28</v>
      </c>
      <c r="F331" s="80" t="s">
        <v>29</v>
      </c>
      <c r="G331" s="80" t="s">
        <v>1887</v>
      </c>
      <c r="H331" s="80" t="s">
        <v>8165</v>
      </c>
      <c r="I331" s="80" t="s">
        <v>8162</v>
      </c>
      <c r="J331" s="80" t="s">
        <v>2074</v>
      </c>
      <c r="K331" s="77" t="s">
        <v>48</v>
      </c>
      <c r="L331" s="80">
        <v>26</v>
      </c>
      <c r="M331" s="80">
        <v>5</v>
      </c>
      <c r="N331" s="80">
        <v>2018</v>
      </c>
      <c r="O331" s="77">
        <f t="shared" si="5"/>
        <v>43246</v>
      </c>
      <c r="P331" s="80" t="s">
        <v>2075</v>
      </c>
      <c r="Q331" s="80" t="s">
        <v>1899</v>
      </c>
      <c r="R331" s="80">
        <f>VLOOKUP(P331,Registration!O:P,2,FALSE)</f>
        <v>15</v>
      </c>
    </row>
    <row r="332" spans="1:18" ht="23.1" customHeight="1">
      <c r="A332" s="80" t="s">
        <v>46</v>
      </c>
      <c r="B332" s="80" t="s">
        <v>26</v>
      </c>
      <c r="C332" s="80" t="s">
        <v>27</v>
      </c>
      <c r="D332" s="80" t="s">
        <v>28</v>
      </c>
      <c r="E332" s="80" t="s">
        <v>28</v>
      </c>
      <c r="F332" s="80" t="s">
        <v>29</v>
      </c>
      <c r="G332" s="80" t="s">
        <v>1887</v>
      </c>
      <c r="H332" s="80" t="s">
        <v>8165</v>
      </c>
      <c r="I332" s="80" t="s">
        <v>8162</v>
      </c>
      <c r="J332" s="80" t="s">
        <v>2080</v>
      </c>
      <c r="K332" s="77" t="s">
        <v>48</v>
      </c>
      <c r="L332" s="80">
        <v>26</v>
      </c>
      <c r="M332" s="80">
        <v>5</v>
      </c>
      <c r="N332" s="80">
        <v>2018</v>
      </c>
      <c r="O332" s="77">
        <f t="shared" si="5"/>
        <v>43246</v>
      </c>
      <c r="P332" s="80" t="s">
        <v>2081</v>
      </c>
      <c r="Q332" s="80" t="s">
        <v>1899</v>
      </c>
      <c r="R332" s="80">
        <f>VLOOKUP(P332,Registration!O:P,2,FALSE)</f>
        <v>15</v>
      </c>
    </row>
    <row r="333" spans="1:18" ht="23.1" customHeight="1">
      <c r="A333" s="80" t="s">
        <v>46</v>
      </c>
      <c r="B333" s="80" t="s">
        <v>26</v>
      </c>
      <c r="C333" s="80" t="s">
        <v>27</v>
      </c>
      <c r="D333" s="80" t="s">
        <v>28</v>
      </c>
      <c r="E333" s="80" t="s">
        <v>28</v>
      </c>
      <c r="F333" s="80" t="s">
        <v>29</v>
      </c>
      <c r="G333" s="80" t="s">
        <v>1887</v>
      </c>
      <c r="H333" s="80" t="s">
        <v>8165</v>
      </c>
      <c r="I333" s="80" t="s">
        <v>8162</v>
      </c>
      <c r="J333" s="80" t="s">
        <v>2088</v>
      </c>
      <c r="K333" s="77" t="s">
        <v>48</v>
      </c>
      <c r="L333" s="80">
        <v>26</v>
      </c>
      <c r="M333" s="80">
        <v>5</v>
      </c>
      <c r="N333" s="80">
        <v>2018</v>
      </c>
      <c r="O333" s="77">
        <f t="shared" si="5"/>
        <v>43246</v>
      </c>
      <c r="P333" s="80" t="s">
        <v>2089</v>
      </c>
      <c r="Q333" s="80" t="s">
        <v>1899</v>
      </c>
      <c r="R333" s="80">
        <f>VLOOKUP(P333,Registration!O:P,2,FALSE)</f>
        <v>15</v>
      </c>
    </row>
    <row r="334" spans="1:18" ht="23.1" customHeight="1">
      <c r="A334" s="80" t="s">
        <v>46</v>
      </c>
      <c r="B334" s="80" t="s">
        <v>26</v>
      </c>
      <c r="C334" s="80" t="s">
        <v>27</v>
      </c>
      <c r="D334" s="80" t="s">
        <v>28</v>
      </c>
      <c r="E334" s="80" t="s">
        <v>28</v>
      </c>
      <c r="F334" s="80" t="s">
        <v>29</v>
      </c>
      <c r="G334" s="80" t="s">
        <v>1887</v>
      </c>
      <c r="H334" s="80" t="s">
        <v>8165</v>
      </c>
      <c r="I334" s="80" t="s">
        <v>8162</v>
      </c>
      <c r="J334" s="80" t="s">
        <v>2117</v>
      </c>
      <c r="K334" s="77" t="s">
        <v>48</v>
      </c>
      <c r="L334" s="80">
        <v>26</v>
      </c>
      <c r="M334" s="80">
        <v>5</v>
      </c>
      <c r="N334" s="80">
        <v>2018</v>
      </c>
      <c r="O334" s="77">
        <f t="shared" si="5"/>
        <v>43246</v>
      </c>
      <c r="P334" s="80" t="s">
        <v>2118</v>
      </c>
      <c r="Q334" s="80" t="s">
        <v>1899</v>
      </c>
      <c r="R334" s="80">
        <f>VLOOKUP(P334,Registration!O:P,2,FALSE)</f>
        <v>17</v>
      </c>
    </row>
    <row r="335" spans="1:18" ht="23.1" customHeight="1">
      <c r="A335" s="80" t="s">
        <v>46</v>
      </c>
      <c r="B335" s="80" t="s">
        <v>26</v>
      </c>
      <c r="C335" s="80" t="s">
        <v>27</v>
      </c>
      <c r="D335" s="80" t="s">
        <v>28</v>
      </c>
      <c r="E335" s="80" t="s">
        <v>28</v>
      </c>
      <c r="F335" s="80" t="s">
        <v>29</v>
      </c>
      <c r="G335" s="80" t="s">
        <v>1887</v>
      </c>
      <c r="H335" s="80" t="s">
        <v>8165</v>
      </c>
      <c r="I335" s="80" t="s">
        <v>8162</v>
      </c>
      <c r="J335" s="80" t="s">
        <v>2119</v>
      </c>
      <c r="K335" s="77" t="s">
        <v>48</v>
      </c>
      <c r="L335" s="80">
        <v>26</v>
      </c>
      <c r="M335" s="80">
        <v>5</v>
      </c>
      <c r="N335" s="80">
        <v>2018</v>
      </c>
      <c r="O335" s="77">
        <f t="shared" si="5"/>
        <v>43246</v>
      </c>
      <c r="P335" s="80" t="s">
        <v>2120</v>
      </c>
      <c r="Q335" s="80" t="s">
        <v>1899</v>
      </c>
      <c r="R335" s="80">
        <f>VLOOKUP(P335,Registration!O:P,2,FALSE)</f>
        <v>15</v>
      </c>
    </row>
    <row r="336" spans="1:18" ht="23.1" customHeight="1">
      <c r="A336" s="80" t="s">
        <v>46</v>
      </c>
      <c r="B336" s="80" t="s">
        <v>26</v>
      </c>
      <c r="C336" s="80" t="s">
        <v>27</v>
      </c>
      <c r="D336" s="80" t="s">
        <v>28</v>
      </c>
      <c r="E336" s="80" t="s">
        <v>28</v>
      </c>
      <c r="F336" s="80" t="s">
        <v>29</v>
      </c>
      <c r="G336" s="80" t="s">
        <v>1887</v>
      </c>
      <c r="H336" s="80" t="s">
        <v>8165</v>
      </c>
      <c r="I336" s="80" t="s">
        <v>8162</v>
      </c>
      <c r="J336" s="80" t="s">
        <v>1902</v>
      </c>
      <c r="K336" s="77" t="s">
        <v>48</v>
      </c>
      <c r="L336" s="80">
        <v>26</v>
      </c>
      <c r="M336" s="80">
        <v>5</v>
      </c>
      <c r="N336" s="80">
        <v>2018</v>
      </c>
      <c r="O336" s="77">
        <f t="shared" si="5"/>
        <v>43246</v>
      </c>
      <c r="P336" s="80" t="s">
        <v>1903</v>
      </c>
      <c r="Q336" s="80" t="s">
        <v>1899</v>
      </c>
      <c r="R336" s="80">
        <f>VLOOKUP(P336,Registration!O:P,2,FALSE)</f>
        <v>16</v>
      </c>
    </row>
    <row r="337" spans="1:18" ht="23.1" customHeight="1">
      <c r="A337" s="80" t="s">
        <v>46</v>
      </c>
      <c r="B337" s="80" t="s">
        <v>26</v>
      </c>
      <c r="C337" s="80" t="s">
        <v>27</v>
      </c>
      <c r="D337" s="80" t="s">
        <v>28</v>
      </c>
      <c r="E337" s="80" t="s">
        <v>28</v>
      </c>
      <c r="F337" s="80" t="s">
        <v>29</v>
      </c>
      <c r="G337" s="80" t="s">
        <v>1887</v>
      </c>
      <c r="H337" s="80" t="s">
        <v>8165</v>
      </c>
      <c r="I337" s="80" t="s">
        <v>8162</v>
      </c>
      <c r="J337" s="80" t="s">
        <v>1904</v>
      </c>
      <c r="K337" s="77" t="s">
        <v>48</v>
      </c>
      <c r="L337" s="80">
        <v>26</v>
      </c>
      <c r="M337" s="80">
        <v>5</v>
      </c>
      <c r="N337" s="80">
        <v>2018</v>
      </c>
      <c r="O337" s="77">
        <f t="shared" si="5"/>
        <v>43246</v>
      </c>
      <c r="P337" s="80" t="s">
        <v>1905</v>
      </c>
      <c r="Q337" s="80" t="s">
        <v>1899</v>
      </c>
      <c r="R337" s="80">
        <f>VLOOKUP(P337,Registration!O:P,2,FALSE)</f>
        <v>15</v>
      </c>
    </row>
    <row r="338" spans="1:18" ht="23.1" customHeight="1">
      <c r="A338" s="80" t="s">
        <v>46</v>
      </c>
      <c r="B338" s="80" t="s">
        <v>26</v>
      </c>
      <c r="C338" s="80" t="s">
        <v>27</v>
      </c>
      <c r="D338" s="80" t="s">
        <v>28</v>
      </c>
      <c r="E338" s="80" t="s">
        <v>28</v>
      </c>
      <c r="F338" s="80" t="s">
        <v>29</v>
      </c>
      <c r="G338" s="80" t="s">
        <v>1887</v>
      </c>
      <c r="H338" s="80" t="s">
        <v>8165</v>
      </c>
      <c r="I338" s="80" t="s">
        <v>8162</v>
      </c>
      <c r="J338" s="80" t="s">
        <v>2121</v>
      </c>
      <c r="K338" s="77" t="s">
        <v>48</v>
      </c>
      <c r="L338" s="80">
        <v>26</v>
      </c>
      <c r="M338" s="80">
        <v>5</v>
      </c>
      <c r="N338" s="80">
        <v>2018</v>
      </c>
      <c r="O338" s="77">
        <f t="shared" si="5"/>
        <v>43246</v>
      </c>
      <c r="P338" s="80" t="s">
        <v>2122</v>
      </c>
      <c r="Q338" s="80" t="s">
        <v>1899</v>
      </c>
      <c r="R338" s="80">
        <f>VLOOKUP(P338,Registration!O:P,2,FALSE)</f>
        <v>18</v>
      </c>
    </row>
    <row r="339" spans="1:18" ht="23.1" customHeight="1">
      <c r="A339" s="80" t="s">
        <v>46</v>
      </c>
      <c r="B339" s="80" t="s">
        <v>26</v>
      </c>
      <c r="C339" s="80" t="s">
        <v>27</v>
      </c>
      <c r="D339" s="80" t="s">
        <v>28</v>
      </c>
      <c r="E339" s="80" t="s">
        <v>28</v>
      </c>
      <c r="F339" s="80" t="s">
        <v>29</v>
      </c>
      <c r="G339" s="80" t="s">
        <v>1887</v>
      </c>
      <c r="H339" s="80" t="s">
        <v>8165</v>
      </c>
      <c r="I339" s="80" t="s">
        <v>8162</v>
      </c>
      <c r="J339" s="80" t="s">
        <v>2123</v>
      </c>
      <c r="K339" s="77" t="s">
        <v>48</v>
      </c>
      <c r="L339" s="80">
        <v>26</v>
      </c>
      <c r="M339" s="80">
        <v>5</v>
      </c>
      <c r="N339" s="80">
        <v>2018</v>
      </c>
      <c r="O339" s="77">
        <f t="shared" si="5"/>
        <v>43246</v>
      </c>
      <c r="P339" s="80" t="s">
        <v>2124</v>
      </c>
      <c r="Q339" s="80" t="s">
        <v>1899</v>
      </c>
      <c r="R339" s="80">
        <f>VLOOKUP(P339,Registration!O:P,2,FALSE)</f>
        <v>18</v>
      </c>
    </row>
    <row r="340" spans="1:18" ht="23.1" customHeight="1">
      <c r="A340" s="80" t="s">
        <v>46</v>
      </c>
      <c r="B340" s="80" t="s">
        <v>26</v>
      </c>
      <c r="C340" s="80" t="s">
        <v>27</v>
      </c>
      <c r="D340" s="80" t="s">
        <v>28</v>
      </c>
      <c r="E340" s="80" t="s">
        <v>28</v>
      </c>
      <c r="F340" s="80" t="s">
        <v>29</v>
      </c>
      <c r="G340" s="80" t="s">
        <v>1887</v>
      </c>
      <c r="H340" s="80" t="s">
        <v>8165</v>
      </c>
      <c r="I340" s="80" t="s">
        <v>8162</v>
      </c>
      <c r="J340" s="80" t="s">
        <v>2125</v>
      </c>
      <c r="K340" s="77" t="s">
        <v>48</v>
      </c>
      <c r="L340" s="80">
        <v>26</v>
      </c>
      <c r="M340" s="80">
        <v>5</v>
      </c>
      <c r="N340" s="80">
        <v>2018</v>
      </c>
      <c r="O340" s="77">
        <f t="shared" si="5"/>
        <v>43246</v>
      </c>
      <c r="P340" s="80" t="s">
        <v>2126</v>
      </c>
      <c r="Q340" s="80" t="s">
        <v>1899</v>
      </c>
      <c r="R340" s="80">
        <f>VLOOKUP(P340,Registration!O:P,2,FALSE)</f>
        <v>16</v>
      </c>
    </row>
    <row r="341" spans="1:18" ht="23.1" customHeight="1">
      <c r="A341" s="80" t="s">
        <v>46</v>
      </c>
      <c r="B341" s="80" t="s">
        <v>26</v>
      </c>
      <c r="C341" s="80" t="s">
        <v>27</v>
      </c>
      <c r="D341" s="80" t="s">
        <v>28</v>
      </c>
      <c r="E341" s="80" t="s">
        <v>28</v>
      </c>
      <c r="F341" s="80" t="s">
        <v>29</v>
      </c>
      <c r="G341" s="80" t="s">
        <v>1887</v>
      </c>
      <c r="H341" s="80" t="s">
        <v>8165</v>
      </c>
      <c r="I341" s="80" t="s">
        <v>8162</v>
      </c>
      <c r="J341" s="80" t="s">
        <v>2060</v>
      </c>
      <c r="K341" s="77" t="s">
        <v>48</v>
      </c>
      <c r="L341" s="80">
        <v>26</v>
      </c>
      <c r="M341" s="80">
        <v>5</v>
      </c>
      <c r="N341" s="80">
        <v>2018</v>
      </c>
      <c r="O341" s="77">
        <f t="shared" si="5"/>
        <v>43246</v>
      </c>
      <c r="P341" s="80" t="s">
        <v>2061</v>
      </c>
      <c r="Q341" s="80" t="s">
        <v>1899</v>
      </c>
      <c r="R341" s="80">
        <f>VLOOKUP(P341,Registration!O:P,2,FALSE)</f>
        <v>15</v>
      </c>
    </row>
    <row r="342" spans="1:18" ht="23.1" customHeight="1">
      <c r="A342" s="80" t="s">
        <v>46</v>
      </c>
      <c r="B342" s="80" t="s">
        <v>26</v>
      </c>
      <c r="C342" s="80" t="s">
        <v>27</v>
      </c>
      <c r="D342" s="80" t="s">
        <v>28</v>
      </c>
      <c r="E342" s="80" t="s">
        <v>28</v>
      </c>
      <c r="F342" s="80" t="s">
        <v>29</v>
      </c>
      <c r="G342" s="80" t="s">
        <v>1887</v>
      </c>
      <c r="H342" s="80" t="s">
        <v>8165</v>
      </c>
      <c r="I342" s="80" t="s">
        <v>8162</v>
      </c>
      <c r="J342" s="80" t="s">
        <v>2058</v>
      </c>
      <c r="K342" s="77" t="s">
        <v>48</v>
      </c>
      <c r="L342" s="80">
        <v>26</v>
      </c>
      <c r="M342" s="80">
        <v>5</v>
      </c>
      <c r="N342" s="80">
        <v>2018</v>
      </c>
      <c r="O342" s="77">
        <f t="shared" si="5"/>
        <v>43246</v>
      </c>
      <c r="P342" s="80" t="s">
        <v>2059</v>
      </c>
      <c r="Q342" s="80" t="s">
        <v>1899</v>
      </c>
      <c r="R342" s="80">
        <f>VLOOKUP(P342,Registration!O:P,2,FALSE)</f>
        <v>15</v>
      </c>
    </row>
    <row r="343" spans="1:18" ht="23.1" customHeight="1">
      <c r="A343" s="80" t="s">
        <v>46</v>
      </c>
      <c r="B343" s="80" t="s">
        <v>26</v>
      </c>
      <c r="C343" s="80" t="s">
        <v>27</v>
      </c>
      <c r="D343" s="80" t="s">
        <v>28</v>
      </c>
      <c r="E343" s="80" t="s">
        <v>28</v>
      </c>
      <c r="F343" s="80" t="s">
        <v>29</v>
      </c>
      <c r="G343" s="80" t="s">
        <v>1887</v>
      </c>
      <c r="H343" s="80" t="s">
        <v>8165</v>
      </c>
      <c r="I343" s="80" t="s">
        <v>8162</v>
      </c>
      <c r="J343" s="80" t="s">
        <v>2127</v>
      </c>
      <c r="K343" s="77" t="s">
        <v>48</v>
      </c>
      <c r="L343" s="80">
        <v>26</v>
      </c>
      <c r="M343" s="80">
        <v>5</v>
      </c>
      <c r="N343" s="80">
        <v>2018</v>
      </c>
      <c r="O343" s="77">
        <f t="shared" si="5"/>
        <v>43246</v>
      </c>
      <c r="P343" s="80" t="s">
        <v>2083</v>
      </c>
      <c r="Q343" s="80" t="s">
        <v>1899</v>
      </c>
      <c r="R343" s="80">
        <f>VLOOKUP(P343,Registration!O:P,2,FALSE)</f>
        <v>15</v>
      </c>
    </row>
    <row r="344" spans="1:18" ht="23.1" customHeight="1">
      <c r="A344" s="80" t="s">
        <v>46</v>
      </c>
      <c r="B344" s="80" t="s">
        <v>26</v>
      </c>
      <c r="C344" s="80" t="s">
        <v>27</v>
      </c>
      <c r="D344" s="80" t="s">
        <v>28</v>
      </c>
      <c r="E344" s="80" t="s">
        <v>28</v>
      </c>
      <c r="F344" s="80" t="s">
        <v>29</v>
      </c>
      <c r="G344" s="80" t="s">
        <v>1887</v>
      </c>
      <c r="H344" s="80" t="s">
        <v>8165</v>
      </c>
      <c r="I344" s="80" t="s">
        <v>8162</v>
      </c>
      <c r="J344" s="80" t="s">
        <v>2128</v>
      </c>
      <c r="K344" s="77" t="s">
        <v>48</v>
      </c>
      <c r="L344" s="80">
        <v>26</v>
      </c>
      <c r="M344" s="80">
        <v>5</v>
      </c>
      <c r="N344" s="80">
        <v>2018</v>
      </c>
      <c r="O344" s="77">
        <f t="shared" si="5"/>
        <v>43246</v>
      </c>
      <c r="P344" s="80" t="s">
        <v>2129</v>
      </c>
      <c r="Q344" s="80" t="s">
        <v>1899</v>
      </c>
      <c r="R344" s="80">
        <f>VLOOKUP(P344,Registration!O:P,2,FALSE)</f>
        <v>17</v>
      </c>
    </row>
    <row r="345" spans="1:18" ht="23.1" customHeight="1">
      <c r="A345" s="80" t="s">
        <v>46</v>
      </c>
      <c r="B345" s="80" t="s">
        <v>26</v>
      </c>
      <c r="C345" s="80" t="s">
        <v>27</v>
      </c>
      <c r="D345" s="80" t="s">
        <v>28</v>
      </c>
      <c r="E345" s="80" t="s">
        <v>28</v>
      </c>
      <c r="F345" s="80" t="s">
        <v>29</v>
      </c>
      <c r="G345" s="80" t="s">
        <v>1887</v>
      </c>
      <c r="H345" s="80" t="s">
        <v>8165</v>
      </c>
      <c r="I345" s="80" t="s">
        <v>8162</v>
      </c>
      <c r="J345" s="80" t="s">
        <v>2090</v>
      </c>
      <c r="K345" s="77" t="s">
        <v>48</v>
      </c>
      <c r="L345" s="80">
        <v>26</v>
      </c>
      <c r="M345" s="80">
        <v>5</v>
      </c>
      <c r="N345" s="80">
        <v>2018</v>
      </c>
      <c r="O345" s="77">
        <f t="shared" si="5"/>
        <v>43246</v>
      </c>
      <c r="P345" s="80" t="s">
        <v>2091</v>
      </c>
      <c r="Q345" s="80" t="s">
        <v>1899</v>
      </c>
      <c r="R345" s="80">
        <f>VLOOKUP(P345,Registration!O:P,2,FALSE)</f>
        <v>15</v>
      </c>
    </row>
    <row r="346" spans="1:18" ht="23.1" customHeight="1">
      <c r="A346" s="80" t="s">
        <v>46</v>
      </c>
      <c r="B346" s="80" t="s">
        <v>26</v>
      </c>
      <c r="C346" s="80" t="s">
        <v>27</v>
      </c>
      <c r="D346" s="80" t="s">
        <v>28</v>
      </c>
      <c r="E346" s="80" t="s">
        <v>28</v>
      </c>
      <c r="F346" s="80" t="s">
        <v>29</v>
      </c>
      <c r="G346" s="80" t="s">
        <v>1887</v>
      </c>
      <c r="H346" s="80" t="s">
        <v>8165</v>
      </c>
      <c r="I346" s="80" t="s">
        <v>8162</v>
      </c>
      <c r="J346" s="80" t="s">
        <v>2130</v>
      </c>
      <c r="K346" s="77" t="s">
        <v>48</v>
      </c>
      <c r="L346" s="80">
        <v>26</v>
      </c>
      <c r="M346" s="80">
        <v>5</v>
      </c>
      <c r="N346" s="80">
        <v>2018</v>
      </c>
      <c r="O346" s="77">
        <f t="shared" si="5"/>
        <v>43246</v>
      </c>
      <c r="P346" s="80" t="s">
        <v>2093</v>
      </c>
      <c r="Q346" s="80" t="s">
        <v>1899</v>
      </c>
      <c r="R346" s="80">
        <f>VLOOKUP(P346,Registration!O:P,2,FALSE)</f>
        <v>16</v>
      </c>
    </row>
    <row r="347" spans="1:18" ht="23.1" customHeight="1">
      <c r="A347" s="80" t="s">
        <v>46</v>
      </c>
      <c r="B347" s="80" t="s">
        <v>26</v>
      </c>
      <c r="C347" s="80" t="s">
        <v>27</v>
      </c>
      <c r="D347" s="80" t="s">
        <v>28</v>
      </c>
      <c r="E347" s="80" t="s">
        <v>28</v>
      </c>
      <c r="F347" s="80" t="s">
        <v>29</v>
      </c>
      <c r="G347" s="80" t="s">
        <v>1887</v>
      </c>
      <c r="H347" s="80" t="s">
        <v>8165</v>
      </c>
      <c r="I347" s="80" t="s">
        <v>8162</v>
      </c>
      <c r="J347" s="80" t="s">
        <v>2131</v>
      </c>
      <c r="K347" s="77" t="s">
        <v>48</v>
      </c>
      <c r="L347" s="80">
        <v>26</v>
      </c>
      <c r="M347" s="80">
        <v>5</v>
      </c>
      <c r="N347" s="80">
        <v>2018</v>
      </c>
      <c r="O347" s="77">
        <f t="shared" si="5"/>
        <v>43246</v>
      </c>
      <c r="P347" s="80" t="s">
        <v>2132</v>
      </c>
      <c r="Q347" s="80" t="s">
        <v>1899</v>
      </c>
      <c r="R347" s="80">
        <f>VLOOKUP(P347,Registration!O:P,2,FALSE)</f>
        <v>15</v>
      </c>
    </row>
    <row r="348" spans="1:18" ht="23.1" customHeight="1">
      <c r="A348" s="80" t="s">
        <v>46</v>
      </c>
      <c r="B348" s="80" t="s">
        <v>26</v>
      </c>
      <c r="C348" s="80" t="s">
        <v>27</v>
      </c>
      <c r="D348" s="80" t="s">
        <v>28</v>
      </c>
      <c r="E348" s="80" t="s">
        <v>28</v>
      </c>
      <c r="F348" s="80" t="s">
        <v>29</v>
      </c>
      <c r="G348" s="80" t="s">
        <v>1887</v>
      </c>
      <c r="H348" s="80" t="s">
        <v>8165</v>
      </c>
      <c r="I348" s="80" t="s">
        <v>8162</v>
      </c>
      <c r="J348" s="80" t="s">
        <v>1888</v>
      </c>
      <c r="K348" s="77" t="s">
        <v>48</v>
      </c>
      <c r="L348" s="80">
        <v>26</v>
      </c>
      <c r="M348" s="80">
        <v>5</v>
      </c>
      <c r="N348" s="80">
        <v>2018</v>
      </c>
      <c r="O348" s="77">
        <f t="shared" si="5"/>
        <v>43246</v>
      </c>
      <c r="P348" s="80" t="s">
        <v>1890</v>
      </c>
      <c r="Q348" s="80" t="s">
        <v>1899</v>
      </c>
      <c r="R348" s="80">
        <f>VLOOKUP(P348,Registration!O:P,2,FALSE)</f>
        <v>17</v>
      </c>
    </row>
    <row r="349" spans="1:18" ht="23.1" customHeight="1">
      <c r="A349" s="80" t="s">
        <v>46</v>
      </c>
      <c r="B349" s="80" t="s">
        <v>26</v>
      </c>
      <c r="C349" s="80" t="s">
        <v>27</v>
      </c>
      <c r="D349" s="80" t="s">
        <v>28</v>
      </c>
      <c r="E349" s="80" t="s">
        <v>28</v>
      </c>
      <c r="F349" s="80" t="s">
        <v>29</v>
      </c>
      <c r="G349" s="80" t="s">
        <v>1887</v>
      </c>
      <c r="H349" s="80" t="s">
        <v>8165</v>
      </c>
      <c r="I349" s="80" t="s">
        <v>8162</v>
      </c>
      <c r="J349" s="80" t="s">
        <v>2133</v>
      </c>
      <c r="K349" s="77" t="s">
        <v>48</v>
      </c>
      <c r="L349" s="80">
        <v>26</v>
      </c>
      <c r="M349" s="80">
        <v>5</v>
      </c>
      <c r="N349" s="80">
        <v>2018</v>
      </c>
      <c r="O349" s="77">
        <f t="shared" si="5"/>
        <v>43246</v>
      </c>
      <c r="P349" s="80" t="s">
        <v>2134</v>
      </c>
      <c r="Q349" s="80" t="s">
        <v>1899</v>
      </c>
      <c r="R349" s="80">
        <f>VLOOKUP(P349,Registration!O:P,2,FALSE)</f>
        <v>15</v>
      </c>
    </row>
    <row r="350" spans="1:18" ht="23.1" customHeight="1">
      <c r="A350" s="80" t="s">
        <v>46</v>
      </c>
      <c r="B350" s="80" t="s">
        <v>26</v>
      </c>
      <c r="C350" s="80" t="s">
        <v>27</v>
      </c>
      <c r="D350" s="80" t="s">
        <v>28</v>
      </c>
      <c r="E350" s="80" t="s">
        <v>28</v>
      </c>
      <c r="F350" s="80" t="s">
        <v>29</v>
      </c>
      <c r="G350" s="80" t="s">
        <v>1887</v>
      </c>
      <c r="H350" s="80" t="s">
        <v>8165</v>
      </c>
      <c r="I350" s="80" t="s">
        <v>8162</v>
      </c>
      <c r="J350" s="80" t="s">
        <v>2135</v>
      </c>
      <c r="K350" s="77" t="s">
        <v>48</v>
      </c>
      <c r="L350" s="80">
        <v>26</v>
      </c>
      <c r="M350" s="80">
        <v>5</v>
      </c>
      <c r="N350" s="80">
        <v>2018</v>
      </c>
      <c r="O350" s="77">
        <f t="shared" si="5"/>
        <v>43246</v>
      </c>
      <c r="P350" s="80" t="s">
        <v>2136</v>
      </c>
      <c r="Q350" s="80" t="s">
        <v>1899</v>
      </c>
      <c r="R350" s="80">
        <f>VLOOKUP(P350,Registration!O:P,2,FALSE)</f>
        <v>16</v>
      </c>
    </row>
    <row r="351" spans="1:18" ht="23.1" customHeight="1">
      <c r="A351" s="80" t="s">
        <v>46</v>
      </c>
      <c r="B351" s="80" t="s">
        <v>26</v>
      </c>
      <c r="C351" s="80" t="s">
        <v>27</v>
      </c>
      <c r="D351" s="80" t="s">
        <v>28</v>
      </c>
      <c r="E351" s="80" t="s">
        <v>28</v>
      </c>
      <c r="F351" s="80" t="s">
        <v>29</v>
      </c>
      <c r="G351" s="80" t="s">
        <v>1887</v>
      </c>
      <c r="H351" s="80" t="s">
        <v>8165</v>
      </c>
      <c r="I351" s="80" t="s">
        <v>8162</v>
      </c>
      <c r="J351" s="80" t="s">
        <v>2137</v>
      </c>
      <c r="K351" s="77" t="s">
        <v>48</v>
      </c>
      <c r="L351" s="80">
        <v>26</v>
      </c>
      <c r="M351" s="80">
        <v>5</v>
      </c>
      <c r="N351" s="80">
        <v>2018</v>
      </c>
      <c r="O351" s="77">
        <f t="shared" si="5"/>
        <v>43246</v>
      </c>
      <c r="P351" s="80" t="s">
        <v>2138</v>
      </c>
      <c r="Q351" s="80" t="s">
        <v>1899</v>
      </c>
      <c r="R351" s="80">
        <f>VLOOKUP(P351,Registration!O:P,2,FALSE)</f>
        <v>16</v>
      </c>
    </row>
    <row r="352" spans="1:18" ht="23.1" customHeight="1">
      <c r="A352" s="80" t="s">
        <v>46</v>
      </c>
      <c r="B352" s="80" t="s">
        <v>26</v>
      </c>
      <c r="C352" s="80" t="s">
        <v>27</v>
      </c>
      <c r="D352" s="80" t="s">
        <v>28</v>
      </c>
      <c r="E352" s="80" t="s">
        <v>28</v>
      </c>
      <c r="F352" s="80" t="s">
        <v>29</v>
      </c>
      <c r="G352" s="80" t="s">
        <v>1887</v>
      </c>
      <c r="H352" s="80" t="s">
        <v>8165</v>
      </c>
      <c r="I352" s="80" t="s">
        <v>8162</v>
      </c>
      <c r="J352" s="80" t="s">
        <v>2086</v>
      </c>
      <c r="K352" s="77" t="s">
        <v>48</v>
      </c>
      <c r="L352" s="80">
        <v>26</v>
      </c>
      <c r="M352" s="80">
        <v>5</v>
      </c>
      <c r="N352" s="80">
        <v>2018</v>
      </c>
      <c r="O352" s="77">
        <f t="shared" si="5"/>
        <v>43246</v>
      </c>
      <c r="P352" s="80" t="s">
        <v>2087</v>
      </c>
      <c r="Q352" s="80" t="s">
        <v>1899</v>
      </c>
      <c r="R352" s="80">
        <f>VLOOKUP(P352,Registration!O:P,2,FALSE)</f>
        <v>17</v>
      </c>
    </row>
    <row r="353" spans="1:18" ht="23.1" customHeight="1">
      <c r="A353" s="80" t="s">
        <v>46</v>
      </c>
      <c r="B353" s="80" t="s">
        <v>26</v>
      </c>
      <c r="C353" s="80" t="s">
        <v>27</v>
      </c>
      <c r="D353" s="80" t="s">
        <v>28</v>
      </c>
      <c r="E353" s="80" t="s">
        <v>28</v>
      </c>
      <c r="F353" s="80" t="s">
        <v>29</v>
      </c>
      <c r="G353" s="80" t="s">
        <v>1887</v>
      </c>
      <c r="H353" s="80" t="s">
        <v>8165</v>
      </c>
      <c r="I353" s="80" t="s">
        <v>8162</v>
      </c>
      <c r="J353" s="80" t="s">
        <v>2084</v>
      </c>
      <c r="K353" s="77" t="s">
        <v>48</v>
      </c>
      <c r="L353" s="80">
        <v>26</v>
      </c>
      <c r="M353" s="80">
        <v>5</v>
      </c>
      <c r="N353" s="80">
        <v>2018</v>
      </c>
      <c r="O353" s="77">
        <f t="shared" si="5"/>
        <v>43246</v>
      </c>
      <c r="P353" s="80" t="s">
        <v>2085</v>
      </c>
      <c r="Q353" s="80" t="s">
        <v>1899</v>
      </c>
      <c r="R353" s="80">
        <f>VLOOKUP(P353,Registration!O:P,2,FALSE)</f>
        <v>16</v>
      </c>
    </row>
    <row r="354" spans="1:18" ht="23.1" customHeight="1">
      <c r="A354" s="80" t="s">
        <v>46</v>
      </c>
      <c r="B354" s="80" t="s">
        <v>26</v>
      </c>
      <c r="C354" s="80" t="s">
        <v>27</v>
      </c>
      <c r="D354" s="80" t="s">
        <v>28</v>
      </c>
      <c r="E354" s="80" t="s">
        <v>28</v>
      </c>
      <c r="F354" s="80" t="s">
        <v>29</v>
      </c>
      <c r="G354" s="80" t="s">
        <v>1887</v>
      </c>
      <c r="H354" s="80" t="s">
        <v>8165</v>
      </c>
      <c r="I354" s="80" t="s">
        <v>8162</v>
      </c>
      <c r="J354" s="80" t="s">
        <v>2000</v>
      </c>
      <c r="K354" s="77" t="s">
        <v>48</v>
      </c>
      <c r="L354" s="80">
        <v>26</v>
      </c>
      <c r="M354" s="80">
        <v>5</v>
      </c>
      <c r="N354" s="80">
        <v>2018</v>
      </c>
      <c r="O354" s="77">
        <f t="shared" si="5"/>
        <v>43246</v>
      </c>
      <c r="P354" s="80" t="s">
        <v>2001</v>
      </c>
      <c r="Q354" s="80" t="s">
        <v>1899</v>
      </c>
      <c r="R354" s="80">
        <f>VLOOKUP(P354,Registration!O:P,2,FALSE)</f>
        <v>16</v>
      </c>
    </row>
    <row r="355" spans="1:18" ht="23.1" customHeight="1">
      <c r="A355" s="80" t="s">
        <v>46</v>
      </c>
      <c r="B355" s="80" t="s">
        <v>26</v>
      </c>
      <c r="C355" s="80" t="s">
        <v>27</v>
      </c>
      <c r="D355" s="80" t="s">
        <v>28</v>
      </c>
      <c r="E355" s="80" t="s">
        <v>28</v>
      </c>
      <c r="F355" s="80" t="s">
        <v>29</v>
      </c>
      <c r="G355" s="80" t="s">
        <v>1887</v>
      </c>
      <c r="H355" s="80" t="s">
        <v>8165</v>
      </c>
      <c r="I355" s="80" t="s">
        <v>8162</v>
      </c>
      <c r="J355" s="80" t="s">
        <v>1974</v>
      </c>
      <c r="K355" s="77" t="s">
        <v>48</v>
      </c>
      <c r="L355" s="80">
        <v>26</v>
      </c>
      <c r="M355" s="80">
        <v>5</v>
      </c>
      <c r="N355" s="80">
        <v>2018</v>
      </c>
      <c r="O355" s="77">
        <f t="shared" si="5"/>
        <v>43246</v>
      </c>
      <c r="P355" s="80" t="s">
        <v>1975</v>
      </c>
      <c r="Q355" s="80" t="s">
        <v>1899</v>
      </c>
      <c r="R355" s="80">
        <f>VLOOKUP(P355,Registration!O:P,2,FALSE)</f>
        <v>18</v>
      </c>
    </row>
    <row r="356" spans="1:18" ht="23.1" customHeight="1">
      <c r="A356" s="80" t="s">
        <v>46</v>
      </c>
      <c r="B356" s="80" t="s">
        <v>26</v>
      </c>
      <c r="C356" s="80" t="s">
        <v>27</v>
      </c>
      <c r="D356" s="80" t="s">
        <v>28</v>
      </c>
      <c r="E356" s="80" t="s">
        <v>28</v>
      </c>
      <c r="F356" s="80" t="s">
        <v>29</v>
      </c>
      <c r="G356" s="80" t="s">
        <v>1887</v>
      </c>
      <c r="H356" s="80" t="s">
        <v>8165</v>
      </c>
      <c r="I356" s="80" t="s">
        <v>8162</v>
      </c>
      <c r="J356" s="80" t="s">
        <v>1976</v>
      </c>
      <c r="K356" s="77" t="s">
        <v>48</v>
      </c>
      <c r="L356" s="80">
        <v>26</v>
      </c>
      <c r="M356" s="80">
        <v>5</v>
      </c>
      <c r="N356" s="80">
        <v>2018</v>
      </c>
      <c r="O356" s="77">
        <f t="shared" si="5"/>
        <v>43246</v>
      </c>
      <c r="P356" s="80" t="s">
        <v>1977</v>
      </c>
      <c r="Q356" s="80" t="s">
        <v>1899</v>
      </c>
      <c r="R356" s="80">
        <f>VLOOKUP(P356,Registration!O:P,2,FALSE)</f>
        <v>15</v>
      </c>
    </row>
    <row r="357" spans="1:18" ht="23.1" customHeight="1">
      <c r="A357" s="80" t="s">
        <v>46</v>
      </c>
      <c r="B357" s="80" t="s">
        <v>26</v>
      </c>
      <c r="C357" s="80" t="s">
        <v>27</v>
      </c>
      <c r="D357" s="80" t="s">
        <v>28</v>
      </c>
      <c r="E357" s="80" t="s">
        <v>28</v>
      </c>
      <c r="F357" s="80" t="s">
        <v>29</v>
      </c>
      <c r="G357" s="80" t="s">
        <v>1887</v>
      </c>
      <c r="H357" s="80" t="s">
        <v>8165</v>
      </c>
      <c r="I357" s="80" t="s">
        <v>8162</v>
      </c>
      <c r="J357" s="80" t="s">
        <v>2041</v>
      </c>
      <c r="K357" s="77" t="s">
        <v>48</v>
      </c>
      <c r="L357" s="80">
        <v>26</v>
      </c>
      <c r="M357" s="80">
        <v>5</v>
      </c>
      <c r="N357" s="80">
        <v>2018</v>
      </c>
      <c r="O357" s="77">
        <f t="shared" si="5"/>
        <v>43246</v>
      </c>
      <c r="P357" s="80" t="s">
        <v>2043</v>
      </c>
      <c r="Q357" s="80" t="s">
        <v>1899</v>
      </c>
      <c r="R357" s="80">
        <f>VLOOKUP(P357,Registration!O:P,2,FALSE)</f>
        <v>17</v>
      </c>
    </row>
    <row r="358" spans="1:18" ht="23.1" customHeight="1">
      <c r="A358" s="80" t="s">
        <v>46</v>
      </c>
      <c r="B358" s="80" t="s">
        <v>26</v>
      </c>
      <c r="C358" s="80" t="s">
        <v>27</v>
      </c>
      <c r="D358" s="80" t="s">
        <v>28</v>
      </c>
      <c r="E358" s="80" t="s">
        <v>28</v>
      </c>
      <c r="F358" s="80" t="s">
        <v>29</v>
      </c>
      <c r="G358" s="80" t="s">
        <v>1887</v>
      </c>
      <c r="H358" s="80" t="s">
        <v>8165</v>
      </c>
      <c r="I358" s="80" t="s">
        <v>8162</v>
      </c>
      <c r="J358" s="80" t="s">
        <v>2066</v>
      </c>
      <c r="K358" s="77" t="s">
        <v>48</v>
      </c>
      <c r="L358" s="80">
        <v>26</v>
      </c>
      <c r="M358" s="80">
        <v>5</v>
      </c>
      <c r="N358" s="80">
        <v>2018</v>
      </c>
      <c r="O358" s="77">
        <f t="shared" si="5"/>
        <v>43246</v>
      </c>
      <c r="P358" s="80" t="s">
        <v>2067</v>
      </c>
      <c r="Q358" s="80" t="s">
        <v>1899</v>
      </c>
      <c r="R358" s="80">
        <f>VLOOKUP(P358,Registration!O:P,2,FALSE)</f>
        <v>15</v>
      </c>
    </row>
    <row r="359" spans="1:18" ht="23.1" customHeight="1">
      <c r="A359" s="80" t="s">
        <v>46</v>
      </c>
      <c r="B359" s="80" t="s">
        <v>26</v>
      </c>
      <c r="C359" s="80" t="s">
        <v>27</v>
      </c>
      <c r="D359" s="80" t="s">
        <v>28</v>
      </c>
      <c r="E359" s="80" t="s">
        <v>28</v>
      </c>
      <c r="F359" s="80" t="s">
        <v>29</v>
      </c>
      <c r="G359" s="80" t="s">
        <v>1887</v>
      </c>
      <c r="H359" s="80" t="s">
        <v>8165</v>
      </c>
      <c r="I359" s="80" t="s">
        <v>8162</v>
      </c>
      <c r="J359" s="80" t="s">
        <v>2064</v>
      </c>
      <c r="K359" s="77" t="s">
        <v>48</v>
      </c>
      <c r="L359" s="80">
        <v>26</v>
      </c>
      <c r="M359" s="80">
        <v>5</v>
      </c>
      <c r="N359" s="80">
        <v>2018</v>
      </c>
      <c r="O359" s="77">
        <f t="shared" si="5"/>
        <v>43246</v>
      </c>
      <c r="P359" s="80" t="s">
        <v>2065</v>
      </c>
      <c r="Q359" s="80" t="s">
        <v>1899</v>
      </c>
      <c r="R359" s="80">
        <f>VLOOKUP(P359,Registration!O:P,2,FALSE)</f>
        <v>15</v>
      </c>
    </row>
    <row r="360" spans="1:18" ht="23.1" customHeight="1">
      <c r="A360" s="80" t="s">
        <v>46</v>
      </c>
      <c r="B360" s="80" t="s">
        <v>26</v>
      </c>
      <c r="C360" s="80" t="s">
        <v>27</v>
      </c>
      <c r="D360" s="80" t="s">
        <v>28</v>
      </c>
      <c r="E360" s="80" t="s">
        <v>28</v>
      </c>
      <c r="F360" s="80" t="s">
        <v>29</v>
      </c>
      <c r="G360" s="80" t="s">
        <v>1887</v>
      </c>
      <c r="H360" s="80" t="s">
        <v>8165</v>
      </c>
      <c r="I360" s="80" t="s">
        <v>8162</v>
      </c>
      <c r="J360" s="80" t="s">
        <v>2078</v>
      </c>
      <c r="K360" s="77" t="s">
        <v>48</v>
      </c>
      <c r="L360" s="80">
        <v>26</v>
      </c>
      <c r="M360" s="80">
        <v>5</v>
      </c>
      <c r="N360" s="80">
        <v>2018</v>
      </c>
      <c r="O360" s="77">
        <f t="shared" si="5"/>
        <v>43246</v>
      </c>
      <c r="P360" s="80" t="s">
        <v>2079</v>
      </c>
      <c r="Q360" s="80" t="s">
        <v>1899</v>
      </c>
      <c r="R360" s="80">
        <f>VLOOKUP(P360,Registration!O:P,2,FALSE)</f>
        <v>15</v>
      </c>
    </row>
    <row r="361" spans="1:18" ht="23.1" customHeight="1">
      <c r="A361" s="80" t="s">
        <v>49</v>
      </c>
      <c r="B361" s="80" t="s">
        <v>26</v>
      </c>
      <c r="C361" s="80" t="s">
        <v>27</v>
      </c>
      <c r="D361" s="80" t="s">
        <v>28</v>
      </c>
      <c r="E361" s="80" t="s">
        <v>28</v>
      </c>
      <c r="F361" s="80" t="s">
        <v>29</v>
      </c>
      <c r="G361" s="80" t="s">
        <v>1887</v>
      </c>
      <c r="H361" s="80" t="s">
        <v>8165</v>
      </c>
      <c r="I361" s="80" t="s">
        <v>8163</v>
      </c>
      <c r="J361" s="80" t="s">
        <v>2139</v>
      </c>
      <c r="K361" s="77" t="s">
        <v>2140</v>
      </c>
      <c r="L361" s="80">
        <v>30</v>
      </c>
      <c r="M361" s="80">
        <v>5</v>
      </c>
      <c r="N361" s="80">
        <v>2018</v>
      </c>
      <c r="O361" s="77">
        <f t="shared" si="5"/>
        <v>43250</v>
      </c>
      <c r="P361" s="80" t="s">
        <v>2141</v>
      </c>
      <c r="Q361" s="80" t="s">
        <v>175</v>
      </c>
      <c r="R361" s="80">
        <f>VLOOKUP(P361,Registration!O:P,2,FALSE)</f>
        <v>18</v>
      </c>
    </row>
    <row r="362" spans="1:18" ht="23.1" customHeight="1">
      <c r="A362" s="80" t="s">
        <v>49</v>
      </c>
      <c r="B362" s="80" t="s">
        <v>26</v>
      </c>
      <c r="C362" s="80" t="s">
        <v>27</v>
      </c>
      <c r="D362" s="80" t="s">
        <v>28</v>
      </c>
      <c r="E362" s="80" t="s">
        <v>28</v>
      </c>
      <c r="F362" s="80" t="s">
        <v>29</v>
      </c>
      <c r="G362" s="80" t="s">
        <v>1887</v>
      </c>
      <c r="H362" s="80" t="s">
        <v>8165</v>
      </c>
      <c r="I362" s="80" t="s">
        <v>8163</v>
      </c>
      <c r="J362" s="80" t="s">
        <v>2142</v>
      </c>
      <c r="K362" s="77" t="s">
        <v>2143</v>
      </c>
      <c r="L362" s="80">
        <v>31</v>
      </c>
      <c r="M362" s="80">
        <v>5</v>
      </c>
      <c r="N362" s="80">
        <v>2018</v>
      </c>
      <c r="O362" s="77">
        <f t="shared" si="5"/>
        <v>43251</v>
      </c>
      <c r="P362" s="80" t="s">
        <v>2144</v>
      </c>
      <c r="Q362" s="80" t="s">
        <v>175</v>
      </c>
      <c r="R362" s="80">
        <f>VLOOKUP(P362,Registration!O:P,2,FALSE)</f>
        <v>15</v>
      </c>
    </row>
    <row r="363" spans="1:18" ht="23.1" customHeight="1">
      <c r="A363" s="80" t="s">
        <v>49</v>
      </c>
      <c r="B363" s="80" t="s">
        <v>26</v>
      </c>
      <c r="C363" s="80" t="s">
        <v>27</v>
      </c>
      <c r="D363" s="80" t="s">
        <v>28</v>
      </c>
      <c r="E363" s="80" t="s">
        <v>28</v>
      </c>
      <c r="F363" s="80" t="s">
        <v>29</v>
      </c>
      <c r="G363" s="80" t="s">
        <v>1887</v>
      </c>
      <c r="H363" s="80" t="s">
        <v>8165</v>
      </c>
      <c r="I363" s="80" t="s">
        <v>8163</v>
      </c>
      <c r="J363" s="80" t="s">
        <v>2104</v>
      </c>
      <c r="K363" s="77" t="s">
        <v>2143</v>
      </c>
      <c r="L363" s="80">
        <v>31</v>
      </c>
      <c r="M363" s="80">
        <v>5</v>
      </c>
      <c r="N363" s="80">
        <v>2018</v>
      </c>
      <c r="O363" s="77">
        <f t="shared" si="5"/>
        <v>43251</v>
      </c>
      <c r="P363" s="80" t="s">
        <v>2105</v>
      </c>
      <c r="Q363" s="80" t="s">
        <v>175</v>
      </c>
      <c r="R363" s="80">
        <f>VLOOKUP(P363,Registration!O:P,2,FALSE)</f>
        <v>19</v>
      </c>
    </row>
    <row r="364" spans="1:18" ht="23.1" customHeight="1">
      <c r="A364" s="80" t="s">
        <v>49</v>
      </c>
      <c r="B364" s="80" t="s">
        <v>26</v>
      </c>
      <c r="C364" s="80" t="s">
        <v>27</v>
      </c>
      <c r="D364" s="80" t="s">
        <v>28</v>
      </c>
      <c r="E364" s="80" t="s">
        <v>28</v>
      </c>
      <c r="F364" s="80" t="s">
        <v>29</v>
      </c>
      <c r="G364" s="80" t="s">
        <v>1887</v>
      </c>
      <c r="H364" s="80" t="s">
        <v>8165</v>
      </c>
      <c r="I364" s="80" t="s">
        <v>8163</v>
      </c>
      <c r="J364" s="80" t="s">
        <v>2109</v>
      </c>
      <c r="K364" s="77" t="s">
        <v>2143</v>
      </c>
      <c r="L364" s="80">
        <v>31</v>
      </c>
      <c r="M364" s="80">
        <v>5</v>
      </c>
      <c r="N364" s="80">
        <v>2018</v>
      </c>
      <c r="O364" s="77">
        <f t="shared" si="5"/>
        <v>43251</v>
      </c>
      <c r="P364" s="80" t="s">
        <v>2110</v>
      </c>
      <c r="Q364" s="80" t="s">
        <v>175</v>
      </c>
      <c r="R364" s="80">
        <f>VLOOKUP(P364,Registration!O:P,2,FALSE)</f>
        <v>19</v>
      </c>
    </row>
    <row r="365" spans="1:18" ht="23.1" customHeight="1">
      <c r="A365" s="80" t="s">
        <v>49</v>
      </c>
      <c r="B365" s="80" t="s">
        <v>26</v>
      </c>
      <c r="C365" s="80" t="s">
        <v>27</v>
      </c>
      <c r="D365" s="80" t="s">
        <v>28</v>
      </c>
      <c r="E365" s="80" t="s">
        <v>28</v>
      </c>
      <c r="F365" s="80" t="s">
        <v>111</v>
      </c>
      <c r="G365" s="80" t="s">
        <v>167</v>
      </c>
      <c r="H365" s="80" t="s">
        <v>8159</v>
      </c>
      <c r="I365" s="80" t="s">
        <v>8161</v>
      </c>
      <c r="J365" s="99" t="s">
        <v>189</v>
      </c>
      <c r="K365" s="77">
        <v>43252</v>
      </c>
      <c r="L365" s="80">
        <v>1</v>
      </c>
      <c r="M365" s="80">
        <v>6</v>
      </c>
      <c r="N365" s="80">
        <v>2018</v>
      </c>
      <c r="O365" s="77">
        <f t="shared" si="5"/>
        <v>43252</v>
      </c>
      <c r="P365" s="82" t="s">
        <v>190</v>
      </c>
      <c r="Q365" s="80" t="s">
        <v>175</v>
      </c>
      <c r="R365" s="80">
        <f>VLOOKUP(P365,Registration!O:P,2,FALSE)</f>
        <v>19</v>
      </c>
    </row>
    <row r="366" spans="1:18" ht="23.1" customHeight="1">
      <c r="A366" s="80" t="s">
        <v>49</v>
      </c>
      <c r="B366" s="80" t="s">
        <v>26</v>
      </c>
      <c r="C366" s="80" t="s">
        <v>27</v>
      </c>
      <c r="D366" s="80" t="s">
        <v>28</v>
      </c>
      <c r="E366" s="80" t="s">
        <v>28</v>
      </c>
      <c r="F366" s="80" t="s">
        <v>29</v>
      </c>
      <c r="G366" s="80" t="s">
        <v>1887</v>
      </c>
      <c r="H366" s="80" t="s">
        <v>8165</v>
      </c>
      <c r="I366" s="80" t="s">
        <v>8163</v>
      </c>
      <c r="J366" s="80" t="s">
        <v>2145</v>
      </c>
      <c r="K366" s="77">
        <v>43252</v>
      </c>
      <c r="L366" s="80">
        <v>1</v>
      </c>
      <c r="M366" s="80">
        <v>6</v>
      </c>
      <c r="N366" s="80">
        <v>2018</v>
      </c>
      <c r="O366" s="77">
        <f t="shared" si="5"/>
        <v>43252</v>
      </c>
      <c r="P366" s="80" t="s">
        <v>2146</v>
      </c>
      <c r="Q366" s="80" t="s">
        <v>175</v>
      </c>
      <c r="R366" s="80">
        <f>VLOOKUP(P366,Registration!O:P,2,FALSE)</f>
        <v>19</v>
      </c>
    </row>
    <row r="367" spans="1:18" ht="23.1" customHeight="1">
      <c r="A367" s="80" t="s">
        <v>49</v>
      </c>
      <c r="B367" s="80" t="s">
        <v>26</v>
      </c>
      <c r="C367" s="80" t="s">
        <v>27</v>
      </c>
      <c r="D367" s="80" t="s">
        <v>28</v>
      </c>
      <c r="E367" s="80" t="s">
        <v>28</v>
      </c>
      <c r="F367" s="80" t="s">
        <v>29</v>
      </c>
      <c r="G367" s="80" t="s">
        <v>1887</v>
      </c>
      <c r="H367" s="80" t="s">
        <v>8165</v>
      </c>
      <c r="I367" s="80" t="s">
        <v>8163</v>
      </c>
      <c r="J367" s="80" t="s">
        <v>2147</v>
      </c>
      <c r="K367" s="77">
        <v>43252</v>
      </c>
      <c r="L367" s="80">
        <v>1</v>
      </c>
      <c r="M367" s="80">
        <v>6</v>
      </c>
      <c r="N367" s="80">
        <v>2018</v>
      </c>
      <c r="O367" s="77">
        <f t="shared" si="5"/>
        <v>43252</v>
      </c>
      <c r="P367" s="80" t="s">
        <v>2148</v>
      </c>
      <c r="Q367" s="80" t="s">
        <v>175</v>
      </c>
      <c r="R367" s="80">
        <f>VLOOKUP(P367,Registration!O:P,2,FALSE)</f>
        <v>19</v>
      </c>
    </row>
    <row r="368" spans="1:18" ht="23.1" customHeight="1">
      <c r="A368" s="80" t="s">
        <v>49</v>
      </c>
      <c r="B368" s="80" t="s">
        <v>26</v>
      </c>
      <c r="C368" s="80" t="s">
        <v>27</v>
      </c>
      <c r="D368" s="80" t="s">
        <v>28</v>
      </c>
      <c r="E368" s="80" t="s">
        <v>28</v>
      </c>
      <c r="F368" s="80" t="s">
        <v>29</v>
      </c>
      <c r="G368" s="80" t="s">
        <v>1887</v>
      </c>
      <c r="H368" s="80" t="s">
        <v>8165</v>
      </c>
      <c r="I368" s="80" t="s">
        <v>8162</v>
      </c>
      <c r="J368" s="80" t="s">
        <v>2149</v>
      </c>
      <c r="K368" s="77">
        <v>43253</v>
      </c>
      <c r="L368" s="80">
        <v>2</v>
      </c>
      <c r="M368" s="80">
        <v>6</v>
      </c>
      <c r="N368" s="80">
        <v>2018</v>
      </c>
      <c r="O368" s="77">
        <f t="shared" si="5"/>
        <v>43253</v>
      </c>
      <c r="P368" s="80" t="s">
        <v>2150</v>
      </c>
      <c r="Q368" s="80" t="s">
        <v>1899</v>
      </c>
      <c r="R368" s="80">
        <f>VLOOKUP(P368,Registration!O:P,2,FALSE)</f>
        <v>15</v>
      </c>
    </row>
    <row r="369" spans="1:18" ht="23.1" customHeight="1">
      <c r="A369" s="80" t="s">
        <v>49</v>
      </c>
      <c r="B369" s="80" t="s">
        <v>26</v>
      </c>
      <c r="C369" s="80" t="s">
        <v>27</v>
      </c>
      <c r="D369" s="80" t="s">
        <v>28</v>
      </c>
      <c r="E369" s="80" t="s">
        <v>28</v>
      </c>
      <c r="F369" s="80" t="s">
        <v>29</v>
      </c>
      <c r="G369" s="80" t="s">
        <v>1887</v>
      </c>
      <c r="H369" s="80" t="s">
        <v>8165</v>
      </c>
      <c r="I369" s="80" t="s">
        <v>8162</v>
      </c>
      <c r="J369" s="80" t="s">
        <v>2151</v>
      </c>
      <c r="K369" s="77">
        <v>43253</v>
      </c>
      <c r="L369" s="80">
        <v>2</v>
      </c>
      <c r="M369" s="80">
        <v>6</v>
      </c>
      <c r="N369" s="80">
        <v>2018</v>
      </c>
      <c r="O369" s="77">
        <f t="shared" si="5"/>
        <v>43253</v>
      </c>
      <c r="P369" s="80" t="s">
        <v>2152</v>
      </c>
      <c r="Q369" s="80" t="s">
        <v>1899</v>
      </c>
      <c r="R369" s="80">
        <f>VLOOKUP(P369,Registration!O:P,2,FALSE)</f>
        <v>16</v>
      </c>
    </row>
    <row r="370" spans="1:18" ht="23.1" customHeight="1">
      <c r="A370" s="80" t="s">
        <v>49</v>
      </c>
      <c r="B370" s="80" t="s">
        <v>26</v>
      </c>
      <c r="C370" s="80" t="s">
        <v>27</v>
      </c>
      <c r="D370" s="80" t="s">
        <v>28</v>
      </c>
      <c r="E370" s="80" t="s">
        <v>28</v>
      </c>
      <c r="F370" s="80" t="s">
        <v>29</v>
      </c>
      <c r="G370" s="80" t="s">
        <v>1887</v>
      </c>
      <c r="H370" s="80" t="s">
        <v>8165</v>
      </c>
      <c r="I370" s="80" t="s">
        <v>8162</v>
      </c>
      <c r="J370" s="80" t="s">
        <v>2066</v>
      </c>
      <c r="K370" s="77">
        <v>43253</v>
      </c>
      <c r="L370" s="80">
        <v>2</v>
      </c>
      <c r="M370" s="80">
        <v>6</v>
      </c>
      <c r="N370" s="80">
        <v>2018</v>
      </c>
      <c r="O370" s="77">
        <f t="shared" si="5"/>
        <v>43253</v>
      </c>
      <c r="P370" s="80" t="s">
        <v>2067</v>
      </c>
      <c r="Q370" s="80" t="s">
        <v>1899</v>
      </c>
      <c r="R370" s="80">
        <f>VLOOKUP(P370,Registration!O:P,2,FALSE)</f>
        <v>15</v>
      </c>
    </row>
    <row r="371" spans="1:18" ht="23.1" customHeight="1">
      <c r="A371" s="80" t="s">
        <v>49</v>
      </c>
      <c r="B371" s="80" t="s">
        <v>26</v>
      </c>
      <c r="C371" s="80" t="s">
        <v>27</v>
      </c>
      <c r="D371" s="80" t="s">
        <v>28</v>
      </c>
      <c r="E371" s="80" t="s">
        <v>28</v>
      </c>
      <c r="F371" s="80" t="s">
        <v>29</v>
      </c>
      <c r="G371" s="80" t="s">
        <v>1887</v>
      </c>
      <c r="H371" s="80" t="s">
        <v>8165</v>
      </c>
      <c r="I371" s="80" t="s">
        <v>8162</v>
      </c>
      <c r="J371" s="80" t="s">
        <v>2090</v>
      </c>
      <c r="K371" s="77">
        <v>43253</v>
      </c>
      <c r="L371" s="80">
        <v>2</v>
      </c>
      <c r="M371" s="80">
        <v>6</v>
      </c>
      <c r="N371" s="80">
        <v>2018</v>
      </c>
      <c r="O371" s="77">
        <f t="shared" si="5"/>
        <v>43253</v>
      </c>
      <c r="P371" s="80" t="s">
        <v>2091</v>
      </c>
      <c r="Q371" s="80" t="s">
        <v>1899</v>
      </c>
      <c r="R371" s="80">
        <f>VLOOKUP(P371,Registration!O:P,2,FALSE)</f>
        <v>15</v>
      </c>
    </row>
    <row r="372" spans="1:18" ht="23.1" customHeight="1">
      <c r="A372" s="80" t="s">
        <v>49</v>
      </c>
      <c r="B372" s="80" t="s">
        <v>26</v>
      </c>
      <c r="C372" s="80" t="s">
        <v>27</v>
      </c>
      <c r="D372" s="80" t="s">
        <v>28</v>
      </c>
      <c r="E372" s="80" t="s">
        <v>28</v>
      </c>
      <c r="F372" s="80" t="s">
        <v>29</v>
      </c>
      <c r="G372" s="80" t="s">
        <v>1887</v>
      </c>
      <c r="H372" s="80" t="s">
        <v>8165</v>
      </c>
      <c r="I372" s="80" t="s">
        <v>8162</v>
      </c>
      <c r="J372" s="80" t="s">
        <v>2153</v>
      </c>
      <c r="K372" s="77">
        <v>43253</v>
      </c>
      <c r="L372" s="80">
        <v>2</v>
      </c>
      <c r="M372" s="80">
        <v>6</v>
      </c>
      <c r="N372" s="80">
        <v>2018</v>
      </c>
      <c r="O372" s="77">
        <f t="shared" si="5"/>
        <v>43253</v>
      </c>
      <c r="P372" s="80" t="s">
        <v>2154</v>
      </c>
      <c r="Q372" s="80" t="s">
        <v>1899</v>
      </c>
      <c r="R372" s="80">
        <f>VLOOKUP(P372,Registration!O:P,2,FALSE)</f>
        <v>17</v>
      </c>
    </row>
    <row r="373" spans="1:18" ht="23.1" customHeight="1">
      <c r="A373" s="80" t="s">
        <v>49</v>
      </c>
      <c r="B373" s="80" t="s">
        <v>26</v>
      </c>
      <c r="C373" s="80" t="s">
        <v>27</v>
      </c>
      <c r="D373" s="80" t="s">
        <v>28</v>
      </c>
      <c r="E373" s="80" t="s">
        <v>28</v>
      </c>
      <c r="F373" s="80" t="s">
        <v>29</v>
      </c>
      <c r="G373" s="80" t="s">
        <v>1887</v>
      </c>
      <c r="H373" s="80" t="s">
        <v>8165</v>
      </c>
      <c r="I373" s="80" t="s">
        <v>8162</v>
      </c>
      <c r="J373" s="80" t="s">
        <v>2119</v>
      </c>
      <c r="K373" s="77">
        <v>43253</v>
      </c>
      <c r="L373" s="80">
        <v>2</v>
      </c>
      <c r="M373" s="80">
        <v>6</v>
      </c>
      <c r="N373" s="80">
        <v>2018</v>
      </c>
      <c r="O373" s="77">
        <f t="shared" si="5"/>
        <v>43253</v>
      </c>
      <c r="P373" s="80" t="s">
        <v>2120</v>
      </c>
      <c r="Q373" s="80" t="s">
        <v>1899</v>
      </c>
      <c r="R373" s="80">
        <f>VLOOKUP(P373,Registration!O:P,2,FALSE)</f>
        <v>15</v>
      </c>
    </row>
    <row r="374" spans="1:18" ht="23.1" customHeight="1">
      <c r="A374" s="80" t="s">
        <v>49</v>
      </c>
      <c r="B374" s="80" t="s">
        <v>26</v>
      </c>
      <c r="C374" s="80" t="s">
        <v>27</v>
      </c>
      <c r="D374" s="80" t="s">
        <v>28</v>
      </c>
      <c r="E374" s="80" t="s">
        <v>28</v>
      </c>
      <c r="F374" s="80" t="s">
        <v>29</v>
      </c>
      <c r="G374" s="80" t="s">
        <v>1887</v>
      </c>
      <c r="H374" s="80" t="s">
        <v>8165</v>
      </c>
      <c r="I374" s="80" t="s">
        <v>8162</v>
      </c>
      <c r="J374" s="80" t="s">
        <v>2155</v>
      </c>
      <c r="K374" s="77">
        <v>43253</v>
      </c>
      <c r="L374" s="80">
        <v>2</v>
      </c>
      <c r="M374" s="80">
        <v>6</v>
      </c>
      <c r="N374" s="80">
        <v>2018</v>
      </c>
      <c r="O374" s="77">
        <f t="shared" si="5"/>
        <v>43253</v>
      </c>
      <c r="P374" s="80" t="s">
        <v>2156</v>
      </c>
      <c r="Q374" s="80" t="s">
        <v>1899</v>
      </c>
      <c r="R374" s="80">
        <f>VLOOKUP(P374,Registration!O:P,2,FALSE)</f>
        <v>19</v>
      </c>
    </row>
    <row r="375" spans="1:18" ht="23.1" customHeight="1">
      <c r="A375" s="80" t="s">
        <v>49</v>
      </c>
      <c r="B375" s="80" t="s">
        <v>26</v>
      </c>
      <c r="C375" s="80" t="s">
        <v>27</v>
      </c>
      <c r="D375" s="80" t="s">
        <v>28</v>
      </c>
      <c r="E375" s="80" t="s">
        <v>28</v>
      </c>
      <c r="F375" s="80" t="s">
        <v>29</v>
      </c>
      <c r="G375" s="80" t="s">
        <v>1887</v>
      </c>
      <c r="H375" s="80" t="s">
        <v>8165</v>
      </c>
      <c r="I375" s="80" t="s">
        <v>8162</v>
      </c>
      <c r="J375" s="80" t="s">
        <v>2135</v>
      </c>
      <c r="K375" s="77">
        <v>43253</v>
      </c>
      <c r="L375" s="80">
        <v>2</v>
      </c>
      <c r="M375" s="80">
        <v>6</v>
      </c>
      <c r="N375" s="80">
        <v>2018</v>
      </c>
      <c r="O375" s="77">
        <f t="shared" si="5"/>
        <v>43253</v>
      </c>
      <c r="P375" s="80" t="s">
        <v>2136</v>
      </c>
      <c r="Q375" s="80" t="s">
        <v>1899</v>
      </c>
      <c r="R375" s="80">
        <f>VLOOKUP(P375,Registration!O:P,2,FALSE)</f>
        <v>16</v>
      </c>
    </row>
    <row r="376" spans="1:18" ht="23.1" customHeight="1">
      <c r="A376" s="80" t="s">
        <v>49</v>
      </c>
      <c r="B376" s="80" t="s">
        <v>26</v>
      </c>
      <c r="C376" s="80" t="s">
        <v>27</v>
      </c>
      <c r="D376" s="80" t="s">
        <v>28</v>
      </c>
      <c r="E376" s="80" t="s">
        <v>28</v>
      </c>
      <c r="F376" s="80" t="s">
        <v>29</v>
      </c>
      <c r="G376" s="80" t="s">
        <v>1887</v>
      </c>
      <c r="H376" s="80" t="s">
        <v>8165</v>
      </c>
      <c r="I376" s="80" t="s">
        <v>8162</v>
      </c>
      <c r="J376" s="80" t="s">
        <v>2078</v>
      </c>
      <c r="K376" s="77">
        <v>43253</v>
      </c>
      <c r="L376" s="80">
        <v>2</v>
      </c>
      <c r="M376" s="80">
        <v>6</v>
      </c>
      <c r="N376" s="80">
        <v>2018</v>
      </c>
      <c r="O376" s="77">
        <f t="shared" si="5"/>
        <v>43253</v>
      </c>
      <c r="P376" s="80" t="s">
        <v>2079</v>
      </c>
      <c r="Q376" s="80" t="s">
        <v>1899</v>
      </c>
      <c r="R376" s="80">
        <f>VLOOKUP(P376,Registration!O:P,2,FALSE)</f>
        <v>15</v>
      </c>
    </row>
    <row r="377" spans="1:18" ht="23.1" customHeight="1">
      <c r="A377" s="80" t="s">
        <v>49</v>
      </c>
      <c r="B377" s="80" t="s">
        <v>26</v>
      </c>
      <c r="C377" s="80" t="s">
        <v>27</v>
      </c>
      <c r="D377" s="80" t="s">
        <v>28</v>
      </c>
      <c r="E377" s="80" t="s">
        <v>28</v>
      </c>
      <c r="F377" s="80" t="s">
        <v>29</v>
      </c>
      <c r="G377" s="80" t="s">
        <v>1887</v>
      </c>
      <c r="H377" s="80" t="s">
        <v>8165</v>
      </c>
      <c r="I377" s="80" t="s">
        <v>8162</v>
      </c>
      <c r="J377" s="80" t="s">
        <v>2157</v>
      </c>
      <c r="K377" s="77">
        <v>43253</v>
      </c>
      <c r="L377" s="80">
        <v>2</v>
      </c>
      <c r="M377" s="80">
        <v>6</v>
      </c>
      <c r="N377" s="80">
        <v>2018</v>
      </c>
      <c r="O377" s="77">
        <f t="shared" si="5"/>
        <v>43253</v>
      </c>
      <c r="P377" s="80" t="s">
        <v>2158</v>
      </c>
      <c r="Q377" s="80" t="s">
        <v>1899</v>
      </c>
      <c r="R377" s="80">
        <f>VLOOKUP(P377,Registration!O:P,2,FALSE)</f>
        <v>19</v>
      </c>
    </row>
    <row r="378" spans="1:18" ht="23.1" customHeight="1">
      <c r="A378" s="80" t="s">
        <v>49</v>
      </c>
      <c r="B378" s="80" t="s">
        <v>26</v>
      </c>
      <c r="C378" s="80" t="s">
        <v>27</v>
      </c>
      <c r="D378" s="80" t="s">
        <v>28</v>
      </c>
      <c r="E378" s="80" t="s">
        <v>28</v>
      </c>
      <c r="F378" s="80" t="s">
        <v>29</v>
      </c>
      <c r="G378" s="80" t="s">
        <v>1887</v>
      </c>
      <c r="H378" s="80" t="s">
        <v>8165</v>
      </c>
      <c r="I378" s="80" t="s">
        <v>8162</v>
      </c>
      <c r="J378" s="80" t="s">
        <v>2060</v>
      </c>
      <c r="K378" s="77">
        <v>43253</v>
      </c>
      <c r="L378" s="80">
        <v>2</v>
      </c>
      <c r="M378" s="80">
        <v>6</v>
      </c>
      <c r="N378" s="80">
        <v>2018</v>
      </c>
      <c r="O378" s="77">
        <f t="shared" si="5"/>
        <v>43253</v>
      </c>
      <c r="P378" s="80" t="s">
        <v>2061</v>
      </c>
      <c r="Q378" s="80" t="s">
        <v>1899</v>
      </c>
      <c r="R378" s="80">
        <f>VLOOKUP(P378,Registration!O:P,2,FALSE)</f>
        <v>15</v>
      </c>
    </row>
    <row r="379" spans="1:18" ht="23.1" customHeight="1">
      <c r="A379" s="80" t="s">
        <v>49</v>
      </c>
      <c r="B379" s="80" t="s">
        <v>26</v>
      </c>
      <c r="C379" s="80" t="s">
        <v>27</v>
      </c>
      <c r="D379" s="80" t="s">
        <v>28</v>
      </c>
      <c r="E379" s="80" t="s">
        <v>28</v>
      </c>
      <c r="F379" s="80" t="s">
        <v>29</v>
      </c>
      <c r="G379" s="80" t="s">
        <v>1887</v>
      </c>
      <c r="H379" s="80" t="s">
        <v>8165</v>
      </c>
      <c r="I379" s="80" t="s">
        <v>8162</v>
      </c>
      <c r="J379" s="80" t="s">
        <v>2159</v>
      </c>
      <c r="K379" s="77">
        <v>43253</v>
      </c>
      <c r="L379" s="80">
        <v>2</v>
      </c>
      <c r="M379" s="80">
        <v>6</v>
      </c>
      <c r="N379" s="80">
        <v>2018</v>
      </c>
      <c r="O379" s="77">
        <f t="shared" si="5"/>
        <v>43253</v>
      </c>
      <c r="P379" s="80" t="s">
        <v>2160</v>
      </c>
      <c r="Q379" s="80" t="s">
        <v>1899</v>
      </c>
      <c r="R379" s="80">
        <f>VLOOKUP(P379,Registration!O:P,2,FALSE)</f>
        <v>15</v>
      </c>
    </row>
    <row r="380" spans="1:18" ht="23.1" customHeight="1">
      <c r="A380" s="80" t="s">
        <v>49</v>
      </c>
      <c r="B380" s="80" t="s">
        <v>26</v>
      </c>
      <c r="C380" s="80" t="s">
        <v>27</v>
      </c>
      <c r="D380" s="80" t="s">
        <v>28</v>
      </c>
      <c r="E380" s="80" t="s">
        <v>28</v>
      </c>
      <c r="F380" s="80" t="s">
        <v>29</v>
      </c>
      <c r="G380" s="80" t="s">
        <v>1887</v>
      </c>
      <c r="H380" s="80" t="s">
        <v>8165</v>
      </c>
      <c r="I380" s="80" t="s">
        <v>8162</v>
      </c>
      <c r="J380" s="80" t="s">
        <v>2161</v>
      </c>
      <c r="K380" s="77">
        <v>43253</v>
      </c>
      <c r="L380" s="80">
        <v>2</v>
      </c>
      <c r="M380" s="80">
        <v>6</v>
      </c>
      <c r="N380" s="80">
        <v>2018</v>
      </c>
      <c r="O380" s="77">
        <f t="shared" si="5"/>
        <v>43253</v>
      </c>
      <c r="P380" s="80" t="s">
        <v>2162</v>
      </c>
      <c r="Q380" s="80" t="s">
        <v>1899</v>
      </c>
      <c r="R380" s="80">
        <f>VLOOKUP(P380,Registration!O:P,2,FALSE)</f>
        <v>19</v>
      </c>
    </row>
    <row r="381" spans="1:18" ht="23.1" customHeight="1">
      <c r="A381" s="80" t="s">
        <v>49</v>
      </c>
      <c r="B381" s="80" t="s">
        <v>26</v>
      </c>
      <c r="C381" s="80" t="s">
        <v>27</v>
      </c>
      <c r="D381" s="80" t="s">
        <v>28</v>
      </c>
      <c r="E381" s="80" t="s">
        <v>28</v>
      </c>
      <c r="F381" s="80" t="s">
        <v>29</v>
      </c>
      <c r="G381" s="80" t="s">
        <v>1887</v>
      </c>
      <c r="H381" s="80" t="s">
        <v>8165</v>
      </c>
      <c r="I381" s="80" t="s">
        <v>8162</v>
      </c>
      <c r="J381" s="80" t="s">
        <v>2163</v>
      </c>
      <c r="K381" s="77">
        <v>43253</v>
      </c>
      <c r="L381" s="80">
        <v>2</v>
      </c>
      <c r="M381" s="80">
        <v>6</v>
      </c>
      <c r="N381" s="80">
        <v>2018</v>
      </c>
      <c r="O381" s="77">
        <f t="shared" si="5"/>
        <v>43253</v>
      </c>
      <c r="P381" s="80" t="s">
        <v>2164</v>
      </c>
      <c r="Q381" s="80" t="s">
        <v>1899</v>
      </c>
      <c r="R381" s="80">
        <f>VLOOKUP(P381,Registration!O:P,2,FALSE)</f>
        <v>15</v>
      </c>
    </row>
    <row r="382" spans="1:18" ht="23.1" customHeight="1">
      <c r="A382" s="80" t="s">
        <v>49</v>
      </c>
      <c r="B382" s="80" t="s">
        <v>26</v>
      </c>
      <c r="C382" s="80" t="s">
        <v>27</v>
      </c>
      <c r="D382" s="80" t="s">
        <v>28</v>
      </c>
      <c r="E382" s="80" t="s">
        <v>28</v>
      </c>
      <c r="F382" s="80" t="s">
        <v>29</v>
      </c>
      <c r="G382" s="80" t="s">
        <v>1887</v>
      </c>
      <c r="H382" s="80" t="s">
        <v>8165</v>
      </c>
      <c r="I382" s="80" t="s">
        <v>8162</v>
      </c>
      <c r="J382" s="80" t="s">
        <v>2165</v>
      </c>
      <c r="K382" s="77">
        <v>43253</v>
      </c>
      <c r="L382" s="80">
        <v>2</v>
      </c>
      <c r="M382" s="80">
        <v>6</v>
      </c>
      <c r="N382" s="80">
        <v>2018</v>
      </c>
      <c r="O382" s="77">
        <f t="shared" si="5"/>
        <v>43253</v>
      </c>
      <c r="P382" s="80" t="s">
        <v>2166</v>
      </c>
      <c r="Q382" s="80" t="s">
        <v>1899</v>
      </c>
      <c r="R382" s="80">
        <f>VLOOKUP(P382,Registration!O:P,2,FALSE)</f>
        <v>17</v>
      </c>
    </row>
    <row r="383" spans="1:18" ht="23.1" customHeight="1">
      <c r="A383" s="80" t="s">
        <v>49</v>
      </c>
      <c r="B383" s="80" t="s">
        <v>26</v>
      </c>
      <c r="C383" s="80" t="s">
        <v>27</v>
      </c>
      <c r="D383" s="80" t="s">
        <v>28</v>
      </c>
      <c r="E383" s="80" t="s">
        <v>28</v>
      </c>
      <c r="F383" s="80" t="s">
        <v>29</v>
      </c>
      <c r="G383" s="80" t="s">
        <v>1887</v>
      </c>
      <c r="H383" s="80" t="s">
        <v>8165</v>
      </c>
      <c r="I383" s="80" t="s">
        <v>8162</v>
      </c>
      <c r="J383" s="80" t="s">
        <v>2041</v>
      </c>
      <c r="K383" s="77">
        <v>43253</v>
      </c>
      <c r="L383" s="80">
        <v>2</v>
      </c>
      <c r="M383" s="80">
        <v>6</v>
      </c>
      <c r="N383" s="80">
        <v>2018</v>
      </c>
      <c r="O383" s="77">
        <f t="shared" si="5"/>
        <v>43253</v>
      </c>
      <c r="P383" s="80" t="s">
        <v>2043</v>
      </c>
      <c r="Q383" s="80" t="s">
        <v>1899</v>
      </c>
      <c r="R383" s="80">
        <f>VLOOKUP(P383,Registration!O:P,2,FALSE)</f>
        <v>17</v>
      </c>
    </row>
    <row r="384" spans="1:18" ht="23.1" customHeight="1">
      <c r="A384" s="80" t="s">
        <v>49</v>
      </c>
      <c r="B384" s="80" t="s">
        <v>26</v>
      </c>
      <c r="C384" s="80" t="s">
        <v>27</v>
      </c>
      <c r="D384" s="80" t="s">
        <v>28</v>
      </c>
      <c r="E384" s="80" t="s">
        <v>28</v>
      </c>
      <c r="F384" s="80" t="s">
        <v>29</v>
      </c>
      <c r="G384" s="80" t="s">
        <v>1887</v>
      </c>
      <c r="H384" s="80" t="s">
        <v>8165</v>
      </c>
      <c r="I384" s="80" t="s">
        <v>8162</v>
      </c>
      <c r="J384" s="80" t="s">
        <v>2167</v>
      </c>
      <c r="K384" s="77">
        <v>43253</v>
      </c>
      <c r="L384" s="80">
        <v>2</v>
      </c>
      <c r="M384" s="80">
        <v>6</v>
      </c>
      <c r="N384" s="80">
        <v>2018</v>
      </c>
      <c r="O384" s="77">
        <f t="shared" si="5"/>
        <v>43253</v>
      </c>
      <c r="P384" s="80" t="s">
        <v>2168</v>
      </c>
      <c r="Q384" s="80" t="s">
        <v>1899</v>
      </c>
      <c r="R384" s="80">
        <f>VLOOKUP(P384,Registration!O:P,2,FALSE)</f>
        <v>15</v>
      </c>
    </row>
    <row r="385" spans="1:18" ht="23.1" customHeight="1">
      <c r="A385" s="80" t="s">
        <v>49</v>
      </c>
      <c r="B385" s="80" t="s">
        <v>26</v>
      </c>
      <c r="C385" s="80" t="s">
        <v>27</v>
      </c>
      <c r="D385" s="80" t="s">
        <v>28</v>
      </c>
      <c r="E385" s="80" t="s">
        <v>28</v>
      </c>
      <c r="F385" s="80" t="s">
        <v>29</v>
      </c>
      <c r="G385" s="80" t="s">
        <v>1887</v>
      </c>
      <c r="H385" s="80" t="s">
        <v>8165</v>
      </c>
      <c r="I385" s="80" t="s">
        <v>8162</v>
      </c>
      <c r="J385" s="80" t="s">
        <v>2169</v>
      </c>
      <c r="K385" s="77">
        <v>43253</v>
      </c>
      <c r="L385" s="80">
        <v>2</v>
      </c>
      <c r="M385" s="80">
        <v>6</v>
      </c>
      <c r="N385" s="80">
        <v>2018</v>
      </c>
      <c r="O385" s="77">
        <f t="shared" si="5"/>
        <v>43253</v>
      </c>
      <c r="P385" s="80" t="s">
        <v>2170</v>
      </c>
      <c r="Q385" s="80" t="s">
        <v>1899</v>
      </c>
      <c r="R385" s="80">
        <f>VLOOKUP(P385,Registration!O:P,2,FALSE)</f>
        <v>19</v>
      </c>
    </row>
    <row r="386" spans="1:18" ht="23.1" customHeight="1">
      <c r="A386" s="80" t="s">
        <v>49</v>
      </c>
      <c r="B386" s="80" t="s">
        <v>26</v>
      </c>
      <c r="C386" s="80" t="s">
        <v>27</v>
      </c>
      <c r="D386" s="80" t="s">
        <v>28</v>
      </c>
      <c r="E386" s="80" t="s">
        <v>28</v>
      </c>
      <c r="F386" s="80" t="s">
        <v>29</v>
      </c>
      <c r="G386" s="80" t="s">
        <v>1887</v>
      </c>
      <c r="H386" s="80" t="s">
        <v>8165</v>
      </c>
      <c r="I386" s="80" t="s">
        <v>8162</v>
      </c>
      <c r="J386" s="80" t="s">
        <v>2171</v>
      </c>
      <c r="K386" s="77">
        <v>43253</v>
      </c>
      <c r="L386" s="80">
        <v>2</v>
      </c>
      <c r="M386" s="80">
        <v>6</v>
      </c>
      <c r="N386" s="80">
        <v>2018</v>
      </c>
      <c r="O386" s="77">
        <f t="shared" si="5"/>
        <v>43253</v>
      </c>
      <c r="P386" s="80" t="s">
        <v>2172</v>
      </c>
      <c r="Q386" s="80" t="s">
        <v>1899</v>
      </c>
      <c r="R386" s="80">
        <f>VLOOKUP(P386,Registration!O:P,2,FALSE)</f>
        <v>15</v>
      </c>
    </row>
    <row r="387" spans="1:18" ht="23.1" customHeight="1">
      <c r="A387" s="80" t="s">
        <v>49</v>
      </c>
      <c r="B387" s="80" t="s">
        <v>26</v>
      </c>
      <c r="C387" s="80" t="s">
        <v>27</v>
      </c>
      <c r="D387" s="80" t="s">
        <v>28</v>
      </c>
      <c r="E387" s="80" t="s">
        <v>28</v>
      </c>
      <c r="F387" s="80" t="s">
        <v>29</v>
      </c>
      <c r="G387" s="80" t="s">
        <v>1887</v>
      </c>
      <c r="H387" s="80" t="s">
        <v>8165</v>
      </c>
      <c r="I387" s="80" t="s">
        <v>8162</v>
      </c>
      <c r="J387" s="80" t="s">
        <v>1978</v>
      </c>
      <c r="K387" s="77">
        <v>43253</v>
      </c>
      <c r="L387" s="80">
        <v>2</v>
      </c>
      <c r="M387" s="80">
        <v>6</v>
      </c>
      <c r="N387" s="80">
        <v>2018</v>
      </c>
      <c r="O387" s="77">
        <f t="shared" ref="O387:O450" si="6">DATE(N387,M387,L387)</f>
        <v>43253</v>
      </c>
      <c r="P387" s="80" t="s">
        <v>1979</v>
      </c>
      <c r="Q387" s="80" t="s">
        <v>1899</v>
      </c>
      <c r="R387" s="80">
        <f>VLOOKUP(P387,Registration!O:P,2,FALSE)</f>
        <v>16</v>
      </c>
    </row>
    <row r="388" spans="1:18" ht="23.1" customHeight="1">
      <c r="A388" s="80" t="s">
        <v>49</v>
      </c>
      <c r="B388" s="80" t="s">
        <v>26</v>
      </c>
      <c r="C388" s="80" t="s">
        <v>27</v>
      </c>
      <c r="D388" s="80" t="s">
        <v>28</v>
      </c>
      <c r="E388" s="80" t="s">
        <v>28</v>
      </c>
      <c r="F388" s="80" t="s">
        <v>29</v>
      </c>
      <c r="G388" s="80" t="s">
        <v>1887</v>
      </c>
      <c r="H388" s="80" t="s">
        <v>8165</v>
      </c>
      <c r="I388" s="80" t="s">
        <v>8162</v>
      </c>
      <c r="J388" s="80" t="s">
        <v>2173</v>
      </c>
      <c r="K388" s="77">
        <v>43253</v>
      </c>
      <c r="L388" s="80">
        <v>2</v>
      </c>
      <c r="M388" s="80">
        <v>6</v>
      </c>
      <c r="N388" s="80">
        <v>2018</v>
      </c>
      <c r="O388" s="77">
        <f t="shared" si="6"/>
        <v>43253</v>
      </c>
      <c r="P388" s="80" t="s">
        <v>2174</v>
      </c>
      <c r="Q388" s="80" t="s">
        <v>1899</v>
      </c>
      <c r="R388" s="80">
        <f>VLOOKUP(P388,Registration!O:P,2,FALSE)</f>
        <v>15</v>
      </c>
    </row>
    <row r="389" spans="1:18" ht="23.1" customHeight="1">
      <c r="A389" s="80" t="s">
        <v>49</v>
      </c>
      <c r="B389" s="80" t="s">
        <v>26</v>
      </c>
      <c r="C389" s="80" t="s">
        <v>27</v>
      </c>
      <c r="D389" s="80" t="s">
        <v>28</v>
      </c>
      <c r="E389" s="80" t="s">
        <v>28</v>
      </c>
      <c r="F389" s="80" t="s">
        <v>29</v>
      </c>
      <c r="G389" s="80" t="s">
        <v>1887</v>
      </c>
      <c r="H389" s="80" t="s">
        <v>8165</v>
      </c>
      <c r="I389" s="80" t="s">
        <v>8162</v>
      </c>
      <c r="J389" s="80" t="s">
        <v>2175</v>
      </c>
      <c r="K389" s="77">
        <v>43253</v>
      </c>
      <c r="L389" s="80">
        <v>2</v>
      </c>
      <c r="M389" s="80">
        <v>6</v>
      </c>
      <c r="N389" s="80">
        <v>2018</v>
      </c>
      <c r="O389" s="77">
        <f t="shared" si="6"/>
        <v>43253</v>
      </c>
      <c r="P389" s="80" t="s">
        <v>2176</v>
      </c>
      <c r="Q389" s="80" t="s">
        <v>1899</v>
      </c>
      <c r="R389" s="80">
        <f>VLOOKUP(P389,Registration!O:P,2,FALSE)</f>
        <v>16</v>
      </c>
    </row>
    <row r="390" spans="1:18" ht="23.1" customHeight="1">
      <c r="A390" s="80" t="s">
        <v>49</v>
      </c>
      <c r="B390" s="80" t="s">
        <v>26</v>
      </c>
      <c r="C390" s="80" t="s">
        <v>27</v>
      </c>
      <c r="D390" s="80" t="s">
        <v>28</v>
      </c>
      <c r="E390" s="80" t="s">
        <v>28</v>
      </c>
      <c r="F390" s="80" t="s">
        <v>29</v>
      </c>
      <c r="G390" s="80" t="s">
        <v>1887</v>
      </c>
      <c r="H390" s="80" t="s">
        <v>8165</v>
      </c>
      <c r="I390" s="80" t="s">
        <v>8162</v>
      </c>
      <c r="J390" s="80" t="s">
        <v>2177</v>
      </c>
      <c r="K390" s="77">
        <v>43253</v>
      </c>
      <c r="L390" s="80">
        <v>2</v>
      </c>
      <c r="M390" s="80">
        <v>6</v>
      </c>
      <c r="N390" s="80">
        <v>2018</v>
      </c>
      <c r="O390" s="77">
        <f t="shared" si="6"/>
        <v>43253</v>
      </c>
      <c r="P390" s="80" t="s">
        <v>2178</v>
      </c>
      <c r="Q390" s="80" t="s">
        <v>1899</v>
      </c>
      <c r="R390" s="80">
        <f>VLOOKUP(P390,Registration!O:P,2,FALSE)</f>
        <v>17</v>
      </c>
    </row>
    <row r="391" spans="1:18" ht="23.1" customHeight="1">
      <c r="A391" s="80" t="s">
        <v>49</v>
      </c>
      <c r="B391" s="80" t="s">
        <v>26</v>
      </c>
      <c r="C391" s="80" t="s">
        <v>27</v>
      </c>
      <c r="D391" s="80" t="s">
        <v>28</v>
      </c>
      <c r="E391" s="80" t="s">
        <v>28</v>
      </c>
      <c r="F391" s="80" t="s">
        <v>29</v>
      </c>
      <c r="G391" s="80" t="s">
        <v>1887</v>
      </c>
      <c r="H391" s="80" t="s">
        <v>8165</v>
      </c>
      <c r="I391" s="80" t="s">
        <v>8162</v>
      </c>
      <c r="J391" s="80" t="s">
        <v>2072</v>
      </c>
      <c r="K391" s="77">
        <v>43253</v>
      </c>
      <c r="L391" s="80">
        <v>2</v>
      </c>
      <c r="M391" s="80">
        <v>6</v>
      </c>
      <c r="N391" s="80">
        <v>2018</v>
      </c>
      <c r="O391" s="77">
        <f t="shared" si="6"/>
        <v>43253</v>
      </c>
      <c r="P391" s="80" t="s">
        <v>2073</v>
      </c>
      <c r="Q391" s="80" t="s">
        <v>1899</v>
      </c>
      <c r="R391" s="80">
        <f>VLOOKUP(P391,Registration!O:P,2,FALSE)</f>
        <v>15</v>
      </c>
    </row>
    <row r="392" spans="1:18" ht="23.1" customHeight="1">
      <c r="A392" s="80" t="s">
        <v>49</v>
      </c>
      <c r="B392" s="80" t="s">
        <v>26</v>
      </c>
      <c r="C392" s="80" t="s">
        <v>27</v>
      </c>
      <c r="D392" s="80" t="s">
        <v>28</v>
      </c>
      <c r="E392" s="80" t="s">
        <v>28</v>
      </c>
      <c r="F392" s="80" t="s">
        <v>29</v>
      </c>
      <c r="G392" s="80" t="s">
        <v>1887</v>
      </c>
      <c r="H392" s="80" t="s">
        <v>8165</v>
      </c>
      <c r="I392" s="80" t="s">
        <v>8162</v>
      </c>
      <c r="J392" s="80" t="s">
        <v>2179</v>
      </c>
      <c r="K392" s="77">
        <v>43253</v>
      </c>
      <c r="L392" s="80">
        <v>2</v>
      </c>
      <c r="M392" s="80">
        <v>6</v>
      </c>
      <c r="N392" s="80">
        <v>2018</v>
      </c>
      <c r="O392" s="77">
        <f t="shared" si="6"/>
        <v>43253</v>
      </c>
      <c r="P392" s="80" t="s">
        <v>2065</v>
      </c>
      <c r="Q392" s="80" t="s">
        <v>1899</v>
      </c>
      <c r="R392" s="80">
        <f>VLOOKUP(P392,Registration!O:P,2,FALSE)</f>
        <v>15</v>
      </c>
    </row>
    <row r="393" spans="1:18" ht="23.1" customHeight="1">
      <c r="A393" s="80" t="s">
        <v>49</v>
      </c>
      <c r="B393" s="80" t="s">
        <v>26</v>
      </c>
      <c r="C393" s="80" t="s">
        <v>27</v>
      </c>
      <c r="D393" s="80" t="s">
        <v>28</v>
      </c>
      <c r="E393" s="80" t="s">
        <v>28</v>
      </c>
      <c r="F393" s="80" t="s">
        <v>29</v>
      </c>
      <c r="G393" s="80" t="s">
        <v>1887</v>
      </c>
      <c r="H393" s="80" t="s">
        <v>8165</v>
      </c>
      <c r="I393" s="80" t="s">
        <v>8162</v>
      </c>
      <c r="J393" s="80" t="s">
        <v>2180</v>
      </c>
      <c r="K393" s="77">
        <v>43253</v>
      </c>
      <c r="L393" s="80">
        <v>2</v>
      </c>
      <c r="M393" s="80">
        <v>6</v>
      </c>
      <c r="N393" s="80">
        <v>2018</v>
      </c>
      <c r="O393" s="77">
        <f t="shared" si="6"/>
        <v>43253</v>
      </c>
      <c r="P393" s="80" t="s">
        <v>2181</v>
      </c>
      <c r="Q393" s="80" t="s">
        <v>1899</v>
      </c>
      <c r="R393" s="80">
        <f>VLOOKUP(P393,Registration!O:P,2,FALSE)</f>
        <v>19</v>
      </c>
    </row>
    <row r="394" spans="1:18" ht="23.1" customHeight="1">
      <c r="A394" s="80" t="s">
        <v>49</v>
      </c>
      <c r="B394" s="80" t="s">
        <v>26</v>
      </c>
      <c r="C394" s="80" t="s">
        <v>27</v>
      </c>
      <c r="D394" s="80" t="s">
        <v>28</v>
      </c>
      <c r="E394" s="80" t="s">
        <v>28</v>
      </c>
      <c r="F394" s="80" t="s">
        <v>29</v>
      </c>
      <c r="G394" s="80" t="s">
        <v>1887</v>
      </c>
      <c r="H394" s="80" t="s">
        <v>8165</v>
      </c>
      <c r="I394" s="80" t="s">
        <v>8162</v>
      </c>
      <c r="J394" s="80" t="s">
        <v>2182</v>
      </c>
      <c r="K394" s="77">
        <v>43253</v>
      </c>
      <c r="L394" s="80">
        <v>2</v>
      </c>
      <c r="M394" s="80">
        <v>6</v>
      </c>
      <c r="N394" s="80">
        <v>2018</v>
      </c>
      <c r="O394" s="77">
        <f t="shared" si="6"/>
        <v>43253</v>
      </c>
      <c r="P394" s="80" t="s">
        <v>2120</v>
      </c>
      <c r="Q394" s="80" t="s">
        <v>1899</v>
      </c>
      <c r="R394" s="80">
        <f>VLOOKUP(P394,Registration!O:P,2,FALSE)</f>
        <v>15</v>
      </c>
    </row>
    <row r="395" spans="1:18" ht="23.1" customHeight="1">
      <c r="A395" s="80" t="s">
        <v>49</v>
      </c>
      <c r="B395" s="80" t="s">
        <v>26</v>
      </c>
      <c r="C395" s="80" t="s">
        <v>27</v>
      </c>
      <c r="D395" s="80" t="s">
        <v>28</v>
      </c>
      <c r="E395" s="80" t="s">
        <v>28</v>
      </c>
      <c r="F395" s="80" t="s">
        <v>29</v>
      </c>
      <c r="G395" s="80" t="s">
        <v>1887</v>
      </c>
      <c r="H395" s="80" t="s">
        <v>8165</v>
      </c>
      <c r="I395" s="80" t="s">
        <v>8162</v>
      </c>
      <c r="J395" s="80" t="s">
        <v>2127</v>
      </c>
      <c r="K395" s="77">
        <v>43253</v>
      </c>
      <c r="L395" s="80">
        <v>2</v>
      </c>
      <c r="M395" s="80">
        <v>6</v>
      </c>
      <c r="N395" s="80">
        <v>2018</v>
      </c>
      <c r="O395" s="77">
        <f t="shared" si="6"/>
        <v>43253</v>
      </c>
      <c r="P395" s="80" t="s">
        <v>2083</v>
      </c>
      <c r="Q395" s="80" t="s">
        <v>1899</v>
      </c>
      <c r="R395" s="80">
        <f>VLOOKUP(P395,Registration!O:P,2,FALSE)</f>
        <v>15</v>
      </c>
    </row>
    <row r="396" spans="1:18" ht="23.1" customHeight="1">
      <c r="A396" s="80" t="s">
        <v>49</v>
      </c>
      <c r="B396" s="80" t="s">
        <v>26</v>
      </c>
      <c r="C396" s="80" t="s">
        <v>27</v>
      </c>
      <c r="D396" s="80" t="s">
        <v>28</v>
      </c>
      <c r="E396" s="80" t="s">
        <v>28</v>
      </c>
      <c r="F396" s="80" t="s">
        <v>29</v>
      </c>
      <c r="G396" s="80" t="s">
        <v>1887</v>
      </c>
      <c r="H396" s="80" t="s">
        <v>8165</v>
      </c>
      <c r="I396" s="80" t="s">
        <v>8162</v>
      </c>
      <c r="J396" s="80" t="s">
        <v>2046</v>
      </c>
      <c r="K396" s="77">
        <v>43253</v>
      </c>
      <c r="L396" s="80">
        <v>2</v>
      </c>
      <c r="M396" s="80">
        <v>6</v>
      </c>
      <c r="N396" s="80">
        <v>2018</v>
      </c>
      <c r="O396" s="77">
        <f t="shared" si="6"/>
        <v>43253</v>
      </c>
      <c r="P396" s="80" t="s">
        <v>2047</v>
      </c>
      <c r="Q396" s="80" t="s">
        <v>1899</v>
      </c>
      <c r="R396" s="80">
        <f>VLOOKUP(P396,Registration!O:P,2,FALSE)</f>
        <v>18</v>
      </c>
    </row>
    <row r="397" spans="1:18" ht="23.1" customHeight="1">
      <c r="A397" s="80" t="s">
        <v>49</v>
      </c>
      <c r="B397" s="80" t="s">
        <v>26</v>
      </c>
      <c r="C397" s="80" t="s">
        <v>27</v>
      </c>
      <c r="D397" s="80" t="s">
        <v>28</v>
      </c>
      <c r="E397" s="80" t="s">
        <v>28</v>
      </c>
      <c r="F397" s="80" t="s">
        <v>29</v>
      </c>
      <c r="G397" s="80" t="s">
        <v>1887</v>
      </c>
      <c r="H397" s="80" t="s">
        <v>8165</v>
      </c>
      <c r="I397" s="80" t="s">
        <v>8162</v>
      </c>
      <c r="J397" s="80" t="s">
        <v>2183</v>
      </c>
      <c r="K397" s="77">
        <v>43253</v>
      </c>
      <c r="L397" s="80">
        <v>2</v>
      </c>
      <c r="M397" s="80">
        <v>6</v>
      </c>
      <c r="N397" s="80">
        <v>2018</v>
      </c>
      <c r="O397" s="77">
        <f t="shared" si="6"/>
        <v>43253</v>
      </c>
      <c r="P397" s="80" t="s">
        <v>2184</v>
      </c>
      <c r="Q397" s="80" t="s">
        <v>1899</v>
      </c>
      <c r="R397" s="80">
        <f>VLOOKUP(P397,Registration!O:P,2,FALSE)</f>
        <v>15</v>
      </c>
    </row>
    <row r="398" spans="1:18" ht="23.1" customHeight="1">
      <c r="A398" s="80" t="s">
        <v>49</v>
      </c>
      <c r="B398" s="80" t="s">
        <v>26</v>
      </c>
      <c r="C398" s="80" t="s">
        <v>27</v>
      </c>
      <c r="D398" s="80" t="s">
        <v>28</v>
      </c>
      <c r="E398" s="80" t="s">
        <v>28</v>
      </c>
      <c r="F398" s="80" t="s">
        <v>29</v>
      </c>
      <c r="G398" s="80" t="s">
        <v>1887</v>
      </c>
      <c r="H398" s="80" t="s">
        <v>8165</v>
      </c>
      <c r="I398" s="80" t="s">
        <v>8162</v>
      </c>
      <c r="J398" s="80" t="s">
        <v>1928</v>
      </c>
      <c r="K398" s="77">
        <v>43253</v>
      </c>
      <c r="L398" s="80">
        <v>2</v>
      </c>
      <c r="M398" s="80">
        <v>6</v>
      </c>
      <c r="N398" s="80">
        <v>2018</v>
      </c>
      <c r="O398" s="77">
        <f t="shared" si="6"/>
        <v>43253</v>
      </c>
      <c r="P398" s="80" t="s">
        <v>1929</v>
      </c>
      <c r="Q398" s="80" t="s">
        <v>1899</v>
      </c>
      <c r="R398" s="80">
        <f>VLOOKUP(P398,Registration!O:P,2,FALSE)</f>
        <v>15</v>
      </c>
    </row>
    <row r="399" spans="1:18" ht="23.1" customHeight="1">
      <c r="A399" s="80" t="s">
        <v>51</v>
      </c>
      <c r="B399" s="80" t="s">
        <v>26</v>
      </c>
      <c r="C399" s="80" t="s">
        <v>27</v>
      </c>
      <c r="D399" s="80" t="s">
        <v>28</v>
      </c>
      <c r="E399" s="80" t="s">
        <v>28</v>
      </c>
      <c r="F399" s="80" t="s">
        <v>29</v>
      </c>
      <c r="G399" s="80" t="s">
        <v>1887</v>
      </c>
      <c r="H399" s="80" t="s">
        <v>8165</v>
      </c>
      <c r="I399" s="80" t="s">
        <v>8163</v>
      </c>
      <c r="J399" s="80" t="s">
        <v>2185</v>
      </c>
      <c r="K399" s="77">
        <v>43255</v>
      </c>
      <c r="L399" s="80">
        <v>4</v>
      </c>
      <c r="M399" s="80">
        <v>6</v>
      </c>
      <c r="N399" s="80">
        <v>2018</v>
      </c>
      <c r="O399" s="77">
        <f t="shared" si="6"/>
        <v>43255</v>
      </c>
      <c r="P399" s="80" t="s">
        <v>2186</v>
      </c>
      <c r="Q399" s="80" t="s">
        <v>175</v>
      </c>
      <c r="R399" s="80">
        <f>VLOOKUP(P399,Registration!O:P,2,FALSE)</f>
        <v>17</v>
      </c>
    </row>
    <row r="400" spans="1:18" ht="23.1" customHeight="1">
      <c r="A400" s="80" t="s">
        <v>51</v>
      </c>
      <c r="B400" s="80" t="s">
        <v>26</v>
      </c>
      <c r="C400" s="80" t="s">
        <v>27</v>
      </c>
      <c r="D400" s="80" t="s">
        <v>28</v>
      </c>
      <c r="E400" s="80" t="s">
        <v>28</v>
      </c>
      <c r="F400" s="80" t="s">
        <v>29</v>
      </c>
      <c r="G400" s="80" t="s">
        <v>1887</v>
      </c>
      <c r="H400" s="80" t="s">
        <v>8165</v>
      </c>
      <c r="I400" s="80" t="s">
        <v>8163</v>
      </c>
      <c r="J400" s="80" t="s">
        <v>2187</v>
      </c>
      <c r="K400" s="77">
        <v>43257</v>
      </c>
      <c r="L400" s="80">
        <v>6</v>
      </c>
      <c r="M400" s="80">
        <v>6</v>
      </c>
      <c r="N400" s="80">
        <v>2018</v>
      </c>
      <c r="O400" s="77">
        <f t="shared" si="6"/>
        <v>43257</v>
      </c>
      <c r="P400" s="80" t="s">
        <v>2188</v>
      </c>
      <c r="Q400" s="80" t="s">
        <v>175</v>
      </c>
      <c r="R400" s="80">
        <f>VLOOKUP(P400,Registration!O:P,2,FALSE)</f>
        <v>19</v>
      </c>
    </row>
    <row r="401" spans="1:18" ht="23.1" customHeight="1">
      <c r="A401" s="80" t="s">
        <v>51</v>
      </c>
      <c r="B401" s="80" t="s">
        <v>26</v>
      </c>
      <c r="C401" s="80" t="s">
        <v>27</v>
      </c>
      <c r="D401" s="80" t="s">
        <v>28</v>
      </c>
      <c r="E401" s="80" t="s">
        <v>28</v>
      </c>
      <c r="F401" s="80" t="s">
        <v>29</v>
      </c>
      <c r="G401" s="80" t="s">
        <v>1887</v>
      </c>
      <c r="H401" s="80" t="s">
        <v>8165</v>
      </c>
      <c r="I401" s="80" t="s">
        <v>8163</v>
      </c>
      <c r="J401" s="80" t="s">
        <v>2189</v>
      </c>
      <c r="K401" s="77">
        <v>43260</v>
      </c>
      <c r="L401" s="80">
        <v>9</v>
      </c>
      <c r="M401" s="80">
        <v>6</v>
      </c>
      <c r="N401" s="80">
        <v>2018</v>
      </c>
      <c r="O401" s="77">
        <f t="shared" si="6"/>
        <v>43260</v>
      </c>
      <c r="P401" s="80" t="s">
        <v>2190</v>
      </c>
      <c r="Q401" s="80" t="s">
        <v>175</v>
      </c>
      <c r="R401" s="80">
        <f>VLOOKUP(P401,Registration!O:P,2,FALSE)</f>
        <v>16</v>
      </c>
    </row>
    <row r="402" spans="1:18" ht="23.1" customHeight="1">
      <c r="A402" s="80" t="s">
        <v>51</v>
      </c>
      <c r="B402" s="80" t="s">
        <v>26</v>
      </c>
      <c r="C402" s="80" t="s">
        <v>27</v>
      </c>
      <c r="D402" s="80" t="s">
        <v>28</v>
      </c>
      <c r="E402" s="80" t="s">
        <v>28</v>
      </c>
      <c r="F402" s="80" t="s">
        <v>29</v>
      </c>
      <c r="G402" s="80" t="s">
        <v>1887</v>
      </c>
      <c r="H402" s="80" t="s">
        <v>8165</v>
      </c>
      <c r="I402" s="80" t="s">
        <v>8163</v>
      </c>
      <c r="J402" s="80" t="s">
        <v>2191</v>
      </c>
      <c r="K402" s="77">
        <v>43260</v>
      </c>
      <c r="L402" s="80">
        <v>9</v>
      </c>
      <c r="M402" s="80">
        <v>6</v>
      </c>
      <c r="N402" s="80">
        <v>2018</v>
      </c>
      <c r="O402" s="77">
        <f t="shared" si="6"/>
        <v>43260</v>
      </c>
      <c r="P402" s="80" t="s">
        <v>2192</v>
      </c>
      <c r="Q402" s="80" t="s">
        <v>175</v>
      </c>
      <c r="R402" s="80">
        <f>VLOOKUP(P402,Registration!O:P,2,FALSE)</f>
        <v>15</v>
      </c>
    </row>
    <row r="403" spans="1:18" ht="23.1" customHeight="1">
      <c r="A403" s="80" t="s">
        <v>51</v>
      </c>
      <c r="B403" s="80" t="s">
        <v>26</v>
      </c>
      <c r="C403" s="80" t="s">
        <v>27</v>
      </c>
      <c r="D403" s="80" t="s">
        <v>28</v>
      </c>
      <c r="E403" s="80" t="s">
        <v>28</v>
      </c>
      <c r="F403" s="80" t="s">
        <v>29</v>
      </c>
      <c r="G403" s="80" t="s">
        <v>1887</v>
      </c>
      <c r="H403" s="80" t="s">
        <v>8165</v>
      </c>
      <c r="I403" s="80" t="s">
        <v>8163</v>
      </c>
      <c r="J403" s="80" t="s">
        <v>2193</v>
      </c>
      <c r="K403" s="77">
        <v>43260</v>
      </c>
      <c r="L403" s="80">
        <v>9</v>
      </c>
      <c r="M403" s="80">
        <v>6</v>
      </c>
      <c r="N403" s="80">
        <v>2018</v>
      </c>
      <c r="O403" s="77">
        <f t="shared" si="6"/>
        <v>43260</v>
      </c>
      <c r="P403" s="80" t="s">
        <v>2194</v>
      </c>
      <c r="Q403" s="80" t="s">
        <v>175</v>
      </c>
      <c r="R403" s="80">
        <f>VLOOKUP(P403,Registration!O:P,2,FALSE)</f>
        <v>19</v>
      </c>
    </row>
    <row r="404" spans="1:18" ht="23.1" customHeight="1">
      <c r="A404" s="80" t="s">
        <v>51</v>
      </c>
      <c r="B404" s="80" t="s">
        <v>26</v>
      </c>
      <c r="C404" s="80" t="s">
        <v>27</v>
      </c>
      <c r="D404" s="80" t="s">
        <v>28</v>
      </c>
      <c r="E404" s="80" t="s">
        <v>28</v>
      </c>
      <c r="F404" s="80" t="s">
        <v>29</v>
      </c>
      <c r="G404" s="80" t="s">
        <v>1887</v>
      </c>
      <c r="H404" s="80" t="s">
        <v>8165</v>
      </c>
      <c r="I404" s="80" t="s">
        <v>8162</v>
      </c>
      <c r="J404" s="80" t="s">
        <v>2195</v>
      </c>
      <c r="K404" s="77">
        <v>43260</v>
      </c>
      <c r="L404" s="80">
        <v>9</v>
      </c>
      <c r="M404" s="80">
        <v>6</v>
      </c>
      <c r="N404" s="80">
        <v>2018</v>
      </c>
      <c r="O404" s="77">
        <f t="shared" si="6"/>
        <v>43260</v>
      </c>
      <c r="P404" s="80" t="s">
        <v>1905</v>
      </c>
      <c r="Q404" s="80" t="s">
        <v>1899</v>
      </c>
      <c r="R404" s="80">
        <f>VLOOKUP(P404,Registration!O:P,2,FALSE)</f>
        <v>15</v>
      </c>
    </row>
    <row r="405" spans="1:18" ht="23.1" customHeight="1">
      <c r="A405" s="80" t="s">
        <v>51</v>
      </c>
      <c r="B405" s="80" t="s">
        <v>26</v>
      </c>
      <c r="C405" s="80" t="s">
        <v>27</v>
      </c>
      <c r="D405" s="80" t="s">
        <v>28</v>
      </c>
      <c r="E405" s="80" t="s">
        <v>28</v>
      </c>
      <c r="F405" s="80" t="s">
        <v>29</v>
      </c>
      <c r="G405" s="80" t="s">
        <v>1887</v>
      </c>
      <c r="H405" s="80" t="s">
        <v>8165</v>
      </c>
      <c r="I405" s="80" t="s">
        <v>8162</v>
      </c>
      <c r="J405" s="80" t="s">
        <v>2041</v>
      </c>
      <c r="K405" s="77">
        <v>43260</v>
      </c>
      <c r="L405" s="80">
        <v>9</v>
      </c>
      <c r="M405" s="80">
        <v>6</v>
      </c>
      <c r="N405" s="80">
        <v>2018</v>
      </c>
      <c r="O405" s="77">
        <f t="shared" si="6"/>
        <v>43260</v>
      </c>
      <c r="P405" s="80" t="s">
        <v>2043</v>
      </c>
      <c r="Q405" s="80" t="s">
        <v>1899</v>
      </c>
      <c r="R405" s="80">
        <f>VLOOKUP(P405,Registration!O:P,2,FALSE)</f>
        <v>17</v>
      </c>
    </row>
    <row r="406" spans="1:18" ht="23.1" customHeight="1">
      <c r="A406" s="80" t="s">
        <v>51</v>
      </c>
      <c r="B406" s="80" t="s">
        <v>26</v>
      </c>
      <c r="C406" s="80" t="s">
        <v>27</v>
      </c>
      <c r="D406" s="80" t="s">
        <v>28</v>
      </c>
      <c r="E406" s="80" t="s">
        <v>28</v>
      </c>
      <c r="F406" s="80" t="s">
        <v>29</v>
      </c>
      <c r="G406" s="80" t="s">
        <v>1887</v>
      </c>
      <c r="H406" s="80" t="s">
        <v>8165</v>
      </c>
      <c r="I406" s="80" t="s">
        <v>8162</v>
      </c>
      <c r="J406" s="80" t="s">
        <v>2196</v>
      </c>
      <c r="K406" s="77">
        <v>43260</v>
      </c>
      <c r="L406" s="80">
        <v>9</v>
      </c>
      <c r="M406" s="80">
        <v>6</v>
      </c>
      <c r="N406" s="80">
        <v>2018</v>
      </c>
      <c r="O406" s="77">
        <f t="shared" si="6"/>
        <v>43260</v>
      </c>
      <c r="P406" s="80" t="s">
        <v>2197</v>
      </c>
      <c r="Q406" s="80" t="s">
        <v>1899</v>
      </c>
      <c r="R406" s="80">
        <f>VLOOKUP(P406,Registration!O:P,2,FALSE)</f>
        <v>15</v>
      </c>
    </row>
    <row r="407" spans="1:18" ht="23.1" customHeight="1">
      <c r="A407" s="80" t="s">
        <v>51</v>
      </c>
      <c r="B407" s="80" t="s">
        <v>26</v>
      </c>
      <c r="C407" s="80" t="s">
        <v>27</v>
      </c>
      <c r="D407" s="80" t="s">
        <v>28</v>
      </c>
      <c r="E407" s="80" t="s">
        <v>28</v>
      </c>
      <c r="F407" s="80" t="s">
        <v>29</v>
      </c>
      <c r="G407" s="80" t="s">
        <v>1887</v>
      </c>
      <c r="H407" s="80" t="s">
        <v>8165</v>
      </c>
      <c r="I407" s="80" t="s">
        <v>8162</v>
      </c>
      <c r="J407" s="80" t="s">
        <v>2151</v>
      </c>
      <c r="K407" s="77">
        <v>43260</v>
      </c>
      <c r="L407" s="80">
        <v>9</v>
      </c>
      <c r="M407" s="80">
        <v>6</v>
      </c>
      <c r="N407" s="80">
        <v>2018</v>
      </c>
      <c r="O407" s="77">
        <f t="shared" si="6"/>
        <v>43260</v>
      </c>
      <c r="P407" s="80" t="s">
        <v>2152</v>
      </c>
      <c r="Q407" s="80" t="s">
        <v>1899</v>
      </c>
      <c r="R407" s="80">
        <f>VLOOKUP(P407,Registration!O:P,2,FALSE)</f>
        <v>16</v>
      </c>
    </row>
    <row r="408" spans="1:18" ht="23.1" customHeight="1">
      <c r="A408" s="80" t="s">
        <v>51</v>
      </c>
      <c r="B408" s="80" t="s">
        <v>26</v>
      </c>
      <c r="C408" s="80" t="s">
        <v>27</v>
      </c>
      <c r="D408" s="80" t="s">
        <v>28</v>
      </c>
      <c r="E408" s="80" t="s">
        <v>28</v>
      </c>
      <c r="F408" s="80" t="s">
        <v>29</v>
      </c>
      <c r="G408" s="80" t="s">
        <v>1887</v>
      </c>
      <c r="H408" s="80" t="s">
        <v>8165</v>
      </c>
      <c r="I408" s="80" t="s">
        <v>8162</v>
      </c>
      <c r="J408" s="80" t="s">
        <v>2198</v>
      </c>
      <c r="K408" s="77">
        <v>43260</v>
      </c>
      <c r="L408" s="80">
        <v>9</v>
      </c>
      <c r="M408" s="80">
        <v>6</v>
      </c>
      <c r="N408" s="80">
        <v>2018</v>
      </c>
      <c r="O408" s="77">
        <f t="shared" si="6"/>
        <v>43260</v>
      </c>
      <c r="P408" s="80" t="s">
        <v>2199</v>
      </c>
      <c r="Q408" s="80" t="s">
        <v>1899</v>
      </c>
      <c r="R408" s="80">
        <f>VLOOKUP(P408,Registration!O:P,2,FALSE)</f>
        <v>18</v>
      </c>
    </row>
    <row r="409" spans="1:18" ht="23.1" customHeight="1">
      <c r="A409" s="80" t="s">
        <v>51</v>
      </c>
      <c r="B409" s="80" t="s">
        <v>26</v>
      </c>
      <c r="C409" s="80" t="s">
        <v>27</v>
      </c>
      <c r="D409" s="80" t="s">
        <v>28</v>
      </c>
      <c r="E409" s="80" t="s">
        <v>28</v>
      </c>
      <c r="F409" s="80" t="s">
        <v>29</v>
      </c>
      <c r="G409" s="80" t="s">
        <v>1887</v>
      </c>
      <c r="H409" s="80" t="s">
        <v>8165</v>
      </c>
      <c r="I409" s="80" t="s">
        <v>8162</v>
      </c>
      <c r="J409" s="80" t="s">
        <v>2200</v>
      </c>
      <c r="K409" s="77">
        <v>43260</v>
      </c>
      <c r="L409" s="80">
        <v>9</v>
      </c>
      <c r="M409" s="80">
        <v>6</v>
      </c>
      <c r="N409" s="80">
        <v>2018</v>
      </c>
      <c r="O409" s="77">
        <f t="shared" si="6"/>
        <v>43260</v>
      </c>
      <c r="P409" s="80" t="s">
        <v>2201</v>
      </c>
      <c r="Q409" s="80" t="s">
        <v>1899</v>
      </c>
      <c r="R409" s="80">
        <f>VLOOKUP(P409,Registration!O:P,2,FALSE)</f>
        <v>15</v>
      </c>
    </row>
    <row r="410" spans="1:18" ht="23.1" customHeight="1">
      <c r="A410" s="80" t="s">
        <v>51</v>
      </c>
      <c r="B410" s="80" t="s">
        <v>26</v>
      </c>
      <c r="C410" s="80" t="s">
        <v>27</v>
      </c>
      <c r="D410" s="80" t="s">
        <v>28</v>
      </c>
      <c r="E410" s="80" t="s">
        <v>28</v>
      </c>
      <c r="F410" s="80" t="s">
        <v>29</v>
      </c>
      <c r="G410" s="80" t="s">
        <v>1887</v>
      </c>
      <c r="H410" s="80" t="s">
        <v>8165</v>
      </c>
      <c r="I410" s="80" t="s">
        <v>8162</v>
      </c>
      <c r="J410" s="80" t="s">
        <v>2014</v>
      </c>
      <c r="K410" s="77">
        <v>43260</v>
      </c>
      <c r="L410" s="80">
        <v>9</v>
      </c>
      <c r="M410" s="80">
        <v>6</v>
      </c>
      <c r="N410" s="80">
        <v>2018</v>
      </c>
      <c r="O410" s="77">
        <f t="shared" si="6"/>
        <v>43260</v>
      </c>
      <c r="P410" s="80" t="s">
        <v>2016</v>
      </c>
      <c r="Q410" s="80" t="s">
        <v>1899</v>
      </c>
      <c r="R410" s="80">
        <f>VLOOKUP(P410,Registration!O:P,2,FALSE)</f>
        <v>15</v>
      </c>
    </row>
    <row r="411" spans="1:18" ht="23.1" customHeight="1">
      <c r="A411" s="80" t="s">
        <v>51</v>
      </c>
      <c r="B411" s="80" t="s">
        <v>26</v>
      </c>
      <c r="C411" s="80" t="s">
        <v>27</v>
      </c>
      <c r="D411" s="80" t="s">
        <v>28</v>
      </c>
      <c r="E411" s="80" t="s">
        <v>28</v>
      </c>
      <c r="F411" s="80" t="s">
        <v>29</v>
      </c>
      <c r="G411" s="80" t="s">
        <v>1887</v>
      </c>
      <c r="H411" s="80" t="s">
        <v>8165</v>
      </c>
      <c r="I411" s="80" t="s">
        <v>8162</v>
      </c>
      <c r="J411" s="80" t="s">
        <v>2062</v>
      </c>
      <c r="K411" s="77">
        <v>43260</v>
      </c>
      <c r="L411" s="80">
        <v>9</v>
      </c>
      <c r="M411" s="80">
        <v>6</v>
      </c>
      <c r="N411" s="80">
        <v>2018</v>
      </c>
      <c r="O411" s="77">
        <f t="shared" si="6"/>
        <v>43260</v>
      </c>
      <c r="P411" s="80" t="s">
        <v>2063</v>
      </c>
      <c r="Q411" s="80" t="s">
        <v>1899</v>
      </c>
      <c r="R411" s="80">
        <f>VLOOKUP(P411,Registration!O:P,2,FALSE)</f>
        <v>15</v>
      </c>
    </row>
    <row r="412" spans="1:18" ht="23.1" customHeight="1">
      <c r="A412" s="80" t="s">
        <v>51</v>
      </c>
      <c r="B412" s="80" t="s">
        <v>26</v>
      </c>
      <c r="C412" s="80" t="s">
        <v>27</v>
      </c>
      <c r="D412" s="80" t="s">
        <v>28</v>
      </c>
      <c r="E412" s="80" t="s">
        <v>28</v>
      </c>
      <c r="F412" s="80" t="s">
        <v>29</v>
      </c>
      <c r="G412" s="80" t="s">
        <v>1887</v>
      </c>
      <c r="H412" s="80" t="s">
        <v>8165</v>
      </c>
      <c r="I412" s="80" t="s">
        <v>8162</v>
      </c>
      <c r="J412" s="80" t="s">
        <v>2202</v>
      </c>
      <c r="K412" s="77">
        <v>43260</v>
      </c>
      <c r="L412" s="80">
        <v>9</v>
      </c>
      <c r="M412" s="80">
        <v>6</v>
      </c>
      <c r="N412" s="80">
        <v>2018</v>
      </c>
      <c r="O412" s="77">
        <f t="shared" si="6"/>
        <v>43260</v>
      </c>
      <c r="P412" s="80" t="s">
        <v>2203</v>
      </c>
      <c r="Q412" s="80" t="s">
        <v>1899</v>
      </c>
      <c r="R412" s="80">
        <f>VLOOKUP(P412,Registration!O:P,2,FALSE)</f>
        <v>15</v>
      </c>
    </row>
    <row r="413" spans="1:18" ht="23.1" customHeight="1">
      <c r="A413" s="80" t="s">
        <v>51</v>
      </c>
      <c r="B413" s="80" t="s">
        <v>26</v>
      </c>
      <c r="C413" s="80" t="s">
        <v>27</v>
      </c>
      <c r="D413" s="80" t="s">
        <v>28</v>
      </c>
      <c r="E413" s="80" t="s">
        <v>28</v>
      </c>
      <c r="F413" s="80" t="s">
        <v>29</v>
      </c>
      <c r="G413" s="80" t="s">
        <v>1887</v>
      </c>
      <c r="H413" s="80" t="s">
        <v>8165</v>
      </c>
      <c r="I413" s="80" t="s">
        <v>8162</v>
      </c>
      <c r="J413" s="80" t="s">
        <v>2161</v>
      </c>
      <c r="K413" s="77">
        <v>43260</v>
      </c>
      <c r="L413" s="80">
        <v>9</v>
      </c>
      <c r="M413" s="80">
        <v>6</v>
      </c>
      <c r="N413" s="80">
        <v>2018</v>
      </c>
      <c r="O413" s="77">
        <f t="shared" si="6"/>
        <v>43260</v>
      </c>
      <c r="P413" s="80" t="s">
        <v>2162</v>
      </c>
      <c r="Q413" s="80" t="s">
        <v>1899</v>
      </c>
      <c r="R413" s="80">
        <f>VLOOKUP(P413,Registration!O:P,2,FALSE)</f>
        <v>19</v>
      </c>
    </row>
    <row r="414" spans="1:18" ht="23.1" customHeight="1">
      <c r="A414" s="80" t="s">
        <v>51</v>
      </c>
      <c r="B414" s="80" t="s">
        <v>26</v>
      </c>
      <c r="C414" s="80" t="s">
        <v>27</v>
      </c>
      <c r="D414" s="80" t="s">
        <v>28</v>
      </c>
      <c r="E414" s="80" t="s">
        <v>28</v>
      </c>
      <c r="F414" s="80" t="s">
        <v>29</v>
      </c>
      <c r="G414" s="80" t="s">
        <v>1887</v>
      </c>
      <c r="H414" s="80" t="s">
        <v>8165</v>
      </c>
      <c r="I414" s="80" t="s">
        <v>8162</v>
      </c>
      <c r="J414" s="80" t="s">
        <v>2204</v>
      </c>
      <c r="K414" s="77">
        <v>43260</v>
      </c>
      <c r="L414" s="80">
        <v>9</v>
      </c>
      <c r="M414" s="80">
        <v>6</v>
      </c>
      <c r="N414" s="80">
        <v>2018</v>
      </c>
      <c r="O414" s="77">
        <f t="shared" si="6"/>
        <v>43260</v>
      </c>
      <c r="P414" s="80" t="s">
        <v>2205</v>
      </c>
      <c r="Q414" s="80" t="s">
        <v>1899</v>
      </c>
      <c r="R414" s="80">
        <f>VLOOKUP(P414,Registration!O:P,2,FALSE)</f>
        <v>15</v>
      </c>
    </row>
    <row r="415" spans="1:18" ht="23.1" customHeight="1">
      <c r="A415" s="80" t="s">
        <v>51</v>
      </c>
      <c r="B415" s="80" t="s">
        <v>26</v>
      </c>
      <c r="C415" s="80" t="s">
        <v>27</v>
      </c>
      <c r="D415" s="80" t="s">
        <v>28</v>
      </c>
      <c r="E415" s="80" t="s">
        <v>28</v>
      </c>
      <c r="F415" s="80" t="s">
        <v>29</v>
      </c>
      <c r="G415" s="80" t="s">
        <v>1887</v>
      </c>
      <c r="H415" s="80" t="s">
        <v>8165</v>
      </c>
      <c r="I415" s="80" t="s">
        <v>8162</v>
      </c>
      <c r="J415" s="80" t="s">
        <v>2175</v>
      </c>
      <c r="K415" s="77">
        <v>43260</v>
      </c>
      <c r="L415" s="80">
        <v>9</v>
      </c>
      <c r="M415" s="80">
        <v>6</v>
      </c>
      <c r="N415" s="80">
        <v>2018</v>
      </c>
      <c r="O415" s="77">
        <f t="shared" si="6"/>
        <v>43260</v>
      </c>
      <c r="P415" s="80" t="s">
        <v>2176</v>
      </c>
      <c r="Q415" s="80" t="s">
        <v>1899</v>
      </c>
      <c r="R415" s="80">
        <f>VLOOKUP(P415,Registration!O:P,2,FALSE)</f>
        <v>16</v>
      </c>
    </row>
    <row r="416" spans="1:18" ht="23.1" customHeight="1">
      <c r="A416" s="80" t="s">
        <v>51</v>
      </c>
      <c r="B416" s="80" t="s">
        <v>26</v>
      </c>
      <c r="C416" s="80" t="s">
        <v>27</v>
      </c>
      <c r="D416" s="80" t="s">
        <v>28</v>
      </c>
      <c r="E416" s="80" t="s">
        <v>28</v>
      </c>
      <c r="F416" s="80" t="s">
        <v>29</v>
      </c>
      <c r="G416" s="80" t="s">
        <v>1887</v>
      </c>
      <c r="H416" s="80" t="s">
        <v>8165</v>
      </c>
      <c r="I416" s="80" t="s">
        <v>8162</v>
      </c>
      <c r="J416" s="80" t="s">
        <v>2206</v>
      </c>
      <c r="K416" s="77">
        <v>43260</v>
      </c>
      <c r="L416" s="80">
        <v>9</v>
      </c>
      <c r="M416" s="80">
        <v>6</v>
      </c>
      <c r="N416" s="80">
        <v>2018</v>
      </c>
      <c r="O416" s="77">
        <f t="shared" si="6"/>
        <v>43260</v>
      </c>
      <c r="P416" s="80" t="s">
        <v>2207</v>
      </c>
      <c r="Q416" s="80" t="s">
        <v>1899</v>
      </c>
      <c r="R416" s="80">
        <f>VLOOKUP(P416,Registration!O:P,2,FALSE)</f>
        <v>15</v>
      </c>
    </row>
    <row r="417" spans="1:18" ht="23.1" customHeight="1">
      <c r="A417" s="80" t="s">
        <v>51</v>
      </c>
      <c r="B417" s="80" t="s">
        <v>26</v>
      </c>
      <c r="C417" s="80" t="s">
        <v>27</v>
      </c>
      <c r="D417" s="80" t="s">
        <v>28</v>
      </c>
      <c r="E417" s="80" t="s">
        <v>28</v>
      </c>
      <c r="F417" s="80" t="s">
        <v>29</v>
      </c>
      <c r="G417" s="80" t="s">
        <v>1887</v>
      </c>
      <c r="H417" s="80" t="s">
        <v>8165</v>
      </c>
      <c r="I417" s="80" t="s">
        <v>8162</v>
      </c>
      <c r="J417" s="80" t="s">
        <v>2208</v>
      </c>
      <c r="K417" s="77">
        <v>43260</v>
      </c>
      <c r="L417" s="80">
        <v>9</v>
      </c>
      <c r="M417" s="80">
        <v>6</v>
      </c>
      <c r="N417" s="80">
        <v>2018</v>
      </c>
      <c r="O417" s="77">
        <f t="shared" si="6"/>
        <v>43260</v>
      </c>
      <c r="P417" s="80" t="s">
        <v>2209</v>
      </c>
      <c r="Q417" s="80" t="s">
        <v>1899</v>
      </c>
      <c r="R417" s="80">
        <f>VLOOKUP(P417,Registration!O:P,2,FALSE)</f>
        <v>16</v>
      </c>
    </row>
    <row r="418" spans="1:18" ht="23.1" customHeight="1">
      <c r="A418" s="80" t="s">
        <v>51</v>
      </c>
      <c r="B418" s="80" t="s">
        <v>26</v>
      </c>
      <c r="C418" s="80" t="s">
        <v>27</v>
      </c>
      <c r="D418" s="80" t="s">
        <v>28</v>
      </c>
      <c r="E418" s="80" t="s">
        <v>28</v>
      </c>
      <c r="F418" s="80" t="s">
        <v>29</v>
      </c>
      <c r="G418" s="80" t="s">
        <v>1887</v>
      </c>
      <c r="H418" s="80" t="s">
        <v>8165</v>
      </c>
      <c r="I418" s="80" t="s">
        <v>8162</v>
      </c>
      <c r="J418" s="80" t="s">
        <v>2210</v>
      </c>
      <c r="K418" s="77">
        <v>43260</v>
      </c>
      <c r="L418" s="80">
        <v>9</v>
      </c>
      <c r="M418" s="80">
        <v>6</v>
      </c>
      <c r="N418" s="80">
        <v>2018</v>
      </c>
      <c r="O418" s="77">
        <f t="shared" si="6"/>
        <v>43260</v>
      </c>
      <c r="P418" s="80" t="s">
        <v>2211</v>
      </c>
      <c r="Q418" s="80" t="s">
        <v>1899</v>
      </c>
      <c r="R418" s="80">
        <f>VLOOKUP(P418,Registration!O:P,2,FALSE)</f>
        <v>15</v>
      </c>
    </row>
    <row r="419" spans="1:18" ht="23.1" customHeight="1">
      <c r="A419" s="80" t="s">
        <v>51</v>
      </c>
      <c r="B419" s="80" t="s">
        <v>26</v>
      </c>
      <c r="C419" s="80" t="s">
        <v>27</v>
      </c>
      <c r="D419" s="80" t="s">
        <v>28</v>
      </c>
      <c r="E419" s="80" t="s">
        <v>28</v>
      </c>
      <c r="F419" s="80" t="s">
        <v>29</v>
      </c>
      <c r="G419" s="80" t="s">
        <v>1887</v>
      </c>
      <c r="H419" s="80" t="s">
        <v>8165</v>
      </c>
      <c r="I419" s="80" t="s">
        <v>8162</v>
      </c>
      <c r="J419" s="80" t="s">
        <v>2212</v>
      </c>
      <c r="K419" s="77">
        <v>43260</v>
      </c>
      <c r="L419" s="80">
        <v>9</v>
      </c>
      <c r="M419" s="80">
        <v>6</v>
      </c>
      <c r="N419" s="80">
        <v>2018</v>
      </c>
      <c r="O419" s="77">
        <f t="shared" si="6"/>
        <v>43260</v>
      </c>
      <c r="P419" s="80" t="s">
        <v>2213</v>
      </c>
      <c r="Q419" s="80" t="s">
        <v>1899</v>
      </c>
      <c r="R419" s="80">
        <f>VLOOKUP(P419,Registration!O:P,2,FALSE)</f>
        <v>15</v>
      </c>
    </row>
    <row r="420" spans="1:18" ht="23.1" customHeight="1">
      <c r="A420" s="80" t="s">
        <v>51</v>
      </c>
      <c r="B420" s="80" t="s">
        <v>26</v>
      </c>
      <c r="C420" s="80" t="s">
        <v>27</v>
      </c>
      <c r="D420" s="80" t="s">
        <v>28</v>
      </c>
      <c r="E420" s="80" t="s">
        <v>28</v>
      </c>
      <c r="F420" s="80" t="s">
        <v>29</v>
      </c>
      <c r="G420" s="80" t="s">
        <v>1887</v>
      </c>
      <c r="H420" s="80" t="s">
        <v>8165</v>
      </c>
      <c r="I420" s="80" t="s">
        <v>8162</v>
      </c>
      <c r="J420" s="80" t="s">
        <v>2214</v>
      </c>
      <c r="K420" s="77">
        <v>43260</v>
      </c>
      <c r="L420" s="80">
        <v>9</v>
      </c>
      <c r="M420" s="80">
        <v>6</v>
      </c>
      <c r="N420" s="80">
        <v>2018</v>
      </c>
      <c r="O420" s="77">
        <f t="shared" si="6"/>
        <v>43260</v>
      </c>
      <c r="P420" s="80" t="s">
        <v>2154</v>
      </c>
      <c r="Q420" s="80" t="s">
        <v>1899</v>
      </c>
      <c r="R420" s="80">
        <f>VLOOKUP(P420,Registration!O:P,2,FALSE)</f>
        <v>17</v>
      </c>
    </row>
    <row r="421" spans="1:18" ht="23.1" customHeight="1">
      <c r="A421" s="80" t="s">
        <v>51</v>
      </c>
      <c r="B421" s="80" t="s">
        <v>26</v>
      </c>
      <c r="C421" s="80" t="s">
        <v>27</v>
      </c>
      <c r="D421" s="80" t="s">
        <v>28</v>
      </c>
      <c r="E421" s="80" t="s">
        <v>28</v>
      </c>
      <c r="F421" s="80" t="s">
        <v>29</v>
      </c>
      <c r="G421" s="80" t="s">
        <v>1887</v>
      </c>
      <c r="H421" s="80" t="s">
        <v>8165</v>
      </c>
      <c r="I421" s="80" t="s">
        <v>8162</v>
      </c>
      <c r="J421" s="80" t="s">
        <v>2215</v>
      </c>
      <c r="K421" s="77">
        <v>43260</v>
      </c>
      <c r="L421" s="80">
        <v>9</v>
      </c>
      <c r="M421" s="80">
        <v>6</v>
      </c>
      <c r="N421" s="80">
        <v>2018</v>
      </c>
      <c r="O421" s="77">
        <f t="shared" si="6"/>
        <v>43260</v>
      </c>
      <c r="P421" s="80" t="s">
        <v>2126</v>
      </c>
      <c r="Q421" s="80" t="s">
        <v>1899</v>
      </c>
      <c r="R421" s="80">
        <f>VLOOKUP(P421,Registration!O:P,2,FALSE)</f>
        <v>16</v>
      </c>
    </row>
    <row r="422" spans="1:18" ht="23.1" customHeight="1">
      <c r="A422" s="80" t="s">
        <v>51</v>
      </c>
      <c r="B422" s="80" t="s">
        <v>26</v>
      </c>
      <c r="C422" s="80" t="s">
        <v>27</v>
      </c>
      <c r="D422" s="80" t="s">
        <v>28</v>
      </c>
      <c r="E422" s="80" t="s">
        <v>28</v>
      </c>
      <c r="F422" s="80" t="s">
        <v>29</v>
      </c>
      <c r="G422" s="80" t="s">
        <v>1887</v>
      </c>
      <c r="H422" s="80" t="s">
        <v>8165</v>
      </c>
      <c r="I422" s="80" t="s">
        <v>8162</v>
      </c>
      <c r="J422" s="80" t="s">
        <v>2216</v>
      </c>
      <c r="K422" s="77">
        <v>43260</v>
      </c>
      <c r="L422" s="80">
        <v>9</v>
      </c>
      <c r="M422" s="80">
        <v>6</v>
      </c>
      <c r="N422" s="80">
        <v>2018</v>
      </c>
      <c r="O422" s="77">
        <f t="shared" si="6"/>
        <v>43260</v>
      </c>
      <c r="P422" s="80" t="s">
        <v>2217</v>
      </c>
      <c r="Q422" s="80" t="s">
        <v>1899</v>
      </c>
      <c r="R422" s="80">
        <f>VLOOKUP(P422,Registration!O:P,2,FALSE)</f>
        <v>16</v>
      </c>
    </row>
    <row r="423" spans="1:18" ht="23.1" customHeight="1">
      <c r="A423" s="80" t="s">
        <v>51</v>
      </c>
      <c r="B423" s="80" t="s">
        <v>26</v>
      </c>
      <c r="C423" s="80" t="s">
        <v>27</v>
      </c>
      <c r="D423" s="80" t="s">
        <v>28</v>
      </c>
      <c r="E423" s="80" t="s">
        <v>28</v>
      </c>
      <c r="F423" s="80" t="s">
        <v>29</v>
      </c>
      <c r="G423" s="80" t="s">
        <v>1887</v>
      </c>
      <c r="H423" s="80" t="s">
        <v>8165</v>
      </c>
      <c r="I423" s="80" t="s">
        <v>8162</v>
      </c>
      <c r="J423" s="80" t="s">
        <v>2218</v>
      </c>
      <c r="K423" s="77">
        <v>43260</v>
      </c>
      <c r="L423" s="80">
        <v>9</v>
      </c>
      <c r="M423" s="80">
        <v>6</v>
      </c>
      <c r="N423" s="80">
        <v>2018</v>
      </c>
      <c r="O423" s="77">
        <f t="shared" si="6"/>
        <v>43260</v>
      </c>
      <c r="P423" s="80" t="s">
        <v>2219</v>
      </c>
      <c r="Q423" s="80" t="s">
        <v>1899</v>
      </c>
      <c r="R423" s="80">
        <f>VLOOKUP(P423,Registration!O:P,2,FALSE)</f>
        <v>15</v>
      </c>
    </row>
    <row r="424" spans="1:18" ht="23.1" customHeight="1">
      <c r="A424" s="80" t="s">
        <v>51</v>
      </c>
      <c r="B424" s="80" t="s">
        <v>26</v>
      </c>
      <c r="C424" s="80" t="s">
        <v>27</v>
      </c>
      <c r="D424" s="80" t="s">
        <v>28</v>
      </c>
      <c r="E424" s="80" t="s">
        <v>28</v>
      </c>
      <c r="F424" s="80" t="s">
        <v>29</v>
      </c>
      <c r="G424" s="80" t="s">
        <v>1887</v>
      </c>
      <c r="H424" s="80" t="s">
        <v>8165</v>
      </c>
      <c r="I424" s="80" t="s">
        <v>8162</v>
      </c>
      <c r="J424" s="80" t="s">
        <v>1895</v>
      </c>
      <c r="K424" s="77">
        <v>43260</v>
      </c>
      <c r="L424" s="80">
        <v>9</v>
      </c>
      <c r="M424" s="80">
        <v>6</v>
      </c>
      <c r="N424" s="80">
        <v>2018</v>
      </c>
      <c r="O424" s="77">
        <f t="shared" si="6"/>
        <v>43260</v>
      </c>
      <c r="P424" s="80" t="s">
        <v>1896</v>
      </c>
      <c r="Q424" s="80" t="s">
        <v>1899</v>
      </c>
      <c r="R424" s="80">
        <f>VLOOKUP(P424,Registration!O:P,2,FALSE)</f>
        <v>19</v>
      </c>
    </row>
    <row r="425" spans="1:18" ht="23.1" customHeight="1">
      <c r="A425" s="80" t="s">
        <v>51</v>
      </c>
      <c r="B425" s="80" t="s">
        <v>26</v>
      </c>
      <c r="C425" s="80" t="s">
        <v>27</v>
      </c>
      <c r="D425" s="80" t="s">
        <v>28</v>
      </c>
      <c r="E425" s="80" t="s">
        <v>28</v>
      </c>
      <c r="F425" s="80" t="s">
        <v>29</v>
      </c>
      <c r="G425" s="80" t="s">
        <v>1887</v>
      </c>
      <c r="H425" s="80" t="s">
        <v>8165</v>
      </c>
      <c r="I425" s="80" t="s">
        <v>8162</v>
      </c>
      <c r="J425" s="80" t="s">
        <v>1888</v>
      </c>
      <c r="K425" s="77">
        <v>43260</v>
      </c>
      <c r="L425" s="80">
        <v>9</v>
      </c>
      <c r="M425" s="80">
        <v>6</v>
      </c>
      <c r="N425" s="80">
        <v>2018</v>
      </c>
      <c r="O425" s="77">
        <f t="shared" si="6"/>
        <v>43260</v>
      </c>
      <c r="P425" s="80" t="s">
        <v>1890</v>
      </c>
      <c r="Q425" s="80" t="s">
        <v>1899</v>
      </c>
      <c r="R425" s="80">
        <f>VLOOKUP(P425,Registration!O:P,2,FALSE)</f>
        <v>17</v>
      </c>
    </row>
    <row r="426" spans="1:18" ht="23.1" customHeight="1">
      <c r="A426" s="80" t="s">
        <v>51</v>
      </c>
      <c r="B426" s="80" t="s">
        <v>26</v>
      </c>
      <c r="C426" s="80" t="s">
        <v>27</v>
      </c>
      <c r="D426" s="80" t="s">
        <v>28</v>
      </c>
      <c r="E426" s="80" t="s">
        <v>28</v>
      </c>
      <c r="F426" s="80" t="s">
        <v>111</v>
      </c>
      <c r="G426" s="80" t="s">
        <v>167</v>
      </c>
      <c r="H426" s="80" t="s">
        <v>8159</v>
      </c>
      <c r="I426" s="80" t="s">
        <v>8160</v>
      </c>
      <c r="J426" s="80" t="s">
        <v>455</v>
      </c>
      <c r="K426" s="77">
        <v>43259</v>
      </c>
      <c r="L426" s="80">
        <v>8</v>
      </c>
      <c r="M426" s="80">
        <v>6</v>
      </c>
      <c r="N426" s="80">
        <v>2018</v>
      </c>
      <c r="O426" s="77">
        <f t="shared" si="6"/>
        <v>43259</v>
      </c>
      <c r="P426" s="80" t="s">
        <v>456</v>
      </c>
      <c r="Q426" s="80" t="s">
        <v>252</v>
      </c>
      <c r="R426" s="80">
        <f>VLOOKUP(P426,Registration!O:P,2,FALSE)</f>
        <v>18</v>
      </c>
    </row>
    <row r="427" spans="1:18" ht="23.1" customHeight="1">
      <c r="A427" s="80" t="s">
        <v>51</v>
      </c>
      <c r="B427" s="80" t="s">
        <v>26</v>
      </c>
      <c r="C427" s="80" t="s">
        <v>27</v>
      </c>
      <c r="D427" s="80" t="s">
        <v>28</v>
      </c>
      <c r="E427" s="80" t="s">
        <v>28</v>
      </c>
      <c r="F427" s="80" t="s">
        <v>111</v>
      </c>
      <c r="G427" s="80" t="s">
        <v>167</v>
      </c>
      <c r="H427" s="80" t="s">
        <v>8159</v>
      </c>
      <c r="I427" s="80" t="s">
        <v>8160</v>
      </c>
      <c r="J427" s="100" t="s">
        <v>205</v>
      </c>
      <c r="K427" s="77">
        <v>43259</v>
      </c>
      <c r="L427" s="80">
        <v>8</v>
      </c>
      <c r="M427" s="80">
        <v>6</v>
      </c>
      <c r="N427" s="80">
        <v>2018</v>
      </c>
      <c r="O427" s="77">
        <f t="shared" si="6"/>
        <v>43259</v>
      </c>
      <c r="P427" s="100" t="s">
        <v>461</v>
      </c>
      <c r="Q427" s="80" t="s">
        <v>252</v>
      </c>
      <c r="R427" s="80">
        <f>VLOOKUP(P427,Registration!O:P,2,FALSE)</f>
        <v>18</v>
      </c>
    </row>
    <row r="428" spans="1:18" ht="23.1" customHeight="1">
      <c r="A428" s="80" t="s">
        <v>51</v>
      </c>
      <c r="B428" s="80" t="s">
        <v>26</v>
      </c>
      <c r="C428" s="80" t="s">
        <v>27</v>
      </c>
      <c r="D428" s="80" t="s">
        <v>28</v>
      </c>
      <c r="E428" s="80" t="s">
        <v>28</v>
      </c>
      <c r="F428" s="80" t="s">
        <v>111</v>
      </c>
      <c r="G428" s="80" t="s">
        <v>167</v>
      </c>
      <c r="H428" s="80" t="s">
        <v>8159</v>
      </c>
      <c r="I428" s="80" t="s">
        <v>8160</v>
      </c>
      <c r="J428" s="100" t="s">
        <v>462</v>
      </c>
      <c r="K428" s="77">
        <v>43259</v>
      </c>
      <c r="L428" s="80">
        <v>8</v>
      </c>
      <c r="M428" s="80">
        <v>6</v>
      </c>
      <c r="N428" s="80">
        <v>2018</v>
      </c>
      <c r="O428" s="77">
        <f t="shared" si="6"/>
        <v>43259</v>
      </c>
      <c r="P428" s="100" t="s">
        <v>463</v>
      </c>
      <c r="Q428" s="80" t="s">
        <v>252</v>
      </c>
      <c r="R428" s="80">
        <f>VLOOKUP(P428,Registration!O:P,2,FALSE)</f>
        <v>19</v>
      </c>
    </row>
    <row r="429" spans="1:18" ht="23.1" customHeight="1">
      <c r="A429" s="80" t="s">
        <v>51</v>
      </c>
      <c r="B429" s="80" t="s">
        <v>26</v>
      </c>
      <c r="C429" s="80" t="s">
        <v>27</v>
      </c>
      <c r="D429" s="80" t="s">
        <v>28</v>
      </c>
      <c r="E429" s="80" t="s">
        <v>28</v>
      </c>
      <c r="F429" s="80" t="s">
        <v>111</v>
      </c>
      <c r="G429" s="80" t="s">
        <v>167</v>
      </c>
      <c r="H429" s="80" t="s">
        <v>8159</v>
      </c>
      <c r="I429" s="80" t="s">
        <v>8160</v>
      </c>
      <c r="J429" s="100" t="s">
        <v>525</v>
      </c>
      <c r="K429" s="77">
        <v>43259</v>
      </c>
      <c r="L429" s="80">
        <v>8</v>
      </c>
      <c r="M429" s="80">
        <v>6</v>
      </c>
      <c r="N429" s="80">
        <v>2018</v>
      </c>
      <c r="O429" s="77">
        <f t="shared" si="6"/>
        <v>43259</v>
      </c>
      <c r="P429" s="100" t="s">
        <v>573</v>
      </c>
      <c r="Q429" s="80" t="s">
        <v>252</v>
      </c>
      <c r="R429" s="80">
        <f>VLOOKUP(P429,Registration!O:P,2,FALSE)</f>
        <v>18</v>
      </c>
    </row>
    <row r="430" spans="1:18" ht="23.1" customHeight="1">
      <c r="A430" s="80" t="s">
        <v>51</v>
      </c>
      <c r="B430" s="80" t="s">
        <v>26</v>
      </c>
      <c r="C430" s="80" t="s">
        <v>27</v>
      </c>
      <c r="D430" s="80" t="s">
        <v>28</v>
      </c>
      <c r="E430" s="80" t="s">
        <v>28</v>
      </c>
      <c r="F430" s="80" t="s">
        <v>111</v>
      </c>
      <c r="G430" s="80" t="s">
        <v>167</v>
      </c>
      <c r="H430" s="80" t="s">
        <v>8159</v>
      </c>
      <c r="I430" s="80" t="s">
        <v>8160</v>
      </c>
      <c r="J430" s="100" t="s">
        <v>457</v>
      </c>
      <c r="K430" s="77">
        <v>43259</v>
      </c>
      <c r="L430" s="80">
        <v>8</v>
      </c>
      <c r="M430" s="80">
        <v>6</v>
      </c>
      <c r="N430" s="80">
        <v>2018</v>
      </c>
      <c r="O430" s="77">
        <f t="shared" si="6"/>
        <v>43259</v>
      </c>
      <c r="P430" s="80" t="s">
        <v>458</v>
      </c>
      <c r="Q430" s="80" t="s">
        <v>252</v>
      </c>
      <c r="R430" s="80">
        <f>VLOOKUP(P430,Registration!O:P,2,FALSE)</f>
        <v>18</v>
      </c>
    </row>
    <row r="431" spans="1:18" ht="23.1" customHeight="1">
      <c r="A431" s="80" t="s">
        <v>51</v>
      </c>
      <c r="B431" s="80" t="s">
        <v>26</v>
      </c>
      <c r="C431" s="80" t="s">
        <v>27</v>
      </c>
      <c r="D431" s="80" t="s">
        <v>28</v>
      </c>
      <c r="E431" s="80" t="s">
        <v>28</v>
      </c>
      <c r="F431" s="80" t="s">
        <v>111</v>
      </c>
      <c r="G431" s="80" t="s">
        <v>167</v>
      </c>
      <c r="H431" s="80" t="s">
        <v>8159</v>
      </c>
      <c r="I431" s="80" t="s">
        <v>8160</v>
      </c>
      <c r="J431" s="100" t="s">
        <v>459</v>
      </c>
      <c r="K431" s="77">
        <v>43259</v>
      </c>
      <c r="L431" s="80">
        <v>8</v>
      </c>
      <c r="M431" s="80">
        <v>6</v>
      </c>
      <c r="N431" s="80">
        <v>2018</v>
      </c>
      <c r="O431" s="77">
        <f t="shared" si="6"/>
        <v>43259</v>
      </c>
      <c r="P431" s="100" t="s">
        <v>460</v>
      </c>
      <c r="Q431" s="80" t="s">
        <v>252</v>
      </c>
      <c r="R431" s="80">
        <f>VLOOKUP(P431,Registration!O:P,2,FALSE)</f>
        <v>19</v>
      </c>
    </row>
    <row r="432" spans="1:18" ht="23.1" customHeight="1">
      <c r="A432" s="80" t="s">
        <v>51</v>
      </c>
      <c r="B432" s="80" t="s">
        <v>26</v>
      </c>
      <c r="C432" s="80" t="s">
        <v>27</v>
      </c>
      <c r="D432" s="80" t="s">
        <v>28</v>
      </c>
      <c r="E432" s="80" t="s">
        <v>28</v>
      </c>
      <c r="F432" s="80" t="s">
        <v>111</v>
      </c>
      <c r="G432" s="80" t="s">
        <v>167</v>
      </c>
      <c r="H432" s="80" t="s">
        <v>8159</v>
      </c>
      <c r="I432" s="80" t="s">
        <v>8160</v>
      </c>
      <c r="J432" s="80" t="s">
        <v>282</v>
      </c>
      <c r="K432" s="77">
        <v>43259</v>
      </c>
      <c r="L432" s="80">
        <v>8</v>
      </c>
      <c r="M432" s="80">
        <v>6</v>
      </c>
      <c r="N432" s="80">
        <v>2018</v>
      </c>
      <c r="O432" s="77">
        <f t="shared" si="6"/>
        <v>43259</v>
      </c>
      <c r="P432" s="80" t="s">
        <v>208</v>
      </c>
      <c r="Q432" s="80" t="s">
        <v>252</v>
      </c>
      <c r="R432" s="80">
        <f>VLOOKUP(P432,Registration!O:P,2,FALSE)</f>
        <v>18</v>
      </c>
    </row>
    <row r="433" spans="1:18" ht="23.1" customHeight="1">
      <c r="A433" s="80" t="s">
        <v>51</v>
      </c>
      <c r="B433" s="80" t="s">
        <v>26</v>
      </c>
      <c r="C433" s="80" t="s">
        <v>27</v>
      </c>
      <c r="D433" s="80" t="s">
        <v>28</v>
      </c>
      <c r="E433" s="80" t="s">
        <v>28</v>
      </c>
      <c r="F433" s="80" t="s">
        <v>111</v>
      </c>
      <c r="G433" s="80" t="s">
        <v>167</v>
      </c>
      <c r="H433" s="80" t="s">
        <v>8159</v>
      </c>
      <c r="I433" s="80" t="s">
        <v>8160</v>
      </c>
      <c r="J433" s="80" t="s">
        <v>464</v>
      </c>
      <c r="K433" s="77">
        <v>43259</v>
      </c>
      <c r="L433" s="80">
        <v>8</v>
      </c>
      <c r="M433" s="80">
        <v>6</v>
      </c>
      <c r="N433" s="80">
        <v>2018</v>
      </c>
      <c r="O433" s="77">
        <f t="shared" si="6"/>
        <v>43259</v>
      </c>
      <c r="P433" s="80" t="s">
        <v>465</v>
      </c>
      <c r="Q433" s="80" t="s">
        <v>252</v>
      </c>
      <c r="R433" s="80">
        <f>VLOOKUP(P433,Registration!O:P,2,FALSE)</f>
        <v>17</v>
      </c>
    </row>
    <row r="434" spans="1:18" ht="23.1" customHeight="1">
      <c r="A434" s="80" t="s">
        <v>51</v>
      </c>
      <c r="B434" s="80" t="s">
        <v>26</v>
      </c>
      <c r="C434" s="80" t="s">
        <v>27</v>
      </c>
      <c r="D434" s="80" t="s">
        <v>28</v>
      </c>
      <c r="E434" s="80" t="s">
        <v>28</v>
      </c>
      <c r="F434" s="80" t="s">
        <v>111</v>
      </c>
      <c r="G434" s="80" t="s">
        <v>167</v>
      </c>
      <c r="H434" s="80" t="s">
        <v>8159</v>
      </c>
      <c r="I434" s="80" t="s">
        <v>8160</v>
      </c>
      <c r="J434" s="80" t="s">
        <v>253</v>
      </c>
      <c r="K434" s="77">
        <v>43259</v>
      </c>
      <c r="L434" s="80">
        <v>8</v>
      </c>
      <c r="M434" s="80">
        <v>6</v>
      </c>
      <c r="N434" s="80">
        <v>2018</v>
      </c>
      <c r="O434" s="77">
        <f t="shared" si="6"/>
        <v>43259</v>
      </c>
      <c r="P434" s="80" t="s">
        <v>178</v>
      </c>
      <c r="Q434" s="80" t="s">
        <v>252</v>
      </c>
      <c r="R434" s="80">
        <f>VLOOKUP(P434,Registration!O:P,2,FALSE)</f>
        <v>18</v>
      </c>
    </row>
    <row r="435" spans="1:18" ht="23.1" customHeight="1">
      <c r="A435" s="80" t="s">
        <v>51</v>
      </c>
      <c r="B435" s="80" t="s">
        <v>26</v>
      </c>
      <c r="C435" s="80" t="s">
        <v>27</v>
      </c>
      <c r="D435" s="80" t="s">
        <v>28</v>
      </c>
      <c r="E435" s="80" t="s">
        <v>28</v>
      </c>
      <c r="F435" s="80" t="s">
        <v>111</v>
      </c>
      <c r="G435" s="80" t="s">
        <v>167</v>
      </c>
      <c r="H435" s="80" t="s">
        <v>8159</v>
      </c>
      <c r="I435" s="80" t="s">
        <v>8160</v>
      </c>
      <c r="J435" s="100" t="s">
        <v>466</v>
      </c>
      <c r="K435" s="77">
        <v>43259</v>
      </c>
      <c r="L435" s="80">
        <v>8</v>
      </c>
      <c r="M435" s="80">
        <v>6</v>
      </c>
      <c r="N435" s="80">
        <v>2018</v>
      </c>
      <c r="O435" s="77">
        <f t="shared" si="6"/>
        <v>43259</v>
      </c>
      <c r="P435" s="100" t="s">
        <v>467</v>
      </c>
      <c r="Q435" s="80" t="s">
        <v>252</v>
      </c>
      <c r="R435" s="80">
        <f>VLOOKUP(P435,Registration!O:P,2,FALSE)</f>
        <v>17</v>
      </c>
    </row>
    <row r="436" spans="1:18" ht="23.1" customHeight="1">
      <c r="A436" s="80" t="s">
        <v>51</v>
      </c>
      <c r="B436" s="80" t="s">
        <v>26</v>
      </c>
      <c r="C436" s="80" t="s">
        <v>27</v>
      </c>
      <c r="D436" s="80" t="s">
        <v>28</v>
      </c>
      <c r="E436" s="80" t="s">
        <v>28</v>
      </c>
      <c r="F436" s="80" t="s">
        <v>111</v>
      </c>
      <c r="G436" s="80" t="s">
        <v>167</v>
      </c>
      <c r="H436" s="80" t="s">
        <v>8159</v>
      </c>
      <c r="I436" s="80" t="s">
        <v>8160</v>
      </c>
      <c r="J436" s="100" t="s">
        <v>402</v>
      </c>
      <c r="K436" s="77">
        <v>43259</v>
      </c>
      <c r="L436" s="80">
        <v>8</v>
      </c>
      <c r="M436" s="80">
        <v>6</v>
      </c>
      <c r="N436" s="80">
        <v>2018</v>
      </c>
      <c r="O436" s="77">
        <f t="shared" si="6"/>
        <v>43259</v>
      </c>
      <c r="P436" s="100" t="s">
        <v>403</v>
      </c>
      <c r="Q436" s="80" t="s">
        <v>252</v>
      </c>
      <c r="R436" s="80">
        <f>VLOOKUP(P436,Registration!O:P,2,FALSE)</f>
        <v>19</v>
      </c>
    </row>
    <row r="437" spans="1:18" ht="23.1" customHeight="1">
      <c r="A437" s="80" t="s">
        <v>51</v>
      </c>
      <c r="B437" s="80" t="s">
        <v>26</v>
      </c>
      <c r="C437" s="80" t="s">
        <v>27</v>
      </c>
      <c r="D437" s="80" t="s">
        <v>28</v>
      </c>
      <c r="E437" s="80" t="s">
        <v>28</v>
      </c>
      <c r="F437" s="80" t="s">
        <v>111</v>
      </c>
      <c r="G437" s="80" t="s">
        <v>167</v>
      </c>
      <c r="H437" s="80" t="s">
        <v>8159</v>
      </c>
      <c r="I437" s="80" t="s">
        <v>8160</v>
      </c>
      <c r="J437" s="100" t="s">
        <v>519</v>
      </c>
      <c r="K437" s="77">
        <v>43259</v>
      </c>
      <c r="L437" s="80">
        <v>8</v>
      </c>
      <c r="M437" s="80">
        <v>6</v>
      </c>
      <c r="N437" s="80">
        <v>2018</v>
      </c>
      <c r="O437" s="77">
        <f t="shared" si="6"/>
        <v>43259</v>
      </c>
      <c r="P437" s="100" t="s">
        <v>498</v>
      </c>
      <c r="Q437" s="80" t="s">
        <v>252</v>
      </c>
      <c r="R437" s="80">
        <f>VLOOKUP(P437,Registration!O:P,2,FALSE)</f>
        <v>19</v>
      </c>
    </row>
    <row r="438" spans="1:18" ht="23.1" customHeight="1">
      <c r="A438" s="80" t="s">
        <v>51</v>
      </c>
      <c r="B438" s="80" t="s">
        <v>26</v>
      </c>
      <c r="C438" s="80" t="s">
        <v>27</v>
      </c>
      <c r="D438" s="80" t="s">
        <v>28</v>
      </c>
      <c r="E438" s="80" t="s">
        <v>28</v>
      </c>
      <c r="F438" s="80" t="s">
        <v>111</v>
      </c>
      <c r="G438" s="80" t="s">
        <v>167</v>
      </c>
      <c r="H438" s="80" t="s">
        <v>8159</v>
      </c>
      <c r="I438" s="80" t="s">
        <v>8161</v>
      </c>
      <c r="J438" s="80" t="s">
        <v>400</v>
      </c>
      <c r="K438" s="77">
        <v>43260</v>
      </c>
      <c r="L438" s="80">
        <v>9</v>
      </c>
      <c r="M438" s="80">
        <v>6</v>
      </c>
      <c r="N438" s="80">
        <v>2018</v>
      </c>
      <c r="O438" s="77">
        <f t="shared" si="6"/>
        <v>43260</v>
      </c>
      <c r="P438" s="82" t="s">
        <v>502</v>
      </c>
      <c r="Q438" s="80" t="s">
        <v>175</v>
      </c>
      <c r="R438" s="80">
        <f>VLOOKUP(P438,Registration!O:P,2,FALSE)</f>
        <v>19</v>
      </c>
    </row>
    <row r="439" spans="1:18" ht="23.1" customHeight="1">
      <c r="A439" s="80" t="s">
        <v>51</v>
      </c>
      <c r="B439" s="80" t="s">
        <v>26</v>
      </c>
      <c r="C439" s="80" t="s">
        <v>27</v>
      </c>
      <c r="D439" s="80" t="s">
        <v>28</v>
      </c>
      <c r="E439" s="80" t="s">
        <v>28</v>
      </c>
      <c r="F439" s="80" t="s">
        <v>111</v>
      </c>
      <c r="G439" s="80" t="s">
        <v>167</v>
      </c>
      <c r="H439" s="80" t="s">
        <v>8159</v>
      </c>
      <c r="I439" s="80" t="s">
        <v>8161</v>
      </c>
      <c r="J439" s="80" t="s">
        <v>503</v>
      </c>
      <c r="K439" s="77">
        <v>43260</v>
      </c>
      <c r="L439" s="80">
        <v>9</v>
      </c>
      <c r="M439" s="80">
        <v>6</v>
      </c>
      <c r="N439" s="80">
        <v>2018</v>
      </c>
      <c r="O439" s="77">
        <f t="shared" si="6"/>
        <v>43260</v>
      </c>
      <c r="P439" s="82" t="s">
        <v>504</v>
      </c>
      <c r="Q439" s="80" t="s">
        <v>175</v>
      </c>
      <c r="R439" s="80">
        <f>VLOOKUP(P439,Registration!O:P,2,FALSE)</f>
        <v>19</v>
      </c>
    </row>
    <row r="440" spans="1:18" ht="23.1" customHeight="1">
      <c r="A440" s="80" t="s">
        <v>51</v>
      </c>
      <c r="B440" s="80" t="s">
        <v>26</v>
      </c>
      <c r="C440" s="80" t="s">
        <v>27</v>
      </c>
      <c r="D440" s="80" t="s">
        <v>28</v>
      </c>
      <c r="E440" s="80" t="s">
        <v>28</v>
      </c>
      <c r="F440" s="80" t="s">
        <v>111</v>
      </c>
      <c r="G440" s="80" t="s">
        <v>167</v>
      </c>
      <c r="H440" s="80" t="s">
        <v>8159</v>
      </c>
      <c r="I440" s="80" t="s">
        <v>8161</v>
      </c>
      <c r="J440" s="80" t="s">
        <v>516</v>
      </c>
      <c r="K440" s="77">
        <v>43260</v>
      </c>
      <c r="L440" s="80">
        <v>9</v>
      </c>
      <c r="M440" s="80">
        <v>6</v>
      </c>
      <c r="N440" s="80">
        <v>2018</v>
      </c>
      <c r="O440" s="77">
        <f t="shared" si="6"/>
        <v>43260</v>
      </c>
      <c r="P440" s="82" t="s">
        <v>517</v>
      </c>
      <c r="Q440" s="80" t="s">
        <v>175</v>
      </c>
      <c r="R440" s="80">
        <f>VLOOKUP(P440,Registration!O:P,2,FALSE)</f>
        <v>17</v>
      </c>
    </row>
    <row r="441" spans="1:18" ht="23.1" customHeight="1">
      <c r="A441" s="80" t="s">
        <v>51</v>
      </c>
      <c r="B441" s="80" t="s">
        <v>26</v>
      </c>
      <c r="C441" s="80" t="s">
        <v>27</v>
      </c>
      <c r="D441" s="80" t="s">
        <v>28</v>
      </c>
      <c r="E441" s="80" t="s">
        <v>28</v>
      </c>
      <c r="F441" s="80" t="s">
        <v>111</v>
      </c>
      <c r="G441" s="80" t="s">
        <v>167</v>
      </c>
      <c r="H441" s="80" t="s">
        <v>8159</v>
      </c>
      <c r="I441" s="80" t="s">
        <v>8161</v>
      </c>
      <c r="J441" s="80" t="s">
        <v>421</v>
      </c>
      <c r="K441" s="77">
        <v>43260</v>
      </c>
      <c r="L441" s="80">
        <v>9</v>
      </c>
      <c r="M441" s="80">
        <v>6</v>
      </c>
      <c r="N441" s="80">
        <v>2018</v>
      </c>
      <c r="O441" s="77">
        <f t="shared" si="6"/>
        <v>43260</v>
      </c>
      <c r="P441" s="82" t="s">
        <v>518</v>
      </c>
      <c r="Q441" s="80" t="s">
        <v>175</v>
      </c>
      <c r="R441" s="80">
        <f>VLOOKUP(P441,Registration!O:P,2,FALSE)</f>
        <v>18</v>
      </c>
    </row>
    <row r="442" spans="1:18" ht="23.1" customHeight="1">
      <c r="A442" s="80" t="s">
        <v>51</v>
      </c>
      <c r="B442" s="80" t="s">
        <v>26</v>
      </c>
      <c r="C442" s="80" t="s">
        <v>27</v>
      </c>
      <c r="D442" s="80" t="s">
        <v>28</v>
      </c>
      <c r="E442" s="80" t="s">
        <v>28</v>
      </c>
      <c r="F442" s="80" t="s">
        <v>111</v>
      </c>
      <c r="G442" s="80" t="s">
        <v>167</v>
      </c>
      <c r="H442" s="80" t="s">
        <v>8159</v>
      </c>
      <c r="I442" s="80" t="s">
        <v>8161</v>
      </c>
      <c r="J442" s="80" t="s">
        <v>519</v>
      </c>
      <c r="K442" s="77">
        <v>43260</v>
      </c>
      <c r="L442" s="80">
        <v>9</v>
      </c>
      <c r="M442" s="80">
        <v>6</v>
      </c>
      <c r="N442" s="80">
        <v>2018</v>
      </c>
      <c r="O442" s="77">
        <f t="shared" si="6"/>
        <v>43260</v>
      </c>
      <c r="P442" s="82" t="s">
        <v>498</v>
      </c>
      <c r="Q442" s="80" t="s">
        <v>175</v>
      </c>
      <c r="R442" s="80">
        <f>VLOOKUP(P442,Registration!O:P,2,FALSE)</f>
        <v>19</v>
      </c>
    </row>
    <row r="443" spans="1:18" ht="23.1" customHeight="1">
      <c r="A443" s="80" t="s">
        <v>51</v>
      </c>
      <c r="B443" s="80" t="s">
        <v>26</v>
      </c>
      <c r="C443" s="80" t="s">
        <v>27</v>
      </c>
      <c r="D443" s="80" t="s">
        <v>28</v>
      </c>
      <c r="E443" s="80" t="s">
        <v>28</v>
      </c>
      <c r="F443" s="80" t="s">
        <v>111</v>
      </c>
      <c r="G443" s="80" t="s">
        <v>167</v>
      </c>
      <c r="H443" s="80" t="s">
        <v>8159</v>
      </c>
      <c r="I443" s="80" t="s">
        <v>8161</v>
      </c>
      <c r="J443" s="80" t="s">
        <v>415</v>
      </c>
      <c r="K443" s="77">
        <v>43260</v>
      </c>
      <c r="L443" s="80">
        <v>9</v>
      </c>
      <c r="M443" s="80">
        <v>6</v>
      </c>
      <c r="N443" s="80">
        <v>2018</v>
      </c>
      <c r="O443" s="77">
        <f t="shared" si="6"/>
        <v>43260</v>
      </c>
      <c r="P443" s="82" t="s">
        <v>416</v>
      </c>
      <c r="Q443" s="80" t="s">
        <v>175</v>
      </c>
      <c r="R443" s="80">
        <f>VLOOKUP(P443,Registration!O:P,2,FALSE)</f>
        <v>18</v>
      </c>
    </row>
    <row r="444" spans="1:18" ht="23.1" customHeight="1">
      <c r="A444" s="80" t="s">
        <v>51</v>
      </c>
      <c r="B444" s="80" t="s">
        <v>26</v>
      </c>
      <c r="C444" s="80" t="s">
        <v>27</v>
      </c>
      <c r="D444" s="80" t="s">
        <v>28</v>
      </c>
      <c r="E444" s="80" t="s">
        <v>28</v>
      </c>
      <c r="F444" s="80" t="s">
        <v>111</v>
      </c>
      <c r="G444" s="80" t="s">
        <v>167</v>
      </c>
      <c r="H444" s="80" t="s">
        <v>8159</v>
      </c>
      <c r="I444" s="80" t="s">
        <v>8161</v>
      </c>
      <c r="J444" s="80" t="s">
        <v>533</v>
      </c>
      <c r="K444" s="77">
        <v>43260</v>
      </c>
      <c r="L444" s="80">
        <v>9</v>
      </c>
      <c r="M444" s="80">
        <v>6</v>
      </c>
      <c r="N444" s="80">
        <v>2018</v>
      </c>
      <c r="O444" s="77">
        <f t="shared" si="6"/>
        <v>43260</v>
      </c>
      <c r="P444" s="82" t="s">
        <v>407</v>
      </c>
      <c r="Q444" s="80" t="s">
        <v>175</v>
      </c>
      <c r="R444" s="80">
        <f>VLOOKUP(P444,Registration!O:P,2,FALSE)</f>
        <v>18</v>
      </c>
    </row>
    <row r="445" spans="1:18" ht="23.1" customHeight="1">
      <c r="A445" s="80" t="s">
        <v>51</v>
      </c>
      <c r="B445" s="80" t="s">
        <v>26</v>
      </c>
      <c r="C445" s="80" t="s">
        <v>27</v>
      </c>
      <c r="D445" s="80" t="s">
        <v>28</v>
      </c>
      <c r="E445" s="80" t="s">
        <v>28</v>
      </c>
      <c r="F445" s="80" t="s">
        <v>111</v>
      </c>
      <c r="G445" s="80" t="s">
        <v>167</v>
      </c>
      <c r="H445" s="80" t="s">
        <v>8159</v>
      </c>
      <c r="I445" s="80" t="s">
        <v>8161</v>
      </c>
      <c r="J445" s="80" t="s">
        <v>505</v>
      </c>
      <c r="K445" s="77">
        <v>43260</v>
      </c>
      <c r="L445" s="80">
        <v>9</v>
      </c>
      <c r="M445" s="80">
        <v>6</v>
      </c>
      <c r="N445" s="80">
        <v>2018</v>
      </c>
      <c r="O445" s="77">
        <f t="shared" si="6"/>
        <v>43260</v>
      </c>
      <c r="P445" s="82" t="s">
        <v>506</v>
      </c>
      <c r="Q445" s="80" t="s">
        <v>175</v>
      </c>
      <c r="R445" s="80">
        <f>VLOOKUP(P445,Registration!O:P,2,FALSE)</f>
        <v>19</v>
      </c>
    </row>
    <row r="446" spans="1:18" ht="23.1" customHeight="1">
      <c r="A446" s="80" t="s">
        <v>51</v>
      </c>
      <c r="B446" s="80" t="s">
        <v>26</v>
      </c>
      <c r="C446" s="80" t="s">
        <v>27</v>
      </c>
      <c r="D446" s="80" t="s">
        <v>28</v>
      </c>
      <c r="E446" s="80" t="s">
        <v>28</v>
      </c>
      <c r="F446" s="80" t="s">
        <v>111</v>
      </c>
      <c r="G446" s="80" t="s">
        <v>167</v>
      </c>
      <c r="H446" s="80" t="s">
        <v>8159</v>
      </c>
      <c r="I446" s="80" t="s">
        <v>8161</v>
      </c>
      <c r="J446" s="80" t="s">
        <v>508</v>
      </c>
      <c r="K446" s="77">
        <v>43260</v>
      </c>
      <c r="L446" s="80">
        <v>9</v>
      </c>
      <c r="M446" s="80">
        <v>6</v>
      </c>
      <c r="N446" s="80">
        <v>2018</v>
      </c>
      <c r="O446" s="77">
        <f t="shared" si="6"/>
        <v>43260</v>
      </c>
      <c r="P446" s="82" t="s">
        <v>509</v>
      </c>
      <c r="Q446" s="80" t="s">
        <v>175</v>
      </c>
      <c r="R446" s="80">
        <f>VLOOKUP(P446,Registration!O:P,2,FALSE)</f>
        <v>19</v>
      </c>
    </row>
    <row r="447" spans="1:18" ht="23.1" customHeight="1">
      <c r="A447" s="80" t="s">
        <v>51</v>
      </c>
      <c r="B447" s="80" t="s">
        <v>26</v>
      </c>
      <c r="C447" s="80" t="s">
        <v>27</v>
      </c>
      <c r="D447" s="80" t="s">
        <v>28</v>
      </c>
      <c r="E447" s="80" t="s">
        <v>28</v>
      </c>
      <c r="F447" s="80" t="s">
        <v>111</v>
      </c>
      <c r="G447" s="80" t="s">
        <v>167</v>
      </c>
      <c r="H447" s="80" t="s">
        <v>8159</v>
      </c>
      <c r="I447" s="80" t="s">
        <v>8161</v>
      </c>
      <c r="J447" s="80" t="s">
        <v>510</v>
      </c>
      <c r="K447" s="77">
        <v>43260</v>
      </c>
      <c r="L447" s="80">
        <v>9</v>
      </c>
      <c r="M447" s="80">
        <v>6</v>
      </c>
      <c r="N447" s="80">
        <v>2018</v>
      </c>
      <c r="O447" s="77">
        <f t="shared" si="6"/>
        <v>43260</v>
      </c>
      <c r="P447" s="82" t="s">
        <v>511</v>
      </c>
      <c r="Q447" s="80" t="s">
        <v>175</v>
      </c>
      <c r="R447" s="80">
        <f>VLOOKUP(P447,Registration!O:P,2,FALSE)</f>
        <v>19</v>
      </c>
    </row>
    <row r="448" spans="1:18" ht="23.1" customHeight="1">
      <c r="A448" s="80" t="s">
        <v>51</v>
      </c>
      <c r="B448" s="80" t="s">
        <v>26</v>
      </c>
      <c r="C448" s="80" t="s">
        <v>27</v>
      </c>
      <c r="D448" s="80" t="s">
        <v>28</v>
      </c>
      <c r="E448" s="80" t="s">
        <v>28</v>
      </c>
      <c r="F448" s="80" t="s">
        <v>111</v>
      </c>
      <c r="G448" s="80" t="s">
        <v>167</v>
      </c>
      <c r="H448" s="80" t="s">
        <v>8159</v>
      </c>
      <c r="I448" s="80" t="s">
        <v>8161</v>
      </c>
      <c r="J448" s="80" t="s">
        <v>512</v>
      </c>
      <c r="K448" s="77">
        <v>43260</v>
      </c>
      <c r="L448" s="80">
        <v>9</v>
      </c>
      <c r="M448" s="80">
        <v>6</v>
      </c>
      <c r="N448" s="80">
        <v>2018</v>
      </c>
      <c r="O448" s="77">
        <f t="shared" si="6"/>
        <v>43260</v>
      </c>
      <c r="P448" s="82" t="s">
        <v>513</v>
      </c>
      <c r="Q448" s="80" t="s">
        <v>175</v>
      </c>
      <c r="R448" s="80">
        <f>VLOOKUP(P448,Registration!O:P,2,FALSE)</f>
        <v>19</v>
      </c>
    </row>
    <row r="449" spans="1:18" ht="23.1" customHeight="1">
      <c r="A449" s="80" t="s">
        <v>51</v>
      </c>
      <c r="B449" s="80" t="s">
        <v>26</v>
      </c>
      <c r="C449" s="80" t="s">
        <v>27</v>
      </c>
      <c r="D449" s="80" t="s">
        <v>28</v>
      </c>
      <c r="E449" s="80" t="s">
        <v>28</v>
      </c>
      <c r="F449" s="80" t="s">
        <v>111</v>
      </c>
      <c r="G449" s="80" t="s">
        <v>167</v>
      </c>
      <c r="H449" s="80" t="s">
        <v>8159</v>
      </c>
      <c r="I449" s="80" t="s">
        <v>8161</v>
      </c>
      <c r="J449" s="80" t="s">
        <v>514</v>
      </c>
      <c r="K449" s="77">
        <v>43260</v>
      </c>
      <c r="L449" s="80">
        <v>9</v>
      </c>
      <c r="M449" s="80">
        <v>6</v>
      </c>
      <c r="N449" s="80">
        <v>2018</v>
      </c>
      <c r="O449" s="77">
        <f t="shared" si="6"/>
        <v>43260</v>
      </c>
      <c r="P449" s="82" t="s">
        <v>515</v>
      </c>
      <c r="Q449" s="80" t="s">
        <v>175</v>
      </c>
      <c r="R449" s="80">
        <f>VLOOKUP(P449,Registration!O:P,2,FALSE)</f>
        <v>18</v>
      </c>
    </row>
    <row r="450" spans="1:18" ht="23.1" customHeight="1">
      <c r="A450" s="80" t="s">
        <v>52</v>
      </c>
      <c r="B450" s="80" t="s">
        <v>26</v>
      </c>
      <c r="C450" s="80" t="s">
        <v>27</v>
      </c>
      <c r="D450" s="80" t="s">
        <v>28</v>
      </c>
      <c r="E450" s="80" t="s">
        <v>28</v>
      </c>
      <c r="F450" s="80" t="s">
        <v>111</v>
      </c>
      <c r="G450" s="80" t="s">
        <v>167</v>
      </c>
      <c r="H450" s="80" t="s">
        <v>8159</v>
      </c>
      <c r="I450" s="80" t="s">
        <v>8160</v>
      </c>
      <c r="J450" s="80" t="s">
        <v>468</v>
      </c>
      <c r="K450" s="77">
        <v>43263</v>
      </c>
      <c r="L450" s="80">
        <v>12</v>
      </c>
      <c r="M450" s="80">
        <v>6</v>
      </c>
      <c r="N450" s="80">
        <v>2018</v>
      </c>
      <c r="O450" s="77">
        <f t="shared" si="6"/>
        <v>43263</v>
      </c>
      <c r="P450" s="80" t="s">
        <v>469</v>
      </c>
      <c r="Q450" s="80" t="s">
        <v>252</v>
      </c>
      <c r="R450" s="80">
        <f>VLOOKUP(P450,Registration!O:P,2,FALSE)</f>
        <v>19</v>
      </c>
    </row>
    <row r="451" spans="1:18" ht="23.1" customHeight="1">
      <c r="A451" s="80" t="s">
        <v>52</v>
      </c>
      <c r="B451" s="80" t="s">
        <v>26</v>
      </c>
      <c r="C451" s="80" t="s">
        <v>27</v>
      </c>
      <c r="D451" s="80" t="s">
        <v>28</v>
      </c>
      <c r="E451" s="80" t="s">
        <v>28</v>
      </c>
      <c r="F451" s="80" t="s">
        <v>111</v>
      </c>
      <c r="G451" s="80" t="s">
        <v>167</v>
      </c>
      <c r="H451" s="80" t="s">
        <v>8159</v>
      </c>
      <c r="I451" s="80" t="s">
        <v>8160</v>
      </c>
      <c r="J451" s="80" t="s">
        <v>470</v>
      </c>
      <c r="K451" s="77">
        <v>43263</v>
      </c>
      <c r="L451" s="80">
        <v>12</v>
      </c>
      <c r="M451" s="80">
        <v>6</v>
      </c>
      <c r="N451" s="80">
        <v>2018</v>
      </c>
      <c r="O451" s="77">
        <f t="shared" ref="O451:O514" si="7">DATE(N451,M451,L451)</f>
        <v>43263</v>
      </c>
      <c r="P451" s="80" t="s">
        <v>471</v>
      </c>
      <c r="Q451" s="80" t="s">
        <v>252</v>
      </c>
      <c r="R451" s="80">
        <f>VLOOKUP(P451,Registration!O:P,2,FALSE)</f>
        <v>18</v>
      </c>
    </row>
    <row r="452" spans="1:18" ht="23.1" customHeight="1">
      <c r="A452" s="80" t="s">
        <v>52</v>
      </c>
      <c r="B452" s="80" t="s">
        <v>26</v>
      </c>
      <c r="C452" s="80" t="s">
        <v>27</v>
      </c>
      <c r="D452" s="80" t="s">
        <v>28</v>
      </c>
      <c r="E452" s="80" t="s">
        <v>28</v>
      </c>
      <c r="F452" s="80" t="s">
        <v>111</v>
      </c>
      <c r="G452" s="80" t="s">
        <v>167</v>
      </c>
      <c r="H452" s="80" t="s">
        <v>8159</v>
      </c>
      <c r="I452" s="80" t="s">
        <v>8160</v>
      </c>
      <c r="J452" s="80" t="s">
        <v>472</v>
      </c>
      <c r="K452" s="77">
        <v>43263</v>
      </c>
      <c r="L452" s="80">
        <v>12</v>
      </c>
      <c r="M452" s="80">
        <v>6</v>
      </c>
      <c r="N452" s="80">
        <v>2018</v>
      </c>
      <c r="O452" s="77">
        <f t="shared" si="7"/>
        <v>43263</v>
      </c>
      <c r="P452" s="80" t="s">
        <v>473</v>
      </c>
      <c r="Q452" s="80" t="s">
        <v>252</v>
      </c>
      <c r="R452" s="80">
        <f>VLOOKUP(P452,Registration!O:P,2,FALSE)</f>
        <v>18</v>
      </c>
    </row>
    <row r="453" spans="1:18" ht="23.1" customHeight="1">
      <c r="A453" s="80" t="s">
        <v>52</v>
      </c>
      <c r="B453" s="80" t="s">
        <v>26</v>
      </c>
      <c r="C453" s="80" t="s">
        <v>27</v>
      </c>
      <c r="D453" s="80" t="s">
        <v>28</v>
      </c>
      <c r="E453" s="80" t="s">
        <v>28</v>
      </c>
      <c r="F453" s="80" t="s">
        <v>111</v>
      </c>
      <c r="G453" s="80" t="s">
        <v>167</v>
      </c>
      <c r="H453" s="80" t="s">
        <v>8159</v>
      </c>
      <c r="I453" s="80" t="s">
        <v>8160</v>
      </c>
      <c r="J453" s="80" t="s">
        <v>410</v>
      </c>
      <c r="K453" s="77">
        <v>43263</v>
      </c>
      <c r="L453" s="80">
        <v>12</v>
      </c>
      <c r="M453" s="80">
        <v>6</v>
      </c>
      <c r="N453" s="80">
        <v>2018</v>
      </c>
      <c r="O453" s="77">
        <f t="shared" si="7"/>
        <v>43263</v>
      </c>
      <c r="P453" s="80" t="s">
        <v>474</v>
      </c>
      <c r="Q453" s="80" t="s">
        <v>252</v>
      </c>
      <c r="R453" s="80">
        <f>VLOOKUP(P453,Registration!O:P,2,FALSE)</f>
        <v>19</v>
      </c>
    </row>
    <row r="454" spans="1:18" ht="23.1" customHeight="1">
      <c r="A454" s="80" t="s">
        <v>52</v>
      </c>
      <c r="B454" s="80" t="s">
        <v>26</v>
      </c>
      <c r="C454" s="80" t="s">
        <v>27</v>
      </c>
      <c r="D454" s="80" t="s">
        <v>28</v>
      </c>
      <c r="E454" s="80" t="s">
        <v>28</v>
      </c>
      <c r="F454" s="80" t="s">
        <v>111</v>
      </c>
      <c r="G454" s="80" t="s">
        <v>167</v>
      </c>
      <c r="H454" s="80" t="s">
        <v>8159</v>
      </c>
      <c r="I454" s="80" t="s">
        <v>8160</v>
      </c>
      <c r="J454" s="80" t="s">
        <v>475</v>
      </c>
      <c r="K454" s="77">
        <v>43263</v>
      </c>
      <c r="L454" s="80">
        <v>12</v>
      </c>
      <c r="M454" s="80">
        <v>6</v>
      </c>
      <c r="N454" s="80">
        <v>2018</v>
      </c>
      <c r="O454" s="77">
        <f t="shared" si="7"/>
        <v>43263</v>
      </c>
      <c r="P454" s="80" t="s">
        <v>295</v>
      </c>
      <c r="Q454" s="80" t="s">
        <v>252</v>
      </c>
      <c r="R454" s="80">
        <f>VLOOKUP(P454,Registration!O:P,2,FALSE)</f>
        <v>18</v>
      </c>
    </row>
    <row r="455" spans="1:18" ht="23.1" customHeight="1">
      <c r="A455" s="80" t="s">
        <v>52</v>
      </c>
      <c r="B455" s="80" t="s">
        <v>26</v>
      </c>
      <c r="C455" s="80" t="s">
        <v>27</v>
      </c>
      <c r="D455" s="80" t="s">
        <v>28</v>
      </c>
      <c r="E455" s="80" t="s">
        <v>28</v>
      </c>
      <c r="F455" s="80" t="s">
        <v>111</v>
      </c>
      <c r="G455" s="80" t="s">
        <v>167</v>
      </c>
      <c r="H455" s="80" t="s">
        <v>8159</v>
      </c>
      <c r="I455" s="80" t="s">
        <v>8160</v>
      </c>
      <c r="J455" s="80" t="s">
        <v>476</v>
      </c>
      <c r="K455" s="77">
        <v>43263</v>
      </c>
      <c r="L455" s="80">
        <v>12</v>
      </c>
      <c r="M455" s="80">
        <v>6</v>
      </c>
      <c r="N455" s="80">
        <v>2018</v>
      </c>
      <c r="O455" s="77">
        <f t="shared" si="7"/>
        <v>43263</v>
      </c>
      <c r="P455" s="80" t="s">
        <v>477</v>
      </c>
      <c r="Q455" s="80" t="s">
        <v>252</v>
      </c>
      <c r="R455" s="80">
        <f>VLOOKUP(P455,Registration!O:P,2,FALSE)</f>
        <v>15</v>
      </c>
    </row>
    <row r="456" spans="1:18" ht="23.1" customHeight="1">
      <c r="A456" s="80" t="s">
        <v>52</v>
      </c>
      <c r="B456" s="80" t="s">
        <v>26</v>
      </c>
      <c r="C456" s="80" t="s">
        <v>27</v>
      </c>
      <c r="D456" s="80" t="s">
        <v>28</v>
      </c>
      <c r="E456" s="80" t="s">
        <v>28</v>
      </c>
      <c r="F456" s="80" t="s">
        <v>111</v>
      </c>
      <c r="G456" s="80" t="s">
        <v>167</v>
      </c>
      <c r="H456" s="80" t="s">
        <v>8159</v>
      </c>
      <c r="I456" s="80" t="s">
        <v>8160</v>
      </c>
      <c r="J456" s="80" t="s">
        <v>425</v>
      </c>
      <c r="K456" s="77">
        <v>43263</v>
      </c>
      <c r="L456" s="80">
        <v>12</v>
      </c>
      <c r="M456" s="80">
        <v>6</v>
      </c>
      <c r="N456" s="80">
        <v>2018</v>
      </c>
      <c r="O456" s="77">
        <f t="shared" si="7"/>
        <v>43263</v>
      </c>
      <c r="P456" s="80" t="s">
        <v>478</v>
      </c>
      <c r="Q456" s="80" t="s">
        <v>252</v>
      </c>
      <c r="R456" s="80">
        <f>VLOOKUP(P456,Registration!O:P,2,FALSE)</f>
        <v>19</v>
      </c>
    </row>
    <row r="457" spans="1:18" ht="23.1" customHeight="1">
      <c r="A457" s="80" t="s">
        <v>52</v>
      </c>
      <c r="B457" s="80" t="s">
        <v>26</v>
      </c>
      <c r="C457" s="80" t="s">
        <v>27</v>
      </c>
      <c r="D457" s="80" t="s">
        <v>28</v>
      </c>
      <c r="E457" s="80" t="s">
        <v>28</v>
      </c>
      <c r="F457" s="80" t="s">
        <v>111</v>
      </c>
      <c r="G457" s="80" t="s">
        <v>167</v>
      </c>
      <c r="H457" s="80" t="s">
        <v>8159</v>
      </c>
      <c r="I457" s="80" t="s">
        <v>8160</v>
      </c>
      <c r="J457" s="80" t="s">
        <v>2220</v>
      </c>
      <c r="K457" s="77">
        <v>43263</v>
      </c>
      <c r="L457" s="80">
        <v>12</v>
      </c>
      <c r="M457" s="80">
        <v>6</v>
      </c>
      <c r="N457" s="80">
        <v>2018</v>
      </c>
      <c r="O457" s="77">
        <f t="shared" si="7"/>
        <v>43263</v>
      </c>
      <c r="P457" s="80" t="s">
        <v>480</v>
      </c>
      <c r="Q457" s="80" t="s">
        <v>252</v>
      </c>
      <c r="R457" s="80">
        <f>VLOOKUP(P457,Registration!O:P,2,FALSE)</f>
        <v>16</v>
      </c>
    </row>
    <row r="458" spans="1:18" ht="23.1" customHeight="1">
      <c r="A458" s="80" t="s">
        <v>52</v>
      </c>
      <c r="B458" s="80" t="s">
        <v>26</v>
      </c>
      <c r="C458" s="80" t="s">
        <v>27</v>
      </c>
      <c r="D458" s="80" t="s">
        <v>28</v>
      </c>
      <c r="E458" s="80" t="s">
        <v>28</v>
      </c>
      <c r="F458" s="80" t="s">
        <v>111</v>
      </c>
      <c r="G458" s="80" t="s">
        <v>167</v>
      </c>
      <c r="H458" s="80" t="s">
        <v>8159</v>
      </c>
      <c r="I458" s="80" t="s">
        <v>8160</v>
      </c>
      <c r="J458" s="80" t="s">
        <v>481</v>
      </c>
      <c r="K458" s="77">
        <v>43263</v>
      </c>
      <c r="L458" s="80">
        <v>12</v>
      </c>
      <c r="M458" s="80">
        <v>6</v>
      </c>
      <c r="N458" s="80">
        <v>2018</v>
      </c>
      <c r="O458" s="77">
        <f t="shared" si="7"/>
        <v>43263</v>
      </c>
      <c r="P458" s="80" t="s">
        <v>482</v>
      </c>
      <c r="Q458" s="80" t="s">
        <v>252</v>
      </c>
      <c r="R458" s="80">
        <f>VLOOKUP(P458,Registration!O:P,2,FALSE)</f>
        <v>18</v>
      </c>
    </row>
    <row r="459" spans="1:18" ht="23.1" customHeight="1">
      <c r="A459" s="80" t="s">
        <v>52</v>
      </c>
      <c r="B459" s="80" t="s">
        <v>26</v>
      </c>
      <c r="C459" s="80" t="s">
        <v>27</v>
      </c>
      <c r="D459" s="80" t="s">
        <v>28</v>
      </c>
      <c r="E459" s="80" t="s">
        <v>28</v>
      </c>
      <c r="F459" s="80" t="s">
        <v>111</v>
      </c>
      <c r="G459" s="80" t="s">
        <v>167</v>
      </c>
      <c r="H459" s="80" t="s">
        <v>8159</v>
      </c>
      <c r="I459" s="80" t="s">
        <v>8160</v>
      </c>
      <c r="J459" s="80" t="s">
        <v>483</v>
      </c>
      <c r="K459" s="77">
        <v>43263</v>
      </c>
      <c r="L459" s="80">
        <v>12</v>
      </c>
      <c r="M459" s="80">
        <v>6</v>
      </c>
      <c r="N459" s="80">
        <v>2018</v>
      </c>
      <c r="O459" s="77">
        <f t="shared" si="7"/>
        <v>43263</v>
      </c>
      <c r="P459" s="80" t="s">
        <v>303</v>
      </c>
      <c r="Q459" s="80" t="s">
        <v>252</v>
      </c>
      <c r="R459" s="80">
        <f>VLOOKUP(P459,Registration!O:P,2,FALSE)</f>
        <v>19</v>
      </c>
    </row>
    <row r="460" spans="1:18" ht="23.1" customHeight="1">
      <c r="A460" s="80" t="s">
        <v>52</v>
      </c>
      <c r="B460" s="80" t="s">
        <v>26</v>
      </c>
      <c r="C460" s="80" t="s">
        <v>27</v>
      </c>
      <c r="D460" s="80" t="s">
        <v>28</v>
      </c>
      <c r="E460" s="80" t="s">
        <v>28</v>
      </c>
      <c r="F460" s="80" t="s">
        <v>111</v>
      </c>
      <c r="G460" s="80" t="s">
        <v>167</v>
      </c>
      <c r="H460" s="80" t="s">
        <v>8159</v>
      </c>
      <c r="I460" s="80" t="s">
        <v>8160</v>
      </c>
      <c r="J460" s="80" t="s">
        <v>484</v>
      </c>
      <c r="K460" s="77">
        <v>43263</v>
      </c>
      <c r="L460" s="80">
        <v>12</v>
      </c>
      <c r="M460" s="80">
        <v>6</v>
      </c>
      <c r="N460" s="80">
        <v>2018</v>
      </c>
      <c r="O460" s="77">
        <f t="shared" si="7"/>
        <v>43263</v>
      </c>
      <c r="P460" s="80" t="s">
        <v>485</v>
      </c>
      <c r="Q460" s="80" t="s">
        <v>252</v>
      </c>
      <c r="R460" s="80">
        <f>VLOOKUP(P460,Registration!O:P,2,FALSE)</f>
        <v>17</v>
      </c>
    </row>
    <row r="461" spans="1:18" ht="23.1" customHeight="1">
      <c r="A461" s="80" t="s">
        <v>52</v>
      </c>
      <c r="B461" s="80" t="s">
        <v>26</v>
      </c>
      <c r="C461" s="80" t="s">
        <v>27</v>
      </c>
      <c r="D461" s="80" t="s">
        <v>28</v>
      </c>
      <c r="E461" s="80" t="s">
        <v>28</v>
      </c>
      <c r="F461" s="80" t="s">
        <v>111</v>
      </c>
      <c r="G461" s="80" t="s">
        <v>167</v>
      </c>
      <c r="H461" s="80" t="s">
        <v>8159</v>
      </c>
      <c r="I461" s="80" t="s">
        <v>8160</v>
      </c>
      <c r="J461" s="80" t="s">
        <v>486</v>
      </c>
      <c r="K461" s="77">
        <v>43263</v>
      </c>
      <c r="L461" s="80">
        <v>12</v>
      </c>
      <c r="M461" s="80">
        <v>6</v>
      </c>
      <c r="N461" s="80">
        <v>2018</v>
      </c>
      <c r="O461" s="77">
        <f t="shared" si="7"/>
        <v>43263</v>
      </c>
      <c r="P461" s="80" t="s">
        <v>487</v>
      </c>
      <c r="Q461" s="80" t="s">
        <v>252</v>
      </c>
      <c r="R461" s="80">
        <f>VLOOKUP(P461,Registration!O:P,2,FALSE)</f>
        <v>19</v>
      </c>
    </row>
    <row r="462" spans="1:18" ht="23.1" customHeight="1">
      <c r="A462" s="80" t="s">
        <v>52</v>
      </c>
      <c r="B462" s="80" t="s">
        <v>26</v>
      </c>
      <c r="C462" s="80" t="s">
        <v>27</v>
      </c>
      <c r="D462" s="80" t="s">
        <v>28</v>
      </c>
      <c r="E462" s="80" t="s">
        <v>28</v>
      </c>
      <c r="F462" s="80" t="s">
        <v>111</v>
      </c>
      <c r="G462" s="80" t="s">
        <v>167</v>
      </c>
      <c r="H462" s="80" t="s">
        <v>8159</v>
      </c>
      <c r="I462" s="80" t="s">
        <v>8160</v>
      </c>
      <c r="J462" s="80" t="s">
        <v>521</v>
      </c>
      <c r="K462" s="77">
        <v>43263</v>
      </c>
      <c r="L462" s="80">
        <v>12</v>
      </c>
      <c r="M462" s="80">
        <v>6</v>
      </c>
      <c r="N462" s="80">
        <v>2018</v>
      </c>
      <c r="O462" s="77">
        <f t="shared" si="7"/>
        <v>43263</v>
      </c>
      <c r="P462" s="80" t="s">
        <v>489</v>
      </c>
      <c r="Q462" s="80" t="s">
        <v>252</v>
      </c>
      <c r="R462" s="80">
        <f>VLOOKUP(P462,Registration!O:P,2,FALSE)</f>
        <v>17</v>
      </c>
    </row>
    <row r="463" spans="1:18" ht="23.1" customHeight="1">
      <c r="A463" s="80" t="s">
        <v>52</v>
      </c>
      <c r="B463" s="80" t="s">
        <v>26</v>
      </c>
      <c r="C463" s="80" t="s">
        <v>27</v>
      </c>
      <c r="D463" s="80" t="s">
        <v>28</v>
      </c>
      <c r="E463" s="80" t="s">
        <v>28</v>
      </c>
      <c r="F463" s="80" t="s">
        <v>111</v>
      </c>
      <c r="G463" s="80" t="s">
        <v>167</v>
      </c>
      <c r="H463" s="80" t="s">
        <v>8159</v>
      </c>
      <c r="I463" s="80" t="s">
        <v>8160</v>
      </c>
      <c r="J463" s="80" t="s">
        <v>278</v>
      </c>
      <c r="K463" s="77">
        <v>43263</v>
      </c>
      <c r="L463" s="80">
        <v>12</v>
      </c>
      <c r="M463" s="80">
        <v>6</v>
      </c>
      <c r="N463" s="80">
        <v>2018</v>
      </c>
      <c r="O463" s="77">
        <f t="shared" si="7"/>
        <v>43263</v>
      </c>
      <c r="P463" s="80" t="s">
        <v>337</v>
      </c>
      <c r="Q463" s="80" t="s">
        <v>252</v>
      </c>
      <c r="R463" s="80">
        <f>VLOOKUP(P463,Registration!O:P,2,FALSE)</f>
        <v>19</v>
      </c>
    </row>
    <row r="464" spans="1:18" ht="23.1" customHeight="1">
      <c r="A464" s="80" t="s">
        <v>52</v>
      </c>
      <c r="B464" s="80" t="s">
        <v>26</v>
      </c>
      <c r="C464" s="80" t="s">
        <v>27</v>
      </c>
      <c r="D464" s="80" t="s">
        <v>28</v>
      </c>
      <c r="E464" s="80" t="s">
        <v>28</v>
      </c>
      <c r="F464" s="80" t="s">
        <v>111</v>
      </c>
      <c r="G464" s="80" t="s">
        <v>167</v>
      </c>
      <c r="H464" s="80" t="s">
        <v>8159</v>
      </c>
      <c r="I464" s="80" t="s">
        <v>8160</v>
      </c>
      <c r="J464" s="80" t="s">
        <v>490</v>
      </c>
      <c r="K464" s="77">
        <v>43263</v>
      </c>
      <c r="L464" s="80">
        <v>12</v>
      </c>
      <c r="M464" s="80">
        <v>6</v>
      </c>
      <c r="N464" s="80">
        <v>2018</v>
      </c>
      <c r="O464" s="77">
        <f t="shared" si="7"/>
        <v>43263</v>
      </c>
      <c r="P464" s="80" t="s">
        <v>491</v>
      </c>
      <c r="Q464" s="80" t="s">
        <v>252</v>
      </c>
      <c r="R464" s="80">
        <f>VLOOKUP(P464,Registration!O:P,2,FALSE)</f>
        <v>16</v>
      </c>
    </row>
    <row r="465" spans="1:18" ht="23.1" customHeight="1">
      <c r="A465" s="80" t="s">
        <v>52</v>
      </c>
      <c r="B465" s="80" t="s">
        <v>26</v>
      </c>
      <c r="C465" s="80" t="s">
        <v>27</v>
      </c>
      <c r="D465" s="80" t="s">
        <v>28</v>
      </c>
      <c r="E465" s="80" t="s">
        <v>28</v>
      </c>
      <c r="F465" s="80" t="s">
        <v>111</v>
      </c>
      <c r="G465" s="80" t="s">
        <v>167</v>
      </c>
      <c r="H465" s="80" t="s">
        <v>8159</v>
      </c>
      <c r="I465" s="80" t="s">
        <v>8160</v>
      </c>
      <c r="J465" s="80" t="s">
        <v>492</v>
      </c>
      <c r="K465" s="77">
        <v>43263</v>
      </c>
      <c r="L465" s="80">
        <v>12</v>
      </c>
      <c r="M465" s="80">
        <v>6</v>
      </c>
      <c r="N465" s="80">
        <v>2018</v>
      </c>
      <c r="O465" s="77">
        <f t="shared" si="7"/>
        <v>43263</v>
      </c>
      <c r="P465" s="80" t="s">
        <v>493</v>
      </c>
      <c r="Q465" s="80" t="s">
        <v>252</v>
      </c>
      <c r="R465" s="80">
        <f>VLOOKUP(P465,Registration!O:P,2,FALSE)</f>
        <v>15</v>
      </c>
    </row>
    <row r="466" spans="1:18" ht="23.1" customHeight="1">
      <c r="A466" s="80" t="s">
        <v>52</v>
      </c>
      <c r="B466" s="80" t="s">
        <v>26</v>
      </c>
      <c r="C466" s="80" t="s">
        <v>27</v>
      </c>
      <c r="D466" s="80" t="s">
        <v>28</v>
      </c>
      <c r="E466" s="80" t="s">
        <v>28</v>
      </c>
      <c r="F466" s="80" t="s">
        <v>111</v>
      </c>
      <c r="G466" s="80" t="s">
        <v>167</v>
      </c>
      <c r="H466" s="80" t="s">
        <v>8159</v>
      </c>
      <c r="I466" s="80" t="s">
        <v>8160</v>
      </c>
      <c r="J466" s="80" t="s">
        <v>494</v>
      </c>
      <c r="K466" s="77">
        <v>43263</v>
      </c>
      <c r="L466" s="80">
        <v>12</v>
      </c>
      <c r="M466" s="80">
        <v>6</v>
      </c>
      <c r="N466" s="80">
        <v>2018</v>
      </c>
      <c r="O466" s="77">
        <f t="shared" si="7"/>
        <v>43263</v>
      </c>
      <c r="P466" s="80" t="s">
        <v>495</v>
      </c>
      <c r="Q466" s="80" t="s">
        <v>252</v>
      </c>
      <c r="R466" s="80">
        <f>VLOOKUP(P466,Registration!O:P,2,FALSE)</f>
        <v>16</v>
      </c>
    </row>
    <row r="467" spans="1:18" ht="23.1" customHeight="1">
      <c r="A467" s="80" t="s">
        <v>52</v>
      </c>
      <c r="B467" s="80" t="s">
        <v>26</v>
      </c>
      <c r="C467" s="80" t="s">
        <v>27</v>
      </c>
      <c r="D467" s="80" t="s">
        <v>28</v>
      </c>
      <c r="E467" s="80" t="s">
        <v>28</v>
      </c>
      <c r="F467" s="80" t="s">
        <v>111</v>
      </c>
      <c r="G467" s="80" t="s">
        <v>167</v>
      </c>
      <c r="H467" s="80" t="s">
        <v>8159</v>
      </c>
      <c r="I467" s="80" t="s">
        <v>8160</v>
      </c>
      <c r="J467" s="80" t="s">
        <v>496</v>
      </c>
      <c r="K467" s="77">
        <v>43263</v>
      </c>
      <c r="L467" s="80">
        <v>12</v>
      </c>
      <c r="M467" s="80">
        <v>6</v>
      </c>
      <c r="N467" s="80">
        <v>2018</v>
      </c>
      <c r="O467" s="77">
        <f t="shared" si="7"/>
        <v>43263</v>
      </c>
      <c r="P467" s="80" t="s">
        <v>491</v>
      </c>
      <c r="Q467" s="80" t="s">
        <v>252</v>
      </c>
      <c r="R467" s="80">
        <f>VLOOKUP(P467,Registration!O:P,2,FALSE)</f>
        <v>16</v>
      </c>
    </row>
    <row r="468" spans="1:18" ht="23.1" customHeight="1">
      <c r="A468" s="80" t="s">
        <v>52</v>
      </c>
      <c r="B468" s="80" t="s">
        <v>26</v>
      </c>
      <c r="C468" s="80" t="s">
        <v>27</v>
      </c>
      <c r="D468" s="80" t="s">
        <v>28</v>
      </c>
      <c r="E468" s="80" t="s">
        <v>28</v>
      </c>
      <c r="F468" s="80" t="s">
        <v>111</v>
      </c>
      <c r="G468" s="80" t="s">
        <v>167</v>
      </c>
      <c r="H468" s="80" t="s">
        <v>8159</v>
      </c>
      <c r="I468" s="80" t="s">
        <v>8160</v>
      </c>
      <c r="J468" s="80" t="s">
        <v>497</v>
      </c>
      <c r="K468" s="77">
        <v>43263</v>
      </c>
      <c r="L468" s="80">
        <v>12</v>
      </c>
      <c r="M468" s="80">
        <v>6</v>
      </c>
      <c r="N468" s="80">
        <v>2018</v>
      </c>
      <c r="O468" s="77">
        <f t="shared" si="7"/>
        <v>43263</v>
      </c>
      <c r="P468" s="80" t="s">
        <v>498</v>
      </c>
      <c r="Q468" s="80" t="s">
        <v>252</v>
      </c>
      <c r="R468" s="80">
        <f>VLOOKUP(P468,Registration!O:P,2,FALSE)</f>
        <v>19</v>
      </c>
    </row>
    <row r="469" spans="1:18" ht="23.1" customHeight="1">
      <c r="A469" s="80" t="s">
        <v>52</v>
      </c>
      <c r="B469" s="80" t="s">
        <v>26</v>
      </c>
      <c r="C469" s="80" t="s">
        <v>27</v>
      </c>
      <c r="D469" s="80" t="s">
        <v>28</v>
      </c>
      <c r="E469" s="80" t="s">
        <v>28</v>
      </c>
      <c r="F469" s="80" t="s">
        <v>111</v>
      </c>
      <c r="G469" s="80" t="s">
        <v>167</v>
      </c>
      <c r="H469" s="80" t="s">
        <v>8159</v>
      </c>
      <c r="I469" s="80" t="s">
        <v>8160</v>
      </c>
      <c r="J469" s="80" t="s">
        <v>499</v>
      </c>
      <c r="K469" s="77">
        <v>43263</v>
      </c>
      <c r="L469" s="80">
        <v>12</v>
      </c>
      <c r="M469" s="80">
        <v>6</v>
      </c>
      <c r="N469" s="80">
        <v>2018</v>
      </c>
      <c r="O469" s="77">
        <f t="shared" si="7"/>
        <v>43263</v>
      </c>
      <c r="P469" s="80" t="s">
        <v>283</v>
      </c>
      <c r="Q469" s="80" t="s">
        <v>252</v>
      </c>
      <c r="R469" s="80">
        <f>VLOOKUP(P469,Registration!O:P,2,FALSE)</f>
        <v>19</v>
      </c>
    </row>
    <row r="470" spans="1:18" ht="23.1" customHeight="1">
      <c r="A470" s="80" t="s">
        <v>52</v>
      </c>
      <c r="B470" s="80" t="s">
        <v>26</v>
      </c>
      <c r="C470" s="80" t="s">
        <v>27</v>
      </c>
      <c r="D470" s="80" t="s">
        <v>28</v>
      </c>
      <c r="E470" s="80" t="s">
        <v>28</v>
      </c>
      <c r="F470" s="80" t="s">
        <v>111</v>
      </c>
      <c r="G470" s="80" t="s">
        <v>167</v>
      </c>
      <c r="H470" s="80" t="s">
        <v>8159</v>
      </c>
      <c r="I470" s="80" t="s">
        <v>8160</v>
      </c>
      <c r="J470" s="80" t="s">
        <v>500</v>
      </c>
      <c r="K470" s="77">
        <v>43263</v>
      </c>
      <c r="L470" s="80">
        <v>12</v>
      </c>
      <c r="M470" s="80">
        <v>6</v>
      </c>
      <c r="N470" s="80">
        <v>2018</v>
      </c>
      <c r="O470" s="77">
        <f t="shared" si="7"/>
        <v>43263</v>
      </c>
      <c r="P470" s="80" t="s">
        <v>501</v>
      </c>
      <c r="Q470" s="80" t="s">
        <v>252</v>
      </c>
      <c r="R470" s="80">
        <f>VLOOKUP(P470,Registration!O:P,2,FALSE)</f>
        <v>15</v>
      </c>
    </row>
    <row r="471" spans="1:18" ht="23.1" customHeight="1">
      <c r="A471" s="80" t="s">
        <v>52</v>
      </c>
      <c r="B471" s="80" t="s">
        <v>26</v>
      </c>
      <c r="C471" s="80" t="s">
        <v>27</v>
      </c>
      <c r="D471" s="80" t="s">
        <v>28</v>
      </c>
      <c r="E471" s="80" t="s">
        <v>28</v>
      </c>
      <c r="F471" s="80" t="s">
        <v>111</v>
      </c>
      <c r="G471" s="80" t="s">
        <v>167</v>
      </c>
      <c r="H471" s="80" t="s">
        <v>8159</v>
      </c>
      <c r="I471" s="80" t="s">
        <v>8160</v>
      </c>
      <c r="J471" s="80" t="s">
        <v>527</v>
      </c>
      <c r="K471" s="77">
        <v>43263</v>
      </c>
      <c r="L471" s="80">
        <v>12</v>
      </c>
      <c r="M471" s="80">
        <v>6</v>
      </c>
      <c r="N471" s="80">
        <v>2018</v>
      </c>
      <c r="O471" s="77">
        <f t="shared" si="7"/>
        <v>43263</v>
      </c>
      <c r="P471" s="80" t="s">
        <v>528</v>
      </c>
      <c r="Q471" s="80" t="s">
        <v>252</v>
      </c>
      <c r="R471" s="80">
        <f>VLOOKUP(P471,Registration!O:P,2,FALSE)</f>
        <v>19</v>
      </c>
    </row>
    <row r="472" spans="1:18" ht="23.1" customHeight="1">
      <c r="A472" s="80" t="s">
        <v>52</v>
      </c>
      <c r="B472" s="80" t="s">
        <v>26</v>
      </c>
      <c r="C472" s="80" t="s">
        <v>27</v>
      </c>
      <c r="D472" s="80" t="s">
        <v>28</v>
      </c>
      <c r="E472" s="80" t="s">
        <v>28</v>
      </c>
      <c r="F472" s="80" t="s">
        <v>111</v>
      </c>
      <c r="G472" s="80" t="s">
        <v>167</v>
      </c>
      <c r="H472" s="80" t="s">
        <v>8159</v>
      </c>
      <c r="I472" s="80" t="s">
        <v>8160</v>
      </c>
      <c r="J472" s="80" t="s">
        <v>526</v>
      </c>
      <c r="K472" s="77">
        <v>43263</v>
      </c>
      <c r="L472" s="80">
        <v>12</v>
      </c>
      <c r="M472" s="80">
        <v>6</v>
      </c>
      <c r="N472" s="80">
        <v>2018</v>
      </c>
      <c r="O472" s="77">
        <f t="shared" si="7"/>
        <v>43263</v>
      </c>
      <c r="P472" s="80" t="s">
        <v>210</v>
      </c>
      <c r="Q472" s="80" t="s">
        <v>252</v>
      </c>
      <c r="R472" s="80">
        <f>VLOOKUP(P472,Registration!O:P,2,FALSE)</f>
        <v>18</v>
      </c>
    </row>
    <row r="473" spans="1:18" ht="23.1" customHeight="1">
      <c r="A473" s="80" t="s">
        <v>52</v>
      </c>
      <c r="B473" s="80" t="s">
        <v>26</v>
      </c>
      <c r="C473" s="80" t="s">
        <v>27</v>
      </c>
      <c r="D473" s="80" t="s">
        <v>28</v>
      </c>
      <c r="E473" s="80" t="s">
        <v>28</v>
      </c>
      <c r="F473" s="80" t="s">
        <v>111</v>
      </c>
      <c r="G473" s="80" t="s">
        <v>167</v>
      </c>
      <c r="H473" s="80" t="s">
        <v>8159</v>
      </c>
      <c r="I473" s="80" t="s">
        <v>8160</v>
      </c>
      <c r="J473" s="80" t="s">
        <v>529</v>
      </c>
      <c r="K473" s="77">
        <v>43263</v>
      </c>
      <c r="L473" s="80">
        <v>12</v>
      </c>
      <c r="M473" s="80">
        <v>6</v>
      </c>
      <c r="N473" s="80">
        <v>2018</v>
      </c>
      <c r="O473" s="77">
        <f t="shared" si="7"/>
        <v>43263</v>
      </c>
      <c r="P473" s="80" t="s">
        <v>530</v>
      </c>
      <c r="Q473" s="80" t="s">
        <v>252</v>
      </c>
      <c r="R473" s="80">
        <f>VLOOKUP(P473,Registration!O:P,2,FALSE)</f>
        <v>17</v>
      </c>
    </row>
    <row r="474" spans="1:18" ht="23.1" customHeight="1">
      <c r="A474" s="80" t="s">
        <v>52</v>
      </c>
      <c r="B474" s="80" t="s">
        <v>26</v>
      </c>
      <c r="C474" s="80" t="s">
        <v>27</v>
      </c>
      <c r="D474" s="80" t="s">
        <v>28</v>
      </c>
      <c r="E474" s="80" t="s">
        <v>28</v>
      </c>
      <c r="F474" s="80" t="s">
        <v>111</v>
      </c>
      <c r="G474" s="80" t="s">
        <v>167</v>
      </c>
      <c r="H474" s="80" t="s">
        <v>8159</v>
      </c>
      <c r="I474" s="80" t="s">
        <v>8160</v>
      </c>
      <c r="J474" s="80" t="s">
        <v>523</v>
      </c>
      <c r="K474" s="77">
        <v>43264</v>
      </c>
      <c r="L474" s="80">
        <v>13</v>
      </c>
      <c r="M474" s="80">
        <v>6</v>
      </c>
      <c r="N474" s="80">
        <v>2018</v>
      </c>
      <c r="O474" s="77">
        <f t="shared" si="7"/>
        <v>43264</v>
      </c>
      <c r="P474" s="80" t="s">
        <v>524</v>
      </c>
      <c r="Q474" s="80" t="s">
        <v>252</v>
      </c>
      <c r="R474" s="80">
        <f>VLOOKUP(P474,Registration!O:P,2,FALSE)</f>
        <v>16</v>
      </c>
    </row>
    <row r="475" spans="1:18" ht="23.1" customHeight="1">
      <c r="A475" s="80" t="s">
        <v>52</v>
      </c>
      <c r="B475" s="80" t="s">
        <v>26</v>
      </c>
      <c r="C475" s="80" t="s">
        <v>27</v>
      </c>
      <c r="D475" s="80" t="s">
        <v>28</v>
      </c>
      <c r="E475" s="80" t="s">
        <v>28</v>
      </c>
      <c r="F475" s="80" t="s">
        <v>111</v>
      </c>
      <c r="G475" s="80" t="s">
        <v>167</v>
      </c>
      <c r="H475" s="80" t="s">
        <v>8159</v>
      </c>
      <c r="I475" s="80" t="s">
        <v>8160</v>
      </c>
      <c r="J475" s="80" t="s">
        <v>521</v>
      </c>
      <c r="K475" s="77">
        <v>43264</v>
      </c>
      <c r="L475" s="80">
        <v>13</v>
      </c>
      <c r="M475" s="80">
        <v>6</v>
      </c>
      <c r="N475" s="80">
        <v>2018</v>
      </c>
      <c r="O475" s="77">
        <f t="shared" si="7"/>
        <v>43264</v>
      </c>
      <c r="P475" s="80" t="s">
        <v>522</v>
      </c>
      <c r="Q475" s="80" t="s">
        <v>252</v>
      </c>
      <c r="R475" s="80">
        <f>VLOOKUP(P475,Registration!O:P,2,FALSE)</f>
        <v>18</v>
      </c>
    </row>
    <row r="476" spans="1:18" ht="23.1" customHeight="1">
      <c r="A476" s="80" t="s">
        <v>52</v>
      </c>
      <c r="B476" s="80" t="s">
        <v>26</v>
      </c>
      <c r="C476" s="80" t="s">
        <v>27</v>
      </c>
      <c r="D476" s="80" t="s">
        <v>28</v>
      </c>
      <c r="E476" s="80" t="s">
        <v>28</v>
      </c>
      <c r="F476" s="80" t="s">
        <v>111</v>
      </c>
      <c r="G476" s="80" t="s">
        <v>167</v>
      </c>
      <c r="H476" s="80" t="s">
        <v>8159</v>
      </c>
      <c r="I476" s="80" t="s">
        <v>8160</v>
      </c>
      <c r="J476" s="100" t="s">
        <v>534</v>
      </c>
      <c r="K476" s="77">
        <v>43264</v>
      </c>
      <c r="L476" s="80">
        <v>13</v>
      </c>
      <c r="M476" s="80">
        <v>6</v>
      </c>
      <c r="N476" s="80">
        <v>2018</v>
      </c>
      <c r="O476" s="77">
        <f t="shared" si="7"/>
        <v>43264</v>
      </c>
      <c r="P476" s="100" t="s">
        <v>535</v>
      </c>
      <c r="Q476" s="80" t="s">
        <v>252</v>
      </c>
      <c r="R476" s="80">
        <f>VLOOKUP(P476,Registration!O:P,2,FALSE)</f>
        <v>19</v>
      </c>
    </row>
    <row r="477" spans="1:18" ht="23.1" customHeight="1">
      <c r="A477" s="80" t="s">
        <v>52</v>
      </c>
      <c r="B477" s="80" t="s">
        <v>26</v>
      </c>
      <c r="C477" s="80" t="s">
        <v>27</v>
      </c>
      <c r="D477" s="80" t="s">
        <v>28</v>
      </c>
      <c r="E477" s="80" t="s">
        <v>28</v>
      </c>
      <c r="F477" s="80" t="s">
        <v>111</v>
      </c>
      <c r="G477" s="80" t="s">
        <v>167</v>
      </c>
      <c r="H477" s="80" t="s">
        <v>8159</v>
      </c>
      <c r="I477" s="80" t="s">
        <v>8160</v>
      </c>
      <c r="J477" s="100" t="s">
        <v>548</v>
      </c>
      <c r="K477" s="77">
        <v>43264</v>
      </c>
      <c r="L477" s="80">
        <v>13</v>
      </c>
      <c r="M477" s="80">
        <v>6</v>
      </c>
      <c r="N477" s="80">
        <v>2018</v>
      </c>
      <c r="O477" s="77">
        <f t="shared" si="7"/>
        <v>43264</v>
      </c>
      <c r="P477" s="100" t="s">
        <v>192</v>
      </c>
      <c r="Q477" s="80" t="s">
        <v>252</v>
      </c>
      <c r="R477" s="80">
        <f>VLOOKUP(P477,Registration!O:P,2,FALSE)</f>
        <v>19</v>
      </c>
    </row>
    <row r="478" spans="1:18" ht="23.1" customHeight="1">
      <c r="A478" s="80" t="s">
        <v>52</v>
      </c>
      <c r="B478" s="80" t="s">
        <v>26</v>
      </c>
      <c r="C478" s="80" t="s">
        <v>27</v>
      </c>
      <c r="D478" s="80" t="s">
        <v>28</v>
      </c>
      <c r="E478" s="80" t="s">
        <v>28</v>
      </c>
      <c r="F478" s="80" t="s">
        <v>111</v>
      </c>
      <c r="G478" s="80" t="s">
        <v>167</v>
      </c>
      <c r="H478" s="80" t="s">
        <v>8159</v>
      </c>
      <c r="I478" s="80" t="s">
        <v>8160</v>
      </c>
      <c r="J478" s="100" t="s">
        <v>531</v>
      </c>
      <c r="K478" s="77">
        <v>43264</v>
      </c>
      <c r="L478" s="80">
        <v>13</v>
      </c>
      <c r="M478" s="80">
        <v>6</v>
      </c>
      <c r="N478" s="80">
        <v>2018</v>
      </c>
      <c r="O478" s="77">
        <f t="shared" si="7"/>
        <v>43264</v>
      </c>
      <c r="P478" s="100" t="s">
        <v>532</v>
      </c>
      <c r="Q478" s="80" t="s">
        <v>252</v>
      </c>
      <c r="R478" s="80">
        <f>VLOOKUP(P478,Registration!O:P,2,FALSE)</f>
        <v>18</v>
      </c>
    </row>
    <row r="479" spans="1:18" ht="23.1" customHeight="1">
      <c r="A479" s="80" t="s">
        <v>52</v>
      </c>
      <c r="B479" s="80" t="s">
        <v>26</v>
      </c>
      <c r="C479" s="80" t="s">
        <v>27</v>
      </c>
      <c r="D479" s="80" t="s">
        <v>28</v>
      </c>
      <c r="E479" s="80" t="s">
        <v>28</v>
      </c>
      <c r="F479" s="80" t="s">
        <v>111</v>
      </c>
      <c r="G479" s="80" t="s">
        <v>167</v>
      </c>
      <c r="H479" s="80" t="s">
        <v>8159</v>
      </c>
      <c r="I479" s="80" t="s">
        <v>8160</v>
      </c>
      <c r="J479" s="100" t="s">
        <v>2221</v>
      </c>
      <c r="K479" s="77">
        <v>43264</v>
      </c>
      <c r="L479" s="80">
        <v>13</v>
      </c>
      <c r="M479" s="80">
        <v>6</v>
      </c>
      <c r="N479" s="80">
        <v>2018</v>
      </c>
      <c r="O479" s="77">
        <f t="shared" si="7"/>
        <v>43264</v>
      </c>
      <c r="P479" s="100" t="s">
        <v>551</v>
      </c>
      <c r="Q479" s="80" t="s">
        <v>252</v>
      </c>
      <c r="R479" s="80">
        <f>VLOOKUP(P479,Registration!O:P,2,FALSE)</f>
        <v>19</v>
      </c>
    </row>
    <row r="480" spans="1:18" ht="23.1" customHeight="1">
      <c r="A480" s="80" t="s">
        <v>52</v>
      </c>
      <c r="B480" s="80" t="s">
        <v>26</v>
      </c>
      <c r="C480" s="80" t="s">
        <v>27</v>
      </c>
      <c r="D480" s="80" t="s">
        <v>28</v>
      </c>
      <c r="E480" s="80" t="s">
        <v>28</v>
      </c>
      <c r="F480" s="80" t="s">
        <v>111</v>
      </c>
      <c r="G480" s="80" t="s">
        <v>167</v>
      </c>
      <c r="H480" s="80" t="s">
        <v>8159</v>
      </c>
      <c r="I480" s="80" t="s">
        <v>8160</v>
      </c>
      <c r="J480" s="100" t="s">
        <v>499</v>
      </c>
      <c r="K480" s="77">
        <v>43264</v>
      </c>
      <c r="L480" s="80">
        <v>13</v>
      </c>
      <c r="M480" s="80">
        <v>6</v>
      </c>
      <c r="N480" s="80">
        <v>2018</v>
      </c>
      <c r="O480" s="77">
        <f t="shared" si="7"/>
        <v>43264</v>
      </c>
      <c r="P480" s="100" t="s">
        <v>549</v>
      </c>
      <c r="Q480" s="80" t="s">
        <v>252</v>
      </c>
      <c r="R480" s="80">
        <f>VLOOKUP(P480,Registration!O:P,2,FALSE)</f>
        <v>17</v>
      </c>
    </row>
    <row r="481" spans="1:18" ht="23.1" customHeight="1">
      <c r="A481" s="80" t="s">
        <v>52</v>
      </c>
      <c r="B481" s="80" t="s">
        <v>26</v>
      </c>
      <c r="C481" s="80" t="s">
        <v>27</v>
      </c>
      <c r="D481" s="80" t="s">
        <v>28</v>
      </c>
      <c r="E481" s="80" t="s">
        <v>28</v>
      </c>
      <c r="F481" s="80" t="s">
        <v>111</v>
      </c>
      <c r="G481" s="80" t="s">
        <v>167</v>
      </c>
      <c r="H481" s="80" t="s">
        <v>8159</v>
      </c>
      <c r="I481" s="80" t="s">
        <v>8160</v>
      </c>
      <c r="J481" s="100" t="s">
        <v>537</v>
      </c>
      <c r="K481" s="77">
        <v>43264</v>
      </c>
      <c r="L481" s="80">
        <v>13</v>
      </c>
      <c r="M481" s="80">
        <v>6</v>
      </c>
      <c r="N481" s="80">
        <v>2018</v>
      </c>
      <c r="O481" s="77">
        <f t="shared" si="7"/>
        <v>43264</v>
      </c>
      <c r="P481" s="100" t="s">
        <v>538</v>
      </c>
      <c r="Q481" s="80" t="s">
        <v>252</v>
      </c>
      <c r="R481" s="80">
        <f>VLOOKUP(P481,Registration!O:P,2,FALSE)</f>
        <v>19</v>
      </c>
    </row>
    <row r="482" spans="1:18" ht="23.1" customHeight="1">
      <c r="A482" s="80" t="s">
        <v>52</v>
      </c>
      <c r="B482" s="80" t="s">
        <v>26</v>
      </c>
      <c r="C482" s="80" t="s">
        <v>27</v>
      </c>
      <c r="D482" s="80" t="s">
        <v>28</v>
      </c>
      <c r="E482" s="80" t="s">
        <v>28</v>
      </c>
      <c r="F482" s="80" t="s">
        <v>111</v>
      </c>
      <c r="G482" s="80" t="s">
        <v>167</v>
      </c>
      <c r="H482" s="80" t="s">
        <v>8159</v>
      </c>
      <c r="I482" s="80" t="s">
        <v>8160</v>
      </c>
      <c r="J482" s="100" t="s">
        <v>539</v>
      </c>
      <c r="K482" s="77">
        <v>43264</v>
      </c>
      <c r="L482" s="80">
        <v>13</v>
      </c>
      <c r="M482" s="80">
        <v>6</v>
      </c>
      <c r="N482" s="80">
        <v>2018</v>
      </c>
      <c r="O482" s="77">
        <f t="shared" si="7"/>
        <v>43264</v>
      </c>
      <c r="P482" s="100" t="s">
        <v>502</v>
      </c>
      <c r="Q482" s="80" t="s">
        <v>252</v>
      </c>
      <c r="R482" s="80">
        <f>VLOOKUP(P482,Registration!O:P,2,FALSE)</f>
        <v>19</v>
      </c>
    </row>
    <row r="483" spans="1:18" ht="23.1" customHeight="1">
      <c r="A483" s="80" t="s">
        <v>52</v>
      </c>
      <c r="B483" s="80" t="s">
        <v>26</v>
      </c>
      <c r="C483" s="80" t="s">
        <v>27</v>
      </c>
      <c r="D483" s="80" t="s">
        <v>28</v>
      </c>
      <c r="E483" s="80" t="s">
        <v>28</v>
      </c>
      <c r="F483" s="80" t="s">
        <v>111</v>
      </c>
      <c r="G483" s="80" t="s">
        <v>167</v>
      </c>
      <c r="H483" s="80" t="s">
        <v>8159</v>
      </c>
      <c r="I483" s="80" t="s">
        <v>8160</v>
      </c>
      <c r="J483" s="100" t="s">
        <v>542</v>
      </c>
      <c r="K483" s="77">
        <v>43264</v>
      </c>
      <c r="L483" s="80">
        <v>13</v>
      </c>
      <c r="M483" s="80">
        <v>6</v>
      </c>
      <c r="N483" s="80">
        <v>2018</v>
      </c>
      <c r="O483" s="77">
        <f t="shared" si="7"/>
        <v>43264</v>
      </c>
      <c r="P483" s="100" t="s">
        <v>543</v>
      </c>
      <c r="Q483" s="80" t="s">
        <v>252</v>
      </c>
      <c r="R483" s="80">
        <f>VLOOKUP(P483,Registration!O:P,2,FALSE)</f>
        <v>18</v>
      </c>
    </row>
    <row r="484" spans="1:18" ht="23.1" customHeight="1">
      <c r="A484" s="80" t="s">
        <v>52</v>
      </c>
      <c r="B484" s="80" t="s">
        <v>26</v>
      </c>
      <c r="C484" s="80" t="s">
        <v>27</v>
      </c>
      <c r="D484" s="80" t="s">
        <v>28</v>
      </c>
      <c r="E484" s="80" t="s">
        <v>28</v>
      </c>
      <c r="F484" s="80" t="s">
        <v>111</v>
      </c>
      <c r="G484" s="80" t="s">
        <v>167</v>
      </c>
      <c r="H484" s="80" t="s">
        <v>8159</v>
      </c>
      <c r="I484" s="80" t="s">
        <v>8160</v>
      </c>
      <c r="J484" s="100" t="s">
        <v>2222</v>
      </c>
      <c r="K484" s="77">
        <v>43264</v>
      </c>
      <c r="L484" s="80">
        <v>13</v>
      </c>
      <c r="M484" s="80">
        <v>6</v>
      </c>
      <c r="N484" s="80">
        <v>2018</v>
      </c>
      <c r="O484" s="77">
        <f t="shared" si="7"/>
        <v>43264</v>
      </c>
      <c r="P484" s="80" t="s">
        <v>541</v>
      </c>
      <c r="Q484" s="80" t="s">
        <v>252</v>
      </c>
      <c r="R484" s="80">
        <f>VLOOKUP(P484,Registration!O:P,2,FALSE)</f>
        <v>19</v>
      </c>
    </row>
    <row r="485" spans="1:18" ht="23.1" customHeight="1">
      <c r="A485" s="80" t="s">
        <v>52</v>
      </c>
      <c r="B485" s="80" t="s">
        <v>26</v>
      </c>
      <c r="C485" s="80" t="s">
        <v>27</v>
      </c>
      <c r="D485" s="80" t="s">
        <v>28</v>
      </c>
      <c r="E485" s="80" t="s">
        <v>28</v>
      </c>
      <c r="F485" s="80" t="s">
        <v>111</v>
      </c>
      <c r="G485" s="80" t="s">
        <v>167</v>
      </c>
      <c r="H485" s="80" t="s">
        <v>8159</v>
      </c>
      <c r="I485" s="80" t="s">
        <v>8160</v>
      </c>
      <c r="J485" s="100" t="s">
        <v>544</v>
      </c>
      <c r="K485" s="77">
        <v>43264</v>
      </c>
      <c r="L485" s="80">
        <v>13</v>
      </c>
      <c r="M485" s="80">
        <v>6</v>
      </c>
      <c r="N485" s="80">
        <v>2018</v>
      </c>
      <c r="O485" s="77">
        <f t="shared" si="7"/>
        <v>43264</v>
      </c>
      <c r="P485" s="80" t="s">
        <v>545</v>
      </c>
      <c r="Q485" s="80" t="s">
        <v>252</v>
      </c>
      <c r="R485" s="80">
        <f>VLOOKUP(P485,Registration!O:P,2,FALSE)</f>
        <v>18</v>
      </c>
    </row>
    <row r="486" spans="1:18" ht="23.1" customHeight="1">
      <c r="A486" s="80" t="s">
        <v>52</v>
      </c>
      <c r="B486" s="80" t="s">
        <v>26</v>
      </c>
      <c r="C486" s="80" t="s">
        <v>27</v>
      </c>
      <c r="D486" s="80" t="s">
        <v>28</v>
      </c>
      <c r="E486" s="80" t="s">
        <v>28</v>
      </c>
      <c r="F486" s="80" t="s">
        <v>29</v>
      </c>
      <c r="G486" s="80" t="s">
        <v>1887</v>
      </c>
      <c r="H486" s="80" t="s">
        <v>8165</v>
      </c>
      <c r="I486" s="80" t="s">
        <v>8163</v>
      </c>
      <c r="J486" s="80" t="s">
        <v>2223</v>
      </c>
      <c r="K486" s="77">
        <v>43262</v>
      </c>
      <c r="L486" s="80">
        <v>11</v>
      </c>
      <c r="M486" s="80">
        <v>6</v>
      </c>
      <c r="N486" s="80">
        <v>2018</v>
      </c>
      <c r="O486" s="77">
        <f t="shared" si="7"/>
        <v>43262</v>
      </c>
      <c r="P486" s="80" t="s">
        <v>2224</v>
      </c>
      <c r="Q486" s="80" t="s">
        <v>175</v>
      </c>
      <c r="R486" s="80">
        <f>VLOOKUP(P486,Registration!O:P,2,FALSE)</f>
        <v>19</v>
      </c>
    </row>
    <row r="487" spans="1:18" ht="23.1" customHeight="1">
      <c r="A487" s="80" t="s">
        <v>52</v>
      </c>
      <c r="B487" s="80" t="s">
        <v>26</v>
      </c>
      <c r="C487" s="80" t="s">
        <v>27</v>
      </c>
      <c r="D487" s="80" t="s">
        <v>28</v>
      </c>
      <c r="E487" s="80" t="s">
        <v>28</v>
      </c>
      <c r="F487" s="80" t="s">
        <v>29</v>
      </c>
      <c r="G487" s="80" t="s">
        <v>1887</v>
      </c>
      <c r="H487" s="80" t="s">
        <v>8165</v>
      </c>
      <c r="I487" s="80" t="s">
        <v>8163</v>
      </c>
      <c r="J487" s="80" t="s">
        <v>2225</v>
      </c>
      <c r="K487" s="77">
        <v>43262</v>
      </c>
      <c r="L487" s="80">
        <v>11</v>
      </c>
      <c r="M487" s="80">
        <v>6</v>
      </c>
      <c r="N487" s="80">
        <v>2018</v>
      </c>
      <c r="O487" s="77">
        <f t="shared" si="7"/>
        <v>43262</v>
      </c>
      <c r="P487" s="80" t="s">
        <v>2226</v>
      </c>
      <c r="Q487" s="80" t="s">
        <v>175</v>
      </c>
      <c r="R487" s="80">
        <f>VLOOKUP(P487,Registration!O:P,2,FALSE)</f>
        <v>16</v>
      </c>
    </row>
    <row r="488" spans="1:18" ht="23.1" customHeight="1">
      <c r="A488" s="80" t="s">
        <v>52</v>
      </c>
      <c r="B488" s="80" t="s">
        <v>26</v>
      </c>
      <c r="C488" s="80" t="s">
        <v>27</v>
      </c>
      <c r="D488" s="80" t="s">
        <v>28</v>
      </c>
      <c r="E488" s="80" t="s">
        <v>28</v>
      </c>
      <c r="F488" s="80" t="s">
        <v>29</v>
      </c>
      <c r="G488" s="80" t="s">
        <v>1887</v>
      </c>
      <c r="H488" s="80" t="s">
        <v>8165</v>
      </c>
      <c r="I488" s="80" t="s">
        <v>8163</v>
      </c>
      <c r="J488" s="80" t="s">
        <v>2227</v>
      </c>
      <c r="K488" s="77">
        <v>43264</v>
      </c>
      <c r="L488" s="80">
        <v>13</v>
      </c>
      <c r="M488" s="80">
        <v>6</v>
      </c>
      <c r="N488" s="80">
        <v>2018</v>
      </c>
      <c r="O488" s="77">
        <f t="shared" si="7"/>
        <v>43264</v>
      </c>
      <c r="P488" s="80" t="s">
        <v>2228</v>
      </c>
      <c r="Q488" s="80" t="s">
        <v>175</v>
      </c>
      <c r="R488" s="80">
        <f>VLOOKUP(P488,Registration!O:P,2,FALSE)</f>
        <v>15</v>
      </c>
    </row>
    <row r="489" spans="1:18" ht="23.1" customHeight="1">
      <c r="A489" s="80" t="s">
        <v>52</v>
      </c>
      <c r="B489" s="80" t="s">
        <v>26</v>
      </c>
      <c r="C489" s="80" t="s">
        <v>27</v>
      </c>
      <c r="D489" s="80" t="s">
        <v>28</v>
      </c>
      <c r="E489" s="80" t="s">
        <v>28</v>
      </c>
      <c r="F489" s="80" t="s">
        <v>29</v>
      </c>
      <c r="G489" s="80" t="s">
        <v>1887</v>
      </c>
      <c r="H489" s="80" t="s">
        <v>8165</v>
      </c>
      <c r="I489" s="80" t="s">
        <v>8163</v>
      </c>
      <c r="J489" s="80" t="s">
        <v>2229</v>
      </c>
      <c r="K489" s="77">
        <v>43265</v>
      </c>
      <c r="L489" s="80">
        <v>14</v>
      </c>
      <c r="M489" s="80">
        <v>6</v>
      </c>
      <c r="N489" s="80">
        <v>2018</v>
      </c>
      <c r="O489" s="77">
        <f t="shared" si="7"/>
        <v>43265</v>
      </c>
      <c r="P489" s="80" t="s">
        <v>2230</v>
      </c>
      <c r="Q489" s="80" t="s">
        <v>175</v>
      </c>
      <c r="R489" s="80">
        <f>VLOOKUP(P489,Registration!O:P,2,FALSE)</f>
        <v>19</v>
      </c>
    </row>
    <row r="490" spans="1:18" ht="23.1" customHeight="1">
      <c r="A490" s="80" t="s">
        <v>52</v>
      </c>
      <c r="B490" s="80" t="s">
        <v>26</v>
      </c>
      <c r="C490" s="80" t="s">
        <v>27</v>
      </c>
      <c r="D490" s="80" t="s">
        <v>28</v>
      </c>
      <c r="E490" s="80" t="s">
        <v>28</v>
      </c>
      <c r="F490" s="80" t="s">
        <v>29</v>
      </c>
      <c r="G490" s="80" t="s">
        <v>1887</v>
      </c>
      <c r="H490" s="80" t="s">
        <v>8165</v>
      </c>
      <c r="I490" s="80" t="s">
        <v>8163</v>
      </c>
      <c r="J490" s="80" t="s">
        <v>2231</v>
      </c>
      <c r="K490" s="77">
        <v>43266</v>
      </c>
      <c r="L490" s="80">
        <v>15</v>
      </c>
      <c r="M490" s="80">
        <v>6</v>
      </c>
      <c r="N490" s="80">
        <v>2018</v>
      </c>
      <c r="O490" s="77">
        <f t="shared" si="7"/>
        <v>43266</v>
      </c>
      <c r="P490" s="80" t="s">
        <v>2232</v>
      </c>
      <c r="Q490" s="80" t="s">
        <v>175</v>
      </c>
      <c r="R490" s="80">
        <f>VLOOKUP(P490,Registration!O:P,2,FALSE)</f>
        <v>18</v>
      </c>
    </row>
    <row r="491" spans="1:18" ht="23.1" customHeight="1">
      <c r="A491" s="80" t="s">
        <v>52</v>
      </c>
      <c r="B491" s="80" t="s">
        <v>26</v>
      </c>
      <c r="C491" s="80" t="s">
        <v>27</v>
      </c>
      <c r="D491" s="80" t="s">
        <v>28</v>
      </c>
      <c r="E491" s="80" t="s">
        <v>28</v>
      </c>
      <c r="F491" s="80" t="s">
        <v>29</v>
      </c>
      <c r="G491" s="80" t="s">
        <v>1887</v>
      </c>
      <c r="H491" s="80" t="s">
        <v>8165</v>
      </c>
      <c r="I491" s="80" t="s">
        <v>8163</v>
      </c>
      <c r="J491" s="80" t="s">
        <v>2233</v>
      </c>
      <c r="K491" s="77">
        <v>43266</v>
      </c>
      <c r="L491" s="80">
        <v>15</v>
      </c>
      <c r="M491" s="80">
        <v>6</v>
      </c>
      <c r="N491" s="80">
        <v>2018</v>
      </c>
      <c r="O491" s="77">
        <f t="shared" si="7"/>
        <v>43266</v>
      </c>
      <c r="P491" s="80" t="s">
        <v>2234</v>
      </c>
      <c r="Q491" s="80" t="s">
        <v>175</v>
      </c>
      <c r="R491" s="80">
        <f>VLOOKUP(P491,Registration!O:P,2,FALSE)</f>
        <v>17</v>
      </c>
    </row>
    <row r="492" spans="1:18" ht="23.1" customHeight="1">
      <c r="A492" s="80" t="s">
        <v>52</v>
      </c>
      <c r="B492" s="80" t="s">
        <v>26</v>
      </c>
      <c r="C492" s="80" t="s">
        <v>27</v>
      </c>
      <c r="D492" s="80" t="s">
        <v>28</v>
      </c>
      <c r="E492" s="80" t="s">
        <v>28</v>
      </c>
      <c r="F492" s="80" t="s">
        <v>29</v>
      </c>
      <c r="G492" s="80" t="s">
        <v>1887</v>
      </c>
      <c r="H492" s="80" t="s">
        <v>8165</v>
      </c>
      <c r="I492" s="80" t="s">
        <v>8163</v>
      </c>
      <c r="J492" s="80" t="s">
        <v>2235</v>
      </c>
      <c r="K492" s="77">
        <v>43266</v>
      </c>
      <c r="L492" s="80">
        <v>15</v>
      </c>
      <c r="M492" s="80">
        <v>6</v>
      </c>
      <c r="N492" s="80">
        <v>2018</v>
      </c>
      <c r="O492" s="77">
        <f t="shared" si="7"/>
        <v>43266</v>
      </c>
      <c r="P492" s="80" t="s">
        <v>2236</v>
      </c>
      <c r="Q492" s="80" t="s">
        <v>175</v>
      </c>
      <c r="R492" s="80">
        <f>VLOOKUP(P492,Registration!O:P,2,FALSE)</f>
        <v>19</v>
      </c>
    </row>
    <row r="493" spans="1:18" ht="23.1" customHeight="1">
      <c r="A493" s="80" t="s">
        <v>52</v>
      </c>
      <c r="B493" s="80" t="s">
        <v>26</v>
      </c>
      <c r="C493" s="80" t="s">
        <v>27</v>
      </c>
      <c r="D493" s="80" t="s">
        <v>28</v>
      </c>
      <c r="E493" s="80" t="s">
        <v>28</v>
      </c>
      <c r="F493" s="80" t="s">
        <v>29</v>
      </c>
      <c r="G493" s="80" t="s">
        <v>1887</v>
      </c>
      <c r="H493" s="80" t="s">
        <v>8165</v>
      </c>
      <c r="I493" s="80" t="s">
        <v>8162</v>
      </c>
      <c r="J493" s="80" t="s">
        <v>2119</v>
      </c>
      <c r="K493" s="77">
        <v>43267</v>
      </c>
      <c r="L493" s="80">
        <v>16</v>
      </c>
      <c r="M493" s="80">
        <v>6</v>
      </c>
      <c r="N493" s="80">
        <v>2018</v>
      </c>
      <c r="O493" s="77">
        <f t="shared" si="7"/>
        <v>43267</v>
      </c>
      <c r="P493" s="80" t="s">
        <v>2120</v>
      </c>
      <c r="Q493" s="80" t="s">
        <v>1899</v>
      </c>
      <c r="R493" s="80">
        <f>VLOOKUP(P493,Registration!O:P,2,FALSE)</f>
        <v>15</v>
      </c>
    </row>
    <row r="494" spans="1:18" ht="23.1" customHeight="1">
      <c r="A494" s="80" t="s">
        <v>52</v>
      </c>
      <c r="B494" s="80" t="s">
        <v>26</v>
      </c>
      <c r="C494" s="80" t="s">
        <v>27</v>
      </c>
      <c r="D494" s="80" t="s">
        <v>28</v>
      </c>
      <c r="E494" s="80" t="s">
        <v>28</v>
      </c>
      <c r="F494" s="80" t="s">
        <v>29</v>
      </c>
      <c r="G494" s="80" t="s">
        <v>1887</v>
      </c>
      <c r="H494" s="80" t="s">
        <v>8165</v>
      </c>
      <c r="I494" s="80" t="s">
        <v>8162</v>
      </c>
      <c r="J494" s="80" t="s">
        <v>2237</v>
      </c>
      <c r="K494" s="77">
        <v>43267</v>
      </c>
      <c r="L494" s="80">
        <v>16</v>
      </c>
      <c r="M494" s="80">
        <v>6</v>
      </c>
      <c r="N494" s="80">
        <v>2018</v>
      </c>
      <c r="O494" s="77">
        <f t="shared" si="7"/>
        <v>43267</v>
      </c>
      <c r="P494" s="80" t="s">
        <v>2238</v>
      </c>
      <c r="Q494" s="80" t="s">
        <v>1899</v>
      </c>
      <c r="R494" s="80">
        <f>VLOOKUP(P494,Registration!O:P,2,FALSE)</f>
        <v>17</v>
      </c>
    </row>
    <row r="495" spans="1:18" ht="23.1" customHeight="1">
      <c r="A495" s="80" t="s">
        <v>52</v>
      </c>
      <c r="B495" s="80" t="s">
        <v>26</v>
      </c>
      <c r="C495" s="80" t="s">
        <v>27</v>
      </c>
      <c r="D495" s="80" t="s">
        <v>28</v>
      </c>
      <c r="E495" s="80" t="s">
        <v>28</v>
      </c>
      <c r="F495" s="80" t="s">
        <v>29</v>
      </c>
      <c r="G495" s="80" t="s">
        <v>1887</v>
      </c>
      <c r="H495" s="80" t="s">
        <v>8165</v>
      </c>
      <c r="I495" s="80" t="s">
        <v>8162</v>
      </c>
      <c r="J495" s="80" t="s">
        <v>2239</v>
      </c>
      <c r="K495" s="77">
        <v>43267</v>
      </c>
      <c r="L495" s="80">
        <v>16</v>
      </c>
      <c r="M495" s="80">
        <v>6</v>
      </c>
      <c r="N495" s="80">
        <v>2018</v>
      </c>
      <c r="O495" s="77">
        <f t="shared" si="7"/>
        <v>43267</v>
      </c>
      <c r="P495" s="80" t="s">
        <v>2240</v>
      </c>
      <c r="Q495" s="80" t="s">
        <v>1899</v>
      </c>
      <c r="R495" s="80">
        <f>VLOOKUP(P495,Registration!O:P,2,FALSE)</f>
        <v>15</v>
      </c>
    </row>
    <row r="496" spans="1:18" ht="23.1" customHeight="1">
      <c r="A496" s="80" t="s">
        <v>52</v>
      </c>
      <c r="B496" s="80" t="s">
        <v>26</v>
      </c>
      <c r="C496" s="80" t="s">
        <v>27</v>
      </c>
      <c r="D496" s="80" t="s">
        <v>28</v>
      </c>
      <c r="E496" s="80" t="s">
        <v>28</v>
      </c>
      <c r="F496" s="80" t="s">
        <v>29</v>
      </c>
      <c r="G496" s="80" t="s">
        <v>1887</v>
      </c>
      <c r="H496" s="80" t="s">
        <v>8165</v>
      </c>
      <c r="I496" s="80" t="s">
        <v>8162</v>
      </c>
      <c r="J496" s="80" t="s">
        <v>2229</v>
      </c>
      <c r="K496" s="77">
        <v>43267</v>
      </c>
      <c r="L496" s="80">
        <v>16</v>
      </c>
      <c r="M496" s="80">
        <v>6</v>
      </c>
      <c r="N496" s="80">
        <v>2018</v>
      </c>
      <c r="O496" s="77">
        <f t="shared" si="7"/>
        <v>43267</v>
      </c>
      <c r="P496" s="80" t="s">
        <v>2230</v>
      </c>
      <c r="Q496" s="80" t="s">
        <v>1899</v>
      </c>
      <c r="R496" s="80">
        <f>VLOOKUP(P496,Registration!O:P,2,FALSE)</f>
        <v>19</v>
      </c>
    </row>
    <row r="497" spans="1:18" ht="23.1" customHeight="1">
      <c r="A497" s="80" t="s">
        <v>52</v>
      </c>
      <c r="B497" s="80" t="s">
        <v>26</v>
      </c>
      <c r="C497" s="80" t="s">
        <v>27</v>
      </c>
      <c r="D497" s="80" t="s">
        <v>28</v>
      </c>
      <c r="E497" s="80" t="s">
        <v>28</v>
      </c>
      <c r="F497" s="80" t="s">
        <v>29</v>
      </c>
      <c r="G497" s="80" t="s">
        <v>1887</v>
      </c>
      <c r="H497" s="80" t="s">
        <v>8165</v>
      </c>
      <c r="I497" s="80" t="s">
        <v>8162</v>
      </c>
      <c r="J497" s="80" t="s">
        <v>2231</v>
      </c>
      <c r="K497" s="77">
        <v>43267</v>
      </c>
      <c r="L497" s="80">
        <v>16</v>
      </c>
      <c r="M497" s="80">
        <v>6</v>
      </c>
      <c r="N497" s="80">
        <v>2018</v>
      </c>
      <c r="O497" s="77">
        <f t="shared" si="7"/>
        <v>43267</v>
      </c>
      <c r="P497" s="80" t="s">
        <v>2232</v>
      </c>
      <c r="Q497" s="80" t="s">
        <v>1899</v>
      </c>
      <c r="R497" s="80">
        <f>VLOOKUP(P497,Registration!O:P,2,FALSE)</f>
        <v>18</v>
      </c>
    </row>
    <row r="498" spans="1:18" ht="23.1" customHeight="1">
      <c r="A498" s="80" t="s">
        <v>52</v>
      </c>
      <c r="B498" s="80" t="s">
        <v>26</v>
      </c>
      <c r="C498" s="80" t="s">
        <v>27</v>
      </c>
      <c r="D498" s="80" t="s">
        <v>28</v>
      </c>
      <c r="E498" s="80" t="s">
        <v>28</v>
      </c>
      <c r="F498" s="80" t="s">
        <v>29</v>
      </c>
      <c r="G498" s="80" t="s">
        <v>1887</v>
      </c>
      <c r="H498" s="80" t="s">
        <v>8165</v>
      </c>
      <c r="I498" s="80" t="s">
        <v>8162</v>
      </c>
      <c r="J498" s="80" t="s">
        <v>2233</v>
      </c>
      <c r="K498" s="77">
        <v>43267</v>
      </c>
      <c r="L498" s="80">
        <v>16</v>
      </c>
      <c r="M498" s="80">
        <v>6</v>
      </c>
      <c r="N498" s="80">
        <v>2018</v>
      </c>
      <c r="O498" s="77">
        <f t="shared" si="7"/>
        <v>43267</v>
      </c>
      <c r="P498" s="80" t="s">
        <v>2234</v>
      </c>
      <c r="Q498" s="80" t="s">
        <v>1899</v>
      </c>
      <c r="R498" s="80">
        <f>VLOOKUP(P498,Registration!O:P,2,FALSE)</f>
        <v>17</v>
      </c>
    </row>
    <row r="499" spans="1:18" ht="23.1" customHeight="1">
      <c r="A499" s="80" t="s">
        <v>52</v>
      </c>
      <c r="B499" s="80" t="s">
        <v>26</v>
      </c>
      <c r="C499" s="80" t="s">
        <v>27</v>
      </c>
      <c r="D499" s="80" t="s">
        <v>28</v>
      </c>
      <c r="E499" s="80" t="s">
        <v>28</v>
      </c>
      <c r="F499" s="80" t="s">
        <v>29</v>
      </c>
      <c r="G499" s="80" t="s">
        <v>1887</v>
      </c>
      <c r="H499" s="80" t="s">
        <v>8165</v>
      </c>
      <c r="I499" s="80" t="s">
        <v>8162</v>
      </c>
      <c r="J499" s="80" t="s">
        <v>2235</v>
      </c>
      <c r="K499" s="77">
        <v>43267</v>
      </c>
      <c r="L499" s="80">
        <v>16</v>
      </c>
      <c r="M499" s="80">
        <v>6</v>
      </c>
      <c r="N499" s="80">
        <v>2018</v>
      </c>
      <c r="O499" s="77">
        <f t="shared" si="7"/>
        <v>43267</v>
      </c>
      <c r="P499" s="80" t="s">
        <v>2236</v>
      </c>
      <c r="Q499" s="80" t="s">
        <v>1899</v>
      </c>
      <c r="R499" s="80">
        <f>VLOOKUP(P499,Registration!O:P,2,FALSE)</f>
        <v>19</v>
      </c>
    </row>
    <row r="500" spans="1:18" ht="23.1" customHeight="1">
      <c r="A500" s="80" t="s">
        <v>52</v>
      </c>
      <c r="B500" s="80" t="s">
        <v>26</v>
      </c>
      <c r="C500" s="80" t="s">
        <v>27</v>
      </c>
      <c r="D500" s="80" t="s">
        <v>28</v>
      </c>
      <c r="E500" s="80" t="s">
        <v>28</v>
      </c>
      <c r="F500" s="80" t="s">
        <v>29</v>
      </c>
      <c r="G500" s="80" t="s">
        <v>1887</v>
      </c>
      <c r="H500" s="80" t="s">
        <v>8165</v>
      </c>
      <c r="I500" s="80" t="s">
        <v>8162</v>
      </c>
      <c r="J500" s="80" t="s">
        <v>2241</v>
      </c>
      <c r="K500" s="77">
        <v>43267</v>
      </c>
      <c r="L500" s="80">
        <v>16</v>
      </c>
      <c r="M500" s="80">
        <v>6</v>
      </c>
      <c r="N500" s="80">
        <v>2018</v>
      </c>
      <c r="O500" s="77">
        <f t="shared" si="7"/>
        <v>43267</v>
      </c>
      <c r="P500" s="80" t="s">
        <v>2242</v>
      </c>
      <c r="Q500" s="80" t="s">
        <v>1899</v>
      </c>
      <c r="R500" s="80">
        <f>VLOOKUP(P500,Registration!O:P,2,FALSE)</f>
        <v>17</v>
      </c>
    </row>
    <row r="501" spans="1:18" ht="23.1" customHeight="1">
      <c r="A501" s="80" t="s">
        <v>52</v>
      </c>
      <c r="B501" s="80" t="s">
        <v>26</v>
      </c>
      <c r="C501" s="80" t="s">
        <v>27</v>
      </c>
      <c r="D501" s="80" t="s">
        <v>28</v>
      </c>
      <c r="E501" s="80" t="s">
        <v>28</v>
      </c>
      <c r="F501" s="80" t="s">
        <v>29</v>
      </c>
      <c r="G501" s="80" t="s">
        <v>1887</v>
      </c>
      <c r="H501" s="80" t="s">
        <v>8165</v>
      </c>
      <c r="I501" s="80" t="s">
        <v>8162</v>
      </c>
      <c r="J501" s="80" t="s">
        <v>2243</v>
      </c>
      <c r="K501" s="77">
        <v>43267</v>
      </c>
      <c r="L501" s="80">
        <v>16</v>
      </c>
      <c r="M501" s="80">
        <v>6</v>
      </c>
      <c r="N501" s="80">
        <v>2018</v>
      </c>
      <c r="O501" s="77">
        <f t="shared" si="7"/>
        <v>43267</v>
      </c>
      <c r="P501" s="80" t="s">
        <v>2244</v>
      </c>
      <c r="Q501" s="80" t="s">
        <v>1899</v>
      </c>
      <c r="R501" s="80">
        <f>VLOOKUP(P501,Registration!O:P,2,FALSE)</f>
        <v>15</v>
      </c>
    </row>
    <row r="502" spans="1:18" ht="23.1" customHeight="1">
      <c r="A502" s="80" t="s">
        <v>52</v>
      </c>
      <c r="B502" s="80" t="s">
        <v>26</v>
      </c>
      <c r="C502" s="80" t="s">
        <v>27</v>
      </c>
      <c r="D502" s="80" t="s">
        <v>28</v>
      </c>
      <c r="E502" s="80" t="s">
        <v>28</v>
      </c>
      <c r="F502" s="80" t="s">
        <v>29</v>
      </c>
      <c r="G502" s="80" t="s">
        <v>1887</v>
      </c>
      <c r="H502" s="80" t="s">
        <v>8165</v>
      </c>
      <c r="I502" s="80" t="s">
        <v>8162</v>
      </c>
      <c r="J502" s="80" t="s">
        <v>2200</v>
      </c>
      <c r="K502" s="77">
        <v>43267</v>
      </c>
      <c r="L502" s="80">
        <v>16</v>
      </c>
      <c r="M502" s="80">
        <v>6</v>
      </c>
      <c r="N502" s="80">
        <v>2018</v>
      </c>
      <c r="O502" s="77">
        <f t="shared" si="7"/>
        <v>43267</v>
      </c>
      <c r="P502" s="80" t="s">
        <v>2201</v>
      </c>
      <c r="Q502" s="80" t="s">
        <v>1899</v>
      </c>
      <c r="R502" s="80">
        <f>VLOOKUP(P502,Registration!O:P,2,FALSE)</f>
        <v>15</v>
      </c>
    </row>
    <row r="503" spans="1:18" ht="23.1" customHeight="1">
      <c r="A503" s="80" t="s">
        <v>52</v>
      </c>
      <c r="B503" s="80" t="s">
        <v>26</v>
      </c>
      <c r="C503" s="80" t="s">
        <v>27</v>
      </c>
      <c r="D503" s="80" t="s">
        <v>28</v>
      </c>
      <c r="E503" s="80" t="s">
        <v>28</v>
      </c>
      <c r="F503" s="80" t="s">
        <v>29</v>
      </c>
      <c r="G503" s="80" t="s">
        <v>1887</v>
      </c>
      <c r="H503" s="80" t="s">
        <v>8165</v>
      </c>
      <c r="I503" s="80" t="s">
        <v>8162</v>
      </c>
      <c r="J503" s="80" t="s">
        <v>2215</v>
      </c>
      <c r="K503" s="77">
        <v>43267</v>
      </c>
      <c r="L503" s="80">
        <v>16</v>
      </c>
      <c r="M503" s="80">
        <v>6</v>
      </c>
      <c r="N503" s="80">
        <v>2018</v>
      </c>
      <c r="O503" s="77">
        <f t="shared" si="7"/>
        <v>43267</v>
      </c>
      <c r="P503" s="80" t="s">
        <v>2126</v>
      </c>
      <c r="Q503" s="80" t="s">
        <v>1899</v>
      </c>
      <c r="R503" s="80">
        <f>VLOOKUP(P503,Registration!O:P,2,FALSE)</f>
        <v>16</v>
      </c>
    </row>
    <row r="504" spans="1:18" ht="23.1" customHeight="1">
      <c r="A504" s="80" t="s">
        <v>52</v>
      </c>
      <c r="B504" s="80" t="s">
        <v>26</v>
      </c>
      <c r="C504" s="80" t="s">
        <v>27</v>
      </c>
      <c r="D504" s="80" t="s">
        <v>28</v>
      </c>
      <c r="E504" s="80" t="s">
        <v>28</v>
      </c>
      <c r="F504" s="80" t="s">
        <v>29</v>
      </c>
      <c r="G504" s="80" t="s">
        <v>1887</v>
      </c>
      <c r="H504" s="80" t="s">
        <v>8165</v>
      </c>
      <c r="I504" s="80" t="s">
        <v>8162</v>
      </c>
      <c r="J504" s="80" t="s">
        <v>2245</v>
      </c>
      <c r="K504" s="77">
        <v>43267</v>
      </c>
      <c r="L504" s="80">
        <v>16</v>
      </c>
      <c r="M504" s="80">
        <v>6</v>
      </c>
      <c r="N504" s="80">
        <v>2018</v>
      </c>
      <c r="O504" s="77">
        <f t="shared" si="7"/>
        <v>43267</v>
      </c>
      <c r="P504" s="80" t="s">
        <v>2246</v>
      </c>
      <c r="Q504" s="80" t="s">
        <v>1899</v>
      </c>
      <c r="R504" s="80">
        <f>VLOOKUP(P504,Registration!O:P,2,FALSE)</f>
        <v>16</v>
      </c>
    </row>
    <row r="505" spans="1:18" ht="23.1" customHeight="1">
      <c r="A505" s="80" t="s">
        <v>52</v>
      </c>
      <c r="B505" s="80" t="s">
        <v>26</v>
      </c>
      <c r="C505" s="80" t="s">
        <v>27</v>
      </c>
      <c r="D505" s="80" t="s">
        <v>28</v>
      </c>
      <c r="E505" s="80" t="s">
        <v>28</v>
      </c>
      <c r="F505" s="80" t="s">
        <v>29</v>
      </c>
      <c r="G505" s="80" t="s">
        <v>1887</v>
      </c>
      <c r="H505" s="80" t="s">
        <v>8165</v>
      </c>
      <c r="I505" s="80" t="s">
        <v>8162</v>
      </c>
      <c r="J505" s="80" t="s">
        <v>2247</v>
      </c>
      <c r="K505" s="77">
        <v>43267</v>
      </c>
      <c r="L505" s="80">
        <v>16</v>
      </c>
      <c r="M505" s="80">
        <v>6</v>
      </c>
      <c r="N505" s="80">
        <v>2018</v>
      </c>
      <c r="O505" s="77">
        <f t="shared" si="7"/>
        <v>43267</v>
      </c>
      <c r="P505" s="80" t="s">
        <v>2248</v>
      </c>
      <c r="Q505" s="80" t="s">
        <v>1899</v>
      </c>
      <c r="R505" s="80">
        <f>VLOOKUP(P505,Registration!O:P,2,FALSE)</f>
        <v>15</v>
      </c>
    </row>
    <row r="506" spans="1:18" ht="23.1" customHeight="1">
      <c r="A506" s="80" t="s">
        <v>52</v>
      </c>
      <c r="B506" s="80" t="s">
        <v>26</v>
      </c>
      <c r="C506" s="80" t="s">
        <v>27</v>
      </c>
      <c r="D506" s="80" t="s">
        <v>28</v>
      </c>
      <c r="E506" s="80" t="s">
        <v>28</v>
      </c>
      <c r="F506" s="80" t="s">
        <v>29</v>
      </c>
      <c r="G506" s="80" t="s">
        <v>1887</v>
      </c>
      <c r="H506" s="80" t="s">
        <v>8165</v>
      </c>
      <c r="I506" s="80" t="s">
        <v>8162</v>
      </c>
      <c r="J506" s="80" t="s">
        <v>2249</v>
      </c>
      <c r="K506" s="77">
        <v>43267</v>
      </c>
      <c r="L506" s="80">
        <v>16</v>
      </c>
      <c r="M506" s="80">
        <v>6</v>
      </c>
      <c r="N506" s="80">
        <v>2018</v>
      </c>
      <c r="O506" s="77">
        <f t="shared" si="7"/>
        <v>43267</v>
      </c>
      <c r="P506" s="80" t="s">
        <v>2250</v>
      </c>
      <c r="Q506" s="80" t="s">
        <v>1899</v>
      </c>
      <c r="R506" s="80">
        <f>VLOOKUP(P506,Registration!O:P,2,FALSE)</f>
        <v>18</v>
      </c>
    </row>
    <row r="507" spans="1:18" ht="23.1" customHeight="1">
      <c r="A507" s="80" t="s">
        <v>52</v>
      </c>
      <c r="B507" s="80" t="s">
        <v>26</v>
      </c>
      <c r="C507" s="80" t="s">
        <v>27</v>
      </c>
      <c r="D507" s="80" t="s">
        <v>28</v>
      </c>
      <c r="E507" s="80" t="s">
        <v>28</v>
      </c>
      <c r="F507" s="80" t="s">
        <v>29</v>
      </c>
      <c r="G507" s="80" t="s">
        <v>1887</v>
      </c>
      <c r="H507" s="80" t="s">
        <v>8165</v>
      </c>
      <c r="I507" s="80" t="s">
        <v>8162</v>
      </c>
      <c r="J507" s="80" t="s">
        <v>2251</v>
      </c>
      <c r="K507" s="77">
        <v>43267</v>
      </c>
      <c r="L507" s="80">
        <v>16</v>
      </c>
      <c r="M507" s="80">
        <v>6</v>
      </c>
      <c r="N507" s="80">
        <v>2018</v>
      </c>
      <c r="O507" s="77">
        <f t="shared" si="7"/>
        <v>43267</v>
      </c>
      <c r="P507" s="80" t="s">
        <v>2252</v>
      </c>
      <c r="Q507" s="80" t="s">
        <v>1899</v>
      </c>
      <c r="R507" s="80">
        <f>VLOOKUP(P507,Registration!O:P,2,FALSE)</f>
        <v>15</v>
      </c>
    </row>
    <row r="508" spans="1:18" ht="23.1" customHeight="1">
      <c r="A508" s="80" t="s">
        <v>52</v>
      </c>
      <c r="B508" s="80" t="s">
        <v>26</v>
      </c>
      <c r="C508" s="80" t="s">
        <v>27</v>
      </c>
      <c r="D508" s="80" t="s">
        <v>28</v>
      </c>
      <c r="E508" s="80" t="s">
        <v>28</v>
      </c>
      <c r="F508" s="80" t="s">
        <v>29</v>
      </c>
      <c r="G508" s="80" t="s">
        <v>1887</v>
      </c>
      <c r="H508" s="80" t="s">
        <v>8165</v>
      </c>
      <c r="I508" s="80" t="s">
        <v>8162</v>
      </c>
      <c r="J508" s="80" t="s">
        <v>2055</v>
      </c>
      <c r="K508" s="77">
        <v>43267</v>
      </c>
      <c r="L508" s="80">
        <v>16</v>
      </c>
      <c r="M508" s="80">
        <v>6</v>
      </c>
      <c r="N508" s="80">
        <v>2018</v>
      </c>
      <c r="O508" s="77">
        <f t="shared" si="7"/>
        <v>43267</v>
      </c>
      <c r="P508" s="80" t="s">
        <v>2057</v>
      </c>
      <c r="Q508" s="80" t="s">
        <v>1899</v>
      </c>
      <c r="R508" s="80">
        <f>VLOOKUP(P508,Registration!O:P,2,FALSE)</f>
        <v>17</v>
      </c>
    </row>
    <row r="509" spans="1:18" ht="23.1" customHeight="1">
      <c r="A509" s="80" t="s">
        <v>52</v>
      </c>
      <c r="B509" s="80" t="s">
        <v>26</v>
      </c>
      <c r="C509" s="80" t="s">
        <v>27</v>
      </c>
      <c r="D509" s="80" t="s">
        <v>28</v>
      </c>
      <c r="E509" s="80" t="s">
        <v>28</v>
      </c>
      <c r="F509" s="80" t="s">
        <v>29</v>
      </c>
      <c r="G509" s="80" t="s">
        <v>1887</v>
      </c>
      <c r="H509" s="80" t="s">
        <v>8165</v>
      </c>
      <c r="I509" s="80" t="s">
        <v>8162</v>
      </c>
      <c r="J509" s="80" t="s">
        <v>2253</v>
      </c>
      <c r="K509" s="77">
        <v>43267</v>
      </c>
      <c r="L509" s="80">
        <v>16</v>
      </c>
      <c r="M509" s="80">
        <v>6</v>
      </c>
      <c r="N509" s="80">
        <v>2018</v>
      </c>
      <c r="O509" s="77">
        <f t="shared" si="7"/>
        <v>43267</v>
      </c>
      <c r="P509" s="80" t="s">
        <v>2254</v>
      </c>
      <c r="Q509" s="80" t="s">
        <v>1899</v>
      </c>
      <c r="R509" s="80">
        <f>VLOOKUP(P509,Registration!O:P,2,FALSE)</f>
        <v>15</v>
      </c>
    </row>
    <row r="510" spans="1:18" ht="23.1" customHeight="1">
      <c r="A510" s="80" t="s">
        <v>52</v>
      </c>
      <c r="B510" s="80" t="s">
        <v>26</v>
      </c>
      <c r="C510" s="80" t="s">
        <v>27</v>
      </c>
      <c r="D510" s="80" t="s">
        <v>28</v>
      </c>
      <c r="E510" s="80" t="s">
        <v>28</v>
      </c>
      <c r="F510" s="80" t="s">
        <v>29</v>
      </c>
      <c r="G510" s="80" t="s">
        <v>1887</v>
      </c>
      <c r="H510" s="80" t="s">
        <v>8165</v>
      </c>
      <c r="I510" s="80" t="s">
        <v>8162</v>
      </c>
      <c r="J510" s="80" t="s">
        <v>2255</v>
      </c>
      <c r="K510" s="77">
        <v>43267</v>
      </c>
      <c r="L510" s="80">
        <v>16</v>
      </c>
      <c r="M510" s="80">
        <v>6</v>
      </c>
      <c r="N510" s="80">
        <v>2018</v>
      </c>
      <c r="O510" s="77">
        <f t="shared" si="7"/>
        <v>43267</v>
      </c>
      <c r="P510" s="80" t="s">
        <v>2256</v>
      </c>
      <c r="Q510" s="80" t="s">
        <v>1899</v>
      </c>
      <c r="R510" s="80">
        <f>VLOOKUP(P510,Registration!O:P,2,FALSE)</f>
        <v>15</v>
      </c>
    </row>
    <row r="511" spans="1:18" ht="23.1" customHeight="1">
      <c r="A511" s="80" t="s">
        <v>52</v>
      </c>
      <c r="B511" s="80" t="s">
        <v>26</v>
      </c>
      <c r="C511" s="80" t="s">
        <v>27</v>
      </c>
      <c r="D511" s="80" t="s">
        <v>28</v>
      </c>
      <c r="E511" s="80" t="s">
        <v>28</v>
      </c>
      <c r="F511" s="80" t="s">
        <v>29</v>
      </c>
      <c r="G511" s="80" t="s">
        <v>1887</v>
      </c>
      <c r="H511" s="80" t="s">
        <v>8165</v>
      </c>
      <c r="I511" s="80" t="s">
        <v>8162</v>
      </c>
      <c r="J511" s="80" t="s">
        <v>2151</v>
      </c>
      <c r="K511" s="77">
        <v>43267</v>
      </c>
      <c r="L511" s="80">
        <v>16</v>
      </c>
      <c r="M511" s="80">
        <v>6</v>
      </c>
      <c r="N511" s="80">
        <v>2018</v>
      </c>
      <c r="O511" s="77">
        <f t="shared" si="7"/>
        <v>43267</v>
      </c>
      <c r="P511" s="80" t="s">
        <v>2152</v>
      </c>
      <c r="Q511" s="80" t="s">
        <v>1899</v>
      </c>
      <c r="R511" s="80">
        <f>VLOOKUP(P511,Registration!O:P,2,FALSE)</f>
        <v>16</v>
      </c>
    </row>
    <row r="512" spans="1:18" ht="23.1" customHeight="1">
      <c r="A512" s="80" t="s">
        <v>52</v>
      </c>
      <c r="B512" s="80" t="s">
        <v>26</v>
      </c>
      <c r="C512" s="80" t="s">
        <v>27</v>
      </c>
      <c r="D512" s="80" t="s">
        <v>28</v>
      </c>
      <c r="E512" s="80" t="s">
        <v>28</v>
      </c>
      <c r="F512" s="80" t="s">
        <v>29</v>
      </c>
      <c r="G512" s="80" t="s">
        <v>1887</v>
      </c>
      <c r="H512" s="80" t="s">
        <v>8165</v>
      </c>
      <c r="I512" s="80" t="s">
        <v>8162</v>
      </c>
      <c r="J512" s="80" t="s">
        <v>2257</v>
      </c>
      <c r="K512" s="77">
        <v>43267</v>
      </c>
      <c r="L512" s="80">
        <v>16</v>
      </c>
      <c r="M512" s="80">
        <v>6</v>
      </c>
      <c r="N512" s="80">
        <v>2018</v>
      </c>
      <c r="O512" s="77">
        <f t="shared" si="7"/>
        <v>43267</v>
      </c>
      <c r="P512" s="80" t="s">
        <v>2258</v>
      </c>
      <c r="Q512" s="80" t="s">
        <v>1899</v>
      </c>
      <c r="R512" s="80">
        <f>VLOOKUP(P512,Registration!O:P,2,FALSE)</f>
        <v>19</v>
      </c>
    </row>
    <row r="513" spans="1:18" ht="23.1" customHeight="1">
      <c r="A513" s="80" t="s">
        <v>52</v>
      </c>
      <c r="B513" s="80" t="s">
        <v>26</v>
      </c>
      <c r="C513" s="80" t="s">
        <v>27</v>
      </c>
      <c r="D513" s="80" t="s">
        <v>28</v>
      </c>
      <c r="E513" s="80" t="s">
        <v>28</v>
      </c>
      <c r="F513" s="80" t="s">
        <v>29</v>
      </c>
      <c r="G513" s="80" t="s">
        <v>1887</v>
      </c>
      <c r="H513" s="80" t="s">
        <v>8165</v>
      </c>
      <c r="I513" s="80" t="s">
        <v>8162</v>
      </c>
      <c r="J513" s="80" t="s">
        <v>2259</v>
      </c>
      <c r="K513" s="77">
        <v>43267</v>
      </c>
      <c r="L513" s="80">
        <v>16</v>
      </c>
      <c r="M513" s="80">
        <v>6</v>
      </c>
      <c r="N513" s="80">
        <v>2018</v>
      </c>
      <c r="O513" s="77">
        <f t="shared" si="7"/>
        <v>43267</v>
      </c>
      <c r="P513" s="80" t="s">
        <v>2260</v>
      </c>
      <c r="Q513" s="80" t="s">
        <v>1899</v>
      </c>
      <c r="R513" s="80">
        <f>VLOOKUP(P513,Registration!O:P,2,FALSE)</f>
        <v>15</v>
      </c>
    </row>
    <row r="514" spans="1:18" ht="23.1" customHeight="1">
      <c r="A514" s="80" t="s">
        <v>52</v>
      </c>
      <c r="B514" s="80" t="s">
        <v>26</v>
      </c>
      <c r="C514" s="80" t="s">
        <v>27</v>
      </c>
      <c r="D514" s="80" t="s">
        <v>28</v>
      </c>
      <c r="E514" s="80" t="s">
        <v>28</v>
      </c>
      <c r="F514" s="80" t="s">
        <v>29</v>
      </c>
      <c r="G514" s="80" t="s">
        <v>1887</v>
      </c>
      <c r="H514" s="80" t="s">
        <v>8165</v>
      </c>
      <c r="I514" s="80" t="s">
        <v>8162</v>
      </c>
      <c r="J514" s="80" t="s">
        <v>635</v>
      </c>
      <c r="K514" s="77">
        <v>43267</v>
      </c>
      <c r="L514" s="80">
        <v>16</v>
      </c>
      <c r="M514" s="80">
        <v>6</v>
      </c>
      <c r="N514" s="80">
        <v>2018</v>
      </c>
      <c r="O514" s="77">
        <f t="shared" si="7"/>
        <v>43267</v>
      </c>
      <c r="P514" s="80" t="s">
        <v>2261</v>
      </c>
      <c r="Q514" s="80" t="s">
        <v>1899</v>
      </c>
      <c r="R514" s="80">
        <f>VLOOKUP(P514,Registration!O:P,2,FALSE)</f>
        <v>15</v>
      </c>
    </row>
    <row r="515" spans="1:18" ht="23.1" customHeight="1">
      <c r="A515" s="80" t="s">
        <v>52</v>
      </c>
      <c r="B515" s="80" t="s">
        <v>26</v>
      </c>
      <c r="C515" s="80" t="s">
        <v>27</v>
      </c>
      <c r="D515" s="80" t="s">
        <v>28</v>
      </c>
      <c r="E515" s="80" t="s">
        <v>28</v>
      </c>
      <c r="F515" s="80" t="s">
        <v>29</v>
      </c>
      <c r="G515" s="80" t="s">
        <v>1887</v>
      </c>
      <c r="H515" s="80" t="s">
        <v>8165</v>
      </c>
      <c r="I515" s="80" t="s">
        <v>8162</v>
      </c>
      <c r="J515" s="80" t="s">
        <v>2262</v>
      </c>
      <c r="K515" s="77">
        <v>43267</v>
      </c>
      <c r="L515" s="80">
        <v>16</v>
      </c>
      <c r="M515" s="80">
        <v>6</v>
      </c>
      <c r="N515" s="80">
        <v>2018</v>
      </c>
      <c r="O515" s="77">
        <f t="shared" ref="O515:O578" si="8">DATE(N515,M515,L515)</f>
        <v>43267</v>
      </c>
      <c r="P515" s="80" t="s">
        <v>2263</v>
      </c>
      <c r="Q515" s="80" t="s">
        <v>1899</v>
      </c>
      <c r="R515" s="80">
        <f>VLOOKUP(P515,Registration!O:P,2,FALSE)</f>
        <v>16</v>
      </c>
    </row>
    <row r="516" spans="1:18" ht="23.1" customHeight="1">
      <c r="A516" s="80" t="s">
        <v>52</v>
      </c>
      <c r="B516" s="80" t="s">
        <v>26</v>
      </c>
      <c r="C516" s="80" t="s">
        <v>27</v>
      </c>
      <c r="D516" s="80" t="s">
        <v>28</v>
      </c>
      <c r="E516" s="80" t="s">
        <v>28</v>
      </c>
      <c r="F516" s="80" t="s">
        <v>29</v>
      </c>
      <c r="G516" s="80" t="s">
        <v>1887</v>
      </c>
      <c r="H516" s="80" t="s">
        <v>8165</v>
      </c>
      <c r="I516" s="80" t="s">
        <v>8162</v>
      </c>
      <c r="J516" s="80" t="s">
        <v>2264</v>
      </c>
      <c r="K516" s="77">
        <v>43267</v>
      </c>
      <c r="L516" s="80">
        <v>16</v>
      </c>
      <c r="M516" s="80">
        <v>6</v>
      </c>
      <c r="N516" s="80">
        <v>2018</v>
      </c>
      <c r="O516" s="77">
        <f t="shared" si="8"/>
        <v>43267</v>
      </c>
      <c r="P516" s="80" t="s">
        <v>2265</v>
      </c>
      <c r="Q516" s="80" t="s">
        <v>1899</v>
      </c>
      <c r="R516" s="80">
        <f>VLOOKUP(P516,Registration!O:P,2,FALSE)</f>
        <v>15</v>
      </c>
    </row>
    <row r="517" spans="1:18" ht="23.1" customHeight="1">
      <c r="A517" s="80" t="s">
        <v>52</v>
      </c>
      <c r="B517" s="80" t="s">
        <v>26</v>
      </c>
      <c r="C517" s="80" t="s">
        <v>27</v>
      </c>
      <c r="D517" s="80" t="s">
        <v>28</v>
      </c>
      <c r="E517" s="80" t="s">
        <v>28</v>
      </c>
      <c r="F517" s="80" t="s">
        <v>29</v>
      </c>
      <c r="G517" s="80" t="s">
        <v>1887</v>
      </c>
      <c r="H517" s="80" t="s">
        <v>8165</v>
      </c>
      <c r="I517" s="80" t="s">
        <v>8162</v>
      </c>
      <c r="J517" s="80" t="s">
        <v>2266</v>
      </c>
      <c r="K517" s="77">
        <v>43267</v>
      </c>
      <c r="L517" s="80">
        <v>16</v>
      </c>
      <c r="M517" s="80">
        <v>6</v>
      </c>
      <c r="N517" s="80">
        <v>2018</v>
      </c>
      <c r="O517" s="77">
        <f t="shared" si="8"/>
        <v>43267</v>
      </c>
      <c r="P517" s="80" t="s">
        <v>2267</v>
      </c>
      <c r="Q517" s="80" t="s">
        <v>1899</v>
      </c>
      <c r="R517" s="80">
        <f>VLOOKUP(P517,Registration!O:P,2,FALSE)</f>
        <v>15</v>
      </c>
    </row>
    <row r="518" spans="1:18" ht="23.1" customHeight="1">
      <c r="A518" s="80" t="s">
        <v>52</v>
      </c>
      <c r="B518" s="80" t="s">
        <v>26</v>
      </c>
      <c r="C518" s="80" t="s">
        <v>27</v>
      </c>
      <c r="D518" s="80" t="s">
        <v>28</v>
      </c>
      <c r="E518" s="80" t="s">
        <v>28</v>
      </c>
      <c r="F518" s="80" t="s">
        <v>29</v>
      </c>
      <c r="G518" s="80" t="s">
        <v>1887</v>
      </c>
      <c r="H518" s="80" t="s">
        <v>8165</v>
      </c>
      <c r="I518" s="80" t="s">
        <v>8162</v>
      </c>
      <c r="J518" s="80" t="s">
        <v>2268</v>
      </c>
      <c r="K518" s="77">
        <v>43267</v>
      </c>
      <c r="L518" s="80">
        <v>16</v>
      </c>
      <c r="M518" s="80">
        <v>6</v>
      </c>
      <c r="N518" s="80">
        <v>2018</v>
      </c>
      <c r="O518" s="77">
        <f t="shared" si="8"/>
        <v>43267</v>
      </c>
      <c r="P518" s="80" t="s">
        <v>2269</v>
      </c>
      <c r="Q518" s="80" t="s">
        <v>1899</v>
      </c>
      <c r="R518" s="80">
        <f>VLOOKUP(P518,Registration!O:P,2,FALSE)</f>
        <v>15</v>
      </c>
    </row>
    <row r="519" spans="1:18" ht="23.1" customHeight="1">
      <c r="A519" s="80" t="s">
        <v>52</v>
      </c>
      <c r="B519" s="80" t="s">
        <v>26</v>
      </c>
      <c r="C519" s="80" t="s">
        <v>27</v>
      </c>
      <c r="D519" s="80" t="s">
        <v>28</v>
      </c>
      <c r="E519" s="80" t="s">
        <v>28</v>
      </c>
      <c r="F519" s="80" t="s">
        <v>29</v>
      </c>
      <c r="G519" s="80" t="s">
        <v>1887</v>
      </c>
      <c r="H519" s="80" t="s">
        <v>8165</v>
      </c>
      <c r="I519" s="80" t="s">
        <v>8162</v>
      </c>
      <c r="J519" s="80" t="s">
        <v>2270</v>
      </c>
      <c r="K519" s="77">
        <v>43267</v>
      </c>
      <c r="L519" s="80">
        <v>16</v>
      </c>
      <c r="M519" s="80">
        <v>6</v>
      </c>
      <c r="N519" s="80">
        <v>2018</v>
      </c>
      <c r="O519" s="77">
        <f t="shared" si="8"/>
        <v>43267</v>
      </c>
      <c r="P519" s="80" t="s">
        <v>2271</v>
      </c>
      <c r="Q519" s="80" t="s">
        <v>1899</v>
      </c>
      <c r="R519" s="80">
        <f>VLOOKUP(P519,Registration!O:P,2,FALSE)</f>
        <v>15</v>
      </c>
    </row>
    <row r="520" spans="1:18" ht="23.1" customHeight="1">
      <c r="A520" s="80" t="s">
        <v>52</v>
      </c>
      <c r="B520" s="80" t="s">
        <v>26</v>
      </c>
      <c r="C520" s="80" t="s">
        <v>27</v>
      </c>
      <c r="D520" s="80" t="s">
        <v>28</v>
      </c>
      <c r="E520" s="80" t="s">
        <v>28</v>
      </c>
      <c r="F520" s="80" t="s">
        <v>29</v>
      </c>
      <c r="G520" s="80" t="s">
        <v>1887</v>
      </c>
      <c r="H520" s="80" t="s">
        <v>8165</v>
      </c>
      <c r="I520" s="80" t="s">
        <v>8162</v>
      </c>
      <c r="J520" s="80" t="s">
        <v>2272</v>
      </c>
      <c r="K520" s="77">
        <v>43267</v>
      </c>
      <c r="L520" s="80">
        <v>16</v>
      </c>
      <c r="M520" s="80">
        <v>6</v>
      </c>
      <c r="N520" s="80">
        <v>2018</v>
      </c>
      <c r="O520" s="77">
        <f t="shared" si="8"/>
        <v>43267</v>
      </c>
      <c r="P520" s="80" t="s">
        <v>2273</v>
      </c>
      <c r="Q520" s="80" t="s">
        <v>1899</v>
      </c>
      <c r="R520" s="80">
        <f>VLOOKUP(P520,Registration!O:P,2,FALSE)</f>
        <v>18</v>
      </c>
    </row>
    <row r="521" spans="1:18" ht="23.1" customHeight="1">
      <c r="A521" s="80" t="s">
        <v>52</v>
      </c>
      <c r="B521" s="80" t="s">
        <v>26</v>
      </c>
      <c r="C521" s="80" t="s">
        <v>27</v>
      </c>
      <c r="D521" s="80" t="s">
        <v>28</v>
      </c>
      <c r="E521" s="80" t="s">
        <v>28</v>
      </c>
      <c r="F521" s="80" t="s">
        <v>29</v>
      </c>
      <c r="G521" s="80" t="s">
        <v>1887</v>
      </c>
      <c r="H521" s="80" t="s">
        <v>8165</v>
      </c>
      <c r="I521" s="80" t="s">
        <v>8162</v>
      </c>
      <c r="J521" s="80" t="s">
        <v>2274</v>
      </c>
      <c r="K521" s="77">
        <v>43267</v>
      </c>
      <c r="L521" s="80">
        <v>16</v>
      </c>
      <c r="M521" s="80">
        <v>6</v>
      </c>
      <c r="N521" s="80">
        <v>2018</v>
      </c>
      <c r="O521" s="77">
        <f t="shared" si="8"/>
        <v>43267</v>
      </c>
      <c r="P521" s="80" t="s">
        <v>2275</v>
      </c>
      <c r="Q521" s="80" t="s">
        <v>1899</v>
      </c>
      <c r="R521" s="80">
        <f>VLOOKUP(P521,Registration!O:P,2,FALSE)</f>
        <v>16</v>
      </c>
    </row>
    <row r="522" spans="1:18" ht="23.1" customHeight="1">
      <c r="A522" s="80" t="s">
        <v>52</v>
      </c>
      <c r="B522" s="80" t="s">
        <v>26</v>
      </c>
      <c r="C522" s="80" t="s">
        <v>27</v>
      </c>
      <c r="D522" s="80" t="s">
        <v>28</v>
      </c>
      <c r="E522" s="80" t="s">
        <v>28</v>
      </c>
      <c r="F522" s="80" t="s">
        <v>29</v>
      </c>
      <c r="G522" s="80" t="s">
        <v>1887</v>
      </c>
      <c r="H522" s="80" t="s">
        <v>8165</v>
      </c>
      <c r="I522" s="80" t="s">
        <v>8162</v>
      </c>
      <c r="J522" s="80" t="s">
        <v>2276</v>
      </c>
      <c r="K522" s="77">
        <v>43267</v>
      </c>
      <c r="L522" s="80">
        <v>16</v>
      </c>
      <c r="M522" s="80">
        <v>6</v>
      </c>
      <c r="N522" s="80">
        <v>2018</v>
      </c>
      <c r="O522" s="77">
        <f t="shared" si="8"/>
        <v>43267</v>
      </c>
      <c r="P522" s="80" t="s">
        <v>2277</v>
      </c>
      <c r="Q522" s="80" t="s">
        <v>1899</v>
      </c>
      <c r="R522" s="80">
        <f>VLOOKUP(P522,Registration!O:P,2,FALSE)</f>
        <v>15</v>
      </c>
    </row>
    <row r="523" spans="1:18" ht="23.1" customHeight="1">
      <c r="A523" s="80" t="s">
        <v>52</v>
      </c>
      <c r="B523" s="80" t="s">
        <v>26</v>
      </c>
      <c r="C523" s="80" t="s">
        <v>27</v>
      </c>
      <c r="D523" s="80" t="s">
        <v>28</v>
      </c>
      <c r="E523" s="80" t="s">
        <v>28</v>
      </c>
      <c r="F523" s="80" t="s">
        <v>29</v>
      </c>
      <c r="G523" s="80" t="s">
        <v>1887</v>
      </c>
      <c r="H523" s="80" t="s">
        <v>8165</v>
      </c>
      <c r="I523" s="80" t="s">
        <v>8162</v>
      </c>
      <c r="J523" s="80" t="s">
        <v>1978</v>
      </c>
      <c r="K523" s="77">
        <v>43267</v>
      </c>
      <c r="L523" s="80">
        <v>16</v>
      </c>
      <c r="M523" s="80">
        <v>6</v>
      </c>
      <c r="N523" s="80">
        <v>2018</v>
      </c>
      <c r="O523" s="77">
        <f t="shared" si="8"/>
        <v>43267</v>
      </c>
      <c r="P523" s="80" t="s">
        <v>1979</v>
      </c>
      <c r="Q523" s="80" t="s">
        <v>1899</v>
      </c>
      <c r="R523" s="80">
        <f>VLOOKUP(P523,Registration!O:P,2,FALSE)</f>
        <v>16</v>
      </c>
    </row>
    <row r="524" spans="1:18" ht="23.1" customHeight="1">
      <c r="A524" s="80" t="s">
        <v>52</v>
      </c>
      <c r="B524" s="80" t="s">
        <v>26</v>
      </c>
      <c r="C524" s="80" t="s">
        <v>27</v>
      </c>
      <c r="D524" s="80" t="s">
        <v>28</v>
      </c>
      <c r="E524" s="80" t="s">
        <v>28</v>
      </c>
      <c r="F524" s="80" t="s">
        <v>29</v>
      </c>
      <c r="G524" s="80" t="s">
        <v>1887</v>
      </c>
      <c r="H524" s="80" t="s">
        <v>8165</v>
      </c>
      <c r="I524" s="80" t="s">
        <v>8162</v>
      </c>
      <c r="J524" s="80" t="s">
        <v>2278</v>
      </c>
      <c r="K524" s="77">
        <v>43267</v>
      </c>
      <c r="L524" s="80">
        <v>16</v>
      </c>
      <c r="M524" s="80">
        <v>6</v>
      </c>
      <c r="N524" s="80">
        <v>2018</v>
      </c>
      <c r="O524" s="77">
        <f t="shared" si="8"/>
        <v>43267</v>
      </c>
      <c r="P524" s="80" t="s">
        <v>2279</v>
      </c>
      <c r="Q524" s="80" t="s">
        <v>1899</v>
      </c>
      <c r="R524" s="80">
        <f>VLOOKUP(P524,Registration!O:P,2,FALSE)</f>
        <v>15</v>
      </c>
    </row>
    <row r="525" spans="1:18" ht="23.1" customHeight="1">
      <c r="A525" s="80" t="s">
        <v>52</v>
      </c>
      <c r="B525" s="80" t="s">
        <v>26</v>
      </c>
      <c r="C525" s="80" t="s">
        <v>27</v>
      </c>
      <c r="D525" s="80" t="s">
        <v>28</v>
      </c>
      <c r="E525" s="80" t="s">
        <v>28</v>
      </c>
      <c r="F525" s="80" t="s">
        <v>29</v>
      </c>
      <c r="G525" s="80" t="s">
        <v>1887</v>
      </c>
      <c r="H525" s="80" t="s">
        <v>8165</v>
      </c>
      <c r="I525" s="80" t="s">
        <v>8162</v>
      </c>
      <c r="J525" s="80" t="s">
        <v>2280</v>
      </c>
      <c r="K525" s="77">
        <v>43267</v>
      </c>
      <c r="L525" s="80">
        <v>16</v>
      </c>
      <c r="M525" s="80">
        <v>6</v>
      </c>
      <c r="N525" s="80">
        <v>2018</v>
      </c>
      <c r="O525" s="77">
        <f t="shared" si="8"/>
        <v>43267</v>
      </c>
      <c r="P525" s="80" t="s">
        <v>2281</v>
      </c>
      <c r="Q525" s="80" t="s">
        <v>1899</v>
      </c>
      <c r="R525" s="80">
        <f>VLOOKUP(P525,Registration!O:P,2,FALSE)</f>
        <v>15</v>
      </c>
    </row>
    <row r="526" spans="1:18" ht="23.1" customHeight="1">
      <c r="A526" s="80" t="s">
        <v>52</v>
      </c>
      <c r="B526" s="80" t="s">
        <v>26</v>
      </c>
      <c r="C526" s="80" t="s">
        <v>27</v>
      </c>
      <c r="D526" s="80" t="s">
        <v>28</v>
      </c>
      <c r="E526" s="80" t="s">
        <v>28</v>
      </c>
      <c r="F526" s="80" t="s">
        <v>29</v>
      </c>
      <c r="G526" s="80" t="s">
        <v>1887</v>
      </c>
      <c r="H526" s="80" t="s">
        <v>8165</v>
      </c>
      <c r="I526" s="80" t="s">
        <v>8162</v>
      </c>
      <c r="J526" s="80" t="s">
        <v>2193</v>
      </c>
      <c r="K526" s="77">
        <v>43267</v>
      </c>
      <c r="L526" s="80">
        <v>16</v>
      </c>
      <c r="M526" s="80">
        <v>6</v>
      </c>
      <c r="N526" s="80">
        <v>2018</v>
      </c>
      <c r="O526" s="77">
        <f t="shared" si="8"/>
        <v>43267</v>
      </c>
      <c r="P526" s="80" t="s">
        <v>2194</v>
      </c>
      <c r="Q526" s="80" t="s">
        <v>1899</v>
      </c>
      <c r="R526" s="80">
        <f>VLOOKUP(P526,Registration!O:P,2,FALSE)</f>
        <v>19</v>
      </c>
    </row>
    <row r="527" spans="1:18" ht="23.1" customHeight="1">
      <c r="A527" s="80" t="s">
        <v>52</v>
      </c>
      <c r="B527" s="80" t="s">
        <v>26</v>
      </c>
      <c r="C527" s="80" t="s">
        <v>27</v>
      </c>
      <c r="D527" s="80" t="s">
        <v>28</v>
      </c>
      <c r="E527" s="80" t="s">
        <v>28</v>
      </c>
      <c r="F527" s="80" t="s">
        <v>29</v>
      </c>
      <c r="G527" s="80" t="s">
        <v>1887</v>
      </c>
      <c r="H527" s="80" t="s">
        <v>8165</v>
      </c>
      <c r="I527" s="80" t="s">
        <v>8162</v>
      </c>
      <c r="J527" s="80" t="s">
        <v>2041</v>
      </c>
      <c r="K527" s="77">
        <v>43267</v>
      </c>
      <c r="L527" s="80">
        <v>16</v>
      </c>
      <c r="M527" s="80">
        <v>6</v>
      </c>
      <c r="N527" s="80">
        <v>2018</v>
      </c>
      <c r="O527" s="77">
        <f t="shared" si="8"/>
        <v>43267</v>
      </c>
      <c r="P527" s="80" t="s">
        <v>2043</v>
      </c>
      <c r="Q527" s="80" t="s">
        <v>1899</v>
      </c>
      <c r="R527" s="80">
        <f>VLOOKUP(P527,Registration!O:P,2,FALSE)</f>
        <v>17</v>
      </c>
    </row>
    <row r="528" spans="1:18" ht="23.1" customHeight="1">
      <c r="A528" s="80" t="s">
        <v>52</v>
      </c>
      <c r="B528" s="80" t="s">
        <v>26</v>
      </c>
      <c r="C528" s="80" t="s">
        <v>27</v>
      </c>
      <c r="D528" s="80" t="s">
        <v>28</v>
      </c>
      <c r="E528" s="80" t="s">
        <v>28</v>
      </c>
      <c r="F528" s="80" t="s">
        <v>29</v>
      </c>
      <c r="G528" s="80" t="s">
        <v>1887</v>
      </c>
      <c r="H528" s="80" t="s">
        <v>8165</v>
      </c>
      <c r="I528" s="80" t="s">
        <v>8162</v>
      </c>
      <c r="J528" s="80" t="s">
        <v>1928</v>
      </c>
      <c r="K528" s="77">
        <v>43267</v>
      </c>
      <c r="L528" s="80">
        <v>16</v>
      </c>
      <c r="M528" s="80">
        <v>6</v>
      </c>
      <c r="N528" s="80">
        <v>2018</v>
      </c>
      <c r="O528" s="77">
        <f t="shared" si="8"/>
        <v>43267</v>
      </c>
      <c r="P528" s="80" t="s">
        <v>1929</v>
      </c>
      <c r="Q528" s="80" t="s">
        <v>1899</v>
      </c>
      <c r="R528" s="80">
        <f>VLOOKUP(P528,Registration!O:P,2,FALSE)</f>
        <v>15</v>
      </c>
    </row>
    <row r="529" spans="1:18" ht="23.1" customHeight="1">
      <c r="A529" s="80" t="s">
        <v>52</v>
      </c>
      <c r="B529" s="80" t="s">
        <v>26</v>
      </c>
      <c r="C529" s="80" t="s">
        <v>27</v>
      </c>
      <c r="D529" s="80" t="s">
        <v>28</v>
      </c>
      <c r="E529" s="80" t="s">
        <v>28</v>
      </c>
      <c r="F529" s="80" t="s">
        <v>29</v>
      </c>
      <c r="G529" s="80" t="s">
        <v>1887</v>
      </c>
      <c r="H529" s="80" t="s">
        <v>8165</v>
      </c>
      <c r="I529" s="80" t="s">
        <v>8162</v>
      </c>
      <c r="J529" s="80" t="s">
        <v>2282</v>
      </c>
      <c r="K529" s="77">
        <v>43267</v>
      </c>
      <c r="L529" s="80">
        <v>16</v>
      </c>
      <c r="M529" s="80">
        <v>6</v>
      </c>
      <c r="N529" s="80">
        <v>2018</v>
      </c>
      <c r="O529" s="77">
        <f t="shared" si="8"/>
        <v>43267</v>
      </c>
      <c r="P529" s="80" t="s">
        <v>2283</v>
      </c>
      <c r="Q529" s="80" t="s">
        <v>1899</v>
      </c>
      <c r="R529" s="80">
        <f>VLOOKUP(P529,Registration!O:P,2,FALSE)</f>
        <v>15</v>
      </c>
    </row>
    <row r="530" spans="1:18" ht="23.1" customHeight="1">
      <c r="A530" s="80" t="s">
        <v>52</v>
      </c>
      <c r="B530" s="80" t="s">
        <v>26</v>
      </c>
      <c r="C530" s="80" t="s">
        <v>27</v>
      </c>
      <c r="D530" s="80" t="s">
        <v>28</v>
      </c>
      <c r="E530" s="80" t="s">
        <v>28</v>
      </c>
      <c r="F530" s="80" t="s">
        <v>29</v>
      </c>
      <c r="G530" s="80" t="s">
        <v>1887</v>
      </c>
      <c r="H530" s="80" t="s">
        <v>8165</v>
      </c>
      <c r="I530" s="80" t="s">
        <v>8162</v>
      </c>
      <c r="J530" s="80" t="s">
        <v>2284</v>
      </c>
      <c r="K530" s="77">
        <v>43267</v>
      </c>
      <c r="L530" s="80">
        <v>16</v>
      </c>
      <c r="M530" s="80">
        <v>6</v>
      </c>
      <c r="N530" s="80">
        <v>2018</v>
      </c>
      <c r="O530" s="77">
        <f t="shared" si="8"/>
        <v>43267</v>
      </c>
      <c r="P530" s="80" t="s">
        <v>2285</v>
      </c>
      <c r="Q530" s="80" t="s">
        <v>1899</v>
      </c>
      <c r="R530" s="80">
        <f>VLOOKUP(P530,Registration!O:P,2,FALSE)</f>
        <v>16</v>
      </c>
    </row>
    <row r="531" spans="1:18" ht="23.1" customHeight="1">
      <c r="A531" s="80" t="s">
        <v>52</v>
      </c>
      <c r="B531" s="80" t="s">
        <v>26</v>
      </c>
      <c r="C531" s="80" t="s">
        <v>27</v>
      </c>
      <c r="D531" s="80" t="s">
        <v>28</v>
      </c>
      <c r="E531" s="80" t="s">
        <v>28</v>
      </c>
      <c r="F531" s="80" t="s">
        <v>29</v>
      </c>
      <c r="G531" s="80" t="s">
        <v>1887</v>
      </c>
      <c r="H531" s="80" t="s">
        <v>8165</v>
      </c>
      <c r="I531" s="80" t="s">
        <v>8162</v>
      </c>
      <c r="J531" s="80" t="s">
        <v>2286</v>
      </c>
      <c r="K531" s="77">
        <v>43267</v>
      </c>
      <c r="L531" s="80">
        <v>16</v>
      </c>
      <c r="M531" s="80">
        <v>6</v>
      </c>
      <c r="N531" s="80">
        <v>2018</v>
      </c>
      <c r="O531" s="77">
        <f t="shared" si="8"/>
        <v>43267</v>
      </c>
      <c r="P531" s="80" t="s">
        <v>2287</v>
      </c>
      <c r="Q531" s="80" t="s">
        <v>1899</v>
      </c>
      <c r="R531" s="80">
        <f>VLOOKUP(P531,Registration!O:P,2,FALSE)</f>
        <v>15</v>
      </c>
    </row>
    <row r="532" spans="1:18" ht="23.1" customHeight="1">
      <c r="A532" s="80" t="s">
        <v>52</v>
      </c>
      <c r="B532" s="80" t="s">
        <v>26</v>
      </c>
      <c r="C532" s="80" t="s">
        <v>27</v>
      </c>
      <c r="D532" s="80" t="s">
        <v>28</v>
      </c>
      <c r="E532" s="80" t="s">
        <v>28</v>
      </c>
      <c r="F532" s="80" t="s">
        <v>29</v>
      </c>
      <c r="G532" s="80" t="s">
        <v>1887</v>
      </c>
      <c r="H532" s="80" t="s">
        <v>8165</v>
      </c>
      <c r="I532" s="80" t="s">
        <v>8162</v>
      </c>
      <c r="J532" s="80" t="s">
        <v>1900</v>
      </c>
      <c r="K532" s="77">
        <v>43267</v>
      </c>
      <c r="L532" s="80">
        <v>16</v>
      </c>
      <c r="M532" s="80">
        <v>6</v>
      </c>
      <c r="N532" s="80">
        <v>2018</v>
      </c>
      <c r="O532" s="77">
        <f t="shared" si="8"/>
        <v>43267</v>
      </c>
      <c r="P532" s="80" t="s">
        <v>1901</v>
      </c>
      <c r="Q532" s="80" t="s">
        <v>1899</v>
      </c>
      <c r="R532" s="80">
        <f>VLOOKUP(P532,Registration!O:P,2,FALSE)</f>
        <v>15</v>
      </c>
    </row>
    <row r="533" spans="1:18" ht="23.1" customHeight="1">
      <c r="A533" s="80" t="s">
        <v>52</v>
      </c>
      <c r="B533" s="80" t="s">
        <v>26</v>
      </c>
      <c r="C533" s="80" t="s">
        <v>27</v>
      </c>
      <c r="D533" s="80" t="s">
        <v>28</v>
      </c>
      <c r="E533" s="80" t="s">
        <v>28</v>
      </c>
      <c r="F533" s="80" t="s">
        <v>29</v>
      </c>
      <c r="G533" s="80" t="s">
        <v>1887</v>
      </c>
      <c r="H533" s="80" t="s">
        <v>8165</v>
      </c>
      <c r="I533" s="80" t="s">
        <v>8162</v>
      </c>
      <c r="J533" s="80" t="s">
        <v>2066</v>
      </c>
      <c r="K533" s="77">
        <v>43267</v>
      </c>
      <c r="L533" s="80">
        <v>16</v>
      </c>
      <c r="M533" s="80">
        <v>6</v>
      </c>
      <c r="N533" s="80">
        <v>2018</v>
      </c>
      <c r="O533" s="77">
        <f t="shared" si="8"/>
        <v>43267</v>
      </c>
      <c r="P533" s="80" t="s">
        <v>2067</v>
      </c>
      <c r="Q533" s="80" t="s">
        <v>1899</v>
      </c>
      <c r="R533" s="80">
        <f>VLOOKUP(P533,Registration!O:P,2,FALSE)</f>
        <v>15</v>
      </c>
    </row>
    <row r="534" spans="1:18" ht="23.1" customHeight="1">
      <c r="A534" s="80" t="s">
        <v>52</v>
      </c>
      <c r="B534" s="80" t="s">
        <v>26</v>
      </c>
      <c r="C534" s="80" t="s">
        <v>27</v>
      </c>
      <c r="D534" s="80" t="s">
        <v>28</v>
      </c>
      <c r="E534" s="80" t="s">
        <v>28</v>
      </c>
      <c r="F534" s="80" t="s">
        <v>29</v>
      </c>
      <c r="G534" s="80" t="s">
        <v>1887</v>
      </c>
      <c r="H534" s="80" t="s">
        <v>8165</v>
      </c>
      <c r="I534" s="80" t="s">
        <v>8162</v>
      </c>
      <c r="J534" s="80" t="s">
        <v>1928</v>
      </c>
      <c r="K534" s="77">
        <v>43267</v>
      </c>
      <c r="L534" s="80">
        <v>16</v>
      </c>
      <c r="M534" s="80">
        <v>6</v>
      </c>
      <c r="N534" s="80">
        <v>2018</v>
      </c>
      <c r="O534" s="77">
        <f t="shared" si="8"/>
        <v>43267</v>
      </c>
      <c r="P534" s="80" t="s">
        <v>1929</v>
      </c>
      <c r="Q534" s="80" t="s">
        <v>1899</v>
      </c>
      <c r="R534" s="80">
        <f>VLOOKUP(P534,Registration!O:P,2,FALSE)</f>
        <v>15</v>
      </c>
    </row>
    <row r="535" spans="1:18" ht="23.1" customHeight="1">
      <c r="A535" s="80" t="s">
        <v>52</v>
      </c>
      <c r="B535" s="80" t="s">
        <v>26</v>
      </c>
      <c r="C535" s="80" t="s">
        <v>27</v>
      </c>
      <c r="D535" s="80" t="s">
        <v>28</v>
      </c>
      <c r="E535" s="80" t="s">
        <v>28</v>
      </c>
      <c r="F535" s="80" t="s">
        <v>29</v>
      </c>
      <c r="G535" s="80" t="s">
        <v>1887</v>
      </c>
      <c r="H535" s="80" t="s">
        <v>8165</v>
      </c>
      <c r="I535" s="80" t="s">
        <v>8162</v>
      </c>
      <c r="J535" s="80" t="s">
        <v>2074</v>
      </c>
      <c r="K535" s="77">
        <v>43267</v>
      </c>
      <c r="L535" s="80">
        <v>16</v>
      </c>
      <c r="M535" s="80">
        <v>6</v>
      </c>
      <c r="N535" s="80">
        <v>2018</v>
      </c>
      <c r="O535" s="77">
        <f t="shared" si="8"/>
        <v>43267</v>
      </c>
      <c r="P535" s="80" t="s">
        <v>2075</v>
      </c>
      <c r="Q535" s="80" t="s">
        <v>1899</v>
      </c>
      <c r="R535" s="80">
        <f>VLOOKUP(P535,Registration!O:P,2,FALSE)</f>
        <v>15</v>
      </c>
    </row>
    <row r="536" spans="1:18" ht="23.1" customHeight="1">
      <c r="A536" s="80" t="s">
        <v>52</v>
      </c>
      <c r="B536" s="80" t="s">
        <v>26</v>
      </c>
      <c r="C536" s="80" t="s">
        <v>27</v>
      </c>
      <c r="D536" s="80" t="s">
        <v>28</v>
      </c>
      <c r="E536" s="80" t="s">
        <v>28</v>
      </c>
      <c r="F536" s="80" t="s">
        <v>29</v>
      </c>
      <c r="G536" s="80" t="s">
        <v>1887</v>
      </c>
      <c r="H536" s="80" t="s">
        <v>8165</v>
      </c>
      <c r="I536" s="80" t="s">
        <v>8163</v>
      </c>
      <c r="J536" s="80" t="s">
        <v>2142</v>
      </c>
      <c r="K536" s="77" t="s">
        <v>54</v>
      </c>
      <c r="L536" s="80">
        <v>18</v>
      </c>
      <c r="M536" s="80">
        <v>6</v>
      </c>
      <c r="N536" s="80">
        <v>2018</v>
      </c>
      <c r="O536" s="77">
        <f t="shared" si="8"/>
        <v>43269</v>
      </c>
      <c r="P536" s="80" t="s">
        <v>2144</v>
      </c>
      <c r="Q536" s="80" t="s">
        <v>175</v>
      </c>
      <c r="R536" s="80">
        <f>VLOOKUP(P536,Registration!O:P,2,FALSE)</f>
        <v>15</v>
      </c>
    </row>
    <row r="537" spans="1:18" ht="23.1" customHeight="1">
      <c r="A537" s="80" t="s">
        <v>53</v>
      </c>
      <c r="B537" s="80" t="s">
        <v>26</v>
      </c>
      <c r="C537" s="80" t="s">
        <v>27</v>
      </c>
      <c r="D537" s="80" t="s">
        <v>28</v>
      </c>
      <c r="E537" s="80" t="s">
        <v>28</v>
      </c>
      <c r="F537" s="80" t="s">
        <v>29</v>
      </c>
      <c r="G537" s="80" t="s">
        <v>1887</v>
      </c>
      <c r="H537" s="80" t="s">
        <v>8165</v>
      </c>
      <c r="I537" s="80" t="s">
        <v>8163</v>
      </c>
      <c r="J537" s="80" t="s">
        <v>2288</v>
      </c>
      <c r="K537" s="77" t="s">
        <v>2289</v>
      </c>
      <c r="L537" s="80">
        <v>21</v>
      </c>
      <c r="M537" s="80">
        <v>6</v>
      </c>
      <c r="N537" s="80">
        <v>2018</v>
      </c>
      <c r="O537" s="77">
        <f t="shared" si="8"/>
        <v>43272</v>
      </c>
      <c r="P537" s="80" t="s">
        <v>2290</v>
      </c>
      <c r="Q537" s="80" t="s">
        <v>175</v>
      </c>
      <c r="R537" s="80">
        <f>VLOOKUP(P537,Registration!O:P,2,FALSE)</f>
        <v>15</v>
      </c>
    </row>
    <row r="538" spans="1:18" ht="23.1" customHeight="1">
      <c r="A538" s="80" t="s">
        <v>53</v>
      </c>
      <c r="B538" s="80" t="s">
        <v>26</v>
      </c>
      <c r="C538" s="80" t="s">
        <v>27</v>
      </c>
      <c r="D538" s="80" t="s">
        <v>28</v>
      </c>
      <c r="E538" s="80" t="s">
        <v>28</v>
      </c>
      <c r="F538" s="80" t="s">
        <v>29</v>
      </c>
      <c r="G538" s="80" t="s">
        <v>1887</v>
      </c>
      <c r="H538" s="80" t="s">
        <v>8165</v>
      </c>
      <c r="I538" s="80" t="s">
        <v>8163</v>
      </c>
      <c r="J538" s="80" t="s">
        <v>2291</v>
      </c>
      <c r="K538" s="77" t="s">
        <v>2289</v>
      </c>
      <c r="L538" s="80">
        <v>21</v>
      </c>
      <c r="M538" s="80">
        <v>6</v>
      </c>
      <c r="N538" s="80">
        <v>2018</v>
      </c>
      <c r="O538" s="77">
        <f t="shared" si="8"/>
        <v>43272</v>
      </c>
      <c r="P538" s="80" t="s">
        <v>2292</v>
      </c>
      <c r="Q538" s="80" t="s">
        <v>175</v>
      </c>
      <c r="R538" s="80">
        <f>VLOOKUP(P538,Registration!O:P,2,FALSE)</f>
        <v>19</v>
      </c>
    </row>
    <row r="539" spans="1:18" ht="23.1" customHeight="1">
      <c r="A539" s="80" t="s">
        <v>53</v>
      </c>
      <c r="B539" s="80" t="s">
        <v>26</v>
      </c>
      <c r="C539" s="80" t="s">
        <v>27</v>
      </c>
      <c r="D539" s="80" t="s">
        <v>28</v>
      </c>
      <c r="E539" s="80" t="s">
        <v>28</v>
      </c>
      <c r="F539" s="80" t="s">
        <v>29</v>
      </c>
      <c r="G539" s="80" t="s">
        <v>1887</v>
      </c>
      <c r="H539" s="80" t="s">
        <v>8165</v>
      </c>
      <c r="I539" s="80" t="s">
        <v>8163</v>
      </c>
      <c r="J539" s="80" t="s">
        <v>2293</v>
      </c>
      <c r="K539" s="77" t="s">
        <v>2294</v>
      </c>
      <c r="L539" s="80">
        <v>22</v>
      </c>
      <c r="M539" s="80">
        <v>6</v>
      </c>
      <c r="N539" s="80">
        <v>2018</v>
      </c>
      <c r="O539" s="77">
        <f t="shared" si="8"/>
        <v>43273</v>
      </c>
      <c r="P539" s="80" t="s">
        <v>2295</v>
      </c>
      <c r="Q539" s="80" t="s">
        <v>175</v>
      </c>
      <c r="R539" s="80">
        <f>VLOOKUP(P539,Registration!O:P,2,FALSE)</f>
        <v>17</v>
      </c>
    </row>
    <row r="540" spans="1:18" ht="23.1" customHeight="1">
      <c r="A540" s="80" t="s">
        <v>53</v>
      </c>
      <c r="B540" s="80" t="s">
        <v>26</v>
      </c>
      <c r="C540" s="80" t="s">
        <v>27</v>
      </c>
      <c r="D540" s="80" t="s">
        <v>28</v>
      </c>
      <c r="E540" s="80" t="s">
        <v>28</v>
      </c>
      <c r="F540" s="80" t="s">
        <v>29</v>
      </c>
      <c r="G540" s="80" t="s">
        <v>1887</v>
      </c>
      <c r="H540" s="80" t="s">
        <v>8165</v>
      </c>
      <c r="I540" s="80" t="s">
        <v>8163</v>
      </c>
      <c r="J540" s="80" t="s">
        <v>2296</v>
      </c>
      <c r="K540" s="77" t="s">
        <v>55</v>
      </c>
      <c r="L540" s="80">
        <v>23</v>
      </c>
      <c r="M540" s="80">
        <v>6</v>
      </c>
      <c r="N540" s="80">
        <v>2018</v>
      </c>
      <c r="O540" s="77">
        <f t="shared" si="8"/>
        <v>43274</v>
      </c>
      <c r="P540" s="80" t="s">
        <v>2297</v>
      </c>
      <c r="Q540" s="80" t="s">
        <v>175</v>
      </c>
      <c r="R540" s="80">
        <f>VLOOKUP(P540,Registration!O:P,2,FALSE)</f>
        <v>16</v>
      </c>
    </row>
    <row r="541" spans="1:18" ht="23.1" customHeight="1">
      <c r="A541" s="80" t="s">
        <v>53</v>
      </c>
      <c r="B541" s="80" t="s">
        <v>26</v>
      </c>
      <c r="C541" s="80" t="s">
        <v>27</v>
      </c>
      <c r="D541" s="80" t="s">
        <v>28</v>
      </c>
      <c r="E541" s="80" t="s">
        <v>28</v>
      </c>
      <c r="F541" s="80" t="s">
        <v>111</v>
      </c>
      <c r="G541" s="80" t="s">
        <v>167</v>
      </c>
      <c r="H541" s="80" t="s">
        <v>8159</v>
      </c>
      <c r="I541" s="80" t="s">
        <v>8161</v>
      </c>
      <c r="J541" s="80" t="s">
        <v>536</v>
      </c>
      <c r="K541" s="77" t="s">
        <v>2298</v>
      </c>
      <c r="L541" s="82">
        <v>19</v>
      </c>
      <c r="M541" s="82">
        <v>6</v>
      </c>
      <c r="N541" s="82">
        <v>2018</v>
      </c>
      <c r="O541" s="77">
        <f t="shared" si="8"/>
        <v>43270</v>
      </c>
      <c r="P541" s="82" t="s">
        <v>192</v>
      </c>
      <c r="Q541" s="80" t="s">
        <v>175</v>
      </c>
      <c r="R541" s="80">
        <f>VLOOKUP(P541,Registration!O:P,2,FALSE)</f>
        <v>19</v>
      </c>
    </row>
    <row r="542" spans="1:18" ht="23.1" customHeight="1">
      <c r="A542" s="80" t="s">
        <v>53</v>
      </c>
      <c r="B542" s="80" t="s">
        <v>26</v>
      </c>
      <c r="C542" s="80" t="s">
        <v>27</v>
      </c>
      <c r="D542" s="80" t="s">
        <v>28</v>
      </c>
      <c r="E542" s="80" t="s">
        <v>28</v>
      </c>
      <c r="F542" s="80" t="s">
        <v>111</v>
      </c>
      <c r="G542" s="80" t="s">
        <v>167</v>
      </c>
      <c r="H542" s="80" t="s">
        <v>8159</v>
      </c>
      <c r="I542" s="80" t="s">
        <v>8161</v>
      </c>
      <c r="J542" s="80" t="s">
        <v>546</v>
      </c>
      <c r="K542" s="77" t="s">
        <v>2289</v>
      </c>
      <c r="L542" s="82">
        <v>21</v>
      </c>
      <c r="M542" s="82">
        <v>6</v>
      </c>
      <c r="N542" s="82">
        <v>2018</v>
      </c>
      <c r="O542" s="77">
        <f t="shared" si="8"/>
        <v>43272</v>
      </c>
      <c r="P542" s="82" t="s">
        <v>553</v>
      </c>
      <c r="Q542" s="80" t="s">
        <v>175</v>
      </c>
      <c r="R542" s="80">
        <f>VLOOKUP(P542,Registration!O:P,2,FALSE)</f>
        <v>19</v>
      </c>
    </row>
    <row r="543" spans="1:18" ht="23.1" customHeight="1">
      <c r="A543" s="80" t="s">
        <v>53</v>
      </c>
      <c r="B543" s="80" t="s">
        <v>26</v>
      </c>
      <c r="C543" s="80" t="s">
        <v>27</v>
      </c>
      <c r="D543" s="80" t="s">
        <v>28</v>
      </c>
      <c r="E543" s="80" t="s">
        <v>28</v>
      </c>
      <c r="F543" s="80" t="s">
        <v>111</v>
      </c>
      <c r="G543" s="80" t="s">
        <v>167</v>
      </c>
      <c r="H543" s="80" t="s">
        <v>8159</v>
      </c>
      <c r="I543" s="80" t="s">
        <v>8161</v>
      </c>
      <c r="J543" s="80" t="s">
        <v>552</v>
      </c>
      <c r="K543" s="77" t="s">
        <v>2294</v>
      </c>
      <c r="L543" s="82">
        <v>22</v>
      </c>
      <c r="M543" s="82">
        <v>6</v>
      </c>
      <c r="N543" s="82">
        <v>2018</v>
      </c>
      <c r="O543" s="77">
        <f t="shared" si="8"/>
        <v>43273</v>
      </c>
      <c r="P543" s="82" t="s">
        <v>491</v>
      </c>
      <c r="Q543" s="80" t="s">
        <v>175</v>
      </c>
      <c r="R543" s="80">
        <f>VLOOKUP(P543,Registration!O:P,2,FALSE)</f>
        <v>16</v>
      </c>
    </row>
    <row r="544" spans="1:18" ht="23.1" customHeight="1">
      <c r="A544" s="80" t="s">
        <v>53</v>
      </c>
      <c r="B544" s="80" t="s">
        <v>26</v>
      </c>
      <c r="C544" s="80" t="s">
        <v>27</v>
      </c>
      <c r="D544" s="80" t="s">
        <v>28</v>
      </c>
      <c r="E544" s="80" t="s">
        <v>28</v>
      </c>
      <c r="F544" s="80" t="s">
        <v>111</v>
      </c>
      <c r="G544" s="80" t="s">
        <v>167</v>
      </c>
      <c r="H544" s="80" t="s">
        <v>8159</v>
      </c>
      <c r="I544" s="80" t="s">
        <v>8161</v>
      </c>
      <c r="J544" s="80" t="s">
        <v>318</v>
      </c>
      <c r="K544" s="77" t="s">
        <v>2294</v>
      </c>
      <c r="L544" s="82">
        <v>22</v>
      </c>
      <c r="M544" s="82">
        <v>6</v>
      </c>
      <c r="N544" s="82">
        <v>2018</v>
      </c>
      <c r="O544" s="77">
        <f t="shared" si="8"/>
        <v>43273</v>
      </c>
      <c r="P544" s="82" t="s">
        <v>555</v>
      </c>
      <c r="Q544" s="80" t="s">
        <v>175</v>
      </c>
      <c r="R544" s="80">
        <f>VLOOKUP(P544,Registration!O:P,2,FALSE)</f>
        <v>16</v>
      </c>
    </row>
    <row r="545" spans="1:18" ht="23.1" customHeight="1">
      <c r="A545" s="80" t="s">
        <v>53</v>
      </c>
      <c r="B545" s="80" t="s">
        <v>26</v>
      </c>
      <c r="C545" s="80" t="s">
        <v>27</v>
      </c>
      <c r="D545" s="80" t="s">
        <v>28</v>
      </c>
      <c r="E545" s="80" t="s">
        <v>28</v>
      </c>
      <c r="F545" s="80" t="s">
        <v>111</v>
      </c>
      <c r="G545" s="80" t="s">
        <v>167</v>
      </c>
      <c r="H545" s="80" t="s">
        <v>8159</v>
      </c>
      <c r="I545" s="80" t="s">
        <v>8161</v>
      </c>
      <c r="J545" s="80" t="s">
        <v>554</v>
      </c>
      <c r="K545" s="77" t="s">
        <v>2294</v>
      </c>
      <c r="L545" s="82">
        <v>22</v>
      </c>
      <c r="M545" s="82">
        <v>6</v>
      </c>
      <c r="N545" s="82">
        <v>2018</v>
      </c>
      <c r="O545" s="77">
        <f t="shared" si="8"/>
        <v>43273</v>
      </c>
      <c r="P545" s="82" t="s">
        <v>556</v>
      </c>
      <c r="Q545" s="80" t="s">
        <v>175</v>
      </c>
      <c r="R545" s="80">
        <f>VLOOKUP(P545,Registration!O:P,2,FALSE)</f>
        <v>17</v>
      </c>
    </row>
    <row r="546" spans="1:18" ht="23.1" customHeight="1">
      <c r="A546" s="80" t="s">
        <v>53</v>
      </c>
      <c r="B546" s="80" t="s">
        <v>26</v>
      </c>
      <c r="C546" s="80" t="s">
        <v>27</v>
      </c>
      <c r="D546" s="80" t="s">
        <v>28</v>
      </c>
      <c r="E546" s="80" t="s">
        <v>28</v>
      </c>
      <c r="F546" s="80" t="s">
        <v>111</v>
      </c>
      <c r="G546" s="80" t="s">
        <v>167</v>
      </c>
      <c r="H546" s="80" t="s">
        <v>8159</v>
      </c>
      <c r="I546" s="80" t="s">
        <v>8161</v>
      </c>
      <c r="J546" s="80" t="s">
        <v>516</v>
      </c>
      <c r="K546" s="77" t="s">
        <v>2294</v>
      </c>
      <c r="L546" s="82">
        <v>22</v>
      </c>
      <c r="M546" s="82">
        <v>6</v>
      </c>
      <c r="N546" s="82">
        <v>2018</v>
      </c>
      <c r="O546" s="77">
        <f t="shared" si="8"/>
        <v>43273</v>
      </c>
      <c r="P546" s="82" t="s">
        <v>557</v>
      </c>
      <c r="Q546" s="80" t="s">
        <v>175</v>
      </c>
      <c r="R546" s="80">
        <f>VLOOKUP(P546,Registration!O:P,2,FALSE)</f>
        <v>16</v>
      </c>
    </row>
    <row r="547" spans="1:18" ht="23.1" customHeight="1">
      <c r="A547" s="80" t="s">
        <v>53</v>
      </c>
      <c r="B547" s="80" t="s">
        <v>26</v>
      </c>
      <c r="C547" s="80" t="s">
        <v>27</v>
      </c>
      <c r="D547" s="80" t="s">
        <v>28</v>
      </c>
      <c r="E547" s="80" t="s">
        <v>28</v>
      </c>
      <c r="F547" s="80" t="s">
        <v>111</v>
      </c>
      <c r="G547" s="80" t="s">
        <v>167</v>
      </c>
      <c r="H547" s="80" t="s">
        <v>8159</v>
      </c>
      <c r="I547" s="80" t="s">
        <v>8161</v>
      </c>
      <c r="J547" s="80" t="s">
        <v>253</v>
      </c>
      <c r="K547" s="77" t="s">
        <v>2294</v>
      </c>
      <c r="L547" s="82">
        <v>22</v>
      </c>
      <c r="M547" s="82">
        <v>6</v>
      </c>
      <c r="N547" s="82">
        <v>2018</v>
      </c>
      <c r="O547" s="77">
        <f t="shared" si="8"/>
        <v>43273</v>
      </c>
      <c r="P547" s="82" t="s">
        <v>549</v>
      </c>
      <c r="Q547" s="80" t="s">
        <v>175</v>
      </c>
      <c r="R547" s="80">
        <f>VLOOKUP(P547,Registration!O:P,2,FALSE)</f>
        <v>17</v>
      </c>
    </row>
    <row r="548" spans="1:18" ht="23.1" customHeight="1">
      <c r="A548" s="80" t="s">
        <v>53</v>
      </c>
      <c r="B548" s="80" t="s">
        <v>26</v>
      </c>
      <c r="C548" s="80" t="s">
        <v>27</v>
      </c>
      <c r="D548" s="80" t="s">
        <v>28</v>
      </c>
      <c r="E548" s="80" t="s">
        <v>28</v>
      </c>
      <c r="F548" s="80" t="s">
        <v>111</v>
      </c>
      <c r="G548" s="80" t="s">
        <v>167</v>
      </c>
      <c r="H548" s="80" t="s">
        <v>8159</v>
      </c>
      <c r="I548" s="80" t="s">
        <v>8161</v>
      </c>
      <c r="J548" s="80" t="s">
        <v>558</v>
      </c>
      <c r="K548" s="77" t="s">
        <v>2294</v>
      </c>
      <c r="L548" s="82">
        <v>22</v>
      </c>
      <c r="M548" s="82">
        <v>6</v>
      </c>
      <c r="N548" s="82">
        <v>2018</v>
      </c>
      <c r="O548" s="77">
        <f t="shared" si="8"/>
        <v>43273</v>
      </c>
      <c r="P548" s="82" t="s">
        <v>559</v>
      </c>
      <c r="Q548" s="80" t="s">
        <v>175</v>
      </c>
      <c r="R548" s="80">
        <f>VLOOKUP(P548,Registration!O:P,2,FALSE)</f>
        <v>19</v>
      </c>
    </row>
    <row r="549" spans="1:18" ht="23.1" customHeight="1">
      <c r="A549" s="80" t="s">
        <v>53</v>
      </c>
      <c r="B549" s="80" t="s">
        <v>26</v>
      </c>
      <c r="C549" s="80" t="s">
        <v>27</v>
      </c>
      <c r="D549" s="80" t="s">
        <v>28</v>
      </c>
      <c r="E549" s="80" t="s">
        <v>28</v>
      </c>
      <c r="F549" s="80" t="s">
        <v>111</v>
      </c>
      <c r="G549" s="80" t="s">
        <v>167</v>
      </c>
      <c r="H549" s="80" t="s">
        <v>8159</v>
      </c>
      <c r="I549" s="80" t="s">
        <v>8161</v>
      </c>
      <c r="J549" s="80" t="s">
        <v>542</v>
      </c>
      <c r="K549" s="77" t="s">
        <v>2294</v>
      </c>
      <c r="L549" s="82">
        <v>22</v>
      </c>
      <c r="M549" s="82">
        <v>6</v>
      </c>
      <c r="N549" s="82">
        <v>2018</v>
      </c>
      <c r="O549" s="77">
        <f t="shared" si="8"/>
        <v>43273</v>
      </c>
      <c r="P549" s="82" t="s">
        <v>560</v>
      </c>
      <c r="Q549" s="80" t="s">
        <v>175</v>
      </c>
      <c r="R549" s="80">
        <f>VLOOKUP(P549,Registration!O:P,2,FALSE)</f>
        <v>19</v>
      </c>
    </row>
    <row r="550" spans="1:18" ht="23.1" customHeight="1">
      <c r="A550" s="80" t="s">
        <v>53</v>
      </c>
      <c r="B550" s="80" t="s">
        <v>26</v>
      </c>
      <c r="C550" s="80" t="s">
        <v>27</v>
      </c>
      <c r="D550" s="80" t="s">
        <v>28</v>
      </c>
      <c r="E550" s="80" t="s">
        <v>28</v>
      </c>
      <c r="F550" s="80" t="s">
        <v>111</v>
      </c>
      <c r="G550" s="80" t="s">
        <v>167</v>
      </c>
      <c r="H550" s="80" t="s">
        <v>8159</v>
      </c>
      <c r="I550" s="80" t="s">
        <v>8161</v>
      </c>
      <c r="J550" s="80" t="s">
        <v>561</v>
      </c>
      <c r="K550" s="77" t="s">
        <v>2294</v>
      </c>
      <c r="L550" s="82">
        <v>22</v>
      </c>
      <c r="M550" s="82">
        <v>6</v>
      </c>
      <c r="N550" s="82">
        <v>2018</v>
      </c>
      <c r="O550" s="77">
        <f t="shared" si="8"/>
        <v>43273</v>
      </c>
      <c r="P550" s="82" t="s">
        <v>562</v>
      </c>
      <c r="Q550" s="80" t="s">
        <v>175</v>
      </c>
      <c r="R550" s="80">
        <f>VLOOKUP(P550,Registration!O:P,2,FALSE)</f>
        <v>19</v>
      </c>
    </row>
    <row r="551" spans="1:18" ht="23.1" customHeight="1">
      <c r="A551" s="80" t="s">
        <v>53</v>
      </c>
      <c r="B551" s="80" t="s">
        <v>26</v>
      </c>
      <c r="C551" s="80" t="s">
        <v>27</v>
      </c>
      <c r="D551" s="80" t="s">
        <v>28</v>
      </c>
      <c r="E551" s="80" t="s">
        <v>28</v>
      </c>
      <c r="F551" s="80" t="s">
        <v>111</v>
      </c>
      <c r="G551" s="80" t="s">
        <v>167</v>
      </c>
      <c r="H551" s="80" t="s">
        <v>8159</v>
      </c>
      <c r="I551" s="80" t="s">
        <v>8161</v>
      </c>
      <c r="J551" s="80" t="s">
        <v>565</v>
      </c>
      <c r="K551" s="77" t="s">
        <v>55</v>
      </c>
      <c r="L551" s="82">
        <v>23</v>
      </c>
      <c r="M551" s="82">
        <v>6</v>
      </c>
      <c r="N551" s="82">
        <v>2018</v>
      </c>
      <c r="O551" s="77">
        <f t="shared" si="8"/>
        <v>43274</v>
      </c>
      <c r="P551" s="82" t="s">
        <v>566</v>
      </c>
      <c r="Q551" s="80" t="s">
        <v>175</v>
      </c>
      <c r="R551" s="80">
        <f>VLOOKUP(P551,Registration!O:P,2,FALSE)</f>
        <v>18</v>
      </c>
    </row>
    <row r="552" spans="1:18" ht="23.1" customHeight="1">
      <c r="A552" s="80" t="s">
        <v>53</v>
      </c>
      <c r="B552" s="80" t="s">
        <v>26</v>
      </c>
      <c r="C552" s="80" t="s">
        <v>27</v>
      </c>
      <c r="D552" s="80" t="s">
        <v>28</v>
      </c>
      <c r="E552" s="80" t="s">
        <v>28</v>
      </c>
      <c r="F552" s="80" t="s">
        <v>111</v>
      </c>
      <c r="G552" s="80" t="s">
        <v>167</v>
      </c>
      <c r="H552" s="80" t="s">
        <v>8159</v>
      </c>
      <c r="I552" s="80" t="s">
        <v>8161</v>
      </c>
      <c r="J552" s="80" t="s">
        <v>400</v>
      </c>
      <c r="K552" s="77" t="s">
        <v>55</v>
      </c>
      <c r="L552" s="82">
        <v>23</v>
      </c>
      <c r="M552" s="82">
        <v>6</v>
      </c>
      <c r="N552" s="82">
        <v>2018</v>
      </c>
      <c r="O552" s="77">
        <f t="shared" si="8"/>
        <v>43274</v>
      </c>
      <c r="P552" s="82" t="s">
        <v>502</v>
      </c>
      <c r="Q552" s="80" t="s">
        <v>175</v>
      </c>
      <c r="R552" s="80">
        <f>VLOOKUP(P552,Registration!O:P,2,FALSE)</f>
        <v>19</v>
      </c>
    </row>
    <row r="553" spans="1:18" ht="23.1" customHeight="1">
      <c r="A553" s="80" t="s">
        <v>53</v>
      </c>
      <c r="B553" s="80" t="s">
        <v>26</v>
      </c>
      <c r="C553" s="80" t="s">
        <v>27</v>
      </c>
      <c r="D553" s="80" t="s">
        <v>28</v>
      </c>
      <c r="E553" s="80" t="s">
        <v>28</v>
      </c>
      <c r="F553" s="80" t="s">
        <v>111</v>
      </c>
      <c r="G553" s="80" t="s">
        <v>167</v>
      </c>
      <c r="H553" s="80" t="s">
        <v>8159</v>
      </c>
      <c r="I553" s="80" t="s">
        <v>8161</v>
      </c>
      <c r="J553" s="80" t="s">
        <v>569</v>
      </c>
      <c r="K553" s="77" t="s">
        <v>55</v>
      </c>
      <c r="L553" s="82">
        <v>23</v>
      </c>
      <c r="M553" s="82">
        <v>6</v>
      </c>
      <c r="N553" s="82">
        <v>2018</v>
      </c>
      <c r="O553" s="77">
        <f t="shared" si="8"/>
        <v>43274</v>
      </c>
      <c r="P553" s="82" t="s">
        <v>570</v>
      </c>
      <c r="Q553" s="80" t="s">
        <v>175</v>
      </c>
      <c r="R553" s="80">
        <f>VLOOKUP(P553,Registration!O:P,2,FALSE)</f>
        <v>17</v>
      </c>
    </row>
    <row r="554" spans="1:18" ht="23.1" customHeight="1">
      <c r="A554" s="80" t="s">
        <v>53</v>
      </c>
      <c r="B554" s="80" t="s">
        <v>26</v>
      </c>
      <c r="C554" s="80" t="s">
        <v>27</v>
      </c>
      <c r="D554" s="80" t="s">
        <v>28</v>
      </c>
      <c r="E554" s="80" t="s">
        <v>28</v>
      </c>
      <c r="F554" s="80" t="s">
        <v>111</v>
      </c>
      <c r="G554" s="80" t="s">
        <v>167</v>
      </c>
      <c r="H554" s="80" t="s">
        <v>8159</v>
      </c>
      <c r="I554" s="80" t="s">
        <v>8161</v>
      </c>
      <c r="J554" s="80" t="s">
        <v>525</v>
      </c>
      <c r="K554" s="77" t="s">
        <v>55</v>
      </c>
      <c r="L554" s="82">
        <v>23</v>
      </c>
      <c r="M554" s="82">
        <v>6</v>
      </c>
      <c r="N554" s="82">
        <v>2018</v>
      </c>
      <c r="O554" s="77">
        <f t="shared" si="8"/>
        <v>43274</v>
      </c>
      <c r="P554" s="82" t="s">
        <v>573</v>
      </c>
      <c r="Q554" s="80" t="s">
        <v>175</v>
      </c>
      <c r="R554" s="80">
        <f>VLOOKUP(P554,Registration!O:P,2,FALSE)</f>
        <v>18</v>
      </c>
    </row>
    <row r="555" spans="1:18" ht="23.1" customHeight="1">
      <c r="A555" s="80" t="s">
        <v>53</v>
      </c>
      <c r="B555" s="80" t="s">
        <v>26</v>
      </c>
      <c r="C555" s="80" t="s">
        <v>27</v>
      </c>
      <c r="D555" s="80" t="s">
        <v>28</v>
      </c>
      <c r="E555" s="80" t="s">
        <v>28</v>
      </c>
      <c r="F555" s="80" t="s">
        <v>111</v>
      </c>
      <c r="G555" s="80" t="s">
        <v>167</v>
      </c>
      <c r="H555" s="80" t="s">
        <v>8159</v>
      </c>
      <c r="I555" s="80" t="s">
        <v>8161</v>
      </c>
      <c r="J555" s="80" t="s">
        <v>571</v>
      </c>
      <c r="K555" s="77" t="s">
        <v>55</v>
      </c>
      <c r="L555" s="82">
        <v>23</v>
      </c>
      <c r="M555" s="82">
        <v>6</v>
      </c>
      <c r="N555" s="82">
        <v>2018</v>
      </c>
      <c r="O555" s="77">
        <f t="shared" si="8"/>
        <v>43274</v>
      </c>
      <c r="P555" s="82" t="s">
        <v>572</v>
      </c>
      <c r="Q555" s="80" t="s">
        <v>175</v>
      </c>
      <c r="R555" s="80">
        <f>VLOOKUP(P555,Registration!O:P,2,FALSE)</f>
        <v>19</v>
      </c>
    </row>
    <row r="556" spans="1:18" ht="23.1" customHeight="1">
      <c r="A556" s="80" t="s">
        <v>53</v>
      </c>
      <c r="B556" s="80" t="s">
        <v>26</v>
      </c>
      <c r="C556" s="80" t="s">
        <v>27</v>
      </c>
      <c r="D556" s="80" t="s">
        <v>28</v>
      </c>
      <c r="E556" s="80" t="s">
        <v>28</v>
      </c>
      <c r="F556" s="80" t="s">
        <v>111</v>
      </c>
      <c r="G556" s="80" t="s">
        <v>167</v>
      </c>
      <c r="H556" s="80" t="s">
        <v>8159</v>
      </c>
      <c r="I556" s="80" t="s">
        <v>8161</v>
      </c>
      <c r="J556" s="80" t="s">
        <v>574</v>
      </c>
      <c r="K556" s="77" t="s">
        <v>55</v>
      </c>
      <c r="L556" s="82">
        <v>23</v>
      </c>
      <c r="M556" s="82">
        <v>6</v>
      </c>
      <c r="N556" s="82">
        <v>2018</v>
      </c>
      <c r="O556" s="77">
        <f t="shared" si="8"/>
        <v>43274</v>
      </c>
      <c r="P556" s="82" t="s">
        <v>575</v>
      </c>
      <c r="Q556" s="80" t="s">
        <v>175</v>
      </c>
      <c r="R556" s="80">
        <f>VLOOKUP(P556,Registration!O:P,2,FALSE)</f>
        <v>16</v>
      </c>
    </row>
    <row r="557" spans="1:18" ht="23.1" customHeight="1">
      <c r="A557" s="80" t="s">
        <v>53</v>
      </c>
      <c r="B557" s="80" t="s">
        <v>26</v>
      </c>
      <c r="C557" s="80" t="s">
        <v>27</v>
      </c>
      <c r="D557" s="80" t="s">
        <v>28</v>
      </c>
      <c r="E557" s="80" t="s">
        <v>28</v>
      </c>
      <c r="F557" s="80" t="s">
        <v>111</v>
      </c>
      <c r="G557" s="80" t="s">
        <v>167</v>
      </c>
      <c r="H557" s="80" t="s">
        <v>8159</v>
      </c>
      <c r="I557" s="80" t="s">
        <v>8161</v>
      </c>
      <c r="J557" s="80" t="s">
        <v>402</v>
      </c>
      <c r="K557" s="77" t="s">
        <v>55</v>
      </c>
      <c r="L557" s="82">
        <v>23</v>
      </c>
      <c r="M557" s="82">
        <v>6</v>
      </c>
      <c r="N557" s="82">
        <v>2018</v>
      </c>
      <c r="O557" s="77">
        <f t="shared" si="8"/>
        <v>43274</v>
      </c>
      <c r="P557" s="82" t="s">
        <v>403</v>
      </c>
      <c r="Q557" s="80" t="s">
        <v>175</v>
      </c>
      <c r="R557" s="80">
        <f>VLOOKUP(P557,Registration!O:P,2,FALSE)</f>
        <v>19</v>
      </c>
    </row>
    <row r="558" spans="1:18" ht="23.1" customHeight="1">
      <c r="A558" s="80" t="s">
        <v>53</v>
      </c>
      <c r="B558" s="80" t="s">
        <v>26</v>
      </c>
      <c r="C558" s="80" t="s">
        <v>27</v>
      </c>
      <c r="D558" s="80" t="s">
        <v>28</v>
      </c>
      <c r="E558" s="80" t="s">
        <v>28</v>
      </c>
      <c r="F558" s="80" t="s">
        <v>111</v>
      </c>
      <c r="G558" s="80" t="s">
        <v>167</v>
      </c>
      <c r="H558" s="80" t="s">
        <v>8159</v>
      </c>
      <c r="I558" s="80" t="s">
        <v>8161</v>
      </c>
      <c r="J558" s="99" t="s">
        <v>245</v>
      </c>
      <c r="K558" s="77" t="s">
        <v>55</v>
      </c>
      <c r="L558" s="82">
        <v>23</v>
      </c>
      <c r="M558" s="82">
        <v>6</v>
      </c>
      <c r="N558" s="82">
        <v>2018</v>
      </c>
      <c r="O558" s="77">
        <f t="shared" si="8"/>
        <v>43274</v>
      </c>
      <c r="P558" s="82" t="s">
        <v>246</v>
      </c>
      <c r="Q558" s="80" t="s">
        <v>175</v>
      </c>
      <c r="R558" s="80">
        <f>VLOOKUP(P558,Registration!O:P,2,FALSE)</f>
        <v>19</v>
      </c>
    </row>
    <row r="559" spans="1:18" ht="23.1" customHeight="1">
      <c r="A559" s="80" t="s">
        <v>53</v>
      </c>
      <c r="B559" s="80" t="s">
        <v>26</v>
      </c>
      <c r="C559" s="80" t="s">
        <v>27</v>
      </c>
      <c r="D559" s="80" t="s">
        <v>28</v>
      </c>
      <c r="E559" s="80" t="s">
        <v>28</v>
      </c>
      <c r="F559" s="80" t="s">
        <v>111</v>
      </c>
      <c r="G559" s="80" t="s">
        <v>167</v>
      </c>
      <c r="H559" s="80" t="s">
        <v>8159</v>
      </c>
      <c r="I559" s="80" t="s">
        <v>8161</v>
      </c>
      <c r="J559" s="99" t="s">
        <v>218</v>
      </c>
      <c r="K559" s="77" t="s">
        <v>55</v>
      </c>
      <c r="L559" s="82">
        <v>23</v>
      </c>
      <c r="M559" s="82">
        <v>6</v>
      </c>
      <c r="N559" s="82">
        <v>2018</v>
      </c>
      <c r="O559" s="77">
        <f t="shared" si="8"/>
        <v>43274</v>
      </c>
      <c r="P559" s="82" t="s">
        <v>219</v>
      </c>
      <c r="Q559" s="80" t="s">
        <v>175</v>
      </c>
      <c r="R559" s="80">
        <f>VLOOKUP(P559,Registration!O:P,2,FALSE)</f>
        <v>17</v>
      </c>
    </row>
    <row r="560" spans="1:18" ht="23.1" customHeight="1">
      <c r="A560" s="80" t="s">
        <v>53</v>
      </c>
      <c r="B560" s="80" t="s">
        <v>26</v>
      </c>
      <c r="C560" s="80" t="s">
        <v>27</v>
      </c>
      <c r="D560" s="80" t="s">
        <v>28</v>
      </c>
      <c r="E560" s="80" t="s">
        <v>28</v>
      </c>
      <c r="F560" s="80" t="s">
        <v>111</v>
      </c>
      <c r="G560" s="80" t="s">
        <v>167</v>
      </c>
      <c r="H560" s="80" t="s">
        <v>8159</v>
      </c>
      <c r="I560" s="80" t="s">
        <v>8161</v>
      </c>
      <c r="J560" s="80" t="s">
        <v>415</v>
      </c>
      <c r="K560" s="77" t="s">
        <v>55</v>
      </c>
      <c r="L560" s="82">
        <v>23</v>
      </c>
      <c r="M560" s="82">
        <v>6</v>
      </c>
      <c r="N560" s="82">
        <v>2018</v>
      </c>
      <c r="O560" s="77">
        <f t="shared" si="8"/>
        <v>43274</v>
      </c>
      <c r="P560" s="82" t="s">
        <v>416</v>
      </c>
      <c r="Q560" s="80" t="s">
        <v>175</v>
      </c>
      <c r="R560" s="80">
        <f>VLOOKUP(P560,Registration!O:P,2,FALSE)</f>
        <v>18</v>
      </c>
    </row>
    <row r="561" spans="1:18" ht="23.1" customHeight="1">
      <c r="A561" s="80" t="s">
        <v>53</v>
      </c>
      <c r="B561" s="80" t="s">
        <v>26</v>
      </c>
      <c r="C561" s="80" t="s">
        <v>27</v>
      </c>
      <c r="D561" s="80" t="s">
        <v>28</v>
      </c>
      <c r="E561" s="80" t="s">
        <v>28</v>
      </c>
      <c r="F561" s="80" t="s">
        <v>111</v>
      </c>
      <c r="G561" s="80" t="s">
        <v>167</v>
      </c>
      <c r="H561" s="80" t="s">
        <v>8159</v>
      </c>
      <c r="I561" s="80" t="s">
        <v>8161</v>
      </c>
      <c r="J561" s="80" t="s">
        <v>421</v>
      </c>
      <c r="K561" s="77" t="s">
        <v>55</v>
      </c>
      <c r="L561" s="82">
        <v>23</v>
      </c>
      <c r="M561" s="82">
        <v>6</v>
      </c>
      <c r="N561" s="82">
        <v>2018</v>
      </c>
      <c r="O561" s="77">
        <f t="shared" si="8"/>
        <v>43274</v>
      </c>
      <c r="P561" s="82" t="s">
        <v>422</v>
      </c>
      <c r="Q561" s="80" t="s">
        <v>175</v>
      </c>
      <c r="R561" s="80">
        <f>VLOOKUP(P561,Registration!O:P,2,FALSE)</f>
        <v>18</v>
      </c>
    </row>
    <row r="562" spans="1:18" ht="23.1" customHeight="1">
      <c r="A562" s="80" t="s">
        <v>53</v>
      </c>
      <c r="B562" s="80" t="s">
        <v>26</v>
      </c>
      <c r="C562" s="80" t="s">
        <v>27</v>
      </c>
      <c r="D562" s="80" t="s">
        <v>28</v>
      </c>
      <c r="E562" s="80" t="s">
        <v>28</v>
      </c>
      <c r="F562" s="80" t="s">
        <v>111</v>
      </c>
      <c r="G562" s="80" t="s">
        <v>167</v>
      </c>
      <c r="H562" s="80" t="s">
        <v>8159</v>
      </c>
      <c r="I562" s="80" t="s">
        <v>8161</v>
      </c>
      <c r="J562" s="80" t="s">
        <v>525</v>
      </c>
      <c r="K562" s="77" t="s">
        <v>55</v>
      </c>
      <c r="L562" s="82">
        <v>23</v>
      </c>
      <c r="M562" s="82">
        <v>6</v>
      </c>
      <c r="N562" s="82">
        <v>2018</v>
      </c>
      <c r="O562" s="77">
        <f t="shared" si="8"/>
        <v>43274</v>
      </c>
      <c r="P562" s="82" t="s">
        <v>515</v>
      </c>
      <c r="Q562" s="80" t="s">
        <v>175</v>
      </c>
      <c r="R562" s="80">
        <f>VLOOKUP(P562,Registration!O:P,2,FALSE)</f>
        <v>18</v>
      </c>
    </row>
    <row r="563" spans="1:18" ht="23.1" customHeight="1">
      <c r="A563" s="80" t="s">
        <v>53</v>
      </c>
      <c r="B563" s="80" t="s">
        <v>26</v>
      </c>
      <c r="C563" s="80" t="s">
        <v>27</v>
      </c>
      <c r="D563" s="80" t="s">
        <v>28</v>
      </c>
      <c r="E563" s="80" t="s">
        <v>28</v>
      </c>
      <c r="F563" s="80" t="s">
        <v>111</v>
      </c>
      <c r="G563" s="80" t="s">
        <v>167</v>
      </c>
      <c r="H563" s="80" t="s">
        <v>8159</v>
      </c>
      <c r="I563" s="80" t="s">
        <v>8161</v>
      </c>
      <c r="J563" s="80" t="s">
        <v>533</v>
      </c>
      <c r="K563" s="77" t="s">
        <v>55</v>
      </c>
      <c r="L563" s="82">
        <v>23</v>
      </c>
      <c r="M563" s="82">
        <v>6</v>
      </c>
      <c r="N563" s="82">
        <v>2018</v>
      </c>
      <c r="O563" s="77">
        <f t="shared" si="8"/>
        <v>43274</v>
      </c>
      <c r="P563" s="82" t="s">
        <v>407</v>
      </c>
      <c r="Q563" s="80" t="s">
        <v>175</v>
      </c>
      <c r="R563" s="80">
        <f>VLOOKUP(P563,Registration!O:P,2,FALSE)</f>
        <v>18</v>
      </c>
    </row>
    <row r="564" spans="1:18" ht="23.1" customHeight="1">
      <c r="A564" s="80" t="s">
        <v>53</v>
      </c>
      <c r="B564" s="80" t="s">
        <v>26</v>
      </c>
      <c r="C564" s="80" t="s">
        <v>27</v>
      </c>
      <c r="D564" s="80" t="s">
        <v>28</v>
      </c>
      <c r="E564" s="80" t="s">
        <v>28</v>
      </c>
      <c r="F564" s="80" t="s">
        <v>29</v>
      </c>
      <c r="G564" s="80" t="s">
        <v>1887</v>
      </c>
      <c r="H564" s="80" t="s">
        <v>8165</v>
      </c>
      <c r="I564" s="80" t="s">
        <v>8162</v>
      </c>
      <c r="J564" s="80" t="s">
        <v>2291</v>
      </c>
      <c r="K564" s="77" t="s">
        <v>55</v>
      </c>
      <c r="L564" s="80">
        <v>23</v>
      </c>
      <c r="M564" s="80">
        <v>6</v>
      </c>
      <c r="N564" s="80">
        <v>2018</v>
      </c>
      <c r="O564" s="77">
        <f t="shared" si="8"/>
        <v>43274</v>
      </c>
      <c r="P564" s="80" t="s">
        <v>2292</v>
      </c>
      <c r="Q564" s="80" t="s">
        <v>1899</v>
      </c>
      <c r="R564" s="80">
        <f>VLOOKUP(P564,Registration!O:P,2,FALSE)</f>
        <v>19</v>
      </c>
    </row>
    <row r="565" spans="1:18" ht="23.1" customHeight="1">
      <c r="A565" s="80" t="s">
        <v>53</v>
      </c>
      <c r="B565" s="80" t="s">
        <v>26</v>
      </c>
      <c r="C565" s="80" t="s">
        <v>27</v>
      </c>
      <c r="D565" s="80" t="s">
        <v>28</v>
      </c>
      <c r="E565" s="80" t="s">
        <v>28</v>
      </c>
      <c r="F565" s="80" t="s">
        <v>29</v>
      </c>
      <c r="G565" s="80" t="s">
        <v>1887</v>
      </c>
      <c r="H565" s="80" t="s">
        <v>8165</v>
      </c>
      <c r="I565" s="80" t="s">
        <v>8162</v>
      </c>
      <c r="J565" s="80" t="s">
        <v>2299</v>
      </c>
      <c r="K565" s="77" t="s">
        <v>55</v>
      </c>
      <c r="L565" s="80">
        <v>23</v>
      </c>
      <c r="M565" s="80">
        <v>6</v>
      </c>
      <c r="N565" s="80">
        <v>2018</v>
      </c>
      <c r="O565" s="77">
        <f t="shared" si="8"/>
        <v>43274</v>
      </c>
      <c r="P565" s="80" t="s">
        <v>2300</v>
      </c>
      <c r="Q565" s="80" t="s">
        <v>1899</v>
      </c>
      <c r="R565" s="80">
        <f>VLOOKUP(P565,Registration!O:P,2,FALSE)</f>
        <v>17</v>
      </c>
    </row>
    <row r="566" spans="1:18" ht="23.1" customHeight="1">
      <c r="A566" s="80" t="s">
        <v>53</v>
      </c>
      <c r="B566" s="80" t="s">
        <v>26</v>
      </c>
      <c r="C566" s="80" t="s">
        <v>27</v>
      </c>
      <c r="D566" s="80" t="s">
        <v>28</v>
      </c>
      <c r="E566" s="80" t="s">
        <v>28</v>
      </c>
      <c r="F566" s="80" t="s">
        <v>29</v>
      </c>
      <c r="G566" s="80" t="s">
        <v>1887</v>
      </c>
      <c r="H566" s="80" t="s">
        <v>8165</v>
      </c>
      <c r="I566" s="80" t="s">
        <v>8162</v>
      </c>
      <c r="J566" s="80" t="s">
        <v>2175</v>
      </c>
      <c r="K566" s="77" t="s">
        <v>55</v>
      </c>
      <c r="L566" s="80">
        <v>23</v>
      </c>
      <c r="M566" s="80">
        <v>6</v>
      </c>
      <c r="N566" s="80">
        <v>2018</v>
      </c>
      <c r="O566" s="77">
        <f t="shared" si="8"/>
        <v>43274</v>
      </c>
      <c r="P566" s="80" t="s">
        <v>2176</v>
      </c>
      <c r="Q566" s="80" t="s">
        <v>1899</v>
      </c>
      <c r="R566" s="80">
        <f>VLOOKUP(P566,Registration!O:P,2,FALSE)</f>
        <v>16</v>
      </c>
    </row>
    <row r="567" spans="1:18" ht="23.1" customHeight="1">
      <c r="A567" s="80" t="s">
        <v>53</v>
      </c>
      <c r="B567" s="80" t="s">
        <v>26</v>
      </c>
      <c r="C567" s="80" t="s">
        <v>27</v>
      </c>
      <c r="D567" s="80" t="s">
        <v>28</v>
      </c>
      <c r="E567" s="80" t="s">
        <v>28</v>
      </c>
      <c r="F567" s="80" t="s">
        <v>29</v>
      </c>
      <c r="G567" s="80" t="s">
        <v>1887</v>
      </c>
      <c r="H567" s="80" t="s">
        <v>8165</v>
      </c>
      <c r="I567" s="80" t="s">
        <v>8162</v>
      </c>
      <c r="J567" s="80" t="s">
        <v>635</v>
      </c>
      <c r="K567" s="77" t="s">
        <v>55</v>
      </c>
      <c r="L567" s="80">
        <v>23</v>
      </c>
      <c r="M567" s="80">
        <v>6</v>
      </c>
      <c r="N567" s="80">
        <v>2018</v>
      </c>
      <c r="O567" s="77">
        <f t="shared" si="8"/>
        <v>43274</v>
      </c>
      <c r="P567" s="80" t="s">
        <v>2261</v>
      </c>
      <c r="Q567" s="80" t="s">
        <v>1899</v>
      </c>
      <c r="R567" s="80">
        <f>VLOOKUP(P567,Registration!O:P,2,FALSE)</f>
        <v>15</v>
      </c>
    </row>
    <row r="568" spans="1:18" ht="23.1" customHeight="1">
      <c r="A568" s="80" t="s">
        <v>53</v>
      </c>
      <c r="B568" s="80" t="s">
        <v>26</v>
      </c>
      <c r="C568" s="80" t="s">
        <v>27</v>
      </c>
      <c r="D568" s="80" t="s">
        <v>28</v>
      </c>
      <c r="E568" s="80" t="s">
        <v>28</v>
      </c>
      <c r="F568" s="80" t="s">
        <v>29</v>
      </c>
      <c r="G568" s="80" t="s">
        <v>1887</v>
      </c>
      <c r="H568" s="80" t="s">
        <v>8165</v>
      </c>
      <c r="I568" s="80" t="s">
        <v>8162</v>
      </c>
      <c r="J568" s="80" t="s">
        <v>2301</v>
      </c>
      <c r="K568" s="77" t="s">
        <v>55</v>
      </c>
      <c r="L568" s="80">
        <v>23</v>
      </c>
      <c r="M568" s="80">
        <v>6</v>
      </c>
      <c r="N568" s="80">
        <v>2018</v>
      </c>
      <c r="O568" s="77">
        <f t="shared" si="8"/>
        <v>43274</v>
      </c>
      <c r="P568" s="80" t="s">
        <v>2302</v>
      </c>
      <c r="Q568" s="80" t="s">
        <v>1899</v>
      </c>
      <c r="R568" s="80">
        <f>VLOOKUP(P568,Registration!O:P,2,FALSE)</f>
        <v>18</v>
      </c>
    </row>
    <row r="569" spans="1:18" ht="23.1" customHeight="1">
      <c r="A569" s="80" t="s">
        <v>53</v>
      </c>
      <c r="B569" s="80" t="s">
        <v>26</v>
      </c>
      <c r="C569" s="80" t="s">
        <v>27</v>
      </c>
      <c r="D569" s="80" t="s">
        <v>28</v>
      </c>
      <c r="E569" s="80" t="s">
        <v>28</v>
      </c>
      <c r="F569" s="80" t="s">
        <v>29</v>
      </c>
      <c r="G569" s="80" t="s">
        <v>1887</v>
      </c>
      <c r="H569" s="80" t="s">
        <v>8165</v>
      </c>
      <c r="I569" s="80" t="s">
        <v>8162</v>
      </c>
      <c r="J569" s="80" t="s">
        <v>2303</v>
      </c>
      <c r="K569" s="77" t="s">
        <v>55</v>
      </c>
      <c r="L569" s="80">
        <v>23</v>
      </c>
      <c r="M569" s="80">
        <v>6</v>
      </c>
      <c r="N569" s="80">
        <v>2018</v>
      </c>
      <c r="O569" s="77">
        <f t="shared" si="8"/>
        <v>43274</v>
      </c>
      <c r="P569" s="80" t="s">
        <v>2304</v>
      </c>
      <c r="Q569" s="80" t="s">
        <v>1899</v>
      </c>
      <c r="R569" s="80">
        <f>VLOOKUP(P569,Registration!O:P,2,FALSE)</f>
        <v>15</v>
      </c>
    </row>
    <row r="570" spans="1:18" ht="23.1" customHeight="1">
      <c r="A570" s="80" t="s">
        <v>53</v>
      </c>
      <c r="B570" s="80" t="s">
        <v>26</v>
      </c>
      <c r="C570" s="80" t="s">
        <v>27</v>
      </c>
      <c r="D570" s="80" t="s">
        <v>28</v>
      </c>
      <c r="E570" s="80" t="s">
        <v>28</v>
      </c>
      <c r="F570" s="80" t="s">
        <v>29</v>
      </c>
      <c r="G570" s="80" t="s">
        <v>1887</v>
      </c>
      <c r="H570" s="80" t="s">
        <v>8165</v>
      </c>
      <c r="I570" s="80" t="s">
        <v>8162</v>
      </c>
      <c r="J570" s="80" t="s">
        <v>2229</v>
      </c>
      <c r="K570" s="77" t="s">
        <v>55</v>
      </c>
      <c r="L570" s="80">
        <v>23</v>
      </c>
      <c r="M570" s="80">
        <v>6</v>
      </c>
      <c r="N570" s="80">
        <v>2018</v>
      </c>
      <c r="O570" s="77">
        <f t="shared" si="8"/>
        <v>43274</v>
      </c>
      <c r="P570" s="80" t="s">
        <v>2230</v>
      </c>
      <c r="Q570" s="80" t="s">
        <v>1899</v>
      </c>
      <c r="R570" s="80">
        <f>VLOOKUP(P570,Registration!O:P,2,FALSE)</f>
        <v>19</v>
      </c>
    </row>
    <row r="571" spans="1:18" ht="23.1" customHeight="1">
      <c r="A571" s="80" t="s">
        <v>53</v>
      </c>
      <c r="B571" s="80" t="s">
        <v>26</v>
      </c>
      <c r="C571" s="80" t="s">
        <v>27</v>
      </c>
      <c r="D571" s="80" t="s">
        <v>28</v>
      </c>
      <c r="E571" s="80" t="s">
        <v>28</v>
      </c>
      <c r="F571" s="80" t="s">
        <v>29</v>
      </c>
      <c r="G571" s="80" t="s">
        <v>1887</v>
      </c>
      <c r="H571" s="80" t="s">
        <v>8165</v>
      </c>
      <c r="I571" s="80" t="s">
        <v>8162</v>
      </c>
      <c r="J571" s="80" t="s">
        <v>2231</v>
      </c>
      <c r="K571" s="77" t="s">
        <v>55</v>
      </c>
      <c r="L571" s="80">
        <v>23</v>
      </c>
      <c r="M571" s="80">
        <v>6</v>
      </c>
      <c r="N571" s="80">
        <v>2018</v>
      </c>
      <c r="O571" s="77">
        <f t="shared" si="8"/>
        <v>43274</v>
      </c>
      <c r="P571" s="80" t="s">
        <v>2232</v>
      </c>
      <c r="Q571" s="80" t="s">
        <v>1899</v>
      </c>
      <c r="R571" s="80">
        <f>VLOOKUP(P571,Registration!O:P,2,FALSE)</f>
        <v>18</v>
      </c>
    </row>
    <row r="572" spans="1:18" ht="23.1" customHeight="1">
      <c r="A572" s="80" t="s">
        <v>53</v>
      </c>
      <c r="B572" s="80" t="s">
        <v>26</v>
      </c>
      <c r="C572" s="80" t="s">
        <v>27</v>
      </c>
      <c r="D572" s="80" t="s">
        <v>28</v>
      </c>
      <c r="E572" s="80" t="s">
        <v>28</v>
      </c>
      <c r="F572" s="80" t="s">
        <v>29</v>
      </c>
      <c r="G572" s="80" t="s">
        <v>1887</v>
      </c>
      <c r="H572" s="80" t="s">
        <v>8165</v>
      </c>
      <c r="I572" s="80" t="s">
        <v>8162</v>
      </c>
      <c r="J572" s="80" t="s">
        <v>2233</v>
      </c>
      <c r="K572" s="77" t="s">
        <v>55</v>
      </c>
      <c r="L572" s="80">
        <v>23</v>
      </c>
      <c r="M572" s="80">
        <v>6</v>
      </c>
      <c r="N572" s="80">
        <v>2018</v>
      </c>
      <c r="O572" s="77">
        <f t="shared" si="8"/>
        <v>43274</v>
      </c>
      <c r="P572" s="80" t="s">
        <v>2234</v>
      </c>
      <c r="Q572" s="80" t="s">
        <v>1899</v>
      </c>
      <c r="R572" s="80">
        <f>VLOOKUP(P572,Registration!O:P,2,FALSE)</f>
        <v>17</v>
      </c>
    </row>
    <row r="573" spans="1:18" ht="23.1" customHeight="1">
      <c r="A573" s="80" t="s">
        <v>53</v>
      </c>
      <c r="B573" s="80" t="s">
        <v>26</v>
      </c>
      <c r="C573" s="80" t="s">
        <v>27</v>
      </c>
      <c r="D573" s="80" t="s">
        <v>28</v>
      </c>
      <c r="E573" s="80" t="s">
        <v>28</v>
      </c>
      <c r="F573" s="80" t="s">
        <v>29</v>
      </c>
      <c r="G573" s="80" t="s">
        <v>1887</v>
      </c>
      <c r="H573" s="80" t="s">
        <v>8165</v>
      </c>
      <c r="I573" s="80" t="s">
        <v>8162</v>
      </c>
      <c r="J573" s="80" t="s">
        <v>2305</v>
      </c>
      <c r="K573" s="77" t="s">
        <v>55</v>
      </c>
      <c r="L573" s="80">
        <v>23</v>
      </c>
      <c r="M573" s="80">
        <v>6</v>
      </c>
      <c r="N573" s="80">
        <v>2018</v>
      </c>
      <c r="O573" s="77">
        <f t="shared" si="8"/>
        <v>43274</v>
      </c>
      <c r="P573" s="80" t="s">
        <v>2306</v>
      </c>
      <c r="Q573" s="80" t="s">
        <v>1899</v>
      </c>
      <c r="R573" s="80">
        <f>VLOOKUP(P573,Registration!O:P,2,FALSE)</f>
        <v>16</v>
      </c>
    </row>
    <row r="574" spans="1:18" ht="23.1" customHeight="1">
      <c r="A574" s="80" t="s">
        <v>53</v>
      </c>
      <c r="B574" s="80" t="s">
        <v>26</v>
      </c>
      <c r="C574" s="80" t="s">
        <v>27</v>
      </c>
      <c r="D574" s="80" t="s">
        <v>28</v>
      </c>
      <c r="E574" s="80" t="s">
        <v>28</v>
      </c>
      <c r="F574" s="80" t="s">
        <v>29</v>
      </c>
      <c r="G574" s="80" t="s">
        <v>1887</v>
      </c>
      <c r="H574" s="80" t="s">
        <v>8165</v>
      </c>
      <c r="I574" s="80" t="s">
        <v>8162</v>
      </c>
      <c r="J574" s="80" t="s">
        <v>2272</v>
      </c>
      <c r="K574" s="77" t="s">
        <v>55</v>
      </c>
      <c r="L574" s="80">
        <v>23</v>
      </c>
      <c r="M574" s="80">
        <v>6</v>
      </c>
      <c r="N574" s="80">
        <v>2018</v>
      </c>
      <c r="O574" s="77">
        <f t="shared" si="8"/>
        <v>43274</v>
      </c>
      <c r="P574" s="80" t="s">
        <v>2273</v>
      </c>
      <c r="Q574" s="80" t="s">
        <v>1899</v>
      </c>
      <c r="R574" s="80">
        <f>VLOOKUP(P574,Registration!O:P,2,FALSE)</f>
        <v>18</v>
      </c>
    </row>
    <row r="575" spans="1:18" ht="23.1" customHeight="1">
      <c r="A575" s="80" t="s">
        <v>53</v>
      </c>
      <c r="B575" s="80" t="s">
        <v>26</v>
      </c>
      <c r="C575" s="80" t="s">
        <v>27</v>
      </c>
      <c r="D575" s="80" t="s">
        <v>28</v>
      </c>
      <c r="E575" s="80" t="s">
        <v>28</v>
      </c>
      <c r="F575" s="80" t="s">
        <v>29</v>
      </c>
      <c r="G575" s="80" t="s">
        <v>1887</v>
      </c>
      <c r="H575" s="80" t="s">
        <v>8165</v>
      </c>
      <c r="I575" s="80" t="s">
        <v>8162</v>
      </c>
      <c r="J575" s="80" t="s">
        <v>2307</v>
      </c>
      <c r="K575" s="77" t="s">
        <v>55</v>
      </c>
      <c r="L575" s="80">
        <v>23</v>
      </c>
      <c r="M575" s="80">
        <v>6</v>
      </c>
      <c r="N575" s="80">
        <v>2018</v>
      </c>
      <c r="O575" s="77">
        <f t="shared" si="8"/>
        <v>43274</v>
      </c>
      <c r="P575" s="80" t="s">
        <v>2308</v>
      </c>
      <c r="Q575" s="80" t="s">
        <v>1899</v>
      </c>
      <c r="R575" s="80">
        <f>VLOOKUP(P575,Registration!O:P,2,FALSE)</f>
        <v>16</v>
      </c>
    </row>
    <row r="576" spans="1:18" ht="23.1" customHeight="1">
      <c r="A576" s="80" t="s">
        <v>53</v>
      </c>
      <c r="B576" s="80" t="s">
        <v>26</v>
      </c>
      <c r="C576" s="80" t="s">
        <v>27</v>
      </c>
      <c r="D576" s="80" t="s">
        <v>28</v>
      </c>
      <c r="E576" s="80" t="s">
        <v>28</v>
      </c>
      <c r="F576" s="80" t="s">
        <v>29</v>
      </c>
      <c r="G576" s="80" t="s">
        <v>1887</v>
      </c>
      <c r="H576" s="80" t="s">
        <v>8165</v>
      </c>
      <c r="I576" s="80" t="s">
        <v>8162</v>
      </c>
      <c r="J576" s="80" t="s">
        <v>2309</v>
      </c>
      <c r="K576" s="77" t="s">
        <v>55</v>
      </c>
      <c r="L576" s="80">
        <v>23</v>
      </c>
      <c r="M576" s="80">
        <v>6</v>
      </c>
      <c r="N576" s="80">
        <v>2018</v>
      </c>
      <c r="O576" s="77">
        <f t="shared" si="8"/>
        <v>43274</v>
      </c>
      <c r="P576" s="80" t="s">
        <v>2310</v>
      </c>
      <c r="Q576" s="80" t="s">
        <v>1899</v>
      </c>
      <c r="R576" s="80">
        <f>VLOOKUP(P576,Registration!O:P,2,FALSE)</f>
        <v>15</v>
      </c>
    </row>
    <row r="577" spans="1:18" ht="23.1" customHeight="1">
      <c r="A577" s="80" t="s">
        <v>53</v>
      </c>
      <c r="B577" s="80" t="s">
        <v>26</v>
      </c>
      <c r="C577" s="80" t="s">
        <v>27</v>
      </c>
      <c r="D577" s="80" t="s">
        <v>28</v>
      </c>
      <c r="E577" s="80" t="s">
        <v>28</v>
      </c>
      <c r="F577" s="80" t="s">
        <v>29</v>
      </c>
      <c r="G577" s="80" t="s">
        <v>1887</v>
      </c>
      <c r="H577" s="80" t="s">
        <v>8165</v>
      </c>
      <c r="I577" s="80" t="s">
        <v>8162</v>
      </c>
      <c r="J577" s="80" t="s">
        <v>2311</v>
      </c>
      <c r="K577" s="77" t="s">
        <v>55</v>
      </c>
      <c r="L577" s="80">
        <v>23</v>
      </c>
      <c r="M577" s="80">
        <v>6</v>
      </c>
      <c r="N577" s="80">
        <v>2018</v>
      </c>
      <c r="O577" s="77">
        <f t="shared" si="8"/>
        <v>43274</v>
      </c>
      <c r="P577" s="80" t="s">
        <v>2312</v>
      </c>
      <c r="Q577" s="80" t="s">
        <v>1899</v>
      </c>
      <c r="R577" s="80">
        <f>VLOOKUP(P577,Registration!O:P,2,FALSE)</f>
        <v>16</v>
      </c>
    </row>
    <row r="578" spans="1:18" ht="23.1" customHeight="1">
      <c r="A578" s="80" t="s">
        <v>53</v>
      </c>
      <c r="B578" s="80" t="s">
        <v>26</v>
      </c>
      <c r="C578" s="80" t="s">
        <v>27</v>
      </c>
      <c r="D578" s="80" t="s">
        <v>28</v>
      </c>
      <c r="E578" s="80" t="s">
        <v>28</v>
      </c>
      <c r="F578" s="80" t="s">
        <v>29</v>
      </c>
      <c r="G578" s="80" t="s">
        <v>1887</v>
      </c>
      <c r="H578" s="80" t="s">
        <v>8165</v>
      </c>
      <c r="I578" s="80" t="s">
        <v>8162</v>
      </c>
      <c r="J578" s="80" t="s">
        <v>2313</v>
      </c>
      <c r="K578" s="77" t="s">
        <v>55</v>
      </c>
      <c r="L578" s="80">
        <v>23</v>
      </c>
      <c r="M578" s="80">
        <v>6</v>
      </c>
      <c r="N578" s="80">
        <v>2018</v>
      </c>
      <c r="O578" s="77">
        <f t="shared" si="8"/>
        <v>43274</v>
      </c>
      <c r="P578" s="80" t="s">
        <v>2314</v>
      </c>
      <c r="Q578" s="80" t="s">
        <v>1899</v>
      </c>
      <c r="R578" s="80">
        <f>VLOOKUP(P578,Registration!O:P,2,FALSE)</f>
        <v>18</v>
      </c>
    </row>
    <row r="579" spans="1:18" ht="23.1" customHeight="1">
      <c r="A579" s="80" t="s">
        <v>53</v>
      </c>
      <c r="B579" s="80" t="s">
        <v>26</v>
      </c>
      <c r="C579" s="80" t="s">
        <v>27</v>
      </c>
      <c r="D579" s="80" t="s">
        <v>28</v>
      </c>
      <c r="E579" s="80" t="s">
        <v>28</v>
      </c>
      <c r="F579" s="80" t="s">
        <v>29</v>
      </c>
      <c r="G579" s="80" t="s">
        <v>1887</v>
      </c>
      <c r="H579" s="80" t="s">
        <v>8165</v>
      </c>
      <c r="I579" s="80" t="s">
        <v>8162</v>
      </c>
      <c r="J579" s="80" t="s">
        <v>2235</v>
      </c>
      <c r="K579" s="77" t="s">
        <v>55</v>
      </c>
      <c r="L579" s="80">
        <v>23</v>
      </c>
      <c r="M579" s="80">
        <v>6</v>
      </c>
      <c r="N579" s="80">
        <v>2018</v>
      </c>
      <c r="O579" s="77">
        <f t="shared" ref="O579:O642" si="9">DATE(N579,M579,L579)</f>
        <v>43274</v>
      </c>
      <c r="P579" s="80" t="s">
        <v>2236</v>
      </c>
      <c r="Q579" s="80" t="s">
        <v>1899</v>
      </c>
      <c r="R579" s="80">
        <f>VLOOKUP(P579,Registration!O:P,2,FALSE)</f>
        <v>19</v>
      </c>
    </row>
    <row r="580" spans="1:18" ht="23.1" customHeight="1">
      <c r="A580" s="80" t="s">
        <v>53</v>
      </c>
      <c r="B580" s="80" t="s">
        <v>26</v>
      </c>
      <c r="C580" s="80" t="s">
        <v>27</v>
      </c>
      <c r="D580" s="80" t="s">
        <v>28</v>
      </c>
      <c r="E580" s="80" t="s">
        <v>28</v>
      </c>
      <c r="F580" s="80" t="s">
        <v>29</v>
      </c>
      <c r="G580" s="80" t="s">
        <v>1887</v>
      </c>
      <c r="H580" s="80" t="s">
        <v>8165</v>
      </c>
      <c r="I580" s="80" t="s">
        <v>8162</v>
      </c>
      <c r="J580" s="80" t="s">
        <v>2315</v>
      </c>
      <c r="K580" s="77" t="s">
        <v>55</v>
      </c>
      <c r="L580" s="80">
        <v>23</v>
      </c>
      <c r="M580" s="80">
        <v>6</v>
      </c>
      <c r="N580" s="80">
        <v>2018</v>
      </c>
      <c r="O580" s="77">
        <f t="shared" si="9"/>
        <v>43274</v>
      </c>
      <c r="P580" s="80" t="s">
        <v>2316</v>
      </c>
      <c r="Q580" s="80" t="s">
        <v>1899</v>
      </c>
      <c r="R580" s="80">
        <f>VLOOKUP(P580,Registration!O:P,2,FALSE)</f>
        <v>15</v>
      </c>
    </row>
    <row r="581" spans="1:18" ht="23.1" customHeight="1">
      <c r="A581" s="80" t="s">
        <v>53</v>
      </c>
      <c r="B581" s="80" t="s">
        <v>26</v>
      </c>
      <c r="C581" s="80" t="s">
        <v>27</v>
      </c>
      <c r="D581" s="80" t="s">
        <v>28</v>
      </c>
      <c r="E581" s="80" t="s">
        <v>28</v>
      </c>
      <c r="F581" s="80" t="s">
        <v>29</v>
      </c>
      <c r="G581" s="80" t="s">
        <v>1887</v>
      </c>
      <c r="H581" s="80" t="s">
        <v>8165</v>
      </c>
      <c r="I581" s="80" t="s">
        <v>8162</v>
      </c>
      <c r="J581" s="80" t="s">
        <v>2317</v>
      </c>
      <c r="K581" s="77" t="s">
        <v>55</v>
      </c>
      <c r="L581" s="80">
        <v>23</v>
      </c>
      <c r="M581" s="80">
        <v>6</v>
      </c>
      <c r="N581" s="80">
        <v>2018</v>
      </c>
      <c r="O581" s="77">
        <f t="shared" si="9"/>
        <v>43274</v>
      </c>
      <c r="P581" s="80" t="s">
        <v>2318</v>
      </c>
      <c r="Q581" s="80" t="s">
        <v>1899</v>
      </c>
      <c r="R581" s="80">
        <f>VLOOKUP(P581,Registration!O:P,2,FALSE)</f>
        <v>15</v>
      </c>
    </row>
    <row r="582" spans="1:18" ht="23.1" customHeight="1">
      <c r="A582" s="80" t="s">
        <v>53</v>
      </c>
      <c r="B582" s="80" t="s">
        <v>26</v>
      </c>
      <c r="C582" s="80" t="s">
        <v>27</v>
      </c>
      <c r="D582" s="80" t="s">
        <v>28</v>
      </c>
      <c r="E582" s="80" t="s">
        <v>28</v>
      </c>
      <c r="F582" s="80" t="s">
        <v>29</v>
      </c>
      <c r="G582" s="80" t="s">
        <v>1887</v>
      </c>
      <c r="H582" s="80" t="s">
        <v>8165</v>
      </c>
      <c r="I582" s="80" t="s">
        <v>8162</v>
      </c>
      <c r="J582" s="80" t="s">
        <v>2200</v>
      </c>
      <c r="K582" s="77" t="s">
        <v>55</v>
      </c>
      <c r="L582" s="80">
        <v>23</v>
      </c>
      <c r="M582" s="80">
        <v>6</v>
      </c>
      <c r="N582" s="80">
        <v>2018</v>
      </c>
      <c r="O582" s="77">
        <f t="shared" si="9"/>
        <v>43274</v>
      </c>
      <c r="P582" s="80" t="s">
        <v>2201</v>
      </c>
      <c r="Q582" s="80" t="s">
        <v>1899</v>
      </c>
      <c r="R582" s="80">
        <f>VLOOKUP(P582,Registration!O:P,2,FALSE)</f>
        <v>15</v>
      </c>
    </row>
    <row r="583" spans="1:18" ht="23.1" customHeight="1">
      <c r="A583" s="80" t="s">
        <v>53</v>
      </c>
      <c r="B583" s="80" t="s">
        <v>26</v>
      </c>
      <c r="C583" s="80" t="s">
        <v>27</v>
      </c>
      <c r="D583" s="80" t="s">
        <v>28</v>
      </c>
      <c r="E583" s="80" t="s">
        <v>28</v>
      </c>
      <c r="F583" s="80" t="s">
        <v>29</v>
      </c>
      <c r="G583" s="80" t="s">
        <v>1887</v>
      </c>
      <c r="H583" s="80" t="s">
        <v>8165</v>
      </c>
      <c r="I583" s="80" t="s">
        <v>8162</v>
      </c>
      <c r="J583" s="80" t="s">
        <v>2319</v>
      </c>
      <c r="K583" s="77" t="s">
        <v>55</v>
      </c>
      <c r="L583" s="80">
        <v>23</v>
      </c>
      <c r="M583" s="80">
        <v>6</v>
      </c>
      <c r="N583" s="80">
        <v>2018</v>
      </c>
      <c r="O583" s="77">
        <f t="shared" si="9"/>
        <v>43274</v>
      </c>
      <c r="P583" s="80" t="s">
        <v>2320</v>
      </c>
      <c r="Q583" s="80" t="s">
        <v>1899</v>
      </c>
      <c r="R583" s="80">
        <f>VLOOKUP(P583,Registration!O:P,2,FALSE)</f>
        <v>15</v>
      </c>
    </row>
    <row r="584" spans="1:18" ht="23.1" customHeight="1">
      <c r="A584" s="80" t="s">
        <v>53</v>
      </c>
      <c r="B584" s="80" t="s">
        <v>26</v>
      </c>
      <c r="C584" s="80" t="s">
        <v>27</v>
      </c>
      <c r="D584" s="80" t="s">
        <v>28</v>
      </c>
      <c r="E584" s="80" t="s">
        <v>28</v>
      </c>
      <c r="F584" s="80" t="s">
        <v>29</v>
      </c>
      <c r="G584" s="80" t="s">
        <v>1887</v>
      </c>
      <c r="H584" s="80" t="s">
        <v>8165</v>
      </c>
      <c r="I584" s="80" t="s">
        <v>8162</v>
      </c>
      <c r="J584" s="80" t="s">
        <v>2276</v>
      </c>
      <c r="K584" s="77" t="s">
        <v>55</v>
      </c>
      <c r="L584" s="80">
        <v>23</v>
      </c>
      <c r="M584" s="80">
        <v>6</v>
      </c>
      <c r="N584" s="80">
        <v>2018</v>
      </c>
      <c r="O584" s="77">
        <f t="shared" si="9"/>
        <v>43274</v>
      </c>
      <c r="P584" s="80" t="s">
        <v>2277</v>
      </c>
      <c r="Q584" s="80" t="s">
        <v>1899</v>
      </c>
      <c r="R584" s="80">
        <f>VLOOKUP(P584,Registration!O:P,2,FALSE)</f>
        <v>15</v>
      </c>
    </row>
    <row r="585" spans="1:18" ht="23.1" customHeight="1">
      <c r="A585" s="80" t="s">
        <v>53</v>
      </c>
      <c r="B585" s="80" t="s">
        <v>26</v>
      </c>
      <c r="C585" s="80" t="s">
        <v>27</v>
      </c>
      <c r="D585" s="80" t="s">
        <v>28</v>
      </c>
      <c r="E585" s="80" t="s">
        <v>28</v>
      </c>
      <c r="F585" s="80" t="s">
        <v>29</v>
      </c>
      <c r="G585" s="80" t="s">
        <v>1887</v>
      </c>
      <c r="H585" s="80" t="s">
        <v>8165</v>
      </c>
      <c r="I585" s="80" t="s">
        <v>8162</v>
      </c>
      <c r="J585" s="80" t="s">
        <v>2321</v>
      </c>
      <c r="K585" s="77" t="s">
        <v>55</v>
      </c>
      <c r="L585" s="80">
        <v>23</v>
      </c>
      <c r="M585" s="80">
        <v>6</v>
      </c>
      <c r="N585" s="80">
        <v>2018</v>
      </c>
      <c r="O585" s="77">
        <f t="shared" si="9"/>
        <v>43274</v>
      </c>
      <c r="P585" s="80" t="s">
        <v>2322</v>
      </c>
      <c r="Q585" s="80" t="s">
        <v>1899</v>
      </c>
      <c r="R585" s="80">
        <f>VLOOKUP(P585,Registration!O:P,2,FALSE)</f>
        <v>18</v>
      </c>
    </row>
    <row r="586" spans="1:18" ht="23.1" customHeight="1">
      <c r="A586" s="80" t="s">
        <v>53</v>
      </c>
      <c r="B586" s="80" t="s">
        <v>26</v>
      </c>
      <c r="C586" s="80" t="s">
        <v>27</v>
      </c>
      <c r="D586" s="80" t="s">
        <v>28</v>
      </c>
      <c r="E586" s="80" t="s">
        <v>28</v>
      </c>
      <c r="F586" s="80" t="s">
        <v>29</v>
      </c>
      <c r="G586" s="80" t="s">
        <v>1887</v>
      </c>
      <c r="H586" s="80" t="s">
        <v>8165</v>
      </c>
      <c r="I586" s="80" t="s">
        <v>8162</v>
      </c>
      <c r="J586" s="80" t="s">
        <v>2208</v>
      </c>
      <c r="K586" s="77" t="s">
        <v>55</v>
      </c>
      <c r="L586" s="80">
        <v>23</v>
      </c>
      <c r="M586" s="80">
        <v>6</v>
      </c>
      <c r="N586" s="80">
        <v>2018</v>
      </c>
      <c r="O586" s="77">
        <f t="shared" si="9"/>
        <v>43274</v>
      </c>
      <c r="P586" s="80" t="s">
        <v>2209</v>
      </c>
      <c r="Q586" s="80" t="s">
        <v>1899</v>
      </c>
      <c r="R586" s="80">
        <f>VLOOKUP(P586,Registration!O:P,2,FALSE)</f>
        <v>16</v>
      </c>
    </row>
    <row r="587" spans="1:18" ht="23.1" customHeight="1">
      <c r="A587" s="80" t="s">
        <v>53</v>
      </c>
      <c r="B587" s="80" t="s">
        <v>26</v>
      </c>
      <c r="C587" s="80" t="s">
        <v>27</v>
      </c>
      <c r="D587" s="80" t="s">
        <v>28</v>
      </c>
      <c r="E587" s="80" t="s">
        <v>28</v>
      </c>
      <c r="F587" s="80" t="s">
        <v>29</v>
      </c>
      <c r="G587" s="80" t="s">
        <v>1887</v>
      </c>
      <c r="H587" s="80" t="s">
        <v>8165</v>
      </c>
      <c r="I587" s="80" t="s">
        <v>8162</v>
      </c>
      <c r="J587" s="80" t="s">
        <v>2247</v>
      </c>
      <c r="K587" s="77" t="s">
        <v>55</v>
      </c>
      <c r="L587" s="80">
        <v>23</v>
      </c>
      <c r="M587" s="80">
        <v>6</v>
      </c>
      <c r="N587" s="80">
        <v>2018</v>
      </c>
      <c r="O587" s="77">
        <f t="shared" si="9"/>
        <v>43274</v>
      </c>
      <c r="P587" s="80" t="s">
        <v>2248</v>
      </c>
      <c r="Q587" s="80" t="s">
        <v>1899</v>
      </c>
      <c r="R587" s="80">
        <f>VLOOKUP(P587,Registration!O:P,2,FALSE)</f>
        <v>15</v>
      </c>
    </row>
    <row r="588" spans="1:18" ht="23.1" customHeight="1">
      <c r="A588" s="80" t="s">
        <v>53</v>
      </c>
      <c r="B588" s="80" t="s">
        <v>26</v>
      </c>
      <c r="C588" s="80" t="s">
        <v>27</v>
      </c>
      <c r="D588" s="80" t="s">
        <v>28</v>
      </c>
      <c r="E588" s="80" t="s">
        <v>28</v>
      </c>
      <c r="F588" s="80" t="s">
        <v>29</v>
      </c>
      <c r="G588" s="80" t="s">
        <v>1887</v>
      </c>
      <c r="H588" s="80" t="s">
        <v>8165</v>
      </c>
      <c r="I588" s="80" t="s">
        <v>8162</v>
      </c>
      <c r="J588" s="80" t="s">
        <v>2323</v>
      </c>
      <c r="K588" s="77" t="s">
        <v>55</v>
      </c>
      <c r="L588" s="80">
        <v>23</v>
      </c>
      <c r="M588" s="80">
        <v>6</v>
      </c>
      <c r="N588" s="80">
        <v>2018</v>
      </c>
      <c r="O588" s="77">
        <f t="shared" si="9"/>
        <v>43274</v>
      </c>
      <c r="P588" s="80" t="s">
        <v>2324</v>
      </c>
      <c r="Q588" s="80" t="s">
        <v>1899</v>
      </c>
      <c r="R588" s="80">
        <f>VLOOKUP(P588,Registration!O:P,2,FALSE)</f>
        <v>15</v>
      </c>
    </row>
    <row r="589" spans="1:18" ht="23.1" customHeight="1">
      <c r="A589" s="80" t="s">
        <v>53</v>
      </c>
      <c r="B589" s="80" t="s">
        <v>26</v>
      </c>
      <c r="C589" s="80" t="s">
        <v>27</v>
      </c>
      <c r="D589" s="80" t="s">
        <v>28</v>
      </c>
      <c r="E589" s="80" t="s">
        <v>28</v>
      </c>
      <c r="F589" s="80" t="s">
        <v>29</v>
      </c>
      <c r="G589" s="80" t="s">
        <v>1887</v>
      </c>
      <c r="H589" s="80" t="s">
        <v>8165</v>
      </c>
      <c r="I589" s="80" t="s">
        <v>8162</v>
      </c>
      <c r="J589" s="80" t="s">
        <v>2325</v>
      </c>
      <c r="K589" s="77" t="s">
        <v>55</v>
      </c>
      <c r="L589" s="80">
        <v>23</v>
      </c>
      <c r="M589" s="80">
        <v>6</v>
      </c>
      <c r="N589" s="80">
        <v>2018</v>
      </c>
      <c r="O589" s="77">
        <f t="shared" si="9"/>
        <v>43274</v>
      </c>
      <c r="P589" s="80" t="s">
        <v>2326</v>
      </c>
      <c r="Q589" s="80" t="s">
        <v>1899</v>
      </c>
      <c r="R589" s="80">
        <f>VLOOKUP(P589,Registration!O:P,2,FALSE)</f>
        <v>15</v>
      </c>
    </row>
    <row r="590" spans="1:18" ht="23.1" customHeight="1">
      <c r="A590" s="80" t="s">
        <v>53</v>
      </c>
      <c r="B590" s="80" t="s">
        <v>26</v>
      </c>
      <c r="C590" s="80" t="s">
        <v>27</v>
      </c>
      <c r="D590" s="80" t="s">
        <v>28</v>
      </c>
      <c r="E590" s="80" t="s">
        <v>28</v>
      </c>
      <c r="F590" s="80" t="s">
        <v>29</v>
      </c>
      <c r="G590" s="80" t="s">
        <v>1887</v>
      </c>
      <c r="H590" s="80" t="s">
        <v>8165</v>
      </c>
      <c r="I590" s="80" t="s">
        <v>8162</v>
      </c>
      <c r="J590" s="80" t="s">
        <v>2327</v>
      </c>
      <c r="K590" s="77" t="s">
        <v>55</v>
      </c>
      <c r="L590" s="80">
        <v>23</v>
      </c>
      <c r="M590" s="80">
        <v>6</v>
      </c>
      <c r="N590" s="80">
        <v>2018</v>
      </c>
      <c r="O590" s="77">
        <f t="shared" si="9"/>
        <v>43274</v>
      </c>
      <c r="P590" s="80" t="s">
        <v>2328</v>
      </c>
      <c r="Q590" s="80" t="s">
        <v>1899</v>
      </c>
      <c r="R590" s="80">
        <f>VLOOKUP(P590,Registration!O:P,2,FALSE)</f>
        <v>16</v>
      </c>
    </row>
    <row r="591" spans="1:18" ht="23.1" customHeight="1">
      <c r="A591" s="80" t="s">
        <v>53</v>
      </c>
      <c r="B591" s="80" t="s">
        <v>26</v>
      </c>
      <c r="C591" s="80" t="s">
        <v>27</v>
      </c>
      <c r="D591" s="80" t="s">
        <v>28</v>
      </c>
      <c r="E591" s="80" t="s">
        <v>28</v>
      </c>
      <c r="F591" s="80" t="s">
        <v>29</v>
      </c>
      <c r="G591" s="80" t="s">
        <v>1887</v>
      </c>
      <c r="H591" s="80" t="s">
        <v>8165</v>
      </c>
      <c r="I591" s="80" t="s">
        <v>8162</v>
      </c>
      <c r="J591" s="80" t="s">
        <v>2329</v>
      </c>
      <c r="K591" s="77" t="s">
        <v>55</v>
      </c>
      <c r="L591" s="80">
        <v>23</v>
      </c>
      <c r="M591" s="80">
        <v>6</v>
      </c>
      <c r="N591" s="80">
        <v>2018</v>
      </c>
      <c r="O591" s="77">
        <f t="shared" si="9"/>
        <v>43274</v>
      </c>
      <c r="P591" s="80" t="s">
        <v>2330</v>
      </c>
      <c r="Q591" s="80" t="s">
        <v>1899</v>
      </c>
      <c r="R591" s="80">
        <f>VLOOKUP(P591,Registration!O:P,2,FALSE)</f>
        <v>15</v>
      </c>
    </row>
    <row r="592" spans="1:18" ht="23.1" customHeight="1">
      <c r="A592" s="80" t="s">
        <v>53</v>
      </c>
      <c r="B592" s="80" t="s">
        <v>26</v>
      </c>
      <c r="C592" s="80" t="s">
        <v>27</v>
      </c>
      <c r="D592" s="80" t="s">
        <v>28</v>
      </c>
      <c r="E592" s="80" t="s">
        <v>28</v>
      </c>
      <c r="F592" s="80" t="s">
        <v>29</v>
      </c>
      <c r="G592" s="80" t="s">
        <v>1887</v>
      </c>
      <c r="H592" s="80" t="s">
        <v>8165</v>
      </c>
      <c r="I592" s="80" t="s">
        <v>8162</v>
      </c>
      <c r="J592" s="80" t="s">
        <v>2331</v>
      </c>
      <c r="K592" s="77" t="s">
        <v>55</v>
      </c>
      <c r="L592" s="80">
        <v>23</v>
      </c>
      <c r="M592" s="80">
        <v>6</v>
      </c>
      <c r="N592" s="80">
        <v>2018</v>
      </c>
      <c r="O592" s="77">
        <f t="shared" si="9"/>
        <v>43274</v>
      </c>
      <c r="P592" s="80" t="s">
        <v>2332</v>
      </c>
      <c r="Q592" s="80" t="s">
        <v>1899</v>
      </c>
      <c r="R592" s="80">
        <f>VLOOKUP(P592,Registration!O:P,2,FALSE)</f>
        <v>15</v>
      </c>
    </row>
    <row r="593" spans="1:18" ht="23.1" customHeight="1">
      <c r="A593" s="80" t="s">
        <v>53</v>
      </c>
      <c r="B593" s="80" t="s">
        <v>26</v>
      </c>
      <c r="C593" s="80" t="s">
        <v>27</v>
      </c>
      <c r="D593" s="80" t="s">
        <v>28</v>
      </c>
      <c r="E593" s="80" t="s">
        <v>28</v>
      </c>
      <c r="F593" s="80" t="s">
        <v>29</v>
      </c>
      <c r="G593" s="80" t="s">
        <v>1887</v>
      </c>
      <c r="H593" s="80" t="s">
        <v>8165</v>
      </c>
      <c r="I593" s="80" t="s">
        <v>8162</v>
      </c>
      <c r="J593" s="80" t="s">
        <v>1902</v>
      </c>
      <c r="K593" s="77" t="s">
        <v>55</v>
      </c>
      <c r="L593" s="80">
        <v>23</v>
      </c>
      <c r="M593" s="80">
        <v>6</v>
      </c>
      <c r="N593" s="80">
        <v>2018</v>
      </c>
      <c r="O593" s="77">
        <f t="shared" si="9"/>
        <v>43274</v>
      </c>
      <c r="P593" s="80" t="s">
        <v>1903</v>
      </c>
      <c r="Q593" s="80" t="s">
        <v>1899</v>
      </c>
      <c r="R593" s="80">
        <f>VLOOKUP(P593,Registration!O:P,2,FALSE)</f>
        <v>16</v>
      </c>
    </row>
    <row r="594" spans="1:18" ht="23.1" customHeight="1">
      <c r="A594" s="80" t="s">
        <v>53</v>
      </c>
      <c r="B594" s="80" t="s">
        <v>26</v>
      </c>
      <c r="C594" s="80" t="s">
        <v>27</v>
      </c>
      <c r="D594" s="80" t="s">
        <v>28</v>
      </c>
      <c r="E594" s="80" t="s">
        <v>28</v>
      </c>
      <c r="F594" s="80" t="s">
        <v>29</v>
      </c>
      <c r="G594" s="80" t="s">
        <v>1887</v>
      </c>
      <c r="H594" s="80" t="s">
        <v>8165</v>
      </c>
      <c r="I594" s="80" t="s">
        <v>8162</v>
      </c>
      <c r="J594" s="80" t="s">
        <v>2333</v>
      </c>
      <c r="K594" s="77" t="s">
        <v>55</v>
      </c>
      <c r="L594" s="80">
        <v>23</v>
      </c>
      <c r="M594" s="80">
        <v>6</v>
      </c>
      <c r="N594" s="80">
        <v>2018</v>
      </c>
      <c r="O594" s="77">
        <f t="shared" si="9"/>
        <v>43274</v>
      </c>
      <c r="P594" s="80" t="s">
        <v>2334</v>
      </c>
      <c r="Q594" s="80" t="s">
        <v>1899</v>
      </c>
      <c r="R594" s="80">
        <f>VLOOKUP(P594,Registration!O:P,2,FALSE)</f>
        <v>16</v>
      </c>
    </row>
    <row r="595" spans="1:18" ht="23.1" customHeight="1">
      <c r="A595" s="80" t="s">
        <v>53</v>
      </c>
      <c r="B595" s="80" t="s">
        <v>26</v>
      </c>
      <c r="C595" s="80" t="s">
        <v>27</v>
      </c>
      <c r="D595" s="80" t="s">
        <v>28</v>
      </c>
      <c r="E595" s="80" t="s">
        <v>28</v>
      </c>
      <c r="F595" s="80" t="s">
        <v>29</v>
      </c>
      <c r="G595" s="80" t="s">
        <v>1887</v>
      </c>
      <c r="H595" s="80" t="s">
        <v>8165</v>
      </c>
      <c r="I595" s="80" t="s">
        <v>8162</v>
      </c>
      <c r="J595" s="80" t="s">
        <v>2082</v>
      </c>
      <c r="K595" s="77" t="s">
        <v>55</v>
      </c>
      <c r="L595" s="80">
        <v>23</v>
      </c>
      <c r="M595" s="80">
        <v>6</v>
      </c>
      <c r="N595" s="80">
        <v>2018</v>
      </c>
      <c r="O595" s="77">
        <f t="shared" si="9"/>
        <v>43274</v>
      </c>
      <c r="P595" s="80" t="s">
        <v>2335</v>
      </c>
      <c r="Q595" s="80" t="s">
        <v>1899</v>
      </c>
      <c r="R595" s="80">
        <f>VLOOKUP(P595,Registration!O:P,2,FALSE)</f>
        <v>16</v>
      </c>
    </row>
    <row r="596" spans="1:18" ht="23.1" customHeight="1">
      <c r="A596" s="80" t="s">
        <v>53</v>
      </c>
      <c r="B596" s="80" t="s">
        <v>26</v>
      </c>
      <c r="C596" s="80" t="s">
        <v>27</v>
      </c>
      <c r="D596" s="80" t="s">
        <v>28</v>
      </c>
      <c r="E596" s="80" t="s">
        <v>28</v>
      </c>
      <c r="F596" s="80" t="s">
        <v>29</v>
      </c>
      <c r="G596" s="80" t="s">
        <v>1887</v>
      </c>
      <c r="H596" s="80" t="s">
        <v>8165</v>
      </c>
      <c r="I596" s="80" t="s">
        <v>8162</v>
      </c>
      <c r="J596" s="80" t="s">
        <v>2255</v>
      </c>
      <c r="K596" s="77" t="s">
        <v>55</v>
      </c>
      <c r="L596" s="80">
        <v>23</v>
      </c>
      <c r="M596" s="80">
        <v>6</v>
      </c>
      <c r="N596" s="80">
        <v>2018</v>
      </c>
      <c r="O596" s="77">
        <f t="shared" si="9"/>
        <v>43274</v>
      </c>
      <c r="P596" s="80" t="s">
        <v>2256</v>
      </c>
      <c r="Q596" s="80" t="s">
        <v>1899</v>
      </c>
      <c r="R596" s="80">
        <f>VLOOKUP(P596,Registration!O:P,2,FALSE)</f>
        <v>15</v>
      </c>
    </row>
    <row r="597" spans="1:18" ht="23.1" customHeight="1">
      <c r="A597" s="80" t="s">
        <v>53</v>
      </c>
      <c r="B597" s="80" t="s">
        <v>26</v>
      </c>
      <c r="C597" s="80" t="s">
        <v>27</v>
      </c>
      <c r="D597" s="80" t="s">
        <v>28</v>
      </c>
      <c r="E597" s="80" t="s">
        <v>28</v>
      </c>
      <c r="F597" s="80" t="s">
        <v>29</v>
      </c>
      <c r="G597" s="80" t="s">
        <v>1887</v>
      </c>
      <c r="H597" s="80" t="s">
        <v>8165</v>
      </c>
      <c r="I597" s="80" t="s">
        <v>8162</v>
      </c>
      <c r="J597" s="80" t="s">
        <v>2253</v>
      </c>
      <c r="K597" s="77" t="s">
        <v>55</v>
      </c>
      <c r="L597" s="80">
        <v>23</v>
      </c>
      <c r="M597" s="80">
        <v>6</v>
      </c>
      <c r="N597" s="80">
        <v>2018</v>
      </c>
      <c r="O597" s="77">
        <f t="shared" si="9"/>
        <v>43274</v>
      </c>
      <c r="P597" s="80" t="s">
        <v>2254</v>
      </c>
      <c r="Q597" s="80" t="s">
        <v>1899</v>
      </c>
      <c r="R597" s="80">
        <f>VLOOKUP(P597,Registration!O:P,2,FALSE)</f>
        <v>15</v>
      </c>
    </row>
    <row r="598" spans="1:18" ht="23.1" customHeight="1">
      <c r="A598" s="80" t="s">
        <v>53</v>
      </c>
      <c r="B598" s="80" t="s">
        <v>26</v>
      </c>
      <c r="C598" s="80" t="s">
        <v>27</v>
      </c>
      <c r="D598" s="80" t="s">
        <v>28</v>
      </c>
      <c r="E598" s="80" t="s">
        <v>28</v>
      </c>
      <c r="F598" s="80" t="s">
        <v>29</v>
      </c>
      <c r="G598" s="80" t="s">
        <v>1887</v>
      </c>
      <c r="H598" s="80" t="s">
        <v>8165</v>
      </c>
      <c r="I598" s="80" t="s">
        <v>8162</v>
      </c>
      <c r="J598" s="80" t="s">
        <v>2336</v>
      </c>
      <c r="K598" s="77" t="s">
        <v>55</v>
      </c>
      <c r="L598" s="80">
        <v>23</v>
      </c>
      <c r="M598" s="80">
        <v>6</v>
      </c>
      <c r="N598" s="80">
        <v>2018</v>
      </c>
      <c r="O598" s="77">
        <f t="shared" si="9"/>
        <v>43274</v>
      </c>
      <c r="P598" s="80" t="s">
        <v>2337</v>
      </c>
      <c r="Q598" s="80" t="s">
        <v>1899</v>
      </c>
      <c r="R598" s="80">
        <f>VLOOKUP(P598,Registration!O:P,2,FALSE)</f>
        <v>15</v>
      </c>
    </row>
    <row r="599" spans="1:18" ht="23.1" customHeight="1">
      <c r="A599" s="80" t="s">
        <v>53</v>
      </c>
      <c r="B599" s="80" t="s">
        <v>26</v>
      </c>
      <c r="C599" s="80" t="s">
        <v>27</v>
      </c>
      <c r="D599" s="80" t="s">
        <v>28</v>
      </c>
      <c r="E599" s="80" t="s">
        <v>28</v>
      </c>
      <c r="F599" s="80" t="s">
        <v>29</v>
      </c>
      <c r="G599" s="80" t="s">
        <v>1887</v>
      </c>
      <c r="H599" s="80" t="s">
        <v>8165</v>
      </c>
      <c r="I599" s="80" t="s">
        <v>8162</v>
      </c>
      <c r="J599" s="80" t="s">
        <v>2064</v>
      </c>
      <c r="K599" s="77" t="s">
        <v>55</v>
      </c>
      <c r="L599" s="80">
        <v>23</v>
      </c>
      <c r="M599" s="80">
        <v>6</v>
      </c>
      <c r="N599" s="80">
        <v>2018</v>
      </c>
      <c r="O599" s="77">
        <f t="shared" si="9"/>
        <v>43274</v>
      </c>
      <c r="P599" s="80" t="s">
        <v>2065</v>
      </c>
      <c r="Q599" s="80" t="s">
        <v>1899</v>
      </c>
      <c r="R599" s="80">
        <f>VLOOKUP(P599,Registration!O:P,2,FALSE)</f>
        <v>15</v>
      </c>
    </row>
    <row r="600" spans="1:18" ht="23.1" customHeight="1">
      <c r="A600" s="80" t="s">
        <v>53</v>
      </c>
      <c r="B600" s="80" t="s">
        <v>26</v>
      </c>
      <c r="C600" s="80" t="s">
        <v>27</v>
      </c>
      <c r="D600" s="80" t="s">
        <v>28</v>
      </c>
      <c r="E600" s="80" t="s">
        <v>28</v>
      </c>
      <c r="F600" s="80" t="s">
        <v>29</v>
      </c>
      <c r="G600" s="80" t="s">
        <v>1887</v>
      </c>
      <c r="H600" s="80" t="s">
        <v>8165</v>
      </c>
      <c r="I600" s="80" t="s">
        <v>8162</v>
      </c>
      <c r="J600" s="80" t="s">
        <v>2066</v>
      </c>
      <c r="K600" s="77" t="s">
        <v>55</v>
      </c>
      <c r="L600" s="80">
        <v>23</v>
      </c>
      <c r="M600" s="80">
        <v>6</v>
      </c>
      <c r="N600" s="80">
        <v>2018</v>
      </c>
      <c r="O600" s="77">
        <f t="shared" si="9"/>
        <v>43274</v>
      </c>
      <c r="P600" s="80" t="s">
        <v>2067</v>
      </c>
      <c r="Q600" s="80" t="s">
        <v>1899</v>
      </c>
      <c r="R600" s="80">
        <f>VLOOKUP(P600,Registration!O:P,2,FALSE)</f>
        <v>15</v>
      </c>
    </row>
    <row r="601" spans="1:18" ht="23.1" customHeight="1">
      <c r="A601" s="80" t="s">
        <v>53</v>
      </c>
      <c r="B601" s="80" t="s">
        <v>26</v>
      </c>
      <c r="C601" s="80" t="s">
        <v>27</v>
      </c>
      <c r="D601" s="80" t="s">
        <v>28</v>
      </c>
      <c r="E601" s="80" t="s">
        <v>28</v>
      </c>
      <c r="F601" s="80" t="s">
        <v>29</v>
      </c>
      <c r="G601" s="80" t="s">
        <v>1887</v>
      </c>
      <c r="H601" s="80" t="s">
        <v>8165</v>
      </c>
      <c r="I601" s="80" t="s">
        <v>8162</v>
      </c>
      <c r="J601" s="80" t="s">
        <v>2338</v>
      </c>
      <c r="K601" s="77" t="s">
        <v>55</v>
      </c>
      <c r="L601" s="80">
        <v>23</v>
      </c>
      <c r="M601" s="80">
        <v>6</v>
      </c>
      <c r="N601" s="80">
        <v>2018</v>
      </c>
      <c r="O601" s="77">
        <f t="shared" si="9"/>
        <v>43274</v>
      </c>
      <c r="P601" s="80" t="s">
        <v>2339</v>
      </c>
      <c r="Q601" s="80" t="s">
        <v>1899</v>
      </c>
      <c r="R601" s="80">
        <f>VLOOKUP(P601,Registration!O:P,2,FALSE)</f>
        <v>15</v>
      </c>
    </row>
    <row r="602" spans="1:18" ht="23.1" customHeight="1">
      <c r="A602" s="80" t="s">
        <v>53</v>
      </c>
      <c r="B602" s="80" t="s">
        <v>26</v>
      </c>
      <c r="C602" s="80" t="s">
        <v>27</v>
      </c>
      <c r="D602" s="80" t="s">
        <v>28</v>
      </c>
      <c r="E602" s="80" t="s">
        <v>28</v>
      </c>
      <c r="F602" s="80" t="s">
        <v>29</v>
      </c>
      <c r="G602" s="80" t="s">
        <v>1887</v>
      </c>
      <c r="H602" s="80" t="s">
        <v>8165</v>
      </c>
      <c r="I602" s="80" t="s">
        <v>8162</v>
      </c>
      <c r="J602" s="80" t="s">
        <v>2340</v>
      </c>
      <c r="K602" s="77" t="s">
        <v>55</v>
      </c>
      <c r="L602" s="80">
        <v>23</v>
      </c>
      <c r="M602" s="80">
        <v>6</v>
      </c>
      <c r="N602" s="80">
        <v>2018</v>
      </c>
      <c r="O602" s="77">
        <f t="shared" si="9"/>
        <v>43274</v>
      </c>
      <c r="P602" s="80" t="s">
        <v>2341</v>
      </c>
      <c r="Q602" s="80" t="s">
        <v>1899</v>
      </c>
      <c r="R602" s="80">
        <f>VLOOKUP(P602,Registration!O:P,2,FALSE)</f>
        <v>17</v>
      </c>
    </row>
    <row r="603" spans="1:18" ht="23.1" customHeight="1">
      <c r="A603" s="80" t="s">
        <v>53</v>
      </c>
      <c r="B603" s="80" t="s">
        <v>26</v>
      </c>
      <c r="C603" s="80" t="s">
        <v>27</v>
      </c>
      <c r="D603" s="80" t="s">
        <v>28</v>
      </c>
      <c r="E603" s="80" t="s">
        <v>28</v>
      </c>
      <c r="F603" s="80" t="s">
        <v>29</v>
      </c>
      <c r="G603" s="80" t="s">
        <v>1887</v>
      </c>
      <c r="H603" s="80" t="s">
        <v>8165</v>
      </c>
      <c r="I603" s="80" t="s">
        <v>8162</v>
      </c>
      <c r="J603" s="80" t="s">
        <v>2342</v>
      </c>
      <c r="K603" s="77" t="s">
        <v>55</v>
      </c>
      <c r="L603" s="80">
        <v>23</v>
      </c>
      <c r="M603" s="80">
        <v>6</v>
      </c>
      <c r="N603" s="80">
        <v>2018</v>
      </c>
      <c r="O603" s="77">
        <f t="shared" si="9"/>
        <v>43274</v>
      </c>
      <c r="P603" s="80" t="s">
        <v>2343</v>
      </c>
      <c r="Q603" s="80" t="s">
        <v>1899</v>
      </c>
      <c r="R603" s="80">
        <f>VLOOKUP(P603,Registration!O:P,2,FALSE)</f>
        <v>15</v>
      </c>
    </row>
    <row r="604" spans="1:18" ht="23.1" customHeight="1">
      <c r="A604" s="80" t="s">
        <v>53</v>
      </c>
      <c r="B604" s="80" t="s">
        <v>26</v>
      </c>
      <c r="C604" s="80" t="s">
        <v>27</v>
      </c>
      <c r="D604" s="80" t="s">
        <v>28</v>
      </c>
      <c r="E604" s="80" t="s">
        <v>28</v>
      </c>
      <c r="F604" s="80" t="s">
        <v>29</v>
      </c>
      <c r="G604" s="80" t="s">
        <v>1887</v>
      </c>
      <c r="H604" s="80" t="s">
        <v>8165</v>
      </c>
      <c r="I604" s="80" t="s">
        <v>8162</v>
      </c>
      <c r="J604" s="80" t="s">
        <v>2344</v>
      </c>
      <c r="K604" s="77" t="s">
        <v>55</v>
      </c>
      <c r="L604" s="80">
        <v>23</v>
      </c>
      <c r="M604" s="80">
        <v>6</v>
      </c>
      <c r="N604" s="80">
        <v>2018</v>
      </c>
      <c r="O604" s="77">
        <f t="shared" si="9"/>
        <v>43274</v>
      </c>
      <c r="P604" s="80" t="s">
        <v>2345</v>
      </c>
      <c r="Q604" s="80" t="s">
        <v>1899</v>
      </c>
      <c r="R604" s="80">
        <f>VLOOKUP(P604,Registration!O:P,2,FALSE)</f>
        <v>18</v>
      </c>
    </row>
    <row r="605" spans="1:18" ht="23.1" customHeight="1">
      <c r="A605" s="80" t="s">
        <v>53</v>
      </c>
      <c r="B605" s="80" t="s">
        <v>26</v>
      </c>
      <c r="C605" s="80" t="s">
        <v>27</v>
      </c>
      <c r="D605" s="80" t="s">
        <v>28</v>
      </c>
      <c r="E605" s="80" t="s">
        <v>28</v>
      </c>
      <c r="F605" s="80" t="s">
        <v>29</v>
      </c>
      <c r="G605" s="80" t="s">
        <v>1887</v>
      </c>
      <c r="H605" s="80" t="s">
        <v>8165</v>
      </c>
      <c r="I605" s="80" t="s">
        <v>8162</v>
      </c>
      <c r="J605" s="80" t="s">
        <v>2346</v>
      </c>
      <c r="K605" s="77" t="s">
        <v>55</v>
      </c>
      <c r="L605" s="80">
        <v>23</v>
      </c>
      <c r="M605" s="80">
        <v>6</v>
      </c>
      <c r="N605" s="80">
        <v>2018</v>
      </c>
      <c r="O605" s="77">
        <f t="shared" si="9"/>
        <v>43274</v>
      </c>
      <c r="P605" s="80" t="s">
        <v>2347</v>
      </c>
      <c r="Q605" s="80" t="s">
        <v>1899</v>
      </c>
      <c r="R605" s="80">
        <f>VLOOKUP(P605,Registration!O:P,2,FALSE)</f>
        <v>15</v>
      </c>
    </row>
    <row r="606" spans="1:18" ht="23.1" customHeight="1">
      <c r="A606" s="80" t="s">
        <v>53</v>
      </c>
      <c r="B606" s="80" t="s">
        <v>26</v>
      </c>
      <c r="C606" s="80" t="s">
        <v>27</v>
      </c>
      <c r="D606" s="80" t="s">
        <v>28</v>
      </c>
      <c r="E606" s="80" t="s">
        <v>28</v>
      </c>
      <c r="F606" s="80" t="s">
        <v>29</v>
      </c>
      <c r="G606" s="80" t="s">
        <v>1887</v>
      </c>
      <c r="H606" s="80" t="s">
        <v>8165</v>
      </c>
      <c r="I606" s="80" t="s">
        <v>8162</v>
      </c>
      <c r="J606" s="80" t="s">
        <v>2202</v>
      </c>
      <c r="K606" s="77" t="s">
        <v>55</v>
      </c>
      <c r="L606" s="80">
        <v>23</v>
      </c>
      <c r="M606" s="80">
        <v>6</v>
      </c>
      <c r="N606" s="80">
        <v>2018</v>
      </c>
      <c r="O606" s="77">
        <f t="shared" si="9"/>
        <v>43274</v>
      </c>
      <c r="P606" s="80" t="s">
        <v>2203</v>
      </c>
      <c r="Q606" s="80" t="s">
        <v>1899</v>
      </c>
      <c r="R606" s="80">
        <f>VLOOKUP(P606,Registration!O:P,2,FALSE)</f>
        <v>15</v>
      </c>
    </row>
    <row r="607" spans="1:18" ht="23.1" customHeight="1">
      <c r="A607" s="80" t="s">
        <v>53</v>
      </c>
      <c r="B607" s="80" t="s">
        <v>26</v>
      </c>
      <c r="C607" s="80" t="s">
        <v>27</v>
      </c>
      <c r="D607" s="80" t="s">
        <v>28</v>
      </c>
      <c r="E607" s="80" t="s">
        <v>28</v>
      </c>
      <c r="F607" s="80" t="s">
        <v>29</v>
      </c>
      <c r="G607" s="80" t="s">
        <v>1887</v>
      </c>
      <c r="H607" s="80" t="s">
        <v>8165</v>
      </c>
      <c r="I607" s="80" t="s">
        <v>8162</v>
      </c>
      <c r="J607" s="80" t="s">
        <v>2278</v>
      </c>
      <c r="K607" s="77" t="s">
        <v>55</v>
      </c>
      <c r="L607" s="80">
        <v>23</v>
      </c>
      <c r="M607" s="80">
        <v>6</v>
      </c>
      <c r="N607" s="80">
        <v>2018</v>
      </c>
      <c r="O607" s="77">
        <f t="shared" si="9"/>
        <v>43274</v>
      </c>
      <c r="P607" s="80" t="s">
        <v>2279</v>
      </c>
      <c r="Q607" s="80" t="s">
        <v>1899</v>
      </c>
      <c r="R607" s="80">
        <f>VLOOKUP(P607,Registration!O:P,2,FALSE)</f>
        <v>15</v>
      </c>
    </row>
    <row r="608" spans="1:18" ht="23.1" customHeight="1">
      <c r="A608" s="80" t="s">
        <v>53</v>
      </c>
      <c r="B608" s="80" t="s">
        <v>26</v>
      </c>
      <c r="C608" s="80" t="s">
        <v>27</v>
      </c>
      <c r="D608" s="80" t="s">
        <v>28</v>
      </c>
      <c r="E608" s="80" t="s">
        <v>28</v>
      </c>
      <c r="F608" s="80" t="s">
        <v>29</v>
      </c>
      <c r="G608" s="80" t="s">
        <v>1887</v>
      </c>
      <c r="H608" s="80" t="s">
        <v>8165</v>
      </c>
      <c r="I608" s="80" t="s">
        <v>8162</v>
      </c>
      <c r="J608" s="80" t="s">
        <v>2348</v>
      </c>
      <c r="K608" s="77" t="s">
        <v>55</v>
      </c>
      <c r="L608" s="80">
        <v>23</v>
      </c>
      <c r="M608" s="80">
        <v>6</v>
      </c>
      <c r="N608" s="80">
        <v>2018</v>
      </c>
      <c r="O608" s="77">
        <f t="shared" si="9"/>
        <v>43274</v>
      </c>
      <c r="P608" s="80" t="s">
        <v>2349</v>
      </c>
      <c r="Q608" s="80" t="s">
        <v>1899</v>
      </c>
      <c r="R608" s="80">
        <f>VLOOKUP(P608,Registration!O:P,2,FALSE)</f>
        <v>15</v>
      </c>
    </row>
    <row r="609" spans="1:18" ht="23.1" customHeight="1">
      <c r="A609" s="80" t="s">
        <v>53</v>
      </c>
      <c r="B609" s="80" t="s">
        <v>26</v>
      </c>
      <c r="C609" s="80" t="s">
        <v>27</v>
      </c>
      <c r="D609" s="80" t="s">
        <v>28</v>
      </c>
      <c r="E609" s="80" t="s">
        <v>28</v>
      </c>
      <c r="F609" s="80" t="s">
        <v>29</v>
      </c>
      <c r="G609" s="80" t="s">
        <v>1887</v>
      </c>
      <c r="H609" s="80" t="s">
        <v>8165</v>
      </c>
      <c r="I609" s="80" t="s">
        <v>8162</v>
      </c>
      <c r="J609" s="80" t="s">
        <v>2268</v>
      </c>
      <c r="K609" s="77" t="s">
        <v>55</v>
      </c>
      <c r="L609" s="80">
        <v>23</v>
      </c>
      <c r="M609" s="80">
        <v>6</v>
      </c>
      <c r="N609" s="80">
        <v>2018</v>
      </c>
      <c r="O609" s="77">
        <f t="shared" si="9"/>
        <v>43274</v>
      </c>
      <c r="P609" s="80" t="s">
        <v>2269</v>
      </c>
      <c r="Q609" s="80" t="s">
        <v>1899</v>
      </c>
      <c r="R609" s="80">
        <f>VLOOKUP(P609,Registration!O:P,2,FALSE)</f>
        <v>15</v>
      </c>
    </row>
    <row r="610" spans="1:18" ht="23.1" customHeight="1">
      <c r="A610" s="80" t="s">
        <v>53</v>
      </c>
      <c r="B610" s="80" t="s">
        <v>26</v>
      </c>
      <c r="C610" s="80" t="s">
        <v>27</v>
      </c>
      <c r="D610" s="80" t="s">
        <v>28</v>
      </c>
      <c r="E610" s="80" t="s">
        <v>28</v>
      </c>
      <c r="F610" s="80" t="s">
        <v>29</v>
      </c>
      <c r="G610" s="80" t="s">
        <v>1887</v>
      </c>
      <c r="H610" s="80" t="s">
        <v>8165</v>
      </c>
      <c r="I610" s="80" t="s">
        <v>8162</v>
      </c>
      <c r="J610" s="80" t="s">
        <v>2350</v>
      </c>
      <c r="K610" s="77" t="s">
        <v>55</v>
      </c>
      <c r="L610" s="80">
        <v>23</v>
      </c>
      <c r="M610" s="80">
        <v>6</v>
      </c>
      <c r="N610" s="80">
        <v>2018</v>
      </c>
      <c r="O610" s="77">
        <f t="shared" si="9"/>
        <v>43274</v>
      </c>
      <c r="P610" s="80" t="s">
        <v>2351</v>
      </c>
      <c r="Q610" s="80" t="s">
        <v>1899</v>
      </c>
      <c r="R610" s="80">
        <f>VLOOKUP(P610,Registration!O:P,2,FALSE)</f>
        <v>15</v>
      </c>
    </row>
    <row r="611" spans="1:18" ht="23.1" customHeight="1">
      <c r="A611" s="80" t="s">
        <v>53</v>
      </c>
      <c r="B611" s="80" t="s">
        <v>26</v>
      </c>
      <c r="C611" s="80" t="s">
        <v>27</v>
      </c>
      <c r="D611" s="80" t="s">
        <v>28</v>
      </c>
      <c r="E611" s="80" t="s">
        <v>28</v>
      </c>
      <c r="F611" s="80" t="s">
        <v>29</v>
      </c>
      <c r="G611" s="80" t="s">
        <v>1887</v>
      </c>
      <c r="H611" s="80" t="s">
        <v>8165</v>
      </c>
      <c r="I611" s="80" t="s">
        <v>8162</v>
      </c>
      <c r="J611" s="80" t="s">
        <v>2352</v>
      </c>
      <c r="K611" s="77" t="s">
        <v>55</v>
      </c>
      <c r="L611" s="80">
        <v>23</v>
      </c>
      <c r="M611" s="80">
        <v>6</v>
      </c>
      <c r="N611" s="80">
        <v>2018</v>
      </c>
      <c r="O611" s="77">
        <f t="shared" si="9"/>
        <v>43274</v>
      </c>
      <c r="P611" s="80" t="s">
        <v>2353</v>
      </c>
      <c r="Q611" s="80" t="s">
        <v>1899</v>
      </c>
      <c r="R611" s="80">
        <f>VLOOKUP(P611,Registration!O:P,2,FALSE)</f>
        <v>15</v>
      </c>
    </row>
    <row r="612" spans="1:18" ht="23.1" customHeight="1">
      <c r="A612" s="80" t="s">
        <v>53</v>
      </c>
      <c r="B612" s="80" t="s">
        <v>26</v>
      </c>
      <c r="C612" s="80" t="s">
        <v>27</v>
      </c>
      <c r="D612" s="80" t="s">
        <v>28</v>
      </c>
      <c r="E612" s="80" t="s">
        <v>28</v>
      </c>
      <c r="F612" s="80" t="s">
        <v>29</v>
      </c>
      <c r="G612" s="80" t="s">
        <v>1887</v>
      </c>
      <c r="H612" s="80" t="s">
        <v>8165</v>
      </c>
      <c r="I612" s="80" t="s">
        <v>8162</v>
      </c>
      <c r="J612" s="80" t="s">
        <v>2354</v>
      </c>
      <c r="K612" s="77" t="s">
        <v>55</v>
      </c>
      <c r="L612" s="80">
        <v>23</v>
      </c>
      <c r="M612" s="80">
        <v>6</v>
      </c>
      <c r="N612" s="80">
        <v>2018</v>
      </c>
      <c r="O612" s="77">
        <f t="shared" si="9"/>
        <v>43274</v>
      </c>
      <c r="P612" s="80" t="s">
        <v>2271</v>
      </c>
      <c r="Q612" s="80" t="s">
        <v>1899</v>
      </c>
      <c r="R612" s="80">
        <f>VLOOKUP(P612,Registration!O:P,2,FALSE)</f>
        <v>15</v>
      </c>
    </row>
    <row r="613" spans="1:18" ht="23.1" customHeight="1">
      <c r="A613" s="80" t="s">
        <v>53</v>
      </c>
      <c r="B613" s="80" t="s">
        <v>26</v>
      </c>
      <c r="C613" s="80" t="s">
        <v>27</v>
      </c>
      <c r="D613" s="80" t="s">
        <v>28</v>
      </c>
      <c r="E613" s="80" t="s">
        <v>28</v>
      </c>
      <c r="F613" s="80" t="s">
        <v>29</v>
      </c>
      <c r="G613" s="80" t="s">
        <v>1887</v>
      </c>
      <c r="H613" s="80" t="s">
        <v>8165</v>
      </c>
      <c r="I613" s="80" t="s">
        <v>8162</v>
      </c>
      <c r="J613" s="80" t="s">
        <v>2274</v>
      </c>
      <c r="K613" s="77" t="s">
        <v>55</v>
      </c>
      <c r="L613" s="80">
        <v>23</v>
      </c>
      <c r="M613" s="80">
        <v>6</v>
      </c>
      <c r="N613" s="80">
        <v>2018</v>
      </c>
      <c r="O613" s="77">
        <f t="shared" si="9"/>
        <v>43274</v>
      </c>
      <c r="P613" s="80" t="s">
        <v>2275</v>
      </c>
      <c r="Q613" s="80" t="s">
        <v>1899</v>
      </c>
      <c r="R613" s="80">
        <f>VLOOKUP(P613,Registration!O:P,2,FALSE)</f>
        <v>16</v>
      </c>
    </row>
    <row r="614" spans="1:18" ht="23.1" customHeight="1">
      <c r="A614" s="80" t="s">
        <v>53</v>
      </c>
      <c r="B614" s="80" t="s">
        <v>26</v>
      </c>
      <c r="C614" s="80" t="s">
        <v>27</v>
      </c>
      <c r="D614" s="80" t="s">
        <v>28</v>
      </c>
      <c r="E614" s="80" t="s">
        <v>28</v>
      </c>
      <c r="F614" s="80" t="s">
        <v>29</v>
      </c>
      <c r="G614" s="80" t="s">
        <v>1887</v>
      </c>
      <c r="H614" s="80" t="s">
        <v>8165</v>
      </c>
      <c r="I614" s="80" t="s">
        <v>8162</v>
      </c>
      <c r="J614" s="80" t="s">
        <v>2046</v>
      </c>
      <c r="K614" s="77" t="s">
        <v>55</v>
      </c>
      <c r="L614" s="80">
        <v>23</v>
      </c>
      <c r="M614" s="80">
        <v>6</v>
      </c>
      <c r="N614" s="80">
        <v>2018</v>
      </c>
      <c r="O614" s="77">
        <f t="shared" si="9"/>
        <v>43274</v>
      </c>
      <c r="P614" s="80" t="s">
        <v>2047</v>
      </c>
      <c r="Q614" s="80" t="s">
        <v>1899</v>
      </c>
      <c r="R614" s="80">
        <f>VLOOKUP(P614,Registration!O:P,2,FALSE)</f>
        <v>18</v>
      </c>
    </row>
    <row r="615" spans="1:18" ht="23.1" customHeight="1">
      <c r="A615" s="80" t="s">
        <v>53</v>
      </c>
      <c r="B615" s="80" t="s">
        <v>26</v>
      </c>
      <c r="C615" s="80" t="s">
        <v>27</v>
      </c>
      <c r="D615" s="80" t="s">
        <v>28</v>
      </c>
      <c r="E615" s="80" t="s">
        <v>28</v>
      </c>
      <c r="F615" s="80" t="s">
        <v>29</v>
      </c>
      <c r="G615" s="80" t="s">
        <v>1887</v>
      </c>
      <c r="H615" s="80" t="s">
        <v>8165</v>
      </c>
      <c r="I615" s="80" t="s">
        <v>8162</v>
      </c>
      <c r="J615" s="80" t="s">
        <v>2355</v>
      </c>
      <c r="K615" s="77" t="s">
        <v>55</v>
      </c>
      <c r="L615" s="80">
        <v>23</v>
      </c>
      <c r="M615" s="80">
        <v>6</v>
      </c>
      <c r="N615" s="80">
        <v>2018</v>
      </c>
      <c r="O615" s="77">
        <f t="shared" si="9"/>
        <v>43274</v>
      </c>
      <c r="P615" s="80" t="s">
        <v>2356</v>
      </c>
      <c r="Q615" s="80" t="s">
        <v>1899</v>
      </c>
      <c r="R615" s="80">
        <f>VLOOKUP(P615,Registration!O:P,2,FALSE)</f>
        <v>15</v>
      </c>
    </row>
    <row r="616" spans="1:18" ht="23.1" customHeight="1">
      <c r="A616" s="80" t="s">
        <v>53</v>
      </c>
      <c r="B616" s="80" t="s">
        <v>26</v>
      </c>
      <c r="C616" s="80" t="s">
        <v>27</v>
      </c>
      <c r="D616" s="80" t="s">
        <v>28</v>
      </c>
      <c r="E616" s="80" t="s">
        <v>28</v>
      </c>
      <c r="F616" s="80" t="s">
        <v>29</v>
      </c>
      <c r="G616" s="80" t="s">
        <v>1887</v>
      </c>
      <c r="H616" s="80" t="s">
        <v>8165</v>
      </c>
      <c r="I616" s="80" t="s">
        <v>8162</v>
      </c>
      <c r="J616" s="80" t="s">
        <v>2357</v>
      </c>
      <c r="K616" s="77" t="s">
        <v>55</v>
      </c>
      <c r="L616" s="80">
        <v>23</v>
      </c>
      <c r="M616" s="80">
        <v>6</v>
      </c>
      <c r="N616" s="80">
        <v>2018</v>
      </c>
      <c r="O616" s="77">
        <f t="shared" si="9"/>
        <v>43274</v>
      </c>
      <c r="P616" s="80" t="s">
        <v>2358</v>
      </c>
      <c r="Q616" s="80" t="s">
        <v>1899</v>
      </c>
      <c r="R616" s="80">
        <f>VLOOKUP(P616,Registration!O:P,2,FALSE)</f>
        <v>16</v>
      </c>
    </row>
    <row r="617" spans="1:18" ht="23.1" customHeight="1">
      <c r="A617" s="80" t="s">
        <v>56</v>
      </c>
      <c r="B617" s="80" t="s">
        <v>26</v>
      </c>
      <c r="C617" s="80" t="s">
        <v>27</v>
      </c>
      <c r="D617" s="80" t="s">
        <v>28</v>
      </c>
      <c r="E617" s="80" t="s">
        <v>28</v>
      </c>
      <c r="F617" s="80" t="s">
        <v>111</v>
      </c>
      <c r="G617" s="80" t="s">
        <v>167</v>
      </c>
      <c r="H617" s="80" t="s">
        <v>8159</v>
      </c>
      <c r="I617" s="80" t="s">
        <v>8161</v>
      </c>
      <c r="J617" s="80" t="s">
        <v>576</v>
      </c>
      <c r="K617" s="77" t="s">
        <v>57</v>
      </c>
      <c r="L617" s="82">
        <v>25</v>
      </c>
      <c r="M617" s="82">
        <v>6</v>
      </c>
      <c r="N617" s="82">
        <v>2018</v>
      </c>
      <c r="O617" s="77">
        <f t="shared" si="9"/>
        <v>43276</v>
      </c>
      <c r="P617" s="82" t="s">
        <v>577</v>
      </c>
      <c r="Q617" s="80" t="s">
        <v>175</v>
      </c>
      <c r="R617" s="80">
        <f>VLOOKUP(P617,Registration!O:P,2,FALSE)</f>
        <v>19</v>
      </c>
    </row>
    <row r="618" spans="1:18" ht="23.1" customHeight="1">
      <c r="A618" s="80" t="s">
        <v>56</v>
      </c>
      <c r="B618" s="80" t="s">
        <v>26</v>
      </c>
      <c r="C618" s="80" t="s">
        <v>27</v>
      </c>
      <c r="D618" s="80" t="s">
        <v>28</v>
      </c>
      <c r="E618" s="80" t="s">
        <v>28</v>
      </c>
      <c r="F618" s="80" t="s">
        <v>111</v>
      </c>
      <c r="G618" s="80" t="s">
        <v>167</v>
      </c>
      <c r="H618" s="80" t="s">
        <v>8159</v>
      </c>
      <c r="I618" s="80" t="s">
        <v>8161</v>
      </c>
      <c r="J618" s="80" t="s">
        <v>578</v>
      </c>
      <c r="K618" s="77" t="s">
        <v>2359</v>
      </c>
      <c r="L618" s="82">
        <v>26</v>
      </c>
      <c r="M618" s="82">
        <v>6</v>
      </c>
      <c r="N618" s="82">
        <v>2018</v>
      </c>
      <c r="O618" s="77">
        <f t="shared" si="9"/>
        <v>43277</v>
      </c>
      <c r="P618" s="82" t="s">
        <v>579</v>
      </c>
      <c r="Q618" s="80" t="s">
        <v>175</v>
      </c>
      <c r="R618" s="80">
        <f>VLOOKUP(P618,Registration!O:P,2,FALSE)</f>
        <v>19</v>
      </c>
    </row>
    <row r="619" spans="1:18" ht="23.1" customHeight="1">
      <c r="A619" s="80" t="s">
        <v>56</v>
      </c>
      <c r="B619" s="80" t="s">
        <v>26</v>
      </c>
      <c r="C619" s="80" t="s">
        <v>27</v>
      </c>
      <c r="D619" s="80" t="s">
        <v>28</v>
      </c>
      <c r="E619" s="80" t="s">
        <v>28</v>
      </c>
      <c r="F619" s="80" t="s">
        <v>111</v>
      </c>
      <c r="G619" s="80" t="s">
        <v>167</v>
      </c>
      <c r="H619" s="80" t="s">
        <v>8159</v>
      </c>
      <c r="I619" s="80" t="s">
        <v>8161</v>
      </c>
      <c r="J619" s="80" t="s">
        <v>580</v>
      </c>
      <c r="K619" s="77" t="s">
        <v>2360</v>
      </c>
      <c r="L619" s="82">
        <v>28</v>
      </c>
      <c r="M619" s="82">
        <v>6</v>
      </c>
      <c r="N619" s="82">
        <v>2018</v>
      </c>
      <c r="O619" s="77">
        <f t="shared" si="9"/>
        <v>43279</v>
      </c>
      <c r="P619" s="82" t="s">
        <v>581</v>
      </c>
      <c r="Q619" s="80" t="s">
        <v>175</v>
      </c>
      <c r="R619" s="80">
        <f>VLOOKUP(P619,Registration!O:P,2,FALSE)</f>
        <v>19</v>
      </c>
    </row>
    <row r="620" spans="1:18" ht="23.1" customHeight="1">
      <c r="A620" s="80" t="s">
        <v>56</v>
      </c>
      <c r="B620" s="80" t="s">
        <v>26</v>
      </c>
      <c r="C620" s="80" t="s">
        <v>27</v>
      </c>
      <c r="D620" s="80" t="s">
        <v>28</v>
      </c>
      <c r="E620" s="80" t="s">
        <v>28</v>
      </c>
      <c r="F620" s="80" t="s">
        <v>111</v>
      </c>
      <c r="G620" s="80" t="s">
        <v>167</v>
      </c>
      <c r="H620" s="80" t="s">
        <v>8159</v>
      </c>
      <c r="I620" s="80" t="s">
        <v>8161</v>
      </c>
      <c r="J620" s="80" t="s">
        <v>582</v>
      </c>
      <c r="K620" s="77" t="s">
        <v>2360</v>
      </c>
      <c r="L620" s="82">
        <v>28</v>
      </c>
      <c r="M620" s="82">
        <v>6</v>
      </c>
      <c r="N620" s="82">
        <v>2018</v>
      </c>
      <c r="O620" s="77">
        <f t="shared" si="9"/>
        <v>43279</v>
      </c>
      <c r="P620" s="82" t="s">
        <v>583</v>
      </c>
      <c r="Q620" s="80" t="s">
        <v>175</v>
      </c>
      <c r="R620" s="80">
        <f>VLOOKUP(P620,Registration!O:P,2,FALSE)</f>
        <v>19</v>
      </c>
    </row>
    <row r="621" spans="1:18" ht="23.1" customHeight="1">
      <c r="A621" s="80" t="s">
        <v>56</v>
      </c>
      <c r="B621" s="80" t="s">
        <v>26</v>
      </c>
      <c r="C621" s="80" t="s">
        <v>27</v>
      </c>
      <c r="D621" s="80" t="s">
        <v>28</v>
      </c>
      <c r="E621" s="80" t="s">
        <v>28</v>
      </c>
      <c r="F621" s="80" t="s">
        <v>111</v>
      </c>
      <c r="G621" s="80" t="s">
        <v>167</v>
      </c>
      <c r="H621" s="80" t="s">
        <v>8159</v>
      </c>
      <c r="I621" s="80" t="s">
        <v>8161</v>
      </c>
      <c r="J621" s="80" t="s">
        <v>253</v>
      </c>
      <c r="K621" s="77" t="s">
        <v>2360</v>
      </c>
      <c r="L621" s="82">
        <v>28</v>
      </c>
      <c r="M621" s="82">
        <v>6</v>
      </c>
      <c r="N621" s="82">
        <v>2018</v>
      </c>
      <c r="O621" s="77">
        <f t="shared" si="9"/>
        <v>43279</v>
      </c>
      <c r="P621" s="82" t="s">
        <v>323</v>
      </c>
      <c r="Q621" s="80" t="s">
        <v>175</v>
      </c>
      <c r="R621" s="80">
        <f>VLOOKUP(P621,Registration!O:P,2,FALSE)</f>
        <v>18</v>
      </c>
    </row>
    <row r="622" spans="1:18" ht="23.1" customHeight="1">
      <c r="A622" s="80" t="s">
        <v>56</v>
      </c>
      <c r="B622" s="80" t="s">
        <v>26</v>
      </c>
      <c r="C622" s="80" t="s">
        <v>27</v>
      </c>
      <c r="D622" s="80" t="s">
        <v>28</v>
      </c>
      <c r="E622" s="80" t="s">
        <v>28</v>
      </c>
      <c r="F622" s="80" t="s">
        <v>111</v>
      </c>
      <c r="G622" s="80" t="s">
        <v>167</v>
      </c>
      <c r="H622" s="80" t="s">
        <v>8159</v>
      </c>
      <c r="I622" s="80" t="s">
        <v>8161</v>
      </c>
      <c r="J622" s="80" t="s">
        <v>300</v>
      </c>
      <c r="K622" s="77" t="s">
        <v>2360</v>
      </c>
      <c r="L622" s="82">
        <v>28</v>
      </c>
      <c r="M622" s="82">
        <v>6</v>
      </c>
      <c r="N622" s="82">
        <v>2018</v>
      </c>
      <c r="O622" s="77">
        <f t="shared" si="9"/>
        <v>43279</v>
      </c>
      <c r="P622" s="82" t="s">
        <v>301</v>
      </c>
      <c r="Q622" s="80" t="s">
        <v>175</v>
      </c>
      <c r="R622" s="80">
        <f>VLOOKUP(P622,Registration!O:P,2,FALSE)</f>
        <v>19</v>
      </c>
    </row>
    <row r="623" spans="1:18" ht="23.1" customHeight="1">
      <c r="A623" s="80" t="s">
        <v>56</v>
      </c>
      <c r="B623" s="80" t="s">
        <v>26</v>
      </c>
      <c r="C623" s="80" t="s">
        <v>27</v>
      </c>
      <c r="D623" s="80" t="s">
        <v>28</v>
      </c>
      <c r="E623" s="80" t="s">
        <v>28</v>
      </c>
      <c r="F623" s="80" t="s">
        <v>29</v>
      </c>
      <c r="G623" s="80" t="s">
        <v>1887</v>
      </c>
      <c r="H623" s="80" t="s">
        <v>8165</v>
      </c>
      <c r="I623" s="80" t="s">
        <v>8163</v>
      </c>
      <c r="J623" s="80" t="s">
        <v>2361</v>
      </c>
      <c r="K623" s="77" t="s">
        <v>2362</v>
      </c>
      <c r="L623" s="80">
        <v>29</v>
      </c>
      <c r="M623" s="80">
        <v>6</v>
      </c>
      <c r="N623" s="80">
        <v>2018</v>
      </c>
      <c r="O623" s="77">
        <f t="shared" si="9"/>
        <v>43280</v>
      </c>
      <c r="P623" s="80" t="s">
        <v>2363</v>
      </c>
      <c r="Q623" s="80" t="s">
        <v>175</v>
      </c>
      <c r="R623" s="80">
        <f>VLOOKUP(P623,Registration!O:P,2,FALSE)</f>
        <v>19</v>
      </c>
    </row>
    <row r="624" spans="1:18" ht="23.1" customHeight="1">
      <c r="A624" s="80" t="s">
        <v>56</v>
      </c>
      <c r="B624" s="80" t="s">
        <v>26</v>
      </c>
      <c r="C624" s="80" t="s">
        <v>27</v>
      </c>
      <c r="D624" s="80" t="s">
        <v>28</v>
      </c>
      <c r="E624" s="80" t="s">
        <v>28</v>
      </c>
      <c r="F624" s="80" t="s">
        <v>29</v>
      </c>
      <c r="G624" s="80" t="s">
        <v>1887</v>
      </c>
      <c r="H624" s="80" t="s">
        <v>8165</v>
      </c>
      <c r="I624" s="80" t="s">
        <v>8163</v>
      </c>
      <c r="J624" s="80" t="s">
        <v>2364</v>
      </c>
      <c r="K624" s="77" t="s">
        <v>2362</v>
      </c>
      <c r="L624" s="80">
        <v>29</v>
      </c>
      <c r="M624" s="80">
        <v>6</v>
      </c>
      <c r="N624" s="80">
        <v>2018</v>
      </c>
      <c r="O624" s="77">
        <f t="shared" si="9"/>
        <v>43280</v>
      </c>
      <c r="P624" s="80" t="s">
        <v>2365</v>
      </c>
      <c r="Q624" s="80" t="s">
        <v>175</v>
      </c>
      <c r="R624" s="80">
        <f>VLOOKUP(P624,Registration!O:P,2,FALSE)</f>
        <v>19</v>
      </c>
    </row>
    <row r="625" spans="1:18" ht="23.1" customHeight="1">
      <c r="A625" s="80" t="s">
        <v>56</v>
      </c>
      <c r="B625" s="80" t="s">
        <v>26</v>
      </c>
      <c r="C625" s="80" t="s">
        <v>27</v>
      </c>
      <c r="D625" s="80" t="s">
        <v>28</v>
      </c>
      <c r="E625" s="80" t="s">
        <v>28</v>
      </c>
      <c r="F625" s="80" t="s">
        <v>29</v>
      </c>
      <c r="G625" s="80" t="s">
        <v>1887</v>
      </c>
      <c r="H625" s="80" t="s">
        <v>8165</v>
      </c>
      <c r="I625" s="80" t="s">
        <v>8162</v>
      </c>
      <c r="J625" s="80" t="s">
        <v>2366</v>
      </c>
      <c r="K625" s="77" t="s">
        <v>58</v>
      </c>
      <c r="L625" s="80">
        <v>30</v>
      </c>
      <c r="M625" s="80">
        <v>6</v>
      </c>
      <c r="N625" s="80">
        <v>2018</v>
      </c>
      <c r="O625" s="77">
        <f t="shared" si="9"/>
        <v>43281</v>
      </c>
      <c r="P625" s="80" t="s">
        <v>2367</v>
      </c>
      <c r="Q625" s="80" t="s">
        <v>1899</v>
      </c>
      <c r="R625" s="80">
        <f>VLOOKUP(P625,Registration!O:P,2,FALSE)</f>
        <v>15</v>
      </c>
    </row>
    <row r="626" spans="1:18" ht="23.1" customHeight="1">
      <c r="A626" s="80" t="s">
        <v>56</v>
      </c>
      <c r="B626" s="80" t="s">
        <v>26</v>
      </c>
      <c r="C626" s="80" t="s">
        <v>27</v>
      </c>
      <c r="D626" s="80" t="s">
        <v>28</v>
      </c>
      <c r="E626" s="80" t="s">
        <v>28</v>
      </c>
      <c r="F626" s="80" t="s">
        <v>29</v>
      </c>
      <c r="G626" s="80" t="s">
        <v>1887</v>
      </c>
      <c r="H626" s="80" t="s">
        <v>8165</v>
      </c>
      <c r="I626" s="80" t="s">
        <v>8162</v>
      </c>
      <c r="J626" s="80" t="s">
        <v>2368</v>
      </c>
      <c r="K626" s="77" t="s">
        <v>58</v>
      </c>
      <c r="L626" s="80">
        <v>30</v>
      </c>
      <c r="M626" s="80">
        <v>6</v>
      </c>
      <c r="N626" s="80">
        <v>2018</v>
      </c>
      <c r="O626" s="77">
        <f t="shared" si="9"/>
        <v>43281</v>
      </c>
      <c r="P626" s="80" t="s">
        <v>2369</v>
      </c>
      <c r="Q626" s="80" t="s">
        <v>1899</v>
      </c>
      <c r="R626" s="80">
        <f>VLOOKUP(P626,Registration!O:P,2,FALSE)</f>
        <v>17</v>
      </c>
    </row>
    <row r="627" spans="1:18" ht="23.1" customHeight="1">
      <c r="A627" s="80" t="s">
        <v>56</v>
      </c>
      <c r="B627" s="80" t="s">
        <v>26</v>
      </c>
      <c r="C627" s="80" t="s">
        <v>27</v>
      </c>
      <c r="D627" s="80" t="s">
        <v>28</v>
      </c>
      <c r="E627" s="80" t="s">
        <v>28</v>
      </c>
      <c r="F627" s="80" t="s">
        <v>29</v>
      </c>
      <c r="G627" s="80" t="s">
        <v>1887</v>
      </c>
      <c r="H627" s="80" t="s">
        <v>8165</v>
      </c>
      <c r="I627" s="80" t="s">
        <v>8162</v>
      </c>
      <c r="J627" s="80" t="s">
        <v>2370</v>
      </c>
      <c r="K627" s="77" t="s">
        <v>58</v>
      </c>
      <c r="L627" s="80">
        <v>30</v>
      </c>
      <c r="M627" s="80">
        <v>6</v>
      </c>
      <c r="N627" s="80">
        <v>2018</v>
      </c>
      <c r="O627" s="77">
        <f t="shared" si="9"/>
        <v>43281</v>
      </c>
      <c r="P627" s="80" t="s">
        <v>2371</v>
      </c>
      <c r="Q627" s="80" t="s">
        <v>1899</v>
      </c>
      <c r="R627" s="80">
        <f>VLOOKUP(P627,Registration!O:P,2,FALSE)</f>
        <v>16</v>
      </c>
    </row>
    <row r="628" spans="1:18" ht="23.1" customHeight="1">
      <c r="A628" s="80" t="s">
        <v>56</v>
      </c>
      <c r="B628" s="80" t="s">
        <v>26</v>
      </c>
      <c r="C628" s="80" t="s">
        <v>27</v>
      </c>
      <c r="D628" s="80" t="s">
        <v>28</v>
      </c>
      <c r="E628" s="80" t="s">
        <v>28</v>
      </c>
      <c r="F628" s="80" t="s">
        <v>29</v>
      </c>
      <c r="G628" s="80" t="s">
        <v>1887</v>
      </c>
      <c r="H628" s="80" t="s">
        <v>8165</v>
      </c>
      <c r="I628" s="80" t="s">
        <v>8162</v>
      </c>
      <c r="J628" s="80" t="s">
        <v>2372</v>
      </c>
      <c r="K628" s="77" t="s">
        <v>58</v>
      </c>
      <c r="L628" s="80">
        <v>30</v>
      </c>
      <c r="M628" s="80">
        <v>6</v>
      </c>
      <c r="N628" s="80">
        <v>2018</v>
      </c>
      <c r="O628" s="77">
        <f t="shared" si="9"/>
        <v>43281</v>
      </c>
      <c r="P628" s="80" t="s">
        <v>2077</v>
      </c>
      <c r="Q628" s="80" t="s">
        <v>1899</v>
      </c>
      <c r="R628" s="80">
        <f>VLOOKUP(P628,Registration!O:P,2,FALSE)</f>
        <v>15</v>
      </c>
    </row>
    <row r="629" spans="1:18" ht="23.1" customHeight="1">
      <c r="A629" s="80" t="s">
        <v>56</v>
      </c>
      <c r="B629" s="80" t="s">
        <v>26</v>
      </c>
      <c r="C629" s="80" t="s">
        <v>27</v>
      </c>
      <c r="D629" s="80" t="s">
        <v>28</v>
      </c>
      <c r="E629" s="80" t="s">
        <v>28</v>
      </c>
      <c r="F629" s="80" t="s">
        <v>29</v>
      </c>
      <c r="G629" s="80" t="s">
        <v>1887</v>
      </c>
      <c r="H629" s="80" t="s">
        <v>8165</v>
      </c>
      <c r="I629" s="80" t="s">
        <v>8162</v>
      </c>
      <c r="J629" s="80" t="s">
        <v>2373</v>
      </c>
      <c r="K629" s="77" t="s">
        <v>58</v>
      </c>
      <c r="L629" s="80">
        <v>30</v>
      </c>
      <c r="M629" s="80">
        <v>6</v>
      </c>
      <c r="N629" s="80">
        <v>2018</v>
      </c>
      <c r="O629" s="77">
        <f t="shared" si="9"/>
        <v>43281</v>
      </c>
      <c r="P629" s="80" t="s">
        <v>2374</v>
      </c>
      <c r="Q629" s="80" t="s">
        <v>1899</v>
      </c>
      <c r="R629" s="80">
        <f>VLOOKUP(P629,Registration!O:P,2,FALSE)</f>
        <v>15</v>
      </c>
    </row>
    <row r="630" spans="1:18" ht="23.1" customHeight="1">
      <c r="A630" s="80" t="s">
        <v>56</v>
      </c>
      <c r="B630" s="80" t="s">
        <v>26</v>
      </c>
      <c r="C630" s="80" t="s">
        <v>27</v>
      </c>
      <c r="D630" s="80" t="s">
        <v>28</v>
      </c>
      <c r="E630" s="80" t="s">
        <v>28</v>
      </c>
      <c r="F630" s="80" t="s">
        <v>29</v>
      </c>
      <c r="G630" s="80" t="s">
        <v>1887</v>
      </c>
      <c r="H630" s="80" t="s">
        <v>8165</v>
      </c>
      <c r="I630" s="80" t="s">
        <v>8162</v>
      </c>
      <c r="J630" s="80" t="s">
        <v>2375</v>
      </c>
      <c r="K630" s="77" t="s">
        <v>58</v>
      </c>
      <c r="L630" s="80">
        <v>30</v>
      </c>
      <c r="M630" s="80">
        <v>6</v>
      </c>
      <c r="N630" s="80">
        <v>2018</v>
      </c>
      <c r="O630" s="77">
        <f t="shared" si="9"/>
        <v>43281</v>
      </c>
      <c r="P630" s="80" t="s">
        <v>2376</v>
      </c>
      <c r="Q630" s="80" t="s">
        <v>1899</v>
      </c>
      <c r="R630" s="80">
        <f>VLOOKUP(P630,Registration!O:P,2,FALSE)</f>
        <v>15</v>
      </c>
    </row>
    <row r="631" spans="1:18" ht="23.1" customHeight="1">
      <c r="A631" s="80" t="s">
        <v>56</v>
      </c>
      <c r="B631" s="80" t="s">
        <v>26</v>
      </c>
      <c r="C631" s="80" t="s">
        <v>27</v>
      </c>
      <c r="D631" s="80" t="s">
        <v>28</v>
      </c>
      <c r="E631" s="80" t="s">
        <v>28</v>
      </c>
      <c r="F631" s="80" t="s">
        <v>29</v>
      </c>
      <c r="G631" s="80" t="s">
        <v>1887</v>
      </c>
      <c r="H631" s="80" t="s">
        <v>8165</v>
      </c>
      <c r="I631" s="80" t="s">
        <v>8162</v>
      </c>
      <c r="J631" s="80" t="s">
        <v>2377</v>
      </c>
      <c r="K631" s="77" t="s">
        <v>58</v>
      </c>
      <c r="L631" s="80">
        <v>30</v>
      </c>
      <c r="M631" s="80">
        <v>6</v>
      </c>
      <c r="N631" s="80">
        <v>2018</v>
      </c>
      <c r="O631" s="77">
        <f t="shared" si="9"/>
        <v>43281</v>
      </c>
      <c r="P631" s="80" t="s">
        <v>2378</v>
      </c>
      <c r="Q631" s="80" t="s">
        <v>1899</v>
      </c>
      <c r="R631" s="80">
        <f>VLOOKUP(P631,Registration!O:P,2,FALSE)</f>
        <v>16</v>
      </c>
    </row>
    <row r="632" spans="1:18" ht="23.1" customHeight="1">
      <c r="A632" s="80" t="s">
        <v>56</v>
      </c>
      <c r="B632" s="80" t="s">
        <v>26</v>
      </c>
      <c r="C632" s="80" t="s">
        <v>27</v>
      </c>
      <c r="D632" s="80" t="s">
        <v>28</v>
      </c>
      <c r="E632" s="80" t="s">
        <v>28</v>
      </c>
      <c r="F632" s="80" t="s">
        <v>29</v>
      </c>
      <c r="G632" s="80" t="s">
        <v>1887</v>
      </c>
      <c r="H632" s="80" t="s">
        <v>8165</v>
      </c>
      <c r="I632" s="80" t="s">
        <v>8162</v>
      </c>
      <c r="J632" s="80" t="s">
        <v>2333</v>
      </c>
      <c r="K632" s="77" t="s">
        <v>58</v>
      </c>
      <c r="L632" s="80">
        <v>30</v>
      </c>
      <c r="M632" s="80">
        <v>6</v>
      </c>
      <c r="N632" s="80">
        <v>2018</v>
      </c>
      <c r="O632" s="77">
        <f t="shared" si="9"/>
        <v>43281</v>
      </c>
      <c r="P632" s="80" t="s">
        <v>2334</v>
      </c>
      <c r="Q632" s="80" t="s">
        <v>1899</v>
      </c>
      <c r="R632" s="80">
        <f>VLOOKUP(P632,Registration!O:P,2,FALSE)</f>
        <v>16</v>
      </c>
    </row>
    <row r="633" spans="1:18" ht="23.1" customHeight="1">
      <c r="A633" s="80" t="s">
        <v>56</v>
      </c>
      <c r="B633" s="80" t="s">
        <v>26</v>
      </c>
      <c r="C633" s="80" t="s">
        <v>27</v>
      </c>
      <c r="D633" s="80" t="s">
        <v>28</v>
      </c>
      <c r="E633" s="80" t="s">
        <v>28</v>
      </c>
      <c r="F633" s="80" t="s">
        <v>29</v>
      </c>
      <c r="G633" s="80" t="s">
        <v>1887</v>
      </c>
      <c r="H633" s="80" t="s">
        <v>8165</v>
      </c>
      <c r="I633" s="80" t="s">
        <v>8162</v>
      </c>
      <c r="J633" s="80" t="s">
        <v>2303</v>
      </c>
      <c r="K633" s="77" t="s">
        <v>58</v>
      </c>
      <c r="L633" s="80">
        <v>30</v>
      </c>
      <c r="M633" s="80">
        <v>6</v>
      </c>
      <c r="N633" s="80">
        <v>2018</v>
      </c>
      <c r="O633" s="77">
        <f t="shared" si="9"/>
        <v>43281</v>
      </c>
      <c r="P633" s="80" t="s">
        <v>2304</v>
      </c>
      <c r="Q633" s="80" t="s">
        <v>1899</v>
      </c>
      <c r="R633" s="80">
        <f>VLOOKUP(P633,Registration!O:P,2,FALSE)</f>
        <v>15</v>
      </c>
    </row>
    <row r="634" spans="1:18" ht="23.1" customHeight="1">
      <c r="A634" s="80" t="s">
        <v>56</v>
      </c>
      <c r="B634" s="80" t="s">
        <v>26</v>
      </c>
      <c r="C634" s="80" t="s">
        <v>27</v>
      </c>
      <c r="D634" s="80" t="s">
        <v>28</v>
      </c>
      <c r="E634" s="80" t="s">
        <v>28</v>
      </c>
      <c r="F634" s="80" t="s">
        <v>29</v>
      </c>
      <c r="G634" s="80" t="s">
        <v>1887</v>
      </c>
      <c r="H634" s="80" t="s">
        <v>8165</v>
      </c>
      <c r="I634" s="80" t="s">
        <v>8162</v>
      </c>
      <c r="J634" s="80" t="s">
        <v>2305</v>
      </c>
      <c r="K634" s="77" t="s">
        <v>58</v>
      </c>
      <c r="L634" s="80">
        <v>30</v>
      </c>
      <c r="M634" s="80">
        <v>6</v>
      </c>
      <c r="N634" s="80">
        <v>2018</v>
      </c>
      <c r="O634" s="77">
        <f t="shared" si="9"/>
        <v>43281</v>
      </c>
      <c r="P634" s="80" t="s">
        <v>2306</v>
      </c>
      <c r="Q634" s="80" t="s">
        <v>1899</v>
      </c>
      <c r="R634" s="80">
        <f>VLOOKUP(P634,Registration!O:P,2,FALSE)</f>
        <v>16</v>
      </c>
    </row>
    <row r="635" spans="1:18" ht="23.1" customHeight="1">
      <c r="A635" s="80" t="s">
        <v>56</v>
      </c>
      <c r="B635" s="80" t="s">
        <v>26</v>
      </c>
      <c r="C635" s="80" t="s">
        <v>27</v>
      </c>
      <c r="D635" s="80" t="s">
        <v>28</v>
      </c>
      <c r="E635" s="80" t="s">
        <v>28</v>
      </c>
      <c r="F635" s="80" t="s">
        <v>29</v>
      </c>
      <c r="G635" s="80" t="s">
        <v>1887</v>
      </c>
      <c r="H635" s="80" t="s">
        <v>8165</v>
      </c>
      <c r="I635" s="80" t="s">
        <v>8162</v>
      </c>
      <c r="J635" s="80" t="s">
        <v>2309</v>
      </c>
      <c r="K635" s="77" t="s">
        <v>58</v>
      </c>
      <c r="L635" s="80">
        <v>30</v>
      </c>
      <c r="M635" s="80">
        <v>6</v>
      </c>
      <c r="N635" s="80">
        <v>2018</v>
      </c>
      <c r="O635" s="77">
        <f t="shared" si="9"/>
        <v>43281</v>
      </c>
      <c r="P635" s="80" t="s">
        <v>2310</v>
      </c>
      <c r="Q635" s="80" t="s">
        <v>1899</v>
      </c>
      <c r="R635" s="80">
        <f>VLOOKUP(P635,Registration!O:P,2,FALSE)</f>
        <v>15</v>
      </c>
    </row>
    <row r="636" spans="1:18" ht="23.1" customHeight="1">
      <c r="A636" s="80" t="s">
        <v>56</v>
      </c>
      <c r="B636" s="80" t="s">
        <v>26</v>
      </c>
      <c r="C636" s="80" t="s">
        <v>27</v>
      </c>
      <c r="D636" s="80" t="s">
        <v>28</v>
      </c>
      <c r="E636" s="80" t="s">
        <v>28</v>
      </c>
      <c r="F636" s="80" t="s">
        <v>29</v>
      </c>
      <c r="G636" s="80" t="s">
        <v>1887</v>
      </c>
      <c r="H636" s="80" t="s">
        <v>8165</v>
      </c>
      <c r="I636" s="80" t="s">
        <v>8162</v>
      </c>
      <c r="J636" s="80" t="s">
        <v>2307</v>
      </c>
      <c r="K636" s="77" t="s">
        <v>58</v>
      </c>
      <c r="L636" s="80">
        <v>30</v>
      </c>
      <c r="M636" s="80">
        <v>6</v>
      </c>
      <c r="N636" s="80">
        <v>2018</v>
      </c>
      <c r="O636" s="77">
        <f t="shared" si="9"/>
        <v>43281</v>
      </c>
      <c r="P636" s="80" t="s">
        <v>2308</v>
      </c>
      <c r="Q636" s="80" t="s">
        <v>1899</v>
      </c>
      <c r="R636" s="80">
        <f>VLOOKUP(P636,Registration!O:P,2,FALSE)</f>
        <v>16</v>
      </c>
    </row>
    <row r="637" spans="1:18" ht="23.1" customHeight="1">
      <c r="A637" s="80" t="s">
        <v>56</v>
      </c>
      <c r="B637" s="80" t="s">
        <v>26</v>
      </c>
      <c r="C637" s="80" t="s">
        <v>27</v>
      </c>
      <c r="D637" s="80" t="s">
        <v>28</v>
      </c>
      <c r="E637" s="80" t="s">
        <v>28</v>
      </c>
      <c r="F637" s="80" t="s">
        <v>29</v>
      </c>
      <c r="G637" s="80" t="s">
        <v>1887</v>
      </c>
      <c r="H637" s="80" t="s">
        <v>8165</v>
      </c>
      <c r="I637" s="80" t="s">
        <v>8162</v>
      </c>
      <c r="J637" s="80" t="s">
        <v>2350</v>
      </c>
      <c r="K637" s="77" t="s">
        <v>58</v>
      </c>
      <c r="L637" s="80">
        <v>30</v>
      </c>
      <c r="M637" s="80">
        <v>6</v>
      </c>
      <c r="N637" s="80">
        <v>2018</v>
      </c>
      <c r="O637" s="77">
        <f t="shared" si="9"/>
        <v>43281</v>
      </c>
      <c r="P637" s="80" t="s">
        <v>2351</v>
      </c>
      <c r="Q637" s="80" t="s">
        <v>1899</v>
      </c>
      <c r="R637" s="80">
        <f>VLOOKUP(P637,Registration!O:P,2,FALSE)</f>
        <v>15</v>
      </c>
    </row>
    <row r="638" spans="1:18" ht="23.1" customHeight="1">
      <c r="A638" s="80" t="s">
        <v>56</v>
      </c>
      <c r="B638" s="80" t="s">
        <v>26</v>
      </c>
      <c r="C638" s="80" t="s">
        <v>27</v>
      </c>
      <c r="D638" s="80" t="s">
        <v>28</v>
      </c>
      <c r="E638" s="80" t="s">
        <v>28</v>
      </c>
      <c r="F638" s="80" t="s">
        <v>29</v>
      </c>
      <c r="G638" s="80" t="s">
        <v>1887</v>
      </c>
      <c r="H638" s="80" t="s">
        <v>8165</v>
      </c>
      <c r="I638" s="80" t="s">
        <v>8162</v>
      </c>
      <c r="J638" s="80" t="s">
        <v>2301</v>
      </c>
      <c r="K638" s="77" t="s">
        <v>58</v>
      </c>
      <c r="L638" s="80">
        <v>30</v>
      </c>
      <c r="M638" s="80">
        <v>6</v>
      </c>
      <c r="N638" s="80">
        <v>2018</v>
      </c>
      <c r="O638" s="77">
        <f t="shared" si="9"/>
        <v>43281</v>
      </c>
      <c r="P638" s="80" t="s">
        <v>2302</v>
      </c>
      <c r="Q638" s="80" t="s">
        <v>1899</v>
      </c>
      <c r="R638" s="80">
        <f>VLOOKUP(P638,Registration!O:P,2,FALSE)</f>
        <v>18</v>
      </c>
    </row>
    <row r="639" spans="1:18" ht="23.1" customHeight="1">
      <c r="A639" s="80" t="s">
        <v>56</v>
      </c>
      <c r="B639" s="80" t="s">
        <v>26</v>
      </c>
      <c r="C639" s="80" t="s">
        <v>27</v>
      </c>
      <c r="D639" s="80" t="s">
        <v>28</v>
      </c>
      <c r="E639" s="80" t="s">
        <v>28</v>
      </c>
      <c r="F639" s="80" t="s">
        <v>29</v>
      </c>
      <c r="G639" s="80" t="s">
        <v>1887</v>
      </c>
      <c r="H639" s="80" t="s">
        <v>8165</v>
      </c>
      <c r="I639" s="80" t="s">
        <v>8162</v>
      </c>
      <c r="J639" s="80" t="s">
        <v>2299</v>
      </c>
      <c r="K639" s="77" t="s">
        <v>58</v>
      </c>
      <c r="L639" s="80">
        <v>30</v>
      </c>
      <c r="M639" s="80">
        <v>6</v>
      </c>
      <c r="N639" s="80">
        <v>2018</v>
      </c>
      <c r="O639" s="77">
        <f t="shared" si="9"/>
        <v>43281</v>
      </c>
      <c r="P639" s="80" t="s">
        <v>2300</v>
      </c>
      <c r="Q639" s="80" t="s">
        <v>1899</v>
      </c>
      <c r="R639" s="80">
        <f>VLOOKUP(P639,Registration!O:P,2,FALSE)</f>
        <v>17</v>
      </c>
    </row>
    <row r="640" spans="1:18" ht="23.1" customHeight="1">
      <c r="A640" s="80" t="s">
        <v>56</v>
      </c>
      <c r="B640" s="80" t="s">
        <v>26</v>
      </c>
      <c r="C640" s="80" t="s">
        <v>27</v>
      </c>
      <c r="D640" s="80" t="s">
        <v>28</v>
      </c>
      <c r="E640" s="80" t="s">
        <v>28</v>
      </c>
      <c r="F640" s="80" t="s">
        <v>29</v>
      </c>
      <c r="G640" s="80" t="s">
        <v>1887</v>
      </c>
      <c r="H640" s="80" t="s">
        <v>8165</v>
      </c>
      <c r="I640" s="80" t="s">
        <v>8162</v>
      </c>
      <c r="J640" s="80" t="s">
        <v>1980</v>
      </c>
      <c r="K640" s="77" t="s">
        <v>58</v>
      </c>
      <c r="L640" s="80">
        <v>30</v>
      </c>
      <c r="M640" s="80">
        <v>6</v>
      </c>
      <c r="N640" s="80">
        <v>2018</v>
      </c>
      <c r="O640" s="77">
        <f t="shared" si="9"/>
        <v>43281</v>
      </c>
      <c r="P640" s="80" t="s">
        <v>1981</v>
      </c>
      <c r="Q640" s="80" t="s">
        <v>1899</v>
      </c>
      <c r="R640" s="80">
        <f>VLOOKUP(P640,Registration!O:P,2,FALSE)</f>
        <v>15</v>
      </c>
    </row>
    <row r="641" spans="1:18" ht="23.1" customHeight="1">
      <c r="A641" s="80" t="s">
        <v>56</v>
      </c>
      <c r="B641" s="80" t="s">
        <v>26</v>
      </c>
      <c r="C641" s="80" t="s">
        <v>27</v>
      </c>
      <c r="D641" s="80" t="s">
        <v>28</v>
      </c>
      <c r="E641" s="80" t="s">
        <v>28</v>
      </c>
      <c r="F641" s="80" t="s">
        <v>29</v>
      </c>
      <c r="G641" s="80" t="s">
        <v>1887</v>
      </c>
      <c r="H641" s="80" t="s">
        <v>8165</v>
      </c>
      <c r="I641" s="80" t="s">
        <v>8162</v>
      </c>
      <c r="J641" s="80" t="s">
        <v>2171</v>
      </c>
      <c r="K641" s="77" t="s">
        <v>58</v>
      </c>
      <c r="L641" s="80">
        <v>30</v>
      </c>
      <c r="M641" s="80">
        <v>6</v>
      </c>
      <c r="N641" s="80">
        <v>2018</v>
      </c>
      <c r="O641" s="77">
        <f t="shared" si="9"/>
        <v>43281</v>
      </c>
      <c r="P641" s="80" t="s">
        <v>2172</v>
      </c>
      <c r="Q641" s="80" t="s">
        <v>1899</v>
      </c>
      <c r="R641" s="80">
        <f>VLOOKUP(P641,Registration!O:P,2,FALSE)</f>
        <v>15</v>
      </c>
    </row>
    <row r="642" spans="1:18" ht="23.1" customHeight="1">
      <c r="A642" s="80" t="s">
        <v>56</v>
      </c>
      <c r="B642" s="80" t="s">
        <v>26</v>
      </c>
      <c r="C642" s="80" t="s">
        <v>27</v>
      </c>
      <c r="D642" s="80" t="s">
        <v>28</v>
      </c>
      <c r="E642" s="80" t="s">
        <v>28</v>
      </c>
      <c r="F642" s="80" t="s">
        <v>29</v>
      </c>
      <c r="G642" s="80" t="s">
        <v>1887</v>
      </c>
      <c r="H642" s="80" t="s">
        <v>8165</v>
      </c>
      <c r="I642" s="80" t="s">
        <v>8162</v>
      </c>
      <c r="J642" s="80" t="s">
        <v>2066</v>
      </c>
      <c r="K642" s="77" t="s">
        <v>58</v>
      </c>
      <c r="L642" s="80">
        <v>30</v>
      </c>
      <c r="M642" s="80">
        <v>6</v>
      </c>
      <c r="N642" s="80">
        <v>2018</v>
      </c>
      <c r="O642" s="77">
        <f t="shared" si="9"/>
        <v>43281</v>
      </c>
      <c r="P642" s="80" t="s">
        <v>2067</v>
      </c>
      <c r="Q642" s="80" t="s">
        <v>1899</v>
      </c>
      <c r="R642" s="80">
        <f>VLOOKUP(P642,Registration!O:P,2,FALSE)</f>
        <v>15</v>
      </c>
    </row>
    <row r="643" spans="1:18" ht="23.1" customHeight="1">
      <c r="A643" s="80" t="s">
        <v>56</v>
      </c>
      <c r="B643" s="80" t="s">
        <v>26</v>
      </c>
      <c r="C643" s="80" t="s">
        <v>27</v>
      </c>
      <c r="D643" s="80" t="s">
        <v>28</v>
      </c>
      <c r="E643" s="80" t="s">
        <v>28</v>
      </c>
      <c r="F643" s="80" t="s">
        <v>29</v>
      </c>
      <c r="G643" s="80" t="s">
        <v>1887</v>
      </c>
      <c r="H643" s="80" t="s">
        <v>8165</v>
      </c>
      <c r="I643" s="80" t="s">
        <v>8162</v>
      </c>
      <c r="J643" s="80" t="s">
        <v>2262</v>
      </c>
      <c r="K643" s="77" t="s">
        <v>58</v>
      </c>
      <c r="L643" s="80">
        <v>30</v>
      </c>
      <c r="M643" s="80">
        <v>6</v>
      </c>
      <c r="N643" s="80">
        <v>2018</v>
      </c>
      <c r="O643" s="77">
        <f t="shared" ref="O643:O706" si="10">DATE(N643,M643,L643)</f>
        <v>43281</v>
      </c>
      <c r="P643" s="80" t="s">
        <v>2263</v>
      </c>
      <c r="Q643" s="80" t="s">
        <v>1899</v>
      </c>
      <c r="R643" s="80">
        <f>VLOOKUP(P643,Registration!O:P,2,FALSE)</f>
        <v>16</v>
      </c>
    </row>
    <row r="644" spans="1:18" ht="23.1" customHeight="1">
      <c r="A644" s="80" t="s">
        <v>56</v>
      </c>
      <c r="B644" s="80" t="s">
        <v>26</v>
      </c>
      <c r="C644" s="80" t="s">
        <v>27</v>
      </c>
      <c r="D644" s="80" t="s">
        <v>28</v>
      </c>
      <c r="E644" s="80" t="s">
        <v>28</v>
      </c>
      <c r="F644" s="80" t="s">
        <v>29</v>
      </c>
      <c r="G644" s="80" t="s">
        <v>1887</v>
      </c>
      <c r="H644" s="80" t="s">
        <v>8165</v>
      </c>
      <c r="I644" s="80" t="s">
        <v>8162</v>
      </c>
      <c r="J644" s="80" t="s">
        <v>2379</v>
      </c>
      <c r="K644" s="77" t="s">
        <v>58</v>
      </c>
      <c r="L644" s="80">
        <v>30</v>
      </c>
      <c r="M644" s="80">
        <v>6</v>
      </c>
      <c r="N644" s="80">
        <v>2018</v>
      </c>
      <c r="O644" s="77">
        <f t="shared" si="10"/>
        <v>43281</v>
      </c>
      <c r="P644" s="80" t="s">
        <v>2380</v>
      </c>
      <c r="Q644" s="80" t="s">
        <v>1899</v>
      </c>
      <c r="R644" s="80">
        <f>VLOOKUP(P644,Registration!O:P,2,FALSE)</f>
        <v>15</v>
      </c>
    </row>
    <row r="645" spans="1:18" ht="23.1" customHeight="1">
      <c r="A645" s="80" t="s">
        <v>56</v>
      </c>
      <c r="B645" s="80" t="s">
        <v>26</v>
      </c>
      <c r="C645" s="80" t="s">
        <v>27</v>
      </c>
      <c r="D645" s="80" t="s">
        <v>28</v>
      </c>
      <c r="E645" s="80" t="s">
        <v>28</v>
      </c>
      <c r="F645" s="80" t="s">
        <v>29</v>
      </c>
      <c r="G645" s="80" t="s">
        <v>1887</v>
      </c>
      <c r="H645" s="80" t="s">
        <v>8165</v>
      </c>
      <c r="I645" s="80" t="s">
        <v>8162</v>
      </c>
      <c r="J645" s="80" t="s">
        <v>2381</v>
      </c>
      <c r="K645" s="77" t="s">
        <v>58</v>
      </c>
      <c r="L645" s="80">
        <v>30</v>
      </c>
      <c r="M645" s="80">
        <v>6</v>
      </c>
      <c r="N645" s="80">
        <v>2018</v>
      </c>
      <c r="O645" s="77">
        <f t="shared" si="10"/>
        <v>43281</v>
      </c>
      <c r="P645" s="80" t="s">
        <v>2382</v>
      </c>
      <c r="Q645" s="80" t="s">
        <v>1899</v>
      </c>
      <c r="R645" s="80">
        <f>VLOOKUP(P645,Registration!O:P,2,FALSE)</f>
        <v>18</v>
      </c>
    </row>
    <row r="646" spans="1:18" ht="23.1" customHeight="1">
      <c r="A646" s="80" t="s">
        <v>56</v>
      </c>
      <c r="B646" s="80" t="s">
        <v>26</v>
      </c>
      <c r="C646" s="80" t="s">
        <v>27</v>
      </c>
      <c r="D646" s="80" t="s">
        <v>28</v>
      </c>
      <c r="E646" s="80" t="s">
        <v>28</v>
      </c>
      <c r="F646" s="80" t="s">
        <v>29</v>
      </c>
      <c r="G646" s="80" t="s">
        <v>1887</v>
      </c>
      <c r="H646" s="80" t="s">
        <v>8165</v>
      </c>
      <c r="I646" s="80" t="s">
        <v>8162</v>
      </c>
      <c r="J646" s="80" t="s">
        <v>2383</v>
      </c>
      <c r="K646" s="77" t="s">
        <v>58</v>
      </c>
      <c r="L646" s="80">
        <v>30</v>
      </c>
      <c r="M646" s="80">
        <v>6</v>
      </c>
      <c r="N646" s="80">
        <v>2018</v>
      </c>
      <c r="O646" s="77">
        <f t="shared" si="10"/>
        <v>43281</v>
      </c>
      <c r="P646" s="80" t="s">
        <v>2384</v>
      </c>
      <c r="Q646" s="80" t="s">
        <v>1899</v>
      </c>
      <c r="R646" s="80">
        <f>VLOOKUP(P646,Registration!O:P,2,FALSE)</f>
        <v>16</v>
      </c>
    </row>
    <row r="647" spans="1:18" ht="23.1" customHeight="1">
      <c r="A647" s="80" t="s">
        <v>56</v>
      </c>
      <c r="B647" s="80" t="s">
        <v>26</v>
      </c>
      <c r="C647" s="80" t="s">
        <v>27</v>
      </c>
      <c r="D647" s="80" t="s">
        <v>28</v>
      </c>
      <c r="E647" s="80" t="s">
        <v>28</v>
      </c>
      <c r="F647" s="80" t="s">
        <v>29</v>
      </c>
      <c r="G647" s="80" t="s">
        <v>1887</v>
      </c>
      <c r="H647" s="80" t="s">
        <v>8165</v>
      </c>
      <c r="I647" s="80" t="s">
        <v>8162</v>
      </c>
      <c r="J647" s="80" t="s">
        <v>2291</v>
      </c>
      <c r="K647" s="77" t="s">
        <v>58</v>
      </c>
      <c r="L647" s="80">
        <v>30</v>
      </c>
      <c r="M647" s="80">
        <v>6</v>
      </c>
      <c r="N647" s="80">
        <v>2018</v>
      </c>
      <c r="O647" s="77">
        <f t="shared" si="10"/>
        <v>43281</v>
      </c>
      <c r="P647" s="80" t="s">
        <v>2292</v>
      </c>
      <c r="Q647" s="80" t="s">
        <v>1899</v>
      </c>
      <c r="R647" s="80">
        <f>VLOOKUP(P647,Registration!O:P,2,FALSE)</f>
        <v>19</v>
      </c>
    </row>
    <row r="648" spans="1:18" ht="23.1" customHeight="1">
      <c r="A648" s="80" t="s">
        <v>59</v>
      </c>
      <c r="B648" s="80" t="s">
        <v>26</v>
      </c>
      <c r="C648" s="80" t="s">
        <v>27</v>
      </c>
      <c r="D648" s="80" t="s">
        <v>28</v>
      </c>
      <c r="E648" s="80" t="s">
        <v>28</v>
      </c>
      <c r="F648" s="80" t="s">
        <v>111</v>
      </c>
      <c r="G648" s="80" t="s">
        <v>167</v>
      </c>
      <c r="H648" s="80" t="s">
        <v>8159</v>
      </c>
      <c r="I648" s="80" t="s">
        <v>8161</v>
      </c>
      <c r="J648" s="80" t="s">
        <v>584</v>
      </c>
      <c r="K648" s="77">
        <v>43283</v>
      </c>
      <c r="L648" s="82">
        <v>2</v>
      </c>
      <c r="M648" s="82">
        <v>7</v>
      </c>
      <c r="N648" s="82">
        <v>2018</v>
      </c>
      <c r="O648" s="77">
        <f t="shared" si="10"/>
        <v>43283</v>
      </c>
      <c r="P648" s="82" t="s">
        <v>585</v>
      </c>
      <c r="Q648" s="80" t="s">
        <v>175</v>
      </c>
      <c r="R648" s="80">
        <f>VLOOKUP(P648,Registration!O:P,2,FALSE)</f>
        <v>19</v>
      </c>
    </row>
    <row r="649" spans="1:18" ht="23.1" customHeight="1">
      <c r="A649" s="80" t="s">
        <v>59</v>
      </c>
      <c r="B649" s="80" t="s">
        <v>26</v>
      </c>
      <c r="C649" s="80" t="s">
        <v>27</v>
      </c>
      <c r="D649" s="80" t="s">
        <v>28</v>
      </c>
      <c r="E649" s="80" t="s">
        <v>28</v>
      </c>
      <c r="F649" s="80" t="s">
        <v>111</v>
      </c>
      <c r="G649" s="80" t="s">
        <v>167</v>
      </c>
      <c r="H649" s="80" t="s">
        <v>8159</v>
      </c>
      <c r="I649" s="80" t="s">
        <v>8161</v>
      </c>
      <c r="J649" s="80" t="s">
        <v>586</v>
      </c>
      <c r="K649" s="77">
        <v>43283</v>
      </c>
      <c r="L649" s="82">
        <v>2</v>
      </c>
      <c r="M649" s="82">
        <v>7</v>
      </c>
      <c r="N649" s="82">
        <v>2018</v>
      </c>
      <c r="O649" s="77">
        <f t="shared" si="10"/>
        <v>43283</v>
      </c>
      <c r="P649" s="82" t="s">
        <v>587</v>
      </c>
      <c r="Q649" s="80" t="s">
        <v>175</v>
      </c>
      <c r="R649" s="80">
        <f>VLOOKUP(P649,Registration!O:P,2,FALSE)</f>
        <v>19</v>
      </c>
    </row>
    <row r="650" spans="1:18" ht="23.1" customHeight="1">
      <c r="A650" s="80" t="s">
        <v>59</v>
      </c>
      <c r="B650" s="80" t="s">
        <v>26</v>
      </c>
      <c r="C650" s="80" t="s">
        <v>27</v>
      </c>
      <c r="D650" s="80" t="s">
        <v>28</v>
      </c>
      <c r="E650" s="80" t="s">
        <v>28</v>
      </c>
      <c r="F650" s="80" t="s">
        <v>111</v>
      </c>
      <c r="G650" s="80" t="s">
        <v>167</v>
      </c>
      <c r="H650" s="80" t="s">
        <v>8159</v>
      </c>
      <c r="I650" s="80" t="s">
        <v>8161</v>
      </c>
      <c r="J650" s="80" t="s">
        <v>635</v>
      </c>
      <c r="K650" s="77">
        <v>43286</v>
      </c>
      <c r="L650" s="82">
        <v>5</v>
      </c>
      <c r="M650" s="82">
        <v>7</v>
      </c>
      <c r="N650" s="82">
        <v>2018</v>
      </c>
      <c r="O650" s="77">
        <f t="shared" si="10"/>
        <v>43286</v>
      </c>
      <c r="P650" s="82" t="s">
        <v>636</v>
      </c>
      <c r="Q650" s="80" t="s">
        <v>175</v>
      </c>
      <c r="R650" s="80">
        <f>VLOOKUP(P650,Registration!O:P,2,FALSE)</f>
        <v>19</v>
      </c>
    </row>
    <row r="651" spans="1:18" ht="23.1" customHeight="1">
      <c r="A651" s="80" t="s">
        <v>59</v>
      </c>
      <c r="B651" s="80" t="s">
        <v>26</v>
      </c>
      <c r="C651" s="80" t="s">
        <v>27</v>
      </c>
      <c r="D651" s="80" t="s">
        <v>28</v>
      </c>
      <c r="E651" s="80" t="s">
        <v>28</v>
      </c>
      <c r="F651" s="80" t="s">
        <v>111</v>
      </c>
      <c r="G651" s="80" t="s">
        <v>167</v>
      </c>
      <c r="H651" s="80" t="s">
        <v>8159</v>
      </c>
      <c r="I651" s="80" t="s">
        <v>8161</v>
      </c>
      <c r="J651" s="80" t="s">
        <v>637</v>
      </c>
      <c r="K651" s="77">
        <v>43287</v>
      </c>
      <c r="L651" s="82">
        <v>6</v>
      </c>
      <c r="M651" s="82">
        <v>7</v>
      </c>
      <c r="N651" s="82">
        <v>2018</v>
      </c>
      <c r="O651" s="77">
        <f t="shared" si="10"/>
        <v>43287</v>
      </c>
      <c r="P651" s="82" t="s">
        <v>638</v>
      </c>
      <c r="Q651" s="80" t="s">
        <v>175</v>
      </c>
      <c r="R651" s="80">
        <f>VLOOKUP(P651,Registration!O:P,2,FALSE)</f>
        <v>19</v>
      </c>
    </row>
    <row r="652" spans="1:18" ht="23.1" customHeight="1">
      <c r="A652" s="80" t="s">
        <v>59</v>
      </c>
      <c r="B652" s="80" t="s">
        <v>26</v>
      </c>
      <c r="C652" s="80" t="s">
        <v>27</v>
      </c>
      <c r="D652" s="80" t="s">
        <v>28</v>
      </c>
      <c r="E652" s="80" t="s">
        <v>28</v>
      </c>
      <c r="F652" s="80" t="s">
        <v>111</v>
      </c>
      <c r="G652" s="80" t="s">
        <v>167</v>
      </c>
      <c r="H652" s="80" t="s">
        <v>8159</v>
      </c>
      <c r="I652" s="80" t="s">
        <v>8161</v>
      </c>
      <c r="J652" s="80" t="s">
        <v>203</v>
      </c>
      <c r="K652" s="77">
        <v>43287</v>
      </c>
      <c r="L652" s="82">
        <v>6</v>
      </c>
      <c r="M652" s="82">
        <v>7</v>
      </c>
      <c r="N652" s="82">
        <v>2018</v>
      </c>
      <c r="O652" s="77">
        <f t="shared" si="10"/>
        <v>43287</v>
      </c>
      <c r="P652" s="82" t="s">
        <v>639</v>
      </c>
      <c r="Q652" s="80" t="s">
        <v>175</v>
      </c>
      <c r="R652" s="80">
        <f>VLOOKUP(P652,Registration!O:P,2,FALSE)</f>
        <v>19</v>
      </c>
    </row>
    <row r="653" spans="1:18" ht="23.1" customHeight="1">
      <c r="A653" s="80" t="s">
        <v>59</v>
      </c>
      <c r="B653" s="80" t="s">
        <v>26</v>
      </c>
      <c r="C653" s="80" t="s">
        <v>27</v>
      </c>
      <c r="D653" s="80" t="s">
        <v>28</v>
      </c>
      <c r="E653" s="80" t="s">
        <v>28</v>
      </c>
      <c r="F653" s="80" t="s">
        <v>111</v>
      </c>
      <c r="G653" s="80" t="s">
        <v>167</v>
      </c>
      <c r="H653" s="80" t="s">
        <v>8159</v>
      </c>
      <c r="I653" s="80" t="s">
        <v>8161</v>
      </c>
      <c r="J653" s="80" t="s">
        <v>640</v>
      </c>
      <c r="K653" s="77">
        <v>43287</v>
      </c>
      <c r="L653" s="82">
        <v>6</v>
      </c>
      <c r="M653" s="82">
        <v>7</v>
      </c>
      <c r="N653" s="82">
        <v>2018</v>
      </c>
      <c r="O653" s="77">
        <f t="shared" si="10"/>
        <v>43287</v>
      </c>
      <c r="P653" s="82" t="s">
        <v>641</v>
      </c>
      <c r="Q653" s="80" t="s">
        <v>175</v>
      </c>
      <c r="R653" s="80">
        <f>VLOOKUP(P653,Registration!O:P,2,FALSE)</f>
        <v>18</v>
      </c>
    </row>
    <row r="654" spans="1:18" ht="23.1" customHeight="1">
      <c r="A654" s="80" t="s">
        <v>59</v>
      </c>
      <c r="B654" s="80" t="s">
        <v>26</v>
      </c>
      <c r="C654" s="80" t="s">
        <v>27</v>
      </c>
      <c r="D654" s="80" t="s">
        <v>28</v>
      </c>
      <c r="E654" s="80" t="s">
        <v>28</v>
      </c>
      <c r="F654" s="80" t="s">
        <v>111</v>
      </c>
      <c r="G654" s="80" t="s">
        <v>167</v>
      </c>
      <c r="H654" s="80" t="s">
        <v>8159</v>
      </c>
      <c r="I654" s="80" t="s">
        <v>8160</v>
      </c>
      <c r="J654" s="100" t="s">
        <v>588</v>
      </c>
      <c r="K654" s="77">
        <v>43287</v>
      </c>
      <c r="L654" s="82">
        <v>6</v>
      </c>
      <c r="M654" s="82">
        <v>7</v>
      </c>
      <c r="N654" s="82">
        <v>2018</v>
      </c>
      <c r="O654" s="77">
        <f t="shared" si="10"/>
        <v>43287</v>
      </c>
      <c r="P654" s="80" t="s">
        <v>589</v>
      </c>
      <c r="Q654" s="80" t="s">
        <v>252</v>
      </c>
      <c r="R654" s="80">
        <f>VLOOKUP(P654,Registration!O:P,2,FALSE)</f>
        <v>19</v>
      </c>
    </row>
    <row r="655" spans="1:18" ht="23.1" customHeight="1">
      <c r="A655" s="80" t="s">
        <v>59</v>
      </c>
      <c r="B655" s="80" t="s">
        <v>26</v>
      </c>
      <c r="C655" s="80" t="s">
        <v>27</v>
      </c>
      <c r="D655" s="80" t="s">
        <v>28</v>
      </c>
      <c r="E655" s="80" t="s">
        <v>28</v>
      </c>
      <c r="F655" s="80" t="s">
        <v>111</v>
      </c>
      <c r="G655" s="80" t="s">
        <v>167</v>
      </c>
      <c r="H655" s="80" t="s">
        <v>8159</v>
      </c>
      <c r="I655" s="80" t="s">
        <v>8160</v>
      </c>
      <c r="J655" s="100" t="s">
        <v>590</v>
      </c>
      <c r="K655" s="77">
        <v>43287</v>
      </c>
      <c r="L655" s="82">
        <v>6</v>
      </c>
      <c r="M655" s="82">
        <v>7</v>
      </c>
      <c r="N655" s="82">
        <v>2018</v>
      </c>
      <c r="O655" s="77">
        <f t="shared" si="10"/>
        <v>43287</v>
      </c>
      <c r="P655" s="80" t="s">
        <v>591</v>
      </c>
      <c r="Q655" s="80" t="s">
        <v>252</v>
      </c>
      <c r="R655" s="80">
        <f>VLOOKUP(P655,Registration!O:P,2,FALSE)</f>
        <v>18</v>
      </c>
    </row>
    <row r="656" spans="1:18" ht="23.1" customHeight="1">
      <c r="A656" s="80" t="s">
        <v>59</v>
      </c>
      <c r="B656" s="80" t="s">
        <v>26</v>
      </c>
      <c r="C656" s="80" t="s">
        <v>27</v>
      </c>
      <c r="D656" s="80" t="s">
        <v>28</v>
      </c>
      <c r="E656" s="80" t="s">
        <v>28</v>
      </c>
      <c r="F656" s="80" t="s">
        <v>111</v>
      </c>
      <c r="G656" s="80" t="s">
        <v>167</v>
      </c>
      <c r="H656" s="80" t="s">
        <v>8159</v>
      </c>
      <c r="I656" s="80" t="s">
        <v>8160</v>
      </c>
      <c r="J656" s="100" t="s">
        <v>592</v>
      </c>
      <c r="K656" s="77">
        <v>43287</v>
      </c>
      <c r="L656" s="82">
        <v>6</v>
      </c>
      <c r="M656" s="82">
        <v>7</v>
      </c>
      <c r="N656" s="82">
        <v>2018</v>
      </c>
      <c r="O656" s="77">
        <f t="shared" si="10"/>
        <v>43287</v>
      </c>
      <c r="P656" s="80" t="s">
        <v>593</v>
      </c>
      <c r="Q656" s="80" t="s">
        <v>252</v>
      </c>
      <c r="R656" s="80">
        <f>VLOOKUP(P656,Registration!O:P,2,FALSE)</f>
        <v>18</v>
      </c>
    </row>
    <row r="657" spans="1:18" ht="23.1" customHeight="1">
      <c r="A657" s="80" t="s">
        <v>59</v>
      </c>
      <c r="B657" s="80" t="s">
        <v>26</v>
      </c>
      <c r="C657" s="80" t="s">
        <v>27</v>
      </c>
      <c r="D657" s="80" t="s">
        <v>28</v>
      </c>
      <c r="E657" s="80" t="s">
        <v>28</v>
      </c>
      <c r="F657" s="80" t="s">
        <v>111</v>
      </c>
      <c r="G657" s="80" t="s">
        <v>167</v>
      </c>
      <c r="H657" s="80" t="s">
        <v>8159</v>
      </c>
      <c r="I657" s="80" t="s">
        <v>8160</v>
      </c>
      <c r="J657" s="100" t="s">
        <v>594</v>
      </c>
      <c r="K657" s="77">
        <v>43287</v>
      </c>
      <c r="L657" s="82">
        <v>6</v>
      </c>
      <c r="M657" s="82">
        <v>7</v>
      </c>
      <c r="N657" s="82">
        <v>2018</v>
      </c>
      <c r="O657" s="77">
        <f t="shared" si="10"/>
        <v>43287</v>
      </c>
      <c r="P657" s="80" t="s">
        <v>595</v>
      </c>
      <c r="Q657" s="80" t="s">
        <v>252</v>
      </c>
      <c r="R657" s="80">
        <f>VLOOKUP(P657,Registration!O:P,2,FALSE)</f>
        <v>18</v>
      </c>
    </row>
    <row r="658" spans="1:18" ht="23.1" customHeight="1">
      <c r="A658" s="80" t="s">
        <v>59</v>
      </c>
      <c r="B658" s="80" t="s">
        <v>26</v>
      </c>
      <c r="C658" s="80" t="s">
        <v>27</v>
      </c>
      <c r="D658" s="80" t="s">
        <v>28</v>
      </c>
      <c r="E658" s="80" t="s">
        <v>28</v>
      </c>
      <c r="F658" s="80" t="s">
        <v>111</v>
      </c>
      <c r="G658" s="80" t="s">
        <v>167</v>
      </c>
      <c r="H658" s="80" t="s">
        <v>8159</v>
      </c>
      <c r="I658" s="80" t="s">
        <v>8160</v>
      </c>
      <c r="J658" s="100" t="s">
        <v>596</v>
      </c>
      <c r="K658" s="77">
        <v>43287</v>
      </c>
      <c r="L658" s="82">
        <v>6</v>
      </c>
      <c r="M658" s="82">
        <v>7</v>
      </c>
      <c r="N658" s="82">
        <v>2018</v>
      </c>
      <c r="O658" s="77">
        <f t="shared" si="10"/>
        <v>43287</v>
      </c>
      <c r="P658" s="80" t="s">
        <v>597</v>
      </c>
      <c r="Q658" s="80" t="s">
        <v>252</v>
      </c>
      <c r="R658" s="80">
        <f>VLOOKUP(P658,Registration!O:P,2,FALSE)</f>
        <v>17</v>
      </c>
    </row>
    <row r="659" spans="1:18" ht="23.1" customHeight="1">
      <c r="A659" s="80" t="s">
        <v>59</v>
      </c>
      <c r="B659" s="80" t="s">
        <v>26</v>
      </c>
      <c r="C659" s="80" t="s">
        <v>27</v>
      </c>
      <c r="D659" s="80" t="s">
        <v>28</v>
      </c>
      <c r="E659" s="80" t="s">
        <v>28</v>
      </c>
      <c r="F659" s="80" t="s">
        <v>111</v>
      </c>
      <c r="G659" s="80" t="s">
        <v>167</v>
      </c>
      <c r="H659" s="80" t="s">
        <v>8159</v>
      </c>
      <c r="I659" s="80" t="s">
        <v>8160</v>
      </c>
      <c r="J659" s="100" t="s">
        <v>598</v>
      </c>
      <c r="K659" s="77">
        <v>43287</v>
      </c>
      <c r="L659" s="82">
        <v>6</v>
      </c>
      <c r="M659" s="82">
        <v>7</v>
      </c>
      <c r="N659" s="82">
        <v>2018</v>
      </c>
      <c r="O659" s="77">
        <f t="shared" si="10"/>
        <v>43287</v>
      </c>
      <c r="P659" s="80" t="s">
        <v>599</v>
      </c>
      <c r="Q659" s="80" t="s">
        <v>252</v>
      </c>
      <c r="R659" s="80">
        <f>VLOOKUP(P659,Registration!O:P,2,FALSE)</f>
        <v>19</v>
      </c>
    </row>
    <row r="660" spans="1:18" ht="23.1" customHeight="1">
      <c r="A660" s="80" t="s">
        <v>59</v>
      </c>
      <c r="B660" s="80" t="s">
        <v>26</v>
      </c>
      <c r="C660" s="80" t="s">
        <v>27</v>
      </c>
      <c r="D660" s="80" t="s">
        <v>28</v>
      </c>
      <c r="E660" s="80" t="s">
        <v>28</v>
      </c>
      <c r="F660" s="80" t="s">
        <v>111</v>
      </c>
      <c r="G660" s="80" t="s">
        <v>167</v>
      </c>
      <c r="H660" s="80" t="s">
        <v>8159</v>
      </c>
      <c r="I660" s="80" t="s">
        <v>8160</v>
      </c>
      <c r="J660" s="100" t="s">
        <v>600</v>
      </c>
      <c r="K660" s="77">
        <v>43287</v>
      </c>
      <c r="L660" s="82">
        <v>6</v>
      </c>
      <c r="M660" s="82">
        <v>7</v>
      </c>
      <c r="N660" s="82">
        <v>2018</v>
      </c>
      <c r="O660" s="77">
        <f t="shared" si="10"/>
        <v>43287</v>
      </c>
      <c r="P660" s="80" t="s">
        <v>601</v>
      </c>
      <c r="Q660" s="80" t="s">
        <v>252</v>
      </c>
      <c r="R660" s="80">
        <f>VLOOKUP(P660,Registration!O:P,2,FALSE)</f>
        <v>19</v>
      </c>
    </row>
    <row r="661" spans="1:18" ht="23.1" customHeight="1">
      <c r="A661" s="80" t="s">
        <v>59</v>
      </c>
      <c r="B661" s="80" t="s">
        <v>26</v>
      </c>
      <c r="C661" s="80" t="s">
        <v>27</v>
      </c>
      <c r="D661" s="80" t="s">
        <v>28</v>
      </c>
      <c r="E661" s="80" t="s">
        <v>28</v>
      </c>
      <c r="F661" s="80" t="s">
        <v>111</v>
      </c>
      <c r="G661" s="80" t="s">
        <v>167</v>
      </c>
      <c r="H661" s="80" t="s">
        <v>8159</v>
      </c>
      <c r="I661" s="80" t="s">
        <v>8160</v>
      </c>
      <c r="J661" s="100" t="s">
        <v>602</v>
      </c>
      <c r="K661" s="77">
        <v>43287</v>
      </c>
      <c r="L661" s="82">
        <v>6</v>
      </c>
      <c r="M661" s="82">
        <v>7</v>
      </c>
      <c r="N661" s="82">
        <v>2018</v>
      </c>
      <c r="O661" s="77">
        <f t="shared" si="10"/>
        <v>43287</v>
      </c>
      <c r="P661" s="80" t="s">
        <v>603</v>
      </c>
      <c r="Q661" s="80" t="s">
        <v>252</v>
      </c>
      <c r="R661" s="80">
        <f>VLOOKUP(P661,Registration!O:P,2,FALSE)</f>
        <v>19</v>
      </c>
    </row>
    <row r="662" spans="1:18" ht="23.1" customHeight="1">
      <c r="A662" s="80" t="s">
        <v>59</v>
      </c>
      <c r="B662" s="80" t="s">
        <v>26</v>
      </c>
      <c r="C662" s="80" t="s">
        <v>27</v>
      </c>
      <c r="D662" s="80" t="s">
        <v>28</v>
      </c>
      <c r="E662" s="80" t="s">
        <v>28</v>
      </c>
      <c r="F662" s="80" t="s">
        <v>111</v>
      </c>
      <c r="G662" s="80" t="s">
        <v>167</v>
      </c>
      <c r="H662" s="80" t="s">
        <v>8159</v>
      </c>
      <c r="I662" s="80" t="s">
        <v>8160</v>
      </c>
      <c r="J662" s="100" t="s">
        <v>604</v>
      </c>
      <c r="K662" s="77">
        <v>43287</v>
      </c>
      <c r="L662" s="82">
        <v>6</v>
      </c>
      <c r="M662" s="82">
        <v>7</v>
      </c>
      <c r="N662" s="82">
        <v>2018</v>
      </c>
      <c r="O662" s="77">
        <f t="shared" si="10"/>
        <v>43287</v>
      </c>
      <c r="P662" s="80" t="s">
        <v>605</v>
      </c>
      <c r="Q662" s="80" t="s">
        <v>252</v>
      </c>
      <c r="R662" s="80">
        <f>VLOOKUP(P662,Registration!O:P,2,FALSE)</f>
        <v>19</v>
      </c>
    </row>
    <row r="663" spans="1:18" ht="23.1" customHeight="1">
      <c r="A663" s="80" t="s">
        <v>59</v>
      </c>
      <c r="B663" s="80" t="s">
        <v>26</v>
      </c>
      <c r="C663" s="80" t="s">
        <v>27</v>
      </c>
      <c r="D663" s="80" t="s">
        <v>28</v>
      </c>
      <c r="E663" s="80" t="s">
        <v>28</v>
      </c>
      <c r="F663" s="80" t="s">
        <v>111</v>
      </c>
      <c r="G663" s="80" t="s">
        <v>167</v>
      </c>
      <c r="H663" s="80" t="s">
        <v>8159</v>
      </c>
      <c r="I663" s="80" t="s">
        <v>8160</v>
      </c>
      <c r="J663" s="100" t="s">
        <v>606</v>
      </c>
      <c r="K663" s="77">
        <v>43287</v>
      </c>
      <c r="L663" s="82">
        <v>6</v>
      </c>
      <c r="M663" s="82">
        <v>7</v>
      </c>
      <c r="N663" s="82">
        <v>2018</v>
      </c>
      <c r="O663" s="77">
        <f t="shared" si="10"/>
        <v>43287</v>
      </c>
      <c r="P663" s="80" t="s">
        <v>428</v>
      </c>
      <c r="Q663" s="80" t="s">
        <v>252</v>
      </c>
      <c r="R663" s="80">
        <f>VLOOKUP(P663,Registration!O:P,2,FALSE)</f>
        <v>19</v>
      </c>
    </row>
    <row r="664" spans="1:18" ht="23.1" customHeight="1">
      <c r="A664" s="80" t="s">
        <v>59</v>
      </c>
      <c r="B664" s="80" t="s">
        <v>26</v>
      </c>
      <c r="C664" s="80" t="s">
        <v>27</v>
      </c>
      <c r="D664" s="80" t="s">
        <v>28</v>
      </c>
      <c r="E664" s="80" t="s">
        <v>28</v>
      </c>
      <c r="F664" s="80" t="s">
        <v>111</v>
      </c>
      <c r="G664" s="80" t="s">
        <v>167</v>
      </c>
      <c r="H664" s="80" t="s">
        <v>8159</v>
      </c>
      <c r="I664" s="80" t="s">
        <v>8160</v>
      </c>
      <c r="J664" s="100" t="s">
        <v>607</v>
      </c>
      <c r="K664" s="77">
        <v>43287</v>
      </c>
      <c r="L664" s="82">
        <v>6</v>
      </c>
      <c r="M664" s="82">
        <v>7</v>
      </c>
      <c r="N664" s="82">
        <v>2018</v>
      </c>
      <c r="O664" s="77">
        <f t="shared" si="10"/>
        <v>43287</v>
      </c>
      <c r="P664" s="80" t="s">
        <v>608</v>
      </c>
      <c r="Q664" s="80" t="s">
        <v>252</v>
      </c>
      <c r="R664" s="80">
        <f>VLOOKUP(P664,Registration!O:P,2,FALSE)</f>
        <v>18</v>
      </c>
    </row>
    <row r="665" spans="1:18" ht="23.1" customHeight="1">
      <c r="A665" s="80" t="s">
        <v>59</v>
      </c>
      <c r="B665" s="80" t="s">
        <v>26</v>
      </c>
      <c r="C665" s="80" t="s">
        <v>27</v>
      </c>
      <c r="D665" s="80" t="s">
        <v>28</v>
      </c>
      <c r="E665" s="80" t="s">
        <v>28</v>
      </c>
      <c r="F665" s="80" t="s">
        <v>111</v>
      </c>
      <c r="G665" s="80" t="s">
        <v>167</v>
      </c>
      <c r="H665" s="80" t="s">
        <v>8159</v>
      </c>
      <c r="I665" s="80" t="s">
        <v>8160</v>
      </c>
      <c r="J665" s="100" t="s">
        <v>609</v>
      </c>
      <c r="K665" s="77">
        <v>43287</v>
      </c>
      <c r="L665" s="82">
        <v>6</v>
      </c>
      <c r="M665" s="82">
        <v>7</v>
      </c>
      <c r="N665" s="82">
        <v>2018</v>
      </c>
      <c r="O665" s="77">
        <f t="shared" si="10"/>
        <v>43287</v>
      </c>
      <c r="P665" s="80" t="s">
        <v>610</v>
      </c>
      <c r="Q665" s="80" t="s">
        <v>252</v>
      </c>
      <c r="R665" s="80">
        <f>VLOOKUP(P665,Registration!O:P,2,FALSE)</f>
        <v>18</v>
      </c>
    </row>
    <row r="666" spans="1:18" ht="23.1" customHeight="1">
      <c r="A666" s="80" t="s">
        <v>59</v>
      </c>
      <c r="B666" s="80" t="s">
        <v>26</v>
      </c>
      <c r="C666" s="80" t="s">
        <v>27</v>
      </c>
      <c r="D666" s="80" t="s">
        <v>28</v>
      </c>
      <c r="E666" s="80" t="s">
        <v>28</v>
      </c>
      <c r="F666" s="80" t="s">
        <v>111</v>
      </c>
      <c r="G666" s="80" t="s">
        <v>167</v>
      </c>
      <c r="H666" s="80" t="s">
        <v>8159</v>
      </c>
      <c r="I666" s="80" t="s">
        <v>8160</v>
      </c>
      <c r="J666" s="100" t="s">
        <v>611</v>
      </c>
      <c r="K666" s="77">
        <v>43287</v>
      </c>
      <c r="L666" s="82">
        <v>6</v>
      </c>
      <c r="M666" s="82">
        <v>7</v>
      </c>
      <c r="N666" s="82">
        <v>2018</v>
      </c>
      <c r="O666" s="77">
        <f t="shared" si="10"/>
        <v>43287</v>
      </c>
      <c r="P666" s="80" t="s">
        <v>612</v>
      </c>
      <c r="Q666" s="80" t="s">
        <v>252</v>
      </c>
      <c r="R666" s="80">
        <f>VLOOKUP(P666,Registration!O:P,2,FALSE)</f>
        <v>19</v>
      </c>
    </row>
    <row r="667" spans="1:18" ht="23.1" customHeight="1">
      <c r="A667" s="80" t="s">
        <v>59</v>
      </c>
      <c r="B667" s="80" t="s">
        <v>26</v>
      </c>
      <c r="C667" s="80" t="s">
        <v>27</v>
      </c>
      <c r="D667" s="80" t="s">
        <v>28</v>
      </c>
      <c r="E667" s="80" t="s">
        <v>28</v>
      </c>
      <c r="F667" s="80" t="s">
        <v>111</v>
      </c>
      <c r="G667" s="80" t="s">
        <v>167</v>
      </c>
      <c r="H667" s="80" t="s">
        <v>8159</v>
      </c>
      <c r="I667" s="80" t="s">
        <v>8160</v>
      </c>
      <c r="J667" s="100" t="s">
        <v>613</v>
      </c>
      <c r="K667" s="77">
        <v>43287</v>
      </c>
      <c r="L667" s="82">
        <v>6</v>
      </c>
      <c r="M667" s="82">
        <v>7</v>
      </c>
      <c r="N667" s="82">
        <v>2018</v>
      </c>
      <c r="O667" s="77">
        <f t="shared" si="10"/>
        <v>43287</v>
      </c>
      <c r="P667" s="80" t="s">
        <v>614</v>
      </c>
      <c r="Q667" s="80" t="s">
        <v>252</v>
      </c>
      <c r="R667" s="80">
        <f>VLOOKUP(P667,Registration!O:P,2,FALSE)</f>
        <v>17</v>
      </c>
    </row>
    <row r="668" spans="1:18" ht="23.1" customHeight="1">
      <c r="A668" s="80" t="s">
        <v>59</v>
      </c>
      <c r="B668" s="80" t="s">
        <v>26</v>
      </c>
      <c r="C668" s="80" t="s">
        <v>27</v>
      </c>
      <c r="D668" s="80" t="s">
        <v>28</v>
      </c>
      <c r="E668" s="80" t="s">
        <v>28</v>
      </c>
      <c r="F668" s="80" t="s">
        <v>111</v>
      </c>
      <c r="G668" s="80" t="s">
        <v>167</v>
      </c>
      <c r="H668" s="80" t="s">
        <v>8159</v>
      </c>
      <c r="I668" s="80" t="s">
        <v>8160</v>
      </c>
      <c r="J668" s="100" t="s">
        <v>505</v>
      </c>
      <c r="K668" s="77">
        <v>43287</v>
      </c>
      <c r="L668" s="82">
        <v>6</v>
      </c>
      <c r="M668" s="82">
        <v>7</v>
      </c>
      <c r="N668" s="82">
        <v>2018</v>
      </c>
      <c r="O668" s="77">
        <f t="shared" si="10"/>
        <v>43287</v>
      </c>
      <c r="P668" s="80" t="s">
        <v>615</v>
      </c>
      <c r="Q668" s="80" t="s">
        <v>252</v>
      </c>
      <c r="R668" s="80">
        <f>VLOOKUP(P668,Registration!O:P,2,FALSE)</f>
        <v>19</v>
      </c>
    </row>
    <row r="669" spans="1:18" ht="23.1" customHeight="1">
      <c r="A669" s="80" t="s">
        <v>59</v>
      </c>
      <c r="B669" s="80" t="s">
        <v>26</v>
      </c>
      <c r="C669" s="80" t="s">
        <v>27</v>
      </c>
      <c r="D669" s="80" t="s">
        <v>28</v>
      </c>
      <c r="E669" s="80" t="s">
        <v>28</v>
      </c>
      <c r="F669" s="80" t="s">
        <v>111</v>
      </c>
      <c r="G669" s="80" t="s">
        <v>167</v>
      </c>
      <c r="H669" s="80" t="s">
        <v>8159</v>
      </c>
      <c r="I669" s="80" t="s">
        <v>8160</v>
      </c>
      <c r="J669" s="100" t="s">
        <v>616</v>
      </c>
      <c r="K669" s="77">
        <v>43287</v>
      </c>
      <c r="L669" s="82">
        <v>6</v>
      </c>
      <c r="M669" s="82">
        <v>7</v>
      </c>
      <c r="N669" s="82">
        <v>2018</v>
      </c>
      <c r="O669" s="77">
        <f t="shared" si="10"/>
        <v>43287</v>
      </c>
      <c r="P669" s="80" t="s">
        <v>617</v>
      </c>
      <c r="Q669" s="80" t="s">
        <v>252</v>
      </c>
      <c r="R669" s="80">
        <f>VLOOKUP(P669,Registration!O:P,2,FALSE)</f>
        <v>19</v>
      </c>
    </row>
    <row r="670" spans="1:18" ht="23.1" customHeight="1">
      <c r="A670" s="80" t="s">
        <v>59</v>
      </c>
      <c r="B670" s="80" t="s">
        <v>26</v>
      </c>
      <c r="C670" s="80" t="s">
        <v>27</v>
      </c>
      <c r="D670" s="80" t="s">
        <v>28</v>
      </c>
      <c r="E670" s="80" t="s">
        <v>28</v>
      </c>
      <c r="F670" s="80" t="s">
        <v>111</v>
      </c>
      <c r="G670" s="80" t="s">
        <v>167</v>
      </c>
      <c r="H670" s="80" t="s">
        <v>8159</v>
      </c>
      <c r="I670" s="80" t="s">
        <v>8160</v>
      </c>
      <c r="J670" s="100" t="s">
        <v>618</v>
      </c>
      <c r="K670" s="77">
        <v>43287</v>
      </c>
      <c r="L670" s="82">
        <v>6</v>
      </c>
      <c r="M670" s="82">
        <v>7</v>
      </c>
      <c r="N670" s="82">
        <v>2018</v>
      </c>
      <c r="O670" s="77">
        <f t="shared" si="10"/>
        <v>43287</v>
      </c>
      <c r="P670" s="80" t="s">
        <v>619</v>
      </c>
      <c r="Q670" s="80" t="s">
        <v>252</v>
      </c>
      <c r="R670" s="80">
        <f>VLOOKUP(P670,Registration!O:P,2,FALSE)</f>
        <v>19</v>
      </c>
    </row>
    <row r="671" spans="1:18" ht="23.1" customHeight="1">
      <c r="A671" s="80" t="s">
        <v>59</v>
      </c>
      <c r="B671" s="80" t="s">
        <v>26</v>
      </c>
      <c r="C671" s="80" t="s">
        <v>27</v>
      </c>
      <c r="D671" s="80" t="s">
        <v>28</v>
      </c>
      <c r="E671" s="80" t="s">
        <v>28</v>
      </c>
      <c r="F671" s="80" t="s">
        <v>111</v>
      </c>
      <c r="G671" s="80" t="s">
        <v>167</v>
      </c>
      <c r="H671" s="80" t="s">
        <v>8159</v>
      </c>
      <c r="I671" s="80" t="s">
        <v>8160</v>
      </c>
      <c r="J671" s="100" t="s">
        <v>620</v>
      </c>
      <c r="K671" s="77">
        <v>43287</v>
      </c>
      <c r="L671" s="82">
        <v>6</v>
      </c>
      <c r="M671" s="82">
        <v>7</v>
      </c>
      <c r="N671" s="82">
        <v>2018</v>
      </c>
      <c r="O671" s="77">
        <f t="shared" si="10"/>
        <v>43287</v>
      </c>
      <c r="P671" s="100" t="s">
        <v>579</v>
      </c>
      <c r="Q671" s="80" t="s">
        <v>252</v>
      </c>
      <c r="R671" s="80">
        <f>VLOOKUP(P671,Registration!O:P,2,FALSE)</f>
        <v>19</v>
      </c>
    </row>
    <row r="672" spans="1:18" ht="23.1" customHeight="1">
      <c r="A672" s="80" t="s">
        <v>59</v>
      </c>
      <c r="B672" s="80" t="s">
        <v>26</v>
      </c>
      <c r="C672" s="80" t="s">
        <v>27</v>
      </c>
      <c r="D672" s="80" t="s">
        <v>28</v>
      </c>
      <c r="E672" s="80" t="s">
        <v>28</v>
      </c>
      <c r="F672" s="80" t="s">
        <v>111</v>
      </c>
      <c r="G672" s="80" t="s">
        <v>167</v>
      </c>
      <c r="H672" s="80" t="s">
        <v>8159</v>
      </c>
      <c r="I672" s="80" t="s">
        <v>8160</v>
      </c>
      <c r="J672" s="100" t="s">
        <v>389</v>
      </c>
      <c r="K672" s="77">
        <v>43287</v>
      </c>
      <c r="L672" s="82">
        <v>6</v>
      </c>
      <c r="M672" s="82">
        <v>7</v>
      </c>
      <c r="N672" s="82">
        <v>2018</v>
      </c>
      <c r="O672" s="77">
        <f t="shared" si="10"/>
        <v>43287</v>
      </c>
      <c r="P672" s="100" t="s">
        <v>621</v>
      </c>
      <c r="Q672" s="80" t="s">
        <v>252</v>
      </c>
      <c r="R672" s="80">
        <f>VLOOKUP(P672,Registration!O:P,2,FALSE)</f>
        <v>19</v>
      </c>
    </row>
    <row r="673" spans="1:18" ht="23.1" customHeight="1">
      <c r="A673" s="80" t="s">
        <v>59</v>
      </c>
      <c r="B673" s="80" t="s">
        <v>26</v>
      </c>
      <c r="C673" s="80" t="s">
        <v>27</v>
      </c>
      <c r="D673" s="80" t="s">
        <v>28</v>
      </c>
      <c r="E673" s="80" t="s">
        <v>28</v>
      </c>
      <c r="F673" s="80" t="s">
        <v>111</v>
      </c>
      <c r="G673" s="80" t="s">
        <v>167</v>
      </c>
      <c r="H673" s="80" t="s">
        <v>8159</v>
      </c>
      <c r="I673" s="80" t="s">
        <v>8160</v>
      </c>
      <c r="J673" s="100" t="s">
        <v>2385</v>
      </c>
      <c r="K673" s="77">
        <v>43287</v>
      </c>
      <c r="L673" s="82">
        <v>6</v>
      </c>
      <c r="M673" s="82">
        <v>7</v>
      </c>
      <c r="N673" s="82">
        <v>2018</v>
      </c>
      <c r="O673" s="77">
        <f t="shared" si="10"/>
        <v>43287</v>
      </c>
      <c r="P673" s="100" t="s">
        <v>623</v>
      </c>
      <c r="Q673" s="80" t="s">
        <v>252</v>
      </c>
      <c r="R673" s="80">
        <f>VLOOKUP(P673,Registration!O:P,2,FALSE)</f>
        <v>18</v>
      </c>
    </row>
    <row r="674" spans="1:18" ht="23.1" customHeight="1">
      <c r="A674" s="80" t="s">
        <v>59</v>
      </c>
      <c r="B674" s="80" t="s">
        <v>26</v>
      </c>
      <c r="C674" s="80" t="s">
        <v>27</v>
      </c>
      <c r="D674" s="80" t="s">
        <v>28</v>
      </c>
      <c r="E674" s="80" t="s">
        <v>28</v>
      </c>
      <c r="F674" s="80" t="s">
        <v>111</v>
      </c>
      <c r="G674" s="80" t="s">
        <v>167</v>
      </c>
      <c r="H674" s="80" t="s">
        <v>8159</v>
      </c>
      <c r="I674" s="80" t="s">
        <v>8160</v>
      </c>
      <c r="J674" s="100" t="s">
        <v>624</v>
      </c>
      <c r="K674" s="77">
        <v>43287</v>
      </c>
      <c r="L674" s="82">
        <v>6</v>
      </c>
      <c r="M674" s="82">
        <v>7</v>
      </c>
      <c r="N674" s="82">
        <v>2018</v>
      </c>
      <c r="O674" s="77">
        <f t="shared" si="10"/>
        <v>43287</v>
      </c>
      <c r="P674" s="100" t="s">
        <v>625</v>
      </c>
      <c r="Q674" s="80" t="s">
        <v>252</v>
      </c>
      <c r="R674" s="80">
        <f>VLOOKUP(P674,Registration!O:P,2,FALSE)</f>
        <v>18</v>
      </c>
    </row>
    <row r="675" spans="1:18" ht="23.1" customHeight="1">
      <c r="A675" s="80" t="s">
        <v>59</v>
      </c>
      <c r="B675" s="80" t="s">
        <v>26</v>
      </c>
      <c r="C675" s="80" t="s">
        <v>27</v>
      </c>
      <c r="D675" s="80" t="s">
        <v>28</v>
      </c>
      <c r="E675" s="80" t="s">
        <v>28</v>
      </c>
      <c r="F675" s="80" t="s">
        <v>111</v>
      </c>
      <c r="G675" s="80" t="s">
        <v>167</v>
      </c>
      <c r="H675" s="80" t="s">
        <v>8159</v>
      </c>
      <c r="I675" s="80" t="s">
        <v>8160</v>
      </c>
      <c r="J675" s="100" t="s">
        <v>745</v>
      </c>
      <c r="K675" s="77">
        <v>43287</v>
      </c>
      <c r="L675" s="82">
        <v>6</v>
      </c>
      <c r="M675" s="82">
        <v>7</v>
      </c>
      <c r="N675" s="82">
        <v>2018</v>
      </c>
      <c r="O675" s="77">
        <f t="shared" si="10"/>
        <v>43287</v>
      </c>
      <c r="P675" s="100" t="s">
        <v>746</v>
      </c>
      <c r="Q675" s="80" t="s">
        <v>252</v>
      </c>
      <c r="R675" s="80">
        <f>VLOOKUP(P675,Registration!O:P,2,FALSE)</f>
        <v>19</v>
      </c>
    </row>
    <row r="676" spans="1:18" ht="23.1" customHeight="1">
      <c r="A676" s="80" t="s">
        <v>59</v>
      </c>
      <c r="B676" s="80" t="s">
        <v>26</v>
      </c>
      <c r="C676" s="80" t="s">
        <v>27</v>
      </c>
      <c r="D676" s="80" t="s">
        <v>28</v>
      </c>
      <c r="E676" s="80" t="s">
        <v>28</v>
      </c>
      <c r="F676" s="80" t="s">
        <v>111</v>
      </c>
      <c r="G676" s="80" t="s">
        <v>167</v>
      </c>
      <c r="H676" s="80" t="s">
        <v>8159</v>
      </c>
      <c r="I676" s="80" t="s">
        <v>8160</v>
      </c>
      <c r="J676" s="100" t="s">
        <v>626</v>
      </c>
      <c r="K676" s="77">
        <v>43287</v>
      </c>
      <c r="L676" s="82">
        <v>6</v>
      </c>
      <c r="M676" s="82">
        <v>7</v>
      </c>
      <c r="N676" s="82">
        <v>2018</v>
      </c>
      <c r="O676" s="77">
        <f t="shared" si="10"/>
        <v>43287</v>
      </c>
      <c r="P676" s="100" t="s">
        <v>627</v>
      </c>
      <c r="Q676" s="80" t="s">
        <v>252</v>
      </c>
      <c r="R676" s="80">
        <f>VLOOKUP(P676,Registration!O:P,2,FALSE)</f>
        <v>19</v>
      </c>
    </row>
    <row r="677" spans="1:18" ht="23.1" customHeight="1">
      <c r="A677" s="80" t="s">
        <v>59</v>
      </c>
      <c r="B677" s="80" t="s">
        <v>26</v>
      </c>
      <c r="C677" s="80" t="s">
        <v>27</v>
      </c>
      <c r="D677" s="80" t="s">
        <v>28</v>
      </c>
      <c r="E677" s="80" t="s">
        <v>28</v>
      </c>
      <c r="F677" s="80" t="s">
        <v>111</v>
      </c>
      <c r="G677" s="80" t="s">
        <v>167</v>
      </c>
      <c r="H677" s="80" t="s">
        <v>8159</v>
      </c>
      <c r="I677" s="80" t="s">
        <v>8160</v>
      </c>
      <c r="J677" s="100" t="s">
        <v>628</v>
      </c>
      <c r="K677" s="77">
        <v>43287</v>
      </c>
      <c r="L677" s="82">
        <v>6</v>
      </c>
      <c r="M677" s="82">
        <v>7</v>
      </c>
      <c r="N677" s="82">
        <v>2018</v>
      </c>
      <c r="O677" s="77">
        <f t="shared" si="10"/>
        <v>43287</v>
      </c>
      <c r="P677" s="100" t="s">
        <v>629</v>
      </c>
      <c r="Q677" s="80" t="s">
        <v>252</v>
      </c>
      <c r="R677" s="80">
        <f>VLOOKUP(P677,Registration!O:P,2,FALSE)</f>
        <v>16</v>
      </c>
    </row>
    <row r="678" spans="1:18" ht="23.1" customHeight="1">
      <c r="A678" s="80" t="s">
        <v>59</v>
      </c>
      <c r="B678" s="80" t="s">
        <v>26</v>
      </c>
      <c r="C678" s="80" t="s">
        <v>27</v>
      </c>
      <c r="D678" s="80" t="s">
        <v>28</v>
      </c>
      <c r="E678" s="80" t="s">
        <v>28</v>
      </c>
      <c r="F678" s="80" t="s">
        <v>111</v>
      </c>
      <c r="G678" s="80" t="s">
        <v>167</v>
      </c>
      <c r="H678" s="80" t="s">
        <v>8159</v>
      </c>
      <c r="I678" s="80" t="s">
        <v>8160</v>
      </c>
      <c r="J678" s="100" t="s">
        <v>630</v>
      </c>
      <c r="K678" s="77">
        <v>43287</v>
      </c>
      <c r="L678" s="82">
        <v>6</v>
      </c>
      <c r="M678" s="82">
        <v>7</v>
      </c>
      <c r="N678" s="82">
        <v>2018</v>
      </c>
      <c r="O678" s="77">
        <f t="shared" si="10"/>
        <v>43287</v>
      </c>
      <c r="P678" s="100" t="s">
        <v>631</v>
      </c>
      <c r="Q678" s="80" t="s">
        <v>252</v>
      </c>
      <c r="R678" s="80">
        <f>VLOOKUP(P678,Registration!O:P,2,FALSE)</f>
        <v>19</v>
      </c>
    </row>
    <row r="679" spans="1:18" ht="23.1" customHeight="1">
      <c r="A679" s="80" t="s">
        <v>59</v>
      </c>
      <c r="B679" s="80" t="s">
        <v>26</v>
      </c>
      <c r="C679" s="80" t="s">
        <v>27</v>
      </c>
      <c r="D679" s="80" t="s">
        <v>28</v>
      </c>
      <c r="E679" s="80" t="s">
        <v>28</v>
      </c>
      <c r="F679" s="80" t="s">
        <v>111</v>
      </c>
      <c r="G679" s="80" t="s">
        <v>167</v>
      </c>
      <c r="H679" s="80" t="s">
        <v>8159</v>
      </c>
      <c r="I679" s="80" t="s">
        <v>8160</v>
      </c>
      <c r="J679" s="100" t="s">
        <v>632</v>
      </c>
      <c r="K679" s="77">
        <v>43287</v>
      </c>
      <c r="L679" s="82">
        <v>6</v>
      </c>
      <c r="M679" s="82">
        <v>7</v>
      </c>
      <c r="N679" s="82">
        <v>2018</v>
      </c>
      <c r="O679" s="77">
        <f t="shared" si="10"/>
        <v>43287</v>
      </c>
      <c r="P679" s="100" t="s">
        <v>633</v>
      </c>
      <c r="Q679" s="80" t="s">
        <v>252</v>
      </c>
      <c r="R679" s="80">
        <f>VLOOKUP(P679,Registration!O:P,2,FALSE)</f>
        <v>19</v>
      </c>
    </row>
    <row r="680" spans="1:18" ht="23.1" customHeight="1">
      <c r="A680" s="80" t="s">
        <v>59</v>
      </c>
      <c r="B680" s="80" t="s">
        <v>26</v>
      </c>
      <c r="C680" s="80" t="s">
        <v>27</v>
      </c>
      <c r="D680" s="80" t="s">
        <v>28</v>
      </c>
      <c r="E680" s="80" t="s">
        <v>28</v>
      </c>
      <c r="F680" s="80" t="s">
        <v>111</v>
      </c>
      <c r="G680" s="80" t="s">
        <v>167</v>
      </c>
      <c r="H680" s="80" t="s">
        <v>8159</v>
      </c>
      <c r="I680" s="80" t="s">
        <v>8160</v>
      </c>
      <c r="J680" s="100" t="s">
        <v>2386</v>
      </c>
      <c r="K680" s="77">
        <v>43287</v>
      </c>
      <c r="L680" s="82">
        <v>6</v>
      </c>
      <c r="M680" s="82">
        <v>7</v>
      </c>
      <c r="N680" s="82">
        <v>2018</v>
      </c>
      <c r="O680" s="77">
        <f t="shared" si="10"/>
        <v>43287</v>
      </c>
      <c r="P680" s="100" t="s">
        <v>242</v>
      </c>
      <c r="Q680" s="80" t="s">
        <v>252</v>
      </c>
      <c r="R680" s="80">
        <f>VLOOKUP(P680,Registration!O:P,2,FALSE)</f>
        <v>18</v>
      </c>
    </row>
    <row r="681" spans="1:18" ht="23.1" customHeight="1">
      <c r="A681" s="80" t="s">
        <v>59</v>
      </c>
      <c r="B681" s="80" t="s">
        <v>26</v>
      </c>
      <c r="C681" s="80" t="s">
        <v>27</v>
      </c>
      <c r="D681" s="80" t="s">
        <v>28</v>
      </c>
      <c r="E681" s="80" t="s">
        <v>28</v>
      </c>
      <c r="F681" s="80" t="s">
        <v>111</v>
      </c>
      <c r="G681" s="80" t="s">
        <v>167</v>
      </c>
      <c r="H681" s="80" t="s">
        <v>8159</v>
      </c>
      <c r="I681" s="80" t="s">
        <v>8160</v>
      </c>
      <c r="J681" s="100" t="s">
        <v>642</v>
      </c>
      <c r="K681" s="77">
        <v>43287</v>
      </c>
      <c r="L681" s="82">
        <v>6</v>
      </c>
      <c r="M681" s="82">
        <v>7</v>
      </c>
      <c r="N681" s="82">
        <v>2018</v>
      </c>
      <c r="O681" s="77">
        <f t="shared" si="10"/>
        <v>43287</v>
      </c>
      <c r="P681" s="80" t="s">
        <v>643</v>
      </c>
      <c r="Q681" s="80" t="s">
        <v>252</v>
      </c>
      <c r="R681" s="80">
        <f>VLOOKUP(P681,Registration!O:P,2,FALSE)</f>
        <v>19</v>
      </c>
    </row>
    <row r="682" spans="1:18" ht="23.1" customHeight="1">
      <c r="A682" s="80" t="s">
        <v>59</v>
      </c>
      <c r="B682" s="80" t="s">
        <v>26</v>
      </c>
      <c r="C682" s="80" t="s">
        <v>27</v>
      </c>
      <c r="D682" s="80" t="s">
        <v>28</v>
      </c>
      <c r="E682" s="80" t="s">
        <v>28</v>
      </c>
      <c r="F682" s="80" t="s">
        <v>111</v>
      </c>
      <c r="G682" s="80" t="s">
        <v>167</v>
      </c>
      <c r="H682" s="80" t="s">
        <v>8159</v>
      </c>
      <c r="I682" s="80" t="s">
        <v>8160</v>
      </c>
      <c r="J682" s="100" t="s">
        <v>644</v>
      </c>
      <c r="K682" s="77">
        <v>43287</v>
      </c>
      <c r="L682" s="82">
        <v>6</v>
      </c>
      <c r="M682" s="82">
        <v>7</v>
      </c>
      <c r="N682" s="82">
        <v>2018</v>
      </c>
      <c r="O682" s="77">
        <f t="shared" si="10"/>
        <v>43287</v>
      </c>
      <c r="P682" s="80" t="s">
        <v>645</v>
      </c>
      <c r="Q682" s="80" t="s">
        <v>252</v>
      </c>
      <c r="R682" s="80">
        <f>VLOOKUP(P682,Registration!O:P,2,FALSE)</f>
        <v>18</v>
      </c>
    </row>
    <row r="683" spans="1:18" ht="23.1" customHeight="1">
      <c r="A683" s="80" t="s">
        <v>59</v>
      </c>
      <c r="B683" s="80" t="s">
        <v>26</v>
      </c>
      <c r="C683" s="80" t="s">
        <v>27</v>
      </c>
      <c r="D683" s="80" t="s">
        <v>28</v>
      </c>
      <c r="E683" s="80" t="s">
        <v>28</v>
      </c>
      <c r="F683" s="80" t="s">
        <v>111</v>
      </c>
      <c r="G683" s="80" t="s">
        <v>167</v>
      </c>
      <c r="H683" s="80" t="s">
        <v>8159</v>
      </c>
      <c r="I683" s="80" t="s">
        <v>8160</v>
      </c>
      <c r="J683" s="100" t="s">
        <v>646</v>
      </c>
      <c r="K683" s="77">
        <v>43287</v>
      </c>
      <c r="L683" s="82">
        <v>6</v>
      </c>
      <c r="M683" s="82">
        <v>7</v>
      </c>
      <c r="N683" s="82">
        <v>2018</v>
      </c>
      <c r="O683" s="77">
        <f t="shared" si="10"/>
        <v>43287</v>
      </c>
      <c r="P683" s="100" t="s">
        <v>647</v>
      </c>
      <c r="Q683" s="80" t="s">
        <v>252</v>
      </c>
      <c r="R683" s="80">
        <f>VLOOKUP(P683,Registration!O:P,2,FALSE)</f>
        <v>19</v>
      </c>
    </row>
    <row r="684" spans="1:18" ht="23.1" customHeight="1">
      <c r="A684" s="80" t="s">
        <v>59</v>
      </c>
      <c r="B684" s="80" t="s">
        <v>26</v>
      </c>
      <c r="C684" s="80" t="s">
        <v>27</v>
      </c>
      <c r="D684" s="80" t="s">
        <v>28</v>
      </c>
      <c r="E684" s="80" t="s">
        <v>28</v>
      </c>
      <c r="F684" s="80" t="s">
        <v>111</v>
      </c>
      <c r="G684" s="80" t="s">
        <v>167</v>
      </c>
      <c r="H684" s="80" t="s">
        <v>8159</v>
      </c>
      <c r="I684" s="80" t="s">
        <v>8160</v>
      </c>
      <c r="J684" s="100" t="s">
        <v>222</v>
      </c>
      <c r="K684" s="77">
        <v>43287</v>
      </c>
      <c r="L684" s="82">
        <v>6</v>
      </c>
      <c r="M684" s="82">
        <v>7</v>
      </c>
      <c r="N684" s="82">
        <v>2018</v>
      </c>
      <c r="O684" s="77">
        <f t="shared" si="10"/>
        <v>43287</v>
      </c>
      <c r="P684" s="100" t="s">
        <v>557</v>
      </c>
      <c r="Q684" s="80" t="s">
        <v>252</v>
      </c>
      <c r="R684" s="80">
        <f>VLOOKUP(P684,Registration!O:P,2,FALSE)</f>
        <v>16</v>
      </c>
    </row>
    <row r="685" spans="1:18" ht="23.1" customHeight="1">
      <c r="A685" s="80" t="s">
        <v>59</v>
      </c>
      <c r="B685" s="80" t="s">
        <v>26</v>
      </c>
      <c r="C685" s="80" t="s">
        <v>27</v>
      </c>
      <c r="D685" s="80" t="s">
        <v>28</v>
      </c>
      <c r="E685" s="80" t="s">
        <v>28</v>
      </c>
      <c r="F685" s="80" t="s">
        <v>111</v>
      </c>
      <c r="G685" s="80" t="s">
        <v>167</v>
      </c>
      <c r="H685" s="80" t="s">
        <v>8159</v>
      </c>
      <c r="I685" s="80" t="s">
        <v>8160</v>
      </c>
      <c r="J685" s="100" t="s">
        <v>648</v>
      </c>
      <c r="K685" s="77">
        <v>43287</v>
      </c>
      <c r="L685" s="82">
        <v>6</v>
      </c>
      <c r="M685" s="82">
        <v>7</v>
      </c>
      <c r="N685" s="82">
        <v>2018</v>
      </c>
      <c r="O685" s="77">
        <f t="shared" si="10"/>
        <v>43287</v>
      </c>
      <c r="P685" s="100" t="s">
        <v>649</v>
      </c>
      <c r="Q685" s="80" t="s">
        <v>252</v>
      </c>
      <c r="R685" s="80">
        <f>VLOOKUP(P685,Registration!O:P,2,FALSE)</f>
        <v>19</v>
      </c>
    </row>
    <row r="686" spans="1:18" ht="23.1" customHeight="1">
      <c r="A686" s="80" t="s">
        <v>59</v>
      </c>
      <c r="B686" s="80" t="s">
        <v>26</v>
      </c>
      <c r="C686" s="80" t="s">
        <v>27</v>
      </c>
      <c r="D686" s="80" t="s">
        <v>28</v>
      </c>
      <c r="E686" s="80" t="s">
        <v>28</v>
      </c>
      <c r="F686" s="80" t="s">
        <v>111</v>
      </c>
      <c r="G686" s="80" t="s">
        <v>167</v>
      </c>
      <c r="H686" s="80" t="s">
        <v>8159</v>
      </c>
      <c r="I686" s="80" t="s">
        <v>8160</v>
      </c>
      <c r="J686" s="100" t="s">
        <v>650</v>
      </c>
      <c r="K686" s="77">
        <v>43287</v>
      </c>
      <c r="L686" s="82">
        <v>6</v>
      </c>
      <c r="M686" s="82">
        <v>7</v>
      </c>
      <c r="N686" s="82">
        <v>2018</v>
      </c>
      <c r="O686" s="77">
        <f t="shared" si="10"/>
        <v>43287</v>
      </c>
      <c r="P686" s="100" t="s">
        <v>651</v>
      </c>
      <c r="Q686" s="80" t="s">
        <v>252</v>
      </c>
      <c r="R686" s="80">
        <f>VLOOKUP(P686,Registration!O:P,2,FALSE)</f>
        <v>18</v>
      </c>
    </row>
    <row r="687" spans="1:18" ht="23.1" customHeight="1">
      <c r="A687" s="80" t="s">
        <v>59</v>
      </c>
      <c r="B687" s="80" t="s">
        <v>26</v>
      </c>
      <c r="C687" s="80" t="s">
        <v>27</v>
      </c>
      <c r="D687" s="80" t="s">
        <v>28</v>
      </c>
      <c r="E687" s="80" t="s">
        <v>28</v>
      </c>
      <c r="F687" s="80" t="s">
        <v>111</v>
      </c>
      <c r="G687" s="80" t="s">
        <v>167</v>
      </c>
      <c r="H687" s="80" t="s">
        <v>8159</v>
      </c>
      <c r="I687" s="80" t="s">
        <v>8160</v>
      </c>
      <c r="J687" s="100" t="s">
        <v>652</v>
      </c>
      <c r="K687" s="77">
        <v>43287</v>
      </c>
      <c r="L687" s="82">
        <v>6</v>
      </c>
      <c r="M687" s="82">
        <v>7</v>
      </c>
      <c r="N687" s="82">
        <v>2018</v>
      </c>
      <c r="O687" s="77">
        <f t="shared" si="10"/>
        <v>43287</v>
      </c>
      <c r="P687" s="100" t="s">
        <v>653</v>
      </c>
      <c r="Q687" s="80" t="s">
        <v>252</v>
      </c>
      <c r="R687" s="80">
        <f>VLOOKUP(P687,Registration!O:P,2,FALSE)</f>
        <v>18</v>
      </c>
    </row>
    <row r="688" spans="1:18" ht="23.1" customHeight="1">
      <c r="A688" s="80" t="s">
        <v>59</v>
      </c>
      <c r="B688" s="80" t="s">
        <v>26</v>
      </c>
      <c r="C688" s="80" t="s">
        <v>27</v>
      </c>
      <c r="D688" s="80" t="s">
        <v>28</v>
      </c>
      <c r="E688" s="80" t="s">
        <v>28</v>
      </c>
      <c r="F688" s="80" t="s">
        <v>111</v>
      </c>
      <c r="G688" s="80" t="s">
        <v>167</v>
      </c>
      <c r="H688" s="80" t="s">
        <v>8159</v>
      </c>
      <c r="I688" s="80" t="s">
        <v>8160</v>
      </c>
      <c r="J688" s="100" t="s">
        <v>654</v>
      </c>
      <c r="K688" s="77">
        <v>43287</v>
      </c>
      <c r="L688" s="82">
        <v>6</v>
      </c>
      <c r="M688" s="82">
        <v>7</v>
      </c>
      <c r="N688" s="82">
        <v>2018</v>
      </c>
      <c r="O688" s="77">
        <f t="shared" si="10"/>
        <v>43287</v>
      </c>
      <c r="P688" s="100" t="s">
        <v>655</v>
      </c>
      <c r="Q688" s="80" t="s">
        <v>252</v>
      </c>
      <c r="R688" s="80">
        <f>VLOOKUP(P688,Registration!O:P,2,FALSE)</f>
        <v>17</v>
      </c>
    </row>
    <row r="689" spans="1:18" ht="23.1" customHeight="1">
      <c r="A689" s="80" t="s">
        <v>59</v>
      </c>
      <c r="B689" s="80" t="s">
        <v>26</v>
      </c>
      <c r="C689" s="80" t="s">
        <v>27</v>
      </c>
      <c r="D689" s="80" t="s">
        <v>28</v>
      </c>
      <c r="E689" s="80" t="s">
        <v>28</v>
      </c>
      <c r="F689" s="80" t="s">
        <v>111</v>
      </c>
      <c r="G689" s="80" t="s">
        <v>167</v>
      </c>
      <c r="H689" s="80" t="s">
        <v>8159</v>
      </c>
      <c r="I689" s="80" t="s">
        <v>8160</v>
      </c>
      <c r="J689" s="100" t="s">
        <v>656</v>
      </c>
      <c r="K689" s="77">
        <v>43287</v>
      </c>
      <c r="L689" s="82">
        <v>6</v>
      </c>
      <c r="M689" s="82">
        <v>7</v>
      </c>
      <c r="N689" s="82">
        <v>2018</v>
      </c>
      <c r="O689" s="77">
        <f t="shared" si="10"/>
        <v>43287</v>
      </c>
      <c r="P689" s="100" t="s">
        <v>657</v>
      </c>
      <c r="Q689" s="80" t="s">
        <v>252</v>
      </c>
      <c r="R689" s="80">
        <f>VLOOKUP(P689,Registration!O:P,2,FALSE)</f>
        <v>19</v>
      </c>
    </row>
    <row r="690" spans="1:18" ht="23.1" customHeight="1">
      <c r="A690" s="80" t="s">
        <v>59</v>
      </c>
      <c r="B690" s="80" t="s">
        <v>26</v>
      </c>
      <c r="C690" s="80" t="s">
        <v>27</v>
      </c>
      <c r="D690" s="80" t="s">
        <v>28</v>
      </c>
      <c r="E690" s="80" t="s">
        <v>28</v>
      </c>
      <c r="F690" s="80" t="s">
        <v>111</v>
      </c>
      <c r="G690" s="80" t="s">
        <v>167</v>
      </c>
      <c r="H690" s="80" t="s">
        <v>8159</v>
      </c>
      <c r="I690" s="80" t="s">
        <v>8160</v>
      </c>
      <c r="J690" s="100" t="s">
        <v>658</v>
      </c>
      <c r="K690" s="77">
        <v>43287</v>
      </c>
      <c r="L690" s="82">
        <v>6</v>
      </c>
      <c r="M690" s="82">
        <v>7</v>
      </c>
      <c r="N690" s="82">
        <v>2018</v>
      </c>
      <c r="O690" s="77">
        <f t="shared" si="10"/>
        <v>43287</v>
      </c>
      <c r="P690" s="100" t="s">
        <v>659</v>
      </c>
      <c r="Q690" s="80" t="s">
        <v>252</v>
      </c>
      <c r="R690" s="80">
        <f>VLOOKUP(P690,Registration!O:P,2,FALSE)</f>
        <v>17</v>
      </c>
    </row>
    <row r="691" spans="1:18" ht="23.1" customHeight="1">
      <c r="A691" s="80" t="s">
        <v>59</v>
      </c>
      <c r="B691" s="80" t="s">
        <v>26</v>
      </c>
      <c r="C691" s="80" t="s">
        <v>27</v>
      </c>
      <c r="D691" s="80" t="s">
        <v>28</v>
      </c>
      <c r="E691" s="80" t="s">
        <v>28</v>
      </c>
      <c r="F691" s="80" t="s">
        <v>111</v>
      </c>
      <c r="G691" s="80" t="s">
        <v>167</v>
      </c>
      <c r="H691" s="80" t="s">
        <v>8159</v>
      </c>
      <c r="I691" s="80" t="s">
        <v>8160</v>
      </c>
      <c r="J691" s="100" t="s">
        <v>660</v>
      </c>
      <c r="K691" s="77">
        <v>43287</v>
      </c>
      <c r="L691" s="82">
        <v>6</v>
      </c>
      <c r="M691" s="82">
        <v>7</v>
      </c>
      <c r="N691" s="82">
        <v>2018</v>
      </c>
      <c r="O691" s="77">
        <f t="shared" si="10"/>
        <v>43287</v>
      </c>
      <c r="P691" s="100" t="s">
        <v>661</v>
      </c>
      <c r="Q691" s="80" t="s">
        <v>252</v>
      </c>
      <c r="R691" s="80">
        <f>VLOOKUP(P691,Registration!O:P,2,FALSE)</f>
        <v>19</v>
      </c>
    </row>
    <row r="692" spans="1:18" ht="23.1" customHeight="1">
      <c r="A692" s="80" t="s">
        <v>59</v>
      </c>
      <c r="B692" s="80" t="s">
        <v>26</v>
      </c>
      <c r="C692" s="80" t="s">
        <v>27</v>
      </c>
      <c r="D692" s="80" t="s">
        <v>28</v>
      </c>
      <c r="E692" s="80" t="s">
        <v>28</v>
      </c>
      <c r="F692" s="80" t="s">
        <v>111</v>
      </c>
      <c r="G692" s="80" t="s">
        <v>167</v>
      </c>
      <c r="H692" s="80" t="s">
        <v>8159</v>
      </c>
      <c r="I692" s="80" t="s">
        <v>8160</v>
      </c>
      <c r="J692" s="100" t="s">
        <v>662</v>
      </c>
      <c r="K692" s="77">
        <v>43287</v>
      </c>
      <c r="L692" s="82">
        <v>6</v>
      </c>
      <c r="M692" s="82">
        <v>7</v>
      </c>
      <c r="N692" s="82">
        <v>2018</v>
      </c>
      <c r="O692" s="77">
        <f t="shared" si="10"/>
        <v>43287</v>
      </c>
      <c r="P692" s="100" t="s">
        <v>663</v>
      </c>
      <c r="Q692" s="80" t="s">
        <v>252</v>
      </c>
      <c r="R692" s="80">
        <f>VLOOKUP(P692,Registration!O:P,2,FALSE)</f>
        <v>19</v>
      </c>
    </row>
    <row r="693" spans="1:18" ht="23.1" customHeight="1">
      <c r="A693" s="80" t="s">
        <v>59</v>
      </c>
      <c r="B693" s="80" t="s">
        <v>26</v>
      </c>
      <c r="C693" s="80" t="s">
        <v>27</v>
      </c>
      <c r="D693" s="80" t="s">
        <v>28</v>
      </c>
      <c r="E693" s="80" t="s">
        <v>28</v>
      </c>
      <c r="F693" s="80" t="s">
        <v>111</v>
      </c>
      <c r="G693" s="80" t="s">
        <v>167</v>
      </c>
      <c r="H693" s="80" t="s">
        <v>8159</v>
      </c>
      <c r="I693" s="80" t="s">
        <v>8160</v>
      </c>
      <c r="J693" s="100" t="s">
        <v>421</v>
      </c>
      <c r="K693" s="77">
        <v>43287</v>
      </c>
      <c r="L693" s="82">
        <v>6</v>
      </c>
      <c r="M693" s="82">
        <v>7</v>
      </c>
      <c r="N693" s="82">
        <v>2018</v>
      </c>
      <c r="O693" s="77">
        <f t="shared" si="10"/>
        <v>43287</v>
      </c>
      <c r="P693" s="100" t="s">
        <v>666</v>
      </c>
      <c r="Q693" s="80" t="s">
        <v>252</v>
      </c>
      <c r="R693" s="80">
        <f>VLOOKUP(P693,Registration!O:P,2,FALSE)</f>
        <v>19</v>
      </c>
    </row>
    <row r="694" spans="1:18" ht="23.1" customHeight="1">
      <c r="A694" s="80" t="s">
        <v>59</v>
      </c>
      <c r="B694" s="80" t="s">
        <v>26</v>
      </c>
      <c r="C694" s="80" t="s">
        <v>27</v>
      </c>
      <c r="D694" s="80" t="s">
        <v>28</v>
      </c>
      <c r="E694" s="80" t="s">
        <v>28</v>
      </c>
      <c r="F694" s="80" t="s">
        <v>29</v>
      </c>
      <c r="G694" s="80" t="s">
        <v>1887</v>
      </c>
      <c r="H694" s="80" t="s">
        <v>8165</v>
      </c>
      <c r="I694" s="80" t="s">
        <v>8163</v>
      </c>
      <c r="J694" s="80" t="s">
        <v>2387</v>
      </c>
      <c r="K694" s="77">
        <v>43288</v>
      </c>
      <c r="L694" s="80">
        <v>7</v>
      </c>
      <c r="M694" s="80">
        <v>7</v>
      </c>
      <c r="N694" s="80">
        <v>2018</v>
      </c>
      <c r="O694" s="77">
        <f t="shared" si="10"/>
        <v>43288</v>
      </c>
      <c r="P694" s="80" t="s">
        <v>2388</v>
      </c>
      <c r="Q694" s="80" t="s">
        <v>175</v>
      </c>
      <c r="R694" s="80">
        <f>VLOOKUP(P694,Registration!O:P,2,FALSE)</f>
        <v>17</v>
      </c>
    </row>
    <row r="695" spans="1:18" ht="23.1" customHeight="1">
      <c r="A695" s="80" t="s">
        <v>59</v>
      </c>
      <c r="B695" s="80" t="s">
        <v>26</v>
      </c>
      <c r="C695" s="80" t="s">
        <v>27</v>
      </c>
      <c r="D695" s="80" t="s">
        <v>28</v>
      </c>
      <c r="E695" s="80" t="s">
        <v>28</v>
      </c>
      <c r="F695" s="80" t="s">
        <v>29</v>
      </c>
      <c r="G695" s="80" t="s">
        <v>1887</v>
      </c>
      <c r="H695" s="80" t="s">
        <v>8165</v>
      </c>
      <c r="I695" s="80" t="s">
        <v>8163</v>
      </c>
      <c r="J695" s="80" t="s">
        <v>2389</v>
      </c>
      <c r="K695" s="77">
        <v>43288</v>
      </c>
      <c r="L695" s="80">
        <v>7</v>
      </c>
      <c r="M695" s="80">
        <v>7</v>
      </c>
      <c r="N695" s="80">
        <v>2018</v>
      </c>
      <c r="O695" s="77">
        <f t="shared" si="10"/>
        <v>43288</v>
      </c>
      <c r="P695" s="80" t="s">
        <v>2390</v>
      </c>
      <c r="Q695" s="80" t="s">
        <v>175</v>
      </c>
      <c r="R695" s="80">
        <f>VLOOKUP(P695,Registration!O:P,2,FALSE)</f>
        <v>15</v>
      </c>
    </row>
    <row r="696" spans="1:18" ht="23.1" customHeight="1">
      <c r="A696" s="80" t="s">
        <v>59</v>
      </c>
      <c r="B696" s="80" t="s">
        <v>26</v>
      </c>
      <c r="C696" s="80" t="s">
        <v>27</v>
      </c>
      <c r="D696" s="80" t="s">
        <v>28</v>
      </c>
      <c r="E696" s="80" t="s">
        <v>28</v>
      </c>
      <c r="F696" s="80" t="s">
        <v>29</v>
      </c>
      <c r="G696" s="80" t="s">
        <v>1887</v>
      </c>
      <c r="H696" s="80" t="s">
        <v>8165</v>
      </c>
      <c r="I696" s="80" t="s">
        <v>8162</v>
      </c>
      <c r="J696" s="80" t="s">
        <v>2391</v>
      </c>
      <c r="K696" s="77">
        <v>43288</v>
      </c>
      <c r="L696" s="80">
        <v>7</v>
      </c>
      <c r="M696" s="80">
        <v>7</v>
      </c>
      <c r="N696" s="80">
        <v>2018</v>
      </c>
      <c r="O696" s="77">
        <f t="shared" si="10"/>
        <v>43288</v>
      </c>
      <c r="P696" s="80" t="s">
        <v>2392</v>
      </c>
      <c r="Q696" s="80" t="s">
        <v>1899</v>
      </c>
      <c r="R696" s="80">
        <f>VLOOKUP(P696,Registration!O:P,2,FALSE)</f>
        <v>15</v>
      </c>
    </row>
    <row r="697" spans="1:18" ht="23.1" customHeight="1">
      <c r="A697" s="80" t="s">
        <v>59</v>
      </c>
      <c r="B697" s="80" t="s">
        <v>26</v>
      </c>
      <c r="C697" s="80" t="s">
        <v>27</v>
      </c>
      <c r="D697" s="80" t="s">
        <v>28</v>
      </c>
      <c r="E697" s="80" t="s">
        <v>28</v>
      </c>
      <c r="F697" s="80" t="s">
        <v>29</v>
      </c>
      <c r="G697" s="80" t="s">
        <v>1887</v>
      </c>
      <c r="H697" s="80" t="s">
        <v>8165</v>
      </c>
      <c r="I697" s="80" t="s">
        <v>8162</v>
      </c>
      <c r="J697" s="80" t="s">
        <v>2393</v>
      </c>
      <c r="K697" s="77">
        <v>43288</v>
      </c>
      <c r="L697" s="80">
        <v>7</v>
      </c>
      <c r="M697" s="80">
        <v>7</v>
      </c>
      <c r="N697" s="80">
        <v>2018</v>
      </c>
      <c r="O697" s="77">
        <f t="shared" si="10"/>
        <v>43288</v>
      </c>
      <c r="P697" s="80" t="s">
        <v>2394</v>
      </c>
      <c r="Q697" s="80" t="s">
        <v>1899</v>
      </c>
      <c r="R697" s="80">
        <f>VLOOKUP(P697,Registration!O:P,2,FALSE)</f>
        <v>16</v>
      </c>
    </row>
    <row r="698" spans="1:18" ht="23.1" customHeight="1">
      <c r="A698" s="80" t="s">
        <v>59</v>
      </c>
      <c r="B698" s="80" t="s">
        <v>26</v>
      </c>
      <c r="C698" s="80" t="s">
        <v>27</v>
      </c>
      <c r="D698" s="80" t="s">
        <v>28</v>
      </c>
      <c r="E698" s="80" t="s">
        <v>28</v>
      </c>
      <c r="F698" s="80" t="s">
        <v>29</v>
      </c>
      <c r="G698" s="80" t="s">
        <v>1887</v>
      </c>
      <c r="H698" s="80" t="s">
        <v>8165</v>
      </c>
      <c r="I698" s="80" t="s">
        <v>8162</v>
      </c>
      <c r="J698" s="80" t="s">
        <v>2395</v>
      </c>
      <c r="K698" s="77">
        <v>43288</v>
      </c>
      <c r="L698" s="80">
        <v>7</v>
      </c>
      <c r="M698" s="80">
        <v>7</v>
      </c>
      <c r="N698" s="80">
        <v>2018</v>
      </c>
      <c r="O698" s="77">
        <f t="shared" si="10"/>
        <v>43288</v>
      </c>
      <c r="P698" s="80" t="s">
        <v>2396</v>
      </c>
      <c r="Q698" s="80" t="s">
        <v>1899</v>
      </c>
      <c r="R698" s="80">
        <f>VLOOKUP(P698,Registration!O:P,2,FALSE)</f>
        <v>16</v>
      </c>
    </row>
    <row r="699" spans="1:18" ht="23.1" customHeight="1">
      <c r="A699" s="80" t="s">
        <v>59</v>
      </c>
      <c r="B699" s="80" t="s">
        <v>26</v>
      </c>
      <c r="C699" s="80" t="s">
        <v>27</v>
      </c>
      <c r="D699" s="80" t="s">
        <v>28</v>
      </c>
      <c r="E699" s="80" t="s">
        <v>28</v>
      </c>
      <c r="F699" s="80" t="s">
        <v>29</v>
      </c>
      <c r="G699" s="80" t="s">
        <v>1887</v>
      </c>
      <c r="H699" s="80" t="s">
        <v>8165</v>
      </c>
      <c r="I699" s="80" t="s">
        <v>8162</v>
      </c>
      <c r="J699" s="80" t="s">
        <v>2397</v>
      </c>
      <c r="K699" s="77">
        <v>43288</v>
      </c>
      <c r="L699" s="80">
        <v>7</v>
      </c>
      <c r="M699" s="80">
        <v>7</v>
      </c>
      <c r="N699" s="80">
        <v>2018</v>
      </c>
      <c r="O699" s="77">
        <f t="shared" si="10"/>
        <v>43288</v>
      </c>
      <c r="P699" s="80" t="s">
        <v>2398</v>
      </c>
      <c r="Q699" s="80" t="s">
        <v>1899</v>
      </c>
      <c r="R699" s="80">
        <f>VLOOKUP(P699,Registration!O:P,2,FALSE)</f>
        <v>17</v>
      </c>
    </row>
    <row r="700" spans="1:18" ht="23.1" customHeight="1">
      <c r="A700" s="80" t="s">
        <v>59</v>
      </c>
      <c r="B700" s="80" t="s">
        <v>26</v>
      </c>
      <c r="C700" s="80" t="s">
        <v>27</v>
      </c>
      <c r="D700" s="80" t="s">
        <v>28</v>
      </c>
      <c r="E700" s="80" t="s">
        <v>28</v>
      </c>
      <c r="F700" s="80" t="s">
        <v>29</v>
      </c>
      <c r="G700" s="80" t="s">
        <v>1887</v>
      </c>
      <c r="H700" s="80" t="s">
        <v>8165</v>
      </c>
      <c r="I700" s="80" t="s">
        <v>8162</v>
      </c>
      <c r="J700" s="80" t="s">
        <v>2399</v>
      </c>
      <c r="K700" s="77">
        <v>43288</v>
      </c>
      <c r="L700" s="80">
        <v>7</v>
      </c>
      <c r="M700" s="80">
        <v>7</v>
      </c>
      <c r="N700" s="80">
        <v>2018</v>
      </c>
      <c r="O700" s="77">
        <f t="shared" si="10"/>
        <v>43288</v>
      </c>
      <c r="P700" s="80" t="s">
        <v>2400</v>
      </c>
      <c r="Q700" s="80" t="s">
        <v>1899</v>
      </c>
      <c r="R700" s="80">
        <f>VLOOKUP(P700,Registration!O:P,2,FALSE)</f>
        <v>15</v>
      </c>
    </row>
    <row r="701" spans="1:18" ht="23.1" customHeight="1">
      <c r="A701" s="80" t="s">
        <v>59</v>
      </c>
      <c r="B701" s="80" t="s">
        <v>26</v>
      </c>
      <c r="C701" s="80" t="s">
        <v>27</v>
      </c>
      <c r="D701" s="80" t="s">
        <v>28</v>
      </c>
      <c r="E701" s="80" t="s">
        <v>28</v>
      </c>
      <c r="F701" s="80" t="s">
        <v>29</v>
      </c>
      <c r="G701" s="80" t="s">
        <v>1887</v>
      </c>
      <c r="H701" s="80" t="s">
        <v>8165</v>
      </c>
      <c r="I701" s="80" t="s">
        <v>8162</v>
      </c>
      <c r="J701" s="80" t="s">
        <v>2401</v>
      </c>
      <c r="K701" s="77">
        <v>43288</v>
      </c>
      <c r="L701" s="80">
        <v>7</v>
      </c>
      <c r="M701" s="80">
        <v>7</v>
      </c>
      <c r="N701" s="80">
        <v>2018</v>
      </c>
      <c r="O701" s="77">
        <f t="shared" si="10"/>
        <v>43288</v>
      </c>
      <c r="P701" s="80" t="s">
        <v>2402</v>
      </c>
      <c r="Q701" s="80" t="s">
        <v>1899</v>
      </c>
      <c r="R701" s="80">
        <f>VLOOKUP(P701,Registration!O:P,2,FALSE)</f>
        <v>15</v>
      </c>
    </row>
    <row r="702" spans="1:18" ht="23.1" customHeight="1">
      <c r="A702" s="80" t="s">
        <v>59</v>
      </c>
      <c r="B702" s="80" t="s">
        <v>26</v>
      </c>
      <c r="C702" s="80" t="s">
        <v>27</v>
      </c>
      <c r="D702" s="80" t="s">
        <v>28</v>
      </c>
      <c r="E702" s="80" t="s">
        <v>28</v>
      </c>
      <c r="F702" s="80" t="s">
        <v>29</v>
      </c>
      <c r="G702" s="80" t="s">
        <v>1887</v>
      </c>
      <c r="H702" s="80" t="s">
        <v>8165</v>
      </c>
      <c r="I702" s="80" t="s">
        <v>8162</v>
      </c>
      <c r="J702" s="80" t="s">
        <v>2403</v>
      </c>
      <c r="K702" s="77">
        <v>43288</v>
      </c>
      <c r="L702" s="80">
        <v>7</v>
      </c>
      <c r="M702" s="80">
        <v>7</v>
      </c>
      <c r="N702" s="80">
        <v>2018</v>
      </c>
      <c r="O702" s="77">
        <f t="shared" si="10"/>
        <v>43288</v>
      </c>
      <c r="P702" s="80" t="s">
        <v>2404</v>
      </c>
      <c r="Q702" s="80" t="s">
        <v>1899</v>
      </c>
      <c r="R702" s="80">
        <f>VLOOKUP(P702,Registration!O:P,2,FALSE)</f>
        <v>17</v>
      </c>
    </row>
    <row r="703" spans="1:18" ht="23.1" customHeight="1">
      <c r="A703" s="80" t="s">
        <v>59</v>
      </c>
      <c r="B703" s="80" t="s">
        <v>26</v>
      </c>
      <c r="C703" s="80" t="s">
        <v>27</v>
      </c>
      <c r="D703" s="80" t="s">
        <v>28</v>
      </c>
      <c r="E703" s="80" t="s">
        <v>28</v>
      </c>
      <c r="F703" s="80" t="s">
        <v>29</v>
      </c>
      <c r="G703" s="80" t="s">
        <v>1887</v>
      </c>
      <c r="H703" s="80" t="s">
        <v>8165</v>
      </c>
      <c r="I703" s="80" t="s">
        <v>8162</v>
      </c>
      <c r="J703" s="80" t="s">
        <v>2405</v>
      </c>
      <c r="K703" s="77">
        <v>43288</v>
      </c>
      <c r="L703" s="80">
        <v>7</v>
      </c>
      <c r="M703" s="80">
        <v>7</v>
      </c>
      <c r="N703" s="80">
        <v>2018</v>
      </c>
      <c r="O703" s="77">
        <f t="shared" si="10"/>
        <v>43288</v>
      </c>
      <c r="P703" s="80" t="s">
        <v>2406</v>
      </c>
      <c r="Q703" s="80" t="s">
        <v>1899</v>
      </c>
      <c r="R703" s="80">
        <f>VLOOKUP(P703,Registration!O:P,2,FALSE)</f>
        <v>16</v>
      </c>
    </row>
    <row r="704" spans="1:18" ht="23.1" customHeight="1">
      <c r="A704" s="80" t="s">
        <v>59</v>
      </c>
      <c r="B704" s="80" t="s">
        <v>26</v>
      </c>
      <c r="C704" s="80" t="s">
        <v>27</v>
      </c>
      <c r="D704" s="80" t="s">
        <v>28</v>
      </c>
      <c r="E704" s="80" t="s">
        <v>28</v>
      </c>
      <c r="F704" s="80" t="s">
        <v>29</v>
      </c>
      <c r="G704" s="80" t="s">
        <v>1887</v>
      </c>
      <c r="H704" s="80" t="s">
        <v>8165</v>
      </c>
      <c r="I704" s="80" t="s">
        <v>8162</v>
      </c>
      <c r="J704" s="80" t="s">
        <v>2407</v>
      </c>
      <c r="K704" s="77">
        <v>43288</v>
      </c>
      <c r="L704" s="80">
        <v>7</v>
      </c>
      <c r="M704" s="80">
        <v>7</v>
      </c>
      <c r="N704" s="80">
        <v>2018</v>
      </c>
      <c r="O704" s="77">
        <f t="shared" si="10"/>
        <v>43288</v>
      </c>
      <c r="P704" s="80" t="s">
        <v>2408</v>
      </c>
      <c r="Q704" s="80" t="s">
        <v>1899</v>
      </c>
      <c r="R704" s="80">
        <f>VLOOKUP(P704,Registration!O:P,2,FALSE)</f>
        <v>17</v>
      </c>
    </row>
    <row r="705" spans="1:18" ht="23.1" customHeight="1">
      <c r="A705" s="80" t="s">
        <v>59</v>
      </c>
      <c r="B705" s="80" t="s">
        <v>26</v>
      </c>
      <c r="C705" s="80" t="s">
        <v>27</v>
      </c>
      <c r="D705" s="80" t="s">
        <v>28</v>
      </c>
      <c r="E705" s="80" t="s">
        <v>28</v>
      </c>
      <c r="F705" s="80" t="s">
        <v>29</v>
      </c>
      <c r="G705" s="80" t="s">
        <v>1887</v>
      </c>
      <c r="H705" s="80" t="s">
        <v>8165</v>
      </c>
      <c r="I705" s="80" t="s">
        <v>8162</v>
      </c>
      <c r="J705" s="80" t="s">
        <v>2409</v>
      </c>
      <c r="K705" s="77">
        <v>43288</v>
      </c>
      <c r="L705" s="80">
        <v>7</v>
      </c>
      <c r="M705" s="80">
        <v>7</v>
      </c>
      <c r="N705" s="80">
        <v>2018</v>
      </c>
      <c r="O705" s="77">
        <f t="shared" si="10"/>
        <v>43288</v>
      </c>
      <c r="P705" s="80" t="s">
        <v>2410</v>
      </c>
      <c r="Q705" s="80" t="s">
        <v>1899</v>
      </c>
      <c r="R705" s="80">
        <f>VLOOKUP(P705,Registration!O:P,2,FALSE)</f>
        <v>15</v>
      </c>
    </row>
    <row r="706" spans="1:18" ht="23.1" customHeight="1">
      <c r="A706" s="80" t="s">
        <v>59</v>
      </c>
      <c r="B706" s="80" t="s">
        <v>26</v>
      </c>
      <c r="C706" s="80" t="s">
        <v>27</v>
      </c>
      <c r="D706" s="80" t="s">
        <v>28</v>
      </c>
      <c r="E706" s="80" t="s">
        <v>28</v>
      </c>
      <c r="F706" s="80" t="s">
        <v>29</v>
      </c>
      <c r="G706" s="80" t="s">
        <v>1887</v>
      </c>
      <c r="H706" s="80" t="s">
        <v>8165</v>
      </c>
      <c r="I706" s="80" t="s">
        <v>8162</v>
      </c>
      <c r="J706" s="80" t="s">
        <v>2411</v>
      </c>
      <c r="K706" s="77">
        <v>43288</v>
      </c>
      <c r="L706" s="80">
        <v>7</v>
      </c>
      <c r="M706" s="80">
        <v>7</v>
      </c>
      <c r="N706" s="80">
        <v>2018</v>
      </c>
      <c r="O706" s="77">
        <f t="shared" si="10"/>
        <v>43288</v>
      </c>
      <c r="P706" s="80" t="s">
        <v>2412</v>
      </c>
      <c r="Q706" s="80" t="s">
        <v>1899</v>
      </c>
      <c r="R706" s="80">
        <f>VLOOKUP(P706,Registration!O:P,2,FALSE)</f>
        <v>16</v>
      </c>
    </row>
    <row r="707" spans="1:18" ht="23.1" customHeight="1">
      <c r="A707" s="80" t="s">
        <v>59</v>
      </c>
      <c r="B707" s="80" t="s">
        <v>26</v>
      </c>
      <c r="C707" s="80" t="s">
        <v>27</v>
      </c>
      <c r="D707" s="80" t="s">
        <v>28</v>
      </c>
      <c r="E707" s="80" t="s">
        <v>28</v>
      </c>
      <c r="F707" s="80" t="s">
        <v>29</v>
      </c>
      <c r="G707" s="80" t="s">
        <v>1887</v>
      </c>
      <c r="H707" s="80" t="s">
        <v>8165</v>
      </c>
      <c r="I707" s="80" t="s">
        <v>8162</v>
      </c>
      <c r="J707" s="80" t="s">
        <v>2074</v>
      </c>
      <c r="K707" s="77">
        <v>43288</v>
      </c>
      <c r="L707" s="80">
        <v>7</v>
      </c>
      <c r="M707" s="80">
        <v>7</v>
      </c>
      <c r="N707" s="80">
        <v>2018</v>
      </c>
      <c r="O707" s="77">
        <f t="shared" ref="O707:O770" si="11">DATE(N707,M707,L707)</f>
        <v>43288</v>
      </c>
      <c r="P707" s="80" t="s">
        <v>2075</v>
      </c>
      <c r="Q707" s="80" t="s">
        <v>1899</v>
      </c>
      <c r="R707" s="80">
        <f>VLOOKUP(P707,Registration!O:P,2,FALSE)</f>
        <v>15</v>
      </c>
    </row>
    <row r="708" spans="1:18" ht="23.1" customHeight="1">
      <c r="A708" s="80" t="s">
        <v>59</v>
      </c>
      <c r="B708" s="80" t="s">
        <v>26</v>
      </c>
      <c r="C708" s="80" t="s">
        <v>27</v>
      </c>
      <c r="D708" s="80" t="s">
        <v>28</v>
      </c>
      <c r="E708" s="80" t="s">
        <v>28</v>
      </c>
      <c r="F708" s="80" t="s">
        <v>29</v>
      </c>
      <c r="G708" s="80" t="s">
        <v>1887</v>
      </c>
      <c r="H708" s="80" t="s">
        <v>8165</v>
      </c>
      <c r="I708" s="80" t="s">
        <v>8162</v>
      </c>
      <c r="J708" s="80" t="s">
        <v>2090</v>
      </c>
      <c r="K708" s="77">
        <v>43288</v>
      </c>
      <c r="L708" s="80">
        <v>7</v>
      </c>
      <c r="M708" s="80">
        <v>7</v>
      </c>
      <c r="N708" s="80">
        <v>2018</v>
      </c>
      <c r="O708" s="77">
        <f t="shared" si="11"/>
        <v>43288</v>
      </c>
      <c r="P708" s="80" t="s">
        <v>2091</v>
      </c>
      <c r="Q708" s="80" t="s">
        <v>1899</v>
      </c>
      <c r="R708" s="80">
        <f>VLOOKUP(P708,Registration!O:P,2,FALSE)</f>
        <v>15</v>
      </c>
    </row>
    <row r="709" spans="1:18" ht="23.1" customHeight="1">
      <c r="A709" s="80" t="s">
        <v>59</v>
      </c>
      <c r="B709" s="80" t="s">
        <v>26</v>
      </c>
      <c r="C709" s="80" t="s">
        <v>27</v>
      </c>
      <c r="D709" s="80" t="s">
        <v>28</v>
      </c>
      <c r="E709" s="80" t="s">
        <v>28</v>
      </c>
      <c r="F709" s="80" t="s">
        <v>29</v>
      </c>
      <c r="G709" s="80" t="s">
        <v>1887</v>
      </c>
      <c r="H709" s="80" t="s">
        <v>8165</v>
      </c>
      <c r="I709" s="80" t="s">
        <v>8162</v>
      </c>
      <c r="J709" s="80" t="s">
        <v>2323</v>
      </c>
      <c r="K709" s="77">
        <v>43288</v>
      </c>
      <c r="L709" s="80">
        <v>7</v>
      </c>
      <c r="M709" s="80">
        <v>7</v>
      </c>
      <c r="N709" s="80">
        <v>2018</v>
      </c>
      <c r="O709" s="77">
        <f t="shared" si="11"/>
        <v>43288</v>
      </c>
      <c r="P709" s="80" t="s">
        <v>2324</v>
      </c>
      <c r="Q709" s="80" t="s">
        <v>1899</v>
      </c>
      <c r="R709" s="80">
        <f>VLOOKUP(P709,Registration!O:P,2,FALSE)</f>
        <v>15</v>
      </c>
    </row>
    <row r="710" spans="1:18" ht="23.1" customHeight="1">
      <c r="A710" s="80" t="s">
        <v>59</v>
      </c>
      <c r="B710" s="80" t="s">
        <v>26</v>
      </c>
      <c r="C710" s="80" t="s">
        <v>27</v>
      </c>
      <c r="D710" s="80" t="s">
        <v>28</v>
      </c>
      <c r="E710" s="80" t="s">
        <v>28</v>
      </c>
      <c r="F710" s="80" t="s">
        <v>29</v>
      </c>
      <c r="G710" s="80" t="s">
        <v>1887</v>
      </c>
      <c r="H710" s="80" t="s">
        <v>8165</v>
      </c>
      <c r="I710" s="80" t="s">
        <v>8162</v>
      </c>
      <c r="J710" s="80" t="s">
        <v>1978</v>
      </c>
      <c r="K710" s="77">
        <v>43288</v>
      </c>
      <c r="L710" s="80">
        <v>7</v>
      </c>
      <c r="M710" s="80">
        <v>7</v>
      </c>
      <c r="N710" s="80">
        <v>2018</v>
      </c>
      <c r="O710" s="77">
        <f t="shared" si="11"/>
        <v>43288</v>
      </c>
      <c r="P710" s="80" t="s">
        <v>1979</v>
      </c>
      <c r="Q710" s="80" t="s">
        <v>1899</v>
      </c>
      <c r="R710" s="80">
        <f>VLOOKUP(P710,Registration!O:P,2,FALSE)</f>
        <v>16</v>
      </c>
    </row>
    <row r="711" spans="1:18" ht="23.1" customHeight="1">
      <c r="A711" s="80" t="s">
        <v>59</v>
      </c>
      <c r="B711" s="80" t="s">
        <v>26</v>
      </c>
      <c r="C711" s="80" t="s">
        <v>27</v>
      </c>
      <c r="D711" s="80" t="s">
        <v>28</v>
      </c>
      <c r="E711" s="80" t="s">
        <v>28</v>
      </c>
      <c r="F711" s="80" t="s">
        <v>29</v>
      </c>
      <c r="G711" s="80" t="s">
        <v>1887</v>
      </c>
      <c r="H711" s="80" t="s">
        <v>8165</v>
      </c>
      <c r="I711" s="80" t="s">
        <v>8162</v>
      </c>
      <c r="J711" s="80" t="s">
        <v>2303</v>
      </c>
      <c r="K711" s="77">
        <v>43288</v>
      </c>
      <c r="L711" s="80">
        <v>7</v>
      </c>
      <c r="M711" s="80">
        <v>7</v>
      </c>
      <c r="N711" s="80">
        <v>2018</v>
      </c>
      <c r="O711" s="77">
        <f t="shared" si="11"/>
        <v>43288</v>
      </c>
      <c r="P711" s="80" t="s">
        <v>2304</v>
      </c>
      <c r="Q711" s="80" t="s">
        <v>1899</v>
      </c>
      <c r="R711" s="80">
        <f>VLOOKUP(P711,Registration!O:P,2,FALSE)</f>
        <v>15</v>
      </c>
    </row>
    <row r="712" spans="1:18" ht="23.1" customHeight="1">
      <c r="A712" s="80" t="s">
        <v>59</v>
      </c>
      <c r="B712" s="80" t="s">
        <v>26</v>
      </c>
      <c r="C712" s="80" t="s">
        <v>27</v>
      </c>
      <c r="D712" s="80" t="s">
        <v>28</v>
      </c>
      <c r="E712" s="80" t="s">
        <v>28</v>
      </c>
      <c r="F712" s="80" t="s">
        <v>29</v>
      </c>
      <c r="G712" s="80" t="s">
        <v>1887</v>
      </c>
      <c r="H712" s="80" t="s">
        <v>8165</v>
      </c>
      <c r="I712" s="80" t="s">
        <v>8162</v>
      </c>
      <c r="J712" s="80" t="s">
        <v>2348</v>
      </c>
      <c r="K712" s="77">
        <v>43288</v>
      </c>
      <c r="L712" s="80">
        <v>7</v>
      </c>
      <c r="M712" s="80">
        <v>7</v>
      </c>
      <c r="N712" s="80">
        <v>2018</v>
      </c>
      <c r="O712" s="77">
        <f t="shared" si="11"/>
        <v>43288</v>
      </c>
      <c r="P712" s="80" t="s">
        <v>2349</v>
      </c>
      <c r="Q712" s="80" t="s">
        <v>1899</v>
      </c>
      <c r="R712" s="80">
        <f>VLOOKUP(P712,Registration!O:P,2,FALSE)</f>
        <v>15</v>
      </c>
    </row>
    <row r="713" spans="1:18" ht="23.1" customHeight="1">
      <c r="A713" s="80" t="s">
        <v>59</v>
      </c>
      <c r="B713" s="80" t="s">
        <v>26</v>
      </c>
      <c r="C713" s="80" t="s">
        <v>27</v>
      </c>
      <c r="D713" s="80" t="s">
        <v>28</v>
      </c>
      <c r="E713" s="80" t="s">
        <v>28</v>
      </c>
      <c r="F713" s="80" t="s">
        <v>29</v>
      </c>
      <c r="G713" s="80" t="s">
        <v>1887</v>
      </c>
      <c r="H713" s="80" t="s">
        <v>8165</v>
      </c>
      <c r="I713" s="80" t="s">
        <v>8162</v>
      </c>
      <c r="J713" s="80" t="s">
        <v>2381</v>
      </c>
      <c r="K713" s="77">
        <v>43288</v>
      </c>
      <c r="L713" s="80">
        <v>7</v>
      </c>
      <c r="M713" s="80">
        <v>7</v>
      </c>
      <c r="N713" s="80">
        <v>2018</v>
      </c>
      <c r="O713" s="77">
        <f t="shared" si="11"/>
        <v>43288</v>
      </c>
      <c r="P713" s="80" t="s">
        <v>2382</v>
      </c>
      <c r="Q713" s="80" t="s">
        <v>1899</v>
      </c>
      <c r="R713" s="80">
        <f>VLOOKUP(P713,Registration!O:P,2,FALSE)</f>
        <v>18</v>
      </c>
    </row>
    <row r="714" spans="1:18" ht="23.1" customHeight="1">
      <c r="A714" s="80" t="s">
        <v>60</v>
      </c>
      <c r="B714" s="80" t="s">
        <v>26</v>
      </c>
      <c r="C714" s="80" t="s">
        <v>27</v>
      </c>
      <c r="D714" s="80" t="s">
        <v>28</v>
      </c>
      <c r="E714" s="80" t="s">
        <v>28</v>
      </c>
      <c r="F714" s="80" t="s">
        <v>29</v>
      </c>
      <c r="G714" s="80" t="s">
        <v>1887</v>
      </c>
      <c r="H714" s="80" t="s">
        <v>8165</v>
      </c>
      <c r="I714" s="80" t="s">
        <v>8163</v>
      </c>
      <c r="J714" s="80" t="s">
        <v>2413</v>
      </c>
      <c r="K714" s="77">
        <v>43293</v>
      </c>
      <c r="L714" s="80">
        <v>12</v>
      </c>
      <c r="M714" s="80">
        <v>7</v>
      </c>
      <c r="N714" s="80">
        <v>2018</v>
      </c>
      <c r="O714" s="77">
        <f t="shared" si="11"/>
        <v>43293</v>
      </c>
      <c r="P714" s="80" t="s">
        <v>2414</v>
      </c>
      <c r="Q714" s="80" t="s">
        <v>175</v>
      </c>
      <c r="R714" s="80">
        <f>VLOOKUP(P714,Registration!O:P,2,FALSE)</f>
        <v>19</v>
      </c>
    </row>
    <row r="715" spans="1:18" ht="23.1" customHeight="1">
      <c r="A715" s="80" t="s">
        <v>60</v>
      </c>
      <c r="B715" s="80" t="s">
        <v>26</v>
      </c>
      <c r="C715" s="80" t="s">
        <v>27</v>
      </c>
      <c r="D715" s="80" t="s">
        <v>28</v>
      </c>
      <c r="E715" s="80" t="s">
        <v>28</v>
      </c>
      <c r="F715" s="80" t="s">
        <v>29</v>
      </c>
      <c r="G715" s="80" t="s">
        <v>1887</v>
      </c>
      <c r="H715" s="80" t="s">
        <v>8165</v>
      </c>
      <c r="I715" s="80" t="s">
        <v>8163</v>
      </c>
      <c r="J715" s="80" t="s">
        <v>2415</v>
      </c>
      <c r="K715" s="77">
        <v>43293</v>
      </c>
      <c r="L715" s="80">
        <v>12</v>
      </c>
      <c r="M715" s="80">
        <v>7</v>
      </c>
      <c r="N715" s="80">
        <v>2018</v>
      </c>
      <c r="O715" s="77">
        <f t="shared" si="11"/>
        <v>43293</v>
      </c>
      <c r="P715" s="80" t="s">
        <v>2416</v>
      </c>
      <c r="Q715" s="80" t="s">
        <v>175</v>
      </c>
      <c r="R715" s="80">
        <f>VLOOKUP(P715,Registration!O:P,2,FALSE)</f>
        <v>18</v>
      </c>
    </row>
    <row r="716" spans="1:18" ht="23.1" customHeight="1">
      <c r="A716" s="80" t="s">
        <v>60</v>
      </c>
      <c r="B716" s="80" t="s">
        <v>26</v>
      </c>
      <c r="C716" s="80" t="s">
        <v>27</v>
      </c>
      <c r="D716" s="80" t="s">
        <v>28</v>
      </c>
      <c r="E716" s="80" t="s">
        <v>28</v>
      </c>
      <c r="F716" s="80" t="s">
        <v>29</v>
      </c>
      <c r="G716" s="80" t="s">
        <v>1887</v>
      </c>
      <c r="H716" s="80" t="s">
        <v>8165</v>
      </c>
      <c r="I716" s="80" t="s">
        <v>8163</v>
      </c>
      <c r="J716" s="80" t="s">
        <v>2417</v>
      </c>
      <c r="K716" s="77" t="s">
        <v>2418</v>
      </c>
      <c r="L716" s="80">
        <v>13</v>
      </c>
      <c r="M716" s="80">
        <v>7</v>
      </c>
      <c r="N716" s="80">
        <v>2018</v>
      </c>
      <c r="O716" s="77">
        <f t="shared" si="11"/>
        <v>43294</v>
      </c>
      <c r="P716" s="80" t="s">
        <v>2419</v>
      </c>
      <c r="Q716" s="80" t="s">
        <v>175</v>
      </c>
      <c r="R716" s="80">
        <f>VLOOKUP(P716,Registration!O:P,2,FALSE)</f>
        <v>16</v>
      </c>
    </row>
    <row r="717" spans="1:18" ht="23.1" customHeight="1">
      <c r="A717" s="80" t="s">
        <v>60</v>
      </c>
      <c r="B717" s="80" t="s">
        <v>26</v>
      </c>
      <c r="C717" s="80" t="s">
        <v>27</v>
      </c>
      <c r="D717" s="80" t="s">
        <v>28</v>
      </c>
      <c r="E717" s="80" t="s">
        <v>28</v>
      </c>
      <c r="F717" s="80" t="s">
        <v>29</v>
      </c>
      <c r="G717" s="80" t="s">
        <v>1887</v>
      </c>
      <c r="H717" s="80" t="s">
        <v>8165</v>
      </c>
      <c r="I717" s="80" t="s">
        <v>8163</v>
      </c>
      <c r="J717" s="80" t="s">
        <v>2420</v>
      </c>
      <c r="K717" s="77" t="s">
        <v>2418</v>
      </c>
      <c r="L717" s="80">
        <v>13</v>
      </c>
      <c r="M717" s="80">
        <v>7</v>
      </c>
      <c r="N717" s="80">
        <v>2018</v>
      </c>
      <c r="O717" s="77">
        <f t="shared" si="11"/>
        <v>43294</v>
      </c>
      <c r="P717" s="80" t="s">
        <v>2421</v>
      </c>
      <c r="Q717" s="80" t="s">
        <v>175</v>
      </c>
      <c r="R717" s="80">
        <f>VLOOKUP(P717,Registration!O:P,2,FALSE)</f>
        <v>15</v>
      </c>
    </row>
    <row r="718" spans="1:18" ht="23.1" customHeight="1">
      <c r="A718" s="80" t="s">
        <v>60</v>
      </c>
      <c r="B718" s="80" t="s">
        <v>26</v>
      </c>
      <c r="C718" s="80" t="s">
        <v>27</v>
      </c>
      <c r="D718" s="80" t="s">
        <v>28</v>
      </c>
      <c r="E718" s="80" t="s">
        <v>28</v>
      </c>
      <c r="F718" s="80" t="s">
        <v>29</v>
      </c>
      <c r="G718" s="80" t="s">
        <v>1887</v>
      </c>
      <c r="H718" s="80" t="s">
        <v>8165</v>
      </c>
      <c r="I718" s="80" t="s">
        <v>8163</v>
      </c>
      <c r="J718" s="80" t="s">
        <v>268</v>
      </c>
      <c r="K718" s="77" t="s">
        <v>62</v>
      </c>
      <c r="L718" s="80">
        <v>14</v>
      </c>
      <c r="M718" s="80">
        <v>7</v>
      </c>
      <c r="N718" s="80">
        <v>2018</v>
      </c>
      <c r="O718" s="77">
        <f t="shared" si="11"/>
        <v>43295</v>
      </c>
      <c r="P718" s="80" t="s">
        <v>2422</v>
      </c>
      <c r="Q718" s="80" t="s">
        <v>175</v>
      </c>
      <c r="R718" s="80">
        <f>VLOOKUP(P718,Registration!O:P,2,FALSE)</f>
        <v>19</v>
      </c>
    </row>
    <row r="719" spans="1:18" ht="23.1" customHeight="1">
      <c r="A719" s="80" t="s">
        <v>60</v>
      </c>
      <c r="B719" s="80" t="s">
        <v>26</v>
      </c>
      <c r="C719" s="80" t="s">
        <v>27</v>
      </c>
      <c r="D719" s="80" t="s">
        <v>28</v>
      </c>
      <c r="E719" s="80" t="s">
        <v>28</v>
      </c>
      <c r="F719" s="80" t="s">
        <v>29</v>
      </c>
      <c r="G719" s="80" t="s">
        <v>1887</v>
      </c>
      <c r="H719" s="80" t="s">
        <v>8165</v>
      </c>
      <c r="I719" s="80" t="s">
        <v>8163</v>
      </c>
      <c r="J719" s="80" t="s">
        <v>2423</v>
      </c>
      <c r="K719" s="77" t="s">
        <v>62</v>
      </c>
      <c r="L719" s="80">
        <v>14</v>
      </c>
      <c r="M719" s="80">
        <v>7</v>
      </c>
      <c r="N719" s="80">
        <v>2018</v>
      </c>
      <c r="O719" s="77">
        <f t="shared" si="11"/>
        <v>43295</v>
      </c>
      <c r="P719" s="80" t="s">
        <v>2424</v>
      </c>
      <c r="Q719" s="80" t="s">
        <v>175</v>
      </c>
      <c r="R719" s="80">
        <f>VLOOKUP(P719,Registration!O:P,2,FALSE)</f>
        <v>19</v>
      </c>
    </row>
    <row r="720" spans="1:18" ht="23.1" customHeight="1">
      <c r="A720" s="80" t="s">
        <v>60</v>
      </c>
      <c r="B720" s="80" t="s">
        <v>26</v>
      </c>
      <c r="C720" s="80" t="s">
        <v>27</v>
      </c>
      <c r="D720" s="80" t="s">
        <v>28</v>
      </c>
      <c r="E720" s="80" t="s">
        <v>28</v>
      </c>
      <c r="F720" s="80" t="s">
        <v>29</v>
      </c>
      <c r="G720" s="80" t="s">
        <v>1887</v>
      </c>
      <c r="H720" s="80" t="s">
        <v>8165</v>
      </c>
      <c r="I720" s="80" t="s">
        <v>8163</v>
      </c>
      <c r="J720" s="80" t="s">
        <v>2425</v>
      </c>
      <c r="K720" s="77" t="s">
        <v>62</v>
      </c>
      <c r="L720" s="80">
        <v>14</v>
      </c>
      <c r="M720" s="80">
        <v>7</v>
      </c>
      <c r="N720" s="80">
        <v>2018</v>
      </c>
      <c r="O720" s="77">
        <f t="shared" si="11"/>
        <v>43295</v>
      </c>
      <c r="P720" s="80" t="s">
        <v>2426</v>
      </c>
      <c r="Q720" s="80" t="s">
        <v>175</v>
      </c>
      <c r="R720" s="80">
        <f>VLOOKUP(P720,Registration!O:P,2,FALSE)</f>
        <v>18</v>
      </c>
    </row>
    <row r="721" spans="1:18" ht="23.1" customHeight="1">
      <c r="A721" s="80" t="s">
        <v>60</v>
      </c>
      <c r="B721" s="80" t="s">
        <v>26</v>
      </c>
      <c r="C721" s="80" t="s">
        <v>27</v>
      </c>
      <c r="D721" s="80" t="s">
        <v>28</v>
      </c>
      <c r="E721" s="80" t="s">
        <v>28</v>
      </c>
      <c r="F721" s="80" t="s">
        <v>29</v>
      </c>
      <c r="G721" s="80" t="s">
        <v>1887</v>
      </c>
      <c r="H721" s="80" t="s">
        <v>8165</v>
      </c>
      <c r="I721" s="80" t="s">
        <v>8163</v>
      </c>
      <c r="J721" s="80" t="s">
        <v>2427</v>
      </c>
      <c r="K721" s="77" t="s">
        <v>62</v>
      </c>
      <c r="L721" s="80">
        <v>14</v>
      </c>
      <c r="M721" s="80">
        <v>7</v>
      </c>
      <c r="N721" s="80">
        <v>2018</v>
      </c>
      <c r="O721" s="77">
        <f t="shared" si="11"/>
        <v>43295</v>
      </c>
      <c r="P721" s="80" t="s">
        <v>2428</v>
      </c>
      <c r="Q721" s="80" t="s">
        <v>175</v>
      </c>
      <c r="R721" s="80">
        <f>VLOOKUP(P721,Registration!O:P,2,FALSE)</f>
        <v>19</v>
      </c>
    </row>
    <row r="722" spans="1:18" ht="23.1" customHeight="1">
      <c r="A722" s="80" t="s">
        <v>60</v>
      </c>
      <c r="B722" s="80" t="s">
        <v>26</v>
      </c>
      <c r="C722" s="80" t="s">
        <v>27</v>
      </c>
      <c r="D722" s="80" t="s">
        <v>28</v>
      </c>
      <c r="E722" s="80" t="s">
        <v>28</v>
      </c>
      <c r="F722" s="80" t="s">
        <v>29</v>
      </c>
      <c r="G722" s="80" t="s">
        <v>1887</v>
      </c>
      <c r="H722" s="80" t="s">
        <v>8165</v>
      </c>
      <c r="I722" s="80" t="s">
        <v>8163</v>
      </c>
      <c r="J722" s="80" t="s">
        <v>2429</v>
      </c>
      <c r="K722" s="77" t="s">
        <v>62</v>
      </c>
      <c r="L722" s="80">
        <v>14</v>
      </c>
      <c r="M722" s="80">
        <v>7</v>
      </c>
      <c r="N722" s="80">
        <v>2018</v>
      </c>
      <c r="O722" s="77">
        <f t="shared" si="11"/>
        <v>43295</v>
      </c>
      <c r="P722" s="80" t="s">
        <v>2430</v>
      </c>
      <c r="Q722" s="80" t="s">
        <v>175</v>
      </c>
      <c r="R722" s="80">
        <f>VLOOKUP(P722,Registration!O:P,2,FALSE)</f>
        <v>19</v>
      </c>
    </row>
    <row r="723" spans="1:18" ht="23.1" customHeight="1">
      <c r="A723" s="80" t="s">
        <v>60</v>
      </c>
      <c r="B723" s="80" t="s">
        <v>26</v>
      </c>
      <c r="C723" s="80" t="s">
        <v>27</v>
      </c>
      <c r="D723" s="80" t="s">
        <v>28</v>
      </c>
      <c r="E723" s="80" t="s">
        <v>28</v>
      </c>
      <c r="F723" s="80" t="s">
        <v>29</v>
      </c>
      <c r="G723" s="80" t="s">
        <v>1887</v>
      </c>
      <c r="H723" s="80" t="s">
        <v>8165</v>
      </c>
      <c r="I723" s="80" t="s">
        <v>8163</v>
      </c>
      <c r="J723" s="99" t="s">
        <v>1986</v>
      </c>
      <c r="K723" s="77" t="s">
        <v>62</v>
      </c>
      <c r="L723" s="80">
        <v>14</v>
      </c>
      <c r="M723" s="80">
        <v>7</v>
      </c>
      <c r="N723" s="80">
        <v>2018</v>
      </c>
      <c r="O723" s="77">
        <f t="shared" si="11"/>
        <v>43295</v>
      </c>
      <c r="P723" s="80" t="s">
        <v>1987</v>
      </c>
      <c r="Q723" s="80" t="s">
        <v>175</v>
      </c>
      <c r="R723" s="80">
        <f>VLOOKUP(P723,Registration!O:P,2,FALSE)</f>
        <v>18</v>
      </c>
    </row>
    <row r="724" spans="1:18" ht="23.1" customHeight="1">
      <c r="A724" s="80" t="s">
        <v>60</v>
      </c>
      <c r="B724" s="80" t="s">
        <v>26</v>
      </c>
      <c r="C724" s="80" t="s">
        <v>27</v>
      </c>
      <c r="D724" s="80" t="s">
        <v>28</v>
      </c>
      <c r="E724" s="80" t="s">
        <v>28</v>
      </c>
      <c r="F724" s="80" t="s">
        <v>111</v>
      </c>
      <c r="G724" s="80" t="s">
        <v>167</v>
      </c>
      <c r="H724" s="80" t="s">
        <v>8159</v>
      </c>
      <c r="I724" s="80" t="s">
        <v>8161</v>
      </c>
      <c r="J724" s="80" t="s">
        <v>668</v>
      </c>
      <c r="K724" s="77">
        <v>43291</v>
      </c>
      <c r="L724" s="82">
        <v>10</v>
      </c>
      <c r="M724" s="82">
        <v>7</v>
      </c>
      <c r="N724" s="82">
        <v>2018</v>
      </c>
      <c r="O724" s="77">
        <f t="shared" si="11"/>
        <v>43291</v>
      </c>
      <c r="P724" s="82" t="s">
        <v>669</v>
      </c>
      <c r="Q724" s="80" t="s">
        <v>175</v>
      </c>
      <c r="R724" s="80">
        <f>VLOOKUP(P724,Registration!O:P,2,FALSE)</f>
        <v>19</v>
      </c>
    </row>
    <row r="725" spans="1:18" ht="23.1" customHeight="1">
      <c r="A725" s="80" t="s">
        <v>60</v>
      </c>
      <c r="B725" s="80" t="s">
        <v>26</v>
      </c>
      <c r="C725" s="80" t="s">
        <v>27</v>
      </c>
      <c r="D725" s="80" t="s">
        <v>28</v>
      </c>
      <c r="E725" s="80" t="s">
        <v>28</v>
      </c>
      <c r="F725" s="80" t="s">
        <v>111</v>
      </c>
      <c r="G725" s="80" t="s">
        <v>167</v>
      </c>
      <c r="H725" s="80" t="s">
        <v>8159</v>
      </c>
      <c r="I725" s="80" t="s">
        <v>8161</v>
      </c>
      <c r="J725" s="80" t="s">
        <v>670</v>
      </c>
      <c r="K725" s="77">
        <v>43291</v>
      </c>
      <c r="L725" s="82">
        <v>10</v>
      </c>
      <c r="M725" s="82">
        <v>7</v>
      </c>
      <c r="N725" s="82">
        <v>2018</v>
      </c>
      <c r="O725" s="77">
        <f t="shared" si="11"/>
        <v>43291</v>
      </c>
      <c r="P725" s="82" t="s">
        <v>671</v>
      </c>
      <c r="Q725" s="80" t="s">
        <v>175</v>
      </c>
      <c r="R725" s="80">
        <f>VLOOKUP(P725,Registration!O:P,2,FALSE)</f>
        <v>16</v>
      </c>
    </row>
    <row r="726" spans="1:18" ht="23.1" customHeight="1">
      <c r="A726" s="80" t="s">
        <v>60</v>
      </c>
      <c r="B726" s="80" t="s">
        <v>26</v>
      </c>
      <c r="C726" s="80" t="s">
        <v>27</v>
      </c>
      <c r="D726" s="80" t="s">
        <v>28</v>
      </c>
      <c r="E726" s="80" t="s">
        <v>28</v>
      </c>
      <c r="F726" s="80" t="s">
        <v>111</v>
      </c>
      <c r="G726" s="80" t="s">
        <v>167</v>
      </c>
      <c r="H726" s="80" t="s">
        <v>8159</v>
      </c>
      <c r="I726" s="80" t="s">
        <v>8161</v>
      </c>
      <c r="J726" s="80" t="s">
        <v>672</v>
      </c>
      <c r="K726" s="77">
        <v>43291</v>
      </c>
      <c r="L726" s="82">
        <v>10</v>
      </c>
      <c r="M726" s="82">
        <v>7</v>
      </c>
      <c r="N726" s="82">
        <v>2018</v>
      </c>
      <c r="O726" s="77">
        <f t="shared" si="11"/>
        <v>43291</v>
      </c>
      <c r="P726" s="82" t="s">
        <v>629</v>
      </c>
      <c r="Q726" s="80" t="s">
        <v>175</v>
      </c>
      <c r="R726" s="80">
        <f>VLOOKUP(P726,Registration!O:P,2,FALSE)</f>
        <v>16</v>
      </c>
    </row>
    <row r="727" spans="1:18" ht="23.1" customHeight="1">
      <c r="A727" s="80" t="s">
        <v>60</v>
      </c>
      <c r="B727" s="80" t="s">
        <v>26</v>
      </c>
      <c r="C727" s="80" t="s">
        <v>27</v>
      </c>
      <c r="D727" s="80" t="s">
        <v>28</v>
      </c>
      <c r="E727" s="80" t="s">
        <v>28</v>
      </c>
      <c r="F727" s="80" t="s">
        <v>111</v>
      </c>
      <c r="G727" s="80" t="s">
        <v>167</v>
      </c>
      <c r="H727" s="80" t="s">
        <v>8159</v>
      </c>
      <c r="I727" s="80" t="s">
        <v>8161</v>
      </c>
      <c r="J727" s="99" t="s">
        <v>209</v>
      </c>
      <c r="K727" s="77">
        <v>43292</v>
      </c>
      <c r="L727" s="82">
        <v>11</v>
      </c>
      <c r="M727" s="82">
        <v>7</v>
      </c>
      <c r="N727" s="82">
        <v>2018</v>
      </c>
      <c r="O727" s="77">
        <f t="shared" si="11"/>
        <v>43292</v>
      </c>
      <c r="P727" s="82" t="s">
        <v>210</v>
      </c>
      <c r="Q727" s="80" t="s">
        <v>175</v>
      </c>
      <c r="R727" s="80">
        <f>VLOOKUP(P727,Registration!O:P,2,FALSE)</f>
        <v>18</v>
      </c>
    </row>
    <row r="728" spans="1:18" ht="23.1" customHeight="1">
      <c r="A728" s="80" t="s">
        <v>60</v>
      </c>
      <c r="B728" s="80" t="s">
        <v>26</v>
      </c>
      <c r="C728" s="80" t="s">
        <v>27</v>
      </c>
      <c r="D728" s="80" t="s">
        <v>28</v>
      </c>
      <c r="E728" s="80" t="s">
        <v>28</v>
      </c>
      <c r="F728" s="80" t="s">
        <v>111</v>
      </c>
      <c r="G728" s="80" t="s">
        <v>167</v>
      </c>
      <c r="H728" s="80" t="s">
        <v>8159</v>
      </c>
      <c r="I728" s="80" t="s">
        <v>8161</v>
      </c>
      <c r="J728" s="99" t="s">
        <v>218</v>
      </c>
      <c r="K728" s="77">
        <v>43292</v>
      </c>
      <c r="L728" s="82">
        <v>11</v>
      </c>
      <c r="M728" s="82">
        <v>7</v>
      </c>
      <c r="N728" s="82">
        <v>2018</v>
      </c>
      <c r="O728" s="77">
        <f t="shared" si="11"/>
        <v>43292</v>
      </c>
      <c r="P728" s="82" t="s">
        <v>219</v>
      </c>
      <c r="Q728" s="80" t="s">
        <v>175</v>
      </c>
      <c r="R728" s="80">
        <f>VLOOKUP(P728,Registration!O:P,2,FALSE)</f>
        <v>17</v>
      </c>
    </row>
    <row r="729" spans="1:18" ht="23.1" customHeight="1">
      <c r="A729" s="80" t="s">
        <v>60</v>
      </c>
      <c r="B729" s="80" t="s">
        <v>26</v>
      </c>
      <c r="C729" s="80" t="s">
        <v>27</v>
      </c>
      <c r="D729" s="80" t="s">
        <v>28</v>
      </c>
      <c r="E729" s="80" t="s">
        <v>28</v>
      </c>
      <c r="F729" s="80" t="s">
        <v>111</v>
      </c>
      <c r="G729" s="80" t="s">
        <v>167</v>
      </c>
      <c r="H729" s="80" t="s">
        <v>8159</v>
      </c>
      <c r="I729" s="80" t="s">
        <v>8161</v>
      </c>
      <c r="J729" s="99" t="s">
        <v>245</v>
      </c>
      <c r="K729" s="77">
        <v>43292</v>
      </c>
      <c r="L729" s="82">
        <v>11</v>
      </c>
      <c r="M729" s="82">
        <v>7</v>
      </c>
      <c r="N729" s="82">
        <v>2018</v>
      </c>
      <c r="O729" s="77">
        <f t="shared" si="11"/>
        <v>43292</v>
      </c>
      <c r="P729" s="82" t="s">
        <v>246</v>
      </c>
      <c r="Q729" s="80" t="s">
        <v>175</v>
      </c>
      <c r="R729" s="80">
        <f>VLOOKUP(P729,Registration!O:P,2,FALSE)</f>
        <v>19</v>
      </c>
    </row>
    <row r="730" spans="1:18" ht="23.1" customHeight="1">
      <c r="A730" s="80" t="s">
        <v>60</v>
      </c>
      <c r="B730" s="80" t="s">
        <v>26</v>
      </c>
      <c r="C730" s="80" t="s">
        <v>27</v>
      </c>
      <c r="D730" s="80" t="s">
        <v>28</v>
      </c>
      <c r="E730" s="80" t="s">
        <v>28</v>
      </c>
      <c r="F730" s="80" t="s">
        <v>111</v>
      </c>
      <c r="G730" s="80" t="s">
        <v>167</v>
      </c>
      <c r="H730" s="80" t="s">
        <v>8159</v>
      </c>
      <c r="I730" s="80" t="s">
        <v>8161</v>
      </c>
      <c r="J730" s="80" t="s">
        <v>673</v>
      </c>
      <c r="K730" s="77">
        <v>43293</v>
      </c>
      <c r="L730" s="82">
        <v>12</v>
      </c>
      <c r="M730" s="82">
        <v>7</v>
      </c>
      <c r="N730" s="82">
        <v>2018</v>
      </c>
      <c r="O730" s="77">
        <f t="shared" si="11"/>
        <v>43293</v>
      </c>
      <c r="P730" s="82" t="s">
        <v>674</v>
      </c>
      <c r="Q730" s="80" t="s">
        <v>175</v>
      </c>
      <c r="R730" s="80">
        <f>VLOOKUP(P730,Registration!O:P,2,FALSE)</f>
        <v>19</v>
      </c>
    </row>
    <row r="731" spans="1:18" ht="23.1" customHeight="1">
      <c r="A731" s="80" t="s">
        <v>60</v>
      </c>
      <c r="B731" s="80" t="s">
        <v>26</v>
      </c>
      <c r="C731" s="80" t="s">
        <v>27</v>
      </c>
      <c r="D731" s="80" t="s">
        <v>28</v>
      </c>
      <c r="E731" s="80" t="s">
        <v>28</v>
      </c>
      <c r="F731" s="80" t="s">
        <v>111</v>
      </c>
      <c r="G731" s="80" t="s">
        <v>167</v>
      </c>
      <c r="H731" s="80" t="s">
        <v>8159</v>
      </c>
      <c r="I731" s="80" t="s">
        <v>8161</v>
      </c>
      <c r="J731" s="80" t="s">
        <v>676</v>
      </c>
      <c r="K731" s="77" t="s">
        <v>2418</v>
      </c>
      <c r="L731" s="82">
        <v>13</v>
      </c>
      <c r="M731" s="82">
        <v>7</v>
      </c>
      <c r="N731" s="82">
        <v>2018</v>
      </c>
      <c r="O731" s="77">
        <f t="shared" si="11"/>
        <v>43294</v>
      </c>
      <c r="P731" s="82" t="s">
        <v>677</v>
      </c>
      <c r="Q731" s="80" t="s">
        <v>175</v>
      </c>
      <c r="R731" s="80">
        <f>VLOOKUP(P731,Registration!O:P,2,FALSE)</f>
        <v>19</v>
      </c>
    </row>
    <row r="732" spans="1:18" ht="23.1" customHeight="1">
      <c r="A732" s="80" t="s">
        <v>60</v>
      </c>
      <c r="B732" s="80" t="s">
        <v>26</v>
      </c>
      <c r="C732" s="80" t="s">
        <v>27</v>
      </c>
      <c r="D732" s="80" t="s">
        <v>28</v>
      </c>
      <c r="E732" s="80" t="s">
        <v>28</v>
      </c>
      <c r="F732" s="80" t="s">
        <v>111</v>
      </c>
      <c r="G732" s="80" t="s">
        <v>167</v>
      </c>
      <c r="H732" s="80" t="s">
        <v>8159</v>
      </c>
      <c r="I732" s="80" t="s">
        <v>8161</v>
      </c>
      <c r="J732" s="80" t="s">
        <v>675</v>
      </c>
      <c r="K732" s="77" t="s">
        <v>2418</v>
      </c>
      <c r="L732" s="82">
        <v>13</v>
      </c>
      <c r="M732" s="82">
        <v>7</v>
      </c>
      <c r="N732" s="82">
        <v>2018</v>
      </c>
      <c r="O732" s="77">
        <f t="shared" si="11"/>
        <v>43294</v>
      </c>
      <c r="P732" s="82" t="s">
        <v>547</v>
      </c>
      <c r="Q732" s="80" t="s">
        <v>175</v>
      </c>
      <c r="R732" s="80">
        <f>VLOOKUP(P732,Registration!O:P,2,FALSE)</f>
        <v>19</v>
      </c>
    </row>
    <row r="733" spans="1:18" ht="23.1" customHeight="1">
      <c r="A733" s="80" t="s">
        <v>60</v>
      </c>
      <c r="B733" s="80" t="s">
        <v>26</v>
      </c>
      <c r="C733" s="80" t="s">
        <v>27</v>
      </c>
      <c r="D733" s="80" t="s">
        <v>28</v>
      </c>
      <c r="E733" s="80" t="s">
        <v>28</v>
      </c>
      <c r="F733" s="80" t="s">
        <v>111</v>
      </c>
      <c r="G733" s="80" t="s">
        <v>167</v>
      </c>
      <c r="H733" s="80" t="s">
        <v>8159</v>
      </c>
      <c r="I733" s="80" t="s">
        <v>8161</v>
      </c>
      <c r="J733" s="80" t="s">
        <v>678</v>
      </c>
      <c r="K733" s="77" t="s">
        <v>2418</v>
      </c>
      <c r="L733" s="82">
        <v>13</v>
      </c>
      <c r="M733" s="82">
        <v>7</v>
      </c>
      <c r="N733" s="82">
        <v>2018</v>
      </c>
      <c r="O733" s="77">
        <f t="shared" si="11"/>
        <v>43294</v>
      </c>
      <c r="P733" s="82" t="s">
        <v>679</v>
      </c>
      <c r="Q733" s="80" t="s">
        <v>175</v>
      </c>
      <c r="R733" s="80">
        <f>VLOOKUP(P733,Registration!O:P,2,FALSE)</f>
        <v>19</v>
      </c>
    </row>
    <row r="734" spans="1:18" ht="23.1" customHeight="1">
      <c r="A734" s="80" t="s">
        <v>60</v>
      </c>
      <c r="B734" s="80" t="s">
        <v>26</v>
      </c>
      <c r="C734" s="80" t="s">
        <v>27</v>
      </c>
      <c r="D734" s="80" t="s">
        <v>28</v>
      </c>
      <c r="E734" s="80" t="s">
        <v>28</v>
      </c>
      <c r="F734" s="80" t="s">
        <v>111</v>
      </c>
      <c r="G734" s="80" t="s">
        <v>167</v>
      </c>
      <c r="H734" s="80" t="s">
        <v>8159</v>
      </c>
      <c r="I734" s="80" t="s">
        <v>8161</v>
      </c>
      <c r="J734" s="80" t="s">
        <v>419</v>
      </c>
      <c r="K734" s="77" t="s">
        <v>2418</v>
      </c>
      <c r="L734" s="82">
        <v>13</v>
      </c>
      <c r="M734" s="82">
        <v>7</v>
      </c>
      <c r="N734" s="82">
        <v>2018</v>
      </c>
      <c r="O734" s="77">
        <f t="shared" si="11"/>
        <v>43294</v>
      </c>
      <c r="P734" s="82" t="s">
        <v>680</v>
      </c>
      <c r="Q734" s="80" t="s">
        <v>175</v>
      </c>
      <c r="R734" s="80">
        <f>VLOOKUP(P734,Registration!O:P,2,FALSE)</f>
        <v>19</v>
      </c>
    </row>
    <row r="735" spans="1:18" ht="23.1" customHeight="1">
      <c r="A735" s="80" t="s">
        <v>60</v>
      </c>
      <c r="B735" s="80" t="s">
        <v>26</v>
      </c>
      <c r="C735" s="80" t="s">
        <v>27</v>
      </c>
      <c r="D735" s="80" t="s">
        <v>28</v>
      </c>
      <c r="E735" s="80" t="s">
        <v>28</v>
      </c>
      <c r="F735" s="80" t="s">
        <v>111</v>
      </c>
      <c r="G735" s="80" t="s">
        <v>167</v>
      </c>
      <c r="H735" s="80" t="s">
        <v>8159</v>
      </c>
      <c r="I735" s="80" t="s">
        <v>8161</v>
      </c>
      <c r="J735" s="80" t="s">
        <v>681</v>
      </c>
      <c r="K735" s="77" t="s">
        <v>2418</v>
      </c>
      <c r="L735" s="82">
        <v>13</v>
      </c>
      <c r="M735" s="82">
        <v>7</v>
      </c>
      <c r="N735" s="82">
        <v>2018</v>
      </c>
      <c r="O735" s="77">
        <f t="shared" si="11"/>
        <v>43294</v>
      </c>
      <c r="P735" s="82" t="s">
        <v>682</v>
      </c>
      <c r="Q735" s="80" t="s">
        <v>175</v>
      </c>
      <c r="R735" s="80">
        <f>VLOOKUP(P735,Registration!O:P,2,FALSE)</f>
        <v>19</v>
      </c>
    </row>
    <row r="736" spans="1:18" ht="23.1" customHeight="1">
      <c r="A736" s="80" t="s">
        <v>60</v>
      </c>
      <c r="B736" s="80" t="s">
        <v>26</v>
      </c>
      <c r="C736" s="80" t="s">
        <v>27</v>
      </c>
      <c r="D736" s="80" t="s">
        <v>28</v>
      </c>
      <c r="E736" s="80" t="s">
        <v>28</v>
      </c>
      <c r="F736" s="80" t="s">
        <v>111</v>
      </c>
      <c r="G736" s="80" t="s">
        <v>167</v>
      </c>
      <c r="H736" s="80" t="s">
        <v>8159</v>
      </c>
      <c r="I736" s="80" t="s">
        <v>8161</v>
      </c>
      <c r="J736" s="80" t="s">
        <v>683</v>
      </c>
      <c r="K736" s="77" t="s">
        <v>62</v>
      </c>
      <c r="L736" s="82">
        <v>14</v>
      </c>
      <c r="M736" s="82">
        <v>7</v>
      </c>
      <c r="N736" s="82">
        <v>2018</v>
      </c>
      <c r="O736" s="77">
        <f t="shared" si="11"/>
        <v>43295</v>
      </c>
      <c r="P736" s="82" t="s">
        <v>684</v>
      </c>
      <c r="Q736" s="80" t="s">
        <v>175</v>
      </c>
      <c r="R736" s="80">
        <f>VLOOKUP(P736,Registration!O:P,2,FALSE)</f>
        <v>19</v>
      </c>
    </row>
    <row r="737" spans="1:18" ht="23.1" customHeight="1">
      <c r="A737" s="80" t="s">
        <v>60</v>
      </c>
      <c r="B737" s="80" t="s">
        <v>26</v>
      </c>
      <c r="C737" s="80" t="s">
        <v>27</v>
      </c>
      <c r="D737" s="80" t="s">
        <v>28</v>
      </c>
      <c r="E737" s="80" t="s">
        <v>28</v>
      </c>
      <c r="F737" s="80" t="s">
        <v>111</v>
      </c>
      <c r="G737" s="80" t="s">
        <v>167</v>
      </c>
      <c r="H737" s="80" t="s">
        <v>8159</v>
      </c>
      <c r="I737" s="80" t="s">
        <v>8161</v>
      </c>
      <c r="J737" s="80" t="s">
        <v>288</v>
      </c>
      <c r="K737" s="77" t="s">
        <v>62</v>
      </c>
      <c r="L737" s="82">
        <v>14</v>
      </c>
      <c r="M737" s="82">
        <v>7</v>
      </c>
      <c r="N737" s="82">
        <v>2018</v>
      </c>
      <c r="O737" s="77">
        <f t="shared" si="11"/>
        <v>43295</v>
      </c>
      <c r="P737" s="82" t="s">
        <v>687</v>
      </c>
      <c r="Q737" s="80" t="s">
        <v>175</v>
      </c>
      <c r="R737" s="80">
        <f>VLOOKUP(P737,Registration!O:P,2,FALSE)</f>
        <v>19</v>
      </c>
    </row>
    <row r="738" spans="1:18" ht="23.1" customHeight="1">
      <c r="A738" s="80" t="s">
        <v>60</v>
      </c>
      <c r="B738" s="80" t="s">
        <v>26</v>
      </c>
      <c r="C738" s="80" t="s">
        <v>27</v>
      </c>
      <c r="D738" s="80" t="s">
        <v>28</v>
      </c>
      <c r="E738" s="80" t="s">
        <v>28</v>
      </c>
      <c r="F738" s="80" t="s">
        <v>111</v>
      </c>
      <c r="G738" s="80" t="s">
        <v>167</v>
      </c>
      <c r="H738" s="80" t="s">
        <v>8159</v>
      </c>
      <c r="I738" s="80" t="s">
        <v>8161</v>
      </c>
      <c r="J738" s="80" t="s">
        <v>685</v>
      </c>
      <c r="K738" s="77" t="s">
        <v>62</v>
      </c>
      <c r="L738" s="82">
        <v>14</v>
      </c>
      <c r="M738" s="82">
        <v>7</v>
      </c>
      <c r="N738" s="82">
        <v>2018</v>
      </c>
      <c r="O738" s="77">
        <f t="shared" si="11"/>
        <v>43295</v>
      </c>
      <c r="P738" s="82" t="s">
        <v>686</v>
      </c>
      <c r="Q738" s="80" t="s">
        <v>175</v>
      </c>
      <c r="R738" s="80">
        <f>VLOOKUP(P738,Registration!O:P,2,FALSE)</f>
        <v>19</v>
      </c>
    </row>
    <row r="739" spans="1:18" ht="23.1" customHeight="1">
      <c r="A739" s="80" t="s">
        <v>60</v>
      </c>
      <c r="B739" s="80" t="s">
        <v>26</v>
      </c>
      <c r="C739" s="80" t="s">
        <v>27</v>
      </c>
      <c r="D739" s="80" t="s">
        <v>28</v>
      </c>
      <c r="E739" s="80" t="s">
        <v>28</v>
      </c>
      <c r="F739" s="80" t="s">
        <v>29</v>
      </c>
      <c r="G739" s="80" t="s">
        <v>1887</v>
      </c>
      <c r="H739" s="80" t="s">
        <v>8165</v>
      </c>
      <c r="I739" s="80" t="s">
        <v>8162</v>
      </c>
      <c r="J739" s="80" t="s">
        <v>2208</v>
      </c>
      <c r="K739" s="77" t="s">
        <v>62</v>
      </c>
      <c r="L739" s="80">
        <v>14</v>
      </c>
      <c r="M739" s="80">
        <v>7</v>
      </c>
      <c r="N739" s="80">
        <v>2018</v>
      </c>
      <c r="O739" s="77">
        <f t="shared" si="11"/>
        <v>43295</v>
      </c>
      <c r="P739" s="80" t="s">
        <v>2431</v>
      </c>
      <c r="Q739" s="80" t="s">
        <v>1899</v>
      </c>
      <c r="R739" s="80">
        <f>VLOOKUP(P739,Registration!O:P,2,FALSE)</f>
        <v>15</v>
      </c>
    </row>
    <row r="740" spans="1:18" ht="23.1" customHeight="1">
      <c r="A740" s="80" t="s">
        <v>60</v>
      </c>
      <c r="B740" s="80" t="s">
        <v>26</v>
      </c>
      <c r="C740" s="80" t="s">
        <v>27</v>
      </c>
      <c r="D740" s="80" t="s">
        <v>28</v>
      </c>
      <c r="E740" s="80" t="s">
        <v>28</v>
      </c>
      <c r="F740" s="80" t="s">
        <v>29</v>
      </c>
      <c r="G740" s="80" t="s">
        <v>1887</v>
      </c>
      <c r="H740" s="80" t="s">
        <v>8165</v>
      </c>
      <c r="I740" s="80" t="s">
        <v>8162</v>
      </c>
      <c r="J740" s="80" t="s">
        <v>2155</v>
      </c>
      <c r="K740" s="77" t="s">
        <v>62</v>
      </c>
      <c r="L740" s="80">
        <v>14</v>
      </c>
      <c r="M740" s="80">
        <v>7</v>
      </c>
      <c r="N740" s="80">
        <v>2018</v>
      </c>
      <c r="O740" s="77">
        <f t="shared" si="11"/>
        <v>43295</v>
      </c>
      <c r="P740" s="80" t="s">
        <v>2156</v>
      </c>
      <c r="Q740" s="80" t="s">
        <v>1899</v>
      </c>
      <c r="R740" s="80">
        <f>VLOOKUP(P740,Registration!O:P,2,FALSE)</f>
        <v>19</v>
      </c>
    </row>
    <row r="741" spans="1:18" ht="23.1" customHeight="1">
      <c r="A741" s="80" t="s">
        <v>60</v>
      </c>
      <c r="B741" s="80" t="s">
        <v>26</v>
      </c>
      <c r="C741" s="80" t="s">
        <v>27</v>
      </c>
      <c r="D741" s="80" t="s">
        <v>28</v>
      </c>
      <c r="E741" s="80" t="s">
        <v>28</v>
      </c>
      <c r="F741" s="80" t="s">
        <v>29</v>
      </c>
      <c r="G741" s="80" t="s">
        <v>1887</v>
      </c>
      <c r="H741" s="80" t="s">
        <v>8165</v>
      </c>
      <c r="I741" s="80" t="s">
        <v>8162</v>
      </c>
      <c r="J741" s="80" t="s">
        <v>2432</v>
      </c>
      <c r="K741" s="77" t="s">
        <v>62</v>
      </c>
      <c r="L741" s="80">
        <v>14</v>
      </c>
      <c r="M741" s="80">
        <v>7</v>
      </c>
      <c r="N741" s="80">
        <v>2018</v>
      </c>
      <c r="O741" s="77">
        <f t="shared" si="11"/>
        <v>43295</v>
      </c>
      <c r="P741" s="80" t="s">
        <v>2433</v>
      </c>
      <c r="Q741" s="80" t="s">
        <v>1899</v>
      </c>
      <c r="R741" s="80">
        <f>VLOOKUP(P741,Registration!O:P,2,FALSE)</f>
        <v>17</v>
      </c>
    </row>
    <row r="742" spans="1:18" ht="23.1" customHeight="1">
      <c r="A742" s="80" t="s">
        <v>60</v>
      </c>
      <c r="B742" s="80" t="s">
        <v>26</v>
      </c>
      <c r="C742" s="80" t="s">
        <v>27</v>
      </c>
      <c r="D742" s="80" t="s">
        <v>28</v>
      </c>
      <c r="E742" s="80" t="s">
        <v>28</v>
      </c>
      <c r="F742" s="80" t="s">
        <v>29</v>
      </c>
      <c r="G742" s="80" t="s">
        <v>1887</v>
      </c>
      <c r="H742" s="80" t="s">
        <v>8165</v>
      </c>
      <c r="I742" s="80" t="s">
        <v>8162</v>
      </c>
      <c r="J742" s="80" t="s">
        <v>2403</v>
      </c>
      <c r="K742" s="77" t="s">
        <v>62</v>
      </c>
      <c r="L742" s="80">
        <v>14</v>
      </c>
      <c r="M742" s="80">
        <v>7</v>
      </c>
      <c r="N742" s="80">
        <v>2018</v>
      </c>
      <c r="O742" s="77">
        <f t="shared" si="11"/>
        <v>43295</v>
      </c>
      <c r="P742" s="80" t="s">
        <v>2404</v>
      </c>
      <c r="Q742" s="80" t="s">
        <v>1899</v>
      </c>
      <c r="R742" s="80">
        <f>VLOOKUP(P742,Registration!O:P,2,FALSE)</f>
        <v>17</v>
      </c>
    </row>
    <row r="743" spans="1:18" ht="23.1" customHeight="1">
      <c r="A743" s="80" t="s">
        <v>60</v>
      </c>
      <c r="B743" s="80" t="s">
        <v>26</v>
      </c>
      <c r="C743" s="80" t="s">
        <v>27</v>
      </c>
      <c r="D743" s="80" t="s">
        <v>28</v>
      </c>
      <c r="E743" s="80" t="s">
        <v>28</v>
      </c>
      <c r="F743" s="80" t="s">
        <v>29</v>
      </c>
      <c r="G743" s="80" t="s">
        <v>1887</v>
      </c>
      <c r="H743" s="80" t="s">
        <v>8165</v>
      </c>
      <c r="I743" s="80" t="s">
        <v>8162</v>
      </c>
      <c r="J743" s="80" t="s">
        <v>2127</v>
      </c>
      <c r="K743" s="77" t="s">
        <v>62</v>
      </c>
      <c r="L743" s="80">
        <v>14</v>
      </c>
      <c r="M743" s="80">
        <v>7</v>
      </c>
      <c r="N743" s="80">
        <v>2018</v>
      </c>
      <c r="O743" s="77">
        <f t="shared" si="11"/>
        <v>43295</v>
      </c>
      <c r="P743" s="80" t="s">
        <v>2083</v>
      </c>
      <c r="Q743" s="80" t="s">
        <v>1899</v>
      </c>
      <c r="R743" s="80">
        <f>VLOOKUP(P743,Registration!O:P,2,FALSE)</f>
        <v>15</v>
      </c>
    </row>
    <row r="744" spans="1:18" ht="23.1" customHeight="1">
      <c r="A744" s="80" t="s">
        <v>60</v>
      </c>
      <c r="B744" s="80" t="s">
        <v>26</v>
      </c>
      <c r="C744" s="80" t="s">
        <v>27</v>
      </c>
      <c r="D744" s="80" t="s">
        <v>28</v>
      </c>
      <c r="E744" s="80" t="s">
        <v>28</v>
      </c>
      <c r="F744" s="80" t="s">
        <v>29</v>
      </c>
      <c r="G744" s="80" t="s">
        <v>1887</v>
      </c>
      <c r="H744" s="80" t="s">
        <v>8165</v>
      </c>
      <c r="I744" s="80" t="s">
        <v>8162</v>
      </c>
      <c r="J744" s="80" t="s">
        <v>2278</v>
      </c>
      <c r="K744" s="77" t="s">
        <v>62</v>
      </c>
      <c r="L744" s="80">
        <v>14</v>
      </c>
      <c r="M744" s="80">
        <v>7</v>
      </c>
      <c r="N744" s="80">
        <v>2018</v>
      </c>
      <c r="O744" s="77">
        <f t="shared" si="11"/>
        <v>43295</v>
      </c>
      <c r="P744" s="80" t="s">
        <v>2279</v>
      </c>
      <c r="Q744" s="80" t="s">
        <v>1899</v>
      </c>
      <c r="R744" s="80">
        <f>VLOOKUP(P744,Registration!O:P,2,FALSE)</f>
        <v>15</v>
      </c>
    </row>
    <row r="745" spans="1:18" ht="23.1" customHeight="1">
      <c r="A745" s="80" t="s">
        <v>60</v>
      </c>
      <c r="B745" s="80" t="s">
        <v>26</v>
      </c>
      <c r="C745" s="80" t="s">
        <v>27</v>
      </c>
      <c r="D745" s="80" t="s">
        <v>28</v>
      </c>
      <c r="E745" s="80" t="s">
        <v>28</v>
      </c>
      <c r="F745" s="80" t="s">
        <v>29</v>
      </c>
      <c r="G745" s="80" t="s">
        <v>1887</v>
      </c>
      <c r="H745" s="80" t="s">
        <v>8165</v>
      </c>
      <c r="I745" s="80" t="s">
        <v>8162</v>
      </c>
      <c r="J745" s="80" t="s">
        <v>2125</v>
      </c>
      <c r="K745" s="77" t="s">
        <v>62</v>
      </c>
      <c r="L745" s="80">
        <v>14</v>
      </c>
      <c r="M745" s="80">
        <v>7</v>
      </c>
      <c r="N745" s="80">
        <v>2018</v>
      </c>
      <c r="O745" s="77">
        <f t="shared" si="11"/>
        <v>43295</v>
      </c>
      <c r="P745" s="80" t="s">
        <v>2126</v>
      </c>
      <c r="Q745" s="80" t="s">
        <v>1899</v>
      </c>
      <c r="R745" s="80">
        <f>VLOOKUP(P745,Registration!O:P,2,FALSE)</f>
        <v>16</v>
      </c>
    </row>
    <row r="746" spans="1:18" ht="23.1" customHeight="1">
      <c r="A746" s="80" t="s">
        <v>60</v>
      </c>
      <c r="B746" s="80" t="s">
        <v>26</v>
      </c>
      <c r="C746" s="80" t="s">
        <v>27</v>
      </c>
      <c r="D746" s="80" t="s">
        <v>28</v>
      </c>
      <c r="E746" s="80" t="s">
        <v>28</v>
      </c>
      <c r="F746" s="80" t="s">
        <v>29</v>
      </c>
      <c r="G746" s="80" t="s">
        <v>1887</v>
      </c>
      <c r="H746" s="80" t="s">
        <v>8165</v>
      </c>
      <c r="I746" s="80" t="s">
        <v>8162</v>
      </c>
      <c r="J746" s="80" t="s">
        <v>2046</v>
      </c>
      <c r="K746" s="77" t="s">
        <v>62</v>
      </c>
      <c r="L746" s="80">
        <v>14</v>
      </c>
      <c r="M746" s="80">
        <v>7</v>
      </c>
      <c r="N746" s="80">
        <v>2018</v>
      </c>
      <c r="O746" s="77">
        <f t="shared" si="11"/>
        <v>43295</v>
      </c>
      <c r="P746" s="80" t="s">
        <v>2047</v>
      </c>
      <c r="Q746" s="80" t="s">
        <v>1899</v>
      </c>
      <c r="R746" s="80">
        <f>VLOOKUP(P746,Registration!O:P,2,FALSE)</f>
        <v>18</v>
      </c>
    </row>
    <row r="747" spans="1:18" ht="23.1" customHeight="1">
      <c r="A747" s="80" t="s">
        <v>60</v>
      </c>
      <c r="B747" s="80" t="s">
        <v>26</v>
      </c>
      <c r="C747" s="80" t="s">
        <v>27</v>
      </c>
      <c r="D747" s="80" t="s">
        <v>28</v>
      </c>
      <c r="E747" s="80" t="s">
        <v>28</v>
      </c>
      <c r="F747" s="80" t="s">
        <v>29</v>
      </c>
      <c r="G747" s="80" t="s">
        <v>1887</v>
      </c>
      <c r="H747" s="80" t="s">
        <v>8165</v>
      </c>
      <c r="I747" s="80" t="s">
        <v>8162</v>
      </c>
      <c r="J747" s="80" t="s">
        <v>2280</v>
      </c>
      <c r="K747" s="77" t="s">
        <v>62</v>
      </c>
      <c r="L747" s="80">
        <v>14</v>
      </c>
      <c r="M747" s="80">
        <v>7</v>
      </c>
      <c r="N747" s="80">
        <v>2018</v>
      </c>
      <c r="O747" s="77">
        <f t="shared" si="11"/>
        <v>43295</v>
      </c>
      <c r="P747" s="80" t="s">
        <v>2281</v>
      </c>
      <c r="Q747" s="80" t="s">
        <v>1899</v>
      </c>
      <c r="R747" s="80">
        <f>VLOOKUP(P747,Registration!O:P,2,FALSE)</f>
        <v>15</v>
      </c>
    </row>
    <row r="748" spans="1:18" ht="23.1" customHeight="1">
      <c r="A748" s="80" t="s">
        <v>60</v>
      </c>
      <c r="B748" s="80" t="s">
        <v>26</v>
      </c>
      <c r="C748" s="80" t="s">
        <v>27</v>
      </c>
      <c r="D748" s="80" t="s">
        <v>28</v>
      </c>
      <c r="E748" s="80" t="s">
        <v>28</v>
      </c>
      <c r="F748" s="80" t="s">
        <v>29</v>
      </c>
      <c r="G748" s="80" t="s">
        <v>1887</v>
      </c>
      <c r="H748" s="80" t="s">
        <v>8165</v>
      </c>
      <c r="I748" s="80" t="s">
        <v>8162</v>
      </c>
      <c r="J748" s="80" t="s">
        <v>2434</v>
      </c>
      <c r="K748" s="77" t="s">
        <v>62</v>
      </c>
      <c r="L748" s="80">
        <v>14</v>
      </c>
      <c r="M748" s="80">
        <v>7</v>
      </c>
      <c r="N748" s="80">
        <v>2018</v>
      </c>
      <c r="O748" s="77">
        <f t="shared" si="11"/>
        <v>43295</v>
      </c>
      <c r="P748" s="80" t="s">
        <v>2435</v>
      </c>
      <c r="Q748" s="80" t="s">
        <v>1899</v>
      </c>
      <c r="R748" s="80">
        <f>VLOOKUP(P748,Registration!O:P,2,FALSE)</f>
        <v>17</v>
      </c>
    </row>
    <row r="749" spans="1:18" ht="23.1" customHeight="1">
      <c r="A749" s="80" t="s">
        <v>60</v>
      </c>
      <c r="B749" s="80" t="s">
        <v>26</v>
      </c>
      <c r="C749" s="80" t="s">
        <v>27</v>
      </c>
      <c r="D749" s="80" t="s">
        <v>28</v>
      </c>
      <c r="E749" s="80" t="s">
        <v>28</v>
      </c>
      <c r="F749" s="80" t="s">
        <v>29</v>
      </c>
      <c r="G749" s="80" t="s">
        <v>1887</v>
      </c>
      <c r="H749" s="80" t="s">
        <v>8165</v>
      </c>
      <c r="I749" s="80" t="s">
        <v>8162</v>
      </c>
      <c r="J749" s="80" t="s">
        <v>2397</v>
      </c>
      <c r="K749" s="77" t="s">
        <v>62</v>
      </c>
      <c r="L749" s="80">
        <v>14</v>
      </c>
      <c r="M749" s="80">
        <v>7</v>
      </c>
      <c r="N749" s="80">
        <v>2018</v>
      </c>
      <c r="O749" s="77">
        <f t="shared" si="11"/>
        <v>43295</v>
      </c>
      <c r="P749" s="80" t="s">
        <v>2398</v>
      </c>
      <c r="Q749" s="80" t="s">
        <v>1899</v>
      </c>
      <c r="R749" s="80">
        <f>VLOOKUP(P749,Registration!O:P,2,FALSE)</f>
        <v>17</v>
      </c>
    </row>
    <row r="750" spans="1:18" ht="23.1" customHeight="1">
      <c r="A750" s="80" t="s">
        <v>60</v>
      </c>
      <c r="B750" s="80" t="s">
        <v>26</v>
      </c>
      <c r="C750" s="80" t="s">
        <v>27</v>
      </c>
      <c r="D750" s="80" t="s">
        <v>28</v>
      </c>
      <c r="E750" s="80" t="s">
        <v>28</v>
      </c>
      <c r="F750" s="80" t="s">
        <v>29</v>
      </c>
      <c r="G750" s="80" t="s">
        <v>1887</v>
      </c>
      <c r="H750" s="80" t="s">
        <v>8165</v>
      </c>
      <c r="I750" s="80" t="s">
        <v>8162</v>
      </c>
      <c r="J750" s="80" t="s">
        <v>2436</v>
      </c>
      <c r="K750" s="77" t="s">
        <v>62</v>
      </c>
      <c r="L750" s="80">
        <v>14</v>
      </c>
      <c r="M750" s="80">
        <v>7</v>
      </c>
      <c r="N750" s="80">
        <v>2018</v>
      </c>
      <c r="O750" s="77">
        <f t="shared" si="11"/>
        <v>43295</v>
      </c>
      <c r="P750" s="80" t="s">
        <v>2437</v>
      </c>
      <c r="Q750" s="80" t="s">
        <v>1899</v>
      </c>
      <c r="R750" s="80">
        <f>VLOOKUP(P750,Registration!O:P,2,FALSE)</f>
        <v>17</v>
      </c>
    </row>
    <row r="751" spans="1:18" ht="23.1" customHeight="1">
      <c r="A751" s="80" t="s">
        <v>60</v>
      </c>
      <c r="B751" s="80" t="s">
        <v>26</v>
      </c>
      <c r="C751" s="80" t="s">
        <v>27</v>
      </c>
      <c r="D751" s="80" t="s">
        <v>28</v>
      </c>
      <c r="E751" s="80" t="s">
        <v>28</v>
      </c>
      <c r="F751" s="80" t="s">
        <v>29</v>
      </c>
      <c r="G751" s="80" t="s">
        <v>1887</v>
      </c>
      <c r="H751" s="80" t="s">
        <v>8165</v>
      </c>
      <c r="I751" s="80" t="s">
        <v>8162</v>
      </c>
      <c r="J751" s="80" t="s">
        <v>2438</v>
      </c>
      <c r="K751" s="77" t="s">
        <v>62</v>
      </c>
      <c r="L751" s="80">
        <v>14</v>
      </c>
      <c r="M751" s="80">
        <v>7</v>
      </c>
      <c r="N751" s="80">
        <v>2018</v>
      </c>
      <c r="O751" s="77">
        <f t="shared" si="11"/>
        <v>43295</v>
      </c>
      <c r="P751" s="80" t="s">
        <v>2439</v>
      </c>
      <c r="Q751" s="80" t="s">
        <v>1899</v>
      </c>
      <c r="R751" s="80">
        <f>VLOOKUP(P751,Registration!O:P,2,FALSE)</f>
        <v>17</v>
      </c>
    </row>
    <row r="752" spans="1:18" ht="23.1" customHeight="1">
      <c r="A752" s="80" t="s">
        <v>60</v>
      </c>
      <c r="B752" s="80" t="s">
        <v>26</v>
      </c>
      <c r="C752" s="80" t="s">
        <v>27</v>
      </c>
      <c r="D752" s="80" t="s">
        <v>28</v>
      </c>
      <c r="E752" s="80" t="s">
        <v>28</v>
      </c>
      <c r="F752" s="80" t="s">
        <v>29</v>
      </c>
      <c r="G752" s="80" t="s">
        <v>1887</v>
      </c>
      <c r="H752" s="80" t="s">
        <v>8165</v>
      </c>
      <c r="I752" s="80" t="s">
        <v>8162</v>
      </c>
      <c r="J752" s="80" t="s">
        <v>2440</v>
      </c>
      <c r="K752" s="77" t="s">
        <v>62</v>
      </c>
      <c r="L752" s="80">
        <v>14</v>
      </c>
      <c r="M752" s="80">
        <v>7</v>
      </c>
      <c r="N752" s="80">
        <v>2018</v>
      </c>
      <c r="O752" s="77">
        <f t="shared" si="11"/>
        <v>43295</v>
      </c>
      <c r="P752" s="80" t="s">
        <v>2441</v>
      </c>
      <c r="Q752" s="80" t="s">
        <v>1899</v>
      </c>
      <c r="R752" s="80">
        <f>VLOOKUP(P752,Registration!O:P,2,FALSE)</f>
        <v>15</v>
      </c>
    </row>
    <row r="753" spans="1:18" ht="23.1" customHeight="1">
      <c r="A753" s="80" t="s">
        <v>60</v>
      </c>
      <c r="B753" s="80" t="s">
        <v>26</v>
      </c>
      <c r="C753" s="80" t="s">
        <v>27</v>
      </c>
      <c r="D753" s="80" t="s">
        <v>28</v>
      </c>
      <c r="E753" s="80" t="s">
        <v>28</v>
      </c>
      <c r="F753" s="80" t="s">
        <v>29</v>
      </c>
      <c r="G753" s="80" t="s">
        <v>1887</v>
      </c>
      <c r="H753" s="80" t="s">
        <v>8165</v>
      </c>
      <c r="I753" s="80" t="s">
        <v>8162</v>
      </c>
      <c r="J753" s="80" t="s">
        <v>2393</v>
      </c>
      <c r="K753" s="77" t="s">
        <v>62</v>
      </c>
      <c r="L753" s="80">
        <v>14</v>
      </c>
      <c r="M753" s="80">
        <v>7</v>
      </c>
      <c r="N753" s="80">
        <v>2018</v>
      </c>
      <c r="O753" s="77">
        <f t="shared" si="11"/>
        <v>43295</v>
      </c>
      <c r="P753" s="80" t="s">
        <v>2394</v>
      </c>
      <c r="Q753" s="80" t="s">
        <v>1899</v>
      </c>
      <c r="R753" s="80">
        <f>VLOOKUP(P753,Registration!O:P,2,FALSE)</f>
        <v>16</v>
      </c>
    </row>
    <row r="754" spans="1:18" ht="23.1" customHeight="1">
      <c r="A754" s="80" t="s">
        <v>60</v>
      </c>
      <c r="B754" s="80" t="s">
        <v>26</v>
      </c>
      <c r="C754" s="80" t="s">
        <v>27</v>
      </c>
      <c r="D754" s="80" t="s">
        <v>28</v>
      </c>
      <c r="E754" s="80" t="s">
        <v>28</v>
      </c>
      <c r="F754" s="80" t="s">
        <v>29</v>
      </c>
      <c r="G754" s="80" t="s">
        <v>1887</v>
      </c>
      <c r="H754" s="80" t="s">
        <v>8165</v>
      </c>
      <c r="I754" s="80" t="s">
        <v>8162</v>
      </c>
      <c r="J754" s="80" t="s">
        <v>2442</v>
      </c>
      <c r="K754" s="77" t="s">
        <v>62</v>
      </c>
      <c r="L754" s="80">
        <v>14</v>
      </c>
      <c r="M754" s="80">
        <v>7</v>
      </c>
      <c r="N754" s="80">
        <v>2018</v>
      </c>
      <c r="O754" s="77">
        <f t="shared" si="11"/>
        <v>43295</v>
      </c>
      <c r="P754" s="80" t="s">
        <v>2443</v>
      </c>
      <c r="Q754" s="80" t="s">
        <v>1899</v>
      </c>
      <c r="R754" s="80">
        <f>VLOOKUP(P754,Registration!O:P,2,FALSE)</f>
        <v>18</v>
      </c>
    </row>
    <row r="755" spans="1:18" ht="23.1" customHeight="1">
      <c r="A755" s="80" t="s">
        <v>60</v>
      </c>
      <c r="B755" s="80" t="s">
        <v>26</v>
      </c>
      <c r="C755" s="80" t="s">
        <v>27</v>
      </c>
      <c r="D755" s="80" t="s">
        <v>28</v>
      </c>
      <c r="E755" s="80" t="s">
        <v>28</v>
      </c>
      <c r="F755" s="80" t="s">
        <v>29</v>
      </c>
      <c r="G755" s="80" t="s">
        <v>1887</v>
      </c>
      <c r="H755" s="80" t="s">
        <v>8165</v>
      </c>
      <c r="I755" s="80" t="s">
        <v>8162</v>
      </c>
      <c r="J755" s="80" t="s">
        <v>1928</v>
      </c>
      <c r="K755" s="77" t="s">
        <v>62</v>
      </c>
      <c r="L755" s="80">
        <v>14</v>
      </c>
      <c r="M755" s="80">
        <v>7</v>
      </c>
      <c r="N755" s="80">
        <v>2018</v>
      </c>
      <c r="O755" s="77">
        <f t="shared" si="11"/>
        <v>43295</v>
      </c>
      <c r="P755" s="80" t="s">
        <v>1929</v>
      </c>
      <c r="Q755" s="80" t="s">
        <v>1899</v>
      </c>
      <c r="R755" s="80">
        <f>VLOOKUP(P755,Registration!O:P,2,FALSE)</f>
        <v>15</v>
      </c>
    </row>
    <row r="756" spans="1:18" ht="23.1" customHeight="1">
      <c r="A756" s="80" t="s">
        <v>63</v>
      </c>
      <c r="B756" s="80" t="s">
        <v>26</v>
      </c>
      <c r="C756" s="80" t="s">
        <v>27</v>
      </c>
      <c r="D756" s="80" t="s">
        <v>28</v>
      </c>
      <c r="E756" s="80" t="s">
        <v>28</v>
      </c>
      <c r="F756" s="80" t="s">
        <v>29</v>
      </c>
      <c r="G756" s="80" t="s">
        <v>1887</v>
      </c>
      <c r="H756" s="80" t="s">
        <v>8165</v>
      </c>
      <c r="I756" s="80" t="s">
        <v>8163</v>
      </c>
      <c r="J756" s="80" t="s">
        <v>2444</v>
      </c>
      <c r="K756" s="77">
        <v>43297</v>
      </c>
      <c r="L756" s="80">
        <v>16</v>
      </c>
      <c r="M756" s="80">
        <v>7</v>
      </c>
      <c r="N756" s="80">
        <v>2018</v>
      </c>
      <c r="O756" s="77">
        <f t="shared" si="11"/>
        <v>43297</v>
      </c>
      <c r="P756" s="80" t="s">
        <v>2445</v>
      </c>
      <c r="Q756" s="80" t="s">
        <v>175</v>
      </c>
      <c r="R756" s="80">
        <f>VLOOKUP(P756,Registration!O:P,2,FALSE)</f>
        <v>19</v>
      </c>
    </row>
    <row r="757" spans="1:18" ht="23.1" customHeight="1">
      <c r="A757" s="80" t="s">
        <v>63</v>
      </c>
      <c r="B757" s="80" t="s">
        <v>26</v>
      </c>
      <c r="C757" s="80" t="s">
        <v>27</v>
      </c>
      <c r="D757" s="80" t="s">
        <v>28</v>
      </c>
      <c r="E757" s="80" t="s">
        <v>28</v>
      </c>
      <c r="F757" s="80" t="s">
        <v>29</v>
      </c>
      <c r="G757" s="80" t="s">
        <v>1887</v>
      </c>
      <c r="H757" s="80" t="s">
        <v>8165</v>
      </c>
      <c r="I757" s="80" t="s">
        <v>8163</v>
      </c>
      <c r="J757" s="80" t="s">
        <v>2446</v>
      </c>
      <c r="K757" s="77">
        <v>43297</v>
      </c>
      <c r="L757" s="80">
        <v>16</v>
      </c>
      <c r="M757" s="80">
        <v>7</v>
      </c>
      <c r="N757" s="80">
        <v>2018</v>
      </c>
      <c r="O757" s="77">
        <f t="shared" si="11"/>
        <v>43297</v>
      </c>
      <c r="P757" s="80" t="s">
        <v>2447</v>
      </c>
      <c r="Q757" s="80" t="s">
        <v>175</v>
      </c>
      <c r="R757" s="80">
        <f>VLOOKUP(P757,Registration!O:P,2,FALSE)</f>
        <v>19</v>
      </c>
    </row>
    <row r="758" spans="1:18" ht="23.1" customHeight="1">
      <c r="A758" s="80" t="s">
        <v>63</v>
      </c>
      <c r="B758" s="80" t="s">
        <v>26</v>
      </c>
      <c r="C758" s="80" t="s">
        <v>27</v>
      </c>
      <c r="D758" s="80" t="s">
        <v>28</v>
      </c>
      <c r="E758" s="80" t="s">
        <v>28</v>
      </c>
      <c r="F758" s="80" t="s">
        <v>29</v>
      </c>
      <c r="G758" s="80" t="s">
        <v>1887</v>
      </c>
      <c r="H758" s="80" t="s">
        <v>8165</v>
      </c>
      <c r="I758" s="80" t="s">
        <v>8163</v>
      </c>
      <c r="J758" s="80" t="s">
        <v>2448</v>
      </c>
      <c r="K758" s="77">
        <v>43297</v>
      </c>
      <c r="L758" s="80">
        <v>16</v>
      </c>
      <c r="M758" s="80">
        <v>7</v>
      </c>
      <c r="N758" s="80">
        <v>2018</v>
      </c>
      <c r="O758" s="77">
        <f t="shared" si="11"/>
        <v>43297</v>
      </c>
      <c r="P758" s="80" t="s">
        <v>2449</v>
      </c>
      <c r="Q758" s="80" t="s">
        <v>175</v>
      </c>
      <c r="R758" s="80">
        <f>VLOOKUP(P758,Registration!O:P,2,FALSE)</f>
        <v>19</v>
      </c>
    </row>
    <row r="759" spans="1:18" ht="23.1" customHeight="1">
      <c r="A759" s="80" t="s">
        <v>63</v>
      </c>
      <c r="B759" s="80" t="s">
        <v>26</v>
      </c>
      <c r="C759" s="80" t="s">
        <v>27</v>
      </c>
      <c r="D759" s="80" t="s">
        <v>28</v>
      </c>
      <c r="E759" s="80" t="s">
        <v>28</v>
      </c>
      <c r="F759" s="80" t="s">
        <v>29</v>
      </c>
      <c r="G759" s="80" t="s">
        <v>1887</v>
      </c>
      <c r="H759" s="80" t="s">
        <v>8165</v>
      </c>
      <c r="I759" s="80" t="s">
        <v>8163</v>
      </c>
      <c r="J759" s="80" t="s">
        <v>2450</v>
      </c>
      <c r="K759" s="77">
        <v>43297</v>
      </c>
      <c r="L759" s="80">
        <v>16</v>
      </c>
      <c r="M759" s="80">
        <v>7</v>
      </c>
      <c r="N759" s="80">
        <v>2018</v>
      </c>
      <c r="O759" s="77">
        <f t="shared" si="11"/>
        <v>43297</v>
      </c>
      <c r="P759" s="80" t="s">
        <v>2451</v>
      </c>
      <c r="Q759" s="80" t="s">
        <v>175</v>
      </c>
      <c r="R759" s="80">
        <f>VLOOKUP(P759,Registration!O:P,2,FALSE)</f>
        <v>19</v>
      </c>
    </row>
    <row r="760" spans="1:18" ht="23.1" customHeight="1">
      <c r="A760" s="80" t="s">
        <v>63</v>
      </c>
      <c r="B760" s="80" t="s">
        <v>26</v>
      </c>
      <c r="C760" s="80" t="s">
        <v>27</v>
      </c>
      <c r="D760" s="80" t="s">
        <v>28</v>
      </c>
      <c r="E760" s="80" t="s">
        <v>28</v>
      </c>
      <c r="F760" s="80" t="s">
        <v>29</v>
      </c>
      <c r="G760" s="80" t="s">
        <v>1887</v>
      </c>
      <c r="H760" s="80" t="s">
        <v>8165</v>
      </c>
      <c r="I760" s="80" t="s">
        <v>8163</v>
      </c>
      <c r="J760" s="80" t="s">
        <v>2452</v>
      </c>
      <c r="K760" s="77">
        <v>43297</v>
      </c>
      <c r="L760" s="80">
        <v>16</v>
      </c>
      <c r="M760" s="80">
        <v>7</v>
      </c>
      <c r="N760" s="80">
        <v>2018</v>
      </c>
      <c r="O760" s="77">
        <f t="shared" si="11"/>
        <v>43297</v>
      </c>
      <c r="P760" s="80" t="s">
        <v>2453</v>
      </c>
      <c r="Q760" s="80" t="s">
        <v>175</v>
      </c>
      <c r="R760" s="80">
        <f>VLOOKUP(P760,Registration!O:P,2,FALSE)</f>
        <v>17</v>
      </c>
    </row>
    <row r="761" spans="1:18" ht="23.1" customHeight="1">
      <c r="A761" s="80" t="s">
        <v>63</v>
      </c>
      <c r="B761" s="80" t="s">
        <v>26</v>
      </c>
      <c r="C761" s="80" t="s">
        <v>27</v>
      </c>
      <c r="D761" s="80" t="s">
        <v>28</v>
      </c>
      <c r="E761" s="80" t="s">
        <v>28</v>
      </c>
      <c r="F761" s="80" t="s">
        <v>29</v>
      </c>
      <c r="G761" s="80" t="s">
        <v>1887</v>
      </c>
      <c r="H761" s="80" t="s">
        <v>8165</v>
      </c>
      <c r="I761" s="80" t="s">
        <v>8163</v>
      </c>
      <c r="J761" s="80" t="s">
        <v>2454</v>
      </c>
      <c r="K761" s="77">
        <v>43297</v>
      </c>
      <c r="L761" s="80">
        <v>16</v>
      </c>
      <c r="M761" s="80">
        <v>7</v>
      </c>
      <c r="N761" s="80">
        <v>2018</v>
      </c>
      <c r="O761" s="77">
        <f t="shared" si="11"/>
        <v>43297</v>
      </c>
      <c r="P761" s="80" t="s">
        <v>2455</v>
      </c>
      <c r="Q761" s="80" t="s">
        <v>175</v>
      </c>
      <c r="R761" s="80">
        <f>VLOOKUP(P761,Registration!O:P,2,FALSE)</f>
        <v>17</v>
      </c>
    </row>
    <row r="762" spans="1:18" ht="23.1" customHeight="1">
      <c r="A762" s="80" t="s">
        <v>63</v>
      </c>
      <c r="B762" s="80" t="s">
        <v>26</v>
      </c>
      <c r="C762" s="80" t="s">
        <v>27</v>
      </c>
      <c r="D762" s="80" t="s">
        <v>28</v>
      </c>
      <c r="E762" s="80" t="s">
        <v>28</v>
      </c>
      <c r="F762" s="80" t="s">
        <v>29</v>
      </c>
      <c r="G762" s="80" t="s">
        <v>1887</v>
      </c>
      <c r="H762" s="80" t="s">
        <v>8165</v>
      </c>
      <c r="I762" s="80" t="s">
        <v>8163</v>
      </c>
      <c r="J762" s="80" t="s">
        <v>2456</v>
      </c>
      <c r="K762" s="77">
        <v>43298</v>
      </c>
      <c r="L762" s="80">
        <v>17</v>
      </c>
      <c r="M762" s="80">
        <v>7</v>
      </c>
      <c r="N762" s="80">
        <v>2018</v>
      </c>
      <c r="O762" s="77">
        <f t="shared" si="11"/>
        <v>43298</v>
      </c>
      <c r="P762" s="80" t="s">
        <v>2457</v>
      </c>
      <c r="Q762" s="80" t="s">
        <v>175</v>
      </c>
      <c r="R762" s="80">
        <f>VLOOKUP(P762,Registration!O:P,2,FALSE)</f>
        <v>15</v>
      </c>
    </row>
    <row r="763" spans="1:18" ht="23.1" customHeight="1">
      <c r="A763" s="80" t="s">
        <v>63</v>
      </c>
      <c r="B763" s="80" t="s">
        <v>26</v>
      </c>
      <c r="C763" s="80" t="s">
        <v>27</v>
      </c>
      <c r="D763" s="80" t="s">
        <v>28</v>
      </c>
      <c r="E763" s="80" t="s">
        <v>28</v>
      </c>
      <c r="F763" s="80" t="s">
        <v>29</v>
      </c>
      <c r="G763" s="80" t="s">
        <v>1887</v>
      </c>
      <c r="H763" s="80" t="s">
        <v>8165</v>
      </c>
      <c r="I763" s="80" t="s">
        <v>8163</v>
      </c>
      <c r="J763" s="80" t="s">
        <v>2458</v>
      </c>
      <c r="K763" s="77">
        <v>43298</v>
      </c>
      <c r="L763" s="80">
        <v>17</v>
      </c>
      <c r="M763" s="80">
        <v>7</v>
      </c>
      <c r="N763" s="80">
        <v>2018</v>
      </c>
      <c r="O763" s="77">
        <f t="shared" si="11"/>
        <v>43298</v>
      </c>
      <c r="P763" s="80" t="s">
        <v>2459</v>
      </c>
      <c r="Q763" s="80" t="s">
        <v>175</v>
      </c>
      <c r="R763" s="80">
        <f>VLOOKUP(P763,Registration!O:P,2,FALSE)</f>
        <v>18</v>
      </c>
    </row>
    <row r="764" spans="1:18" ht="23.1" customHeight="1">
      <c r="A764" s="80" t="s">
        <v>63</v>
      </c>
      <c r="B764" s="80" t="s">
        <v>26</v>
      </c>
      <c r="C764" s="80" t="s">
        <v>27</v>
      </c>
      <c r="D764" s="80" t="s">
        <v>28</v>
      </c>
      <c r="E764" s="80" t="s">
        <v>28</v>
      </c>
      <c r="F764" s="80" t="s">
        <v>29</v>
      </c>
      <c r="G764" s="80" t="s">
        <v>1887</v>
      </c>
      <c r="H764" s="80" t="s">
        <v>8165</v>
      </c>
      <c r="I764" s="80" t="s">
        <v>8163</v>
      </c>
      <c r="J764" s="80" t="s">
        <v>2460</v>
      </c>
      <c r="K764" s="77">
        <v>43301</v>
      </c>
      <c r="L764" s="80">
        <v>20</v>
      </c>
      <c r="M764" s="80">
        <v>7</v>
      </c>
      <c r="N764" s="80">
        <v>2018</v>
      </c>
      <c r="O764" s="77">
        <f t="shared" si="11"/>
        <v>43301</v>
      </c>
      <c r="P764" s="80" t="s">
        <v>2461</v>
      </c>
      <c r="Q764" s="80" t="s">
        <v>175</v>
      </c>
      <c r="R764" s="80">
        <f>VLOOKUP(P764,Registration!O:P,2,FALSE)</f>
        <v>19</v>
      </c>
    </row>
    <row r="765" spans="1:18" ht="23.1" customHeight="1">
      <c r="A765" s="80" t="s">
        <v>63</v>
      </c>
      <c r="B765" s="80" t="s">
        <v>26</v>
      </c>
      <c r="C765" s="80" t="s">
        <v>27</v>
      </c>
      <c r="D765" s="80" t="s">
        <v>28</v>
      </c>
      <c r="E765" s="80" t="s">
        <v>28</v>
      </c>
      <c r="F765" s="80" t="s">
        <v>29</v>
      </c>
      <c r="G765" s="80" t="s">
        <v>1887</v>
      </c>
      <c r="H765" s="80" t="s">
        <v>8165</v>
      </c>
      <c r="I765" s="80" t="s">
        <v>8163</v>
      </c>
      <c r="J765" s="80" t="s">
        <v>2462</v>
      </c>
      <c r="K765" s="77">
        <v>43301</v>
      </c>
      <c r="L765" s="80">
        <v>20</v>
      </c>
      <c r="M765" s="80">
        <v>7</v>
      </c>
      <c r="N765" s="80">
        <v>2018</v>
      </c>
      <c r="O765" s="77">
        <f t="shared" si="11"/>
        <v>43301</v>
      </c>
      <c r="P765" s="80" t="s">
        <v>2463</v>
      </c>
      <c r="Q765" s="80" t="s">
        <v>175</v>
      </c>
      <c r="R765" s="80">
        <f>VLOOKUP(P765,Registration!O:P,2,FALSE)</f>
        <v>19</v>
      </c>
    </row>
    <row r="766" spans="1:18" ht="23.1" customHeight="1">
      <c r="A766" s="80" t="s">
        <v>63</v>
      </c>
      <c r="B766" s="80" t="s">
        <v>26</v>
      </c>
      <c r="C766" s="80" t="s">
        <v>27</v>
      </c>
      <c r="D766" s="80" t="s">
        <v>28</v>
      </c>
      <c r="E766" s="80" t="s">
        <v>28</v>
      </c>
      <c r="F766" s="80" t="s">
        <v>29</v>
      </c>
      <c r="G766" s="80" t="s">
        <v>1887</v>
      </c>
      <c r="H766" s="80" t="s">
        <v>8165</v>
      </c>
      <c r="I766" s="80" t="s">
        <v>8163</v>
      </c>
      <c r="J766" s="80" t="s">
        <v>2464</v>
      </c>
      <c r="K766" s="77">
        <v>43301</v>
      </c>
      <c r="L766" s="80">
        <v>20</v>
      </c>
      <c r="M766" s="80">
        <v>7</v>
      </c>
      <c r="N766" s="80">
        <v>2018</v>
      </c>
      <c r="O766" s="77">
        <f t="shared" si="11"/>
        <v>43301</v>
      </c>
      <c r="P766" s="80" t="s">
        <v>2465</v>
      </c>
      <c r="Q766" s="80" t="s">
        <v>175</v>
      </c>
      <c r="R766" s="80">
        <f>VLOOKUP(P766,Registration!O:P,2,FALSE)</f>
        <v>19</v>
      </c>
    </row>
    <row r="767" spans="1:18" ht="23.1" customHeight="1">
      <c r="A767" s="80" t="s">
        <v>63</v>
      </c>
      <c r="B767" s="80" t="s">
        <v>26</v>
      </c>
      <c r="C767" s="80" t="s">
        <v>27</v>
      </c>
      <c r="D767" s="80" t="s">
        <v>28</v>
      </c>
      <c r="E767" s="80" t="s">
        <v>28</v>
      </c>
      <c r="F767" s="80" t="s">
        <v>29</v>
      </c>
      <c r="G767" s="80" t="s">
        <v>1887</v>
      </c>
      <c r="H767" s="80" t="s">
        <v>8165</v>
      </c>
      <c r="I767" s="80" t="s">
        <v>8163</v>
      </c>
      <c r="J767" s="80" t="s">
        <v>2466</v>
      </c>
      <c r="K767" s="77">
        <v>43302</v>
      </c>
      <c r="L767" s="80">
        <v>21</v>
      </c>
      <c r="M767" s="80">
        <v>7</v>
      </c>
      <c r="N767" s="80">
        <v>2018</v>
      </c>
      <c r="O767" s="77">
        <f t="shared" si="11"/>
        <v>43302</v>
      </c>
      <c r="P767" s="80" t="s">
        <v>2467</v>
      </c>
      <c r="Q767" s="80" t="s">
        <v>175</v>
      </c>
      <c r="R767" s="80">
        <f>VLOOKUP(P767,Registration!O:P,2,FALSE)</f>
        <v>19</v>
      </c>
    </row>
    <row r="768" spans="1:18" ht="23.1" customHeight="1">
      <c r="A768" s="80" t="s">
        <v>63</v>
      </c>
      <c r="B768" s="80" t="s">
        <v>26</v>
      </c>
      <c r="C768" s="80" t="s">
        <v>27</v>
      </c>
      <c r="D768" s="80" t="s">
        <v>28</v>
      </c>
      <c r="E768" s="80" t="s">
        <v>28</v>
      </c>
      <c r="F768" s="80" t="s">
        <v>29</v>
      </c>
      <c r="G768" s="80" t="s">
        <v>1887</v>
      </c>
      <c r="H768" s="80" t="s">
        <v>8165</v>
      </c>
      <c r="I768" s="80" t="s">
        <v>8163</v>
      </c>
      <c r="J768" s="80" t="s">
        <v>2468</v>
      </c>
      <c r="K768" s="77">
        <v>43302</v>
      </c>
      <c r="L768" s="80">
        <v>21</v>
      </c>
      <c r="M768" s="80">
        <v>7</v>
      </c>
      <c r="N768" s="80">
        <v>2018</v>
      </c>
      <c r="O768" s="77">
        <f t="shared" si="11"/>
        <v>43302</v>
      </c>
      <c r="P768" s="80" t="s">
        <v>2469</v>
      </c>
      <c r="Q768" s="80" t="s">
        <v>175</v>
      </c>
      <c r="R768" s="80">
        <f>VLOOKUP(P768,Registration!O:P,2,FALSE)</f>
        <v>19</v>
      </c>
    </row>
    <row r="769" spans="1:18" ht="23.1" customHeight="1">
      <c r="A769" s="80" t="s">
        <v>63</v>
      </c>
      <c r="B769" s="80" t="s">
        <v>26</v>
      </c>
      <c r="C769" s="80" t="s">
        <v>27</v>
      </c>
      <c r="D769" s="80" t="s">
        <v>28</v>
      </c>
      <c r="E769" s="80" t="s">
        <v>28</v>
      </c>
      <c r="F769" s="80" t="s">
        <v>29</v>
      </c>
      <c r="G769" s="80" t="s">
        <v>1887</v>
      </c>
      <c r="H769" s="80" t="s">
        <v>8165</v>
      </c>
      <c r="I769" s="80" t="s">
        <v>8163</v>
      </c>
      <c r="J769" s="80" t="s">
        <v>2470</v>
      </c>
      <c r="K769" s="77">
        <v>43302</v>
      </c>
      <c r="L769" s="80">
        <v>21</v>
      </c>
      <c r="M769" s="80">
        <v>7</v>
      </c>
      <c r="N769" s="80">
        <v>2018</v>
      </c>
      <c r="O769" s="77">
        <f t="shared" si="11"/>
        <v>43302</v>
      </c>
      <c r="P769" s="80" t="s">
        <v>2471</v>
      </c>
      <c r="Q769" s="80" t="s">
        <v>175</v>
      </c>
      <c r="R769" s="80">
        <f>VLOOKUP(P769,Registration!O:P,2,FALSE)</f>
        <v>17</v>
      </c>
    </row>
    <row r="770" spans="1:18" ht="23.1" customHeight="1">
      <c r="A770" s="80" t="s">
        <v>63</v>
      </c>
      <c r="B770" s="80" t="s">
        <v>26</v>
      </c>
      <c r="C770" s="80" t="s">
        <v>27</v>
      </c>
      <c r="D770" s="80" t="s">
        <v>28</v>
      </c>
      <c r="E770" s="80" t="s">
        <v>28</v>
      </c>
      <c r="F770" s="80" t="s">
        <v>111</v>
      </c>
      <c r="G770" s="80" t="s">
        <v>167</v>
      </c>
      <c r="H770" s="80" t="s">
        <v>8159</v>
      </c>
      <c r="I770" s="80" t="s">
        <v>8161</v>
      </c>
      <c r="J770" s="80" t="s">
        <v>688</v>
      </c>
      <c r="K770" s="77" t="s">
        <v>64</v>
      </c>
      <c r="L770" s="82">
        <v>16</v>
      </c>
      <c r="M770" s="82">
        <v>7</v>
      </c>
      <c r="N770" s="82">
        <v>2018</v>
      </c>
      <c r="O770" s="77">
        <f t="shared" si="11"/>
        <v>43297</v>
      </c>
      <c r="P770" s="82" t="s">
        <v>689</v>
      </c>
      <c r="Q770" s="80" t="s">
        <v>175</v>
      </c>
      <c r="R770" s="80">
        <f>VLOOKUP(P770,Registration!O:P,2,FALSE)</f>
        <v>19</v>
      </c>
    </row>
    <row r="771" spans="1:18" ht="23.1" customHeight="1">
      <c r="A771" s="80" t="s">
        <v>63</v>
      </c>
      <c r="B771" s="80" t="s">
        <v>26</v>
      </c>
      <c r="C771" s="80" t="s">
        <v>27</v>
      </c>
      <c r="D771" s="80" t="s">
        <v>28</v>
      </c>
      <c r="E771" s="80" t="s">
        <v>28</v>
      </c>
      <c r="F771" s="80" t="s">
        <v>111</v>
      </c>
      <c r="G771" s="80" t="s">
        <v>167</v>
      </c>
      <c r="H771" s="80" t="s">
        <v>8159</v>
      </c>
      <c r="I771" s="80" t="s">
        <v>8161</v>
      </c>
      <c r="J771" s="80" t="s">
        <v>690</v>
      </c>
      <c r="K771" s="77" t="s">
        <v>64</v>
      </c>
      <c r="L771" s="82">
        <v>16</v>
      </c>
      <c r="M771" s="82">
        <v>7</v>
      </c>
      <c r="N771" s="82">
        <v>2018</v>
      </c>
      <c r="O771" s="77">
        <f t="shared" ref="O771:O834" si="12">DATE(N771,M771,L771)</f>
        <v>43297</v>
      </c>
      <c r="P771" s="82" t="s">
        <v>691</v>
      </c>
      <c r="Q771" s="80" t="s">
        <v>175</v>
      </c>
      <c r="R771" s="80">
        <f>VLOOKUP(P771,Registration!O:P,2,FALSE)</f>
        <v>18</v>
      </c>
    </row>
    <row r="772" spans="1:18" ht="23.1" customHeight="1">
      <c r="A772" s="80" t="s">
        <v>63</v>
      </c>
      <c r="B772" s="80" t="s">
        <v>26</v>
      </c>
      <c r="C772" s="80" t="s">
        <v>27</v>
      </c>
      <c r="D772" s="80" t="s">
        <v>28</v>
      </c>
      <c r="E772" s="80" t="s">
        <v>28</v>
      </c>
      <c r="F772" s="80" t="s">
        <v>111</v>
      </c>
      <c r="G772" s="80" t="s">
        <v>167</v>
      </c>
      <c r="H772" s="80" t="s">
        <v>8159</v>
      </c>
      <c r="I772" s="80" t="s">
        <v>8161</v>
      </c>
      <c r="J772" s="80" t="s">
        <v>692</v>
      </c>
      <c r="K772" s="77" t="s">
        <v>64</v>
      </c>
      <c r="L772" s="82">
        <v>16</v>
      </c>
      <c r="M772" s="82">
        <v>7</v>
      </c>
      <c r="N772" s="82">
        <v>2018</v>
      </c>
      <c r="O772" s="77">
        <f t="shared" si="12"/>
        <v>43297</v>
      </c>
      <c r="P772" s="82" t="s">
        <v>693</v>
      </c>
      <c r="Q772" s="80" t="s">
        <v>175</v>
      </c>
      <c r="R772" s="80">
        <f>VLOOKUP(P772,Registration!O:P,2,FALSE)</f>
        <v>18</v>
      </c>
    </row>
    <row r="773" spans="1:18" ht="23.1" customHeight="1">
      <c r="A773" s="80" t="s">
        <v>63</v>
      </c>
      <c r="B773" s="80" t="s">
        <v>26</v>
      </c>
      <c r="C773" s="80" t="s">
        <v>27</v>
      </c>
      <c r="D773" s="80" t="s">
        <v>28</v>
      </c>
      <c r="E773" s="80" t="s">
        <v>28</v>
      </c>
      <c r="F773" s="80" t="s">
        <v>111</v>
      </c>
      <c r="G773" s="80" t="s">
        <v>167</v>
      </c>
      <c r="H773" s="80" t="s">
        <v>8159</v>
      </c>
      <c r="I773" s="80" t="s">
        <v>8161</v>
      </c>
      <c r="J773" s="80" t="s">
        <v>694</v>
      </c>
      <c r="K773" s="77" t="s">
        <v>64</v>
      </c>
      <c r="L773" s="82">
        <v>16</v>
      </c>
      <c r="M773" s="82">
        <v>7</v>
      </c>
      <c r="N773" s="82">
        <v>2018</v>
      </c>
      <c r="O773" s="77">
        <f t="shared" si="12"/>
        <v>43297</v>
      </c>
      <c r="P773" s="82" t="s">
        <v>695</v>
      </c>
      <c r="Q773" s="80" t="s">
        <v>175</v>
      </c>
      <c r="R773" s="80">
        <f>VLOOKUP(P773,Registration!O:P,2,FALSE)</f>
        <v>19</v>
      </c>
    </row>
    <row r="774" spans="1:18" ht="23.1" customHeight="1">
      <c r="A774" s="80" t="s">
        <v>63</v>
      </c>
      <c r="B774" s="80" t="s">
        <v>26</v>
      </c>
      <c r="C774" s="80" t="s">
        <v>27</v>
      </c>
      <c r="D774" s="80" t="s">
        <v>28</v>
      </c>
      <c r="E774" s="80" t="s">
        <v>28</v>
      </c>
      <c r="F774" s="80" t="s">
        <v>111</v>
      </c>
      <c r="G774" s="80" t="s">
        <v>167</v>
      </c>
      <c r="H774" s="80" t="s">
        <v>8159</v>
      </c>
      <c r="I774" s="80" t="s">
        <v>8161</v>
      </c>
      <c r="J774" s="80" t="s">
        <v>690</v>
      </c>
      <c r="K774" s="77" t="s">
        <v>2472</v>
      </c>
      <c r="L774" s="82">
        <v>18</v>
      </c>
      <c r="M774" s="82">
        <v>7</v>
      </c>
      <c r="N774" s="82">
        <v>2018</v>
      </c>
      <c r="O774" s="77">
        <f t="shared" si="12"/>
        <v>43299</v>
      </c>
      <c r="P774" s="82" t="s">
        <v>737</v>
      </c>
      <c r="Q774" s="80" t="s">
        <v>175</v>
      </c>
      <c r="R774" s="80">
        <f>VLOOKUP(P774,Registration!O:P,2,FALSE)</f>
        <v>19</v>
      </c>
    </row>
    <row r="775" spans="1:18" ht="23.1" customHeight="1">
      <c r="A775" s="80" t="s">
        <v>63</v>
      </c>
      <c r="B775" s="80" t="s">
        <v>26</v>
      </c>
      <c r="C775" s="80" t="s">
        <v>27</v>
      </c>
      <c r="D775" s="80" t="s">
        <v>28</v>
      </c>
      <c r="E775" s="80" t="s">
        <v>28</v>
      </c>
      <c r="F775" s="80" t="s">
        <v>111</v>
      </c>
      <c r="G775" s="80" t="s">
        <v>167</v>
      </c>
      <c r="H775" s="80" t="s">
        <v>8159</v>
      </c>
      <c r="I775" s="80" t="s">
        <v>8161</v>
      </c>
      <c r="J775" s="80" t="s">
        <v>373</v>
      </c>
      <c r="K775" s="77" t="s">
        <v>2472</v>
      </c>
      <c r="L775" s="82">
        <v>18</v>
      </c>
      <c r="M775" s="82">
        <v>7</v>
      </c>
      <c r="N775" s="82">
        <v>2018</v>
      </c>
      <c r="O775" s="77">
        <f t="shared" si="12"/>
        <v>43299</v>
      </c>
      <c r="P775" s="82" t="s">
        <v>666</v>
      </c>
      <c r="Q775" s="80" t="s">
        <v>175</v>
      </c>
      <c r="R775" s="80">
        <f>VLOOKUP(P775,Registration!O:P,2,FALSE)</f>
        <v>19</v>
      </c>
    </row>
    <row r="776" spans="1:18" ht="23.1" customHeight="1">
      <c r="A776" s="80" t="s">
        <v>63</v>
      </c>
      <c r="B776" s="80" t="s">
        <v>26</v>
      </c>
      <c r="C776" s="80" t="s">
        <v>27</v>
      </c>
      <c r="D776" s="80" t="s">
        <v>28</v>
      </c>
      <c r="E776" s="80" t="s">
        <v>28</v>
      </c>
      <c r="F776" s="80" t="s">
        <v>111</v>
      </c>
      <c r="G776" s="80" t="s">
        <v>167</v>
      </c>
      <c r="H776" s="80" t="s">
        <v>8159</v>
      </c>
      <c r="I776" s="80" t="s">
        <v>8161</v>
      </c>
      <c r="J776" s="80" t="s">
        <v>738</v>
      </c>
      <c r="K776" s="77" t="s">
        <v>2472</v>
      </c>
      <c r="L776" s="82">
        <v>18</v>
      </c>
      <c r="M776" s="82">
        <v>7</v>
      </c>
      <c r="N776" s="82">
        <v>2018</v>
      </c>
      <c r="O776" s="77">
        <f t="shared" si="12"/>
        <v>43299</v>
      </c>
      <c r="P776" s="82" t="s">
        <v>739</v>
      </c>
      <c r="Q776" s="80" t="s">
        <v>175</v>
      </c>
      <c r="R776" s="80">
        <f>VLOOKUP(P776,Registration!O:P,2,FALSE)</f>
        <v>19</v>
      </c>
    </row>
    <row r="777" spans="1:18" ht="23.1" customHeight="1">
      <c r="A777" s="80" t="s">
        <v>63</v>
      </c>
      <c r="B777" s="80" t="s">
        <v>26</v>
      </c>
      <c r="C777" s="80" t="s">
        <v>27</v>
      </c>
      <c r="D777" s="80" t="s">
        <v>28</v>
      </c>
      <c r="E777" s="80" t="s">
        <v>28</v>
      </c>
      <c r="F777" s="80" t="s">
        <v>111</v>
      </c>
      <c r="G777" s="80" t="s">
        <v>167</v>
      </c>
      <c r="H777" s="80" t="s">
        <v>8159</v>
      </c>
      <c r="I777" s="80" t="s">
        <v>8160</v>
      </c>
      <c r="J777" s="100" t="s">
        <v>696</v>
      </c>
      <c r="K777" s="77" t="s">
        <v>2472</v>
      </c>
      <c r="L777" s="82">
        <v>18</v>
      </c>
      <c r="M777" s="82">
        <v>7</v>
      </c>
      <c r="N777" s="82">
        <v>2018</v>
      </c>
      <c r="O777" s="77">
        <f t="shared" si="12"/>
        <v>43299</v>
      </c>
      <c r="P777" s="100" t="s">
        <v>257</v>
      </c>
      <c r="Q777" s="80" t="s">
        <v>252</v>
      </c>
      <c r="R777" s="80">
        <f>VLOOKUP(P777,Registration!O:P,2,FALSE)</f>
        <v>19</v>
      </c>
    </row>
    <row r="778" spans="1:18" ht="23.1" customHeight="1">
      <c r="A778" s="80" t="s">
        <v>63</v>
      </c>
      <c r="B778" s="80" t="s">
        <v>26</v>
      </c>
      <c r="C778" s="80" t="s">
        <v>27</v>
      </c>
      <c r="D778" s="80" t="s">
        <v>28</v>
      </c>
      <c r="E778" s="80" t="s">
        <v>28</v>
      </c>
      <c r="F778" s="80" t="s">
        <v>111</v>
      </c>
      <c r="G778" s="80" t="s">
        <v>167</v>
      </c>
      <c r="H778" s="80" t="s">
        <v>8159</v>
      </c>
      <c r="I778" s="80" t="s">
        <v>8160</v>
      </c>
      <c r="J778" s="100" t="s">
        <v>1599</v>
      </c>
      <c r="K778" s="77" t="s">
        <v>2472</v>
      </c>
      <c r="L778" s="82">
        <v>18</v>
      </c>
      <c r="M778" s="82">
        <v>7</v>
      </c>
      <c r="N778" s="82">
        <v>2018</v>
      </c>
      <c r="O778" s="77">
        <f t="shared" si="12"/>
        <v>43299</v>
      </c>
      <c r="P778" s="100" t="s">
        <v>798</v>
      </c>
      <c r="Q778" s="80" t="s">
        <v>252</v>
      </c>
      <c r="R778" s="80">
        <f>VLOOKUP(P778,Registration!O:P,2,FALSE)</f>
        <v>18</v>
      </c>
    </row>
    <row r="779" spans="1:18" ht="23.1" customHeight="1">
      <c r="A779" s="80" t="s">
        <v>63</v>
      </c>
      <c r="B779" s="80" t="s">
        <v>26</v>
      </c>
      <c r="C779" s="80" t="s">
        <v>27</v>
      </c>
      <c r="D779" s="80" t="s">
        <v>28</v>
      </c>
      <c r="E779" s="80" t="s">
        <v>28</v>
      </c>
      <c r="F779" s="80" t="s">
        <v>111</v>
      </c>
      <c r="G779" s="80" t="s">
        <v>167</v>
      </c>
      <c r="H779" s="80" t="s">
        <v>8159</v>
      </c>
      <c r="I779" s="80" t="s">
        <v>8160</v>
      </c>
      <c r="J779" s="100" t="s">
        <v>697</v>
      </c>
      <c r="K779" s="77" t="s">
        <v>2472</v>
      </c>
      <c r="L779" s="82">
        <v>18</v>
      </c>
      <c r="M779" s="82">
        <v>7</v>
      </c>
      <c r="N779" s="82">
        <v>2018</v>
      </c>
      <c r="O779" s="77">
        <f t="shared" si="12"/>
        <v>43299</v>
      </c>
      <c r="P779" s="100" t="s">
        <v>698</v>
      </c>
      <c r="Q779" s="80" t="s">
        <v>252</v>
      </c>
      <c r="R779" s="80">
        <f>VLOOKUP(P779,Registration!O:P,2,FALSE)</f>
        <v>19</v>
      </c>
    </row>
    <row r="780" spans="1:18" ht="23.1" customHeight="1">
      <c r="A780" s="80" t="s">
        <v>63</v>
      </c>
      <c r="B780" s="80" t="s">
        <v>26</v>
      </c>
      <c r="C780" s="80" t="s">
        <v>27</v>
      </c>
      <c r="D780" s="80" t="s">
        <v>28</v>
      </c>
      <c r="E780" s="80" t="s">
        <v>28</v>
      </c>
      <c r="F780" s="80" t="s">
        <v>111</v>
      </c>
      <c r="G780" s="80" t="s">
        <v>167</v>
      </c>
      <c r="H780" s="80" t="s">
        <v>8159</v>
      </c>
      <c r="I780" s="80" t="s">
        <v>8160</v>
      </c>
      <c r="J780" s="100" t="s">
        <v>2473</v>
      </c>
      <c r="K780" s="77" t="s">
        <v>2472</v>
      </c>
      <c r="L780" s="82">
        <v>18</v>
      </c>
      <c r="M780" s="82">
        <v>7</v>
      </c>
      <c r="N780" s="82">
        <v>2018</v>
      </c>
      <c r="O780" s="77">
        <f t="shared" si="12"/>
        <v>43299</v>
      </c>
      <c r="P780" s="100" t="s">
        <v>700</v>
      </c>
      <c r="Q780" s="80" t="s">
        <v>252</v>
      </c>
      <c r="R780" s="80">
        <f>VLOOKUP(P780,Registration!O:P,2,FALSE)</f>
        <v>19</v>
      </c>
    </row>
    <row r="781" spans="1:18" ht="23.1" customHeight="1">
      <c r="A781" s="80" t="s">
        <v>63</v>
      </c>
      <c r="B781" s="80" t="s">
        <v>26</v>
      </c>
      <c r="C781" s="80" t="s">
        <v>27</v>
      </c>
      <c r="D781" s="80" t="s">
        <v>28</v>
      </c>
      <c r="E781" s="80" t="s">
        <v>28</v>
      </c>
      <c r="F781" s="80" t="s">
        <v>111</v>
      </c>
      <c r="G781" s="80" t="s">
        <v>167</v>
      </c>
      <c r="H781" s="80" t="s">
        <v>8159</v>
      </c>
      <c r="I781" s="80" t="s">
        <v>8160</v>
      </c>
      <c r="J781" s="100" t="s">
        <v>710</v>
      </c>
      <c r="K781" s="77" t="s">
        <v>2472</v>
      </c>
      <c r="L781" s="82">
        <v>18</v>
      </c>
      <c r="M781" s="82">
        <v>7</v>
      </c>
      <c r="N781" s="82">
        <v>2018</v>
      </c>
      <c r="O781" s="77">
        <f t="shared" si="12"/>
        <v>43299</v>
      </c>
      <c r="P781" s="80" t="s">
        <v>711</v>
      </c>
      <c r="Q781" s="80" t="s">
        <v>252</v>
      </c>
      <c r="R781" s="80">
        <f>VLOOKUP(P781,Registration!O:P,2,FALSE)</f>
        <v>19</v>
      </c>
    </row>
    <row r="782" spans="1:18" ht="23.1" customHeight="1">
      <c r="A782" s="80" t="s">
        <v>63</v>
      </c>
      <c r="B782" s="80" t="s">
        <v>26</v>
      </c>
      <c r="C782" s="80" t="s">
        <v>27</v>
      </c>
      <c r="D782" s="80" t="s">
        <v>28</v>
      </c>
      <c r="E782" s="80" t="s">
        <v>28</v>
      </c>
      <c r="F782" s="80" t="s">
        <v>111</v>
      </c>
      <c r="G782" s="80" t="s">
        <v>167</v>
      </c>
      <c r="H782" s="80" t="s">
        <v>8159</v>
      </c>
      <c r="I782" s="80" t="s">
        <v>8160</v>
      </c>
      <c r="J782" s="100" t="s">
        <v>712</v>
      </c>
      <c r="K782" s="77" t="s">
        <v>2472</v>
      </c>
      <c r="L782" s="82">
        <v>18</v>
      </c>
      <c r="M782" s="82">
        <v>7</v>
      </c>
      <c r="N782" s="82">
        <v>2018</v>
      </c>
      <c r="O782" s="77">
        <f t="shared" si="12"/>
        <v>43299</v>
      </c>
      <c r="P782" s="100" t="s">
        <v>713</v>
      </c>
      <c r="Q782" s="80" t="s">
        <v>252</v>
      </c>
      <c r="R782" s="80">
        <f>VLOOKUP(P782,Registration!O:P,2,FALSE)</f>
        <v>18</v>
      </c>
    </row>
    <row r="783" spans="1:18" ht="23.1" customHeight="1">
      <c r="A783" s="80" t="s">
        <v>63</v>
      </c>
      <c r="B783" s="80" t="s">
        <v>26</v>
      </c>
      <c r="C783" s="80" t="s">
        <v>27</v>
      </c>
      <c r="D783" s="80" t="s">
        <v>28</v>
      </c>
      <c r="E783" s="80" t="s">
        <v>28</v>
      </c>
      <c r="F783" s="80" t="s">
        <v>111</v>
      </c>
      <c r="G783" s="80" t="s">
        <v>167</v>
      </c>
      <c r="H783" s="80" t="s">
        <v>8159</v>
      </c>
      <c r="I783" s="80" t="s">
        <v>8160</v>
      </c>
      <c r="J783" s="100" t="s">
        <v>701</v>
      </c>
      <c r="K783" s="77" t="s">
        <v>2472</v>
      </c>
      <c r="L783" s="82">
        <v>18</v>
      </c>
      <c r="M783" s="82">
        <v>7</v>
      </c>
      <c r="N783" s="82">
        <v>2018</v>
      </c>
      <c r="O783" s="77">
        <f t="shared" si="12"/>
        <v>43299</v>
      </c>
      <c r="P783" s="100" t="s">
        <v>702</v>
      </c>
      <c r="Q783" s="80" t="s">
        <v>252</v>
      </c>
      <c r="R783" s="80">
        <f>VLOOKUP(P783,Registration!O:P,2,FALSE)</f>
        <v>17</v>
      </c>
    </row>
    <row r="784" spans="1:18" ht="23.1" customHeight="1">
      <c r="A784" s="80" t="s">
        <v>63</v>
      </c>
      <c r="B784" s="80" t="s">
        <v>26</v>
      </c>
      <c r="C784" s="80" t="s">
        <v>27</v>
      </c>
      <c r="D784" s="80" t="s">
        <v>28</v>
      </c>
      <c r="E784" s="80" t="s">
        <v>28</v>
      </c>
      <c r="F784" s="80" t="s">
        <v>111</v>
      </c>
      <c r="G784" s="80" t="s">
        <v>167</v>
      </c>
      <c r="H784" s="80" t="s">
        <v>8159</v>
      </c>
      <c r="I784" s="80" t="s">
        <v>8160</v>
      </c>
      <c r="J784" s="100" t="s">
        <v>714</v>
      </c>
      <c r="K784" s="77" t="s">
        <v>2472</v>
      </c>
      <c r="L784" s="82">
        <v>18</v>
      </c>
      <c r="M784" s="82">
        <v>7</v>
      </c>
      <c r="N784" s="82">
        <v>2018</v>
      </c>
      <c r="O784" s="77">
        <f t="shared" si="12"/>
        <v>43299</v>
      </c>
      <c r="P784" s="100" t="s">
        <v>715</v>
      </c>
      <c r="Q784" s="80" t="s">
        <v>252</v>
      </c>
      <c r="R784" s="80">
        <f>VLOOKUP(P784,Registration!O:P,2,FALSE)</f>
        <v>18</v>
      </c>
    </row>
    <row r="785" spans="1:18" ht="23.1" customHeight="1">
      <c r="A785" s="80" t="s">
        <v>63</v>
      </c>
      <c r="B785" s="80" t="s">
        <v>26</v>
      </c>
      <c r="C785" s="80" t="s">
        <v>27</v>
      </c>
      <c r="D785" s="80" t="s">
        <v>28</v>
      </c>
      <c r="E785" s="80" t="s">
        <v>28</v>
      </c>
      <c r="F785" s="80" t="s">
        <v>111</v>
      </c>
      <c r="G785" s="80" t="s">
        <v>167</v>
      </c>
      <c r="H785" s="80" t="s">
        <v>8159</v>
      </c>
      <c r="I785" s="80" t="s">
        <v>8160</v>
      </c>
      <c r="J785" s="100" t="s">
        <v>801</v>
      </c>
      <c r="K785" s="77" t="s">
        <v>2472</v>
      </c>
      <c r="L785" s="82">
        <v>18</v>
      </c>
      <c r="M785" s="82">
        <v>7</v>
      </c>
      <c r="N785" s="82">
        <v>2018</v>
      </c>
      <c r="O785" s="77">
        <f t="shared" si="12"/>
        <v>43299</v>
      </c>
      <c r="P785" s="100" t="s">
        <v>802</v>
      </c>
      <c r="Q785" s="80" t="s">
        <v>252</v>
      </c>
      <c r="R785" s="80">
        <f>VLOOKUP(P785,Registration!O:P,2,FALSE)</f>
        <v>19</v>
      </c>
    </row>
    <row r="786" spans="1:18" ht="23.1" customHeight="1">
      <c r="A786" s="80" t="s">
        <v>63</v>
      </c>
      <c r="B786" s="80" t="s">
        <v>26</v>
      </c>
      <c r="C786" s="80" t="s">
        <v>27</v>
      </c>
      <c r="D786" s="80" t="s">
        <v>28</v>
      </c>
      <c r="E786" s="80" t="s">
        <v>28</v>
      </c>
      <c r="F786" s="80" t="s">
        <v>111</v>
      </c>
      <c r="G786" s="80" t="s">
        <v>167</v>
      </c>
      <c r="H786" s="80" t="s">
        <v>8159</v>
      </c>
      <c r="I786" s="80" t="s">
        <v>8160</v>
      </c>
      <c r="J786" s="100" t="s">
        <v>703</v>
      </c>
      <c r="K786" s="77">
        <v>43300</v>
      </c>
      <c r="L786" s="100">
        <v>19</v>
      </c>
      <c r="M786" s="100">
        <v>7</v>
      </c>
      <c r="N786" s="82">
        <v>2018</v>
      </c>
      <c r="O786" s="77">
        <f t="shared" si="12"/>
        <v>43300</v>
      </c>
      <c r="P786" s="100" t="s">
        <v>704</v>
      </c>
      <c r="Q786" s="80" t="s">
        <v>252</v>
      </c>
      <c r="R786" s="80">
        <f>VLOOKUP(P786,Registration!O:P,2,FALSE)</f>
        <v>19</v>
      </c>
    </row>
    <row r="787" spans="1:18" ht="23.1" customHeight="1">
      <c r="A787" s="80" t="s">
        <v>63</v>
      </c>
      <c r="B787" s="80" t="s">
        <v>26</v>
      </c>
      <c r="C787" s="80" t="s">
        <v>27</v>
      </c>
      <c r="D787" s="80" t="s">
        <v>28</v>
      </c>
      <c r="E787" s="80" t="s">
        <v>28</v>
      </c>
      <c r="F787" s="80" t="s">
        <v>111</v>
      </c>
      <c r="G787" s="80" t="s">
        <v>167</v>
      </c>
      <c r="H787" s="80" t="s">
        <v>8159</v>
      </c>
      <c r="I787" s="80" t="s">
        <v>8160</v>
      </c>
      <c r="J787" s="100" t="s">
        <v>809</v>
      </c>
      <c r="K787" s="77">
        <v>43300</v>
      </c>
      <c r="L787" s="80">
        <v>19</v>
      </c>
      <c r="M787" s="80">
        <v>7</v>
      </c>
      <c r="N787" s="82">
        <v>2018</v>
      </c>
      <c r="O787" s="77">
        <f t="shared" si="12"/>
        <v>43300</v>
      </c>
      <c r="P787" s="100" t="s">
        <v>810</v>
      </c>
      <c r="Q787" s="80" t="s">
        <v>252</v>
      </c>
      <c r="R787" s="80">
        <f>VLOOKUP(P787,Registration!O:P,2,FALSE)</f>
        <v>19</v>
      </c>
    </row>
    <row r="788" spans="1:18" ht="23.1" customHeight="1">
      <c r="A788" s="80" t="s">
        <v>63</v>
      </c>
      <c r="B788" s="80" t="s">
        <v>26</v>
      </c>
      <c r="C788" s="80" t="s">
        <v>27</v>
      </c>
      <c r="D788" s="80" t="s">
        <v>28</v>
      </c>
      <c r="E788" s="80" t="s">
        <v>28</v>
      </c>
      <c r="F788" s="80" t="s">
        <v>111</v>
      </c>
      <c r="G788" s="80" t="s">
        <v>167</v>
      </c>
      <c r="H788" s="80" t="s">
        <v>8159</v>
      </c>
      <c r="I788" s="80" t="s">
        <v>8160</v>
      </c>
      <c r="J788" s="100" t="s">
        <v>709</v>
      </c>
      <c r="K788" s="77">
        <v>43300</v>
      </c>
      <c r="L788" s="80">
        <v>19</v>
      </c>
      <c r="M788" s="80">
        <v>7</v>
      </c>
      <c r="N788" s="82">
        <v>2018</v>
      </c>
      <c r="O788" s="77">
        <f t="shared" si="12"/>
        <v>43300</v>
      </c>
      <c r="P788" s="100" t="s">
        <v>538</v>
      </c>
      <c r="Q788" s="80" t="s">
        <v>252</v>
      </c>
      <c r="R788" s="80">
        <f>VLOOKUP(P788,Registration!O:P,2,FALSE)</f>
        <v>19</v>
      </c>
    </row>
    <row r="789" spans="1:18" ht="23.1" customHeight="1">
      <c r="A789" s="80" t="s">
        <v>63</v>
      </c>
      <c r="B789" s="80" t="s">
        <v>26</v>
      </c>
      <c r="C789" s="80" t="s">
        <v>27</v>
      </c>
      <c r="D789" s="80" t="s">
        <v>28</v>
      </c>
      <c r="E789" s="80" t="s">
        <v>28</v>
      </c>
      <c r="F789" s="80" t="s">
        <v>111</v>
      </c>
      <c r="G789" s="80" t="s">
        <v>167</v>
      </c>
      <c r="H789" s="80" t="s">
        <v>8159</v>
      </c>
      <c r="I789" s="80" t="s">
        <v>8160</v>
      </c>
      <c r="J789" s="100" t="s">
        <v>717</v>
      </c>
      <c r="K789" s="77">
        <v>43300</v>
      </c>
      <c r="L789" s="80">
        <v>19</v>
      </c>
      <c r="M789" s="80">
        <v>7</v>
      </c>
      <c r="N789" s="82">
        <v>2018</v>
      </c>
      <c r="O789" s="77">
        <f t="shared" si="12"/>
        <v>43300</v>
      </c>
      <c r="P789" s="100" t="s">
        <v>718</v>
      </c>
      <c r="Q789" s="80" t="s">
        <v>252</v>
      </c>
      <c r="R789" s="80">
        <f>VLOOKUP(P789,Registration!O:P,2,FALSE)</f>
        <v>19</v>
      </c>
    </row>
    <row r="790" spans="1:18" ht="23.1" customHeight="1">
      <c r="A790" s="80" t="s">
        <v>63</v>
      </c>
      <c r="B790" s="80" t="s">
        <v>26</v>
      </c>
      <c r="C790" s="80" t="s">
        <v>27</v>
      </c>
      <c r="D790" s="80" t="s">
        <v>28</v>
      </c>
      <c r="E790" s="80" t="s">
        <v>28</v>
      </c>
      <c r="F790" s="80" t="s">
        <v>111</v>
      </c>
      <c r="G790" s="80" t="s">
        <v>167</v>
      </c>
      <c r="H790" s="80" t="s">
        <v>8159</v>
      </c>
      <c r="I790" s="80" t="s">
        <v>8160</v>
      </c>
      <c r="J790" s="100" t="s">
        <v>2474</v>
      </c>
      <c r="K790" s="77">
        <v>43300</v>
      </c>
      <c r="L790" s="80">
        <v>19</v>
      </c>
      <c r="M790" s="80">
        <v>7</v>
      </c>
      <c r="N790" s="82">
        <v>2018</v>
      </c>
      <c r="O790" s="77">
        <f t="shared" si="12"/>
        <v>43300</v>
      </c>
      <c r="P790" s="100" t="s">
        <v>724</v>
      </c>
      <c r="Q790" s="80" t="s">
        <v>252</v>
      </c>
      <c r="R790" s="80">
        <f>VLOOKUP(P790,Registration!O:P,2,FALSE)</f>
        <v>19</v>
      </c>
    </row>
    <row r="791" spans="1:18" ht="23.1" customHeight="1">
      <c r="A791" s="80" t="s">
        <v>63</v>
      </c>
      <c r="B791" s="80" t="s">
        <v>26</v>
      </c>
      <c r="C791" s="80" t="s">
        <v>27</v>
      </c>
      <c r="D791" s="80" t="s">
        <v>28</v>
      </c>
      <c r="E791" s="80" t="s">
        <v>28</v>
      </c>
      <c r="F791" s="80" t="s">
        <v>111</v>
      </c>
      <c r="G791" s="80" t="s">
        <v>167</v>
      </c>
      <c r="H791" s="80" t="s">
        <v>8159</v>
      </c>
      <c r="I791" s="80" t="s">
        <v>8160</v>
      </c>
      <c r="J791" s="100" t="s">
        <v>2475</v>
      </c>
      <c r="K791" s="77">
        <v>43300</v>
      </c>
      <c r="L791" s="80">
        <v>19</v>
      </c>
      <c r="M791" s="80">
        <v>7</v>
      </c>
      <c r="N791" s="82">
        <v>2018</v>
      </c>
      <c r="O791" s="77">
        <f t="shared" si="12"/>
        <v>43300</v>
      </c>
      <c r="P791" s="100" t="s">
        <v>720</v>
      </c>
      <c r="Q791" s="80" t="s">
        <v>252</v>
      </c>
      <c r="R791" s="80">
        <f>VLOOKUP(P791,Registration!O:P,2,FALSE)</f>
        <v>18</v>
      </c>
    </row>
    <row r="792" spans="1:18" ht="23.1" customHeight="1">
      <c r="A792" s="80" t="s">
        <v>63</v>
      </c>
      <c r="B792" s="80" t="s">
        <v>26</v>
      </c>
      <c r="C792" s="80" t="s">
        <v>27</v>
      </c>
      <c r="D792" s="80" t="s">
        <v>28</v>
      </c>
      <c r="E792" s="80" t="s">
        <v>28</v>
      </c>
      <c r="F792" s="80" t="s">
        <v>111</v>
      </c>
      <c r="G792" s="80" t="s">
        <v>167</v>
      </c>
      <c r="H792" s="80" t="s">
        <v>8159</v>
      </c>
      <c r="I792" s="80" t="s">
        <v>8161</v>
      </c>
      <c r="J792" s="80" t="s">
        <v>740</v>
      </c>
      <c r="K792" s="77" t="s">
        <v>2476</v>
      </c>
      <c r="L792" s="82">
        <v>20</v>
      </c>
      <c r="M792" s="82">
        <v>7</v>
      </c>
      <c r="N792" s="82">
        <v>2018</v>
      </c>
      <c r="O792" s="77">
        <f t="shared" si="12"/>
        <v>43301</v>
      </c>
      <c r="P792" s="82" t="s">
        <v>741</v>
      </c>
      <c r="Q792" s="80" t="s">
        <v>175</v>
      </c>
      <c r="R792" s="80">
        <f>VLOOKUP(P792,Registration!O:P,2,FALSE)</f>
        <v>19</v>
      </c>
    </row>
    <row r="793" spans="1:18" ht="23.1" customHeight="1">
      <c r="A793" s="80" t="s">
        <v>63</v>
      </c>
      <c r="B793" s="80" t="s">
        <v>26</v>
      </c>
      <c r="C793" s="80" t="s">
        <v>27</v>
      </c>
      <c r="D793" s="80" t="s">
        <v>28</v>
      </c>
      <c r="E793" s="80" t="s">
        <v>28</v>
      </c>
      <c r="F793" s="80" t="s">
        <v>111</v>
      </c>
      <c r="G793" s="80" t="s">
        <v>167</v>
      </c>
      <c r="H793" s="80" t="s">
        <v>8159</v>
      </c>
      <c r="I793" s="80" t="s">
        <v>8161</v>
      </c>
      <c r="J793" s="80" t="s">
        <v>742</v>
      </c>
      <c r="K793" s="77" t="s">
        <v>2476</v>
      </c>
      <c r="L793" s="82">
        <v>20</v>
      </c>
      <c r="M793" s="82">
        <v>7</v>
      </c>
      <c r="N793" s="82">
        <v>2018</v>
      </c>
      <c r="O793" s="77">
        <f t="shared" si="12"/>
        <v>43301</v>
      </c>
      <c r="P793" s="82" t="s">
        <v>743</v>
      </c>
      <c r="Q793" s="80" t="s">
        <v>175</v>
      </c>
      <c r="R793" s="80">
        <f>VLOOKUP(P793,Registration!O:P,2,FALSE)</f>
        <v>19</v>
      </c>
    </row>
    <row r="794" spans="1:18" ht="23.1" customHeight="1">
      <c r="A794" s="80" t="s">
        <v>63</v>
      </c>
      <c r="B794" s="80" t="s">
        <v>26</v>
      </c>
      <c r="C794" s="80" t="s">
        <v>27</v>
      </c>
      <c r="D794" s="80" t="s">
        <v>28</v>
      </c>
      <c r="E794" s="80" t="s">
        <v>28</v>
      </c>
      <c r="F794" s="80" t="s">
        <v>111</v>
      </c>
      <c r="G794" s="80" t="s">
        <v>167</v>
      </c>
      <c r="H794" s="80" t="s">
        <v>8159</v>
      </c>
      <c r="I794" s="80" t="s">
        <v>8161</v>
      </c>
      <c r="J794" s="80" t="s">
        <v>744</v>
      </c>
      <c r="K794" s="77" t="s">
        <v>2476</v>
      </c>
      <c r="L794" s="82">
        <v>20</v>
      </c>
      <c r="M794" s="82">
        <v>7</v>
      </c>
      <c r="N794" s="82">
        <v>2018</v>
      </c>
      <c r="O794" s="77">
        <f t="shared" si="12"/>
        <v>43301</v>
      </c>
      <c r="P794" s="82" t="s">
        <v>219</v>
      </c>
      <c r="Q794" s="80" t="s">
        <v>175</v>
      </c>
      <c r="R794" s="80">
        <f>VLOOKUP(P794,Registration!O:P,2,FALSE)</f>
        <v>17</v>
      </c>
    </row>
    <row r="795" spans="1:18" ht="23.1" customHeight="1">
      <c r="A795" s="80" t="s">
        <v>63</v>
      </c>
      <c r="B795" s="80" t="s">
        <v>26</v>
      </c>
      <c r="C795" s="80" t="s">
        <v>27</v>
      </c>
      <c r="D795" s="80" t="s">
        <v>28</v>
      </c>
      <c r="E795" s="80" t="s">
        <v>28</v>
      </c>
      <c r="F795" s="80" t="s">
        <v>111</v>
      </c>
      <c r="G795" s="80" t="s">
        <v>167</v>
      </c>
      <c r="H795" s="80" t="s">
        <v>8159</v>
      </c>
      <c r="I795" s="80" t="s">
        <v>8161</v>
      </c>
      <c r="J795" s="101" t="s">
        <v>745</v>
      </c>
      <c r="K795" s="77" t="s">
        <v>2476</v>
      </c>
      <c r="L795" s="82">
        <v>20</v>
      </c>
      <c r="M795" s="82">
        <v>7</v>
      </c>
      <c r="N795" s="82">
        <v>2018</v>
      </c>
      <c r="O795" s="77">
        <f t="shared" si="12"/>
        <v>43301</v>
      </c>
      <c r="P795" s="82" t="s">
        <v>746</v>
      </c>
      <c r="Q795" s="80" t="s">
        <v>175</v>
      </c>
      <c r="R795" s="80">
        <f>VLOOKUP(P795,Registration!O:P,2,FALSE)</f>
        <v>19</v>
      </c>
    </row>
    <row r="796" spans="1:18" ht="23.1" customHeight="1">
      <c r="A796" s="80" t="s">
        <v>63</v>
      </c>
      <c r="B796" s="80" t="s">
        <v>26</v>
      </c>
      <c r="C796" s="80" t="s">
        <v>27</v>
      </c>
      <c r="D796" s="80" t="s">
        <v>28</v>
      </c>
      <c r="E796" s="80" t="s">
        <v>28</v>
      </c>
      <c r="F796" s="80" t="s">
        <v>111</v>
      </c>
      <c r="G796" s="80" t="s">
        <v>167</v>
      </c>
      <c r="H796" s="80" t="s">
        <v>8159</v>
      </c>
      <c r="I796" s="80" t="s">
        <v>8161</v>
      </c>
      <c r="J796" s="80" t="s">
        <v>747</v>
      </c>
      <c r="K796" s="77" t="s">
        <v>2476</v>
      </c>
      <c r="L796" s="82">
        <v>20</v>
      </c>
      <c r="M796" s="82">
        <v>7</v>
      </c>
      <c r="N796" s="82">
        <v>2018</v>
      </c>
      <c r="O796" s="77">
        <f t="shared" si="12"/>
        <v>43301</v>
      </c>
      <c r="P796" s="82" t="s">
        <v>748</v>
      </c>
      <c r="Q796" s="80" t="s">
        <v>175</v>
      </c>
      <c r="R796" s="80">
        <f>VLOOKUP(P796,Registration!O:P,2,FALSE)</f>
        <v>18</v>
      </c>
    </row>
    <row r="797" spans="1:18" ht="23.1" customHeight="1">
      <c r="A797" s="80" t="s">
        <v>63</v>
      </c>
      <c r="B797" s="80" t="s">
        <v>26</v>
      </c>
      <c r="C797" s="80" t="s">
        <v>27</v>
      </c>
      <c r="D797" s="80" t="s">
        <v>28</v>
      </c>
      <c r="E797" s="80" t="s">
        <v>28</v>
      </c>
      <c r="F797" s="80" t="s">
        <v>111</v>
      </c>
      <c r="G797" s="80" t="s">
        <v>167</v>
      </c>
      <c r="H797" s="80" t="s">
        <v>8159</v>
      </c>
      <c r="I797" s="80" t="s">
        <v>8161</v>
      </c>
      <c r="J797" s="80" t="s">
        <v>749</v>
      </c>
      <c r="K797" s="77" t="s">
        <v>2476</v>
      </c>
      <c r="L797" s="82">
        <v>20</v>
      </c>
      <c r="M797" s="82">
        <v>7</v>
      </c>
      <c r="N797" s="82">
        <v>2018</v>
      </c>
      <c r="O797" s="77">
        <f t="shared" si="12"/>
        <v>43301</v>
      </c>
      <c r="P797" s="82" t="s">
        <v>750</v>
      </c>
      <c r="Q797" s="80" t="s">
        <v>175</v>
      </c>
      <c r="R797" s="80">
        <f>VLOOKUP(P797,Registration!O:P,2,FALSE)</f>
        <v>18</v>
      </c>
    </row>
    <row r="798" spans="1:18" ht="23.1" customHeight="1">
      <c r="A798" s="80" t="s">
        <v>63</v>
      </c>
      <c r="B798" s="80" t="s">
        <v>26</v>
      </c>
      <c r="C798" s="80" t="s">
        <v>27</v>
      </c>
      <c r="D798" s="80" t="s">
        <v>28</v>
      </c>
      <c r="E798" s="80" t="s">
        <v>28</v>
      </c>
      <c r="F798" s="80" t="s">
        <v>111</v>
      </c>
      <c r="G798" s="80" t="s">
        <v>167</v>
      </c>
      <c r="H798" s="80" t="s">
        <v>8159</v>
      </c>
      <c r="I798" s="80" t="s">
        <v>8160</v>
      </c>
      <c r="J798" s="100" t="s">
        <v>721</v>
      </c>
      <c r="K798" s="77">
        <v>43302</v>
      </c>
      <c r="L798" s="82">
        <v>21</v>
      </c>
      <c r="M798" s="82">
        <v>7</v>
      </c>
      <c r="N798" s="82">
        <v>2018</v>
      </c>
      <c r="O798" s="77">
        <f t="shared" si="12"/>
        <v>43302</v>
      </c>
      <c r="P798" s="100" t="s">
        <v>722</v>
      </c>
      <c r="Q798" s="80" t="s">
        <v>252</v>
      </c>
      <c r="R798" s="80">
        <f>VLOOKUP(P798,Registration!O:P,2,FALSE)</f>
        <v>18</v>
      </c>
    </row>
    <row r="799" spans="1:18" ht="23.1" customHeight="1">
      <c r="A799" s="80" t="s">
        <v>63</v>
      </c>
      <c r="B799" s="80" t="s">
        <v>26</v>
      </c>
      <c r="C799" s="80" t="s">
        <v>27</v>
      </c>
      <c r="D799" s="80" t="s">
        <v>28</v>
      </c>
      <c r="E799" s="80" t="s">
        <v>28</v>
      </c>
      <c r="F799" s="80" t="s">
        <v>111</v>
      </c>
      <c r="G799" s="80" t="s">
        <v>167</v>
      </c>
      <c r="H799" s="80" t="s">
        <v>8159</v>
      </c>
      <c r="I799" s="80" t="s">
        <v>8160</v>
      </c>
      <c r="J799" s="100" t="s">
        <v>725</v>
      </c>
      <c r="K799" s="77">
        <v>43302</v>
      </c>
      <c r="L799" s="82">
        <v>21</v>
      </c>
      <c r="M799" s="82">
        <v>7</v>
      </c>
      <c r="N799" s="82">
        <v>2018</v>
      </c>
      <c r="O799" s="77">
        <f t="shared" si="12"/>
        <v>43302</v>
      </c>
      <c r="P799" s="100" t="s">
        <v>323</v>
      </c>
      <c r="Q799" s="80" t="s">
        <v>252</v>
      </c>
      <c r="R799" s="80">
        <f>VLOOKUP(P799,Registration!O:P,2,FALSE)</f>
        <v>18</v>
      </c>
    </row>
    <row r="800" spans="1:18" ht="23.1" customHeight="1">
      <c r="A800" s="80" t="s">
        <v>63</v>
      </c>
      <c r="B800" s="80" t="s">
        <v>26</v>
      </c>
      <c r="C800" s="80" t="s">
        <v>27</v>
      </c>
      <c r="D800" s="80" t="s">
        <v>28</v>
      </c>
      <c r="E800" s="80" t="s">
        <v>28</v>
      </c>
      <c r="F800" s="80" t="s">
        <v>111</v>
      </c>
      <c r="G800" s="80" t="s">
        <v>167</v>
      </c>
      <c r="H800" s="80" t="s">
        <v>8159</v>
      </c>
      <c r="I800" s="80" t="s">
        <v>8160</v>
      </c>
      <c r="J800" s="100" t="s">
        <v>2477</v>
      </c>
      <c r="K800" s="77">
        <v>43302</v>
      </c>
      <c r="L800" s="82">
        <v>21</v>
      </c>
      <c r="M800" s="82">
        <v>7</v>
      </c>
      <c r="N800" s="82">
        <v>2018</v>
      </c>
      <c r="O800" s="77">
        <f t="shared" si="12"/>
        <v>43302</v>
      </c>
      <c r="P800" s="100" t="s">
        <v>727</v>
      </c>
      <c r="Q800" s="80" t="s">
        <v>252</v>
      </c>
      <c r="R800" s="80">
        <f>VLOOKUP(P800,Registration!O:P,2,FALSE)</f>
        <v>18</v>
      </c>
    </row>
    <row r="801" spans="1:18" ht="23.1" customHeight="1">
      <c r="A801" s="80" t="s">
        <v>63</v>
      </c>
      <c r="B801" s="80" t="s">
        <v>26</v>
      </c>
      <c r="C801" s="80" t="s">
        <v>27</v>
      </c>
      <c r="D801" s="80" t="s">
        <v>28</v>
      </c>
      <c r="E801" s="80" t="s">
        <v>28</v>
      </c>
      <c r="F801" s="80" t="s">
        <v>111</v>
      </c>
      <c r="G801" s="80" t="s">
        <v>167</v>
      </c>
      <c r="H801" s="80" t="s">
        <v>8159</v>
      </c>
      <c r="I801" s="80" t="s">
        <v>8160</v>
      </c>
      <c r="J801" s="100" t="s">
        <v>2478</v>
      </c>
      <c r="K801" s="77">
        <v>43302</v>
      </c>
      <c r="L801" s="82">
        <v>21</v>
      </c>
      <c r="M801" s="82">
        <v>7</v>
      </c>
      <c r="N801" s="82">
        <v>2018</v>
      </c>
      <c r="O801" s="77">
        <f t="shared" si="12"/>
        <v>43302</v>
      </c>
      <c r="P801" s="100" t="s">
        <v>729</v>
      </c>
      <c r="Q801" s="80" t="s">
        <v>252</v>
      </c>
      <c r="R801" s="80">
        <f>VLOOKUP(P801,Registration!O:P,2,FALSE)</f>
        <v>19</v>
      </c>
    </row>
    <row r="802" spans="1:18" ht="23.1" customHeight="1">
      <c r="A802" s="80" t="s">
        <v>63</v>
      </c>
      <c r="B802" s="80" t="s">
        <v>26</v>
      </c>
      <c r="C802" s="80" t="s">
        <v>27</v>
      </c>
      <c r="D802" s="80" t="s">
        <v>28</v>
      </c>
      <c r="E802" s="80" t="s">
        <v>28</v>
      </c>
      <c r="F802" s="80" t="s">
        <v>111</v>
      </c>
      <c r="G802" s="80" t="s">
        <v>167</v>
      </c>
      <c r="H802" s="80" t="s">
        <v>8159</v>
      </c>
      <c r="I802" s="80" t="s">
        <v>8160</v>
      </c>
      <c r="J802" s="100" t="s">
        <v>449</v>
      </c>
      <c r="K802" s="77">
        <v>43302</v>
      </c>
      <c r="L802" s="82">
        <v>21</v>
      </c>
      <c r="M802" s="82">
        <v>7</v>
      </c>
      <c r="N802" s="82">
        <v>2018</v>
      </c>
      <c r="O802" s="77">
        <f t="shared" si="12"/>
        <v>43302</v>
      </c>
      <c r="P802" s="100" t="s">
        <v>730</v>
      </c>
      <c r="Q802" s="80" t="s">
        <v>252</v>
      </c>
      <c r="R802" s="80">
        <f>VLOOKUP(P802,Registration!O:P,2,FALSE)</f>
        <v>18</v>
      </c>
    </row>
    <row r="803" spans="1:18" ht="23.1" customHeight="1">
      <c r="A803" s="80" t="s">
        <v>63</v>
      </c>
      <c r="B803" s="80" t="s">
        <v>26</v>
      </c>
      <c r="C803" s="80" t="s">
        <v>27</v>
      </c>
      <c r="D803" s="80" t="s">
        <v>28</v>
      </c>
      <c r="E803" s="80" t="s">
        <v>28</v>
      </c>
      <c r="F803" s="80" t="s">
        <v>111</v>
      </c>
      <c r="G803" s="80" t="s">
        <v>167</v>
      </c>
      <c r="H803" s="80" t="s">
        <v>8159</v>
      </c>
      <c r="I803" s="80" t="s">
        <v>8160</v>
      </c>
      <c r="J803" s="100" t="s">
        <v>731</v>
      </c>
      <c r="K803" s="77">
        <v>43302</v>
      </c>
      <c r="L803" s="82">
        <v>21</v>
      </c>
      <c r="M803" s="82">
        <v>7</v>
      </c>
      <c r="N803" s="82">
        <v>2018</v>
      </c>
      <c r="O803" s="77">
        <f t="shared" si="12"/>
        <v>43302</v>
      </c>
      <c r="P803" s="100" t="s">
        <v>732</v>
      </c>
      <c r="Q803" s="80" t="s">
        <v>252</v>
      </c>
      <c r="R803" s="80">
        <f>VLOOKUP(P803,Registration!O:P,2,FALSE)</f>
        <v>18</v>
      </c>
    </row>
    <row r="804" spans="1:18" ht="23.1" customHeight="1">
      <c r="A804" s="80" t="s">
        <v>63</v>
      </c>
      <c r="B804" s="80" t="s">
        <v>26</v>
      </c>
      <c r="C804" s="80" t="s">
        <v>27</v>
      </c>
      <c r="D804" s="80" t="s">
        <v>28</v>
      </c>
      <c r="E804" s="80" t="s">
        <v>28</v>
      </c>
      <c r="F804" s="80" t="s">
        <v>111</v>
      </c>
      <c r="G804" s="80" t="s">
        <v>167</v>
      </c>
      <c r="H804" s="80" t="s">
        <v>8159</v>
      </c>
      <c r="I804" s="80" t="s">
        <v>8160</v>
      </c>
      <c r="J804" s="100" t="s">
        <v>733</v>
      </c>
      <c r="K804" s="77">
        <v>43302</v>
      </c>
      <c r="L804" s="82">
        <v>21</v>
      </c>
      <c r="M804" s="82">
        <v>7</v>
      </c>
      <c r="N804" s="82">
        <v>2018</v>
      </c>
      <c r="O804" s="77">
        <f t="shared" si="12"/>
        <v>43302</v>
      </c>
      <c r="P804" s="100" t="s">
        <v>734</v>
      </c>
      <c r="Q804" s="80" t="s">
        <v>252</v>
      </c>
      <c r="R804" s="80">
        <f>VLOOKUP(P804,Registration!O:P,2,FALSE)</f>
        <v>19</v>
      </c>
    </row>
    <row r="805" spans="1:18" ht="23.1" customHeight="1">
      <c r="A805" s="80" t="s">
        <v>63</v>
      </c>
      <c r="B805" s="80" t="s">
        <v>26</v>
      </c>
      <c r="C805" s="80" t="s">
        <v>27</v>
      </c>
      <c r="D805" s="80" t="s">
        <v>28</v>
      </c>
      <c r="E805" s="80" t="s">
        <v>28</v>
      </c>
      <c r="F805" s="80" t="s">
        <v>111</v>
      </c>
      <c r="G805" s="80" t="s">
        <v>167</v>
      </c>
      <c r="H805" s="80" t="s">
        <v>8159</v>
      </c>
      <c r="I805" s="80" t="s">
        <v>8160</v>
      </c>
      <c r="J805" s="100" t="s">
        <v>169</v>
      </c>
      <c r="K805" s="77">
        <v>43302</v>
      </c>
      <c r="L805" s="82">
        <v>21</v>
      </c>
      <c r="M805" s="82">
        <v>7</v>
      </c>
      <c r="N805" s="82">
        <v>2018</v>
      </c>
      <c r="O805" s="77">
        <f t="shared" si="12"/>
        <v>43302</v>
      </c>
      <c r="P805" s="100" t="s">
        <v>327</v>
      </c>
      <c r="Q805" s="80" t="s">
        <v>252</v>
      </c>
      <c r="R805" s="80">
        <f>VLOOKUP(P805,Registration!O:P,2,FALSE)</f>
        <v>18</v>
      </c>
    </row>
    <row r="806" spans="1:18" ht="23.1" customHeight="1">
      <c r="A806" s="80" t="s">
        <v>63</v>
      </c>
      <c r="B806" s="80" t="s">
        <v>26</v>
      </c>
      <c r="C806" s="80" t="s">
        <v>27</v>
      </c>
      <c r="D806" s="80" t="s">
        <v>28</v>
      </c>
      <c r="E806" s="80" t="s">
        <v>28</v>
      </c>
      <c r="F806" s="80" t="s">
        <v>111</v>
      </c>
      <c r="G806" s="80" t="s">
        <v>167</v>
      </c>
      <c r="H806" s="80" t="s">
        <v>8159</v>
      </c>
      <c r="I806" s="80" t="s">
        <v>8160</v>
      </c>
      <c r="J806" s="100" t="s">
        <v>735</v>
      </c>
      <c r="K806" s="77">
        <v>43302</v>
      </c>
      <c r="L806" s="82">
        <v>21</v>
      </c>
      <c r="M806" s="82">
        <v>7</v>
      </c>
      <c r="N806" s="82">
        <v>2018</v>
      </c>
      <c r="O806" s="77">
        <f t="shared" si="12"/>
        <v>43302</v>
      </c>
      <c r="P806" s="100" t="s">
        <v>736</v>
      </c>
      <c r="Q806" s="80" t="s">
        <v>252</v>
      </c>
      <c r="R806" s="80">
        <f>VLOOKUP(P806,Registration!O:P,2,FALSE)</f>
        <v>19</v>
      </c>
    </row>
    <row r="807" spans="1:18" ht="23.1" customHeight="1">
      <c r="A807" s="80" t="s">
        <v>63</v>
      </c>
      <c r="B807" s="80" t="s">
        <v>26</v>
      </c>
      <c r="C807" s="80" t="s">
        <v>27</v>
      </c>
      <c r="D807" s="80" t="s">
        <v>28</v>
      </c>
      <c r="E807" s="80" t="s">
        <v>28</v>
      </c>
      <c r="F807" s="80" t="s">
        <v>29</v>
      </c>
      <c r="G807" s="80" t="s">
        <v>1887</v>
      </c>
      <c r="H807" s="80" t="s">
        <v>8165</v>
      </c>
      <c r="I807" s="80" t="s">
        <v>8162</v>
      </c>
      <c r="J807" s="80" t="s">
        <v>2479</v>
      </c>
      <c r="K807" s="77">
        <v>43302</v>
      </c>
      <c r="L807" s="80">
        <v>21</v>
      </c>
      <c r="M807" s="80">
        <v>7</v>
      </c>
      <c r="N807" s="82">
        <v>2018</v>
      </c>
      <c r="O807" s="77">
        <f t="shared" si="12"/>
        <v>43302</v>
      </c>
      <c r="P807" s="80" t="s">
        <v>2480</v>
      </c>
      <c r="Q807" s="80" t="s">
        <v>1899</v>
      </c>
      <c r="R807" s="80">
        <f>VLOOKUP(P807,Registration!O:P,2,FALSE)</f>
        <v>19</v>
      </c>
    </row>
    <row r="808" spans="1:18" ht="23.1" customHeight="1">
      <c r="A808" s="80" t="s">
        <v>63</v>
      </c>
      <c r="B808" s="80" t="s">
        <v>26</v>
      </c>
      <c r="C808" s="80" t="s">
        <v>27</v>
      </c>
      <c r="D808" s="80" t="s">
        <v>28</v>
      </c>
      <c r="E808" s="80" t="s">
        <v>28</v>
      </c>
      <c r="F808" s="80" t="s">
        <v>29</v>
      </c>
      <c r="G808" s="80" t="s">
        <v>1887</v>
      </c>
      <c r="H808" s="80" t="s">
        <v>8165</v>
      </c>
      <c r="I808" s="80" t="s">
        <v>8162</v>
      </c>
      <c r="J808" s="80" t="s">
        <v>2481</v>
      </c>
      <c r="K808" s="77">
        <v>43302</v>
      </c>
      <c r="L808" s="80">
        <v>21</v>
      </c>
      <c r="M808" s="80">
        <v>7</v>
      </c>
      <c r="N808" s="82">
        <v>2018</v>
      </c>
      <c r="O808" s="77">
        <f t="shared" si="12"/>
        <v>43302</v>
      </c>
      <c r="P808" s="80" t="s">
        <v>2482</v>
      </c>
      <c r="Q808" s="80" t="s">
        <v>1899</v>
      </c>
      <c r="R808" s="80">
        <f>VLOOKUP(P808,Registration!O:P,2,FALSE)</f>
        <v>16</v>
      </c>
    </row>
    <row r="809" spans="1:18" ht="23.1" customHeight="1">
      <c r="A809" s="80" t="s">
        <v>63</v>
      </c>
      <c r="B809" s="80" t="s">
        <v>26</v>
      </c>
      <c r="C809" s="80" t="s">
        <v>27</v>
      </c>
      <c r="D809" s="80" t="s">
        <v>28</v>
      </c>
      <c r="E809" s="80" t="s">
        <v>28</v>
      </c>
      <c r="F809" s="80" t="s">
        <v>29</v>
      </c>
      <c r="G809" s="80" t="s">
        <v>1887</v>
      </c>
      <c r="H809" s="80" t="s">
        <v>8165</v>
      </c>
      <c r="I809" s="80" t="s">
        <v>8162</v>
      </c>
      <c r="J809" s="80" t="s">
        <v>2483</v>
      </c>
      <c r="K809" s="77">
        <v>43302</v>
      </c>
      <c r="L809" s="80">
        <v>21</v>
      </c>
      <c r="M809" s="80">
        <v>7</v>
      </c>
      <c r="N809" s="82">
        <v>2018</v>
      </c>
      <c r="O809" s="77">
        <f t="shared" si="12"/>
        <v>43302</v>
      </c>
      <c r="P809" s="80" t="s">
        <v>2484</v>
      </c>
      <c r="Q809" s="80" t="s">
        <v>1899</v>
      </c>
      <c r="R809" s="80">
        <f>VLOOKUP(P809,Registration!O:P,2,FALSE)</f>
        <v>15</v>
      </c>
    </row>
    <row r="810" spans="1:18" ht="23.1" customHeight="1">
      <c r="A810" s="80" t="s">
        <v>63</v>
      </c>
      <c r="B810" s="80" t="s">
        <v>26</v>
      </c>
      <c r="C810" s="80" t="s">
        <v>27</v>
      </c>
      <c r="D810" s="80" t="s">
        <v>28</v>
      </c>
      <c r="E810" s="80" t="s">
        <v>28</v>
      </c>
      <c r="F810" s="80" t="s">
        <v>29</v>
      </c>
      <c r="G810" s="80" t="s">
        <v>1887</v>
      </c>
      <c r="H810" s="80" t="s">
        <v>8165</v>
      </c>
      <c r="I810" s="80" t="s">
        <v>8162</v>
      </c>
      <c r="J810" s="80" t="s">
        <v>2485</v>
      </c>
      <c r="K810" s="77">
        <v>43302</v>
      </c>
      <c r="L810" s="80">
        <v>21</v>
      </c>
      <c r="M810" s="80">
        <v>7</v>
      </c>
      <c r="N810" s="82">
        <v>2018</v>
      </c>
      <c r="O810" s="77">
        <f t="shared" si="12"/>
        <v>43302</v>
      </c>
      <c r="P810" s="80" t="s">
        <v>2486</v>
      </c>
      <c r="Q810" s="80" t="s">
        <v>1899</v>
      </c>
      <c r="R810" s="80">
        <f>VLOOKUP(P810,Registration!O:P,2,FALSE)</f>
        <v>16</v>
      </c>
    </row>
    <row r="811" spans="1:18" ht="23.1" customHeight="1">
      <c r="A811" s="80" t="s">
        <v>63</v>
      </c>
      <c r="B811" s="80" t="s">
        <v>26</v>
      </c>
      <c r="C811" s="80" t="s">
        <v>27</v>
      </c>
      <c r="D811" s="80" t="s">
        <v>28</v>
      </c>
      <c r="E811" s="80" t="s">
        <v>28</v>
      </c>
      <c r="F811" s="80" t="s">
        <v>29</v>
      </c>
      <c r="G811" s="80" t="s">
        <v>1887</v>
      </c>
      <c r="H811" s="80" t="s">
        <v>8165</v>
      </c>
      <c r="I811" s="80" t="s">
        <v>8162</v>
      </c>
      <c r="J811" s="80" t="s">
        <v>2487</v>
      </c>
      <c r="K811" s="77">
        <v>43302</v>
      </c>
      <c r="L811" s="80">
        <v>21</v>
      </c>
      <c r="M811" s="80">
        <v>7</v>
      </c>
      <c r="N811" s="82">
        <v>2018</v>
      </c>
      <c r="O811" s="77">
        <f t="shared" si="12"/>
        <v>43302</v>
      </c>
      <c r="P811" s="80" t="s">
        <v>2488</v>
      </c>
      <c r="Q811" s="80" t="s">
        <v>1899</v>
      </c>
      <c r="R811" s="80">
        <f>VLOOKUP(P811,Registration!O:P,2,FALSE)</f>
        <v>15</v>
      </c>
    </row>
    <row r="812" spans="1:18" ht="23.1" customHeight="1">
      <c r="A812" s="80" t="s">
        <v>63</v>
      </c>
      <c r="B812" s="80" t="s">
        <v>26</v>
      </c>
      <c r="C812" s="80" t="s">
        <v>27</v>
      </c>
      <c r="D812" s="80" t="s">
        <v>28</v>
      </c>
      <c r="E812" s="80" t="s">
        <v>28</v>
      </c>
      <c r="F812" s="80" t="s">
        <v>29</v>
      </c>
      <c r="G812" s="80" t="s">
        <v>1887</v>
      </c>
      <c r="H812" s="80" t="s">
        <v>8165</v>
      </c>
      <c r="I812" s="80" t="s">
        <v>8162</v>
      </c>
      <c r="J812" s="80" t="s">
        <v>2489</v>
      </c>
      <c r="K812" s="77">
        <v>43302</v>
      </c>
      <c r="L812" s="80">
        <v>21</v>
      </c>
      <c r="M812" s="80">
        <v>7</v>
      </c>
      <c r="N812" s="82">
        <v>2018</v>
      </c>
      <c r="O812" s="77">
        <f t="shared" si="12"/>
        <v>43302</v>
      </c>
      <c r="P812" s="80" t="s">
        <v>2490</v>
      </c>
      <c r="Q812" s="80" t="s">
        <v>1899</v>
      </c>
      <c r="R812" s="80">
        <f>VLOOKUP(P812,Registration!O:P,2,FALSE)</f>
        <v>15</v>
      </c>
    </row>
    <row r="813" spans="1:18" ht="23.1" customHeight="1">
      <c r="A813" s="80" t="s">
        <v>63</v>
      </c>
      <c r="B813" s="80" t="s">
        <v>26</v>
      </c>
      <c r="C813" s="80" t="s">
        <v>27</v>
      </c>
      <c r="D813" s="80" t="s">
        <v>28</v>
      </c>
      <c r="E813" s="80" t="s">
        <v>28</v>
      </c>
      <c r="F813" s="80" t="s">
        <v>29</v>
      </c>
      <c r="G813" s="80" t="s">
        <v>1887</v>
      </c>
      <c r="H813" s="80" t="s">
        <v>8165</v>
      </c>
      <c r="I813" s="80" t="s">
        <v>8162</v>
      </c>
      <c r="J813" s="80" t="s">
        <v>821</v>
      </c>
      <c r="K813" s="77">
        <v>43302</v>
      </c>
      <c r="L813" s="80">
        <v>21</v>
      </c>
      <c r="M813" s="80">
        <v>7</v>
      </c>
      <c r="N813" s="82">
        <v>2018</v>
      </c>
      <c r="O813" s="77">
        <f t="shared" si="12"/>
        <v>43302</v>
      </c>
      <c r="P813" s="80" t="s">
        <v>2491</v>
      </c>
      <c r="Q813" s="80" t="s">
        <v>1899</v>
      </c>
      <c r="R813" s="80">
        <f>VLOOKUP(P813,Registration!O:P,2,FALSE)</f>
        <v>18</v>
      </c>
    </row>
    <row r="814" spans="1:18" ht="23.1" customHeight="1">
      <c r="A814" s="80" t="s">
        <v>63</v>
      </c>
      <c r="B814" s="80" t="s">
        <v>26</v>
      </c>
      <c r="C814" s="80" t="s">
        <v>27</v>
      </c>
      <c r="D814" s="80" t="s">
        <v>28</v>
      </c>
      <c r="E814" s="80" t="s">
        <v>28</v>
      </c>
      <c r="F814" s="80" t="s">
        <v>29</v>
      </c>
      <c r="G814" s="80" t="s">
        <v>1887</v>
      </c>
      <c r="H814" s="80" t="s">
        <v>8165</v>
      </c>
      <c r="I814" s="80" t="s">
        <v>8162</v>
      </c>
      <c r="J814" s="80" t="s">
        <v>2492</v>
      </c>
      <c r="K814" s="77">
        <v>43302</v>
      </c>
      <c r="L814" s="80">
        <v>21</v>
      </c>
      <c r="M814" s="80">
        <v>7</v>
      </c>
      <c r="N814" s="82">
        <v>2018</v>
      </c>
      <c r="O814" s="77">
        <f t="shared" si="12"/>
        <v>43302</v>
      </c>
      <c r="P814" s="80" t="s">
        <v>2493</v>
      </c>
      <c r="Q814" s="80" t="s">
        <v>1899</v>
      </c>
      <c r="R814" s="80">
        <f>VLOOKUP(P814,Registration!O:P,2,FALSE)</f>
        <v>16</v>
      </c>
    </row>
    <row r="815" spans="1:18" ht="23.1" customHeight="1">
      <c r="A815" s="80" t="s">
        <v>63</v>
      </c>
      <c r="B815" s="80" t="s">
        <v>26</v>
      </c>
      <c r="C815" s="80" t="s">
        <v>27</v>
      </c>
      <c r="D815" s="80" t="s">
        <v>28</v>
      </c>
      <c r="E815" s="80" t="s">
        <v>28</v>
      </c>
      <c r="F815" s="80" t="s">
        <v>29</v>
      </c>
      <c r="G815" s="80" t="s">
        <v>1887</v>
      </c>
      <c r="H815" s="80" t="s">
        <v>8165</v>
      </c>
      <c r="I815" s="80" t="s">
        <v>8162</v>
      </c>
      <c r="J815" s="80" t="s">
        <v>2494</v>
      </c>
      <c r="K815" s="77">
        <v>43302</v>
      </c>
      <c r="L815" s="80">
        <v>21</v>
      </c>
      <c r="M815" s="80">
        <v>7</v>
      </c>
      <c r="N815" s="82">
        <v>2018</v>
      </c>
      <c r="O815" s="77">
        <f t="shared" si="12"/>
        <v>43302</v>
      </c>
      <c r="P815" s="80" t="s">
        <v>2495</v>
      </c>
      <c r="Q815" s="80" t="s">
        <v>1899</v>
      </c>
      <c r="R815" s="80">
        <f>VLOOKUP(P815,Registration!O:P,2,FALSE)</f>
        <v>15</v>
      </c>
    </row>
    <row r="816" spans="1:18" ht="23.1" customHeight="1">
      <c r="A816" s="80" t="s">
        <v>63</v>
      </c>
      <c r="B816" s="80" t="s">
        <v>26</v>
      </c>
      <c r="C816" s="80" t="s">
        <v>27</v>
      </c>
      <c r="D816" s="80" t="s">
        <v>28</v>
      </c>
      <c r="E816" s="80" t="s">
        <v>28</v>
      </c>
      <c r="F816" s="80" t="s">
        <v>29</v>
      </c>
      <c r="G816" s="80" t="s">
        <v>1887</v>
      </c>
      <c r="H816" s="80" t="s">
        <v>8165</v>
      </c>
      <c r="I816" s="80" t="s">
        <v>8162</v>
      </c>
      <c r="J816" s="80" t="s">
        <v>2496</v>
      </c>
      <c r="K816" s="77">
        <v>43302</v>
      </c>
      <c r="L816" s="80">
        <v>21</v>
      </c>
      <c r="M816" s="80">
        <v>7</v>
      </c>
      <c r="N816" s="82">
        <v>2018</v>
      </c>
      <c r="O816" s="77">
        <f t="shared" si="12"/>
        <v>43302</v>
      </c>
      <c r="P816" s="80" t="s">
        <v>2497</v>
      </c>
      <c r="Q816" s="80" t="s">
        <v>1899</v>
      </c>
      <c r="R816" s="80">
        <f>VLOOKUP(P816,Registration!O:P,2,FALSE)</f>
        <v>15</v>
      </c>
    </row>
    <row r="817" spans="1:18" ht="23.1" customHeight="1">
      <c r="A817" s="80" t="s">
        <v>63</v>
      </c>
      <c r="B817" s="80" t="s">
        <v>26</v>
      </c>
      <c r="C817" s="80" t="s">
        <v>27</v>
      </c>
      <c r="D817" s="80" t="s">
        <v>28</v>
      </c>
      <c r="E817" s="80" t="s">
        <v>28</v>
      </c>
      <c r="F817" s="80" t="s">
        <v>29</v>
      </c>
      <c r="G817" s="80" t="s">
        <v>1887</v>
      </c>
      <c r="H817" s="80" t="s">
        <v>8165</v>
      </c>
      <c r="I817" s="80" t="s">
        <v>8162</v>
      </c>
      <c r="J817" s="80" t="s">
        <v>2498</v>
      </c>
      <c r="K817" s="77">
        <v>43302</v>
      </c>
      <c r="L817" s="80">
        <v>21</v>
      </c>
      <c r="M817" s="80">
        <v>7</v>
      </c>
      <c r="N817" s="82">
        <v>2018</v>
      </c>
      <c r="O817" s="77">
        <f t="shared" si="12"/>
        <v>43302</v>
      </c>
      <c r="P817" s="80" t="s">
        <v>2499</v>
      </c>
      <c r="Q817" s="80" t="s">
        <v>1899</v>
      </c>
      <c r="R817" s="80">
        <f>VLOOKUP(P817,Registration!O:P,2,FALSE)</f>
        <v>15</v>
      </c>
    </row>
    <row r="818" spans="1:18" ht="23.1" customHeight="1">
      <c r="A818" s="80" t="s">
        <v>63</v>
      </c>
      <c r="B818" s="80" t="s">
        <v>26</v>
      </c>
      <c r="C818" s="80" t="s">
        <v>27</v>
      </c>
      <c r="D818" s="80" t="s">
        <v>28</v>
      </c>
      <c r="E818" s="80" t="s">
        <v>28</v>
      </c>
      <c r="F818" s="80" t="s">
        <v>29</v>
      </c>
      <c r="G818" s="80" t="s">
        <v>1887</v>
      </c>
      <c r="H818" s="80" t="s">
        <v>8165</v>
      </c>
      <c r="I818" s="80" t="s">
        <v>8162</v>
      </c>
      <c r="J818" s="80" t="s">
        <v>2452</v>
      </c>
      <c r="K818" s="77">
        <v>43302</v>
      </c>
      <c r="L818" s="80">
        <v>21</v>
      </c>
      <c r="M818" s="80">
        <v>7</v>
      </c>
      <c r="N818" s="82">
        <v>2018</v>
      </c>
      <c r="O818" s="77">
        <f t="shared" si="12"/>
        <v>43302</v>
      </c>
      <c r="P818" s="80" t="s">
        <v>2453</v>
      </c>
      <c r="Q818" s="80" t="s">
        <v>1899</v>
      </c>
      <c r="R818" s="80">
        <f>VLOOKUP(P818,Registration!O:P,2,FALSE)</f>
        <v>17</v>
      </c>
    </row>
    <row r="819" spans="1:18" ht="23.1" customHeight="1">
      <c r="A819" s="80" t="s">
        <v>63</v>
      </c>
      <c r="B819" s="80" t="s">
        <v>26</v>
      </c>
      <c r="C819" s="80" t="s">
        <v>27</v>
      </c>
      <c r="D819" s="80" t="s">
        <v>28</v>
      </c>
      <c r="E819" s="80" t="s">
        <v>28</v>
      </c>
      <c r="F819" s="80" t="s">
        <v>29</v>
      </c>
      <c r="G819" s="80" t="s">
        <v>1887</v>
      </c>
      <c r="H819" s="80" t="s">
        <v>8165</v>
      </c>
      <c r="I819" s="80" t="s">
        <v>8162</v>
      </c>
      <c r="J819" s="80" t="s">
        <v>1893</v>
      </c>
      <c r="K819" s="77">
        <v>43302</v>
      </c>
      <c r="L819" s="80">
        <v>21</v>
      </c>
      <c r="M819" s="80">
        <v>7</v>
      </c>
      <c r="N819" s="82">
        <v>2018</v>
      </c>
      <c r="O819" s="77">
        <f t="shared" si="12"/>
        <v>43302</v>
      </c>
      <c r="P819" s="80" t="s">
        <v>1894</v>
      </c>
      <c r="Q819" s="80" t="s">
        <v>1899</v>
      </c>
      <c r="R819" s="80">
        <f>VLOOKUP(P819,Registration!O:P,2,FALSE)</f>
        <v>17</v>
      </c>
    </row>
    <row r="820" spans="1:18" ht="23.1" customHeight="1">
      <c r="A820" s="80" t="s">
        <v>63</v>
      </c>
      <c r="B820" s="80" t="s">
        <v>26</v>
      </c>
      <c r="C820" s="80" t="s">
        <v>27</v>
      </c>
      <c r="D820" s="80" t="s">
        <v>28</v>
      </c>
      <c r="E820" s="80" t="s">
        <v>28</v>
      </c>
      <c r="F820" s="80" t="s">
        <v>29</v>
      </c>
      <c r="G820" s="80" t="s">
        <v>1887</v>
      </c>
      <c r="H820" s="80" t="s">
        <v>8165</v>
      </c>
      <c r="I820" s="80" t="s">
        <v>8162</v>
      </c>
      <c r="J820" s="80" t="s">
        <v>2319</v>
      </c>
      <c r="K820" s="77">
        <v>43302</v>
      </c>
      <c r="L820" s="80">
        <v>21</v>
      </c>
      <c r="M820" s="80">
        <v>7</v>
      </c>
      <c r="N820" s="82">
        <v>2018</v>
      </c>
      <c r="O820" s="77">
        <f t="shared" si="12"/>
        <v>43302</v>
      </c>
      <c r="P820" s="80" t="s">
        <v>2320</v>
      </c>
      <c r="Q820" s="80" t="s">
        <v>1899</v>
      </c>
      <c r="R820" s="80">
        <f>VLOOKUP(P820,Registration!O:P,2,FALSE)</f>
        <v>15</v>
      </c>
    </row>
    <row r="821" spans="1:18" ht="23.1" customHeight="1">
      <c r="A821" s="80" t="s">
        <v>63</v>
      </c>
      <c r="B821" s="80" t="s">
        <v>26</v>
      </c>
      <c r="C821" s="80" t="s">
        <v>27</v>
      </c>
      <c r="D821" s="80" t="s">
        <v>28</v>
      </c>
      <c r="E821" s="80" t="s">
        <v>28</v>
      </c>
      <c r="F821" s="80" t="s">
        <v>29</v>
      </c>
      <c r="G821" s="80" t="s">
        <v>1887</v>
      </c>
      <c r="H821" s="80" t="s">
        <v>8165</v>
      </c>
      <c r="I821" s="80" t="s">
        <v>8162</v>
      </c>
      <c r="J821" s="80" t="s">
        <v>2458</v>
      </c>
      <c r="K821" s="77">
        <v>43302</v>
      </c>
      <c r="L821" s="80">
        <v>21</v>
      </c>
      <c r="M821" s="80">
        <v>7</v>
      </c>
      <c r="N821" s="82">
        <v>2018</v>
      </c>
      <c r="O821" s="77">
        <f t="shared" si="12"/>
        <v>43302</v>
      </c>
      <c r="P821" s="80" t="s">
        <v>2459</v>
      </c>
      <c r="Q821" s="80" t="s">
        <v>1899</v>
      </c>
      <c r="R821" s="80">
        <f>VLOOKUP(P821,Registration!O:P,2,FALSE)</f>
        <v>18</v>
      </c>
    </row>
    <row r="822" spans="1:18" ht="23.1" customHeight="1">
      <c r="A822" s="80" t="s">
        <v>63</v>
      </c>
      <c r="B822" s="80" t="s">
        <v>26</v>
      </c>
      <c r="C822" s="80" t="s">
        <v>27</v>
      </c>
      <c r="D822" s="80" t="s">
        <v>28</v>
      </c>
      <c r="E822" s="80" t="s">
        <v>28</v>
      </c>
      <c r="F822" s="80" t="s">
        <v>29</v>
      </c>
      <c r="G822" s="80" t="s">
        <v>1887</v>
      </c>
      <c r="H822" s="80" t="s">
        <v>8165</v>
      </c>
      <c r="I822" s="80" t="s">
        <v>8162</v>
      </c>
      <c r="J822" s="80" t="s">
        <v>2405</v>
      </c>
      <c r="K822" s="77">
        <v>43302</v>
      </c>
      <c r="L822" s="80">
        <v>21</v>
      </c>
      <c r="M822" s="80">
        <v>7</v>
      </c>
      <c r="N822" s="82">
        <v>2018</v>
      </c>
      <c r="O822" s="77">
        <f t="shared" si="12"/>
        <v>43302</v>
      </c>
      <c r="P822" s="80" t="s">
        <v>2406</v>
      </c>
      <c r="Q822" s="80" t="s">
        <v>1899</v>
      </c>
      <c r="R822" s="80">
        <f>VLOOKUP(P822,Registration!O:P,2,FALSE)</f>
        <v>16</v>
      </c>
    </row>
    <row r="823" spans="1:18" ht="23.1" customHeight="1">
      <c r="A823" s="80" t="s">
        <v>63</v>
      </c>
      <c r="B823" s="80" t="s">
        <v>26</v>
      </c>
      <c r="C823" s="80" t="s">
        <v>27</v>
      </c>
      <c r="D823" s="80" t="s">
        <v>28</v>
      </c>
      <c r="E823" s="80" t="s">
        <v>28</v>
      </c>
      <c r="F823" s="80" t="s">
        <v>29</v>
      </c>
      <c r="G823" s="80" t="s">
        <v>1887</v>
      </c>
      <c r="H823" s="80" t="s">
        <v>8165</v>
      </c>
      <c r="I823" s="80" t="s">
        <v>8162</v>
      </c>
      <c r="J823" s="80" t="s">
        <v>2407</v>
      </c>
      <c r="K823" s="77">
        <v>43302</v>
      </c>
      <c r="L823" s="80">
        <v>21</v>
      </c>
      <c r="M823" s="80">
        <v>7</v>
      </c>
      <c r="N823" s="82">
        <v>2018</v>
      </c>
      <c r="O823" s="77">
        <f t="shared" si="12"/>
        <v>43302</v>
      </c>
      <c r="P823" s="80" t="s">
        <v>2408</v>
      </c>
      <c r="Q823" s="80" t="s">
        <v>1899</v>
      </c>
      <c r="R823" s="80">
        <f>VLOOKUP(P823,Registration!O:P,2,FALSE)</f>
        <v>17</v>
      </c>
    </row>
    <row r="824" spans="1:18" ht="23.1" customHeight="1">
      <c r="A824" s="80" t="s">
        <v>63</v>
      </c>
      <c r="B824" s="80" t="s">
        <v>26</v>
      </c>
      <c r="C824" s="80" t="s">
        <v>27</v>
      </c>
      <c r="D824" s="80" t="s">
        <v>28</v>
      </c>
      <c r="E824" s="80" t="s">
        <v>28</v>
      </c>
      <c r="F824" s="80" t="s">
        <v>29</v>
      </c>
      <c r="G824" s="80" t="s">
        <v>1887</v>
      </c>
      <c r="H824" s="80" t="s">
        <v>8165</v>
      </c>
      <c r="I824" s="80" t="s">
        <v>8162</v>
      </c>
      <c r="J824" s="80" t="s">
        <v>2456</v>
      </c>
      <c r="K824" s="77">
        <v>43302</v>
      </c>
      <c r="L824" s="80">
        <v>21</v>
      </c>
      <c r="M824" s="80">
        <v>7</v>
      </c>
      <c r="N824" s="82">
        <v>2018</v>
      </c>
      <c r="O824" s="77">
        <f t="shared" si="12"/>
        <v>43302</v>
      </c>
      <c r="P824" s="80" t="s">
        <v>2457</v>
      </c>
      <c r="Q824" s="80" t="s">
        <v>1899</v>
      </c>
      <c r="R824" s="80">
        <f>VLOOKUP(P824,Registration!O:P,2,FALSE)</f>
        <v>15</v>
      </c>
    </row>
    <row r="825" spans="1:18" ht="23.1" customHeight="1">
      <c r="A825" s="80" t="s">
        <v>63</v>
      </c>
      <c r="B825" s="80" t="s">
        <v>26</v>
      </c>
      <c r="C825" s="80" t="s">
        <v>27</v>
      </c>
      <c r="D825" s="80" t="s">
        <v>28</v>
      </c>
      <c r="E825" s="80" t="s">
        <v>28</v>
      </c>
      <c r="F825" s="80" t="s">
        <v>29</v>
      </c>
      <c r="G825" s="80" t="s">
        <v>1887</v>
      </c>
      <c r="H825" s="80" t="s">
        <v>8165</v>
      </c>
      <c r="I825" s="80" t="s">
        <v>8162</v>
      </c>
      <c r="J825" s="80" t="s">
        <v>2368</v>
      </c>
      <c r="K825" s="77">
        <v>43302</v>
      </c>
      <c r="L825" s="80">
        <v>21</v>
      </c>
      <c r="M825" s="80">
        <v>7</v>
      </c>
      <c r="N825" s="82">
        <v>2018</v>
      </c>
      <c r="O825" s="77">
        <f t="shared" si="12"/>
        <v>43302</v>
      </c>
      <c r="P825" s="80" t="s">
        <v>2369</v>
      </c>
      <c r="Q825" s="80" t="s">
        <v>1899</v>
      </c>
      <c r="R825" s="80">
        <f>VLOOKUP(P825,Registration!O:P,2,FALSE)</f>
        <v>17</v>
      </c>
    </row>
    <row r="826" spans="1:18" ht="23.1" customHeight="1">
      <c r="A826" s="80" t="s">
        <v>63</v>
      </c>
      <c r="B826" s="80" t="s">
        <v>26</v>
      </c>
      <c r="C826" s="80" t="s">
        <v>27</v>
      </c>
      <c r="D826" s="80" t="s">
        <v>28</v>
      </c>
      <c r="E826" s="80" t="s">
        <v>28</v>
      </c>
      <c r="F826" s="80" t="s">
        <v>29</v>
      </c>
      <c r="G826" s="80" t="s">
        <v>1887</v>
      </c>
      <c r="H826" s="80" t="s">
        <v>8165</v>
      </c>
      <c r="I826" s="80" t="s">
        <v>8162</v>
      </c>
      <c r="J826" s="80" t="s">
        <v>2409</v>
      </c>
      <c r="K826" s="77">
        <v>43302</v>
      </c>
      <c r="L826" s="80">
        <v>21</v>
      </c>
      <c r="M826" s="80">
        <v>7</v>
      </c>
      <c r="N826" s="82">
        <v>2018</v>
      </c>
      <c r="O826" s="77">
        <f t="shared" si="12"/>
        <v>43302</v>
      </c>
      <c r="P826" s="80" t="s">
        <v>2410</v>
      </c>
      <c r="Q826" s="80" t="s">
        <v>1899</v>
      </c>
      <c r="R826" s="80">
        <f>VLOOKUP(P826,Registration!O:P,2,FALSE)</f>
        <v>15</v>
      </c>
    </row>
    <row r="827" spans="1:18" ht="23.1" customHeight="1">
      <c r="A827" s="80" t="s">
        <v>63</v>
      </c>
      <c r="B827" s="80" t="s">
        <v>26</v>
      </c>
      <c r="C827" s="80" t="s">
        <v>27</v>
      </c>
      <c r="D827" s="80" t="s">
        <v>28</v>
      </c>
      <c r="E827" s="80" t="s">
        <v>28</v>
      </c>
      <c r="F827" s="80" t="s">
        <v>29</v>
      </c>
      <c r="G827" s="80" t="s">
        <v>1887</v>
      </c>
      <c r="H827" s="80" t="s">
        <v>8165</v>
      </c>
      <c r="I827" s="80" t="s">
        <v>8162</v>
      </c>
      <c r="J827" s="80" t="s">
        <v>2448</v>
      </c>
      <c r="K827" s="77">
        <v>43302</v>
      </c>
      <c r="L827" s="80">
        <v>21</v>
      </c>
      <c r="M827" s="80">
        <v>7</v>
      </c>
      <c r="N827" s="82">
        <v>2018</v>
      </c>
      <c r="O827" s="77">
        <f t="shared" si="12"/>
        <v>43302</v>
      </c>
      <c r="P827" s="80" t="s">
        <v>2449</v>
      </c>
      <c r="Q827" s="80" t="s">
        <v>1899</v>
      </c>
      <c r="R827" s="80">
        <f>VLOOKUP(P827,Registration!O:P,2,FALSE)</f>
        <v>19</v>
      </c>
    </row>
    <row r="828" spans="1:18" ht="23.1" customHeight="1">
      <c r="A828" s="80" t="s">
        <v>63</v>
      </c>
      <c r="B828" s="80" t="s">
        <v>26</v>
      </c>
      <c r="C828" s="80" t="s">
        <v>27</v>
      </c>
      <c r="D828" s="80" t="s">
        <v>28</v>
      </c>
      <c r="E828" s="80" t="s">
        <v>28</v>
      </c>
      <c r="F828" s="80" t="s">
        <v>29</v>
      </c>
      <c r="G828" s="80" t="s">
        <v>1887</v>
      </c>
      <c r="H828" s="80" t="s">
        <v>8165</v>
      </c>
      <c r="I828" s="80" t="s">
        <v>8162</v>
      </c>
      <c r="J828" s="80" t="s">
        <v>2444</v>
      </c>
      <c r="K828" s="77">
        <v>43302</v>
      </c>
      <c r="L828" s="80">
        <v>21</v>
      </c>
      <c r="M828" s="80">
        <v>7</v>
      </c>
      <c r="N828" s="82">
        <v>2018</v>
      </c>
      <c r="O828" s="77">
        <f t="shared" si="12"/>
        <v>43302</v>
      </c>
      <c r="P828" s="80" t="s">
        <v>2445</v>
      </c>
      <c r="Q828" s="80" t="s">
        <v>1899</v>
      </c>
      <c r="R828" s="80">
        <f>VLOOKUP(P828,Registration!O:P,2,FALSE)</f>
        <v>19</v>
      </c>
    </row>
    <row r="829" spans="1:18" ht="23.1" customHeight="1">
      <c r="A829" s="80" t="s">
        <v>63</v>
      </c>
      <c r="B829" s="80" t="s">
        <v>26</v>
      </c>
      <c r="C829" s="80" t="s">
        <v>27</v>
      </c>
      <c r="D829" s="80" t="s">
        <v>28</v>
      </c>
      <c r="E829" s="80" t="s">
        <v>28</v>
      </c>
      <c r="F829" s="80" t="s">
        <v>29</v>
      </c>
      <c r="G829" s="80" t="s">
        <v>1887</v>
      </c>
      <c r="H829" s="80" t="s">
        <v>8165</v>
      </c>
      <c r="I829" s="80" t="s">
        <v>8162</v>
      </c>
      <c r="J829" s="80" t="s">
        <v>2500</v>
      </c>
      <c r="K829" s="77">
        <v>43302</v>
      </c>
      <c r="L829" s="80">
        <v>21</v>
      </c>
      <c r="M829" s="80">
        <v>7</v>
      </c>
      <c r="N829" s="82">
        <v>2018</v>
      </c>
      <c r="O829" s="77">
        <f t="shared" si="12"/>
        <v>43302</v>
      </c>
      <c r="P829" s="80" t="s">
        <v>2501</v>
      </c>
      <c r="Q829" s="80" t="s">
        <v>1899</v>
      </c>
      <c r="R829" s="80">
        <f>VLOOKUP(P829,Registration!O:P,2,FALSE)</f>
        <v>16</v>
      </c>
    </row>
    <row r="830" spans="1:18" ht="23.1" customHeight="1">
      <c r="A830" s="80" t="s">
        <v>63</v>
      </c>
      <c r="B830" s="80" t="s">
        <v>26</v>
      </c>
      <c r="C830" s="80" t="s">
        <v>27</v>
      </c>
      <c r="D830" s="80" t="s">
        <v>28</v>
      </c>
      <c r="E830" s="80" t="s">
        <v>28</v>
      </c>
      <c r="F830" s="80" t="s">
        <v>29</v>
      </c>
      <c r="G830" s="80" t="s">
        <v>1887</v>
      </c>
      <c r="H830" s="80" t="s">
        <v>8165</v>
      </c>
      <c r="I830" s="80" t="s">
        <v>8162</v>
      </c>
      <c r="J830" s="80" t="s">
        <v>2366</v>
      </c>
      <c r="K830" s="77">
        <v>43302</v>
      </c>
      <c r="L830" s="80">
        <v>21</v>
      </c>
      <c r="M830" s="80">
        <v>7</v>
      </c>
      <c r="N830" s="82">
        <v>2018</v>
      </c>
      <c r="O830" s="77">
        <f t="shared" si="12"/>
        <v>43302</v>
      </c>
      <c r="P830" s="80" t="s">
        <v>2367</v>
      </c>
      <c r="Q830" s="80" t="s">
        <v>1899</v>
      </c>
      <c r="R830" s="80">
        <f>VLOOKUP(P830,Registration!O:P,2,FALSE)</f>
        <v>15</v>
      </c>
    </row>
    <row r="831" spans="1:18" ht="23.1" customHeight="1">
      <c r="A831" s="80" t="s">
        <v>63</v>
      </c>
      <c r="B831" s="80" t="s">
        <v>26</v>
      </c>
      <c r="C831" s="80" t="s">
        <v>27</v>
      </c>
      <c r="D831" s="80" t="s">
        <v>28</v>
      </c>
      <c r="E831" s="80" t="s">
        <v>28</v>
      </c>
      <c r="F831" s="80" t="s">
        <v>29</v>
      </c>
      <c r="G831" s="80" t="s">
        <v>1887</v>
      </c>
      <c r="H831" s="80" t="s">
        <v>8165</v>
      </c>
      <c r="I831" s="80" t="s">
        <v>8162</v>
      </c>
      <c r="J831" s="80" t="s">
        <v>2200</v>
      </c>
      <c r="K831" s="77">
        <v>43302</v>
      </c>
      <c r="L831" s="80">
        <v>21</v>
      </c>
      <c r="M831" s="80">
        <v>7</v>
      </c>
      <c r="N831" s="82">
        <v>2018</v>
      </c>
      <c r="O831" s="77">
        <f t="shared" si="12"/>
        <v>43302</v>
      </c>
      <c r="P831" s="80" t="s">
        <v>2201</v>
      </c>
      <c r="Q831" s="80" t="s">
        <v>1899</v>
      </c>
      <c r="R831" s="80">
        <f>VLOOKUP(P831,Registration!O:P,2,FALSE)</f>
        <v>15</v>
      </c>
    </row>
    <row r="832" spans="1:18" ht="23.1" customHeight="1">
      <c r="A832" s="80" t="s">
        <v>63</v>
      </c>
      <c r="B832" s="80" t="s">
        <v>26</v>
      </c>
      <c r="C832" s="80" t="s">
        <v>27</v>
      </c>
      <c r="D832" s="80" t="s">
        <v>28</v>
      </c>
      <c r="E832" s="80" t="s">
        <v>28</v>
      </c>
      <c r="F832" s="80" t="s">
        <v>29</v>
      </c>
      <c r="G832" s="80" t="s">
        <v>1887</v>
      </c>
      <c r="H832" s="80" t="s">
        <v>8165</v>
      </c>
      <c r="I832" s="80" t="s">
        <v>8162</v>
      </c>
      <c r="J832" s="80" t="s">
        <v>2348</v>
      </c>
      <c r="K832" s="77">
        <v>43302</v>
      </c>
      <c r="L832" s="80">
        <v>21</v>
      </c>
      <c r="M832" s="80">
        <v>7</v>
      </c>
      <c r="N832" s="82">
        <v>2018</v>
      </c>
      <c r="O832" s="77">
        <f t="shared" si="12"/>
        <v>43302</v>
      </c>
      <c r="P832" s="80" t="s">
        <v>2349</v>
      </c>
      <c r="Q832" s="80" t="s">
        <v>1899</v>
      </c>
      <c r="R832" s="80">
        <f>VLOOKUP(P832,Registration!O:P,2,FALSE)</f>
        <v>15</v>
      </c>
    </row>
    <row r="833" spans="1:18" ht="23.1" customHeight="1">
      <c r="A833" s="80" t="s">
        <v>63</v>
      </c>
      <c r="B833" s="80" t="s">
        <v>26</v>
      </c>
      <c r="C833" s="80" t="s">
        <v>27</v>
      </c>
      <c r="D833" s="80" t="s">
        <v>28</v>
      </c>
      <c r="E833" s="80" t="s">
        <v>28</v>
      </c>
      <c r="F833" s="80" t="s">
        <v>29</v>
      </c>
      <c r="G833" s="80" t="s">
        <v>1887</v>
      </c>
      <c r="H833" s="80" t="s">
        <v>8165</v>
      </c>
      <c r="I833" s="80" t="s">
        <v>8162</v>
      </c>
      <c r="J833" s="80" t="s">
        <v>2352</v>
      </c>
      <c r="K833" s="77">
        <v>43302</v>
      </c>
      <c r="L833" s="80">
        <v>21</v>
      </c>
      <c r="M833" s="80">
        <v>7</v>
      </c>
      <c r="N833" s="82">
        <v>2018</v>
      </c>
      <c r="O833" s="77">
        <f t="shared" si="12"/>
        <v>43302</v>
      </c>
      <c r="P833" s="80" t="s">
        <v>2353</v>
      </c>
      <c r="Q833" s="80" t="s">
        <v>1899</v>
      </c>
      <c r="R833" s="80">
        <f>VLOOKUP(P833,Registration!O:P,2,FALSE)</f>
        <v>15</v>
      </c>
    </row>
    <row r="834" spans="1:18" ht="23.1" customHeight="1">
      <c r="A834" s="80" t="s">
        <v>63</v>
      </c>
      <c r="B834" s="80" t="s">
        <v>26</v>
      </c>
      <c r="C834" s="80" t="s">
        <v>27</v>
      </c>
      <c r="D834" s="80" t="s">
        <v>28</v>
      </c>
      <c r="E834" s="80" t="s">
        <v>28</v>
      </c>
      <c r="F834" s="80" t="s">
        <v>29</v>
      </c>
      <c r="G834" s="80" t="s">
        <v>1887</v>
      </c>
      <c r="H834" s="80" t="s">
        <v>8165</v>
      </c>
      <c r="I834" s="80" t="s">
        <v>8162</v>
      </c>
      <c r="J834" s="80" t="s">
        <v>2397</v>
      </c>
      <c r="K834" s="77">
        <v>43302</v>
      </c>
      <c r="L834" s="80">
        <v>21</v>
      </c>
      <c r="M834" s="80">
        <v>7</v>
      </c>
      <c r="N834" s="82">
        <v>2018</v>
      </c>
      <c r="O834" s="77">
        <f t="shared" si="12"/>
        <v>43302</v>
      </c>
      <c r="P834" s="80" t="s">
        <v>2398</v>
      </c>
      <c r="Q834" s="80" t="s">
        <v>1899</v>
      </c>
      <c r="R834" s="80">
        <f>VLOOKUP(P834,Registration!O:P,2,FALSE)</f>
        <v>17</v>
      </c>
    </row>
    <row r="835" spans="1:18" ht="23.1" customHeight="1">
      <c r="A835" s="80" t="s">
        <v>63</v>
      </c>
      <c r="B835" s="80" t="s">
        <v>26</v>
      </c>
      <c r="C835" s="80" t="s">
        <v>27</v>
      </c>
      <c r="D835" s="80" t="s">
        <v>28</v>
      </c>
      <c r="E835" s="80" t="s">
        <v>28</v>
      </c>
      <c r="F835" s="80" t="s">
        <v>29</v>
      </c>
      <c r="G835" s="80" t="s">
        <v>1887</v>
      </c>
      <c r="H835" s="80" t="s">
        <v>8165</v>
      </c>
      <c r="I835" s="80" t="s">
        <v>8162</v>
      </c>
      <c r="J835" s="80" t="s">
        <v>2274</v>
      </c>
      <c r="K835" s="77">
        <v>43302</v>
      </c>
      <c r="L835" s="80">
        <v>21</v>
      </c>
      <c r="M835" s="80">
        <v>7</v>
      </c>
      <c r="N835" s="82">
        <v>2018</v>
      </c>
      <c r="O835" s="77">
        <f t="shared" ref="O835:O898" si="13">DATE(N835,M835,L835)</f>
        <v>43302</v>
      </c>
      <c r="P835" s="80" t="s">
        <v>2275</v>
      </c>
      <c r="Q835" s="80" t="s">
        <v>1899</v>
      </c>
      <c r="R835" s="80">
        <f>VLOOKUP(P835,Registration!O:P,2,FALSE)</f>
        <v>16</v>
      </c>
    </row>
    <row r="836" spans="1:18" ht="23.1" customHeight="1">
      <c r="A836" s="80" t="s">
        <v>63</v>
      </c>
      <c r="B836" s="80" t="s">
        <v>26</v>
      </c>
      <c r="C836" s="80" t="s">
        <v>27</v>
      </c>
      <c r="D836" s="80" t="s">
        <v>28</v>
      </c>
      <c r="E836" s="80" t="s">
        <v>28</v>
      </c>
      <c r="F836" s="80" t="s">
        <v>29</v>
      </c>
      <c r="G836" s="80" t="s">
        <v>1887</v>
      </c>
      <c r="H836" s="80" t="s">
        <v>8165</v>
      </c>
      <c r="I836" s="80" t="s">
        <v>8162</v>
      </c>
      <c r="J836" s="80" t="s">
        <v>2440</v>
      </c>
      <c r="K836" s="77">
        <v>43302</v>
      </c>
      <c r="L836" s="80">
        <v>21</v>
      </c>
      <c r="M836" s="80">
        <v>7</v>
      </c>
      <c r="N836" s="82">
        <v>2018</v>
      </c>
      <c r="O836" s="77">
        <f t="shared" si="13"/>
        <v>43302</v>
      </c>
      <c r="P836" s="80" t="s">
        <v>2441</v>
      </c>
      <c r="Q836" s="80" t="s">
        <v>1899</v>
      </c>
      <c r="R836" s="80">
        <f>VLOOKUP(P836,Registration!O:P,2,FALSE)</f>
        <v>15</v>
      </c>
    </row>
    <row r="837" spans="1:18" ht="23.1" customHeight="1">
      <c r="A837" s="80" t="s">
        <v>66</v>
      </c>
      <c r="B837" s="80" t="s">
        <v>26</v>
      </c>
      <c r="C837" s="80" t="s">
        <v>27</v>
      </c>
      <c r="D837" s="80" t="s">
        <v>28</v>
      </c>
      <c r="E837" s="80" t="s">
        <v>28</v>
      </c>
      <c r="F837" s="80" t="s">
        <v>29</v>
      </c>
      <c r="G837" s="80" t="s">
        <v>1887</v>
      </c>
      <c r="H837" s="80" t="s">
        <v>8165</v>
      </c>
      <c r="I837" s="80" t="s">
        <v>8163</v>
      </c>
      <c r="J837" s="80" t="s">
        <v>2502</v>
      </c>
      <c r="K837" s="77">
        <v>43304</v>
      </c>
      <c r="L837" s="80">
        <v>23</v>
      </c>
      <c r="M837" s="80">
        <v>7</v>
      </c>
      <c r="N837" s="82">
        <v>2018</v>
      </c>
      <c r="O837" s="77">
        <f t="shared" si="13"/>
        <v>43304</v>
      </c>
      <c r="P837" s="80" t="s">
        <v>2503</v>
      </c>
      <c r="Q837" s="80" t="s">
        <v>175</v>
      </c>
      <c r="R837" s="80">
        <f>VLOOKUP(P837,Registration!O:P,2,FALSE)</f>
        <v>18</v>
      </c>
    </row>
    <row r="838" spans="1:18" ht="23.1" customHeight="1">
      <c r="A838" s="80" t="s">
        <v>66</v>
      </c>
      <c r="B838" s="80" t="s">
        <v>26</v>
      </c>
      <c r="C838" s="80" t="s">
        <v>27</v>
      </c>
      <c r="D838" s="80" t="s">
        <v>28</v>
      </c>
      <c r="E838" s="80" t="s">
        <v>28</v>
      </c>
      <c r="F838" s="80" t="s">
        <v>29</v>
      </c>
      <c r="G838" s="80" t="s">
        <v>1887</v>
      </c>
      <c r="H838" s="80" t="s">
        <v>8165</v>
      </c>
      <c r="I838" s="80" t="s">
        <v>8163</v>
      </c>
      <c r="J838" s="80" t="s">
        <v>268</v>
      </c>
      <c r="K838" s="77">
        <v>43304</v>
      </c>
      <c r="L838" s="80">
        <v>23</v>
      </c>
      <c r="M838" s="80">
        <v>7</v>
      </c>
      <c r="N838" s="82">
        <v>2018</v>
      </c>
      <c r="O838" s="77">
        <f t="shared" si="13"/>
        <v>43304</v>
      </c>
      <c r="P838" s="80" t="s">
        <v>2422</v>
      </c>
      <c r="Q838" s="80" t="s">
        <v>175</v>
      </c>
      <c r="R838" s="80">
        <f>VLOOKUP(P838,Registration!O:P,2,FALSE)</f>
        <v>19</v>
      </c>
    </row>
    <row r="839" spans="1:18" ht="23.1" customHeight="1">
      <c r="A839" s="80" t="s">
        <v>66</v>
      </c>
      <c r="B839" s="80" t="s">
        <v>26</v>
      </c>
      <c r="C839" s="80" t="s">
        <v>27</v>
      </c>
      <c r="D839" s="80" t="s">
        <v>28</v>
      </c>
      <c r="E839" s="80" t="s">
        <v>28</v>
      </c>
      <c r="F839" s="80" t="s">
        <v>29</v>
      </c>
      <c r="G839" s="80" t="s">
        <v>1887</v>
      </c>
      <c r="H839" s="80" t="s">
        <v>8165</v>
      </c>
      <c r="I839" s="80" t="s">
        <v>8163</v>
      </c>
      <c r="J839" s="80" t="s">
        <v>1997</v>
      </c>
      <c r="K839" s="77">
        <v>43306</v>
      </c>
      <c r="L839" s="80">
        <v>25</v>
      </c>
      <c r="M839" s="80">
        <v>7</v>
      </c>
      <c r="N839" s="82">
        <v>2018</v>
      </c>
      <c r="O839" s="77">
        <f t="shared" si="13"/>
        <v>43306</v>
      </c>
      <c r="P839" s="80" t="s">
        <v>1998</v>
      </c>
      <c r="Q839" s="80" t="s">
        <v>175</v>
      </c>
      <c r="R839" s="80">
        <f>VLOOKUP(P839,Registration!O:P,2,FALSE)</f>
        <v>19</v>
      </c>
    </row>
    <row r="840" spans="1:18" ht="23.1" customHeight="1">
      <c r="A840" s="80" t="s">
        <v>66</v>
      </c>
      <c r="B840" s="80" t="s">
        <v>26</v>
      </c>
      <c r="C840" s="80" t="s">
        <v>27</v>
      </c>
      <c r="D840" s="80" t="s">
        <v>28</v>
      </c>
      <c r="E840" s="80" t="s">
        <v>28</v>
      </c>
      <c r="F840" s="80" t="s">
        <v>29</v>
      </c>
      <c r="G840" s="80" t="s">
        <v>1887</v>
      </c>
      <c r="H840" s="80" t="s">
        <v>8165</v>
      </c>
      <c r="I840" s="80" t="s">
        <v>8163</v>
      </c>
      <c r="J840" s="80" t="s">
        <v>2062</v>
      </c>
      <c r="K840" s="77">
        <v>43308</v>
      </c>
      <c r="L840" s="80">
        <v>27</v>
      </c>
      <c r="M840" s="80">
        <v>7</v>
      </c>
      <c r="N840" s="82">
        <v>2018</v>
      </c>
      <c r="O840" s="77">
        <f t="shared" si="13"/>
        <v>43308</v>
      </c>
      <c r="P840" s="80" t="s">
        <v>2063</v>
      </c>
      <c r="Q840" s="80" t="s">
        <v>175</v>
      </c>
      <c r="R840" s="80">
        <f>VLOOKUP(P840,Registration!O:P,2,FALSE)</f>
        <v>15</v>
      </c>
    </row>
    <row r="841" spans="1:18" ht="23.1" customHeight="1">
      <c r="A841" s="80" t="s">
        <v>66</v>
      </c>
      <c r="B841" s="80" t="s">
        <v>26</v>
      </c>
      <c r="C841" s="80" t="s">
        <v>27</v>
      </c>
      <c r="D841" s="80" t="s">
        <v>28</v>
      </c>
      <c r="E841" s="80" t="s">
        <v>28</v>
      </c>
      <c r="F841" s="80" t="s">
        <v>29</v>
      </c>
      <c r="G841" s="80" t="s">
        <v>1887</v>
      </c>
      <c r="H841" s="80" t="s">
        <v>8165</v>
      </c>
      <c r="I841" s="80" t="s">
        <v>8163</v>
      </c>
      <c r="J841" s="80" t="s">
        <v>2504</v>
      </c>
      <c r="K841" s="77">
        <v>43308</v>
      </c>
      <c r="L841" s="80">
        <v>27</v>
      </c>
      <c r="M841" s="80">
        <v>7</v>
      </c>
      <c r="N841" s="82">
        <v>2018</v>
      </c>
      <c r="O841" s="77">
        <f t="shared" si="13"/>
        <v>43308</v>
      </c>
      <c r="P841" s="80" t="s">
        <v>2505</v>
      </c>
      <c r="Q841" s="80" t="s">
        <v>175</v>
      </c>
      <c r="R841" s="80">
        <f>VLOOKUP(P841,Registration!O:P,2,FALSE)</f>
        <v>19</v>
      </c>
    </row>
    <row r="842" spans="1:18" ht="23.1" customHeight="1">
      <c r="A842" s="80" t="s">
        <v>66</v>
      </c>
      <c r="B842" s="80" t="s">
        <v>26</v>
      </c>
      <c r="C842" s="80" t="s">
        <v>27</v>
      </c>
      <c r="D842" s="80" t="s">
        <v>28</v>
      </c>
      <c r="E842" s="80" t="s">
        <v>28</v>
      </c>
      <c r="F842" s="80" t="s">
        <v>29</v>
      </c>
      <c r="G842" s="80" t="s">
        <v>1887</v>
      </c>
      <c r="H842" s="80" t="s">
        <v>8165</v>
      </c>
      <c r="I842" s="80" t="s">
        <v>8163</v>
      </c>
      <c r="J842" s="80" t="s">
        <v>2506</v>
      </c>
      <c r="K842" s="77">
        <v>43308</v>
      </c>
      <c r="L842" s="80">
        <v>27</v>
      </c>
      <c r="M842" s="80">
        <v>7</v>
      </c>
      <c r="N842" s="82">
        <v>2018</v>
      </c>
      <c r="O842" s="77">
        <f t="shared" si="13"/>
        <v>43308</v>
      </c>
      <c r="P842" s="80" t="s">
        <v>2507</v>
      </c>
      <c r="Q842" s="80" t="s">
        <v>175</v>
      </c>
      <c r="R842" s="80">
        <f>VLOOKUP(P842,Registration!O:P,2,FALSE)</f>
        <v>19</v>
      </c>
    </row>
    <row r="843" spans="1:18" ht="23.1" customHeight="1">
      <c r="A843" s="80" t="s">
        <v>66</v>
      </c>
      <c r="B843" s="80" t="s">
        <v>26</v>
      </c>
      <c r="C843" s="80" t="s">
        <v>27</v>
      </c>
      <c r="D843" s="80" t="s">
        <v>28</v>
      </c>
      <c r="E843" s="80" t="s">
        <v>28</v>
      </c>
      <c r="F843" s="80" t="s">
        <v>29</v>
      </c>
      <c r="G843" s="80" t="s">
        <v>1887</v>
      </c>
      <c r="H843" s="80" t="s">
        <v>8165</v>
      </c>
      <c r="I843" s="80" t="s">
        <v>8163</v>
      </c>
      <c r="J843" s="80" t="s">
        <v>2381</v>
      </c>
      <c r="K843" s="77">
        <v>43309</v>
      </c>
      <c r="L843" s="80">
        <v>28</v>
      </c>
      <c r="M843" s="80">
        <v>7</v>
      </c>
      <c r="N843" s="82">
        <v>2018</v>
      </c>
      <c r="O843" s="77">
        <f t="shared" si="13"/>
        <v>43309</v>
      </c>
      <c r="P843" s="80" t="s">
        <v>2382</v>
      </c>
      <c r="Q843" s="80" t="s">
        <v>175</v>
      </c>
      <c r="R843" s="80">
        <f>VLOOKUP(P843,Registration!O:P,2,FALSE)</f>
        <v>18</v>
      </c>
    </row>
    <row r="844" spans="1:18" ht="23.1" customHeight="1">
      <c r="A844" s="80" t="s">
        <v>66</v>
      </c>
      <c r="B844" s="80" t="s">
        <v>26</v>
      </c>
      <c r="C844" s="80" t="s">
        <v>27</v>
      </c>
      <c r="D844" s="80" t="s">
        <v>28</v>
      </c>
      <c r="E844" s="80" t="s">
        <v>28</v>
      </c>
      <c r="F844" s="80" t="s">
        <v>29</v>
      </c>
      <c r="G844" s="80" t="s">
        <v>1887</v>
      </c>
      <c r="H844" s="80" t="s">
        <v>8165</v>
      </c>
      <c r="I844" s="80" t="s">
        <v>8163</v>
      </c>
      <c r="J844" s="80" t="s">
        <v>1928</v>
      </c>
      <c r="K844" s="77">
        <v>43309</v>
      </c>
      <c r="L844" s="80">
        <v>28</v>
      </c>
      <c r="M844" s="80">
        <v>7</v>
      </c>
      <c r="N844" s="82">
        <v>2018</v>
      </c>
      <c r="O844" s="77">
        <f t="shared" si="13"/>
        <v>43309</v>
      </c>
      <c r="P844" s="80" t="s">
        <v>1929</v>
      </c>
      <c r="Q844" s="80" t="s">
        <v>175</v>
      </c>
      <c r="R844" s="80">
        <f>VLOOKUP(P844,Registration!O:P,2,FALSE)</f>
        <v>15</v>
      </c>
    </row>
    <row r="845" spans="1:18" ht="23.1" customHeight="1">
      <c r="A845" s="80" t="s">
        <v>66</v>
      </c>
      <c r="B845" s="80" t="s">
        <v>26</v>
      </c>
      <c r="C845" s="80" t="s">
        <v>27</v>
      </c>
      <c r="D845" s="80" t="s">
        <v>28</v>
      </c>
      <c r="E845" s="80" t="s">
        <v>28</v>
      </c>
      <c r="F845" s="80" t="s">
        <v>111</v>
      </c>
      <c r="G845" s="80" t="s">
        <v>167</v>
      </c>
      <c r="H845" s="80" t="s">
        <v>8159</v>
      </c>
      <c r="I845" s="80" t="s">
        <v>8161</v>
      </c>
      <c r="J845" s="80" t="s">
        <v>751</v>
      </c>
      <c r="K845" s="77">
        <v>43304</v>
      </c>
      <c r="L845" s="82">
        <v>23</v>
      </c>
      <c r="M845" s="82">
        <v>7</v>
      </c>
      <c r="N845" s="82">
        <v>2018</v>
      </c>
      <c r="O845" s="77">
        <f t="shared" si="13"/>
        <v>43304</v>
      </c>
      <c r="P845" s="82" t="s">
        <v>752</v>
      </c>
      <c r="Q845" s="80" t="s">
        <v>175</v>
      </c>
      <c r="R845" s="80">
        <f>VLOOKUP(P845,Registration!O:P,2,FALSE)</f>
        <v>18</v>
      </c>
    </row>
    <row r="846" spans="1:18" ht="23.1" customHeight="1">
      <c r="A846" s="80" t="s">
        <v>66</v>
      </c>
      <c r="B846" s="80" t="s">
        <v>26</v>
      </c>
      <c r="C846" s="80" t="s">
        <v>27</v>
      </c>
      <c r="D846" s="80" t="s">
        <v>28</v>
      </c>
      <c r="E846" s="80" t="s">
        <v>28</v>
      </c>
      <c r="F846" s="80" t="s">
        <v>111</v>
      </c>
      <c r="G846" s="80" t="s">
        <v>167</v>
      </c>
      <c r="H846" s="80" t="s">
        <v>8159</v>
      </c>
      <c r="I846" s="80" t="s">
        <v>8161</v>
      </c>
      <c r="J846" s="80" t="s">
        <v>169</v>
      </c>
      <c r="K846" s="77">
        <v>43304</v>
      </c>
      <c r="L846" s="82">
        <v>23</v>
      </c>
      <c r="M846" s="82">
        <v>7</v>
      </c>
      <c r="N846" s="82">
        <v>2018</v>
      </c>
      <c r="O846" s="77">
        <f t="shared" si="13"/>
        <v>43304</v>
      </c>
      <c r="P846" s="82" t="s">
        <v>753</v>
      </c>
      <c r="Q846" s="80" t="s">
        <v>175</v>
      </c>
      <c r="R846" s="80">
        <f>VLOOKUP(P846,Registration!O:P,2,FALSE)</f>
        <v>19</v>
      </c>
    </row>
    <row r="847" spans="1:18" ht="23.1" customHeight="1">
      <c r="A847" s="80" t="s">
        <v>66</v>
      </c>
      <c r="B847" s="80" t="s">
        <v>26</v>
      </c>
      <c r="C847" s="80" t="s">
        <v>27</v>
      </c>
      <c r="D847" s="80" t="s">
        <v>28</v>
      </c>
      <c r="E847" s="80" t="s">
        <v>28</v>
      </c>
      <c r="F847" s="80" t="s">
        <v>111</v>
      </c>
      <c r="G847" s="80" t="s">
        <v>167</v>
      </c>
      <c r="H847" s="80" t="s">
        <v>8159</v>
      </c>
      <c r="I847" s="80" t="s">
        <v>8161</v>
      </c>
      <c r="J847" s="80" t="s">
        <v>754</v>
      </c>
      <c r="K847" s="77">
        <v>43304</v>
      </c>
      <c r="L847" s="82">
        <v>23</v>
      </c>
      <c r="M847" s="82">
        <v>7</v>
      </c>
      <c r="N847" s="82">
        <v>2018</v>
      </c>
      <c r="O847" s="77">
        <f t="shared" si="13"/>
        <v>43304</v>
      </c>
      <c r="P847" s="82" t="s">
        <v>585</v>
      </c>
      <c r="Q847" s="80" t="s">
        <v>175</v>
      </c>
      <c r="R847" s="80">
        <f>VLOOKUP(P847,Registration!O:P,2,FALSE)</f>
        <v>19</v>
      </c>
    </row>
    <row r="848" spans="1:18" ht="23.1" customHeight="1">
      <c r="A848" s="80" t="s">
        <v>66</v>
      </c>
      <c r="B848" s="80" t="s">
        <v>26</v>
      </c>
      <c r="C848" s="80" t="s">
        <v>27</v>
      </c>
      <c r="D848" s="80" t="s">
        <v>28</v>
      </c>
      <c r="E848" s="80" t="s">
        <v>28</v>
      </c>
      <c r="F848" s="80" t="s">
        <v>111</v>
      </c>
      <c r="G848" s="80" t="s">
        <v>167</v>
      </c>
      <c r="H848" s="80" t="s">
        <v>8159</v>
      </c>
      <c r="I848" s="80" t="s">
        <v>8160</v>
      </c>
      <c r="J848" s="100" t="s">
        <v>2508</v>
      </c>
      <c r="K848" s="77">
        <v>43305</v>
      </c>
      <c r="L848" s="82">
        <v>24</v>
      </c>
      <c r="M848" s="82">
        <v>7</v>
      </c>
      <c r="N848" s="82">
        <v>2018</v>
      </c>
      <c r="O848" s="77">
        <f t="shared" si="13"/>
        <v>43305</v>
      </c>
      <c r="P848" s="100" t="s">
        <v>806</v>
      </c>
      <c r="Q848" s="80" t="s">
        <v>252</v>
      </c>
      <c r="R848" s="80">
        <f>VLOOKUP(P848,Registration!O:P,2,FALSE)</f>
        <v>19</v>
      </c>
    </row>
    <row r="849" spans="1:18" ht="23.1" customHeight="1">
      <c r="A849" s="80" t="s">
        <v>66</v>
      </c>
      <c r="B849" s="80" t="s">
        <v>26</v>
      </c>
      <c r="C849" s="80" t="s">
        <v>27</v>
      </c>
      <c r="D849" s="80" t="s">
        <v>28</v>
      </c>
      <c r="E849" s="80" t="s">
        <v>28</v>
      </c>
      <c r="F849" s="80" t="s">
        <v>111</v>
      </c>
      <c r="G849" s="80" t="s">
        <v>167</v>
      </c>
      <c r="H849" s="80" t="s">
        <v>8159</v>
      </c>
      <c r="I849" s="80" t="s">
        <v>8160</v>
      </c>
      <c r="J849" s="100" t="s">
        <v>793</v>
      </c>
      <c r="K849" s="77">
        <v>43305</v>
      </c>
      <c r="L849" s="82">
        <v>24</v>
      </c>
      <c r="M849" s="82">
        <v>7</v>
      </c>
      <c r="N849" s="82">
        <v>2018</v>
      </c>
      <c r="O849" s="77">
        <f t="shared" si="13"/>
        <v>43305</v>
      </c>
      <c r="P849" s="100" t="s">
        <v>794</v>
      </c>
      <c r="Q849" s="80" t="s">
        <v>252</v>
      </c>
      <c r="R849" s="80">
        <f>VLOOKUP(P849,Registration!O:P,2,FALSE)</f>
        <v>18</v>
      </c>
    </row>
    <row r="850" spans="1:18" ht="23.1" customHeight="1">
      <c r="A850" s="80" t="s">
        <v>66</v>
      </c>
      <c r="B850" s="80" t="s">
        <v>26</v>
      </c>
      <c r="C850" s="80" t="s">
        <v>27</v>
      </c>
      <c r="D850" s="80" t="s">
        <v>28</v>
      </c>
      <c r="E850" s="80" t="s">
        <v>28</v>
      </c>
      <c r="F850" s="80" t="s">
        <v>111</v>
      </c>
      <c r="G850" s="80" t="s">
        <v>167</v>
      </c>
      <c r="H850" s="80" t="s">
        <v>8159</v>
      </c>
      <c r="I850" s="80" t="s">
        <v>8160</v>
      </c>
      <c r="J850" s="100" t="s">
        <v>807</v>
      </c>
      <c r="K850" s="77">
        <v>43305</v>
      </c>
      <c r="L850" s="82">
        <v>24</v>
      </c>
      <c r="M850" s="82">
        <v>7</v>
      </c>
      <c r="N850" s="82">
        <v>2018</v>
      </c>
      <c r="O850" s="77">
        <f t="shared" si="13"/>
        <v>43305</v>
      </c>
      <c r="P850" s="100" t="s">
        <v>808</v>
      </c>
      <c r="Q850" s="80" t="s">
        <v>252</v>
      </c>
      <c r="R850" s="80">
        <f>VLOOKUP(P850,Registration!O:P,2,FALSE)</f>
        <v>19</v>
      </c>
    </row>
    <row r="851" spans="1:18" ht="23.1" customHeight="1">
      <c r="A851" s="80" t="s">
        <v>66</v>
      </c>
      <c r="B851" s="80" t="s">
        <v>26</v>
      </c>
      <c r="C851" s="80" t="s">
        <v>27</v>
      </c>
      <c r="D851" s="80" t="s">
        <v>28</v>
      </c>
      <c r="E851" s="80" t="s">
        <v>28</v>
      </c>
      <c r="F851" s="80" t="s">
        <v>111</v>
      </c>
      <c r="G851" s="80" t="s">
        <v>167</v>
      </c>
      <c r="H851" s="80" t="s">
        <v>8159</v>
      </c>
      <c r="I851" s="80" t="s">
        <v>8160</v>
      </c>
      <c r="J851" s="100" t="s">
        <v>789</v>
      </c>
      <c r="K851" s="77">
        <v>43305</v>
      </c>
      <c r="L851" s="82">
        <v>24</v>
      </c>
      <c r="M851" s="82">
        <v>7</v>
      </c>
      <c r="N851" s="82">
        <v>2018</v>
      </c>
      <c r="O851" s="77">
        <f t="shared" si="13"/>
        <v>43305</v>
      </c>
      <c r="P851" s="100" t="s">
        <v>790</v>
      </c>
      <c r="Q851" s="80" t="s">
        <v>252</v>
      </c>
      <c r="R851" s="80">
        <f>VLOOKUP(P851,Registration!O:P,2,FALSE)</f>
        <v>18</v>
      </c>
    </row>
    <row r="852" spans="1:18" ht="23.1" customHeight="1">
      <c r="A852" s="80" t="s">
        <v>66</v>
      </c>
      <c r="B852" s="80" t="s">
        <v>26</v>
      </c>
      <c r="C852" s="80" t="s">
        <v>27</v>
      </c>
      <c r="D852" s="80" t="s">
        <v>28</v>
      </c>
      <c r="E852" s="80" t="s">
        <v>28</v>
      </c>
      <c r="F852" s="80" t="s">
        <v>111</v>
      </c>
      <c r="G852" s="80" t="s">
        <v>167</v>
      </c>
      <c r="H852" s="80" t="s">
        <v>8159</v>
      </c>
      <c r="I852" s="80" t="s">
        <v>8160</v>
      </c>
      <c r="J852" s="100" t="s">
        <v>791</v>
      </c>
      <c r="K852" s="77">
        <v>43305</v>
      </c>
      <c r="L852" s="82">
        <v>24</v>
      </c>
      <c r="M852" s="82">
        <v>7</v>
      </c>
      <c r="N852" s="82">
        <v>2018</v>
      </c>
      <c r="O852" s="77">
        <f t="shared" si="13"/>
        <v>43305</v>
      </c>
      <c r="P852" s="100" t="s">
        <v>792</v>
      </c>
      <c r="Q852" s="80" t="s">
        <v>252</v>
      </c>
      <c r="R852" s="80">
        <f>VLOOKUP(P852,Registration!O:P,2,FALSE)</f>
        <v>19</v>
      </c>
    </row>
    <row r="853" spans="1:18" ht="23.1" customHeight="1">
      <c r="A853" s="80" t="s">
        <v>66</v>
      </c>
      <c r="B853" s="80" t="s">
        <v>26</v>
      </c>
      <c r="C853" s="80" t="s">
        <v>27</v>
      </c>
      <c r="D853" s="80" t="s">
        <v>28</v>
      </c>
      <c r="E853" s="80" t="s">
        <v>28</v>
      </c>
      <c r="F853" s="80" t="s">
        <v>111</v>
      </c>
      <c r="G853" s="80" t="s">
        <v>167</v>
      </c>
      <c r="H853" s="80" t="s">
        <v>8159</v>
      </c>
      <c r="I853" s="80" t="s">
        <v>8160</v>
      </c>
      <c r="J853" s="100" t="s">
        <v>803</v>
      </c>
      <c r="K853" s="77">
        <v>43305</v>
      </c>
      <c r="L853" s="82">
        <v>24</v>
      </c>
      <c r="M853" s="82">
        <v>7</v>
      </c>
      <c r="N853" s="82">
        <v>2018</v>
      </c>
      <c r="O853" s="77">
        <f t="shared" si="13"/>
        <v>43305</v>
      </c>
      <c r="P853" s="100" t="s">
        <v>804</v>
      </c>
      <c r="Q853" s="80" t="s">
        <v>252</v>
      </c>
      <c r="R853" s="80">
        <f>VLOOKUP(P853,Registration!O:P,2,FALSE)</f>
        <v>18</v>
      </c>
    </row>
    <row r="854" spans="1:18" ht="23.1" customHeight="1">
      <c r="A854" s="80" t="s">
        <v>66</v>
      </c>
      <c r="B854" s="80" t="s">
        <v>26</v>
      </c>
      <c r="C854" s="80" t="s">
        <v>27</v>
      </c>
      <c r="D854" s="80" t="s">
        <v>28</v>
      </c>
      <c r="E854" s="80" t="s">
        <v>28</v>
      </c>
      <c r="F854" s="80" t="s">
        <v>111</v>
      </c>
      <c r="G854" s="80" t="s">
        <v>167</v>
      </c>
      <c r="H854" s="80" t="s">
        <v>8159</v>
      </c>
      <c r="I854" s="80" t="s">
        <v>8160</v>
      </c>
      <c r="J854" s="100" t="s">
        <v>799</v>
      </c>
      <c r="K854" s="77">
        <v>43305</v>
      </c>
      <c r="L854" s="82">
        <v>24</v>
      </c>
      <c r="M854" s="82">
        <v>7</v>
      </c>
      <c r="N854" s="82">
        <v>2018</v>
      </c>
      <c r="O854" s="77">
        <f t="shared" si="13"/>
        <v>43305</v>
      </c>
      <c r="P854" s="100" t="s">
        <v>800</v>
      </c>
      <c r="Q854" s="80" t="s">
        <v>252</v>
      </c>
      <c r="R854" s="80">
        <f>VLOOKUP(P854,Registration!O:P,2,FALSE)</f>
        <v>19</v>
      </c>
    </row>
    <row r="855" spans="1:18" ht="23.1" customHeight="1">
      <c r="A855" s="80" t="s">
        <v>66</v>
      </c>
      <c r="B855" s="80" t="s">
        <v>26</v>
      </c>
      <c r="C855" s="80" t="s">
        <v>27</v>
      </c>
      <c r="D855" s="80" t="s">
        <v>28</v>
      </c>
      <c r="E855" s="80" t="s">
        <v>28</v>
      </c>
      <c r="F855" s="80" t="s">
        <v>111</v>
      </c>
      <c r="G855" s="80" t="s">
        <v>167</v>
      </c>
      <c r="H855" s="80" t="s">
        <v>8159</v>
      </c>
      <c r="I855" s="80" t="s">
        <v>8160</v>
      </c>
      <c r="J855" s="100" t="s">
        <v>795</v>
      </c>
      <c r="K855" s="77">
        <v>43305</v>
      </c>
      <c r="L855" s="82">
        <v>24</v>
      </c>
      <c r="M855" s="82">
        <v>7</v>
      </c>
      <c r="N855" s="82">
        <v>2018</v>
      </c>
      <c r="O855" s="77">
        <f t="shared" si="13"/>
        <v>43305</v>
      </c>
      <c r="P855" s="100" t="s">
        <v>796</v>
      </c>
      <c r="Q855" s="80" t="s">
        <v>252</v>
      </c>
      <c r="R855" s="80">
        <f>VLOOKUP(P855,Registration!O:P,2,FALSE)</f>
        <v>19</v>
      </c>
    </row>
    <row r="856" spans="1:18" ht="23.1" customHeight="1">
      <c r="A856" s="80" t="s">
        <v>66</v>
      </c>
      <c r="B856" s="80" t="s">
        <v>26</v>
      </c>
      <c r="C856" s="80" t="s">
        <v>27</v>
      </c>
      <c r="D856" s="80" t="s">
        <v>28</v>
      </c>
      <c r="E856" s="80" t="s">
        <v>28</v>
      </c>
      <c r="F856" s="80" t="s">
        <v>111</v>
      </c>
      <c r="G856" s="80" t="s">
        <v>167</v>
      </c>
      <c r="H856" s="80" t="s">
        <v>8159</v>
      </c>
      <c r="I856" s="80" t="s">
        <v>8160</v>
      </c>
      <c r="J856" s="100" t="s">
        <v>811</v>
      </c>
      <c r="K856" s="77">
        <v>43305</v>
      </c>
      <c r="L856" s="82">
        <v>24</v>
      </c>
      <c r="M856" s="82">
        <v>7</v>
      </c>
      <c r="N856" s="82">
        <v>2018</v>
      </c>
      <c r="O856" s="77">
        <f t="shared" si="13"/>
        <v>43305</v>
      </c>
      <c r="P856" s="100" t="s">
        <v>812</v>
      </c>
      <c r="Q856" s="80" t="s">
        <v>252</v>
      </c>
      <c r="R856" s="80">
        <f>VLOOKUP(P856,Registration!O:P,2,FALSE)</f>
        <v>18</v>
      </c>
    </row>
    <row r="857" spans="1:18" ht="23.1" customHeight="1">
      <c r="A857" s="80" t="s">
        <v>66</v>
      </c>
      <c r="B857" s="80" t="s">
        <v>26</v>
      </c>
      <c r="C857" s="80" t="s">
        <v>27</v>
      </c>
      <c r="D857" s="80" t="s">
        <v>28</v>
      </c>
      <c r="E857" s="80" t="s">
        <v>28</v>
      </c>
      <c r="F857" s="80" t="s">
        <v>111</v>
      </c>
      <c r="G857" s="80" t="s">
        <v>167</v>
      </c>
      <c r="H857" s="80" t="s">
        <v>8159</v>
      </c>
      <c r="I857" s="80" t="s">
        <v>8160</v>
      </c>
      <c r="J857" s="100" t="s">
        <v>296</v>
      </c>
      <c r="K857" s="77">
        <v>43305</v>
      </c>
      <c r="L857" s="82">
        <v>24</v>
      </c>
      <c r="M857" s="82">
        <v>7</v>
      </c>
      <c r="N857" s="82">
        <v>2018</v>
      </c>
      <c r="O857" s="77">
        <f t="shared" si="13"/>
        <v>43305</v>
      </c>
      <c r="P857" s="100" t="s">
        <v>814</v>
      </c>
      <c r="Q857" s="80" t="s">
        <v>252</v>
      </c>
      <c r="R857" s="80">
        <f>VLOOKUP(P857,Registration!O:P,2,FALSE)</f>
        <v>19</v>
      </c>
    </row>
    <row r="858" spans="1:18" ht="23.1" customHeight="1">
      <c r="A858" s="80" t="s">
        <v>66</v>
      </c>
      <c r="B858" s="80" t="s">
        <v>26</v>
      </c>
      <c r="C858" s="80" t="s">
        <v>27</v>
      </c>
      <c r="D858" s="80" t="s">
        <v>28</v>
      </c>
      <c r="E858" s="80" t="s">
        <v>28</v>
      </c>
      <c r="F858" s="80" t="s">
        <v>111</v>
      </c>
      <c r="G858" s="80" t="s">
        <v>167</v>
      </c>
      <c r="H858" s="80" t="s">
        <v>8159</v>
      </c>
      <c r="I858" s="80" t="s">
        <v>8161</v>
      </c>
      <c r="J858" s="80" t="s">
        <v>755</v>
      </c>
      <c r="K858" s="77">
        <v>43306</v>
      </c>
      <c r="L858" s="82">
        <v>25</v>
      </c>
      <c r="M858" s="82">
        <v>7</v>
      </c>
      <c r="N858" s="82">
        <v>2018</v>
      </c>
      <c r="O858" s="77">
        <f t="shared" si="13"/>
        <v>43306</v>
      </c>
      <c r="P858" s="82" t="s">
        <v>509</v>
      </c>
      <c r="Q858" s="80" t="s">
        <v>175</v>
      </c>
      <c r="R858" s="80">
        <f>VLOOKUP(P858,Registration!O:P,2,FALSE)</f>
        <v>19</v>
      </c>
    </row>
    <row r="859" spans="1:18" ht="23.1" customHeight="1">
      <c r="A859" s="80" t="s">
        <v>66</v>
      </c>
      <c r="B859" s="80" t="s">
        <v>26</v>
      </c>
      <c r="C859" s="80" t="s">
        <v>27</v>
      </c>
      <c r="D859" s="80" t="s">
        <v>28</v>
      </c>
      <c r="E859" s="80" t="s">
        <v>28</v>
      </c>
      <c r="F859" s="80" t="s">
        <v>111</v>
      </c>
      <c r="G859" s="80" t="s">
        <v>167</v>
      </c>
      <c r="H859" s="80" t="s">
        <v>8159</v>
      </c>
      <c r="I859" s="80" t="s">
        <v>8161</v>
      </c>
      <c r="J859" s="80" t="s">
        <v>756</v>
      </c>
      <c r="K859" s="77">
        <v>43306</v>
      </c>
      <c r="L859" s="82">
        <v>25</v>
      </c>
      <c r="M859" s="82">
        <v>7</v>
      </c>
      <c r="N859" s="82">
        <v>2018</v>
      </c>
      <c r="O859" s="77">
        <f t="shared" si="13"/>
        <v>43306</v>
      </c>
      <c r="P859" s="82" t="s">
        <v>757</v>
      </c>
      <c r="Q859" s="80" t="s">
        <v>175</v>
      </c>
      <c r="R859" s="80">
        <f>VLOOKUP(P859,Registration!O:P,2,FALSE)</f>
        <v>19</v>
      </c>
    </row>
    <row r="860" spans="1:18" ht="23.1" customHeight="1">
      <c r="A860" s="80" t="s">
        <v>66</v>
      </c>
      <c r="B860" s="80" t="s">
        <v>26</v>
      </c>
      <c r="C860" s="80" t="s">
        <v>27</v>
      </c>
      <c r="D860" s="80" t="s">
        <v>28</v>
      </c>
      <c r="E860" s="80" t="s">
        <v>28</v>
      </c>
      <c r="F860" s="80" t="s">
        <v>111</v>
      </c>
      <c r="G860" s="80" t="s">
        <v>167</v>
      </c>
      <c r="H860" s="80" t="s">
        <v>8159</v>
      </c>
      <c r="I860" s="80" t="s">
        <v>8161</v>
      </c>
      <c r="J860" s="80" t="s">
        <v>758</v>
      </c>
      <c r="K860" s="77">
        <v>43307</v>
      </c>
      <c r="L860" s="82">
        <v>26</v>
      </c>
      <c r="M860" s="82">
        <v>7</v>
      </c>
      <c r="N860" s="82">
        <v>2018</v>
      </c>
      <c r="O860" s="77">
        <f t="shared" si="13"/>
        <v>43307</v>
      </c>
      <c r="P860" s="82" t="s">
        <v>748</v>
      </c>
      <c r="Q860" s="80" t="s">
        <v>175</v>
      </c>
      <c r="R860" s="80">
        <f>VLOOKUP(P860,Registration!O:P,2,FALSE)</f>
        <v>18</v>
      </c>
    </row>
    <row r="861" spans="1:18" ht="23.1" customHeight="1">
      <c r="A861" s="80" t="s">
        <v>66</v>
      </c>
      <c r="B861" s="80" t="s">
        <v>26</v>
      </c>
      <c r="C861" s="80" t="s">
        <v>27</v>
      </c>
      <c r="D861" s="80" t="s">
        <v>28</v>
      </c>
      <c r="E861" s="80" t="s">
        <v>28</v>
      </c>
      <c r="F861" s="80" t="s">
        <v>111</v>
      </c>
      <c r="G861" s="80" t="s">
        <v>167</v>
      </c>
      <c r="H861" s="80" t="s">
        <v>8159</v>
      </c>
      <c r="I861" s="80" t="s">
        <v>8161</v>
      </c>
      <c r="J861" s="80" t="s">
        <v>759</v>
      </c>
      <c r="K861" s="77">
        <v>43307</v>
      </c>
      <c r="L861" s="82">
        <v>26</v>
      </c>
      <c r="M861" s="82">
        <v>7</v>
      </c>
      <c r="N861" s="82">
        <v>2018</v>
      </c>
      <c r="O861" s="77">
        <f t="shared" si="13"/>
        <v>43307</v>
      </c>
      <c r="P861" s="82" t="s">
        <v>760</v>
      </c>
      <c r="Q861" s="80" t="s">
        <v>175</v>
      </c>
      <c r="R861" s="80">
        <f>VLOOKUP(P861,Registration!O:P,2,FALSE)</f>
        <v>17</v>
      </c>
    </row>
    <row r="862" spans="1:18" ht="23.1" customHeight="1">
      <c r="A862" s="80" t="s">
        <v>66</v>
      </c>
      <c r="B862" s="80" t="s">
        <v>26</v>
      </c>
      <c r="C862" s="80" t="s">
        <v>27</v>
      </c>
      <c r="D862" s="80" t="s">
        <v>28</v>
      </c>
      <c r="E862" s="80" t="s">
        <v>28</v>
      </c>
      <c r="F862" s="80" t="s">
        <v>111</v>
      </c>
      <c r="G862" s="80" t="s">
        <v>167</v>
      </c>
      <c r="H862" s="80" t="s">
        <v>8159</v>
      </c>
      <c r="I862" s="80" t="s">
        <v>8161</v>
      </c>
      <c r="J862" s="80" t="s">
        <v>761</v>
      </c>
      <c r="K862" s="77">
        <v>43308</v>
      </c>
      <c r="L862" s="82">
        <v>27</v>
      </c>
      <c r="M862" s="82">
        <v>7</v>
      </c>
      <c r="N862" s="82">
        <v>2018</v>
      </c>
      <c r="O862" s="77">
        <f t="shared" si="13"/>
        <v>43308</v>
      </c>
      <c r="P862" s="82" t="s">
        <v>762</v>
      </c>
      <c r="Q862" s="80" t="s">
        <v>175</v>
      </c>
      <c r="R862" s="80">
        <f>VLOOKUP(P862,Registration!O:P,2,FALSE)</f>
        <v>19</v>
      </c>
    </row>
    <row r="863" spans="1:18" ht="23.1" customHeight="1">
      <c r="A863" s="80" t="s">
        <v>66</v>
      </c>
      <c r="B863" s="80" t="s">
        <v>26</v>
      </c>
      <c r="C863" s="80" t="s">
        <v>27</v>
      </c>
      <c r="D863" s="80" t="s">
        <v>28</v>
      </c>
      <c r="E863" s="80" t="s">
        <v>28</v>
      </c>
      <c r="F863" s="80" t="s">
        <v>111</v>
      </c>
      <c r="G863" s="80" t="s">
        <v>167</v>
      </c>
      <c r="H863" s="80" t="s">
        <v>8159</v>
      </c>
      <c r="I863" s="80" t="s">
        <v>8161</v>
      </c>
      <c r="J863" s="80" t="s">
        <v>763</v>
      </c>
      <c r="K863" s="77">
        <v>43308</v>
      </c>
      <c r="L863" s="82">
        <v>27</v>
      </c>
      <c r="M863" s="82">
        <v>7</v>
      </c>
      <c r="N863" s="82">
        <v>2018</v>
      </c>
      <c r="O863" s="77">
        <f t="shared" si="13"/>
        <v>43308</v>
      </c>
      <c r="P863" s="82" t="s">
        <v>764</v>
      </c>
      <c r="Q863" s="80" t="s">
        <v>175</v>
      </c>
      <c r="R863" s="80">
        <f>VLOOKUP(P863,Registration!O:P,2,FALSE)</f>
        <v>19</v>
      </c>
    </row>
    <row r="864" spans="1:18" ht="23.1" customHeight="1">
      <c r="A864" s="80" t="s">
        <v>66</v>
      </c>
      <c r="B864" s="80" t="s">
        <v>26</v>
      </c>
      <c r="C864" s="80" t="s">
        <v>27</v>
      </c>
      <c r="D864" s="80" t="s">
        <v>28</v>
      </c>
      <c r="E864" s="80" t="s">
        <v>28</v>
      </c>
      <c r="F864" s="80" t="s">
        <v>111</v>
      </c>
      <c r="G864" s="80" t="s">
        <v>167</v>
      </c>
      <c r="H864" s="80" t="s">
        <v>8159</v>
      </c>
      <c r="I864" s="80" t="s">
        <v>8161</v>
      </c>
      <c r="J864" s="80" t="s">
        <v>765</v>
      </c>
      <c r="K864" s="77">
        <v>43309</v>
      </c>
      <c r="L864" s="82">
        <v>28</v>
      </c>
      <c r="M864" s="82">
        <v>7</v>
      </c>
      <c r="N864" s="82">
        <v>2018</v>
      </c>
      <c r="O864" s="77">
        <f t="shared" si="13"/>
        <v>43309</v>
      </c>
      <c r="P864" s="82" t="s">
        <v>766</v>
      </c>
      <c r="Q864" s="80" t="s">
        <v>175</v>
      </c>
      <c r="R864" s="80">
        <f>VLOOKUP(P864,Registration!O:P,2,FALSE)</f>
        <v>19</v>
      </c>
    </row>
    <row r="865" spans="1:18" ht="23.1" customHeight="1">
      <c r="A865" s="80" t="s">
        <v>66</v>
      </c>
      <c r="B865" s="80" t="s">
        <v>26</v>
      </c>
      <c r="C865" s="80" t="s">
        <v>27</v>
      </c>
      <c r="D865" s="80" t="s">
        <v>28</v>
      </c>
      <c r="E865" s="80" t="s">
        <v>28</v>
      </c>
      <c r="F865" s="80" t="s">
        <v>111</v>
      </c>
      <c r="G865" s="80" t="s">
        <v>167</v>
      </c>
      <c r="H865" s="80" t="s">
        <v>8159</v>
      </c>
      <c r="I865" s="80" t="s">
        <v>8161</v>
      </c>
      <c r="J865" s="80" t="s">
        <v>767</v>
      </c>
      <c r="K865" s="77">
        <v>43309</v>
      </c>
      <c r="L865" s="82">
        <v>28</v>
      </c>
      <c r="M865" s="82">
        <v>7</v>
      </c>
      <c r="N865" s="82">
        <v>2018</v>
      </c>
      <c r="O865" s="77">
        <f t="shared" si="13"/>
        <v>43309</v>
      </c>
      <c r="P865" s="82" t="s">
        <v>768</v>
      </c>
      <c r="Q865" s="80" t="s">
        <v>175</v>
      </c>
      <c r="R865" s="80">
        <f>VLOOKUP(P865,Registration!O:P,2,FALSE)</f>
        <v>17</v>
      </c>
    </row>
    <row r="866" spans="1:18" ht="23.1" customHeight="1">
      <c r="A866" s="80" t="s">
        <v>66</v>
      </c>
      <c r="B866" s="80" t="s">
        <v>26</v>
      </c>
      <c r="C866" s="80" t="s">
        <v>27</v>
      </c>
      <c r="D866" s="80" t="s">
        <v>28</v>
      </c>
      <c r="E866" s="80" t="s">
        <v>28</v>
      </c>
      <c r="F866" s="80" t="s">
        <v>111</v>
      </c>
      <c r="G866" s="80" t="s">
        <v>167</v>
      </c>
      <c r="H866" s="80" t="s">
        <v>8159</v>
      </c>
      <c r="I866" s="80" t="s">
        <v>8161</v>
      </c>
      <c r="J866" s="80" t="s">
        <v>769</v>
      </c>
      <c r="K866" s="77">
        <v>43309</v>
      </c>
      <c r="L866" s="82">
        <v>28</v>
      </c>
      <c r="M866" s="82">
        <v>7</v>
      </c>
      <c r="N866" s="82">
        <v>2018</v>
      </c>
      <c r="O866" s="77">
        <f t="shared" si="13"/>
        <v>43309</v>
      </c>
      <c r="P866" s="82" t="s">
        <v>770</v>
      </c>
      <c r="Q866" s="80" t="s">
        <v>175</v>
      </c>
      <c r="R866" s="80">
        <f>VLOOKUP(P866,Registration!O:P,2,FALSE)</f>
        <v>19</v>
      </c>
    </row>
    <row r="867" spans="1:18" ht="23.1" customHeight="1">
      <c r="A867" s="80" t="s">
        <v>66</v>
      </c>
      <c r="B867" s="80" t="s">
        <v>26</v>
      </c>
      <c r="C867" s="80" t="s">
        <v>27</v>
      </c>
      <c r="D867" s="80" t="s">
        <v>28</v>
      </c>
      <c r="E867" s="80" t="s">
        <v>28</v>
      </c>
      <c r="F867" s="80" t="s">
        <v>111</v>
      </c>
      <c r="G867" s="80" t="s">
        <v>167</v>
      </c>
      <c r="H867" s="80" t="s">
        <v>8159</v>
      </c>
      <c r="I867" s="80" t="s">
        <v>8161</v>
      </c>
      <c r="J867" s="80" t="s">
        <v>419</v>
      </c>
      <c r="K867" s="77">
        <v>43309</v>
      </c>
      <c r="L867" s="82">
        <v>28</v>
      </c>
      <c r="M867" s="82">
        <v>7</v>
      </c>
      <c r="N867" s="82">
        <v>2018</v>
      </c>
      <c r="O867" s="77">
        <f t="shared" si="13"/>
        <v>43309</v>
      </c>
      <c r="P867" s="82" t="s">
        <v>771</v>
      </c>
      <c r="Q867" s="80" t="s">
        <v>175</v>
      </c>
      <c r="R867" s="80">
        <f>VLOOKUP(P867,Registration!O:P,2,FALSE)</f>
        <v>19</v>
      </c>
    </row>
    <row r="868" spans="1:18" ht="23.1" customHeight="1">
      <c r="A868" s="80" t="s">
        <v>66</v>
      </c>
      <c r="B868" s="80" t="s">
        <v>26</v>
      </c>
      <c r="C868" s="80" t="s">
        <v>27</v>
      </c>
      <c r="D868" s="80" t="s">
        <v>28</v>
      </c>
      <c r="E868" s="80" t="s">
        <v>28</v>
      </c>
      <c r="F868" s="80" t="s">
        <v>111</v>
      </c>
      <c r="G868" s="80" t="s">
        <v>167</v>
      </c>
      <c r="H868" s="80" t="s">
        <v>8159</v>
      </c>
      <c r="I868" s="80" t="s">
        <v>8161</v>
      </c>
      <c r="J868" s="80" t="s">
        <v>772</v>
      </c>
      <c r="K868" s="77">
        <v>43309</v>
      </c>
      <c r="L868" s="82">
        <v>28</v>
      </c>
      <c r="M868" s="82">
        <v>7</v>
      </c>
      <c r="N868" s="82">
        <v>2018</v>
      </c>
      <c r="O868" s="77">
        <f t="shared" si="13"/>
        <v>43309</v>
      </c>
      <c r="P868" s="82" t="s">
        <v>773</v>
      </c>
      <c r="Q868" s="80" t="s">
        <v>175</v>
      </c>
      <c r="R868" s="80">
        <f>VLOOKUP(P868,Registration!O:P,2,FALSE)</f>
        <v>19</v>
      </c>
    </row>
    <row r="869" spans="1:18" ht="23.1" customHeight="1">
      <c r="A869" s="80" t="s">
        <v>66</v>
      </c>
      <c r="B869" s="80" t="s">
        <v>26</v>
      </c>
      <c r="C869" s="80" t="s">
        <v>27</v>
      </c>
      <c r="D869" s="80" t="s">
        <v>28</v>
      </c>
      <c r="E869" s="80" t="s">
        <v>28</v>
      </c>
      <c r="F869" s="80" t="s">
        <v>111</v>
      </c>
      <c r="G869" s="80" t="s">
        <v>167</v>
      </c>
      <c r="H869" s="80" t="s">
        <v>8159</v>
      </c>
      <c r="I869" s="80" t="s">
        <v>8161</v>
      </c>
      <c r="J869" s="80" t="s">
        <v>774</v>
      </c>
      <c r="K869" s="77">
        <v>43309</v>
      </c>
      <c r="L869" s="82">
        <v>28</v>
      </c>
      <c r="M869" s="82">
        <v>7</v>
      </c>
      <c r="N869" s="82">
        <v>2018</v>
      </c>
      <c r="O869" s="77">
        <f t="shared" si="13"/>
        <v>43309</v>
      </c>
      <c r="P869" s="82" t="s">
        <v>775</v>
      </c>
      <c r="Q869" s="80" t="s">
        <v>175</v>
      </c>
      <c r="R869" s="80">
        <f>VLOOKUP(P869,Registration!O:P,2,FALSE)</f>
        <v>18</v>
      </c>
    </row>
    <row r="870" spans="1:18" ht="23.1" customHeight="1">
      <c r="A870" s="80" t="s">
        <v>66</v>
      </c>
      <c r="B870" s="80" t="s">
        <v>26</v>
      </c>
      <c r="C870" s="80" t="s">
        <v>27</v>
      </c>
      <c r="D870" s="80" t="s">
        <v>28</v>
      </c>
      <c r="E870" s="80" t="s">
        <v>28</v>
      </c>
      <c r="F870" s="80" t="s">
        <v>111</v>
      </c>
      <c r="G870" s="80" t="s">
        <v>167</v>
      </c>
      <c r="H870" s="80" t="s">
        <v>8159</v>
      </c>
      <c r="I870" s="80" t="s">
        <v>8161</v>
      </c>
      <c r="J870" s="80" t="s">
        <v>776</v>
      </c>
      <c r="K870" s="77">
        <v>43309</v>
      </c>
      <c r="L870" s="82">
        <v>28</v>
      </c>
      <c r="M870" s="82">
        <v>7</v>
      </c>
      <c r="N870" s="82">
        <v>2018</v>
      </c>
      <c r="O870" s="77">
        <f t="shared" si="13"/>
        <v>43309</v>
      </c>
      <c r="P870" s="82" t="s">
        <v>777</v>
      </c>
      <c r="Q870" s="80" t="s">
        <v>175</v>
      </c>
      <c r="R870" s="80">
        <f>VLOOKUP(P870,Registration!O:P,2,FALSE)</f>
        <v>19</v>
      </c>
    </row>
    <row r="871" spans="1:18" ht="23.1" customHeight="1">
      <c r="A871" s="80" t="s">
        <v>66</v>
      </c>
      <c r="B871" s="80" t="s">
        <v>26</v>
      </c>
      <c r="C871" s="80" t="s">
        <v>27</v>
      </c>
      <c r="D871" s="80" t="s">
        <v>28</v>
      </c>
      <c r="E871" s="80" t="s">
        <v>28</v>
      </c>
      <c r="F871" s="80" t="s">
        <v>111</v>
      </c>
      <c r="G871" s="80" t="s">
        <v>167</v>
      </c>
      <c r="H871" s="80" t="s">
        <v>8159</v>
      </c>
      <c r="I871" s="80" t="s">
        <v>8161</v>
      </c>
      <c r="J871" s="80" t="s">
        <v>778</v>
      </c>
      <c r="K871" s="77">
        <v>43309</v>
      </c>
      <c r="L871" s="82">
        <v>28</v>
      </c>
      <c r="M871" s="82">
        <v>7</v>
      </c>
      <c r="N871" s="82">
        <v>2018</v>
      </c>
      <c r="O871" s="77">
        <f t="shared" si="13"/>
        <v>43309</v>
      </c>
      <c r="P871" s="82" t="s">
        <v>779</v>
      </c>
      <c r="Q871" s="80" t="s">
        <v>175</v>
      </c>
      <c r="R871" s="80">
        <f>VLOOKUP(P871,Registration!O:P,2,FALSE)</f>
        <v>19</v>
      </c>
    </row>
    <row r="872" spans="1:18" ht="23.1" customHeight="1">
      <c r="A872" s="80" t="s">
        <v>66</v>
      </c>
      <c r="B872" s="80" t="s">
        <v>26</v>
      </c>
      <c r="C872" s="80" t="s">
        <v>27</v>
      </c>
      <c r="D872" s="80" t="s">
        <v>28</v>
      </c>
      <c r="E872" s="80" t="s">
        <v>28</v>
      </c>
      <c r="F872" s="80" t="s">
        <v>111</v>
      </c>
      <c r="G872" s="80" t="s">
        <v>167</v>
      </c>
      <c r="H872" s="80" t="s">
        <v>8159</v>
      </c>
      <c r="I872" s="80" t="s">
        <v>8161</v>
      </c>
      <c r="J872" s="80" t="s">
        <v>780</v>
      </c>
      <c r="K872" s="77">
        <v>43309</v>
      </c>
      <c r="L872" s="82">
        <v>28</v>
      </c>
      <c r="M872" s="82">
        <v>7</v>
      </c>
      <c r="N872" s="82">
        <v>2018</v>
      </c>
      <c r="O872" s="77">
        <f t="shared" si="13"/>
        <v>43309</v>
      </c>
      <c r="P872" s="82" t="s">
        <v>781</v>
      </c>
      <c r="Q872" s="80" t="s">
        <v>175</v>
      </c>
      <c r="R872" s="80">
        <f>VLOOKUP(P872,Registration!O:P,2,FALSE)</f>
        <v>17</v>
      </c>
    </row>
    <row r="873" spans="1:18" ht="23.1" customHeight="1">
      <c r="A873" s="80" t="s">
        <v>66</v>
      </c>
      <c r="B873" s="80" t="s">
        <v>26</v>
      </c>
      <c r="C873" s="80" t="s">
        <v>27</v>
      </c>
      <c r="D873" s="80" t="s">
        <v>28</v>
      </c>
      <c r="E873" s="80" t="s">
        <v>28</v>
      </c>
      <c r="F873" s="80" t="s">
        <v>111</v>
      </c>
      <c r="G873" s="80" t="s">
        <v>167</v>
      </c>
      <c r="H873" s="80" t="s">
        <v>8159</v>
      </c>
      <c r="I873" s="80" t="s">
        <v>8161</v>
      </c>
      <c r="J873" s="80" t="s">
        <v>782</v>
      </c>
      <c r="K873" s="77">
        <v>43309</v>
      </c>
      <c r="L873" s="82">
        <v>28</v>
      </c>
      <c r="M873" s="82">
        <v>7</v>
      </c>
      <c r="N873" s="82">
        <v>2018</v>
      </c>
      <c r="O873" s="77">
        <f t="shared" si="13"/>
        <v>43309</v>
      </c>
      <c r="P873" s="82" t="s">
        <v>783</v>
      </c>
      <c r="Q873" s="80" t="s">
        <v>175</v>
      </c>
      <c r="R873" s="80">
        <f>VLOOKUP(P873,Registration!O:P,2,FALSE)</f>
        <v>19</v>
      </c>
    </row>
    <row r="874" spans="1:18" ht="23.1" customHeight="1">
      <c r="A874" s="80" t="s">
        <v>66</v>
      </c>
      <c r="B874" s="80" t="s">
        <v>26</v>
      </c>
      <c r="C874" s="80" t="s">
        <v>27</v>
      </c>
      <c r="D874" s="80" t="s">
        <v>28</v>
      </c>
      <c r="E874" s="80" t="s">
        <v>28</v>
      </c>
      <c r="F874" s="80" t="s">
        <v>111</v>
      </c>
      <c r="G874" s="80" t="s">
        <v>167</v>
      </c>
      <c r="H874" s="80" t="s">
        <v>8159</v>
      </c>
      <c r="I874" s="80" t="s">
        <v>8161</v>
      </c>
      <c r="J874" s="80" t="s">
        <v>784</v>
      </c>
      <c r="K874" s="77">
        <v>43309</v>
      </c>
      <c r="L874" s="82">
        <v>28</v>
      </c>
      <c r="M874" s="82">
        <v>7</v>
      </c>
      <c r="N874" s="82">
        <v>2018</v>
      </c>
      <c r="O874" s="77">
        <f t="shared" si="13"/>
        <v>43309</v>
      </c>
      <c r="P874" s="82" t="s">
        <v>785</v>
      </c>
      <c r="Q874" s="80" t="s">
        <v>175</v>
      </c>
      <c r="R874" s="80">
        <f>VLOOKUP(P874,Registration!O:P,2,FALSE)</f>
        <v>19</v>
      </c>
    </row>
    <row r="875" spans="1:18" ht="23.1" customHeight="1">
      <c r="A875" s="80" t="s">
        <v>66</v>
      </c>
      <c r="B875" s="80" t="s">
        <v>26</v>
      </c>
      <c r="C875" s="80" t="s">
        <v>27</v>
      </c>
      <c r="D875" s="80" t="s">
        <v>28</v>
      </c>
      <c r="E875" s="80" t="s">
        <v>28</v>
      </c>
      <c r="F875" s="80" t="s">
        <v>111</v>
      </c>
      <c r="G875" s="80" t="s">
        <v>167</v>
      </c>
      <c r="H875" s="80" t="s">
        <v>8159</v>
      </c>
      <c r="I875" s="80" t="s">
        <v>8161</v>
      </c>
      <c r="J875" s="80" t="s">
        <v>786</v>
      </c>
      <c r="K875" s="77">
        <v>43309</v>
      </c>
      <c r="L875" s="82">
        <v>28</v>
      </c>
      <c r="M875" s="82">
        <v>7</v>
      </c>
      <c r="N875" s="82">
        <v>2018</v>
      </c>
      <c r="O875" s="77">
        <f t="shared" si="13"/>
        <v>43309</v>
      </c>
      <c r="P875" s="82" t="s">
        <v>787</v>
      </c>
      <c r="Q875" s="80" t="s">
        <v>175</v>
      </c>
      <c r="R875" s="80">
        <f>VLOOKUP(P875,Registration!O:P,2,FALSE)</f>
        <v>19</v>
      </c>
    </row>
    <row r="876" spans="1:18" ht="23.1" customHeight="1">
      <c r="A876" s="80" t="s">
        <v>66</v>
      </c>
      <c r="B876" s="80" t="s">
        <v>26</v>
      </c>
      <c r="C876" s="80" t="s">
        <v>27</v>
      </c>
      <c r="D876" s="80" t="s">
        <v>28</v>
      </c>
      <c r="E876" s="80" t="s">
        <v>28</v>
      </c>
      <c r="F876" s="80" t="s">
        <v>111</v>
      </c>
      <c r="G876" s="80" t="s">
        <v>167</v>
      </c>
      <c r="H876" s="80" t="s">
        <v>8159</v>
      </c>
      <c r="I876" s="80" t="s">
        <v>8161</v>
      </c>
      <c r="J876" s="80" t="s">
        <v>282</v>
      </c>
      <c r="K876" s="77">
        <v>43309</v>
      </c>
      <c r="L876" s="82">
        <v>28</v>
      </c>
      <c r="M876" s="82">
        <v>7</v>
      </c>
      <c r="N876" s="82">
        <v>2018</v>
      </c>
      <c r="O876" s="77">
        <f t="shared" si="13"/>
        <v>43309</v>
      </c>
      <c r="P876" s="82" t="s">
        <v>788</v>
      </c>
      <c r="Q876" s="80" t="s">
        <v>175</v>
      </c>
      <c r="R876" s="80">
        <f>VLOOKUP(P876,Registration!O:P,2,FALSE)</f>
        <v>18</v>
      </c>
    </row>
    <row r="877" spans="1:18" ht="23.1" customHeight="1">
      <c r="A877" s="80" t="s">
        <v>66</v>
      </c>
      <c r="B877" s="80" t="s">
        <v>26</v>
      </c>
      <c r="C877" s="80" t="s">
        <v>27</v>
      </c>
      <c r="D877" s="80" t="s">
        <v>28</v>
      </c>
      <c r="E877" s="80" t="s">
        <v>28</v>
      </c>
      <c r="F877" s="80" t="s">
        <v>111</v>
      </c>
      <c r="G877" s="80" t="s">
        <v>167</v>
      </c>
      <c r="H877" s="80" t="s">
        <v>8159</v>
      </c>
      <c r="I877" s="80" t="s">
        <v>8161</v>
      </c>
      <c r="J877" s="80" t="s">
        <v>789</v>
      </c>
      <c r="K877" s="77">
        <v>43309</v>
      </c>
      <c r="L877" s="82">
        <v>28</v>
      </c>
      <c r="M877" s="82">
        <v>7</v>
      </c>
      <c r="N877" s="82">
        <v>2018</v>
      </c>
      <c r="O877" s="77">
        <f t="shared" si="13"/>
        <v>43309</v>
      </c>
      <c r="P877" s="82" t="s">
        <v>790</v>
      </c>
      <c r="Q877" s="80" t="s">
        <v>175</v>
      </c>
      <c r="R877" s="80">
        <f>VLOOKUP(P877,Registration!O:P,2,FALSE)</f>
        <v>18</v>
      </c>
    </row>
    <row r="878" spans="1:18" ht="23.1" customHeight="1">
      <c r="A878" s="80" t="s">
        <v>66</v>
      </c>
      <c r="B878" s="80" t="s">
        <v>26</v>
      </c>
      <c r="C878" s="80" t="s">
        <v>27</v>
      </c>
      <c r="D878" s="80" t="s">
        <v>28</v>
      </c>
      <c r="E878" s="80" t="s">
        <v>28</v>
      </c>
      <c r="F878" s="80" t="s">
        <v>29</v>
      </c>
      <c r="G878" s="80" t="s">
        <v>1887</v>
      </c>
      <c r="H878" s="80" t="s">
        <v>8165</v>
      </c>
      <c r="I878" s="80" t="s">
        <v>8162</v>
      </c>
      <c r="J878" s="80" t="s">
        <v>2509</v>
      </c>
      <c r="K878" s="77">
        <v>43309</v>
      </c>
      <c r="L878" s="80">
        <v>28</v>
      </c>
      <c r="M878" s="80">
        <v>7</v>
      </c>
      <c r="N878" s="82">
        <v>2018</v>
      </c>
      <c r="O878" s="77">
        <f t="shared" si="13"/>
        <v>43309</v>
      </c>
      <c r="P878" s="80" t="s">
        <v>2510</v>
      </c>
      <c r="Q878" s="80" t="s">
        <v>1899</v>
      </c>
      <c r="R878" s="80">
        <f>VLOOKUP(P878,Registration!O:P,2,FALSE)</f>
        <v>16</v>
      </c>
    </row>
    <row r="879" spans="1:18" ht="23.1" customHeight="1">
      <c r="A879" s="80" t="s">
        <v>66</v>
      </c>
      <c r="B879" s="80" t="s">
        <v>26</v>
      </c>
      <c r="C879" s="80" t="s">
        <v>27</v>
      </c>
      <c r="D879" s="80" t="s">
        <v>28</v>
      </c>
      <c r="E879" s="80" t="s">
        <v>28</v>
      </c>
      <c r="F879" s="80" t="s">
        <v>29</v>
      </c>
      <c r="G879" s="80" t="s">
        <v>1887</v>
      </c>
      <c r="H879" s="80" t="s">
        <v>8165</v>
      </c>
      <c r="I879" s="80" t="s">
        <v>8162</v>
      </c>
      <c r="J879" s="80" t="s">
        <v>2511</v>
      </c>
      <c r="K879" s="77">
        <v>43309</v>
      </c>
      <c r="L879" s="80">
        <v>28</v>
      </c>
      <c r="M879" s="80">
        <v>7</v>
      </c>
      <c r="N879" s="82">
        <v>2018</v>
      </c>
      <c r="O879" s="77">
        <f t="shared" si="13"/>
        <v>43309</v>
      </c>
      <c r="P879" s="80" t="s">
        <v>2512</v>
      </c>
      <c r="Q879" s="80" t="s">
        <v>1899</v>
      </c>
      <c r="R879" s="80">
        <f>VLOOKUP(P879,Registration!O:P,2,FALSE)</f>
        <v>19</v>
      </c>
    </row>
    <row r="880" spans="1:18" ht="23.1" customHeight="1">
      <c r="A880" s="80" t="s">
        <v>66</v>
      </c>
      <c r="B880" s="80" t="s">
        <v>26</v>
      </c>
      <c r="C880" s="80" t="s">
        <v>27</v>
      </c>
      <c r="D880" s="80" t="s">
        <v>28</v>
      </c>
      <c r="E880" s="80" t="s">
        <v>28</v>
      </c>
      <c r="F880" s="80" t="s">
        <v>29</v>
      </c>
      <c r="G880" s="80" t="s">
        <v>1887</v>
      </c>
      <c r="H880" s="80" t="s">
        <v>8165</v>
      </c>
      <c r="I880" s="80" t="s">
        <v>8162</v>
      </c>
      <c r="J880" s="80" t="s">
        <v>2513</v>
      </c>
      <c r="K880" s="77">
        <v>43309</v>
      </c>
      <c r="L880" s="80">
        <v>28</v>
      </c>
      <c r="M880" s="80">
        <v>7</v>
      </c>
      <c r="N880" s="82">
        <v>2018</v>
      </c>
      <c r="O880" s="77">
        <f t="shared" si="13"/>
        <v>43309</v>
      </c>
      <c r="P880" s="80" t="s">
        <v>2514</v>
      </c>
      <c r="Q880" s="80" t="s">
        <v>1899</v>
      </c>
      <c r="R880" s="80">
        <f>VLOOKUP(P880,Registration!O:P,2,FALSE)</f>
        <v>15</v>
      </c>
    </row>
    <row r="881" spans="1:18" ht="23.1" customHeight="1">
      <c r="A881" s="80" t="s">
        <v>66</v>
      </c>
      <c r="B881" s="80" t="s">
        <v>26</v>
      </c>
      <c r="C881" s="80" t="s">
        <v>27</v>
      </c>
      <c r="D881" s="80" t="s">
        <v>28</v>
      </c>
      <c r="E881" s="80" t="s">
        <v>28</v>
      </c>
      <c r="F881" s="80" t="s">
        <v>29</v>
      </c>
      <c r="G881" s="80" t="s">
        <v>1887</v>
      </c>
      <c r="H881" s="80" t="s">
        <v>8165</v>
      </c>
      <c r="I881" s="80" t="s">
        <v>8162</v>
      </c>
      <c r="J881" s="80" t="s">
        <v>2515</v>
      </c>
      <c r="K881" s="77">
        <v>43309</v>
      </c>
      <c r="L881" s="80">
        <v>28</v>
      </c>
      <c r="M881" s="80">
        <v>7</v>
      </c>
      <c r="N881" s="82">
        <v>2018</v>
      </c>
      <c r="O881" s="77">
        <f t="shared" si="13"/>
        <v>43309</v>
      </c>
      <c r="P881" s="80" t="s">
        <v>2516</v>
      </c>
      <c r="Q881" s="80" t="s">
        <v>1899</v>
      </c>
      <c r="R881" s="80">
        <f>VLOOKUP(P881,Registration!O:P,2,FALSE)</f>
        <v>16</v>
      </c>
    </row>
    <row r="882" spans="1:18" ht="23.1" customHeight="1">
      <c r="A882" s="80" t="s">
        <v>66</v>
      </c>
      <c r="B882" s="80" t="s">
        <v>26</v>
      </c>
      <c r="C882" s="80" t="s">
        <v>27</v>
      </c>
      <c r="D882" s="80" t="s">
        <v>28</v>
      </c>
      <c r="E882" s="80" t="s">
        <v>28</v>
      </c>
      <c r="F882" s="80" t="s">
        <v>29</v>
      </c>
      <c r="G882" s="80" t="s">
        <v>1887</v>
      </c>
      <c r="H882" s="80" t="s">
        <v>8165</v>
      </c>
      <c r="I882" s="80" t="s">
        <v>8162</v>
      </c>
      <c r="J882" s="80" t="s">
        <v>2517</v>
      </c>
      <c r="K882" s="77">
        <v>43309</v>
      </c>
      <c r="L882" s="80">
        <v>28</v>
      </c>
      <c r="M882" s="80">
        <v>7</v>
      </c>
      <c r="N882" s="82">
        <v>2018</v>
      </c>
      <c r="O882" s="77">
        <f t="shared" si="13"/>
        <v>43309</v>
      </c>
      <c r="P882" s="80" t="s">
        <v>2518</v>
      </c>
      <c r="Q882" s="80" t="s">
        <v>1899</v>
      </c>
      <c r="R882" s="80">
        <f>VLOOKUP(P882,Registration!O:P,2,FALSE)</f>
        <v>15</v>
      </c>
    </row>
    <row r="883" spans="1:18" ht="23.1" customHeight="1">
      <c r="A883" s="80" t="s">
        <v>66</v>
      </c>
      <c r="B883" s="80" t="s">
        <v>26</v>
      </c>
      <c r="C883" s="80" t="s">
        <v>27</v>
      </c>
      <c r="D883" s="80" t="s">
        <v>28</v>
      </c>
      <c r="E883" s="80" t="s">
        <v>28</v>
      </c>
      <c r="F883" s="80" t="s">
        <v>29</v>
      </c>
      <c r="G883" s="80" t="s">
        <v>1887</v>
      </c>
      <c r="H883" s="80" t="s">
        <v>8165</v>
      </c>
      <c r="I883" s="80" t="s">
        <v>8162</v>
      </c>
      <c r="J883" s="80" t="s">
        <v>2519</v>
      </c>
      <c r="K883" s="77">
        <v>43309</v>
      </c>
      <c r="L883" s="80">
        <v>28</v>
      </c>
      <c r="M883" s="80">
        <v>7</v>
      </c>
      <c r="N883" s="82">
        <v>2018</v>
      </c>
      <c r="O883" s="77">
        <f t="shared" si="13"/>
        <v>43309</v>
      </c>
      <c r="P883" s="80" t="s">
        <v>2520</v>
      </c>
      <c r="Q883" s="80" t="s">
        <v>1899</v>
      </c>
      <c r="R883" s="80">
        <f>VLOOKUP(P883,Registration!O:P,2,FALSE)</f>
        <v>17</v>
      </c>
    </row>
    <row r="884" spans="1:18" ht="23.1" customHeight="1">
      <c r="A884" s="80" t="s">
        <v>66</v>
      </c>
      <c r="B884" s="80" t="s">
        <v>26</v>
      </c>
      <c r="C884" s="80" t="s">
        <v>27</v>
      </c>
      <c r="D884" s="80" t="s">
        <v>28</v>
      </c>
      <c r="E884" s="80" t="s">
        <v>28</v>
      </c>
      <c r="F884" s="80" t="s">
        <v>29</v>
      </c>
      <c r="G884" s="80" t="s">
        <v>1887</v>
      </c>
      <c r="H884" s="80" t="s">
        <v>8165</v>
      </c>
      <c r="I884" s="80" t="s">
        <v>8162</v>
      </c>
      <c r="J884" s="80" t="s">
        <v>2521</v>
      </c>
      <c r="K884" s="77">
        <v>43309</v>
      </c>
      <c r="L884" s="80">
        <v>28</v>
      </c>
      <c r="M884" s="80">
        <v>7</v>
      </c>
      <c r="N884" s="82">
        <v>2018</v>
      </c>
      <c r="O884" s="77">
        <f t="shared" si="13"/>
        <v>43309</v>
      </c>
      <c r="P884" s="80" t="s">
        <v>2522</v>
      </c>
      <c r="Q884" s="80" t="s">
        <v>1899</v>
      </c>
      <c r="R884" s="80">
        <f>VLOOKUP(P884,Registration!O:P,2,FALSE)</f>
        <v>15</v>
      </c>
    </row>
    <row r="885" spans="1:18" ht="23.1" customHeight="1">
      <c r="A885" s="80" t="s">
        <v>66</v>
      </c>
      <c r="B885" s="80" t="s">
        <v>26</v>
      </c>
      <c r="C885" s="80" t="s">
        <v>27</v>
      </c>
      <c r="D885" s="80" t="s">
        <v>28</v>
      </c>
      <c r="E885" s="80" t="s">
        <v>28</v>
      </c>
      <c r="F885" s="80" t="s">
        <v>29</v>
      </c>
      <c r="G885" s="80" t="s">
        <v>1887</v>
      </c>
      <c r="H885" s="80" t="s">
        <v>8165</v>
      </c>
      <c r="I885" s="80" t="s">
        <v>8162</v>
      </c>
      <c r="J885" s="80" t="s">
        <v>2523</v>
      </c>
      <c r="K885" s="77">
        <v>43309</v>
      </c>
      <c r="L885" s="80">
        <v>28</v>
      </c>
      <c r="M885" s="80">
        <v>7</v>
      </c>
      <c r="N885" s="82">
        <v>2018</v>
      </c>
      <c r="O885" s="77">
        <f t="shared" si="13"/>
        <v>43309</v>
      </c>
      <c r="P885" s="80" t="s">
        <v>2524</v>
      </c>
      <c r="Q885" s="80" t="s">
        <v>1899</v>
      </c>
      <c r="R885" s="80">
        <f>VLOOKUP(P885,Registration!O:P,2,FALSE)</f>
        <v>15</v>
      </c>
    </row>
    <row r="886" spans="1:18" ht="23.1" customHeight="1">
      <c r="A886" s="80" t="s">
        <v>66</v>
      </c>
      <c r="B886" s="80" t="s">
        <v>26</v>
      </c>
      <c r="C886" s="80" t="s">
        <v>27</v>
      </c>
      <c r="D886" s="80" t="s">
        <v>28</v>
      </c>
      <c r="E886" s="80" t="s">
        <v>28</v>
      </c>
      <c r="F886" s="80" t="s">
        <v>29</v>
      </c>
      <c r="G886" s="80" t="s">
        <v>1887</v>
      </c>
      <c r="H886" s="80" t="s">
        <v>8165</v>
      </c>
      <c r="I886" s="80" t="s">
        <v>8162</v>
      </c>
      <c r="J886" s="80" t="s">
        <v>2525</v>
      </c>
      <c r="K886" s="77">
        <v>43309</v>
      </c>
      <c r="L886" s="80">
        <v>28</v>
      </c>
      <c r="M886" s="80">
        <v>7</v>
      </c>
      <c r="N886" s="82">
        <v>2018</v>
      </c>
      <c r="O886" s="77">
        <f t="shared" si="13"/>
        <v>43309</v>
      </c>
      <c r="P886" s="80" t="s">
        <v>2526</v>
      </c>
      <c r="Q886" s="80" t="s">
        <v>1899</v>
      </c>
      <c r="R886" s="80">
        <f>VLOOKUP(P886,Registration!O:P,2,FALSE)</f>
        <v>16</v>
      </c>
    </row>
    <row r="887" spans="1:18" ht="23.1" customHeight="1">
      <c r="A887" s="80" t="s">
        <v>66</v>
      </c>
      <c r="B887" s="80" t="s">
        <v>26</v>
      </c>
      <c r="C887" s="80" t="s">
        <v>27</v>
      </c>
      <c r="D887" s="80" t="s">
        <v>28</v>
      </c>
      <c r="E887" s="80" t="s">
        <v>28</v>
      </c>
      <c r="F887" s="80" t="s">
        <v>29</v>
      </c>
      <c r="G887" s="80" t="s">
        <v>1887</v>
      </c>
      <c r="H887" s="80" t="s">
        <v>8165</v>
      </c>
      <c r="I887" s="80" t="s">
        <v>8162</v>
      </c>
      <c r="J887" s="80" t="s">
        <v>2527</v>
      </c>
      <c r="K887" s="77">
        <v>43309</v>
      </c>
      <c r="L887" s="80">
        <v>28</v>
      </c>
      <c r="M887" s="80">
        <v>7</v>
      </c>
      <c r="N887" s="82">
        <v>2018</v>
      </c>
      <c r="O887" s="77">
        <f t="shared" si="13"/>
        <v>43309</v>
      </c>
      <c r="P887" s="80" t="s">
        <v>2528</v>
      </c>
      <c r="Q887" s="80" t="s">
        <v>1899</v>
      </c>
      <c r="R887" s="80">
        <f>VLOOKUP(P887,Registration!O:P,2,FALSE)</f>
        <v>16</v>
      </c>
    </row>
    <row r="888" spans="1:18" ht="23.1" customHeight="1">
      <c r="A888" s="80" t="s">
        <v>66</v>
      </c>
      <c r="B888" s="80" t="s">
        <v>26</v>
      </c>
      <c r="C888" s="80" t="s">
        <v>27</v>
      </c>
      <c r="D888" s="80" t="s">
        <v>28</v>
      </c>
      <c r="E888" s="80" t="s">
        <v>28</v>
      </c>
      <c r="F888" s="80" t="s">
        <v>29</v>
      </c>
      <c r="G888" s="80" t="s">
        <v>1887</v>
      </c>
      <c r="H888" s="80" t="s">
        <v>8165</v>
      </c>
      <c r="I888" s="80" t="s">
        <v>8162</v>
      </c>
      <c r="J888" s="80" t="s">
        <v>2529</v>
      </c>
      <c r="K888" s="77">
        <v>43309</v>
      </c>
      <c r="L888" s="80">
        <v>28</v>
      </c>
      <c r="M888" s="80">
        <v>7</v>
      </c>
      <c r="N888" s="82">
        <v>2018</v>
      </c>
      <c r="O888" s="77">
        <f t="shared" si="13"/>
        <v>43309</v>
      </c>
      <c r="P888" s="80" t="s">
        <v>2530</v>
      </c>
      <c r="Q888" s="80" t="s">
        <v>1899</v>
      </c>
      <c r="R888" s="80">
        <f>VLOOKUP(P888,Registration!O:P,2,FALSE)</f>
        <v>15</v>
      </c>
    </row>
    <row r="889" spans="1:18" ht="23.1" customHeight="1">
      <c r="A889" s="80" t="s">
        <v>66</v>
      </c>
      <c r="B889" s="80" t="s">
        <v>26</v>
      </c>
      <c r="C889" s="80" t="s">
        <v>27</v>
      </c>
      <c r="D889" s="80" t="s">
        <v>28</v>
      </c>
      <c r="E889" s="80" t="s">
        <v>28</v>
      </c>
      <c r="F889" s="80" t="s">
        <v>29</v>
      </c>
      <c r="G889" s="80" t="s">
        <v>1887</v>
      </c>
      <c r="H889" s="80" t="s">
        <v>8165</v>
      </c>
      <c r="I889" s="80" t="s">
        <v>8162</v>
      </c>
      <c r="J889" s="80" t="s">
        <v>2531</v>
      </c>
      <c r="K889" s="77">
        <v>43309</v>
      </c>
      <c r="L889" s="80">
        <v>28</v>
      </c>
      <c r="M889" s="80">
        <v>7</v>
      </c>
      <c r="N889" s="82">
        <v>2018</v>
      </c>
      <c r="O889" s="77">
        <f t="shared" si="13"/>
        <v>43309</v>
      </c>
      <c r="P889" s="80" t="s">
        <v>2532</v>
      </c>
      <c r="Q889" s="80" t="s">
        <v>1899</v>
      </c>
      <c r="R889" s="80">
        <f>VLOOKUP(P889,Registration!O:P,2,FALSE)</f>
        <v>17</v>
      </c>
    </row>
    <row r="890" spans="1:18" ht="23.1" customHeight="1">
      <c r="A890" s="80" t="s">
        <v>66</v>
      </c>
      <c r="B890" s="80" t="s">
        <v>26</v>
      </c>
      <c r="C890" s="80" t="s">
        <v>27</v>
      </c>
      <c r="D890" s="80" t="s">
        <v>28</v>
      </c>
      <c r="E890" s="80" t="s">
        <v>28</v>
      </c>
      <c r="F890" s="80" t="s">
        <v>29</v>
      </c>
      <c r="G890" s="80" t="s">
        <v>1887</v>
      </c>
      <c r="H890" s="80" t="s">
        <v>8165</v>
      </c>
      <c r="I890" s="80" t="s">
        <v>8162</v>
      </c>
      <c r="J890" s="80" t="s">
        <v>2533</v>
      </c>
      <c r="K890" s="77">
        <v>43309</v>
      </c>
      <c r="L890" s="80">
        <v>28</v>
      </c>
      <c r="M890" s="80">
        <v>7</v>
      </c>
      <c r="N890" s="82">
        <v>2018</v>
      </c>
      <c r="O890" s="77">
        <f t="shared" si="13"/>
        <v>43309</v>
      </c>
      <c r="P890" s="80" t="s">
        <v>2534</v>
      </c>
      <c r="Q890" s="80" t="s">
        <v>1899</v>
      </c>
      <c r="R890" s="80">
        <f>VLOOKUP(P890,Registration!O:P,2,FALSE)</f>
        <v>19</v>
      </c>
    </row>
    <row r="891" spans="1:18" ht="23.1" customHeight="1">
      <c r="A891" s="80" t="s">
        <v>66</v>
      </c>
      <c r="B891" s="80" t="s">
        <v>26</v>
      </c>
      <c r="C891" s="80" t="s">
        <v>27</v>
      </c>
      <c r="D891" s="80" t="s">
        <v>28</v>
      </c>
      <c r="E891" s="80" t="s">
        <v>28</v>
      </c>
      <c r="F891" s="80" t="s">
        <v>29</v>
      </c>
      <c r="G891" s="80" t="s">
        <v>1887</v>
      </c>
      <c r="H891" s="80" t="s">
        <v>8165</v>
      </c>
      <c r="I891" s="80" t="s">
        <v>8162</v>
      </c>
      <c r="J891" s="80" t="s">
        <v>2535</v>
      </c>
      <c r="K891" s="77">
        <v>43309</v>
      </c>
      <c r="L891" s="80">
        <v>28</v>
      </c>
      <c r="M891" s="80">
        <v>7</v>
      </c>
      <c r="N891" s="82">
        <v>2018</v>
      </c>
      <c r="O891" s="77">
        <f t="shared" si="13"/>
        <v>43309</v>
      </c>
      <c r="P891" s="80" t="s">
        <v>2536</v>
      </c>
      <c r="Q891" s="80" t="s">
        <v>1899</v>
      </c>
      <c r="R891" s="80">
        <f>VLOOKUP(P891,Registration!O:P,2,FALSE)</f>
        <v>16</v>
      </c>
    </row>
    <row r="892" spans="1:18" ht="23.1" customHeight="1">
      <c r="A892" s="80" t="s">
        <v>66</v>
      </c>
      <c r="B892" s="80" t="s">
        <v>26</v>
      </c>
      <c r="C892" s="80" t="s">
        <v>27</v>
      </c>
      <c r="D892" s="80" t="s">
        <v>28</v>
      </c>
      <c r="E892" s="80" t="s">
        <v>28</v>
      </c>
      <c r="F892" s="80" t="s">
        <v>29</v>
      </c>
      <c r="G892" s="80" t="s">
        <v>1887</v>
      </c>
      <c r="H892" s="80" t="s">
        <v>8165</v>
      </c>
      <c r="I892" s="80" t="s">
        <v>8162</v>
      </c>
      <c r="J892" s="80" t="s">
        <v>2537</v>
      </c>
      <c r="K892" s="77">
        <v>43309</v>
      </c>
      <c r="L892" s="80">
        <v>28</v>
      </c>
      <c r="M892" s="80">
        <v>7</v>
      </c>
      <c r="N892" s="82">
        <v>2018</v>
      </c>
      <c r="O892" s="77">
        <f t="shared" si="13"/>
        <v>43309</v>
      </c>
      <c r="P892" s="80" t="s">
        <v>2538</v>
      </c>
      <c r="Q892" s="80" t="s">
        <v>1899</v>
      </c>
      <c r="R892" s="80">
        <f>VLOOKUP(P892,Registration!O:P,2,FALSE)</f>
        <v>17</v>
      </c>
    </row>
    <row r="893" spans="1:18" ht="23.1" customHeight="1">
      <c r="A893" s="80" t="s">
        <v>66</v>
      </c>
      <c r="B893" s="80" t="s">
        <v>26</v>
      </c>
      <c r="C893" s="80" t="s">
        <v>27</v>
      </c>
      <c r="D893" s="80" t="s">
        <v>28</v>
      </c>
      <c r="E893" s="80" t="s">
        <v>28</v>
      </c>
      <c r="F893" s="80" t="s">
        <v>29</v>
      </c>
      <c r="G893" s="80" t="s">
        <v>1887</v>
      </c>
      <c r="H893" s="80" t="s">
        <v>8165</v>
      </c>
      <c r="I893" s="80" t="s">
        <v>8162</v>
      </c>
      <c r="J893" s="80" t="s">
        <v>2539</v>
      </c>
      <c r="K893" s="77">
        <v>43309</v>
      </c>
      <c r="L893" s="80">
        <v>28</v>
      </c>
      <c r="M893" s="80">
        <v>7</v>
      </c>
      <c r="N893" s="82">
        <v>2018</v>
      </c>
      <c r="O893" s="77">
        <f t="shared" si="13"/>
        <v>43309</v>
      </c>
      <c r="P893" s="80" t="s">
        <v>2540</v>
      </c>
      <c r="Q893" s="80" t="s">
        <v>1899</v>
      </c>
      <c r="R893" s="80">
        <f>VLOOKUP(P893,Registration!O:P,2,FALSE)</f>
        <v>15</v>
      </c>
    </row>
    <row r="894" spans="1:18" ht="23.1" customHeight="1">
      <c r="A894" s="80" t="s">
        <v>66</v>
      </c>
      <c r="B894" s="80" t="s">
        <v>26</v>
      </c>
      <c r="C894" s="80" t="s">
        <v>27</v>
      </c>
      <c r="D894" s="80" t="s">
        <v>28</v>
      </c>
      <c r="E894" s="80" t="s">
        <v>28</v>
      </c>
      <c r="F894" s="80" t="s">
        <v>29</v>
      </c>
      <c r="G894" s="80" t="s">
        <v>1887</v>
      </c>
      <c r="H894" s="80" t="s">
        <v>8165</v>
      </c>
      <c r="I894" s="80" t="s">
        <v>8162</v>
      </c>
      <c r="J894" s="80" t="s">
        <v>2485</v>
      </c>
      <c r="K894" s="77">
        <v>43309</v>
      </c>
      <c r="L894" s="80">
        <v>28</v>
      </c>
      <c r="M894" s="80">
        <v>7</v>
      </c>
      <c r="N894" s="82">
        <v>2018</v>
      </c>
      <c r="O894" s="77">
        <f t="shared" si="13"/>
        <v>43309</v>
      </c>
      <c r="P894" s="80" t="s">
        <v>2486</v>
      </c>
      <c r="Q894" s="80" t="s">
        <v>1899</v>
      </c>
      <c r="R894" s="80">
        <f>VLOOKUP(P894,Registration!O:P,2,FALSE)</f>
        <v>16</v>
      </c>
    </row>
    <row r="895" spans="1:18" ht="23.1" customHeight="1">
      <c r="A895" s="80" t="s">
        <v>66</v>
      </c>
      <c r="B895" s="80" t="s">
        <v>26</v>
      </c>
      <c r="C895" s="80" t="s">
        <v>27</v>
      </c>
      <c r="D895" s="80" t="s">
        <v>28</v>
      </c>
      <c r="E895" s="80" t="s">
        <v>28</v>
      </c>
      <c r="F895" s="80" t="s">
        <v>29</v>
      </c>
      <c r="G895" s="80" t="s">
        <v>1887</v>
      </c>
      <c r="H895" s="80" t="s">
        <v>8165</v>
      </c>
      <c r="I895" s="80" t="s">
        <v>8162</v>
      </c>
      <c r="J895" s="80" t="s">
        <v>2438</v>
      </c>
      <c r="K895" s="77">
        <v>43309</v>
      </c>
      <c r="L895" s="80">
        <v>28</v>
      </c>
      <c r="M895" s="80">
        <v>7</v>
      </c>
      <c r="N895" s="82">
        <v>2018</v>
      </c>
      <c r="O895" s="77">
        <f t="shared" si="13"/>
        <v>43309</v>
      </c>
      <c r="P895" s="80" t="s">
        <v>2439</v>
      </c>
      <c r="Q895" s="80" t="s">
        <v>1899</v>
      </c>
      <c r="R895" s="80">
        <f>VLOOKUP(P895,Registration!O:P,2,FALSE)</f>
        <v>17</v>
      </c>
    </row>
    <row r="896" spans="1:18" ht="23.1" customHeight="1">
      <c r="A896" s="80" t="s">
        <v>66</v>
      </c>
      <c r="B896" s="80" t="s">
        <v>26</v>
      </c>
      <c r="C896" s="80" t="s">
        <v>27</v>
      </c>
      <c r="D896" s="80" t="s">
        <v>28</v>
      </c>
      <c r="E896" s="80" t="s">
        <v>28</v>
      </c>
      <c r="F896" s="80" t="s">
        <v>29</v>
      </c>
      <c r="G896" s="80" t="s">
        <v>1887</v>
      </c>
      <c r="H896" s="80" t="s">
        <v>8165</v>
      </c>
      <c r="I896" s="80" t="s">
        <v>8162</v>
      </c>
      <c r="J896" s="80" t="s">
        <v>2481</v>
      </c>
      <c r="K896" s="77">
        <v>43309</v>
      </c>
      <c r="L896" s="80">
        <v>28</v>
      </c>
      <c r="M896" s="80">
        <v>7</v>
      </c>
      <c r="N896" s="82">
        <v>2018</v>
      </c>
      <c r="O896" s="77">
        <f t="shared" si="13"/>
        <v>43309</v>
      </c>
      <c r="P896" s="80" t="s">
        <v>2482</v>
      </c>
      <c r="Q896" s="80" t="s">
        <v>1899</v>
      </c>
      <c r="R896" s="80">
        <f>VLOOKUP(P896,Registration!O:P,2,FALSE)</f>
        <v>16</v>
      </c>
    </row>
    <row r="897" spans="1:18" ht="23.1" customHeight="1">
      <c r="A897" s="80" t="s">
        <v>66</v>
      </c>
      <c r="B897" s="80" t="s">
        <v>26</v>
      </c>
      <c r="C897" s="80" t="s">
        <v>27</v>
      </c>
      <c r="D897" s="80" t="s">
        <v>28</v>
      </c>
      <c r="E897" s="80" t="s">
        <v>28</v>
      </c>
      <c r="F897" s="80" t="s">
        <v>29</v>
      </c>
      <c r="G897" s="80" t="s">
        <v>1887</v>
      </c>
      <c r="H897" s="80" t="s">
        <v>8165</v>
      </c>
      <c r="I897" s="80" t="s">
        <v>8162</v>
      </c>
      <c r="J897" s="80" t="s">
        <v>2487</v>
      </c>
      <c r="K897" s="77">
        <v>43309</v>
      </c>
      <c r="L897" s="80">
        <v>28</v>
      </c>
      <c r="M897" s="80">
        <v>7</v>
      </c>
      <c r="N897" s="82">
        <v>2018</v>
      </c>
      <c r="O897" s="77">
        <f t="shared" si="13"/>
        <v>43309</v>
      </c>
      <c r="P897" s="80" t="s">
        <v>2488</v>
      </c>
      <c r="Q897" s="80" t="s">
        <v>1899</v>
      </c>
      <c r="R897" s="80">
        <f>VLOOKUP(P897,Registration!O:P,2,FALSE)</f>
        <v>15</v>
      </c>
    </row>
    <row r="898" spans="1:18" ht="23.1" customHeight="1">
      <c r="A898" s="80" t="s">
        <v>66</v>
      </c>
      <c r="B898" s="80" t="s">
        <v>26</v>
      </c>
      <c r="C898" s="80" t="s">
        <v>27</v>
      </c>
      <c r="D898" s="80" t="s">
        <v>28</v>
      </c>
      <c r="E898" s="80" t="s">
        <v>28</v>
      </c>
      <c r="F898" s="80" t="s">
        <v>29</v>
      </c>
      <c r="G898" s="80" t="s">
        <v>1887</v>
      </c>
      <c r="H898" s="80" t="s">
        <v>8165</v>
      </c>
      <c r="I898" s="80" t="s">
        <v>8162</v>
      </c>
      <c r="J898" s="80" t="s">
        <v>2200</v>
      </c>
      <c r="K898" s="77">
        <v>43309</v>
      </c>
      <c r="L898" s="80">
        <v>28</v>
      </c>
      <c r="M898" s="80">
        <v>7</v>
      </c>
      <c r="N898" s="82">
        <v>2018</v>
      </c>
      <c r="O898" s="77">
        <f t="shared" si="13"/>
        <v>43309</v>
      </c>
      <c r="P898" s="80" t="s">
        <v>2201</v>
      </c>
      <c r="Q898" s="80" t="s">
        <v>1899</v>
      </c>
      <c r="R898" s="80">
        <f>VLOOKUP(P898,Registration!O:P,2,FALSE)</f>
        <v>15</v>
      </c>
    </row>
    <row r="899" spans="1:18" ht="23.1" customHeight="1">
      <c r="A899" s="80" t="s">
        <v>66</v>
      </c>
      <c r="B899" s="80" t="s">
        <v>26</v>
      </c>
      <c r="C899" s="80" t="s">
        <v>27</v>
      </c>
      <c r="D899" s="80" t="s">
        <v>28</v>
      </c>
      <c r="E899" s="80" t="s">
        <v>28</v>
      </c>
      <c r="F899" s="80" t="s">
        <v>29</v>
      </c>
      <c r="G899" s="80" t="s">
        <v>1887</v>
      </c>
      <c r="H899" s="80" t="s">
        <v>8165</v>
      </c>
      <c r="I899" s="80" t="s">
        <v>8163</v>
      </c>
      <c r="J899" s="80" t="s">
        <v>2541</v>
      </c>
      <c r="K899" s="77" t="s">
        <v>2542</v>
      </c>
      <c r="L899" s="80">
        <v>30</v>
      </c>
      <c r="M899" s="80">
        <v>7</v>
      </c>
      <c r="N899" s="82">
        <v>2018</v>
      </c>
      <c r="O899" s="77">
        <f t="shared" ref="O899:O962" si="14">DATE(N899,M899,L899)</f>
        <v>43311</v>
      </c>
      <c r="P899" s="80" t="s">
        <v>2543</v>
      </c>
      <c r="Q899" s="80" t="s">
        <v>175</v>
      </c>
      <c r="R899" s="80">
        <f>VLOOKUP(P899,Registration!O:P,2,FALSE)</f>
        <v>15</v>
      </c>
    </row>
    <row r="900" spans="1:18" ht="23.1" customHeight="1">
      <c r="A900" s="80" t="s">
        <v>70</v>
      </c>
      <c r="B900" s="80" t="s">
        <v>26</v>
      </c>
      <c r="C900" s="80" t="s">
        <v>27</v>
      </c>
      <c r="D900" s="80" t="s">
        <v>28</v>
      </c>
      <c r="E900" s="80" t="s">
        <v>28</v>
      </c>
      <c r="F900" s="80" t="s">
        <v>29</v>
      </c>
      <c r="G900" s="80" t="s">
        <v>1887</v>
      </c>
      <c r="H900" s="80" t="s">
        <v>8165</v>
      </c>
      <c r="I900" s="80" t="s">
        <v>8163</v>
      </c>
      <c r="J900" s="80" t="s">
        <v>2014</v>
      </c>
      <c r="K900" s="77">
        <v>43313</v>
      </c>
      <c r="L900" s="80">
        <v>1</v>
      </c>
      <c r="M900" s="80">
        <v>8</v>
      </c>
      <c r="N900" s="82">
        <v>2018</v>
      </c>
      <c r="O900" s="77">
        <f t="shared" si="14"/>
        <v>43313</v>
      </c>
      <c r="P900" s="80" t="s">
        <v>2016</v>
      </c>
      <c r="Q900" s="80" t="s">
        <v>175</v>
      </c>
      <c r="R900" s="80">
        <f>VLOOKUP(P900,Registration!O:P,2,FALSE)</f>
        <v>15</v>
      </c>
    </row>
    <row r="901" spans="1:18" ht="23.1" customHeight="1">
      <c r="A901" s="80" t="s">
        <v>70</v>
      </c>
      <c r="B901" s="80" t="s">
        <v>26</v>
      </c>
      <c r="C901" s="80" t="s">
        <v>27</v>
      </c>
      <c r="D901" s="80" t="s">
        <v>28</v>
      </c>
      <c r="E901" s="80" t="s">
        <v>28</v>
      </c>
      <c r="F901" s="80" t="s">
        <v>29</v>
      </c>
      <c r="G901" s="80" t="s">
        <v>1887</v>
      </c>
      <c r="H901" s="80" t="s">
        <v>8165</v>
      </c>
      <c r="I901" s="80" t="s">
        <v>8163</v>
      </c>
      <c r="J901" s="80" t="s">
        <v>2544</v>
      </c>
      <c r="K901" s="77">
        <v>43313</v>
      </c>
      <c r="L901" s="80">
        <v>1</v>
      </c>
      <c r="M901" s="80">
        <v>8</v>
      </c>
      <c r="N901" s="82">
        <v>2018</v>
      </c>
      <c r="O901" s="77">
        <f t="shared" si="14"/>
        <v>43313</v>
      </c>
      <c r="P901" s="80" t="s">
        <v>2545</v>
      </c>
      <c r="Q901" s="80" t="s">
        <v>175</v>
      </c>
      <c r="R901" s="80">
        <f>VLOOKUP(P901,Registration!O:P,2,FALSE)</f>
        <v>18</v>
      </c>
    </row>
    <row r="902" spans="1:18" ht="23.1" customHeight="1">
      <c r="A902" s="80" t="s">
        <v>70</v>
      </c>
      <c r="B902" s="80" t="s">
        <v>26</v>
      </c>
      <c r="C902" s="80" t="s">
        <v>27</v>
      </c>
      <c r="D902" s="80" t="s">
        <v>28</v>
      </c>
      <c r="E902" s="80" t="s">
        <v>28</v>
      </c>
      <c r="F902" s="80" t="s">
        <v>29</v>
      </c>
      <c r="G902" s="80" t="s">
        <v>1887</v>
      </c>
      <c r="H902" s="80" t="s">
        <v>8165</v>
      </c>
      <c r="I902" s="80" t="s">
        <v>8163</v>
      </c>
      <c r="J902" s="80" t="s">
        <v>2546</v>
      </c>
      <c r="K902" s="77">
        <v>43313</v>
      </c>
      <c r="L902" s="80">
        <v>1</v>
      </c>
      <c r="M902" s="80">
        <v>8</v>
      </c>
      <c r="N902" s="82">
        <v>2018</v>
      </c>
      <c r="O902" s="77">
        <f t="shared" si="14"/>
        <v>43313</v>
      </c>
      <c r="P902" s="80" t="s">
        <v>2547</v>
      </c>
      <c r="Q902" s="80" t="s">
        <v>175</v>
      </c>
      <c r="R902" s="80">
        <f>VLOOKUP(P902,Registration!O:P,2,FALSE)</f>
        <v>15</v>
      </c>
    </row>
    <row r="903" spans="1:18" ht="23.1" customHeight="1">
      <c r="A903" s="80" t="s">
        <v>70</v>
      </c>
      <c r="B903" s="80" t="s">
        <v>26</v>
      </c>
      <c r="C903" s="80" t="s">
        <v>27</v>
      </c>
      <c r="D903" s="80" t="s">
        <v>28</v>
      </c>
      <c r="E903" s="80" t="s">
        <v>28</v>
      </c>
      <c r="F903" s="80" t="s">
        <v>29</v>
      </c>
      <c r="G903" s="80" t="s">
        <v>1887</v>
      </c>
      <c r="H903" s="80" t="s">
        <v>8165</v>
      </c>
      <c r="I903" s="80" t="s">
        <v>8163</v>
      </c>
      <c r="J903" s="80" t="s">
        <v>2548</v>
      </c>
      <c r="K903" s="77">
        <v>43313</v>
      </c>
      <c r="L903" s="80">
        <v>1</v>
      </c>
      <c r="M903" s="80">
        <v>8</v>
      </c>
      <c r="N903" s="82">
        <v>2018</v>
      </c>
      <c r="O903" s="77">
        <f t="shared" si="14"/>
        <v>43313</v>
      </c>
      <c r="P903" s="80" t="s">
        <v>2549</v>
      </c>
      <c r="Q903" s="80" t="s">
        <v>175</v>
      </c>
      <c r="R903" s="80">
        <f>VLOOKUP(P903,Registration!O:P,2,FALSE)</f>
        <v>16</v>
      </c>
    </row>
    <row r="904" spans="1:18" ht="23.1" customHeight="1">
      <c r="A904" s="80" t="s">
        <v>70</v>
      </c>
      <c r="B904" s="80" t="s">
        <v>26</v>
      </c>
      <c r="C904" s="80" t="s">
        <v>27</v>
      </c>
      <c r="D904" s="80" t="s">
        <v>28</v>
      </c>
      <c r="E904" s="80" t="s">
        <v>28</v>
      </c>
      <c r="F904" s="80" t="s">
        <v>111</v>
      </c>
      <c r="G904" s="80" t="s">
        <v>167</v>
      </c>
      <c r="H904" s="80" t="s">
        <v>8159</v>
      </c>
      <c r="I904" s="80" t="s">
        <v>8161</v>
      </c>
      <c r="J904" s="80" t="s">
        <v>815</v>
      </c>
      <c r="K904" s="77">
        <v>43313</v>
      </c>
      <c r="L904" s="82">
        <v>1</v>
      </c>
      <c r="M904" s="82">
        <v>8</v>
      </c>
      <c r="N904" s="82">
        <v>2018</v>
      </c>
      <c r="O904" s="77">
        <f t="shared" si="14"/>
        <v>43313</v>
      </c>
      <c r="P904" s="82" t="s">
        <v>816</v>
      </c>
      <c r="Q904" s="80" t="s">
        <v>175</v>
      </c>
      <c r="R904" s="80">
        <f>VLOOKUP(P904,Registration!O:P,2,FALSE)</f>
        <v>19</v>
      </c>
    </row>
    <row r="905" spans="1:18" ht="23.1" customHeight="1">
      <c r="A905" s="80" t="s">
        <v>70</v>
      </c>
      <c r="B905" s="80" t="s">
        <v>26</v>
      </c>
      <c r="C905" s="80" t="s">
        <v>27</v>
      </c>
      <c r="D905" s="80" t="s">
        <v>28</v>
      </c>
      <c r="E905" s="80" t="s">
        <v>28</v>
      </c>
      <c r="F905" s="80" t="s">
        <v>111</v>
      </c>
      <c r="G905" s="80" t="s">
        <v>167</v>
      </c>
      <c r="H905" s="80" t="s">
        <v>8159</v>
      </c>
      <c r="I905" s="80" t="s">
        <v>8161</v>
      </c>
      <c r="J905" s="80" t="s">
        <v>817</v>
      </c>
      <c r="K905" s="77">
        <v>43313</v>
      </c>
      <c r="L905" s="82">
        <v>1</v>
      </c>
      <c r="M905" s="82">
        <v>8</v>
      </c>
      <c r="N905" s="82">
        <v>2018</v>
      </c>
      <c r="O905" s="77">
        <f t="shared" si="14"/>
        <v>43313</v>
      </c>
      <c r="P905" s="82" t="s">
        <v>818</v>
      </c>
      <c r="Q905" s="80" t="s">
        <v>175</v>
      </c>
      <c r="R905" s="80">
        <f>VLOOKUP(P905,Registration!O:P,2,FALSE)</f>
        <v>19</v>
      </c>
    </row>
    <row r="906" spans="1:18" ht="23.1" customHeight="1">
      <c r="A906" s="80" t="s">
        <v>70</v>
      </c>
      <c r="B906" s="80" t="s">
        <v>26</v>
      </c>
      <c r="C906" s="80" t="s">
        <v>27</v>
      </c>
      <c r="D906" s="80" t="s">
        <v>28</v>
      </c>
      <c r="E906" s="80" t="s">
        <v>28</v>
      </c>
      <c r="F906" s="80" t="s">
        <v>111</v>
      </c>
      <c r="G906" s="80" t="s">
        <v>167</v>
      </c>
      <c r="H906" s="80" t="s">
        <v>8159</v>
      </c>
      <c r="I906" s="80" t="s">
        <v>8161</v>
      </c>
      <c r="J906" s="80" t="s">
        <v>821</v>
      </c>
      <c r="K906" s="77">
        <v>43314</v>
      </c>
      <c r="L906" s="82">
        <v>2</v>
      </c>
      <c r="M906" s="82">
        <v>8</v>
      </c>
      <c r="N906" s="82">
        <v>2018</v>
      </c>
      <c r="O906" s="77">
        <f t="shared" si="14"/>
        <v>43314</v>
      </c>
      <c r="P906" s="82" t="s">
        <v>822</v>
      </c>
      <c r="Q906" s="80" t="s">
        <v>175</v>
      </c>
      <c r="R906" s="80">
        <f>VLOOKUP(P906,Registration!O:P,2,FALSE)</f>
        <v>19</v>
      </c>
    </row>
    <row r="907" spans="1:18" ht="23.1" customHeight="1">
      <c r="A907" s="80" t="s">
        <v>70</v>
      </c>
      <c r="B907" s="80" t="s">
        <v>26</v>
      </c>
      <c r="C907" s="80" t="s">
        <v>27</v>
      </c>
      <c r="D907" s="80" t="s">
        <v>28</v>
      </c>
      <c r="E907" s="80" t="s">
        <v>28</v>
      </c>
      <c r="F907" s="80" t="s">
        <v>29</v>
      </c>
      <c r="G907" s="80" t="s">
        <v>1887</v>
      </c>
      <c r="H907" s="80" t="s">
        <v>8165</v>
      </c>
      <c r="I907" s="80" t="s">
        <v>8162</v>
      </c>
      <c r="J907" s="80" t="s">
        <v>2515</v>
      </c>
      <c r="K907" s="77">
        <v>43316</v>
      </c>
      <c r="L907" s="80">
        <v>4</v>
      </c>
      <c r="M907" s="80">
        <v>8</v>
      </c>
      <c r="N907" s="82">
        <v>2018</v>
      </c>
      <c r="O907" s="77">
        <f t="shared" si="14"/>
        <v>43316</v>
      </c>
      <c r="P907" s="80" t="s">
        <v>2516</v>
      </c>
      <c r="Q907" s="80" t="s">
        <v>1899</v>
      </c>
      <c r="R907" s="80">
        <f>VLOOKUP(P907,Registration!O:P,2,FALSE)</f>
        <v>16</v>
      </c>
    </row>
    <row r="908" spans="1:18" ht="23.1" customHeight="1">
      <c r="A908" s="80" t="s">
        <v>70</v>
      </c>
      <c r="B908" s="80" t="s">
        <v>26</v>
      </c>
      <c r="C908" s="80" t="s">
        <v>27</v>
      </c>
      <c r="D908" s="80" t="s">
        <v>28</v>
      </c>
      <c r="E908" s="80" t="s">
        <v>28</v>
      </c>
      <c r="F908" s="80" t="s">
        <v>29</v>
      </c>
      <c r="G908" s="80" t="s">
        <v>1887</v>
      </c>
      <c r="H908" s="80" t="s">
        <v>8165</v>
      </c>
      <c r="I908" s="80" t="s">
        <v>8162</v>
      </c>
      <c r="J908" s="80" t="s">
        <v>2458</v>
      </c>
      <c r="K908" s="77">
        <v>43316</v>
      </c>
      <c r="L908" s="80">
        <v>4</v>
      </c>
      <c r="M908" s="80">
        <v>8</v>
      </c>
      <c r="N908" s="82">
        <v>2018</v>
      </c>
      <c r="O908" s="77">
        <f t="shared" si="14"/>
        <v>43316</v>
      </c>
      <c r="P908" s="80" t="s">
        <v>2459</v>
      </c>
      <c r="Q908" s="80" t="s">
        <v>1899</v>
      </c>
      <c r="R908" s="80">
        <f>VLOOKUP(P908,Registration!O:P,2,FALSE)</f>
        <v>18</v>
      </c>
    </row>
    <row r="909" spans="1:18" ht="23.1" customHeight="1">
      <c r="A909" s="80" t="s">
        <v>70</v>
      </c>
      <c r="B909" s="80" t="s">
        <v>26</v>
      </c>
      <c r="C909" s="80" t="s">
        <v>27</v>
      </c>
      <c r="D909" s="80" t="s">
        <v>28</v>
      </c>
      <c r="E909" s="80" t="s">
        <v>28</v>
      </c>
      <c r="F909" s="80" t="s">
        <v>29</v>
      </c>
      <c r="G909" s="80" t="s">
        <v>1887</v>
      </c>
      <c r="H909" s="80" t="s">
        <v>8165</v>
      </c>
      <c r="I909" s="80" t="s">
        <v>8162</v>
      </c>
      <c r="J909" s="80" t="s">
        <v>2268</v>
      </c>
      <c r="K909" s="77">
        <v>43316</v>
      </c>
      <c r="L909" s="80">
        <v>4</v>
      </c>
      <c r="M909" s="80">
        <v>8</v>
      </c>
      <c r="N909" s="82">
        <v>2018</v>
      </c>
      <c r="O909" s="77">
        <f t="shared" si="14"/>
        <v>43316</v>
      </c>
      <c r="P909" s="80" t="s">
        <v>2269</v>
      </c>
      <c r="Q909" s="80" t="s">
        <v>1899</v>
      </c>
      <c r="R909" s="80">
        <f>VLOOKUP(P909,Registration!O:P,2,FALSE)</f>
        <v>15</v>
      </c>
    </row>
    <row r="910" spans="1:18" ht="23.1" customHeight="1">
      <c r="A910" s="80" t="s">
        <v>70</v>
      </c>
      <c r="B910" s="80" t="s">
        <v>26</v>
      </c>
      <c r="C910" s="80" t="s">
        <v>27</v>
      </c>
      <c r="D910" s="80" t="s">
        <v>28</v>
      </c>
      <c r="E910" s="80" t="s">
        <v>28</v>
      </c>
      <c r="F910" s="80" t="s">
        <v>29</v>
      </c>
      <c r="G910" s="80" t="s">
        <v>1887</v>
      </c>
      <c r="H910" s="80" t="s">
        <v>8165</v>
      </c>
      <c r="I910" s="80" t="s">
        <v>8162</v>
      </c>
      <c r="J910" s="80" t="s">
        <v>2159</v>
      </c>
      <c r="K910" s="77">
        <v>43316</v>
      </c>
      <c r="L910" s="80">
        <v>4</v>
      </c>
      <c r="M910" s="80">
        <v>8</v>
      </c>
      <c r="N910" s="82">
        <v>2018</v>
      </c>
      <c r="O910" s="77">
        <f t="shared" si="14"/>
        <v>43316</v>
      </c>
      <c r="P910" s="80" t="s">
        <v>2160</v>
      </c>
      <c r="Q910" s="80" t="s">
        <v>1899</v>
      </c>
      <c r="R910" s="80">
        <f>VLOOKUP(P910,Registration!O:P,2,FALSE)</f>
        <v>15</v>
      </c>
    </row>
    <row r="911" spans="1:18" ht="23.1" customHeight="1">
      <c r="A911" s="80" t="s">
        <v>70</v>
      </c>
      <c r="B911" s="80" t="s">
        <v>26</v>
      </c>
      <c r="C911" s="80" t="s">
        <v>27</v>
      </c>
      <c r="D911" s="80" t="s">
        <v>28</v>
      </c>
      <c r="E911" s="80" t="s">
        <v>28</v>
      </c>
      <c r="F911" s="80" t="s">
        <v>29</v>
      </c>
      <c r="G911" s="80" t="s">
        <v>1887</v>
      </c>
      <c r="H911" s="80" t="s">
        <v>8165</v>
      </c>
      <c r="I911" s="80" t="s">
        <v>8162</v>
      </c>
      <c r="J911" s="80" t="s">
        <v>2456</v>
      </c>
      <c r="K911" s="77">
        <v>43316</v>
      </c>
      <c r="L911" s="80">
        <v>4</v>
      </c>
      <c r="M911" s="80">
        <v>8</v>
      </c>
      <c r="N911" s="82">
        <v>2018</v>
      </c>
      <c r="O911" s="77">
        <f t="shared" si="14"/>
        <v>43316</v>
      </c>
      <c r="P911" s="80" t="s">
        <v>2457</v>
      </c>
      <c r="Q911" s="80" t="s">
        <v>1899</v>
      </c>
      <c r="R911" s="80">
        <f>VLOOKUP(P911,Registration!O:P,2,FALSE)</f>
        <v>15</v>
      </c>
    </row>
    <row r="912" spans="1:18" ht="23.1" customHeight="1">
      <c r="A912" s="80" t="s">
        <v>70</v>
      </c>
      <c r="B912" s="80" t="s">
        <v>26</v>
      </c>
      <c r="C912" s="80" t="s">
        <v>27</v>
      </c>
      <c r="D912" s="80" t="s">
        <v>28</v>
      </c>
      <c r="E912" s="80" t="s">
        <v>28</v>
      </c>
      <c r="F912" s="80" t="s">
        <v>29</v>
      </c>
      <c r="G912" s="80" t="s">
        <v>1887</v>
      </c>
      <c r="H912" s="80" t="s">
        <v>8165</v>
      </c>
      <c r="I912" s="80" t="s">
        <v>8162</v>
      </c>
      <c r="J912" s="80" t="s">
        <v>1900</v>
      </c>
      <c r="K912" s="77">
        <v>43316</v>
      </c>
      <c r="L912" s="80">
        <v>4</v>
      </c>
      <c r="M912" s="80">
        <v>8</v>
      </c>
      <c r="N912" s="82">
        <v>2018</v>
      </c>
      <c r="O912" s="77">
        <f t="shared" si="14"/>
        <v>43316</v>
      </c>
      <c r="P912" s="80" t="s">
        <v>1901</v>
      </c>
      <c r="Q912" s="80" t="s">
        <v>1899</v>
      </c>
      <c r="R912" s="80">
        <f>VLOOKUP(P912,Registration!O:P,2,FALSE)</f>
        <v>15</v>
      </c>
    </row>
    <row r="913" spans="1:18" ht="23.1" customHeight="1">
      <c r="A913" s="80" t="s">
        <v>70</v>
      </c>
      <c r="B913" s="80" t="s">
        <v>26</v>
      </c>
      <c r="C913" s="80" t="s">
        <v>27</v>
      </c>
      <c r="D913" s="80" t="s">
        <v>28</v>
      </c>
      <c r="E913" s="80" t="s">
        <v>28</v>
      </c>
      <c r="F913" s="80" t="s">
        <v>29</v>
      </c>
      <c r="G913" s="80" t="s">
        <v>1887</v>
      </c>
      <c r="H913" s="80" t="s">
        <v>8165</v>
      </c>
      <c r="I913" s="80" t="s">
        <v>8162</v>
      </c>
      <c r="J913" s="80" t="s">
        <v>2550</v>
      </c>
      <c r="K913" s="77">
        <v>43316</v>
      </c>
      <c r="L913" s="80">
        <v>4</v>
      </c>
      <c r="M913" s="80">
        <v>8</v>
      </c>
      <c r="N913" s="82">
        <v>2018</v>
      </c>
      <c r="O913" s="77">
        <f t="shared" si="14"/>
        <v>43316</v>
      </c>
      <c r="P913" s="80" t="s">
        <v>2551</v>
      </c>
      <c r="Q913" s="80" t="s">
        <v>1899</v>
      </c>
      <c r="R913" s="80">
        <f>VLOOKUP(P913,Registration!O:P,2,FALSE)</f>
        <v>15</v>
      </c>
    </row>
    <row r="914" spans="1:18" ht="23.1" customHeight="1">
      <c r="A914" s="80" t="s">
        <v>70</v>
      </c>
      <c r="B914" s="80" t="s">
        <v>26</v>
      </c>
      <c r="C914" s="80" t="s">
        <v>27</v>
      </c>
      <c r="D914" s="80" t="s">
        <v>28</v>
      </c>
      <c r="E914" s="80" t="s">
        <v>28</v>
      </c>
      <c r="F914" s="80" t="s">
        <v>29</v>
      </c>
      <c r="G914" s="80" t="s">
        <v>1887</v>
      </c>
      <c r="H914" s="80" t="s">
        <v>8165</v>
      </c>
      <c r="I914" s="80" t="s">
        <v>8162</v>
      </c>
      <c r="J914" s="80" t="s">
        <v>1906</v>
      </c>
      <c r="K914" s="77">
        <v>43316</v>
      </c>
      <c r="L914" s="80">
        <v>4</v>
      </c>
      <c r="M914" s="80">
        <v>8</v>
      </c>
      <c r="N914" s="82">
        <v>2018</v>
      </c>
      <c r="O914" s="77">
        <f t="shared" si="14"/>
        <v>43316</v>
      </c>
      <c r="P914" s="80" t="s">
        <v>1907</v>
      </c>
      <c r="Q914" s="80" t="s">
        <v>1899</v>
      </c>
      <c r="R914" s="80">
        <f>VLOOKUP(P914,Registration!O:P,2,FALSE)</f>
        <v>15</v>
      </c>
    </row>
    <row r="915" spans="1:18" ht="23.1" customHeight="1">
      <c r="A915" s="80" t="s">
        <v>70</v>
      </c>
      <c r="B915" s="80" t="s">
        <v>26</v>
      </c>
      <c r="C915" s="80" t="s">
        <v>27</v>
      </c>
      <c r="D915" s="80" t="s">
        <v>28</v>
      </c>
      <c r="E915" s="80" t="s">
        <v>28</v>
      </c>
      <c r="F915" s="80" t="s">
        <v>29</v>
      </c>
      <c r="G915" s="80" t="s">
        <v>1887</v>
      </c>
      <c r="H915" s="80" t="s">
        <v>8165</v>
      </c>
      <c r="I915" s="80" t="s">
        <v>8162</v>
      </c>
      <c r="J915" s="80" t="s">
        <v>2552</v>
      </c>
      <c r="K915" s="77">
        <v>43316</v>
      </c>
      <c r="L915" s="80">
        <v>4</v>
      </c>
      <c r="M915" s="80">
        <v>8</v>
      </c>
      <c r="N915" s="82">
        <v>2018</v>
      </c>
      <c r="O915" s="77">
        <f t="shared" si="14"/>
        <v>43316</v>
      </c>
      <c r="P915" s="80" t="s">
        <v>2553</v>
      </c>
      <c r="Q915" s="80" t="s">
        <v>1899</v>
      </c>
      <c r="R915" s="80">
        <f>VLOOKUP(P915,Registration!O:P,2,FALSE)</f>
        <v>17</v>
      </c>
    </row>
    <row r="916" spans="1:18" ht="23.1" customHeight="1">
      <c r="A916" s="80" t="s">
        <v>70</v>
      </c>
      <c r="B916" s="80" t="s">
        <v>26</v>
      </c>
      <c r="C916" s="80" t="s">
        <v>27</v>
      </c>
      <c r="D916" s="80" t="s">
        <v>28</v>
      </c>
      <c r="E916" s="80" t="s">
        <v>28</v>
      </c>
      <c r="F916" s="80" t="s">
        <v>29</v>
      </c>
      <c r="G916" s="80" t="s">
        <v>1887</v>
      </c>
      <c r="H916" s="80" t="s">
        <v>8165</v>
      </c>
      <c r="I916" s="80" t="s">
        <v>8162</v>
      </c>
      <c r="J916" s="80" t="s">
        <v>2554</v>
      </c>
      <c r="K916" s="77">
        <v>43316</v>
      </c>
      <c r="L916" s="80">
        <v>4</v>
      </c>
      <c r="M916" s="80">
        <v>8</v>
      </c>
      <c r="N916" s="82">
        <v>2018</v>
      </c>
      <c r="O916" s="77">
        <f t="shared" si="14"/>
        <v>43316</v>
      </c>
      <c r="P916" s="80" t="s">
        <v>2555</v>
      </c>
      <c r="Q916" s="80" t="s">
        <v>1899</v>
      </c>
      <c r="R916" s="80">
        <f>VLOOKUP(P916,Registration!O:P,2,FALSE)</f>
        <v>16</v>
      </c>
    </row>
    <row r="917" spans="1:18" ht="23.1" customHeight="1">
      <c r="A917" s="80" t="s">
        <v>70</v>
      </c>
      <c r="B917" s="80" t="s">
        <v>26</v>
      </c>
      <c r="C917" s="80" t="s">
        <v>27</v>
      </c>
      <c r="D917" s="80" t="s">
        <v>28</v>
      </c>
      <c r="E917" s="80" t="s">
        <v>28</v>
      </c>
      <c r="F917" s="80" t="s">
        <v>29</v>
      </c>
      <c r="G917" s="80" t="s">
        <v>1887</v>
      </c>
      <c r="H917" s="80" t="s">
        <v>8165</v>
      </c>
      <c r="I917" s="80" t="s">
        <v>8162</v>
      </c>
      <c r="J917" s="80" t="s">
        <v>2556</v>
      </c>
      <c r="K917" s="77">
        <v>43316</v>
      </c>
      <c r="L917" s="80">
        <v>4</v>
      </c>
      <c r="M917" s="80">
        <v>8</v>
      </c>
      <c r="N917" s="82">
        <v>2018</v>
      </c>
      <c r="O917" s="77">
        <f t="shared" si="14"/>
        <v>43316</v>
      </c>
      <c r="P917" s="80" t="s">
        <v>2557</v>
      </c>
      <c r="Q917" s="80" t="s">
        <v>1899</v>
      </c>
      <c r="R917" s="80">
        <f>VLOOKUP(P917,Registration!O:P,2,FALSE)</f>
        <v>15</v>
      </c>
    </row>
    <row r="918" spans="1:18" ht="23.1" customHeight="1">
      <c r="A918" s="80" t="s">
        <v>70</v>
      </c>
      <c r="B918" s="80" t="s">
        <v>26</v>
      </c>
      <c r="C918" s="80" t="s">
        <v>27</v>
      </c>
      <c r="D918" s="80" t="s">
        <v>28</v>
      </c>
      <c r="E918" s="80" t="s">
        <v>28</v>
      </c>
      <c r="F918" s="80" t="s">
        <v>29</v>
      </c>
      <c r="G918" s="80" t="s">
        <v>1887</v>
      </c>
      <c r="H918" s="80" t="s">
        <v>8165</v>
      </c>
      <c r="I918" s="80" t="s">
        <v>8162</v>
      </c>
      <c r="J918" s="80" t="s">
        <v>2558</v>
      </c>
      <c r="K918" s="77">
        <v>43316</v>
      </c>
      <c r="L918" s="80">
        <v>4</v>
      </c>
      <c r="M918" s="80">
        <v>8</v>
      </c>
      <c r="N918" s="82">
        <v>2018</v>
      </c>
      <c r="O918" s="77">
        <f t="shared" si="14"/>
        <v>43316</v>
      </c>
      <c r="P918" s="80" t="s">
        <v>2559</v>
      </c>
      <c r="Q918" s="80" t="s">
        <v>1899</v>
      </c>
      <c r="R918" s="80">
        <f>VLOOKUP(P918,Registration!O:P,2,FALSE)</f>
        <v>15</v>
      </c>
    </row>
    <row r="919" spans="1:18" ht="23.1" customHeight="1">
      <c r="A919" s="80" t="s">
        <v>70</v>
      </c>
      <c r="B919" s="80" t="s">
        <v>26</v>
      </c>
      <c r="C919" s="80" t="s">
        <v>27</v>
      </c>
      <c r="D919" s="80" t="s">
        <v>28</v>
      </c>
      <c r="E919" s="80" t="s">
        <v>28</v>
      </c>
      <c r="F919" s="80" t="s">
        <v>29</v>
      </c>
      <c r="G919" s="80" t="s">
        <v>1887</v>
      </c>
      <c r="H919" s="80" t="s">
        <v>8165</v>
      </c>
      <c r="I919" s="80" t="s">
        <v>8162</v>
      </c>
      <c r="J919" s="80" t="s">
        <v>2560</v>
      </c>
      <c r="K919" s="77">
        <v>43316</v>
      </c>
      <c r="L919" s="80">
        <v>4</v>
      </c>
      <c r="M919" s="80">
        <v>8</v>
      </c>
      <c r="N919" s="82">
        <v>2018</v>
      </c>
      <c r="O919" s="77">
        <f t="shared" si="14"/>
        <v>43316</v>
      </c>
      <c r="P919" s="80" t="s">
        <v>2561</v>
      </c>
      <c r="Q919" s="80" t="s">
        <v>1899</v>
      </c>
      <c r="R919" s="80">
        <f>VLOOKUP(P919,Registration!O:P,2,FALSE)</f>
        <v>15</v>
      </c>
    </row>
    <row r="920" spans="1:18" ht="23.1" customHeight="1">
      <c r="A920" s="80" t="s">
        <v>70</v>
      </c>
      <c r="B920" s="80" t="s">
        <v>26</v>
      </c>
      <c r="C920" s="80" t="s">
        <v>27</v>
      </c>
      <c r="D920" s="80" t="s">
        <v>28</v>
      </c>
      <c r="E920" s="80" t="s">
        <v>28</v>
      </c>
      <c r="F920" s="80" t="s">
        <v>29</v>
      </c>
      <c r="G920" s="80" t="s">
        <v>1887</v>
      </c>
      <c r="H920" s="80" t="s">
        <v>8165</v>
      </c>
      <c r="I920" s="80" t="s">
        <v>8162</v>
      </c>
      <c r="J920" s="80" t="s">
        <v>2562</v>
      </c>
      <c r="K920" s="77">
        <v>43316</v>
      </c>
      <c r="L920" s="80">
        <v>4</v>
      </c>
      <c r="M920" s="80">
        <v>8</v>
      </c>
      <c r="N920" s="82">
        <v>2018</v>
      </c>
      <c r="O920" s="77">
        <f t="shared" si="14"/>
        <v>43316</v>
      </c>
      <c r="P920" s="80" t="s">
        <v>2563</v>
      </c>
      <c r="Q920" s="80" t="s">
        <v>1899</v>
      </c>
      <c r="R920" s="80">
        <f>VLOOKUP(P920,Registration!O:P,2,FALSE)</f>
        <v>16</v>
      </c>
    </row>
    <row r="921" spans="1:18" ht="23.1" customHeight="1">
      <c r="A921" s="80" t="s">
        <v>70</v>
      </c>
      <c r="B921" s="80" t="s">
        <v>26</v>
      </c>
      <c r="C921" s="80" t="s">
        <v>27</v>
      </c>
      <c r="D921" s="80" t="s">
        <v>28</v>
      </c>
      <c r="E921" s="80" t="s">
        <v>28</v>
      </c>
      <c r="F921" s="80" t="s">
        <v>29</v>
      </c>
      <c r="G921" s="80" t="s">
        <v>1887</v>
      </c>
      <c r="H921" s="80" t="s">
        <v>8165</v>
      </c>
      <c r="I921" s="80" t="s">
        <v>8162</v>
      </c>
      <c r="J921" s="80" t="s">
        <v>2564</v>
      </c>
      <c r="K921" s="77">
        <v>43316</v>
      </c>
      <c r="L921" s="80">
        <v>4</v>
      </c>
      <c r="M921" s="80">
        <v>8</v>
      </c>
      <c r="N921" s="82">
        <v>2018</v>
      </c>
      <c r="O921" s="77">
        <f t="shared" si="14"/>
        <v>43316</v>
      </c>
      <c r="P921" s="80" t="s">
        <v>2565</v>
      </c>
      <c r="Q921" s="80" t="s">
        <v>1899</v>
      </c>
      <c r="R921" s="80">
        <f>VLOOKUP(P921,Registration!O:P,2,FALSE)</f>
        <v>17</v>
      </c>
    </row>
    <row r="922" spans="1:18" ht="23.1" customHeight="1">
      <c r="A922" s="80" t="s">
        <v>70</v>
      </c>
      <c r="B922" s="80" t="s">
        <v>26</v>
      </c>
      <c r="C922" s="80" t="s">
        <v>27</v>
      </c>
      <c r="D922" s="80" t="s">
        <v>28</v>
      </c>
      <c r="E922" s="80" t="s">
        <v>28</v>
      </c>
      <c r="F922" s="80" t="s">
        <v>29</v>
      </c>
      <c r="G922" s="80" t="s">
        <v>1887</v>
      </c>
      <c r="H922" s="80" t="s">
        <v>8165</v>
      </c>
      <c r="I922" s="80" t="s">
        <v>8162</v>
      </c>
      <c r="J922" s="80" t="s">
        <v>2494</v>
      </c>
      <c r="K922" s="77">
        <v>43316</v>
      </c>
      <c r="L922" s="80">
        <v>4</v>
      </c>
      <c r="M922" s="80">
        <v>8</v>
      </c>
      <c r="N922" s="82">
        <v>2018</v>
      </c>
      <c r="O922" s="77">
        <f t="shared" si="14"/>
        <v>43316</v>
      </c>
      <c r="P922" s="80" t="s">
        <v>2495</v>
      </c>
      <c r="Q922" s="80" t="s">
        <v>1899</v>
      </c>
      <c r="R922" s="80">
        <f>VLOOKUP(P922,Registration!O:P,2,FALSE)</f>
        <v>15</v>
      </c>
    </row>
    <row r="923" spans="1:18" ht="23.1" customHeight="1">
      <c r="A923" s="80" t="s">
        <v>70</v>
      </c>
      <c r="B923" s="80" t="s">
        <v>26</v>
      </c>
      <c r="C923" s="80" t="s">
        <v>27</v>
      </c>
      <c r="D923" s="80" t="s">
        <v>28</v>
      </c>
      <c r="E923" s="80" t="s">
        <v>28</v>
      </c>
      <c r="F923" s="80" t="s">
        <v>29</v>
      </c>
      <c r="G923" s="80" t="s">
        <v>1887</v>
      </c>
      <c r="H923" s="80" t="s">
        <v>8165</v>
      </c>
      <c r="I923" s="80" t="s">
        <v>8162</v>
      </c>
      <c r="J923" s="80" t="s">
        <v>2440</v>
      </c>
      <c r="K923" s="77">
        <v>43316</v>
      </c>
      <c r="L923" s="80">
        <v>4</v>
      </c>
      <c r="M923" s="80">
        <v>8</v>
      </c>
      <c r="N923" s="82">
        <v>2018</v>
      </c>
      <c r="O923" s="77">
        <f t="shared" si="14"/>
        <v>43316</v>
      </c>
      <c r="P923" s="80" t="s">
        <v>2441</v>
      </c>
      <c r="Q923" s="80" t="s">
        <v>1899</v>
      </c>
      <c r="R923" s="80">
        <f>VLOOKUP(P923,Registration!O:P,2,FALSE)</f>
        <v>15</v>
      </c>
    </row>
    <row r="924" spans="1:18" ht="23.1" customHeight="1">
      <c r="A924" s="80" t="s">
        <v>70</v>
      </c>
      <c r="B924" s="80" t="s">
        <v>26</v>
      </c>
      <c r="C924" s="80" t="s">
        <v>27</v>
      </c>
      <c r="D924" s="80" t="s">
        <v>28</v>
      </c>
      <c r="E924" s="80" t="s">
        <v>28</v>
      </c>
      <c r="F924" s="80" t="s">
        <v>29</v>
      </c>
      <c r="G924" s="80" t="s">
        <v>1887</v>
      </c>
      <c r="H924" s="80" t="s">
        <v>8165</v>
      </c>
      <c r="I924" s="80" t="s">
        <v>8162</v>
      </c>
      <c r="J924" s="80" t="s">
        <v>2066</v>
      </c>
      <c r="K924" s="77">
        <v>43316</v>
      </c>
      <c r="L924" s="80">
        <v>4</v>
      </c>
      <c r="M924" s="80">
        <v>8</v>
      </c>
      <c r="N924" s="82">
        <v>2018</v>
      </c>
      <c r="O924" s="77">
        <f t="shared" si="14"/>
        <v>43316</v>
      </c>
      <c r="P924" s="80" t="s">
        <v>2067</v>
      </c>
      <c r="Q924" s="80" t="s">
        <v>1899</v>
      </c>
      <c r="R924" s="80">
        <f>VLOOKUP(P924,Registration!O:P,2,FALSE)</f>
        <v>15</v>
      </c>
    </row>
    <row r="925" spans="1:18" ht="23.1" customHeight="1">
      <c r="A925" s="80" t="s">
        <v>70</v>
      </c>
      <c r="B925" s="80" t="s">
        <v>26</v>
      </c>
      <c r="C925" s="80" t="s">
        <v>27</v>
      </c>
      <c r="D925" s="80" t="s">
        <v>28</v>
      </c>
      <c r="E925" s="80" t="s">
        <v>28</v>
      </c>
      <c r="F925" s="80" t="s">
        <v>29</v>
      </c>
      <c r="G925" s="80" t="s">
        <v>1887</v>
      </c>
      <c r="H925" s="80" t="s">
        <v>8165</v>
      </c>
      <c r="I925" s="80" t="s">
        <v>8162</v>
      </c>
      <c r="J925" s="80" t="s">
        <v>2487</v>
      </c>
      <c r="K925" s="77">
        <v>43316</v>
      </c>
      <c r="L925" s="80">
        <v>4</v>
      </c>
      <c r="M925" s="80">
        <v>8</v>
      </c>
      <c r="N925" s="82">
        <v>2018</v>
      </c>
      <c r="O925" s="77">
        <f t="shared" si="14"/>
        <v>43316</v>
      </c>
      <c r="P925" s="80" t="s">
        <v>2488</v>
      </c>
      <c r="Q925" s="80" t="s">
        <v>1899</v>
      </c>
      <c r="R925" s="80">
        <f>VLOOKUP(P925,Registration!O:P,2,FALSE)</f>
        <v>15</v>
      </c>
    </row>
    <row r="926" spans="1:18" ht="23.1" customHeight="1">
      <c r="A926" s="80" t="s">
        <v>72</v>
      </c>
      <c r="B926" s="80" t="s">
        <v>26</v>
      </c>
      <c r="C926" s="80" t="s">
        <v>27</v>
      </c>
      <c r="D926" s="80" t="s">
        <v>28</v>
      </c>
      <c r="E926" s="80" t="s">
        <v>28</v>
      </c>
      <c r="F926" s="80" t="s">
        <v>29</v>
      </c>
      <c r="G926" s="80" t="s">
        <v>1887</v>
      </c>
      <c r="H926" s="80" t="s">
        <v>8165</v>
      </c>
      <c r="I926" s="80" t="s">
        <v>8163</v>
      </c>
      <c r="J926" s="80" t="s">
        <v>2566</v>
      </c>
      <c r="K926" s="77">
        <v>43318</v>
      </c>
      <c r="L926" s="80">
        <v>6</v>
      </c>
      <c r="M926" s="80">
        <v>8</v>
      </c>
      <c r="N926" s="82">
        <v>2018</v>
      </c>
      <c r="O926" s="77">
        <f t="shared" si="14"/>
        <v>43318</v>
      </c>
      <c r="P926" s="80" t="s">
        <v>2567</v>
      </c>
      <c r="Q926" s="80" t="s">
        <v>175</v>
      </c>
      <c r="R926" s="80">
        <f>VLOOKUP(P926,Registration!O:P,2,FALSE)</f>
        <v>19</v>
      </c>
    </row>
    <row r="927" spans="1:18" ht="23.1" customHeight="1">
      <c r="A927" s="80" t="s">
        <v>72</v>
      </c>
      <c r="B927" s="80" t="s">
        <v>26</v>
      </c>
      <c r="C927" s="80" t="s">
        <v>27</v>
      </c>
      <c r="D927" s="80" t="s">
        <v>28</v>
      </c>
      <c r="E927" s="80" t="s">
        <v>28</v>
      </c>
      <c r="F927" s="80" t="s">
        <v>29</v>
      </c>
      <c r="G927" s="80" t="s">
        <v>1887</v>
      </c>
      <c r="H927" s="80" t="s">
        <v>8165</v>
      </c>
      <c r="I927" s="80" t="s">
        <v>8163</v>
      </c>
      <c r="J927" s="80" t="s">
        <v>2568</v>
      </c>
      <c r="K927" s="77">
        <v>43321</v>
      </c>
      <c r="L927" s="80">
        <v>9</v>
      </c>
      <c r="M927" s="80">
        <v>8</v>
      </c>
      <c r="N927" s="82">
        <v>2018</v>
      </c>
      <c r="O927" s="77">
        <f t="shared" si="14"/>
        <v>43321</v>
      </c>
      <c r="P927" s="80" t="s">
        <v>1955</v>
      </c>
      <c r="Q927" s="80" t="s">
        <v>175</v>
      </c>
      <c r="R927" s="80">
        <f>VLOOKUP(P927,Registration!O:P,2,FALSE)</f>
        <v>16</v>
      </c>
    </row>
    <row r="928" spans="1:18" ht="23.1" customHeight="1">
      <c r="A928" s="80" t="s">
        <v>72</v>
      </c>
      <c r="B928" s="80" t="s">
        <v>26</v>
      </c>
      <c r="C928" s="80" t="s">
        <v>27</v>
      </c>
      <c r="D928" s="80" t="s">
        <v>28</v>
      </c>
      <c r="E928" s="80" t="s">
        <v>28</v>
      </c>
      <c r="F928" s="80" t="s">
        <v>111</v>
      </c>
      <c r="G928" s="80" t="s">
        <v>167</v>
      </c>
      <c r="H928" s="80" t="s">
        <v>8159</v>
      </c>
      <c r="I928" s="80" t="s">
        <v>8161</v>
      </c>
      <c r="J928" s="80" t="s">
        <v>835</v>
      </c>
      <c r="K928" s="77">
        <v>43319</v>
      </c>
      <c r="L928" s="82">
        <v>7</v>
      </c>
      <c r="M928" s="82">
        <v>8</v>
      </c>
      <c r="N928" s="82">
        <v>2018</v>
      </c>
      <c r="O928" s="77">
        <f t="shared" si="14"/>
        <v>43319</v>
      </c>
      <c r="P928" s="82" t="s">
        <v>836</v>
      </c>
      <c r="Q928" s="80" t="s">
        <v>175</v>
      </c>
      <c r="R928" s="80">
        <f>VLOOKUP(P928,Registration!O:P,2,FALSE)</f>
        <v>19</v>
      </c>
    </row>
    <row r="929" spans="1:18" ht="23.1" customHeight="1">
      <c r="A929" s="80" t="s">
        <v>72</v>
      </c>
      <c r="B929" s="80" t="s">
        <v>26</v>
      </c>
      <c r="C929" s="80" t="s">
        <v>27</v>
      </c>
      <c r="D929" s="80" t="s">
        <v>28</v>
      </c>
      <c r="E929" s="80" t="s">
        <v>28</v>
      </c>
      <c r="F929" s="80" t="s">
        <v>111</v>
      </c>
      <c r="G929" s="80" t="s">
        <v>167</v>
      </c>
      <c r="H929" s="80" t="s">
        <v>8159</v>
      </c>
      <c r="I929" s="80" t="s">
        <v>8161</v>
      </c>
      <c r="J929" s="80" t="s">
        <v>837</v>
      </c>
      <c r="K929" s="77">
        <v>43319</v>
      </c>
      <c r="L929" s="82">
        <v>7</v>
      </c>
      <c r="M929" s="82">
        <v>8</v>
      </c>
      <c r="N929" s="82">
        <v>2018</v>
      </c>
      <c r="O929" s="77">
        <f t="shared" si="14"/>
        <v>43319</v>
      </c>
      <c r="P929" s="82" t="s">
        <v>374</v>
      </c>
      <c r="Q929" s="80" t="s">
        <v>175</v>
      </c>
      <c r="R929" s="80">
        <f>VLOOKUP(P929,Registration!O:P,2,FALSE)</f>
        <v>19</v>
      </c>
    </row>
    <row r="930" spans="1:18" ht="23.1" customHeight="1">
      <c r="A930" s="80" t="s">
        <v>72</v>
      </c>
      <c r="B930" s="80" t="s">
        <v>26</v>
      </c>
      <c r="C930" s="80" t="s">
        <v>27</v>
      </c>
      <c r="D930" s="80" t="s">
        <v>28</v>
      </c>
      <c r="E930" s="80" t="s">
        <v>28</v>
      </c>
      <c r="F930" s="80" t="s">
        <v>111</v>
      </c>
      <c r="G930" s="80" t="s">
        <v>167</v>
      </c>
      <c r="H930" s="80" t="s">
        <v>8159</v>
      </c>
      <c r="I930" s="80" t="s">
        <v>8160</v>
      </c>
      <c r="J930" s="100" t="s">
        <v>2569</v>
      </c>
      <c r="K930" s="77">
        <v>43319</v>
      </c>
      <c r="L930" s="82">
        <v>7</v>
      </c>
      <c r="M930" s="82">
        <v>8</v>
      </c>
      <c r="N930" s="82">
        <v>2018</v>
      </c>
      <c r="O930" s="77">
        <f t="shared" si="14"/>
        <v>43319</v>
      </c>
      <c r="P930" s="100" t="s">
        <v>833</v>
      </c>
      <c r="Q930" s="80" t="s">
        <v>252</v>
      </c>
      <c r="R930" s="80">
        <f>VLOOKUP(P930,Registration!O:P,2,FALSE)</f>
        <v>19</v>
      </c>
    </row>
    <row r="931" spans="1:18" ht="23.1" customHeight="1">
      <c r="A931" s="80" t="s">
        <v>72</v>
      </c>
      <c r="B931" s="80" t="s">
        <v>26</v>
      </c>
      <c r="C931" s="80" t="s">
        <v>27</v>
      </c>
      <c r="D931" s="80" t="s">
        <v>28</v>
      </c>
      <c r="E931" s="80" t="s">
        <v>28</v>
      </c>
      <c r="F931" s="80" t="s">
        <v>111</v>
      </c>
      <c r="G931" s="80" t="s">
        <v>167</v>
      </c>
      <c r="H931" s="80" t="s">
        <v>8159</v>
      </c>
      <c r="I931" s="80" t="s">
        <v>8160</v>
      </c>
      <c r="J931" s="100" t="s">
        <v>2570</v>
      </c>
      <c r="K931" s="77">
        <v>43319</v>
      </c>
      <c r="L931" s="82">
        <v>7</v>
      </c>
      <c r="M931" s="82">
        <v>8</v>
      </c>
      <c r="N931" s="82">
        <v>2018</v>
      </c>
      <c r="O931" s="77">
        <f t="shared" si="14"/>
        <v>43319</v>
      </c>
      <c r="P931" s="100" t="s">
        <v>824</v>
      </c>
      <c r="Q931" s="80" t="s">
        <v>252</v>
      </c>
      <c r="R931" s="80">
        <f>VLOOKUP(P931,Registration!O:P,2,FALSE)</f>
        <v>19</v>
      </c>
    </row>
    <row r="932" spans="1:18" ht="23.1" customHeight="1">
      <c r="A932" s="80" t="s">
        <v>72</v>
      </c>
      <c r="B932" s="80" t="s">
        <v>26</v>
      </c>
      <c r="C932" s="80" t="s">
        <v>27</v>
      </c>
      <c r="D932" s="80" t="s">
        <v>28</v>
      </c>
      <c r="E932" s="80" t="s">
        <v>28</v>
      </c>
      <c r="F932" s="80" t="s">
        <v>111</v>
      </c>
      <c r="G932" s="80" t="s">
        <v>167</v>
      </c>
      <c r="H932" s="80" t="s">
        <v>8159</v>
      </c>
      <c r="I932" s="80" t="s">
        <v>8160</v>
      </c>
      <c r="J932" s="100" t="s">
        <v>2571</v>
      </c>
      <c r="K932" s="77">
        <v>43319</v>
      </c>
      <c r="L932" s="82">
        <v>7</v>
      </c>
      <c r="M932" s="82">
        <v>8</v>
      </c>
      <c r="N932" s="82">
        <v>2018</v>
      </c>
      <c r="O932" s="77">
        <f t="shared" si="14"/>
        <v>43319</v>
      </c>
      <c r="P932" s="100" t="s">
        <v>238</v>
      </c>
      <c r="Q932" s="80" t="s">
        <v>252</v>
      </c>
      <c r="R932" s="80">
        <f>VLOOKUP(P932,Registration!O:P,2,FALSE)</f>
        <v>19</v>
      </c>
    </row>
    <row r="933" spans="1:18" ht="23.1" customHeight="1">
      <c r="A933" s="80" t="s">
        <v>72</v>
      </c>
      <c r="B933" s="80" t="s">
        <v>26</v>
      </c>
      <c r="C933" s="80" t="s">
        <v>27</v>
      </c>
      <c r="D933" s="80" t="s">
        <v>28</v>
      </c>
      <c r="E933" s="80" t="s">
        <v>28</v>
      </c>
      <c r="F933" s="80" t="s">
        <v>111</v>
      </c>
      <c r="G933" s="80" t="s">
        <v>167</v>
      </c>
      <c r="H933" s="80" t="s">
        <v>8159</v>
      </c>
      <c r="I933" s="80" t="s">
        <v>8160</v>
      </c>
      <c r="J933" s="100" t="s">
        <v>819</v>
      </c>
      <c r="K933" s="77">
        <v>43319</v>
      </c>
      <c r="L933" s="82">
        <v>7</v>
      </c>
      <c r="M933" s="82">
        <v>8</v>
      </c>
      <c r="N933" s="82">
        <v>2018</v>
      </c>
      <c r="O933" s="77">
        <f t="shared" si="14"/>
        <v>43319</v>
      </c>
      <c r="P933" s="100" t="s">
        <v>820</v>
      </c>
      <c r="Q933" s="80" t="s">
        <v>252</v>
      </c>
      <c r="R933" s="80">
        <f>VLOOKUP(P933,Registration!O:P,2,FALSE)</f>
        <v>18</v>
      </c>
    </row>
    <row r="934" spans="1:18" ht="23.1" customHeight="1">
      <c r="A934" s="80" t="s">
        <v>72</v>
      </c>
      <c r="B934" s="80" t="s">
        <v>26</v>
      </c>
      <c r="C934" s="80" t="s">
        <v>27</v>
      </c>
      <c r="D934" s="80" t="s">
        <v>28</v>
      </c>
      <c r="E934" s="80" t="s">
        <v>28</v>
      </c>
      <c r="F934" s="80" t="s">
        <v>111</v>
      </c>
      <c r="G934" s="80" t="s">
        <v>167</v>
      </c>
      <c r="H934" s="80" t="s">
        <v>8159</v>
      </c>
      <c r="I934" s="80" t="s">
        <v>8160</v>
      </c>
      <c r="J934" s="100" t="s">
        <v>2572</v>
      </c>
      <c r="K934" s="77">
        <v>43319</v>
      </c>
      <c r="L934" s="82">
        <v>7</v>
      </c>
      <c r="M934" s="82">
        <v>8</v>
      </c>
      <c r="N934" s="82">
        <v>2018</v>
      </c>
      <c r="O934" s="77">
        <f t="shared" si="14"/>
        <v>43319</v>
      </c>
      <c r="P934" s="100" t="s">
        <v>827</v>
      </c>
      <c r="Q934" s="80" t="s">
        <v>252</v>
      </c>
      <c r="R934" s="80">
        <f>VLOOKUP(P934,Registration!O:P,2,FALSE)</f>
        <v>18</v>
      </c>
    </row>
    <row r="935" spans="1:18" ht="23.1" customHeight="1">
      <c r="A935" s="80" t="s">
        <v>72</v>
      </c>
      <c r="B935" s="80" t="s">
        <v>26</v>
      </c>
      <c r="C935" s="80" t="s">
        <v>27</v>
      </c>
      <c r="D935" s="80" t="s">
        <v>28</v>
      </c>
      <c r="E935" s="80" t="s">
        <v>28</v>
      </c>
      <c r="F935" s="80" t="s">
        <v>111</v>
      </c>
      <c r="G935" s="80" t="s">
        <v>167</v>
      </c>
      <c r="H935" s="80" t="s">
        <v>8159</v>
      </c>
      <c r="I935" s="80" t="s">
        <v>8160</v>
      </c>
      <c r="J935" s="100" t="s">
        <v>2573</v>
      </c>
      <c r="K935" s="77">
        <v>43319</v>
      </c>
      <c r="L935" s="82">
        <v>7</v>
      </c>
      <c r="M935" s="82">
        <v>8</v>
      </c>
      <c r="N935" s="82">
        <v>2018</v>
      </c>
      <c r="O935" s="77">
        <f t="shared" si="14"/>
        <v>43319</v>
      </c>
      <c r="P935" s="100" t="s">
        <v>388</v>
      </c>
      <c r="Q935" s="80" t="s">
        <v>252</v>
      </c>
      <c r="R935" s="80">
        <f>VLOOKUP(P935,Registration!O:P,2,FALSE)</f>
        <v>18</v>
      </c>
    </row>
    <row r="936" spans="1:18" ht="23.1" customHeight="1">
      <c r="A936" s="80" t="s">
        <v>72</v>
      </c>
      <c r="B936" s="80" t="s">
        <v>26</v>
      </c>
      <c r="C936" s="80" t="s">
        <v>27</v>
      </c>
      <c r="D936" s="80" t="s">
        <v>28</v>
      </c>
      <c r="E936" s="80" t="s">
        <v>28</v>
      </c>
      <c r="F936" s="80" t="s">
        <v>111</v>
      </c>
      <c r="G936" s="80" t="s">
        <v>167</v>
      </c>
      <c r="H936" s="80" t="s">
        <v>8159</v>
      </c>
      <c r="I936" s="80" t="s">
        <v>8160</v>
      </c>
      <c r="J936" s="100" t="s">
        <v>2574</v>
      </c>
      <c r="K936" s="77">
        <v>43319</v>
      </c>
      <c r="L936" s="82">
        <v>7</v>
      </c>
      <c r="M936" s="82">
        <v>8</v>
      </c>
      <c r="N936" s="82">
        <v>2018</v>
      </c>
      <c r="O936" s="77">
        <f t="shared" si="14"/>
        <v>43319</v>
      </c>
      <c r="P936" s="100" t="s">
        <v>573</v>
      </c>
      <c r="Q936" s="80" t="s">
        <v>252</v>
      </c>
      <c r="R936" s="80">
        <f>VLOOKUP(P936,Registration!O:P,2,FALSE)</f>
        <v>18</v>
      </c>
    </row>
    <row r="937" spans="1:18" ht="23.1" customHeight="1">
      <c r="A937" s="80" t="s">
        <v>72</v>
      </c>
      <c r="B937" s="80" t="s">
        <v>26</v>
      </c>
      <c r="C937" s="80" t="s">
        <v>27</v>
      </c>
      <c r="D937" s="80" t="s">
        <v>28</v>
      </c>
      <c r="E937" s="80" t="s">
        <v>28</v>
      </c>
      <c r="F937" s="80" t="s">
        <v>111</v>
      </c>
      <c r="G937" s="80" t="s">
        <v>167</v>
      </c>
      <c r="H937" s="80" t="s">
        <v>8159</v>
      </c>
      <c r="I937" s="80" t="s">
        <v>8160</v>
      </c>
      <c r="J937" s="100" t="s">
        <v>2575</v>
      </c>
      <c r="K937" s="77">
        <v>43319</v>
      </c>
      <c r="L937" s="82">
        <v>7</v>
      </c>
      <c r="M937" s="82">
        <v>8</v>
      </c>
      <c r="N937" s="82">
        <v>2018</v>
      </c>
      <c r="O937" s="77">
        <f t="shared" si="14"/>
        <v>43319</v>
      </c>
      <c r="P937" s="100" t="s">
        <v>831</v>
      </c>
      <c r="Q937" s="80" t="s">
        <v>252</v>
      </c>
      <c r="R937" s="80">
        <f>VLOOKUP(P937,Registration!O:P,2,FALSE)</f>
        <v>19</v>
      </c>
    </row>
    <row r="938" spans="1:18" ht="23.1" customHeight="1">
      <c r="A938" s="80" t="s">
        <v>72</v>
      </c>
      <c r="B938" s="80" t="s">
        <v>26</v>
      </c>
      <c r="C938" s="80" t="s">
        <v>27</v>
      </c>
      <c r="D938" s="80" t="s">
        <v>28</v>
      </c>
      <c r="E938" s="80" t="s">
        <v>28</v>
      </c>
      <c r="F938" s="80" t="s">
        <v>111</v>
      </c>
      <c r="G938" s="80" t="s">
        <v>167</v>
      </c>
      <c r="H938" s="80" t="s">
        <v>8159</v>
      </c>
      <c r="I938" s="80" t="s">
        <v>8160</v>
      </c>
      <c r="J938" s="100" t="s">
        <v>834</v>
      </c>
      <c r="K938" s="77">
        <v>43319</v>
      </c>
      <c r="L938" s="82">
        <v>7</v>
      </c>
      <c r="M938" s="82">
        <v>8</v>
      </c>
      <c r="N938" s="82">
        <v>2018</v>
      </c>
      <c r="O938" s="77">
        <f t="shared" si="14"/>
        <v>43319</v>
      </c>
      <c r="P938" s="100" t="s">
        <v>365</v>
      </c>
      <c r="Q938" s="80" t="s">
        <v>252</v>
      </c>
      <c r="R938" s="80">
        <f>VLOOKUP(P938,Registration!O:P,2,FALSE)</f>
        <v>19</v>
      </c>
    </row>
    <row r="939" spans="1:18" ht="23.1" customHeight="1">
      <c r="A939" s="80" t="s">
        <v>72</v>
      </c>
      <c r="B939" s="80" t="s">
        <v>26</v>
      </c>
      <c r="C939" s="80" t="s">
        <v>27</v>
      </c>
      <c r="D939" s="80" t="s">
        <v>28</v>
      </c>
      <c r="E939" s="80" t="s">
        <v>28</v>
      </c>
      <c r="F939" s="80" t="s">
        <v>111</v>
      </c>
      <c r="G939" s="80" t="s">
        <v>167</v>
      </c>
      <c r="H939" s="80" t="s">
        <v>8159</v>
      </c>
      <c r="I939" s="80" t="s">
        <v>8160</v>
      </c>
      <c r="J939" s="100" t="s">
        <v>552</v>
      </c>
      <c r="K939" s="77">
        <v>43319</v>
      </c>
      <c r="L939" s="82">
        <v>7</v>
      </c>
      <c r="M939" s="82">
        <v>8</v>
      </c>
      <c r="N939" s="82">
        <v>2018</v>
      </c>
      <c r="O939" s="77">
        <f t="shared" si="14"/>
        <v>43319</v>
      </c>
      <c r="P939" s="100" t="s">
        <v>843</v>
      </c>
      <c r="Q939" s="80" t="s">
        <v>252</v>
      </c>
      <c r="R939" s="80">
        <f>VLOOKUP(P939,Registration!O:P,2,FALSE)</f>
        <v>17</v>
      </c>
    </row>
    <row r="940" spans="1:18" ht="23.1" customHeight="1">
      <c r="A940" s="80" t="s">
        <v>72</v>
      </c>
      <c r="B940" s="80" t="s">
        <v>26</v>
      </c>
      <c r="C940" s="80" t="s">
        <v>27</v>
      </c>
      <c r="D940" s="80" t="s">
        <v>28</v>
      </c>
      <c r="E940" s="80" t="s">
        <v>28</v>
      </c>
      <c r="F940" s="80" t="s">
        <v>111</v>
      </c>
      <c r="G940" s="80" t="s">
        <v>167</v>
      </c>
      <c r="H940" s="80" t="s">
        <v>8159</v>
      </c>
      <c r="I940" s="80" t="s">
        <v>8160</v>
      </c>
      <c r="J940" s="100" t="s">
        <v>222</v>
      </c>
      <c r="K940" s="77">
        <v>43319</v>
      </c>
      <c r="L940" s="82">
        <v>7</v>
      </c>
      <c r="M940" s="82">
        <v>8</v>
      </c>
      <c r="N940" s="82">
        <v>2018</v>
      </c>
      <c r="O940" s="77">
        <f t="shared" si="14"/>
        <v>43319</v>
      </c>
      <c r="P940" s="100" t="s">
        <v>289</v>
      </c>
      <c r="Q940" s="80" t="s">
        <v>252</v>
      </c>
      <c r="R940" s="80">
        <f>VLOOKUP(P940,Registration!O:P,2,FALSE)</f>
        <v>19</v>
      </c>
    </row>
    <row r="941" spans="1:18" ht="23.1" customHeight="1">
      <c r="A941" s="80" t="s">
        <v>72</v>
      </c>
      <c r="B941" s="80" t="s">
        <v>26</v>
      </c>
      <c r="C941" s="80" t="s">
        <v>27</v>
      </c>
      <c r="D941" s="80" t="s">
        <v>28</v>
      </c>
      <c r="E941" s="80" t="s">
        <v>28</v>
      </c>
      <c r="F941" s="80" t="s">
        <v>111</v>
      </c>
      <c r="G941" s="80" t="s">
        <v>167</v>
      </c>
      <c r="H941" s="80" t="s">
        <v>8159</v>
      </c>
      <c r="I941" s="80" t="s">
        <v>8160</v>
      </c>
      <c r="J941" s="100" t="s">
        <v>1197</v>
      </c>
      <c r="K941" s="77">
        <v>43320</v>
      </c>
      <c r="L941" s="82">
        <v>8</v>
      </c>
      <c r="M941" s="82">
        <v>8</v>
      </c>
      <c r="N941" s="82">
        <v>2018</v>
      </c>
      <c r="O941" s="77">
        <f t="shared" si="14"/>
        <v>43320</v>
      </c>
      <c r="P941" s="100" t="s">
        <v>841</v>
      </c>
      <c r="Q941" s="80" t="s">
        <v>252</v>
      </c>
      <c r="R941" s="80">
        <f>VLOOKUP(P941,Registration!O:P,2,FALSE)</f>
        <v>19</v>
      </c>
    </row>
    <row r="942" spans="1:18" ht="23.1" customHeight="1">
      <c r="A942" s="80" t="s">
        <v>72</v>
      </c>
      <c r="B942" s="80" t="s">
        <v>26</v>
      </c>
      <c r="C942" s="80" t="s">
        <v>27</v>
      </c>
      <c r="D942" s="80" t="s">
        <v>28</v>
      </c>
      <c r="E942" s="80" t="s">
        <v>28</v>
      </c>
      <c r="F942" s="80" t="s">
        <v>111</v>
      </c>
      <c r="G942" s="80" t="s">
        <v>167</v>
      </c>
      <c r="H942" s="80" t="s">
        <v>8159</v>
      </c>
      <c r="I942" s="80" t="s">
        <v>8160</v>
      </c>
      <c r="J942" s="100" t="s">
        <v>795</v>
      </c>
      <c r="K942" s="77">
        <v>43320</v>
      </c>
      <c r="L942" s="82">
        <v>8</v>
      </c>
      <c r="M942" s="82">
        <v>8</v>
      </c>
      <c r="N942" s="82">
        <v>2018</v>
      </c>
      <c r="O942" s="77">
        <f t="shared" si="14"/>
        <v>43320</v>
      </c>
      <c r="P942" s="80" t="s">
        <v>796</v>
      </c>
      <c r="Q942" s="80" t="s">
        <v>252</v>
      </c>
      <c r="R942" s="80">
        <f>VLOOKUP(P942,Registration!O:P,2,FALSE)</f>
        <v>19</v>
      </c>
    </row>
    <row r="943" spans="1:18" ht="23.1" customHeight="1">
      <c r="A943" s="80" t="s">
        <v>72</v>
      </c>
      <c r="B943" s="80" t="s">
        <v>26</v>
      </c>
      <c r="C943" s="80" t="s">
        <v>27</v>
      </c>
      <c r="D943" s="80" t="s">
        <v>28</v>
      </c>
      <c r="E943" s="80" t="s">
        <v>28</v>
      </c>
      <c r="F943" s="80" t="s">
        <v>111</v>
      </c>
      <c r="G943" s="80" t="s">
        <v>167</v>
      </c>
      <c r="H943" s="80" t="s">
        <v>8159</v>
      </c>
      <c r="I943" s="80" t="s">
        <v>8160</v>
      </c>
      <c r="J943" s="100" t="s">
        <v>801</v>
      </c>
      <c r="K943" s="77">
        <v>43320</v>
      </c>
      <c r="L943" s="82">
        <v>8</v>
      </c>
      <c r="M943" s="82">
        <v>8</v>
      </c>
      <c r="N943" s="82">
        <v>2018</v>
      </c>
      <c r="O943" s="77">
        <f t="shared" si="14"/>
        <v>43320</v>
      </c>
      <c r="P943" s="100" t="s">
        <v>802</v>
      </c>
      <c r="Q943" s="80" t="s">
        <v>252</v>
      </c>
      <c r="R943" s="80">
        <f>VLOOKUP(P943,Registration!O:P,2,FALSE)</f>
        <v>19</v>
      </c>
    </row>
    <row r="944" spans="1:18" ht="23.1" customHeight="1">
      <c r="A944" s="80" t="s">
        <v>72</v>
      </c>
      <c r="B944" s="80" t="s">
        <v>26</v>
      </c>
      <c r="C944" s="80" t="s">
        <v>27</v>
      </c>
      <c r="D944" s="80" t="s">
        <v>28</v>
      </c>
      <c r="E944" s="80" t="s">
        <v>28</v>
      </c>
      <c r="F944" s="80" t="s">
        <v>111</v>
      </c>
      <c r="G944" s="80" t="s">
        <v>167</v>
      </c>
      <c r="H944" s="80" t="s">
        <v>8159</v>
      </c>
      <c r="I944" s="80" t="s">
        <v>8160</v>
      </c>
      <c r="J944" s="100" t="s">
        <v>848</v>
      </c>
      <c r="K944" s="77">
        <v>43320</v>
      </c>
      <c r="L944" s="82">
        <v>8</v>
      </c>
      <c r="M944" s="82">
        <v>8</v>
      </c>
      <c r="N944" s="82">
        <v>2018</v>
      </c>
      <c r="O944" s="77">
        <f t="shared" si="14"/>
        <v>43320</v>
      </c>
      <c r="P944" s="100" t="s">
        <v>849</v>
      </c>
      <c r="Q944" s="80" t="s">
        <v>252</v>
      </c>
      <c r="R944" s="80">
        <f>VLOOKUP(P944,Registration!O:P,2,FALSE)</f>
        <v>18</v>
      </c>
    </row>
    <row r="945" spans="1:18" ht="23.1" customHeight="1">
      <c r="A945" s="80" t="s">
        <v>72</v>
      </c>
      <c r="B945" s="80" t="s">
        <v>26</v>
      </c>
      <c r="C945" s="80" t="s">
        <v>27</v>
      </c>
      <c r="D945" s="80" t="s">
        <v>28</v>
      </c>
      <c r="E945" s="80" t="s">
        <v>28</v>
      </c>
      <c r="F945" s="80" t="s">
        <v>111</v>
      </c>
      <c r="G945" s="80" t="s">
        <v>167</v>
      </c>
      <c r="H945" s="80" t="s">
        <v>8159</v>
      </c>
      <c r="I945" s="80" t="s">
        <v>8160</v>
      </c>
      <c r="J945" s="100" t="s">
        <v>2576</v>
      </c>
      <c r="K945" s="77">
        <v>43320</v>
      </c>
      <c r="L945" s="82">
        <v>8</v>
      </c>
      <c r="M945" s="82">
        <v>8</v>
      </c>
      <c r="N945" s="82">
        <v>2018</v>
      </c>
      <c r="O945" s="77">
        <f t="shared" si="14"/>
        <v>43320</v>
      </c>
      <c r="P945" s="100" t="s">
        <v>687</v>
      </c>
      <c r="Q945" s="80" t="s">
        <v>252</v>
      </c>
      <c r="R945" s="80">
        <f>VLOOKUP(P945,Registration!O:P,2,FALSE)</f>
        <v>19</v>
      </c>
    </row>
    <row r="946" spans="1:18" ht="23.1" customHeight="1">
      <c r="A946" s="80" t="s">
        <v>72</v>
      </c>
      <c r="B946" s="80" t="s">
        <v>26</v>
      </c>
      <c r="C946" s="80" t="s">
        <v>27</v>
      </c>
      <c r="D946" s="80" t="s">
        <v>28</v>
      </c>
      <c r="E946" s="80" t="s">
        <v>28</v>
      </c>
      <c r="F946" s="80" t="s">
        <v>111</v>
      </c>
      <c r="G946" s="80" t="s">
        <v>167</v>
      </c>
      <c r="H946" s="80" t="s">
        <v>8159</v>
      </c>
      <c r="I946" s="80" t="s">
        <v>8160</v>
      </c>
      <c r="J946" s="80" t="s">
        <v>842</v>
      </c>
      <c r="K946" s="77">
        <v>43320</v>
      </c>
      <c r="L946" s="82">
        <v>8</v>
      </c>
      <c r="M946" s="82">
        <v>8</v>
      </c>
      <c r="N946" s="82">
        <v>2018</v>
      </c>
      <c r="O946" s="77">
        <f t="shared" si="14"/>
        <v>43320</v>
      </c>
      <c r="P946" s="80" t="s">
        <v>363</v>
      </c>
      <c r="Q946" s="80" t="s">
        <v>252</v>
      </c>
      <c r="R946" s="80">
        <f>VLOOKUP(P946,Registration!O:P,2,FALSE)</f>
        <v>19</v>
      </c>
    </row>
    <row r="947" spans="1:18" ht="23.1" customHeight="1">
      <c r="A947" s="80" t="s">
        <v>72</v>
      </c>
      <c r="B947" s="80" t="s">
        <v>26</v>
      </c>
      <c r="C947" s="80" t="s">
        <v>27</v>
      </c>
      <c r="D947" s="80" t="s">
        <v>28</v>
      </c>
      <c r="E947" s="80" t="s">
        <v>28</v>
      </c>
      <c r="F947" s="80" t="s">
        <v>111</v>
      </c>
      <c r="G947" s="80" t="s">
        <v>167</v>
      </c>
      <c r="H947" s="80" t="s">
        <v>8159</v>
      </c>
      <c r="I947" s="80" t="s">
        <v>8161</v>
      </c>
      <c r="J947" s="80" t="s">
        <v>838</v>
      </c>
      <c r="K947" s="77">
        <v>43321</v>
      </c>
      <c r="L947" s="82">
        <v>9</v>
      </c>
      <c r="M947" s="82">
        <v>8</v>
      </c>
      <c r="N947" s="82">
        <v>2018</v>
      </c>
      <c r="O947" s="77">
        <f t="shared" si="14"/>
        <v>43321</v>
      </c>
      <c r="P947" s="82" t="s">
        <v>839</v>
      </c>
      <c r="Q947" s="80" t="s">
        <v>175</v>
      </c>
      <c r="R947" s="80">
        <f>VLOOKUP(P947,Registration!O:P,2,FALSE)</f>
        <v>19</v>
      </c>
    </row>
    <row r="948" spans="1:18" ht="23.1" customHeight="1">
      <c r="A948" s="80" t="s">
        <v>72</v>
      </c>
      <c r="B948" s="80" t="s">
        <v>26</v>
      </c>
      <c r="C948" s="80" t="s">
        <v>27</v>
      </c>
      <c r="D948" s="80" t="s">
        <v>28</v>
      </c>
      <c r="E948" s="80" t="s">
        <v>28</v>
      </c>
      <c r="F948" s="80" t="s">
        <v>111</v>
      </c>
      <c r="G948" s="80" t="s">
        <v>167</v>
      </c>
      <c r="H948" s="80" t="s">
        <v>8159</v>
      </c>
      <c r="I948" s="80" t="s">
        <v>8161</v>
      </c>
      <c r="J948" s="80" t="s">
        <v>840</v>
      </c>
      <c r="K948" s="77">
        <v>43322</v>
      </c>
      <c r="L948" s="82">
        <v>10</v>
      </c>
      <c r="M948" s="82">
        <v>8</v>
      </c>
      <c r="N948" s="82">
        <v>2018</v>
      </c>
      <c r="O948" s="77">
        <f t="shared" si="14"/>
        <v>43322</v>
      </c>
      <c r="P948" s="82" t="s">
        <v>841</v>
      </c>
      <c r="Q948" s="80" t="s">
        <v>175</v>
      </c>
      <c r="R948" s="80">
        <f>VLOOKUP(P948,Registration!O:P,2,FALSE)</f>
        <v>19</v>
      </c>
    </row>
    <row r="949" spans="1:18" ht="23.1" customHeight="1">
      <c r="A949" s="80" t="s">
        <v>72</v>
      </c>
      <c r="B949" s="80" t="s">
        <v>26</v>
      </c>
      <c r="C949" s="80" t="s">
        <v>27</v>
      </c>
      <c r="D949" s="80" t="s">
        <v>28</v>
      </c>
      <c r="E949" s="80" t="s">
        <v>28</v>
      </c>
      <c r="F949" s="80" t="s">
        <v>29</v>
      </c>
      <c r="G949" s="80" t="s">
        <v>1887</v>
      </c>
      <c r="H949" s="80" t="s">
        <v>8165</v>
      </c>
      <c r="I949" s="80" t="s">
        <v>8162</v>
      </c>
      <c r="J949" s="80" t="s">
        <v>2577</v>
      </c>
      <c r="K949" s="77">
        <v>43323</v>
      </c>
      <c r="L949" s="80">
        <v>11</v>
      </c>
      <c r="M949" s="80">
        <v>8</v>
      </c>
      <c r="N949" s="82">
        <v>2018</v>
      </c>
      <c r="O949" s="77">
        <f t="shared" si="14"/>
        <v>43323</v>
      </c>
      <c r="P949" s="80" t="s">
        <v>1981</v>
      </c>
      <c r="Q949" s="80" t="s">
        <v>1899</v>
      </c>
      <c r="R949" s="80">
        <f>VLOOKUP(P949,Registration!O:P,2,FALSE)</f>
        <v>15</v>
      </c>
    </row>
    <row r="950" spans="1:18" ht="23.1" customHeight="1">
      <c r="A950" s="80" t="s">
        <v>72</v>
      </c>
      <c r="B950" s="80" t="s">
        <v>26</v>
      </c>
      <c r="C950" s="80" t="s">
        <v>27</v>
      </c>
      <c r="D950" s="80" t="s">
        <v>28</v>
      </c>
      <c r="E950" s="80" t="s">
        <v>28</v>
      </c>
      <c r="F950" s="80" t="s">
        <v>29</v>
      </c>
      <c r="G950" s="80" t="s">
        <v>1887</v>
      </c>
      <c r="H950" s="80" t="s">
        <v>8165</v>
      </c>
      <c r="I950" s="80" t="s">
        <v>8162</v>
      </c>
      <c r="J950" s="80" t="s">
        <v>2578</v>
      </c>
      <c r="K950" s="77">
        <v>43323</v>
      </c>
      <c r="L950" s="80">
        <v>11</v>
      </c>
      <c r="M950" s="80">
        <v>8</v>
      </c>
      <c r="N950" s="82">
        <v>2018</v>
      </c>
      <c r="O950" s="77">
        <f t="shared" si="14"/>
        <v>43323</v>
      </c>
      <c r="P950" s="80" t="s">
        <v>2579</v>
      </c>
      <c r="Q950" s="80" t="s">
        <v>1899</v>
      </c>
      <c r="R950" s="80">
        <f>VLOOKUP(P950,Registration!O:P,2,FALSE)</f>
        <v>15</v>
      </c>
    </row>
    <row r="951" spans="1:18" ht="23.1" customHeight="1">
      <c r="A951" s="80" t="s">
        <v>72</v>
      </c>
      <c r="B951" s="80" t="s">
        <v>26</v>
      </c>
      <c r="C951" s="80" t="s">
        <v>27</v>
      </c>
      <c r="D951" s="80" t="s">
        <v>28</v>
      </c>
      <c r="E951" s="80" t="s">
        <v>28</v>
      </c>
      <c r="F951" s="80" t="s">
        <v>29</v>
      </c>
      <c r="G951" s="80" t="s">
        <v>1887</v>
      </c>
      <c r="H951" s="80" t="s">
        <v>8165</v>
      </c>
      <c r="I951" s="80" t="s">
        <v>8162</v>
      </c>
      <c r="J951" s="80" t="s">
        <v>2509</v>
      </c>
      <c r="K951" s="77">
        <v>43323</v>
      </c>
      <c r="L951" s="80">
        <v>11</v>
      </c>
      <c r="M951" s="80">
        <v>8</v>
      </c>
      <c r="N951" s="82">
        <v>2018</v>
      </c>
      <c r="O951" s="77">
        <f t="shared" si="14"/>
        <v>43323</v>
      </c>
      <c r="P951" s="80" t="s">
        <v>2510</v>
      </c>
      <c r="Q951" s="80" t="s">
        <v>1899</v>
      </c>
      <c r="R951" s="80">
        <f>VLOOKUP(P951,Registration!O:P,2,FALSE)</f>
        <v>16</v>
      </c>
    </row>
    <row r="952" spans="1:18" ht="23.1" customHeight="1">
      <c r="A952" s="80" t="s">
        <v>72</v>
      </c>
      <c r="B952" s="80" t="s">
        <v>26</v>
      </c>
      <c r="C952" s="80" t="s">
        <v>27</v>
      </c>
      <c r="D952" s="80" t="s">
        <v>28</v>
      </c>
      <c r="E952" s="80" t="s">
        <v>28</v>
      </c>
      <c r="F952" s="80" t="s">
        <v>29</v>
      </c>
      <c r="G952" s="80" t="s">
        <v>1887</v>
      </c>
      <c r="H952" s="80" t="s">
        <v>8165</v>
      </c>
      <c r="I952" s="80" t="s">
        <v>8162</v>
      </c>
      <c r="J952" s="80" t="s">
        <v>2580</v>
      </c>
      <c r="K952" s="77">
        <v>43323</v>
      </c>
      <c r="L952" s="80">
        <v>11</v>
      </c>
      <c r="M952" s="80">
        <v>8</v>
      </c>
      <c r="N952" s="82">
        <v>2018</v>
      </c>
      <c r="O952" s="77">
        <f t="shared" si="14"/>
        <v>43323</v>
      </c>
      <c r="P952" s="80" t="s">
        <v>1894</v>
      </c>
      <c r="Q952" s="80" t="s">
        <v>1899</v>
      </c>
      <c r="R952" s="80">
        <f>VLOOKUP(P952,Registration!O:P,2,FALSE)</f>
        <v>17</v>
      </c>
    </row>
    <row r="953" spans="1:18" ht="23.1" customHeight="1">
      <c r="A953" s="80" t="s">
        <v>72</v>
      </c>
      <c r="B953" s="80" t="s">
        <v>26</v>
      </c>
      <c r="C953" s="80" t="s">
        <v>27</v>
      </c>
      <c r="D953" s="80" t="s">
        <v>28</v>
      </c>
      <c r="E953" s="80" t="s">
        <v>28</v>
      </c>
      <c r="F953" s="80" t="s">
        <v>29</v>
      </c>
      <c r="G953" s="80" t="s">
        <v>1887</v>
      </c>
      <c r="H953" s="80" t="s">
        <v>8165</v>
      </c>
      <c r="I953" s="80" t="s">
        <v>8162</v>
      </c>
      <c r="J953" s="80" t="s">
        <v>2317</v>
      </c>
      <c r="K953" s="77">
        <v>43323</v>
      </c>
      <c r="L953" s="80">
        <v>11</v>
      </c>
      <c r="M953" s="80">
        <v>8</v>
      </c>
      <c r="N953" s="82">
        <v>2018</v>
      </c>
      <c r="O953" s="77">
        <f t="shared" si="14"/>
        <v>43323</v>
      </c>
      <c r="P953" s="80" t="s">
        <v>2318</v>
      </c>
      <c r="Q953" s="80" t="s">
        <v>1899</v>
      </c>
      <c r="R953" s="80">
        <f>VLOOKUP(P953,Registration!O:P,2,FALSE)</f>
        <v>15</v>
      </c>
    </row>
    <row r="954" spans="1:18" ht="23.1" customHeight="1">
      <c r="A954" s="80" t="s">
        <v>72</v>
      </c>
      <c r="B954" s="80" t="s">
        <v>26</v>
      </c>
      <c r="C954" s="80" t="s">
        <v>27</v>
      </c>
      <c r="D954" s="80" t="s">
        <v>28</v>
      </c>
      <c r="E954" s="80" t="s">
        <v>28</v>
      </c>
      <c r="F954" s="80" t="s">
        <v>29</v>
      </c>
      <c r="G954" s="80" t="s">
        <v>1887</v>
      </c>
      <c r="H954" s="80" t="s">
        <v>8165</v>
      </c>
      <c r="I954" s="80" t="s">
        <v>8162</v>
      </c>
      <c r="J954" s="80" t="s">
        <v>2581</v>
      </c>
      <c r="K954" s="77">
        <v>43323</v>
      </c>
      <c r="L954" s="80">
        <v>11</v>
      </c>
      <c r="M954" s="80">
        <v>8</v>
      </c>
      <c r="N954" s="82">
        <v>2018</v>
      </c>
      <c r="O954" s="77">
        <f t="shared" si="14"/>
        <v>43323</v>
      </c>
      <c r="P954" s="80" t="s">
        <v>2582</v>
      </c>
      <c r="Q954" s="80" t="s">
        <v>1899</v>
      </c>
      <c r="R954" s="80">
        <f>VLOOKUP(P954,Registration!O:P,2,FALSE)</f>
        <v>17</v>
      </c>
    </row>
    <row r="955" spans="1:18" ht="23.1" customHeight="1">
      <c r="A955" s="80" t="s">
        <v>72</v>
      </c>
      <c r="B955" s="80" t="s">
        <v>26</v>
      </c>
      <c r="C955" s="80" t="s">
        <v>27</v>
      </c>
      <c r="D955" s="80" t="s">
        <v>28</v>
      </c>
      <c r="E955" s="80" t="s">
        <v>28</v>
      </c>
      <c r="F955" s="80" t="s">
        <v>29</v>
      </c>
      <c r="G955" s="80" t="s">
        <v>1887</v>
      </c>
      <c r="H955" s="80" t="s">
        <v>8165</v>
      </c>
      <c r="I955" s="80" t="s">
        <v>8162</v>
      </c>
      <c r="J955" s="80" t="s">
        <v>2583</v>
      </c>
      <c r="K955" s="77">
        <v>43323</v>
      </c>
      <c r="L955" s="80">
        <v>11</v>
      </c>
      <c r="M955" s="80">
        <v>8</v>
      </c>
      <c r="N955" s="82">
        <v>2018</v>
      </c>
      <c r="O955" s="77">
        <f t="shared" si="14"/>
        <v>43323</v>
      </c>
      <c r="P955" s="80" t="s">
        <v>2584</v>
      </c>
      <c r="Q955" s="80" t="s">
        <v>1899</v>
      </c>
      <c r="R955" s="80">
        <f>VLOOKUP(P955,Registration!O:P,2,FALSE)</f>
        <v>15</v>
      </c>
    </row>
    <row r="956" spans="1:18" ht="23.1" customHeight="1">
      <c r="A956" s="80" t="s">
        <v>72</v>
      </c>
      <c r="B956" s="80" t="s">
        <v>26</v>
      </c>
      <c r="C956" s="80" t="s">
        <v>27</v>
      </c>
      <c r="D956" s="80" t="s">
        <v>28</v>
      </c>
      <c r="E956" s="80" t="s">
        <v>28</v>
      </c>
      <c r="F956" s="80" t="s">
        <v>29</v>
      </c>
      <c r="G956" s="80" t="s">
        <v>1887</v>
      </c>
      <c r="H956" s="80" t="s">
        <v>8165</v>
      </c>
      <c r="I956" s="80" t="s">
        <v>8162</v>
      </c>
      <c r="J956" s="80" t="s">
        <v>2585</v>
      </c>
      <c r="K956" s="77">
        <v>43323</v>
      </c>
      <c r="L956" s="80">
        <v>11</v>
      </c>
      <c r="M956" s="80">
        <v>8</v>
      </c>
      <c r="N956" s="82">
        <v>2018</v>
      </c>
      <c r="O956" s="77">
        <f t="shared" si="14"/>
        <v>43323</v>
      </c>
      <c r="P956" s="80" t="s">
        <v>2586</v>
      </c>
      <c r="Q956" s="80" t="s">
        <v>1899</v>
      </c>
      <c r="R956" s="80">
        <f>VLOOKUP(P956,Registration!O:P,2,FALSE)</f>
        <v>15</v>
      </c>
    </row>
    <row r="957" spans="1:18" ht="23.1" customHeight="1">
      <c r="A957" s="80" t="s">
        <v>72</v>
      </c>
      <c r="B957" s="80" t="s">
        <v>26</v>
      </c>
      <c r="C957" s="80" t="s">
        <v>27</v>
      </c>
      <c r="D957" s="80" t="s">
        <v>28</v>
      </c>
      <c r="E957" s="80" t="s">
        <v>28</v>
      </c>
      <c r="F957" s="80" t="s">
        <v>29</v>
      </c>
      <c r="G957" s="80" t="s">
        <v>1887</v>
      </c>
      <c r="H957" s="80" t="s">
        <v>8165</v>
      </c>
      <c r="I957" s="80" t="s">
        <v>8162</v>
      </c>
      <c r="J957" s="80" t="s">
        <v>2554</v>
      </c>
      <c r="K957" s="77">
        <v>43323</v>
      </c>
      <c r="L957" s="80">
        <v>11</v>
      </c>
      <c r="M957" s="80">
        <v>8</v>
      </c>
      <c r="N957" s="82">
        <v>2018</v>
      </c>
      <c r="O957" s="77">
        <f t="shared" si="14"/>
        <v>43323</v>
      </c>
      <c r="P957" s="80" t="s">
        <v>2555</v>
      </c>
      <c r="Q957" s="80" t="s">
        <v>1899</v>
      </c>
      <c r="R957" s="80">
        <f>VLOOKUP(P957,Registration!O:P,2,FALSE)</f>
        <v>16</v>
      </c>
    </row>
    <row r="958" spans="1:18" ht="23.1" customHeight="1">
      <c r="A958" s="80" t="s">
        <v>72</v>
      </c>
      <c r="B958" s="80" t="s">
        <v>26</v>
      </c>
      <c r="C958" s="80" t="s">
        <v>27</v>
      </c>
      <c r="D958" s="80" t="s">
        <v>28</v>
      </c>
      <c r="E958" s="80" t="s">
        <v>28</v>
      </c>
      <c r="F958" s="80" t="s">
        <v>29</v>
      </c>
      <c r="G958" s="80" t="s">
        <v>1887</v>
      </c>
      <c r="H958" s="80" t="s">
        <v>8165</v>
      </c>
      <c r="I958" s="80" t="s">
        <v>8163</v>
      </c>
      <c r="J958" s="80" t="s">
        <v>2587</v>
      </c>
      <c r="K958" s="77">
        <v>43323</v>
      </c>
      <c r="L958" s="80">
        <v>11</v>
      </c>
      <c r="M958" s="80">
        <v>8</v>
      </c>
      <c r="N958" s="82">
        <v>2018</v>
      </c>
      <c r="O958" s="77">
        <f t="shared" si="14"/>
        <v>43323</v>
      </c>
      <c r="P958" s="80" t="s">
        <v>1955</v>
      </c>
      <c r="Q958" s="80" t="s">
        <v>175</v>
      </c>
      <c r="R958" s="80">
        <f>VLOOKUP(P958,Registration!O:P,2,FALSE)</f>
        <v>16</v>
      </c>
    </row>
    <row r="959" spans="1:18" ht="23.1" customHeight="1">
      <c r="A959" s="80" t="s">
        <v>73</v>
      </c>
      <c r="B959" s="80" t="s">
        <v>26</v>
      </c>
      <c r="C959" s="80" t="s">
        <v>27</v>
      </c>
      <c r="D959" s="80" t="s">
        <v>28</v>
      </c>
      <c r="E959" s="80" t="s">
        <v>28</v>
      </c>
      <c r="F959" s="80" t="s">
        <v>29</v>
      </c>
      <c r="G959" s="80" t="s">
        <v>1887</v>
      </c>
      <c r="H959" s="80" t="s">
        <v>8165</v>
      </c>
      <c r="I959" s="80" t="s">
        <v>8163</v>
      </c>
      <c r="J959" s="80" t="s">
        <v>2588</v>
      </c>
      <c r="K959" s="77">
        <v>43329</v>
      </c>
      <c r="L959" s="80">
        <v>17</v>
      </c>
      <c r="M959" s="80">
        <v>8</v>
      </c>
      <c r="N959" s="82">
        <v>2018</v>
      </c>
      <c r="O959" s="77">
        <f t="shared" si="14"/>
        <v>43329</v>
      </c>
      <c r="P959" s="80" t="s">
        <v>2589</v>
      </c>
      <c r="Q959" s="80" t="s">
        <v>175</v>
      </c>
      <c r="R959" s="80">
        <f>VLOOKUP(P959,Registration!O:P,2,FALSE)</f>
        <v>15</v>
      </c>
    </row>
    <row r="960" spans="1:18" ht="23.1" customHeight="1">
      <c r="A960" s="80" t="s">
        <v>73</v>
      </c>
      <c r="B960" s="80" t="s">
        <v>26</v>
      </c>
      <c r="C960" s="80" t="s">
        <v>27</v>
      </c>
      <c r="D960" s="80" t="s">
        <v>28</v>
      </c>
      <c r="E960" s="80" t="s">
        <v>28</v>
      </c>
      <c r="F960" s="80" t="s">
        <v>111</v>
      </c>
      <c r="G960" s="80" t="s">
        <v>167</v>
      </c>
      <c r="H960" s="80" t="s">
        <v>8159</v>
      </c>
      <c r="I960" s="80" t="s">
        <v>8161</v>
      </c>
      <c r="J960" s="80" t="s">
        <v>844</v>
      </c>
      <c r="K960" s="77" t="s">
        <v>74</v>
      </c>
      <c r="L960" s="82">
        <v>13</v>
      </c>
      <c r="M960" s="82">
        <v>8</v>
      </c>
      <c r="N960" s="82">
        <v>2018</v>
      </c>
      <c r="O960" s="77">
        <f t="shared" si="14"/>
        <v>43325</v>
      </c>
      <c r="P960" s="82" t="s">
        <v>845</v>
      </c>
      <c r="Q960" s="80" t="s">
        <v>175</v>
      </c>
      <c r="R960" s="80">
        <f>VLOOKUP(P960,Registration!O:P,2,FALSE)</f>
        <v>18</v>
      </c>
    </row>
    <row r="961" spans="1:18" ht="23.1" customHeight="1">
      <c r="A961" s="80" t="s">
        <v>73</v>
      </c>
      <c r="B961" s="80" t="s">
        <v>26</v>
      </c>
      <c r="C961" s="80" t="s">
        <v>27</v>
      </c>
      <c r="D961" s="80" t="s">
        <v>28</v>
      </c>
      <c r="E961" s="80" t="s">
        <v>28</v>
      </c>
      <c r="F961" s="80" t="s">
        <v>111</v>
      </c>
      <c r="G961" s="80" t="s">
        <v>167</v>
      </c>
      <c r="H961" s="80" t="s">
        <v>8159</v>
      </c>
      <c r="I961" s="80" t="s">
        <v>8161</v>
      </c>
      <c r="J961" s="100" t="s">
        <v>846</v>
      </c>
      <c r="K961" s="77" t="s">
        <v>74</v>
      </c>
      <c r="L961" s="82">
        <v>13</v>
      </c>
      <c r="M961" s="82">
        <v>8</v>
      </c>
      <c r="N961" s="82">
        <v>2018</v>
      </c>
      <c r="O961" s="77">
        <f t="shared" si="14"/>
        <v>43325</v>
      </c>
      <c r="P961" s="82" t="s">
        <v>847</v>
      </c>
      <c r="Q961" s="80" t="s">
        <v>175</v>
      </c>
      <c r="R961" s="80">
        <f>VLOOKUP(P961,Registration!O:P,2,FALSE)</f>
        <v>16</v>
      </c>
    </row>
    <row r="962" spans="1:18" ht="23.1" customHeight="1">
      <c r="A962" s="80" t="s">
        <v>73</v>
      </c>
      <c r="B962" s="80" t="s">
        <v>26</v>
      </c>
      <c r="C962" s="80" t="s">
        <v>27</v>
      </c>
      <c r="D962" s="80" t="s">
        <v>28</v>
      </c>
      <c r="E962" s="80" t="s">
        <v>28</v>
      </c>
      <c r="F962" s="80" t="s">
        <v>111</v>
      </c>
      <c r="G962" s="80" t="s">
        <v>167</v>
      </c>
      <c r="H962" s="80" t="s">
        <v>8159</v>
      </c>
      <c r="I962" s="80" t="s">
        <v>8161</v>
      </c>
      <c r="J962" s="80" t="s">
        <v>850</v>
      </c>
      <c r="K962" s="77" t="s">
        <v>2590</v>
      </c>
      <c r="L962" s="82">
        <v>16</v>
      </c>
      <c r="M962" s="82">
        <v>8</v>
      </c>
      <c r="N962" s="82">
        <v>2018</v>
      </c>
      <c r="O962" s="77">
        <f t="shared" si="14"/>
        <v>43328</v>
      </c>
      <c r="P962" s="82" t="s">
        <v>851</v>
      </c>
      <c r="Q962" s="80" t="s">
        <v>175</v>
      </c>
      <c r="R962" s="80">
        <f>VLOOKUP(P962,Registration!O:P,2,FALSE)</f>
        <v>19</v>
      </c>
    </row>
    <row r="963" spans="1:18" ht="23.1" customHeight="1">
      <c r="A963" s="80" t="s">
        <v>73</v>
      </c>
      <c r="B963" s="80" t="s">
        <v>26</v>
      </c>
      <c r="C963" s="80" t="s">
        <v>27</v>
      </c>
      <c r="D963" s="80" t="s">
        <v>28</v>
      </c>
      <c r="E963" s="80" t="s">
        <v>28</v>
      </c>
      <c r="F963" s="80" t="s">
        <v>111</v>
      </c>
      <c r="G963" s="80" t="s">
        <v>167</v>
      </c>
      <c r="H963" s="80" t="s">
        <v>8159</v>
      </c>
      <c r="I963" s="80" t="s">
        <v>8161</v>
      </c>
      <c r="J963" s="80" t="s">
        <v>852</v>
      </c>
      <c r="K963" s="77" t="s">
        <v>2590</v>
      </c>
      <c r="L963" s="82">
        <v>16</v>
      </c>
      <c r="M963" s="82">
        <v>8</v>
      </c>
      <c r="N963" s="82">
        <v>2018</v>
      </c>
      <c r="O963" s="77">
        <f t="shared" ref="O963:O1026" si="15">DATE(N963,M963,L963)</f>
        <v>43328</v>
      </c>
      <c r="P963" s="82" t="s">
        <v>853</v>
      </c>
      <c r="Q963" s="80" t="s">
        <v>175</v>
      </c>
      <c r="R963" s="80">
        <f>VLOOKUP(P963,Registration!O:P,2,FALSE)</f>
        <v>18</v>
      </c>
    </row>
    <row r="964" spans="1:18" ht="23.1" customHeight="1">
      <c r="A964" s="80" t="s">
        <v>73</v>
      </c>
      <c r="B964" s="80" t="s">
        <v>26</v>
      </c>
      <c r="C964" s="80" t="s">
        <v>27</v>
      </c>
      <c r="D964" s="80" t="s">
        <v>28</v>
      </c>
      <c r="E964" s="80" t="s">
        <v>28</v>
      </c>
      <c r="F964" s="80" t="s">
        <v>29</v>
      </c>
      <c r="G964" s="80" t="s">
        <v>1887</v>
      </c>
      <c r="H964" s="80" t="s">
        <v>8165</v>
      </c>
      <c r="I964" s="80" t="s">
        <v>8162</v>
      </c>
      <c r="J964" s="80" t="s">
        <v>2591</v>
      </c>
      <c r="K964" s="77">
        <v>43330</v>
      </c>
      <c r="L964" s="80">
        <v>18</v>
      </c>
      <c r="M964" s="80">
        <v>8</v>
      </c>
      <c r="N964" s="82">
        <v>2018</v>
      </c>
      <c r="O964" s="77">
        <f t="shared" si="15"/>
        <v>43330</v>
      </c>
      <c r="P964" s="80" t="s">
        <v>2592</v>
      </c>
      <c r="Q964" s="80" t="s">
        <v>1899</v>
      </c>
      <c r="R964" s="80">
        <f>VLOOKUP(P964,Registration!O:P,2,FALSE)</f>
        <v>15</v>
      </c>
    </row>
    <row r="965" spans="1:18" ht="23.1" customHeight="1">
      <c r="A965" s="80" t="s">
        <v>73</v>
      </c>
      <c r="B965" s="80" t="s">
        <v>26</v>
      </c>
      <c r="C965" s="80" t="s">
        <v>27</v>
      </c>
      <c r="D965" s="80" t="s">
        <v>28</v>
      </c>
      <c r="E965" s="80" t="s">
        <v>28</v>
      </c>
      <c r="F965" s="80" t="s">
        <v>29</v>
      </c>
      <c r="G965" s="80" t="s">
        <v>1887</v>
      </c>
      <c r="H965" s="80" t="s">
        <v>8165</v>
      </c>
      <c r="I965" s="80" t="s">
        <v>8162</v>
      </c>
      <c r="J965" s="80" t="s">
        <v>2581</v>
      </c>
      <c r="K965" s="77">
        <v>43330</v>
      </c>
      <c r="L965" s="80">
        <v>18</v>
      </c>
      <c r="M965" s="80">
        <v>8</v>
      </c>
      <c r="N965" s="82">
        <v>2018</v>
      </c>
      <c r="O965" s="77">
        <f t="shared" si="15"/>
        <v>43330</v>
      </c>
      <c r="P965" s="80" t="s">
        <v>2582</v>
      </c>
      <c r="Q965" s="80" t="s">
        <v>1899</v>
      </c>
      <c r="R965" s="80">
        <f>VLOOKUP(P965,Registration!O:P,2,FALSE)</f>
        <v>17</v>
      </c>
    </row>
    <row r="966" spans="1:18" ht="23.1" customHeight="1">
      <c r="A966" s="80" t="s">
        <v>73</v>
      </c>
      <c r="B966" s="80" t="s">
        <v>26</v>
      </c>
      <c r="C966" s="80" t="s">
        <v>27</v>
      </c>
      <c r="D966" s="80" t="s">
        <v>28</v>
      </c>
      <c r="E966" s="80" t="s">
        <v>28</v>
      </c>
      <c r="F966" s="80" t="s">
        <v>29</v>
      </c>
      <c r="G966" s="80" t="s">
        <v>1887</v>
      </c>
      <c r="H966" s="80" t="s">
        <v>8165</v>
      </c>
      <c r="I966" s="80" t="s">
        <v>8162</v>
      </c>
      <c r="J966" s="80" t="s">
        <v>2593</v>
      </c>
      <c r="K966" s="77">
        <v>43330</v>
      </c>
      <c r="L966" s="80">
        <v>18</v>
      </c>
      <c r="M966" s="80">
        <v>8</v>
      </c>
      <c r="N966" s="82">
        <v>2018</v>
      </c>
      <c r="O966" s="77">
        <f t="shared" si="15"/>
        <v>43330</v>
      </c>
      <c r="P966" s="80" t="s">
        <v>2594</v>
      </c>
      <c r="Q966" s="80" t="s">
        <v>1899</v>
      </c>
      <c r="R966" s="80">
        <f>VLOOKUP(P966,Registration!O:P,2,FALSE)</f>
        <v>15</v>
      </c>
    </row>
    <row r="967" spans="1:18" ht="23.1" customHeight="1">
      <c r="A967" s="80" t="s">
        <v>77</v>
      </c>
      <c r="B967" s="80" t="s">
        <v>26</v>
      </c>
      <c r="C967" s="80" t="s">
        <v>27</v>
      </c>
      <c r="D967" s="80" t="s">
        <v>28</v>
      </c>
      <c r="E967" s="80" t="s">
        <v>28</v>
      </c>
      <c r="F967" s="80" t="s">
        <v>111</v>
      </c>
      <c r="G967" s="80" t="s">
        <v>167</v>
      </c>
      <c r="H967" s="80" t="s">
        <v>8159</v>
      </c>
      <c r="I967" s="80" t="s">
        <v>8161</v>
      </c>
      <c r="J967" s="102" t="s">
        <v>854</v>
      </c>
      <c r="K967" s="77" t="s">
        <v>2595</v>
      </c>
      <c r="L967" s="80">
        <v>23</v>
      </c>
      <c r="M967" s="80">
        <v>8</v>
      </c>
      <c r="N967" s="82">
        <v>2018</v>
      </c>
      <c r="O967" s="77">
        <f t="shared" si="15"/>
        <v>43335</v>
      </c>
      <c r="P967" s="103" t="s">
        <v>855</v>
      </c>
      <c r="Q967" s="80" t="s">
        <v>175</v>
      </c>
      <c r="R967" s="80">
        <f>VLOOKUP(P967,Registration!O:P,2,FALSE)</f>
        <v>19</v>
      </c>
    </row>
    <row r="968" spans="1:18" ht="23.1" customHeight="1">
      <c r="A968" s="80" t="s">
        <v>77</v>
      </c>
      <c r="B968" s="80" t="s">
        <v>26</v>
      </c>
      <c r="C968" s="80" t="s">
        <v>27</v>
      </c>
      <c r="D968" s="80" t="s">
        <v>28</v>
      </c>
      <c r="E968" s="80" t="s">
        <v>28</v>
      </c>
      <c r="F968" s="80" t="s">
        <v>111</v>
      </c>
      <c r="G968" s="80" t="s">
        <v>167</v>
      </c>
      <c r="H968" s="80" t="s">
        <v>8159</v>
      </c>
      <c r="I968" s="80" t="s">
        <v>8161</v>
      </c>
      <c r="J968" s="102" t="s">
        <v>856</v>
      </c>
      <c r="K968" s="77" t="s">
        <v>2595</v>
      </c>
      <c r="L968" s="80">
        <v>23</v>
      </c>
      <c r="M968" s="80">
        <v>8</v>
      </c>
      <c r="N968" s="82">
        <v>2018</v>
      </c>
      <c r="O968" s="77">
        <f t="shared" si="15"/>
        <v>43335</v>
      </c>
      <c r="P968" s="103" t="s">
        <v>451</v>
      </c>
      <c r="Q968" s="80" t="s">
        <v>175</v>
      </c>
      <c r="R968" s="80">
        <f>VLOOKUP(P968,Registration!O:P,2,FALSE)</f>
        <v>18</v>
      </c>
    </row>
    <row r="969" spans="1:18" ht="23.1" customHeight="1">
      <c r="A969" s="80" t="s">
        <v>77</v>
      </c>
      <c r="B969" s="80" t="s">
        <v>26</v>
      </c>
      <c r="C969" s="80" t="s">
        <v>27</v>
      </c>
      <c r="D969" s="80" t="s">
        <v>28</v>
      </c>
      <c r="E969" s="80" t="s">
        <v>28</v>
      </c>
      <c r="F969" s="80" t="s">
        <v>29</v>
      </c>
      <c r="G969" s="80" t="s">
        <v>1887</v>
      </c>
      <c r="H969" s="80" t="s">
        <v>8165</v>
      </c>
      <c r="I969" s="80" t="s">
        <v>8163</v>
      </c>
      <c r="J969" s="80" t="s">
        <v>2145</v>
      </c>
      <c r="K969" s="77" t="s">
        <v>2596</v>
      </c>
      <c r="L969" s="80">
        <v>24</v>
      </c>
      <c r="M969" s="80">
        <v>8</v>
      </c>
      <c r="N969" s="82">
        <v>2018</v>
      </c>
      <c r="O969" s="77">
        <f t="shared" si="15"/>
        <v>43336</v>
      </c>
      <c r="P969" s="80" t="s">
        <v>2146</v>
      </c>
      <c r="Q969" s="80" t="s">
        <v>175</v>
      </c>
      <c r="R969" s="80">
        <f>VLOOKUP(P969,Registration!O:P,2,FALSE)</f>
        <v>19</v>
      </c>
    </row>
    <row r="970" spans="1:18" ht="23.1" customHeight="1">
      <c r="A970" s="80" t="s">
        <v>77</v>
      </c>
      <c r="B970" s="80" t="s">
        <v>26</v>
      </c>
      <c r="C970" s="80" t="s">
        <v>27</v>
      </c>
      <c r="D970" s="80" t="s">
        <v>28</v>
      </c>
      <c r="E970" s="80" t="s">
        <v>28</v>
      </c>
      <c r="F970" s="80" t="s">
        <v>29</v>
      </c>
      <c r="G970" s="80" t="s">
        <v>1887</v>
      </c>
      <c r="H970" s="80" t="s">
        <v>8165</v>
      </c>
      <c r="I970" s="80" t="s">
        <v>8163</v>
      </c>
      <c r="J970" s="80" t="s">
        <v>2182</v>
      </c>
      <c r="K970" s="77" t="s">
        <v>79</v>
      </c>
      <c r="L970" s="80">
        <v>25</v>
      </c>
      <c r="M970" s="80">
        <v>8</v>
      </c>
      <c r="N970" s="82">
        <v>2018</v>
      </c>
      <c r="O970" s="77">
        <f t="shared" si="15"/>
        <v>43337</v>
      </c>
      <c r="P970" s="80" t="s">
        <v>2120</v>
      </c>
      <c r="Q970" s="80" t="s">
        <v>175</v>
      </c>
      <c r="R970" s="80">
        <f>VLOOKUP(P970,Registration!O:P,2,FALSE)</f>
        <v>15</v>
      </c>
    </row>
    <row r="971" spans="1:18" ht="23.1" customHeight="1">
      <c r="A971" s="80" t="s">
        <v>77</v>
      </c>
      <c r="B971" s="80" t="s">
        <v>26</v>
      </c>
      <c r="C971" s="80" t="s">
        <v>27</v>
      </c>
      <c r="D971" s="80" t="s">
        <v>28</v>
      </c>
      <c r="E971" s="80" t="s">
        <v>28</v>
      </c>
      <c r="F971" s="80" t="s">
        <v>29</v>
      </c>
      <c r="G971" s="80" t="s">
        <v>1887</v>
      </c>
      <c r="H971" s="80" t="s">
        <v>8165</v>
      </c>
      <c r="I971" s="80" t="s">
        <v>8163</v>
      </c>
      <c r="J971" s="80" t="s">
        <v>2180</v>
      </c>
      <c r="K971" s="77" t="s">
        <v>79</v>
      </c>
      <c r="L971" s="80">
        <v>25</v>
      </c>
      <c r="M971" s="80">
        <v>8</v>
      </c>
      <c r="N971" s="82">
        <v>2018</v>
      </c>
      <c r="O971" s="77">
        <f t="shared" si="15"/>
        <v>43337</v>
      </c>
      <c r="P971" s="80" t="s">
        <v>2181</v>
      </c>
      <c r="Q971" s="80" t="s">
        <v>175</v>
      </c>
      <c r="R971" s="80">
        <f>VLOOKUP(P971,Registration!O:P,2,FALSE)</f>
        <v>19</v>
      </c>
    </row>
    <row r="972" spans="1:18" ht="23.1" customHeight="1">
      <c r="A972" s="80" t="s">
        <v>77</v>
      </c>
      <c r="B972" s="80" t="s">
        <v>26</v>
      </c>
      <c r="C972" s="80" t="s">
        <v>27</v>
      </c>
      <c r="D972" s="80" t="s">
        <v>28</v>
      </c>
      <c r="E972" s="80" t="s">
        <v>28</v>
      </c>
      <c r="F972" s="80" t="s">
        <v>29</v>
      </c>
      <c r="G972" s="80" t="s">
        <v>1887</v>
      </c>
      <c r="H972" s="80" t="s">
        <v>8165</v>
      </c>
      <c r="I972" s="80" t="s">
        <v>8163</v>
      </c>
      <c r="J972" s="80" t="s">
        <v>2597</v>
      </c>
      <c r="K972" s="77" t="s">
        <v>79</v>
      </c>
      <c r="L972" s="80">
        <v>25</v>
      </c>
      <c r="M972" s="80">
        <v>8</v>
      </c>
      <c r="N972" s="82">
        <v>2018</v>
      </c>
      <c r="O972" s="77">
        <f t="shared" si="15"/>
        <v>43337</v>
      </c>
      <c r="P972" s="80" t="s">
        <v>2598</v>
      </c>
      <c r="Q972" s="80" t="s">
        <v>175</v>
      </c>
      <c r="R972" s="80">
        <f>VLOOKUP(P972,Registration!O:P,2,FALSE)</f>
        <v>15</v>
      </c>
    </row>
    <row r="973" spans="1:18" ht="23.1" customHeight="1">
      <c r="A973" s="80" t="s">
        <v>77</v>
      </c>
      <c r="B973" s="80" t="s">
        <v>26</v>
      </c>
      <c r="C973" s="80" t="s">
        <v>27</v>
      </c>
      <c r="D973" s="80" t="s">
        <v>28</v>
      </c>
      <c r="E973" s="80" t="s">
        <v>28</v>
      </c>
      <c r="F973" s="80" t="s">
        <v>29</v>
      </c>
      <c r="G973" s="80" t="s">
        <v>1887</v>
      </c>
      <c r="H973" s="80" t="s">
        <v>8165</v>
      </c>
      <c r="I973" s="80" t="s">
        <v>8162</v>
      </c>
      <c r="J973" s="80" t="s">
        <v>2599</v>
      </c>
      <c r="K973" s="77" t="s">
        <v>79</v>
      </c>
      <c r="L973" s="80">
        <v>25</v>
      </c>
      <c r="M973" s="80">
        <v>8</v>
      </c>
      <c r="N973" s="82">
        <v>2018</v>
      </c>
      <c r="O973" s="77">
        <f t="shared" si="15"/>
        <v>43337</v>
      </c>
      <c r="P973" s="80" t="s">
        <v>2600</v>
      </c>
      <c r="Q973" s="80" t="s">
        <v>1899</v>
      </c>
      <c r="R973" s="80">
        <f>VLOOKUP(P973,Registration!O:P,2,FALSE)</f>
        <v>18</v>
      </c>
    </row>
    <row r="974" spans="1:18" ht="23.1" customHeight="1">
      <c r="A974" s="80" t="s">
        <v>77</v>
      </c>
      <c r="B974" s="80" t="s">
        <v>26</v>
      </c>
      <c r="C974" s="80" t="s">
        <v>27</v>
      </c>
      <c r="D974" s="80" t="s">
        <v>28</v>
      </c>
      <c r="E974" s="80" t="s">
        <v>28</v>
      </c>
      <c r="F974" s="80" t="s">
        <v>29</v>
      </c>
      <c r="G974" s="80" t="s">
        <v>1887</v>
      </c>
      <c r="H974" s="80" t="s">
        <v>8165</v>
      </c>
      <c r="I974" s="80" t="s">
        <v>8162</v>
      </c>
      <c r="J974" s="80" t="s">
        <v>2601</v>
      </c>
      <c r="K974" s="77" t="s">
        <v>79</v>
      </c>
      <c r="L974" s="80">
        <v>25</v>
      </c>
      <c r="M974" s="80">
        <v>8</v>
      </c>
      <c r="N974" s="82">
        <v>2018</v>
      </c>
      <c r="O974" s="77">
        <f t="shared" si="15"/>
        <v>43337</v>
      </c>
      <c r="P974" s="80" t="s">
        <v>2602</v>
      </c>
      <c r="Q974" s="80" t="s">
        <v>1899</v>
      </c>
      <c r="R974" s="80">
        <f>VLOOKUP(P974,Registration!O:P,2,FALSE)</f>
        <v>15</v>
      </c>
    </row>
    <row r="975" spans="1:18" ht="23.1" customHeight="1">
      <c r="A975" s="80" t="s">
        <v>77</v>
      </c>
      <c r="B975" s="80" t="s">
        <v>26</v>
      </c>
      <c r="C975" s="80" t="s">
        <v>27</v>
      </c>
      <c r="D975" s="80" t="s">
        <v>28</v>
      </c>
      <c r="E975" s="80" t="s">
        <v>28</v>
      </c>
      <c r="F975" s="80" t="s">
        <v>29</v>
      </c>
      <c r="G975" s="80" t="s">
        <v>1887</v>
      </c>
      <c r="H975" s="80" t="s">
        <v>8165</v>
      </c>
      <c r="I975" s="80" t="s">
        <v>8162</v>
      </c>
      <c r="J975" s="80" t="s">
        <v>2581</v>
      </c>
      <c r="K975" s="77" t="s">
        <v>79</v>
      </c>
      <c r="L975" s="80">
        <v>25</v>
      </c>
      <c r="M975" s="80">
        <v>8</v>
      </c>
      <c r="N975" s="82">
        <v>2018</v>
      </c>
      <c r="O975" s="77">
        <f t="shared" si="15"/>
        <v>43337</v>
      </c>
      <c r="P975" s="80" t="s">
        <v>2582</v>
      </c>
      <c r="Q975" s="80" t="s">
        <v>1899</v>
      </c>
      <c r="R975" s="80">
        <f>VLOOKUP(P975,Registration!O:P,2,FALSE)</f>
        <v>17</v>
      </c>
    </row>
    <row r="976" spans="1:18" ht="23.1" customHeight="1">
      <c r="A976" s="80" t="s">
        <v>77</v>
      </c>
      <c r="B976" s="80" t="s">
        <v>26</v>
      </c>
      <c r="C976" s="80" t="s">
        <v>27</v>
      </c>
      <c r="D976" s="80" t="s">
        <v>28</v>
      </c>
      <c r="E976" s="80" t="s">
        <v>28</v>
      </c>
      <c r="F976" s="80" t="s">
        <v>29</v>
      </c>
      <c r="G976" s="80" t="s">
        <v>1887</v>
      </c>
      <c r="H976" s="80" t="s">
        <v>8165</v>
      </c>
      <c r="I976" s="80" t="s">
        <v>8162</v>
      </c>
      <c r="J976" s="80" t="s">
        <v>2585</v>
      </c>
      <c r="K976" s="77" t="s">
        <v>79</v>
      </c>
      <c r="L976" s="80">
        <v>25</v>
      </c>
      <c r="M976" s="80">
        <v>8</v>
      </c>
      <c r="N976" s="82">
        <v>2018</v>
      </c>
      <c r="O976" s="77">
        <f t="shared" si="15"/>
        <v>43337</v>
      </c>
      <c r="P976" s="80" t="s">
        <v>2586</v>
      </c>
      <c r="Q976" s="80" t="s">
        <v>1899</v>
      </c>
      <c r="R976" s="80">
        <f>VLOOKUP(P976,Registration!O:P,2,FALSE)</f>
        <v>15</v>
      </c>
    </row>
    <row r="977" spans="1:18" ht="23.1" customHeight="1">
      <c r="A977" s="80" t="s">
        <v>77</v>
      </c>
      <c r="B977" s="80" t="s">
        <v>26</v>
      </c>
      <c r="C977" s="80" t="s">
        <v>27</v>
      </c>
      <c r="D977" s="80" t="s">
        <v>28</v>
      </c>
      <c r="E977" s="80" t="s">
        <v>28</v>
      </c>
      <c r="F977" s="80" t="s">
        <v>29</v>
      </c>
      <c r="G977" s="80" t="s">
        <v>1887</v>
      </c>
      <c r="H977" s="80" t="s">
        <v>8165</v>
      </c>
      <c r="I977" s="80" t="s">
        <v>8162</v>
      </c>
      <c r="J977" s="80" t="s">
        <v>2593</v>
      </c>
      <c r="K977" s="77" t="s">
        <v>79</v>
      </c>
      <c r="L977" s="80">
        <v>25</v>
      </c>
      <c r="M977" s="80">
        <v>8</v>
      </c>
      <c r="N977" s="82">
        <v>2018</v>
      </c>
      <c r="O977" s="77">
        <f t="shared" si="15"/>
        <v>43337</v>
      </c>
      <c r="P977" s="80" t="s">
        <v>2594</v>
      </c>
      <c r="Q977" s="80" t="s">
        <v>1899</v>
      </c>
      <c r="R977" s="80">
        <f>VLOOKUP(P977,Registration!O:P,2,FALSE)</f>
        <v>15</v>
      </c>
    </row>
    <row r="978" spans="1:18" ht="23.1" customHeight="1">
      <c r="A978" s="80" t="s">
        <v>80</v>
      </c>
      <c r="B978" s="80" t="s">
        <v>26</v>
      </c>
      <c r="C978" s="80" t="s">
        <v>27</v>
      </c>
      <c r="D978" s="80" t="s">
        <v>28</v>
      </c>
      <c r="E978" s="80" t="s">
        <v>28</v>
      </c>
      <c r="F978" s="80" t="s">
        <v>111</v>
      </c>
      <c r="G978" s="80" t="s">
        <v>167</v>
      </c>
      <c r="H978" s="80" t="s">
        <v>8159</v>
      </c>
      <c r="I978" s="80" t="s">
        <v>8161</v>
      </c>
      <c r="J978" s="102" t="s">
        <v>857</v>
      </c>
      <c r="K978" s="77" t="s">
        <v>2603</v>
      </c>
      <c r="L978" s="82">
        <v>28</v>
      </c>
      <c r="M978" s="82">
        <v>8</v>
      </c>
      <c r="N978" s="82">
        <v>2018</v>
      </c>
      <c r="O978" s="77">
        <f t="shared" si="15"/>
        <v>43340</v>
      </c>
      <c r="P978" s="103" t="s">
        <v>858</v>
      </c>
      <c r="Q978" s="80" t="s">
        <v>175</v>
      </c>
      <c r="R978" s="80">
        <f>VLOOKUP(P978,Registration!O:P,2,FALSE)</f>
        <v>19</v>
      </c>
    </row>
    <row r="979" spans="1:18" ht="23.1" customHeight="1">
      <c r="A979" s="80" t="s">
        <v>80</v>
      </c>
      <c r="B979" s="80" t="s">
        <v>26</v>
      </c>
      <c r="C979" s="80" t="s">
        <v>27</v>
      </c>
      <c r="D979" s="80" t="s">
        <v>28</v>
      </c>
      <c r="E979" s="80" t="s">
        <v>28</v>
      </c>
      <c r="F979" s="80" t="s">
        <v>111</v>
      </c>
      <c r="G979" s="80" t="s">
        <v>167</v>
      </c>
      <c r="H979" s="80" t="s">
        <v>8159</v>
      </c>
      <c r="I979" s="80" t="s">
        <v>8161</v>
      </c>
      <c r="J979" s="102" t="s">
        <v>859</v>
      </c>
      <c r="K979" s="77" t="s">
        <v>2604</v>
      </c>
      <c r="L979" s="82">
        <v>29</v>
      </c>
      <c r="M979" s="82">
        <v>8</v>
      </c>
      <c r="N979" s="82">
        <v>2018</v>
      </c>
      <c r="O979" s="77">
        <f t="shared" si="15"/>
        <v>43341</v>
      </c>
      <c r="P979" s="103" t="s">
        <v>860</v>
      </c>
      <c r="Q979" s="80" t="s">
        <v>175</v>
      </c>
      <c r="R979" s="80">
        <f>VLOOKUP(P979,Registration!O:P,2,FALSE)</f>
        <v>19</v>
      </c>
    </row>
    <row r="980" spans="1:18" ht="23.1" customHeight="1">
      <c r="A980" s="80" t="s">
        <v>80</v>
      </c>
      <c r="B980" s="80" t="s">
        <v>26</v>
      </c>
      <c r="C980" s="80" t="s">
        <v>27</v>
      </c>
      <c r="D980" s="80" t="s">
        <v>28</v>
      </c>
      <c r="E980" s="80" t="s">
        <v>28</v>
      </c>
      <c r="F980" s="80" t="s">
        <v>111</v>
      </c>
      <c r="G980" s="80" t="s">
        <v>167</v>
      </c>
      <c r="H980" s="80" t="s">
        <v>8159</v>
      </c>
      <c r="I980" s="80" t="s">
        <v>8161</v>
      </c>
      <c r="J980" s="102" t="s">
        <v>861</v>
      </c>
      <c r="K980" s="77" t="s">
        <v>2604</v>
      </c>
      <c r="L980" s="82">
        <v>29</v>
      </c>
      <c r="M980" s="82">
        <v>8</v>
      </c>
      <c r="N980" s="82">
        <v>2018</v>
      </c>
      <c r="O980" s="77">
        <f t="shared" si="15"/>
        <v>43341</v>
      </c>
      <c r="P980" s="103" t="s">
        <v>862</v>
      </c>
      <c r="Q980" s="80" t="s">
        <v>175</v>
      </c>
      <c r="R980" s="80">
        <f>VLOOKUP(P980,Registration!O:P,2,FALSE)</f>
        <v>19</v>
      </c>
    </row>
    <row r="981" spans="1:18" ht="23.1" customHeight="1">
      <c r="A981" s="80" t="s">
        <v>80</v>
      </c>
      <c r="B981" s="80" t="s">
        <v>26</v>
      </c>
      <c r="C981" s="80" t="s">
        <v>27</v>
      </c>
      <c r="D981" s="80" t="s">
        <v>28</v>
      </c>
      <c r="E981" s="80" t="s">
        <v>28</v>
      </c>
      <c r="F981" s="80" t="s">
        <v>111</v>
      </c>
      <c r="G981" s="80" t="s">
        <v>167</v>
      </c>
      <c r="H981" s="80" t="s">
        <v>8159</v>
      </c>
      <c r="I981" s="80" t="s">
        <v>8161</v>
      </c>
      <c r="J981" s="102" t="s">
        <v>863</v>
      </c>
      <c r="K981" s="77" t="s">
        <v>2604</v>
      </c>
      <c r="L981" s="82">
        <v>29</v>
      </c>
      <c r="M981" s="82">
        <v>8</v>
      </c>
      <c r="N981" s="82">
        <v>2018</v>
      </c>
      <c r="O981" s="77">
        <f t="shared" si="15"/>
        <v>43341</v>
      </c>
      <c r="P981" s="103" t="s">
        <v>864</v>
      </c>
      <c r="Q981" s="80" t="s">
        <v>175</v>
      </c>
      <c r="R981" s="80">
        <f>VLOOKUP(P981,Registration!O:P,2,FALSE)</f>
        <v>19</v>
      </c>
    </row>
    <row r="982" spans="1:18" ht="23.1" customHeight="1">
      <c r="A982" s="80" t="s">
        <v>80</v>
      </c>
      <c r="B982" s="80" t="s">
        <v>26</v>
      </c>
      <c r="C982" s="80" t="s">
        <v>27</v>
      </c>
      <c r="D982" s="80" t="s">
        <v>28</v>
      </c>
      <c r="E982" s="80" t="s">
        <v>28</v>
      </c>
      <c r="F982" s="80" t="s">
        <v>111</v>
      </c>
      <c r="G982" s="80" t="s">
        <v>167</v>
      </c>
      <c r="H982" s="80" t="s">
        <v>8159</v>
      </c>
      <c r="I982" s="80" t="s">
        <v>8161</v>
      </c>
      <c r="J982" s="102" t="s">
        <v>865</v>
      </c>
      <c r="K982" s="77" t="s">
        <v>2604</v>
      </c>
      <c r="L982" s="82">
        <v>29</v>
      </c>
      <c r="M982" s="82">
        <v>8</v>
      </c>
      <c r="N982" s="82">
        <v>2018</v>
      </c>
      <c r="O982" s="77">
        <f t="shared" si="15"/>
        <v>43341</v>
      </c>
      <c r="P982" s="103" t="s">
        <v>866</v>
      </c>
      <c r="Q982" s="80" t="s">
        <v>175</v>
      </c>
      <c r="R982" s="80">
        <f>VLOOKUP(P982,Registration!O:P,2,FALSE)</f>
        <v>18</v>
      </c>
    </row>
    <row r="983" spans="1:18" ht="23.1" customHeight="1">
      <c r="A983" s="80" t="s">
        <v>80</v>
      </c>
      <c r="B983" s="80" t="s">
        <v>26</v>
      </c>
      <c r="C983" s="80" t="s">
        <v>27</v>
      </c>
      <c r="D983" s="80" t="s">
        <v>28</v>
      </c>
      <c r="E983" s="80" t="s">
        <v>28</v>
      </c>
      <c r="F983" s="80" t="s">
        <v>111</v>
      </c>
      <c r="G983" s="80" t="s">
        <v>167</v>
      </c>
      <c r="H983" s="80" t="s">
        <v>8159</v>
      </c>
      <c r="I983" s="80" t="s">
        <v>8161</v>
      </c>
      <c r="J983" s="102" t="s">
        <v>867</v>
      </c>
      <c r="K983" s="77" t="s">
        <v>2605</v>
      </c>
      <c r="L983" s="82">
        <v>30</v>
      </c>
      <c r="M983" s="82">
        <v>8</v>
      </c>
      <c r="N983" s="82">
        <v>2018</v>
      </c>
      <c r="O983" s="77">
        <f t="shared" si="15"/>
        <v>43342</v>
      </c>
      <c r="P983" s="103" t="s">
        <v>868</v>
      </c>
      <c r="Q983" s="80" t="s">
        <v>175</v>
      </c>
      <c r="R983" s="80">
        <f>VLOOKUP(P983,Registration!O:P,2,FALSE)</f>
        <v>19</v>
      </c>
    </row>
    <row r="984" spans="1:18" ht="23.1" customHeight="1">
      <c r="A984" s="80" t="s">
        <v>80</v>
      </c>
      <c r="B984" s="80" t="s">
        <v>26</v>
      </c>
      <c r="C984" s="80" t="s">
        <v>27</v>
      </c>
      <c r="D984" s="80" t="s">
        <v>28</v>
      </c>
      <c r="E984" s="80" t="s">
        <v>28</v>
      </c>
      <c r="F984" s="80" t="s">
        <v>29</v>
      </c>
      <c r="G984" s="80" t="s">
        <v>1887</v>
      </c>
      <c r="H984" s="80" t="s">
        <v>8165</v>
      </c>
      <c r="I984" s="80" t="s">
        <v>8163</v>
      </c>
      <c r="J984" s="80" t="s">
        <v>2606</v>
      </c>
      <c r="K984" s="77" t="s">
        <v>2605</v>
      </c>
      <c r="L984" s="80">
        <v>30</v>
      </c>
      <c r="M984" s="80">
        <v>8</v>
      </c>
      <c r="N984" s="82">
        <v>2018</v>
      </c>
      <c r="O984" s="77">
        <f t="shared" si="15"/>
        <v>43342</v>
      </c>
      <c r="P984" s="80" t="s">
        <v>2607</v>
      </c>
      <c r="Q984" s="80" t="s">
        <v>175</v>
      </c>
      <c r="R984" s="80">
        <f>VLOOKUP(P984,Registration!O:P,2,FALSE)</f>
        <v>19</v>
      </c>
    </row>
    <row r="985" spans="1:18" ht="23.1" customHeight="1">
      <c r="A985" s="80" t="s">
        <v>80</v>
      </c>
      <c r="B985" s="80" t="s">
        <v>26</v>
      </c>
      <c r="C985" s="80" t="s">
        <v>27</v>
      </c>
      <c r="D985" s="80" t="s">
        <v>28</v>
      </c>
      <c r="E985" s="80" t="s">
        <v>28</v>
      </c>
      <c r="F985" s="80" t="s">
        <v>29</v>
      </c>
      <c r="G985" s="80" t="s">
        <v>1887</v>
      </c>
      <c r="H985" s="80" t="s">
        <v>8165</v>
      </c>
      <c r="I985" s="80" t="s">
        <v>8163</v>
      </c>
      <c r="J985" s="80" t="s">
        <v>2608</v>
      </c>
      <c r="K985" s="77" t="s">
        <v>2605</v>
      </c>
      <c r="L985" s="80">
        <v>30</v>
      </c>
      <c r="M985" s="80">
        <v>8</v>
      </c>
      <c r="N985" s="82">
        <v>2018</v>
      </c>
      <c r="O985" s="77">
        <f t="shared" si="15"/>
        <v>43342</v>
      </c>
      <c r="P985" s="80" t="s">
        <v>2077</v>
      </c>
      <c r="Q985" s="80" t="s">
        <v>175</v>
      </c>
      <c r="R985" s="80">
        <f>VLOOKUP(P985,Registration!O:P,2,FALSE)</f>
        <v>15</v>
      </c>
    </row>
    <row r="986" spans="1:18" ht="23.1" customHeight="1">
      <c r="A986" s="80" t="s">
        <v>83</v>
      </c>
      <c r="B986" s="80" t="s">
        <v>26</v>
      </c>
      <c r="C986" s="80" t="s">
        <v>27</v>
      </c>
      <c r="D986" s="80" t="s">
        <v>28</v>
      </c>
      <c r="E986" s="80" t="s">
        <v>28</v>
      </c>
      <c r="F986" s="80" t="s">
        <v>111</v>
      </c>
      <c r="G986" s="80" t="s">
        <v>167</v>
      </c>
      <c r="H986" s="80" t="s">
        <v>8159</v>
      </c>
      <c r="I986" s="80" t="s">
        <v>8161</v>
      </c>
      <c r="J986" s="80" t="s">
        <v>869</v>
      </c>
      <c r="K986" s="77">
        <v>43347</v>
      </c>
      <c r="L986" s="82">
        <v>4</v>
      </c>
      <c r="M986" s="82">
        <v>9</v>
      </c>
      <c r="N986" s="82">
        <v>2018</v>
      </c>
      <c r="O986" s="77">
        <f t="shared" si="15"/>
        <v>43347</v>
      </c>
      <c r="P986" s="80" t="s">
        <v>800</v>
      </c>
      <c r="Q986" s="80" t="s">
        <v>175</v>
      </c>
      <c r="R986" s="80">
        <f>VLOOKUP(P986,Registration!O:P,2,FALSE)</f>
        <v>19</v>
      </c>
    </row>
    <row r="987" spans="1:18" ht="23.1" customHeight="1">
      <c r="A987" s="80" t="s">
        <v>83</v>
      </c>
      <c r="B987" s="80" t="s">
        <v>26</v>
      </c>
      <c r="C987" s="80" t="s">
        <v>27</v>
      </c>
      <c r="D987" s="80" t="s">
        <v>28</v>
      </c>
      <c r="E987" s="80" t="s">
        <v>28</v>
      </c>
      <c r="F987" s="80" t="s">
        <v>111</v>
      </c>
      <c r="G987" s="80" t="s">
        <v>167</v>
      </c>
      <c r="H987" s="80" t="s">
        <v>8159</v>
      </c>
      <c r="I987" s="80" t="s">
        <v>8161</v>
      </c>
      <c r="J987" s="80" t="s">
        <v>870</v>
      </c>
      <c r="K987" s="77">
        <v>43347</v>
      </c>
      <c r="L987" s="82">
        <v>4</v>
      </c>
      <c r="M987" s="82">
        <v>9</v>
      </c>
      <c r="N987" s="82">
        <v>2018</v>
      </c>
      <c r="O987" s="77">
        <f t="shared" si="15"/>
        <v>43347</v>
      </c>
      <c r="P987" s="80" t="s">
        <v>871</v>
      </c>
      <c r="Q987" s="80" t="s">
        <v>175</v>
      </c>
      <c r="R987" s="80">
        <f>VLOOKUP(P987,Registration!O:P,2,FALSE)</f>
        <v>18</v>
      </c>
    </row>
    <row r="988" spans="1:18" ht="23.1" customHeight="1">
      <c r="A988" s="80" t="s">
        <v>83</v>
      </c>
      <c r="B988" s="80" t="s">
        <v>26</v>
      </c>
      <c r="C988" s="80" t="s">
        <v>27</v>
      </c>
      <c r="D988" s="80" t="s">
        <v>28</v>
      </c>
      <c r="E988" s="80" t="s">
        <v>28</v>
      </c>
      <c r="F988" s="80" t="s">
        <v>111</v>
      </c>
      <c r="G988" s="80" t="s">
        <v>167</v>
      </c>
      <c r="H988" s="80" t="s">
        <v>8159</v>
      </c>
      <c r="I988" s="80" t="s">
        <v>8160</v>
      </c>
      <c r="J988" s="100" t="s">
        <v>872</v>
      </c>
      <c r="K988" s="77">
        <v>43350</v>
      </c>
      <c r="L988" s="82">
        <v>7</v>
      </c>
      <c r="M988" s="82">
        <v>9</v>
      </c>
      <c r="N988" s="82">
        <v>2018</v>
      </c>
      <c r="O988" s="77">
        <f t="shared" si="15"/>
        <v>43350</v>
      </c>
      <c r="P988" s="80" t="s">
        <v>873</v>
      </c>
      <c r="Q988" s="80" t="s">
        <v>252</v>
      </c>
      <c r="R988" s="80">
        <f>VLOOKUP(P988,Registration!O:P,2,FALSE)</f>
        <v>19</v>
      </c>
    </row>
    <row r="989" spans="1:18" ht="23.1" customHeight="1">
      <c r="A989" s="80" t="s">
        <v>83</v>
      </c>
      <c r="B989" s="80" t="s">
        <v>26</v>
      </c>
      <c r="C989" s="80" t="s">
        <v>27</v>
      </c>
      <c r="D989" s="80" t="s">
        <v>28</v>
      </c>
      <c r="E989" s="80" t="s">
        <v>28</v>
      </c>
      <c r="F989" s="80" t="s">
        <v>111</v>
      </c>
      <c r="G989" s="80" t="s">
        <v>167</v>
      </c>
      <c r="H989" s="80" t="s">
        <v>8159</v>
      </c>
      <c r="I989" s="80" t="s">
        <v>8160</v>
      </c>
      <c r="J989" s="100" t="s">
        <v>389</v>
      </c>
      <c r="K989" s="77">
        <v>43350</v>
      </c>
      <c r="L989" s="82">
        <v>7</v>
      </c>
      <c r="M989" s="82">
        <v>9</v>
      </c>
      <c r="N989" s="82">
        <v>2018</v>
      </c>
      <c r="O989" s="77">
        <f t="shared" si="15"/>
        <v>43350</v>
      </c>
      <c r="P989" s="80" t="s">
        <v>327</v>
      </c>
      <c r="Q989" s="80" t="s">
        <v>252</v>
      </c>
      <c r="R989" s="80">
        <f>VLOOKUP(P989,Registration!O:P,2,FALSE)</f>
        <v>18</v>
      </c>
    </row>
    <row r="990" spans="1:18" ht="23.1" customHeight="1">
      <c r="A990" s="80" t="s">
        <v>83</v>
      </c>
      <c r="B990" s="80" t="s">
        <v>26</v>
      </c>
      <c r="C990" s="80" t="s">
        <v>27</v>
      </c>
      <c r="D990" s="80" t="s">
        <v>28</v>
      </c>
      <c r="E990" s="80" t="s">
        <v>28</v>
      </c>
      <c r="F990" s="80" t="s">
        <v>111</v>
      </c>
      <c r="G990" s="80" t="s">
        <v>167</v>
      </c>
      <c r="H990" s="80" t="s">
        <v>8159</v>
      </c>
      <c r="I990" s="80" t="s">
        <v>8160</v>
      </c>
      <c r="J990" s="100" t="s">
        <v>881</v>
      </c>
      <c r="K990" s="77">
        <v>43350</v>
      </c>
      <c r="L990" s="82">
        <v>7</v>
      </c>
      <c r="M990" s="82">
        <v>9</v>
      </c>
      <c r="N990" s="82">
        <v>2018</v>
      </c>
      <c r="O990" s="77">
        <f t="shared" si="15"/>
        <v>43350</v>
      </c>
      <c r="P990" s="80" t="s">
        <v>283</v>
      </c>
      <c r="Q990" s="80" t="s">
        <v>252</v>
      </c>
      <c r="R990" s="80">
        <f>VLOOKUP(P990,Registration!O:P,2,FALSE)</f>
        <v>19</v>
      </c>
    </row>
    <row r="991" spans="1:18" ht="23.1" customHeight="1">
      <c r="A991" s="80" t="s">
        <v>83</v>
      </c>
      <c r="B991" s="80" t="s">
        <v>26</v>
      </c>
      <c r="C991" s="80" t="s">
        <v>27</v>
      </c>
      <c r="D991" s="80" t="s">
        <v>28</v>
      </c>
      <c r="E991" s="80" t="s">
        <v>28</v>
      </c>
      <c r="F991" s="80" t="s">
        <v>111</v>
      </c>
      <c r="G991" s="80" t="s">
        <v>167</v>
      </c>
      <c r="H991" s="80" t="s">
        <v>8159</v>
      </c>
      <c r="I991" s="80" t="s">
        <v>8160</v>
      </c>
      <c r="J991" s="100" t="s">
        <v>525</v>
      </c>
      <c r="K991" s="77">
        <v>43350</v>
      </c>
      <c r="L991" s="82">
        <v>7</v>
      </c>
      <c r="M991" s="82">
        <v>9</v>
      </c>
      <c r="N991" s="82">
        <v>2018</v>
      </c>
      <c r="O991" s="77">
        <f t="shared" si="15"/>
        <v>43350</v>
      </c>
      <c r="P991" s="80" t="s">
        <v>874</v>
      </c>
      <c r="Q991" s="80" t="s">
        <v>252</v>
      </c>
      <c r="R991" s="80">
        <f>VLOOKUP(P991,Registration!O:P,2,FALSE)</f>
        <v>19</v>
      </c>
    </row>
    <row r="992" spans="1:18" ht="23.1" customHeight="1">
      <c r="A992" s="80" t="s">
        <v>83</v>
      </c>
      <c r="B992" s="80" t="s">
        <v>26</v>
      </c>
      <c r="C992" s="80" t="s">
        <v>27</v>
      </c>
      <c r="D992" s="80" t="s">
        <v>28</v>
      </c>
      <c r="E992" s="80" t="s">
        <v>28</v>
      </c>
      <c r="F992" s="80" t="s">
        <v>111</v>
      </c>
      <c r="G992" s="80" t="s">
        <v>167</v>
      </c>
      <c r="H992" s="80" t="s">
        <v>8159</v>
      </c>
      <c r="I992" s="80" t="s">
        <v>8160</v>
      </c>
      <c r="J992" s="100" t="s">
        <v>875</v>
      </c>
      <c r="K992" s="77">
        <v>43350</v>
      </c>
      <c r="L992" s="82">
        <v>7</v>
      </c>
      <c r="M992" s="82">
        <v>9</v>
      </c>
      <c r="N992" s="82">
        <v>2018</v>
      </c>
      <c r="O992" s="77">
        <f t="shared" si="15"/>
        <v>43350</v>
      </c>
      <c r="P992" s="80" t="s">
        <v>876</v>
      </c>
      <c r="Q992" s="80" t="s">
        <v>252</v>
      </c>
      <c r="R992" s="80">
        <f>VLOOKUP(P992,Registration!O:P,2,FALSE)</f>
        <v>19</v>
      </c>
    </row>
    <row r="993" spans="1:18" ht="23.1" customHeight="1">
      <c r="A993" s="80" t="s">
        <v>83</v>
      </c>
      <c r="B993" s="80" t="s">
        <v>26</v>
      </c>
      <c r="C993" s="80" t="s">
        <v>27</v>
      </c>
      <c r="D993" s="80" t="s">
        <v>28</v>
      </c>
      <c r="E993" s="80" t="s">
        <v>28</v>
      </c>
      <c r="F993" s="80" t="s">
        <v>111</v>
      </c>
      <c r="G993" s="80" t="s">
        <v>167</v>
      </c>
      <c r="H993" s="80" t="s">
        <v>8159</v>
      </c>
      <c r="I993" s="80" t="s">
        <v>8160</v>
      </c>
      <c r="J993" s="100" t="s">
        <v>882</v>
      </c>
      <c r="K993" s="77">
        <v>43350</v>
      </c>
      <c r="L993" s="82">
        <v>7</v>
      </c>
      <c r="M993" s="82">
        <v>9</v>
      </c>
      <c r="N993" s="82">
        <v>2018</v>
      </c>
      <c r="O993" s="77">
        <f t="shared" si="15"/>
        <v>43350</v>
      </c>
      <c r="P993" s="80" t="s">
        <v>883</v>
      </c>
      <c r="Q993" s="80" t="s">
        <v>252</v>
      </c>
      <c r="R993" s="80">
        <f>VLOOKUP(P993,Registration!O:P,2,FALSE)</f>
        <v>19</v>
      </c>
    </row>
    <row r="994" spans="1:18" ht="23.1" customHeight="1">
      <c r="A994" s="80" t="s">
        <v>83</v>
      </c>
      <c r="B994" s="80" t="s">
        <v>26</v>
      </c>
      <c r="C994" s="80" t="s">
        <v>27</v>
      </c>
      <c r="D994" s="80" t="s">
        <v>28</v>
      </c>
      <c r="E994" s="80" t="s">
        <v>28</v>
      </c>
      <c r="F994" s="80" t="s">
        <v>111</v>
      </c>
      <c r="G994" s="80" t="s">
        <v>167</v>
      </c>
      <c r="H994" s="80" t="s">
        <v>8159</v>
      </c>
      <c r="I994" s="80" t="s">
        <v>8160</v>
      </c>
      <c r="J994" s="100" t="s">
        <v>879</v>
      </c>
      <c r="K994" s="77">
        <v>43350</v>
      </c>
      <c r="L994" s="82">
        <v>7</v>
      </c>
      <c r="M994" s="82">
        <v>9</v>
      </c>
      <c r="N994" s="82">
        <v>2018</v>
      </c>
      <c r="O994" s="77">
        <f t="shared" si="15"/>
        <v>43350</v>
      </c>
      <c r="P994" s="80" t="s">
        <v>880</v>
      </c>
      <c r="Q994" s="80" t="s">
        <v>252</v>
      </c>
      <c r="R994" s="80">
        <f>VLOOKUP(P994,Registration!O:P,2,FALSE)</f>
        <v>19</v>
      </c>
    </row>
    <row r="995" spans="1:18" ht="23.1" customHeight="1">
      <c r="A995" s="80" t="s">
        <v>83</v>
      </c>
      <c r="B995" s="80" t="s">
        <v>26</v>
      </c>
      <c r="C995" s="80" t="s">
        <v>27</v>
      </c>
      <c r="D995" s="80" t="s">
        <v>28</v>
      </c>
      <c r="E995" s="80" t="s">
        <v>28</v>
      </c>
      <c r="F995" s="80" t="s">
        <v>111</v>
      </c>
      <c r="G995" s="80" t="s">
        <v>167</v>
      </c>
      <c r="H995" s="80" t="s">
        <v>8159</v>
      </c>
      <c r="I995" s="80" t="s">
        <v>8160</v>
      </c>
      <c r="J995" s="100" t="s">
        <v>877</v>
      </c>
      <c r="K995" s="77">
        <v>43350</v>
      </c>
      <c r="L995" s="82">
        <v>7</v>
      </c>
      <c r="M995" s="82">
        <v>9</v>
      </c>
      <c r="N995" s="82">
        <v>2018</v>
      </c>
      <c r="O995" s="77">
        <f t="shared" si="15"/>
        <v>43350</v>
      </c>
      <c r="P995" s="80" t="s">
        <v>878</v>
      </c>
      <c r="Q995" s="80" t="s">
        <v>252</v>
      </c>
      <c r="R995" s="80">
        <f>VLOOKUP(P995,Registration!O:P,2,FALSE)</f>
        <v>19</v>
      </c>
    </row>
    <row r="996" spans="1:18" ht="23.1" customHeight="1">
      <c r="A996" s="80" t="s">
        <v>83</v>
      </c>
      <c r="B996" s="80" t="s">
        <v>26</v>
      </c>
      <c r="C996" s="80" t="s">
        <v>27</v>
      </c>
      <c r="D996" s="80" t="s">
        <v>28</v>
      </c>
      <c r="E996" s="80" t="s">
        <v>28</v>
      </c>
      <c r="F996" s="80" t="s">
        <v>111</v>
      </c>
      <c r="G996" s="80" t="s">
        <v>167</v>
      </c>
      <c r="H996" s="80" t="s">
        <v>8159</v>
      </c>
      <c r="I996" s="80" t="s">
        <v>8160</v>
      </c>
      <c r="J996" s="100" t="s">
        <v>884</v>
      </c>
      <c r="K996" s="77">
        <v>43350</v>
      </c>
      <c r="L996" s="82">
        <v>7</v>
      </c>
      <c r="M996" s="82">
        <v>9</v>
      </c>
      <c r="N996" s="82">
        <v>2018</v>
      </c>
      <c r="O996" s="77">
        <f t="shared" si="15"/>
        <v>43350</v>
      </c>
      <c r="P996" s="80" t="s">
        <v>885</v>
      </c>
      <c r="Q996" s="80" t="s">
        <v>252</v>
      </c>
      <c r="R996" s="80">
        <f>VLOOKUP(P996,Registration!O:P,2,FALSE)</f>
        <v>19</v>
      </c>
    </row>
    <row r="997" spans="1:18" ht="23.1" customHeight="1">
      <c r="A997" s="80" t="s">
        <v>83</v>
      </c>
      <c r="B997" s="80" t="s">
        <v>26</v>
      </c>
      <c r="C997" s="80" t="s">
        <v>27</v>
      </c>
      <c r="D997" s="80" t="s">
        <v>28</v>
      </c>
      <c r="E997" s="80" t="s">
        <v>28</v>
      </c>
      <c r="F997" s="80" t="s">
        <v>111</v>
      </c>
      <c r="G997" s="80" t="s">
        <v>167</v>
      </c>
      <c r="H997" s="80" t="s">
        <v>8159</v>
      </c>
      <c r="I997" s="80" t="s">
        <v>8160</v>
      </c>
      <c r="J997" s="100" t="s">
        <v>886</v>
      </c>
      <c r="K997" s="77">
        <v>43350</v>
      </c>
      <c r="L997" s="82">
        <v>7</v>
      </c>
      <c r="M997" s="82">
        <v>9</v>
      </c>
      <c r="N997" s="82">
        <v>2018</v>
      </c>
      <c r="O997" s="77">
        <f t="shared" si="15"/>
        <v>43350</v>
      </c>
      <c r="P997" s="80" t="s">
        <v>845</v>
      </c>
      <c r="Q997" s="80" t="s">
        <v>252</v>
      </c>
      <c r="R997" s="80">
        <f>VLOOKUP(P997,Registration!O:P,2,FALSE)</f>
        <v>18</v>
      </c>
    </row>
    <row r="998" spans="1:18" ht="23.1" customHeight="1">
      <c r="A998" s="80" t="s">
        <v>83</v>
      </c>
      <c r="B998" s="80" t="s">
        <v>26</v>
      </c>
      <c r="C998" s="80" t="s">
        <v>27</v>
      </c>
      <c r="D998" s="80" t="s">
        <v>28</v>
      </c>
      <c r="E998" s="80" t="s">
        <v>28</v>
      </c>
      <c r="F998" s="80" t="s">
        <v>29</v>
      </c>
      <c r="G998" s="80" t="s">
        <v>1887</v>
      </c>
      <c r="H998" s="80" t="s">
        <v>8165</v>
      </c>
      <c r="I998" s="80" t="s">
        <v>8163</v>
      </c>
      <c r="J998" s="80" t="s">
        <v>2609</v>
      </c>
      <c r="K998" s="77">
        <v>43349</v>
      </c>
      <c r="L998" s="80">
        <v>6</v>
      </c>
      <c r="M998" s="80">
        <v>9</v>
      </c>
      <c r="N998" s="82">
        <v>2018</v>
      </c>
      <c r="O998" s="77">
        <f t="shared" si="15"/>
        <v>43349</v>
      </c>
      <c r="P998" s="80" t="s">
        <v>2610</v>
      </c>
      <c r="Q998" s="80" t="s">
        <v>175</v>
      </c>
      <c r="R998" s="80">
        <f>VLOOKUP(P998,Registration!O:P,2,FALSE)</f>
        <v>19</v>
      </c>
    </row>
    <row r="999" spans="1:18" ht="23.1" customHeight="1">
      <c r="A999" s="80" t="s">
        <v>83</v>
      </c>
      <c r="B999" s="80" t="s">
        <v>26</v>
      </c>
      <c r="C999" s="80" t="s">
        <v>27</v>
      </c>
      <c r="D999" s="80" t="s">
        <v>28</v>
      </c>
      <c r="E999" s="80" t="s">
        <v>28</v>
      </c>
      <c r="F999" s="80" t="s">
        <v>29</v>
      </c>
      <c r="G999" s="80" t="s">
        <v>1887</v>
      </c>
      <c r="H999" s="80" t="s">
        <v>8165</v>
      </c>
      <c r="I999" s="80" t="s">
        <v>8163</v>
      </c>
      <c r="J999" s="80" t="s">
        <v>2147</v>
      </c>
      <c r="K999" s="77">
        <v>43349</v>
      </c>
      <c r="L999" s="80">
        <v>6</v>
      </c>
      <c r="M999" s="80">
        <v>9</v>
      </c>
      <c r="N999" s="82">
        <v>2018</v>
      </c>
      <c r="O999" s="77">
        <f t="shared" si="15"/>
        <v>43349</v>
      </c>
      <c r="P999" s="80" t="s">
        <v>2148</v>
      </c>
      <c r="Q999" s="80" t="s">
        <v>175</v>
      </c>
      <c r="R999" s="80">
        <f>VLOOKUP(P999,Registration!O:P,2,FALSE)</f>
        <v>19</v>
      </c>
    </row>
    <row r="1000" spans="1:18" ht="23.1" customHeight="1">
      <c r="A1000" s="80" t="s">
        <v>83</v>
      </c>
      <c r="B1000" s="80" t="s">
        <v>26</v>
      </c>
      <c r="C1000" s="80" t="s">
        <v>27</v>
      </c>
      <c r="D1000" s="80" t="s">
        <v>28</v>
      </c>
      <c r="E1000" s="80" t="s">
        <v>28</v>
      </c>
      <c r="F1000" s="80" t="s">
        <v>29</v>
      </c>
      <c r="G1000" s="80" t="s">
        <v>1887</v>
      </c>
      <c r="H1000" s="80" t="s">
        <v>8165</v>
      </c>
      <c r="I1000" s="80" t="s">
        <v>8163</v>
      </c>
      <c r="J1000" s="80" t="s">
        <v>2611</v>
      </c>
      <c r="K1000" s="77">
        <v>43350</v>
      </c>
      <c r="L1000" s="80">
        <v>7</v>
      </c>
      <c r="M1000" s="80">
        <v>9</v>
      </c>
      <c r="N1000" s="82">
        <v>2018</v>
      </c>
      <c r="O1000" s="77">
        <f t="shared" si="15"/>
        <v>43350</v>
      </c>
      <c r="P1000" s="80" t="s">
        <v>2612</v>
      </c>
      <c r="Q1000" s="80" t="s">
        <v>175</v>
      </c>
      <c r="R1000" s="80">
        <f>VLOOKUP(P1000,Registration!O:P,2,FALSE)</f>
        <v>17</v>
      </c>
    </row>
    <row r="1001" spans="1:18" ht="23.1" customHeight="1">
      <c r="A1001" s="80" t="s">
        <v>83</v>
      </c>
      <c r="B1001" s="80" t="s">
        <v>26</v>
      </c>
      <c r="C1001" s="80" t="s">
        <v>27</v>
      </c>
      <c r="D1001" s="80" t="s">
        <v>28</v>
      </c>
      <c r="E1001" s="80" t="s">
        <v>28</v>
      </c>
      <c r="F1001" s="80" t="s">
        <v>29</v>
      </c>
      <c r="G1001" s="80" t="s">
        <v>1887</v>
      </c>
      <c r="H1001" s="80" t="s">
        <v>8165</v>
      </c>
      <c r="I1001" s="80" t="s">
        <v>8162</v>
      </c>
      <c r="J1001" s="80" t="s">
        <v>2613</v>
      </c>
      <c r="K1001" s="77">
        <v>43351</v>
      </c>
      <c r="L1001" s="80">
        <v>8</v>
      </c>
      <c r="M1001" s="80">
        <v>9</v>
      </c>
      <c r="N1001" s="82">
        <v>2018</v>
      </c>
      <c r="O1001" s="77">
        <f t="shared" si="15"/>
        <v>43351</v>
      </c>
      <c r="P1001" s="80" t="s">
        <v>2614</v>
      </c>
      <c r="Q1001" s="80" t="s">
        <v>1899</v>
      </c>
      <c r="R1001" s="80">
        <f>VLOOKUP(P1001,Registration!O:P,2,FALSE)</f>
        <v>18</v>
      </c>
    </row>
    <row r="1002" spans="1:18" ht="23.1" customHeight="1">
      <c r="A1002" s="80" t="s">
        <v>83</v>
      </c>
      <c r="B1002" s="80" t="s">
        <v>26</v>
      </c>
      <c r="C1002" s="80" t="s">
        <v>27</v>
      </c>
      <c r="D1002" s="80" t="s">
        <v>28</v>
      </c>
      <c r="E1002" s="80" t="s">
        <v>28</v>
      </c>
      <c r="F1002" s="80" t="s">
        <v>29</v>
      </c>
      <c r="G1002" s="80" t="s">
        <v>1887</v>
      </c>
      <c r="H1002" s="80" t="s">
        <v>8165</v>
      </c>
      <c r="I1002" s="80" t="s">
        <v>8162</v>
      </c>
      <c r="J1002" s="80" t="s">
        <v>2615</v>
      </c>
      <c r="K1002" s="77">
        <v>43351</v>
      </c>
      <c r="L1002" s="80">
        <v>8</v>
      </c>
      <c r="M1002" s="80">
        <v>9</v>
      </c>
      <c r="N1002" s="82">
        <v>2018</v>
      </c>
      <c r="O1002" s="77">
        <f t="shared" si="15"/>
        <v>43351</v>
      </c>
      <c r="P1002" s="80" t="s">
        <v>2616</v>
      </c>
      <c r="Q1002" s="80" t="s">
        <v>1899</v>
      </c>
      <c r="R1002" s="80">
        <f>VLOOKUP(P1002,Registration!O:P,2,FALSE)</f>
        <v>18</v>
      </c>
    </row>
    <row r="1003" spans="1:18" ht="23.1" customHeight="1">
      <c r="A1003" s="80" t="s">
        <v>83</v>
      </c>
      <c r="B1003" s="80" t="s">
        <v>26</v>
      </c>
      <c r="C1003" s="80" t="s">
        <v>27</v>
      </c>
      <c r="D1003" s="80" t="s">
        <v>28</v>
      </c>
      <c r="E1003" s="80" t="s">
        <v>28</v>
      </c>
      <c r="F1003" s="80" t="s">
        <v>29</v>
      </c>
      <c r="G1003" s="80" t="s">
        <v>1887</v>
      </c>
      <c r="H1003" s="80" t="s">
        <v>8165</v>
      </c>
      <c r="I1003" s="80" t="s">
        <v>8162</v>
      </c>
      <c r="J1003" s="80" t="s">
        <v>2617</v>
      </c>
      <c r="K1003" s="77">
        <v>43351</v>
      </c>
      <c r="L1003" s="80">
        <v>8</v>
      </c>
      <c r="M1003" s="80">
        <v>9</v>
      </c>
      <c r="N1003" s="82">
        <v>2018</v>
      </c>
      <c r="O1003" s="77">
        <f t="shared" si="15"/>
        <v>43351</v>
      </c>
      <c r="P1003" s="80" t="s">
        <v>2618</v>
      </c>
      <c r="Q1003" s="80" t="s">
        <v>1899</v>
      </c>
      <c r="R1003" s="80">
        <f>VLOOKUP(P1003,Registration!O:P,2,FALSE)</f>
        <v>15</v>
      </c>
    </row>
    <row r="1004" spans="1:18" ht="23.1" customHeight="1">
      <c r="A1004" s="80" t="s">
        <v>83</v>
      </c>
      <c r="B1004" s="80" t="s">
        <v>26</v>
      </c>
      <c r="C1004" s="80" t="s">
        <v>27</v>
      </c>
      <c r="D1004" s="80" t="s">
        <v>28</v>
      </c>
      <c r="E1004" s="80" t="s">
        <v>28</v>
      </c>
      <c r="F1004" s="80" t="s">
        <v>29</v>
      </c>
      <c r="G1004" s="80" t="s">
        <v>1887</v>
      </c>
      <c r="H1004" s="80" t="s">
        <v>8165</v>
      </c>
      <c r="I1004" s="80" t="s">
        <v>8162</v>
      </c>
      <c r="J1004" s="80" t="s">
        <v>2619</v>
      </c>
      <c r="K1004" s="77">
        <v>43351</v>
      </c>
      <c r="L1004" s="80">
        <v>8</v>
      </c>
      <c r="M1004" s="80">
        <v>9</v>
      </c>
      <c r="N1004" s="82">
        <v>2018</v>
      </c>
      <c r="O1004" s="77">
        <f t="shared" si="15"/>
        <v>43351</v>
      </c>
      <c r="P1004" s="80" t="s">
        <v>2620</v>
      </c>
      <c r="Q1004" s="80" t="s">
        <v>1899</v>
      </c>
      <c r="R1004" s="80">
        <f>VLOOKUP(P1004,Registration!O:P,2,FALSE)</f>
        <v>15</v>
      </c>
    </row>
    <row r="1005" spans="1:18" ht="23.1" customHeight="1">
      <c r="A1005" s="80" t="s">
        <v>83</v>
      </c>
      <c r="B1005" s="80" t="s">
        <v>26</v>
      </c>
      <c r="C1005" s="80" t="s">
        <v>27</v>
      </c>
      <c r="D1005" s="80" t="s">
        <v>28</v>
      </c>
      <c r="E1005" s="80" t="s">
        <v>28</v>
      </c>
      <c r="F1005" s="80" t="s">
        <v>29</v>
      </c>
      <c r="G1005" s="80" t="s">
        <v>1887</v>
      </c>
      <c r="H1005" s="80" t="s">
        <v>8165</v>
      </c>
      <c r="I1005" s="80" t="s">
        <v>8162</v>
      </c>
      <c r="J1005" s="80" t="s">
        <v>2621</v>
      </c>
      <c r="K1005" s="77">
        <v>43351</v>
      </c>
      <c r="L1005" s="80">
        <v>8</v>
      </c>
      <c r="M1005" s="80">
        <v>9</v>
      </c>
      <c r="N1005" s="82">
        <v>2018</v>
      </c>
      <c r="O1005" s="77">
        <f t="shared" si="15"/>
        <v>43351</v>
      </c>
      <c r="P1005" s="80" t="s">
        <v>2622</v>
      </c>
      <c r="Q1005" s="80" t="s">
        <v>1899</v>
      </c>
      <c r="R1005" s="80">
        <f>VLOOKUP(P1005,Registration!O:P,2,FALSE)</f>
        <v>15</v>
      </c>
    </row>
    <row r="1006" spans="1:18" ht="23.1" customHeight="1">
      <c r="A1006" s="80" t="s">
        <v>83</v>
      </c>
      <c r="B1006" s="80" t="s">
        <v>26</v>
      </c>
      <c r="C1006" s="80" t="s">
        <v>27</v>
      </c>
      <c r="D1006" s="80" t="s">
        <v>28</v>
      </c>
      <c r="E1006" s="80" t="s">
        <v>28</v>
      </c>
      <c r="F1006" s="80" t="s">
        <v>29</v>
      </c>
      <c r="G1006" s="80" t="s">
        <v>1887</v>
      </c>
      <c r="H1006" s="80" t="s">
        <v>8165</v>
      </c>
      <c r="I1006" s="80" t="s">
        <v>8162</v>
      </c>
      <c r="J1006" s="80" t="s">
        <v>2623</v>
      </c>
      <c r="K1006" s="77">
        <v>43351</v>
      </c>
      <c r="L1006" s="80">
        <v>8</v>
      </c>
      <c r="M1006" s="80">
        <v>9</v>
      </c>
      <c r="N1006" s="82">
        <v>2018</v>
      </c>
      <c r="O1006" s="77">
        <f t="shared" si="15"/>
        <v>43351</v>
      </c>
      <c r="P1006" s="80" t="s">
        <v>2624</v>
      </c>
      <c r="Q1006" s="80" t="s">
        <v>1899</v>
      </c>
      <c r="R1006" s="80">
        <f>VLOOKUP(P1006,Registration!O:P,2,FALSE)</f>
        <v>15</v>
      </c>
    </row>
    <row r="1007" spans="1:18" ht="23.1" customHeight="1">
      <c r="A1007" s="80" t="s">
        <v>83</v>
      </c>
      <c r="B1007" s="80" t="s">
        <v>26</v>
      </c>
      <c r="C1007" s="80" t="s">
        <v>27</v>
      </c>
      <c r="D1007" s="80" t="s">
        <v>28</v>
      </c>
      <c r="E1007" s="80" t="s">
        <v>28</v>
      </c>
      <c r="F1007" s="80" t="s">
        <v>29</v>
      </c>
      <c r="G1007" s="80" t="s">
        <v>1887</v>
      </c>
      <c r="H1007" s="80" t="s">
        <v>8165</v>
      </c>
      <c r="I1007" s="80" t="s">
        <v>8162</v>
      </c>
      <c r="J1007" s="80" t="s">
        <v>2611</v>
      </c>
      <c r="K1007" s="77">
        <v>43351</v>
      </c>
      <c r="L1007" s="80">
        <v>8</v>
      </c>
      <c r="M1007" s="80">
        <v>9</v>
      </c>
      <c r="N1007" s="82">
        <v>2018</v>
      </c>
      <c r="O1007" s="77">
        <f t="shared" si="15"/>
        <v>43351</v>
      </c>
      <c r="P1007" s="80" t="s">
        <v>2612</v>
      </c>
      <c r="Q1007" s="80" t="s">
        <v>1899</v>
      </c>
      <c r="R1007" s="80">
        <f>VLOOKUP(P1007,Registration!O:P,2,FALSE)</f>
        <v>17</v>
      </c>
    </row>
    <row r="1008" spans="1:18" ht="23.1" customHeight="1">
      <c r="A1008" s="80" t="s">
        <v>84</v>
      </c>
      <c r="B1008" s="80" t="s">
        <v>26</v>
      </c>
      <c r="C1008" s="80" t="s">
        <v>27</v>
      </c>
      <c r="D1008" s="80" t="s">
        <v>28</v>
      </c>
      <c r="E1008" s="80" t="s">
        <v>28</v>
      </c>
      <c r="F1008" s="80" t="s">
        <v>111</v>
      </c>
      <c r="G1008" s="80" t="s">
        <v>167</v>
      </c>
      <c r="H1008" s="80" t="s">
        <v>8159</v>
      </c>
      <c r="I1008" s="80" t="s">
        <v>8160</v>
      </c>
      <c r="J1008" s="100" t="s">
        <v>895</v>
      </c>
      <c r="K1008" s="77">
        <v>43357</v>
      </c>
      <c r="L1008" s="80">
        <v>14</v>
      </c>
      <c r="M1008" s="80">
        <v>9</v>
      </c>
      <c r="N1008" s="82">
        <v>2018</v>
      </c>
      <c r="O1008" s="77">
        <f t="shared" si="15"/>
        <v>43357</v>
      </c>
      <c r="P1008" s="100" t="s">
        <v>896</v>
      </c>
      <c r="Q1008" s="80" t="s">
        <v>252</v>
      </c>
      <c r="R1008" s="80">
        <f>VLOOKUP(P1008,Registration!O:P,2,FALSE)</f>
        <v>19</v>
      </c>
    </row>
    <row r="1009" spans="1:18" ht="23.1" customHeight="1">
      <c r="A1009" s="80" t="s">
        <v>84</v>
      </c>
      <c r="B1009" s="80" t="s">
        <v>26</v>
      </c>
      <c r="C1009" s="80" t="s">
        <v>27</v>
      </c>
      <c r="D1009" s="80" t="s">
        <v>28</v>
      </c>
      <c r="E1009" s="80" t="s">
        <v>28</v>
      </c>
      <c r="F1009" s="80" t="s">
        <v>111</v>
      </c>
      <c r="G1009" s="80" t="s">
        <v>167</v>
      </c>
      <c r="H1009" s="80" t="s">
        <v>8159</v>
      </c>
      <c r="I1009" s="80" t="s">
        <v>8160</v>
      </c>
      <c r="J1009" s="100" t="s">
        <v>2625</v>
      </c>
      <c r="K1009" s="77">
        <v>43357</v>
      </c>
      <c r="L1009" s="80">
        <v>14</v>
      </c>
      <c r="M1009" s="80">
        <v>9</v>
      </c>
      <c r="N1009" s="82">
        <v>2018</v>
      </c>
      <c r="O1009" s="77">
        <f t="shared" si="15"/>
        <v>43357</v>
      </c>
      <c r="P1009" s="100" t="s">
        <v>888</v>
      </c>
      <c r="Q1009" s="80" t="s">
        <v>252</v>
      </c>
      <c r="R1009" s="80">
        <f>VLOOKUP(P1009,Registration!O:P,2,FALSE)</f>
        <v>19</v>
      </c>
    </row>
    <row r="1010" spans="1:18" ht="23.1" customHeight="1">
      <c r="A1010" s="80" t="s">
        <v>84</v>
      </c>
      <c r="B1010" s="80" t="s">
        <v>26</v>
      </c>
      <c r="C1010" s="80" t="s">
        <v>27</v>
      </c>
      <c r="D1010" s="80" t="s">
        <v>28</v>
      </c>
      <c r="E1010" s="80" t="s">
        <v>28</v>
      </c>
      <c r="F1010" s="80" t="s">
        <v>111</v>
      </c>
      <c r="G1010" s="80" t="s">
        <v>167</v>
      </c>
      <c r="H1010" s="80" t="s">
        <v>8159</v>
      </c>
      <c r="I1010" s="80" t="s">
        <v>8160</v>
      </c>
      <c r="J1010" s="100" t="s">
        <v>889</v>
      </c>
      <c r="K1010" s="77">
        <v>43357</v>
      </c>
      <c r="L1010" s="80">
        <v>14</v>
      </c>
      <c r="M1010" s="80">
        <v>9</v>
      </c>
      <c r="N1010" s="82">
        <v>2018</v>
      </c>
      <c r="O1010" s="77">
        <f t="shared" si="15"/>
        <v>43357</v>
      </c>
      <c r="P1010" s="80" t="s">
        <v>890</v>
      </c>
      <c r="Q1010" s="80" t="s">
        <v>252</v>
      </c>
      <c r="R1010" s="80">
        <f>VLOOKUP(P1010,Registration!O:P,2,FALSE)</f>
        <v>19</v>
      </c>
    </row>
    <row r="1011" spans="1:18" ht="23.1" customHeight="1">
      <c r="A1011" s="80" t="s">
        <v>84</v>
      </c>
      <c r="B1011" s="80" t="s">
        <v>26</v>
      </c>
      <c r="C1011" s="80" t="s">
        <v>27</v>
      </c>
      <c r="D1011" s="80" t="s">
        <v>28</v>
      </c>
      <c r="E1011" s="80" t="s">
        <v>28</v>
      </c>
      <c r="F1011" s="80" t="s">
        <v>111</v>
      </c>
      <c r="G1011" s="80" t="s">
        <v>167</v>
      </c>
      <c r="H1011" s="80" t="s">
        <v>8159</v>
      </c>
      <c r="I1011" s="80" t="s">
        <v>8160</v>
      </c>
      <c r="J1011" s="100" t="s">
        <v>253</v>
      </c>
      <c r="K1011" s="77">
        <v>43357</v>
      </c>
      <c r="L1011" s="80">
        <v>14</v>
      </c>
      <c r="M1011" s="80">
        <v>9</v>
      </c>
      <c r="N1011" s="82">
        <v>2018</v>
      </c>
      <c r="O1011" s="77">
        <f t="shared" si="15"/>
        <v>43357</v>
      </c>
      <c r="P1011" s="80" t="s">
        <v>301</v>
      </c>
      <c r="Q1011" s="80" t="s">
        <v>252</v>
      </c>
      <c r="R1011" s="80">
        <f>VLOOKUP(P1011,Registration!O:P,2,FALSE)</f>
        <v>19</v>
      </c>
    </row>
    <row r="1012" spans="1:18" ht="23.1" customHeight="1">
      <c r="A1012" s="80" t="s">
        <v>84</v>
      </c>
      <c r="B1012" s="80" t="s">
        <v>26</v>
      </c>
      <c r="C1012" s="80" t="s">
        <v>27</v>
      </c>
      <c r="D1012" s="80" t="s">
        <v>28</v>
      </c>
      <c r="E1012" s="80" t="s">
        <v>28</v>
      </c>
      <c r="F1012" s="80" t="s">
        <v>111</v>
      </c>
      <c r="G1012" s="80" t="s">
        <v>167</v>
      </c>
      <c r="H1012" s="80" t="s">
        <v>8159</v>
      </c>
      <c r="I1012" s="80" t="s">
        <v>8160</v>
      </c>
      <c r="J1012" s="100" t="s">
        <v>893</v>
      </c>
      <c r="K1012" s="77">
        <v>43357</v>
      </c>
      <c r="L1012" s="80">
        <v>14</v>
      </c>
      <c r="M1012" s="80">
        <v>9</v>
      </c>
      <c r="N1012" s="82">
        <v>2018</v>
      </c>
      <c r="O1012" s="77">
        <f t="shared" si="15"/>
        <v>43357</v>
      </c>
      <c r="P1012" s="80" t="s">
        <v>894</v>
      </c>
      <c r="Q1012" s="80" t="s">
        <v>252</v>
      </c>
      <c r="R1012" s="80">
        <f>VLOOKUP(P1012,Registration!O:P,2,FALSE)</f>
        <v>19</v>
      </c>
    </row>
    <row r="1013" spans="1:18" ht="23.1" customHeight="1">
      <c r="A1013" s="80" t="s">
        <v>84</v>
      </c>
      <c r="B1013" s="80" t="s">
        <v>26</v>
      </c>
      <c r="C1013" s="80" t="s">
        <v>27</v>
      </c>
      <c r="D1013" s="80" t="s">
        <v>28</v>
      </c>
      <c r="E1013" s="80" t="s">
        <v>28</v>
      </c>
      <c r="F1013" s="80" t="s">
        <v>111</v>
      </c>
      <c r="G1013" s="80" t="s">
        <v>167</v>
      </c>
      <c r="H1013" s="80" t="s">
        <v>8159</v>
      </c>
      <c r="I1013" s="80" t="s">
        <v>8160</v>
      </c>
      <c r="J1013" s="100" t="s">
        <v>521</v>
      </c>
      <c r="K1013" s="77">
        <v>43357</v>
      </c>
      <c r="L1013" s="80">
        <v>14</v>
      </c>
      <c r="M1013" s="80">
        <v>9</v>
      </c>
      <c r="N1013" s="82">
        <v>2018</v>
      </c>
      <c r="O1013" s="77">
        <f t="shared" si="15"/>
        <v>43357</v>
      </c>
      <c r="P1013" s="80" t="s">
        <v>557</v>
      </c>
      <c r="Q1013" s="80" t="s">
        <v>252</v>
      </c>
      <c r="R1013" s="80">
        <f>VLOOKUP(P1013,Registration!O:P,2,FALSE)</f>
        <v>16</v>
      </c>
    </row>
    <row r="1014" spans="1:18" ht="23.1" customHeight="1">
      <c r="A1014" s="80" t="s">
        <v>84</v>
      </c>
      <c r="B1014" s="80" t="s">
        <v>26</v>
      </c>
      <c r="C1014" s="80" t="s">
        <v>27</v>
      </c>
      <c r="D1014" s="80" t="s">
        <v>28</v>
      </c>
      <c r="E1014" s="80" t="s">
        <v>28</v>
      </c>
      <c r="F1014" s="80" t="s">
        <v>111</v>
      </c>
      <c r="G1014" s="80" t="s">
        <v>167</v>
      </c>
      <c r="H1014" s="80" t="s">
        <v>8159</v>
      </c>
      <c r="I1014" s="80" t="s">
        <v>8160</v>
      </c>
      <c r="J1014" s="100" t="s">
        <v>918</v>
      </c>
      <c r="K1014" s="77">
        <v>43357</v>
      </c>
      <c r="L1014" s="80">
        <v>14</v>
      </c>
      <c r="M1014" s="80">
        <v>9</v>
      </c>
      <c r="N1014" s="82">
        <v>2018</v>
      </c>
      <c r="O1014" s="77">
        <f t="shared" si="15"/>
        <v>43357</v>
      </c>
      <c r="P1014" s="80" t="s">
        <v>919</v>
      </c>
      <c r="Q1014" s="80" t="s">
        <v>252</v>
      </c>
      <c r="R1014" s="80">
        <f>VLOOKUP(P1014,Registration!O:P,2,FALSE)</f>
        <v>18</v>
      </c>
    </row>
    <row r="1015" spans="1:18" ht="23.1" customHeight="1">
      <c r="A1015" s="80" t="s">
        <v>84</v>
      </c>
      <c r="B1015" s="80" t="s">
        <v>26</v>
      </c>
      <c r="C1015" s="80" t="s">
        <v>27</v>
      </c>
      <c r="D1015" s="80" t="s">
        <v>28</v>
      </c>
      <c r="E1015" s="80" t="s">
        <v>28</v>
      </c>
      <c r="F1015" s="80" t="s">
        <v>111</v>
      </c>
      <c r="G1015" s="80" t="s">
        <v>167</v>
      </c>
      <c r="H1015" s="80" t="s">
        <v>8159</v>
      </c>
      <c r="I1015" s="80" t="s">
        <v>8160</v>
      </c>
      <c r="J1015" s="100" t="s">
        <v>920</v>
      </c>
      <c r="K1015" s="77">
        <v>43357</v>
      </c>
      <c r="L1015" s="80">
        <v>14</v>
      </c>
      <c r="M1015" s="80">
        <v>9</v>
      </c>
      <c r="N1015" s="82">
        <v>2018</v>
      </c>
      <c r="O1015" s="77">
        <f t="shared" si="15"/>
        <v>43357</v>
      </c>
      <c r="P1015" s="80" t="s">
        <v>790</v>
      </c>
      <c r="Q1015" s="80" t="s">
        <v>252</v>
      </c>
      <c r="R1015" s="80">
        <f>VLOOKUP(P1015,Registration!O:P,2,FALSE)</f>
        <v>18</v>
      </c>
    </row>
    <row r="1016" spans="1:18" ht="23.1" customHeight="1">
      <c r="A1016" s="80" t="s">
        <v>84</v>
      </c>
      <c r="B1016" s="80" t="s">
        <v>26</v>
      </c>
      <c r="C1016" s="80" t="s">
        <v>27</v>
      </c>
      <c r="D1016" s="80" t="s">
        <v>28</v>
      </c>
      <c r="E1016" s="80" t="s">
        <v>28</v>
      </c>
      <c r="F1016" s="80" t="s">
        <v>111</v>
      </c>
      <c r="G1016" s="80" t="s">
        <v>167</v>
      </c>
      <c r="H1016" s="80" t="s">
        <v>8159</v>
      </c>
      <c r="I1016" s="80" t="s">
        <v>8160</v>
      </c>
      <c r="J1016" s="80" t="s">
        <v>891</v>
      </c>
      <c r="K1016" s="77">
        <v>43357</v>
      </c>
      <c r="L1016" s="80">
        <v>14</v>
      </c>
      <c r="M1016" s="80">
        <v>9</v>
      </c>
      <c r="N1016" s="82">
        <v>2018</v>
      </c>
      <c r="O1016" s="77">
        <f t="shared" si="15"/>
        <v>43357</v>
      </c>
      <c r="P1016" s="80" t="s">
        <v>892</v>
      </c>
      <c r="Q1016" s="80" t="s">
        <v>252</v>
      </c>
      <c r="R1016" s="80">
        <f>VLOOKUP(P1016,Registration!O:P,2,FALSE)</f>
        <v>19</v>
      </c>
    </row>
    <row r="1017" spans="1:18" ht="23.1" customHeight="1">
      <c r="A1017" s="80" t="s">
        <v>84</v>
      </c>
      <c r="B1017" s="80" t="s">
        <v>26</v>
      </c>
      <c r="C1017" s="80" t="s">
        <v>27</v>
      </c>
      <c r="D1017" s="80" t="s">
        <v>28</v>
      </c>
      <c r="E1017" s="80" t="s">
        <v>28</v>
      </c>
      <c r="F1017" s="80" t="s">
        <v>29</v>
      </c>
      <c r="G1017" s="80" t="s">
        <v>1887</v>
      </c>
      <c r="H1017" s="80" t="s">
        <v>8165</v>
      </c>
      <c r="I1017" s="80" t="s">
        <v>8162</v>
      </c>
      <c r="J1017" s="80" t="s">
        <v>2626</v>
      </c>
      <c r="K1017" s="77">
        <v>43358</v>
      </c>
      <c r="L1017" s="80">
        <v>15</v>
      </c>
      <c r="M1017" s="80">
        <v>9</v>
      </c>
      <c r="N1017" s="82">
        <v>2018</v>
      </c>
      <c r="O1017" s="77">
        <f t="shared" si="15"/>
        <v>43358</v>
      </c>
      <c r="P1017" s="80" t="s">
        <v>2627</v>
      </c>
      <c r="Q1017" s="80" t="s">
        <v>1899</v>
      </c>
      <c r="R1017" s="80">
        <f>VLOOKUP(P1017,Registration!O:P,2,FALSE)</f>
        <v>19</v>
      </c>
    </row>
    <row r="1018" spans="1:18" ht="23.1" customHeight="1">
      <c r="A1018" s="80" t="s">
        <v>84</v>
      </c>
      <c r="B1018" s="80" t="s">
        <v>26</v>
      </c>
      <c r="C1018" s="80" t="s">
        <v>27</v>
      </c>
      <c r="D1018" s="80" t="s">
        <v>28</v>
      </c>
      <c r="E1018" s="80" t="s">
        <v>28</v>
      </c>
      <c r="F1018" s="80" t="s">
        <v>29</v>
      </c>
      <c r="G1018" s="80" t="s">
        <v>1887</v>
      </c>
      <c r="H1018" s="80" t="s">
        <v>8165</v>
      </c>
      <c r="I1018" s="80" t="s">
        <v>8162</v>
      </c>
      <c r="J1018" s="80" t="s">
        <v>1893</v>
      </c>
      <c r="K1018" s="77">
        <v>43358</v>
      </c>
      <c r="L1018" s="80">
        <v>15</v>
      </c>
      <c r="M1018" s="80">
        <v>9</v>
      </c>
      <c r="N1018" s="82">
        <v>2018</v>
      </c>
      <c r="O1018" s="77">
        <f t="shared" si="15"/>
        <v>43358</v>
      </c>
      <c r="P1018" s="80" t="s">
        <v>1894</v>
      </c>
      <c r="Q1018" s="80" t="s">
        <v>1899</v>
      </c>
      <c r="R1018" s="80">
        <f>VLOOKUP(P1018,Registration!O:P,2,FALSE)</f>
        <v>17</v>
      </c>
    </row>
    <row r="1019" spans="1:18" ht="23.1" customHeight="1">
      <c r="A1019" s="80" t="s">
        <v>84</v>
      </c>
      <c r="B1019" s="80" t="s">
        <v>26</v>
      </c>
      <c r="C1019" s="80" t="s">
        <v>27</v>
      </c>
      <c r="D1019" s="80" t="s">
        <v>28</v>
      </c>
      <c r="E1019" s="80" t="s">
        <v>28</v>
      </c>
      <c r="F1019" s="80" t="s">
        <v>29</v>
      </c>
      <c r="G1019" s="80" t="s">
        <v>1887</v>
      </c>
      <c r="H1019" s="80" t="s">
        <v>8165</v>
      </c>
      <c r="I1019" s="80" t="s">
        <v>8162</v>
      </c>
      <c r="J1019" s="80" t="s">
        <v>2621</v>
      </c>
      <c r="K1019" s="77">
        <v>43358</v>
      </c>
      <c r="L1019" s="80">
        <v>15</v>
      </c>
      <c r="M1019" s="80">
        <v>9</v>
      </c>
      <c r="N1019" s="82">
        <v>2018</v>
      </c>
      <c r="O1019" s="77">
        <f t="shared" si="15"/>
        <v>43358</v>
      </c>
      <c r="P1019" s="80" t="s">
        <v>2622</v>
      </c>
      <c r="Q1019" s="80" t="s">
        <v>1899</v>
      </c>
      <c r="R1019" s="80">
        <f>VLOOKUP(P1019,Registration!O:P,2,FALSE)</f>
        <v>15</v>
      </c>
    </row>
    <row r="1020" spans="1:18" ht="23.1" customHeight="1">
      <c r="A1020" s="80" t="s">
        <v>84</v>
      </c>
      <c r="B1020" s="80" t="s">
        <v>26</v>
      </c>
      <c r="C1020" s="80" t="s">
        <v>27</v>
      </c>
      <c r="D1020" s="80" t="s">
        <v>28</v>
      </c>
      <c r="E1020" s="80" t="s">
        <v>28</v>
      </c>
      <c r="F1020" s="80" t="s">
        <v>29</v>
      </c>
      <c r="G1020" s="80" t="s">
        <v>1887</v>
      </c>
      <c r="H1020" s="80" t="s">
        <v>8165</v>
      </c>
      <c r="I1020" s="80" t="s">
        <v>8162</v>
      </c>
      <c r="J1020" s="80" t="s">
        <v>2619</v>
      </c>
      <c r="K1020" s="77">
        <v>43358</v>
      </c>
      <c r="L1020" s="80">
        <v>15</v>
      </c>
      <c r="M1020" s="80">
        <v>9</v>
      </c>
      <c r="N1020" s="82">
        <v>2018</v>
      </c>
      <c r="O1020" s="77">
        <f t="shared" si="15"/>
        <v>43358</v>
      </c>
      <c r="P1020" s="80" t="s">
        <v>2620</v>
      </c>
      <c r="Q1020" s="80" t="s">
        <v>1899</v>
      </c>
      <c r="R1020" s="80">
        <f>VLOOKUP(P1020,Registration!O:P,2,FALSE)</f>
        <v>15</v>
      </c>
    </row>
    <row r="1021" spans="1:18" ht="23.1" customHeight="1">
      <c r="A1021" s="80" t="s">
        <v>84</v>
      </c>
      <c r="B1021" s="80" t="s">
        <v>26</v>
      </c>
      <c r="C1021" s="80" t="s">
        <v>27</v>
      </c>
      <c r="D1021" s="80" t="s">
        <v>28</v>
      </c>
      <c r="E1021" s="80" t="s">
        <v>28</v>
      </c>
      <c r="F1021" s="80" t="s">
        <v>29</v>
      </c>
      <c r="G1021" s="80" t="s">
        <v>1887</v>
      </c>
      <c r="H1021" s="80" t="s">
        <v>8165</v>
      </c>
      <c r="I1021" s="80" t="s">
        <v>8162</v>
      </c>
      <c r="J1021" s="80" t="s">
        <v>2623</v>
      </c>
      <c r="K1021" s="77">
        <v>43358</v>
      </c>
      <c r="L1021" s="80">
        <v>15</v>
      </c>
      <c r="M1021" s="80">
        <v>9</v>
      </c>
      <c r="N1021" s="82">
        <v>2018</v>
      </c>
      <c r="O1021" s="77">
        <f t="shared" si="15"/>
        <v>43358</v>
      </c>
      <c r="P1021" s="80" t="s">
        <v>2624</v>
      </c>
      <c r="Q1021" s="80" t="s">
        <v>1899</v>
      </c>
      <c r="R1021" s="80">
        <f>VLOOKUP(P1021,Registration!O:P,2,FALSE)</f>
        <v>15</v>
      </c>
    </row>
    <row r="1022" spans="1:18" ht="23.1" customHeight="1">
      <c r="A1022" s="80" t="s">
        <v>84</v>
      </c>
      <c r="B1022" s="80" t="s">
        <v>26</v>
      </c>
      <c r="C1022" s="80" t="s">
        <v>27</v>
      </c>
      <c r="D1022" s="80" t="s">
        <v>28</v>
      </c>
      <c r="E1022" s="80" t="s">
        <v>28</v>
      </c>
      <c r="F1022" s="80" t="s">
        <v>29</v>
      </c>
      <c r="G1022" s="80" t="s">
        <v>1887</v>
      </c>
      <c r="H1022" s="80" t="s">
        <v>8165</v>
      </c>
      <c r="I1022" s="80" t="s">
        <v>8162</v>
      </c>
      <c r="J1022" s="80" t="s">
        <v>2628</v>
      </c>
      <c r="K1022" s="77">
        <v>43358</v>
      </c>
      <c r="L1022" s="80">
        <v>15</v>
      </c>
      <c r="M1022" s="80">
        <v>9</v>
      </c>
      <c r="N1022" s="82">
        <v>2018</v>
      </c>
      <c r="O1022" s="77">
        <f t="shared" si="15"/>
        <v>43358</v>
      </c>
      <c r="P1022" s="80" t="s">
        <v>2629</v>
      </c>
      <c r="Q1022" s="80" t="s">
        <v>1899</v>
      </c>
      <c r="R1022" s="80">
        <f>VLOOKUP(P1022,Registration!O:P,2,FALSE)</f>
        <v>18</v>
      </c>
    </row>
    <row r="1023" spans="1:18" ht="23.1" customHeight="1">
      <c r="A1023" s="80" t="s">
        <v>84</v>
      </c>
      <c r="B1023" s="80" t="s">
        <v>26</v>
      </c>
      <c r="C1023" s="80" t="s">
        <v>27</v>
      </c>
      <c r="D1023" s="80" t="s">
        <v>28</v>
      </c>
      <c r="E1023" s="80" t="s">
        <v>28</v>
      </c>
      <c r="F1023" s="80" t="s">
        <v>29</v>
      </c>
      <c r="G1023" s="80" t="s">
        <v>1887</v>
      </c>
      <c r="H1023" s="80" t="s">
        <v>8165</v>
      </c>
      <c r="I1023" s="80" t="s">
        <v>8162</v>
      </c>
      <c r="J1023" s="80" t="s">
        <v>2630</v>
      </c>
      <c r="K1023" s="77">
        <v>43358</v>
      </c>
      <c r="L1023" s="80">
        <v>15</v>
      </c>
      <c r="M1023" s="80">
        <v>9</v>
      </c>
      <c r="N1023" s="82">
        <v>2018</v>
      </c>
      <c r="O1023" s="77">
        <f t="shared" si="15"/>
        <v>43358</v>
      </c>
      <c r="P1023" s="80" t="s">
        <v>2631</v>
      </c>
      <c r="Q1023" s="80" t="s">
        <v>1899</v>
      </c>
      <c r="R1023" s="80">
        <f>VLOOKUP(P1023,Registration!O:P,2,FALSE)</f>
        <v>18</v>
      </c>
    </row>
    <row r="1024" spans="1:18" ht="23.1" customHeight="1">
      <c r="A1024" s="80" t="s">
        <v>84</v>
      </c>
      <c r="B1024" s="80" t="s">
        <v>26</v>
      </c>
      <c r="C1024" s="80" t="s">
        <v>27</v>
      </c>
      <c r="D1024" s="80" t="s">
        <v>28</v>
      </c>
      <c r="E1024" s="80" t="s">
        <v>28</v>
      </c>
      <c r="F1024" s="80" t="s">
        <v>29</v>
      </c>
      <c r="G1024" s="80" t="s">
        <v>1887</v>
      </c>
      <c r="H1024" s="80" t="s">
        <v>8165</v>
      </c>
      <c r="I1024" s="80" t="s">
        <v>8162</v>
      </c>
      <c r="J1024" s="80" t="s">
        <v>2632</v>
      </c>
      <c r="K1024" s="77">
        <v>43358</v>
      </c>
      <c r="L1024" s="80">
        <v>15</v>
      </c>
      <c r="M1024" s="80">
        <v>9</v>
      </c>
      <c r="N1024" s="82">
        <v>2018</v>
      </c>
      <c r="O1024" s="77">
        <f t="shared" si="15"/>
        <v>43358</v>
      </c>
      <c r="P1024" s="80" t="s">
        <v>2633</v>
      </c>
      <c r="Q1024" s="80" t="s">
        <v>1899</v>
      </c>
      <c r="R1024" s="80">
        <f>VLOOKUP(P1024,Registration!O:P,2,FALSE)</f>
        <v>18</v>
      </c>
    </row>
    <row r="1025" spans="1:18" ht="23.1" customHeight="1">
      <c r="A1025" s="80" t="s">
        <v>84</v>
      </c>
      <c r="B1025" s="80" t="s">
        <v>26</v>
      </c>
      <c r="C1025" s="80" t="s">
        <v>27</v>
      </c>
      <c r="D1025" s="80" t="s">
        <v>28</v>
      </c>
      <c r="E1025" s="80" t="s">
        <v>28</v>
      </c>
      <c r="F1025" s="80" t="s">
        <v>29</v>
      </c>
      <c r="G1025" s="80" t="s">
        <v>1887</v>
      </c>
      <c r="H1025" s="80" t="s">
        <v>8165</v>
      </c>
      <c r="I1025" s="80" t="s">
        <v>8162</v>
      </c>
      <c r="J1025" s="80" t="s">
        <v>903</v>
      </c>
      <c r="K1025" s="77">
        <v>43358</v>
      </c>
      <c r="L1025" s="80">
        <v>15</v>
      </c>
      <c r="M1025" s="80">
        <v>9</v>
      </c>
      <c r="N1025" s="82">
        <v>2018</v>
      </c>
      <c r="O1025" s="77">
        <f t="shared" si="15"/>
        <v>43358</v>
      </c>
      <c r="P1025" s="80" t="s">
        <v>2634</v>
      </c>
      <c r="Q1025" s="80" t="s">
        <v>1899</v>
      </c>
      <c r="R1025" s="80">
        <f>VLOOKUP(P1025,Registration!O:P,2,FALSE)</f>
        <v>18</v>
      </c>
    </row>
    <row r="1026" spans="1:18" ht="23.1" customHeight="1">
      <c r="A1026" s="80" t="s">
        <v>84</v>
      </c>
      <c r="B1026" s="80" t="s">
        <v>26</v>
      </c>
      <c r="C1026" s="80" t="s">
        <v>27</v>
      </c>
      <c r="D1026" s="80" t="s">
        <v>28</v>
      </c>
      <c r="E1026" s="80" t="s">
        <v>28</v>
      </c>
      <c r="F1026" s="80" t="s">
        <v>29</v>
      </c>
      <c r="G1026" s="80" t="s">
        <v>1887</v>
      </c>
      <c r="H1026" s="80" t="s">
        <v>8165</v>
      </c>
      <c r="I1026" s="80" t="s">
        <v>8162</v>
      </c>
      <c r="J1026" s="80" t="s">
        <v>2635</v>
      </c>
      <c r="K1026" s="77">
        <v>43358</v>
      </c>
      <c r="L1026" s="80">
        <v>15</v>
      </c>
      <c r="M1026" s="80">
        <v>9</v>
      </c>
      <c r="N1026" s="82">
        <v>2018</v>
      </c>
      <c r="O1026" s="77">
        <f t="shared" si="15"/>
        <v>43358</v>
      </c>
      <c r="P1026" s="80" t="s">
        <v>2636</v>
      </c>
      <c r="Q1026" s="80" t="s">
        <v>1899</v>
      </c>
      <c r="R1026" s="80">
        <f>VLOOKUP(P1026,Registration!O:P,2,FALSE)</f>
        <v>16</v>
      </c>
    </row>
    <row r="1027" spans="1:18" ht="23.1" customHeight="1">
      <c r="A1027" s="80" t="s">
        <v>84</v>
      </c>
      <c r="B1027" s="80" t="s">
        <v>26</v>
      </c>
      <c r="C1027" s="80" t="s">
        <v>27</v>
      </c>
      <c r="D1027" s="80" t="s">
        <v>28</v>
      </c>
      <c r="E1027" s="80" t="s">
        <v>28</v>
      </c>
      <c r="F1027" s="80" t="s">
        <v>29</v>
      </c>
      <c r="G1027" s="80" t="s">
        <v>1887</v>
      </c>
      <c r="H1027" s="80" t="s">
        <v>8165</v>
      </c>
      <c r="I1027" s="80" t="s">
        <v>8162</v>
      </c>
      <c r="J1027" s="80" t="s">
        <v>2637</v>
      </c>
      <c r="K1027" s="77">
        <v>43358</v>
      </c>
      <c r="L1027" s="80">
        <v>15</v>
      </c>
      <c r="M1027" s="80">
        <v>9</v>
      </c>
      <c r="N1027" s="82">
        <v>2018</v>
      </c>
      <c r="O1027" s="77">
        <f t="shared" ref="O1027:O1090" si="16">DATE(N1027,M1027,L1027)</f>
        <v>43358</v>
      </c>
      <c r="P1027" s="80" t="s">
        <v>2638</v>
      </c>
      <c r="Q1027" s="80" t="s">
        <v>1899</v>
      </c>
      <c r="R1027" s="80">
        <f>VLOOKUP(P1027,Registration!O:P,2,FALSE)</f>
        <v>16</v>
      </c>
    </row>
    <row r="1028" spans="1:18" ht="23.1" customHeight="1">
      <c r="A1028" s="80" t="s">
        <v>84</v>
      </c>
      <c r="B1028" s="80" t="s">
        <v>26</v>
      </c>
      <c r="C1028" s="80" t="s">
        <v>27</v>
      </c>
      <c r="D1028" s="80" t="s">
        <v>28</v>
      </c>
      <c r="E1028" s="80" t="s">
        <v>28</v>
      </c>
      <c r="F1028" s="80" t="s">
        <v>29</v>
      </c>
      <c r="G1028" s="80" t="s">
        <v>1887</v>
      </c>
      <c r="H1028" s="80" t="s">
        <v>8165</v>
      </c>
      <c r="I1028" s="80" t="s">
        <v>8162</v>
      </c>
      <c r="J1028" s="80" t="s">
        <v>2639</v>
      </c>
      <c r="K1028" s="77">
        <v>43358</v>
      </c>
      <c r="L1028" s="80">
        <v>15</v>
      </c>
      <c r="M1028" s="80">
        <v>9</v>
      </c>
      <c r="N1028" s="82">
        <v>2018</v>
      </c>
      <c r="O1028" s="77">
        <f t="shared" si="16"/>
        <v>43358</v>
      </c>
      <c r="P1028" s="80" t="s">
        <v>2640</v>
      </c>
      <c r="Q1028" s="80" t="s">
        <v>1899</v>
      </c>
      <c r="R1028" s="80">
        <f>VLOOKUP(P1028,Registration!O:P,2,FALSE)</f>
        <v>16</v>
      </c>
    </row>
    <row r="1029" spans="1:18" ht="23.1" customHeight="1">
      <c r="A1029" s="80" t="s">
        <v>84</v>
      </c>
      <c r="B1029" s="80" t="s">
        <v>26</v>
      </c>
      <c r="C1029" s="80" t="s">
        <v>27</v>
      </c>
      <c r="D1029" s="80" t="s">
        <v>28</v>
      </c>
      <c r="E1029" s="80" t="s">
        <v>28</v>
      </c>
      <c r="F1029" s="80" t="s">
        <v>29</v>
      </c>
      <c r="G1029" s="80" t="s">
        <v>1887</v>
      </c>
      <c r="H1029" s="80" t="s">
        <v>8165</v>
      </c>
      <c r="I1029" s="80" t="s">
        <v>8162</v>
      </c>
      <c r="J1029" s="80" t="s">
        <v>2641</v>
      </c>
      <c r="K1029" s="77">
        <v>43358</v>
      </c>
      <c r="L1029" s="80">
        <v>15</v>
      </c>
      <c r="M1029" s="80">
        <v>9</v>
      </c>
      <c r="N1029" s="82">
        <v>2018</v>
      </c>
      <c r="O1029" s="77">
        <f t="shared" si="16"/>
        <v>43358</v>
      </c>
      <c r="P1029" s="80" t="s">
        <v>2642</v>
      </c>
      <c r="Q1029" s="80" t="s">
        <v>1899</v>
      </c>
      <c r="R1029" s="80">
        <f>VLOOKUP(P1029,Registration!O:P,2,FALSE)</f>
        <v>15</v>
      </c>
    </row>
    <row r="1030" spans="1:18" ht="23.1" customHeight="1">
      <c r="A1030" s="80" t="s">
        <v>84</v>
      </c>
      <c r="B1030" s="80" t="s">
        <v>26</v>
      </c>
      <c r="C1030" s="80" t="s">
        <v>27</v>
      </c>
      <c r="D1030" s="80" t="s">
        <v>28</v>
      </c>
      <c r="E1030" s="80" t="s">
        <v>28</v>
      </c>
      <c r="F1030" s="80" t="s">
        <v>29</v>
      </c>
      <c r="G1030" s="80" t="s">
        <v>1887</v>
      </c>
      <c r="H1030" s="80" t="s">
        <v>8165</v>
      </c>
      <c r="I1030" s="80" t="s">
        <v>8162</v>
      </c>
      <c r="J1030" s="80" t="s">
        <v>2643</v>
      </c>
      <c r="K1030" s="77">
        <v>43358</v>
      </c>
      <c r="L1030" s="80">
        <v>15</v>
      </c>
      <c r="M1030" s="80">
        <v>9</v>
      </c>
      <c r="N1030" s="82">
        <v>2018</v>
      </c>
      <c r="O1030" s="77">
        <f t="shared" si="16"/>
        <v>43358</v>
      </c>
      <c r="P1030" s="80" t="s">
        <v>2644</v>
      </c>
      <c r="Q1030" s="80" t="s">
        <v>1899</v>
      </c>
      <c r="R1030" s="80">
        <f>VLOOKUP(P1030,Registration!O:P,2,FALSE)</f>
        <v>19</v>
      </c>
    </row>
    <row r="1031" spans="1:18" ht="23.1" customHeight="1">
      <c r="A1031" s="80" t="s">
        <v>84</v>
      </c>
      <c r="B1031" s="80" t="s">
        <v>26</v>
      </c>
      <c r="C1031" s="80" t="s">
        <v>27</v>
      </c>
      <c r="D1031" s="80" t="s">
        <v>28</v>
      </c>
      <c r="E1031" s="80" t="s">
        <v>28</v>
      </c>
      <c r="F1031" s="80" t="s">
        <v>29</v>
      </c>
      <c r="G1031" s="80" t="s">
        <v>1887</v>
      </c>
      <c r="H1031" s="80" t="s">
        <v>8165</v>
      </c>
      <c r="I1031" s="80" t="s">
        <v>8162</v>
      </c>
      <c r="J1031" s="80" t="s">
        <v>2645</v>
      </c>
      <c r="K1031" s="77">
        <v>43358</v>
      </c>
      <c r="L1031" s="80">
        <v>15</v>
      </c>
      <c r="M1031" s="80">
        <v>9</v>
      </c>
      <c r="N1031" s="82">
        <v>2018</v>
      </c>
      <c r="O1031" s="77">
        <f t="shared" si="16"/>
        <v>43358</v>
      </c>
      <c r="P1031" s="80" t="s">
        <v>2646</v>
      </c>
      <c r="Q1031" s="80" t="s">
        <v>1899</v>
      </c>
      <c r="R1031" s="80">
        <f>VLOOKUP(P1031,Registration!O:P,2,FALSE)</f>
        <v>15</v>
      </c>
    </row>
    <row r="1032" spans="1:18" ht="23.1" customHeight="1">
      <c r="A1032" s="80" t="s">
        <v>84</v>
      </c>
      <c r="B1032" s="80" t="s">
        <v>26</v>
      </c>
      <c r="C1032" s="80" t="s">
        <v>27</v>
      </c>
      <c r="D1032" s="80" t="s">
        <v>28</v>
      </c>
      <c r="E1032" s="80" t="s">
        <v>28</v>
      </c>
      <c r="F1032" s="80" t="s">
        <v>29</v>
      </c>
      <c r="G1032" s="80" t="s">
        <v>1887</v>
      </c>
      <c r="H1032" s="80" t="s">
        <v>8165</v>
      </c>
      <c r="I1032" s="80" t="s">
        <v>8162</v>
      </c>
      <c r="J1032" s="80" t="s">
        <v>2647</v>
      </c>
      <c r="K1032" s="77">
        <v>43358</v>
      </c>
      <c r="L1032" s="80">
        <v>15</v>
      </c>
      <c r="M1032" s="80">
        <v>9</v>
      </c>
      <c r="N1032" s="82">
        <v>2018</v>
      </c>
      <c r="O1032" s="77">
        <f t="shared" si="16"/>
        <v>43358</v>
      </c>
      <c r="P1032" s="80" t="s">
        <v>2648</v>
      </c>
      <c r="Q1032" s="80" t="s">
        <v>1899</v>
      </c>
      <c r="R1032" s="80">
        <f>VLOOKUP(P1032,Registration!O:P,2,FALSE)</f>
        <v>15</v>
      </c>
    </row>
    <row r="1033" spans="1:18" ht="23.1" customHeight="1">
      <c r="A1033" s="80" t="s">
        <v>84</v>
      </c>
      <c r="B1033" s="80" t="s">
        <v>26</v>
      </c>
      <c r="C1033" s="80" t="s">
        <v>27</v>
      </c>
      <c r="D1033" s="80" t="s">
        <v>28</v>
      </c>
      <c r="E1033" s="80" t="s">
        <v>28</v>
      </c>
      <c r="F1033" s="80" t="s">
        <v>29</v>
      </c>
      <c r="G1033" s="80" t="s">
        <v>1887</v>
      </c>
      <c r="H1033" s="80" t="s">
        <v>8165</v>
      </c>
      <c r="I1033" s="80" t="s">
        <v>8162</v>
      </c>
      <c r="J1033" s="80" t="s">
        <v>2649</v>
      </c>
      <c r="K1033" s="77">
        <v>43358</v>
      </c>
      <c r="L1033" s="80">
        <v>15</v>
      </c>
      <c r="M1033" s="80">
        <v>9</v>
      </c>
      <c r="N1033" s="82">
        <v>2018</v>
      </c>
      <c r="O1033" s="77">
        <f t="shared" si="16"/>
        <v>43358</v>
      </c>
      <c r="P1033" s="80" t="s">
        <v>2650</v>
      </c>
      <c r="Q1033" s="80" t="s">
        <v>1899</v>
      </c>
      <c r="R1033" s="80">
        <f>VLOOKUP(P1033,Registration!O:P,2,FALSE)</f>
        <v>16</v>
      </c>
    </row>
    <row r="1034" spans="1:18" ht="23.1" customHeight="1">
      <c r="A1034" s="80" t="s">
        <v>84</v>
      </c>
      <c r="B1034" s="80" t="s">
        <v>26</v>
      </c>
      <c r="C1034" s="80" t="s">
        <v>27</v>
      </c>
      <c r="D1034" s="80" t="s">
        <v>28</v>
      </c>
      <c r="E1034" s="80" t="s">
        <v>28</v>
      </c>
      <c r="F1034" s="80" t="s">
        <v>29</v>
      </c>
      <c r="G1034" s="80" t="s">
        <v>1887</v>
      </c>
      <c r="H1034" s="80" t="s">
        <v>8165</v>
      </c>
      <c r="I1034" s="80" t="s">
        <v>8162</v>
      </c>
      <c r="J1034" s="80" t="s">
        <v>2651</v>
      </c>
      <c r="K1034" s="77">
        <v>43358</v>
      </c>
      <c r="L1034" s="80">
        <v>15</v>
      </c>
      <c r="M1034" s="80">
        <v>9</v>
      </c>
      <c r="N1034" s="82">
        <v>2018</v>
      </c>
      <c r="O1034" s="77">
        <f t="shared" si="16"/>
        <v>43358</v>
      </c>
      <c r="P1034" s="80" t="s">
        <v>2652</v>
      </c>
      <c r="Q1034" s="80" t="s">
        <v>1899</v>
      </c>
      <c r="R1034" s="80">
        <f>VLOOKUP(P1034,Registration!O:P,2,FALSE)</f>
        <v>15</v>
      </c>
    </row>
    <row r="1035" spans="1:18" ht="23.1" customHeight="1">
      <c r="A1035" s="80" t="s">
        <v>84</v>
      </c>
      <c r="B1035" s="80" t="s">
        <v>26</v>
      </c>
      <c r="C1035" s="80" t="s">
        <v>27</v>
      </c>
      <c r="D1035" s="80" t="s">
        <v>28</v>
      </c>
      <c r="E1035" s="80" t="s">
        <v>28</v>
      </c>
      <c r="F1035" s="80" t="s">
        <v>29</v>
      </c>
      <c r="G1035" s="80" t="s">
        <v>1887</v>
      </c>
      <c r="H1035" s="80" t="s">
        <v>8165</v>
      </c>
      <c r="I1035" s="80" t="s">
        <v>8162</v>
      </c>
      <c r="J1035" s="80" t="s">
        <v>2109</v>
      </c>
      <c r="K1035" s="77">
        <v>43358</v>
      </c>
      <c r="L1035" s="80">
        <v>15</v>
      </c>
      <c r="M1035" s="80">
        <v>9</v>
      </c>
      <c r="N1035" s="82">
        <v>2018</v>
      </c>
      <c r="O1035" s="77">
        <f t="shared" si="16"/>
        <v>43358</v>
      </c>
      <c r="P1035" s="80" t="s">
        <v>2653</v>
      </c>
      <c r="Q1035" s="80" t="s">
        <v>1899</v>
      </c>
      <c r="R1035" s="80">
        <f>VLOOKUP(P1035,Registration!O:P,2,FALSE)</f>
        <v>16</v>
      </c>
    </row>
    <row r="1036" spans="1:18" ht="23.1" customHeight="1">
      <c r="A1036" s="80" t="s">
        <v>84</v>
      </c>
      <c r="B1036" s="80" t="s">
        <v>26</v>
      </c>
      <c r="C1036" s="80" t="s">
        <v>27</v>
      </c>
      <c r="D1036" s="80" t="s">
        <v>28</v>
      </c>
      <c r="E1036" s="80" t="s">
        <v>28</v>
      </c>
      <c r="F1036" s="80" t="s">
        <v>29</v>
      </c>
      <c r="G1036" s="80" t="s">
        <v>1887</v>
      </c>
      <c r="H1036" s="80" t="s">
        <v>8165</v>
      </c>
      <c r="I1036" s="80" t="s">
        <v>8162</v>
      </c>
      <c r="J1036" s="80" t="s">
        <v>2632</v>
      </c>
      <c r="K1036" s="77">
        <v>43358</v>
      </c>
      <c r="L1036" s="80">
        <v>15</v>
      </c>
      <c r="M1036" s="80">
        <v>9</v>
      </c>
      <c r="N1036" s="82">
        <v>2018</v>
      </c>
      <c r="O1036" s="77">
        <f t="shared" si="16"/>
        <v>43358</v>
      </c>
      <c r="P1036" s="80" t="s">
        <v>2633</v>
      </c>
      <c r="Q1036" s="80" t="s">
        <v>1899</v>
      </c>
      <c r="R1036" s="80">
        <f>VLOOKUP(P1036,Registration!O:P,2,FALSE)</f>
        <v>18</v>
      </c>
    </row>
    <row r="1037" spans="1:18" ht="23.1" customHeight="1">
      <c r="A1037" s="80" t="s">
        <v>84</v>
      </c>
      <c r="B1037" s="80" t="s">
        <v>26</v>
      </c>
      <c r="C1037" s="80" t="s">
        <v>27</v>
      </c>
      <c r="D1037" s="80" t="s">
        <v>28</v>
      </c>
      <c r="E1037" s="80" t="s">
        <v>28</v>
      </c>
      <c r="F1037" s="80" t="s">
        <v>29</v>
      </c>
      <c r="G1037" s="80" t="s">
        <v>1887</v>
      </c>
      <c r="H1037" s="80" t="s">
        <v>8165</v>
      </c>
      <c r="I1037" s="80" t="s">
        <v>8162</v>
      </c>
      <c r="J1037" s="80" t="s">
        <v>2654</v>
      </c>
      <c r="K1037" s="77">
        <v>43358</v>
      </c>
      <c r="L1037" s="80">
        <v>15</v>
      </c>
      <c r="M1037" s="80">
        <v>9</v>
      </c>
      <c r="N1037" s="82">
        <v>2018</v>
      </c>
      <c r="O1037" s="77">
        <f t="shared" si="16"/>
        <v>43358</v>
      </c>
      <c r="P1037" s="80" t="s">
        <v>2655</v>
      </c>
      <c r="Q1037" s="80" t="s">
        <v>1899</v>
      </c>
      <c r="R1037" s="80">
        <f>VLOOKUP(P1037,Registration!O:P,2,FALSE)</f>
        <v>15</v>
      </c>
    </row>
    <row r="1038" spans="1:18" ht="23.1" customHeight="1">
      <c r="A1038" s="80" t="s">
        <v>84</v>
      </c>
      <c r="B1038" s="80" t="s">
        <v>26</v>
      </c>
      <c r="C1038" s="80" t="s">
        <v>27</v>
      </c>
      <c r="D1038" s="80" t="s">
        <v>28</v>
      </c>
      <c r="E1038" s="80" t="s">
        <v>28</v>
      </c>
      <c r="F1038" s="80" t="s">
        <v>29</v>
      </c>
      <c r="G1038" s="80" t="s">
        <v>1887</v>
      </c>
      <c r="H1038" s="80" t="s">
        <v>8165</v>
      </c>
      <c r="I1038" s="80" t="s">
        <v>8162</v>
      </c>
      <c r="J1038" s="80" t="s">
        <v>2656</v>
      </c>
      <c r="K1038" s="77">
        <v>43358</v>
      </c>
      <c r="L1038" s="80">
        <v>15</v>
      </c>
      <c r="M1038" s="80">
        <v>9</v>
      </c>
      <c r="N1038" s="82">
        <v>2018</v>
      </c>
      <c r="O1038" s="77">
        <f t="shared" si="16"/>
        <v>43358</v>
      </c>
      <c r="P1038" s="80" t="s">
        <v>2657</v>
      </c>
      <c r="Q1038" s="80" t="s">
        <v>1899</v>
      </c>
      <c r="R1038" s="80">
        <f>VLOOKUP(P1038,Registration!O:P,2,FALSE)</f>
        <v>16</v>
      </c>
    </row>
    <row r="1039" spans="1:18" ht="23.1" customHeight="1">
      <c r="A1039" s="80" t="s">
        <v>84</v>
      </c>
      <c r="B1039" s="80" t="s">
        <v>26</v>
      </c>
      <c r="C1039" s="80" t="s">
        <v>27</v>
      </c>
      <c r="D1039" s="80" t="s">
        <v>28</v>
      </c>
      <c r="E1039" s="80" t="s">
        <v>28</v>
      </c>
      <c r="F1039" s="80" t="s">
        <v>29</v>
      </c>
      <c r="G1039" s="80" t="s">
        <v>1887</v>
      </c>
      <c r="H1039" s="80" t="s">
        <v>8165</v>
      </c>
      <c r="I1039" s="80" t="s">
        <v>8163</v>
      </c>
      <c r="J1039" s="80" t="s">
        <v>2658</v>
      </c>
      <c r="K1039" s="77">
        <v>43358</v>
      </c>
      <c r="L1039" s="80">
        <v>15</v>
      </c>
      <c r="M1039" s="80">
        <v>9</v>
      </c>
      <c r="N1039" s="82">
        <v>2018</v>
      </c>
      <c r="O1039" s="77">
        <f t="shared" si="16"/>
        <v>43358</v>
      </c>
      <c r="P1039" s="80" t="s">
        <v>2659</v>
      </c>
      <c r="Q1039" s="80" t="s">
        <v>175</v>
      </c>
      <c r="R1039" s="80">
        <f>VLOOKUP(P1039,Registration!O:P,2,FALSE)</f>
        <v>18</v>
      </c>
    </row>
    <row r="1040" spans="1:18" ht="23.1" customHeight="1">
      <c r="A1040" s="80" t="s">
        <v>84</v>
      </c>
      <c r="B1040" s="80" t="s">
        <v>26</v>
      </c>
      <c r="C1040" s="80" t="s">
        <v>27</v>
      </c>
      <c r="D1040" s="80" t="s">
        <v>28</v>
      </c>
      <c r="E1040" s="80" t="s">
        <v>28</v>
      </c>
      <c r="F1040" s="80" t="s">
        <v>29</v>
      </c>
      <c r="G1040" s="80" t="s">
        <v>1887</v>
      </c>
      <c r="H1040" s="80" t="s">
        <v>8165</v>
      </c>
      <c r="I1040" s="80" t="s">
        <v>8163</v>
      </c>
      <c r="J1040" s="80" t="s">
        <v>2660</v>
      </c>
      <c r="K1040" s="77">
        <v>43358</v>
      </c>
      <c r="L1040" s="80">
        <v>15</v>
      </c>
      <c r="M1040" s="80">
        <v>9</v>
      </c>
      <c r="N1040" s="82">
        <v>2018</v>
      </c>
      <c r="O1040" s="77">
        <f t="shared" si="16"/>
        <v>43358</v>
      </c>
      <c r="P1040" s="80" t="s">
        <v>2661</v>
      </c>
      <c r="Q1040" s="80" t="s">
        <v>175</v>
      </c>
      <c r="R1040" s="80">
        <f>VLOOKUP(P1040,Registration!O:P,2,FALSE)</f>
        <v>19</v>
      </c>
    </row>
    <row r="1041" spans="1:18" ht="23.1" customHeight="1">
      <c r="A1041" s="80" t="s">
        <v>2662</v>
      </c>
      <c r="B1041" s="80" t="s">
        <v>26</v>
      </c>
      <c r="C1041" s="80" t="s">
        <v>27</v>
      </c>
      <c r="D1041" s="80" t="s">
        <v>28</v>
      </c>
      <c r="E1041" s="80" t="s">
        <v>28</v>
      </c>
      <c r="F1041" s="80" t="s">
        <v>29</v>
      </c>
      <c r="G1041" s="80" t="s">
        <v>1887</v>
      </c>
      <c r="H1041" s="80" t="s">
        <v>8165</v>
      </c>
      <c r="I1041" s="80" t="s">
        <v>8163</v>
      </c>
      <c r="J1041" s="80" t="s">
        <v>2663</v>
      </c>
      <c r="K1041" s="77">
        <v>43364</v>
      </c>
      <c r="L1041" s="80">
        <v>21</v>
      </c>
      <c r="M1041" s="80">
        <v>9</v>
      </c>
      <c r="N1041" s="82">
        <v>2018</v>
      </c>
      <c r="O1041" s="77">
        <f t="shared" si="16"/>
        <v>43364</v>
      </c>
      <c r="P1041" s="80" t="s">
        <v>2664</v>
      </c>
      <c r="Q1041" s="80" t="s">
        <v>175</v>
      </c>
      <c r="R1041" s="80">
        <f>VLOOKUP(P1041,Registration!O:P,2,FALSE)</f>
        <v>17</v>
      </c>
    </row>
    <row r="1042" spans="1:18" ht="23.1" customHeight="1">
      <c r="A1042" s="80" t="s">
        <v>2662</v>
      </c>
      <c r="B1042" s="80" t="s">
        <v>26</v>
      </c>
      <c r="C1042" s="80" t="s">
        <v>27</v>
      </c>
      <c r="D1042" s="80" t="s">
        <v>28</v>
      </c>
      <c r="E1042" s="80" t="s">
        <v>28</v>
      </c>
      <c r="F1042" s="80" t="s">
        <v>29</v>
      </c>
      <c r="G1042" s="80" t="s">
        <v>1887</v>
      </c>
      <c r="H1042" s="80" t="s">
        <v>8165</v>
      </c>
      <c r="I1042" s="80" t="s">
        <v>8163</v>
      </c>
      <c r="J1042" s="80" t="s">
        <v>2665</v>
      </c>
      <c r="K1042" s="77">
        <v>43364</v>
      </c>
      <c r="L1042" s="80">
        <v>21</v>
      </c>
      <c r="M1042" s="80">
        <v>9</v>
      </c>
      <c r="N1042" s="82">
        <v>2018</v>
      </c>
      <c r="O1042" s="77">
        <f t="shared" si="16"/>
        <v>43364</v>
      </c>
      <c r="P1042" s="80" t="s">
        <v>2666</v>
      </c>
      <c r="Q1042" s="80" t="s">
        <v>175</v>
      </c>
      <c r="R1042" s="80">
        <f>VLOOKUP(P1042,Registration!O:P,2,FALSE)</f>
        <v>18</v>
      </c>
    </row>
    <row r="1043" spans="1:18" ht="23.1" customHeight="1">
      <c r="A1043" s="80" t="s">
        <v>86</v>
      </c>
      <c r="B1043" s="80" t="s">
        <v>26</v>
      </c>
      <c r="C1043" s="80" t="s">
        <v>27</v>
      </c>
      <c r="D1043" s="80" t="s">
        <v>28</v>
      </c>
      <c r="E1043" s="80" t="s">
        <v>28</v>
      </c>
      <c r="F1043" s="80" t="s">
        <v>29</v>
      </c>
      <c r="G1043" s="80" t="s">
        <v>1887</v>
      </c>
      <c r="H1043" s="80" t="s">
        <v>8165</v>
      </c>
      <c r="I1043" s="80" t="s">
        <v>8163</v>
      </c>
      <c r="J1043" s="80" t="s">
        <v>2667</v>
      </c>
      <c r="K1043" s="77">
        <v>43365</v>
      </c>
      <c r="L1043" s="80">
        <v>22</v>
      </c>
      <c r="M1043" s="80">
        <v>9</v>
      </c>
      <c r="N1043" s="82">
        <v>2018</v>
      </c>
      <c r="O1043" s="77">
        <f t="shared" si="16"/>
        <v>43365</v>
      </c>
      <c r="P1043" s="80" t="s">
        <v>2668</v>
      </c>
      <c r="Q1043" s="80" t="s">
        <v>175</v>
      </c>
      <c r="R1043" s="80">
        <f>VLOOKUP(P1043,Registration!O:P,2,FALSE)</f>
        <v>18</v>
      </c>
    </row>
    <row r="1044" spans="1:18" ht="23.1" customHeight="1">
      <c r="A1044" s="80" t="s">
        <v>86</v>
      </c>
      <c r="B1044" s="80" t="s">
        <v>26</v>
      </c>
      <c r="C1044" s="80" t="s">
        <v>27</v>
      </c>
      <c r="D1044" s="80" t="s">
        <v>28</v>
      </c>
      <c r="E1044" s="80" t="s">
        <v>28</v>
      </c>
      <c r="F1044" s="80" t="s">
        <v>29</v>
      </c>
      <c r="G1044" s="80" t="s">
        <v>1887</v>
      </c>
      <c r="H1044" s="80" t="s">
        <v>8165</v>
      </c>
      <c r="I1044" s="80" t="s">
        <v>8162</v>
      </c>
      <c r="J1044" s="80" t="s">
        <v>2669</v>
      </c>
      <c r="K1044" s="77">
        <v>43365</v>
      </c>
      <c r="L1044" s="80">
        <v>22</v>
      </c>
      <c r="M1044" s="80">
        <v>9</v>
      </c>
      <c r="N1044" s="82">
        <v>2018</v>
      </c>
      <c r="O1044" s="77">
        <f t="shared" si="16"/>
        <v>43365</v>
      </c>
      <c r="P1044" s="80" t="s">
        <v>2670</v>
      </c>
      <c r="Q1044" s="80" t="s">
        <v>1899</v>
      </c>
      <c r="R1044" s="80">
        <f>VLOOKUP(P1044,Registration!O:P,2,FALSE)</f>
        <v>19</v>
      </c>
    </row>
    <row r="1045" spans="1:18" ht="23.1" customHeight="1">
      <c r="A1045" s="80" t="s">
        <v>86</v>
      </c>
      <c r="B1045" s="80" t="s">
        <v>26</v>
      </c>
      <c r="C1045" s="80" t="s">
        <v>27</v>
      </c>
      <c r="D1045" s="80" t="s">
        <v>28</v>
      </c>
      <c r="E1045" s="80" t="s">
        <v>28</v>
      </c>
      <c r="F1045" s="80" t="s">
        <v>29</v>
      </c>
      <c r="G1045" s="80" t="s">
        <v>1887</v>
      </c>
      <c r="H1045" s="80" t="s">
        <v>8165</v>
      </c>
      <c r="I1045" s="80" t="s">
        <v>8162</v>
      </c>
      <c r="J1045" s="80" t="s">
        <v>2671</v>
      </c>
      <c r="K1045" s="77">
        <v>43365</v>
      </c>
      <c r="L1045" s="80">
        <v>22</v>
      </c>
      <c r="M1045" s="80">
        <v>9</v>
      </c>
      <c r="N1045" s="82">
        <v>2018</v>
      </c>
      <c r="O1045" s="77">
        <f t="shared" si="16"/>
        <v>43365</v>
      </c>
      <c r="P1045" s="80" t="s">
        <v>2672</v>
      </c>
      <c r="Q1045" s="80" t="s">
        <v>1899</v>
      </c>
      <c r="R1045" s="80">
        <f>VLOOKUP(P1045,Registration!O:P,2,FALSE)</f>
        <v>18</v>
      </c>
    </row>
    <row r="1046" spans="1:18" ht="23.1" customHeight="1">
      <c r="A1046" s="80" t="s">
        <v>86</v>
      </c>
      <c r="B1046" s="80" t="s">
        <v>26</v>
      </c>
      <c r="C1046" s="80" t="s">
        <v>27</v>
      </c>
      <c r="D1046" s="80" t="s">
        <v>28</v>
      </c>
      <c r="E1046" s="80" t="s">
        <v>28</v>
      </c>
      <c r="F1046" s="80" t="s">
        <v>29</v>
      </c>
      <c r="G1046" s="80" t="s">
        <v>1887</v>
      </c>
      <c r="H1046" s="80" t="s">
        <v>8165</v>
      </c>
      <c r="I1046" s="80" t="s">
        <v>8162</v>
      </c>
      <c r="J1046" s="80" t="s">
        <v>2632</v>
      </c>
      <c r="K1046" s="77">
        <v>43365</v>
      </c>
      <c r="L1046" s="80">
        <v>22</v>
      </c>
      <c r="M1046" s="80">
        <v>9</v>
      </c>
      <c r="N1046" s="82">
        <v>2018</v>
      </c>
      <c r="O1046" s="77">
        <f t="shared" si="16"/>
        <v>43365</v>
      </c>
      <c r="P1046" s="80" t="s">
        <v>2633</v>
      </c>
      <c r="Q1046" s="80" t="s">
        <v>1899</v>
      </c>
      <c r="R1046" s="80">
        <f>VLOOKUP(P1046,Registration!O:P,2,FALSE)</f>
        <v>18</v>
      </c>
    </row>
    <row r="1047" spans="1:18" ht="23.1" customHeight="1">
      <c r="A1047" s="80" t="s">
        <v>86</v>
      </c>
      <c r="B1047" s="80" t="s">
        <v>26</v>
      </c>
      <c r="C1047" s="80" t="s">
        <v>27</v>
      </c>
      <c r="D1047" s="80" t="s">
        <v>28</v>
      </c>
      <c r="E1047" s="80" t="s">
        <v>28</v>
      </c>
      <c r="F1047" s="80" t="s">
        <v>29</v>
      </c>
      <c r="G1047" s="80" t="s">
        <v>1887</v>
      </c>
      <c r="H1047" s="80" t="s">
        <v>8165</v>
      </c>
      <c r="I1047" s="80" t="s">
        <v>8162</v>
      </c>
      <c r="J1047" s="80" t="s">
        <v>2673</v>
      </c>
      <c r="K1047" s="77">
        <v>43365</v>
      </c>
      <c r="L1047" s="80">
        <v>22</v>
      </c>
      <c r="M1047" s="80">
        <v>9</v>
      </c>
      <c r="N1047" s="82">
        <v>2018</v>
      </c>
      <c r="O1047" s="77">
        <f t="shared" si="16"/>
        <v>43365</v>
      </c>
      <c r="P1047" s="80" t="s">
        <v>2674</v>
      </c>
      <c r="Q1047" s="80" t="s">
        <v>1899</v>
      </c>
      <c r="R1047" s="80">
        <f>VLOOKUP(P1047,Registration!O:P,2,FALSE)</f>
        <v>19</v>
      </c>
    </row>
    <row r="1048" spans="1:18" ht="23.1" customHeight="1">
      <c r="A1048" s="80" t="s">
        <v>86</v>
      </c>
      <c r="B1048" s="80" t="s">
        <v>26</v>
      </c>
      <c r="C1048" s="80" t="s">
        <v>27</v>
      </c>
      <c r="D1048" s="80" t="s">
        <v>28</v>
      </c>
      <c r="E1048" s="80" t="s">
        <v>28</v>
      </c>
      <c r="F1048" s="80" t="s">
        <v>29</v>
      </c>
      <c r="G1048" s="80" t="s">
        <v>1887</v>
      </c>
      <c r="H1048" s="80" t="s">
        <v>8165</v>
      </c>
      <c r="I1048" s="80" t="s">
        <v>8162</v>
      </c>
      <c r="J1048" s="80" t="s">
        <v>903</v>
      </c>
      <c r="K1048" s="77">
        <v>43365</v>
      </c>
      <c r="L1048" s="80">
        <v>22</v>
      </c>
      <c r="M1048" s="80">
        <v>9</v>
      </c>
      <c r="N1048" s="82">
        <v>2018</v>
      </c>
      <c r="O1048" s="77">
        <f t="shared" si="16"/>
        <v>43365</v>
      </c>
      <c r="P1048" s="80" t="s">
        <v>2634</v>
      </c>
      <c r="Q1048" s="80" t="s">
        <v>1899</v>
      </c>
      <c r="R1048" s="80">
        <f>VLOOKUP(P1048,Registration!O:P,2,FALSE)</f>
        <v>18</v>
      </c>
    </row>
    <row r="1049" spans="1:18" ht="23.1" customHeight="1">
      <c r="A1049" s="80" t="s">
        <v>86</v>
      </c>
      <c r="B1049" s="80" t="s">
        <v>26</v>
      </c>
      <c r="C1049" s="80" t="s">
        <v>27</v>
      </c>
      <c r="D1049" s="80" t="s">
        <v>28</v>
      </c>
      <c r="E1049" s="80" t="s">
        <v>28</v>
      </c>
      <c r="F1049" s="80" t="s">
        <v>29</v>
      </c>
      <c r="G1049" s="80" t="s">
        <v>1887</v>
      </c>
      <c r="H1049" s="80" t="s">
        <v>8165</v>
      </c>
      <c r="I1049" s="80" t="s">
        <v>8162</v>
      </c>
      <c r="J1049" s="80" t="s">
        <v>2654</v>
      </c>
      <c r="K1049" s="77">
        <v>43365</v>
      </c>
      <c r="L1049" s="80">
        <v>22</v>
      </c>
      <c r="M1049" s="80">
        <v>9</v>
      </c>
      <c r="N1049" s="82">
        <v>2018</v>
      </c>
      <c r="O1049" s="77">
        <f t="shared" si="16"/>
        <v>43365</v>
      </c>
      <c r="P1049" s="80" t="s">
        <v>2655</v>
      </c>
      <c r="Q1049" s="80" t="s">
        <v>1899</v>
      </c>
      <c r="R1049" s="80">
        <f>VLOOKUP(P1049,Registration!O:P,2,FALSE)</f>
        <v>15</v>
      </c>
    </row>
    <row r="1050" spans="1:18" ht="23.1" customHeight="1">
      <c r="A1050" s="80" t="s">
        <v>86</v>
      </c>
      <c r="B1050" s="80" t="s">
        <v>26</v>
      </c>
      <c r="C1050" s="80" t="s">
        <v>27</v>
      </c>
      <c r="D1050" s="80" t="s">
        <v>28</v>
      </c>
      <c r="E1050" s="80" t="s">
        <v>28</v>
      </c>
      <c r="F1050" s="80" t="s">
        <v>29</v>
      </c>
      <c r="G1050" s="80" t="s">
        <v>1887</v>
      </c>
      <c r="H1050" s="80" t="s">
        <v>8165</v>
      </c>
      <c r="I1050" s="80" t="s">
        <v>8162</v>
      </c>
      <c r="J1050" s="80" t="s">
        <v>2675</v>
      </c>
      <c r="K1050" s="77">
        <v>43365</v>
      </c>
      <c r="L1050" s="80">
        <v>22</v>
      </c>
      <c r="M1050" s="80">
        <v>9</v>
      </c>
      <c r="N1050" s="82">
        <v>2018</v>
      </c>
      <c r="O1050" s="77">
        <f t="shared" si="16"/>
        <v>43365</v>
      </c>
      <c r="P1050" s="80" t="s">
        <v>2676</v>
      </c>
      <c r="Q1050" s="80" t="s">
        <v>1899</v>
      </c>
      <c r="R1050" s="80">
        <f>VLOOKUP(P1050,Registration!O:P,2,FALSE)</f>
        <v>19</v>
      </c>
    </row>
    <row r="1051" spans="1:18" ht="23.1" customHeight="1">
      <c r="A1051" s="80" t="s">
        <v>86</v>
      </c>
      <c r="B1051" s="80" t="s">
        <v>26</v>
      </c>
      <c r="C1051" s="80" t="s">
        <v>27</v>
      </c>
      <c r="D1051" s="80" t="s">
        <v>28</v>
      </c>
      <c r="E1051" s="80" t="s">
        <v>28</v>
      </c>
      <c r="F1051" s="80" t="s">
        <v>29</v>
      </c>
      <c r="G1051" s="80" t="s">
        <v>1887</v>
      </c>
      <c r="H1051" s="80" t="s">
        <v>8165</v>
      </c>
      <c r="I1051" s="80" t="s">
        <v>8162</v>
      </c>
      <c r="J1051" s="80" t="s">
        <v>2677</v>
      </c>
      <c r="K1051" s="77">
        <v>43365</v>
      </c>
      <c r="L1051" s="80">
        <v>22</v>
      </c>
      <c r="M1051" s="80">
        <v>9</v>
      </c>
      <c r="N1051" s="82">
        <v>2018</v>
      </c>
      <c r="O1051" s="77">
        <f t="shared" si="16"/>
        <v>43365</v>
      </c>
      <c r="P1051" s="80" t="s">
        <v>2678</v>
      </c>
      <c r="Q1051" s="80" t="s">
        <v>1899</v>
      </c>
      <c r="R1051" s="80">
        <f>VLOOKUP(P1051,Registration!O:P,2,FALSE)</f>
        <v>17</v>
      </c>
    </row>
    <row r="1052" spans="1:18" ht="23.1" customHeight="1">
      <c r="A1052" s="80" t="s">
        <v>86</v>
      </c>
      <c r="B1052" s="80" t="s">
        <v>26</v>
      </c>
      <c r="C1052" s="80" t="s">
        <v>27</v>
      </c>
      <c r="D1052" s="80" t="s">
        <v>28</v>
      </c>
      <c r="E1052" s="80" t="s">
        <v>28</v>
      </c>
      <c r="F1052" s="80" t="s">
        <v>29</v>
      </c>
      <c r="G1052" s="80" t="s">
        <v>1887</v>
      </c>
      <c r="H1052" s="80" t="s">
        <v>8165</v>
      </c>
      <c r="I1052" s="80" t="s">
        <v>8162</v>
      </c>
      <c r="J1052" s="80" t="s">
        <v>2109</v>
      </c>
      <c r="K1052" s="77">
        <v>43365</v>
      </c>
      <c r="L1052" s="80">
        <v>22</v>
      </c>
      <c r="M1052" s="80">
        <v>9</v>
      </c>
      <c r="N1052" s="82">
        <v>2018</v>
      </c>
      <c r="O1052" s="77">
        <f t="shared" si="16"/>
        <v>43365</v>
      </c>
      <c r="P1052" s="80" t="s">
        <v>2653</v>
      </c>
      <c r="Q1052" s="80" t="s">
        <v>1899</v>
      </c>
      <c r="R1052" s="80">
        <f>VLOOKUP(P1052,Registration!O:P,2,FALSE)</f>
        <v>16</v>
      </c>
    </row>
    <row r="1053" spans="1:18" ht="23.1" customHeight="1">
      <c r="A1053" s="80" t="s">
        <v>88</v>
      </c>
      <c r="B1053" s="80" t="s">
        <v>26</v>
      </c>
      <c r="C1053" s="80" t="s">
        <v>27</v>
      </c>
      <c r="D1053" s="80" t="s">
        <v>28</v>
      </c>
      <c r="E1053" s="80" t="s">
        <v>28</v>
      </c>
      <c r="F1053" s="80" t="s">
        <v>29</v>
      </c>
      <c r="G1053" s="80" t="s">
        <v>1887</v>
      </c>
      <c r="H1053" s="80" t="s">
        <v>8165</v>
      </c>
      <c r="I1053" s="80" t="s">
        <v>8163</v>
      </c>
      <c r="J1053" s="80" t="s">
        <v>2611</v>
      </c>
      <c r="K1053" s="77">
        <v>43367</v>
      </c>
      <c r="L1053" s="80">
        <v>24</v>
      </c>
      <c r="M1053" s="80">
        <v>9</v>
      </c>
      <c r="N1053" s="82">
        <v>2018</v>
      </c>
      <c r="O1053" s="77">
        <f t="shared" si="16"/>
        <v>43367</v>
      </c>
      <c r="P1053" s="80" t="s">
        <v>2612</v>
      </c>
      <c r="Q1053" s="80" t="s">
        <v>175</v>
      </c>
      <c r="R1053" s="80">
        <f>VLOOKUP(P1053,Registration!O:P,2,FALSE)</f>
        <v>17</v>
      </c>
    </row>
    <row r="1054" spans="1:18" ht="23.1" customHeight="1">
      <c r="A1054" s="80" t="s">
        <v>88</v>
      </c>
      <c r="B1054" s="80" t="s">
        <v>26</v>
      </c>
      <c r="C1054" s="80" t="s">
        <v>27</v>
      </c>
      <c r="D1054" s="80" t="s">
        <v>28</v>
      </c>
      <c r="E1054" s="80" t="s">
        <v>28</v>
      </c>
      <c r="F1054" s="80" t="s">
        <v>29</v>
      </c>
      <c r="G1054" s="80" t="s">
        <v>1887</v>
      </c>
      <c r="H1054" s="80" t="s">
        <v>8165</v>
      </c>
      <c r="I1054" s="80" t="s">
        <v>8163</v>
      </c>
      <c r="J1054" s="80" t="s">
        <v>1893</v>
      </c>
      <c r="K1054" s="77">
        <v>43370</v>
      </c>
      <c r="L1054" s="80">
        <v>27</v>
      </c>
      <c r="M1054" s="80">
        <v>9</v>
      </c>
      <c r="N1054" s="82">
        <v>2018</v>
      </c>
      <c r="O1054" s="77">
        <f t="shared" si="16"/>
        <v>43370</v>
      </c>
      <c r="P1054" s="80" t="s">
        <v>1894</v>
      </c>
      <c r="Q1054" s="80" t="s">
        <v>175</v>
      </c>
      <c r="R1054" s="80">
        <f>VLOOKUP(P1054,Registration!O:P,2,FALSE)</f>
        <v>17</v>
      </c>
    </row>
    <row r="1055" spans="1:18" ht="23.1" customHeight="1">
      <c r="A1055" s="80" t="s">
        <v>88</v>
      </c>
      <c r="B1055" s="80" t="s">
        <v>26</v>
      </c>
      <c r="C1055" s="80" t="s">
        <v>27</v>
      </c>
      <c r="D1055" s="80" t="s">
        <v>28</v>
      </c>
      <c r="E1055" s="80" t="s">
        <v>28</v>
      </c>
      <c r="F1055" s="80" t="s">
        <v>111</v>
      </c>
      <c r="G1055" s="80" t="s">
        <v>167</v>
      </c>
      <c r="H1055" s="80" t="s">
        <v>8159</v>
      </c>
      <c r="I1055" s="80" t="s">
        <v>8161</v>
      </c>
      <c r="J1055" s="80" t="s">
        <v>897</v>
      </c>
      <c r="K1055" s="77">
        <v>43368</v>
      </c>
      <c r="L1055" s="82">
        <v>25</v>
      </c>
      <c r="M1055" s="82">
        <v>9</v>
      </c>
      <c r="N1055" s="82">
        <v>2018</v>
      </c>
      <c r="O1055" s="77">
        <f t="shared" si="16"/>
        <v>43368</v>
      </c>
      <c r="P1055" s="80" t="s">
        <v>898</v>
      </c>
      <c r="Q1055" s="80" t="s">
        <v>175</v>
      </c>
      <c r="R1055" s="80">
        <f>VLOOKUP(P1055,Registration!O:P,2,FALSE)</f>
        <v>19</v>
      </c>
    </row>
    <row r="1056" spans="1:18" ht="23.1" customHeight="1">
      <c r="A1056" s="80" t="s">
        <v>88</v>
      </c>
      <c r="B1056" s="80" t="s">
        <v>26</v>
      </c>
      <c r="C1056" s="80" t="s">
        <v>27</v>
      </c>
      <c r="D1056" s="80" t="s">
        <v>28</v>
      </c>
      <c r="E1056" s="80" t="s">
        <v>28</v>
      </c>
      <c r="F1056" s="80" t="s">
        <v>111</v>
      </c>
      <c r="G1056" s="80" t="s">
        <v>167</v>
      </c>
      <c r="H1056" s="80" t="s">
        <v>8159</v>
      </c>
      <c r="I1056" s="80" t="s">
        <v>8161</v>
      </c>
      <c r="J1056" s="80" t="s">
        <v>899</v>
      </c>
      <c r="K1056" s="77">
        <v>43368</v>
      </c>
      <c r="L1056" s="82">
        <v>25</v>
      </c>
      <c r="M1056" s="82">
        <v>9</v>
      </c>
      <c r="N1056" s="82">
        <v>2018</v>
      </c>
      <c r="O1056" s="77">
        <f t="shared" si="16"/>
        <v>43368</v>
      </c>
      <c r="P1056" s="80" t="s">
        <v>900</v>
      </c>
      <c r="Q1056" s="80" t="s">
        <v>175</v>
      </c>
      <c r="R1056" s="80">
        <f>VLOOKUP(P1056,Registration!O:P,2,FALSE)</f>
        <v>18</v>
      </c>
    </row>
    <row r="1057" spans="1:18" ht="23.1" customHeight="1">
      <c r="A1057" s="80" t="s">
        <v>88</v>
      </c>
      <c r="B1057" s="80" t="s">
        <v>26</v>
      </c>
      <c r="C1057" s="80" t="s">
        <v>27</v>
      </c>
      <c r="D1057" s="80" t="s">
        <v>28</v>
      </c>
      <c r="E1057" s="80" t="s">
        <v>28</v>
      </c>
      <c r="F1057" s="80" t="s">
        <v>111</v>
      </c>
      <c r="G1057" s="80" t="s">
        <v>167</v>
      </c>
      <c r="H1057" s="80" t="s">
        <v>8159</v>
      </c>
      <c r="I1057" s="80" t="s">
        <v>8161</v>
      </c>
      <c r="J1057" s="80" t="s">
        <v>901</v>
      </c>
      <c r="K1057" s="77">
        <v>43368</v>
      </c>
      <c r="L1057" s="82">
        <v>25</v>
      </c>
      <c r="M1057" s="82">
        <v>9</v>
      </c>
      <c r="N1057" s="82">
        <v>2018</v>
      </c>
      <c r="O1057" s="77">
        <f t="shared" si="16"/>
        <v>43368</v>
      </c>
      <c r="P1057" s="80" t="s">
        <v>902</v>
      </c>
      <c r="Q1057" s="80" t="s">
        <v>175</v>
      </c>
      <c r="R1057" s="80">
        <f>VLOOKUP(P1057,Registration!O:P,2,FALSE)</f>
        <v>19</v>
      </c>
    </row>
    <row r="1058" spans="1:18" ht="23.1" customHeight="1">
      <c r="A1058" s="80" t="s">
        <v>88</v>
      </c>
      <c r="B1058" s="80" t="s">
        <v>26</v>
      </c>
      <c r="C1058" s="80" t="s">
        <v>27</v>
      </c>
      <c r="D1058" s="80" t="s">
        <v>28</v>
      </c>
      <c r="E1058" s="80" t="s">
        <v>28</v>
      </c>
      <c r="F1058" s="80" t="s">
        <v>111</v>
      </c>
      <c r="G1058" s="80" t="s">
        <v>167</v>
      </c>
      <c r="H1058" s="80" t="s">
        <v>8159</v>
      </c>
      <c r="I1058" s="80" t="s">
        <v>8161</v>
      </c>
      <c r="J1058" s="80" t="s">
        <v>903</v>
      </c>
      <c r="K1058" s="77">
        <v>43370</v>
      </c>
      <c r="L1058" s="82">
        <v>27</v>
      </c>
      <c r="M1058" s="82">
        <v>9</v>
      </c>
      <c r="N1058" s="82">
        <v>2018</v>
      </c>
      <c r="O1058" s="77">
        <f t="shared" si="16"/>
        <v>43370</v>
      </c>
      <c r="P1058" s="80" t="s">
        <v>904</v>
      </c>
      <c r="Q1058" s="80" t="s">
        <v>175</v>
      </c>
      <c r="R1058" s="80">
        <f>VLOOKUP(P1058,Registration!O:P,2,FALSE)</f>
        <v>19</v>
      </c>
    </row>
    <row r="1059" spans="1:18" ht="23.1" customHeight="1">
      <c r="A1059" s="80" t="s">
        <v>88</v>
      </c>
      <c r="B1059" s="80" t="s">
        <v>26</v>
      </c>
      <c r="C1059" s="80" t="s">
        <v>27</v>
      </c>
      <c r="D1059" s="80" t="s">
        <v>28</v>
      </c>
      <c r="E1059" s="80" t="s">
        <v>28</v>
      </c>
      <c r="F1059" s="80" t="s">
        <v>111</v>
      </c>
      <c r="G1059" s="80" t="s">
        <v>167</v>
      </c>
      <c r="H1059" s="80" t="s">
        <v>8159</v>
      </c>
      <c r="I1059" s="80" t="s">
        <v>8161</v>
      </c>
      <c r="J1059" s="80" t="s">
        <v>905</v>
      </c>
      <c r="K1059" s="77">
        <v>43370</v>
      </c>
      <c r="L1059" s="82">
        <v>27</v>
      </c>
      <c r="M1059" s="82">
        <v>9</v>
      </c>
      <c r="N1059" s="82">
        <v>2018</v>
      </c>
      <c r="O1059" s="77">
        <f t="shared" si="16"/>
        <v>43370</v>
      </c>
      <c r="P1059" s="80" t="s">
        <v>906</v>
      </c>
      <c r="Q1059" s="80" t="s">
        <v>175</v>
      </c>
      <c r="R1059" s="80">
        <f>VLOOKUP(P1059,Registration!O:P,2,FALSE)</f>
        <v>19</v>
      </c>
    </row>
    <row r="1060" spans="1:18" ht="23.1" customHeight="1">
      <c r="A1060" s="80" t="s">
        <v>88</v>
      </c>
      <c r="B1060" s="80" t="s">
        <v>26</v>
      </c>
      <c r="C1060" s="80" t="s">
        <v>27</v>
      </c>
      <c r="D1060" s="80" t="s">
        <v>28</v>
      </c>
      <c r="E1060" s="80" t="s">
        <v>28</v>
      </c>
      <c r="F1060" s="80" t="s">
        <v>111</v>
      </c>
      <c r="G1060" s="80" t="s">
        <v>167</v>
      </c>
      <c r="H1060" s="80" t="s">
        <v>8159</v>
      </c>
      <c r="I1060" s="80" t="s">
        <v>8161</v>
      </c>
      <c r="J1060" s="80" t="s">
        <v>907</v>
      </c>
      <c r="K1060" s="77">
        <v>43370</v>
      </c>
      <c r="L1060" s="82">
        <v>27</v>
      </c>
      <c r="M1060" s="82">
        <v>9</v>
      </c>
      <c r="N1060" s="82">
        <v>2018</v>
      </c>
      <c r="O1060" s="77">
        <f t="shared" si="16"/>
        <v>43370</v>
      </c>
      <c r="P1060" s="80" t="s">
        <v>908</v>
      </c>
      <c r="Q1060" s="80" t="s">
        <v>175</v>
      </c>
      <c r="R1060" s="80">
        <f>VLOOKUP(P1060,Registration!O:P,2,FALSE)</f>
        <v>18</v>
      </c>
    </row>
    <row r="1061" spans="1:18" ht="23.1" customHeight="1">
      <c r="A1061" s="80" t="s">
        <v>88</v>
      </c>
      <c r="B1061" s="80" t="s">
        <v>26</v>
      </c>
      <c r="C1061" s="80" t="s">
        <v>27</v>
      </c>
      <c r="D1061" s="80" t="s">
        <v>28</v>
      </c>
      <c r="E1061" s="80" t="s">
        <v>28</v>
      </c>
      <c r="F1061" s="80" t="s">
        <v>111</v>
      </c>
      <c r="G1061" s="80" t="s">
        <v>167</v>
      </c>
      <c r="H1061" s="80" t="s">
        <v>8159</v>
      </c>
      <c r="I1061" s="80" t="s">
        <v>8161</v>
      </c>
      <c r="J1061" s="80" t="s">
        <v>909</v>
      </c>
      <c r="K1061" s="77">
        <v>43370</v>
      </c>
      <c r="L1061" s="82">
        <v>27</v>
      </c>
      <c r="M1061" s="82">
        <v>9</v>
      </c>
      <c r="N1061" s="82">
        <v>2018</v>
      </c>
      <c r="O1061" s="77">
        <f t="shared" si="16"/>
        <v>43370</v>
      </c>
      <c r="P1061" s="80" t="s">
        <v>910</v>
      </c>
      <c r="Q1061" s="80" t="s">
        <v>175</v>
      </c>
      <c r="R1061" s="80">
        <f>VLOOKUP(P1061,Registration!O:P,2,FALSE)</f>
        <v>19</v>
      </c>
    </row>
    <row r="1062" spans="1:18" ht="23.1" customHeight="1">
      <c r="A1062" s="80" t="s">
        <v>88</v>
      </c>
      <c r="B1062" s="80" t="s">
        <v>26</v>
      </c>
      <c r="C1062" s="80" t="s">
        <v>27</v>
      </c>
      <c r="D1062" s="80" t="s">
        <v>28</v>
      </c>
      <c r="E1062" s="80" t="s">
        <v>28</v>
      </c>
      <c r="F1062" s="80" t="s">
        <v>111</v>
      </c>
      <c r="G1062" s="80" t="s">
        <v>167</v>
      </c>
      <c r="H1062" s="80" t="s">
        <v>8159</v>
      </c>
      <c r="I1062" s="80" t="s">
        <v>8161</v>
      </c>
      <c r="J1062" s="80" t="s">
        <v>911</v>
      </c>
      <c r="K1062" s="77">
        <v>43370</v>
      </c>
      <c r="L1062" s="82">
        <v>27</v>
      </c>
      <c r="M1062" s="82">
        <v>9</v>
      </c>
      <c r="N1062" s="82">
        <v>2018</v>
      </c>
      <c r="O1062" s="77">
        <f t="shared" si="16"/>
        <v>43370</v>
      </c>
      <c r="P1062" s="80" t="s">
        <v>912</v>
      </c>
      <c r="Q1062" s="80" t="s">
        <v>175</v>
      </c>
      <c r="R1062" s="80">
        <f>VLOOKUP(P1062,Registration!O:P,2,FALSE)</f>
        <v>18</v>
      </c>
    </row>
    <row r="1063" spans="1:18" ht="23.1" customHeight="1">
      <c r="A1063" s="80" t="s">
        <v>88</v>
      </c>
      <c r="B1063" s="80" t="s">
        <v>26</v>
      </c>
      <c r="C1063" s="80" t="s">
        <v>27</v>
      </c>
      <c r="D1063" s="80" t="s">
        <v>28</v>
      </c>
      <c r="E1063" s="80" t="s">
        <v>28</v>
      </c>
      <c r="F1063" s="80" t="s">
        <v>111</v>
      </c>
      <c r="G1063" s="80" t="s">
        <v>167</v>
      </c>
      <c r="H1063" s="80" t="s">
        <v>8159</v>
      </c>
      <c r="I1063" s="80" t="s">
        <v>8161</v>
      </c>
      <c r="J1063" s="80" t="s">
        <v>817</v>
      </c>
      <c r="K1063" s="77">
        <v>43370</v>
      </c>
      <c r="L1063" s="82">
        <v>27</v>
      </c>
      <c r="M1063" s="82">
        <v>9</v>
      </c>
      <c r="N1063" s="82">
        <v>2018</v>
      </c>
      <c r="O1063" s="77">
        <f t="shared" si="16"/>
        <v>43370</v>
      </c>
      <c r="P1063" s="80" t="s">
        <v>913</v>
      </c>
      <c r="Q1063" s="80" t="s">
        <v>175</v>
      </c>
      <c r="R1063" s="80">
        <f>VLOOKUP(P1063,Registration!O:P,2,FALSE)</f>
        <v>19</v>
      </c>
    </row>
    <row r="1064" spans="1:18" ht="23.1" customHeight="1">
      <c r="A1064" s="80" t="s">
        <v>88</v>
      </c>
      <c r="B1064" s="80" t="s">
        <v>26</v>
      </c>
      <c r="C1064" s="80" t="s">
        <v>27</v>
      </c>
      <c r="D1064" s="80" t="s">
        <v>28</v>
      </c>
      <c r="E1064" s="80" t="s">
        <v>28</v>
      </c>
      <c r="F1064" s="80" t="s">
        <v>111</v>
      </c>
      <c r="G1064" s="80" t="s">
        <v>167</v>
      </c>
      <c r="H1064" s="80" t="s">
        <v>8159</v>
      </c>
      <c r="I1064" s="80" t="s">
        <v>8161</v>
      </c>
      <c r="J1064" s="100" t="s">
        <v>914</v>
      </c>
      <c r="K1064" s="77">
        <v>43370</v>
      </c>
      <c r="L1064" s="82">
        <v>27</v>
      </c>
      <c r="M1064" s="82">
        <v>9</v>
      </c>
      <c r="N1064" s="82">
        <v>2018</v>
      </c>
      <c r="O1064" s="77">
        <f t="shared" si="16"/>
        <v>43370</v>
      </c>
      <c r="P1064" s="80" t="s">
        <v>915</v>
      </c>
      <c r="Q1064" s="80" t="s">
        <v>175</v>
      </c>
      <c r="R1064" s="80">
        <f>VLOOKUP(P1064,Registration!O:P,2,FALSE)</f>
        <v>18</v>
      </c>
    </row>
    <row r="1065" spans="1:18" ht="23.1" customHeight="1">
      <c r="A1065" s="80" t="s">
        <v>88</v>
      </c>
      <c r="B1065" s="80" t="s">
        <v>26</v>
      </c>
      <c r="C1065" s="80" t="s">
        <v>27</v>
      </c>
      <c r="D1065" s="80" t="s">
        <v>28</v>
      </c>
      <c r="E1065" s="80" t="s">
        <v>28</v>
      </c>
      <c r="F1065" s="80" t="s">
        <v>111</v>
      </c>
      <c r="G1065" s="80" t="s">
        <v>167</v>
      </c>
      <c r="H1065" s="80" t="s">
        <v>8159</v>
      </c>
      <c r="I1065" s="80" t="s">
        <v>8161</v>
      </c>
      <c r="J1065" s="100" t="s">
        <v>402</v>
      </c>
      <c r="K1065" s="77">
        <v>43370</v>
      </c>
      <c r="L1065" s="82">
        <v>27</v>
      </c>
      <c r="M1065" s="82">
        <v>9</v>
      </c>
      <c r="N1065" s="82">
        <v>2018</v>
      </c>
      <c r="O1065" s="77">
        <f t="shared" si="16"/>
        <v>43370</v>
      </c>
      <c r="P1065" s="80" t="s">
        <v>916</v>
      </c>
      <c r="Q1065" s="80" t="s">
        <v>175</v>
      </c>
      <c r="R1065" s="80">
        <f>VLOOKUP(P1065,Registration!O:P,2,FALSE)</f>
        <v>18</v>
      </c>
    </row>
    <row r="1066" spans="1:18" ht="23.1" customHeight="1">
      <c r="A1066" s="80" t="s">
        <v>88</v>
      </c>
      <c r="B1066" s="80" t="s">
        <v>26</v>
      </c>
      <c r="C1066" s="80" t="s">
        <v>27</v>
      </c>
      <c r="D1066" s="80" t="s">
        <v>28</v>
      </c>
      <c r="E1066" s="80" t="s">
        <v>28</v>
      </c>
      <c r="F1066" s="80" t="s">
        <v>111</v>
      </c>
      <c r="G1066" s="80" t="s">
        <v>167</v>
      </c>
      <c r="H1066" s="80" t="s">
        <v>8159</v>
      </c>
      <c r="I1066" s="80" t="s">
        <v>8161</v>
      </c>
      <c r="J1066" s="100" t="s">
        <v>373</v>
      </c>
      <c r="K1066" s="77">
        <v>43370</v>
      </c>
      <c r="L1066" s="82">
        <v>27</v>
      </c>
      <c r="M1066" s="82">
        <v>9</v>
      </c>
      <c r="N1066" s="82">
        <v>2018</v>
      </c>
      <c r="O1066" s="77">
        <f t="shared" si="16"/>
        <v>43370</v>
      </c>
      <c r="P1066" s="80" t="s">
        <v>917</v>
      </c>
      <c r="Q1066" s="80" t="s">
        <v>175</v>
      </c>
      <c r="R1066" s="80">
        <f>VLOOKUP(P1066,Registration!O:P,2,FALSE)</f>
        <v>17</v>
      </c>
    </row>
    <row r="1067" spans="1:18" ht="23.1" customHeight="1">
      <c r="A1067" s="80" t="s">
        <v>88</v>
      </c>
      <c r="B1067" s="80" t="s">
        <v>26</v>
      </c>
      <c r="C1067" s="80" t="s">
        <v>27</v>
      </c>
      <c r="D1067" s="80" t="s">
        <v>28</v>
      </c>
      <c r="E1067" s="80" t="s">
        <v>28</v>
      </c>
      <c r="F1067" s="80" t="s">
        <v>29</v>
      </c>
      <c r="G1067" s="80" t="s">
        <v>1887</v>
      </c>
      <c r="H1067" s="80" t="s">
        <v>8165</v>
      </c>
      <c r="I1067" s="102" t="s">
        <v>8162</v>
      </c>
      <c r="J1067" s="80" t="s">
        <v>2630</v>
      </c>
      <c r="K1067" s="77">
        <v>43372</v>
      </c>
      <c r="L1067" s="80">
        <v>29</v>
      </c>
      <c r="M1067" s="80">
        <v>9</v>
      </c>
      <c r="N1067" s="82">
        <v>2018</v>
      </c>
      <c r="O1067" s="77">
        <f t="shared" si="16"/>
        <v>43372</v>
      </c>
      <c r="P1067" s="80" t="s">
        <v>2631</v>
      </c>
      <c r="Q1067" s="102" t="s">
        <v>1899</v>
      </c>
      <c r="R1067" s="80">
        <f>VLOOKUP(P1067,Registration!O:P,2,FALSE)</f>
        <v>18</v>
      </c>
    </row>
    <row r="1068" spans="1:18" ht="23.1" customHeight="1">
      <c r="A1068" s="80" t="s">
        <v>88</v>
      </c>
      <c r="B1068" s="80" t="s">
        <v>26</v>
      </c>
      <c r="C1068" s="80" t="s">
        <v>27</v>
      </c>
      <c r="D1068" s="80" t="s">
        <v>28</v>
      </c>
      <c r="E1068" s="80" t="s">
        <v>28</v>
      </c>
      <c r="F1068" s="80" t="s">
        <v>29</v>
      </c>
      <c r="G1068" s="80" t="s">
        <v>1887</v>
      </c>
      <c r="H1068" s="80" t="s">
        <v>8165</v>
      </c>
      <c r="I1068" s="102" t="s">
        <v>8162</v>
      </c>
      <c r="J1068" s="80" t="s">
        <v>903</v>
      </c>
      <c r="K1068" s="77">
        <v>43372</v>
      </c>
      <c r="L1068" s="80">
        <v>29</v>
      </c>
      <c r="M1068" s="80">
        <v>9</v>
      </c>
      <c r="N1068" s="82">
        <v>2018</v>
      </c>
      <c r="O1068" s="77">
        <f t="shared" si="16"/>
        <v>43372</v>
      </c>
      <c r="P1068" s="80" t="s">
        <v>2634</v>
      </c>
      <c r="Q1068" s="102" t="s">
        <v>1899</v>
      </c>
      <c r="R1068" s="80">
        <f>VLOOKUP(P1068,Registration!O:P,2,FALSE)</f>
        <v>18</v>
      </c>
    </row>
    <row r="1069" spans="1:18" ht="23.1" customHeight="1">
      <c r="A1069" s="80" t="s">
        <v>88</v>
      </c>
      <c r="B1069" s="80" t="s">
        <v>26</v>
      </c>
      <c r="C1069" s="80" t="s">
        <v>27</v>
      </c>
      <c r="D1069" s="80" t="s">
        <v>28</v>
      </c>
      <c r="E1069" s="80" t="s">
        <v>28</v>
      </c>
      <c r="F1069" s="80" t="s">
        <v>29</v>
      </c>
      <c r="G1069" s="80" t="s">
        <v>1887</v>
      </c>
      <c r="H1069" s="80" t="s">
        <v>8165</v>
      </c>
      <c r="I1069" s="102" t="s">
        <v>8162</v>
      </c>
      <c r="J1069" s="80" t="s">
        <v>2671</v>
      </c>
      <c r="K1069" s="77">
        <v>43372</v>
      </c>
      <c r="L1069" s="80">
        <v>29</v>
      </c>
      <c r="M1069" s="80">
        <v>9</v>
      </c>
      <c r="N1069" s="82">
        <v>2018</v>
      </c>
      <c r="O1069" s="77">
        <f t="shared" si="16"/>
        <v>43372</v>
      </c>
      <c r="P1069" s="80" t="s">
        <v>2672</v>
      </c>
      <c r="Q1069" s="102" t="s">
        <v>1899</v>
      </c>
      <c r="R1069" s="80">
        <f>VLOOKUP(P1069,Registration!O:P,2,FALSE)</f>
        <v>18</v>
      </c>
    </row>
    <row r="1070" spans="1:18" ht="23.1" customHeight="1">
      <c r="A1070" s="80" t="s">
        <v>88</v>
      </c>
      <c r="B1070" s="80" t="s">
        <v>26</v>
      </c>
      <c r="C1070" s="80" t="s">
        <v>27</v>
      </c>
      <c r="D1070" s="80" t="s">
        <v>28</v>
      </c>
      <c r="E1070" s="80" t="s">
        <v>28</v>
      </c>
      <c r="F1070" s="80" t="s">
        <v>29</v>
      </c>
      <c r="G1070" s="80" t="s">
        <v>1887</v>
      </c>
      <c r="H1070" s="80" t="s">
        <v>8165</v>
      </c>
      <c r="I1070" s="102" t="s">
        <v>8162</v>
      </c>
      <c r="J1070" s="80" t="s">
        <v>2679</v>
      </c>
      <c r="K1070" s="77">
        <v>43372</v>
      </c>
      <c r="L1070" s="80">
        <v>29</v>
      </c>
      <c r="M1070" s="80">
        <v>9</v>
      </c>
      <c r="N1070" s="82">
        <v>2018</v>
      </c>
      <c r="O1070" s="77">
        <f t="shared" si="16"/>
        <v>43372</v>
      </c>
      <c r="P1070" s="80" t="s">
        <v>2680</v>
      </c>
      <c r="Q1070" s="102" t="s">
        <v>1899</v>
      </c>
      <c r="R1070" s="80">
        <f>VLOOKUP(P1070,Registration!O:P,2,FALSE)</f>
        <v>19</v>
      </c>
    </row>
    <row r="1071" spans="1:18" ht="23.1" customHeight="1">
      <c r="A1071" s="80" t="s">
        <v>88</v>
      </c>
      <c r="B1071" s="80" t="s">
        <v>26</v>
      </c>
      <c r="C1071" s="80" t="s">
        <v>27</v>
      </c>
      <c r="D1071" s="80" t="s">
        <v>28</v>
      </c>
      <c r="E1071" s="80" t="s">
        <v>28</v>
      </c>
      <c r="F1071" s="80" t="s">
        <v>29</v>
      </c>
      <c r="G1071" s="80" t="s">
        <v>1887</v>
      </c>
      <c r="H1071" s="80" t="s">
        <v>8165</v>
      </c>
      <c r="I1071" s="102" t="s">
        <v>8162</v>
      </c>
      <c r="J1071" s="80" t="s">
        <v>2632</v>
      </c>
      <c r="K1071" s="77">
        <v>43372</v>
      </c>
      <c r="L1071" s="80">
        <v>29</v>
      </c>
      <c r="M1071" s="80">
        <v>9</v>
      </c>
      <c r="N1071" s="82">
        <v>2018</v>
      </c>
      <c r="O1071" s="77">
        <f t="shared" si="16"/>
        <v>43372</v>
      </c>
      <c r="P1071" s="80" t="s">
        <v>2633</v>
      </c>
      <c r="Q1071" s="102" t="s">
        <v>1899</v>
      </c>
      <c r="R1071" s="80">
        <f>VLOOKUP(P1071,Registration!O:P,2,FALSE)</f>
        <v>18</v>
      </c>
    </row>
    <row r="1072" spans="1:18" ht="23.1" customHeight="1">
      <c r="A1072" s="80" t="s">
        <v>88</v>
      </c>
      <c r="B1072" s="80" t="s">
        <v>26</v>
      </c>
      <c r="C1072" s="80" t="s">
        <v>27</v>
      </c>
      <c r="D1072" s="80" t="s">
        <v>28</v>
      </c>
      <c r="E1072" s="80" t="s">
        <v>28</v>
      </c>
      <c r="F1072" s="80" t="s">
        <v>29</v>
      </c>
      <c r="G1072" s="80" t="s">
        <v>1887</v>
      </c>
      <c r="H1072" s="80" t="s">
        <v>8165</v>
      </c>
      <c r="I1072" s="102" t="s">
        <v>8162</v>
      </c>
      <c r="J1072" s="80" t="s">
        <v>2649</v>
      </c>
      <c r="K1072" s="77">
        <v>43372</v>
      </c>
      <c r="L1072" s="80">
        <v>29</v>
      </c>
      <c r="M1072" s="80">
        <v>9</v>
      </c>
      <c r="N1072" s="82">
        <v>2018</v>
      </c>
      <c r="O1072" s="77">
        <f t="shared" si="16"/>
        <v>43372</v>
      </c>
      <c r="P1072" s="80" t="s">
        <v>2650</v>
      </c>
      <c r="Q1072" s="102" t="s">
        <v>1899</v>
      </c>
      <c r="R1072" s="80">
        <f>VLOOKUP(P1072,Registration!O:P,2,FALSE)</f>
        <v>16</v>
      </c>
    </row>
    <row r="1073" spans="1:18" ht="23.1" customHeight="1">
      <c r="A1073" s="80" t="s">
        <v>88</v>
      </c>
      <c r="B1073" s="80" t="s">
        <v>26</v>
      </c>
      <c r="C1073" s="80" t="s">
        <v>27</v>
      </c>
      <c r="D1073" s="80" t="s">
        <v>28</v>
      </c>
      <c r="E1073" s="80" t="s">
        <v>28</v>
      </c>
      <c r="F1073" s="80" t="s">
        <v>29</v>
      </c>
      <c r="G1073" s="80" t="s">
        <v>1887</v>
      </c>
      <c r="H1073" s="80" t="s">
        <v>8165</v>
      </c>
      <c r="I1073" s="102" t="s">
        <v>8162</v>
      </c>
      <c r="J1073" s="80" t="s">
        <v>2673</v>
      </c>
      <c r="K1073" s="77">
        <v>43372</v>
      </c>
      <c r="L1073" s="80">
        <v>29</v>
      </c>
      <c r="M1073" s="80">
        <v>9</v>
      </c>
      <c r="N1073" s="82">
        <v>2018</v>
      </c>
      <c r="O1073" s="77">
        <f t="shared" si="16"/>
        <v>43372</v>
      </c>
      <c r="P1073" s="80" t="s">
        <v>2674</v>
      </c>
      <c r="Q1073" s="102" t="s">
        <v>1899</v>
      </c>
      <c r="R1073" s="80">
        <f>VLOOKUP(P1073,Registration!O:P,2,FALSE)</f>
        <v>19</v>
      </c>
    </row>
    <row r="1074" spans="1:18" ht="23.1" customHeight="1">
      <c r="A1074" s="80" t="s">
        <v>88</v>
      </c>
      <c r="B1074" s="80" t="s">
        <v>26</v>
      </c>
      <c r="C1074" s="80" t="s">
        <v>27</v>
      </c>
      <c r="D1074" s="80" t="s">
        <v>28</v>
      </c>
      <c r="E1074" s="80" t="s">
        <v>28</v>
      </c>
      <c r="F1074" s="80" t="s">
        <v>29</v>
      </c>
      <c r="G1074" s="80" t="s">
        <v>1887</v>
      </c>
      <c r="H1074" s="80" t="s">
        <v>8165</v>
      </c>
      <c r="I1074" s="102" t="s">
        <v>8163</v>
      </c>
      <c r="J1074" s="80" t="s">
        <v>2681</v>
      </c>
      <c r="K1074" s="77">
        <v>43372</v>
      </c>
      <c r="L1074" s="80">
        <v>29</v>
      </c>
      <c r="M1074" s="80">
        <v>9</v>
      </c>
      <c r="N1074" s="82">
        <v>2018</v>
      </c>
      <c r="O1074" s="77">
        <f t="shared" si="16"/>
        <v>43372</v>
      </c>
      <c r="P1074" s="80" t="s">
        <v>2682</v>
      </c>
      <c r="Q1074" s="102" t="s">
        <v>175</v>
      </c>
      <c r="R1074" s="80">
        <f>VLOOKUP(P1074,Registration!O:P,2,FALSE)</f>
        <v>18</v>
      </c>
    </row>
    <row r="1075" spans="1:18" ht="23.1" customHeight="1">
      <c r="A1075" s="80" t="s">
        <v>88</v>
      </c>
      <c r="B1075" s="80" t="s">
        <v>26</v>
      </c>
      <c r="C1075" s="80" t="s">
        <v>27</v>
      </c>
      <c r="D1075" s="80" t="s">
        <v>28</v>
      </c>
      <c r="E1075" s="80" t="s">
        <v>28</v>
      </c>
      <c r="F1075" s="80" t="s">
        <v>29</v>
      </c>
      <c r="G1075" s="80" t="s">
        <v>1887</v>
      </c>
      <c r="H1075" s="80" t="s">
        <v>8165</v>
      </c>
      <c r="I1075" s="102" t="s">
        <v>8162</v>
      </c>
      <c r="J1075" s="80" t="s">
        <v>2683</v>
      </c>
      <c r="K1075" s="77">
        <v>43372</v>
      </c>
      <c r="L1075" s="80">
        <v>29</v>
      </c>
      <c r="M1075" s="80">
        <v>9</v>
      </c>
      <c r="N1075" s="82">
        <v>2018</v>
      </c>
      <c r="O1075" s="77">
        <f t="shared" si="16"/>
        <v>43372</v>
      </c>
      <c r="P1075" s="80" t="s">
        <v>2684</v>
      </c>
      <c r="Q1075" s="102" t="s">
        <v>1899</v>
      </c>
      <c r="R1075" s="80">
        <f>VLOOKUP(P1075,Registration!O:P,2,FALSE)</f>
        <v>19</v>
      </c>
    </row>
    <row r="1076" spans="1:18" ht="23.1" customHeight="1">
      <c r="A1076" s="80" t="s">
        <v>88</v>
      </c>
      <c r="B1076" s="80" t="s">
        <v>26</v>
      </c>
      <c r="C1076" s="80" t="s">
        <v>27</v>
      </c>
      <c r="D1076" s="80" t="s">
        <v>28</v>
      </c>
      <c r="E1076" s="80" t="s">
        <v>28</v>
      </c>
      <c r="F1076" s="80" t="s">
        <v>29</v>
      </c>
      <c r="G1076" s="80" t="s">
        <v>1887</v>
      </c>
      <c r="H1076" s="80" t="s">
        <v>8165</v>
      </c>
      <c r="I1076" s="102" t="s">
        <v>8162</v>
      </c>
      <c r="J1076" s="80" t="s">
        <v>2109</v>
      </c>
      <c r="K1076" s="77">
        <v>43372</v>
      </c>
      <c r="L1076" s="80">
        <v>29</v>
      </c>
      <c r="M1076" s="80">
        <v>9</v>
      </c>
      <c r="N1076" s="82">
        <v>2018</v>
      </c>
      <c r="O1076" s="77">
        <f t="shared" si="16"/>
        <v>43372</v>
      </c>
      <c r="P1076" s="80" t="s">
        <v>2653</v>
      </c>
      <c r="Q1076" s="102" t="s">
        <v>1899</v>
      </c>
      <c r="R1076" s="80">
        <f>VLOOKUP(P1076,Registration!O:P,2,FALSE)</f>
        <v>16</v>
      </c>
    </row>
    <row r="1077" spans="1:18" ht="23.1" customHeight="1">
      <c r="A1077" s="80" t="s">
        <v>88</v>
      </c>
      <c r="B1077" s="80" t="s">
        <v>26</v>
      </c>
      <c r="C1077" s="80" t="s">
        <v>27</v>
      </c>
      <c r="D1077" s="80" t="s">
        <v>28</v>
      </c>
      <c r="E1077" s="80" t="s">
        <v>28</v>
      </c>
      <c r="F1077" s="80" t="s">
        <v>29</v>
      </c>
      <c r="G1077" s="80" t="s">
        <v>1887</v>
      </c>
      <c r="H1077" s="80" t="s">
        <v>8165</v>
      </c>
      <c r="I1077" s="102" t="s">
        <v>8162</v>
      </c>
      <c r="J1077" s="80" t="s">
        <v>2677</v>
      </c>
      <c r="K1077" s="77">
        <v>43372</v>
      </c>
      <c r="L1077" s="80">
        <v>29</v>
      </c>
      <c r="M1077" s="80">
        <v>9</v>
      </c>
      <c r="N1077" s="82">
        <v>2018</v>
      </c>
      <c r="O1077" s="77">
        <f t="shared" si="16"/>
        <v>43372</v>
      </c>
      <c r="P1077" s="80" t="s">
        <v>2678</v>
      </c>
      <c r="Q1077" s="102" t="s">
        <v>1899</v>
      </c>
      <c r="R1077" s="80">
        <f>VLOOKUP(P1077,Registration!O:P,2,FALSE)</f>
        <v>17</v>
      </c>
    </row>
    <row r="1078" spans="1:18" ht="23.1" customHeight="1">
      <c r="A1078" s="80" t="s">
        <v>88</v>
      </c>
      <c r="B1078" s="80" t="s">
        <v>26</v>
      </c>
      <c r="C1078" s="80" t="s">
        <v>27</v>
      </c>
      <c r="D1078" s="80" t="s">
        <v>28</v>
      </c>
      <c r="E1078" s="80" t="s">
        <v>28</v>
      </c>
      <c r="F1078" s="80" t="s">
        <v>29</v>
      </c>
      <c r="G1078" s="80" t="s">
        <v>1887</v>
      </c>
      <c r="H1078" s="80" t="s">
        <v>8165</v>
      </c>
      <c r="I1078" s="102" t="s">
        <v>8162</v>
      </c>
      <c r="J1078" s="80" t="s">
        <v>2654</v>
      </c>
      <c r="K1078" s="77">
        <v>43372</v>
      </c>
      <c r="L1078" s="80">
        <v>29</v>
      </c>
      <c r="M1078" s="80">
        <v>9</v>
      </c>
      <c r="N1078" s="82">
        <v>2018</v>
      </c>
      <c r="O1078" s="77">
        <f t="shared" si="16"/>
        <v>43372</v>
      </c>
      <c r="P1078" s="80" t="s">
        <v>2655</v>
      </c>
      <c r="Q1078" s="102" t="s">
        <v>1899</v>
      </c>
      <c r="R1078" s="80">
        <f>VLOOKUP(P1078,Registration!O:P,2,FALSE)</f>
        <v>15</v>
      </c>
    </row>
    <row r="1079" spans="1:18" ht="23.1" customHeight="1">
      <c r="A1079" s="80" t="s">
        <v>88</v>
      </c>
      <c r="B1079" s="80" t="s">
        <v>26</v>
      </c>
      <c r="C1079" s="80" t="s">
        <v>27</v>
      </c>
      <c r="D1079" s="80" t="s">
        <v>28</v>
      </c>
      <c r="E1079" s="80" t="s">
        <v>28</v>
      </c>
      <c r="F1079" s="80" t="s">
        <v>29</v>
      </c>
      <c r="G1079" s="80" t="s">
        <v>1887</v>
      </c>
      <c r="H1079" s="80" t="s">
        <v>8165</v>
      </c>
      <c r="I1079" s="102" t="s">
        <v>8163</v>
      </c>
      <c r="J1079" s="80" t="s">
        <v>2669</v>
      </c>
      <c r="K1079" s="77">
        <v>43372</v>
      </c>
      <c r="L1079" s="80">
        <v>29</v>
      </c>
      <c r="M1079" s="80">
        <v>9</v>
      </c>
      <c r="N1079" s="82">
        <v>2018</v>
      </c>
      <c r="O1079" s="77">
        <f t="shared" si="16"/>
        <v>43372</v>
      </c>
      <c r="P1079" s="80" t="s">
        <v>2670</v>
      </c>
      <c r="Q1079" s="102" t="s">
        <v>175</v>
      </c>
      <c r="R1079" s="80">
        <f>VLOOKUP(P1079,Registration!O:P,2,FALSE)</f>
        <v>19</v>
      </c>
    </row>
    <row r="1080" spans="1:18" ht="23.1" customHeight="1">
      <c r="A1080" s="80" t="s">
        <v>88</v>
      </c>
      <c r="B1080" s="80" t="s">
        <v>26</v>
      </c>
      <c r="C1080" s="80" t="s">
        <v>27</v>
      </c>
      <c r="D1080" s="80" t="s">
        <v>28</v>
      </c>
      <c r="E1080" s="80" t="s">
        <v>28</v>
      </c>
      <c r="F1080" s="80" t="s">
        <v>29</v>
      </c>
      <c r="G1080" s="80" t="s">
        <v>1887</v>
      </c>
      <c r="H1080" s="80" t="s">
        <v>8165</v>
      </c>
      <c r="I1080" s="102" t="s">
        <v>8162</v>
      </c>
      <c r="J1080" s="80" t="s">
        <v>2685</v>
      </c>
      <c r="K1080" s="77">
        <v>43372</v>
      </c>
      <c r="L1080" s="80">
        <v>29</v>
      </c>
      <c r="M1080" s="80">
        <v>9</v>
      </c>
      <c r="N1080" s="82">
        <v>2018</v>
      </c>
      <c r="O1080" s="77">
        <f t="shared" si="16"/>
        <v>43372</v>
      </c>
      <c r="P1080" s="80" t="s">
        <v>2686</v>
      </c>
      <c r="Q1080" s="102" t="s">
        <v>1899</v>
      </c>
      <c r="R1080" s="80">
        <f>VLOOKUP(P1080,Registration!O:P,2,FALSE)</f>
        <v>15</v>
      </c>
    </row>
    <row r="1081" spans="1:18" ht="23.1" customHeight="1">
      <c r="A1081" s="80" t="s">
        <v>88</v>
      </c>
      <c r="B1081" s="80" t="s">
        <v>26</v>
      </c>
      <c r="C1081" s="80" t="s">
        <v>27</v>
      </c>
      <c r="D1081" s="80" t="s">
        <v>28</v>
      </c>
      <c r="E1081" s="80" t="s">
        <v>28</v>
      </c>
      <c r="F1081" s="80" t="s">
        <v>29</v>
      </c>
      <c r="G1081" s="80" t="s">
        <v>1887</v>
      </c>
      <c r="H1081" s="80" t="s">
        <v>8165</v>
      </c>
      <c r="I1081" s="102" t="s">
        <v>8162</v>
      </c>
      <c r="J1081" s="80" t="s">
        <v>2687</v>
      </c>
      <c r="K1081" s="77">
        <v>43372</v>
      </c>
      <c r="L1081" s="80">
        <v>29</v>
      </c>
      <c r="M1081" s="80">
        <v>9</v>
      </c>
      <c r="N1081" s="82">
        <v>2018</v>
      </c>
      <c r="O1081" s="77">
        <f t="shared" si="16"/>
        <v>43372</v>
      </c>
      <c r="P1081" s="80" t="s">
        <v>2688</v>
      </c>
      <c r="Q1081" s="102" t="s">
        <v>1899</v>
      </c>
      <c r="R1081" s="80">
        <f>VLOOKUP(P1081,Registration!O:P,2,FALSE)</f>
        <v>15</v>
      </c>
    </row>
    <row r="1082" spans="1:18" ht="23.1" customHeight="1">
      <c r="A1082" s="80" t="s">
        <v>88</v>
      </c>
      <c r="B1082" s="80" t="s">
        <v>26</v>
      </c>
      <c r="C1082" s="80" t="s">
        <v>27</v>
      </c>
      <c r="D1082" s="80" t="s">
        <v>28</v>
      </c>
      <c r="E1082" s="80" t="s">
        <v>28</v>
      </c>
      <c r="F1082" s="80" t="s">
        <v>29</v>
      </c>
      <c r="G1082" s="80" t="s">
        <v>1887</v>
      </c>
      <c r="H1082" s="80" t="s">
        <v>8165</v>
      </c>
      <c r="I1082" s="102" t="s">
        <v>8162</v>
      </c>
      <c r="J1082" s="80" t="s">
        <v>2689</v>
      </c>
      <c r="K1082" s="77">
        <v>43372</v>
      </c>
      <c r="L1082" s="80">
        <v>29</v>
      </c>
      <c r="M1082" s="80">
        <v>9</v>
      </c>
      <c r="N1082" s="82">
        <v>2018</v>
      </c>
      <c r="O1082" s="77">
        <f t="shared" si="16"/>
        <v>43372</v>
      </c>
      <c r="P1082" s="80" t="s">
        <v>2690</v>
      </c>
      <c r="Q1082" s="102" t="s">
        <v>1899</v>
      </c>
      <c r="R1082" s="80">
        <f>VLOOKUP(P1082,Registration!O:P,2,FALSE)</f>
        <v>16</v>
      </c>
    </row>
    <row r="1083" spans="1:18" ht="23.1" customHeight="1">
      <c r="A1083" s="80" t="s">
        <v>88</v>
      </c>
      <c r="B1083" s="80" t="s">
        <v>26</v>
      </c>
      <c r="C1083" s="80" t="s">
        <v>27</v>
      </c>
      <c r="D1083" s="80" t="s">
        <v>28</v>
      </c>
      <c r="E1083" s="80" t="s">
        <v>28</v>
      </c>
      <c r="F1083" s="80" t="s">
        <v>29</v>
      </c>
      <c r="G1083" s="80" t="s">
        <v>1887</v>
      </c>
      <c r="H1083" s="80" t="s">
        <v>8165</v>
      </c>
      <c r="I1083" s="102" t="s">
        <v>8163</v>
      </c>
      <c r="J1083" s="80" t="s">
        <v>2691</v>
      </c>
      <c r="K1083" s="77">
        <v>43372</v>
      </c>
      <c r="L1083" s="80">
        <v>29</v>
      </c>
      <c r="M1083" s="80">
        <v>9</v>
      </c>
      <c r="N1083" s="82">
        <v>2018</v>
      </c>
      <c r="O1083" s="77">
        <f t="shared" si="16"/>
        <v>43372</v>
      </c>
      <c r="P1083" s="80" t="s">
        <v>2692</v>
      </c>
      <c r="Q1083" s="102" t="s">
        <v>175</v>
      </c>
      <c r="R1083" s="80">
        <f>VLOOKUP(P1083,Registration!O:P,2,FALSE)</f>
        <v>18</v>
      </c>
    </row>
    <row r="1084" spans="1:18" ht="23.1" customHeight="1">
      <c r="A1084" s="80" t="s">
        <v>88</v>
      </c>
      <c r="B1084" s="80" t="s">
        <v>26</v>
      </c>
      <c r="C1084" s="80" t="s">
        <v>27</v>
      </c>
      <c r="D1084" s="80" t="s">
        <v>28</v>
      </c>
      <c r="E1084" s="80" t="s">
        <v>28</v>
      </c>
      <c r="F1084" s="80" t="s">
        <v>29</v>
      </c>
      <c r="G1084" s="80" t="s">
        <v>1887</v>
      </c>
      <c r="H1084" s="80" t="s">
        <v>8165</v>
      </c>
      <c r="I1084" s="102" t="s">
        <v>8162</v>
      </c>
      <c r="J1084" s="80" t="s">
        <v>2641</v>
      </c>
      <c r="K1084" s="77">
        <v>43372</v>
      </c>
      <c r="L1084" s="80">
        <v>29</v>
      </c>
      <c r="M1084" s="80">
        <v>9</v>
      </c>
      <c r="N1084" s="82">
        <v>2018</v>
      </c>
      <c r="O1084" s="77">
        <f t="shared" si="16"/>
        <v>43372</v>
      </c>
      <c r="P1084" s="80" t="s">
        <v>2642</v>
      </c>
      <c r="Q1084" s="102" t="s">
        <v>1899</v>
      </c>
      <c r="R1084" s="80">
        <f>VLOOKUP(P1084,Registration!O:P,2,FALSE)</f>
        <v>15</v>
      </c>
    </row>
    <row r="1085" spans="1:18" ht="23.1" customHeight="1">
      <c r="A1085" s="80" t="s">
        <v>88</v>
      </c>
      <c r="B1085" s="80" t="s">
        <v>26</v>
      </c>
      <c r="C1085" s="80" t="s">
        <v>27</v>
      </c>
      <c r="D1085" s="80" t="s">
        <v>28</v>
      </c>
      <c r="E1085" s="80" t="s">
        <v>28</v>
      </c>
      <c r="F1085" s="80" t="s">
        <v>111</v>
      </c>
      <c r="G1085" s="80" t="s">
        <v>167</v>
      </c>
      <c r="H1085" s="80" t="s">
        <v>8159</v>
      </c>
      <c r="I1085" s="102" t="s">
        <v>8161</v>
      </c>
      <c r="J1085" s="80" t="s">
        <v>921</v>
      </c>
      <c r="K1085" s="77">
        <v>43376</v>
      </c>
      <c r="L1085" s="80">
        <v>3</v>
      </c>
      <c r="M1085" s="80">
        <v>10</v>
      </c>
      <c r="N1085" s="82">
        <v>2018</v>
      </c>
      <c r="O1085" s="77">
        <f t="shared" si="16"/>
        <v>43376</v>
      </c>
      <c r="P1085" s="80" t="s">
        <v>922</v>
      </c>
      <c r="Q1085" s="102" t="s">
        <v>175</v>
      </c>
      <c r="R1085" s="80">
        <f>VLOOKUP(P1085,Registration!O:P,2,FALSE)</f>
        <v>19</v>
      </c>
    </row>
    <row r="1086" spans="1:18" ht="23.1" customHeight="1">
      <c r="A1086" s="80" t="s">
        <v>90</v>
      </c>
      <c r="B1086" s="80" t="s">
        <v>26</v>
      </c>
      <c r="C1086" s="80" t="s">
        <v>27</v>
      </c>
      <c r="D1086" s="80" t="s">
        <v>28</v>
      </c>
      <c r="E1086" s="80" t="s">
        <v>28</v>
      </c>
      <c r="F1086" s="80" t="s">
        <v>29</v>
      </c>
      <c r="G1086" s="80" t="s">
        <v>1887</v>
      </c>
      <c r="H1086" s="80" t="s">
        <v>8165</v>
      </c>
      <c r="I1086" s="80" t="s">
        <v>8163</v>
      </c>
      <c r="J1086" s="80" t="s">
        <v>2691</v>
      </c>
      <c r="K1086" s="77">
        <v>43379</v>
      </c>
      <c r="L1086" s="80">
        <v>6</v>
      </c>
      <c r="M1086" s="80">
        <v>10</v>
      </c>
      <c r="N1086" s="82">
        <v>2018</v>
      </c>
      <c r="O1086" s="77">
        <f t="shared" si="16"/>
        <v>43379</v>
      </c>
      <c r="P1086" s="80" t="s">
        <v>2692</v>
      </c>
      <c r="Q1086" s="80" t="s">
        <v>175</v>
      </c>
      <c r="R1086" s="80">
        <f>VLOOKUP(P1086,Registration!O:P,2,FALSE)</f>
        <v>18</v>
      </c>
    </row>
    <row r="1087" spans="1:18" ht="23.1" customHeight="1">
      <c r="A1087" s="80" t="s">
        <v>90</v>
      </c>
      <c r="B1087" s="80" t="s">
        <v>26</v>
      </c>
      <c r="C1087" s="80" t="s">
        <v>27</v>
      </c>
      <c r="D1087" s="80" t="s">
        <v>28</v>
      </c>
      <c r="E1087" s="80" t="s">
        <v>28</v>
      </c>
      <c r="F1087" s="80" t="s">
        <v>29</v>
      </c>
      <c r="G1087" s="80" t="s">
        <v>1887</v>
      </c>
      <c r="H1087" s="80" t="s">
        <v>8165</v>
      </c>
      <c r="I1087" s="80" t="s">
        <v>8162</v>
      </c>
      <c r="J1087" s="80" t="s">
        <v>2679</v>
      </c>
      <c r="K1087" s="77">
        <v>43379</v>
      </c>
      <c r="L1087" s="80">
        <v>6</v>
      </c>
      <c r="M1087" s="80">
        <v>10</v>
      </c>
      <c r="N1087" s="82">
        <v>2018</v>
      </c>
      <c r="O1087" s="77">
        <f t="shared" si="16"/>
        <v>43379</v>
      </c>
      <c r="P1087" s="80" t="s">
        <v>2680</v>
      </c>
      <c r="Q1087" s="80" t="s">
        <v>1899</v>
      </c>
      <c r="R1087" s="80">
        <f>VLOOKUP(P1087,Registration!O:P,2,FALSE)</f>
        <v>19</v>
      </c>
    </row>
    <row r="1088" spans="1:18" ht="23.1" customHeight="1">
      <c r="A1088" s="80" t="s">
        <v>90</v>
      </c>
      <c r="B1088" s="80" t="s">
        <v>26</v>
      </c>
      <c r="C1088" s="80" t="s">
        <v>27</v>
      </c>
      <c r="D1088" s="80" t="s">
        <v>28</v>
      </c>
      <c r="E1088" s="80" t="s">
        <v>28</v>
      </c>
      <c r="F1088" s="80" t="s">
        <v>29</v>
      </c>
      <c r="G1088" s="80" t="s">
        <v>1887</v>
      </c>
      <c r="H1088" s="80" t="s">
        <v>8165</v>
      </c>
      <c r="I1088" s="80" t="s">
        <v>8162</v>
      </c>
      <c r="J1088" s="80" t="s">
        <v>2693</v>
      </c>
      <c r="K1088" s="77">
        <v>43379</v>
      </c>
      <c r="L1088" s="80">
        <v>6</v>
      </c>
      <c r="M1088" s="80">
        <v>10</v>
      </c>
      <c r="N1088" s="82">
        <v>2018</v>
      </c>
      <c r="O1088" s="77">
        <f t="shared" si="16"/>
        <v>43379</v>
      </c>
      <c r="P1088" s="80" t="s">
        <v>2694</v>
      </c>
      <c r="Q1088" s="80" t="s">
        <v>1899</v>
      </c>
      <c r="R1088" s="80">
        <f>VLOOKUP(P1088,Registration!O:P,2,FALSE)</f>
        <v>16</v>
      </c>
    </row>
    <row r="1089" spans="1:18" ht="23.1" customHeight="1">
      <c r="A1089" s="80" t="s">
        <v>90</v>
      </c>
      <c r="B1089" s="80" t="s">
        <v>26</v>
      </c>
      <c r="C1089" s="80" t="s">
        <v>27</v>
      </c>
      <c r="D1089" s="80" t="s">
        <v>28</v>
      </c>
      <c r="E1089" s="80" t="s">
        <v>28</v>
      </c>
      <c r="F1089" s="80" t="s">
        <v>29</v>
      </c>
      <c r="G1089" s="80" t="s">
        <v>1887</v>
      </c>
      <c r="H1089" s="80" t="s">
        <v>8165</v>
      </c>
      <c r="I1089" s="80" t="s">
        <v>8162</v>
      </c>
      <c r="J1089" s="80" t="s">
        <v>2695</v>
      </c>
      <c r="K1089" s="77">
        <v>43379</v>
      </c>
      <c r="L1089" s="80">
        <v>6</v>
      </c>
      <c r="M1089" s="80">
        <v>10</v>
      </c>
      <c r="N1089" s="82">
        <v>2018</v>
      </c>
      <c r="O1089" s="77">
        <f t="shared" si="16"/>
        <v>43379</v>
      </c>
      <c r="P1089" s="80" t="s">
        <v>2696</v>
      </c>
      <c r="Q1089" s="80" t="s">
        <v>1899</v>
      </c>
      <c r="R1089" s="80">
        <f>VLOOKUP(P1089,Registration!O:P,2,FALSE)</f>
        <v>16</v>
      </c>
    </row>
    <row r="1090" spans="1:18" ht="23.1" customHeight="1">
      <c r="A1090" s="80" t="s">
        <v>90</v>
      </c>
      <c r="B1090" s="80" t="s">
        <v>26</v>
      </c>
      <c r="C1090" s="80" t="s">
        <v>27</v>
      </c>
      <c r="D1090" s="80" t="s">
        <v>28</v>
      </c>
      <c r="E1090" s="80" t="s">
        <v>28</v>
      </c>
      <c r="F1090" s="80" t="s">
        <v>29</v>
      </c>
      <c r="G1090" s="80" t="s">
        <v>1887</v>
      </c>
      <c r="H1090" s="80" t="s">
        <v>8165</v>
      </c>
      <c r="I1090" s="80" t="s">
        <v>8163</v>
      </c>
      <c r="J1090" s="80" t="s">
        <v>2697</v>
      </c>
      <c r="K1090" s="77">
        <v>43379</v>
      </c>
      <c r="L1090" s="80">
        <v>6</v>
      </c>
      <c r="M1090" s="80">
        <v>10</v>
      </c>
      <c r="N1090" s="82">
        <v>2018</v>
      </c>
      <c r="O1090" s="77">
        <f t="shared" si="16"/>
        <v>43379</v>
      </c>
      <c r="P1090" s="80" t="s">
        <v>2698</v>
      </c>
      <c r="Q1090" s="80" t="s">
        <v>175</v>
      </c>
      <c r="R1090" s="80">
        <f>VLOOKUP(P1090,Registration!O:P,2,FALSE)</f>
        <v>16</v>
      </c>
    </row>
    <row r="1091" spans="1:18" ht="23.1" customHeight="1">
      <c r="A1091" s="80" t="s">
        <v>90</v>
      </c>
      <c r="B1091" s="80" t="s">
        <v>26</v>
      </c>
      <c r="C1091" s="80" t="s">
        <v>27</v>
      </c>
      <c r="D1091" s="80" t="s">
        <v>28</v>
      </c>
      <c r="E1091" s="80" t="s">
        <v>28</v>
      </c>
      <c r="F1091" s="80" t="s">
        <v>29</v>
      </c>
      <c r="G1091" s="80" t="s">
        <v>1887</v>
      </c>
      <c r="H1091" s="80" t="s">
        <v>8165</v>
      </c>
      <c r="I1091" s="80" t="s">
        <v>8162</v>
      </c>
      <c r="J1091" s="80" t="s">
        <v>2699</v>
      </c>
      <c r="K1091" s="77">
        <v>43379</v>
      </c>
      <c r="L1091" s="80">
        <v>6</v>
      </c>
      <c r="M1091" s="80">
        <v>10</v>
      </c>
      <c r="N1091" s="82">
        <v>2018</v>
      </c>
      <c r="O1091" s="77">
        <f t="shared" ref="O1091:O1154" si="17">DATE(N1091,M1091,L1091)</f>
        <v>43379</v>
      </c>
      <c r="P1091" s="80" t="s">
        <v>2700</v>
      </c>
      <c r="Q1091" s="80" t="s">
        <v>1899</v>
      </c>
      <c r="R1091" s="80">
        <f>VLOOKUP(P1091,Registration!O:P,2,FALSE)</f>
        <v>15</v>
      </c>
    </row>
    <row r="1092" spans="1:18" ht="23.1" customHeight="1">
      <c r="A1092" s="80" t="s">
        <v>90</v>
      </c>
      <c r="B1092" s="80" t="s">
        <v>26</v>
      </c>
      <c r="C1092" s="80" t="s">
        <v>27</v>
      </c>
      <c r="D1092" s="80" t="s">
        <v>28</v>
      </c>
      <c r="E1092" s="80" t="s">
        <v>28</v>
      </c>
      <c r="F1092" s="80" t="s">
        <v>29</v>
      </c>
      <c r="G1092" s="80" t="s">
        <v>1887</v>
      </c>
      <c r="H1092" s="80" t="s">
        <v>8165</v>
      </c>
      <c r="I1092" s="80" t="s">
        <v>8162</v>
      </c>
      <c r="J1092" s="80" t="s">
        <v>903</v>
      </c>
      <c r="K1092" s="77">
        <v>43379</v>
      </c>
      <c r="L1092" s="80">
        <v>6</v>
      </c>
      <c r="M1092" s="80">
        <v>10</v>
      </c>
      <c r="N1092" s="82">
        <v>2018</v>
      </c>
      <c r="O1092" s="77">
        <f t="shared" si="17"/>
        <v>43379</v>
      </c>
      <c r="P1092" s="80" t="s">
        <v>2634</v>
      </c>
      <c r="Q1092" s="80" t="s">
        <v>1899</v>
      </c>
      <c r="R1092" s="80">
        <f>VLOOKUP(P1092,Registration!O:P,2,FALSE)</f>
        <v>18</v>
      </c>
    </row>
    <row r="1093" spans="1:18" ht="23.1" customHeight="1">
      <c r="A1093" s="80" t="s">
        <v>90</v>
      </c>
      <c r="B1093" s="80" t="s">
        <v>26</v>
      </c>
      <c r="C1093" s="80" t="s">
        <v>27</v>
      </c>
      <c r="D1093" s="80" t="s">
        <v>28</v>
      </c>
      <c r="E1093" s="80" t="s">
        <v>28</v>
      </c>
      <c r="F1093" s="80" t="s">
        <v>29</v>
      </c>
      <c r="G1093" s="80" t="s">
        <v>1887</v>
      </c>
      <c r="H1093" s="80" t="s">
        <v>8165</v>
      </c>
      <c r="I1093" s="80" t="s">
        <v>8162</v>
      </c>
      <c r="J1093" s="80" t="s">
        <v>2701</v>
      </c>
      <c r="K1093" s="77">
        <v>43379</v>
      </c>
      <c r="L1093" s="80">
        <v>6</v>
      </c>
      <c r="M1093" s="80">
        <v>10</v>
      </c>
      <c r="N1093" s="82">
        <v>2018</v>
      </c>
      <c r="O1093" s="77">
        <f t="shared" si="17"/>
        <v>43379</v>
      </c>
      <c r="P1093" s="80" t="s">
        <v>2702</v>
      </c>
      <c r="Q1093" s="80" t="s">
        <v>1899</v>
      </c>
      <c r="R1093" s="80">
        <f>VLOOKUP(P1093,Registration!O:P,2,FALSE)</f>
        <v>15</v>
      </c>
    </row>
    <row r="1094" spans="1:18" ht="23.1" customHeight="1">
      <c r="A1094" s="80" t="s">
        <v>90</v>
      </c>
      <c r="B1094" s="80" t="s">
        <v>26</v>
      </c>
      <c r="C1094" s="80" t="s">
        <v>27</v>
      </c>
      <c r="D1094" s="80" t="s">
        <v>28</v>
      </c>
      <c r="E1094" s="80" t="s">
        <v>28</v>
      </c>
      <c r="F1094" s="80" t="s">
        <v>29</v>
      </c>
      <c r="G1094" s="80" t="s">
        <v>1887</v>
      </c>
      <c r="H1094" s="80" t="s">
        <v>8165</v>
      </c>
      <c r="I1094" s="80" t="s">
        <v>8162</v>
      </c>
      <c r="J1094" s="80" t="s">
        <v>2703</v>
      </c>
      <c r="K1094" s="77">
        <v>43379</v>
      </c>
      <c r="L1094" s="80">
        <v>6</v>
      </c>
      <c r="M1094" s="80">
        <v>10</v>
      </c>
      <c r="N1094" s="82">
        <v>2018</v>
      </c>
      <c r="O1094" s="77">
        <f t="shared" si="17"/>
        <v>43379</v>
      </c>
      <c r="P1094" s="80" t="s">
        <v>2704</v>
      </c>
      <c r="Q1094" s="80" t="s">
        <v>1899</v>
      </c>
      <c r="R1094" s="80">
        <f>VLOOKUP(P1094,Registration!O:P,2,FALSE)</f>
        <v>16</v>
      </c>
    </row>
    <row r="1095" spans="1:18" ht="23.1" customHeight="1">
      <c r="A1095" s="80" t="s">
        <v>90</v>
      </c>
      <c r="B1095" s="80" t="s">
        <v>26</v>
      </c>
      <c r="C1095" s="80" t="s">
        <v>27</v>
      </c>
      <c r="D1095" s="80" t="s">
        <v>28</v>
      </c>
      <c r="E1095" s="80" t="s">
        <v>28</v>
      </c>
      <c r="F1095" s="80" t="s">
        <v>29</v>
      </c>
      <c r="G1095" s="80" t="s">
        <v>1887</v>
      </c>
      <c r="H1095" s="80" t="s">
        <v>8165</v>
      </c>
      <c r="I1095" s="80" t="s">
        <v>8162</v>
      </c>
      <c r="J1095" s="80" t="s">
        <v>2705</v>
      </c>
      <c r="K1095" s="77">
        <v>43379</v>
      </c>
      <c r="L1095" s="80">
        <v>6</v>
      </c>
      <c r="M1095" s="80">
        <v>10</v>
      </c>
      <c r="N1095" s="82">
        <v>2018</v>
      </c>
      <c r="O1095" s="77">
        <f t="shared" si="17"/>
        <v>43379</v>
      </c>
      <c r="P1095" s="80" t="s">
        <v>2706</v>
      </c>
      <c r="Q1095" s="80" t="s">
        <v>1899</v>
      </c>
      <c r="R1095" s="80">
        <f>VLOOKUP(P1095,Registration!O:P,2,FALSE)</f>
        <v>15</v>
      </c>
    </row>
    <row r="1096" spans="1:18" ht="23.1" customHeight="1">
      <c r="A1096" s="80" t="s">
        <v>90</v>
      </c>
      <c r="B1096" s="80" t="s">
        <v>26</v>
      </c>
      <c r="C1096" s="80" t="s">
        <v>27</v>
      </c>
      <c r="D1096" s="80" t="s">
        <v>28</v>
      </c>
      <c r="E1096" s="80" t="s">
        <v>28</v>
      </c>
      <c r="F1096" s="80" t="s">
        <v>29</v>
      </c>
      <c r="G1096" s="80" t="s">
        <v>1887</v>
      </c>
      <c r="H1096" s="80" t="s">
        <v>8165</v>
      </c>
      <c r="I1096" s="80" t="s">
        <v>8163</v>
      </c>
      <c r="J1096" s="80" t="s">
        <v>2707</v>
      </c>
      <c r="K1096" s="77">
        <v>43379</v>
      </c>
      <c r="L1096" s="80">
        <v>6</v>
      </c>
      <c r="M1096" s="80">
        <v>10</v>
      </c>
      <c r="N1096" s="82">
        <v>2018</v>
      </c>
      <c r="O1096" s="77">
        <f t="shared" si="17"/>
        <v>43379</v>
      </c>
      <c r="P1096" s="80" t="s">
        <v>2708</v>
      </c>
      <c r="Q1096" s="80" t="s">
        <v>175</v>
      </c>
      <c r="R1096" s="80">
        <f>VLOOKUP(P1096,Registration!O:P,2,FALSE)</f>
        <v>15</v>
      </c>
    </row>
    <row r="1097" spans="1:18" ht="23.1" customHeight="1">
      <c r="A1097" s="80" t="s">
        <v>90</v>
      </c>
      <c r="B1097" s="80" t="s">
        <v>26</v>
      </c>
      <c r="C1097" s="80" t="s">
        <v>27</v>
      </c>
      <c r="D1097" s="80" t="s">
        <v>28</v>
      </c>
      <c r="E1097" s="80" t="s">
        <v>28</v>
      </c>
      <c r="F1097" s="80" t="s">
        <v>29</v>
      </c>
      <c r="G1097" s="80" t="s">
        <v>1887</v>
      </c>
      <c r="H1097" s="80" t="s">
        <v>8165</v>
      </c>
      <c r="I1097" s="80" t="s">
        <v>8162</v>
      </c>
      <c r="J1097" s="80" t="s">
        <v>2709</v>
      </c>
      <c r="K1097" s="77">
        <v>43379</v>
      </c>
      <c r="L1097" s="80">
        <v>6</v>
      </c>
      <c r="M1097" s="80">
        <v>10</v>
      </c>
      <c r="N1097" s="82">
        <v>2018</v>
      </c>
      <c r="O1097" s="77">
        <f t="shared" si="17"/>
        <v>43379</v>
      </c>
      <c r="P1097" s="80" t="s">
        <v>2710</v>
      </c>
      <c r="Q1097" s="80" t="s">
        <v>1899</v>
      </c>
      <c r="R1097" s="80">
        <f>VLOOKUP(P1097,Registration!O:P,2,FALSE)</f>
        <v>18</v>
      </c>
    </row>
    <row r="1098" spans="1:18" ht="23.1" customHeight="1">
      <c r="A1098" s="80" t="s">
        <v>90</v>
      </c>
      <c r="B1098" s="80" t="s">
        <v>26</v>
      </c>
      <c r="C1098" s="80" t="s">
        <v>27</v>
      </c>
      <c r="D1098" s="80" t="s">
        <v>28</v>
      </c>
      <c r="E1098" s="80" t="s">
        <v>28</v>
      </c>
      <c r="F1098" s="80" t="s">
        <v>29</v>
      </c>
      <c r="G1098" s="80" t="s">
        <v>1887</v>
      </c>
      <c r="H1098" s="80" t="s">
        <v>8165</v>
      </c>
      <c r="I1098" s="80" t="s">
        <v>8162</v>
      </c>
      <c r="J1098" s="80" t="s">
        <v>2687</v>
      </c>
      <c r="K1098" s="77">
        <v>43379</v>
      </c>
      <c r="L1098" s="80">
        <v>6</v>
      </c>
      <c r="M1098" s="80">
        <v>10</v>
      </c>
      <c r="N1098" s="82">
        <v>2018</v>
      </c>
      <c r="O1098" s="77">
        <f t="shared" si="17"/>
        <v>43379</v>
      </c>
      <c r="P1098" s="80" t="s">
        <v>2688</v>
      </c>
      <c r="Q1098" s="80" t="s">
        <v>1899</v>
      </c>
      <c r="R1098" s="80">
        <f>VLOOKUP(P1098,Registration!O:P,2,FALSE)</f>
        <v>15</v>
      </c>
    </row>
    <row r="1099" spans="1:18" ht="23.1" customHeight="1">
      <c r="A1099" s="80" t="s">
        <v>90</v>
      </c>
      <c r="B1099" s="80" t="s">
        <v>26</v>
      </c>
      <c r="C1099" s="80" t="s">
        <v>27</v>
      </c>
      <c r="D1099" s="80" t="s">
        <v>28</v>
      </c>
      <c r="E1099" s="80" t="s">
        <v>28</v>
      </c>
      <c r="F1099" s="80" t="s">
        <v>29</v>
      </c>
      <c r="G1099" s="80" t="s">
        <v>1887</v>
      </c>
      <c r="H1099" s="80" t="s">
        <v>8165</v>
      </c>
      <c r="I1099" s="80" t="s">
        <v>8162</v>
      </c>
      <c r="J1099" s="80" t="s">
        <v>2711</v>
      </c>
      <c r="K1099" s="77">
        <v>43379</v>
      </c>
      <c r="L1099" s="80">
        <v>6</v>
      </c>
      <c r="M1099" s="80">
        <v>10</v>
      </c>
      <c r="N1099" s="82">
        <v>2018</v>
      </c>
      <c r="O1099" s="77">
        <f t="shared" si="17"/>
        <v>43379</v>
      </c>
      <c r="P1099" s="80" t="s">
        <v>2712</v>
      </c>
      <c r="Q1099" s="80" t="s">
        <v>1899</v>
      </c>
      <c r="R1099" s="80">
        <f>VLOOKUP(P1099,Registration!O:P,2,FALSE)</f>
        <v>15</v>
      </c>
    </row>
    <row r="1100" spans="1:18" ht="23.1" customHeight="1">
      <c r="A1100" s="80" t="s">
        <v>90</v>
      </c>
      <c r="B1100" s="80" t="s">
        <v>26</v>
      </c>
      <c r="C1100" s="80" t="s">
        <v>27</v>
      </c>
      <c r="D1100" s="80" t="s">
        <v>28</v>
      </c>
      <c r="E1100" s="80" t="s">
        <v>28</v>
      </c>
      <c r="F1100" s="80" t="s">
        <v>29</v>
      </c>
      <c r="G1100" s="80" t="s">
        <v>1887</v>
      </c>
      <c r="H1100" s="80" t="s">
        <v>8165</v>
      </c>
      <c r="I1100" s="80" t="s">
        <v>8162</v>
      </c>
      <c r="J1100" s="80" t="s">
        <v>2689</v>
      </c>
      <c r="K1100" s="77">
        <v>43379</v>
      </c>
      <c r="L1100" s="80">
        <v>6</v>
      </c>
      <c r="M1100" s="80">
        <v>10</v>
      </c>
      <c r="N1100" s="82">
        <v>2018</v>
      </c>
      <c r="O1100" s="77">
        <f t="shared" si="17"/>
        <v>43379</v>
      </c>
      <c r="P1100" s="80" t="s">
        <v>2690</v>
      </c>
      <c r="Q1100" s="80" t="s">
        <v>1899</v>
      </c>
      <c r="R1100" s="80">
        <f>VLOOKUP(P1100,Registration!O:P,2,FALSE)</f>
        <v>16</v>
      </c>
    </row>
    <row r="1101" spans="1:18" ht="23.1" customHeight="1">
      <c r="A1101" s="80" t="s">
        <v>90</v>
      </c>
      <c r="B1101" s="80" t="s">
        <v>26</v>
      </c>
      <c r="C1101" s="80" t="s">
        <v>27</v>
      </c>
      <c r="D1101" s="80" t="s">
        <v>28</v>
      </c>
      <c r="E1101" s="80" t="s">
        <v>28</v>
      </c>
      <c r="F1101" s="80" t="s">
        <v>29</v>
      </c>
      <c r="G1101" s="80" t="s">
        <v>1887</v>
      </c>
      <c r="H1101" s="80" t="s">
        <v>8165</v>
      </c>
      <c r="I1101" s="80" t="s">
        <v>8163</v>
      </c>
      <c r="J1101" s="80" t="s">
        <v>1928</v>
      </c>
      <c r="K1101" s="77">
        <v>43379</v>
      </c>
      <c r="L1101" s="80">
        <v>6</v>
      </c>
      <c r="M1101" s="80">
        <v>10</v>
      </c>
      <c r="N1101" s="82">
        <v>2018</v>
      </c>
      <c r="O1101" s="77">
        <f t="shared" si="17"/>
        <v>43379</v>
      </c>
      <c r="P1101" s="80" t="s">
        <v>1929</v>
      </c>
      <c r="Q1101" s="80" t="s">
        <v>175</v>
      </c>
      <c r="R1101" s="80">
        <f>VLOOKUP(P1101,Registration!O:P,2,FALSE)</f>
        <v>15</v>
      </c>
    </row>
    <row r="1102" spans="1:18" ht="23.1" customHeight="1">
      <c r="A1102" s="80" t="s">
        <v>91</v>
      </c>
      <c r="B1102" s="80" t="s">
        <v>26</v>
      </c>
      <c r="C1102" s="80" t="s">
        <v>27</v>
      </c>
      <c r="D1102" s="80" t="s">
        <v>28</v>
      </c>
      <c r="E1102" s="80" t="s">
        <v>28</v>
      </c>
      <c r="F1102" s="80" t="s">
        <v>29</v>
      </c>
      <c r="G1102" s="80" t="s">
        <v>1887</v>
      </c>
      <c r="H1102" s="80" t="s">
        <v>8165</v>
      </c>
      <c r="I1102" s="80" t="s">
        <v>8163</v>
      </c>
      <c r="J1102" s="80" t="s">
        <v>2713</v>
      </c>
      <c r="K1102" s="77">
        <v>43381</v>
      </c>
      <c r="L1102" s="80">
        <v>8</v>
      </c>
      <c r="M1102" s="80">
        <v>10</v>
      </c>
      <c r="N1102" s="82">
        <v>2018</v>
      </c>
      <c r="O1102" s="77">
        <f t="shared" si="17"/>
        <v>43381</v>
      </c>
      <c r="P1102" s="80" t="s">
        <v>2714</v>
      </c>
      <c r="Q1102" s="80" t="s">
        <v>175</v>
      </c>
      <c r="R1102" s="80">
        <f>VLOOKUP(P1102,Registration!O:P,2,FALSE)</f>
        <v>17</v>
      </c>
    </row>
    <row r="1103" spans="1:18" ht="23.1" customHeight="1">
      <c r="A1103" s="80" t="s">
        <v>91</v>
      </c>
      <c r="B1103" s="80" t="s">
        <v>26</v>
      </c>
      <c r="C1103" s="80" t="s">
        <v>27</v>
      </c>
      <c r="D1103" s="80" t="s">
        <v>28</v>
      </c>
      <c r="E1103" s="80" t="s">
        <v>28</v>
      </c>
      <c r="F1103" s="80" t="s">
        <v>29</v>
      </c>
      <c r="G1103" s="80" t="s">
        <v>1887</v>
      </c>
      <c r="H1103" s="80" t="s">
        <v>8165</v>
      </c>
      <c r="I1103" s="80" t="s">
        <v>8163</v>
      </c>
      <c r="J1103" s="80" t="s">
        <v>2715</v>
      </c>
      <c r="K1103" s="77">
        <v>43381</v>
      </c>
      <c r="L1103" s="80">
        <v>8</v>
      </c>
      <c r="M1103" s="80">
        <v>10</v>
      </c>
      <c r="N1103" s="82">
        <v>2018</v>
      </c>
      <c r="O1103" s="77">
        <f t="shared" si="17"/>
        <v>43381</v>
      </c>
      <c r="P1103" s="80" t="s">
        <v>2716</v>
      </c>
      <c r="Q1103" s="80" t="s">
        <v>175</v>
      </c>
      <c r="R1103" s="80">
        <f>VLOOKUP(P1103,Registration!O:P,2,FALSE)</f>
        <v>19</v>
      </c>
    </row>
    <row r="1104" spans="1:18" ht="23.1" customHeight="1">
      <c r="A1104" s="80" t="s">
        <v>91</v>
      </c>
      <c r="B1104" s="80" t="s">
        <v>26</v>
      </c>
      <c r="C1104" s="80" t="s">
        <v>27</v>
      </c>
      <c r="D1104" s="80" t="s">
        <v>28</v>
      </c>
      <c r="E1104" s="80" t="s">
        <v>28</v>
      </c>
      <c r="F1104" s="80" t="s">
        <v>29</v>
      </c>
      <c r="G1104" s="80" t="s">
        <v>1887</v>
      </c>
      <c r="H1104" s="80" t="s">
        <v>8165</v>
      </c>
      <c r="I1104" s="80" t="s">
        <v>8163</v>
      </c>
      <c r="J1104" s="80" t="s">
        <v>2717</v>
      </c>
      <c r="K1104" s="77">
        <v>43382</v>
      </c>
      <c r="L1104" s="80">
        <v>9</v>
      </c>
      <c r="M1104" s="80">
        <v>10</v>
      </c>
      <c r="N1104" s="82">
        <v>2018</v>
      </c>
      <c r="O1104" s="77">
        <f t="shared" si="17"/>
        <v>43382</v>
      </c>
      <c r="P1104" s="80" t="s">
        <v>2718</v>
      </c>
      <c r="Q1104" s="80" t="s">
        <v>175</v>
      </c>
      <c r="R1104" s="80">
        <f>VLOOKUP(P1104,Registration!O:P,2,FALSE)</f>
        <v>18</v>
      </c>
    </row>
    <row r="1105" spans="1:18" ht="23.1" customHeight="1">
      <c r="A1105" s="80" t="s">
        <v>91</v>
      </c>
      <c r="B1105" s="80" t="s">
        <v>26</v>
      </c>
      <c r="C1105" s="80" t="s">
        <v>27</v>
      </c>
      <c r="D1105" s="80" t="s">
        <v>28</v>
      </c>
      <c r="E1105" s="80" t="s">
        <v>28</v>
      </c>
      <c r="F1105" s="80" t="s">
        <v>29</v>
      </c>
      <c r="G1105" s="80" t="s">
        <v>1887</v>
      </c>
      <c r="H1105" s="80" t="s">
        <v>8165</v>
      </c>
      <c r="I1105" s="80" t="s">
        <v>8163</v>
      </c>
      <c r="J1105" s="80" t="s">
        <v>2719</v>
      </c>
      <c r="K1105" s="77">
        <v>43382</v>
      </c>
      <c r="L1105" s="80">
        <v>9</v>
      </c>
      <c r="M1105" s="80">
        <v>10</v>
      </c>
      <c r="N1105" s="82">
        <v>2018</v>
      </c>
      <c r="O1105" s="77">
        <f t="shared" si="17"/>
        <v>43382</v>
      </c>
      <c r="P1105" s="80" t="s">
        <v>2720</v>
      </c>
      <c r="Q1105" s="80" t="s">
        <v>175</v>
      </c>
      <c r="R1105" s="80">
        <f>VLOOKUP(P1105,Registration!O:P,2,FALSE)</f>
        <v>18</v>
      </c>
    </row>
    <row r="1106" spans="1:18" ht="23.1" customHeight="1">
      <c r="A1106" s="80" t="s">
        <v>91</v>
      </c>
      <c r="B1106" s="80" t="s">
        <v>26</v>
      </c>
      <c r="C1106" s="80" t="s">
        <v>27</v>
      </c>
      <c r="D1106" s="80" t="s">
        <v>28</v>
      </c>
      <c r="E1106" s="80" t="s">
        <v>28</v>
      </c>
      <c r="F1106" s="80" t="s">
        <v>29</v>
      </c>
      <c r="G1106" s="80" t="s">
        <v>1887</v>
      </c>
      <c r="H1106" s="80" t="s">
        <v>8165</v>
      </c>
      <c r="I1106" s="80" t="s">
        <v>8163</v>
      </c>
      <c r="J1106" s="80" t="s">
        <v>2721</v>
      </c>
      <c r="K1106" s="77">
        <v>43382</v>
      </c>
      <c r="L1106" s="80">
        <v>9</v>
      </c>
      <c r="M1106" s="80">
        <v>10</v>
      </c>
      <c r="N1106" s="82">
        <v>2018</v>
      </c>
      <c r="O1106" s="77">
        <f t="shared" si="17"/>
        <v>43382</v>
      </c>
      <c r="P1106" s="80" t="s">
        <v>2722</v>
      </c>
      <c r="Q1106" s="80" t="s">
        <v>175</v>
      </c>
      <c r="R1106" s="80">
        <f>VLOOKUP(P1106,Registration!O:P,2,FALSE)</f>
        <v>19</v>
      </c>
    </row>
    <row r="1107" spans="1:18" ht="23.1" customHeight="1">
      <c r="A1107" s="80" t="s">
        <v>91</v>
      </c>
      <c r="B1107" s="80" t="s">
        <v>26</v>
      </c>
      <c r="C1107" s="80" t="s">
        <v>27</v>
      </c>
      <c r="D1107" s="80" t="s">
        <v>28</v>
      </c>
      <c r="E1107" s="80" t="s">
        <v>28</v>
      </c>
      <c r="F1107" s="80" t="s">
        <v>29</v>
      </c>
      <c r="G1107" s="80" t="s">
        <v>1887</v>
      </c>
      <c r="H1107" s="80" t="s">
        <v>8165</v>
      </c>
      <c r="I1107" s="80" t="s">
        <v>8163</v>
      </c>
      <c r="J1107" s="80" t="s">
        <v>2723</v>
      </c>
      <c r="K1107" s="77">
        <v>43383</v>
      </c>
      <c r="L1107" s="80">
        <v>10</v>
      </c>
      <c r="M1107" s="80">
        <v>10</v>
      </c>
      <c r="N1107" s="82">
        <v>2018</v>
      </c>
      <c r="O1107" s="77">
        <f t="shared" si="17"/>
        <v>43383</v>
      </c>
      <c r="P1107" s="80" t="s">
        <v>2724</v>
      </c>
      <c r="Q1107" s="80" t="s">
        <v>175</v>
      </c>
      <c r="R1107" s="80">
        <f>VLOOKUP(P1107,Registration!O:P,2,FALSE)</f>
        <v>19</v>
      </c>
    </row>
    <row r="1108" spans="1:18" ht="23.1" customHeight="1">
      <c r="A1108" s="80" t="s">
        <v>91</v>
      </c>
      <c r="B1108" s="80" t="s">
        <v>26</v>
      </c>
      <c r="C1108" s="80" t="s">
        <v>27</v>
      </c>
      <c r="D1108" s="80" t="s">
        <v>28</v>
      </c>
      <c r="E1108" s="80" t="s">
        <v>28</v>
      </c>
      <c r="F1108" s="80" t="s">
        <v>29</v>
      </c>
      <c r="G1108" s="80" t="s">
        <v>1887</v>
      </c>
      <c r="H1108" s="80" t="s">
        <v>8165</v>
      </c>
      <c r="I1108" s="80" t="s">
        <v>8163</v>
      </c>
      <c r="J1108" s="80" t="s">
        <v>2691</v>
      </c>
      <c r="K1108" s="77">
        <v>43384</v>
      </c>
      <c r="L1108" s="80">
        <v>11</v>
      </c>
      <c r="M1108" s="80">
        <v>10</v>
      </c>
      <c r="N1108" s="82">
        <v>2018</v>
      </c>
      <c r="O1108" s="77">
        <f t="shared" si="17"/>
        <v>43384</v>
      </c>
      <c r="P1108" s="80" t="s">
        <v>2692</v>
      </c>
      <c r="Q1108" s="80" t="s">
        <v>175</v>
      </c>
      <c r="R1108" s="80">
        <f>VLOOKUP(P1108,Registration!O:P,2,FALSE)</f>
        <v>18</v>
      </c>
    </row>
    <row r="1109" spans="1:18" ht="23.1" customHeight="1">
      <c r="A1109" s="80" t="s">
        <v>91</v>
      </c>
      <c r="B1109" s="80" t="s">
        <v>26</v>
      </c>
      <c r="C1109" s="80" t="s">
        <v>27</v>
      </c>
      <c r="D1109" s="80" t="s">
        <v>28</v>
      </c>
      <c r="E1109" s="80" t="s">
        <v>28</v>
      </c>
      <c r="F1109" s="80" t="s">
        <v>29</v>
      </c>
      <c r="G1109" s="80" t="s">
        <v>1887</v>
      </c>
      <c r="H1109" s="80" t="s">
        <v>8165</v>
      </c>
      <c r="I1109" s="80" t="s">
        <v>8163</v>
      </c>
      <c r="J1109" s="80" t="s">
        <v>1978</v>
      </c>
      <c r="K1109" s="77">
        <v>43384</v>
      </c>
      <c r="L1109" s="80">
        <v>11</v>
      </c>
      <c r="M1109" s="80">
        <v>10</v>
      </c>
      <c r="N1109" s="82">
        <v>2018</v>
      </c>
      <c r="O1109" s="77">
        <f t="shared" si="17"/>
        <v>43384</v>
      </c>
      <c r="P1109" s="80" t="s">
        <v>1979</v>
      </c>
      <c r="Q1109" s="80" t="s">
        <v>175</v>
      </c>
      <c r="R1109" s="80">
        <f>VLOOKUP(P1109,Registration!O:P,2,FALSE)</f>
        <v>16</v>
      </c>
    </row>
    <row r="1110" spans="1:18" ht="23.1" customHeight="1">
      <c r="A1110" s="80" t="s">
        <v>91</v>
      </c>
      <c r="B1110" s="80" t="s">
        <v>26</v>
      </c>
      <c r="C1110" s="80" t="s">
        <v>27</v>
      </c>
      <c r="D1110" s="80" t="s">
        <v>28</v>
      </c>
      <c r="E1110" s="80" t="s">
        <v>28</v>
      </c>
      <c r="F1110" s="80" t="s">
        <v>29</v>
      </c>
      <c r="G1110" s="80" t="s">
        <v>1887</v>
      </c>
      <c r="H1110" s="80" t="s">
        <v>8165</v>
      </c>
      <c r="I1110" s="80" t="s">
        <v>8163</v>
      </c>
      <c r="J1110" s="80" t="s">
        <v>2725</v>
      </c>
      <c r="K1110" s="77">
        <v>43385</v>
      </c>
      <c r="L1110" s="80">
        <v>12</v>
      </c>
      <c r="M1110" s="80">
        <v>10</v>
      </c>
      <c r="N1110" s="82">
        <v>2018</v>
      </c>
      <c r="O1110" s="77">
        <f t="shared" si="17"/>
        <v>43385</v>
      </c>
      <c r="P1110" s="80" t="s">
        <v>2726</v>
      </c>
      <c r="Q1110" s="80" t="s">
        <v>175</v>
      </c>
      <c r="R1110" s="80">
        <f>VLOOKUP(P1110,Registration!O:P,2,FALSE)</f>
        <v>19</v>
      </c>
    </row>
    <row r="1111" spans="1:18" ht="23.1" customHeight="1">
      <c r="A1111" s="80" t="s">
        <v>91</v>
      </c>
      <c r="B1111" s="80" t="s">
        <v>26</v>
      </c>
      <c r="C1111" s="80" t="s">
        <v>27</v>
      </c>
      <c r="D1111" s="80" t="s">
        <v>28</v>
      </c>
      <c r="E1111" s="80" t="s">
        <v>28</v>
      </c>
      <c r="F1111" s="80" t="s">
        <v>29</v>
      </c>
      <c r="G1111" s="80" t="s">
        <v>1887</v>
      </c>
      <c r="H1111" s="80" t="s">
        <v>8165</v>
      </c>
      <c r="I1111" s="80" t="s">
        <v>8163</v>
      </c>
      <c r="J1111" s="80" t="s">
        <v>2727</v>
      </c>
      <c r="K1111" s="77">
        <v>43385</v>
      </c>
      <c r="L1111" s="80">
        <v>12</v>
      </c>
      <c r="M1111" s="80">
        <v>10</v>
      </c>
      <c r="N1111" s="82">
        <v>2018</v>
      </c>
      <c r="O1111" s="77">
        <f t="shared" si="17"/>
        <v>43385</v>
      </c>
      <c r="P1111" s="80" t="s">
        <v>2728</v>
      </c>
      <c r="Q1111" s="80" t="s">
        <v>175</v>
      </c>
      <c r="R1111" s="80">
        <f>VLOOKUP(P1111,Registration!O:P,2,FALSE)</f>
        <v>17</v>
      </c>
    </row>
    <row r="1112" spans="1:18" ht="23.1" customHeight="1">
      <c r="A1112" s="80" t="s">
        <v>91</v>
      </c>
      <c r="B1112" s="80" t="s">
        <v>26</v>
      </c>
      <c r="C1112" s="80" t="s">
        <v>27</v>
      </c>
      <c r="D1112" s="80" t="s">
        <v>28</v>
      </c>
      <c r="E1112" s="80" t="s">
        <v>28</v>
      </c>
      <c r="F1112" s="80" t="s">
        <v>29</v>
      </c>
      <c r="G1112" s="80" t="s">
        <v>1887</v>
      </c>
      <c r="H1112" s="80" t="s">
        <v>8165</v>
      </c>
      <c r="I1112" s="80" t="s">
        <v>8163</v>
      </c>
      <c r="J1112" s="80" t="s">
        <v>2729</v>
      </c>
      <c r="K1112" s="77">
        <v>43385</v>
      </c>
      <c r="L1112" s="80">
        <v>12</v>
      </c>
      <c r="M1112" s="80">
        <v>10</v>
      </c>
      <c r="N1112" s="82">
        <v>2018</v>
      </c>
      <c r="O1112" s="77">
        <f t="shared" si="17"/>
        <v>43385</v>
      </c>
      <c r="P1112" s="80" t="s">
        <v>2730</v>
      </c>
      <c r="Q1112" s="80" t="s">
        <v>175</v>
      </c>
      <c r="R1112" s="80">
        <f>VLOOKUP(P1112,Registration!O:P,2,FALSE)</f>
        <v>19</v>
      </c>
    </row>
    <row r="1113" spans="1:18" ht="23.1" customHeight="1">
      <c r="A1113" s="80" t="s">
        <v>91</v>
      </c>
      <c r="B1113" s="80" t="s">
        <v>26</v>
      </c>
      <c r="C1113" s="80" t="s">
        <v>27</v>
      </c>
      <c r="D1113" s="80" t="s">
        <v>28</v>
      </c>
      <c r="E1113" s="80" t="s">
        <v>28</v>
      </c>
      <c r="F1113" s="80" t="s">
        <v>29</v>
      </c>
      <c r="G1113" s="80" t="s">
        <v>1887</v>
      </c>
      <c r="H1113" s="80" t="s">
        <v>8165</v>
      </c>
      <c r="I1113" s="80" t="s">
        <v>8162</v>
      </c>
      <c r="J1113" s="80" t="s">
        <v>2731</v>
      </c>
      <c r="K1113" s="77">
        <v>43386</v>
      </c>
      <c r="L1113" s="80">
        <v>13</v>
      </c>
      <c r="M1113" s="80">
        <v>10</v>
      </c>
      <c r="N1113" s="82">
        <v>2018</v>
      </c>
      <c r="O1113" s="77">
        <f t="shared" si="17"/>
        <v>43386</v>
      </c>
      <c r="P1113" s="80" t="s">
        <v>2732</v>
      </c>
      <c r="Q1113" s="80" t="s">
        <v>1899</v>
      </c>
      <c r="R1113" s="80">
        <f>VLOOKUP(P1113,Registration!O:P,2,FALSE)</f>
        <v>17</v>
      </c>
    </row>
    <row r="1114" spans="1:18" ht="23.1" customHeight="1">
      <c r="A1114" s="80" t="s">
        <v>91</v>
      </c>
      <c r="B1114" s="80" t="s">
        <v>26</v>
      </c>
      <c r="C1114" s="80" t="s">
        <v>27</v>
      </c>
      <c r="D1114" s="80" t="s">
        <v>28</v>
      </c>
      <c r="E1114" s="80" t="s">
        <v>28</v>
      </c>
      <c r="F1114" s="80" t="s">
        <v>29</v>
      </c>
      <c r="G1114" s="80" t="s">
        <v>1887</v>
      </c>
      <c r="H1114" s="80" t="s">
        <v>8165</v>
      </c>
      <c r="I1114" s="80" t="s">
        <v>8162</v>
      </c>
      <c r="J1114" s="80" t="s">
        <v>2733</v>
      </c>
      <c r="K1114" s="77">
        <v>43386</v>
      </c>
      <c r="L1114" s="80">
        <v>13</v>
      </c>
      <c r="M1114" s="80">
        <v>10</v>
      </c>
      <c r="N1114" s="82">
        <v>2018</v>
      </c>
      <c r="O1114" s="77">
        <f t="shared" si="17"/>
        <v>43386</v>
      </c>
      <c r="P1114" s="80" t="s">
        <v>2734</v>
      </c>
      <c r="Q1114" s="80" t="s">
        <v>1899</v>
      </c>
      <c r="R1114" s="80">
        <f>VLOOKUP(P1114,Registration!O:P,2,FALSE)</f>
        <v>15</v>
      </c>
    </row>
    <row r="1115" spans="1:18" ht="23.1" customHeight="1">
      <c r="A1115" s="80" t="s">
        <v>91</v>
      </c>
      <c r="B1115" s="80" t="s">
        <v>26</v>
      </c>
      <c r="C1115" s="80" t="s">
        <v>27</v>
      </c>
      <c r="D1115" s="80" t="s">
        <v>28</v>
      </c>
      <c r="E1115" s="80" t="s">
        <v>28</v>
      </c>
      <c r="F1115" s="80" t="s">
        <v>29</v>
      </c>
      <c r="G1115" s="80" t="s">
        <v>1887</v>
      </c>
      <c r="H1115" s="80" t="s">
        <v>8165</v>
      </c>
      <c r="I1115" s="80" t="s">
        <v>8162</v>
      </c>
      <c r="J1115" s="80" t="s">
        <v>2440</v>
      </c>
      <c r="K1115" s="77">
        <v>43386</v>
      </c>
      <c r="L1115" s="80">
        <v>13</v>
      </c>
      <c r="M1115" s="80">
        <v>10</v>
      </c>
      <c r="N1115" s="82">
        <v>2018</v>
      </c>
      <c r="O1115" s="77">
        <f t="shared" si="17"/>
        <v>43386</v>
      </c>
      <c r="P1115" s="80" t="s">
        <v>2441</v>
      </c>
      <c r="Q1115" s="80" t="s">
        <v>1899</v>
      </c>
      <c r="R1115" s="80">
        <f>VLOOKUP(P1115,Registration!O:P,2,FALSE)</f>
        <v>15</v>
      </c>
    </row>
    <row r="1116" spans="1:18" ht="23.1" customHeight="1">
      <c r="A1116" s="82" t="s">
        <v>91</v>
      </c>
      <c r="B1116" s="80" t="s">
        <v>26</v>
      </c>
      <c r="C1116" s="80" t="s">
        <v>27</v>
      </c>
      <c r="D1116" s="80" t="s">
        <v>28</v>
      </c>
      <c r="E1116" s="80" t="s">
        <v>28</v>
      </c>
      <c r="F1116" s="80" t="s">
        <v>111</v>
      </c>
      <c r="G1116" s="80" t="s">
        <v>167</v>
      </c>
      <c r="H1116" s="80" t="s">
        <v>8159</v>
      </c>
      <c r="I1116" s="80" t="s">
        <v>8160</v>
      </c>
      <c r="J1116" s="100" t="s">
        <v>932</v>
      </c>
      <c r="K1116" s="77">
        <v>43383</v>
      </c>
      <c r="L1116" s="80">
        <v>10</v>
      </c>
      <c r="M1116" s="80">
        <v>10</v>
      </c>
      <c r="N1116" s="82">
        <v>2018</v>
      </c>
      <c r="O1116" s="77">
        <f t="shared" si="17"/>
        <v>43383</v>
      </c>
      <c r="P1116" s="80" t="s">
        <v>933</v>
      </c>
      <c r="Q1116" s="80" t="s">
        <v>252</v>
      </c>
      <c r="R1116" s="80">
        <f>VLOOKUP(P1116,Registration!O:P,2,FALSE)</f>
        <v>19</v>
      </c>
    </row>
    <row r="1117" spans="1:18" ht="23.1" customHeight="1">
      <c r="A1117" s="82" t="s">
        <v>91</v>
      </c>
      <c r="B1117" s="80" t="s">
        <v>26</v>
      </c>
      <c r="C1117" s="80" t="s">
        <v>27</v>
      </c>
      <c r="D1117" s="80" t="s">
        <v>28</v>
      </c>
      <c r="E1117" s="80" t="s">
        <v>28</v>
      </c>
      <c r="F1117" s="80" t="s">
        <v>111</v>
      </c>
      <c r="G1117" s="80" t="s">
        <v>167</v>
      </c>
      <c r="H1117" s="80" t="s">
        <v>8159</v>
      </c>
      <c r="I1117" s="80" t="s">
        <v>8160</v>
      </c>
      <c r="J1117" s="100" t="s">
        <v>923</v>
      </c>
      <c r="K1117" s="77">
        <v>43383</v>
      </c>
      <c r="L1117" s="80">
        <v>10</v>
      </c>
      <c r="M1117" s="80">
        <v>10</v>
      </c>
      <c r="N1117" s="82">
        <v>2018</v>
      </c>
      <c r="O1117" s="77">
        <f t="shared" si="17"/>
        <v>43383</v>
      </c>
      <c r="P1117" s="80" t="s">
        <v>924</v>
      </c>
      <c r="Q1117" s="80" t="s">
        <v>252</v>
      </c>
      <c r="R1117" s="80">
        <f>VLOOKUP(P1117,Registration!O:P,2,FALSE)</f>
        <v>19</v>
      </c>
    </row>
    <row r="1118" spans="1:18" ht="23.1" customHeight="1">
      <c r="A1118" s="82" t="s">
        <v>91</v>
      </c>
      <c r="B1118" s="80" t="s">
        <v>26</v>
      </c>
      <c r="C1118" s="80" t="s">
        <v>27</v>
      </c>
      <c r="D1118" s="80" t="s">
        <v>28</v>
      </c>
      <c r="E1118" s="80" t="s">
        <v>28</v>
      </c>
      <c r="F1118" s="80" t="s">
        <v>111</v>
      </c>
      <c r="G1118" s="80" t="s">
        <v>167</v>
      </c>
      <c r="H1118" s="80" t="s">
        <v>8159</v>
      </c>
      <c r="I1118" s="80" t="s">
        <v>8160</v>
      </c>
      <c r="J1118" s="100" t="s">
        <v>925</v>
      </c>
      <c r="K1118" s="77">
        <v>43383</v>
      </c>
      <c r="L1118" s="80">
        <v>10</v>
      </c>
      <c r="M1118" s="80">
        <v>10</v>
      </c>
      <c r="N1118" s="82">
        <v>2018</v>
      </c>
      <c r="O1118" s="77">
        <f t="shared" si="17"/>
        <v>43383</v>
      </c>
      <c r="P1118" s="80" t="s">
        <v>543</v>
      </c>
      <c r="Q1118" s="80" t="s">
        <v>252</v>
      </c>
      <c r="R1118" s="80">
        <f>VLOOKUP(P1118,Registration!O:P,2,FALSE)</f>
        <v>18</v>
      </c>
    </row>
    <row r="1119" spans="1:18" ht="23.1" customHeight="1">
      <c r="A1119" s="82" t="s">
        <v>91</v>
      </c>
      <c r="B1119" s="80" t="s">
        <v>26</v>
      </c>
      <c r="C1119" s="80" t="s">
        <v>27</v>
      </c>
      <c r="D1119" s="80" t="s">
        <v>28</v>
      </c>
      <c r="E1119" s="80" t="s">
        <v>28</v>
      </c>
      <c r="F1119" s="80" t="s">
        <v>111</v>
      </c>
      <c r="G1119" s="80" t="s">
        <v>167</v>
      </c>
      <c r="H1119" s="80" t="s">
        <v>8159</v>
      </c>
      <c r="I1119" s="80" t="s">
        <v>8160</v>
      </c>
      <c r="J1119" s="100" t="s">
        <v>926</v>
      </c>
      <c r="K1119" s="77">
        <v>43383</v>
      </c>
      <c r="L1119" s="80">
        <v>10</v>
      </c>
      <c r="M1119" s="80">
        <v>10</v>
      </c>
      <c r="N1119" s="82">
        <v>2018</v>
      </c>
      <c r="O1119" s="77">
        <f t="shared" si="17"/>
        <v>43383</v>
      </c>
      <c r="P1119" s="80" t="s">
        <v>927</v>
      </c>
      <c r="Q1119" s="80" t="s">
        <v>252</v>
      </c>
      <c r="R1119" s="80">
        <f>VLOOKUP(P1119,Registration!O:P,2,FALSE)</f>
        <v>19</v>
      </c>
    </row>
    <row r="1120" spans="1:18" ht="23.1" customHeight="1">
      <c r="A1120" s="82" t="s">
        <v>91</v>
      </c>
      <c r="B1120" s="80" t="s">
        <v>26</v>
      </c>
      <c r="C1120" s="80" t="s">
        <v>27</v>
      </c>
      <c r="D1120" s="80" t="s">
        <v>28</v>
      </c>
      <c r="E1120" s="80" t="s">
        <v>28</v>
      </c>
      <c r="F1120" s="80" t="s">
        <v>111</v>
      </c>
      <c r="G1120" s="80" t="s">
        <v>167</v>
      </c>
      <c r="H1120" s="80" t="s">
        <v>8159</v>
      </c>
      <c r="I1120" s="80" t="s">
        <v>8160</v>
      </c>
      <c r="J1120" s="100" t="s">
        <v>2735</v>
      </c>
      <c r="K1120" s="77">
        <v>43383</v>
      </c>
      <c r="L1120" s="80">
        <v>10</v>
      </c>
      <c r="M1120" s="80">
        <v>10</v>
      </c>
      <c r="N1120" s="82">
        <v>2018</v>
      </c>
      <c r="O1120" s="77">
        <f t="shared" si="17"/>
        <v>43383</v>
      </c>
      <c r="P1120" s="80" t="s">
        <v>929</v>
      </c>
      <c r="Q1120" s="80" t="s">
        <v>252</v>
      </c>
      <c r="R1120" s="80">
        <f>VLOOKUP(P1120,Registration!O:P,2,FALSE)</f>
        <v>18</v>
      </c>
    </row>
    <row r="1121" spans="1:18" ht="23.1" customHeight="1">
      <c r="A1121" s="82" t="s">
        <v>91</v>
      </c>
      <c r="B1121" s="80" t="s">
        <v>26</v>
      </c>
      <c r="C1121" s="80" t="s">
        <v>27</v>
      </c>
      <c r="D1121" s="80" t="s">
        <v>28</v>
      </c>
      <c r="E1121" s="80" t="s">
        <v>28</v>
      </c>
      <c r="F1121" s="80" t="s">
        <v>111</v>
      </c>
      <c r="G1121" s="80" t="s">
        <v>167</v>
      </c>
      <c r="H1121" s="80" t="s">
        <v>8159</v>
      </c>
      <c r="I1121" s="80" t="s">
        <v>8160</v>
      </c>
      <c r="J1121" s="100" t="s">
        <v>954</v>
      </c>
      <c r="K1121" s="77">
        <v>43383</v>
      </c>
      <c r="L1121" s="80">
        <v>10</v>
      </c>
      <c r="M1121" s="80">
        <v>10</v>
      </c>
      <c r="N1121" s="82">
        <v>2018</v>
      </c>
      <c r="O1121" s="77">
        <f t="shared" si="17"/>
        <v>43383</v>
      </c>
      <c r="P1121" s="80" t="s">
        <v>790</v>
      </c>
      <c r="Q1121" s="80" t="s">
        <v>252</v>
      </c>
      <c r="R1121" s="80">
        <f>VLOOKUP(P1121,Registration!O:P,2,FALSE)</f>
        <v>18</v>
      </c>
    </row>
    <row r="1122" spans="1:18" ht="23.1" customHeight="1">
      <c r="A1122" s="82" t="s">
        <v>91</v>
      </c>
      <c r="B1122" s="80" t="s">
        <v>26</v>
      </c>
      <c r="C1122" s="80" t="s">
        <v>27</v>
      </c>
      <c r="D1122" s="80" t="s">
        <v>28</v>
      </c>
      <c r="E1122" s="80" t="s">
        <v>28</v>
      </c>
      <c r="F1122" s="80" t="s">
        <v>111</v>
      </c>
      <c r="G1122" s="80" t="s">
        <v>167</v>
      </c>
      <c r="H1122" s="80" t="s">
        <v>8159</v>
      </c>
      <c r="I1122" s="80" t="s">
        <v>8160</v>
      </c>
      <c r="J1122" s="100" t="s">
        <v>272</v>
      </c>
      <c r="K1122" s="77">
        <v>43383</v>
      </c>
      <c r="L1122" s="80">
        <v>10</v>
      </c>
      <c r="M1122" s="80">
        <v>10</v>
      </c>
      <c r="N1122" s="82">
        <v>2018</v>
      </c>
      <c r="O1122" s="77">
        <f t="shared" si="17"/>
        <v>43383</v>
      </c>
      <c r="P1122" s="80" t="s">
        <v>469</v>
      </c>
      <c r="Q1122" s="80" t="s">
        <v>252</v>
      </c>
      <c r="R1122" s="80">
        <f>VLOOKUP(P1122,Registration!O:P,2,FALSE)</f>
        <v>19</v>
      </c>
    </row>
    <row r="1123" spans="1:18" ht="23.1" customHeight="1">
      <c r="A1123" s="82" t="s">
        <v>91</v>
      </c>
      <c r="B1123" s="80" t="s">
        <v>26</v>
      </c>
      <c r="C1123" s="80" t="s">
        <v>27</v>
      </c>
      <c r="D1123" s="80" t="s">
        <v>28</v>
      </c>
      <c r="E1123" s="80" t="s">
        <v>28</v>
      </c>
      <c r="F1123" s="80" t="s">
        <v>111</v>
      </c>
      <c r="G1123" s="80" t="s">
        <v>167</v>
      </c>
      <c r="H1123" s="80" t="s">
        <v>8159</v>
      </c>
      <c r="I1123" s="80" t="s">
        <v>8160</v>
      </c>
      <c r="J1123" s="100" t="s">
        <v>934</v>
      </c>
      <c r="K1123" s="77">
        <v>43383</v>
      </c>
      <c r="L1123" s="80">
        <v>10</v>
      </c>
      <c r="M1123" s="80">
        <v>10</v>
      </c>
      <c r="N1123" s="82">
        <v>2018</v>
      </c>
      <c r="O1123" s="77">
        <f t="shared" si="17"/>
        <v>43383</v>
      </c>
      <c r="P1123" s="80" t="s">
        <v>935</v>
      </c>
      <c r="Q1123" s="80" t="s">
        <v>252</v>
      </c>
      <c r="R1123" s="80">
        <f>VLOOKUP(P1123,Registration!O:P,2,FALSE)</f>
        <v>17</v>
      </c>
    </row>
    <row r="1124" spans="1:18" ht="23.1" customHeight="1">
      <c r="A1124" s="82" t="s">
        <v>91</v>
      </c>
      <c r="B1124" s="80" t="s">
        <v>26</v>
      </c>
      <c r="C1124" s="80" t="s">
        <v>27</v>
      </c>
      <c r="D1124" s="80" t="s">
        <v>28</v>
      </c>
      <c r="E1124" s="80" t="s">
        <v>28</v>
      </c>
      <c r="F1124" s="80" t="s">
        <v>111</v>
      </c>
      <c r="G1124" s="80" t="s">
        <v>167</v>
      </c>
      <c r="H1124" s="80" t="s">
        <v>8159</v>
      </c>
      <c r="I1124" s="80" t="s">
        <v>8160</v>
      </c>
      <c r="J1124" s="100" t="s">
        <v>930</v>
      </c>
      <c r="K1124" s="77">
        <v>43383</v>
      </c>
      <c r="L1124" s="80">
        <v>10</v>
      </c>
      <c r="M1124" s="80">
        <v>10</v>
      </c>
      <c r="N1124" s="82">
        <v>2018</v>
      </c>
      <c r="O1124" s="77">
        <f t="shared" si="17"/>
        <v>43383</v>
      </c>
      <c r="P1124" s="80" t="s">
        <v>931</v>
      </c>
      <c r="Q1124" s="80" t="s">
        <v>252</v>
      </c>
      <c r="R1124" s="80">
        <f>VLOOKUP(P1124,Registration!O:P,2,FALSE)</f>
        <v>19</v>
      </c>
    </row>
    <row r="1125" spans="1:18" ht="23.1" customHeight="1">
      <c r="A1125" s="82" t="s">
        <v>91</v>
      </c>
      <c r="B1125" s="80" t="s">
        <v>26</v>
      </c>
      <c r="C1125" s="80" t="s">
        <v>27</v>
      </c>
      <c r="D1125" s="80" t="s">
        <v>28</v>
      </c>
      <c r="E1125" s="80" t="s">
        <v>28</v>
      </c>
      <c r="F1125" s="80" t="s">
        <v>111</v>
      </c>
      <c r="G1125" s="80" t="s">
        <v>167</v>
      </c>
      <c r="H1125" s="80" t="s">
        <v>8159</v>
      </c>
      <c r="I1125" s="80" t="s">
        <v>8160</v>
      </c>
      <c r="J1125" s="80" t="s">
        <v>939</v>
      </c>
      <c r="K1125" s="77">
        <v>43383</v>
      </c>
      <c r="L1125" s="80">
        <v>10</v>
      </c>
      <c r="M1125" s="80">
        <v>10</v>
      </c>
      <c r="N1125" s="82">
        <v>2018</v>
      </c>
      <c r="O1125" s="77">
        <f t="shared" si="17"/>
        <v>43383</v>
      </c>
      <c r="P1125" s="80" t="s">
        <v>940</v>
      </c>
      <c r="Q1125" s="80" t="s">
        <v>252</v>
      </c>
      <c r="R1125" s="80">
        <f>VLOOKUP(P1125,Registration!O:P,2,FALSE)</f>
        <v>16</v>
      </c>
    </row>
    <row r="1126" spans="1:18" ht="23.1" customHeight="1">
      <c r="A1126" s="82" t="s">
        <v>91</v>
      </c>
      <c r="B1126" s="80" t="s">
        <v>26</v>
      </c>
      <c r="C1126" s="80" t="s">
        <v>27</v>
      </c>
      <c r="D1126" s="80" t="s">
        <v>28</v>
      </c>
      <c r="E1126" s="80" t="s">
        <v>28</v>
      </c>
      <c r="F1126" s="80" t="s">
        <v>111</v>
      </c>
      <c r="G1126" s="80" t="s">
        <v>167</v>
      </c>
      <c r="H1126" s="80" t="s">
        <v>8159</v>
      </c>
      <c r="I1126" s="80" t="s">
        <v>8160</v>
      </c>
      <c r="J1126" s="100" t="s">
        <v>941</v>
      </c>
      <c r="K1126" s="77">
        <v>43383</v>
      </c>
      <c r="L1126" s="80">
        <v>10</v>
      </c>
      <c r="M1126" s="80">
        <v>10</v>
      </c>
      <c r="N1126" s="82">
        <v>2018</v>
      </c>
      <c r="O1126" s="77">
        <f t="shared" si="17"/>
        <v>43383</v>
      </c>
      <c r="P1126" s="80" t="s">
        <v>942</v>
      </c>
      <c r="Q1126" s="80" t="s">
        <v>252</v>
      </c>
      <c r="R1126" s="80">
        <f>VLOOKUP(P1126,Registration!O:P,2,FALSE)</f>
        <v>18</v>
      </c>
    </row>
    <row r="1127" spans="1:18" ht="23.1" customHeight="1">
      <c r="A1127" s="82" t="s">
        <v>91</v>
      </c>
      <c r="B1127" s="80" t="s">
        <v>26</v>
      </c>
      <c r="C1127" s="80" t="s">
        <v>27</v>
      </c>
      <c r="D1127" s="80" t="s">
        <v>28</v>
      </c>
      <c r="E1127" s="80" t="s">
        <v>28</v>
      </c>
      <c r="F1127" s="80" t="s">
        <v>111</v>
      </c>
      <c r="G1127" s="80" t="s">
        <v>167</v>
      </c>
      <c r="H1127" s="80" t="s">
        <v>8159</v>
      </c>
      <c r="I1127" s="80" t="s">
        <v>8160</v>
      </c>
      <c r="J1127" s="100" t="s">
        <v>943</v>
      </c>
      <c r="K1127" s="77">
        <v>43383</v>
      </c>
      <c r="L1127" s="80">
        <v>10</v>
      </c>
      <c r="M1127" s="80">
        <v>10</v>
      </c>
      <c r="N1127" s="82">
        <v>2018</v>
      </c>
      <c r="O1127" s="77">
        <f t="shared" si="17"/>
        <v>43383</v>
      </c>
      <c r="P1127" s="80" t="s">
        <v>944</v>
      </c>
      <c r="Q1127" s="80" t="s">
        <v>252</v>
      </c>
      <c r="R1127" s="80">
        <f>VLOOKUP(P1127,Registration!O:P,2,FALSE)</f>
        <v>17</v>
      </c>
    </row>
    <row r="1128" spans="1:18" ht="23.1" customHeight="1">
      <c r="A1128" s="82" t="s">
        <v>91</v>
      </c>
      <c r="B1128" s="80" t="s">
        <v>26</v>
      </c>
      <c r="C1128" s="80" t="s">
        <v>27</v>
      </c>
      <c r="D1128" s="80" t="s">
        <v>28</v>
      </c>
      <c r="E1128" s="80" t="s">
        <v>28</v>
      </c>
      <c r="F1128" s="80" t="s">
        <v>111</v>
      </c>
      <c r="G1128" s="80" t="s">
        <v>167</v>
      </c>
      <c r="H1128" s="80" t="s">
        <v>8159</v>
      </c>
      <c r="I1128" s="80" t="s">
        <v>8160</v>
      </c>
      <c r="J1128" s="100" t="s">
        <v>938</v>
      </c>
      <c r="K1128" s="77">
        <v>43385</v>
      </c>
      <c r="L1128" s="80">
        <v>12</v>
      </c>
      <c r="M1128" s="80">
        <v>10</v>
      </c>
      <c r="N1128" s="82">
        <v>2018</v>
      </c>
      <c r="O1128" s="77">
        <f t="shared" si="17"/>
        <v>43385</v>
      </c>
      <c r="P1128" s="80" t="s">
        <v>446</v>
      </c>
      <c r="Q1128" s="80" t="s">
        <v>252</v>
      </c>
      <c r="R1128" s="80">
        <f>VLOOKUP(P1128,Registration!O:P,2,FALSE)</f>
        <v>16</v>
      </c>
    </row>
    <row r="1129" spans="1:18" ht="23.1" customHeight="1">
      <c r="A1129" s="82" t="s">
        <v>91</v>
      </c>
      <c r="B1129" s="80" t="s">
        <v>26</v>
      </c>
      <c r="C1129" s="80" t="s">
        <v>27</v>
      </c>
      <c r="D1129" s="80" t="s">
        <v>28</v>
      </c>
      <c r="E1129" s="80" t="s">
        <v>28</v>
      </c>
      <c r="F1129" s="80" t="s">
        <v>111</v>
      </c>
      <c r="G1129" s="80" t="s">
        <v>167</v>
      </c>
      <c r="H1129" s="80" t="s">
        <v>8159</v>
      </c>
      <c r="I1129" s="80" t="s">
        <v>8160</v>
      </c>
      <c r="J1129" s="100" t="s">
        <v>945</v>
      </c>
      <c r="K1129" s="77">
        <v>43385</v>
      </c>
      <c r="L1129" s="80">
        <v>12</v>
      </c>
      <c r="M1129" s="80">
        <v>10</v>
      </c>
      <c r="N1129" s="82">
        <v>2018</v>
      </c>
      <c r="O1129" s="77">
        <f t="shared" si="17"/>
        <v>43385</v>
      </c>
      <c r="P1129" s="80" t="s">
        <v>858</v>
      </c>
      <c r="Q1129" s="80" t="s">
        <v>252</v>
      </c>
      <c r="R1129" s="80">
        <f>VLOOKUP(P1129,Registration!O:P,2,FALSE)</f>
        <v>19</v>
      </c>
    </row>
    <row r="1130" spans="1:18" ht="23.1" customHeight="1">
      <c r="A1130" s="82" t="s">
        <v>91</v>
      </c>
      <c r="B1130" s="80" t="s">
        <v>26</v>
      </c>
      <c r="C1130" s="80" t="s">
        <v>27</v>
      </c>
      <c r="D1130" s="80" t="s">
        <v>28</v>
      </c>
      <c r="E1130" s="80" t="s">
        <v>28</v>
      </c>
      <c r="F1130" s="80" t="s">
        <v>111</v>
      </c>
      <c r="G1130" s="80" t="s">
        <v>167</v>
      </c>
      <c r="H1130" s="80" t="s">
        <v>8159</v>
      </c>
      <c r="I1130" s="80" t="s">
        <v>8160</v>
      </c>
      <c r="J1130" s="100" t="s">
        <v>934</v>
      </c>
      <c r="K1130" s="77">
        <v>43385</v>
      </c>
      <c r="L1130" s="80">
        <v>12</v>
      </c>
      <c r="M1130" s="80">
        <v>10</v>
      </c>
      <c r="N1130" s="82">
        <v>2018</v>
      </c>
      <c r="O1130" s="77">
        <f t="shared" si="17"/>
        <v>43385</v>
      </c>
      <c r="P1130" s="80" t="s">
        <v>946</v>
      </c>
      <c r="Q1130" s="80" t="s">
        <v>252</v>
      </c>
      <c r="R1130" s="80">
        <f>VLOOKUP(P1130,Registration!O:P,2,FALSE)</f>
        <v>18</v>
      </c>
    </row>
    <row r="1131" spans="1:18" ht="23.1" customHeight="1">
      <c r="A1131" s="82" t="s">
        <v>91</v>
      </c>
      <c r="B1131" s="80" t="s">
        <v>26</v>
      </c>
      <c r="C1131" s="80" t="s">
        <v>27</v>
      </c>
      <c r="D1131" s="80" t="s">
        <v>28</v>
      </c>
      <c r="E1131" s="80" t="s">
        <v>28</v>
      </c>
      <c r="F1131" s="80" t="s">
        <v>111</v>
      </c>
      <c r="G1131" s="80" t="s">
        <v>167</v>
      </c>
      <c r="H1131" s="80" t="s">
        <v>8159</v>
      </c>
      <c r="I1131" s="80" t="s">
        <v>8160</v>
      </c>
      <c r="J1131" s="100" t="s">
        <v>500</v>
      </c>
      <c r="K1131" s="77">
        <v>43385</v>
      </c>
      <c r="L1131" s="80">
        <v>12</v>
      </c>
      <c r="M1131" s="80">
        <v>10</v>
      </c>
      <c r="N1131" s="82">
        <v>2018</v>
      </c>
      <c r="O1131" s="77">
        <f t="shared" si="17"/>
        <v>43385</v>
      </c>
      <c r="P1131" s="80" t="s">
        <v>947</v>
      </c>
      <c r="Q1131" s="80" t="s">
        <v>252</v>
      </c>
      <c r="R1131" s="80">
        <f>VLOOKUP(P1131,Registration!O:P,2,FALSE)</f>
        <v>18</v>
      </c>
    </row>
    <row r="1132" spans="1:18" ht="23.1" customHeight="1">
      <c r="A1132" s="82" t="s">
        <v>91</v>
      </c>
      <c r="B1132" s="80" t="s">
        <v>26</v>
      </c>
      <c r="C1132" s="80" t="s">
        <v>27</v>
      </c>
      <c r="D1132" s="80" t="s">
        <v>28</v>
      </c>
      <c r="E1132" s="80" t="s">
        <v>28</v>
      </c>
      <c r="F1132" s="80" t="s">
        <v>111</v>
      </c>
      <c r="G1132" s="80" t="s">
        <v>167</v>
      </c>
      <c r="H1132" s="80" t="s">
        <v>8159</v>
      </c>
      <c r="I1132" s="80" t="s">
        <v>8160</v>
      </c>
      <c r="J1132" s="100" t="s">
        <v>948</v>
      </c>
      <c r="K1132" s="77">
        <v>43385</v>
      </c>
      <c r="L1132" s="80">
        <v>12</v>
      </c>
      <c r="M1132" s="80">
        <v>10</v>
      </c>
      <c r="N1132" s="82">
        <v>2018</v>
      </c>
      <c r="O1132" s="77">
        <f t="shared" si="17"/>
        <v>43385</v>
      </c>
      <c r="P1132" s="80" t="s">
        <v>949</v>
      </c>
      <c r="Q1132" s="80" t="s">
        <v>252</v>
      </c>
      <c r="R1132" s="80">
        <f>VLOOKUP(P1132,Registration!O:P,2,FALSE)</f>
        <v>17</v>
      </c>
    </row>
    <row r="1133" spans="1:18" ht="23.1" customHeight="1">
      <c r="A1133" s="82" t="s">
        <v>91</v>
      </c>
      <c r="B1133" s="80" t="s">
        <v>26</v>
      </c>
      <c r="C1133" s="80" t="s">
        <v>27</v>
      </c>
      <c r="D1133" s="80" t="s">
        <v>28</v>
      </c>
      <c r="E1133" s="80" t="s">
        <v>28</v>
      </c>
      <c r="F1133" s="80" t="s">
        <v>111</v>
      </c>
      <c r="G1133" s="80" t="s">
        <v>167</v>
      </c>
      <c r="H1133" s="80" t="s">
        <v>8159</v>
      </c>
      <c r="I1133" s="80" t="s">
        <v>8160</v>
      </c>
      <c r="J1133" s="100" t="s">
        <v>542</v>
      </c>
      <c r="K1133" s="77">
        <v>43385</v>
      </c>
      <c r="L1133" s="80">
        <v>12</v>
      </c>
      <c r="M1133" s="80">
        <v>10</v>
      </c>
      <c r="N1133" s="82">
        <v>2018</v>
      </c>
      <c r="O1133" s="77">
        <f t="shared" si="17"/>
        <v>43385</v>
      </c>
      <c r="P1133" s="80" t="s">
        <v>363</v>
      </c>
      <c r="Q1133" s="80" t="s">
        <v>252</v>
      </c>
      <c r="R1133" s="80">
        <f>VLOOKUP(P1133,Registration!O:P,2,FALSE)</f>
        <v>19</v>
      </c>
    </row>
    <row r="1134" spans="1:18" ht="23.1" customHeight="1">
      <c r="A1134" s="82" t="s">
        <v>91</v>
      </c>
      <c r="B1134" s="80" t="s">
        <v>26</v>
      </c>
      <c r="C1134" s="80" t="s">
        <v>27</v>
      </c>
      <c r="D1134" s="80" t="s">
        <v>28</v>
      </c>
      <c r="E1134" s="80" t="s">
        <v>28</v>
      </c>
      <c r="F1134" s="80" t="s">
        <v>111</v>
      </c>
      <c r="G1134" s="80" t="s">
        <v>167</v>
      </c>
      <c r="H1134" s="80" t="s">
        <v>8159</v>
      </c>
      <c r="I1134" s="80" t="s">
        <v>8160</v>
      </c>
      <c r="J1134" s="100" t="s">
        <v>950</v>
      </c>
      <c r="K1134" s="77">
        <v>43385</v>
      </c>
      <c r="L1134" s="80">
        <v>12</v>
      </c>
      <c r="M1134" s="80">
        <v>10</v>
      </c>
      <c r="N1134" s="82">
        <v>2018</v>
      </c>
      <c r="O1134" s="77">
        <f t="shared" si="17"/>
        <v>43385</v>
      </c>
      <c r="P1134" s="80" t="s">
        <v>951</v>
      </c>
      <c r="Q1134" s="80" t="s">
        <v>252</v>
      </c>
      <c r="R1134" s="80">
        <f>VLOOKUP(P1134,Registration!O:P,2,FALSE)</f>
        <v>16</v>
      </c>
    </row>
    <row r="1135" spans="1:18" ht="23.1" customHeight="1">
      <c r="A1135" s="82" t="s">
        <v>91</v>
      </c>
      <c r="B1135" s="80" t="s">
        <v>26</v>
      </c>
      <c r="C1135" s="80" t="s">
        <v>27</v>
      </c>
      <c r="D1135" s="80" t="s">
        <v>28</v>
      </c>
      <c r="E1135" s="80" t="s">
        <v>28</v>
      </c>
      <c r="F1135" s="80" t="s">
        <v>111</v>
      </c>
      <c r="G1135" s="80" t="s">
        <v>167</v>
      </c>
      <c r="H1135" s="80" t="s">
        <v>8159</v>
      </c>
      <c r="I1135" s="80" t="s">
        <v>8160</v>
      </c>
      <c r="J1135" s="100" t="s">
        <v>282</v>
      </c>
      <c r="K1135" s="77">
        <v>43385</v>
      </c>
      <c r="L1135" s="80">
        <v>12</v>
      </c>
      <c r="M1135" s="80">
        <v>10</v>
      </c>
      <c r="N1135" s="82">
        <v>2018</v>
      </c>
      <c r="O1135" s="77">
        <f t="shared" si="17"/>
        <v>43385</v>
      </c>
      <c r="P1135" s="80" t="s">
        <v>194</v>
      </c>
      <c r="Q1135" s="80" t="s">
        <v>252</v>
      </c>
      <c r="R1135" s="80">
        <f>VLOOKUP(P1135,Registration!O:P,2,FALSE)</f>
        <v>18</v>
      </c>
    </row>
    <row r="1136" spans="1:18" ht="23.1" customHeight="1">
      <c r="A1136" s="82" t="s">
        <v>91</v>
      </c>
      <c r="B1136" s="80" t="s">
        <v>26</v>
      </c>
      <c r="C1136" s="80" t="s">
        <v>27</v>
      </c>
      <c r="D1136" s="80" t="s">
        <v>28</v>
      </c>
      <c r="E1136" s="80" t="s">
        <v>28</v>
      </c>
      <c r="F1136" s="80" t="s">
        <v>111</v>
      </c>
      <c r="G1136" s="80" t="s">
        <v>167</v>
      </c>
      <c r="H1136" s="80" t="s">
        <v>8159</v>
      </c>
      <c r="I1136" s="80" t="s">
        <v>8160</v>
      </c>
      <c r="J1136" s="100" t="s">
        <v>952</v>
      </c>
      <c r="K1136" s="77">
        <v>43385</v>
      </c>
      <c r="L1136" s="80">
        <v>12</v>
      </c>
      <c r="M1136" s="80">
        <v>10</v>
      </c>
      <c r="N1136" s="82">
        <v>2018</v>
      </c>
      <c r="O1136" s="77">
        <f t="shared" si="17"/>
        <v>43385</v>
      </c>
      <c r="P1136" s="80" t="s">
        <v>953</v>
      </c>
      <c r="Q1136" s="80" t="s">
        <v>252</v>
      </c>
      <c r="R1136" s="80">
        <f>VLOOKUP(P1136,Registration!O:P,2,FALSE)</f>
        <v>16</v>
      </c>
    </row>
    <row r="1137" spans="1:18" ht="23.1" customHeight="1">
      <c r="A1137" s="82" t="s">
        <v>91</v>
      </c>
      <c r="B1137" s="80" t="s">
        <v>26</v>
      </c>
      <c r="C1137" s="80" t="s">
        <v>27</v>
      </c>
      <c r="D1137" s="80" t="s">
        <v>28</v>
      </c>
      <c r="E1137" s="80" t="s">
        <v>28</v>
      </c>
      <c r="F1137" s="80" t="s">
        <v>111</v>
      </c>
      <c r="G1137" s="80" t="s">
        <v>167</v>
      </c>
      <c r="H1137" s="80" t="s">
        <v>8159</v>
      </c>
      <c r="I1137" s="80" t="s">
        <v>8160</v>
      </c>
      <c r="J1137" s="100" t="s">
        <v>525</v>
      </c>
      <c r="K1137" s="77">
        <v>43385</v>
      </c>
      <c r="L1137" s="80">
        <v>12</v>
      </c>
      <c r="M1137" s="80">
        <v>10</v>
      </c>
      <c r="N1137" s="82">
        <v>2018</v>
      </c>
      <c r="O1137" s="77">
        <f t="shared" si="17"/>
        <v>43385</v>
      </c>
      <c r="P1137" s="80" t="s">
        <v>661</v>
      </c>
      <c r="Q1137" s="80" t="s">
        <v>252</v>
      </c>
      <c r="R1137" s="80">
        <f>VLOOKUP(P1137,Registration!O:P,2,FALSE)</f>
        <v>19</v>
      </c>
    </row>
    <row r="1138" spans="1:18" ht="23.1" customHeight="1">
      <c r="A1138" s="82" t="s">
        <v>91</v>
      </c>
      <c r="B1138" s="80" t="s">
        <v>26</v>
      </c>
      <c r="C1138" s="80" t="s">
        <v>27</v>
      </c>
      <c r="D1138" s="80" t="s">
        <v>28</v>
      </c>
      <c r="E1138" s="80" t="s">
        <v>28</v>
      </c>
      <c r="F1138" s="80" t="s">
        <v>111</v>
      </c>
      <c r="G1138" s="80" t="s">
        <v>167</v>
      </c>
      <c r="H1138" s="80" t="s">
        <v>8159</v>
      </c>
      <c r="I1138" s="80" t="s">
        <v>8160</v>
      </c>
      <c r="J1138" s="100" t="s">
        <v>954</v>
      </c>
      <c r="K1138" s="77">
        <v>43385</v>
      </c>
      <c r="L1138" s="80">
        <v>12</v>
      </c>
      <c r="M1138" s="80">
        <v>10</v>
      </c>
      <c r="N1138" s="82">
        <v>2018</v>
      </c>
      <c r="O1138" s="77">
        <f t="shared" si="17"/>
        <v>43385</v>
      </c>
      <c r="P1138" s="80" t="s">
        <v>790</v>
      </c>
      <c r="Q1138" s="80" t="s">
        <v>252</v>
      </c>
      <c r="R1138" s="80">
        <f>VLOOKUP(P1138,Registration!O:P,2,FALSE)</f>
        <v>18</v>
      </c>
    </row>
    <row r="1139" spans="1:18" ht="23.1" customHeight="1">
      <c r="A1139" s="82" t="s">
        <v>91</v>
      </c>
      <c r="B1139" s="80" t="s">
        <v>26</v>
      </c>
      <c r="C1139" s="80" t="s">
        <v>27</v>
      </c>
      <c r="D1139" s="80" t="s">
        <v>28</v>
      </c>
      <c r="E1139" s="80" t="s">
        <v>28</v>
      </c>
      <c r="F1139" s="80" t="s">
        <v>111</v>
      </c>
      <c r="G1139" s="80" t="s">
        <v>167</v>
      </c>
      <c r="H1139" s="80" t="s">
        <v>8159</v>
      </c>
      <c r="I1139" s="102" t="s">
        <v>8161</v>
      </c>
      <c r="J1139" s="80" t="s">
        <v>936</v>
      </c>
      <c r="K1139" s="77">
        <v>43385</v>
      </c>
      <c r="L1139" s="82">
        <v>12</v>
      </c>
      <c r="M1139" s="82">
        <v>10</v>
      </c>
      <c r="N1139" s="82">
        <v>2018</v>
      </c>
      <c r="O1139" s="77">
        <f t="shared" si="17"/>
        <v>43385</v>
      </c>
      <c r="P1139" s="82" t="s">
        <v>937</v>
      </c>
      <c r="Q1139" s="102" t="s">
        <v>175</v>
      </c>
      <c r="R1139" s="80">
        <f>VLOOKUP(P1139,Registration!O:P,2,FALSE)</f>
        <v>19</v>
      </c>
    </row>
    <row r="1140" spans="1:18" ht="23.1" customHeight="1">
      <c r="A1140" s="82" t="s">
        <v>91</v>
      </c>
      <c r="B1140" s="80" t="s">
        <v>26</v>
      </c>
      <c r="C1140" s="80" t="s">
        <v>27</v>
      </c>
      <c r="D1140" s="80" t="s">
        <v>28</v>
      </c>
      <c r="E1140" s="80" t="s">
        <v>28</v>
      </c>
      <c r="F1140" s="80" t="s">
        <v>111</v>
      </c>
      <c r="G1140" s="80" t="s">
        <v>167</v>
      </c>
      <c r="H1140" s="80" t="s">
        <v>8159</v>
      </c>
      <c r="I1140" s="102" t="s">
        <v>8161</v>
      </c>
      <c r="J1140" s="80" t="s">
        <v>955</v>
      </c>
      <c r="K1140" s="77">
        <v>43385</v>
      </c>
      <c r="L1140" s="82">
        <v>12</v>
      </c>
      <c r="M1140" s="82">
        <v>10</v>
      </c>
      <c r="N1140" s="82">
        <v>2018</v>
      </c>
      <c r="O1140" s="77">
        <f t="shared" si="17"/>
        <v>43385</v>
      </c>
      <c r="P1140" s="80" t="s">
        <v>956</v>
      </c>
      <c r="Q1140" s="102" t="s">
        <v>175</v>
      </c>
      <c r="R1140" s="80">
        <f>VLOOKUP(P1140,Registration!O:P,2,FALSE)</f>
        <v>18</v>
      </c>
    </row>
    <row r="1141" spans="1:18" ht="23.1" customHeight="1">
      <c r="A1141" s="82" t="s">
        <v>91</v>
      </c>
      <c r="B1141" s="80" t="s">
        <v>26</v>
      </c>
      <c r="C1141" s="80" t="s">
        <v>27</v>
      </c>
      <c r="D1141" s="80" t="s">
        <v>28</v>
      </c>
      <c r="E1141" s="80" t="s">
        <v>28</v>
      </c>
      <c r="F1141" s="80" t="s">
        <v>111</v>
      </c>
      <c r="G1141" s="80" t="s">
        <v>167</v>
      </c>
      <c r="H1141" s="80" t="s">
        <v>8159</v>
      </c>
      <c r="I1141" s="102" t="s">
        <v>8161</v>
      </c>
      <c r="J1141" s="80" t="s">
        <v>957</v>
      </c>
      <c r="K1141" s="77">
        <v>43385</v>
      </c>
      <c r="L1141" s="82">
        <v>12</v>
      </c>
      <c r="M1141" s="82">
        <v>10</v>
      </c>
      <c r="N1141" s="82">
        <v>2018</v>
      </c>
      <c r="O1141" s="77">
        <f t="shared" si="17"/>
        <v>43385</v>
      </c>
      <c r="P1141" s="82" t="s">
        <v>779</v>
      </c>
      <c r="Q1141" s="102" t="s">
        <v>175</v>
      </c>
      <c r="R1141" s="80">
        <f>VLOOKUP(P1141,Registration!O:P,2,FALSE)</f>
        <v>19</v>
      </c>
    </row>
    <row r="1142" spans="1:18" ht="23.1" customHeight="1">
      <c r="A1142" s="80" t="s">
        <v>92</v>
      </c>
      <c r="B1142" s="80" t="s">
        <v>26</v>
      </c>
      <c r="C1142" s="80" t="s">
        <v>27</v>
      </c>
      <c r="D1142" s="80" t="s">
        <v>28</v>
      </c>
      <c r="E1142" s="80" t="s">
        <v>28</v>
      </c>
      <c r="F1142" s="80" t="s">
        <v>29</v>
      </c>
      <c r="G1142" s="80" t="s">
        <v>1887</v>
      </c>
      <c r="H1142" s="80" t="s">
        <v>8165</v>
      </c>
      <c r="I1142" s="80" t="s">
        <v>8163</v>
      </c>
      <c r="J1142" s="80" t="s">
        <v>2736</v>
      </c>
      <c r="K1142" s="77">
        <v>43388</v>
      </c>
      <c r="L1142" s="80">
        <v>15</v>
      </c>
      <c r="M1142" s="80">
        <v>10</v>
      </c>
      <c r="N1142" s="82">
        <v>2018</v>
      </c>
      <c r="O1142" s="77">
        <f t="shared" si="17"/>
        <v>43388</v>
      </c>
      <c r="P1142" s="80" t="s">
        <v>2737</v>
      </c>
      <c r="Q1142" s="80" t="s">
        <v>175</v>
      </c>
      <c r="R1142" s="80">
        <f>VLOOKUP(P1142,Registration!O:P,2,FALSE)</f>
        <v>19</v>
      </c>
    </row>
    <row r="1143" spans="1:18" ht="23.1" customHeight="1">
      <c r="A1143" s="80" t="s">
        <v>92</v>
      </c>
      <c r="B1143" s="80" t="s">
        <v>26</v>
      </c>
      <c r="C1143" s="80" t="s">
        <v>27</v>
      </c>
      <c r="D1143" s="80" t="s">
        <v>28</v>
      </c>
      <c r="E1143" s="80" t="s">
        <v>28</v>
      </c>
      <c r="F1143" s="80" t="s">
        <v>29</v>
      </c>
      <c r="G1143" s="80" t="s">
        <v>1887</v>
      </c>
      <c r="H1143" s="80" t="s">
        <v>8165</v>
      </c>
      <c r="I1143" s="80" t="s">
        <v>8163</v>
      </c>
      <c r="J1143" s="80" t="s">
        <v>2738</v>
      </c>
      <c r="K1143" s="77">
        <v>43389</v>
      </c>
      <c r="L1143" s="80">
        <v>16</v>
      </c>
      <c r="M1143" s="80">
        <v>10</v>
      </c>
      <c r="N1143" s="82">
        <v>2018</v>
      </c>
      <c r="O1143" s="77">
        <f t="shared" si="17"/>
        <v>43389</v>
      </c>
      <c r="P1143" s="80" t="s">
        <v>2739</v>
      </c>
      <c r="Q1143" s="80" t="s">
        <v>175</v>
      </c>
      <c r="R1143" s="80">
        <f>VLOOKUP(P1143,Registration!O:P,2,FALSE)</f>
        <v>18</v>
      </c>
    </row>
    <row r="1144" spans="1:18" ht="23.1" customHeight="1">
      <c r="A1144" s="80" t="s">
        <v>92</v>
      </c>
      <c r="B1144" s="80" t="s">
        <v>26</v>
      </c>
      <c r="C1144" s="80" t="s">
        <v>27</v>
      </c>
      <c r="D1144" s="80" t="s">
        <v>28</v>
      </c>
      <c r="E1144" s="80" t="s">
        <v>28</v>
      </c>
      <c r="F1144" s="80" t="s">
        <v>29</v>
      </c>
      <c r="G1144" s="80" t="s">
        <v>1887</v>
      </c>
      <c r="H1144" s="80" t="s">
        <v>8165</v>
      </c>
      <c r="I1144" s="80" t="s">
        <v>8163</v>
      </c>
      <c r="J1144" s="80" t="s">
        <v>2740</v>
      </c>
      <c r="K1144" s="77">
        <v>43389</v>
      </c>
      <c r="L1144" s="80">
        <v>16</v>
      </c>
      <c r="M1144" s="80">
        <v>10</v>
      </c>
      <c r="N1144" s="82">
        <v>2018</v>
      </c>
      <c r="O1144" s="77">
        <f t="shared" si="17"/>
        <v>43389</v>
      </c>
      <c r="P1144" s="80" t="s">
        <v>2261</v>
      </c>
      <c r="Q1144" s="80" t="s">
        <v>175</v>
      </c>
      <c r="R1144" s="80">
        <f>VLOOKUP(P1144,Registration!O:P,2,FALSE)</f>
        <v>15</v>
      </c>
    </row>
    <row r="1145" spans="1:18" ht="23.1" customHeight="1">
      <c r="A1145" s="80" t="s">
        <v>92</v>
      </c>
      <c r="B1145" s="80" t="s">
        <v>26</v>
      </c>
      <c r="C1145" s="80" t="s">
        <v>27</v>
      </c>
      <c r="D1145" s="80" t="s">
        <v>28</v>
      </c>
      <c r="E1145" s="80" t="s">
        <v>28</v>
      </c>
      <c r="F1145" s="80" t="s">
        <v>29</v>
      </c>
      <c r="G1145" s="80" t="s">
        <v>1887</v>
      </c>
      <c r="H1145" s="80" t="s">
        <v>8165</v>
      </c>
      <c r="I1145" s="80" t="s">
        <v>8163</v>
      </c>
      <c r="J1145" s="80" t="s">
        <v>2741</v>
      </c>
      <c r="K1145" s="77">
        <v>43389</v>
      </c>
      <c r="L1145" s="80">
        <v>16</v>
      </c>
      <c r="M1145" s="80">
        <v>10</v>
      </c>
      <c r="N1145" s="82">
        <v>2018</v>
      </c>
      <c r="O1145" s="77">
        <f t="shared" si="17"/>
        <v>43389</v>
      </c>
      <c r="P1145" s="80" t="s">
        <v>2742</v>
      </c>
      <c r="Q1145" s="80" t="s">
        <v>175</v>
      </c>
      <c r="R1145" s="80">
        <f>VLOOKUP(P1145,Registration!O:P,2,FALSE)</f>
        <v>18</v>
      </c>
    </row>
    <row r="1146" spans="1:18" ht="23.1" customHeight="1">
      <c r="A1146" s="80" t="s">
        <v>92</v>
      </c>
      <c r="B1146" s="80" t="s">
        <v>26</v>
      </c>
      <c r="C1146" s="80" t="s">
        <v>27</v>
      </c>
      <c r="D1146" s="80" t="s">
        <v>28</v>
      </c>
      <c r="E1146" s="80" t="s">
        <v>28</v>
      </c>
      <c r="F1146" s="80" t="s">
        <v>29</v>
      </c>
      <c r="G1146" s="80" t="s">
        <v>1887</v>
      </c>
      <c r="H1146" s="80" t="s">
        <v>8165</v>
      </c>
      <c r="I1146" s="80" t="s">
        <v>8163</v>
      </c>
      <c r="J1146" s="80" t="s">
        <v>2743</v>
      </c>
      <c r="K1146" s="77">
        <v>43390</v>
      </c>
      <c r="L1146" s="80">
        <v>17</v>
      </c>
      <c r="M1146" s="80">
        <v>10</v>
      </c>
      <c r="N1146" s="82">
        <v>2018</v>
      </c>
      <c r="O1146" s="77">
        <f t="shared" si="17"/>
        <v>43390</v>
      </c>
      <c r="P1146" s="80" t="s">
        <v>2744</v>
      </c>
      <c r="Q1146" s="80" t="s">
        <v>175</v>
      </c>
      <c r="R1146" s="80">
        <f>VLOOKUP(P1146,Registration!O:P,2,FALSE)</f>
        <v>19</v>
      </c>
    </row>
    <row r="1147" spans="1:18" ht="23.1" customHeight="1">
      <c r="A1147" s="80" t="s">
        <v>92</v>
      </c>
      <c r="B1147" s="80" t="s">
        <v>26</v>
      </c>
      <c r="C1147" s="80" t="s">
        <v>27</v>
      </c>
      <c r="D1147" s="80" t="s">
        <v>28</v>
      </c>
      <c r="E1147" s="80" t="s">
        <v>28</v>
      </c>
      <c r="F1147" s="80" t="s">
        <v>29</v>
      </c>
      <c r="G1147" s="80" t="s">
        <v>1887</v>
      </c>
      <c r="H1147" s="80" t="s">
        <v>8165</v>
      </c>
      <c r="I1147" s="80" t="s">
        <v>8163</v>
      </c>
      <c r="J1147" s="80" t="s">
        <v>2745</v>
      </c>
      <c r="K1147" s="77">
        <v>43390</v>
      </c>
      <c r="L1147" s="80">
        <v>17</v>
      </c>
      <c r="M1147" s="80">
        <v>10</v>
      </c>
      <c r="N1147" s="82">
        <v>2018</v>
      </c>
      <c r="O1147" s="77">
        <f t="shared" si="17"/>
        <v>43390</v>
      </c>
      <c r="P1147" s="80" t="s">
        <v>2746</v>
      </c>
      <c r="Q1147" s="80" t="s">
        <v>175</v>
      </c>
      <c r="R1147" s="80">
        <f>VLOOKUP(P1147,Registration!O:P,2,FALSE)</f>
        <v>19</v>
      </c>
    </row>
    <row r="1148" spans="1:18" ht="23.1" customHeight="1">
      <c r="A1148" s="80" t="s">
        <v>92</v>
      </c>
      <c r="B1148" s="80" t="s">
        <v>26</v>
      </c>
      <c r="C1148" s="80" t="s">
        <v>27</v>
      </c>
      <c r="D1148" s="80" t="s">
        <v>28</v>
      </c>
      <c r="E1148" s="80" t="s">
        <v>28</v>
      </c>
      <c r="F1148" s="80" t="s">
        <v>29</v>
      </c>
      <c r="G1148" s="80" t="s">
        <v>1887</v>
      </c>
      <c r="H1148" s="80" t="s">
        <v>8165</v>
      </c>
      <c r="I1148" s="80" t="s">
        <v>8163</v>
      </c>
      <c r="J1148" s="80" t="s">
        <v>1946</v>
      </c>
      <c r="K1148" s="77">
        <v>43391</v>
      </c>
      <c r="L1148" s="80">
        <v>18</v>
      </c>
      <c r="M1148" s="80">
        <v>10</v>
      </c>
      <c r="N1148" s="82">
        <v>2018</v>
      </c>
      <c r="O1148" s="77">
        <f t="shared" si="17"/>
        <v>43391</v>
      </c>
      <c r="P1148" s="80" t="s">
        <v>2747</v>
      </c>
      <c r="Q1148" s="80" t="s">
        <v>175</v>
      </c>
      <c r="R1148" s="80">
        <f>VLOOKUP(P1148,Registration!O:P,2,FALSE)</f>
        <v>18</v>
      </c>
    </row>
    <row r="1149" spans="1:18" ht="23.1" customHeight="1">
      <c r="A1149" s="80" t="s">
        <v>92</v>
      </c>
      <c r="B1149" s="80" t="s">
        <v>26</v>
      </c>
      <c r="C1149" s="80" t="s">
        <v>27</v>
      </c>
      <c r="D1149" s="80" t="s">
        <v>28</v>
      </c>
      <c r="E1149" s="80" t="s">
        <v>28</v>
      </c>
      <c r="F1149" s="80" t="s">
        <v>29</v>
      </c>
      <c r="G1149" s="80" t="s">
        <v>1887</v>
      </c>
      <c r="H1149" s="80" t="s">
        <v>8165</v>
      </c>
      <c r="I1149" s="80" t="s">
        <v>8162</v>
      </c>
      <c r="J1149" s="80" t="s">
        <v>2748</v>
      </c>
      <c r="K1149" s="77">
        <v>43393</v>
      </c>
      <c r="L1149" s="80">
        <v>20</v>
      </c>
      <c r="M1149" s="80">
        <v>10</v>
      </c>
      <c r="N1149" s="82">
        <v>2018</v>
      </c>
      <c r="O1149" s="77">
        <f t="shared" si="17"/>
        <v>43393</v>
      </c>
      <c r="P1149" s="80" t="s">
        <v>2749</v>
      </c>
      <c r="Q1149" s="80" t="s">
        <v>1899</v>
      </c>
      <c r="R1149" s="80">
        <f>VLOOKUP(P1149,Registration!O:P,2,FALSE)</f>
        <v>16</v>
      </c>
    </row>
    <row r="1150" spans="1:18" ht="23.1" customHeight="1">
      <c r="A1150" s="80" t="s">
        <v>92</v>
      </c>
      <c r="B1150" s="80" t="s">
        <v>26</v>
      </c>
      <c r="C1150" s="80" t="s">
        <v>27</v>
      </c>
      <c r="D1150" s="80" t="s">
        <v>28</v>
      </c>
      <c r="E1150" s="80" t="s">
        <v>28</v>
      </c>
      <c r="F1150" s="80" t="s">
        <v>29</v>
      </c>
      <c r="G1150" s="80" t="s">
        <v>1887</v>
      </c>
      <c r="H1150" s="80" t="s">
        <v>8165</v>
      </c>
      <c r="I1150" s="80" t="s">
        <v>8163</v>
      </c>
      <c r="J1150" s="80" t="s">
        <v>2127</v>
      </c>
      <c r="K1150" s="77">
        <v>43393</v>
      </c>
      <c r="L1150" s="80">
        <v>20</v>
      </c>
      <c r="M1150" s="80">
        <v>10</v>
      </c>
      <c r="N1150" s="82">
        <v>2018</v>
      </c>
      <c r="O1150" s="77">
        <f t="shared" si="17"/>
        <v>43393</v>
      </c>
      <c r="P1150" s="80" t="s">
        <v>2083</v>
      </c>
      <c r="Q1150" s="80" t="s">
        <v>175</v>
      </c>
      <c r="R1150" s="80">
        <f>VLOOKUP(P1150,Registration!O:P,2,FALSE)</f>
        <v>15</v>
      </c>
    </row>
    <row r="1151" spans="1:18" ht="23.1" customHeight="1">
      <c r="A1151" s="80" t="s">
        <v>92</v>
      </c>
      <c r="B1151" s="80" t="s">
        <v>26</v>
      </c>
      <c r="C1151" s="80" t="s">
        <v>27</v>
      </c>
      <c r="D1151" s="80" t="s">
        <v>28</v>
      </c>
      <c r="E1151" s="80" t="s">
        <v>28</v>
      </c>
      <c r="F1151" s="80" t="s">
        <v>29</v>
      </c>
      <c r="G1151" s="80" t="s">
        <v>1887</v>
      </c>
      <c r="H1151" s="80" t="s">
        <v>8165</v>
      </c>
      <c r="I1151" s="80" t="s">
        <v>8162</v>
      </c>
      <c r="J1151" s="80" t="s">
        <v>2750</v>
      </c>
      <c r="K1151" s="77">
        <v>43393</v>
      </c>
      <c r="L1151" s="80">
        <v>20</v>
      </c>
      <c r="M1151" s="80">
        <v>10</v>
      </c>
      <c r="N1151" s="82">
        <v>2018</v>
      </c>
      <c r="O1151" s="77">
        <f t="shared" si="17"/>
        <v>43393</v>
      </c>
      <c r="P1151" s="80" t="s">
        <v>2751</v>
      </c>
      <c r="Q1151" s="80" t="s">
        <v>1899</v>
      </c>
      <c r="R1151" s="80">
        <f>VLOOKUP(P1151,Registration!O:P,2,FALSE)</f>
        <v>15</v>
      </c>
    </row>
    <row r="1152" spans="1:18" ht="23.1" customHeight="1">
      <c r="A1152" s="80" t="s">
        <v>92</v>
      </c>
      <c r="B1152" s="80" t="s">
        <v>26</v>
      </c>
      <c r="C1152" s="80" t="s">
        <v>27</v>
      </c>
      <c r="D1152" s="80" t="s">
        <v>28</v>
      </c>
      <c r="E1152" s="80" t="s">
        <v>28</v>
      </c>
      <c r="F1152" s="80" t="s">
        <v>29</v>
      </c>
      <c r="G1152" s="80" t="s">
        <v>1887</v>
      </c>
      <c r="H1152" s="80" t="s">
        <v>8165</v>
      </c>
      <c r="I1152" s="80" t="s">
        <v>8162</v>
      </c>
      <c r="J1152" s="80" t="s">
        <v>2752</v>
      </c>
      <c r="K1152" s="77">
        <v>43393</v>
      </c>
      <c r="L1152" s="80">
        <v>20</v>
      </c>
      <c r="M1152" s="80">
        <v>10</v>
      </c>
      <c r="N1152" s="82">
        <v>2018</v>
      </c>
      <c r="O1152" s="77">
        <f t="shared" si="17"/>
        <v>43393</v>
      </c>
      <c r="P1152" s="80" t="s">
        <v>2753</v>
      </c>
      <c r="Q1152" s="80" t="s">
        <v>1899</v>
      </c>
      <c r="R1152" s="80">
        <f>VLOOKUP(P1152,Registration!O:P,2,FALSE)</f>
        <v>15</v>
      </c>
    </row>
    <row r="1153" spans="1:18" ht="23.1" customHeight="1">
      <c r="A1153" s="80" t="s">
        <v>92</v>
      </c>
      <c r="B1153" s="80" t="s">
        <v>26</v>
      </c>
      <c r="C1153" s="80" t="s">
        <v>27</v>
      </c>
      <c r="D1153" s="80" t="s">
        <v>28</v>
      </c>
      <c r="E1153" s="80" t="s">
        <v>28</v>
      </c>
      <c r="F1153" s="80" t="s">
        <v>29</v>
      </c>
      <c r="G1153" s="80" t="s">
        <v>1887</v>
      </c>
      <c r="H1153" s="80" t="s">
        <v>8165</v>
      </c>
      <c r="I1153" s="80" t="s">
        <v>8162</v>
      </c>
      <c r="J1153" s="80" t="s">
        <v>2754</v>
      </c>
      <c r="K1153" s="77">
        <v>43393</v>
      </c>
      <c r="L1153" s="80">
        <v>20</v>
      </c>
      <c r="M1153" s="80">
        <v>10</v>
      </c>
      <c r="N1153" s="82">
        <v>2018</v>
      </c>
      <c r="O1153" s="77">
        <f t="shared" si="17"/>
        <v>43393</v>
      </c>
      <c r="P1153" s="80" t="s">
        <v>2755</v>
      </c>
      <c r="Q1153" s="80" t="s">
        <v>1899</v>
      </c>
      <c r="R1153" s="80">
        <f>VLOOKUP(P1153,Registration!O:P,2,FALSE)</f>
        <v>16</v>
      </c>
    </row>
    <row r="1154" spans="1:18" ht="23.1" customHeight="1">
      <c r="A1154" s="80" t="s">
        <v>92</v>
      </c>
      <c r="B1154" s="80" t="s">
        <v>26</v>
      </c>
      <c r="C1154" s="80" t="s">
        <v>27</v>
      </c>
      <c r="D1154" s="80" t="s">
        <v>28</v>
      </c>
      <c r="E1154" s="80" t="s">
        <v>28</v>
      </c>
      <c r="F1154" s="80" t="s">
        <v>29</v>
      </c>
      <c r="G1154" s="80" t="s">
        <v>1887</v>
      </c>
      <c r="H1154" s="80" t="s">
        <v>8165</v>
      </c>
      <c r="I1154" s="80" t="s">
        <v>8162</v>
      </c>
      <c r="J1154" s="80" t="s">
        <v>2756</v>
      </c>
      <c r="K1154" s="77">
        <v>43393</v>
      </c>
      <c r="L1154" s="80">
        <v>20</v>
      </c>
      <c r="M1154" s="80">
        <v>10</v>
      </c>
      <c r="N1154" s="82">
        <v>2018</v>
      </c>
      <c r="O1154" s="77">
        <f t="shared" si="17"/>
        <v>43393</v>
      </c>
      <c r="P1154" s="80" t="s">
        <v>1896</v>
      </c>
      <c r="Q1154" s="80" t="s">
        <v>1899</v>
      </c>
      <c r="R1154" s="80">
        <f>VLOOKUP(P1154,Registration!O:P,2,FALSE)</f>
        <v>19</v>
      </c>
    </row>
    <row r="1155" spans="1:18" ht="23.1" customHeight="1">
      <c r="A1155" s="80" t="s">
        <v>92</v>
      </c>
      <c r="B1155" s="80" t="s">
        <v>26</v>
      </c>
      <c r="C1155" s="80" t="s">
        <v>27</v>
      </c>
      <c r="D1155" s="80" t="s">
        <v>28</v>
      </c>
      <c r="E1155" s="80" t="s">
        <v>28</v>
      </c>
      <c r="F1155" s="80" t="s">
        <v>29</v>
      </c>
      <c r="G1155" s="80" t="s">
        <v>1887</v>
      </c>
      <c r="H1155" s="80" t="s">
        <v>8165</v>
      </c>
      <c r="I1155" s="80" t="s">
        <v>8162</v>
      </c>
      <c r="J1155" s="80" t="s">
        <v>2757</v>
      </c>
      <c r="K1155" s="77">
        <v>43393</v>
      </c>
      <c r="L1155" s="80">
        <v>20</v>
      </c>
      <c r="M1155" s="80">
        <v>10</v>
      </c>
      <c r="N1155" s="82">
        <v>2018</v>
      </c>
      <c r="O1155" s="77">
        <f t="shared" ref="O1155:O1218" si="18">DATE(N1155,M1155,L1155)</f>
        <v>43393</v>
      </c>
      <c r="P1155" s="80" t="s">
        <v>2758</v>
      </c>
      <c r="Q1155" s="80" t="s">
        <v>1899</v>
      </c>
      <c r="R1155" s="80">
        <f>VLOOKUP(P1155,Registration!O:P,2,FALSE)</f>
        <v>17</v>
      </c>
    </row>
    <row r="1156" spans="1:18" ht="23.1" customHeight="1">
      <c r="A1156" s="80" t="s">
        <v>92</v>
      </c>
      <c r="B1156" s="80" t="s">
        <v>26</v>
      </c>
      <c r="C1156" s="80" t="s">
        <v>27</v>
      </c>
      <c r="D1156" s="80" t="s">
        <v>28</v>
      </c>
      <c r="E1156" s="80" t="s">
        <v>28</v>
      </c>
      <c r="F1156" s="80" t="s">
        <v>29</v>
      </c>
      <c r="G1156" s="80" t="s">
        <v>1887</v>
      </c>
      <c r="H1156" s="80" t="s">
        <v>8165</v>
      </c>
      <c r="I1156" s="80" t="s">
        <v>8162</v>
      </c>
      <c r="J1156" s="80" t="s">
        <v>2759</v>
      </c>
      <c r="K1156" s="77">
        <v>43393</v>
      </c>
      <c r="L1156" s="80">
        <v>20</v>
      </c>
      <c r="M1156" s="80">
        <v>10</v>
      </c>
      <c r="N1156" s="82">
        <v>2018</v>
      </c>
      <c r="O1156" s="77">
        <f t="shared" si="18"/>
        <v>43393</v>
      </c>
      <c r="P1156" s="80" t="s">
        <v>2760</v>
      </c>
      <c r="Q1156" s="80" t="s">
        <v>1899</v>
      </c>
      <c r="R1156" s="80">
        <f>VLOOKUP(P1156,Registration!O:P,2,FALSE)</f>
        <v>16</v>
      </c>
    </row>
    <row r="1157" spans="1:18" ht="23.1" customHeight="1">
      <c r="A1157" s="80" t="s">
        <v>92</v>
      </c>
      <c r="B1157" s="80" t="s">
        <v>26</v>
      </c>
      <c r="C1157" s="80" t="s">
        <v>27</v>
      </c>
      <c r="D1157" s="80" t="s">
        <v>28</v>
      </c>
      <c r="E1157" s="80" t="s">
        <v>28</v>
      </c>
      <c r="F1157" s="80" t="s">
        <v>29</v>
      </c>
      <c r="G1157" s="80" t="s">
        <v>1887</v>
      </c>
      <c r="H1157" s="80" t="s">
        <v>8165</v>
      </c>
      <c r="I1157" s="80" t="s">
        <v>8163</v>
      </c>
      <c r="J1157" s="80" t="s">
        <v>2440</v>
      </c>
      <c r="K1157" s="77">
        <v>43393</v>
      </c>
      <c r="L1157" s="80">
        <v>20</v>
      </c>
      <c r="M1157" s="80">
        <v>10</v>
      </c>
      <c r="N1157" s="82">
        <v>2018</v>
      </c>
      <c r="O1157" s="77">
        <f t="shared" si="18"/>
        <v>43393</v>
      </c>
      <c r="P1157" s="80" t="s">
        <v>2441</v>
      </c>
      <c r="Q1157" s="80" t="s">
        <v>175</v>
      </c>
      <c r="R1157" s="80">
        <f>VLOOKUP(P1157,Registration!O:P,2,FALSE)</f>
        <v>15</v>
      </c>
    </row>
    <row r="1158" spans="1:18" ht="23.1" customHeight="1">
      <c r="A1158" s="82" t="s">
        <v>92</v>
      </c>
      <c r="B1158" s="80" t="s">
        <v>26</v>
      </c>
      <c r="C1158" s="80" t="s">
        <v>27</v>
      </c>
      <c r="D1158" s="80" t="s">
        <v>28</v>
      </c>
      <c r="E1158" s="80" t="s">
        <v>28</v>
      </c>
      <c r="F1158" s="80" t="s">
        <v>111</v>
      </c>
      <c r="G1158" s="80" t="s">
        <v>167</v>
      </c>
      <c r="H1158" s="80" t="s">
        <v>8159</v>
      </c>
      <c r="I1158" s="102" t="s">
        <v>8161</v>
      </c>
      <c r="J1158" s="80" t="s">
        <v>959</v>
      </c>
      <c r="K1158" s="77">
        <v>43388</v>
      </c>
      <c r="L1158" s="82">
        <v>15</v>
      </c>
      <c r="M1158" s="82">
        <v>10</v>
      </c>
      <c r="N1158" s="82">
        <v>2018</v>
      </c>
      <c r="O1158" s="77">
        <f t="shared" si="18"/>
        <v>43388</v>
      </c>
      <c r="P1158" s="80" t="s">
        <v>960</v>
      </c>
      <c r="Q1158" s="102" t="s">
        <v>175</v>
      </c>
      <c r="R1158" s="80">
        <f>VLOOKUP(P1158,Registration!O:P,2,FALSE)</f>
        <v>19</v>
      </c>
    </row>
    <row r="1159" spans="1:18" ht="23.1" customHeight="1">
      <c r="A1159" s="82" t="s">
        <v>92</v>
      </c>
      <c r="B1159" s="80" t="s">
        <v>26</v>
      </c>
      <c r="C1159" s="80" t="s">
        <v>27</v>
      </c>
      <c r="D1159" s="80" t="s">
        <v>28</v>
      </c>
      <c r="E1159" s="80" t="s">
        <v>28</v>
      </c>
      <c r="F1159" s="80" t="s">
        <v>111</v>
      </c>
      <c r="G1159" s="80" t="s">
        <v>167</v>
      </c>
      <c r="H1159" s="80" t="s">
        <v>8159</v>
      </c>
      <c r="I1159" s="102" t="s">
        <v>8161</v>
      </c>
      <c r="J1159" s="80" t="s">
        <v>961</v>
      </c>
      <c r="K1159" s="77">
        <v>43389</v>
      </c>
      <c r="L1159" s="82">
        <v>16</v>
      </c>
      <c r="M1159" s="82">
        <v>10</v>
      </c>
      <c r="N1159" s="82">
        <v>2018</v>
      </c>
      <c r="O1159" s="77">
        <f t="shared" si="18"/>
        <v>43389</v>
      </c>
      <c r="P1159" s="80" t="s">
        <v>962</v>
      </c>
      <c r="Q1159" s="102" t="s">
        <v>175</v>
      </c>
      <c r="R1159" s="80">
        <f>VLOOKUP(P1159,Registration!O:P,2,FALSE)</f>
        <v>19</v>
      </c>
    </row>
    <row r="1160" spans="1:18" ht="23.1" customHeight="1">
      <c r="A1160" s="82" t="s">
        <v>92</v>
      </c>
      <c r="B1160" s="80" t="s">
        <v>26</v>
      </c>
      <c r="C1160" s="80" t="s">
        <v>27</v>
      </c>
      <c r="D1160" s="80" t="s">
        <v>28</v>
      </c>
      <c r="E1160" s="80" t="s">
        <v>28</v>
      </c>
      <c r="F1160" s="80" t="s">
        <v>111</v>
      </c>
      <c r="G1160" s="80" t="s">
        <v>167</v>
      </c>
      <c r="H1160" s="80" t="s">
        <v>8159</v>
      </c>
      <c r="I1160" s="102" t="s">
        <v>8161</v>
      </c>
      <c r="J1160" s="80" t="s">
        <v>963</v>
      </c>
      <c r="K1160" s="77">
        <v>43390</v>
      </c>
      <c r="L1160" s="82">
        <v>17</v>
      </c>
      <c r="M1160" s="82">
        <v>10</v>
      </c>
      <c r="N1160" s="82">
        <v>2018</v>
      </c>
      <c r="O1160" s="77">
        <f t="shared" si="18"/>
        <v>43390</v>
      </c>
      <c r="P1160" s="80" t="s">
        <v>964</v>
      </c>
      <c r="Q1160" s="102" t="s">
        <v>175</v>
      </c>
      <c r="R1160" s="80">
        <f>VLOOKUP(P1160,Registration!O:P,2,FALSE)</f>
        <v>19</v>
      </c>
    </row>
    <row r="1161" spans="1:18" ht="23.1" customHeight="1">
      <c r="A1161" s="82" t="s">
        <v>92</v>
      </c>
      <c r="B1161" s="80" t="s">
        <v>26</v>
      </c>
      <c r="C1161" s="80" t="s">
        <v>27</v>
      </c>
      <c r="D1161" s="80" t="s">
        <v>28</v>
      </c>
      <c r="E1161" s="80" t="s">
        <v>28</v>
      </c>
      <c r="F1161" s="80" t="s">
        <v>111</v>
      </c>
      <c r="G1161" s="80" t="s">
        <v>167</v>
      </c>
      <c r="H1161" s="80" t="s">
        <v>8159</v>
      </c>
      <c r="I1161" s="102" t="s">
        <v>8161</v>
      </c>
      <c r="J1161" s="80" t="s">
        <v>965</v>
      </c>
      <c r="K1161" s="77">
        <v>43392</v>
      </c>
      <c r="L1161" s="82">
        <v>19</v>
      </c>
      <c r="M1161" s="82">
        <v>10</v>
      </c>
      <c r="N1161" s="82">
        <v>2018</v>
      </c>
      <c r="O1161" s="77">
        <f t="shared" si="18"/>
        <v>43392</v>
      </c>
      <c r="P1161" s="80" t="s">
        <v>966</v>
      </c>
      <c r="Q1161" s="102" t="s">
        <v>175</v>
      </c>
      <c r="R1161" s="80">
        <f>VLOOKUP(P1161,Registration!O:P,2,FALSE)</f>
        <v>19</v>
      </c>
    </row>
    <row r="1162" spans="1:18" ht="23.1" customHeight="1">
      <c r="A1162" s="82" t="s">
        <v>92</v>
      </c>
      <c r="B1162" s="80" t="s">
        <v>26</v>
      </c>
      <c r="C1162" s="80" t="s">
        <v>27</v>
      </c>
      <c r="D1162" s="80" t="s">
        <v>28</v>
      </c>
      <c r="E1162" s="80" t="s">
        <v>28</v>
      </c>
      <c r="F1162" s="80" t="s">
        <v>111</v>
      </c>
      <c r="G1162" s="80" t="s">
        <v>167</v>
      </c>
      <c r="H1162" s="80" t="s">
        <v>8159</v>
      </c>
      <c r="I1162" s="102" t="s">
        <v>8161</v>
      </c>
      <c r="J1162" s="80" t="s">
        <v>967</v>
      </c>
      <c r="K1162" s="77">
        <v>43392</v>
      </c>
      <c r="L1162" s="82">
        <v>19</v>
      </c>
      <c r="M1162" s="82">
        <v>10</v>
      </c>
      <c r="N1162" s="82">
        <v>2018</v>
      </c>
      <c r="O1162" s="77">
        <f t="shared" si="18"/>
        <v>43392</v>
      </c>
      <c r="P1162" s="80" t="s">
        <v>968</v>
      </c>
      <c r="Q1162" s="102" t="s">
        <v>175</v>
      </c>
      <c r="R1162" s="80">
        <f>VLOOKUP(P1162,Registration!O:P,2,FALSE)</f>
        <v>19</v>
      </c>
    </row>
    <row r="1163" spans="1:18" ht="23.1" customHeight="1">
      <c r="A1163" s="82" t="s">
        <v>92</v>
      </c>
      <c r="B1163" s="80" t="s">
        <v>26</v>
      </c>
      <c r="C1163" s="80" t="s">
        <v>27</v>
      </c>
      <c r="D1163" s="80" t="s">
        <v>28</v>
      </c>
      <c r="E1163" s="80" t="s">
        <v>28</v>
      </c>
      <c r="F1163" s="80" t="s">
        <v>111</v>
      </c>
      <c r="G1163" s="80" t="s">
        <v>167</v>
      </c>
      <c r="H1163" s="80" t="s">
        <v>8159</v>
      </c>
      <c r="I1163" s="102" t="s">
        <v>8161</v>
      </c>
      <c r="J1163" s="80" t="s">
        <v>969</v>
      </c>
      <c r="K1163" s="77">
        <v>43392</v>
      </c>
      <c r="L1163" s="82">
        <v>19</v>
      </c>
      <c r="M1163" s="82">
        <v>10</v>
      </c>
      <c r="N1163" s="82">
        <v>2018</v>
      </c>
      <c r="O1163" s="77">
        <f t="shared" si="18"/>
        <v>43392</v>
      </c>
      <c r="P1163" s="80" t="s">
        <v>970</v>
      </c>
      <c r="Q1163" s="102" t="s">
        <v>175</v>
      </c>
      <c r="R1163" s="80">
        <f>VLOOKUP(P1163,Registration!O:P,2,FALSE)</f>
        <v>19</v>
      </c>
    </row>
    <row r="1164" spans="1:18" ht="23.1" customHeight="1">
      <c r="A1164" s="80" t="s">
        <v>93</v>
      </c>
      <c r="B1164" s="80" t="s">
        <v>26</v>
      </c>
      <c r="C1164" s="80" t="s">
        <v>27</v>
      </c>
      <c r="D1164" s="80" t="s">
        <v>28</v>
      </c>
      <c r="E1164" s="80" t="s">
        <v>28</v>
      </c>
      <c r="F1164" s="80" t="s">
        <v>111</v>
      </c>
      <c r="G1164" s="80" t="s">
        <v>167</v>
      </c>
      <c r="H1164" s="80" t="s">
        <v>8159</v>
      </c>
      <c r="I1164" s="80" t="s">
        <v>8161</v>
      </c>
      <c r="J1164" s="80" t="s">
        <v>971</v>
      </c>
      <c r="K1164" s="77">
        <v>43395</v>
      </c>
      <c r="L1164" s="80">
        <v>22</v>
      </c>
      <c r="M1164" s="80">
        <v>10</v>
      </c>
      <c r="N1164" s="82">
        <v>2018</v>
      </c>
      <c r="O1164" s="77">
        <f t="shared" si="18"/>
        <v>43395</v>
      </c>
      <c r="P1164" s="80" t="s">
        <v>972</v>
      </c>
      <c r="Q1164" s="80" t="s">
        <v>175</v>
      </c>
      <c r="R1164" s="80">
        <f>VLOOKUP(P1164,Registration!O:P,2,FALSE)</f>
        <v>19</v>
      </c>
    </row>
    <row r="1165" spans="1:18" ht="23.1" customHeight="1">
      <c r="A1165" s="80" t="s">
        <v>93</v>
      </c>
      <c r="B1165" s="80" t="s">
        <v>26</v>
      </c>
      <c r="C1165" s="80" t="s">
        <v>27</v>
      </c>
      <c r="D1165" s="80" t="s">
        <v>28</v>
      </c>
      <c r="E1165" s="80" t="s">
        <v>28</v>
      </c>
      <c r="F1165" s="80" t="s">
        <v>111</v>
      </c>
      <c r="G1165" s="80" t="s">
        <v>167</v>
      </c>
      <c r="H1165" s="80" t="s">
        <v>8159</v>
      </c>
      <c r="I1165" s="80" t="s">
        <v>8161</v>
      </c>
      <c r="J1165" s="80" t="s">
        <v>973</v>
      </c>
      <c r="K1165" s="77">
        <v>43395</v>
      </c>
      <c r="L1165" s="80">
        <v>22</v>
      </c>
      <c r="M1165" s="80">
        <v>10</v>
      </c>
      <c r="N1165" s="82">
        <v>2018</v>
      </c>
      <c r="O1165" s="77">
        <f t="shared" si="18"/>
        <v>43395</v>
      </c>
      <c r="P1165" s="80" t="s">
        <v>974</v>
      </c>
      <c r="Q1165" s="80" t="s">
        <v>175</v>
      </c>
      <c r="R1165" s="80">
        <f>VLOOKUP(P1165,Registration!O:P,2,FALSE)</f>
        <v>19</v>
      </c>
    </row>
    <row r="1166" spans="1:18" ht="23.1" customHeight="1">
      <c r="A1166" s="80" t="s">
        <v>93</v>
      </c>
      <c r="B1166" s="80" t="s">
        <v>26</v>
      </c>
      <c r="C1166" s="80" t="s">
        <v>27</v>
      </c>
      <c r="D1166" s="80" t="s">
        <v>28</v>
      </c>
      <c r="E1166" s="80" t="s">
        <v>28</v>
      </c>
      <c r="F1166" s="80" t="s">
        <v>111</v>
      </c>
      <c r="G1166" s="80" t="s">
        <v>167</v>
      </c>
      <c r="H1166" s="80" t="s">
        <v>8159</v>
      </c>
      <c r="I1166" s="80" t="s">
        <v>8161</v>
      </c>
      <c r="J1166" s="80" t="s">
        <v>272</v>
      </c>
      <c r="K1166" s="77">
        <v>43398</v>
      </c>
      <c r="L1166" s="80">
        <v>25</v>
      </c>
      <c r="M1166" s="80">
        <v>10</v>
      </c>
      <c r="N1166" s="82">
        <v>2018</v>
      </c>
      <c r="O1166" s="77">
        <f t="shared" si="18"/>
        <v>43398</v>
      </c>
      <c r="P1166" s="80" t="s">
        <v>975</v>
      </c>
      <c r="Q1166" s="80" t="s">
        <v>175</v>
      </c>
      <c r="R1166" s="80">
        <f>VLOOKUP(P1166,Registration!O:P,2,FALSE)</f>
        <v>19</v>
      </c>
    </row>
    <row r="1167" spans="1:18" ht="23.1" customHeight="1">
      <c r="A1167" s="80" t="s">
        <v>93</v>
      </c>
      <c r="B1167" s="80" t="s">
        <v>26</v>
      </c>
      <c r="C1167" s="80" t="s">
        <v>27</v>
      </c>
      <c r="D1167" s="80" t="s">
        <v>28</v>
      </c>
      <c r="E1167" s="80" t="s">
        <v>28</v>
      </c>
      <c r="F1167" s="80" t="s">
        <v>111</v>
      </c>
      <c r="G1167" s="80" t="s">
        <v>167</v>
      </c>
      <c r="H1167" s="80" t="s">
        <v>8159</v>
      </c>
      <c r="I1167" s="80" t="s">
        <v>8161</v>
      </c>
      <c r="J1167" s="80" t="s">
        <v>272</v>
      </c>
      <c r="K1167" s="77">
        <v>43399</v>
      </c>
      <c r="L1167" s="80">
        <v>26</v>
      </c>
      <c r="M1167" s="80">
        <v>10</v>
      </c>
      <c r="N1167" s="82">
        <v>2018</v>
      </c>
      <c r="O1167" s="77">
        <f t="shared" si="18"/>
        <v>43399</v>
      </c>
      <c r="P1167" s="80" t="s">
        <v>975</v>
      </c>
      <c r="Q1167" s="80" t="s">
        <v>175</v>
      </c>
      <c r="R1167" s="80">
        <f>VLOOKUP(P1167,Registration!O:P,2,FALSE)</f>
        <v>19</v>
      </c>
    </row>
    <row r="1168" spans="1:18" ht="23.1" customHeight="1">
      <c r="A1168" s="80" t="s">
        <v>93</v>
      </c>
      <c r="B1168" s="80" t="s">
        <v>26</v>
      </c>
      <c r="C1168" s="80" t="s">
        <v>27</v>
      </c>
      <c r="D1168" s="80" t="s">
        <v>28</v>
      </c>
      <c r="E1168" s="80" t="s">
        <v>28</v>
      </c>
      <c r="F1168" s="80" t="s">
        <v>111</v>
      </c>
      <c r="G1168" s="80" t="s">
        <v>167</v>
      </c>
      <c r="H1168" s="80" t="s">
        <v>8159</v>
      </c>
      <c r="I1168" s="80" t="s">
        <v>8160</v>
      </c>
      <c r="J1168" s="80" t="s">
        <v>978</v>
      </c>
      <c r="K1168" s="77">
        <v>43399</v>
      </c>
      <c r="L1168" s="80">
        <v>26</v>
      </c>
      <c r="M1168" s="80">
        <v>10</v>
      </c>
      <c r="N1168" s="82">
        <v>2018</v>
      </c>
      <c r="O1168" s="77">
        <f t="shared" si="18"/>
        <v>43399</v>
      </c>
      <c r="P1168" s="80" t="s">
        <v>979</v>
      </c>
      <c r="Q1168" s="80" t="s">
        <v>252</v>
      </c>
      <c r="R1168" s="80">
        <f>VLOOKUP(P1168,Registration!O:P,2,FALSE)</f>
        <v>18</v>
      </c>
    </row>
    <row r="1169" spans="1:18" ht="23.1" customHeight="1">
      <c r="A1169" s="80" t="s">
        <v>93</v>
      </c>
      <c r="B1169" s="80" t="s">
        <v>26</v>
      </c>
      <c r="C1169" s="80" t="s">
        <v>27</v>
      </c>
      <c r="D1169" s="80" t="s">
        <v>28</v>
      </c>
      <c r="E1169" s="80" t="s">
        <v>28</v>
      </c>
      <c r="F1169" s="80" t="s">
        <v>111</v>
      </c>
      <c r="G1169" s="80" t="s">
        <v>167</v>
      </c>
      <c r="H1169" s="80" t="s">
        <v>8159</v>
      </c>
      <c r="I1169" s="80" t="s">
        <v>8160</v>
      </c>
      <c r="J1169" s="80" t="s">
        <v>980</v>
      </c>
      <c r="K1169" s="77">
        <v>43399</v>
      </c>
      <c r="L1169" s="80">
        <v>26</v>
      </c>
      <c r="M1169" s="80">
        <v>10</v>
      </c>
      <c r="N1169" s="82">
        <v>2018</v>
      </c>
      <c r="O1169" s="77">
        <f t="shared" si="18"/>
        <v>43399</v>
      </c>
      <c r="P1169" s="80" t="s">
        <v>981</v>
      </c>
      <c r="Q1169" s="80" t="s">
        <v>252</v>
      </c>
      <c r="R1169" s="80">
        <f>VLOOKUP(P1169,Registration!O:P,2,FALSE)</f>
        <v>19</v>
      </c>
    </row>
    <row r="1170" spans="1:18" ht="23.1" customHeight="1">
      <c r="A1170" s="80" t="s">
        <v>93</v>
      </c>
      <c r="B1170" s="80" t="s">
        <v>26</v>
      </c>
      <c r="C1170" s="80" t="s">
        <v>27</v>
      </c>
      <c r="D1170" s="80" t="s">
        <v>28</v>
      </c>
      <c r="E1170" s="80" t="s">
        <v>28</v>
      </c>
      <c r="F1170" s="80" t="s">
        <v>111</v>
      </c>
      <c r="G1170" s="80" t="s">
        <v>167</v>
      </c>
      <c r="H1170" s="80" t="s">
        <v>8159</v>
      </c>
      <c r="I1170" s="80" t="s">
        <v>8160</v>
      </c>
      <c r="J1170" s="80" t="s">
        <v>982</v>
      </c>
      <c r="K1170" s="77">
        <v>43399</v>
      </c>
      <c r="L1170" s="80">
        <v>26</v>
      </c>
      <c r="M1170" s="80">
        <v>10</v>
      </c>
      <c r="N1170" s="82">
        <v>2018</v>
      </c>
      <c r="O1170" s="77">
        <f t="shared" si="18"/>
        <v>43399</v>
      </c>
      <c r="P1170" s="80" t="s">
        <v>983</v>
      </c>
      <c r="Q1170" s="80" t="s">
        <v>252</v>
      </c>
      <c r="R1170" s="80">
        <f>VLOOKUP(P1170,Registration!O:P,2,FALSE)</f>
        <v>19</v>
      </c>
    </row>
    <row r="1171" spans="1:18" ht="23.1" customHeight="1">
      <c r="A1171" s="80" t="s">
        <v>93</v>
      </c>
      <c r="B1171" s="80" t="s">
        <v>26</v>
      </c>
      <c r="C1171" s="80" t="s">
        <v>27</v>
      </c>
      <c r="D1171" s="80" t="s">
        <v>28</v>
      </c>
      <c r="E1171" s="80" t="s">
        <v>28</v>
      </c>
      <c r="F1171" s="80" t="s">
        <v>111</v>
      </c>
      <c r="G1171" s="80" t="s">
        <v>167</v>
      </c>
      <c r="H1171" s="80" t="s">
        <v>8159</v>
      </c>
      <c r="I1171" s="80" t="s">
        <v>8160</v>
      </c>
      <c r="J1171" s="80" t="s">
        <v>984</v>
      </c>
      <c r="K1171" s="77">
        <v>43399</v>
      </c>
      <c r="L1171" s="80">
        <v>26</v>
      </c>
      <c r="M1171" s="80">
        <v>10</v>
      </c>
      <c r="N1171" s="82">
        <v>2018</v>
      </c>
      <c r="O1171" s="77">
        <f t="shared" si="18"/>
        <v>43399</v>
      </c>
      <c r="P1171" s="80" t="s">
        <v>985</v>
      </c>
      <c r="Q1171" s="80" t="s">
        <v>252</v>
      </c>
      <c r="R1171" s="80">
        <f>VLOOKUP(P1171,Registration!O:P,2,FALSE)</f>
        <v>19</v>
      </c>
    </row>
    <row r="1172" spans="1:18" ht="23.1" customHeight="1">
      <c r="A1172" s="80" t="s">
        <v>93</v>
      </c>
      <c r="B1172" s="80" t="s">
        <v>26</v>
      </c>
      <c r="C1172" s="80" t="s">
        <v>27</v>
      </c>
      <c r="D1172" s="80" t="s">
        <v>28</v>
      </c>
      <c r="E1172" s="80" t="s">
        <v>28</v>
      </c>
      <c r="F1172" s="80" t="s">
        <v>111</v>
      </c>
      <c r="G1172" s="80" t="s">
        <v>167</v>
      </c>
      <c r="H1172" s="80" t="s">
        <v>8159</v>
      </c>
      <c r="I1172" s="80" t="s">
        <v>8160</v>
      </c>
      <c r="J1172" s="80" t="s">
        <v>986</v>
      </c>
      <c r="K1172" s="77">
        <v>43399</v>
      </c>
      <c r="L1172" s="80">
        <v>26</v>
      </c>
      <c r="M1172" s="80">
        <v>10</v>
      </c>
      <c r="N1172" s="82">
        <v>2018</v>
      </c>
      <c r="O1172" s="77">
        <f t="shared" si="18"/>
        <v>43399</v>
      </c>
      <c r="P1172" s="80" t="s">
        <v>987</v>
      </c>
      <c r="Q1172" s="80" t="s">
        <v>252</v>
      </c>
      <c r="R1172" s="80">
        <f>VLOOKUP(P1172,Registration!O:P,2,FALSE)</f>
        <v>17</v>
      </c>
    </row>
    <row r="1173" spans="1:18" ht="23.1" customHeight="1">
      <c r="A1173" s="80" t="s">
        <v>93</v>
      </c>
      <c r="B1173" s="80" t="s">
        <v>26</v>
      </c>
      <c r="C1173" s="80" t="s">
        <v>27</v>
      </c>
      <c r="D1173" s="80" t="s">
        <v>28</v>
      </c>
      <c r="E1173" s="80" t="s">
        <v>28</v>
      </c>
      <c r="F1173" s="80" t="s">
        <v>111</v>
      </c>
      <c r="G1173" s="80" t="s">
        <v>167</v>
      </c>
      <c r="H1173" s="80" t="s">
        <v>8159</v>
      </c>
      <c r="I1173" s="80" t="s">
        <v>8160</v>
      </c>
      <c r="J1173" s="80" t="s">
        <v>988</v>
      </c>
      <c r="K1173" s="77">
        <v>43399</v>
      </c>
      <c r="L1173" s="80">
        <v>26</v>
      </c>
      <c r="M1173" s="80">
        <v>10</v>
      </c>
      <c r="N1173" s="82">
        <v>2018</v>
      </c>
      <c r="O1173" s="77">
        <f t="shared" si="18"/>
        <v>43399</v>
      </c>
      <c r="P1173" s="80" t="s">
        <v>989</v>
      </c>
      <c r="Q1173" s="80" t="s">
        <v>252</v>
      </c>
      <c r="R1173" s="80">
        <f>VLOOKUP(P1173,Registration!O:P,2,FALSE)</f>
        <v>19</v>
      </c>
    </row>
    <row r="1174" spans="1:18" ht="23.1" customHeight="1">
      <c r="A1174" s="80" t="s">
        <v>93</v>
      </c>
      <c r="B1174" s="80" t="s">
        <v>26</v>
      </c>
      <c r="C1174" s="80" t="s">
        <v>27</v>
      </c>
      <c r="D1174" s="80" t="s">
        <v>28</v>
      </c>
      <c r="E1174" s="80" t="s">
        <v>28</v>
      </c>
      <c r="F1174" s="80" t="s">
        <v>111</v>
      </c>
      <c r="G1174" s="80" t="s">
        <v>167</v>
      </c>
      <c r="H1174" s="80" t="s">
        <v>8159</v>
      </c>
      <c r="I1174" s="80" t="s">
        <v>8160</v>
      </c>
      <c r="J1174" s="80" t="s">
        <v>990</v>
      </c>
      <c r="K1174" s="77">
        <v>43399</v>
      </c>
      <c r="L1174" s="80">
        <v>26</v>
      </c>
      <c r="M1174" s="80">
        <v>10</v>
      </c>
      <c r="N1174" s="82">
        <v>2018</v>
      </c>
      <c r="O1174" s="77">
        <f t="shared" si="18"/>
        <v>43399</v>
      </c>
      <c r="P1174" s="80" t="s">
        <v>991</v>
      </c>
      <c r="Q1174" s="80" t="s">
        <v>252</v>
      </c>
      <c r="R1174" s="80">
        <f>VLOOKUP(P1174,Registration!O:P,2,FALSE)</f>
        <v>18</v>
      </c>
    </row>
    <row r="1175" spans="1:18" ht="23.1" customHeight="1">
      <c r="A1175" s="80" t="s">
        <v>93</v>
      </c>
      <c r="B1175" s="80" t="s">
        <v>26</v>
      </c>
      <c r="C1175" s="80" t="s">
        <v>27</v>
      </c>
      <c r="D1175" s="80" t="s">
        <v>28</v>
      </c>
      <c r="E1175" s="80" t="s">
        <v>28</v>
      </c>
      <c r="F1175" s="80" t="s">
        <v>111</v>
      </c>
      <c r="G1175" s="80" t="s">
        <v>167</v>
      </c>
      <c r="H1175" s="80" t="s">
        <v>8159</v>
      </c>
      <c r="I1175" s="80" t="s">
        <v>8160</v>
      </c>
      <c r="J1175" s="80" t="s">
        <v>992</v>
      </c>
      <c r="K1175" s="77">
        <v>43399</v>
      </c>
      <c r="L1175" s="80">
        <v>26</v>
      </c>
      <c r="M1175" s="80">
        <v>10</v>
      </c>
      <c r="N1175" s="82">
        <v>2018</v>
      </c>
      <c r="O1175" s="77">
        <f t="shared" si="18"/>
        <v>43399</v>
      </c>
      <c r="P1175" s="80" t="s">
        <v>993</v>
      </c>
      <c r="Q1175" s="80" t="s">
        <v>252</v>
      </c>
      <c r="R1175" s="80">
        <f>VLOOKUP(P1175,Registration!O:P,2,FALSE)</f>
        <v>19</v>
      </c>
    </row>
    <row r="1176" spans="1:18" ht="23.1" customHeight="1">
      <c r="A1176" s="80" t="s">
        <v>93</v>
      </c>
      <c r="B1176" s="80" t="s">
        <v>26</v>
      </c>
      <c r="C1176" s="80" t="s">
        <v>27</v>
      </c>
      <c r="D1176" s="80" t="s">
        <v>28</v>
      </c>
      <c r="E1176" s="80" t="s">
        <v>28</v>
      </c>
      <c r="F1176" s="80" t="s">
        <v>111</v>
      </c>
      <c r="G1176" s="80" t="s">
        <v>167</v>
      </c>
      <c r="H1176" s="80" t="s">
        <v>8159</v>
      </c>
      <c r="I1176" s="80" t="s">
        <v>8160</v>
      </c>
      <c r="J1176" s="80" t="s">
        <v>994</v>
      </c>
      <c r="K1176" s="77">
        <v>43399</v>
      </c>
      <c r="L1176" s="80">
        <v>26</v>
      </c>
      <c r="M1176" s="80">
        <v>10</v>
      </c>
      <c r="N1176" s="82">
        <v>2018</v>
      </c>
      <c r="O1176" s="77">
        <f t="shared" si="18"/>
        <v>43399</v>
      </c>
      <c r="P1176" s="80" t="s">
        <v>995</v>
      </c>
      <c r="Q1176" s="80" t="s">
        <v>252</v>
      </c>
      <c r="R1176" s="80">
        <f>VLOOKUP(P1176,Registration!O:P,2,FALSE)</f>
        <v>18</v>
      </c>
    </row>
    <row r="1177" spans="1:18" ht="23.1" customHeight="1">
      <c r="A1177" s="80" t="s">
        <v>93</v>
      </c>
      <c r="B1177" s="80" t="s">
        <v>26</v>
      </c>
      <c r="C1177" s="80" t="s">
        <v>27</v>
      </c>
      <c r="D1177" s="80" t="s">
        <v>28</v>
      </c>
      <c r="E1177" s="80" t="s">
        <v>28</v>
      </c>
      <c r="F1177" s="80" t="s">
        <v>111</v>
      </c>
      <c r="G1177" s="80" t="s">
        <v>167</v>
      </c>
      <c r="H1177" s="80" t="s">
        <v>8159</v>
      </c>
      <c r="I1177" s="80" t="s">
        <v>8160</v>
      </c>
      <c r="J1177" s="80" t="s">
        <v>996</v>
      </c>
      <c r="K1177" s="77">
        <v>43399</v>
      </c>
      <c r="L1177" s="80">
        <v>26</v>
      </c>
      <c r="M1177" s="80">
        <v>10</v>
      </c>
      <c r="N1177" s="82">
        <v>2018</v>
      </c>
      <c r="O1177" s="77">
        <f t="shared" si="18"/>
        <v>43399</v>
      </c>
      <c r="P1177" s="80" t="s">
        <v>997</v>
      </c>
      <c r="Q1177" s="80" t="s">
        <v>252</v>
      </c>
      <c r="R1177" s="80">
        <f>VLOOKUP(P1177,Registration!O:P,2,FALSE)</f>
        <v>17</v>
      </c>
    </row>
    <row r="1178" spans="1:18" ht="23.1" customHeight="1">
      <c r="A1178" s="80" t="s">
        <v>93</v>
      </c>
      <c r="B1178" s="80" t="s">
        <v>26</v>
      </c>
      <c r="C1178" s="80" t="s">
        <v>27</v>
      </c>
      <c r="D1178" s="80" t="s">
        <v>28</v>
      </c>
      <c r="E1178" s="80" t="s">
        <v>28</v>
      </c>
      <c r="F1178" s="80" t="s">
        <v>111</v>
      </c>
      <c r="G1178" s="80" t="s">
        <v>167</v>
      </c>
      <c r="H1178" s="80" t="s">
        <v>8159</v>
      </c>
      <c r="I1178" s="80" t="s">
        <v>8160</v>
      </c>
      <c r="J1178" s="80" t="s">
        <v>998</v>
      </c>
      <c r="K1178" s="77">
        <v>43399</v>
      </c>
      <c r="L1178" s="80">
        <v>26</v>
      </c>
      <c r="M1178" s="80">
        <v>10</v>
      </c>
      <c r="N1178" s="82">
        <v>2018</v>
      </c>
      <c r="O1178" s="77">
        <f t="shared" si="18"/>
        <v>43399</v>
      </c>
      <c r="P1178" s="80" t="s">
        <v>999</v>
      </c>
      <c r="Q1178" s="80" t="s">
        <v>252</v>
      </c>
      <c r="R1178" s="80">
        <f>VLOOKUP(P1178,Registration!O:P,2,FALSE)</f>
        <v>19</v>
      </c>
    </row>
    <row r="1179" spans="1:18" ht="23.1" customHeight="1">
      <c r="A1179" s="80" t="s">
        <v>93</v>
      </c>
      <c r="B1179" s="80" t="s">
        <v>26</v>
      </c>
      <c r="C1179" s="80" t="s">
        <v>27</v>
      </c>
      <c r="D1179" s="80" t="s">
        <v>28</v>
      </c>
      <c r="E1179" s="80" t="s">
        <v>28</v>
      </c>
      <c r="F1179" s="80" t="s">
        <v>111</v>
      </c>
      <c r="G1179" s="80" t="s">
        <v>167</v>
      </c>
      <c r="H1179" s="80" t="s">
        <v>8159</v>
      </c>
      <c r="I1179" s="80" t="s">
        <v>8160</v>
      </c>
      <c r="J1179" s="80" t="s">
        <v>1000</v>
      </c>
      <c r="K1179" s="77">
        <v>43399</v>
      </c>
      <c r="L1179" s="80">
        <v>26</v>
      </c>
      <c r="M1179" s="80">
        <v>10</v>
      </c>
      <c r="N1179" s="82">
        <v>2018</v>
      </c>
      <c r="O1179" s="77">
        <f t="shared" si="18"/>
        <v>43399</v>
      </c>
      <c r="P1179" s="80" t="s">
        <v>1001</v>
      </c>
      <c r="Q1179" s="80" t="s">
        <v>252</v>
      </c>
      <c r="R1179" s="80">
        <f>VLOOKUP(P1179,Registration!O:P,2,FALSE)</f>
        <v>19</v>
      </c>
    </row>
    <row r="1180" spans="1:18" ht="23.1" customHeight="1">
      <c r="A1180" s="80" t="s">
        <v>93</v>
      </c>
      <c r="B1180" s="80" t="s">
        <v>26</v>
      </c>
      <c r="C1180" s="80" t="s">
        <v>27</v>
      </c>
      <c r="D1180" s="80" t="s">
        <v>28</v>
      </c>
      <c r="E1180" s="80" t="s">
        <v>28</v>
      </c>
      <c r="F1180" s="80" t="s">
        <v>111</v>
      </c>
      <c r="G1180" s="80" t="s">
        <v>167</v>
      </c>
      <c r="H1180" s="80" t="s">
        <v>8159</v>
      </c>
      <c r="I1180" s="80" t="s">
        <v>8160</v>
      </c>
      <c r="J1180" s="80" t="s">
        <v>1002</v>
      </c>
      <c r="K1180" s="77">
        <v>43399</v>
      </c>
      <c r="L1180" s="80">
        <v>26</v>
      </c>
      <c r="M1180" s="80">
        <v>10</v>
      </c>
      <c r="N1180" s="82">
        <v>2018</v>
      </c>
      <c r="O1180" s="77">
        <f t="shared" si="18"/>
        <v>43399</v>
      </c>
      <c r="P1180" s="80" t="s">
        <v>1003</v>
      </c>
      <c r="Q1180" s="80" t="s">
        <v>252</v>
      </c>
      <c r="R1180" s="80">
        <f>VLOOKUP(P1180,Registration!O:P,2,FALSE)</f>
        <v>18</v>
      </c>
    </row>
    <row r="1181" spans="1:18" ht="23.1" customHeight="1">
      <c r="A1181" s="80" t="s">
        <v>93</v>
      </c>
      <c r="B1181" s="80" t="s">
        <v>26</v>
      </c>
      <c r="C1181" s="80" t="s">
        <v>27</v>
      </c>
      <c r="D1181" s="80" t="s">
        <v>28</v>
      </c>
      <c r="E1181" s="80" t="s">
        <v>28</v>
      </c>
      <c r="F1181" s="80" t="s">
        <v>111</v>
      </c>
      <c r="G1181" s="80" t="s">
        <v>167</v>
      </c>
      <c r="H1181" s="80" t="s">
        <v>8159</v>
      </c>
      <c r="I1181" s="80" t="s">
        <v>8160</v>
      </c>
      <c r="J1181" s="80" t="s">
        <v>1004</v>
      </c>
      <c r="K1181" s="77">
        <v>43399</v>
      </c>
      <c r="L1181" s="80">
        <v>26</v>
      </c>
      <c r="M1181" s="80">
        <v>10</v>
      </c>
      <c r="N1181" s="82">
        <v>2018</v>
      </c>
      <c r="O1181" s="77">
        <f t="shared" si="18"/>
        <v>43399</v>
      </c>
      <c r="P1181" s="80" t="s">
        <v>1005</v>
      </c>
      <c r="Q1181" s="80" t="s">
        <v>252</v>
      </c>
      <c r="R1181" s="80">
        <f>VLOOKUP(P1181,Registration!O:P,2,FALSE)</f>
        <v>19</v>
      </c>
    </row>
    <row r="1182" spans="1:18" ht="23.1" customHeight="1">
      <c r="A1182" s="80" t="s">
        <v>93</v>
      </c>
      <c r="B1182" s="80" t="s">
        <v>26</v>
      </c>
      <c r="C1182" s="80" t="s">
        <v>27</v>
      </c>
      <c r="D1182" s="80" t="s">
        <v>28</v>
      </c>
      <c r="E1182" s="80" t="s">
        <v>28</v>
      </c>
      <c r="F1182" s="80" t="s">
        <v>111</v>
      </c>
      <c r="G1182" s="80" t="s">
        <v>167</v>
      </c>
      <c r="H1182" s="80" t="s">
        <v>8159</v>
      </c>
      <c r="I1182" s="80" t="s">
        <v>8160</v>
      </c>
      <c r="J1182" s="80" t="s">
        <v>1006</v>
      </c>
      <c r="K1182" s="77">
        <v>43399</v>
      </c>
      <c r="L1182" s="80">
        <v>26</v>
      </c>
      <c r="M1182" s="80">
        <v>10</v>
      </c>
      <c r="N1182" s="82">
        <v>2018</v>
      </c>
      <c r="O1182" s="77">
        <f t="shared" si="18"/>
        <v>43399</v>
      </c>
      <c r="P1182" s="80" t="s">
        <v>1007</v>
      </c>
      <c r="Q1182" s="80" t="s">
        <v>252</v>
      </c>
      <c r="R1182" s="80">
        <f>VLOOKUP(P1182,Registration!O:P,2,FALSE)</f>
        <v>18</v>
      </c>
    </row>
    <row r="1183" spans="1:18" ht="23.1" customHeight="1">
      <c r="A1183" s="80" t="s">
        <v>93</v>
      </c>
      <c r="B1183" s="80" t="s">
        <v>26</v>
      </c>
      <c r="C1183" s="80" t="s">
        <v>27</v>
      </c>
      <c r="D1183" s="80" t="s">
        <v>28</v>
      </c>
      <c r="E1183" s="80" t="s">
        <v>28</v>
      </c>
      <c r="F1183" s="80" t="s">
        <v>111</v>
      </c>
      <c r="G1183" s="80" t="s">
        <v>167</v>
      </c>
      <c r="H1183" s="80" t="s">
        <v>8159</v>
      </c>
      <c r="I1183" s="80" t="s">
        <v>8160</v>
      </c>
      <c r="J1183" s="80" t="s">
        <v>1008</v>
      </c>
      <c r="K1183" s="77">
        <v>43399</v>
      </c>
      <c r="L1183" s="80">
        <v>26</v>
      </c>
      <c r="M1183" s="80">
        <v>10</v>
      </c>
      <c r="N1183" s="82">
        <v>2018</v>
      </c>
      <c r="O1183" s="77">
        <f t="shared" si="18"/>
        <v>43399</v>
      </c>
      <c r="P1183" s="80" t="s">
        <v>1009</v>
      </c>
      <c r="Q1183" s="80" t="s">
        <v>252</v>
      </c>
      <c r="R1183" s="80">
        <f>VLOOKUP(P1183,Registration!O:P,2,FALSE)</f>
        <v>18</v>
      </c>
    </row>
    <row r="1184" spans="1:18" ht="23.1" customHeight="1">
      <c r="A1184" s="80" t="s">
        <v>93</v>
      </c>
      <c r="B1184" s="80" t="s">
        <v>26</v>
      </c>
      <c r="C1184" s="80" t="s">
        <v>27</v>
      </c>
      <c r="D1184" s="80" t="s">
        <v>28</v>
      </c>
      <c r="E1184" s="80" t="s">
        <v>28</v>
      </c>
      <c r="F1184" s="80" t="s">
        <v>111</v>
      </c>
      <c r="G1184" s="80" t="s">
        <v>167</v>
      </c>
      <c r="H1184" s="80" t="s">
        <v>8159</v>
      </c>
      <c r="I1184" s="80" t="s">
        <v>8160</v>
      </c>
      <c r="J1184" s="80" t="s">
        <v>1010</v>
      </c>
      <c r="K1184" s="77">
        <v>43399</v>
      </c>
      <c r="L1184" s="80">
        <v>26</v>
      </c>
      <c r="M1184" s="80">
        <v>10</v>
      </c>
      <c r="N1184" s="82">
        <v>2018</v>
      </c>
      <c r="O1184" s="77">
        <f t="shared" si="18"/>
        <v>43399</v>
      </c>
      <c r="P1184" s="80" t="s">
        <v>1011</v>
      </c>
      <c r="Q1184" s="80" t="s">
        <v>252</v>
      </c>
      <c r="R1184" s="80">
        <f>VLOOKUP(P1184,Registration!O:P,2,FALSE)</f>
        <v>19</v>
      </c>
    </row>
    <row r="1185" spans="1:18" ht="23.1" customHeight="1">
      <c r="A1185" s="80" t="s">
        <v>93</v>
      </c>
      <c r="B1185" s="80" t="s">
        <v>26</v>
      </c>
      <c r="C1185" s="80" t="s">
        <v>27</v>
      </c>
      <c r="D1185" s="80" t="s">
        <v>28</v>
      </c>
      <c r="E1185" s="80" t="s">
        <v>28</v>
      </c>
      <c r="F1185" s="80" t="s">
        <v>29</v>
      </c>
      <c r="G1185" s="80" t="s">
        <v>1887</v>
      </c>
      <c r="H1185" s="80" t="s">
        <v>8165</v>
      </c>
      <c r="I1185" s="80" t="s">
        <v>8163</v>
      </c>
      <c r="J1185" s="80" t="s">
        <v>2606</v>
      </c>
      <c r="K1185" s="77">
        <v>43396</v>
      </c>
      <c r="L1185" s="80">
        <v>23</v>
      </c>
      <c r="M1185" s="80">
        <v>10</v>
      </c>
      <c r="N1185" s="82">
        <v>2018</v>
      </c>
      <c r="O1185" s="77">
        <f t="shared" si="18"/>
        <v>43396</v>
      </c>
      <c r="P1185" s="80" t="s">
        <v>2607</v>
      </c>
      <c r="Q1185" s="80" t="s">
        <v>175</v>
      </c>
      <c r="R1185" s="80">
        <f>VLOOKUP(P1185,Registration!O:P,2,FALSE)</f>
        <v>19</v>
      </c>
    </row>
    <row r="1186" spans="1:18" ht="23.1" customHeight="1">
      <c r="A1186" s="80" t="s">
        <v>93</v>
      </c>
      <c r="B1186" s="80" t="s">
        <v>26</v>
      </c>
      <c r="C1186" s="80" t="s">
        <v>27</v>
      </c>
      <c r="D1186" s="80" t="s">
        <v>28</v>
      </c>
      <c r="E1186" s="80" t="s">
        <v>28</v>
      </c>
      <c r="F1186" s="80" t="s">
        <v>29</v>
      </c>
      <c r="G1186" s="80" t="s">
        <v>1887</v>
      </c>
      <c r="H1186" s="80" t="s">
        <v>8165</v>
      </c>
      <c r="I1186" s="80" t="s">
        <v>8163</v>
      </c>
      <c r="J1186" s="80" t="s">
        <v>2761</v>
      </c>
      <c r="K1186" s="77">
        <v>43397</v>
      </c>
      <c r="L1186" s="80">
        <v>24</v>
      </c>
      <c r="M1186" s="80">
        <v>10</v>
      </c>
      <c r="N1186" s="82">
        <v>2018</v>
      </c>
      <c r="O1186" s="77">
        <f t="shared" si="18"/>
        <v>43397</v>
      </c>
      <c r="P1186" s="80" t="s">
        <v>2762</v>
      </c>
      <c r="Q1186" s="80" t="s">
        <v>175</v>
      </c>
      <c r="R1186" s="80">
        <f>VLOOKUP(P1186,Registration!O:P,2,FALSE)</f>
        <v>19</v>
      </c>
    </row>
    <row r="1187" spans="1:18" ht="23.1" customHeight="1">
      <c r="A1187" s="80" t="s">
        <v>93</v>
      </c>
      <c r="B1187" s="80" t="s">
        <v>26</v>
      </c>
      <c r="C1187" s="80" t="s">
        <v>27</v>
      </c>
      <c r="D1187" s="80" t="s">
        <v>28</v>
      </c>
      <c r="E1187" s="80" t="s">
        <v>28</v>
      </c>
      <c r="F1187" s="80" t="s">
        <v>29</v>
      </c>
      <c r="G1187" s="80" t="s">
        <v>1887</v>
      </c>
      <c r="H1187" s="80" t="s">
        <v>8165</v>
      </c>
      <c r="I1187" s="80" t="s">
        <v>8163</v>
      </c>
      <c r="J1187" s="80" t="s">
        <v>2763</v>
      </c>
      <c r="K1187" s="77">
        <v>43397</v>
      </c>
      <c r="L1187" s="80">
        <v>24</v>
      </c>
      <c r="M1187" s="80">
        <v>10</v>
      </c>
      <c r="N1187" s="82">
        <v>2018</v>
      </c>
      <c r="O1187" s="77">
        <f t="shared" si="18"/>
        <v>43397</v>
      </c>
      <c r="P1187" s="80" t="s">
        <v>2764</v>
      </c>
      <c r="Q1187" s="80" t="s">
        <v>175</v>
      </c>
      <c r="R1187" s="80">
        <f>VLOOKUP(P1187,Registration!O:P,2,FALSE)</f>
        <v>19</v>
      </c>
    </row>
    <row r="1188" spans="1:18" ht="23.1" customHeight="1">
      <c r="A1188" s="80" t="s">
        <v>93</v>
      </c>
      <c r="B1188" s="80" t="s">
        <v>26</v>
      </c>
      <c r="C1188" s="80" t="s">
        <v>27</v>
      </c>
      <c r="D1188" s="80" t="s">
        <v>28</v>
      </c>
      <c r="E1188" s="80" t="s">
        <v>28</v>
      </c>
      <c r="F1188" s="80" t="s">
        <v>29</v>
      </c>
      <c r="G1188" s="80" t="s">
        <v>1887</v>
      </c>
      <c r="H1188" s="80" t="s">
        <v>8165</v>
      </c>
      <c r="I1188" s="80" t="s">
        <v>8163</v>
      </c>
      <c r="J1188" s="80" t="s">
        <v>2765</v>
      </c>
      <c r="K1188" s="77">
        <v>43397</v>
      </c>
      <c r="L1188" s="80">
        <v>24</v>
      </c>
      <c r="M1188" s="80">
        <v>10</v>
      </c>
      <c r="N1188" s="82">
        <v>2018</v>
      </c>
      <c r="O1188" s="77">
        <f t="shared" si="18"/>
        <v>43397</v>
      </c>
      <c r="P1188" s="80" t="s">
        <v>2766</v>
      </c>
      <c r="Q1188" s="80" t="s">
        <v>175</v>
      </c>
      <c r="R1188" s="80">
        <f>VLOOKUP(P1188,Registration!O:P,2,FALSE)</f>
        <v>18</v>
      </c>
    </row>
    <row r="1189" spans="1:18" ht="23.1" customHeight="1">
      <c r="A1189" s="80" t="s">
        <v>93</v>
      </c>
      <c r="B1189" s="80" t="s">
        <v>26</v>
      </c>
      <c r="C1189" s="80" t="s">
        <v>27</v>
      </c>
      <c r="D1189" s="80" t="s">
        <v>28</v>
      </c>
      <c r="E1189" s="80" t="s">
        <v>28</v>
      </c>
      <c r="F1189" s="80" t="s">
        <v>29</v>
      </c>
      <c r="G1189" s="80" t="s">
        <v>1887</v>
      </c>
      <c r="H1189" s="80" t="s">
        <v>8165</v>
      </c>
      <c r="I1189" s="80" t="s">
        <v>8163</v>
      </c>
      <c r="J1189" s="80" t="s">
        <v>2767</v>
      </c>
      <c r="K1189" s="77">
        <v>43397</v>
      </c>
      <c r="L1189" s="80">
        <v>24</v>
      </c>
      <c r="M1189" s="80">
        <v>10</v>
      </c>
      <c r="N1189" s="82">
        <v>2018</v>
      </c>
      <c r="O1189" s="77">
        <f t="shared" si="18"/>
        <v>43397</v>
      </c>
      <c r="P1189" s="80" t="s">
        <v>2768</v>
      </c>
      <c r="Q1189" s="80" t="s">
        <v>175</v>
      </c>
      <c r="R1189" s="80">
        <f>VLOOKUP(P1189,Registration!O:P,2,FALSE)</f>
        <v>16</v>
      </c>
    </row>
    <row r="1190" spans="1:18" ht="23.1" customHeight="1">
      <c r="A1190" s="80" t="s">
        <v>93</v>
      </c>
      <c r="B1190" s="80" t="s">
        <v>26</v>
      </c>
      <c r="C1190" s="80" t="s">
        <v>27</v>
      </c>
      <c r="D1190" s="80" t="s">
        <v>28</v>
      </c>
      <c r="E1190" s="80" t="s">
        <v>28</v>
      </c>
      <c r="F1190" s="80" t="s">
        <v>29</v>
      </c>
      <c r="G1190" s="80" t="s">
        <v>1887</v>
      </c>
      <c r="H1190" s="80" t="s">
        <v>8165</v>
      </c>
      <c r="I1190" s="80" t="s">
        <v>8163</v>
      </c>
      <c r="J1190" s="80" t="s">
        <v>2769</v>
      </c>
      <c r="K1190" s="77">
        <v>43397</v>
      </c>
      <c r="L1190" s="80">
        <v>24</v>
      </c>
      <c r="M1190" s="80">
        <v>10</v>
      </c>
      <c r="N1190" s="82">
        <v>2018</v>
      </c>
      <c r="O1190" s="77">
        <f t="shared" si="18"/>
        <v>43397</v>
      </c>
      <c r="P1190" s="80" t="s">
        <v>2770</v>
      </c>
      <c r="Q1190" s="80" t="s">
        <v>175</v>
      </c>
      <c r="R1190" s="80">
        <f>VLOOKUP(P1190,Registration!O:P,2,FALSE)</f>
        <v>17</v>
      </c>
    </row>
    <row r="1191" spans="1:18" ht="23.1" customHeight="1">
      <c r="A1191" s="80" t="s">
        <v>93</v>
      </c>
      <c r="B1191" s="80" t="s">
        <v>26</v>
      </c>
      <c r="C1191" s="80" t="s">
        <v>27</v>
      </c>
      <c r="D1191" s="80" t="s">
        <v>28</v>
      </c>
      <c r="E1191" s="80" t="s">
        <v>28</v>
      </c>
      <c r="F1191" s="80" t="s">
        <v>29</v>
      </c>
      <c r="G1191" s="80" t="s">
        <v>1887</v>
      </c>
      <c r="H1191" s="80" t="s">
        <v>8165</v>
      </c>
      <c r="I1191" s="80" t="s">
        <v>8163</v>
      </c>
      <c r="J1191" s="80" t="s">
        <v>2771</v>
      </c>
      <c r="K1191" s="77">
        <v>43397</v>
      </c>
      <c r="L1191" s="80">
        <v>24</v>
      </c>
      <c r="M1191" s="80">
        <v>10</v>
      </c>
      <c r="N1191" s="82">
        <v>2018</v>
      </c>
      <c r="O1191" s="77">
        <f t="shared" si="18"/>
        <v>43397</v>
      </c>
      <c r="P1191" s="80" t="s">
        <v>2772</v>
      </c>
      <c r="Q1191" s="80" t="s">
        <v>175</v>
      </c>
      <c r="R1191" s="80">
        <f>VLOOKUP(P1191,Registration!O:P,2,FALSE)</f>
        <v>18</v>
      </c>
    </row>
    <row r="1192" spans="1:18" ht="23.1" customHeight="1">
      <c r="A1192" s="80" t="s">
        <v>93</v>
      </c>
      <c r="B1192" s="80" t="s">
        <v>26</v>
      </c>
      <c r="C1192" s="80" t="s">
        <v>27</v>
      </c>
      <c r="D1192" s="80" t="s">
        <v>28</v>
      </c>
      <c r="E1192" s="80" t="s">
        <v>28</v>
      </c>
      <c r="F1192" s="80" t="s">
        <v>29</v>
      </c>
      <c r="G1192" s="80" t="s">
        <v>1887</v>
      </c>
      <c r="H1192" s="80" t="s">
        <v>8165</v>
      </c>
      <c r="I1192" s="80" t="s">
        <v>8163</v>
      </c>
      <c r="J1192" s="80" t="s">
        <v>2773</v>
      </c>
      <c r="K1192" s="77">
        <v>43397</v>
      </c>
      <c r="L1192" s="80">
        <v>24</v>
      </c>
      <c r="M1192" s="80">
        <v>10</v>
      </c>
      <c r="N1192" s="82">
        <v>2018</v>
      </c>
      <c r="O1192" s="77">
        <f t="shared" si="18"/>
        <v>43397</v>
      </c>
      <c r="P1192" s="80" t="s">
        <v>2774</v>
      </c>
      <c r="Q1192" s="80" t="s">
        <v>175</v>
      </c>
      <c r="R1192" s="80">
        <f>VLOOKUP(P1192,Registration!O:P,2,FALSE)</f>
        <v>18</v>
      </c>
    </row>
    <row r="1193" spans="1:18" ht="23.1" customHeight="1">
      <c r="A1193" s="80" t="s">
        <v>93</v>
      </c>
      <c r="B1193" s="80" t="s">
        <v>26</v>
      </c>
      <c r="C1193" s="80" t="s">
        <v>27</v>
      </c>
      <c r="D1193" s="80" t="s">
        <v>28</v>
      </c>
      <c r="E1193" s="80" t="s">
        <v>28</v>
      </c>
      <c r="F1193" s="80" t="s">
        <v>29</v>
      </c>
      <c r="G1193" s="80" t="s">
        <v>1887</v>
      </c>
      <c r="H1193" s="80" t="s">
        <v>8165</v>
      </c>
      <c r="I1193" s="80" t="s">
        <v>8163</v>
      </c>
      <c r="J1193" s="80" t="s">
        <v>2452</v>
      </c>
      <c r="K1193" s="77">
        <v>43398</v>
      </c>
      <c r="L1193" s="80">
        <v>25</v>
      </c>
      <c r="M1193" s="80">
        <v>10</v>
      </c>
      <c r="N1193" s="82">
        <v>2018</v>
      </c>
      <c r="O1193" s="77">
        <f t="shared" si="18"/>
        <v>43398</v>
      </c>
      <c r="P1193" s="80" t="s">
        <v>2453</v>
      </c>
      <c r="Q1193" s="80" t="s">
        <v>175</v>
      </c>
      <c r="R1193" s="80">
        <f>VLOOKUP(P1193,Registration!O:P,2,FALSE)</f>
        <v>17</v>
      </c>
    </row>
    <row r="1194" spans="1:18" ht="23.1" customHeight="1">
      <c r="A1194" s="80" t="s">
        <v>93</v>
      </c>
      <c r="B1194" s="80" t="s">
        <v>26</v>
      </c>
      <c r="C1194" s="80" t="s">
        <v>27</v>
      </c>
      <c r="D1194" s="80" t="s">
        <v>28</v>
      </c>
      <c r="E1194" s="80" t="s">
        <v>28</v>
      </c>
      <c r="F1194" s="80" t="s">
        <v>29</v>
      </c>
      <c r="G1194" s="80" t="s">
        <v>1887</v>
      </c>
      <c r="H1194" s="80" t="s">
        <v>8165</v>
      </c>
      <c r="I1194" s="80" t="s">
        <v>8163</v>
      </c>
      <c r="J1194" s="80" t="s">
        <v>2681</v>
      </c>
      <c r="K1194" s="77">
        <v>43399</v>
      </c>
      <c r="L1194" s="80">
        <v>26</v>
      </c>
      <c r="M1194" s="80">
        <v>10</v>
      </c>
      <c r="N1194" s="82">
        <v>2018</v>
      </c>
      <c r="O1194" s="77">
        <f t="shared" si="18"/>
        <v>43399</v>
      </c>
      <c r="P1194" s="80" t="s">
        <v>2682</v>
      </c>
      <c r="Q1194" s="80" t="s">
        <v>175</v>
      </c>
      <c r="R1194" s="80">
        <f>VLOOKUP(P1194,Registration!O:P,2,FALSE)</f>
        <v>18</v>
      </c>
    </row>
    <row r="1195" spans="1:18" ht="23.1" customHeight="1">
      <c r="A1195" s="80" t="s">
        <v>93</v>
      </c>
      <c r="B1195" s="80" t="s">
        <v>26</v>
      </c>
      <c r="C1195" s="80" t="s">
        <v>27</v>
      </c>
      <c r="D1195" s="80" t="s">
        <v>28</v>
      </c>
      <c r="E1195" s="80" t="s">
        <v>28</v>
      </c>
      <c r="F1195" s="80" t="s">
        <v>29</v>
      </c>
      <c r="G1195" s="80" t="s">
        <v>1887</v>
      </c>
      <c r="H1195" s="80" t="s">
        <v>8165</v>
      </c>
      <c r="I1195" s="80" t="s">
        <v>8163</v>
      </c>
      <c r="J1195" s="80" t="s">
        <v>2348</v>
      </c>
      <c r="K1195" s="77">
        <v>43399</v>
      </c>
      <c r="L1195" s="80">
        <v>26</v>
      </c>
      <c r="M1195" s="80">
        <v>10</v>
      </c>
      <c r="N1195" s="82">
        <v>2018</v>
      </c>
      <c r="O1195" s="77">
        <f t="shared" si="18"/>
        <v>43399</v>
      </c>
      <c r="P1195" s="80" t="s">
        <v>2349</v>
      </c>
      <c r="Q1195" s="80" t="s">
        <v>175</v>
      </c>
      <c r="R1195" s="80">
        <f>VLOOKUP(P1195,Registration!O:P,2,FALSE)</f>
        <v>15</v>
      </c>
    </row>
    <row r="1196" spans="1:18" ht="23.1" customHeight="1">
      <c r="A1196" s="80" t="s">
        <v>93</v>
      </c>
      <c r="B1196" s="80" t="s">
        <v>26</v>
      </c>
      <c r="C1196" s="80" t="s">
        <v>27</v>
      </c>
      <c r="D1196" s="80" t="s">
        <v>28</v>
      </c>
      <c r="E1196" s="80" t="s">
        <v>28</v>
      </c>
      <c r="F1196" s="80" t="s">
        <v>29</v>
      </c>
      <c r="G1196" s="80" t="s">
        <v>1887</v>
      </c>
      <c r="H1196" s="80" t="s">
        <v>8165</v>
      </c>
      <c r="I1196" s="80" t="s">
        <v>8162</v>
      </c>
      <c r="J1196" s="80" t="s">
        <v>2775</v>
      </c>
      <c r="K1196" s="77">
        <v>43400</v>
      </c>
      <c r="L1196" s="80">
        <v>27</v>
      </c>
      <c r="M1196" s="80">
        <v>10</v>
      </c>
      <c r="N1196" s="82">
        <v>2018</v>
      </c>
      <c r="O1196" s="77">
        <f t="shared" si="18"/>
        <v>43400</v>
      </c>
      <c r="P1196" s="80" t="s">
        <v>2776</v>
      </c>
      <c r="Q1196" s="80" t="s">
        <v>1899</v>
      </c>
      <c r="R1196" s="80">
        <f>VLOOKUP(P1196,Registration!O:P,2,FALSE)</f>
        <v>17</v>
      </c>
    </row>
    <row r="1197" spans="1:18" ht="23.1" customHeight="1">
      <c r="A1197" s="80" t="s">
        <v>93</v>
      </c>
      <c r="B1197" s="80" t="s">
        <v>26</v>
      </c>
      <c r="C1197" s="80" t="s">
        <v>27</v>
      </c>
      <c r="D1197" s="80" t="s">
        <v>28</v>
      </c>
      <c r="E1197" s="80" t="s">
        <v>28</v>
      </c>
      <c r="F1197" s="80" t="s">
        <v>29</v>
      </c>
      <c r="G1197" s="80" t="s">
        <v>1887</v>
      </c>
      <c r="H1197" s="80" t="s">
        <v>8165</v>
      </c>
      <c r="I1197" s="80" t="s">
        <v>8162</v>
      </c>
      <c r="J1197" s="80" t="s">
        <v>2777</v>
      </c>
      <c r="K1197" s="77">
        <v>43400</v>
      </c>
      <c r="L1197" s="80">
        <v>27</v>
      </c>
      <c r="M1197" s="80">
        <v>10</v>
      </c>
      <c r="N1197" s="82">
        <v>2018</v>
      </c>
      <c r="O1197" s="77">
        <f t="shared" si="18"/>
        <v>43400</v>
      </c>
      <c r="P1197" s="80" t="s">
        <v>2778</v>
      </c>
      <c r="Q1197" s="80" t="s">
        <v>1899</v>
      </c>
      <c r="R1197" s="80">
        <f>VLOOKUP(P1197,Registration!O:P,2,FALSE)</f>
        <v>15</v>
      </c>
    </row>
    <row r="1198" spans="1:18" ht="23.1" customHeight="1">
      <c r="A1198" s="80" t="s">
        <v>93</v>
      </c>
      <c r="B1198" s="80" t="s">
        <v>26</v>
      </c>
      <c r="C1198" s="80" t="s">
        <v>27</v>
      </c>
      <c r="D1198" s="80" t="s">
        <v>28</v>
      </c>
      <c r="E1198" s="80" t="s">
        <v>28</v>
      </c>
      <c r="F1198" s="80" t="s">
        <v>29</v>
      </c>
      <c r="G1198" s="80" t="s">
        <v>1887</v>
      </c>
      <c r="H1198" s="80" t="s">
        <v>8165</v>
      </c>
      <c r="I1198" s="80" t="s">
        <v>8162</v>
      </c>
      <c r="J1198" s="80" t="s">
        <v>2779</v>
      </c>
      <c r="K1198" s="77">
        <v>43400</v>
      </c>
      <c r="L1198" s="80">
        <v>27</v>
      </c>
      <c r="M1198" s="80">
        <v>10</v>
      </c>
      <c r="N1198" s="82">
        <v>2018</v>
      </c>
      <c r="O1198" s="77">
        <f t="shared" si="18"/>
        <v>43400</v>
      </c>
      <c r="P1198" s="80" t="s">
        <v>2780</v>
      </c>
      <c r="Q1198" s="80" t="s">
        <v>1899</v>
      </c>
      <c r="R1198" s="80">
        <f>VLOOKUP(P1198,Registration!O:P,2,FALSE)</f>
        <v>16</v>
      </c>
    </row>
    <row r="1199" spans="1:18" ht="23.1" customHeight="1">
      <c r="A1199" s="80" t="s">
        <v>93</v>
      </c>
      <c r="B1199" s="80" t="s">
        <v>26</v>
      </c>
      <c r="C1199" s="80" t="s">
        <v>27</v>
      </c>
      <c r="D1199" s="80" t="s">
        <v>28</v>
      </c>
      <c r="E1199" s="80" t="s">
        <v>28</v>
      </c>
      <c r="F1199" s="80" t="s">
        <v>29</v>
      </c>
      <c r="G1199" s="80" t="s">
        <v>1887</v>
      </c>
      <c r="H1199" s="80" t="s">
        <v>8165</v>
      </c>
      <c r="I1199" s="80" t="s">
        <v>8162</v>
      </c>
      <c r="J1199" s="80" t="s">
        <v>2781</v>
      </c>
      <c r="K1199" s="77">
        <v>43400</v>
      </c>
      <c r="L1199" s="80">
        <v>27</v>
      </c>
      <c r="M1199" s="80">
        <v>10</v>
      </c>
      <c r="N1199" s="82">
        <v>2018</v>
      </c>
      <c r="O1199" s="77">
        <f t="shared" si="18"/>
        <v>43400</v>
      </c>
      <c r="P1199" s="80" t="s">
        <v>2782</v>
      </c>
      <c r="Q1199" s="80" t="s">
        <v>1899</v>
      </c>
      <c r="R1199" s="80">
        <f>VLOOKUP(P1199,Registration!O:P,2,FALSE)</f>
        <v>17</v>
      </c>
    </row>
    <row r="1200" spans="1:18" ht="23.1" customHeight="1">
      <c r="A1200" s="80" t="s">
        <v>93</v>
      </c>
      <c r="B1200" s="80" t="s">
        <v>26</v>
      </c>
      <c r="C1200" s="80" t="s">
        <v>27</v>
      </c>
      <c r="D1200" s="80" t="s">
        <v>28</v>
      </c>
      <c r="E1200" s="80" t="s">
        <v>28</v>
      </c>
      <c r="F1200" s="80" t="s">
        <v>29</v>
      </c>
      <c r="G1200" s="80" t="s">
        <v>1887</v>
      </c>
      <c r="H1200" s="80" t="s">
        <v>8165</v>
      </c>
      <c r="I1200" s="80" t="s">
        <v>8162</v>
      </c>
      <c r="J1200" s="80" t="s">
        <v>2783</v>
      </c>
      <c r="K1200" s="77">
        <v>43400</v>
      </c>
      <c r="L1200" s="80">
        <v>27</v>
      </c>
      <c r="M1200" s="80">
        <v>10</v>
      </c>
      <c r="N1200" s="82">
        <v>2018</v>
      </c>
      <c r="O1200" s="77">
        <f t="shared" si="18"/>
        <v>43400</v>
      </c>
      <c r="P1200" s="80" t="s">
        <v>2784</v>
      </c>
      <c r="Q1200" s="80" t="s">
        <v>1899</v>
      </c>
      <c r="R1200" s="80">
        <f>VLOOKUP(P1200,Registration!O:P,2,FALSE)</f>
        <v>15</v>
      </c>
    </row>
    <row r="1201" spans="1:18" ht="23.1" customHeight="1">
      <c r="A1201" s="80" t="s">
        <v>93</v>
      </c>
      <c r="B1201" s="80" t="s">
        <v>26</v>
      </c>
      <c r="C1201" s="80" t="s">
        <v>27</v>
      </c>
      <c r="D1201" s="80" t="s">
        <v>28</v>
      </c>
      <c r="E1201" s="80" t="s">
        <v>28</v>
      </c>
      <c r="F1201" s="80" t="s">
        <v>29</v>
      </c>
      <c r="G1201" s="80" t="s">
        <v>1887</v>
      </c>
      <c r="H1201" s="80" t="s">
        <v>8165</v>
      </c>
      <c r="I1201" s="80" t="s">
        <v>8162</v>
      </c>
      <c r="J1201" s="80" t="s">
        <v>2785</v>
      </c>
      <c r="K1201" s="77">
        <v>43400</v>
      </c>
      <c r="L1201" s="80">
        <v>27</v>
      </c>
      <c r="M1201" s="80">
        <v>10</v>
      </c>
      <c r="N1201" s="82">
        <v>2018</v>
      </c>
      <c r="O1201" s="77">
        <f t="shared" si="18"/>
        <v>43400</v>
      </c>
      <c r="P1201" s="80" t="s">
        <v>2786</v>
      </c>
      <c r="Q1201" s="80" t="s">
        <v>1899</v>
      </c>
      <c r="R1201" s="80">
        <f>VLOOKUP(P1201,Registration!O:P,2,FALSE)</f>
        <v>16</v>
      </c>
    </row>
    <row r="1202" spans="1:18" ht="23.1" customHeight="1">
      <c r="A1202" s="80" t="s">
        <v>93</v>
      </c>
      <c r="B1202" s="80" t="s">
        <v>26</v>
      </c>
      <c r="C1202" s="80" t="s">
        <v>27</v>
      </c>
      <c r="D1202" s="80" t="s">
        <v>28</v>
      </c>
      <c r="E1202" s="80" t="s">
        <v>28</v>
      </c>
      <c r="F1202" s="80" t="s">
        <v>29</v>
      </c>
      <c r="G1202" s="80" t="s">
        <v>1887</v>
      </c>
      <c r="H1202" s="80" t="s">
        <v>8165</v>
      </c>
      <c r="I1202" s="80" t="s">
        <v>8162</v>
      </c>
      <c r="J1202" s="80" t="s">
        <v>2787</v>
      </c>
      <c r="K1202" s="77">
        <v>43400</v>
      </c>
      <c r="L1202" s="80">
        <v>27</v>
      </c>
      <c r="M1202" s="80">
        <v>10</v>
      </c>
      <c r="N1202" s="82">
        <v>2018</v>
      </c>
      <c r="O1202" s="77">
        <f t="shared" si="18"/>
        <v>43400</v>
      </c>
      <c r="P1202" s="80" t="s">
        <v>2788</v>
      </c>
      <c r="Q1202" s="80" t="s">
        <v>1899</v>
      </c>
      <c r="R1202" s="80">
        <f>VLOOKUP(P1202,Registration!O:P,2,FALSE)</f>
        <v>17</v>
      </c>
    </row>
    <row r="1203" spans="1:18" ht="23.1" customHeight="1">
      <c r="A1203" s="80" t="s">
        <v>93</v>
      </c>
      <c r="B1203" s="80" t="s">
        <v>26</v>
      </c>
      <c r="C1203" s="80" t="s">
        <v>27</v>
      </c>
      <c r="D1203" s="80" t="s">
        <v>28</v>
      </c>
      <c r="E1203" s="80" t="s">
        <v>28</v>
      </c>
      <c r="F1203" s="80" t="s">
        <v>29</v>
      </c>
      <c r="G1203" s="80" t="s">
        <v>1887</v>
      </c>
      <c r="H1203" s="80" t="s">
        <v>8165</v>
      </c>
      <c r="I1203" s="80" t="s">
        <v>8162</v>
      </c>
      <c r="J1203" s="80" t="s">
        <v>2789</v>
      </c>
      <c r="K1203" s="77">
        <v>43400</v>
      </c>
      <c r="L1203" s="80">
        <v>27</v>
      </c>
      <c r="M1203" s="80">
        <v>10</v>
      </c>
      <c r="N1203" s="82">
        <v>2018</v>
      </c>
      <c r="O1203" s="77">
        <f t="shared" si="18"/>
        <v>43400</v>
      </c>
      <c r="P1203" s="80" t="s">
        <v>2790</v>
      </c>
      <c r="Q1203" s="80" t="s">
        <v>1899</v>
      </c>
      <c r="R1203" s="80">
        <f>VLOOKUP(P1203,Registration!O:P,2,FALSE)</f>
        <v>19</v>
      </c>
    </row>
    <row r="1204" spans="1:18" ht="23.1" customHeight="1">
      <c r="A1204" s="80" t="s">
        <v>93</v>
      </c>
      <c r="B1204" s="80" t="s">
        <v>26</v>
      </c>
      <c r="C1204" s="80" t="s">
        <v>27</v>
      </c>
      <c r="D1204" s="80" t="s">
        <v>28</v>
      </c>
      <c r="E1204" s="80" t="s">
        <v>28</v>
      </c>
      <c r="F1204" s="80" t="s">
        <v>29</v>
      </c>
      <c r="G1204" s="80" t="s">
        <v>1887</v>
      </c>
      <c r="H1204" s="80" t="s">
        <v>8165</v>
      </c>
      <c r="I1204" s="80" t="s">
        <v>8162</v>
      </c>
      <c r="J1204" s="80" t="s">
        <v>2791</v>
      </c>
      <c r="K1204" s="77">
        <v>43400</v>
      </c>
      <c r="L1204" s="80">
        <v>27</v>
      </c>
      <c r="M1204" s="80">
        <v>10</v>
      </c>
      <c r="N1204" s="82">
        <v>2018</v>
      </c>
      <c r="O1204" s="77">
        <f t="shared" si="18"/>
        <v>43400</v>
      </c>
      <c r="P1204" s="80" t="s">
        <v>2792</v>
      </c>
      <c r="Q1204" s="80" t="s">
        <v>1899</v>
      </c>
      <c r="R1204" s="80">
        <f>VLOOKUP(P1204,Registration!O:P,2,FALSE)</f>
        <v>16</v>
      </c>
    </row>
    <row r="1205" spans="1:18" ht="23.1" customHeight="1">
      <c r="A1205" s="80" t="s">
        <v>93</v>
      </c>
      <c r="B1205" s="80" t="s">
        <v>26</v>
      </c>
      <c r="C1205" s="80" t="s">
        <v>27</v>
      </c>
      <c r="D1205" s="80" t="s">
        <v>28</v>
      </c>
      <c r="E1205" s="80" t="s">
        <v>28</v>
      </c>
      <c r="F1205" s="80" t="s">
        <v>29</v>
      </c>
      <c r="G1205" s="80" t="s">
        <v>1887</v>
      </c>
      <c r="H1205" s="80" t="s">
        <v>8165</v>
      </c>
      <c r="I1205" s="80" t="s">
        <v>8162</v>
      </c>
      <c r="J1205" s="80" t="s">
        <v>2793</v>
      </c>
      <c r="K1205" s="77">
        <v>43400</v>
      </c>
      <c r="L1205" s="80">
        <v>27</v>
      </c>
      <c r="M1205" s="80">
        <v>10</v>
      </c>
      <c r="N1205" s="82">
        <v>2018</v>
      </c>
      <c r="O1205" s="77">
        <f t="shared" si="18"/>
        <v>43400</v>
      </c>
      <c r="P1205" s="80" t="s">
        <v>2794</v>
      </c>
      <c r="Q1205" s="80" t="s">
        <v>1899</v>
      </c>
      <c r="R1205" s="80">
        <f>VLOOKUP(P1205,Registration!O:P,2,FALSE)</f>
        <v>16</v>
      </c>
    </row>
    <row r="1206" spans="1:18" ht="23.1" customHeight="1">
      <c r="A1206" s="80" t="s">
        <v>93</v>
      </c>
      <c r="B1206" s="80" t="s">
        <v>26</v>
      </c>
      <c r="C1206" s="80" t="s">
        <v>27</v>
      </c>
      <c r="D1206" s="80" t="s">
        <v>28</v>
      </c>
      <c r="E1206" s="80" t="s">
        <v>28</v>
      </c>
      <c r="F1206" s="80" t="s">
        <v>29</v>
      </c>
      <c r="G1206" s="80" t="s">
        <v>1887</v>
      </c>
      <c r="H1206" s="80" t="s">
        <v>8165</v>
      </c>
      <c r="I1206" s="80" t="s">
        <v>8162</v>
      </c>
      <c r="J1206" s="80" t="s">
        <v>2795</v>
      </c>
      <c r="K1206" s="77">
        <v>43400</v>
      </c>
      <c r="L1206" s="80">
        <v>27</v>
      </c>
      <c r="M1206" s="80">
        <v>10</v>
      </c>
      <c r="N1206" s="82">
        <v>2018</v>
      </c>
      <c r="O1206" s="77">
        <f t="shared" si="18"/>
        <v>43400</v>
      </c>
      <c r="P1206" s="80" t="s">
        <v>2796</v>
      </c>
      <c r="Q1206" s="80" t="s">
        <v>1899</v>
      </c>
      <c r="R1206" s="80">
        <f>VLOOKUP(P1206,Registration!O:P,2,FALSE)</f>
        <v>19</v>
      </c>
    </row>
    <row r="1207" spans="1:18" ht="23.1" customHeight="1">
      <c r="A1207" s="80" t="s">
        <v>93</v>
      </c>
      <c r="B1207" s="80" t="s">
        <v>26</v>
      </c>
      <c r="C1207" s="80" t="s">
        <v>27</v>
      </c>
      <c r="D1207" s="80" t="s">
        <v>28</v>
      </c>
      <c r="E1207" s="80" t="s">
        <v>28</v>
      </c>
      <c r="F1207" s="80" t="s">
        <v>29</v>
      </c>
      <c r="G1207" s="80" t="s">
        <v>1887</v>
      </c>
      <c r="H1207" s="80" t="s">
        <v>8165</v>
      </c>
      <c r="I1207" s="80" t="s">
        <v>8162</v>
      </c>
      <c r="J1207" s="80" t="s">
        <v>2797</v>
      </c>
      <c r="K1207" s="77">
        <v>43400</v>
      </c>
      <c r="L1207" s="80">
        <v>27</v>
      </c>
      <c r="M1207" s="80">
        <v>10</v>
      </c>
      <c r="N1207" s="82">
        <v>2018</v>
      </c>
      <c r="O1207" s="77">
        <f t="shared" si="18"/>
        <v>43400</v>
      </c>
      <c r="P1207" s="80" t="s">
        <v>2798</v>
      </c>
      <c r="Q1207" s="80" t="s">
        <v>1899</v>
      </c>
      <c r="R1207" s="80">
        <f>VLOOKUP(P1207,Registration!O:P,2,FALSE)</f>
        <v>18</v>
      </c>
    </row>
    <row r="1208" spans="1:18" ht="23.1" customHeight="1">
      <c r="A1208" s="80" t="s">
        <v>93</v>
      </c>
      <c r="B1208" s="80" t="s">
        <v>26</v>
      </c>
      <c r="C1208" s="80" t="s">
        <v>27</v>
      </c>
      <c r="D1208" s="80" t="s">
        <v>28</v>
      </c>
      <c r="E1208" s="80" t="s">
        <v>28</v>
      </c>
      <c r="F1208" s="80" t="s">
        <v>29</v>
      </c>
      <c r="G1208" s="80" t="s">
        <v>1887</v>
      </c>
      <c r="H1208" s="80" t="s">
        <v>8165</v>
      </c>
      <c r="I1208" s="80" t="s">
        <v>8162</v>
      </c>
      <c r="J1208" s="80" t="s">
        <v>222</v>
      </c>
      <c r="K1208" s="77">
        <v>43400</v>
      </c>
      <c r="L1208" s="80">
        <v>27</v>
      </c>
      <c r="M1208" s="80">
        <v>10</v>
      </c>
      <c r="N1208" s="82">
        <v>2018</v>
      </c>
      <c r="O1208" s="77">
        <f t="shared" si="18"/>
        <v>43400</v>
      </c>
      <c r="P1208" s="80" t="s">
        <v>2799</v>
      </c>
      <c r="Q1208" s="80" t="s">
        <v>1899</v>
      </c>
      <c r="R1208" s="80">
        <f>VLOOKUP(P1208,Registration!O:P,2,FALSE)</f>
        <v>15</v>
      </c>
    </row>
    <row r="1209" spans="1:18" ht="23.1" customHeight="1">
      <c r="A1209" s="80" t="s">
        <v>93</v>
      </c>
      <c r="B1209" s="80" t="s">
        <v>26</v>
      </c>
      <c r="C1209" s="80" t="s">
        <v>27</v>
      </c>
      <c r="D1209" s="80" t="s">
        <v>28</v>
      </c>
      <c r="E1209" s="80" t="s">
        <v>28</v>
      </c>
      <c r="F1209" s="80" t="s">
        <v>29</v>
      </c>
      <c r="G1209" s="80" t="s">
        <v>1887</v>
      </c>
      <c r="H1209" s="80" t="s">
        <v>8165</v>
      </c>
      <c r="I1209" s="80" t="s">
        <v>8162</v>
      </c>
      <c r="J1209" s="80" t="s">
        <v>2800</v>
      </c>
      <c r="K1209" s="77">
        <v>43400</v>
      </c>
      <c r="L1209" s="80">
        <v>27</v>
      </c>
      <c r="M1209" s="80">
        <v>10</v>
      </c>
      <c r="N1209" s="82">
        <v>2018</v>
      </c>
      <c r="O1209" s="77">
        <f t="shared" si="18"/>
        <v>43400</v>
      </c>
      <c r="P1209" s="80" t="s">
        <v>2326</v>
      </c>
      <c r="Q1209" s="80" t="s">
        <v>1899</v>
      </c>
      <c r="R1209" s="80">
        <f>VLOOKUP(P1209,Registration!O:P,2,FALSE)</f>
        <v>15</v>
      </c>
    </row>
    <row r="1210" spans="1:18" ht="23.1" customHeight="1">
      <c r="A1210" s="80" t="s">
        <v>93</v>
      </c>
      <c r="B1210" s="80" t="s">
        <v>26</v>
      </c>
      <c r="C1210" s="80" t="s">
        <v>27</v>
      </c>
      <c r="D1210" s="80" t="s">
        <v>28</v>
      </c>
      <c r="E1210" s="80" t="s">
        <v>28</v>
      </c>
      <c r="F1210" s="80" t="s">
        <v>29</v>
      </c>
      <c r="G1210" s="80" t="s">
        <v>1887</v>
      </c>
      <c r="H1210" s="80" t="s">
        <v>8165</v>
      </c>
      <c r="I1210" s="80" t="s">
        <v>8162</v>
      </c>
      <c r="J1210" s="80" t="s">
        <v>2801</v>
      </c>
      <c r="K1210" s="77">
        <v>43400</v>
      </c>
      <c r="L1210" s="80">
        <v>27</v>
      </c>
      <c r="M1210" s="80">
        <v>10</v>
      </c>
      <c r="N1210" s="82">
        <v>2018</v>
      </c>
      <c r="O1210" s="77">
        <f t="shared" si="18"/>
        <v>43400</v>
      </c>
      <c r="P1210" s="80" t="s">
        <v>2802</v>
      </c>
      <c r="Q1210" s="80" t="s">
        <v>1899</v>
      </c>
      <c r="R1210" s="80">
        <f>VLOOKUP(P1210,Registration!O:P,2,FALSE)</f>
        <v>15</v>
      </c>
    </row>
    <row r="1211" spans="1:18" ht="23.1" customHeight="1">
      <c r="A1211" s="80" t="s">
        <v>93</v>
      </c>
      <c r="B1211" s="80" t="s">
        <v>26</v>
      </c>
      <c r="C1211" s="80" t="s">
        <v>27</v>
      </c>
      <c r="D1211" s="80" t="s">
        <v>28</v>
      </c>
      <c r="E1211" s="80" t="s">
        <v>28</v>
      </c>
      <c r="F1211" s="80" t="s">
        <v>29</v>
      </c>
      <c r="G1211" s="80" t="s">
        <v>1887</v>
      </c>
      <c r="H1211" s="80" t="s">
        <v>8165</v>
      </c>
      <c r="I1211" s="80" t="s">
        <v>8162</v>
      </c>
      <c r="J1211" s="80" t="s">
        <v>2803</v>
      </c>
      <c r="K1211" s="77">
        <v>43400</v>
      </c>
      <c r="L1211" s="80">
        <v>27</v>
      </c>
      <c r="M1211" s="80">
        <v>10</v>
      </c>
      <c r="N1211" s="82">
        <v>2018</v>
      </c>
      <c r="O1211" s="77">
        <f t="shared" si="18"/>
        <v>43400</v>
      </c>
      <c r="P1211" s="80" t="s">
        <v>2804</v>
      </c>
      <c r="Q1211" s="80" t="s">
        <v>1899</v>
      </c>
      <c r="R1211" s="80">
        <f>VLOOKUP(P1211,Registration!O:P,2,FALSE)</f>
        <v>18</v>
      </c>
    </row>
    <row r="1212" spans="1:18" ht="23.1" customHeight="1">
      <c r="A1212" s="80" t="s">
        <v>93</v>
      </c>
      <c r="B1212" s="80" t="s">
        <v>26</v>
      </c>
      <c r="C1212" s="80" t="s">
        <v>27</v>
      </c>
      <c r="D1212" s="80" t="s">
        <v>28</v>
      </c>
      <c r="E1212" s="80" t="s">
        <v>28</v>
      </c>
      <c r="F1212" s="80" t="s">
        <v>29</v>
      </c>
      <c r="G1212" s="80" t="s">
        <v>1887</v>
      </c>
      <c r="H1212" s="80" t="s">
        <v>8165</v>
      </c>
      <c r="I1212" s="80" t="s">
        <v>8162</v>
      </c>
      <c r="J1212" s="80" t="s">
        <v>2765</v>
      </c>
      <c r="K1212" s="77">
        <v>43400</v>
      </c>
      <c r="L1212" s="80">
        <v>27</v>
      </c>
      <c r="M1212" s="80">
        <v>10</v>
      </c>
      <c r="N1212" s="82">
        <v>2018</v>
      </c>
      <c r="O1212" s="77">
        <f t="shared" si="18"/>
        <v>43400</v>
      </c>
      <c r="P1212" s="80" t="s">
        <v>2766</v>
      </c>
      <c r="Q1212" s="80" t="s">
        <v>1899</v>
      </c>
      <c r="R1212" s="80">
        <f>VLOOKUP(P1212,Registration!O:P,2,FALSE)</f>
        <v>18</v>
      </c>
    </row>
    <row r="1213" spans="1:18" ht="23.1" customHeight="1">
      <c r="A1213" s="80" t="s">
        <v>93</v>
      </c>
      <c r="B1213" s="80" t="s">
        <v>26</v>
      </c>
      <c r="C1213" s="80" t="s">
        <v>27</v>
      </c>
      <c r="D1213" s="80" t="s">
        <v>28</v>
      </c>
      <c r="E1213" s="80" t="s">
        <v>28</v>
      </c>
      <c r="F1213" s="80" t="s">
        <v>29</v>
      </c>
      <c r="G1213" s="80" t="s">
        <v>1887</v>
      </c>
      <c r="H1213" s="80" t="s">
        <v>8165</v>
      </c>
      <c r="I1213" s="80" t="s">
        <v>8162</v>
      </c>
      <c r="J1213" s="80" t="s">
        <v>2769</v>
      </c>
      <c r="K1213" s="77">
        <v>43400</v>
      </c>
      <c r="L1213" s="80">
        <v>27</v>
      </c>
      <c r="M1213" s="80">
        <v>10</v>
      </c>
      <c r="N1213" s="82">
        <v>2018</v>
      </c>
      <c r="O1213" s="77">
        <f t="shared" si="18"/>
        <v>43400</v>
      </c>
      <c r="P1213" s="80" t="s">
        <v>2770</v>
      </c>
      <c r="Q1213" s="80" t="s">
        <v>1899</v>
      </c>
      <c r="R1213" s="80">
        <f>VLOOKUP(P1213,Registration!O:P,2,FALSE)</f>
        <v>17</v>
      </c>
    </row>
    <row r="1214" spans="1:18" ht="23.1" customHeight="1">
      <c r="A1214" s="80" t="s">
        <v>93</v>
      </c>
      <c r="B1214" s="80" t="s">
        <v>26</v>
      </c>
      <c r="C1214" s="80" t="s">
        <v>27</v>
      </c>
      <c r="D1214" s="80" t="s">
        <v>28</v>
      </c>
      <c r="E1214" s="80" t="s">
        <v>28</v>
      </c>
      <c r="F1214" s="80" t="s">
        <v>29</v>
      </c>
      <c r="G1214" s="80" t="s">
        <v>1887</v>
      </c>
      <c r="H1214" s="80" t="s">
        <v>8165</v>
      </c>
      <c r="I1214" s="80" t="s">
        <v>8162</v>
      </c>
      <c r="J1214" s="80" t="s">
        <v>2773</v>
      </c>
      <c r="K1214" s="77">
        <v>43400</v>
      </c>
      <c r="L1214" s="80">
        <v>27</v>
      </c>
      <c r="M1214" s="80">
        <v>10</v>
      </c>
      <c r="N1214" s="82">
        <v>2018</v>
      </c>
      <c r="O1214" s="77">
        <f t="shared" si="18"/>
        <v>43400</v>
      </c>
      <c r="P1214" s="80" t="s">
        <v>2774</v>
      </c>
      <c r="Q1214" s="80" t="s">
        <v>1899</v>
      </c>
      <c r="R1214" s="80">
        <f>VLOOKUP(P1214,Registration!O:P,2,FALSE)</f>
        <v>18</v>
      </c>
    </row>
    <row r="1215" spans="1:18" ht="23.1" customHeight="1">
      <c r="A1215" s="80" t="s">
        <v>93</v>
      </c>
      <c r="B1215" s="80" t="s">
        <v>26</v>
      </c>
      <c r="C1215" s="80" t="s">
        <v>27</v>
      </c>
      <c r="D1215" s="80" t="s">
        <v>28</v>
      </c>
      <c r="E1215" s="80" t="s">
        <v>28</v>
      </c>
      <c r="F1215" s="80" t="s">
        <v>29</v>
      </c>
      <c r="G1215" s="80" t="s">
        <v>1887</v>
      </c>
      <c r="H1215" s="80" t="s">
        <v>8165</v>
      </c>
      <c r="I1215" s="80" t="s">
        <v>8162</v>
      </c>
      <c r="J1215" s="80" t="s">
        <v>2756</v>
      </c>
      <c r="K1215" s="77">
        <v>43400</v>
      </c>
      <c r="L1215" s="80">
        <v>27</v>
      </c>
      <c r="M1215" s="80">
        <v>10</v>
      </c>
      <c r="N1215" s="82">
        <v>2018</v>
      </c>
      <c r="O1215" s="77">
        <f t="shared" si="18"/>
        <v>43400</v>
      </c>
      <c r="P1215" s="80" t="s">
        <v>1896</v>
      </c>
      <c r="Q1215" s="80" t="s">
        <v>1899</v>
      </c>
      <c r="R1215" s="80">
        <f>VLOOKUP(P1215,Registration!O:P,2,FALSE)</f>
        <v>19</v>
      </c>
    </row>
    <row r="1216" spans="1:18" ht="23.1" customHeight="1">
      <c r="A1216" s="80" t="s">
        <v>93</v>
      </c>
      <c r="B1216" s="80" t="s">
        <v>26</v>
      </c>
      <c r="C1216" s="80" t="s">
        <v>27</v>
      </c>
      <c r="D1216" s="80" t="s">
        <v>28</v>
      </c>
      <c r="E1216" s="80" t="s">
        <v>28</v>
      </c>
      <c r="F1216" s="80" t="s">
        <v>29</v>
      </c>
      <c r="G1216" s="80" t="s">
        <v>1887</v>
      </c>
      <c r="H1216" s="80" t="s">
        <v>8165</v>
      </c>
      <c r="I1216" s="80" t="s">
        <v>8162</v>
      </c>
      <c r="J1216" s="80" t="s">
        <v>2721</v>
      </c>
      <c r="K1216" s="77">
        <v>43400</v>
      </c>
      <c r="L1216" s="80">
        <v>27</v>
      </c>
      <c r="M1216" s="80">
        <v>10</v>
      </c>
      <c r="N1216" s="82">
        <v>2018</v>
      </c>
      <c r="O1216" s="77">
        <f t="shared" si="18"/>
        <v>43400</v>
      </c>
      <c r="P1216" s="80" t="s">
        <v>2722</v>
      </c>
      <c r="Q1216" s="80" t="s">
        <v>1899</v>
      </c>
      <c r="R1216" s="80">
        <f>VLOOKUP(P1216,Registration!O:P,2,FALSE)</f>
        <v>19</v>
      </c>
    </row>
    <row r="1217" spans="1:18" ht="23.1" customHeight="1">
      <c r="A1217" s="80" t="s">
        <v>93</v>
      </c>
      <c r="B1217" s="80" t="s">
        <v>26</v>
      </c>
      <c r="C1217" s="80" t="s">
        <v>27</v>
      </c>
      <c r="D1217" s="80" t="s">
        <v>28</v>
      </c>
      <c r="E1217" s="80" t="s">
        <v>28</v>
      </c>
      <c r="F1217" s="80" t="s">
        <v>29</v>
      </c>
      <c r="G1217" s="80" t="s">
        <v>1887</v>
      </c>
      <c r="H1217" s="80" t="s">
        <v>8165</v>
      </c>
      <c r="I1217" s="80" t="s">
        <v>8162</v>
      </c>
      <c r="J1217" s="80" t="s">
        <v>2750</v>
      </c>
      <c r="K1217" s="77">
        <v>43400</v>
      </c>
      <c r="L1217" s="80">
        <v>27</v>
      </c>
      <c r="M1217" s="80">
        <v>10</v>
      </c>
      <c r="N1217" s="82">
        <v>2018</v>
      </c>
      <c r="O1217" s="77">
        <f t="shared" si="18"/>
        <v>43400</v>
      </c>
      <c r="P1217" s="80" t="s">
        <v>2751</v>
      </c>
      <c r="Q1217" s="80" t="s">
        <v>1899</v>
      </c>
      <c r="R1217" s="80">
        <f>VLOOKUP(P1217,Registration!O:P,2,FALSE)</f>
        <v>15</v>
      </c>
    </row>
    <row r="1218" spans="1:18" ht="23.1" customHeight="1">
      <c r="A1218" s="80" t="s">
        <v>93</v>
      </c>
      <c r="B1218" s="80" t="s">
        <v>26</v>
      </c>
      <c r="C1218" s="80" t="s">
        <v>27</v>
      </c>
      <c r="D1218" s="80" t="s">
        <v>28</v>
      </c>
      <c r="E1218" s="80" t="s">
        <v>28</v>
      </c>
      <c r="F1218" s="80" t="s">
        <v>29</v>
      </c>
      <c r="G1218" s="80" t="s">
        <v>1887</v>
      </c>
      <c r="H1218" s="80" t="s">
        <v>8165</v>
      </c>
      <c r="I1218" s="80" t="s">
        <v>8162</v>
      </c>
      <c r="J1218" s="80" t="s">
        <v>2736</v>
      </c>
      <c r="K1218" s="77">
        <v>43400</v>
      </c>
      <c r="L1218" s="80">
        <v>27</v>
      </c>
      <c r="M1218" s="80">
        <v>10</v>
      </c>
      <c r="N1218" s="82">
        <v>2018</v>
      </c>
      <c r="O1218" s="77">
        <f t="shared" si="18"/>
        <v>43400</v>
      </c>
      <c r="P1218" s="80" t="s">
        <v>2737</v>
      </c>
      <c r="Q1218" s="80" t="s">
        <v>1899</v>
      </c>
      <c r="R1218" s="80">
        <f>VLOOKUP(P1218,Registration!O:P,2,FALSE)</f>
        <v>19</v>
      </c>
    </row>
    <row r="1219" spans="1:18" ht="23.1" customHeight="1">
      <c r="A1219" s="80" t="s">
        <v>93</v>
      </c>
      <c r="B1219" s="80" t="s">
        <v>26</v>
      </c>
      <c r="C1219" s="80" t="s">
        <v>27</v>
      </c>
      <c r="D1219" s="80" t="s">
        <v>28</v>
      </c>
      <c r="E1219" s="80" t="s">
        <v>28</v>
      </c>
      <c r="F1219" s="80" t="s">
        <v>29</v>
      </c>
      <c r="G1219" s="80" t="s">
        <v>1887</v>
      </c>
      <c r="H1219" s="80" t="s">
        <v>8165</v>
      </c>
      <c r="I1219" s="80" t="s">
        <v>8162</v>
      </c>
      <c r="J1219" s="80" t="s">
        <v>2743</v>
      </c>
      <c r="K1219" s="77">
        <v>43400</v>
      </c>
      <c r="L1219" s="80">
        <v>27</v>
      </c>
      <c r="M1219" s="80">
        <v>10</v>
      </c>
      <c r="N1219" s="82">
        <v>2018</v>
      </c>
      <c r="O1219" s="77">
        <f t="shared" ref="O1219:O1282" si="19">DATE(N1219,M1219,L1219)</f>
        <v>43400</v>
      </c>
      <c r="P1219" s="80" t="s">
        <v>2744</v>
      </c>
      <c r="Q1219" s="80" t="s">
        <v>1899</v>
      </c>
      <c r="R1219" s="80">
        <f>VLOOKUP(P1219,Registration!O:P,2,FALSE)</f>
        <v>19</v>
      </c>
    </row>
    <row r="1220" spans="1:18" ht="23.1" customHeight="1">
      <c r="A1220" s="80" t="s">
        <v>93</v>
      </c>
      <c r="B1220" s="80" t="s">
        <v>26</v>
      </c>
      <c r="C1220" s="80" t="s">
        <v>27</v>
      </c>
      <c r="D1220" s="80" t="s">
        <v>28</v>
      </c>
      <c r="E1220" s="80" t="s">
        <v>28</v>
      </c>
      <c r="F1220" s="80" t="s">
        <v>29</v>
      </c>
      <c r="G1220" s="80" t="s">
        <v>1887</v>
      </c>
      <c r="H1220" s="80" t="s">
        <v>8165</v>
      </c>
      <c r="I1220" s="80" t="s">
        <v>8162</v>
      </c>
      <c r="J1220" s="80" t="s">
        <v>2741</v>
      </c>
      <c r="K1220" s="77">
        <v>43400</v>
      </c>
      <c r="L1220" s="80">
        <v>27</v>
      </c>
      <c r="M1220" s="80">
        <v>10</v>
      </c>
      <c r="N1220" s="82">
        <v>2018</v>
      </c>
      <c r="O1220" s="77">
        <f t="shared" si="19"/>
        <v>43400</v>
      </c>
      <c r="P1220" s="80" t="s">
        <v>2742</v>
      </c>
      <c r="Q1220" s="80" t="s">
        <v>1899</v>
      </c>
      <c r="R1220" s="80">
        <f>VLOOKUP(P1220,Registration!O:P,2,FALSE)</f>
        <v>18</v>
      </c>
    </row>
    <row r="1221" spans="1:18" ht="23.1" customHeight="1">
      <c r="A1221" s="80" t="s">
        <v>93</v>
      </c>
      <c r="B1221" s="80" t="s">
        <v>26</v>
      </c>
      <c r="C1221" s="80" t="s">
        <v>27</v>
      </c>
      <c r="D1221" s="80" t="s">
        <v>28</v>
      </c>
      <c r="E1221" s="80" t="s">
        <v>28</v>
      </c>
      <c r="F1221" s="80" t="s">
        <v>29</v>
      </c>
      <c r="G1221" s="80" t="s">
        <v>1887</v>
      </c>
      <c r="H1221" s="80" t="s">
        <v>8165</v>
      </c>
      <c r="I1221" s="80" t="s">
        <v>8162</v>
      </c>
      <c r="J1221" s="80" t="s">
        <v>2733</v>
      </c>
      <c r="K1221" s="77">
        <v>43400</v>
      </c>
      <c r="L1221" s="80">
        <v>27</v>
      </c>
      <c r="M1221" s="80">
        <v>10</v>
      </c>
      <c r="N1221" s="82">
        <v>2018</v>
      </c>
      <c r="O1221" s="77">
        <f t="shared" si="19"/>
        <v>43400</v>
      </c>
      <c r="P1221" s="80" t="s">
        <v>2734</v>
      </c>
      <c r="Q1221" s="80" t="s">
        <v>1899</v>
      </c>
      <c r="R1221" s="80">
        <f>VLOOKUP(P1221,Registration!O:P,2,FALSE)</f>
        <v>15</v>
      </c>
    </row>
    <row r="1222" spans="1:18" ht="23.1" customHeight="1">
      <c r="A1222" s="80" t="s">
        <v>93</v>
      </c>
      <c r="B1222" s="80" t="s">
        <v>26</v>
      </c>
      <c r="C1222" s="80" t="s">
        <v>27</v>
      </c>
      <c r="D1222" s="80" t="s">
        <v>28</v>
      </c>
      <c r="E1222" s="80" t="s">
        <v>28</v>
      </c>
      <c r="F1222" s="80" t="s">
        <v>29</v>
      </c>
      <c r="G1222" s="80" t="s">
        <v>1887</v>
      </c>
      <c r="H1222" s="80" t="s">
        <v>8165</v>
      </c>
      <c r="I1222" s="80" t="s">
        <v>8162</v>
      </c>
      <c r="J1222" s="80" t="s">
        <v>2731</v>
      </c>
      <c r="K1222" s="77">
        <v>43400</v>
      </c>
      <c r="L1222" s="80">
        <v>27</v>
      </c>
      <c r="M1222" s="80">
        <v>10</v>
      </c>
      <c r="N1222" s="82">
        <v>2018</v>
      </c>
      <c r="O1222" s="77">
        <f t="shared" si="19"/>
        <v>43400</v>
      </c>
      <c r="P1222" s="80" t="s">
        <v>2732</v>
      </c>
      <c r="Q1222" s="80" t="s">
        <v>1899</v>
      </c>
      <c r="R1222" s="80">
        <f>VLOOKUP(P1222,Registration!O:P,2,FALSE)</f>
        <v>17</v>
      </c>
    </row>
    <row r="1223" spans="1:18" ht="23.1" customHeight="1">
      <c r="A1223" s="80" t="s">
        <v>2805</v>
      </c>
      <c r="B1223" s="80" t="s">
        <v>26</v>
      </c>
      <c r="C1223" s="80" t="s">
        <v>27</v>
      </c>
      <c r="D1223" s="80" t="s">
        <v>28</v>
      </c>
      <c r="E1223" s="80" t="s">
        <v>28</v>
      </c>
      <c r="F1223" s="80" t="s">
        <v>29</v>
      </c>
      <c r="G1223" s="80" t="s">
        <v>1887</v>
      </c>
      <c r="H1223" s="80" t="s">
        <v>8165</v>
      </c>
      <c r="I1223" s="80" t="s">
        <v>8163</v>
      </c>
      <c r="J1223" s="80" t="s">
        <v>2450</v>
      </c>
      <c r="K1223" s="77">
        <v>43403</v>
      </c>
      <c r="L1223" s="80">
        <v>30</v>
      </c>
      <c r="M1223" s="80">
        <v>10</v>
      </c>
      <c r="N1223" s="82">
        <v>2018</v>
      </c>
      <c r="O1223" s="77">
        <f t="shared" si="19"/>
        <v>43403</v>
      </c>
      <c r="P1223" s="80" t="s">
        <v>2451</v>
      </c>
      <c r="Q1223" s="80" t="s">
        <v>175</v>
      </c>
      <c r="R1223" s="80">
        <f>VLOOKUP(P1223,Registration!O:P,2,FALSE)</f>
        <v>19</v>
      </c>
    </row>
    <row r="1224" spans="1:18" ht="23.1" customHeight="1">
      <c r="A1224" s="80" t="s">
        <v>2805</v>
      </c>
      <c r="B1224" s="80" t="s">
        <v>26</v>
      </c>
      <c r="C1224" s="80" t="s">
        <v>27</v>
      </c>
      <c r="D1224" s="80" t="s">
        <v>28</v>
      </c>
      <c r="E1224" s="80" t="s">
        <v>28</v>
      </c>
      <c r="F1224" s="80" t="s">
        <v>29</v>
      </c>
      <c r="G1224" s="80" t="s">
        <v>1887</v>
      </c>
      <c r="H1224" s="80" t="s">
        <v>8165</v>
      </c>
      <c r="I1224" s="80" t="s">
        <v>8163</v>
      </c>
      <c r="J1224" s="80" t="s">
        <v>2454</v>
      </c>
      <c r="K1224" s="77">
        <v>43404</v>
      </c>
      <c r="L1224" s="80">
        <v>31</v>
      </c>
      <c r="M1224" s="80">
        <v>10</v>
      </c>
      <c r="N1224" s="82">
        <v>2018</v>
      </c>
      <c r="O1224" s="77">
        <f t="shared" si="19"/>
        <v>43404</v>
      </c>
      <c r="P1224" s="80" t="s">
        <v>2453</v>
      </c>
      <c r="Q1224" s="80" t="s">
        <v>175</v>
      </c>
      <c r="R1224" s="80">
        <f>VLOOKUP(P1224,Registration!O:P,2,FALSE)</f>
        <v>17</v>
      </c>
    </row>
    <row r="1225" spans="1:18" ht="23.1" customHeight="1">
      <c r="A1225" s="80" t="s">
        <v>2805</v>
      </c>
      <c r="B1225" s="80" t="s">
        <v>26</v>
      </c>
      <c r="C1225" s="80" t="s">
        <v>27</v>
      </c>
      <c r="D1225" s="80" t="s">
        <v>28</v>
      </c>
      <c r="E1225" s="80" t="s">
        <v>28</v>
      </c>
      <c r="F1225" s="80" t="s">
        <v>111</v>
      </c>
      <c r="G1225" s="80" t="s">
        <v>167</v>
      </c>
      <c r="H1225" s="80" t="s">
        <v>8159</v>
      </c>
      <c r="I1225" s="80" t="s">
        <v>8161</v>
      </c>
      <c r="J1225" s="80" t="s">
        <v>817</v>
      </c>
      <c r="K1225" s="77">
        <v>43405</v>
      </c>
      <c r="L1225" s="80">
        <v>1</v>
      </c>
      <c r="M1225" s="80">
        <v>11</v>
      </c>
      <c r="N1225" s="82">
        <v>2018</v>
      </c>
      <c r="O1225" s="77">
        <f t="shared" si="19"/>
        <v>43405</v>
      </c>
      <c r="P1225" s="80" t="s">
        <v>818</v>
      </c>
      <c r="Q1225" s="80" t="s">
        <v>175</v>
      </c>
      <c r="R1225" s="80">
        <f>VLOOKUP(P1225,Registration!O:P,2,FALSE)</f>
        <v>19</v>
      </c>
    </row>
    <row r="1226" spans="1:18" ht="23.1" customHeight="1">
      <c r="A1226" s="80" t="s">
        <v>2805</v>
      </c>
      <c r="B1226" s="80" t="s">
        <v>26</v>
      </c>
      <c r="C1226" s="80" t="s">
        <v>27</v>
      </c>
      <c r="D1226" s="80" t="s">
        <v>28</v>
      </c>
      <c r="E1226" s="80" t="s">
        <v>28</v>
      </c>
      <c r="F1226" s="80" t="s">
        <v>29</v>
      </c>
      <c r="G1226" s="80" t="s">
        <v>1887</v>
      </c>
      <c r="H1226" s="80" t="s">
        <v>8165</v>
      </c>
      <c r="I1226" s="80" t="s">
        <v>8163</v>
      </c>
      <c r="J1226" s="80" t="s">
        <v>2806</v>
      </c>
      <c r="K1226" s="77">
        <v>43407</v>
      </c>
      <c r="L1226" s="80">
        <v>3</v>
      </c>
      <c r="M1226" s="80">
        <v>11</v>
      </c>
      <c r="N1226" s="82">
        <v>2018</v>
      </c>
      <c r="O1226" s="77">
        <f t="shared" si="19"/>
        <v>43407</v>
      </c>
      <c r="P1226" s="80" t="s">
        <v>2807</v>
      </c>
      <c r="Q1226" s="80" t="s">
        <v>175</v>
      </c>
      <c r="R1226" s="80">
        <f>VLOOKUP(P1226,Registration!O:P,2,FALSE)</f>
        <v>19</v>
      </c>
    </row>
    <row r="1227" spans="1:18" ht="23.1" customHeight="1">
      <c r="A1227" s="80" t="s">
        <v>1012</v>
      </c>
      <c r="B1227" s="80" t="s">
        <v>26</v>
      </c>
      <c r="C1227" s="80" t="s">
        <v>27</v>
      </c>
      <c r="D1227" s="80" t="s">
        <v>28</v>
      </c>
      <c r="E1227" s="80" t="s">
        <v>28</v>
      </c>
      <c r="F1227" s="80" t="s">
        <v>29</v>
      </c>
      <c r="G1227" s="80" t="s">
        <v>1887</v>
      </c>
      <c r="H1227" s="80" t="s">
        <v>8165</v>
      </c>
      <c r="I1227" s="80" t="s">
        <v>8163</v>
      </c>
      <c r="J1227" s="80" t="s">
        <v>2808</v>
      </c>
      <c r="K1227" s="77">
        <v>43412</v>
      </c>
      <c r="L1227" s="80">
        <v>8</v>
      </c>
      <c r="M1227" s="80">
        <v>11</v>
      </c>
      <c r="N1227" s="82">
        <v>2018</v>
      </c>
      <c r="O1227" s="77">
        <f t="shared" si="19"/>
        <v>43412</v>
      </c>
      <c r="P1227" s="80" t="s">
        <v>2809</v>
      </c>
      <c r="Q1227" s="80" t="s">
        <v>175</v>
      </c>
      <c r="R1227" s="80">
        <f>VLOOKUP(P1227,Registration!O:P,2,FALSE)</f>
        <v>18</v>
      </c>
    </row>
    <row r="1228" spans="1:18" ht="23.1" customHeight="1">
      <c r="A1228" s="80" t="s">
        <v>1012</v>
      </c>
      <c r="B1228" s="80" t="s">
        <v>26</v>
      </c>
      <c r="C1228" s="80" t="s">
        <v>27</v>
      </c>
      <c r="D1228" s="80" t="s">
        <v>28</v>
      </c>
      <c r="E1228" s="80" t="s">
        <v>28</v>
      </c>
      <c r="F1228" s="80" t="s">
        <v>111</v>
      </c>
      <c r="G1228" s="80" t="s">
        <v>167</v>
      </c>
      <c r="H1228" s="80" t="s">
        <v>8159</v>
      </c>
      <c r="I1228" s="80" t="s">
        <v>8161</v>
      </c>
      <c r="J1228" s="80" t="s">
        <v>1013</v>
      </c>
      <c r="K1228" s="77">
        <v>43413</v>
      </c>
      <c r="L1228" s="80">
        <v>9</v>
      </c>
      <c r="M1228" s="80">
        <v>11</v>
      </c>
      <c r="N1228" s="82">
        <v>2018</v>
      </c>
      <c r="O1228" s="77">
        <f t="shared" si="19"/>
        <v>43413</v>
      </c>
      <c r="P1228" s="80" t="s">
        <v>1014</v>
      </c>
      <c r="Q1228" s="80" t="s">
        <v>175</v>
      </c>
      <c r="R1228" s="80">
        <f>VLOOKUP(P1228,Registration!O:P,2,FALSE)</f>
        <v>19</v>
      </c>
    </row>
    <row r="1229" spans="1:18" ht="23.1" customHeight="1">
      <c r="A1229" s="80" t="s">
        <v>94</v>
      </c>
      <c r="B1229" s="80" t="s">
        <v>26</v>
      </c>
      <c r="C1229" s="80" t="s">
        <v>27</v>
      </c>
      <c r="D1229" s="80" t="s">
        <v>28</v>
      </c>
      <c r="E1229" s="80" t="s">
        <v>28</v>
      </c>
      <c r="F1229" s="80" t="s">
        <v>29</v>
      </c>
      <c r="G1229" s="80" t="s">
        <v>1887</v>
      </c>
      <c r="H1229" s="80" t="s">
        <v>8165</v>
      </c>
      <c r="I1229" s="80" t="s">
        <v>8163</v>
      </c>
      <c r="J1229" s="80" t="s">
        <v>253</v>
      </c>
      <c r="K1229" s="77">
        <v>43416</v>
      </c>
      <c r="L1229" s="80">
        <v>12</v>
      </c>
      <c r="M1229" s="80">
        <v>11</v>
      </c>
      <c r="N1229" s="82">
        <v>2018</v>
      </c>
      <c r="O1229" s="77">
        <f t="shared" si="19"/>
        <v>43416</v>
      </c>
      <c r="P1229" s="80" t="s">
        <v>2810</v>
      </c>
      <c r="Q1229" s="80" t="s">
        <v>175</v>
      </c>
      <c r="R1229" s="80">
        <f>VLOOKUP(P1229,Registration!O:P,2,FALSE)</f>
        <v>19</v>
      </c>
    </row>
    <row r="1230" spans="1:18" ht="23.1" customHeight="1">
      <c r="A1230" s="80" t="s">
        <v>94</v>
      </c>
      <c r="B1230" s="80" t="s">
        <v>26</v>
      </c>
      <c r="C1230" s="80" t="s">
        <v>27</v>
      </c>
      <c r="D1230" s="80" t="s">
        <v>28</v>
      </c>
      <c r="E1230" s="80" t="s">
        <v>28</v>
      </c>
      <c r="F1230" s="80" t="s">
        <v>111</v>
      </c>
      <c r="G1230" s="80" t="s">
        <v>167</v>
      </c>
      <c r="H1230" s="80" t="s">
        <v>8159</v>
      </c>
      <c r="I1230" s="80" t="s">
        <v>8161</v>
      </c>
      <c r="J1230" s="80" t="s">
        <v>1015</v>
      </c>
      <c r="K1230" s="77">
        <v>43416</v>
      </c>
      <c r="L1230" s="80">
        <v>12</v>
      </c>
      <c r="M1230" s="80">
        <v>11</v>
      </c>
      <c r="N1230" s="80">
        <v>2018</v>
      </c>
      <c r="O1230" s="77">
        <f t="shared" si="19"/>
        <v>43416</v>
      </c>
      <c r="P1230" s="80" t="s">
        <v>1016</v>
      </c>
      <c r="Q1230" s="80" t="s">
        <v>175</v>
      </c>
      <c r="R1230" s="80">
        <f>VLOOKUP(P1230,Registration!O:P,2,FALSE)</f>
        <v>19</v>
      </c>
    </row>
    <row r="1231" spans="1:18" ht="23.1" customHeight="1">
      <c r="A1231" s="80" t="s">
        <v>94</v>
      </c>
      <c r="B1231" s="80" t="s">
        <v>26</v>
      </c>
      <c r="C1231" s="80" t="s">
        <v>27</v>
      </c>
      <c r="D1231" s="80" t="s">
        <v>28</v>
      </c>
      <c r="E1231" s="80" t="s">
        <v>28</v>
      </c>
      <c r="F1231" s="80" t="s">
        <v>111</v>
      </c>
      <c r="G1231" s="80" t="s">
        <v>167</v>
      </c>
      <c r="H1231" s="80" t="s">
        <v>8159</v>
      </c>
      <c r="I1231" s="80" t="s">
        <v>8161</v>
      </c>
      <c r="J1231" s="80" t="s">
        <v>1017</v>
      </c>
      <c r="K1231" s="77">
        <v>43416</v>
      </c>
      <c r="L1231" s="80">
        <v>12</v>
      </c>
      <c r="M1231" s="80">
        <v>11</v>
      </c>
      <c r="N1231" s="80">
        <v>2018</v>
      </c>
      <c r="O1231" s="77">
        <f t="shared" si="19"/>
        <v>43416</v>
      </c>
      <c r="P1231" s="80" t="s">
        <v>1018</v>
      </c>
      <c r="Q1231" s="80" t="s">
        <v>175</v>
      </c>
      <c r="R1231" s="80">
        <f>VLOOKUP(P1231,Registration!O:P,2,FALSE)</f>
        <v>19</v>
      </c>
    </row>
    <row r="1232" spans="1:18" ht="23.1" customHeight="1">
      <c r="A1232" s="80" t="s">
        <v>94</v>
      </c>
      <c r="B1232" s="80" t="s">
        <v>26</v>
      </c>
      <c r="C1232" s="80" t="s">
        <v>27</v>
      </c>
      <c r="D1232" s="80" t="s">
        <v>28</v>
      </c>
      <c r="E1232" s="80" t="s">
        <v>28</v>
      </c>
      <c r="F1232" s="80" t="s">
        <v>111</v>
      </c>
      <c r="G1232" s="80" t="s">
        <v>167</v>
      </c>
      <c r="H1232" s="80" t="s">
        <v>8159</v>
      </c>
      <c r="I1232" s="80" t="s">
        <v>8161</v>
      </c>
      <c r="J1232" s="80" t="s">
        <v>1019</v>
      </c>
      <c r="K1232" s="77">
        <v>43419</v>
      </c>
      <c r="L1232" s="80">
        <v>15</v>
      </c>
      <c r="M1232" s="80">
        <v>11</v>
      </c>
      <c r="N1232" s="80">
        <v>2018</v>
      </c>
      <c r="O1232" s="77">
        <f t="shared" si="19"/>
        <v>43419</v>
      </c>
      <c r="P1232" s="80" t="s">
        <v>1020</v>
      </c>
      <c r="Q1232" s="80" t="s">
        <v>175</v>
      </c>
      <c r="R1232" s="80">
        <f>VLOOKUP(P1232,Registration!O:P,2,FALSE)</f>
        <v>19</v>
      </c>
    </row>
    <row r="1233" spans="1:18" ht="23.1" customHeight="1">
      <c r="A1233" s="80" t="s">
        <v>94</v>
      </c>
      <c r="B1233" s="80" t="s">
        <v>26</v>
      </c>
      <c r="C1233" s="80" t="s">
        <v>27</v>
      </c>
      <c r="D1233" s="80" t="s">
        <v>28</v>
      </c>
      <c r="E1233" s="80" t="s">
        <v>28</v>
      </c>
      <c r="F1233" s="80" t="s">
        <v>111</v>
      </c>
      <c r="G1233" s="80" t="s">
        <v>167</v>
      </c>
      <c r="H1233" s="80" t="s">
        <v>8159</v>
      </c>
      <c r="I1233" s="80" t="s">
        <v>8161</v>
      </c>
      <c r="J1233" s="80" t="s">
        <v>1021</v>
      </c>
      <c r="K1233" s="77">
        <v>43420</v>
      </c>
      <c r="L1233" s="80">
        <v>16</v>
      </c>
      <c r="M1233" s="80">
        <v>11</v>
      </c>
      <c r="N1233" s="80">
        <v>2018</v>
      </c>
      <c r="O1233" s="77">
        <f t="shared" si="19"/>
        <v>43420</v>
      </c>
      <c r="P1233" s="80" t="s">
        <v>581</v>
      </c>
      <c r="Q1233" s="80" t="s">
        <v>175</v>
      </c>
      <c r="R1233" s="80">
        <f>VLOOKUP(P1233,Registration!O:P,2,FALSE)</f>
        <v>19</v>
      </c>
    </row>
    <row r="1234" spans="1:18" ht="23.1" customHeight="1">
      <c r="A1234" s="80" t="s">
        <v>94</v>
      </c>
      <c r="B1234" s="80" t="s">
        <v>26</v>
      </c>
      <c r="C1234" s="80" t="s">
        <v>27</v>
      </c>
      <c r="D1234" s="80" t="s">
        <v>28</v>
      </c>
      <c r="E1234" s="80" t="s">
        <v>28</v>
      </c>
      <c r="F1234" s="80" t="s">
        <v>111</v>
      </c>
      <c r="G1234" s="80" t="s">
        <v>167</v>
      </c>
      <c r="H1234" s="80" t="s">
        <v>8159</v>
      </c>
      <c r="I1234" s="80" t="s">
        <v>8161</v>
      </c>
      <c r="J1234" s="80" t="s">
        <v>1022</v>
      </c>
      <c r="K1234" s="77">
        <v>43420</v>
      </c>
      <c r="L1234" s="80">
        <v>16</v>
      </c>
      <c r="M1234" s="80">
        <v>11</v>
      </c>
      <c r="N1234" s="80">
        <v>2018</v>
      </c>
      <c r="O1234" s="77">
        <f t="shared" si="19"/>
        <v>43420</v>
      </c>
      <c r="P1234" s="80" t="s">
        <v>1023</v>
      </c>
      <c r="Q1234" s="80" t="s">
        <v>175</v>
      </c>
      <c r="R1234" s="80">
        <f>VLOOKUP(P1234,Registration!O:P,2,FALSE)</f>
        <v>19</v>
      </c>
    </row>
    <row r="1235" spans="1:18" ht="23.1" customHeight="1">
      <c r="A1235" s="80" t="s">
        <v>94</v>
      </c>
      <c r="B1235" s="80" t="s">
        <v>26</v>
      </c>
      <c r="C1235" s="80" t="s">
        <v>27</v>
      </c>
      <c r="D1235" s="80" t="s">
        <v>28</v>
      </c>
      <c r="E1235" s="80" t="s">
        <v>28</v>
      </c>
      <c r="F1235" s="80" t="s">
        <v>111</v>
      </c>
      <c r="G1235" s="80" t="s">
        <v>167</v>
      </c>
      <c r="H1235" s="80" t="s">
        <v>8159</v>
      </c>
      <c r="I1235" s="80" t="s">
        <v>8161</v>
      </c>
      <c r="J1235" s="80" t="s">
        <v>1024</v>
      </c>
      <c r="K1235" s="77">
        <v>43420</v>
      </c>
      <c r="L1235" s="80">
        <v>16</v>
      </c>
      <c r="M1235" s="80">
        <v>11</v>
      </c>
      <c r="N1235" s="80">
        <v>2018</v>
      </c>
      <c r="O1235" s="77">
        <f t="shared" si="19"/>
        <v>43420</v>
      </c>
      <c r="P1235" s="80" t="s">
        <v>1025</v>
      </c>
      <c r="Q1235" s="80" t="s">
        <v>175</v>
      </c>
      <c r="R1235" s="80">
        <f>VLOOKUP(P1235,Registration!O:P,2,FALSE)</f>
        <v>19</v>
      </c>
    </row>
    <row r="1236" spans="1:18" ht="23.1" customHeight="1">
      <c r="A1236" s="80" t="s">
        <v>94</v>
      </c>
      <c r="B1236" s="80" t="s">
        <v>26</v>
      </c>
      <c r="C1236" s="80" t="s">
        <v>27</v>
      </c>
      <c r="D1236" s="80" t="s">
        <v>28</v>
      </c>
      <c r="E1236" s="80" t="s">
        <v>28</v>
      </c>
      <c r="F1236" s="80" t="s">
        <v>111</v>
      </c>
      <c r="G1236" s="80" t="s">
        <v>167</v>
      </c>
      <c r="H1236" s="80" t="s">
        <v>8159</v>
      </c>
      <c r="I1236" s="80" t="s">
        <v>8161</v>
      </c>
      <c r="J1236" s="80" t="s">
        <v>1026</v>
      </c>
      <c r="K1236" s="77">
        <v>43420</v>
      </c>
      <c r="L1236" s="80">
        <v>16</v>
      </c>
      <c r="M1236" s="80">
        <v>11</v>
      </c>
      <c r="N1236" s="80">
        <v>2018</v>
      </c>
      <c r="O1236" s="77">
        <f t="shared" si="19"/>
        <v>43420</v>
      </c>
      <c r="P1236" s="80" t="s">
        <v>192</v>
      </c>
      <c r="Q1236" s="80" t="s">
        <v>175</v>
      </c>
      <c r="R1236" s="80">
        <f>VLOOKUP(P1236,Registration!O:P,2,FALSE)</f>
        <v>19</v>
      </c>
    </row>
    <row r="1237" spans="1:18" ht="23.1" customHeight="1">
      <c r="A1237" s="80" t="s">
        <v>94</v>
      </c>
      <c r="B1237" s="80" t="s">
        <v>26</v>
      </c>
      <c r="C1237" s="80" t="s">
        <v>27</v>
      </c>
      <c r="D1237" s="80" t="s">
        <v>28</v>
      </c>
      <c r="E1237" s="80" t="s">
        <v>28</v>
      </c>
      <c r="F1237" s="80" t="s">
        <v>111</v>
      </c>
      <c r="G1237" s="80" t="s">
        <v>167</v>
      </c>
      <c r="H1237" s="80" t="s">
        <v>8159</v>
      </c>
      <c r="I1237" s="80" t="s">
        <v>8160</v>
      </c>
      <c r="J1237" s="80" t="s">
        <v>1027</v>
      </c>
      <c r="K1237" s="77">
        <v>43420</v>
      </c>
      <c r="L1237" s="80">
        <v>16</v>
      </c>
      <c r="M1237" s="80">
        <v>11</v>
      </c>
      <c r="N1237" s="80">
        <v>2018</v>
      </c>
      <c r="O1237" s="77">
        <f t="shared" si="19"/>
        <v>43420</v>
      </c>
      <c r="P1237" s="80" t="s">
        <v>223</v>
      </c>
      <c r="Q1237" s="80" t="s">
        <v>252</v>
      </c>
      <c r="R1237" s="80">
        <f>VLOOKUP(P1237,Registration!O:P,2,FALSE)</f>
        <v>18</v>
      </c>
    </row>
    <row r="1238" spans="1:18" ht="23.1" customHeight="1">
      <c r="A1238" s="80" t="s">
        <v>94</v>
      </c>
      <c r="B1238" s="80" t="s">
        <v>26</v>
      </c>
      <c r="C1238" s="80" t="s">
        <v>27</v>
      </c>
      <c r="D1238" s="80" t="s">
        <v>28</v>
      </c>
      <c r="E1238" s="80" t="s">
        <v>28</v>
      </c>
      <c r="F1238" s="80" t="s">
        <v>111</v>
      </c>
      <c r="G1238" s="80" t="s">
        <v>167</v>
      </c>
      <c r="H1238" s="80" t="s">
        <v>8159</v>
      </c>
      <c r="I1238" s="80" t="s">
        <v>8160</v>
      </c>
      <c r="J1238" s="80" t="s">
        <v>1028</v>
      </c>
      <c r="K1238" s="77">
        <v>43420</v>
      </c>
      <c r="L1238" s="80">
        <v>16</v>
      </c>
      <c r="M1238" s="80">
        <v>11</v>
      </c>
      <c r="N1238" s="80">
        <v>2018</v>
      </c>
      <c r="O1238" s="77">
        <f t="shared" si="19"/>
        <v>43420</v>
      </c>
      <c r="P1238" s="80" t="s">
        <v>1029</v>
      </c>
      <c r="Q1238" s="80" t="s">
        <v>252</v>
      </c>
      <c r="R1238" s="80">
        <f>VLOOKUP(P1238,Registration!O:P,2,FALSE)</f>
        <v>17</v>
      </c>
    </row>
    <row r="1239" spans="1:18" ht="23.1" customHeight="1">
      <c r="A1239" s="80" t="s">
        <v>94</v>
      </c>
      <c r="B1239" s="80" t="s">
        <v>26</v>
      </c>
      <c r="C1239" s="80" t="s">
        <v>27</v>
      </c>
      <c r="D1239" s="80" t="s">
        <v>28</v>
      </c>
      <c r="E1239" s="80" t="s">
        <v>28</v>
      </c>
      <c r="F1239" s="80" t="s">
        <v>111</v>
      </c>
      <c r="G1239" s="80" t="s">
        <v>167</v>
      </c>
      <c r="H1239" s="80" t="s">
        <v>8159</v>
      </c>
      <c r="I1239" s="80" t="s">
        <v>8160</v>
      </c>
      <c r="J1239" s="80" t="s">
        <v>1030</v>
      </c>
      <c r="K1239" s="77">
        <v>43420</v>
      </c>
      <c r="L1239" s="80">
        <v>16</v>
      </c>
      <c r="M1239" s="80">
        <v>11</v>
      </c>
      <c r="N1239" s="80">
        <v>2018</v>
      </c>
      <c r="O1239" s="77">
        <f t="shared" si="19"/>
        <v>43420</v>
      </c>
      <c r="P1239" s="80" t="s">
        <v>796</v>
      </c>
      <c r="Q1239" s="80" t="s">
        <v>252</v>
      </c>
      <c r="R1239" s="80">
        <f>VLOOKUP(P1239,Registration!O:P,2,FALSE)</f>
        <v>19</v>
      </c>
    </row>
    <row r="1240" spans="1:18" ht="23.1" customHeight="1">
      <c r="A1240" s="80" t="s">
        <v>94</v>
      </c>
      <c r="B1240" s="80" t="s">
        <v>26</v>
      </c>
      <c r="C1240" s="80" t="s">
        <v>27</v>
      </c>
      <c r="D1240" s="80" t="s">
        <v>28</v>
      </c>
      <c r="E1240" s="80" t="s">
        <v>28</v>
      </c>
      <c r="F1240" s="80" t="s">
        <v>111</v>
      </c>
      <c r="G1240" s="80" t="s">
        <v>167</v>
      </c>
      <c r="H1240" s="80" t="s">
        <v>8159</v>
      </c>
      <c r="I1240" s="80" t="s">
        <v>8160</v>
      </c>
      <c r="J1240" s="80" t="s">
        <v>282</v>
      </c>
      <c r="K1240" s="77">
        <v>43420</v>
      </c>
      <c r="L1240" s="80">
        <v>16</v>
      </c>
      <c r="M1240" s="80">
        <v>11</v>
      </c>
      <c r="N1240" s="80">
        <v>2018</v>
      </c>
      <c r="O1240" s="77">
        <f t="shared" si="19"/>
        <v>43420</v>
      </c>
      <c r="P1240" s="80" t="s">
        <v>1031</v>
      </c>
      <c r="Q1240" s="80" t="s">
        <v>252</v>
      </c>
      <c r="R1240" s="80">
        <f>VLOOKUP(P1240,Registration!O:P,2,FALSE)</f>
        <v>18</v>
      </c>
    </row>
    <row r="1241" spans="1:18" ht="23.1" customHeight="1">
      <c r="A1241" s="80" t="s">
        <v>94</v>
      </c>
      <c r="B1241" s="80" t="s">
        <v>26</v>
      </c>
      <c r="C1241" s="80" t="s">
        <v>27</v>
      </c>
      <c r="D1241" s="80" t="s">
        <v>28</v>
      </c>
      <c r="E1241" s="80" t="s">
        <v>28</v>
      </c>
      <c r="F1241" s="80" t="s">
        <v>111</v>
      </c>
      <c r="G1241" s="80" t="s">
        <v>167</v>
      </c>
      <c r="H1241" s="80" t="s">
        <v>8159</v>
      </c>
      <c r="I1241" s="80" t="s">
        <v>8160</v>
      </c>
      <c r="J1241" s="80" t="s">
        <v>1032</v>
      </c>
      <c r="K1241" s="77">
        <v>43420</v>
      </c>
      <c r="L1241" s="80">
        <v>16</v>
      </c>
      <c r="M1241" s="80">
        <v>11</v>
      </c>
      <c r="N1241" s="80">
        <v>2018</v>
      </c>
      <c r="O1241" s="77">
        <f t="shared" si="19"/>
        <v>43420</v>
      </c>
      <c r="P1241" s="80" t="s">
        <v>1033</v>
      </c>
      <c r="Q1241" s="80" t="s">
        <v>252</v>
      </c>
      <c r="R1241" s="80">
        <f>VLOOKUP(P1241,Registration!O:P,2,FALSE)</f>
        <v>18</v>
      </c>
    </row>
    <row r="1242" spans="1:18" ht="23.1" customHeight="1">
      <c r="A1242" s="80" t="s">
        <v>94</v>
      </c>
      <c r="B1242" s="80" t="s">
        <v>26</v>
      </c>
      <c r="C1242" s="80" t="s">
        <v>27</v>
      </c>
      <c r="D1242" s="80" t="s">
        <v>28</v>
      </c>
      <c r="E1242" s="80" t="s">
        <v>28</v>
      </c>
      <c r="F1242" s="80" t="s">
        <v>111</v>
      </c>
      <c r="G1242" s="80" t="s">
        <v>167</v>
      </c>
      <c r="H1242" s="80" t="s">
        <v>8159</v>
      </c>
      <c r="I1242" s="80" t="s">
        <v>8160</v>
      </c>
      <c r="J1242" s="80" t="s">
        <v>1034</v>
      </c>
      <c r="K1242" s="77">
        <v>43420</v>
      </c>
      <c r="L1242" s="80">
        <v>16</v>
      </c>
      <c r="M1242" s="80">
        <v>11</v>
      </c>
      <c r="N1242" s="80">
        <v>2018</v>
      </c>
      <c r="O1242" s="77">
        <f t="shared" si="19"/>
        <v>43420</v>
      </c>
      <c r="P1242" s="80" t="s">
        <v>478</v>
      </c>
      <c r="Q1242" s="80" t="s">
        <v>252</v>
      </c>
      <c r="R1242" s="80">
        <f>VLOOKUP(P1242,Registration!O:P,2,FALSE)</f>
        <v>19</v>
      </c>
    </row>
    <row r="1243" spans="1:18" ht="23.1" customHeight="1">
      <c r="A1243" s="80" t="s">
        <v>94</v>
      </c>
      <c r="B1243" s="80" t="s">
        <v>26</v>
      </c>
      <c r="C1243" s="80" t="s">
        <v>27</v>
      </c>
      <c r="D1243" s="80" t="s">
        <v>28</v>
      </c>
      <c r="E1243" s="80" t="s">
        <v>28</v>
      </c>
      <c r="F1243" s="80" t="s">
        <v>111</v>
      </c>
      <c r="G1243" s="80" t="s">
        <v>167</v>
      </c>
      <c r="H1243" s="80" t="s">
        <v>8159</v>
      </c>
      <c r="I1243" s="80" t="s">
        <v>8160</v>
      </c>
      <c r="J1243" s="80" t="s">
        <v>1035</v>
      </c>
      <c r="K1243" s="77">
        <v>43420</v>
      </c>
      <c r="L1243" s="80">
        <v>16</v>
      </c>
      <c r="M1243" s="80">
        <v>11</v>
      </c>
      <c r="N1243" s="80">
        <v>2018</v>
      </c>
      <c r="O1243" s="77">
        <f t="shared" si="19"/>
        <v>43420</v>
      </c>
      <c r="P1243" s="80" t="s">
        <v>299</v>
      </c>
      <c r="Q1243" s="80" t="s">
        <v>252</v>
      </c>
      <c r="R1243" s="80">
        <f>VLOOKUP(P1243,Registration!O:P,2,FALSE)</f>
        <v>18</v>
      </c>
    </row>
    <row r="1244" spans="1:18" ht="23.1" customHeight="1">
      <c r="A1244" s="80" t="s">
        <v>94</v>
      </c>
      <c r="B1244" s="80" t="s">
        <v>26</v>
      </c>
      <c r="C1244" s="80" t="s">
        <v>27</v>
      </c>
      <c r="D1244" s="80" t="s">
        <v>28</v>
      </c>
      <c r="E1244" s="80" t="s">
        <v>28</v>
      </c>
      <c r="F1244" s="80" t="s">
        <v>111</v>
      </c>
      <c r="G1244" s="80" t="s">
        <v>167</v>
      </c>
      <c r="H1244" s="80" t="s">
        <v>8159</v>
      </c>
      <c r="I1244" s="80" t="s">
        <v>8160</v>
      </c>
      <c r="J1244" s="80" t="s">
        <v>1036</v>
      </c>
      <c r="K1244" s="77">
        <v>43420</v>
      </c>
      <c r="L1244" s="80">
        <v>16</v>
      </c>
      <c r="M1244" s="80">
        <v>11</v>
      </c>
      <c r="N1244" s="80">
        <v>2018</v>
      </c>
      <c r="O1244" s="77">
        <f t="shared" si="19"/>
        <v>43420</v>
      </c>
      <c r="P1244" s="80" t="s">
        <v>1037</v>
      </c>
      <c r="Q1244" s="80" t="s">
        <v>252</v>
      </c>
      <c r="R1244" s="80">
        <f>VLOOKUP(P1244,Registration!O:P,2,FALSE)</f>
        <v>17</v>
      </c>
    </row>
    <row r="1245" spans="1:18" ht="23.1" customHeight="1">
      <c r="A1245" s="80" t="s">
        <v>94</v>
      </c>
      <c r="B1245" s="80" t="s">
        <v>26</v>
      </c>
      <c r="C1245" s="80" t="s">
        <v>27</v>
      </c>
      <c r="D1245" s="80" t="s">
        <v>28</v>
      </c>
      <c r="E1245" s="80" t="s">
        <v>28</v>
      </c>
      <c r="F1245" s="80" t="s">
        <v>111</v>
      </c>
      <c r="G1245" s="80" t="s">
        <v>167</v>
      </c>
      <c r="H1245" s="80" t="s">
        <v>8159</v>
      </c>
      <c r="I1245" s="80" t="s">
        <v>8160</v>
      </c>
      <c r="J1245" s="80" t="s">
        <v>514</v>
      </c>
      <c r="K1245" s="77">
        <v>43420</v>
      </c>
      <c r="L1245" s="80">
        <v>16</v>
      </c>
      <c r="M1245" s="80">
        <v>11</v>
      </c>
      <c r="N1245" s="80">
        <v>2018</v>
      </c>
      <c r="O1245" s="77">
        <f t="shared" si="19"/>
        <v>43420</v>
      </c>
      <c r="P1245" s="80" t="s">
        <v>1038</v>
      </c>
      <c r="Q1245" s="80" t="s">
        <v>252</v>
      </c>
      <c r="R1245" s="80">
        <f>VLOOKUP(P1245,Registration!O:P,2,FALSE)</f>
        <v>19</v>
      </c>
    </row>
    <row r="1246" spans="1:18" ht="23.1" customHeight="1">
      <c r="A1246" s="80" t="s">
        <v>94</v>
      </c>
      <c r="B1246" s="80" t="s">
        <v>26</v>
      </c>
      <c r="C1246" s="80" t="s">
        <v>27</v>
      </c>
      <c r="D1246" s="80" t="s">
        <v>28</v>
      </c>
      <c r="E1246" s="80" t="s">
        <v>28</v>
      </c>
      <c r="F1246" s="80" t="s">
        <v>111</v>
      </c>
      <c r="G1246" s="80" t="s">
        <v>167</v>
      </c>
      <c r="H1246" s="80" t="s">
        <v>8159</v>
      </c>
      <c r="I1246" s="80" t="s">
        <v>8160</v>
      </c>
      <c r="J1246" s="80" t="s">
        <v>1039</v>
      </c>
      <c r="K1246" s="77">
        <v>43420</v>
      </c>
      <c r="L1246" s="80">
        <v>16</v>
      </c>
      <c r="M1246" s="80">
        <v>11</v>
      </c>
      <c r="N1246" s="80">
        <v>2018</v>
      </c>
      <c r="O1246" s="77">
        <f t="shared" si="19"/>
        <v>43420</v>
      </c>
      <c r="P1246" s="80" t="s">
        <v>1040</v>
      </c>
      <c r="Q1246" s="80" t="s">
        <v>252</v>
      </c>
      <c r="R1246" s="80">
        <f>VLOOKUP(P1246,Registration!O:P,2,FALSE)</f>
        <v>18</v>
      </c>
    </row>
    <row r="1247" spans="1:18" ht="23.1" customHeight="1">
      <c r="A1247" s="80" t="s">
        <v>94</v>
      </c>
      <c r="B1247" s="80" t="s">
        <v>26</v>
      </c>
      <c r="C1247" s="80" t="s">
        <v>27</v>
      </c>
      <c r="D1247" s="80" t="s">
        <v>28</v>
      </c>
      <c r="E1247" s="80" t="s">
        <v>28</v>
      </c>
      <c r="F1247" s="80" t="s">
        <v>111</v>
      </c>
      <c r="G1247" s="80" t="s">
        <v>167</v>
      </c>
      <c r="H1247" s="80" t="s">
        <v>8159</v>
      </c>
      <c r="I1247" s="80" t="s">
        <v>8160</v>
      </c>
      <c r="J1247" s="80" t="s">
        <v>1041</v>
      </c>
      <c r="K1247" s="77">
        <v>43420</v>
      </c>
      <c r="L1247" s="80">
        <v>16</v>
      </c>
      <c r="M1247" s="80">
        <v>11</v>
      </c>
      <c r="N1247" s="80">
        <v>2018</v>
      </c>
      <c r="O1247" s="77">
        <f t="shared" si="19"/>
        <v>43420</v>
      </c>
      <c r="P1247" s="80" t="s">
        <v>1042</v>
      </c>
      <c r="Q1247" s="80" t="s">
        <v>252</v>
      </c>
      <c r="R1247" s="80">
        <f>VLOOKUP(P1247,Registration!O:P,2,FALSE)</f>
        <v>18</v>
      </c>
    </row>
    <row r="1248" spans="1:18" ht="23.1" customHeight="1">
      <c r="A1248" s="80" t="s">
        <v>94</v>
      </c>
      <c r="B1248" s="80" t="s">
        <v>26</v>
      </c>
      <c r="C1248" s="80" t="s">
        <v>27</v>
      </c>
      <c r="D1248" s="80" t="s">
        <v>28</v>
      </c>
      <c r="E1248" s="80" t="s">
        <v>28</v>
      </c>
      <c r="F1248" s="80" t="s">
        <v>111</v>
      </c>
      <c r="G1248" s="80" t="s">
        <v>167</v>
      </c>
      <c r="H1248" s="80" t="s">
        <v>8159</v>
      </c>
      <c r="I1248" s="80" t="s">
        <v>8160</v>
      </c>
      <c r="J1248" s="80" t="s">
        <v>1043</v>
      </c>
      <c r="K1248" s="77">
        <v>43420</v>
      </c>
      <c r="L1248" s="80">
        <v>16</v>
      </c>
      <c r="M1248" s="80">
        <v>11</v>
      </c>
      <c r="N1248" s="80">
        <v>2018</v>
      </c>
      <c r="O1248" s="77">
        <f t="shared" si="19"/>
        <v>43420</v>
      </c>
      <c r="P1248" s="80" t="s">
        <v>716</v>
      </c>
      <c r="Q1248" s="80" t="s">
        <v>252</v>
      </c>
      <c r="R1248" s="80">
        <f>VLOOKUP(P1248,Registration!O:P,2,FALSE)</f>
        <v>19</v>
      </c>
    </row>
    <row r="1249" spans="1:18" ht="23.1" customHeight="1">
      <c r="A1249" s="80" t="s">
        <v>94</v>
      </c>
      <c r="B1249" s="80" t="s">
        <v>26</v>
      </c>
      <c r="C1249" s="80" t="s">
        <v>27</v>
      </c>
      <c r="D1249" s="80" t="s">
        <v>28</v>
      </c>
      <c r="E1249" s="80" t="s">
        <v>28</v>
      </c>
      <c r="F1249" s="80" t="s">
        <v>111</v>
      </c>
      <c r="G1249" s="80" t="s">
        <v>167</v>
      </c>
      <c r="H1249" s="80" t="s">
        <v>8159</v>
      </c>
      <c r="I1249" s="80" t="s">
        <v>8160</v>
      </c>
      <c r="J1249" s="80" t="s">
        <v>1044</v>
      </c>
      <c r="K1249" s="77">
        <v>43420</v>
      </c>
      <c r="L1249" s="80">
        <v>16</v>
      </c>
      <c r="M1249" s="80">
        <v>11</v>
      </c>
      <c r="N1249" s="80">
        <v>2018</v>
      </c>
      <c r="O1249" s="77">
        <f t="shared" si="19"/>
        <v>43420</v>
      </c>
      <c r="P1249" s="80" t="s">
        <v>1045</v>
      </c>
      <c r="Q1249" s="80" t="s">
        <v>252</v>
      </c>
      <c r="R1249" s="80">
        <f>VLOOKUP(P1249,Registration!O:P,2,FALSE)</f>
        <v>19</v>
      </c>
    </row>
    <row r="1250" spans="1:18" ht="23.1" customHeight="1">
      <c r="A1250" s="80" t="s">
        <v>94</v>
      </c>
      <c r="B1250" s="80" t="s">
        <v>26</v>
      </c>
      <c r="C1250" s="80" t="s">
        <v>27</v>
      </c>
      <c r="D1250" s="80" t="s">
        <v>28</v>
      </c>
      <c r="E1250" s="80" t="s">
        <v>28</v>
      </c>
      <c r="F1250" s="80" t="s">
        <v>111</v>
      </c>
      <c r="G1250" s="80" t="s">
        <v>167</v>
      </c>
      <c r="H1250" s="80" t="s">
        <v>8159</v>
      </c>
      <c r="I1250" s="80" t="s">
        <v>8160</v>
      </c>
      <c r="J1250" s="80" t="s">
        <v>1046</v>
      </c>
      <c r="K1250" s="77">
        <v>43420</v>
      </c>
      <c r="L1250" s="80">
        <v>16</v>
      </c>
      <c r="M1250" s="80">
        <v>11</v>
      </c>
      <c r="N1250" s="80">
        <v>2018</v>
      </c>
      <c r="O1250" s="77">
        <f t="shared" si="19"/>
        <v>43420</v>
      </c>
      <c r="P1250" s="80" t="s">
        <v>1047</v>
      </c>
      <c r="Q1250" s="80" t="s">
        <v>252</v>
      </c>
      <c r="R1250" s="80">
        <f>VLOOKUP(P1250,Registration!O:P,2,FALSE)</f>
        <v>17</v>
      </c>
    </row>
    <row r="1251" spans="1:18" ht="23.1" customHeight="1">
      <c r="A1251" s="80" t="s">
        <v>94</v>
      </c>
      <c r="B1251" s="80" t="s">
        <v>26</v>
      </c>
      <c r="C1251" s="80" t="s">
        <v>27</v>
      </c>
      <c r="D1251" s="80" t="s">
        <v>28</v>
      </c>
      <c r="E1251" s="80" t="s">
        <v>28</v>
      </c>
      <c r="F1251" s="80" t="s">
        <v>111</v>
      </c>
      <c r="G1251" s="80" t="s">
        <v>167</v>
      </c>
      <c r="H1251" s="80" t="s">
        <v>8159</v>
      </c>
      <c r="I1251" s="80" t="s">
        <v>8160</v>
      </c>
      <c r="J1251" s="80" t="s">
        <v>1048</v>
      </c>
      <c r="K1251" s="77">
        <v>43420</v>
      </c>
      <c r="L1251" s="80">
        <v>16</v>
      </c>
      <c r="M1251" s="80">
        <v>11</v>
      </c>
      <c r="N1251" s="80">
        <v>2018</v>
      </c>
      <c r="O1251" s="77">
        <f t="shared" si="19"/>
        <v>43420</v>
      </c>
      <c r="P1251" s="80" t="s">
        <v>1049</v>
      </c>
      <c r="Q1251" s="80" t="s">
        <v>252</v>
      </c>
      <c r="R1251" s="80">
        <f>VLOOKUP(P1251,Registration!O:P,2,FALSE)</f>
        <v>19</v>
      </c>
    </row>
    <row r="1252" spans="1:18" ht="23.1" customHeight="1">
      <c r="A1252" s="80" t="s">
        <v>94</v>
      </c>
      <c r="B1252" s="80" t="s">
        <v>26</v>
      </c>
      <c r="C1252" s="80" t="s">
        <v>27</v>
      </c>
      <c r="D1252" s="80" t="s">
        <v>28</v>
      </c>
      <c r="E1252" s="80" t="s">
        <v>28</v>
      </c>
      <c r="F1252" s="80" t="s">
        <v>111</v>
      </c>
      <c r="G1252" s="80" t="s">
        <v>167</v>
      </c>
      <c r="H1252" s="80" t="s">
        <v>8159</v>
      </c>
      <c r="I1252" s="80" t="s">
        <v>8160</v>
      </c>
      <c r="J1252" s="80" t="s">
        <v>1050</v>
      </c>
      <c r="K1252" s="77">
        <v>43420</v>
      </c>
      <c r="L1252" s="80">
        <v>16</v>
      </c>
      <c r="M1252" s="80">
        <v>11</v>
      </c>
      <c r="N1252" s="80">
        <v>2018</v>
      </c>
      <c r="O1252" s="77">
        <f t="shared" si="19"/>
        <v>43420</v>
      </c>
      <c r="P1252" s="80" t="s">
        <v>1051</v>
      </c>
      <c r="Q1252" s="80" t="s">
        <v>252</v>
      </c>
      <c r="R1252" s="80">
        <f>VLOOKUP(P1252,Registration!O:P,2,FALSE)</f>
        <v>19</v>
      </c>
    </row>
    <row r="1253" spans="1:18" ht="23.1" customHeight="1">
      <c r="A1253" s="80" t="s">
        <v>94</v>
      </c>
      <c r="B1253" s="80" t="s">
        <v>26</v>
      </c>
      <c r="C1253" s="80" t="s">
        <v>27</v>
      </c>
      <c r="D1253" s="80" t="s">
        <v>28</v>
      </c>
      <c r="E1253" s="80" t="s">
        <v>28</v>
      </c>
      <c r="F1253" s="80" t="s">
        <v>111</v>
      </c>
      <c r="G1253" s="80" t="s">
        <v>167</v>
      </c>
      <c r="H1253" s="80" t="s">
        <v>8159</v>
      </c>
      <c r="I1253" s="80" t="s">
        <v>8160</v>
      </c>
      <c r="J1253" s="80" t="s">
        <v>389</v>
      </c>
      <c r="K1253" s="77">
        <v>43420</v>
      </c>
      <c r="L1253" s="80">
        <v>16</v>
      </c>
      <c r="M1253" s="80">
        <v>11</v>
      </c>
      <c r="N1253" s="80">
        <v>2018</v>
      </c>
      <c r="O1253" s="77">
        <f t="shared" si="19"/>
        <v>43420</v>
      </c>
      <c r="P1253" s="80" t="s">
        <v>1052</v>
      </c>
      <c r="Q1253" s="80" t="s">
        <v>252</v>
      </c>
      <c r="R1253" s="80">
        <f>VLOOKUP(P1253,Registration!O:P,2,FALSE)</f>
        <v>18</v>
      </c>
    </row>
    <row r="1254" spans="1:18" ht="23.1" customHeight="1">
      <c r="A1254" s="80" t="s">
        <v>94</v>
      </c>
      <c r="B1254" s="80" t="s">
        <v>26</v>
      </c>
      <c r="C1254" s="80" t="s">
        <v>27</v>
      </c>
      <c r="D1254" s="80" t="s">
        <v>28</v>
      </c>
      <c r="E1254" s="80" t="s">
        <v>28</v>
      </c>
      <c r="F1254" s="80" t="s">
        <v>111</v>
      </c>
      <c r="G1254" s="80" t="s">
        <v>167</v>
      </c>
      <c r="H1254" s="80" t="s">
        <v>8159</v>
      </c>
      <c r="I1254" s="80" t="s">
        <v>8160</v>
      </c>
      <c r="J1254" s="80" t="s">
        <v>1053</v>
      </c>
      <c r="K1254" s="77">
        <v>43420</v>
      </c>
      <c r="L1254" s="80">
        <v>16</v>
      </c>
      <c r="M1254" s="80">
        <v>11</v>
      </c>
      <c r="N1254" s="80">
        <v>2018</v>
      </c>
      <c r="O1254" s="77">
        <f t="shared" si="19"/>
        <v>43420</v>
      </c>
      <c r="P1254" s="80" t="s">
        <v>1054</v>
      </c>
      <c r="Q1254" s="80" t="s">
        <v>252</v>
      </c>
      <c r="R1254" s="80">
        <f>VLOOKUP(P1254,Registration!O:P,2,FALSE)</f>
        <v>19</v>
      </c>
    </row>
    <row r="1255" spans="1:18" ht="23.1" customHeight="1">
      <c r="A1255" s="80" t="s">
        <v>94</v>
      </c>
      <c r="B1255" s="80" t="s">
        <v>26</v>
      </c>
      <c r="C1255" s="80" t="s">
        <v>27</v>
      </c>
      <c r="D1255" s="80" t="s">
        <v>28</v>
      </c>
      <c r="E1255" s="80" t="s">
        <v>28</v>
      </c>
      <c r="F1255" s="80" t="s">
        <v>111</v>
      </c>
      <c r="G1255" s="80" t="s">
        <v>167</v>
      </c>
      <c r="H1255" s="80" t="s">
        <v>8159</v>
      </c>
      <c r="I1255" s="80" t="s">
        <v>8160</v>
      </c>
      <c r="J1255" s="80" t="s">
        <v>576</v>
      </c>
      <c r="K1255" s="77">
        <v>43420</v>
      </c>
      <c r="L1255" s="80">
        <v>16</v>
      </c>
      <c r="M1255" s="80">
        <v>11</v>
      </c>
      <c r="N1255" s="80">
        <v>2018</v>
      </c>
      <c r="O1255" s="77">
        <f t="shared" si="19"/>
        <v>43420</v>
      </c>
      <c r="P1255" s="80" t="s">
        <v>374</v>
      </c>
      <c r="Q1255" s="80" t="s">
        <v>252</v>
      </c>
      <c r="R1255" s="80">
        <f>VLOOKUP(P1255,Registration!O:P,2,FALSE)</f>
        <v>19</v>
      </c>
    </row>
    <row r="1256" spans="1:18" ht="23.1" customHeight="1">
      <c r="A1256" s="80" t="s">
        <v>94</v>
      </c>
      <c r="B1256" s="80" t="s">
        <v>26</v>
      </c>
      <c r="C1256" s="80" t="s">
        <v>27</v>
      </c>
      <c r="D1256" s="80" t="s">
        <v>28</v>
      </c>
      <c r="E1256" s="80" t="s">
        <v>28</v>
      </c>
      <c r="F1256" s="80" t="s">
        <v>111</v>
      </c>
      <c r="G1256" s="80" t="s">
        <v>167</v>
      </c>
      <c r="H1256" s="80" t="s">
        <v>8159</v>
      </c>
      <c r="I1256" s="80" t="s">
        <v>8160</v>
      </c>
      <c r="J1256" s="80" t="s">
        <v>1055</v>
      </c>
      <c r="K1256" s="77">
        <v>43420</v>
      </c>
      <c r="L1256" s="80">
        <v>16</v>
      </c>
      <c r="M1256" s="80">
        <v>11</v>
      </c>
      <c r="N1256" s="80">
        <v>2018</v>
      </c>
      <c r="O1256" s="77">
        <f t="shared" si="19"/>
        <v>43420</v>
      </c>
      <c r="P1256" s="80" t="s">
        <v>1056</v>
      </c>
      <c r="Q1256" s="80" t="s">
        <v>252</v>
      </c>
      <c r="R1256" s="80">
        <f>VLOOKUP(P1256,Registration!O:P,2,FALSE)</f>
        <v>17</v>
      </c>
    </row>
    <row r="1257" spans="1:18" ht="23.1" customHeight="1">
      <c r="A1257" s="80" t="s">
        <v>94</v>
      </c>
      <c r="B1257" s="80" t="s">
        <v>26</v>
      </c>
      <c r="C1257" s="80" t="s">
        <v>27</v>
      </c>
      <c r="D1257" s="80" t="s">
        <v>28</v>
      </c>
      <c r="E1257" s="80" t="s">
        <v>28</v>
      </c>
      <c r="F1257" s="80" t="s">
        <v>95</v>
      </c>
      <c r="G1257" s="80" t="s">
        <v>2811</v>
      </c>
      <c r="H1257" s="80" t="s">
        <v>8154</v>
      </c>
      <c r="I1257" s="80" t="s">
        <v>8155</v>
      </c>
      <c r="J1257" s="80" t="s">
        <v>2812</v>
      </c>
      <c r="K1257" s="77">
        <v>43420</v>
      </c>
      <c r="L1257" s="80">
        <v>16</v>
      </c>
      <c r="M1257" s="80">
        <v>11</v>
      </c>
      <c r="N1257" s="80">
        <v>2018</v>
      </c>
      <c r="O1257" s="77">
        <f t="shared" si="19"/>
        <v>43420</v>
      </c>
      <c r="P1257" s="80" t="s">
        <v>2813</v>
      </c>
      <c r="Q1257" s="80" t="s">
        <v>1899</v>
      </c>
      <c r="R1257" s="80">
        <f>VLOOKUP(P1257,Registration!O:P,2,FALSE)</f>
        <v>19</v>
      </c>
    </row>
    <row r="1258" spans="1:18" ht="23.1" customHeight="1">
      <c r="A1258" s="80" t="s">
        <v>94</v>
      </c>
      <c r="B1258" s="80" t="s">
        <v>26</v>
      </c>
      <c r="C1258" s="80" t="s">
        <v>27</v>
      </c>
      <c r="D1258" s="80" t="s">
        <v>28</v>
      </c>
      <c r="E1258" s="80" t="s">
        <v>28</v>
      </c>
      <c r="F1258" s="80" t="s">
        <v>95</v>
      </c>
      <c r="G1258" s="80" t="s">
        <v>2811</v>
      </c>
      <c r="H1258" s="80" t="s">
        <v>8154</v>
      </c>
      <c r="I1258" s="80" t="s">
        <v>8155</v>
      </c>
      <c r="J1258" s="80" t="s">
        <v>2814</v>
      </c>
      <c r="K1258" s="77">
        <v>43420</v>
      </c>
      <c r="L1258" s="80">
        <v>16</v>
      </c>
      <c r="M1258" s="80">
        <v>11</v>
      </c>
      <c r="N1258" s="80">
        <v>2018</v>
      </c>
      <c r="O1258" s="77">
        <f t="shared" si="19"/>
        <v>43420</v>
      </c>
      <c r="P1258" s="80" t="s">
        <v>2815</v>
      </c>
      <c r="Q1258" s="80" t="s">
        <v>1899</v>
      </c>
      <c r="R1258" s="80">
        <f>VLOOKUP(P1258,Registration!O:P,2,FALSE)</f>
        <v>19</v>
      </c>
    </row>
    <row r="1259" spans="1:18" ht="23.1" customHeight="1">
      <c r="A1259" s="80" t="s">
        <v>94</v>
      </c>
      <c r="B1259" s="80" t="s">
        <v>26</v>
      </c>
      <c r="C1259" s="80" t="s">
        <v>27</v>
      </c>
      <c r="D1259" s="80" t="s">
        <v>28</v>
      </c>
      <c r="E1259" s="80" t="s">
        <v>28</v>
      </c>
      <c r="F1259" s="80" t="s">
        <v>95</v>
      </c>
      <c r="G1259" s="80" t="s">
        <v>2811</v>
      </c>
      <c r="H1259" s="80" t="s">
        <v>8154</v>
      </c>
      <c r="I1259" s="80" t="s">
        <v>8155</v>
      </c>
      <c r="J1259" s="80" t="s">
        <v>2816</v>
      </c>
      <c r="K1259" s="77">
        <v>43420</v>
      </c>
      <c r="L1259" s="80">
        <v>16</v>
      </c>
      <c r="M1259" s="80">
        <v>11</v>
      </c>
      <c r="N1259" s="80">
        <v>2018</v>
      </c>
      <c r="O1259" s="77">
        <f t="shared" si="19"/>
        <v>43420</v>
      </c>
      <c r="P1259" s="80" t="s">
        <v>2817</v>
      </c>
      <c r="Q1259" s="80" t="s">
        <v>1899</v>
      </c>
      <c r="R1259" s="80">
        <f>VLOOKUP(P1259,Registration!O:P,2,FALSE)</f>
        <v>17</v>
      </c>
    </row>
    <row r="1260" spans="1:18" ht="23.1" customHeight="1">
      <c r="A1260" s="80" t="s">
        <v>94</v>
      </c>
      <c r="B1260" s="80" t="s">
        <v>26</v>
      </c>
      <c r="C1260" s="80" t="s">
        <v>27</v>
      </c>
      <c r="D1260" s="80" t="s">
        <v>28</v>
      </c>
      <c r="E1260" s="80" t="s">
        <v>28</v>
      </c>
      <c r="F1260" s="80" t="s">
        <v>95</v>
      </c>
      <c r="G1260" s="80" t="s">
        <v>2811</v>
      </c>
      <c r="H1260" s="80" t="s">
        <v>8154</v>
      </c>
      <c r="I1260" s="80" t="s">
        <v>8155</v>
      </c>
      <c r="J1260" s="80" t="s">
        <v>2818</v>
      </c>
      <c r="K1260" s="77">
        <v>43420</v>
      </c>
      <c r="L1260" s="80">
        <v>16</v>
      </c>
      <c r="M1260" s="80">
        <v>11</v>
      </c>
      <c r="N1260" s="80">
        <v>2018</v>
      </c>
      <c r="O1260" s="77">
        <f t="shared" si="19"/>
        <v>43420</v>
      </c>
      <c r="P1260" s="80" t="s">
        <v>2819</v>
      </c>
      <c r="Q1260" s="80" t="s">
        <v>1899</v>
      </c>
      <c r="R1260" s="80">
        <f>VLOOKUP(P1260,Registration!O:P,2,FALSE)</f>
        <v>16</v>
      </c>
    </row>
    <row r="1261" spans="1:18" ht="23.1" customHeight="1">
      <c r="A1261" s="80" t="s">
        <v>94</v>
      </c>
      <c r="B1261" s="80" t="s">
        <v>26</v>
      </c>
      <c r="C1261" s="80" t="s">
        <v>27</v>
      </c>
      <c r="D1261" s="80" t="s">
        <v>28</v>
      </c>
      <c r="E1261" s="80" t="s">
        <v>28</v>
      </c>
      <c r="F1261" s="80" t="s">
        <v>95</v>
      </c>
      <c r="G1261" s="80" t="s">
        <v>2811</v>
      </c>
      <c r="H1261" s="80" t="s">
        <v>8154</v>
      </c>
      <c r="I1261" s="80" t="s">
        <v>8155</v>
      </c>
      <c r="J1261" s="80" t="s">
        <v>2820</v>
      </c>
      <c r="K1261" s="77">
        <v>43420</v>
      </c>
      <c r="L1261" s="80">
        <v>16</v>
      </c>
      <c r="M1261" s="80">
        <v>11</v>
      </c>
      <c r="N1261" s="80">
        <v>2018</v>
      </c>
      <c r="O1261" s="77">
        <f t="shared" si="19"/>
        <v>43420</v>
      </c>
      <c r="P1261" s="80" t="s">
        <v>2821</v>
      </c>
      <c r="Q1261" s="80" t="s">
        <v>1899</v>
      </c>
      <c r="R1261" s="80">
        <f>VLOOKUP(P1261,Registration!O:P,2,FALSE)</f>
        <v>16</v>
      </c>
    </row>
    <row r="1262" spans="1:18" ht="23.1" customHeight="1">
      <c r="A1262" s="80" t="s">
        <v>94</v>
      </c>
      <c r="B1262" s="80" t="s">
        <v>26</v>
      </c>
      <c r="C1262" s="80" t="s">
        <v>27</v>
      </c>
      <c r="D1262" s="80" t="s">
        <v>28</v>
      </c>
      <c r="E1262" s="80" t="s">
        <v>28</v>
      </c>
      <c r="F1262" s="80" t="s">
        <v>95</v>
      </c>
      <c r="G1262" s="80" t="s">
        <v>2811</v>
      </c>
      <c r="H1262" s="80" t="s">
        <v>8154</v>
      </c>
      <c r="I1262" s="80" t="s">
        <v>8155</v>
      </c>
      <c r="J1262" s="80" t="s">
        <v>2272</v>
      </c>
      <c r="K1262" s="77">
        <v>43420</v>
      </c>
      <c r="L1262" s="80">
        <v>16</v>
      </c>
      <c r="M1262" s="80">
        <v>11</v>
      </c>
      <c r="N1262" s="80">
        <v>2018</v>
      </c>
      <c r="O1262" s="77">
        <f t="shared" si="19"/>
        <v>43420</v>
      </c>
      <c r="P1262" s="80" t="s">
        <v>2822</v>
      </c>
      <c r="Q1262" s="80" t="s">
        <v>1899</v>
      </c>
      <c r="R1262" s="80">
        <f>VLOOKUP(P1262,Registration!O:P,2,FALSE)</f>
        <v>19</v>
      </c>
    </row>
    <row r="1263" spans="1:18" ht="23.1" customHeight="1">
      <c r="A1263" s="80" t="s">
        <v>94</v>
      </c>
      <c r="B1263" s="80" t="s">
        <v>26</v>
      </c>
      <c r="C1263" s="80" t="s">
        <v>27</v>
      </c>
      <c r="D1263" s="80" t="s">
        <v>28</v>
      </c>
      <c r="E1263" s="80" t="s">
        <v>28</v>
      </c>
      <c r="F1263" s="80" t="s">
        <v>95</v>
      </c>
      <c r="G1263" s="80" t="s">
        <v>2811</v>
      </c>
      <c r="H1263" s="80" t="s">
        <v>8154</v>
      </c>
      <c r="I1263" s="80" t="s">
        <v>8155</v>
      </c>
      <c r="J1263" s="80" t="s">
        <v>2823</v>
      </c>
      <c r="K1263" s="77">
        <v>43420</v>
      </c>
      <c r="L1263" s="80">
        <v>16</v>
      </c>
      <c r="M1263" s="80">
        <v>11</v>
      </c>
      <c r="N1263" s="80">
        <v>2018</v>
      </c>
      <c r="O1263" s="77">
        <f t="shared" si="19"/>
        <v>43420</v>
      </c>
      <c r="P1263" s="80" t="s">
        <v>2824</v>
      </c>
      <c r="Q1263" s="80" t="s">
        <v>1899</v>
      </c>
      <c r="R1263" s="80">
        <f>VLOOKUP(P1263,Registration!O:P,2,FALSE)</f>
        <v>19</v>
      </c>
    </row>
    <row r="1264" spans="1:18" ht="23.1" customHeight="1">
      <c r="A1264" s="80" t="s">
        <v>94</v>
      </c>
      <c r="B1264" s="80" t="s">
        <v>26</v>
      </c>
      <c r="C1264" s="80" t="s">
        <v>27</v>
      </c>
      <c r="D1264" s="80" t="s">
        <v>28</v>
      </c>
      <c r="E1264" s="80" t="s">
        <v>28</v>
      </c>
      <c r="F1264" s="80" t="s">
        <v>95</v>
      </c>
      <c r="G1264" s="80" t="s">
        <v>2811</v>
      </c>
      <c r="H1264" s="80" t="s">
        <v>8154</v>
      </c>
      <c r="I1264" s="80" t="s">
        <v>8155</v>
      </c>
      <c r="J1264" s="80" t="s">
        <v>2825</v>
      </c>
      <c r="K1264" s="77">
        <v>43420</v>
      </c>
      <c r="L1264" s="80">
        <v>16</v>
      </c>
      <c r="M1264" s="80">
        <v>11</v>
      </c>
      <c r="N1264" s="80">
        <v>2018</v>
      </c>
      <c r="O1264" s="77">
        <f t="shared" si="19"/>
        <v>43420</v>
      </c>
      <c r="P1264" s="80" t="s">
        <v>2826</v>
      </c>
      <c r="Q1264" s="80" t="s">
        <v>1899</v>
      </c>
      <c r="R1264" s="80">
        <f>VLOOKUP(P1264,Registration!O:P,2,FALSE)</f>
        <v>19</v>
      </c>
    </row>
    <row r="1265" spans="1:18" ht="23.1" customHeight="1">
      <c r="A1265" s="80" t="s">
        <v>94</v>
      </c>
      <c r="B1265" s="80" t="s">
        <v>26</v>
      </c>
      <c r="C1265" s="80" t="s">
        <v>27</v>
      </c>
      <c r="D1265" s="80" t="s">
        <v>28</v>
      </c>
      <c r="E1265" s="80" t="s">
        <v>28</v>
      </c>
      <c r="F1265" s="80" t="s">
        <v>95</v>
      </c>
      <c r="G1265" s="80" t="s">
        <v>2811</v>
      </c>
      <c r="H1265" s="80" t="s">
        <v>8154</v>
      </c>
      <c r="I1265" s="80" t="s">
        <v>8155</v>
      </c>
      <c r="J1265" s="80" t="s">
        <v>2827</v>
      </c>
      <c r="K1265" s="77">
        <v>43420</v>
      </c>
      <c r="L1265" s="80">
        <v>16</v>
      </c>
      <c r="M1265" s="80">
        <v>11</v>
      </c>
      <c r="N1265" s="80">
        <v>2018</v>
      </c>
      <c r="O1265" s="77">
        <f t="shared" si="19"/>
        <v>43420</v>
      </c>
      <c r="P1265" s="80" t="s">
        <v>2828</v>
      </c>
      <c r="Q1265" s="80" t="s">
        <v>1899</v>
      </c>
      <c r="R1265" s="80">
        <f>VLOOKUP(P1265,Registration!O:P,2,FALSE)</f>
        <v>16</v>
      </c>
    </row>
    <row r="1266" spans="1:18" ht="23.1" customHeight="1">
      <c r="A1266" s="80" t="s">
        <v>94</v>
      </c>
      <c r="B1266" s="80" t="s">
        <v>26</v>
      </c>
      <c r="C1266" s="80" t="s">
        <v>27</v>
      </c>
      <c r="D1266" s="80" t="s">
        <v>28</v>
      </c>
      <c r="E1266" s="80" t="s">
        <v>28</v>
      </c>
      <c r="F1266" s="80" t="s">
        <v>95</v>
      </c>
      <c r="G1266" s="80" t="s">
        <v>2811</v>
      </c>
      <c r="H1266" s="80" t="s">
        <v>8154</v>
      </c>
      <c r="I1266" s="80" t="s">
        <v>8155</v>
      </c>
      <c r="J1266" s="80" t="s">
        <v>2829</v>
      </c>
      <c r="K1266" s="77">
        <v>43420</v>
      </c>
      <c r="L1266" s="80">
        <v>16</v>
      </c>
      <c r="M1266" s="80">
        <v>11</v>
      </c>
      <c r="N1266" s="80">
        <v>2018</v>
      </c>
      <c r="O1266" s="77">
        <f t="shared" si="19"/>
        <v>43420</v>
      </c>
      <c r="P1266" s="80" t="s">
        <v>2830</v>
      </c>
      <c r="Q1266" s="80" t="s">
        <v>1899</v>
      </c>
      <c r="R1266" s="80">
        <f>VLOOKUP(P1266,Registration!O:P,2,FALSE)</f>
        <v>19</v>
      </c>
    </row>
    <row r="1267" spans="1:18" ht="23.1" customHeight="1">
      <c r="A1267" s="80" t="s">
        <v>94</v>
      </c>
      <c r="B1267" s="80" t="s">
        <v>26</v>
      </c>
      <c r="C1267" s="80" t="s">
        <v>27</v>
      </c>
      <c r="D1267" s="80" t="s">
        <v>28</v>
      </c>
      <c r="E1267" s="80" t="s">
        <v>28</v>
      </c>
      <c r="F1267" s="80" t="s">
        <v>95</v>
      </c>
      <c r="G1267" s="80" t="s">
        <v>2811</v>
      </c>
      <c r="H1267" s="80" t="s">
        <v>8154</v>
      </c>
      <c r="I1267" s="80" t="s">
        <v>8155</v>
      </c>
      <c r="J1267" s="80" t="s">
        <v>2831</v>
      </c>
      <c r="K1267" s="77">
        <v>43420</v>
      </c>
      <c r="L1267" s="80">
        <v>16</v>
      </c>
      <c r="M1267" s="80">
        <v>11</v>
      </c>
      <c r="N1267" s="80">
        <v>2018</v>
      </c>
      <c r="O1267" s="77">
        <f t="shared" si="19"/>
        <v>43420</v>
      </c>
      <c r="P1267" s="80" t="s">
        <v>2832</v>
      </c>
      <c r="Q1267" s="80" t="s">
        <v>1899</v>
      </c>
      <c r="R1267" s="80">
        <f>VLOOKUP(P1267,Registration!O:P,2,FALSE)</f>
        <v>19</v>
      </c>
    </row>
    <row r="1268" spans="1:18" ht="23.1" customHeight="1">
      <c r="A1268" s="80" t="s">
        <v>94</v>
      </c>
      <c r="B1268" s="80" t="s">
        <v>26</v>
      </c>
      <c r="C1268" s="80" t="s">
        <v>27</v>
      </c>
      <c r="D1268" s="80" t="s">
        <v>28</v>
      </c>
      <c r="E1268" s="80" t="s">
        <v>28</v>
      </c>
      <c r="F1268" s="80" t="s">
        <v>95</v>
      </c>
      <c r="G1268" s="80" t="s">
        <v>2811</v>
      </c>
      <c r="H1268" s="80" t="s">
        <v>8154</v>
      </c>
      <c r="I1268" s="80" t="s">
        <v>8155</v>
      </c>
      <c r="J1268" s="80" t="s">
        <v>2833</v>
      </c>
      <c r="K1268" s="77">
        <v>43420</v>
      </c>
      <c r="L1268" s="80">
        <v>16</v>
      </c>
      <c r="M1268" s="80">
        <v>11</v>
      </c>
      <c r="N1268" s="80">
        <v>2018</v>
      </c>
      <c r="O1268" s="77">
        <f t="shared" si="19"/>
        <v>43420</v>
      </c>
      <c r="P1268" s="80" t="s">
        <v>2834</v>
      </c>
      <c r="Q1268" s="80" t="s">
        <v>1899</v>
      </c>
      <c r="R1268" s="80">
        <f>VLOOKUP(P1268,Registration!O:P,2,FALSE)</f>
        <v>19</v>
      </c>
    </row>
    <row r="1269" spans="1:18" ht="23.1" customHeight="1">
      <c r="A1269" s="80" t="s">
        <v>94</v>
      </c>
      <c r="B1269" s="80" t="s">
        <v>26</v>
      </c>
      <c r="C1269" s="80" t="s">
        <v>27</v>
      </c>
      <c r="D1269" s="80" t="s">
        <v>28</v>
      </c>
      <c r="E1269" s="80" t="s">
        <v>28</v>
      </c>
      <c r="F1269" s="80" t="s">
        <v>95</v>
      </c>
      <c r="G1269" s="80" t="s">
        <v>2811</v>
      </c>
      <c r="H1269" s="80" t="s">
        <v>8154</v>
      </c>
      <c r="I1269" s="80" t="s">
        <v>8155</v>
      </c>
      <c r="J1269" s="80" t="s">
        <v>412</v>
      </c>
      <c r="K1269" s="77">
        <v>43420</v>
      </c>
      <c r="L1269" s="80">
        <v>16</v>
      </c>
      <c r="M1269" s="80">
        <v>11</v>
      </c>
      <c r="N1269" s="80">
        <v>2018</v>
      </c>
      <c r="O1269" s="77">
        <f t="shared" si="19"/>
        <v>43420</v>
      </c>
      <c r="P1269" s="80" t="s">
        <v>2835</v>
      </c>
      <c r="Q1269" s="80" t="s">
        <v>1899</v>
      </c>
      <c r="R1269" s="80">
        <f>VLOOKUP(P1269,Registration!O:P,2,FALSE)</f>
        <v>19</v>
      </c>
    </row>
    <row r="1270" spans="1:18" ht="23.1" customHeight="1">
      <c r="A1270" s="80" t="s">
        <v>94</v>
      </c>
      <c r="B1270" s="80" t="s">
        <v>26</v>
      </c>
      <c r="C1270" s="80" t="s">
        <v>27</v>
      </c>
      <c r="D1270" s="80" t="s">
        <v>28</v>
      </c>
      <c r="E1270" s="80" t="s">
        <v>28</v>
      </c>
      <c r="F1270" s="80" t="s">
        <v>95</v>
      </c>
      <c r="G1270" s="80" t="s">
        <v>2811</v>
      </c>
      <c r="H1270" s="80" t="s">
        <v>8154</v>
      </c>
      <c r="I1270" s="80" t="s">
        <v>8155</v>
      </c>
      <c r="J1270" s="80" t="s">
        <v>2836</v>
      </c>
      <c r="K1270" s="77">
        <v>43420</v>
      </c>
      <c r="L1270" s="80">
        <v>16</v>
      </c>
      <c r="M1270" s="80">
        <v>11</v>
      </c>
      <c r="N1270" s="80">
        <v>2018</v>
      </c>
      <c r="O1270" s="77">
        <f t="shared" si="19"/>
        <v>43420</v>
      </c>
      <c r="P1270" s="80" t="s">
        <v>2837</v>
      </c>
      <c r="Q1270" s="80" t="s">
        <v>1899</v>
      </c>
      <c r="R1270" s="80">
        <f>VLOOKUP(P1270,Registration!O:P,2,FALSE)</f>
        <v>17</v>
      </c>
    </row>
    <row r="1271" spans="1:18" ht="23.1" customHeight="1">
      <c r="A1271" s="80" t="s">
        <v>94</v>
      </c>
      <c r="B1271" s="80" t="s">
        <v>26</v>
      </c>
      <c r="C1271" s="80" t="s">
        <v>27</v>
      </c>
      <c r="D1271" s="80" t="s">
        <v>28</v>
      </c>
      <c r="E1271" s="80" t="s">
        <v>28</v>
      </c>
      <c r="F1271" s="80" t="s">
        <v>95</v>
      </c>
      <c r="G1271" s="80" t="s">
        <v>2811</v>
      </c>
      <c r="H1271" s="80" t="s">
        <v>8154</v>
      </c>
      <c r="I1271" s="80" t="s">
        <v>8155</v>
      </c>
      <c r="J1271" s="80" t="s">
        <v>209</v>
      </c>
      <c r="K1271" s="77">
        <v>43420</v>
      </c>
      <c r="L1271" s="80">
        <v>16</v>
      </c>
      <c r="M1271" s="80">
        <v>11</v>
      </c>
      <c r="N1271" s="80">
        <v>2018</v>
      </c>
      <c r="O1271" s="77">
        <f t="shared" si="19"/>
        <v>43420</v>
      </c>
      <c r="P1271" s="80" t="s">
        <v>2838</v>
      </c>
      <c r="Q1271" s="80" t="s">
        <v>1899</v>
      </c>
      <c r="R1271" s="80">
        <f>VLOOKUP(P1271,Registration!O:P,2,FALSE)</f>
        <v>18</v>
      </c>
    </row>
    <row r="1272" spans="1:18" ht="23.1" customHeight="1">
      <c r="A1272" s="80" t="s">
        <v>94</v>
      </c>
      <c r="B1272" s="80" t="s">
        <v>26</v>
      </c>
      <c r="C1272" s="80" t="s">
        <v>27</v>
      </c>
      <c r="D1272" s="80" t="s">
        <v>28</v>
      </c>
      <c r="E1272" s="80" t="s">
        <v>28</v>
      </c>
      <c r="F1272" s="80" t="s">
        <v>95</v>
      </c>
      <c r="G1272" s="80" t="s">
        <v>2811</v>
      </c>
      <c r="H1272" s="80" t="s">
        <v>8154</v>
      </c>
      <c r="I1272" s="80" t="s">
        <v>8155</v>
      </c>
      <c r="J1272" s="80" t="s">
        <v>2839</v>
      </c>
      <c r="K1272" s="77">
        <v>43420</v>
      </c>
      <c r="L1272" s="80">
        <v>16</v>
      </c>
      <c r="M1272" s="80">
        <v>11</v>
      </c>
      <c r="N1272" s="80">
        <v>2018</v>
      </c>
      <c r="O1272" s="77">
        <f t="shared" si="19"/>
        <v>43420</v>
      </c>
      <c r="P1272" s="80" t="s">
        <v>2840</v>
      </c>
      <c r="Q1272" s="80" t="s">
        <v>1899</v>
      </c>
      <c r="R1272" s="80">
        <f>VLOOKUP(P1272,Registration!O:P,2,FALSE)</f>
        <v>19</v>
      </c>
    </row>
    <row r="1273" spans="1:18" ht="23.1" customHeight="1">
      <c r="A1273" s="80" t="s">
        <v>94</v>
      </c>
      <c r="B1273" s="80" t="s">
        <v>26</v>
      </c>
      <c r="C1273" s="80" t="s">
        <v>27</v>
      </c>
      <c r="D1273" s="80" t="s">
        <v>28</v>
      </c>
      <c r="E1273" s="80" t="s">
        <v>28</v>
      </c>
      <c r="F1273" s="80" t="s">
        <v>95</v>
      </c>
      <c r="G1273" s="80" t="s">
        <v>2811</v>
      </c>
      <c r="H1273" s="80" t="s">
        <v>8154</v>
      </c>
      <c r="I1273" s="80" t="s">
        <v>8155</v>
      </c>
      <c r="J1273" s="80" t="s">
        <v>2841</v>
      </c>
      <c r="K1273" s="77">
        <v>43420</v>
      </c>
      <c r="L1273" s="80">
        <v>16</v>
      </c>
      <c r="M1273" s="80">
        <v>11</v>
      </c>
      <c r="N1273" s="80">
        <v>2018</v>
      </c>
      <c r="O1273" s="77">
        <f t="shared" si="19"/>
        <v>43420</v>
      </c>
      <c r="P1273" s="80" t="s">
        <v>2842</v>
      </c>
      <c r="Q1273" s="80" t="s">
        <v>1899</v>
      </c>
      <c r="R1273" s="80">
        <f>VLOOKUP(P1273,Registration!O:P,2,FALSE)</f>
        <v>17</v>
      </c>
    </row>
    <row r="1274" spans="1:18" ht="23.1" customHeight="1">
      <c r="A1274" s="80" t="s">
        <v>94</v>
      </c>
      <c r="B1274" s="80" t="s">
        <v>26</v>
      </c>
      <c r="C1274" s="80" t="s">
        <v>27</v>
      </c>
      <c r="D1274" s="80" t="s">
        <v>28</v>
      </c>
      <c r="E1274" s="80" t="s">
        <v>28</v>
      </c>
      <c r="F1274" s="80" t="s">
        <v>95</v>
      </c>
      <c r="G1274" s="80" t="s">
        <v>2811</v>
      </c>
      <c r="H1274" s="80" t="s">
        <v>8154</v>
      </c>
      <c r="I1274" s="80" t="s">
        <v>8155</v>
      </c>
      <c r="J1274" s="80" t="s">
        <v>2843</v>
      </c>
      <c r="K1274" s="77">
        <v>43420</v>
      </c>
      <c r="L1274" s="80">
        <v>16</v>
      </c>
      <c r="M1274" s="80">
        <v>11</v>
      </c>
      <c r="N1274" s="80">
        <v>2018</v>
      </c>
      <c r="O1274" s="77">
        <f t="shared" si="19"/>
        <v>43420</v>
      </c>
      <c r="P1274" s="80" t="s">
        <v>2844</v>
      </c>
      <c r="Q1274" s="80" t="s">
        <v>1899</v>
      </c>
      <c r="R1274" s="80">
        <f>VLOOKUP(P1274,Registration!O:P,2,FALSE)</f>
        <v>19</v>
      </c>
    </row>
    <row r="1275" spans="1:18" ht="23.1" customHeight="1">
      <c r="A1275" s="80" t="s">
        <v>94</v>
      </c>
      <c r="B1275" s="80" t="s">
        <v>26</v>
      </c>
      <c r="C1275" s="80" t="s">
        <v>27</v>
      </c>
      <c r="D1275" s="80" t="s">
        <v>28</v>
      </c>
      <c r="E1275" s="80" t="s">
        <v>28</v>
      </c>
      <c r="F1275" s="80" t="s">
        <v>95</v>
      </c>
      <c r="G1275" s="80" t="s">
        <v>2811</v>
      </c>
      <c r="H1275" s="80" t="s">
        <v>8154</v>
      </c>
      <c r="I1275" s="80" t="s">
        <v>8155</v>
      </c>
      <c r="J1275" s="80" t="s">
        <v>514</v>
      </c>
      <c r="K1275" s="77">
        <v>43420</v>
      </c>
      <c r="L1275" s="80">
        <v>16</v>
      </c>
      <c r="M1275" s="80">
        <v>11</v>
      </c>
      <c r="N1275" s="80">
        <v>2018</v>
      </c>
      <c r="O1275" s="77">
        <f t="shared" si="19"/>
        <v>43420</v>
      </c>
      <c r="P1275" s="80" t="s">
        <v>2845</v>
      </c>
      <c r="Q1275" s="80" t="s">
        <v>1899</v>
      </c>
      <c r="R1275" s="80">
        <f>VLOOKUP(P1275,Registration!O:P,2,FALSE)</f>
        <v>19</v>
      </c>
    </row>
    <row r="1276" spans="1:18" ht="23.1" customHeight="1">
      <c r="A1276" s="80" t="s">
        <v>94</v>
      </c>
      <c r="B1276" s="80" t="s">
        <v>26</v>
      </c>
      <c r="C1276" s="80" t="s">
        <v>27</v>
      </c>
      <c r="D1276" s="80" t="s">
        <v>28</v>
      </c>
      <c r="E1276" s="80" t="s">
        <v>28</v>
      </c>
      <c r="F1276" s="80" t="s">
        <v>95</v>
      </c>
      <c r="G1276" s="80" t="s">
        <v>2811</v>
      </c>
      <c r="H1276" s="80" t="s">
        <v>8154</v>
      </c>
      <c r="I1276" s="80" t="s">
        <v>8155</v>
      </c>
      <c r="J1276" s="80" t="s">
        <v>2846</v>
      </c>
      <c r="K1276" s="77">
        <v>43420</v>
      </c>
      <c r="L1276" s="80">
        <v>16</v>
      </c>
      <c r="M1276" s="80">
        <v>11</v>
      </c>
      <c r="N1276" s="80">
        <v>2018</v>
      </c>
      <c r="O1276" s="77">
        <f t="shared" si="19"/>
        <v>43420</v>
      </c>
      <c r="P1276" s="80" t="s">
        <v>2847</v>
      </c>
      <c r="Q1276" s="80" t="s">
        <v>1899</v>
      </c>
      <c r="R1276" s="80">
        <f>VLOOKUP(P1276,Registration!O:P,2,FALSE)</f>
        <v>19</v>
      </c>
    </row>
    <row r="1277" spans="1:18" ht="23.1" customHeight="1">
      <c r="A1277" s="80" t="s">
        <v>94</v>
      </c>
      <c r="B1277" s="80" t="s">
        <v>26</v>
      </c>
      <c r="C1277" s="80" t="s">
        <v>27</v>
      </c>
      <c r="D1277" s="80" t="s">
        <v>28</v>
      </c>
      <c r="E1277" s="80" t="s">
        <v>28</v>
      </c>
      <c r="F1277" s="80" t="s">
        <v>95</v>
      </c>
      <c r="G1277" s="80" t="s">
        <v>2811</v>
      </c>
      <c r="H1277" s="80" t="s">
        <v>8154</v>
      </c>
      <c r="I1277" s="80" t="s">
        <v>8155</v>
      </c>
      <c r="J1277" s="80" t="s">
        <v>359</v>
      </c>
      <c r="K1277" s="77">
        <v>43420</v>
      </c>
      <c r="L1277" s="80">
        <v>16</v>
      </c>
      <c r="M1277" s="80">
        <v>11</v>
      </c>
      <c r="N1277" s="80">
        <v>2018</v>
      </c>
      <c r="O1277" s="77">
        <f t="shared" si="19"/>
        <v>43420</v>
      </c>
      <c r="P1277" s="80" t="s">
        <v>2848</v>
      </c>
      <c r="Q1277" s="80" t="s">
        <v>1899</v>
      </c>
      <c r="R1277" s="80">
        <f>VLOOKUP(P1277,Registration!O:P,2,FALSE)</f>
        <v>18</v>
      </c>
    </row>
    <row r="1278" spans="1:18" ht="23.1" customHeight="1">
      <c r="A1278" s="80" t="s">
        <v>94</v>
      </c>
      <c r="B1278" s="80" t="s">
        <v>26</v>
      </c>
      <c r="C1278" s="80" t="s">
        <v>27</v>
      </c>
      <c r="D1278" s="80" t="s">
        <v>28</v>
      </c>
      <c r="E1278" s="80" t="s">
        <v>28</v>
      </c>
      <c r="F1278" s="80" t="s">
        <v>95</v>
      </c>
      <c r="G1278" s="80" t="s">
        <v>2811</v>
      </c>
      <c r="H1278" s="80" t="s">
        <v>8154</v>
      </c>
      <c r="I1278" s="80" t="s">
        <v>8155</v>
      </c>
      <c r="J1278" s="80" t="s">
        <v>2849</v>
      </c>
      <c r="K1278" s="77">
        <v>43420</v>
      </c>
      <c r="L1278" s="80">
        <v>16</v>
      </c>
      <c r="M1278" s="80">
        <v>11</v>
      </c>
      <c r="N1278" s="80">
        <v>2018</v>
      </c>
      <c r="O1278" s="77">
        <f t="shared" si="19"/>
        <v>43420</v>
      </c>
      <c r="P1278" s="80" t="s">
        <v>2850</v>
      </c>
      <c r="Q1278" s="80" t="s">
        <v>1899</v>
      </c>
      <c r="R1278" s="80">
        <f>VLOOKUP(P1278,Registration!O:P,2,FALSE)</f>
        <v>19</v>
      </c>
    </row>
    <row r="1279" spans="1:18" ht="23.1" customHeight="1">
      <c r="A1279" s="80" t="s">
        <v>94</v>
      </c>
      <c r="B1279" s="80" t="s">
        <v>26</v>
      </c>
      <c r="C1279" s="80" t="s">
        <v>27</v>
      </c>
      <c r="D1279" s="80" t="s">
        <v>28</v>
      </c>
      <c r="E1279" s="80" t="s">
        <v>28</v>
      </c>
      <c r="F1279" s="80" t="s">
        <v>95</v>
      </c>
      <c r="G1279" s="80" t="s">
        <v>2811</v>
      </c>
      <c r="H1279" s="80" t="s">
        <v>8154</v>
      </c>
      <c r="I1279" s="80" t="s">
        <v>8155</v>
      </c>
      <c r="J1279" s="80" t="s">
        <v>2851</v>
      </c>
      <c r="K1279" s="77">
        <v>43420</v>
      </c>
      <c r="L1279" s="80">
        <v>16</v>
      </c>
      <c r="M1279" s="80">
        <v>11</v>
      </c>
      <c r="N1279" s="80">
        <v>2018</v>
      </c>
      <c r="O1279" s="77">
        <f t="shared" si="19"/>
        <v>43420</v>
      </c>
      <c r="P1279" s="80" t="s">
        <v>2852</v>
      </c>
      <c r="Q1279" s="80" t="s">
        <v>1899</v>
      </c>
      <c r="R1279" s="80">
        <f>VLOOKUP(P1279,Registration!O:P,2,FALSE)</f>
        <v>19</v>
      </c>
    </row>
    <row r="1280" spans="1:18" ht="23.1" customHeight="1">
      <c r="A1280" s="80" t="s">
        <v>94</v>
      </c>
      <c r="B1280" s="80" t="s">
        <v>26</v>
      </c>
      <c r="C1280" s="80" t="s">
        <v>27</v>
      </c>
      <c r="D1280" s="80" t="s">
        <v>28</v>
      </c>
      <c r="E1280" s="80" t="s">
        <v>28</v>
      </c>
      <c r="F1280" s="80" t="s">
        <v>95</v>
      </c>
      <c r="G1280" s="80" t="s">
        <v>2811</v>
      </c>
      <c r="H1280" s="80" t="s">
        <v>8154</v>
      </c>
      <c r="I1280" s="80" t="s">
        <v>8155</v>
      </c>
      <c r="J1280" s="80" t="s">
        <v>2853</v>
      </c>
      <c r="K1280" s="77">
        <v>43420</v>
      </c>
      <c r="L1280" s="80">
        <v>16</v>
      </c>
      <c r="M1280" s="80">
        <v>11</v>
      </c>
      <c r="N1280" s="80">
        <v>2018</v>
      </c>
      <c r="O1280" s="77">
        <f t="shared" si="19"/>
        <v>43420</v>
      </c>
      <c r="P1280" s="80" t="s">
        <v>2854</v>
      </c>
      <c r="Q1280" s="80" t="s">
        <v>1899</v>
      </c>
      <c r="R1280" s="80">
        <f>VLOOKUP(P1280,Registration!O:P,2,FALSE)</f>
        <v>18</v>
      </c>
    </row>
    <row r="1281" spans="1:18" ht="23.1" customHeight="1">
      <c r="A1281" s="80" t="s">
        <v>94</v>
      </c>
      <c r="B1281" s="80" t="s">
        <v>26</v>
      </c>
      <c r="C1281" s="80" t="s">
        <v>27</v>
      </c>
      <c r="D1281" s="80" t="s">
        <v>28</v>
      </c>
      <c r="E1281" s="80" t="s">
        <v>28</v>
      </c>
      <c r="F1281" s="80" t="s">
        <v>95</v>
      </c>
      <c r="G1281" s="80" t="s">
        <v>2811</v>
      </c>
      <c r="H1281" s="80" t="s">
        <v>8154</v>
      </c>
      <c r="I1281" s="80" t="s">
        <v>8155</v>
      </c>
      <c r="J1281" s="80" t="s">
        <v>2855</v>
      </c>
      <c r="K1281" s="77">
        <v>43420</v>
      </c>
      <c r="L1281" s="80">
        <v>16</v>
      </c>
      <c r="M1281" s="80">
        <v>11</v>
      </c>
      <c r="N1281" s="80">
        <v>2018</v>
      </c>
      <c r="O1281" s="77">
        <f t="shared" si="19"/>
        <v>43420</v>
      </c>
      <c r="P1281" s="80" t="s">
        <v>2856</v>
      </c>
      <c r="Q1281" s="80" t="s">
        <v>1899</v>
      </c>
      <c r="R1281" s="80">
        <f>VLOOKUP(P1281,Registration!O:P,2,FALSE)</f>
        <v>18</v>
      </c>
    </row>
    <row r="1282" spans="1:18" ht="23.1" customHeight="1">
      <c r="A1282" s="80" t="s">
        <v>94</v>
      </c>
      <c r="B1282" s="80" t="s">
        <v>26</v>
      </c>
      <c r="C1282" s="80" t="s">
        <v>27</v>
      </c>
      <c r="D1282" s="80" t="s">
        <v>28</v>
      </c>
      <c r="E1282" s="80" t="s">
        <v>28</v>
      </c>
      <c r="F1282" s="80" t="s">
        <v>95</v>
      </c>
      <c r="G1282" s="80" t="s">
        <v>2811</v>
      </c>
      <c r="H1282" s="80" t="s">
        <v>8154</v>
      </c>
      <c r="I1282" s="80" t="s">
        <v>8155</v>
      </c>
      <c r="J1282" s="80" t="s">
        <v>2857</v>
      </c>
      <c r="K1282" s="77">
        <v>43420</v>
      </c>
      <c r="L1282" s="80">
        <v>16</v>
      </c>
      <c r="M1282" s="80">
        <v>11</v>
      </c>
      <c r="N1282" s="80">
        <v>2018</v>
      </c>
      <c r="O1282" s="77">
        <f t="shared" si="19"/>
        <v>43420</v>
      </c>
      <c r="P1282" s="80" t="s">
        <v>2858</v>
      </c>
      <c r="Q1282" s="80" t="s">
        <v>1899</v>
      </c>
      <c r="R1282" s="80">
        <f>VLOOKUP(P1282,Registration!O:P,2,FALSE)</f>
        <v>15</v>
      </c>
    </row>
    <row r="1283" spans="1:18" ht="23.1" customHeight="1">
      <c r="A1283" s="80" t="s">
        <v>94</v>
      </c>
      <c r="B1283" s="80" t="s">
        <v>26</v>
      </c>
      <c r="C1283" s="80" t="s">
        <v>27</v>
      </c>
      <c r="D1283" s="80" t="s">
        <v>28</v>
      </c>
      <c r="E1283" s="80" t="s">
        <v>28</v>
      </c>
      <c r="F1283" s="80" t="s">
        <v>95</v>
      </c>
      <c r="G1283" s="80" t="s">
        <v>2811</v>
      </c>
      <c r="H1283" s="80" t="s">
        <v>8154</v>
      </c>
      <c r="I1283" s="80" t="s">
        <v>8155</v>
      </c>
      <c r="J1283" s="80" t="s">
        <v>2859</v>
      </c>
      <c r="K1283" s="77">
        <v>43420</v>
      </c>
      <c r="L1283" s="80">
        <v>16</v>
      </c>
      <c r="M1283" s="80">
        <v>11</v>
      </c>
      <c r="N1283" s="80">
        <v>2018</v>
      </c>
      <c r="O1283" s="77">
        <f t="shared" ref="O1283:O1399" si="20">DATE(N1283,M1283,L1283)</f>
        <v>43420</v>
      </c>
      <c r="P1283" s="80" t="s">
        <v>2860</v>
      </c>
      <c r="Q1283" s="80" t="s">
        <v>1899</v>
      </c>
      <c r="R1283" s="80">
        <f>VLOOKUP(P1283,Registration!O:P,2,FALSE)</f>
        <v>15</v>
      </c>
    </row>
    <row r="1284" spans="1:18" ht="23.1" customHeight="1">
      <c r="A1284" s="80" t="s">
        <v>94</v>
      </c>
      <c r="B1284" s="80" t="s">
        <v>26</v>
      </c>
      <c r="C1284" s="80" t="s">
        <v>27</v>
      </c>
      <c r="D1284" s="80" t="s">
        <v>28</v>
      </c>
      <c r="E1284" s="80" t="s">
        <v>28</v>
      </c>
      <c r="F1284" s="80" t="s">
        <v>95</v>
      </c>
      <c r="G1284" s="80" t="s">
        <v>2811</v>
      </c>
      <c r="H1284" s="80" t="s">
        <v>8154</v>
      </c>
      <c r="I1284" s="80" t="s">
        <v>8155</v>
      </c>
      <c r="J1284" s="80" t="s">
        <v>2861</v>
      </c>
      <c r="K1284" s="77">
        <v>43420</v>
      </c>
      <c r="L1284" s="80">
        <v>16</v>
      </c>
      <c r="M1284" s="80">
        <v>11</v>
      </c>
      <c r="N1284" s="80">
        <v>2018</v>
      </c>
      <c r="O1284" s="77">
        <f t="shared" si="20"/>
        <v>43420</v>
      </c>
      <c r="P1284" s="80" t="s">
        <v>2862</v>
      </c>
      <c r="Q1284" s="80" t="s">
        <v>1899</v>
      </c>
      <c r="R1284" s="80">
        <f>VLOOKUP(P1284,Registration!O:P,2,FALSE)</f>
        <v>19</v>
      </c>
    </row>
    <row r="1285" spans="1:18" ht="23.1" customHeight="1">
      <c r="A1285" s="80" t="s">
        <v>94</v>
      </c>
      <c r="B1285" s="80" t="s">
        <v>26</v>
      </c>
      <c r="C1285" s="80" t="s">
        <v>27</v>
      </c>
      <c r="D1285" s="80" t="s">
        <v>28</v>
      </c>
      <c r="E1285" s="80" t="s">
        <v>28</v>
      </c>
      <c r="F1285" s="80" t="s">
        <v>95</v>
      </c>
      <c r="G1285" s="80" t="s">
        <v>2811</v>
      </c>
      <c r="H1285" s="80" t="s">
        <v>8154</v>
      </c>
      <c r="I1285" s="80" t="s">
        <v>8155</v>
      </c>
      <c r="J1285" s="80" t="s">
        <v>2863</v>
      </c>
      <c r="K1285" s="77">
        <v>43420</v>
      </c>
      <c r="L1285" s="80">
        <v>16</v>
      </c>
      <c r="M1285" s="80">
        <v>11</v>
      </c>
      <c r="N1285" s="80">
        <v>2018</v>
      </c>
      <c r="O1285" s="77">
        <f t="shared" si="20"/>
        <v>43420</v>
      </c>
      <c r="P1285" s="80" t="s">
        <v>2864</v>
      </c>
      <c r="Q1285" s="80" t="s">
        <v>1899</v>
      </c>
      <c r="R1285" s="80">
        <f>VLOOKUP(P1285,Registration!O:P,2,FALSE)</f>
        <v>18</v>
      </c>
    </row>
    <row r="1286" spans="1:18" ht="23.1" customHeight="1">
      <c r="A1286" s="80" t="s">
        <v>94</v>
      </c>
      <c r="B1286" s="80" t="s">
        <v>26</v>
      </c>
      <c r="C1286" s="80" t="s">
        <v>27</v>
      </c>
      <c r="D1286" s="80" t="s">
        <v>28</v>
      </c>
      <c r="E1286" s="80" t="s">
        <v>28</v>
      </c>
      <c r="F1286" s="80" t="s">
        <v>95</v>
      </c>
      <c r="G1286" s="80" t="s">
        <v>2811</v>
      </c>
      <c r="H1286" s="80" t="s">
        <v>8154</v>
      </c>
      <c r="I1286" s="80" t="s">
        <v>8155</v>
      </c>
      <c r="J1286" s="80" t="s">
        <v>2865</v>
      </c>
      <c r="K1286" s="77">
        <v>43420</v>
      </c>
      <c r="L1286" s="80">
        <v>16</v>
      </c>
      <c r="M1286" s="80">
        <v>11</v>
      </c>
      <c r="N1286" s="80">
        <v>2018</v>
      </c>
      <c r="O1286" s="77">
        <f t="shared" si="20"/>
        <v>43420</v>
      </c>
      <c r="P1286" s="80" t="s">
        <v>2866</v>
      </c>
      <c r="Q1286" s="80" t="s">
        <v>1899</v>
      </c>
      <c r="R1286" s="80">
        <f>VLOOKUP(P1286,Registration!O:P,2,FALSE)</f>
        <v>19</v>
      </c>
    </row>
    <row r="1287" spans="1:18" ht="23.1" customHeight="1">
      <c r="A1287" s="80" t="s">
        <v>94</v>
      </c>
      <c r="B1287" s="80" t="s">
        <v>26</v>
      </c>
      <c r="C1287" s="80" t="s">
        <v>27</v>
      </c>
      <c r="D1287" s="80" t="s">
        <v>28</v>
      </c>
      <c r="E1287" s="80" t="s">
        <v>28</v>
      </c>
      <c r="F1287" s="80" t="s">
        <v>95</v>
      </c>
      <c r="G1287" s="80" t="s">
        <v>2811</v>
      </c>
      <c r="H1287" s="80" t="s">
        <v>8154</v>
      </c>
      <c r="I1287" s="80" t="s">
        <v>8155</v>
      </c>
      <c r="J1287" s="80" t="s">
        <v>2867</v>
      </c>
      <c r="K1287" s="77">
        <v>43420</v>
      </c>
      <c r="L1287" s="80">
        <v>16</v>
      </c>
      <c r="M1287" s="80">
        <v>11</v>
      </c>
      <c r="N1287" s="80">
        <v>2018</v>
      </c>
      <c r="O1287" s="77">
        <f t="shared" si="20"/>
        <v>43420</v>
      </c>
      <c r="P1287" s="80" t="s">
        <v>2868</v>
      </c>
      <c r="Q1287" s="80" t="s">
        <v>1899</v>
      </c>
      <c r="R1287" s="80">
        <f>VLOOKUP(P1287,Registration!O:P,2,FALSE)</f>
        <v>19</v>
      </c>
    </row>
    <row r="1288" spans="1:18" ht="23.1" customHeight="1">
      <c r="A1288" s="80" t="s">
        <v>94</v>
      </c>
      <c r="B1288" s="80" t="s">
        <v>26</v>
      </c>
      <c r="C1288" s="80" t="s">
        <v>27</v>
      </c>
      <c r="D1288" s="80" t="s">
        <v>28</v>
      </c>
      <c r="E1288" s="80" t="s">
        <v>28</v>
      </c>
      <c r="F1288" s="80" t="s">
        <v>95</v>
      </c>
      <c r="G1288" s="80" t="s">
        <v>2811</v>
      </c>
      <c r="H1288" s="80" t="s">
        <v>8154</v>
      </c>
      <c r="I1288" s="80" t="s">
        <v>8155</v>
      </c>
      <c r="J1288" s="80" t="s">
        <v>1425</v>
      </c>
      <c r="K1288" s="77">
        <v>43420</v>
      </c>
      <c r="L1288" s="80">
        <v>16</v>
      </c>
      <c r="M1288" s="80">
        <v>11</v>
      </c>
      <c r="N1288" s="80">
        <v>2018</v>
      </c>
      <c r="O1288" s="77">
        <f t="shared" si="20"/>
        <v>43420</v>
      </c>
      <c r="P1288" s="80" t="s">
        <v>2869</v>
      </c>
      <c r="Q1288" s="80" t="s">
        <v>1899</v>
      </c>
      <c r="R1288" s="80">
        <f>VLOOKUP(P1288,Registration!O:P,2,FALSE)</f>
        <v>19</v>
      </c>
    </row>
    <row r="1289" spans="1:18" ht="23.1" customHeight="1">
      <c r="A1289" s="80" t="s">
        <v>94</v>
      </c>
      <c r="B1289" s="80" t="s">
        <v>26</v>
      </c>
      <c r="C1289" s="80" t="s">
        <v>27</v>
      </c>
      <c r="D1289" s="80" t="s">
        <v>28</v>
      </c>
      <c r="E1289" s="80" t="s">
        <v>28</v>
      </c>
      <c r="F1289" s="80" t="s">
        <v>95</v>
      </c>
      <c r="G1289" s="80" t="s">
        <v>2811</v>
      </c>
      <c r="H1289" s="80" t="s">
        <v>8154</v>
      </c>
      <c r="I1289" s="80" t="s">
        <v>8155</v>
      </c>
      <c r="J1289" s="80" t="s">
        <v>1605</v>
      </c>
      <c r="K1289" s="77">
        <v>43420</v>
      </c>
      <c r="L1289" s="80">
        <v>16</v>
      </c>
      <c r="M1289" s="80">
        <v>11</v>
      </c>
      <c r="N1289" s="80">
        <v>2018</v>
      </c>
      <c r="O1289" s="77">
        <f t="shared" si="20"/>
        <v>43420</v>
      </c>
      <c r="P1289" s="80" t="s">
        <v>2870</v>
      </c>
      <c r="Q1289" s="80" t="s">
        <v>1899</v>
      </c>
      <c r="R1289" s="80">
        <f>VLOOKUP(P1289,Registration!O:P,2,FALSE)</f>
        <v>19</v>
      </c>
    </row>
    <row r="1290" spans="1:18" ht="23.1" customHeight="1">
      <c r="A1290" s="80" t="s">
        <v>94</v>
      </c>
      <c r="B1290" s="80" t="s">
        <v>26</v>
      </c>
      <c r="C1290" s="80" t="s">
        <v>27</v>
      </c>
      <c r="D1290" s="80" t="s">
        <v>28</v>
      </c>
      <c r="E1290" s="80" t="s">
        <v>28</v>
      </c>
      <c r="F1290" s="80" t="s">
        <v>95</v>
      </c>
      <c r="G1290" s="80" t="s">
        <v>2811</v>
      </c>
      <c r="H1290" s="80" t="s">
        <v>8154</v>
      </c>
      <c r="I1290" s="80" t="s">
        <v>8155</v>
      </c>
      <c r="J1290" s="80" t="s">
        <v>2871</v>
      </c>
      <c r="K1290" s="77">
        <v>43421</v>
      </c>
      <c r="L1290" s="80">
        <v>17</v>
      </c>
      <c r="M1290" s="80">
        <v>11</v>
      </c>
      <c r="N1290" s="80">
        <v>2018</v>
      </c>
      <c r="O1290" s="77">
        <f t="shared" si="20"/>
        <v>43421</v>
      </c>
      <c r="P1290" s="80" t="s">
        <v>2872</v>
      </c>
      <c r="Q1290" s="80" t="s">
        <v>1899</v>
      </c>
      <c r="R1290" s="80">
        <f>VLOOKUP(P1290,Registration!O:P,2,FALSE)</f>
        <v>15</v>
      </c>
    </row>
    <row r="1291" spans="1:18" ht="23.1" customHeight="1">
      <c r="A1291" s="80" t="s">
        <v>94</v>
      </c>
      <c r="B1291" s="80" t="s">
        <v>26</v>
      </c>
      <c r="C1291" s="80" t="s">
        <v>27</v>
      </c>
      <c r="D1291" s="80" t="s">
        <v>28</v>
      </c>
      <c r="E1291" s="80" t="s">
        <v>28</v>
      </c>
      <c r="F1291" s="80" t="s">
        <v>95</v>
      </c>
      <c r="G1291" s="80" t="s">
        <v>2811</v>
      </c>
      <c r="H1291" s="80" t="s">
        <v>8154</v>
      </c>
      <c r="I1291" s="80" t="s">
        <v>8155</v>
      </c>
      <c r="J1291" s="80" t="s">
        <v>2873</v>
      </c>
      <c r="K1291" s="77">
        <v>43421</v>
      </c>
      <c r="L1291" s="80">
        <v>17</v>
      </c>
      <c r="M1291" s="80">
        <v>11</v>
      </c>
      <c r="N1291" s="80">
        <v>2018</v>
      </c>
      <c r="O1291" s="77">
        <f t="shared" si="20"/>
        <v>43421</v>
      </c>
      <c r="P1291" s="80" t="s">
        <v>2874</v>
      </c>
      <c r="Q1291" s="80" t="s">
        <v>1899</v>
      </c>
      <c r="R1291" s="80">
        <f>VLOOKUP(P1291,Registration!O:P,2,FALSE)</f>
        <v>19</v>
      </c>
    </row>
    <row r="1292" spans="1:18" ht="23.1" customHeight="1">
      <c r="A1292" s="80" t="s">
        <v>94</v>
      </c>
      <c r="B1292" s="80" t="s">
        <v>26</v>
      </c>
      <c r="C1292" s="80" t="s">
        <v>27</v>
      </c>
      <c r="D1292" s="80" t="s">
        <v>28</v>
      </c>
      <c r="E1292" s="80" t="s">
        <v>28</v>
      </c>
      <c r="F1292" s="80" t="s">
        <v>95</v>
      </c>
      <c r="G1292" s="80" t="s">
        <v>2811</v>
      </c>
      <c r="H1292" s="80" t="s">
        <v>8154</v>
      </c>
      <c r="I1292" s="80" t="s">
        <v>8155</v>
      </c>
      <c r="J1292" s="80" t="s">
        <v>2875</v>
      </c>
      <c r="K1292" s="77">
        <v>43421</v>
      </c>
      <c r="L1292" s="80">
        <v>17</v>
      </c>
      <c r="M1292" s="80">
        <v>11</v>
      </c>
      <c r="N1292" s="80">
        <v>2018</v>
      </c>
      <c r="O1292" s="77">
        <f t="shared" si="20"/>
        <v>43421</v>
      </c>
      <c r="P1292" s="80" t="s">
        <v>2876</v>
      </c>
      <c r="Q1292" s="80" t="s">
        <v>1899</v>
      </c>
      <c r="R1292" s="80">
        <f>VLOOKUP(P1292,Registration!O:P,2,FALSE)</f>
        <v>16</v>
      </c>
    </row>
    <row r="1293" spans="1:18" ht="23.1" customHeight="1">
      <c r="A1293" s="80" t="s">
        <v>94</v>
      </c>
      <c r="B1293" s="80" t="s">
        <v>26</v>
      </c>
      <c r="C1293" s="80" t="s">
        <v>27</v>
      </c>
      <c r="D1293" s="80" t="s">
        <v>28</v>
      </c>
      <c r="E1293" s="80" t="s">
        <v>28</v>
      </c>
      <c r="F1293" s="80" t="s">
        <v>95</v>
      </c>
      <c r="G1293" s="80" t="s">
        <v>2811</v>
      </c>
      <c r="H1293" s="80" t="s">
        <v>8154</v>
      </c>
      <c r="I1293" s="80" t="s">
        <v>8155</v>
      </c>
      <c r="J1293" s="80" t="s">
        <v>2006</v>
      </c>
      <c r="K1293" s="77">
        <v>43421</v>
      </c>
      <c r="L1293" s="80">
        <v>17</v>
      </c>
      <c r="M1293" s="80">
        <v>11</v>
      </c>
      <c r="N1293" s="80">
        <v>2018</v>
      </c>
      <c r="O1293" s="77">
        <f t="shared" si="20"/>
        <v>43421</v>
      </c>
      <c r="P1293" s="80" t="s">
        <v>2877</v>
      </c>
      <c r="Q1293" s="80" t="s">
        <v>1899</v>
      </c>
      <c r="R1293" s="80">
        <f>VLOOKUP(P1293,Registration!O:P,2,FALSE)</f>
        <v>19</v>
      </c>
    </row>
    <row r="1294" spans="1:18" ht="23.1" customHeight="1">
      <c r="A1294" s="80" t="s">
        <v>94</v>
      </c>
      <c r="B1294" s="80" t="s">
        <v>26</v>
      </c>
      <c r="C1294" s="80" t="s">
        <v>27</v>
      </c>
      <c r="D1294" s="80" t="s">
        <v>28</v>
      </c>
      <c r="E1294" s="80" t="s">
        <v>28</v>
      </c>
      <c r="F1294" s="80" t="s">
        <v>95</v>
      </c>
      <c r="G1294" s="80" t="s">
        <v>2811</v>
      </c>
      <c r="H1294" s="80" t="s">
        <v>8154</v>
      </c>
      <c r="I1294" s="80" t="s">
        <v>8155</v>
      </c>
      <c r="J1294" s="80" t="s">
        <v>2878</v>
      </c>
      <c r="K1294" s="77">
        <v>43421</v>
      </c>
      <c r="L1294" s="80">
        <v>17</v>
      </c>
      <c r="M1294" s="80">
        <v>11</v>
      </c>
      <c r="N1294" s="80">
        <v>2018</v>
      </c>
      <c r="O1294" s="77">
        <f t="shared" si="20"/>
        <v>43421</v>
      </c>
      <c r="P1294" s="80" t="s">
        <v>2879</v>
      </c>
      <c r="Q1294" s="80" t="s">
        <v>1899</v>
      </c>
      <c r="R1294" s="80">
        <f>VLOOKUP(P1294,Registration!O:P,2,FALSE)</f>
        <v>17</v>
      </c>
    </row>
    <row r="1295" spans="1:18" ht="23.1" customHeight="1">
      <c r="A1295" s="80" t="s">
        <v>94</v>
      </c>
      <c r="B1295" s="80" t="s">
        <v>26</v>
      </c>
      <c r="C1295" s="80" t="s">
        <v>27</v>
      </c>
      <c r="D1295" s="80" t="s">
        <v>28</v>
      </c>
      <c r="E1295" s="80" t="s">
        <v>28</v>
      </c>
      <c r="F1295" s="80" t="s">
        <v>95</v>
      </c>
      <c r="G1295" s="80" t="s">
        <v>2811</v>
      </c>
      <c r="H1295" s="80" t="s">
        <v>8154</v>
      </c>
      <c r="I1295" s="80" t="s">
        <v>8155</v>
      </c>
      <c r="J1295" s="80" t="s">
        <v>2880</v>
      </c>
      <c r="K1295" s="77">
        <v>43421</v>
      </c>
      <c r="L1295" s="80">
        <v>17</v>
      </c>
      <c r="M1295" s="80">
        <v>11</v>
      </c>
      <c r="N1295" s="80">
        <v>2018</v>
      </c>
      <c r="O1295" s="77">
        <f t="shared" si="20"/>
        <v>43421</v>
      </c>
      <c r="P1295" s="80" t="s">
        <v>2881</v>
      </c>
      <c r="Q1295" s="80" t="s">
        <v>1899</v>
      </c>
      <c r="R1295" s="80">
        <f>VLOOKUP(P1295,Registration!O:P,2,FALSE)</f>
        <v>16</v>
      </c>
    </row>
    <row r="1296" spans="1:18" ht="23.1" customHeight="1">
      <c r="A1296" s="80" t="s">
        <v>94</v>
      </c>
      <c r="B1296" s="80" t="s">
        <v>26</v>
      </c>
      <c r="C1296" s="80" t="s">
        <v>27</v>
      </c>
      <c r="D1296" s="80" t="s">
        <v>28</v>
      </c>
      <c r="E1296" s="80" t="s">
        <v>28</v>
      </c>
      <c r="F1296" s="80" t="s">
        <v>95</v>
      </c>
      <c r="G1296" s="80" t="s">
        <v>2811</v>
      </c>
      <c r="H1296" s="80" t="s">
        <v>8154</v>
      </c>
      <c r="I1296" s="80" t="s">
        <v>8155</v>
      </c>
      <c r="J1296" s="80" t="s">
        <v>2882</v>
      </c>
      <c r="K1296" s="77">
        <v>43421</v>
      </c>
      <c r="L1296" s="80">
        <v>17</v>
      </c>
      <c r="M1296" s="80">
        <v>11</v>
      </c>
      <c r="N1296" s="80">
        <v>2018</v>
      </c>
      <c r="O1296" s="77">
        <f t="shared" si="20"/>
        <v>43421</v>
      </c>
      <c r="P1296" s="80" t="s">
        <v>2883</v>
      </c>
      <c r="Q1296" s="80" t="s">
        <v>1899</v>
      </c>
      <c r="R1296" s="80">
        <f>VLOOKUP(P1296,Registration!O:P,2,FALSE)</f>
        <v>15</v>
      </c>
    </row>
    <row r="1297" spans="1:18" ht="23.1" customHeight="1">
      <c r="A1297" s="80" t="s">
        <v>94</v>
      </c>
      <c r="B1297" s="80" t="s">
        <v>26</v>
      </c>
      <c r="C1297" s="80" t="s">
        <v>27</v>
      </c>
      <c r="D1297" s="80" t="s">
        <v>28</v>
      </c>
      <c r="E1297" s="80" t="s">
        <v>28</v>
      </c>
      <c r="F1297" s="80" t="s">
        <v>95</v>
      </c>
      <c r="G1297" s="80" t="s">
        <v>2811</v>
      </c>
      <c r="H1297" s="80" t="s">
        <v>8154</v>
      </c>
      <c r="I1297" s="80" t="s">
        <v>8155</v>
      </c>
      <c r="J1297" s="80" t="s">
        <v>2884</v>
      </c>
      <c r="K1297" s="77">
        <v>43421</v>
      </c>
      <c r="L1297" s="80">
        <v>17</v>
      </c>
      <c r="M1297" s="80">
        <v>11</v>
      </c>
      <c r="N1297" s="80">
        <v>2018</v>
      </c>
      <c r="O1297" s="77">
        <f t="shared" si="20"/>
        <v>43421</v>
      </c>
      <c r="P1297" s="80" t="s">
        <v>2885</v>
      </c>
      <c r="Q1297" s="80" t="s">
        <v>1899</v>
      </c>
      <c r="R1297" s="80">
        <f>VLOOKUP(P1297,Registration!O:P,2,FALSE)</f>
        <v>18</v>
      </c>
    </row>
    <row r="1298" spans="1:18" ht="23.1" customHeight="1">
      <c r="A1298" s="80" t="s">
        <v>94</v>
      </c>
      <c r="B1298" s="80" t="s">
        <v>26</v>
      </c>
      <c r="C1298" s="80" t="s">
        <v>27</v>
      </c>
      <c r="D1298" s="80" t="s">
        <v>28</v>
      </c>
      <c r="E1298" s="80" t="s">
        <v>28</v>
      </c>
      <c r="F1298" s="80" t="s">
        <v>95</v>
      </c>
      <c r="G1298" s="80" t="s">
        <v>2811</v>
      </c>
      <c r="H1298" s="80" t="s">
        <v>8154</v>
      </c>
      <c r="I1298" s="80" t="s">
        <v>8155</v>
      </c>
      <c r="J1298" s="80" t="s">
        <v>2886</v>
      </c>
      <c r="K1298" s="77">
        <v>43421</v>
      </c>
      <c r="L1298" s="80">
        <v>17</v>
      </c>
      <c r="M1298" s="80">
        <v>11</v>
      </c>
      <c r="N1298" s="80">
        <v>2018</v>
      </c>
      <c r="O1298" s="77">
        <f t="shared" si="20"/>
        <v>43421</v>
      </c>
      <c r="P1298" s="80" t="s">
        <v>2887</v>
      </c>
      <c r="Q1298" s="80" t="s">
        <v>1899</v>
      </c>
      <c r="R1298" s="80">
        <f>VLOOKUP(P1298,Registration!O:P,2,FALSE)</f>
        <v>17</v>
      </c>
    </row>
    <row r="1299" spans="1:18" ht="23.1" customHeight="1">
      <c r="A1299" s="80" t="s">
        <v>94</v>
      </c>
      <c r="B1299" s="80" t="s">
        <v>26</v>
      </c>
      <c r="C1299" s="80" t="s">
        <v>27</v>
      </c>
      <c r="D1299" s="80" t="s">
        <v>28</v>
      </c>
      <c r="E1299" s="80" t="s">
        <v>28</v>
      </c>
      <c r="F1299" s="80" t="s">
        <v>95</v>
      </c>
      <c r="G1299" s="80" t="s">
        <v>2811</v>
      </c>
      <c r="H1299" s="80" t="s">
        <v>8154</v>
      </c>
      <c r="I1299" s="80" t="s">
        <v>8155</v>
      </c>
      <c r="J1299" s="80" t="s">
        <v>2888</v>
      </c>
      <c r="K1299" s="77">
        <v>43421</v>
      </c>
      <c r="L1299" s="80">
        <v>17</v>
      </c>
      <c r="M1299" s="80">
        <v>11</v>
      </c>
      <c r="N1299" s="80">
        <v>2018</v>
      </c>
      <c r="O1299" s="77">
        <f t="shared" si="20"/>
        <v>43421</v>
      </c>
      <c r="P1299" s="80" t="s">
        <v>2889</v>
      </c>
      <c r="Q1299" s="80" t="s">
        <v>1899</v>
      </c>
      <c r="R1299" s="80">
        <f>VLOOKUP(P1299,Registration!O:P,2,FALSE)</f>
        <v>16</v>
      </c>
    </row>
    <row r="1300" spans="1:18" ht="23.1" customHeight="1">
      <c r="A1300" s="80" t="s">
        <v>94</v>
      </c>
      <c r="B1300" s="80" t="s">
        <v>26</v>
      </c>
      <c r="C1300" s="80" t="s">
        <v>27</v>
      </c>
      <c r="D1300" s="80" t="s">
        <v>28</v>
      </c>
      <c r="E1300" s="80" t="s">
        <v>28</v>
      </c>
      <c r="F1300" s="80" t="s">
        <v>95</v>
      </c>
      <c r="G1300" s="80" t="s">
        <v>2811</v>
      </c>
      <c r="H1300" s="80" t="s">
        <v>8154</v>
      </c>
      <c r="I1300" s="80" t="s">
        <v>8155</v>
      </c>
      <c r="J1300" s="80" t="s">
        <v>2890</v>
      </c>
      <c r="K1300" s="77">
        <v>43421</v>
      </c>
      <c r="L1300" s="80">
        <v>17</v>
      </c>
      <c r="M1300" s="80">
        <v>11</v>
      </c>
      <c r="N1300" s="80">
        <v>2018</v>
      </c>
      <c r="O1300" s="77">
        <f t="shared" si="20"/>
        <v>43421</v>
      </c>
      <c r="P1300" s="80" t="s">
        <v>2891</v>
      </c>
      <c r="Q1300" s="80" t="s">
        <v>1899</v>
      </c>
      <c r="R1300" s="80">
        <f>VLOOKUP(P1300,Registration!O:P,2,FALSE)</f>
        <v>19</v>
      </c>
    </row>
    <row r="1301" spans="1:18" ht="23.1" customHeight="1">
      <c r="A1301" s="80" t="s">
        <v>94</v>
      </c>
      <c r="B1301" s="80" t="s">
        <v>26</v>
      </c>
      <c r="C1301" s="80" t="s">
        <v>27</v>
      </c>
      <c r="D1301" s="80" t="s">
        <v>28</v>
      </c>
      <c r="E1301" s="80" t="s">
        <v>28</v>
      </c>
      <c r="F1301" s="80" t="s">
        <v>95</v>
      </c>
      <c r="G1301" s="80" t="s">
        <v>2811</v>
      </c>
      <c r="H1301" s="80" t="s">
        <v>8154</v>
      </c>
      <c r="I1301" s="80" t="s">
        <v>8155</v>
      </c>
      <c r="J1301" s="80" t="s">
        <v>2892</v>
      </c>
      <c r="K1301" s="77">
        <v>43421</v>
      </c>
      <c r="L1301" s="80">
        <v>17</v>
      </c>
      <c r="M1301" s="80">
        <v>11</v>
      </c>
      <c r="N1301" s="80">
        <v>2018</v>
      </c>
      <c r="O1301" s="77">
        <f t="shared" si="20"/>
        <v>43421</v>
      </c>
      <c r="P1301" s="80" t="s">
        <v>2893</v>
      </c>
      <c r="Q1301" s="80" t="s">
        <v>1899</v>
      </c>
      <c r="R1301" s="80">
        <f>VLOOKUP(P1301,Registration!O:P,2,FALSE)</f>
        <v>17</v>
      </c>
    </row>
    <row r="1302" spans="1:18" ht="23.1" customHeight="1">
      <c r="A1302" s="80" t="s">
        <v>94</v>
      </c>
      <c r="B1302" s="80" t="s">
        <v>26</v>
      </c>
      <c r="C1302" s="80" t="s">
        <v>27</v>
      </c>
      <c r="D1302" s="80" t="s">
        <v>28</v>
      </c>
      <c r="E1302" s="80" t="s">
        <v>28</v>
      </c>
      <c r="F1302" s="80" t="s">
        <v>95</v>
      </c>
      <c r="G1302" s="80" t="s">
        <v>2811</v>
      </c>
      <c r="H1302" s="80" t="s">
        <v>8154</v>
      </c>
      <c r="I1302" s="80" t="s">
        <v>8155</v>
      </c>
      <c r="J1302" s="80" t="s">
        <v>2894</v>
      </c>
      <c r="K1302" s="77">
        <v>43421</v>
      </c>
      <c r="L1302" s="80">
        <v>17</v>
      </c>
      <c r="M1302" s="80">
        <v>11</v>
      </c>
      <c r="N1302" s="80">
        <v>2018</v>
      </c>
      <c r="O1302" s="77">
        <f t="shared" si="20"/>
        <v>43421</v>
      </c>
      <c r="P1302" s="80" t="s">
        <v>2895</v>
      </c>
      <c r="Q1302" s="80" t="s">
        <v>1899</v>
      </c>
      <c r="R1302" s="80">
        <f>VLOOKUP(P1302,Registration!O:P,2,FALSE)</f>
        <v>17</v>
      </c>
    </row>
    <row r="1303" spans="1:18" ht="23.1" customHeight="1">
      <c r="A1303" s="80" t="s">
        <v>94</v>
      </c>
      <c r="B1303" s="80" t="s">
        <v>26</v>
      </c>
      <c r="C1303" s="80" t="s">
        <v>27</v>
      </c>
      <c r="D1303" s="80" t="s">
        <v>28</v>
      </c>
      <c r="E1303" s="80" t="s">
        <v>28</v>
      </c>
      <c r="F1303" s="80" t="s">
        <v>95</v>
      </c>
      <c r="G1303" s="80" t="s">
        <v>2811</v>
      </c>
      <c r="H1303" s="80" t="s">
        <v>8154</v>
      </c>
      <c r="I1303" s="80" t="s">
        <v>8155</v>
      </c>
      <c r="J1303" s="80" t="s">
        <v>2896</v>
      </c>
      <c r="K1303" s="77">
        <v>43421</v>
      </c>
      <c r="L1303" s="80">
        <v>17</v>
      </c>
      <c r="M1303" s="80">
        <v>11</v>
      </c>
      <c r="N1303" s="80">
        <v>2018</v>
      </c>
      <c r="O1303" s="77">
        <f t="shared" si="20"/>
        <v>43421</v>
      </c>
      <c r="P1303" s="80" t="s">
        <v>2897</v>
      </c>
      <c r="Q1303" s="80" t="s">
        <v>1899</v>
      </c>
      <c r="R1303" s="80">
        <f>VLOOKUP(P1303,Registration!O:P,2,FALSE)</f>
        <v>15</v>
      </c>
    </row>
    <row r="1304" spans="1:18" ht="23.1" customHeight="1">
      <c r="A1304" s="80" t="s">
        <v>94</v>
      </c>
      <c r="B1304" s="80" t="s">
        <v>26</v>
      </c>
      <c r="C1304" s="80" t="s">
        <v>27</v>
      </c>
      <c r="D1304" s="80" t="s">
        <v>28</v>
      </c>
      <c r="E1304" s="80" t="s">
        <v>28</v>
      </c>
      <c r="F1304" s="80" t="s">
        <v>95</v>
      </c>
      <c r="G1304" s="80" t="s">
        <v>2811</v>
      </c>
      <c r="H1304" s="80" t="s">
        <v>8154</v>
      </c>
      <c r="I1304" s="80" t="s">
        <v>8155</v>
      </c>
      <c r="J1304" s="80" t="s">
        <v>635</v>
      </c>
      <c r="K1304" s="77">
        <v>43421</v>
      </c>
      <c r="L1304" s="80">
        <v>17</v>
      </c>
      <c r="M1304" s="80">
        <v>11</v>
      </c>
      <c r="N1304" s="80">
        <v>2018</v>
      </c>
      <c r="O1304" s="77">
        <f t="shared" si="20"/>
        <v>43421</v>
      </c>
      <c r="P1304" s="80" t="s">
        <v>2898</v>
      </c>
      <c r="Q1304" s="80" t="s">
        <v>1899</v>
      </c>
      <c r="R1304" s="80">
        <f>VLOOKUP(P1304,Registration!O:P,2,FALSE)</f>
        <v>18</v>
      </c>
    </row>
    <row r="1305" spans="1:18" ht="23.1" customHeight="1">
      <c r="A1305" s="80" t="s">
        <v>94</v>
      </c>
      <c r="B1305" s="80" t="s">
        <v>26</v>
      </c>
      <c r="C1305" s="80" t="s">
        <v>27</v>
      </c>
      <c r="D1305" s="80" t="s">
        <v>28</v>
      </c>
      <c r="E1305" s="80" t="s">
        <v>28</v>
      </c>
      <c r="F1305" s="80" t="s">
        <v>95</v>
      </c>
      <c r="G1305" s="80" t="s">
        <v>2811</v>
      </c>
      <c r="H1305" s="80" t="s">
        <v>8154</v>
      </c>
      <c r="I1305" s="80" t="s">
        <v>8155</v>
      </c>
      <c r="J1305" s="80" t="s">
        <v>2899</v>
      </c>
      <c r="K1305" s="77">
        <v>43421</v>
      </c>
      <c r="L1305" s="80">
        <v>17</v>
      </c>
      <c r="M1305" s="80">
        <v>11</v>
      </c>
      <c r="N1305" s="80">
        <v>2018</v>
      </c>
      <c r="O1305" s="77">
        <f t="shared" si="20"/>
        <v>43421</v>
      </c>
      <c r="P1305" s="80" t="s">
        <v>2900</v>
      </c>
      <c r="Q1305" s="80" t="s">
        <v>1899</v>
      </c>
      <c r="R1305" s="80">
        <f>VLOOKUP(P1305,Registration!O:P,2,FALSE)</f>
        <v>18</v>
      </c>
    </row>
    <row r="1306" spans="1:18" ht="23.1" customHeight="1">
      <c r="A1306" s="80" t="s">
        <v>94</v>
      </c>
      <c r="B1306" s="80" t="s">
        <v>26</v>
      </c>
      <c r="C1306" s="80" t="s">
        <v>27</v>
      </c>
      <c r="D1306" s="80" t="s">
        <v>28</v>
      </c>
      <c r="E1306" s="80" t="s">
        <v>28</v>
      </c>
      <c r="F1306" s="80" t="s">
        <v>95</v>
      </c>
      <c r="G1306" s="80" t="s">
        <v>2811</v>
      </c>
      <c r="H1306" s="80" t="s">
        <v>8154</v>
      </c>
      <c r="I1306" s="80" t="s">
        <v>8155</v>
      </c>
      <c r="J1306" s="80" t="s">
        <v>2901</v>
      </c>
      <c r="K1306" s="77">
        <v>43421</v>
      </c>
      <c r="L1306" s="80">
        <v>17</v>
      </c>
      <c r="M1306" s="80">
        <v>11</v>
      </c>
      <c r="N1306" s="80">
        <v>2018</v>
      </c>
      <c r="O1306" s="77">
        <f t="shared" si="20"/>
        <v>43421</v>
      </c>
      <c r="P1306" s="80" t="s">
        <v>2902</v>
      </c>
      <c r="Q1306" s="80" t="s">
        <v>1899</v>
      </c>
      <c r="R1306" s="80">
        <f>VLOOKUP(P1306,Registration!O:P,2,FALSE)</f>
        <v>16</v>
      </c>
    </row>
    <row r="1307" spans="1:18" ht="23.1" customHeight="1">
      <c r="A1307" s="80" t="s">
        <v>94</v>
      </c>
      <c r="B1307" s="80" t="s">
        <v>26</v>
      </c>
      <c r="C1307" s="80" t="s">
        <v>27</v>
      </c>
      <c r="D1307" s="80" t="s">
        <v>28</v>
      </c>
      <c r="E1307" s="80" t="s">
        <v>28</v>
      </c>
      <c r="F1307" s="80" t="s">
        <v>95</v>
      </c>
      <c r="G1307" s="80" t="s">
        <v>2811</v>
      </c>
      <c r="H1307" s="80" t="s">
        <v>8154</v>
      </c>
      <c r="I1307" s="80" t="s">
        <v>8155</v>
      </c>
      <c r="J1307" s="80" t="s">
        <v>2903</v>
      </c>
      <c r="K1307" s="77">
        <v>43421</v>
      </c>
      <c r="L1307" s="80">
        <v>17</v>
      </c>
      <c r="M1307" s="80">
        <v>11</v>
      </c>
      <c r="N1307" s="80">
        <v>2018</v>
      </c>
      <c r="O1307" s="77">
        <f t="shared" si="20"/>
        <v>43421</v>
      </c>
      <c r="P1307" s="80" t="s">
        <v>2904</v>
      </c>
      <c r="Q1307" s="80" t="s">
        <v>1899</v>
      </c>
      <c r="R1307" s="80">
        <f>VLOOKUP(P1307,Registration!O:P,2,FALSE)</f>
        <v>17</v>
      </c>
    </row>
    <row r="1308" spans="1:18" ht="23.1" customHeight="1">
      <c r="A1308" s="80" t="s">
        <v>94</v>
      </c>
      <c r="B1308" s="80" t="s">
        <v>26</v>
      </c>
      <c r="C1308" s="80" t="s">
        <v>27</v>
      </c>
      <c r="D1308" s="80" t="s">
        <v>28</v>
      </c>
      <c r="E1308" s="80" t="s">
        <v>28</v>
      </c>
      <c r="F1308" s="80" t="s">
        <v>95</v>
      </c>
      <c r="G1308" s="80" t="s">
        <v>2811</v>
      </c>
      <c r="H1308" s="80" t="s">
        <v>8154</v>
      </c>
      <c r="I1308" s="80" t="s">
        <v>8155</v>
      </c>
      <c r="J1308" s="80" t="s">
        <v>2905</v>
      </c>
      <c r="K1308" s="77">
        <v>43421</v>
      </c>
      <c r="L1308" s="80">
        <v>17</v>
      </c>
      <c r="M1308" s="80">
        <v>11</v>
      </c>
      <c r="N1308" s="80">
        <v>2018</v>
      </c>
      <c r="O1308" s="77">
        <f t="shared" si="20"/>
        <v>43421</v>
      </c>
      <c r="P1308" s="80" t="s">
        <v>2906</v>
      </c>
      <c r="Q1308" s="80" t="s">
        <v>1899</v>
      </c>
      <c r="R1308" s="80">
        <f>VLOOKUP(P1308,Registration!O:P,2,FALSE)</f>
        <v>15</v>
      </c>
    </row>
    <row r="1309" spans="1:18" ht="23.1" customHeight="1">
      <c r="A1309" s="80" t="s">
        <v>94</v>
      </c>
      <c r="B1309" s="80" t="s">
        <v>26</v>
      </c>
      <c r="C1309" s="80" t="s">
        <v>27</v>
      </c>
      <c r="D1309" s="80" t="s">
        <v>28</v>
      </c>
      <c r="E1309" s="80" t="s">
        <v>28</v>
      </c>
      <c r="F1309" s="80" t="s">
        <v>95</v>
      </c>
      <c r="G1309" s="80" t="s">
        <v>2811</v>
      </c>
      <c r="H1309" s="80" t="s">
        <v>8154</v>
      </c>
      <c r="I1309" s="80" t="s">
        <v>8155</v>
      </c>
      <c r="J1309" s="80" t="s">
        <v>2907</v>
      </c>
      <c r="K1309" s="77">
        <v>43421</v>
      </c>
      <c r="L1309" s="80">
        <v>17</v>
      </c>
      <c r="M1309" s="80">
        <v>11</v>
      </c>
      <c r="N1309" s="80">
        <v>2018</v>
      </c>
      <c r="O1309" s="77">
        <f t="shared" si="20"/>
        <v>43421</v>
      </c>
      <c r="P1309" s="80" t="s">
        <v>2908</v>
      </c>
      <c r="Q1309" s="80" t="s">
        <v>1899</v>
      </c>
      <c r="R1309" s="80">
        <f>VLOOKUP(P1309,Registration!O:P,2,FALSE)</f>
        <v>18</v>
      </c>
    </row>
    <row r="1310" spans="1:18" ht="23.1" customHeight="1">
      <c r="A1310" s="80" t="s">
        <v>94</v>
      </c>
      <c r="B1310" s="80" t="s">
        <v>26</v>
      </c>
      <c r="C1310" s="80" t="s">
        <v>27</v>
      </c>
      <c r="D1310" s="80" t="s">
        <v>28</v>
      </c>
      <c r="E1310" s="80" t="s">
        <v>28</v>
      </c>
      <c r="F1310" s="80" t="s">
        <v>95</v>
      </c>
      <c r="G1310" s="80" t="s">
        <v>2811</v>
      </c>
      <c r="H1310" s="80" t="s">
        <v>8154</v>
      </c>
      <c r="I1310" s="80" t="s">
        <v>8155</v>
      </c>
      <c r="J1310" s="80" t="s">
        <v>2909</v>
      </c>
      <c r="K1310" s="77">
        <v>43421</v>
      </c>
      <c r="L1310" s="80">
        <v>17</v>
      </c>
      <c r="M1310" s="80">
        <v>11</v>
      </c>
      <c r="N1310" s="80">
        <v>2018</v>
      </c>
      <c r="O1310" s="77">
        <f t="shared" si="20"/>
        <v>43421</v>
      </c>
      <c r="P1310" s="80" t="s">
        <v>2910</v>
      </c>
      <c r="Q1310" s="80" t="s">
        <v>1899</v>
      </c>
      <c r="R1310" s="80">
        <f>VLOOKUP(P1310,Registration!O:P,2,FALSE)</f>
        <v>19</v>
      </c>
    </row>
    <row r="1311" spans="1:18" ht="23.1" customHeight="1">
      <c r="A1311" s="80" t="s">
        <v>94</v>
      </c>
      <c r="B1311" s="80" t="s">
        <v>26</v>
      </c>
      <c r="C1311" s="80" t="s">
        <v>27</v>
      </c>
      <c r="D1311" s="80" t="s">
        <v>28</v>
      </c>
      <c r="E1311" s="80" t="s">
        <v>28</v>
      </c>
      <c r="F1311" s="80" t="s">
        <v>95</v>
      </c>
      <c r="G1311" s="80" t="s">
        <v>2811</v>
      </c>
      <c r="H1311" s="80" t="s">
        <v>8154</v>
      </c>
      <c r="I1311" s="80" t="s">
        <v>8155</v>
      </c>
      <c r="J1311" s="80" t="s">
        <v>2911</v>
      </c>
      <c r="K1311" s="77">
        <v>43421</v>
      </c>
      <c r="L1311" s="80">
        <v>17</v>
      </c>
      <c r="M1311" s="80">
        <v>11</v>
      </c>
      <c r="N1311" s="80">
        <v>2018</v>
      </c>
      <c r="O1311" s="77">
        <f t="shared" si="20"/>
        <v>43421</v>
      </c>
      <c r="P1311" s="80" t="s">
        <v>2912</v>
      </c>
      <c r="Q1311" s="80" t="s">
        <v>1899</v>
      </c>
      <c r="R1311" s="80">
        <f>VLOOKUP(P1311,Registration!O:P,2,FALSE)</f>
        <v>15</v>
      </c>
    </row>
    <row r="1312" spans="1:18" ht="23.1" customHeight="1">
      <c r="A1312" s="80" t="s">
        <v>94</v>
      </c>
      <c r="B1312" s="80" t="s">
        <v>26</v>
      </c>
      <c r="C1312" s="80" t="s">
        <v>27</v>
      </c>
      <c r="D1312" s="80" t="s">
        <v>28</v>
      </c>
      <c r="E1312" s="80" t="s">
        <v>28</v>
      </c>
      <c r="F1312" s="80" t="s">
        <v>95</v>
      </c>
      <c r="G1312" s="80" t="s">
        <v>2811</v>
      </c>
      <c r="H1312" s="80" t="s">
        <v>8154</v>
      </c>
      <c r="I1312" s="80" t="s">
        <v>8155</v>
      </c>
      <c r="J1312" s="80" t="s">
        <v>2913</v>
      </c>
      <c r="K1312" s="77">
        <v>43421</v>
      </c>
      <c r="L1312" s="80">
        <v>17</v>
      </c>
      <c r="M1312" s="80">
        <v>11</v>
      </c>
      <c r="N1312" s="80">
        <v>2018</v>
      </c>
      <c r="O1312" s="77">
        <f t="shared" si="20"/>
        <v>43421</v>
      </c>
      <c r="P1312" s="80" t="s">
        <v>2914</v>
      </c>
      <c r="Q1312" s="80" t="s">
        <v>1899</v>
      </c>
      <c r="R1312" s="80">
        <f>VLOOKUP(P1312,Registration!O:P,2,FALSE)</f>
        <v>16</v>
      </c>
    </row>
    <row r="1313" spans="1:18" ht="23.1" customHeight="1">
      <c r="A1313" s="80" t="s">
        <v>94</v>
      </c>
      <c r="B1313" s="80" t="s">
        <v>26</v>
      </c>
      <c r="C1313" s="80" t="s">
        <v>27</v>
      </c>
      <c r="D1313" s="80" t="s">
        <v>28</v>
      </c>
      <c r="E1313" s="80" t="s">
        <v>28</v>
      </c>
      <c r="F1313" s="80" t="s">
        <v>95</v>
      </c>
      <c r="G1313" s="80" t="s">
        <v>2811</v>
      </c>
      <c r="H1313" s="80" t="s">
        <v>8154</v>
      </c>
      <c r="I1313" s="80" t="s">
        <v>8155</v>
      </c>
      <c r="J1313" s="80" t="s">
        <v>2915</v>
      </c>
      <c r="K1313" s="77">
        <v>43421</v>
      </c>
      <c r="L1313" s="80">
        <v>17</v>
      </c>
      <c r="M1313" s="80">
        <v>11</v>
      </c>
      <c r="N1313" s="80">
        <v>2018</v>
      </c>
      <c r="O1313" s="77">
        <f t="shared" si="20"/>
        <v>43421</v>
      </c>
      <c r="P1313" s="80" t="s">
        <v>2916</v>
      </c>
      <c r="Q1313" s="80" t="s">
        <v>1899</v>
      </c>
      <c r="R1313" s="80">
        <f>VLOOKUP(P1313,Registration!O:P,2,FALSE)</f>
        <v>19</v>
      </c>
    </row>
    <row r="1314" spans="1:18" ht="23.1" customHeight="1">
      <c r="A1314" s="80" t="s">
        <v>94</v>
      </c>
      <c r="B1314" s="80" t="s">
        <v>26</v>
      </c>
      <c r="C1314" s="80" t="s">
        <v>27</v>
      </c>
      <c r="D1314" s="80" t="s">
        <v>28</v>
      </c>
      <c r="E1314" s="80" t="s">
        <v>28</v>
      </c>
      <c r="F1314" s="80" t="s">
        <v>95</v>
      </c>
      <c r="G1314" s="80" t="s">
        <v>2811</v>
      </c>
      <c r="H1314" s="80" t="s">
        <v>8154</v>
      </c>
      <c r="I1314" s="80" t="s">
        <v>8155</v>
      </c>
      <c r="J1314" s="80" t="s">
        <v>2917</v>
      </c>
      <c r="K1314" s="77">
        <v>43421</v>
      </c>
      <c r="L1314" s="80">
        <v>17</v>
      </c>
      <c r="M1314" s="80">
        <v>11</v>
      </c>
      <c r="N1314" s="80">
        <v>2018</v>
      </c>
      <c r="O1314" s="77">
        <f t="shared" si="20"/>
        <v>43421</v>
      </c>
      <c r="P1314" s="80" t="s">
        <v>2918</v>
      </c>
      <c r="Q1314" s="80" t="s">
        <v>1899</v>
      </c>
      <c r="R1314" s="80">
        <f>VLOOKUP(P1314,Registration!O:P,2,FALSE)</f>
        <v>16</v>
      </c>
    </row>
    <row r="1315" spans="1:18" ht="23.1" customHeight="1">
      <c r="A1315" s="80" t="s">
        <v>94</v>
      </c>
      <c r="B1315" s="80" t="s">
        <v>26</v>
      </c>
      <c r="C1315" s="80" t="s">
        <v>27</v>
      </c>
      <c r="D1315" s="80" t="s">
        <v>28</v>
      </c>
      <c r="E1315" s="80" t="s">
        <v>28</v>
      </c>
      <c r="F1315" s="80" t="s">
        <v>95</v>
      </c>
      <c r="G1315" s="80" t="s">
        <v>2811</v>
      </c>
      <c r="H1315" s="80" t="s">
        <v>8154</v>
      </c>
      <c r="I1315" s="80" t="s">
        <v>8155</v>
      </c>
      <c r="J1315" s="80" t="s">
        <v>2919</v>
      </c>
      <c r="K1315" s="77">
        <v>43421</v>
      </c>
      <c r="L1315" s="80">
        <v>17</v>
      </c>
      <c r="M1315" s="80">
        <v>11</v>
      </c>
      <c r="N1315" s="80">
        <v>2018</v>
      </c>
      <c r="O1315" s="77">
        <f t="shared" si="20"/>
        <v>43421</v>
      </c>
      <c r="P1315" s="80" t="s">
        <v>2920</v>
      </c>
      <c r="Q1315" s="80" t="s">
        <v>1899</v>
      </c>
      <c r="R1315" s="80">
        <f>VLOOKUP(P1315,Registration!O:P,2,FALSE)</f>
        <v>19</v>
      </c>
    </row>
    <row r="1316" spans="1:18" ht="23.1" customHeight="1">
      <c r="A1316" s="80" t="s">
        <v>94</v>
      </c>
      <c r="B1316" s="80" t="s">
        <v>26</v>
      </c>
      <c r="C1316" s="80" t="s">
        <v>27</v>
      </c>
      <c r="D1316" s="80" t="s">
        <v>28</v>
      </c>
      <c r="E1316" s="80" t="s">
        <v>28</v>
      </c>
      <c r="F1316" s="80" t="s">
        <v>95</v>
      </c>
      <c r="G1316" s="80" t="s">
        <v>2811</v>
      </c>
      <c r="H1316" s="80" t="s">
        <v>8154</v>
      </c>
      <c r="I1316" s="80" t="s">
        <v>8155</v>
      </c>
      <c r="J1316" s="80" t="s">
        <v>2921</v>
      </c>
      <c r="K1316" s="77">
        <v>43421</v>
      </c>
      <c r="L1316" s="80">
        <v>17</v>
      </c>
      <c r="M1316" s="80">
        <v>11</v>
      </c>
      <c r="N1316" s="80">
        <v>2018</v>
      </c>
      <c r="O1316" s="77">
        <f t="shared" si="20"/>
        <v>43421</v>
      </c>
      <c r="P1316" s="80" t="s">
        <v>2922</v>
      </c>
      <c r="Q1316" s="80" t="s">
        <v>1899</v>
      </c>
      <c r="R1316" s="80">
        <f>VLOOKUP(P1316,Registration!O:P,2,FALSE)</f>
        <v>17</v>
      </c>
    </row>
    <row r="1317" spans="1:18" ht="23.1" customHeight="1">
      <c r="A1317" s="80" t="s">
        <v>94</v>
      </c>
      <c r="B1317" s="80" t="s">
        <v>26</v>
      </c>
      <c r="C1317" s="80" t="s">
        <v>27</v>
      </c>
      <c r="D1317" s="80" t="s">
        <v>28</v>
      </c>
      <c r="E1317" s="80" t="s">
        <v>28</v>
      </c>
      <c r="F1317" s="80" t="s">
        <v>95</v>
      </c>
      <c r="G1317" s="80" t="s">
        <v>2811</v>
      </c>
      <c r="H1317" s="80" t="s">
        <v>8154</v>
      </c>
      <c r="I1317" s="80" t="s">
        <v>8155</v>
      </c>
      <c r="J1317" s="80" t="s">
        <v>2923</v>
      </c>
      <c r="K1317" s="77">
        <v>43421</v>
      </c>
      <c r="L1317" s="80">
        <v>17</v>
      </c>
      <c r="M1317" s="80">
        <v>11</v>
      </c>
      <c r="N1317" s="80">
        <v>2018</v>
      </c>
      <c r="O1317" s="77">
        <f t="shared" si="20"/>
        <v>43421</v>
      </c>
      <c r="P1317" s="80" t="s">
        <v>2924</v>
      </c>
      <c r="Q1317" s="80" t="s">
        <v>1899</v>
      </c>
      <c r="R1317" s="80">
        <f>VLOOKUP(P1317,Registration!O:P,2,FALSE)</f>
        <v>17</v>
      </c>
    </row>
    <row r="1318" spans="1:18" ht="23.1" customHeight="1">
      <c r="A1318" s="80" t="s">
        <v>94</v>
      </c>
      <c r="B1318" s="80" t="s">
        <v>26</v>
      </c>
      <c r="C1318" s="80" t="s">
        <v>27</v>
      </c>
      <c r="D1318" s="80" t="s">
        <v>28</v>
      </c>
      <c r="E1318" s="80" t="s">
        <v>28</v>
      </c>
      <c r="F1318" s="80" t="s">
        <v>95</v>
      </c>
      <c r="G1318" s="80" t="s">
        <v>2811</v>
      </c>
      <c r="H1318" s="80" t="s">
        <v>8154</v>
      </c>
      <c r="I1318" s="80" t="s">
        <v>8155</v>
      </c>
      <c r="J1318" s="80" t="s">
        <v>2925</v>
      </c>
      <c r="K1318" s="77">
        <v>43421</v>
      </c>
      <c r="L1318" s="80">
        <v>17</v>
      </c>
      <c r="M1318" s="80">
        <v>11</v>
      </c>
      <c r="N1318" s="80">
        <v>2018</v>
      </c>
      <c r="O1318" s="77">
        <f t="shared" si="20"/>
        <v>43421</v>
      </c>
      <c r="P1318" s="80" t="s">
        <v>2926</v>
      </c>
      <c r="Q1318" s="80" t="s">
        <v>1899</v>
      </c>
      <c r="R1318" s="80">
        <f>VLOOKUP(P1318,Registration!O:P,2,FALSE)</f>
        <v>19</v>
      </c>
    </row>
    <row r="1319" spans="1:18" ht="23.1" customHeight="1">
      <c r="A1319" s="80" t="s">
        <v>94</v>
      </c>
      <c r="B1319" s="80" t="s">
        <v>26</v>
      </c>
      <c r="C1319" s="80" t="s">
        <v>27</v>
      </c>
      <c r="D1319" s="80" t="s">
        <v>28</v>
      </c>
      <c r="E1319" s="80" t="s">
        <v>28</v>
      </c>
      <c r="F1319" s="80" t="s">
        <v>95</v>
      </c>
      <c r="G1319" s="80" t="s">
        <v>2811</v>
      </c>
      <c r="H1319" s="80" t="s">
        <v>8154</v>
      </c>
      <c r="I1319" s="80" t="s">
        <v>8155</v>
      </c>
      <c r="J1319" s="80" t="s">
        <v>2927</v>
      </c>
      <c r="K1319" s="77">
        <v>43421</v>
      </c>
      <c r="L1319" s="80">
        <v>17</v>
      </c>
      <c r="M1319" s="80">
        <v>11</v>
      </c>
      <c r="N1319" s="80">
        <v>2018</v>
      </c>
      <c r="O1319" s="77">
        <f t="shared" si="20"/>
        <v>43421</v>
      </c>
      <c r="P1319" s="80" t="s">
        <v>2928</v>
      </c>
      <c r="Q1319" s="80" t="s">
        <v>1899</v>
      </c>
      <c r="R1319" s="80">
        <f>VLOOKUP(P1319,Registration!O:P,2,FALSE)</f>
        <v>19</v>
      </c>
    </row>
    <row r="1320" spans="1:18" ht="23.1" customHeight="1">
      <c r="A1320" s="80" t="s">
        <v>94</v>
      </c>
      <c r="B1320" s="80" t="s">
        <v>26</v>
      </c>
      <c r="C1320" s="80" t="s">
        <v>27</v>
      </c>
      <c r="D1320" s="80" t="s">
        <v>28</v>
      </c>
      <c r="E1320" s="80" t="s">
        <v>28</v>
      </c>
      <c r="F1320" s="80" t="s">
        <v>95</v>
      </c>
      <c r="G1320" s="80" t="s">
        <v>2811</v>
      </c>
      <c r="H1320" s="80" t="s">
        <v>8154</v>
      </c>
      <c r="I1320" s="80" t="s">
        <v>8155</v>
      </c>
      <c r="J1320" s="80" t="s">
        <v>2929</v>
      </c>
      <c r="K1320" s="77">
        <v>43421</v>
      </c>
      <c r="L1320" s="80">
        <v>17</v>
      </c>
      <c r="M1320" s="80">
        <v>11</v>
      </c>
      <c r="N1320" s="80">
        <v>2018</v>
      </c>
      <c r="O1320" s="77">
        <f t="shared" si="20"/>
        <v>43421</v>
      </c>
      <c r="P1320" s="80" t="s">
        <v>2930</v>
      </c>
      <c r="Q1320" s="80" t="s">
        <v>1899</v>
      </c>
      <c r="R1320" s="80">
        <f>VLOOKUP(P1320,Registration!O:P,2,FALSE)</f>
        <v>15</v>
      </c>
    </row>
    <row r="1321" spans="1:18" ht="23.1" customHeight="1">
      <c r="A1321" s="80" t="s">
        <v>94</v>
      </c>
      <c r="B1321" s="80" t="s">
        <v>26</v>
      </c>
      <c r="C1321" s="80" t="s">
        <v>27</v>
      </c>
      <c r="D1321" s="80" t="s">
        <v>28</v>
      </c>
      <c r="E1321" s="80" t="s">
        <v>28</v>
      </c>
      <c r="F1321" s="80" t="s">
        <v>95</v>
      </c>
      <c r="G1321" s="80" t="s">
        <v>2811</v>
      </c>
      <c r="H1321" s="80" t="s">
        <v>8154</v>
      </c>
      <c r="I1321" s="80" t="s">
        <v>8155</v>
      </c>
      <c r="J1321" s="80" t="s">
        <v>2931</v>
      </c>
      <c r="K1321" s="77">
        <v>43421</v>
      </c>
      <c r="L1321" s="80">
        <v>17</v>
      </c>
      <c r="M1321" s="80">
        <v>11</v>
      </c>
      <c r="N1321" s="80">
        <v>2018</v>
      </c>
      <c r="O1321" s="77">
        <f t="shared" si="20"/>
        <v>43421</v>
      </c>
      <c r="P1321" s="80" t="s">
        <v>2932</v>
      </c>
      <c r="Q1321" s="80" t="s">
        <v>1899</v>
      </c>
      <c r="R1321" s="80">
        <f>VLOOKUP(P1321,Registration!O:P,2,FALSE)</f>
        <v>16</v>
      </c>
    </row>
    <row r="1322" spans="1:18" ht="23.1" customHeight="1">
      <c r="A1322" s="80" t="s">
        <v>94</v>
      </c>
      <c r="B1322" s="80" t="s">
        <v>26</v>
      </c>
      <c r="C1322" s="80" t="s">
        <v>27</v>
      </c>
      <c r="D1322" s="80" t="s">
        <v>28</v>
      </c>
      <c r="E1322" s="80" t="s">
        <v>28</v>
      </c>
      <c r="F1322" s="80" t="s">
        <v>95</v>
      </c>
      <c r="G1322" s="80" t="s">
        <v>2811</v>
      </c>
      <c r="H1322" s="80" t="s">
        <v>8154</v>
      </c>
      <c r="I1322" s="80" t="s">
        <v>8155</v>
      </c>
      <c r="J1322" s="80" t="s">
        <v>2933</v>
      </c>
      <c r="K1322" s="77">
        <v>43421</v>
      </c>
      <c r="L1322" s="80">
        <v>17</v>
      </c>
      <c r="M1322" s="80">
        <v>11</v>
      </c>
      <c r="N1322" s="80">
        <v>2018</v>
      </c>
      <c r="O1322" s="77">
        <f t="shared" si="20"/>
        <v>43421</v>
      </c>
      <c r="P1322" s="80" t="s">
        <v>2934</v>
      </c>
      <c r="Q1322" s="80" t="s">
        <v>1899</v>
      </c>
      <c r="R1322" s="80">
        <f>VLOOKUP(P1322,Registration!O:P,2,FALSE)</f>
        <v>16</v>
      </c>
    </row>
    <row r="1323" spans="1:18" ht="23.1" customHeight="1">
      <c r="A1323" s="80" t="s">
        <v>94</v>
      </c>
      <c r="B1323" s="80" t="s">
        <v>26</v>
      </c>
      <c r="C1323" s="80" t="s">
        <v>27</v>
      </c>
      <c r="D1323" s="80" t="s">
        <v>28</v>
      </c>
      <c r="E1323" s="80" t="s">
        <v>28</v>
      </c>
      <c r="F1323" s="80" t="s">
        <v>95</v>
      </c>
      <c r="G1323" s="80" t="s">
        <v>2811</v>
      </c>
      <c r="H1323" s="80" t="s">
        <v>8154</v>
      </c>
      <c r="I1323" s="80" t="s">
        <v>8155</v>
      </c>
      <c r="J1323" s="80" t="s">
        <v>2935</v>
      </c>
      <c r="K1323" s="77">
        <v>43421</v>
      </c>
      <c r="L1323" s="80">
        <v>17</v>
      </c>
      <c r="M1323" s="80">
        <v>11</v>
      </c>
      <c r="N1323" s="80">
        <v>2018</v>
      </c>
      <c r="O1323" s="77">
        <f t="shared" si="20"/>
        <v>43421</v>
      </c>
      <c r="P1323" s="80" t="s">
        <v>2936</v>
      </c>
      <c r="Q1323" s="80" t="s">
        <v>1899</v>
      </c>
      <c r="R1323" s="80">
        <f>VLOOKUP(P1323,Registration!O:P,2,FALSE)</f>
        <v>15</v>
      </c>
    </row>
    <row r="1324" spans="1:18" ht="23.1" customHeight="1">
      <c r="A1324" s="80" t="s">
        <v>94</v>
      </c>
      <c r="B1324" s="80" t="s">
        <v>26</v>
      </c>
      <c r="C1324" s="80" t="s">
        <v>27</v>
      </c>
      <c r="D1324" s="80" t="s">
        <v>28</v>
      </c>
      <c r="E1324" s="80" t="s">
        <v>28</v>
      </c>
      <c r="F1324" s="80" t="s">
        <v>95</v>
      </c>
      <c r="G1324" s="80" t="s">
        <v>2811</v>
      </c>
      <c r="H1324" s="80" t="s">
        <v>8154</v>
      </c>
      <c r="I1324" s="80" t="s">
        <v>8155</v>
      </c>
      <c r="J1324" s="80" t="s">
        <v>2937</v>
      </c>
      <c r="K1324" s="77">
        <v>43421</v>
      </c>
      <c r="L1324" s="80">
        <v>17</v>
      </c>
      <c r="M1324" s="80">
        <v>11</v>
      </c>
      <c r="N1324" s="80">
        <v>2018</v>
      </c>
      <c r="O1324" s="77">
        <f t="shared" si="20"/>
        <v>43421</v>
      </c>
      <c r="P1324" s="80" t="s">
        <v>2938</v>
      </c>
      <c r="Q1324" s="80" t="s">
        <v>1899</v>
      </c>
      <c r="R1324" s="80">
        <f>VLOOKUP(P1324,Registration!O:P,2,FALSE)</f>
        <v>19</v>
      </c>
    </row>
    <row r="1325" spans="1:18" ht="23.1" customHeight="1">
      <c r="A1325" s="80" t="s">
        <v>94</v>
      </c>
      <c r="B1325" s="80" t="s">
        <v>26</v>
      </c>
      <c r="C1325" s="80" t="s">
        <v>27</v>
      </c>
      <c r="D1325" s="80" t="s">
        <v>28</v>
      </c>
      <c r="E1325" s="80" t="s">
        <v>28</v>
      </c>
      <c r="F1325" s="80" t="s">
        <v>95</v>
      </c>
      <c r="G1325" s="80" t="s">
        <v>2811</v>
      </c>
      <c r="H1325" s="80" t="s">
        <v>8154</v>
      </c>
      <c r="I1325" s="80" t="s">
        <v>8155</v>
      </c>
      <c r="J1325" s="80" t="s">
        <v>2939</v>
      </c>
      <c r="K1325" s="77">
        <v>43421</v>
      </c>
      <c r="L1325" s="80">
        <v>17</v>
      </c>
      <c r="M1325" s="80">
        <v>11</v>
      </c>
      <c r="N1325" s="80">
        <v>2018</v>
      </c>
      <c r="O1325" s="77">
        <f t="shared" si="20"/>
        <v>43421</v>
      </c>
      <c r="P1325" s="80" t="s">
        <v>2940</v>
      </c>
      <c r="Q1325" s="80" t="s">
        <v>1899</v>
      </c>
      <c r="R1325" s="80">
        <f>VLOOKUP(P1325,Registration!O:P,2,FALSE)</f>
        <v>17</v>
      </c>
    </row>
    <row r="1326" spans="1:18" ht="23.1" customHeight="1">
      <c r="A1326" s="80" t="s">
        <v>94</v>
      </c>
      <c r="B1326" s="80" t="s">
        <v>26</v>
      </c>
      <c r="C1326" s="80" t="s">
        <v>27</v>
      </c>
      <c r="D1326" s="80" t="s">
        <v>28</v>
      </c>
      <c r="E1326" s="80" t="s">
        <v>28</v>
      </c>
      <c r="F1326" s="80" t="s">
        <v>95</v>
      </c>
      <c r="G1326" s="80" t="s">
        <v>2811</v>
      </c>
      <c r="H1326" s="80" t="s">
        <v>8154</v>
      </c>
      <c r="I1326" s="80" t="s">
        <v>8155</v>
      </c>
      <c r="J1326" s="80" t="s">
        <v>2941</v>
      </c>
      <c r="K1326" s="77">
        <v>43421</v>
      </c>
      <c r="L1326" s="80">
        <v>17</v>
      </c>
      <c r="M1326" s="80">
        <v>11</v>
      </c>
      <c r="N1326" s="80">
        <v>2018</v>
      </c>
      <c r="O1326" s="77">
        <f t="shared" si="20"/>
        <v>43421</v>
      </c>
      <c r="P1326" s="80" t="s">
        <v>2942</v>
      </c>
      <c r="Q1326" s="80" t="s">
        <v>1899</v>
      </c>
      <c r="R1326" s="80">
        <f>VLOOKUP(P1326,Registration!O:P,2,FALSE)</f>
        <v>18</v>
      </c>
    </row>
    <row r="1327" spans="1:18" ht="23.1" customHeight="1">
      <c r="A1327" s="80" t="s">
        <v>94</v>
      </c>
      <c r="B1327" s="80" t="s">
        <v>26</v>
      </c>
      <c r="C1327" s="80" t="s">
        <v>27</v>
      </c>
      <c r="D1327" s="80" t="s">
        <v>28</v>
      </c>
      <c r="E1327" s="80" t="s">
        <v>28</v>
      </c>
      <c r="F1327" s="80" t="s">
        <v>95</v>
      </c>
      <c r="G1327" s="80" t="s">
        <v>2811</v>
      </c>
      <c r="H1327" s="80" t="s">
        <v>8154</v>
      </c>
      <c r="I1327" s="80" t="s">
        <v>8155</v>
      </c>
      <c r="J1327" s="80" t="s">
        <v>1176</v>
      </c>
      <c r="K1327" s="77">
        <v>43421</v>
      </c>
      <c r="L1327" s="80">
        <v>17</v>
      </c>
      <c r="M1327" s="80">
        <v>11</v>
      </c>
      <c r="N1327" s="80">
        <v>2018</v>
      </c>
      <c r="O1327" s="77">
        <f t="shared" si="20"/>
        <v>43421</v>
      </c>
      <c r="P1327" s="80" t="s">
        <v>2943</v>
      </c>
      <c r="Q1327" s="80" t="s">
        <v>1899</v>
      </c>
      <c r="R1327" s="80">
        <f>VLOOKUP(P1327,Registration!O:P,2,FALSE)</f>
        <v>19</v>
      </c>
    </row>
    <row r="1328" spans="1:18" ht="23.1" customHeight="1">
      <c r="A1328" s="80" t="s">
        <v>94</v>
      </c>
      <c r="B1328" s="80" t="s">
        <v>26</v>
      </c>
      <c r="C1328" s="80" t="s">
        <v>27</v>
      </c>
      <c r="D1328" s="80" t="s">
        <v>28</v>
      </c>
      <c r="E1328" s="80" t="s">
        <v>28</v>
      </c>
      <c r="F1328" s="80" t="s">
        <v>95</v>
      </c>
      <c r="G1328" s="80" t="s">
        <v>2811</v>
      </c>
      <c r="H1328" s="80" t="s">
        <v>8154</v>
      </c>
      <c r="I1328" s="80" t="s">
        <v>8155</v>
      </c>
      <c r="J1328" s="80" t="s">
        <v>2944</v>
      </c>
      <c r="K1328" s="77">
        <v>43421</v>
      </c>
      <c r="L1328" s="80">
        <v>17</v>
      </c>
      <c r="M1328" s="80">
        <v>11</v>
      </c>
      <c r="N1328" s="80">
        <v>2018</v>
      </c>
      <c r="O1328" s="77">
        <f t="shared" si="20"/>
        <v>43421</v>
      </c>
      <c r="P1328" s="80" t="s">
        <v>2945</v>
      </c>
      <c r="Q1328" s="80" t="s">
        <v>1899</v>
      </c>
      <c r="R1328" s="80">
        <f>VLOOKUP(P1328,Registration!O:P,2,FALSE)</f>
        <v>19</v>
      </c>
    </row>
    <row r="1329" spans="1:18" ht="23.1" customHeight="1">
      <c r="A1329" s="80" t="s">
        <v>94</v>
      </c>
      <c r="B1329" s="80" t="s">
        <v>26</v>
      </c>
      <c r="C1329" s="80" t="s">
        <v>27</v>
      </c>
      <c r="D1329" s="80" t="s">
        <v>28</v>
      </c>
      <c r="E1329" s="80" t="s">
        <v>28</v>
      </c>
      <c r="F1329" s="80" t="s">
        <v>95</v>
      </c>
      <c r="G1329" s="80" t="s">
        <v>2811</v>
      </c>
      <c r="H1329" s="80" t="s">
        <v>8154</v>
      </c>
      <c r="I1329" s="80" t="s">
        <v>8155</v>
      </c>
      <c r="J1329" s="80" t="s">
        <v>2946</v>
      </c>
      <c r="K1329" s="77">
        <v>43421</v>
      </c>
      <c r="L1329" s="80">
        <v>17</v>
      </c>
      <c r="M1329" s="80">
        <v>11</v>
      </c>
      <c r="N1329" s="80">
        <v>2018</v>
      </c>
      <c r="O1329" s="77">
        <f t="shared" si="20"/>
        <v>43421</v>
      </c>
      <c r="P1329" s="80" t="s">
        <v>2947</v>
      </c>
      <c r="Q1329" s="80" t="s">
        <v>1899</v>
      </c>
      <c r="R1329" s="80">
        <f>VLOOKUP(P1329,Registration!O:P,2,FALSE)</f>
        <v>18</v>
      </c>
    </row>
    <row r="1330" spans="1:18" ht="23.1" customHeight="1">
      <c r="A1330" s="80" t="s">
        <v>94</v>
      </c>
      <c r="B1330" s="80" t="s">
        <v>26</v>
      </c>
      <c r="C1330" s="80" t="s">
        <v>27</v>
      </c>
      <c r="D1330" s="80" t="s">
        <v>28</v>
      </c>
      <c r="E1330" s="80" t="s">
        <v>28</v>
      </c>
      <c r="F1330" s="80" t="s">
        <v>95</v>
      </c>
      <c r="G1330" s="80" t="s">
        <v>2811</v>
      </c>
      <c r="H1330" s="80" t="s">
        <v>8154</v>
      </c>
      <c r="I1330" s="80" t="s">
        <v>8155</v>
      </c>
      <c r="J1330" s="80" t="s">
        <v>2948</v>
      </c>
      <c r="K1330" s="77">
        <v>43421</v>
      </c>
      <c r="L1330" s="80">
        <v>17</v>
      </c>
      <c r="M1330" s="80">
        <v>11</v>
      </c>
      <c r="N1330" s="80">
        <v>2018</v>
      </c>
      <c r="O1330" s="77">
        <f t="shared" si="20"/>
        <v>43421</v>
      </c>
      <c r="P1330" s="80" t="s">
        <v>2949</v>
      </c>
      <c r="Q1330" s="80" t="s">
        <v>1899</v>
      </c>
      <c r="R1330" s="80">
        <f>VLOOKUP(P1330,Registration!O:P,2,FALSE)</f>
        <v>16</v>
      </c>
    </row>
    <row r="1331" spans="1:18" ht="23.1" customHeight="1">
      <c r="A1331" s="80" t="s">
        <v>94</v>
      </c>
      <c r="B1331" s="80" t="s">
        <v>26</v>
      </c>
      <c r="C1331" s="80" t="s">
        <v>27</v>
      </c>
      <c r="D1331" s="80" t="s">
        <v>28</v>
      </c>
      <c r="E1331" s="80" t="s">
        <v>28</v>
      </c>
      <c r="F1331" s="80" t="s">
        <v>95</v>
      </c>
      <c r="G1331" s="80" t="s">
        <v>2811</v>
      </c>
      <c r="H1331" s="80" t="s">
        <v>8154</v>
      </c>
      <c r="I1331" s="80" t="s">
        <v>8155</v>
      </c>
      <c r="J1331" s="80" t="s">
        <v>2950</v>
      </c>
      <c r="K1331" s="77">
        <v>43421</v>
      </c>
      <c r="L1331" s="80">
        <v>17</v>
      </c>
      <c r="M1331" s="80">
        <v>11</v>
      </c>
      <c r="N1331" s="80">
        <v>2018</v>
      </c>
      <c r="O1331" s="77">
        <f t="shared" si="20"/>
        <v>43421</v>
      </c>
      <c r="P1331" s="80" t="s">
        <v>2951</v>
      </c>
      <c r="Q1331" s="80" t="s">
        <v>1899</v>
      </c>
      <c r="R1331" s="80">
        <f>VLOOKUP(P1331,Registration!O:P,2,FALSE)</f>
        <v>17</v>
      </c>
    </row>
    <row r="1332" spans="1:18" ht="23.1" customHeight="1">
      <c r="A1332" s="80" t="s">
        <v>94</v>
      </c>
      <c r="B1332" s="80" t="s">
        <v>26</v>
      </c>
      <c r="C1332" s="80" t="s">
        <v>27</v>
      </c>
      <c r="D1332" s="80" t="s">
        <v>28</v>
      </c>
      <c r="E1332" s="80" t="s">
        <v>28</v>
      </c>
      <c r="F1332" s="80" t="s">
        <v>95</v>
      </c>
      <c r="G1332" s="80" t="s">
        <v>2811</v>
      </c>
      <c r="H1332" s="80" t="s">
        <v>8154</v>
      </c>
      <c r="I1332" s="80" t="s">
        <v>8155</v>
      </c>
      <c r="J1332" s="80" t="s">
        <v>2952</v>
      </c>
      <c r="K1332" s="77">
        <v>43421</v>
      </c>
      <c r="L1332" s="80">
        <v>17</v>
      </c>
      <c r="M1332" s="80">
        <v>11</v>
      </c>
      <c r="N1332" s="80">
        <v>2018</v>
      </c>
      <c r="O1332" s="77">
        <f t="shared" si="20"/>
        <v>43421</v>
      </c>
      <c r="P1332" s="80" t="s">
        <v>2953</v>
      </c>
      <c r="Q1332" s="80" t="s">
        <v>1899</v>
      </c>
      <c r="R1332" s="80">
        <f>VLOOKUP(P1332,Registration!O:P,2,FALSE)</f>
        <v>19</v>
      </c>
    </row>
    <row r="1333" spans="1:18" ht="23.1" customHeight="1">
      <c r="A1333" s="80" t="s">
        <v>94</v>
      </c>
      <c r="B1333" s="80" t="s">
        <v>26</v>
      </c>
      <c r="C1333" s="80" t="s">
        <v>27</v>
      </c>
      <c r="D1333" s="80" t="s">
        <v>28</v>
      </c>
      <c r="E1333" s="80" t="s">
        <v>28</v>
      </c>
      <c r="F1333" s="80" t="s">
        <v>95</v>
      </c>
      <c r="G1333" s="80" t="s">
        <v>2811</v>
      </c>
      <c r="H1333" s="80" t="s">
        <v>8154</v>
      </c>
      <c r="I1333" s="80" t="s">
        <v>8155</v>
      </c>
      <c r="J1333" s="80" t="s">
        <v>2954</v>
      </c>
      <c r="K1333" s="77">
        <v>43421</v>
      </c>
      <c r="L1333" s="80">
        <v>17</v>
      </c>
      <c r="M1333" s="80">
        <v>11</v>
      </c>
      <c r="N1333" s="80">
        <v>2018</v>
      </c>
      <c r="O1333" s="77">
        <f t="shared" si="20"/>
        <v>43421</v>
      </c>
      <c r="P1333" s="80" t="s">
        <v>2955</v>
      </c>
      <c r="Q1333" s="80" t="s">
        <v>1899</v>
      </c>
      <c r="R1333" s="80">
        <f>VLOOKUP(P1333,Registration!O:P,2,FALSE)</f>
        <v>15</v>
      </c>
    </row>
    <row r="1334" spans="1:18" ht="23.1" customHeight="1">
      <c r="A1334" s="80" t="s">
        <v>94</v>
      </c>
      <c r="B1334" s="80" t="s">
        <v>26</v>
      </c>
      <c r="C1334" s="80" t="s">
        <v>27</v>
      </c>
      <c r="D1334" s="80" t="s">
        <v>28</v>
      </c>
      <c r="E1334" s="80" t="s">
        <v>28</v>
      </c>
      <c r="F1334" s="80" t="s">
        <v>95</v>
      </c>
      <c r="G1334" s="80" t="s">
        <v>2811</v>
      </c>
      <c r="H1334" s="80" t="s">
        <v>8154</v>
      </c>
      <c r="I1334" s="80" t="s">
        <v>8155</v>
      </c>
      <c r="J1334" s="80" t="s">
        <v>2956</v>
      </c>
      <c r="K1334" s="77">
        <v>43421</v>
      </c>
      <c r="L1334" s="80">
        <v>17</v>
      </c>
      <c r="M1334" s="80">
        <v>11</v>
      </c>
      <c r="N1334" s="80">
        <v>2018</v>
      </c>
      <c r="O1334" s="77">
        <f t="shared" si="20"/>
        <v>43421</v>
      </c>
      <c r="P1334" s="80" t="s">
        <v>2957</v>
      </c>
      <c r="Q1334" s="80" t="s">
        <v>1899</v>
      </c>
      <c r="R1334" s="80">
        <f>VLOOKUP(P1334,Registration!O:P,2,FALSE)</f>
        <v>19</v>
      </c>
    </row>
    <row r="1335" spans="1:18" ht="23.1" customHeight="1">
      <c r="A1335" s="80" t="s">
        <v>94</v>
      </c>
      <c r="B1335" s="80" t="s">
        <v>26</v>
      </c>
      <c r="C1335" s="80" t="s">
        <v>27</v>
      </c>
      <c r="D1335" s="80" t="s">
        <v>28</v>
      </c>
      <c r="E1335" s="80" t="s">
        <v>28</v>
      </c>
      <c r="F1335" s="80" t="s">
        <v>95</v>
      </c>
      <c r="G1335" s="80" t="s">
        <v>2811</v>
      </c>
      <c r="H1335" s="80" t="s">
        <v>8154</v>
      </c>
      <c r="I1335" s="80" t="s">
        <v>8155</v>
      </c>
      <c r="J1335" s="80" t="s">
        <v>415</v>
      </c>
      <c r="K1335" s="77">
        <v>43421</v>
      </c>
      <c r="L1335" s="80">
        <v>17</v>
      </c>
      <c r="M1335" s="80">
        <v>11</v>
      </c>
      <c r="N1335" s="80">
        <v>2018</v>
      </c>
      <c r="O1335" s="77">
        <f t="shared" si="20"/>
        <v>43421</v>
      </c>
      <c r="P1335" s="80" t="s">
        <v>2958</v>
      </c>
      <c r="Q1335" s="80" t="s">
        <v>1899</v>
      </c>
      <c r="R1335" s="80">
        <f>VLOOKUP(P1335,Registration!O:P,2,FALSE)</f>
        <v>18</v>
      </c>
    </row>
    <row r="1336" spans="1:18" ht="23.1" customHeight="1">
      <c r="A1336" s="80" t="s">
        <v>94</v>
      </c>
      <c r="B1336" s="80" t="s">
        <v>26</v>
      </c>
      <c r="C1336" s="80" t="s">
        <v>27</v>
      </c>
      <c r="D1336" s="80" t="s">
        <v>28</v>
      </c>
      <c r="E1336" s="80" t="s">
        <v>28</v>
      </c>
      <c r="F1336" s="80" t="s">
        <v>95</v>
      </c>
      <c r="G1336" s="80" t="s">
        <v>2811</v>
      </c>
      <c r="H1336" s="80" t="s">
        <v>8154</v>
      </c>
      <c r="I1336" s="80" t="s">
        <v>8155</v>
      </c>
      <c r="J1336" s="80" t="s">
        <v>2959</v>
      </c>
      <c r="K1336" s="77">
        <v>43421</v>
      </c>
      <c r="L1336" s="80">
        <v>17</v>
      </c>
      <c r="M1336" s="80">
        <v>11</v>
      </c>
      <c r="N1336" s="80">
        <v>2018</v>
      </c>
      <c r="O1336" s="77">
        <f t="shared" si="20"/>
        <v>43421</v>
      </c>
      <c r="P1336" s="80" t="s">
        <v>2960</v>
      </c>
      <c r="Q1336" s="80" t="s">
        <v>1899</v>
      </c>
      <c r="R1336" s="80">
        <f>VLOOKUP(P1336,Registration!O:P,2,FALSE)</f>
        <v>17</v>
      </c>
    </row>
    <row r="1337" spans="1:18" ht="23.1" customHeight="1">
      <c r="A1337" s="80" t="s">
        <v>94</v>
      </c>
      <c r="B1337" s="80" t="s">
        <v>26</v>
      </c>
      <c r="C1337" s="80" t="s">
        <v>27</v>
      </c>
      <c r="D1337" s="80" t="s">
        <v>28</v>
      </c>
      <c r="E1337" s="80" t="s">
        <v>28</v>
      </c>
      <c r="F1337" s="80" t="s">
        <v>95</v>
      </c>
      <c r="G1337" s="80" t="s">
        <v>2811</v>
      </c>
      <c r="H1337" s="80" t="s">
        <v>8154</v>
      </c>
      <c r="I1337" s="80" t="s">
        <v>8155</v>
      </c>
      <c r="J1337" s="80" t="s">
        <v>2961</v>
      </c>
      <c r="K1337" s="77">
        <v>43421</v>
      </c>
      <c r="L1337" s="80">
        <v>17</v>
      </c>
      <c r="M1337" s="80">
        <v>11</v>
      </c>
      <c r="N1337" s="80">
        <v>2018</v>
      </c>
      <c r="O1337" s="77">
        <f t="shared" si="20"/>
        <v>43421</v>
      </c>
      <c r="P1337" s="80" t="s">
        <v>2962</v>
      </c>
      <c r="Q1337" s="80" t="s">
        <v>1899</v>
      </c>
      <c r="R1337" s="80">
        <f>VLOOKUP(P1337,Registration!O:P,2,FALSE)</f>
        <v>15</v>
      </c>
    </row>
    <row r="1338" spans="1:18" ht="23.1" customHeight="1">
      <c r="A1338" s="80" t="s">
        <v>94</v>
      </c>
      <c r="B1338" s="80" t="s">
        <v>26</v>
      </c>
      <c r="C1338" s="80" t="s">
        <v>27</v>
      </c>
      <c r="D1338" s="80" t="s">
        <v>28</v>
      </c>
      <c r="E1338" s="80" t="s">
        <v>28</v>
      </c>
      <c r="F1338" s="80" t="s">
        <v>95</v>
      </c>
      <c r="G1338" s="80" t="s">
        <v>2811</v>
      </c>
      <c r="H1338" s="80" t="s">
        <v>8154</v>
      </c>
      <c r="I1338" s="80" t="s">
        <v>8155</v>
      </c>
      <c r="J1338" s="80" t="s">
        <v>2963</v>
      </c>
      <c r="K1338" s="77">
        <v>43421</v>
      </c>
      <c r="L1338" s="80">
        <v>17</v>
      </c>
      <c r="M1338" s="80">
        <v>11</v>
      </c>
      <c r="N1338" s="80">
        <v>2018</v>
      </c>
      <c r="O1338" s="77">
        <f t="shared" si="20"/>
        <v>43421</v>
      </c>
      <c r="P1338" s="80" t="s">
        <v>2964</v>
      </c>
      <c r="Q1338" s="80" t="s">
        <v>1899</v>
      </c>
      <c r="R1338" s="80">
        <f>VLOOKUP(P1338,Registration!O:P,2,FALSE)</f>
        <v>18</v>
      </c>
    </row>
    <row r="1339" spans="1:18" ht="23.1" customHeight="1">
      <c r="A1339" s="80" t="s">
        <v>94</v>
      </c>
      <c r="B1339" s="80" t="s">
        <v>26</v>
      </c>
      <c r="C1339" s="80" t="s">
        <v>27</v>
      </c>
      <c r="D1339" s="80" t="s">
        <v>28</v>
      </c>
      <c r="E1339" s="80" t="s">
        <v>28</v>
      </c>
      <c r="F1339" s="80" t="s">
        <v>95</v>
      </c>
      <c r="G1339" s="80" t="s">
        <v>2811</v>
      </c>
      <c r="H1339" s="80" t="s">
        <v>8154</v>
      </c>
      <c r="I1339" s="80" t="s">
        <v>8155</v>
      </c>
      <c r="J1339" s="80" t="s">
        <v>2965</v>
      </c>
      <c r="K1339" s="77">
        <v>43421</v>
      </c>
      <c r="L1339" s="80">
        <v>17</v>
      </c>
      <c r="M1339" s="80">
        <v>11</v>
      </c>
      <c r="N1339" s="80">
        <v>2018</v>
      </c>
      <c r="O1339" s="77">
        <f t="shared" si="20"/>
        <v>43421</v>
      </c>
      <c r="P1339" s="80" t="s">
        <v>2966</v>
      </c>
      <c r="Q1339" s="80" t="s">
        <v>1899</v>
      </c>
      <c r="R1339" s="80">
        <f>VLOOKUP(P1339,Registration!O:P,2,FALSE)</f>
        <v>19</v>
      </c>
    </row>
    <row r="1340" spans="1:18" ht="23.1" customHeight="1">
      <c r="A1340" s="80" t="s">
        <v>94</v>
      </c>
      <c r="B1340" s="80" t="s">
        <v>26</v>
      </c>
      <c r="C1340" s="80" t="s">
        <v>27</v>
      </c>
      <c r="D1340" s="80" t="s">
        <v>28</v>
      </c>
      <c r="E1340" s="80" t="s">
        <v>28</v>
      </c>
      <c r="F1340" s="80" t="s">
        <v>95</v>
      </c>
      <c r="G1340" s="80" t="s">
        <v>2811</v>
      </c>
      <c r="H1340" s="80" t="s">
        <v>8154</v>
      </c>
      <c r="I1340" s="80" t="s">
        <v>8155</v>
      </c>
      <c r="J1340" s="80" t="s">
        <v>2967</v>
      </c>
      <c r="K1340" s="77">
        <v>43421</v>
      </c>
      <c r="L1340" s="80">
        <v>17</v>
      </c>
      <c r="M1340" s="80">
        <v>11</v>
      </c>
      <c r="N1340" s="80">
        <v>2018</v>
      </c>
      <c r="O1340" s="77">
        <f t="shared" si="20"/>
        <v>43421</v>
      </c>
      <c r="P1340" s="80" t="s">
        <v>2968</v>
      </c>
      <c r="Q1340" s="80" t="s">
        <v>1899</v>
      </c>
      <c r="R1340" s="80">
        <f>VLOOKUP(P1340,Registration!O:P,2,FALSE)</f>
        <v>16</v>
      </c>
    </row>
    <row r="1341" spans="1:18" ht="23.1" customHeight="1">
      <c r="A1341" s="80" t="s">
        <v>94</v>
      </c>
      <c r="B1341" s="80" t="s">
        <v>26</v>
      </c>
      <c r="C1341" s="80" t="s">
        <v>27</v>
      </c>
      <c r="D1341" s="80" t="s">
        <v>28</v>
      </c>
      <c r="E1341" s="80" t="s">
        <v>28</v>
      </c>
      <c r="F1341" s="80" t="s">
        <v>95</v>
      </c>
      <c r="G1341" s="80" t="s">
        <v>2811</v>
      </c>
      <c r="H1341" s="80" t="s">
        <v>8154</v>
      </c>
      <c r="I1341" s="80" t="s">
        <v>8155</v>
      </c>
      <c r="J1341" s="80" t="s">
        <v>2969</v>
      </c>
      <c r="K1341" s="77">
        <v>43421</v>
      </c>
      <c r="L1341" s="80">
        <v>17</v>
      </c>
      <c r="M1341" s="80">
        <v>11</v>
      </c>
      <c r="N1341" s="80">
        <v>2018</v>
      </c>
      <c r="O1341" s="77">
        <f t="shared" si="20"/>
        <v>43421</v>
      </c>
      <c r="P1341" s="80" t="s">
        <v>2970</v>
      </c>
      <c r="Q1341" s="80" t="s">
        <v>1899</v>
      </c>
      <c r="R1341" s="80">
        <f>VLOOKUP(P1341,Registration!O:P,2,FALSE)</f>
        <v>15</v>
      </c>
    </row>
    <row r="1342" spans="1:18" ht="23.1" customHeight="1">
      <c r="A1342" s="80" t="s">
        <v>94</v>
      </c>
      <c r="B1342" s="80" t="s">
        <v>26</v>
      </c>
      <c r="C1342" s="80" t="s">
        <v>27</v>
      </c>
      <c r="D1342" s="80" t="s">
        <v>28</v>
      </c>
      <c r="E1342" s="80" t="s">
        <v>28</v>
      </c>
      <c r="F1342" s="80" t="s">
        <v>95</v>
      </c>
      <c r="G1342" s="80" t="s">
        <v>2811</v>
      </c>
      <c r="H1342" s="80" t="s">
        <v>8154</v>
      </c>
      <c r="I1342" s="80" t="s">
        <v>8155</v>
      </c>
      <c r="J1342" s="80" t="s">
        <v>2971</v>
      </c>
      <c r="K1342" s="77">
        <v>43421</v>
      </c>
      <c r="L1342" s="80">
        <v>17</v>
      </c>
      <c r="M1342" s="80">
        <v>11</v>
      </c>
      <c r="N1342" s="80">
        <v>2018</v>
      </c>
      <c r="O1342" s="77">
        <f t="shared" si="20"/>
        <v>43421</v>
      </c>
      <c r="P1342" s="80" t="s">
        <v>2972</v>
      </c>
      <c r="Q1342" s="80" t="s">
        <v>1899</v>
      </c>
      <c r="R1342" s="80">
        <f>VLOOKUP(P1342,Registration!O:P,2,FALSE)</f>
        <v>17</v>
      </c>
    </row>
    <row r="1343" spans="1:18" ht="23.1" customHeight="1">
      <c r="A1343" s="80" t="s">
        <v>94</v>
      </c>
      <c r="B1343" s="80" t="s">
        <v>26</v>
      </c>
      <c r="C1343" s="80" t="s">
        <v>27</v>
      </c>
      <c r="D1343" s="80" t="s">
        <v>28</v>
      </c>
      <c r="E1343" s="80" t="s">
        <v>28</v>
      </c>
      <c r="F1343" s="80" t="s">
        <v>95</v>
      </c>
      <c r="G1343" s="80" t="s">
        <v>2811</v>
      </c>
      <c r="H1343" s="80" t="s">
        <v>8154</v>
      </c>
      <c r="I1343" s="80" t="s">
        <v>8155</v>
      </c>
      <c r="J1343" s="80" t="s">
        <v>2691</v>
      </c>
      <c r="K1343" s="77">
        <v>43421</v>
      </c>
      <c r="L1343" s="80">
        <v>17</v>
      </c>
      <c r="M1343" s="80">
        <v>11</v>
      </c>
      <c r="N1343" s="80">
        <v>2018</v>
      </c>
      <c r="O1343" s="77">
        <f t="shared" si="20"/>
        <v>43421</v>
      </c>
      <c r="P1343" s="80" t="s">
        <v>2973</v>
      </c>
      <c r="Q1343" s="80" t="s">
        <v>1899</v>
      </c>
      <c r="R1343" s="80">
        <f>VLOOKUP(P1343,Registration!O:P,2,FALSE)</f>
        <v>19</v>
      </c>
    </row>
    <row r="1344" spans="1:18" ht="23.1" customHeight="1">
      <c r="A1344" s="80" t="s">
        <v>94</v>
      </c>
      <c r="B1344" s="80" t="s">
        <v>26</v>
      </c>
      <c r="C1344" s="80" t="s">
        <v>27</v>
      </c>
      <c r="D1344" s="80" t="s">
        <v>28</v>
      </c>
      <c r="E1344" s="80" t="s">
        <v>28</v>
      </c>
      <c r="F1344" s="80" t="s">
        <v>95</v>
      </c>
      <c r="G1344" s="80" t="s">
        <v>2811</v>
      </c>
      <c r="H1344" s="80" t="s">
        <v>8154</v>
      </c>
      <c r="I1344" s="80" t="s">
        <v>8155</v>
      </c>
      <c r="J1344" s="80" t="s">
        <v>2974</v>
      </c>
      <c r="K1344" s="77">
        <v>43421</v>
      </c>
      <c r="L1344" s="80">
        <v>17</v>
      </c>
      <c r="M1344" s="80">
        <v>11</v>
      </c>
      <c r="N1344" s="80">
        <v>2018</v>
      </c>
      <c r="O1344" s="77">
        <f t="shared" si="20"/>
        <v>43421</v>
      </c>
      <c r="P1344" s="80" t="s">
        <v>2975</v>
      </c>
      <c r="Q1344" s="80" t="s">
        <v>1899</v>
      </c>
      <c r="R1344" s="80">
        <f>VLOOKUP(P1344,Registration!O:P,2,FALSE)</f>
        <v>16</v>
      </c>
    </row>
    <row r="1345" spans="1:18" ht="23.1" customHeight="1">
      <c r="A1345" s="80" t="s">
        <v>94</v>
      </c>
      <c r="B1345" s="80" t="s">
        <v>26</v>
      </c>
      <c r="C1345" s="80" t="s">
        <v>27</v>
      </c>
      <c r="D1345" s="80" t="s">
        <v>28</v>
      </c>
      <c r="E1345" s="80" t="s">
        <v>28</v>
      </c>
      <c r="F1345" s="80" t="s">
        <v>95</v>
      </c>
      <c r="G1345" s="80" t="s">
        <v>2811</v>
      </c>
      <c r="H1345" s="80" t="s">
        <v>8154</v>
      </c>
      <c r="I1345" s="80" t="s">
        <v>8155</v>
      </c>
      <c r="J1345" s="80" t="s">
        <v>1293</v>
      </c>
      <c r="K1345" s="77">
        <v>43421</v>
      </c>
      <c r="L1345" s="80">
        <v>17</v>
      </c>
      <c r="M1345" s="80">
        <v>11</v>
      </c>
      <c r="N1345" s="80">
        <v>2018</v>
      </c>
      <c r="O1345" s="77">
        <f t="shared" si="20"/>
        <v>43421</v>
      </c>
      <c r="P1345" s="80" t="s">
        <v>2976</v>
      </c>
      <c r="Q1345" s="80" t="s">
        <v>1899</v>
      </c>
      <c r="R1345" s="80">
        <f>VLOOKUP(P1345,Registration!O:P,2,FALSE)</f>
        <v>18</v>
      </c>
    </row>
    <row r="1346" spans="1:18" ht="23.1" customHeight="1">
      <c r="A1346" s="80" t="s">
        <v>94</v>
      </c>
      <c r="B1346" s="80" t="s">
        <v>26</v>
      </c>
      <c r="C1346" s="80" t="s">
        <v>27</v>
      </c>
      <c r="D1346" s="80" t="s">
        <v>28</v>
      </c>
      <c r="E1346" s="80" t="s">
        <v>28</v>
      </c>
      <c r="F1346" s="80" t="s">
        <v>95</v>
      </c>
      <c r="G1346" s="80" t="s">
        <v>2811</v>
      </c>
      <c r="H1346" s="80" t="s">
        <v>8154</v>
      </c>
      <c r="I1346" s="80" t="s">
        <v>8155</v>
      </c>
      <c r="J1346" s="80" t="s">
        <v>2977</v>
      </c>
      <c r="K1346" s="77">
        <v>43421</v>
      </c>
      <c r="L1346" s="80">
        <v>17</v>
      </c>
      <c r="M1346" s="80">
        <v>11</v>
      </c>
      <c r="N1346" s="80">
        <v>2018</v>
      </c>
      <c r="O1346" s="77">
        <f t="shared" si="20"/>
        <v>43421</v>
      </c>
      <c r="P1346" s="80" t="s">
        <v>2978</v>
      </c>
      <c r="Q1346" s="80" t="s">
        <v>1899</v>
      </c>
      <c r="R1346" s="80">
        <f>VLOOKUP(P1346,Registration!O:P,2,FALSE)</f>
        <v>18</v>
      </c>
    </row>
    <row r="1347" spans="1:18" ht="23.1" customHeight="1">
      <c r="A1347" s="80" t="s">
        <v>94</v>
      </c>
      <c r="B1347" s="80" t="s">
        <v>26</v>
      </c>
      <c r="C1347" s="80" t="s">
        <v>27</v>
      </c>
      <c r="D1347" s="80" t="s">
        <v>28</v>
      </c>
      <c r="E1347" s="80" t="s">
        <v>28</v>
      </c>
      <c r="F1347" s="80" t="s">
        <v>95</v>
      </c>
      <c r="G1347" s="80" t="s">
        <v>2811</v>
      </c>
      <c r="H1347" s="80" t="s">
        <v>8154</v>
      </c>
      <c r="I1347" s="80" t="s">
        <v>8155</v>
      </c>
      <c r="J1347" s="80" t="s">
        <v>2979</v>
      </c>
      <c r="K1347" s="77">
        <v>43421</v>
      </c>
      <c r="L1347" s="80">
        <v>17</v>
      </c>
      <c r="M1347" s="80">
        <v>11</v>
      </c>
      <c r="N1347" s="80">
        <v>2018</v>
      </c>
      <c r="O1347" s="77">
        <f t="shared" si="20"/>
        <v>43421</v>
      </c>
      <c r="P1347" s="80" t="s">
        <v>2980</v>
      </c>
      <c r="Q1347" s="80" t="s">
        <v>1899</v>
      </c>
      <c r="R1347" s="80">
        <f>VLOOKUP(P1347,Registration!O:P,2,FALSE)</f>
        <v>15</v>
      </c>
    </row>
    <row r="1348" spans="1:18" ht="23.1" customHeight="1">
      <c r="A1348" s="80" t="s">
        <v>94</v>
      </c>
      <c r="B1348" s="80" t="s">
        <v>26</v>
      </c>
      <c r="C1348" s="80" t="s">
        <v>27</v>
      </c>
      <c r="D1348" s="80" t="s">
        <v>28</v>
      </c>
      <c r="E1348" s="80" t="s">
        <v>28</v>
      </c>
      <c r="F1348" s="80" t="s">
        <v>95</v>
      </c>
      <c r="G1348" s="80" t="s">
        <v>2811</v>
      </c>
      <c r="H1348" s="80" t="s">
        <v>8154</v>
      </c>
      <c r="I1348" s="80" t="s">
        <v>8155</v>
      </c>
      <c r="J1348" s="80" t="s">
        <v>2981</v>
      </c>
      <c r="K1348" s="77">
        <v>43421</v>
      </c>
      <c r="L1348" s="80">
        <v>17</v>
      </c>
      <c r="M1348" s="80">
        <v>11</v>
      </c>
      <c r="N1348" s="80">
        <v>2018</v>
      </c>
      <c r="O1348" s="77">
        <f t="shared" si="20"/>
        <v>43421</v>
      </c>
      <c r="P1348" s="80" t="s">
        <v>2982</v>
      </c>
      <c r="Q1348" s="80" t="s">
        <v>1899</v>
      </c>
      <c r="R1348" s="80">
        <f>VLOOKUP(P1348,Registration!O:P,2,FALSE)</f>
        <v>16</v>
      </c>
    </row>
    <row r="1349" spans="1:18" ht="23.1" customHeight="1">
      <c r="A1349" s="80" t="s">
        <v>94</v>
      </c>
      <c r="B1349" s="80" t="s">
        <v>26</v>
      </c>
      <c r="C1349" s="80" t="s">
        <v>27</v>
      </c>
      <c r="D1349" s="80" t="s">
        <v>28</v>
      </c>
      <c r="E1349" s="80" t="s">
        <v>28</v>
      </c>
      <c r="F1349" s="80" t="s">
        <v>95</v>
      </c>
      <c r="G1349" s="80" t="s">
        <v>2811</v>
      </c>
      <c r="H1349" s="80" t="s">
        <v>8154</v>
      </c>
      <c r="I1349" s="80" t="s">
        <v>8155</v>
      </c>
      <c r="J1349" s="80" t="s">
        <v>2983</v>
      </c>
      <c r="K1349" s="77">
        <v>43421</v>
      </c>
      <c r="L1349" s="80">
        <v>17</v>
      </c>
      <c r="M1349" s="80">
        <v>11</v>
      </c>
      <c r="N1349" s="80">
        <v>2018</v>
      </c>
      <c r="O1349" s="77">
        <f t="shared" si="20"/>
        <v>43421</v>
      </c>
      <c r="P1349" s="80" t="s">
        <v>2984</v>
      </c>
      <c r="Q1349" s="80" t="s">
        <v>1899</v>
      </c>
      <c r="R1349" s="80">
        <f>VLOOKUP(P1349,Registration!O:P,2,FALSE)</f>
        <v>17</v>
      </c>
    </row>
    <row r="1350" spans="1:18" ht="23.1" customHeight="1">
      <c r="A1350" s="80" t="s">
        <v>94</v>
      </c>
      <c r="B1350" s="80" t="s">
        <v>26</v>
      </c>
      <c r="C1350" s="80" t="s">
        <v>27</v>
      </c>
      <c r="D1350" s="80" t="s">
        <v>28</v>
      </c>
      <c r="E1350" s="80" t="s">
        <v>28</v>
      </c>
      <c r="F1350" s="80" t="s">
        <v>95</v>
      </c>
      <c r="G1350" s="80" t="s">
        <v>2811</v>
      </c>
      <c r="H1350" s="80" t="s">
        <v>8154</v>
      </c>
      <c r="I1350" s="80" t="s">
        <v>8155</v>
      </c>
      <c r="J1350" s="80" t="s">
        <v>2985</v>
      </c>
      <c r="K1350" s="77">
        <v>43421</v>
      </c>
      <c r="L1350" s="80">
        <v>17</v>
      </c>
      <c r="M1350" s="80">
        <v>11</v>
      </c>
      <c r="N1350" s="80">
        <v>2018</v>
      </c>
      <c r="O1350" s="77">
        <f t="shared" si="20"/>
        <v>43421</v>
      </c>
      <c r="P1350" s="80" t="s">
        <v>2986</v>
      </c>
      <c r="Q1350" s="80" t="s">
        <v>1899</v>
      </c>
      <c r="R1350" s="80">
        <f>VLOOKUP(P1350,Registration!O:P,2,FALSE)</f>
        <v>15</v>
      </c>
    </row>
    <row r="1351" spans="1:18" ht="23.1" customHeight="1">
      <c r="A1351" s="80" t="s">
        <v>94</v>
      </c>
      <c r="B1351" s="80" t="s">
        <v>26</v>
      </c>
      <c r="C1351" s="80" t="s">
        <v>27</v>
      </c>
      <c r="D1351" s="80" t="s">
        <v>28</v>
      </c>
      <c r="E1351" s="80" t="s">
        <v>28</v>
      </c>
      <c r="F1351" s="80" t="s">
        <v>95</v>
      </c>
      <c r="G1351" s="80" t="s">
        <v>2811</v>
      </c>
      <c r="H1351" s="80" t="s">
        <v>8154</v>
      </c>
      <c r="I1351" s="80" t="s">
        <v>8155</v>
      </c>
      <c r="J1351" s="80" t="s">
        <v>2987</v>
      </c>
      <c r="K1351" s="77">
        <v>43421</v>
      </c>
      <c r="L1351" s="80">
        <v>17</v>
      </c>
      <c r="M1351" s="80">
        <v>11</v>
      </c>
      <c r="N1351" s="80">
        <v>2018</v>
      </c>
      <c r="O1351" s="77">
        <f t="shared" si="20"/>
        <v>43421</v>
      </c>
      <c r="P1351" s="80" t="s">
        <v>2988</v>
      </c>
      <c r="Q1351" s="80" t="s">
        <v>1899</v>
      </c>
      <c r="R1351" s="80">
        <f>VLOOKUP(P1351,Registration!O:P,2,FALSE)</f>
        <v>18</v>
      </c>
    </row>
    <row r="1352" spans="1:18" ht="23.1" customHeight="1">
      <c r="A1352" s="80" t="s">
        <v>94</v>
      </c>
      <c r="B1352" s="80" t="s">
        <v>26</v>
      </c>
      <c r="C1352" s="80" t="s">
        <v>27</v>
      </c>
      <c r="D1352" s="80" t="s">
        <v>28</v>
      </c>
      <c r="E1352" s="80" t="s">
        <v>28</v>
      </c>
      <c r="F1352" s="80" t="s">
        <v>95</v>
      </c>
      <c r="G1352" s="80" t="s">
        <v>2811</v>
      </c>
      <c r="H1352" s="80" t="s">
        <v>8154</v>
      </c>
      <c r="I1352" s="80" t="s">
        <v>8155</v>
      </c>
      <c r="J1352" s="80" t="s">
        <v>2989</v>
      </c>
      <c r="K1352" s="77">
        <v>43421</v>
      </c>
      <c r="L1352" s="80">
        <v>17</v>
      </c>
      <c r="M1352" s="80">
        <v>11</v>
      </c>
      <c r="N1352" s="80">
        <v>2018</v>
      </c>
      <c r="O1352" s="77">
        <f t="shared" si="20"/>
        <v>43421</v>
      </c>
      <c r="P1352" s="80" t="s">
        <v>2990</v>
      </c>
      <c r="Q1352" s="80" t="s">
        <v>1899</v>
      </c>
      <c r="R1352" s="80">
        <f>VLOOKUP(P1352,Registration!O:P,2,FALSE)</f>
        <v>15</v>
      </c>
    </row>
    <row r="1353" spans="1:18" ht="23.1" customHeight="1">
      <c r="A1353" s="80" t="s">
        <v>94</v>
      </c>
      <c r="B1353" s="80" t="s">
        <v>26</v>
      </c>
      <c r="C1353" s="80" t="s">
        <v>27</v>
      </c>
      <c r="D1353" s="80" t="s">
        <v>28</v>
      </c>
      <c r="E1353" s="80" t="s">
        <v>28</v>
      </c>
      <c r="F1353" s="80" t="s">
        <v>95</v>
      </c>
      <c r="G1353" s="80" t="s">
        <v>2811</v>
      </c>
      <c r="H1353" s="80" t="s">
        <v>8154</v>
      </c>
      <c r="I1353" s="80" t="s">
        <v>8155</v>
      </c>
      <c r="J1353" s="80" t="s">
        <v>2991</v>
      </c>
      <c r="K1353" s="77">
        <v>43421</v>
      </c>
      <c r="L1353" s="80">
        <v>17</v>
      </c>
      <c r="M1353" s="80">
        <v>11</v>
      </c>
      <c r="N1353" s="80">
        <v>2018</v>
      </c>
      <c r="O1353" s="77">
        <f t="shared" si="20"/>
        <v>43421</v>
      </c>
      <c r="P1353" s="80" t="s">
        <v>2992</v>
      </c>
      <c r="Q1353" s="80" t="s">
        <v>1899</v>
      </c>
      <c r="R1353" s="80">
        <f>VLOOKUP(P1353,Registration!O:P,2,FALSE)</f>
        <v>17</v>
      </c>
    </row>
    <row r="1354" spans="1:18" ht="23.1" customHeight="1">
      <c r="A1354" s="80" t="s">
        <v>94</v>
      </c>
      <c r="B1354" s="80" t="s">
        <v>26</v>
      </c>
      <c r="C1354" s="80" t="s">
        <v>27</v>
      </c>
      <c r="D1354" s="80" t="s">
        <v>28</v>
      </c>
      <c r="E1354" s="80" t="s">
        <v>28</v>
      </c>
      <c r="F1354" s="80" t="s">
        <v>95</v>
      </c>
      <c r="G1354" s="80" t="s">
        <v>2811</v>
      </c>
      <c r="H1354" s="80" t="s">
        <v>8154</v>
      </c>
      <c r="I1354" s="80" t="s">
        <v>8155</v>
      </c>
      <c r="J1354" s="80" t="s">
        <v>2993</v>
      </c>
      <c r="K1354" s="77">
        <v>43421</v>
      </c>
      <c r="L1354" s="80">
        <v>17</v>
      </c>
      <c r="M1354" s="80">
        <v>11</v>
      </c>
      <c r="N1354" s="80">
        <v>2018</v>
      </c>
      <c r="O1354" s="77">
        <f t="shared" si="20"/>
        <v>43421</v>
      </c>
      <c r="P1354" s="80" t="s">
        <v>2994</v>
      </c>
      <c r="Q1354" s="80" t="s">
        <v>1899</v>
      </c>
      <c r="R1354" s="80">
        <f>VLOOKUP(P1354,Registration!O:P,2,FALSE)</f>
        <v>16</v>
      </c>
    </row>
    <row r="1355" spans="1:18" ht="23.1" customHeight="1">
      <c r="A1355" s="80" t="s">
        <v>94</v>
      </c>
      <c r="B1355" s="80" t="s">
        <v>26</v>
      </c>
      <c r="C1355" s="80" t="s">
        <v>27</v>
      </c>
      <c r="D1355" s="80" t="s">
        <v>28</v>
      </c>
      <c r="E1355" s="80" t="s">
        <v>28</v>
      </c>
      <c r="F1355" s="80" t="s">
        <v>95</v>
      </c>
      <c r="G1355" s="80" t="s">
        <v>2811</v>
      </c>
      <c r="H1355" s="80" t="s">
        <v>8154</v>
      </c>
      <c r="I1355" s="80" t="s">
        <v>8155</v>
      </c>
      <c r="J1355" s="80" t="s">
        <v>2995</v>
      </c>
      <c r="K1355" s="77">
        <v>43421</v>
      </c>
      <c r="L1355" s="80">
        <v>17</v>
      </c>
      <c r="M1355" s="80">
        <v>11</v>
      </c>
      <c r="N1355" s="80">
        <v>2018</v>
      </c>
      <c r="O1355" s="77">
        <f t="shared" si="20"/>
        <v>43421</v>
      </c>
      <c r="P1355" s="80" t="s">
        <v>2996</v>
      </c>
      <c r="Q1355" s="80" t="s">
        <v>1899</v>
      </c>
      <c r="R1355" s="80">
        <f>VLOOKUP(P1355,Registration!O:P,2,FALSE)</f>
        <v>19</v>
      </c>
    </row>
    <row r="1356" spans="1:18" ht="23.1" customHeight="1">
      <c r="A1356" s="80" t="s">
        <v>94</v>
      </c>
      <c r="B1356" s="80" t="s">
        <v>26</v>
      </c>
      <c r="C1356" s="80" t="s">
        <v>27</v>
      </c>
      <c r="D1356" s="80" t="s">
        <v>28</v>
      </c>
      <c r="E1356" s="80" t="s">
        <v>28</v>
      </c>
      <c r="F1356" s="80" t="s">
        <v>95</v>
      </c>
      <c r="G1356" s="80" t="s">
        <v>2811</v>
      </c>
      <c r="H1356" s="80" t="s">
        <v>8154</v>
      </c>
      <c r="I1356" s="80" t="s">
        <v>8155</v>
      </c>
      <c r="J1356" s="80" t="s">
        <v>2997</v>
      </c>
      <c r="K1356" s="77">
        <v>43421</v>
      </c>
      <c r="L1356" s="80">
        <v>17</v>
      </c>
      <c r="M1356" s="80">
        <v>11</v>
      </c>
      <c r="N1356" s="80">
        <v>2018</v>
      </c>
      <c r="O1356" s="77">
        <f t="shared" si="20"/>
        <v>43421</v>
      </c>
      <c r="P1356" s="80" t="s">
        <v>2998</v>
      </c>
      <c r="Q1356" s="80" t="s">
        <v>1899</v>
      </c>
      <c r="R1356" s="80">
        <f>VLOOKUP(P1356,Registration!O:P,2,FALSE)</f>
        <v>16</v>
      </c>
    </row>
    <row r="1357" spans="1:18" ht="23.1" customHeight="1">
      <c r="A1357" s="80" t="s">
        <v>94</v>
      </c>
      <c r="B1357" s="80" t="s">
        <v>26</v>
      </c>
      <c r="C1357" s="80" t="s">
        <v>27</v>
      </c>
      <c r="D1357" s="80" t="s">
        <v>28</v>
      </c>
      <c r="E1357" s="80" t="s">
        <v>28</v>
      </c>
      <c r="F1357" s="80" t="s">
        <v>95</v>
      </c>
      <c r="G1357" s="80" t="s">
        <v>2811</v>
      </c>
      <c r="H1357" s="80" t="s">
        <v>8154</v>
      </c>
      <c r="I1357" s="80" t="s">
        <v>8155</v>
      </c>
      <c r="J1357" s="80" t="s">
        <v>2999</v>
      </c>
      <c r="K1357" s="77">
        <v>43421</v>
      </c>
      <c r="L1357" s="80">
        <v>17</v>
      </c>
      <c r="M1357" s="80">
        <v>11</v>
      </c>
      <c r="N1357" s="80">
        <v>2018</v>
      </c>
      <c r="O1357" s="77">
        <f t="shared" si="20"/>
        <v>43421</v>
      </c>
      <c r="P1357" s="80" t="s">
        <v>3000</v>
      </c>
      <c r="Q1357" s="80" t="s">
        <v>1899</v>
      </c>
      <c r="R1357" s="80">
        <f>VLOOKUP(P1357,Registration!O:P,2,FALSE)</f>
        <v>15</v>
      </c>
    </row>
    <row r="1358" spans="1:18" ht="23.1" customHeight="1">
      <c r="A1358" s="80" t="s">
        <v>1057</v>
      </c>
      <c r="B1358" s="80" t="s">
        <v>26</v>
      </c>
      <c r="C1358" s="80" t="s">
        <v>27</v>
      </c>
      <c r="D1358" s="80" t="s">
        <v>28</v>
      </c>
      <c r="E1358" s="80" t="s">
        <v>28</v>
      </c>
      <c r="F1358" s="80" t="s">
        <v>111</v>
      </c>
      <c r="G1358" s="80" t="s">
        <v>167</v>
      </c>
      <c r="H1358" s="80" t="s">
        <v>8159</v>
      </c>
      <c r="I1358" s="80" t="s">
        <v>8160</v>
      </c>
      <c r="J1358" s="80" t="s">
        <v>1058</v>
      </c>
      <c r="K1358" s="77">
        <v>43423</v>
      </c>
      <c r="L1358" s="80">
        <v>19</v>
      </c>
      <c r="M1358" s="80">
        <v>11</v>
      </c>
      <c r="N1358" s="80">
        <v>2018</v>
      </c>
      <c r="O1358" s="77">
        <f t="shared" si="20"/>
        <v>43423</v>
      </c>
      <c r="P1358" s="80" t="s">
        <v>1059</v>
      </c>
      <c r="Q1358" s="80" t="s">
        <v>252</v>
      </c>
      <c r="R1358" s="80">
        <f>VLOOKUP(P1358,Registration!O:P,2,FALSE)</f>
        <v>19</v>
      </c>
    </row>
    <row r="1359" spans="1:18" ht="23.1" customHeight="1">
      <c r="A1359" s="80" t="s">
        <v>1057</v>
      </c>
      <c r="B1359" s="80" t="s">
        <v>26</v>
      </c>
      <c r="C1359" s="80" t="s">
        <v>27</v>
      </c>
      <c r="D1359" s="80" t="s">
        <v>28</v>
      </c>
      <c r="E1359" s="80" t="s">
        <v>28</v>
      </c>
      <c r="F1359" s="80" t="s">
        <v>111</v>
      </c>
      <c r="G1359" s="80" t="s">
        <v>167</v>
      </c>
      <c r="H1359" s="80" t="s">
        <v>8159</v>
      </c>
      <c r="I1359" s="80" t="s">
        <v>8160</v>
      </c>
      <c r="J1359" s="80" t="s">
        <v>1060</v>
      </c>
      <c r="K1359" s="77">
        <v>43423</v>
      </c>
      <c r="L1359" s="80">
        <v>19</v>
      </c>
      <c r="M1359" s="80">
        <v>11</v>
      </c>
      <c r="N1359" s="80">
        <v>2018</v>
      </c>
      <c r="O1359" s="77">
        <f t="shared" si="20"/>
        <v>43423</v>
      </c>
      <c r="P1359" s="80" t="s">
        <v>491</v>
      </c>
      <c r="Q1359" s="80" t="s">
        <v>252</v>
      </c>
      <c r="R1359" s="80">
        <f>VLOOKUP(P1359,Registration!O:P,2,FALSE)</f>
        <v>16</v>
      </c>
    </row>
    <row r="1360" spans="1:18" ht="23.1" customHeight="1">
      <c r="A1360" s="80" t="s">
        <v>1057</v>
      </c>
      <c r="B1360" s="80" t="s">
        <v>26</v>
      </c>
      <c r="C1360" s="80" t="s">
        <v>27</v>
      </c>
      <c r="D1360" s="80" t="s">
        <v>28</v>
      </c>
      <c r="E1360" s="80" t="s">
        <v>28</v>
      </c>
      <c r="F1360" s="80" t="s">
        <v>111</v>
      </c>
      <c r="G1360" s="80" t="s">
        <v>167</v>
      </c>
      <c r="H1360" s="80" t="s">
        <v>8159</v>
      </c>
      <c r="I1360" s="80" t="s">
        <v>8160</v>
      </c>
      <c r="J1360" s="80" t="s">
        <v>761</v>
      </c>
      <c r="K1360" s="77">
        <v>43423</v>
      </c>
      <c r="L1360" s="80">
        <v>19</v>
      </c>
      <c r="M1360" s="80">
        <v>11</v>
      </c>
      <c r="N1360" s="80">
        <v>2018</v>
      </c>
      <c r="O1360" s="77">
        <f t="shared" si="20"/>
        <v>43423</v>
      </c>
      <c r="P1360" s="80" t="s">
        <v>1061</v>
      </c>
      <c r="Q1360" s="80" t="s">
        <v>252</v>
      </c>
      <c r="R1360" s="80">
        <f>VLOOKUP(P1360,Registration!O:P,2,FALSE)</f>
        <v>19</v>
      </c>
    </row>
    <row r="1361" spans="1:18" ht="23.1" customHeight="1">
      <c r="A1361" s="80" t="s">
        <v>1057</v>
      </c>
      <c r="B1361" s="80" t="s">
        <v>26</v>
      </c>
      <c r="C1361" s="80" t="s">
        <v>27</v>
      </c>
      <c r="D1361" s="80" t="s">
        <v>28</v>
      </c>
      <c r="E1361" s="80" t="s">
        <v>28</v>
      </c>
      <c r="F1361" s="80" t="s">
        <v>111</v>
      </c>
      <c r="G1361" s="80" t="s">
        <v>167</v>
      </c>
      <c r="H1361" s="80" t="s">
        <v>8159</v>
      </c>
      <c r="I1361" s="80" t="s">
        <v>8160</v>
      </c>
      <c r="J1361" s="80" t="s">
        <v>1062</v>
      </c>
      <c r="K1361" s="77">
        <v>43423</v>
      </c>
      <c r="L1361" s="80">
        <v>19</v>
      </c>
      <c r="M1361" s="80">
        <v>11</v>
      </c>
      <c r="N1361" s="80">
        <v>2018</v>
      </c>
      <c r="O1361" s="77">
        <f t="shared" si="20"/>
        <v>43423</v>
      </c>
      <c r="P1361" s="80" t="s">
        <v>940</v>
      </c>
      <c r="Q1361" s="80" t="s">
        <v>252</v>
      </c>
      <c r="R1361" s="80">
        <f>VLOOKUP(P1361,Registration!O:P,2,FALSE)</f>
        <v>16</v>
      </c>
    </row>
    <row r="1362" spans="1:18" ht="23.1" customHeight="1">
      <c r="A1362" s="80" t="s">
        <v>1057</v>
      </c>
      <c r="B1362" s="80" t="s">
        <v>26</v>
      </c>
      <c r="C1362" s="80" t="s">
        <v>27</v>
      </c>
      <c r="D1362" s="80" t="s">
        <v>28</v>
      </c>
      <c r="E1362" s="80" t="s">
        <v>28</v>
      </c>
      <c r="F1362" s="80" t="s">
        <v>111</v>
      </c>
      <c r="G1362" s="80" t="s">
        <v>167</v>
      </c>
      <c r="H1362" s="80" t="s">
        <v>8159</v>
      </c>
      <c r="I1362" s="80" t="s">
        <v>8160</v>
      </c>
      <c r="J1362" s="80" t="s">
        <v>1063</v>
      </c>
      <c r="K1362" s="77">
        <v>43423</v>
      </c>
      <c r="L1362" s="80">
        <v>19</v>
      </c>
      <c r="M1362" s="80">
        <v>11</v>
      </c>
      <c r="N1362" s="80">
        <v>2018</v>
      </c>
      <c r="O1362" s="77">
        <f t="shared" si="20"/>
        <v>43423</v>
      </c>
      <c r="P1362" s="80" t="s">
        <v>1064</v>
      </c>
      <c r="Q1362" s="80" t="s">
        <v>252</v>
      </c>
      <c r="R1362" s="80">
        <f>VLOOKUP(P1362,Registration!O:P,2,FALSE)</f>
        <v>16</v>
      </c>
    </row>
    <row r="1363" spans="1:18" ht="23.1" customHeight="1">
      <c r="A1363" s="80" t="s">
        <v>1057</v>
      </c>
      <c r="B1363" s="80" t="s">
        <v>26</v>
      </c>
      <c r="C1363" s="80" t="s">
        <v>27</v>
      </c>
      <c r="D1363" s="80" t="s">
        <v>28</v>
      </c>
      <c r="E1363" s="80" t="s">
        <v>28</v>
      </c>
      <c r="F1363" s="80" t="s">
        <v>111</v>
      </c>
      <c r="G1363" s="80" t="s">
        <v>167</v>
      </c>
      <c r="H1363" s="80" t="s">
        <v>8159</v>
      </c>
      <c r="I1363" s="80" t="s">
        <v>8160</v>
      </c>
      <c r="J1363" s="80" t="s">
        <v>412</v>
      </c>
      <c r="K1363" s="77">
        <v>43423</v>
      </c>
      <c r="L1363" s="80">
        <v>19</v>
      </c>
      <c r="M1363" s="80">
        <v>11</v>
      </c>
      <c r="N1363" s="80">
        <v>2018</v>
      </c>
      <c r="O1363" s="77">
        <f t="shared" si="20"/>
        <v>43423</v>
      </c>
      <c r="P1363" s="80" t="s">
        <v>441</v>
      </c>
      <c r="Q1363" s="80" t="s">
        <v>252</v>
      </c>
      <c r="R1363" s="80">
        <f>VLOOKUP(P1363,Registration!O:P,2,FALSE)</f>
        <v>19</v>
      </c>
    </row>
    <row r="1364" spans="1:18" ht="23.1" customHeight="1">
      <c r="A1364" s="80" t="s">
        <v>1057</v>
      </c>
      <c r="B1364" s="80" t="s">
        <v>26</v>
      </c>
      <c r="C1364" s="80" t="s">
        <v>27</v>
      </c>
      <c r="D1364" s="80" t="s">
        <v>28</v>
      </c>
      <c r="E1364" s="80" t="s">
        <v>28</v>
      </c>
      <c r="F1364" s="80" t="s">
        <v>111</v>
      </c>
      <c r="G1364" s="80" t="s">
        <v>167</v>
      </c>
      <c r="H1364" s="80" t="s">
        <v>8159</v>
      </c>
      <c r="I1364" s="80" t="s">
        <v>8160</v>
      </c>
      <c r="J1364" s="80" t="s">
        <v>531</v>
      </c>
      <c r="K1364" s="77">
        <v>43423</v>
      </c>
      <c r="L1364" s="80">
        <v>19</v>
      </c>
      <c r="M1364" s="80">
        <v>11</v>
      </c>
      <c r="N1364" s="80">
        <v>2018</v>
      </c>
      <c r="O1364" s="77">
        <f t="shared" si="20"/>
        <v>43423</v>
      </c>
      <c r="P1364" s="80" t="s">
        <v>666</v>
      </c>
      <c r="Q1364" s="80" t="s">
        <v>252</v>
      </c>
      <c r="R1364" s="80">
        <f>VLOOKUP(P1364,Registration!O:P,2,FALSE)</f>
        <v>19</v>
      </c>
    </row>
    <row r="1365" spans="1:18" ht="23.1" customHeight="1">
      <c r="A1365" s="80" t="s">
        <v>1057</v>
      </c>
      <c r="B1365" s="80" t="s">
        <v>26</v>
      </c>
      <c r="C1365" s="80" t="s">
        <v>27</v>
      </c>
      <c r="D1365" s="80" t="s">
        <v>28</v>
      </c>
      <c r="E1365" s="80" t="s">
        <v>28</v>
      </c>
      <c r="F1365" s="80" t="s">
        <v>111</v>
      </c>
      <c r="G1365" s="80" t="s">
        <v>167</v>
      </c>
      <c r="H1365" s="80" t="s">
        <v>8159</v>
      </c>
      <c r="I1365" s="80" t="s">
        <v>8160</v>
      </c>
      <c r="J1365" s="80" t="s">
        <v>245</v>
      </c>
      <c r="K1365" s="77">
        <v>43423</v>
      </c>
      <c r="L1365" s="80">
        <v>19</v>
      </c>
      <c r="M1365" s="80">
        <v>11</v>
      </c>
      <c r="N1365" s="80">
        <v>2018</v>
      </c>
      <c r="O1365" s="77">
        <f t="shared" si="20"/>
        <v>43423</v>
      </c>
      <c r="P1365" s="80" t="s">
        <v>194</v>
      </c>
      <c r="Q1365" s="80" t="s">
        <v>252</v>
      </c>
      <c r="R1365" s="80">
        <f>VLOOKUP(P1365,Registration!O:P,2,FALSE)</f>
        <v>18</v>
      </c>
    </row>
    <row r="1366" spans="1:18" ht="23.1" customHeight="1">
      <c r="A1366" s="80" t="s">
        <v>1057</v>
      </c>
      <c r="B1366" s="80" t="s">
        <v>26</v>
      </c>
      <c r="C1366" s="80" t="s">
        <v>27</v>
      </c>
      <c r="D1366" s="80" t="s">
        <v>28</v>
      </c>
      <c r="E1366" s="80" t="s">
        <v>28</v>
      </c>
      <c r="F1366" s="80" t="s">
        <v>111</v>
      </c>
      <c r="G1366" s="80" t="s">
        <v>167</v>
      </c>
      <c r="H1366" s="80" t="s">
        <v>8159</v>
      </c>
      <c r="I1366" s="80" t="s">
        <v>8160</v>
      </c>
      <c r="J1366" s="80" t="s">
        <v>670</v>
      </c>
      <c r="K1366" s="77">
        <v>43423</v>
      </c>
      <c r="L1366" s="80">
        <v>19</v>
      </c>
      <c r="M1366" s="80">
        <v>11</v>
      </c>
      <c r="N1366" s="80">
        <v>2018</v>
      </c>
      <c r="O1366" s="77">
        <f t="shared" si="20"/>
        <v>43423</v>
      </c>
      <c r="P1366" s="80" t="s">
        <v>711</v>
      </c>
      <c r="Q1366" s="80" t="s">
        <v>252</v>
      </c>
      <c r="R1366" s="80">
        <f>VLOOKUP(P1366,Registration!O:P,2,FALSE)</f>
        <v>19</v>
      </c>
    </row>
    <row r="1367" spans="1:18" ht="23.1" customHeight="1">
      <c r="A1367" s="80" t="s">
        <v>1057</v>
      </c>
      <c r="B1367" s="80" t="s">
        <v>26</v>
      </c>
      <c r="C1367" s="80" t="s">
        <v>27</v>
      </c>
      <c r="D1367" s="80" t="s">
        <v>28</v>
      </c>
      <c r="E1367" s="80" t="s">
        <v>28</v>
      </c>
      <c r="F1367" s="80" t="s">
        <v>111</v>
      </c>
      <c r="G1367" s="80" t="s">
        <v>167</v>
      </c>
      <c r="H1367" s="80" t="s">
        <v>8159</v>
      </c>
      <c r="I1367" s="80" t="s">
        <v>8160</v>
      </c>
      <c r="J1367" s="80" t="s">
        <v>1073</v>
      </c>
      <c r="K1367" s="77">
        <v>43423</v>
      </c>
      <c r="L1367" s="80">
        <v>19</v>
      </c>
      <c r="M1367" s="80">
        <v>11</v>
      </c>
      <c r="N1367" s="80">
        <v>2018</v>
      </c>
      <c r="O1367" s="77">
        <f t="shared" si="20"/>
        <v>43423</v>
      </c>
      <c r="P1367" s="80" t="s">
        <v>1074</v>
      </c>
      <c r="Q1367" s="80" t="s">
        <v>252</v>
      </c>
      <c r="R1367" s="80">
        <f>VLOOKUP(P1367,Registration!O:P,2,FALSE)</f>
        <v>17</v>
      </c>
    </row>
    <row r="1368" spans="1:18" ht="23.1" customHeight="1">
      <c r="A1368" s="80" t="s">
        <v>1057</v>
      </c>
      <c r="B1368" s="80" t="s">
        <v>26</v>
      </c>
      <c r="C1368" s="80" t="s">
        <v>27</v>
      </c>
      <c r="D1368" s="80" t="s">
        <v>28</v>
      </c>
      <c r="E1368" s="80" t="s">
        <v>28</v>
      </c>
      <c r="F1368" s="80" t="s">
        <v>111</v>
      </c>
      <c r="G1368" s="80" t="s">
        <v>167</v>
      </c>
      <c r="H1368" s="80" t="s">
        <v>8159</v>
      </c>
      <c r="I1368" s="80" t="s">
        <v>8160</v>
      </c>
      <c r="J1368" s="80" t="s">
        <v>1075</v>
      </c>
      <c r="K1368" s="77">
        <v>43423</v>
      </c>
      <c r="L1368" s="80">
        <v>19</v>
      </c>
      <c r="M1368" s="80">
        <v>11</v>
      </c>
      <c r="N1368" s="80">
        <v>2018</v>
      </c>
      <c r="O1368" s="77">
        <f t="shared" si="20"/>
        <v>43423</v>
      </c>
      <c r="P1368" s="80" t="s">
        <v>1076</v>
      </c>
      <c r="Q1368" s="80" t="s">
        <v>252</v>
      </c>
      <c r="R1368" s="80">
        <f>VLOOKUP(P1368,Registration!O:P,2,FALSE)</f>
        <v>19</v>
      </c>
    </row>
    <row r="1369" spans="1:18" ht="23.1" customHeight="1">
      <c r="A1369" s="80" t="s">
        <v>1057</v>
      </c>
      <c r="B1369" s="80" t="s">
        <v>26</v>
      </c>
      <c r="C1369" s="80" t="s">
        <v>27</v>
      </c>
      <c r="D1369" s="80" t="s">
        <v>28</v>
      </c>
      <c r="E1369" s="80" t="s">
        <v>28</v>
      </c>
      <c r="F1369" s="80" t="s">
        <v>111</v>
      </c>
      <c r="G1369" s="80" t="s">
        <v>167</v>
      </c>
      <c r="H1369" s="80" t="s">
        <v>8159</v>
      </c>
      <c r="I1369" s="80" t="s">
        <v>8160</v>
      </c>
      <c r="J1369" s="80" t="s">
        <v>1065</v>
      </c>
      <c r="K1369" s="77">
        <v>43423</v>
      </c>
      <c r="L1369" s="80">
        <v>19</v>
      </c>
      <c r="M1369" s="80">
        <v>11</v>
      </c>
      <c r="N1369" s="80">
        <v>2018</v>
      </c>
      <c r="O1369" s="77">
        <f t="shared" si="20"/>
        <v>43423</v>
      </c>
      <c r="P1369" s="80" t="s">
        <v>1066</v>
      </c>
      <c r="Q1369" s="80" t="s">
        <v>252</v>
      </c>
      <c r="R1369" s="80">
        <f>VLOOKUP(P1369,Registration!O:P,2,FALSE)</f>
        <v>18</v>
      </c>
    </row>
    <row r="1370" spans="1:18" ht="23.1" customHeight="1">
      <c r="A1370" s="80" t="s">
        <v>1057</v>
      </c>
      <c r="B1370" s="80" t="s">
        <v>26</v>
      </c>
      <c r="C1370" s="80" t="s">
        <v>27</v>
      </c>
      <c r="D1370" s="80" t="s">
        <v>28</v>
      </c>
      <c r="E1370" s="80" t="s">
        <v>28</v>
      </c>
      <c r="F1370" s="80" t="s">
        <v>111</v>
      </c>
      <c r="G1370" s="80" t="s">
        <v>167</v>
      </c>
      <c r="H1370" s="80" t="s">
        <v>8159</v>
      </c>
      <c r="I1370" s="80" t="s">
        <v>8160</v>
      </c>
      <c r="J1370" s="80" t="s">
        <v>1067</v>
      </c>
      <c r="K1370" s="77">
        <v>43423</v>
      </c>
      <c r="L1370" s="80">
        <v>19</v>
      </c>
      <c r="M1370" s="80">
        <v>11</v>
      </c>
      <c r="N1370" s="80">
        <v>2018</v>
      </c>
      <c r="O1370" s="77">
        <f t="shared" si="20"/>
        <v>43423</v>
      </c>
      <c r="P1370" s="80" t="s">
        <v>1068</v>
      </c>
      <c r="Q1370" s="80" t="s">
        <v>252</v>
      </c>
      <c r="R1370" s="80">
        <f>VLOOKUP(P1370,Registration!O:P,2,FALSE)</f>
        <v>19</v>
      </c>
    </row>
    <row r="1371" spans="1:18" ht="23.1" customHeight="1">
      <c r="A1371" s="80" t="s">
        <v>1057</v>
      </c>
      <c r="B1371" s="80" t="s">
        <v>26</v>
      </c>
      <c r="C1371" s="80" t="s">
        <v>27</v>
      </c>
      <c r="D1371" s="80" t="s">
        <v>28</v>
      </c>
      <c r="E1371" s="80" t="s">
        <v>28</v>
      </c>
      <c r="F1371" s="80" t="s">
        <v>111</v>
      </c>
      <c r="G1371" s="80" t="s">
        <v>167</v>
      </c>
      <c r="H1371" s="80" t="s">
        <v>8159</v>
      </c>
      <c r="I1371" s="80" t="s">
        <v>8160</v>
      </c>
      <c r="J1371" s="80" t="s">
        <v>1071</v>
      </c>
      <c r="K1371" s="77">
        <v>43423</v>
      </c>
      <c r="L1371" s="80">
        <v>19</v>
      </c>
      <c r="M1371" s="80">
        <v>11</v>
      </c>
      <c r="N1371" s="80">
        <v>2018</v>
      </c>
      <c r="O1371" s="77">
        <f t="shared" si="20"/>
        <v>43423</v>
      </c>
      <c r="P1371" s="80" t="s">
        <v>1072</v>
      </c>
      <c r="Q1371" s="80" t="s">
        <v>252</v>
      </c>
      <c r="R1371" s="80">
        <f>VLOOKUP(P1371,Registration!O:P,2,FALSE)</f>
        <v>19</v>
      </c>
    </row>
    <row r="1372" spans="1:18" ht="23.1" customHeight="1">
      <c r="A1372" s="80" t="s">
        <v>1057</v>
      </c>
      <c r="B1372" s="80" t="s">
        <v>26</v>
      </c>
      <c r="C1372" s="80" t="s">
        <v>27</v>
      </c>
      <c r="D1372" s="80" t="s">
        <v>28</v>
      </c>
      <c r="E1372" s="80" t="s">
        <v>28</v>
      </c>
      <c r="F1372" s="80" t="s">
        <v>111</v>
      </c>
      <c r="G1372" s="80" t="s">
        <v>167</v>
      </c>
      <c r="H1372" s="80" t="s">
        <v>8159</v>
      </c>
      <c r="I1372" s="80" t="s">
        <v>8160</v>
      </c>
      <c r="J1372" s="80" t="s">
        <v>1069</v>
      </c>
      <c r="K1372" s="77">
        <v>43423</v>
      </c>
      <c r="L1372" s="80">
        <v>19</v>
      </c>
      <c r="M1372" s="80">
        <v>11</v>
      </c>
      <c r="N1372" s="80">
        <v>2018</v>
      </c>
      <c r="O1372" s="77">
        <f t="shared" si="20"/>
        <v>43423</v>
      </c>
      <c r="P1372" s="80" t="s">
        <v>1070</v>
      </c>
      <c r="Q1372" s="80" t="s">
        <v>252</v>
      </c>
      <c r="R1372" s="80">
        <f>VLOOKUP(P1372,Registration!O:P,2,FALSE)</f>
        <v>18</v>
      </c>
    </row>
    <row r="1373" spans="1:18" ht="23.1" customHeight="1">
      <c r="A1373" s="80" t="s">
        <v>1057</v>
      </c>
      <c r="B1373" s="80" t="s">
        <v>26</v>
      </c>
      <c r="C1373" s="80" t="s">
        <v>27</v>
      </c>
      <c r="D1373" s="80" t="s">
        <v>28</v>
      </c>
      <c r="E1373" s="80" t="s">
        <v>28</v>
      </c>
      <c r="F1373" s="80" t="s">
        <v>111</v>
      </c>
      <c r="G1373" s="80" t="s">
        <v>167</v>
      </c>
      <c r="H1373" s="80" t="s">
        <v>8159</v>
      </c>
      <c r="I1373" s="80" t="s">
        <v>8160</v>
      </c>
      <c r="J1373" s="80" t="s">
        <v>1077</v>
      </c>
      <c r="K1373" s="77">
        <v>43423</v>
      </c>
      <c r="L1373" s="80">
        <v>19</v>
      </c>
      <c r="M1373" s="80">
        <v>11</v>
      </c>
      <c r="N1373" s="80">
        <v>2018</v>
      </c>
      <c r="O1373" s="77">
        <f t="shared" si="20"/>
        <v>43423</v>
      </c>
      <c r="P1373" s="80" t="s">
        <v>1078</v>
      </c>
      <c r="Q1373" s="80" t="s">
        <v>252</v>
      </c>
      <c r="R1373" s="80">
        <f>VLOOKUP(P1373,Registration!O:P,2,FALSE)</f>
        <v>18</v>
      </c>
    </row>
    <row r="1374" spans="1:18" ht="23.1" customHeight="1">
      <c r="A1374" s="80" t="s">
        <v>1057</v>
      </c>
      <c r="B1374" s="80" t="s">
        <v>26</v>
      </c>
      <c r="C1374" s="80" t="s">
        <v>27</v>
      </c>
      <c r="D1374" s="80" t="s">
        <v>28</v>
      </c>
      <c r="E1374" s="80" t="s">
        <v>28</v>
      </c>
      <c r="F1374" s="80" t="s">
        <v>111</v>
      </c>
      <c r="G1374" s="80" t="s">
        <v>167</v>
      </c>
      <c r="H1374" s="80" t="s">
        <v>8159</v>
      </c>
      <c r="I1374" s="80" t="s">
        <v>8160</v>
      </c>
      <c r="J1374" s="80" t="s">
        <v>1079</v>
      </c>
      <c r="K1374" s="77">
        <v>43423</v>
      </c>
      <c r="L1374" s="80">
        <v>19</v>
      </c>
      <c r="M1374" s="80">
        <v>11</v>
      </c>
      <c r="N1374" s="80">
        <v>2018</v>
      </c>
      <c r="O1374" s="77">
        <f t="shared" si="20"/>
        <v>43423</v>
      </c>
      <c r="P1374" s="80" t="s">
        <v>1080</v>
      </c>
      <c r="Q1374" s="80" t="s">
        <v>252</v>
      </c>
      <c r="R1374" s="80">
        <f>VLOOKUP(P1374,Registration!O:P,2,FALSE)</f>
        <v>19</v>
      </c>
    </row>
    <row r="1375" spans="1:18" ht="23.1" customHeight="1">
      <c r="A1375" s="80" t="s">
        <v>1057</v>
      </c>
      <c r="B1375" s="80" t="s">
        <v>26</v>
      </c>
      <c r="C1375" s="80" t="s">
        <v>27</v>
      </c>
      <c r="D1375" s="80" t="s">
        <v>28</v>
      </c>
      <c r="E1375" s="80" t="s">
        <v>28</v>
      </c>
      <c r="F1375" s="80" t="s">
        <v>111</v>
      </c>
      <c r="G1375" s="80" t="s">
        <v>167</v>
      </c>
      <c r="H1375" s="80" t="s">
        <v>8159</v>
      </c>
      <c r="I1375" s="80" t="s">
        <v>8161</v>
      </c>
      <c r="J1375" s="80" t="s">
        <v>1081</v>
      </c>
      <c r="K1375" s="77" t="s">
        <v>3001</v>
      </c>
      <c r="L1375" s="80">
        <v>21</v>
      </c>
      <c r="M1375" s="80">
        <v>11</v>
      </c>
      <c r="N1375" s="80">
        <v>2018</v>
      </c>
      <c r="O1375" s="77">
        <f t="shared" si="20"/>
        <v>43425</v>
      </c>
      <c r="P1375" s="80" t="s">
        <v>1082</v>
      </c>
      <c r="Q1375" s="80" t="s">
        <v>175</v>
      </c>
      <c r="R1375" s="80">
        <f>VLOOKUP(P1375,Registration!O:P,2,FALSE)</f>
        <v>19</v>
      </c>
    </row>
    <row r="1376" spans="1:18" ht="23.1" customHeight="1">
      <c r="A1376" s="80" t="s">
        <v>1057</v>
      </c>
      <c r="B1376" s="80" t="s">
        <v>26</v>
      </c>
      <c r="C1376" s="80" t="s">
        <v>27</v>
      </c>
      <c r="D1376" s="80" t="s">
        <v>28</v>
      </c>
      <c r="E1376" s="80" t="s">
        <v>28</v>
      </c>
      <c r="F1376" s="80" t="s">
        <v>29</v>
      </c>
      <c r="G1376" s="80" t="s">
        <v>1887</v>
      </c>
      <c r="H1376" s="80" t="s">
        <v>8165</v>
      </c>
      <c r="I1376" s="80" t="s">
        <v>8163</v>
      </c>
      <c r="J1376" s="80" t="s">
        <v>3002</v>
      </c>
      <c r="K1376" s="77">
        <v>43426</v>
      </c>
      <c r="L1376" s="80">
        <v>22</v>
      </c>
      <c r="M1376" s="80">
        <v>11</v>
      </c>
      <c r="N1376" s="80">
        <v>2018</v>
      </c>
      <c r="O1376" s="77">
        <f t="shared" si="20"/>
        <v>43426</v>
      </c>
      <c r="P1376" s="80" t="s">
        <v>3003</v>
      </c>
      <c r="Q1376" s="80" t="s">
        <v>175</v>
      </c>
      <c r="R1376" s="80">
        <f>VLOOKUP(P1376,Registration!O:P,2,FALSE)</f>
        <v>17</v>
      </c>
    </row>
    <row r="1377" spans="1:18" ht="23.1" customHeight="1">
      <c r="A1377" s="80" t="s">
        <v>1057</v>
      </c>
      <c r="B1377" s="80" t="s">
        <v>26</v>
      </c>
      <c r="C1377" s="80" t="s">
        <v>27</v>
      </c>
      <c r="D1377" s="80" t="s">
        <v>28</v>
      </c>
      <c r="E1377" s="80" t="s">
        <v>28</v>
      </c>
      <c r="F1377" s="80" t="s">
        <v>29</v>
      </c>
      <c r="G1377" s="80" t="s">
        <v>1887</v>
      </c>
      <c r="H1377" s="80" t="s">
        <v>8165</v>
      </c>
      <c r="I1377" s="80" t="s">
        <v>8163</v>
      </c>
      <c r="J1377" s="80" t="s">
        <v>3004</v>
      </c>
      <c r="K1377" s="77">
        <v>43426</v>
      </c>
      <c r="L1377" s="80">
        <v>22</v>
      </c>
      <c r="M1377" s="80">
        <v>11</v>
      </c>
      <c r="N1377" s="80">
        <v>2018</v>
      </c>
      <c r="O1377" s="77">
        <f t="shared" si="20"/>
        <v>43426</v>
      </c>
      <c r="P1377" s="80" t="s">
        <v>3005</v>
      </c>
      <c r="Q1377" s="80" t="s">
        <v>175</v>
      </c>
      <c r="R1377" s="80">
        <f>VLOOKUP(P1377,Registration!O:P,2,FALSE)</f>
        <v>19</v>
      </c>
    </row>
    <row r="1378" spans="1:18" ht="23.1" customHeight="1">
      <c r="A1378" s="80" t="s">
        <v>1057</v>
      </c>
      <c r="B1378" s="80" t="s">
        <v>26</v>
      </c>
      <c r="C1378" s="80" t="s">
        <v>27</v>
      </c>
      <c r="D1378" s="80" t="s">
        <v>28</v>
      </c>
      <c r="E1378" s="80" t="s">
        <v>28</v>
      </c>
      <c r="F1378" s="80" t="s">
        <v>111</v>
      </c>
      <c r="G1378" s="80" t="s">
        <v>167</v>
      </c>
      <c r="H1378" s="80" t="s">
        <v>8159</v>
      </c>
      <c r="I1378" s="80" t="s">
        <v>8161</v>
      </c>
      <c r="J1378" s="80" t="s">
        <v>1083</v>
      </c>
      <c r="K1378" s="77">
        <v>43426</v>
      </c>
      <c r="L1378" s="80">
        <v>22</v>
      </c>
      <c r="M1378" s="80">
        <v>11</v>
      </c>
      <c r="N1378" s="80">
        <v>2018</v>
      </c>
      <c r="O1378" s="77">
        <f t="shared" si="20"/>
        <v>43426</v>
      </c>
      <c r="P1378" s="80" t="s">
        <v>1084</v>
      </c>
      <c r="Q1378" s="80" t="s">
        <v>175</v>
      </c>
      <c r="R1378" s="80">
        <f>VLOOKUP(P1378,Registration!O:P,2,FALSE)</f>
        <v>18</v>
      </c>
    </row>
    <row r="1379" spans="1:18" ht="23.1" customHeight="1">
      <c r="A1379" s="80" t="s">
        <v>1057</v>
      </c>
      <c r="B1379" s="80" t="s">
        <v>26</v>
      </c>
      <c r="C1379" s="80" t="s">
        <v>27</v>
      </c>
      <c r="D1379" s="80" t="s">
        <v>28</v>
      </c>
      <c r="E1379" s="80" t="s">
        <v>28</v>
      </c>
      <c r="F1379" s="80" t="s">
        <v>111</v>
      </c>
      <c r="G1379" s="80" t="s">
        <v>167</v>
      </c>
      <c r="H1379" s="80" t="s">
        <v>8159</v>
      </c>
      <c r="I1379" s="80" t="s">
        <v>8161</v>
      </c>
      <c r="J1379" s="80" t="s">
        <v>1085</v>
      </c>
      <c r="K1379" s="77">
        <v>43427</v>
      </c>
      <c r="L1379" s="80">
        <v>23</v>
      </c>
      <c r="M1379" s="80">
        <v>11</v>
      </c>
      <c r="N1379" s="80">
        <v>2018</v>
      </c>
      <c r="O1379" s="77">
        <f t="shared" si="20"/>
        <v>43427</v>
      </c>
      <c r="P1379" s="80" t="s">
        <v>1086</v>
      </c>
      <c r="Q1379" s="80" t="s">
        <v>175</v>
      </c>
      <c r="R1379" s="80">
        <f>VLOOKUP(P1379,Registration!O:P,2,FALSE)</f>
        <v>19</v>
      </c>
    </row>
    <row r="1380" spans="1:18" ht="23.1" customHeight="1">
      <c r="A1380" s="80" t="s">
        <v>1087</v>
      </c>
      <c r="B1380" s="80" t="s">
        <v>26</v>
      </c>
      <c r="C1380" s="80" t="s">
        <v>27</v>
      </c>
      <c r="D1380" s="80" t="s">
        <v>28</v>
      </c>
      <c r="E1380" s="80" t="s">
        <v>28</v>
      </c>
      <c r="F1380" s="80" t="s">
        <v>111</v>
      </c>
      <c r="G1380" s="80" t="s">
        <v>167</v>
      </c>
      <c r="H1380" s="80" t="s">
        <v>8159</v>
      </c>
      <c r="I1380" s="80" t="s">
        <v>8161</v>
      </c>
      <c r="J1380" s="80" t="s">
        <v>1088</v>
      </c>
      <c r="K1380" s="77">
        <v>43430</v>
      </c>
      <c r="L1380" s="80">
        <v>26</v>
      </c>
      <c r="M1380" s="80">
        <v>11</v>
      </c>
      <c r="N1380" s="80">
        <v>2018</v>
      </c>
      <c r="O1380" s="77">
        <f t="shared" si="20"/>
        <v>43430</v>
      </c>
      <c r="P1380" s="80" t="s">
        <v>1089</v>
      </c>
      <c r="Q1380" s="80" t="s">
        <v>175</v>
      </c>
      <c r="R1380" s="80">
        <f>VLOOKUP(P1380,Registration!O:P,2,FALSE)</f>
        <v>19</v>
      </c>
    </row>
    <row r="1381" spans="1:18" ht="23.1" customHeight="1">
      <c r="A1381" s="80" t="s">
        <v>1087</v>
      </c>
      <c r="B1381" s="80" t="s">
        <v>26</v>
      </c>
      <c r="C1381" s="80" t="s">
        <v>27</v>
      </c>
      <c r="D1381" s="80" t="s">
        <v>28</v>
      </c>
      <c r="E1381" s="80" t="s">
        <v>28</v>
      </c>
      <c r="F1381" s="80" t="s">
        <v>111</v>
      </c>
      <c r="G1381" s="80" t="s">
        <v>167</v>
      </c>
      <c r="H1381" s="80" t="s">
        <v>8159</v>
      </c>
      <c r="I1381" s="80" t="s">
        <v>8161</v>
      </c>
      <c r="J1381" s="80" t="s">
        <v>1090</v>
      </c>
      <c r="K1381" s="77">
        <v>43430</v>
      </c>
      <c r="L1381" s="80">
        <v>26</v>
      </c>
      <c r="M1381" s="80">
        <v>11</v>
      </c>
      <c r="N1381" s="80">
        <v>2018</v>
      </c>
      <c r="O1381" s="77">
        <f t="shared" si="20"/>
        <v>43430</v>
      </c>
      <c r="P1381" s="80" t="s">
        <v>1091</v>
      </c>
      <c r="Q1381" s="80" t="s">
        <v>175</v>
      </c>
      <c r="R1381" s="80">
        <f>VLOOKUP(P1381,Registration!O:P,2,FALSE)</f>
        <v>18</v>
      </c>
    </row>
    <row r="1382" spans="1:18" ht="23.1" customHeight="1">
      <c r="A1382" s="80" t="s">
        <v>1087</v>
      </c>
      <c r="B1382" s="80" t="s">
        <v>26</v>
      </c>
      <c r="C1382" s="80" t="s">
        <v>27</v>
      </c>
      <c r="D1382" s="80" t="s">
        <v>28</v>
      </c>
      <c r="E1382" s="80" t="s">
        <v>28</v>
      </c>
      <c r="F1382" s="80" t="s">
        <v>111</v>
      </c>
      <c r="G1382" s="80" t="s">
        <v>167</v>
      </c>
      <c r="H1382" s="80" t="s">
        <v>8159</v>
      </c>
      <c r="I1382" s="80" t="s">
        <v>8161</v>
      </c>
      <c r="J1382" s="80" t="s">
        <v>973</v>
      </c>
      <c r="K1382" s="77">
        <v>43430</v>
      </c>
      <c r="L1382" s="80">
        <v>26</v>
      </c>
      <c r="M1382" s="80">
        <v>11</v>
      </c>
      <c r="N1382" s="80">
        <v>2018</v>
      </c>
      <c r="O1382" s="77">
        <f t="shared" si="20"/>
        <v>43430</v>
      </c>
      <c r="P1382" s="80" t="s">
        <v>974</v>
      </c>
      <c r="Q1382" s="80" t="s">
        <v>175</v>
      </c>
      <c r="R1382" s="80">
        <f>VLOOKUP(P1382,Registration!O:P,2,FALSE)</f>
        <v>19</v>
      </c>
    </row>
    <row r="1383" spans="1:18" ht="23.1" customHeight="1">
      <c r="A1383" s="80" t="s">
        <v>1087</v>
      </c>
      <c r="B1383" s="80" t="s">
        <v>26</v>
      </c>
      <c r="C1383" s="80" t="s">
        <v>27</v>
      </c>
      <c r="D1383" s="80" t="s">
        <v>28</v>
      </c>
      <c r="E1383" s="80" t="s">
        <v>28</v>
      </c>
      <c r="F1383" s="80" t="s">
        <v>111</v>
      </c>
      <c r="G1383" s="80" t="s">
        <v>167</v>
      </c>
      <c r="H1383" s="80" t="s">
        <v>8159</v>
      </c>
      <c r="I1383" s="80" t="s">
        <v>8161</v>
      </c>
      <c r="J1383" s="80" t="s">
        <v>1092</v>
      </c>
      <c r="K1383" s="77">
        <v>43434</v>
      </c>
      <c r="L1383" s="80">
        <v>30</v>
      </c>
      <c r="M1383" s="80">
        <v>11</v>
      </c>
      <c r="N1383" s="80">
        <v>2018</v>
      </c>
      <c r="O1383" s="77">
        <f t="shared" si="20"/>
        <v>43434</v>
      </c>
      <c r="P1383" s="80" t="s">
        <v>1093</v>
      </c>
      <c r="Q1383" s="80" t="s">
        <v>175</v>
      </c>
      <c r="R1383" s="80">
        <f>VLOOKUP(P1383,Registration!O:P,2,FALSE)</f>
        <v>18</v>
      </c>
    </row>
    <row r="1384" spans="1:18" ht="23.1" customHeight="1">
      <c r="A1384" s="80" t="s">
        <v>1087</v>
      </c>
      <c r="B1384" s="80" t="s">
        <v>26</v>
      </c>
      <c r="C1384" s="80" t="s">
        <v>27</v>
      </c>
      <c r="D1384" s="80" t="s">
        <v>28</v>
      </c>
      <c r="E1384" s="80" t="s">
        <v>28</v>
      </c>
      <c r="F1384" s="80" t="s">
        <v>111</v>
      </c>
      <c r="G1384" s="80" t="s">
        <v>167</v>
      </c>
      <c r="H1384" s="80" t="s">
        <v>8159</v>
      </c>
      <c r="I1384" s="80" t="s">
        <v>8161</v>
      </c>
      <c r="J1384" s="80" t="s">
        <v>1094</v>
      </c>
      <c r="K1384" s="77">
        <v>43434</v>
      </c>
      <c r="L1384" s="80">
        <v>30</v>
      </c>
      <c r="M1384" s="80">
        <v>11</v>
      </c>
      <c r="N1384" s="80">
        <v>2018</v>
      </c>
      <c r="O1384" s="77">
        <f t="shared" si="20"/>
        <v>43434</v>
      </c>
      <c r="P1384" s="80" t="s">
        <v>1095</v>
      </c>
      <c r="Q1384" s="80" t="s">
        <v>175</v>
      </c>
      <c r="R1384" s="80">
        <f>VLOOKUP(P1384,Registration!O:P,2,FALSE)</f>
        <v>19</v>
      </c>
    </row>
    <row r="1385" spans="1:18" ht="23.1" customHeight="1">
      <c r="A1385" s="80" t="s">
        <v>1096</v>
      </c>
      <c r="B1385" s="80" t="s">
        <v>26</v>
      </c>
      <c r="C1385" s="80" t="s">
        <v>27</v>
      </c>
      <c r="D1385" s="80" t="s">
        <v>28</v>
      </c>
      <c r="E1385" s="80" t="s">
        <v>28</v>
      </c>
      <c r="F1385" s="80" t="s">
        <v>29</v>
      </c>
      <c r="G1385" s="80" t="s">
        <v>1887</v>
      </c>
      <c r="H1385" s="80" t="s">
        <v>8165</v>
      </c>
      <c r="I1385" s="80" t="s">
        <v>8163</v>
      </c>
      <c r="J1385" s="80" t="s">
        <v>3006</v>
      </c>
      <c r="K1385" s="77">
        <v>43437</v>
      </c>
      <c r="L1385" s="80">
        <v>3</v>
      </c>
      <c r="M1385" s="80">
        <v>12</v>
      </c>
      <c r="N1385" s="80">
        <v>2018</v>
      </c>
      <c r="O1385" s="77">
        <f t="shared" si="20"/>
        <v>43437</v>
      </c>
      <c r="P1385" s="80" t="s">
        <v>3007</v>
      </c>
      <c r="Q1385" s="80" t="s">
        <v>175</v>
      </c>
      <c r="R1385" s="80">
        <f>VLOOKUP(P1385,Registration!O:P,2,FALSE)</f>
        <v>18</v>
      </c>
    </row>
    <row r="1386" spans="1:18" ht="23.1" customHeight="1">
      <c r="A1386" s="80" t="s">
        <v>1096</v>
      </c>
      <c r="B1386" s="80" t="s">
        <v>26</v>
      </c>
      <c r="C1386" s="80" t="s">
        <v>27</v>
      </c>
      <c r="D1386" s="80" t="s">
        <v>28</v>
      </c>
      <c r="E1386" s="80" t="s">
        <v>28</v>
      </c>
      <c r="F1386" s="80" t="s">
        <v>29</v>
      </c>
      <c r="G1386" s="80" t="s">
        <v>1887</v>
      </c>
      <c r="H1386" s="80" t="s">
        <v>8165</v>
      </c>
      <c r="I1386" s="80" t="s">
        <v>8163</v>
      </c>
      <c r="J1386" s="80" t="s">
        <v>2151</v>
      </c>
      <c r="K1386" s="77">
        <v>43437</v>
      </c>
      <c r="L1386" s="80">
        <v>3</v>
      </c>
      <c r="M1386" s="80">
        <v>12</v>
      </c>
      <c r="N1386" s="80">
        <v>2018</v>
      </c>
      <c r="O1386" s="77">
        <f t="shared" si="20"/>
        <v>43437</v>
      </c>
      <c r="P1386" s="80" t="s">
        <v>3008</v>
      </c>
      <c r="Q1386" s="80" t="s">
        <v>175</v>
      </c>
      <c r="R1386" s="80">
        <f>VLOOKUP(P1386,Registration!O:P,2,FALSE)</f>
        <v>18</v>
      </c>
    </row>
    <row r="1387" spans="1:18" ht="23.1" customHeight="1">
      <c r="A1387" s="80" t="s">
        <v>1096</v>
      </c>
      <c r="B1387" s="80" t="s">
        <v>26</v>
      </c>
      <c r="C1387" s="80" t="s">
        <v>27</v>
      </c>
      <c r="D1387" s="80" t="s">
        <v>28</v>
      </c>
      <c r="E1387" s="80" t="s">
        <v>28</v>
      </c>
      <c r="F1387" s="80" t="s">
        <v>111</v>
      </c>
      <c r="G1387" s="80" t="s">
        <v>167</v>
      </c>
      <c r="H1387" s="80" t="s">
        <v>8159</v>
      </c>
      <c r="I1387" s="80" t="s">
        <v>8161</v>
      </c>
      <c r="J1387" s="80" t="s">
        <v>1097</v>
      </c>
      <c r="K1387" s="77">
        <v>43437</v>
      </c>
      <c r="L1387" s="80">
        <v>3</v>
      </c>
      <c r="M1387" s="80">
        <v>12</v>
      </c>
      <c r="N1387" s="80">
        <v>2018</v>
      </c>
      <c r="O1387" s="77">
        <f t="shared" si="20"/>
        <v>43437</v>
      </c>
      <c r="P1387" s="80" t="s">
        <v>1098</v>
      </c>
      <c r="Q1387" s="80" t="s">
        <v>175</v>
      </c>
      <c r="R1387" s="80">
        <f>VLOOKUP(P1387,Registration!O:P,2,FALSE)</f>
        <v>18</v>
      </c>
    </row>
    <row r="1388" spans="1:18" ht="23.1" customHeight="1">
      <c r="A1388" s="80" t="s">
        <v>1096</v>
      </c>
      <c r="B1388" s="80" t="s">
        <v>26</v>
      </c>
      <c r="C1388" s="80" t="s">
        <v>27</v>
      </c>
      <c r="D1388" s="80" t="s">
        <v>28</v>
      </c>
      <c r="E1388" s="80" t="s">
        <v>28</v>
      </c>
      <c r="F1388" s="80" t="s">
        <v>29</v>
      </c>
      <c r="G1388" s="80" t="s">
        <v>1887</v>
      </c>
      <c r="H1388" s="80" t="s">
        <v>8165</v>
      </c>
      <c r="I1388" s="80" t="s">
        <v>8163</v>
      </c>
      <c r="J1388" s="80" t="s">
        <v>3009</v>
      </c>
      <c r="K1388" s="77">
        <v>43437</v>
      </c>
      <c r="L1388" s="80">
        <v>3</v>
      </c>
      <c r="M1388" s="80">
        <v>12</v>
      </c>
      <c r="N1388" s="80">
        <v>2018</v>
      </c>
      <c r="O1388" s="77">
        <f t="shared" si="20"/>
        <v>43437</v>
      </c>
      <c r="P1388" s="80" t="s">
        <v>3010</v>
      </c>
      <c r="Q1388" s="80" t="s">
        <v>175</v>
      </c>
      <c r="R1388" s="80">
        <f>VLOOKUP(P1388,Registration!O:P,2,FALSE)</f>
        <v>19</v>
      </c>
    </row>
    <row r="1389" spans="1:18" ht="23.1" customHeight="1">
      <c r="A1389" s="80" t="s">
        <v>1096</v>
      </c>
      <c r="B1389" s="80" t="s">
        <v>26</v>
      </c>
      <c r="C1389" s="80" t="s">
        <v>27</v>
      </c>
      <c r="D1389" s="80" t="s">
        <v>28</v>
      </c>
      <c r="E1389" s="80" t="s">
        <v>28</v>
      </c>
      <c r="F1389" s="80" t="s">
        <v>29</v>
      </c>
      <c r="G1389" s="80" t="s">
        <v>1887</v>
      </c>
      <c r="H1389" s="80" t="s">
        <v>8165</v>
      </c>
      <c r="I1389" s="80" t="s">
        <v>8163</v>
      </c>
      <c r="J1389" s="80" t="s">
        <v>3011</v>
      </c>
      <c r="K1389" s="77">
        <v>43437</v>
      </c>
      <c r="L1389" s="80">
        <v>3</v>
      </c>
      <c r="M1389" s="80">
        <v>12</v>
      </c>
      <c r="N1389" s="80">
        <v>2018</v>
      </c>
      <c r="O1389" s="77">
        <f t="shared" si="20"/>
        <v>43437</v>
      </c>
      <c r="P1389" s="80" t="s">
        <v>3012</v>
      </c>
      <c r="Q1389" s="80" t="s">
        <v>175</v>
      </c>
      <c r="R1389" s="80">
        <f>VLOOKUP(P1389,Registration!O:P,2,FALSE)</f>
        <v>16</v>
      </c>
    </row>
    <row r="1390" spans="1:18" ht="23.1" customHeight="1">
      <c r="A1390" s="80" t="s">
        <v>1096</v>
      </c>
      <c r="B1390" s="80" t="s">
        <v>26</v>
      </c>
      <c r="C1390" s="80" t="s">
        <v>27</v>
      </c>
      <c r="D1390" s="80" t="s">
        <v>28</v>
      </c>
      <c r="E1390" s="80" t="s">
        <v>28</v>
      </c>
      <c r="F1390" s="80" t="s">
        <v>29</v>
      </c>
      <c r="G1390" s="80" t="s">
        <v>1887</v>
      </c>
      <c r="H1390" s="80" t="s">
        <v>8165</v>
      </c>
      <c r="I1390" s="80" t="s">
        <v>8163</v>
      </c>
      <c r="J1390" s="80" t="s">
        <v>3013</v>
      </c>
      <c r="K1390" s="77">
        <v>43438</v>
      </c>
      <c r="L1390" s="80">
        <v>4</v>
      </c>
      <c r="M1390" s="80">
        <v>12</v>
      </c>
      <c r="N1390" s="80">
        <v>2018</v>
      </c>
      <c r="O1390" s="77">
        <f t="shared" si="20"/>
        <v>43438</v>
      </c>
      <c r="P1390" s="80" t="s">
        <v>3014</v>
      </c>
      <c r="Q1390" s="80" t="s">
        <v>175</v>
      </c>
      <c r="R1390" s="80">
        <f>VLOOKUP(P1390,Registration!O:P,2,FALSE)</f>
        <v>18</v>
      </c>
    </row>
    <row r="1391" spans="1:18" ht="23.1" customHeight="1">
      <c r="A1391" s="80" t="s">
        <v>1096</v>
      </c>
      <c r="B1391" s="80" t="s">
        <v>26</v>
      </c>
      <c r="C1391" s="80" t="s">
        <v>27</v>
      </c>
      <c r="D1391" s="80" t="s">
        <v>28</v>
      </c>
      <c r="E1391" s="80" t="s">
        <v>28</v>
      </c>
      <c r="F1391" s="80" t="s">
        <v>111</v>
      </c>
      <c r="G1391" s="80" t="s">
        <v>167</v>
      </c>
      <c r="H1391" s="80" t="s">
        <v>8159</v>
      </c>
      <c r="I1391" s="80" t="s">
        <v>8161</v>
      </c>
      <c r="J1391" s="80" t="s">
        <v>1099</v>
      </c>
      <c r="K1391" s="77">
        <v>43438</v>
      </c>
      <c r="L1391" s="80">
        <v>4</v>
      </c>
      <c r="M1391" s="80">
        <v>12</v>
      </c>
      <c r="N1391" s="80">
        <v>2018</v>
      </c>
      <c r="O1391" s="77">
        <f t="shared" si="20"/>
        <v>43438</v>
      </c>
      <c r="P1391" s="80" t="s">
        <v>1100</v>
      </c>
      <c r="Q1391" s="80" t="s">
        <v>175</v>
      </c>
      <c r="R1391" s="80">
        <f>VLOOKUP(P1391,Registration!O:P,2,FALSE)</f>
        <v>19</v>
      </c>
    </row>
    <row r="1392" spans="1:18" ht="23.1" customHeight="1">
      <c r="A1392" s="80" t="s">
        <v>1096</v>
      </c>
      <c r="B1392" s="80" t="s">
        <v>26</v>
      </c>
      <c r="C1392" s="80" t="s">
        <v>27</v>
      </c>
      <c r="D1392" s="80" t="s">
        <v>28</v>
      </c>
      <c r="E1392" s="80" t="s">
        <v>28</v>
      </c>
      <c r="F1392" s="80" t="s">
        <v>29</v>
      </c>
      <c r="G1392" s="80" t="s">
        <v>1887</v>
      </c>
      <c r="H1392" s="80" t="s">
        <v>8165</v>
      </c>
      <c r="I1392" s="80" t="s">
        <v>8163</v>
      </c>
      <c r="J1392" s="80" t="s">
        <v>965</v>
      </c>
      <c r="K1392" s="77">
        <v>43438</v>
      </c>
      <c r="L1392" s="80">
        <v>4</v>
      </c>
      <c r="M1392" s="80">
        <v>12</v>
      </c>
      <c r="N1392" s="80">
        <v>2018</v>
      </c>
      <c r="O1392" s="77">
        <f t="shared" si="20"/>
        <v>43438</v>
      </c>
      <c r="P1392" s="80" t="s">
        <v>3015</v>
      </c>
      <c r="Q1392" s="80" t="s">
        <v>175</v>
      </c>
      <c r="R1392" s="80">
        <f>VLOOKUP(P1392,Registration!O:P,2,FALSE)</f>
        <v>18</v>
      </c>
    </row>
    <row r="1393" spans="1:18" ht="23.1" customHeight="1">
      <c r="A1393" s="80" t="s">
        <v>1096</v>
      </c>
      <c r="B1393" s="80" t="s">
        <v>26</v>
      </c>
      <c r="C1393" s="80" t="s">
        <v>27</v>
      </c>
      <c r="D1393" s="80" t="s">
        <v>28</v>
      </c>
      <c r="E1393" s="80" t="s">
        <v>28</v>
      </c>
      <c r="F1393" s="80" t="s">
        <v>29</v>
      </c>
      <c r="G1393" s="80" t="s">
        <v>1887</v>
      </c>
      <c r="H1393" s="80" t="s">
        <v>8165</v>
      </c>
      <c r="I1393" s="80" t="s">
        <v>8163</v>
      </c>
      <c r="J1393" s="80" t="s">
        <v>3016</v>
      </c>
      <c r="K1393" s="77">
        <v>43439</v>
      </c>
      <c r="L1393" s="80">
        <v>5</v>
      </c>
      <c r="M1393" s="80">
        <v>12</v>
      </c>
      <c r="N1393" s="80">
        <v>2018</v>
      </c>
      <c r="O1393" s="77">
        <f t="shared" si="20"/>
        <v>43439</v>
      </c>
      <c r="P1393" s="80" t="s">
        <v>3017</v>
      </c>
      <c r="Q1393" s="80" t="s">
        <v>175</v>
      </c>
      <c r="R1393" s="80">
        <f>VLOOKUP(P1393,Registration!O:P,2,FALSE)</f>
        <v>17</v>
      </c>
    </row>
    <row r="1394" spans="1:18" ht="23.1" customHeight="1">
      <c r="A1394" s="80" t="s">
        <v>1096</v>
      </c>
      <c r="B1394" s="80" t="s">
        <v>26</v>
      </c>
      <c r="C1394" s="80" t="s">
        <v>27</v>
      </c>
      <c r="D1394" s="80" t="s">
        <v>28</v>
      </c>
      <c r="E1394" s="80" t="s">
        <v>28</v>
      </c>
      <c r="F1394" s="80" t="s">
        <v>111</v>
      </c>
      <c r="G1394" s="80" t="s">
        <v>167</v>
      </c>
      <c r="H1394" s="80" t="s">
        <v>8159</v>
      </c>
      <c r="I1394" s="80" t="s">
        <v>8160</v>
      </c>
      <c r="J1394" s="80" t="s">
        <v>574</v>
      </c>
      <c r="K1394" s="77">
        <v>43440</v>
      </c>
      <c r="L1394" s="80">
        <v>6</v>
      </c>
      <c r="M1394" s="80">
        <v>12</v>
      </c>
      <c r="N1394" s="80">
        <v>2018</v>
      </c>
      <c r="O1394" s="77">
        <f t="shared" si="20"/>
        <v>43440</v>
      </c>
      <c r="P1394" s="80" t="s">
        <v>1101</v>
      </c>
      <c r="Q1394" s="80" t="s">
        <v>252</v>
      </c>
      <c r="R1394" s="80">
        <f>VLOOKUP(P1394,Registration!O:P,2,FALSE)</f>
        <v>19</v>
      </c>
    </row>
    <row r="1395" spans="1:18" ht="23.1" customHeight="1">
      <c r="A1395" s="80" t="s">
        <v>1096</v>
      </c>
      <c r="B1395" s="80" t="s">
        <v>26</v>
      </c>
      <c r="C1395" s="80" t="s">
        <v>27</v>
      </c>
      <c r="D1395" s="80" t="s">
        <v>28</v>
      </c>
      <c r="E1395" s="80" t="s">
        <v>28</v>
      </c>
      <c r="F1395" s="80" t="s">
        <v>111</v>
      </c>
      <c r="G1395" s="80" t="s">
        <v>167</v>
      </c>
      <c r="H1395" s="80" t="s">
        <v>8159</v>
      </c>
      <c r="I1395" s="80" t="s">
        <v>8160</v>
      </c>
      <c r="J1395" s="80" t="s">
        <v>1110</v>
      </c>
      <c r="K1395" s="77">
        <v>43440</v>
      </c>
      <c r="L1395" s="80">
        <v>6</v>
      </c>
      <c r="M1395" s="80">
        <v>12</v>
      </c>
      <c r="N1395" s="80">
        <v>2018</v>
      </c>
      <c r="O1395" s="77">
        <f t="shared" si="20"/>
        <v>43440</v>
      </c>
      <c r="P1395" s="80" t="s">
        <v>1111</v>
      </c>
      <c r="Q1395" s="80" t="s">
        <v>252</v>
      </c>
      <c r="R1395" s="80">
        <f>VLOOKUP(P1395,Registration!O:P,2,FALSE)</f>
        <v>18</v>
      </c>
    </row>
    <row r="1396" spans="1:18" ht="23.1" customHeight="1">
      <c r="A1396" s="80" t="s">
        <v>1096</v>
      </c>
      <c r="B1396" s="80" t="s">
        <v>26</v>
      </c>
      <c r="C1396" s="80" t="s">
        <v>27</v>
      </c>
      <c r="D1396" s="80" t="s">
        <v>28</v>
      </c>
      <c r="E1396" s="80" t="s">
        <v>28</v>
      </c>
      <c r="F1396" s="80" t="s">
        <v>111</v>
      </c>
      <c r="G1396" s="80" t="s">
        <v>167</v>
      </c>
      <c r="H1396" s="80" t="s">
        <v>8159</v>
      </c>
      <c r="I1396" s="80" t="s">
        <v>8160</v>
      </c>
      <c r="J1396" s="80" t="s">
        <v>1109</v>
      </c>
      <c r="K1396" s="77">
        <v>43440</v>
      </c>
      <c r="L1396" s="80">
        <v>6</v>
      </c>
      <c r="M1396" s="80">
        <v>12</v>
      </c>
      <c r="N1396" s="80">
        <v>2018</v>
      </c>
      <c r="O1396" s="77">
        <f t="shared" si="20"/>
        <v>43440</v>
      </c>
      <c r="P1396" s="80" t="s">
        <v>428</v>
      </c>
      <c r="Q1396" s="80" t="s">
        <v>252</v>
      </c>
      <c r="R1396" s="80">
        <f>VLOOKUP(P1396,Registration!O:P,2,FALSE)</f>
        <v>19</v>
      </c>
    </row>
    <row r="1397" spans="1:18" ht="23.1" customHeight="1">
      <c r="A1397" s="80" t="s">
        <v>1096</v>
      </c>
      <c r="B1397" s="80" t="s">
        <v>26</v>
      </c>
      <c r="C1397" s="80" t="s">
        <v>27</v>
      </c>
      <c r="D1397" s="80" t="s">
        <v>28</v>
      </c>
      <c r="E1397" s="80" t="s">
        <v>28</v>
      </c>
      <c r="F1397" s="80" t="s">
        <v>111</v>
      </c>
      <c r="G1397" s="80" t="s">
        <v>167</v>
      </c>
      <c r="H1397" s="80" t="s">
        <v>8159</v>
      </c>
      <c r="I1397" s="80" t="s">
        <v>8160</v>
      </c>
      <c r="J1397" s="80" t="s">
        <v>1105</v>
      </c>
      <c r="K1397" s="77">
        <v>43440</v>
      </c>
      <c r="L1397" s="80">
        <v>6</v>
      </c>
      <c r="M1397" s="80">
        <v>12</v>
      </c>
      <c r="N1397" s="80">
        <v>2018</v>
      </c>
      <c r="O1397" s="77">
        <f t="shared" si="20"/>
        <v>43440</v>
      </c>
      <c r="P1397" s="80" t="s">
        <v>1106</v>
      </c>
      <c r="Q1397" s="80" t="s">
        <v>252</v>
      </c>
      <c r="R1397" s="80">
        <f>VLOOKUP(P1397,Registration!O:P,2,FALSE)</f>
        <v>19</v>
      </c>
    </row>
    <row r="1398" spans="1:18" ht="23.1" customHeight="1">
      <c r="A1398" s="80" t="s">
        <v>1096</v>
      </c>
      <c r="B1398" s="80" t="s">
        <v>26</v>
      </c>
      <c r="C1398" s="80" t="s">
        <v>27</v>
      </c>
      <c r="D1398" s="80" t="s">
        <v>28</v>
      </c>
      <c r="E1398" s="80" t="s">
        <v>28</v>
      </c>
      <c r="F1398" s="80" t="s">
        <v>111</v>
      </c>
      <c r="G1398" s="80" t="s">
        <v>167</v>
      </c>
      <c r="H1398" s="80" t="s">
        <v>8159</v>
      </c>
      <c r="I1398" s="80" t="s">
        <v>8160</v>
      </c>
      <c r="J1398" s="80" t="s">
        <v>1114</v>
      </c>
      <c r="K1398" s="77">
        <v>43440</v>
      </c>
      <c r="L1398" s="80">
        <v>6</v>
      </c>
      <c r="M1398" s="80">
        <v>12</v>
      </c>
      <c r="N1398" s="80">
        <v>2018</v>
      </c>
      <c r="O1398" s="77">
        <f t="shared" si="20"/>
        <v>43440</v>
      </c>
      <c r="P1398" s="80" t="s">
        <v>568</v>
      </c>
      <c r="Q1398" s="80" t="s">
        <v>252</v>
      </c>
      <c r="R1398" s="80">
        <f>VLOOKUP(P1398,Registration!O:P,2,FALSE)</f>
        <v>18</v>
      </c>
    </row>
    <row r="1399" spans="1:18" ht="23.1" customHeight="1">
      <c r="A1399" s="80" t="s">
        <v>1096</v>
      </c>
      <c r="B1399" s="80" t="s">
        <v>26</v>
      </c>
      <c r="C1399" s="80" t="s">
        <v>27</v>
      </c>
      <c r="D1399" s="80" t="s">
        <v>28</v>
      </c>
      <c r="E1399" s="80" t="s">
        <v>28</v>
      </c>
      <c r="F1399" s="80" t="s">
        <v>111</v>
      </c>
      <c r="G1399" s="80" t="s">
        <v>167</v>
      </c>
      <c r="H1399" s="80" t="s">
        <v>8159</v>
      </c>
      <c r="I1399" s="80" t="s">
        <v>8160</v>
      </c>
      <c r="J1399" s="80" t="s">
        <v>272</v>
      </c>
      <c r="K1399" s="77">
        <v>43440</v>
      </c>
      <c r="L1399" s="80">
        <v>6</v>
      </c>
      <c r="M1399" s="80">
        <v>12</v>
      </c>
      <c r="N1399" s="80">
        <v>2018</v>
      </c>
      <c r="O1399" s="77">
        <f t="shared" si="20"/>
        <v>43440</v>
      </c>
      <c r="P1399" s="80" t="s">
        <v>1045</v>
      </c>
      <c r="Q1399" s="80" t="s">
        <v>252</v>
      </c>
      <c r="R1399" s="80">
        <f>VLOOKUP(P1399,Registration!O:P,2,FALSE)</f>
        <v>19</v>
      </c>
    </row>
    <row r="1400" spans="1:18" ht="23.1" customHeight="1">
      <c r="A1400" s="80" t="s">
        <v>1096</v>
      </c>
      <c r="B1400" s="80" t="s">
        <v>26</v>
      </c>
      <c r="C1400" s="80" t="s">
        <v>27</v>
      </c>
      <c r="D1400" s="80" t="s">
        <v>28</v>
      </c>
      <c r="E1400" s="80" t="s">
        <v>28</v>
      </c>
      <c r="F1400" s="80" t="s">
        <v>111</v>
      </c>
      <c r="G1400" s="80" t="s">
        <v>167</v>
      </c>
      <c r="H1400" s="80" t="s">
        <v>8159</v>
      </c>
      <c r="I1400" s="80" t="s">
        <v>8160</v>
      </c>
      <c r="J1400" s="80" t="s">
        <v>1115</v>
      </c>
      <c r="K1400" s="77">
        <v>43440</v>
      </c>
      <c r="L1400" s="80">
        <v>6</v>
      </c>
      <c r="M1400" s="80">
        <v>12</v>
      </c>
      <c r="N1400" s="80">
        <v>2018</v>
      </c>
      <c r="O1400" s="77">
        <f t="shared" ref="O1400:O1466" si="21">DATE(N1400,M1400,L1400)</f>
        <v>43440</v>
      </c>
      <c r="P1400" s="80" t="s">
        <v>289</v>
      </c>
      <c r="Q1400" s="80" t="s">
        <v>252</v>
      </c>
      <c r="R1400" s="80">
        <f>VLOOKUP(P1400,Registration!O:P,2,FALSE)</f>
        <v>19</v>
      </c>
    </row>
    <row r="1401" spans="1:18" ht="23.1" customHeight="1">
      <c r="A1401" s="80" t="s">
        <v>1096</v>
      </c>
      <c r="B1401" s="80" t="s">
        <v>26</v>
      </c>
      <c r="C1401" s="80" t="s">
        <v>27</v>
      </c>
      <c r="D1401" s="80" t="s">
        <v>28</v>
      </c>
      <c r="E1401" s="80" t="s">
        <v>28</v>
      </c>
      <c r="F1401" s="80" t="s">
        <v>111</v>
      </c>
      <c r="G1401" s="80" t="s">
        <v>167</v>
      </c>
      <c r="H1401" s="80" t="s">
        <v>8159</v>
      </c>
      <c r="I1401" s="80" t="s">
        <v>8160</v>
      </c>
      <c r="J1401" s="80" t="s">
        <v>1104</v>
      </c>
      <c r="K1401" s="77">
        <v>43440</v>
      </c>
      <c r="L1401" s="80">
        <v>6</v>
      </c>
      <c r="M1401" s="80">
        <v>12</v>
      </c>
      <c r="N1401" s="80">
        <v>2018</v>
      </c>
      <c r="O1401" s="77">
        <f t="shared" si="21"/>
        <v>43440</v>
      </c>
      <c r="P1401" s="80" t="s">
        <v>363</v>
      </c>
      <c r="Q1401" s="80" t="s">
        <v>252</v>
      </c>
      <c r="R1401" s="80">
        <f>VLOOKUP(P1401,Registration!O:P,2,FALSE)</f>
        <v>19</v>
      </c>
    </row>
    <row r="1402" spans="1:18" ht="23.1" customHeight="1">
      <c r="A1402" s="80" t="s">
        <v>1096</v>
      </c>
      <c r="B1402" s="80" t="s">
        <v>26</v>
      </c>
      <c r="C1402" s="80" t="s">
        <v>27</v>
      </c>
      <c r="D1402" s="80" t="s">
        <v>28</v>
      </c>
      <c r="E1402" s="80" t="s">
        <v>28</v>
      </c>
      <c r="F1402" s="80" t="s">
        <v>111</v>
      </c>
      <c r="G1402" s="80" t="s">
        <v>167</v>
      </c>
      <c r="H1402" s="80" t="s">
        <v>8159</v>
      </c>
      <c r="I1402" s="80" t="s">
        <v>8160</v>
      </c>
      <c r="J1402" s="80" t="s">
        <v>1116</v>
      </c>
      <c r="K1402" s="77">
        <v>43440</v>
      </c>
      <c r="L1402" s="80">
        <v>6</v>
      </c>
      <c r="M1402" s="80">
        <v>12</v>
      </c>
      <c r="N1402" s="80">
        <v>2018</v>
      </c>
      <c r="O1402" s="77">
        <f t="shared" si="21"/>
        <v>43440</v>
      </c>
      <c r="P1402" s="80" t="s">
        <v>1117</v>
      </c>
      <c r="Q1402" s="80" t="s">
        <v>252</v>
      </c>
      <c r="R1402" s="80">
        <f>VLOOKUP(P1402,Registration!O:P,2,FALSE)</f>
        <v>17</v>
      </c>
    </row>
    <row r="1403" spans="1:18" ht="23.1" customHeight="1">
      <c r="A1403" s="80" t="s">
        <v>1096</v>
      </c>
      <c r="B1403" s="80" t="s">
        <v>26</v>
      </c>
      <c r="C1403" s="80" t="s">
        <v>27</v>
      </c>
      <c r="D1403" s="80" t="s">
        <v>28</v>
      </c>
      <c r="E1403" s="80" t="s">
        <v>28</v>
      </c>
      <c r="F1403" s="80" t="s">
        <v>111</v>
      </c>
      <c r="G1403" s="80" t="s">
        <v>167</v>
      </c>
      <c r="H1403" s="80" t="s">
        <v>8159</v>
      </c>
      <c r="I1403" s="80" t="s">
        <v>8160</v>
      </c>
      <c r="J1403" s="80" t="s">
        <v>3018</v>
      </c>
      <c r="K1403" s="77">
        <v>43440</v>
      </c>
      <c r="L1403" s="80">
        <v>6</v>
      </c>
      <c r="M1403" s="80">
        <v>12</v>
      </c>
      <c r="N1403" s="80">
        <v>2018</v>
      </c>
      <c r="O1403" s="77">
        <f t="shared" si="21"/>
        <v>43440</v>
      </c>
      <c r="P1403" s="80" t="s">
        <v>469</v>
      </c>
      <c r="Q1403" s="80" t="s">
        <v>252</v>
      </c>
      <c r="R1403" s="80">
        <f>VLOOKUP(P1403,Registration!O:P,2,FALSE)</f>
        <v>19</v>
      </c>
    </row>
    <row r="1404" spans="1:18" ht="23.1" customHeight="1">
      <c r="A1404" s="80" t="s">
        <v>1096</v>
      </c>
      <c r="B1404" s="80" t="s">
        <v>26</v>
      </c>
      <c r="C1404" s="80" t="s">
        <v>27</v>
      </c>
      <c r="D1404" s="80" t="s">
        <v>28</v>
      </c>
      <c r="E1404" s="80" t="s">
        <v>28</v>
      </c>
      <c r="F1404" s="80" t="s">
        <v>111</v>
      </c>
      <c r="G1404" s="80" t="s">
        <v>167</v>
      </c>
      <c r="H1404" s="80" t="s">
        <v>8159</v>
      </c>
      <c r="I1404" s="80" t="s">
        <v>8160</v>
      </c>
      <c r="J1404" s="80" t="s">
        <v>3019</v>
      </c>
      <c r="K1404" s="77">
        <v>43440</v>
      </c>
      <c r="L1404" s="80">
        <v>6</v>
      </c>
      <c r="M1404" s="80">
        <v>12</v>
      </c>
      <c r="N1404" s="80">
        <v>2018</v>
      </c>
      <c r="O1404" s="77">
        <f t="shared" si="21"/>
        <v>43440</v>
      </c>
      <c r="P1404" s="80" t="s">
        <v>1103</v>
      </c>
      <c r="Q1404" s="80" t="s">
        <v>252</v>
      </c>
      <c r="R1404" s="80">
        <f>VLOOKUP(P1404,Registration!O:P,2,FALSE)</f>
        <v>18</v>
      </c>
    </row>
    <row r="1405" spans="1:18" ht="23.1" customHeight="1">
      <c r="A1405" s="80" t="s">
        <v>1096</v>
      </c>
      <c r="B1405" s="80" t="s">
        <v>26</v>
      </c>
      <c r="C1405" s="80" t="s">
        <v>27</v>
      </c>
      <c r="D1405" s="80" t="s">
        <v>28</v>
      </c>
      <c r="E1405" s="80" t="s">
        <v>28</v>
      </c>
      <c r="F1405" s="80" t="s">
        <v>111</v>
      </c>
      <c r="G1405" s="80" t="s">
        <v>167</v>
      </c>
      <c r="H1405" s="80" t="s">
        <v>8159</v>
      </c>
      <c r="I1405" s="80" t="s">
        <v>8160</v>
      </c>
      <c r="J1405" s="80" t="s">
        <v>1120</v>
      </c>
      <c r="K1405" s="77">
        <v>43440</v>
      </c>
      <c r="L1405" s="80">
        <v>6</v>
      </c>
      <c r="M1405" s="80">
        <v>12</v>
      </c>
      <c r="N1405" s="80">
        <v>2018</v>
      </c>
      <c r="O1405" s="77">
        <f t="shared" si="21"/>
        <v>43440</v>
      </c>
      <c r="P1405" s="80" t="s">
        <v>851</v>
      </c>
      <c r="Q1405" s="80" t="s">
        <v>252</v>
      </c>
      <c r="R1405" s="80">
        <f>VLOOKUP(P1405,Registration!O:P,2,FALSE)</f>
        <v>19</v>
      </c>
    </row>
    <row r="1406" spans="1:18" ht="23.1" customHeight="1">
      <c r="A1406" s="80" t="s">
        <v>1096</v>
      </c>
      <c r="B1406" s="80" t="s">
        <v>26</v>
      </c>
      <c r="C1406" s="80" t="s">
        <v>27</v>
      </c>
      <c r="D1406" s="80" t="s">
        <v>28</v>
      </c>
      <c r="E1406" s="80" t="s">
        <v>28</v>
      </c>
      <c r="F1406" s="80" t="s">
        <v>111</v>
      </c>
      <c r="G1406" s="80" t="s">
        <v>167</v>
      </c>
      <c r="H1406" s="80" t="s">
        <v>8159</v>
      </c>
      <c r="I1406" s="80" t="s">
        <v>8160</v>
      </c>
      <c r="J1406" s="80" t="s">
        <v>3020</v>
      </c>
      <c r="K1406" s="77">
        <v>43440</v>
      </c>
      <c r="L1406" s="80">
        <v>6</v>
      </c>
      <c r="M1406" s="80">
        <v>12</v>
      </c>
      <c r="N1406" s="80">
        <v>2018</v>
      </c>
      <c r="O1406" s="77">
        <f t="shared" si="21"/>
        <v>43440</v>
      </c>
      <c r="P1406" s="80" t="s">
        <v>1113</v>
      </c>
      <c r="Q1406" s="80" t="s">
        <v>252</v>
      </c>
      <c r="R1406" s="80">
        <f>VLOOKUP(P1406,Registration!O:P,2,FALSE)</f>
        <v>19</v>
      </c>
    </row>
    <row r="1407" spans="1:18" ht="23.1" customHeight="1">
      <c r="A1407" s="80" t="s">
        <v>1096</v>
      </c>
      <c r="B1407" s="80" t="s">
        <v>26</v>
      </c>
      <c r="C1407" s="80" t="s">
        <v>27</v>
      </c>
      <c r="D1407" s="80" t="s">
        <v>28</v>
      </c>
      <c r="E1407" s="80" t="s">
        <v>28</v>
      </c>
      <c r="F1407" s="80" t="s">
        <v>111</v>
      </c>
      <c r="G1407" s="80" t="s">
        <v>167</v>
      </c>
      <c r="H1407" s="80" t="s">
        <v>8159</v>
      </c>
      <c r="I1407" s="80" t="s">
        <v>8160</v>
      </c>
      <c r="J1407" s="80" t="s">
        <v>1107</v>
      </c>
      <c r="K1407" s="77">
        <v>43440</v>
      </c>
      <c r="L1407" s="80">
        <v>6</v>
      </c>
      <c r="M1407" s="80">
        <v>12</v>
      </c>
      <c r="N1407" s="80">
        <v>2018</v>
      </c>
      <c r="O1407" s="77">
        <f t="shared" si="21"/>
        <v>43440</v>
      </c>
      <c r="P1407" s="80" t="s">
        <v>1108</v>
      </c>
      <c r="Q1407" s="80" t="s">
        <v>252</v>
      </c>
      <c r="R1407" s="80">
        <f>VLOOKUP(P1407,Registration!O:P,2,FALSE)</f>
        <v>18</v>
      </c>
    </row>
    <row r="1408" spans="1:18" ht="23.1" customHeight="1">
      <c r="A1408" s="80" t="s">
        <v>1096</v>
      </c>
      <c r="B1408" s="80" t="s">
        <v>26</v>
      </c>
      <c r="C1408" s="80" t="s">
        <v>27</v>
      </c>
      <c r="D1408" s="80" t="s">
        <v>28</v>
      </c>
      <c r="E1408" s="80" t="s">
        <v>28</v>
      </c>
      <c r="F1408" s="80" t="s">
        <v>111</v>
      </c>
      <c r="G1408" s="80" t="s">
        <v>167</v>
      </c>
      <c r="H1408" s="80" t="s">
        <v>8159</v>
      </c>
      <c r="I1408" s="80" t="s">
        <v>8160</v>
      </c>
      <c r="J1408" s="80" t="s">
        <v>712</v>
      </c>
      <c r="K1408" s="77">
        <v>43440</v>
      </c>
      <c r="L1408" s="80">
        <v>6</v>
      </c>
      <c r="M1408" s="80">
        <v>12</v>
      </c>
      <c r="N1408" s="80">
        <v>2018</v>
      </c>
      <c r="O1408" s="77">
        <f t="shared" si="21"/>
        <v>43440</v>
      </c>
      <c r="P1408" s="80" t="s">
        <v>1221</v>
      </c>
      <c r="Q1408" s="80" t="s">
        <v>252</v>
      </c>
      <c r="R1408" s="80">
        <f>VLOOKUP(P1408,Registration!O:P,2,FALSE)</f>
        <v>17</v>
      </c>
    </row>
    <row r="1409" spans="1:18" ht="23.1" customHeight="1">
      <c r="A1409" s="80" t="s">
        <v>1096</v>
      </c>
      <c r="B1409" s="80" t="s">
        <v>26</v>
      </c>
      <c r="C1409" s="80" t="s">
        <v>27</v>
      </c>
      <c r="D1409" s="80" t="s">
        <v>28</v>
      </c>
      <c r="E1409" s="80" t="s">
        <v>28</v>
      </c>
      <c r="F1409" s="80" t="s">
        <v>111</v>
      </c>
      <c r="G1409" s="80" t="s">
        <v>167</v>
      </c>
      <c r="H1409" s="80" t="s">
        <v>8159</v>
      </c>
      <c r="I1409" s="80" t="s">
        <v>8160</v>
      </c>
      <c r="J1409" s="80" t="s">
        <v>1222</v>
      </c>
      <c r="K1409" s="77">
        <v>43440</v>
      </c>
      <c r="L1409" s="80">
        <v>6</v>
      </c>
      <c r="M1409" s="80">
        <v>12</v>
      </c>
      <c r="N1409" s="80">
        <v>2018</v>
      </c>
      <c r="O1409" s="77">
        <f t="shared" si="21"/>
        <v>43440</v>
      </c>
      <c r="P1409" s="80" t="s">
        <v>1223</v>
      </c>
      <c r="Q1409" s="80" t="s">
        <v>252</v>
      </c>
      <c r="R1409" s="80">
        <f>VLOOKUP(P1409,Registration!O:P,2,FALSE)</f>
        <v>18</v>
      </c>
    </row>
    <row r="1410" spans="1:18" ht="23.1" customHeight="1">
      <c r="A1410" s="80" t="s">
        <v>1096</v>
      </c>
      <c r="B1410" s="80" t="s">
        <v>26</v>
      </c>
      <c r="C1410" s="80" t="s">
        <v>27</v>
      </c>
      <c r="D1410" s="80" t="s">
        <v>28</v>
      </c>
      <c r="E1410" s="80" t="s">
        <v>28</v>
      </c>
      <c r="F1410" s="80" t="s">
        <v>111</v>
      </c>
      <c r="G1410" s="80" t="s">
        <v>167</v>
      </c>
      <c r="H1410" s="80" t="s">
        <v>8159</v>
      </c>
      <c r="I1410" s="80" t="s">
        <v>8161</v>
      </c>
      <c r="J1410" s="80" t="s">
        <v>1121</v>
      </c>
      <c r="K1410" s="77">
        <v>43441</v>
      </c>
      <c r="L1410" s="80">
        <v>7</v>
      </c>
      <c r="M1410" s="80">
        <v>12</v>
      </c>
      <c r="N1410" s="80">
        <v>2018</v>
      </c>
      <c r="O1410" s="77">
        <f t="shared" si="21"/>
        <v>43441</v>
      </c>
      <c r="P1410" s="80" t="s">
        <v>1122</v>
      </c>
      <c r="Q1410" s="80" t="s">
        <v>175</v>
      </c>
      <c r="R1410" s="80">
        <f>VLOOKUP(P1410,Registration!O:P,2,FALSE)</f>
        <v>19</v>
      </c>
    </row>
    <row r="1411" spans="1:18" ht="23.1" customHeight="1">
      <c r="A1411" s="80" t="s">
        <v>1096</v>
      </c>
      <c r="B1411" s="80" t="s">
        <v>26</v>
      </c>
      <c r="C1411" s="80" t="s">
        <v>27</v>
      </c>
      <c r="D1411" s="80" t="s">
        <v>28</v>
      </c>
      <c r="E1411" s="80" t="s">
        <v>28</v>
      </c>
      <c r="F1411" s="80" t="s">
        <v>111</v>
      </c>
      <c r="G1411" s="80" t="s">
        <v>167</v>
      </c>
      <c r="H1411" s="80" t="s">
        <v>8159</v>
      </c>
      <c r="I1411" s="80" t="s">
        <v>8161</v>
      </c>
      <c r="J1411" s="80" t="s">
        <v>1123</v>
      </c>
      <c r="K1411" s="77">
        <v>43441</v>
      </c>
      <c r="L1411" s="80">
        <v>7</v>
      </c>
      <c r="M1411" s="80">
        <v>12</v>
      </c>
      <c r="N1411" s="80">
        <v>2018</v>
      </c>
      <c r="O1411" s="77">
        <f t="shared" si="21"/>
        <v>43441</v>
      </c>
      <c r="P1411" s="80" t="s">
        <v>1124</v>
      </c>
      <c r="Q1411" s="80" t="s">
        <v>175</v>
      </c>
      <c r="R1411" s="80">
        <f>VLOOKUP(P1411,Registration!O:P,2,FALSE)</f>
        <v>19</v>
      </c>
    </row>
    <row r="1412" spans="1:18" ht="23.1" customHeight="1">
      <c r="A1412" s="80" t="s">
        <v>1096</v>
      </c>
      <c r="B1412" s="80" t="s">
        <v>26</v>
      </c>
      <c r="C1412" s="80" t="s">
        <v>27</v>
      </c>
      <c r="D1412" s="80" t="s">
        <v>28</v>
      </c>
      <c r="E1412" s="80" t="s">
        <v>28</v>
      </c>
      <c r="F1412" s="80" t="s">
        <v>111</v>
      </c>
      <c r="G1412" s="80" t="s">
        <v>167</v>
      </c>
      <c r="H1412" s="80" t="s">
        <v>8159</v>
      </c>
      <c r="I1412" s="80" t="s">
        <v>8161</v>
      </c>
      <c r="J1412" s="80" t="s">
        <v>298</v>
      </c>
      <c r="K1412" s="77">
        <v>43441</v>
      </c>
      <c r="L1412" s="80">
        <v>7</v>
      </c>
      <c r="M1412" s="80">
        <v>12</v>
      </c>
      <c r="N1412" s="80">
        <v>2018</v>
      </c>
      <c r="O1412" s="77">
        <f t="shared" si="21"/>
        <v>43441</v>
      </c>
      <c r="P1412" s="80" t="s">
        <v>1125</v>
      </c>
      <c r="Q1412" s="80" t="s">
        <v>175</v>
      </c>
      <c r="R1412" s="80">
        <f>VLOOKUP(P1412,Registration!O:P,2,FALSE)</f>
        <v>19</v>
      </c>
    </row>
    <row r="1413" spans="1:18" ht="23.1" customHeight="1">
      <c r="A1413" s="80" t="s">
        <v>1096</v>
      </c>
      <c r="B1413" s="80" t="s">
        <v>26</v>
      </c>
      <c r="C1413" s="80" t="s">
        <v>27</v>
      </c>
      <c r="D1413" s="80" t="s">
        <v>28</v>
      </c>
      <c r="E1413" s="80" t="s">
        <v>28</v>
      </c>
      <c r="F1413" s="80" t="s">
        <v>111</v>
      </c>
      <c r="G1413" s="80" t="s">
        <v>167</v>
      </c>
      <c r="H1413" s="80" t="s">
        <v>8159</v>
      </c>
      <c r="I1413" s="80" t="s">
        <v>8160</v>
      </c>
      <c r="J1413" s="80" t="s">
        <v>1126</v>
      </c>
      <c r="K1413" s="77">
        <v>43442</v>
      </c>
      <c r="L1413" s="80">
        <v>8</v>
      </c>
      <c r="M1413" s="80">
        <v>12</v>
      </c>
      <c r="N1413" s="80">
        <v>2018</v>
      </c>
      <c r="O1413" s="77">
        <f t="shared" si="21"/>
        <v>43442</v>
      </c>
      <c r="P1413" s="80" t="s">
        <v>1127</v>
      </c>
      <c r="Q1413" s="80" t="s">
        <v>252</v>
      </c>
      <c r="R1413" s="80">
        <f>VLOOKUP(P1413,Registration!O:P,2,FALSE)</f>
        <v>18</v>
      </c>
    </row>
    <row r="1414" spans="1:18" ht="23.1" customHeight="1">
      <c r="A1414" s="80" t="s">
        <v>1096</v>
      </c>
      <c r="B1414" s="80" t="s">
        <v>26</v>
      </c>
      <c r="C1414" s="80" t="s">
        <v>27</v>
      </c>
      <c r="D1414" s="80" t="s">
        <v>28</v>
      </c>
      <c r="E1414" s="80" t="s">
        <v>28</v>
      </c>
      <c r="F1414" s="80" t="s">
        <v>111</v>
      </c>
      <c r="G1414" s="80" t="s">
        <v>167</v>
      </c>
      <c r="H1414" s="80" t="s">
        <v>8159</v>
      </c>
      <c r="I1414" s="80" t="s">
        <v>8160</v>
      </c>
      <c r="J1414" s="80" t="s">
        <v>1128</v>
      </c>
      <c r="K1414" s="77">
        <v>43442</v>
      </c>
      <c r="L1414" s="80">
        <v>8</v>
      </c>
      <c r="M1414" s="80">
        <v>12</v>
      </c>
      <c r="N1414" s="80">
        <v>2018</v>
      </c>
      <c r="O1414" s="77">
        <f t="shared" si="21"/>
        <v>43442</v>
      </c>
      <c r="P1414" s="80" t="s">
        <v>874</v>
      </c>
      <c r="Q1414" s="80" t="s">
        <v>252</v>
      </c>
      <c r="R1414" s="80">
        <f>VLOOKUP(P1414,Registration!O:P,2,FALSE)</f>
        <v>19</v>
      </c>
    </row>
    <row r="1415" spans="1:18" ht="23.1" customHeight="1">
      <c r="A1415" s="80" t="s">
        <v>1096</v>
      </c>
      <c r="B1415" s="80" t="s">
        <v>26</v>
      </c>
      <c r="C1415" s="80" t="s">
        <v>27</v>
      </c>
      <c r="D1415" s="80" t="s">
        <v>28</v>
      </c>
      <c r="E1415" s="80" t="s">
        <v>28</v>
      </c>
      <c r="F1415" s="80" t="s">
        <v>111</v>
      </c>
      <c r="G1415" s="80" t="s">
        <v>167</v>
      </c>
      <c r="H1415" s="80" t="s">
        <v>8159</v>
      </c>
      <c r="I1415" s="80" t="s">
        <v>8160</v>
      </c>
      <c r="J1415" s="80" t="s">
        <v>1129</v>
      </c>
      <c r="K1415" s="77">
        <v>43442</v>
      </c>
      <c r="L1415" s="80">
        <v>8</v>
      </c>
      <c r="M1415" s="80">
        <v>12</v>
      </c>
      <c r="N1415" s="80">
        <v>2018</v>
      </c>
      <c r="O1415" s="77">
        <f t="shared" si="21"/>
        <v>43442</v>
      </c>
      <c r="P1415" s="80" t="s">
        <v>1130</v>
      </c>
      <c r="Q1415" s="80" t="s">
        <v>252</v>
      </c>
      <c r="R1415" s="80">
        <f>VLOOKUP(P1415,Registration!O:P,2,FALSE)</f>
        <v>16</v>
      </c>
    </row>
    <row r="1416" spans="1:18" ht="23.1" customHeight="1">
      <c r="A1416" s="80" t="s">
        <v>1096</v>
      </c>
      <c r="B1416" s="80" t="s">
        <v>26</v>
      </c>
      <c r="C1416" s="80" t="s">
        <v>27</v>
      </c>
      <c r="D1416" s="80" t="s">
        <v>28</v>
      </c>
      <c r="E1416" s="80" t="s">
        <v>28</v>
      </c>
      <c r="F1416" s="80" t="s">
        <v>111</v>
      </c>
      <c r="G1416" s="80" t="s">
        <v>167</v>
      </c>
      <c r="H1416" s="80" t="s">
        <v>8159</v>
      </c>
      <c r="I1416" s="80" t="s">
        <v>8160</v>
      </c>
      <c r="J1416" s="104" t="s">
        <v>1131</v>
      </c>
      <c r="K1416" s="77">
        <v>43442</v>
      </c>
      <c r="L1416" s="80">
        <v>8</v>
      </c>
      <c r="M1416" s="80">
        <v>12</v>
      </c>
      <c r="N1416" s="80">
        <v>2018</v>
      </c>
      <c r="O1416" s="77">
        <f t="shared" si="21"/>
        <v>43442</v>
      </c>
      <c r="P1416" s="80" t="s">
        <v>1051</v>
      </c>
      <c r="Q1416" s="80" t="s">
        <v>252</v>
      </c>
      <c r="R1416" s="80">
        <f>VLOOKUP(P1416,Registration!O:P,2,FALSE)</f>
        <v>19</v>
      </c>
    </row>
    <row r="1417" spans="1:18" ht="23.1" customHeight="1">
      <c r="A1417" s="80" t="s">
        <v>1096</v>
      </c>
      <c r="B1417" s="80" t="s">
        <v>26</v>
      </c>
      <c r="C1417" s="80" t="s">
        <v>27</v>
      </c>
      <c r="D1417" s="80" t="s">
        <v>28</v>
      </c>
      <c r="E1417" s="80" t="s">
        <v>28</v>
      </c>
      <c r="F1417" s="80" t="s">
        <v>111</v>
      </c>
      <c r="G1417" s="80" t="s">
        <v>167</v>
      </c>
      <c r="H1417" s="80" t="s">
        <v>8159</v>
      </c>
      <c r="I1417" s="80" t="s">
        <v>8160</v>
      </c>
      <c r="J1417" s="80" t="s">
        <v>1132</v>
      </c>
      <c r="K1417" s="77">
        <v>43442</v>
      </c>
      <c r="L1417" s="80">
        <v>8</v>
      </c>
      <c r="M1417" s="80">
        <v>12</v>
      </c>
      <c r="N1417" s="80">
        <v>2018</v>
      </c>
      <c r="O1417" s="77">
        <f t="shared" si="21"/>
        <v>43442</v>
      </c>
      <c r="P1417" s="80" t="s">
        <v>711</v>
      </c>
      <c r="Q1417" s="80" t="s">
        <v>252</v>
      </c>
      <c r="R1417" s="80">
        <f>VLOOKUP(P1417,Registration!O:P,2,FALSE)</f>
        <v>19</v>
      </c>
    </row>
    <row r="1418" spans="1:18" ht="23.1" customHeight="1">
      <c r="A1418" s="80" t="s">
        <v>1096</v>
      </c>
      <c r="B1418" s="80" t="s">
        <v>26</v>
      </c>
      <c r="C1418" s="80" t="s">
        <v>27</v>
      </c>
      <c r="D1418" s="80" t="s">
        <v>28</v>
      </c>
      <c r="E1418" s="80" t="s">
        <v>28</v>
      </c>
      <c r="F1418" s="80" t="s">
        <v>111</v>
      </c>
      <c r="G1418" s="80" t="s">
        <v>167</v>
      </c>
      <c r="H1418" s="80" t="s">
        <v>8159</v>
      </c>
      <c r="I1418" s="80" t="s">
        <v>8160</v>
      </c>
      <c r="J1418" s="80" t="s">
        <v>1133</v>
      </c>
      <c r="K1418" s="77">
        <v>43442</v>
      </c>
      <c r="L1418" s="80">
        <v>8</v>
      </c>
      <c r="M1418" s="80">
        <v>12</v>
      </c>
      <c r="N1418" s="80">
        <v>2018</v>
      </c>
      <c r="O1418" s="77">
        <f t="shared" si="21"/>
        <v>43442</v>
      </c>
      <c r="P1418" s="80" t="s">
        <v>192</v>
      </c>
      <c r="Q1418" s="80" t="s">
        <v>252</v>
      </c>
      <c r="R1418" s="80">
        <f>VLOOKUP(P1418,Registration!O:P,2,FALSE)</f>
        <v>19</v>
      </c>
    </row>
    <row r="1419" spans="1:18" ht="23.1" customHeight="1">
      <c r="A1419" s="80" t="s">
        <v>1096</v>
      </c>
      <c r="B1419" s="80" t="s">
        <v>26</v>
      </c>
      <c r="C1419" s="80" t="s">
        <v>27</v>
      </c>
      <c r="D1419" s="80" t="s">
        <v>28</v>
      </c>
      <c r="E1419" s="80" t="s">
        <v>28</v>
      </c>
      <c r="F1419" s="80" t="s">
        <v>111</v>
      </c>
      <c r="G1419" s="80" t="s">
        <v>167</v>
      </c>
      <c r="H1419" s="80" t="s">
        <v>8159</v>
      </c>
      <c r="I1419" s="80" t="s">
        <v>8160</v>
      </c>
      <c r="J1419" s="80" t="s">
        <v>3021</v>
      </c>
      <c r="K1419" s="77">
        <v>43442</v>
      </c>
      <c r="L1419" s="80">
        <v>8</v>
      </c>
      <c r="M1419" s="80">
        <v>12</v>
      </c>
      <c r="N1419" s="80">
        <v>2018</v>
      </c>
      <c r="O1419" s="77">
        <f t="shared" si="21"/>
        <v>43442</v>
      </c>
      <c r="P1419" s="80" t="s">
        <v>1038</v>
      </c>
      <c r="Q1419" s="80" t="s">
        <v>252</v>
      </c>
      <c r="R1419" s="80">
        <f>VLOOKUP(P1419,Registration!O:P,2,FALSE)</f>
        <v>19</v>
      </c>
    </row>
    <row r="1420" spans="1:18" ht="23.1" customHeight="1">
      <c r="A1420" s="80" t="s">
        <v>1096</v>
      </c>
      <c r="B1420" s="80" t="s">
        <v>26</v>
      </c>
      <c r="C1420" s="80" t="s">
        <v>27</v>
      </c>
      <c r="D1420" s="80" t="s">
        <v>28</v>
      </c>
      <c r="E1420" s="80" t="s">
        <v>28</v>
      </c>
      <c r="F1420" s="80" t="s">
        <v>111</v>
      </c>
      <c r="G1420" s="80" t="s">
        <v>167</v>
      </c>
      <c r="H1420" s="80" t="s">
        <v>8159</v>
      </c>
      <c r="I1420" s="80" t="s">
        <v>8160</v>
      </c>
      <c r="J1420" s="80" t="s">
        <v>1135</v>
      </c>
      <c r="K1420" s="77">
        <v>43442</v>
      </c>
      <c r="L1420" s="80">
        <v>8</v>
      </c>
      <c r="M1420" s="80">
        <v>12</v>
      </c>
      <c r="N1420" s="80">
        <v>2018</v>
      </c>
      <c r="O1420" s="77">
        <f t="shared" si="21"/>
        <v>43442</v>
      </c>
      <c r="P1420" s="80" t="s">
        <v>1136</v>
      </c>
      <c r="Q1420" s="80" t="s">
        <v>252</v>
      </c>
      <c r="R1420" s="80">
        <f>VLOOKUP(P1420,Registration!O:P,2,FALSE)</f>
        <v>18</v>
      </c>
    </row>
    <row r="1421" spans="1:18" ht="23.1" customHeight="1">
      <c r="A1421" s="80" t="s">
        <v>1096</v>
      </c>
      <c r="B1421" s="80" t="s">
        <v>26</v>
      </c>
      <c r="C1421" s="80" t="s">
        <v>27</v>
      </c>
      <c r="D1421" s="80" t="s">
        <v>28</v>
      </c>
      <c r="E1421" s="80" t="s">
        <v>28</v>
      </c>
      <c r="F1421" s="80" t="s">
        <v>111</v>
      </c>
      <c r="G1421" s="80" t="s">
        <v>167</v>
      </c>
      <c r="H1421" s="80" t="s">
        <v>8159</v>
      </c>
      <c r="I1421" s="80" t="s">
        <v>8160</v>
      </c>
      <c r="J1421" s="80" t="s">
        <v>1137</v>
      </c>
      <c r="K1421" s="77">
        <v>43442</v>
      </c>
      <c r="L1421" s="80">
        <v>8</v>
      </c>
      <c r="M1421" s="80">
        <v>12</v>
      </c>
      <c r="N1421" s="80">
        <v>2018</v>
      </c>
      <c r="O1421" s="77">
        <f t="shared" si="21"/>
        <v>43442</v>
      </c>
      <c r="P1421" s="80" t="s">
        <v>1138</v>
      </c>
      <c r="Q1421" s="80" t="s">
        <v>252</v>
      </c>
      <c r="R1421" s="80">
        <f>VLOOKUP(P1421,Registration!O:P,2,FALSE)</f>
        <v>18</v>
      </c>
    </row>
    <row r="1422" spans="1:18" ht="23.1" customHeight="1">
      <c r="A1422" s="80" t="s">
        <v>1096</v>
      </c>
      <c r="B1422" s="80" t="s">
        <v>26</v>
      </c>
      <c r="C1422" s="80" t="s">
        <v>27</v>
      </c>
      <c r="D1422" s="80" t="s">
        <v>28</v>
      </c>
      <c r="E1422" s="80" t="s">
        <v>28</v>
      </c>
      <c r="F1422" s="80" t="s">
        <v>111</v>
      </c>
      <c r="G1422" s="80" t="s">
        <v>167</v>
      </c>
      <c r="H1422" s="80" t="s">
        <v>8159</v>
      </c>
      <c r="I1422" s="80" t="s">
        <v>8160</v>
      </c>
      <c r="J1422" s="80" t="s">
        <v>1139</v>
      </c>
      <c r="K1422" s="77">
        <v>43442</v>
      </c>
      <c r="L1422" s="80">
        <v>8</v>
      </c>
      <c r="M1422" s="80">
        <v>12</v>
      </c>
      <c r="N1422" s="80">
        <v>2018</v>
      </c>
      <c r="O1422" s="77">
        <f t="shared" si="21"/>
        <v>43442</v>
      </c>
      <c r="P1422" s="80" t="s">
        <v>339</v>
      </c>
      <c r="Q1422" s="80" t="s">
        <v>252</v>
      </c>
      <c r="R1422" s="80">
        <f>VLOOKUP(P1422,Registration!O:P,2,FALSE)</f>
        <v>19</v>
      </c>
    </row>
    <row r="1423" spans="1:18" ht="23.1" customHeight="1">
      <c r="A1423" s="80" t="s">
        <v>1096</v>
      </c>
      <c r="B1423" s="80" t="s">
        <v>26</v>
      </c>
      <c r="C1423" s="80" t="s">
        <v>27</v>
      </c>
      <c r="D1423" s="80" t="s">
        <v>28</v>
      </c>
      <c r="E1423" s="80" t="s">
        <v>28</v>
      </c>
      <c r="F1423" s="80" t="s">
        <v>111</v>
      </c>
      <c r="G1423" s="80" t="s">
        <v>167</v>
      </c>
      <c r="H1423" s="80" t="s">
        <v>8159</v>
      </c>
      <c r="I1423" s="80" t="s">
        <v>8160</v>
      </c>
      <c r="J1423" s="80" t="s">
        <v>169</v>
      </c>
      <c r="K1423" s="77">
        <v>43442</v>
      </c>
      <c r="L1423" s="80">
        <v>8</v>
      </c>
      <c r="M1423" s="80">
        <v>12</v>
      </c>
      <c r="N1423" s="80">
        <v>2018</v>
      </c>
      <c r="O1423" s="77">
        <f t="shared" si="21"/>
        <v>43442</v>
      </c>
      <c r="P1423" s="80" t="s">
        <v>577</v>
      </c>
      <c r="Q1423" s="80" t="s">
        <v>252</v>
      </c>
      <c r="R1423" s="80">
        <f>VLOOKUP(P1423,Registration!O:P,2,FALSE)</f>
        <v>19</v>
      </c>
    </row>
    <row r="1424" spans="1:18" ht="23.1" customHeight="1">
      <c r="A1424" s="80" t="s">
        <v>1096</v>
      </c>
      <c r="B1424" s="80" t="s">
        <v>26</v>
      </c>
      <c r="C1424" s="80" t="s">
        <v>27</v>
      </c>
      <c r="D1424" s="80" t="s">
        <v>28</v>
      </c>
      <c r="E1424" s="80" t="s">
        <v>28</v>
      </c>
      <c r="F1424" s="80" t="s">
        <v>111</v>
      </c>
      <c r="G1424" s="80" t="s">
        <v>167</v>
      </c>
      <c r="H1424" s="80" t="s">
        <v>8159</v>
      </c>
      <c r="I1424" s="80" t="s">
        <v>8160</v>
      </c>
      <c r="J1424" s="80" t="s">
        <v>531</v>
      </c>
      <c r="K1424" s="77">
        <v>43442</v>
      </c>
      <c r="L1424" s="80">
        <v>8</v>
      </c>
      <c r="M1424" s="80">
        <v>12</v>
      </c>
      <c r="N1424" s="80">
        <v>2018</v>
      </c>
      <c r="O1424" s="77">
        <f t="shared" si="21"/>
        <v>43442</v>
      </c>
      <c r="P1424" s="80" t="s">
        <v>814</v>
      </c>
      <c r="Q1424" s="80" t="s">
        <v>252</v>
      </c>
      <c r="R1424" s="80">
        <f>VLOOKUP(P1424,Registration!O:P,2,FALSE)</f>
        <v>19</v>
      </c>
    </row>
    <row r="1425" spans="1:18" ht="23.1" customHeight="1">
      <c r="A1425" s="80" t="s">
        <v>1096</v>
      </c>
      <c r="B1425" s="80" t="s">
        <v>26</v>
      </c>
      <c r="C1425" s="80" t="s">
        <v>27</v>
      </c>
      <c r="D1425" s="80" t="s">
        <v>28</v>
      </c>
      <c r="E1425" s="80" t="s">
        <v>28</v>
      </c>
      <c r="F1425" s="80" t="s">
        <v>29</v>
      </c>
      <c r="G1425" s="80" t="s">
        <v>1887</v>
      </c>
      <c r="H1425" s="80" t="s">
        <v>8165</v>
      </c>
      <c r="I1425" s="80" t="s">
        <v>8163</v>
      </c>
      <c r="J1425" s="80" t="s">
        <v>3022</v>
      </c>
      <c r="K1425" s="77">
        <v>43442</v>
      </c>
      <c r="L1425" s="80">
        <v>8</v>
      </c>
      <c r="M1425" s="80">
        <v>12</v>
      </c>
      <c r="N1425" s="80">
        <v>2018</v>
      </c>
      <c r="O1425" s="77">
        <f t="shared" si="21"/>
        <v>43442</v>
      </c>
      <c r="P1425" s="80" t="s">
        <v>3023</v>
      </c>
      <c r="Q1425" s="80" t="s">
        <v>175</v>
      </c>
      <c r="R1425" s="80">
        <f>VLOOKUP(P1425,Registration!O:P,2,FALSE)</f>
        <v>18</v>
      </c>
    </row>
    <row r="1426" spans="1:18" ht="23.1" customHeight="1">
      <c r="A1426" s="80" t="s">
        <v>1140</v>
      </c>
      <c r="B1426" s="80" t="s">
        <v>26</v>
      </c>
      <c r="C1426" s="80" t="s">
        <v>27</v>
      </c>
      <c r="D1426" s="80" t="s">
        <v>28</v>
      </c>
      <c r="E1426" s="80" t="s">
        <v>28</v>
      </c>
      <c r="F1426" s="80" t="s">
        <v>111</v>
      </c>
      <c r="G1426" s="80" t="s">
        <v>167</v>
      </c>
      <c r="H1426" s="80" t="s">
        <v>8159</v>
      </c>
      <c r="I1426" s="80" t="s">
        <v>8161</v>
      </c>
      <c r="J1426" s="80" t="s">
        <v>1141</v>
      </c>
      <c r="K1426" s="77">
        <v>43444</v>
      </c>
      <c r="L1426" s="80">
        <v>10</v>
      </c>
      <c r="M1426" s="80">
        <v>12</v>
      </c>
      <c r="N1426" s="80">
        <v>2018</v>
      </c>
      <c r="O1426" s="77">
        <f t="shared" si="21"/>
        <v>43444</v>
      </c>
      <c r="P1426" s="80" t="s">
        <v>1142</v>
      </c>
      <c r="Q1426" s="80" t="s">
        <v>175</v>
      </c>
      <c r="R1426" s="80">
        <f>VLOOKUP(P1426,Registration!O:P,2,FALSE)</f>
        <v>19</v>
      </c>
    </row>
    <row r="1427" spans="1:18" ht="23.1" customHeight="1">
      <c r="A1427" s="80" t="s">
        <v>1140</v>
      </c>
      <c r="B1427" s="80" t="s">
        <v>26</v>
      </c>
      <c r="C1427" s="80" t="s">
        <v>27</v>
      </c>
      <c r="D1427" s="80" t="s">
        <v>28</v>
      </c>
      <c r="E1427" s="80" t="s">
        <v>28</v>
      </c>
      <c r="F1427" s="80" t="s">
        <v>111</v>
      </c>
      <c r="G1427" s="80" t="s">
        <v>167</v>
      </c>
      <c r="H1427" s="80" t="s">
        <v>8159</v>
      </c>
      <c r="I1427" s="80" t="s">
        <v>8161</v>
      </c>
      <c r="J1427" s="80" t="s">
        <v>1143</v>
      </c>
      <c r="K1427" s="77">
        <v>43444</v>
      </c>
      <c r="L1427" s="80">
        <v>10</v>
      </c>
      <c r="M1427" s="80">
        <v>12</v>
      </c>
      <c r="N1427" s="80">
        <v>2018</v>
      </c>
      <c r="O1427" s="77">
        <f t="shared" si="21"/>
        <v>43444</v>
      </c>
      <c r="P1427" s="80" t="s">
        <v>1144</v>
      </c>
      <c r="Q1427" s="80" t="s">
        <v>175</v>
      </c>
      <c r="R1427" s="80">
        <f>VLOOKUP(P1427,Registration!O:P,2,FALSE)</f>
        <v>19</v>
      </c>
    </row>
    <row r="1428" spans="1:18" ht="23.1" customHeight="1">
      <c r="A1428" s="80" t="s">
        <v>1140</v>
      </c>
      <c r="B1428" s="80" t="s">
        <v>26</v>
      </c>
      <c r="C1428" s="80" t="s">
        <v>27</v>
      </c>
      <c r="D1428" s="80" t="s">
        <v>28</v>
      </c>
      <c r="E1428" s="80" t="s">
        <v>28</v>
      </c>
      <c r="F1428" s="80" t="s">
        <v>111</v>
      </c>
      <c r="G1428" s="80" t="s">
        <v>167</v>
      </c>
      <c r="H1428" s="80" t="s">
        <v>8159</v>
      </c>
      <c r="I1428" s="80" t="s">
        <v>8161</v>
      </c>
      <c r="J1428" s="80" t="s">
        <v>1145</v>
      </c>
      <c r="K1428" s="77">
        <v>43444</v>
      </c>
      <c r="L1428" s="80">
        <v>10</v>
      </c>
      <c r="M1428" s="80">
        <v>12</v>
      </c>
      <c r="N1428" s="80">
        <v>2018</v>
      </c>
      <c r="O1428" s="77">
        <f t="shared" si="21"/>
        <v>43444</v>
      </c>
      <c r="P1428" s="80" t="s">
        <v>1146</v>
      </c>
      <c r="Q1428" s="80" t="s">
        <v>175</v>
      </c>
      <c r="R1428" s="80">
        <f>VLOOKUP(P1428,Registration!O:P,2,FALSE)</f>
        <v>18</v>
      </c>
    </row>
    <row r="1429" spans="1:18" ht="23.1" customHeight="1">
      <c r="A1429" s="80" t="s">
        <v>1140</v>
      </c>
      <c r="B1429" s="80" t="s">
        <v>26</v>
      </c>
      <c r="C1429" s="80" t="s">
        <v>27</v>
      </c>
      <c r="D1429" s="80" t="s">
        <v>28</v>
      </c>
      <c r="E1429" s="80" t="s">
        <v>28</v>
      </c>
      <c r="F1429" s="80" t="s">
        <v>29</v>
      </c>
      <c r="G1429" s="80" t="s">
        <v>1887</v>
      </c>
      <c r="H1429" s="80" t="s">
        <v>8165</v>
      </c>
      <c r="I1429" s="80" t="s">
        <v>8163</v>
      </c>
      <c r="J1429" s="80" t="s">
        <v>3024</v>
      </c>
      <c r="K1429" s="77">
        <v>43444</v>
      </c>
      <c r="L1429" s="80">
        <v>10</v>
      </c>
      <c r="M1429" s="80">
        <v>12</v>
      </c>
      <c r="N1429" s="80">
        <v>2018</v>
      </c>
      <c r="O1429" s="77">
        <f t="shared" si="21"/>
        <v>43444</v>
      </c>
      <c r="P1429" s="80" t="s">
        <v>3025</v>
      </c>
      <c r="Q1429" s="80" t="s">
        <v>175</v>
      </c>
      <c r="R1429" s="80">
        <f>VLOOKUP(P1429,Registration!O:P,2,FALSE)</f>
        <v>17</v>
      </c>
    </row>
    <row r="1430" spans="1:18" ht="23.1" customHeight="1">
      <c r="A1430" s="80" t="s">
        <v>1140</v>
      </c>
      <c r="B1430" s="80" t="s">
        <v>26</v>
      </c>
      <c r="C1430" s="80" t="s">
        <v>27</v>
      </c>
      <c r="D1430" s="80" t="s">
        <v>28</v>
      </c>
      <c r="E1430" s="80" t="s">
        <v>28</v>
      </c>
      <c r="F1430" s="80" t="s">
        <v>29</v>
      </c>
      <c r="G1430" s="80" t="s">
        <v>1887</v>
      </c>
      <c r="H1430" s="80" t="s">
        <v>8165</v>
      </c>
      <c r="I1430" s="80" t="s">
        <v>8163</v>
      </c>
      <c r="J1430" s="80" t="s">
        <v>3026</v>
      </c>
      <c r="K1430" s="77">
        <v>43445</v>
      </c>
      <c r="L1430" s="80">
        <v>11</v>
      </c>
      <c r="M1430" s="80">
        <v>12</v>
      </c>
      <c r="N1430" s="80">
        <v>2018</v>
      </c>
      <c r="O1430" s="77">
        <f t="shared" si="21"/>
        <v>43445</v>
      </c>
      <c r="P1430" s="80" t="s">
        <v>3027</v>
      </c>
      <c r="Q1430" s="80" t="s">
        <v>175</v>
      </c>
      <c r="R1430" s="80">
        <f>VLOOKUP(P1430,Registration!O:P,2,FALSE)</f>
        <v>16</v>
      </c>
    </row>
    <row r="1431" spans="1:18" ht="23.1" customHeight="1">
      <c r="A1431" s="80" t="s">
        <v>1140</v>
      </c>
      <c r="B1431" s="80" t="s">
        <v>26</v>
      </c>
      <c r="C1431" s="80" t="s">
        <v>27</v>
      </c>
      <c r="D1431" s="80" t="s">
        <v>28</v>
      </c>
      <c r="E1431" s="80" t="s">
        <v>28</v>
      </c>
      <c r="F1431" s="80" t="s">
        <v>29</v>
      </c>
      <c r="G1431" s="80" t="s">
        <v>1887</v>
      </c>
      <c r="H1431" s="80" t="s">
        <v>8165</v>
      </c>
      <c r="I1431" s="80" t="s">
        <v>8163</v>
      </c>
      <c r="J1431" s="80" t="s">
        <v>3028</v>
      </c>
      <c r="K1431" s="77">
        <v>43445</v>
      </c>
      <c r="L1431" s="80">
        <v>11</v>
      </c>
      <c r="M1431" s="80">
        <v>12</v>
      </c>
      <c r="N1431" s="80">
        <v>2018</v>
      </c>
      <c r="O1431" s="77">
        <f t="shared" si="21"/>
        <v>43445</v>
      </c>
      <c r="P1431" s="80" t="s">
        <v>3029</v>
      </c>
      <c r="Q1431" s="80" t="s">
        <v>175</v>
      </c>
      <c r="R1431" s="80">
        <f>VLOOKUP(P1431,Registration!O:P,2,FALSE)</f>
        <v>19</v>
      </c>
    </row>
    <row r="1432" spans="1:18" ht="23.1" customHeight="1">
      <c r="A1432" s="80" t="s">
        <v>1140</v>
      </c>
      <c r="B1432" s="80" t="s">
        <v>26</v>
      </c>
      <c r="C1432" s="80" t="s">
        <v>27</v>
      </c>
      <c r="D1432" s="80" t="s">
        <v>28</v>
      </c>
      <c r="E1432" s="80" t="s">
        <v>28</v>
      </c>
      <c r="F1432" s="80" t="s">
        <v>29</v>
      </c>
      <c r="G1432" s="80" t="s">
        <v>1887</v>
      </c>
      <c r="H1432" s="80" t="s">
        <v>8165</v>
      </c>
      <c r="I1432" s="80" t="s">
        <v>8163</v>
      </c>
      <c r="J1432" s="80" t="s">
        <v>3030</v>
      </c>
      <c r="K1432" s="77">
        <v>43445</v>
      </c>
      <c r="L1432" s="80">
        <v>11</v>
      </c>
      <c r="M1432" s="80">
        <v>12</v>
      </c>
      <c r="N1432" s="80">
        <v>2018</v>
      </c>
      <c r="O1432" s="77">
        <f t="shared" si="21"/>
        <v>43445</v>
      </c>
      <c r="P1432" s="80" t="s">
        <v>3031</v>
      </c>
      <c r="Q1432" s="80" t="s">
        <v>175</v>
      </c>
      <c r="R1432" s="80">
        <f>VLOOKUP(P1432,Registration!O:P,2,FALSE)</f>
        <v>18</v>
      </c>
    </row>
    <row r="1433" spans="1:18" ht="23.1" customHeight="1">
      <c r="A1433" s="80" t="s">
        <v>1140</v>
      </c>
      <c r="B1433" s="80" t="s">
        <v>26</v>
      </c>
      <c r="C1433" s="80" t="s">
        <v>27</v>
      </c>
      <c r="D1433" s="80" t="s">
        <v>28</v>
      </c>
      <c r="E1433" s="80" t="s">
        <v>28</v>
      </c>
      <c r="F1433" s="80" t="s">
        <v>111</v>
      </c>
      <c r="G1433" s="80" t="s">
        <v>167</v>
      </c>
      <c r="H1433" s="80" t="s">
        <v>8159</v>
      </c>
      <c r="I1433" s="80" t="s">
        <v>8160</v>
      </c>
      <c r="J1433" s="80" t="s">
        <v>1147</v>
      </c>
      <c r="K1433" s="77">
        <v>43446</v>
      </c>
      <c r="L1433" s="80">
        <v>12</v>
      </c>
      <c r="M1433" s="80">
        <v>12</v>
      </c>
      <c r="N1433" s="80">
        <v>2018</v>
      </c>
      <c r="O1433" s="77">
        <f t="shared" si="21"/>
        <v>43446</v>
      </c>
      <c r="P1433" s="80" t="s">
        <v>194</v>
      </c>
      <c r="Q1433" s="80" t="s">
        <v>252</v>
      </c>
      <c r="R1433" s="80">
        <f>VLOOKUP(P1433,Registration!O:P,2,FALSE)</f>
        <v>18</v>
      </c>
    </row>
    <row r="1434" spans="1:18" ht="23.1" customHeight="1">
      <c r="A1434" s="80" t="s">
        <v>1140</v>
      </c>
      <c r="B1434" s="80" t="s">
        <v>26</v>
      </c>
      <c r="C1434" s="80" t="s">
        <v>27</v>
      </c>
      <c r="D1434" s="80" t="s">
        <v>28</v>
      </c>
      <c r="E1434" s="80" t="s">
        <v>28</v>
      </c>
      <c r="F1434" s="80" t="s">
        <v>111</v>
      </c>
      <c r="G1434" s="80" t="s">
        <v>167</v>
      </c>
      <c r="H1434" s="80" t="s">
        <v>8159</v>
      </c>
      <c r="I1434" s="80" t="s">
        <v>8160</v>
      </c>
      <c r="J1434" s="80" t="s">
        <v>1148</v>
      </c>
      <c r="K1434" s="77">
        <v>43446</v>
      </c>
      <c r="L1434" s="80">
        <v>12</v>
      </c>
      <c r="M1434" s="80">
        <v>12</v>
      </c>
      <c r="N1434" s="80">
        <v>2018</v>
      </c>
      <c r="O1434" s="77">
        <f t="shared" si="21"/>
        <v>43446</v>
      </c>
      <c r="P1434" s="80" t="s">
        <v>995</v>
      </c>
      <c r="Q1434" s="80" t="s">
        <v>252</v>
      </c>
      <c r="R1434" s="80">
        <f>VLOOKUP(P1434,Registration!O:P,2,FALSE)</f>
        <v>18</v>
      </c>
    </row>
    <row r="1435" spans="1:18" ht="23.1" customHeight="1">
      <c r="A1435" s="80" t="s">
        <v>1140</v>
      </c>
      <c r="B1435" s="80" t="s">
        <v>26</v>
      </c>
      <c r="C1435" s="80" t="s">
        <v>27</v>
      </c>
      <c r="D1435" s="80" t="s">
        <v>28</v>
      </c>
      <c r="E1435" s="80" t="s">
        <v>28</v>
      </c>
      <c r="F1435" s="80" t="s">
        <v>111</v>
      </c>
      <c r="G1435" s="80" t="s">
        <v>167</v>
      </c>
      <c r="H1435" s="80" t="s">
        <v>8159</v>
      </c>
      <c r="I1435" s="80" t="s">
        <v>8160</v>
      </c>
      <c r="J1435" s="80" t="s">
        <v>1149</v>
      </c>
      <c r="K1435" s="77">
        <v>43446</v>
      </c>
      <c r="L1435" s="80">
        <v>12</v>
      </c>
      <c r="M1435" s="80">
        <v>12</v>
      </c>
      <c r="N1435" s="80">
        <v>2018</v>
      </c>
      <c r="O1435" s="77">
        <f t="shared" si="21"/>
        <v>43446</v>
      </c>
      <c r="P1435" s="80" t="s">
        <v>1150</v>
      </c>
      <c r="Q1435" s="80" t="s">
        <v>252</v>
      </c>
      <c r="R1435" s="80">
        <f>VLOOKUP(P1435,Registration!O:P,2,FALSE)</f>
        <v>18</v>
      </c>
    </row>
    <row r="1436" spans="1:18" ht="23.1" customHeight="1">
      <c r="A1436" s="80" t="s">
        <v>1140</v>
      </c>
      <c r="B1436" s="80" t="s">
        <v>26</v>
      </c>
      <c r="C1436" s="80" t="s">
        <v>27</v>
      </c>
      <c r="D1436" s="80" t="s">
        <v>28</v>
      </c>
      <c r="E1436" s="80" t="s">
        <v>28</v>
      </c>
      <c r="F1436" s="80" t="s">
        <v>111</v>
      </c>
      <c r="G1436" s="80" t="s">
        <v>167</v>
      </c>
      <c r="H1436" s="80" t="s">
        <v>8159</v>
      </c>
      <c r="I1436" s="80" t="s">
        <v>8161</v>
      </c>
      <c r="J1436" s="80" t="s">
        <v>1151</v>
      </c>
      <c r="K1436" s="77">
        <v>43446</v>
      </c>
      <c r="L1436" s="80">
        <v>12</v>
      </c>
      <c r="M1436" s="80">
        <v>12</v>
      </c>
      <c r="N1436" s="80">
        <v>2018</v>
      </c>
      <c r="O1436" s="77">
        <f t="shared" si="21"/>
        <v>43446</v>
      </c>
      <c r="P1436" s="80" t="s">
        <v>1152</v>
      </c>
      <c r="Q1436" s="80" t="s">
        <v>175</v>
      </c>
      <c r="R1436" s="80">
        <f>VLOOKUP(P1436,Registration!O:P,2,FALSE)</f>
        <v>18</v>
      </c>
    </row>
    <row r="1437" spans="1:18" ht="23.1" customHeight="1">
      <c r="A1437" s="80" t="s">
        <v>1140</v>
      </c>
      <c r="B1437" s="80" t="s">
        <v>26</v>
      </c>
      <c r="C1437" s="80" t="s">
        <v>27</v>
      </c>
      <c r="D1437" s="80" t="s">
        <v>28</v>
      </c>
      <c r="E1437" s="80" t="s">
        <v>28</v>
      </c>
      <c r="F1437" s="80" t="s">
        <v>111</v>
      </c>
      <c r="G1437" s="80" t="s">
        <v>167</v>
      </c>
      <c r="H1437" s="80" t="s">
        <v>8159</v>
      </c>
      <c r="I1437" s="80" t="s">
        <v>8161</v>
      </c>
      <c r="J1437" s="80" t="s">
        <v>1153</v>
      </c>
      <c r="K1437" s="77">
        <v>43446</v>
      </c>
      <c r="L1437" s="80">
        <v>12</v>
      </c>
      <c r="M1437" s="80">
        <v>12</v>
      </c>
      <c r="N1437" s="80">
        <v>2018</v>
      </c>
      <c r="O1437" s="77">
        <f t="shared" si="21"/>
        <v>43446</v>
      </c>
      <c r="P1437" s="80" t="s">
        <v>1154</v>
      </c>
      <c r="Q1437" s="80" t="s">
        <v>175</v>
      </c>
      <c r="R1437" s="80">
        <f>VLOOKUP(P1437,Registration!O:P,2,FALSE)</f>
        <v>19</v>
      </c>
    </row>
    <row r="1438" spans="1:18" ht="23.1" customHeight="1">
      <c r="A1438" s="80" t="s">
        <v>1140</v>
      </c>
      <c r="B1438" s="80" t="s">
        <v>26</v>
      </c>
      <c r="C1438" s="80" t="s">
        <v>27</v>
      </c>
      <c r="D1438" s="80" t="s">
        <v>28</v>
      </c>
      <c r="E1438" s="80" t="s">
        <v>28</v>
      </c>
      <c r="F1438" s="80" t="s">
        <v>111</v>
      </c>
      <c r="G1438" s="80" t="s">
        <v>167</v>
      </c>
      <c r="H1438" s="80" t="s">
        <v>8159</v>
      </c>
      <c r="I1438" s="80" t="s">
        <v>8161</v>
      </c>
      <c r="J1438" s="80" t="s">
        <v>761</v>
      </c>
      <c r="K1438" s="77">
        <v>43446</v>
      </c>
      <c r="L1438" s="80">
        <v>12</v>
      </c>
      <c r="M1438" s="80">
        <v>12</v>
      </c>
      <c r="N1438" s="80">
        <v>2018</v>
      </c>
      <c r="O1438" s="77">
        <f t="shared" si="21"/>
        <v>43446</v>
      </c>
      <c r="P1438" s="80" t="s">
        <v>1155</v>
      </c>
      <c r="Q1438" s="80" t="s">
        <v>175</v>
      </c>
      <c r="R1438" s="80">
        <f>VLOOKUP(P1438,Registration!O:P,2,FALSE)</f>
        <v>19</v>
      </c>
    </row>
    <row r="1439" spans="1:18" ht="23.1" customHeight="1">
      <c r="A1439" s="80" t="s">
        <v>1140</v>
      </c>
      <c r="B1439" s="80" t="s">
        <v>26</v>
      </c>
      <c r="C1439" s="80" t="s">
        <v>27</v>
      </c>
      <c r="D1439" s="80" t="s">
        <v>28</v>
      </c>
      <c r="E1439" s="80" t="s">
        <v>28</v>
      </c>
      <c r="F1439" s="80" t="s">
        <v>29</v>
      </c>
      <c r="G1439" s="80" t="s">
        <v>1887</v>
      </c>
      <c r="H1439" s="80" t="s">
        <v>8165</v>
      </c>
      <c r="I1439" s="80" t="s">
        <v>8163</v>
      </c>
      <c r="J1439" s="80" t="s">
        <v>3032</v>
      </c>
      <c r="K1439" s="77">
        <v>43447</v>
      </c>
      <c r="L1439" s="80">
        <v>13</v>
      </c>
      <c r="M1439" s="80">
        <v>12</v>
      </c>
      <c r="N1439" s="80">
        <v>2018</v>
      </c>
      <c r="O1439" s="77">
        <f t="shared" si="21"/>
        <v>43447</v>
      </c>
      <c r="P1439" s="80" t="s">
        <v>3033</v>
      </c>
      <c r="Q1439" s="80" t="s">
        <v>175</v>
      </c>
      <c r="R1439" s="80">
        <f>VLOOKUP(P1439,Registration!O:P,2,FALSE)</f>
        <v>18</v>
      </c>
    </row>
    <row r="1440" spans="1:18" ht="23.1" customHeight="1">
      <c r="A1440" s="80" t="s">
        <v>1140</v>
      </c>
      <c r="B1440" s="80" t="s">
        <v>26</v>
      </c>
      <c r="C1440" s="80" t="s">
        <v>27</v>
      </c>
      <c r="D1440" s="80" t="s">
        <v>28</v>
      </c>
      <c r="E1440" s="80" t="s">
        <v>28</v>
      </c>
      <c r="F1440" s="80" t="s">
        <v>29</v>
      </c>
      <c r="G1440" s="80" t="s">
        <v>1887</v>
      </c>
      <c r="H1440" s="80" t="s">
        <v>8165</v>
      </c>
      <c r="I1440" s="80" t="s">
        <v>8163</v>
      </c>
      <c r="J1440" s="80" t="s">
        <v>3034</v>
      </c>
      <c r="K1440" s="77">
        <v>43447</v>
      </c>
      <c r="L1440" s="80">
        <v>13</v>
      </c>
      <c r="M1440" s="80">
        <v>12</v>
      </c>
      <c r="N1440" s="80">
        <v>2018</v>
      </c>
      <c r="O1440" s="77">
        <f t="shared" si="21"/>
        <v>43447</v>
      </c>
      <c r="P1440" s="80" t="s">
        <v>3035</v>
      </c>
      <c r="Q1440" s="80" t="s">
        <v>175</v>
      </c>
      <c r="R1440" s="80">
        <f>VLOOKUP(P1440,Registration!O:P,2,FALSE)</f>
        <v>16</v>
      </c>
    </row>
    <row r="1441" spans="1:18" ht="23.1" customHeight="1">
      <c r="A1441" s="80" t="s">
        <v>1140</v>
      </c>
      <c r="B1441" s="80" t="s">
        <v>26</v>
      </c>
      <c r="C1441" s="80" t="s">
        <v>27</v>
      </c>
      <c r="D1441" s="80" t="s">
        <v>28</v>
      </c>
      <c r="E1441" s="80" t="s">
        <v>28</v>
      </c>
      <c r="F1441" s="80" t="s">
        <v>29</v>
      </c>
      <c r="G1441" s="80" t="s">
        <v>1887</v>
      </c>
      <c r="H1441" s="80" t="s">
        <v>8165</v>
      </c>
      <c r="I1441" s="80" t="s">
        <v>8163</v>
      </c>
      <c r="J1441" s="80" t="s">
        <v>2609</v>
      </c>
      <c r="K1441" s="77">
        <v>43447</v>
      </c>
      <c r="L1441" s="80">
        <v>13</v>
      </c>
      <c r="M1441" s="80">
        <v>12</v>
      </c>
      <c r="N1441" s="80">
        <v>2018</v>
      </c>
      <c r="O1441" s="77">
        <f t="shared" si="21"/>
        <v>43447</v>
      </c>
      <c r="P1441" s="80" t="s">
        <v>3036</v>
      </c>
      <c r="Q1441" s="80" t="s">
        <v>175</v>
      </c>
      <c r="R1441" s="80">
        <f>VLOOKUP(P1441,Registration!O:P,2,FALSE)</f>
        <v>18</v>
      </c>
    </row>
    <row r="1442" spans="1:18" ht="23.1" customHeight="1">
      <c r="A1442" s="80" t="s">
        <v>1140</v>
      </c>
      <c r="B1442" s="80" t="s">
        <v>26</v>
      </c>
      <c r="C1442" s="80" t="s">
        <v>27</v>
      </c>
      <c r="D1442" s="80" t="s">
        <v>28</v>
      </c>
      <c r="E1442" s="80" t="s">
        <v>28</v>
      </c>
      <c r="F1442" s="80" t="s">
        <v>29</v>
      </c>
      <c r="G1442" s="80" t="s">
        <v>1887</v>
      </c>
      <c r="H1442" s="80" t="s">
        <v>8165</v>
      </c>
      <c r="I1442" s="80" t="s">
        <v>8163</v>
      </c>
      <c r="J1442" s="80" t="s">
        <v>3037</v>
      </c>
      <c r="K1442" s="77">
        <v>43447</v>
      </c>
      <c r="L1442" s="80">
        <v>13</v>
      </c>
      <c r="M1442" s="80">
        <v>12</v>
      </c>
      <c r="N1442" s="80">
        <v>2018</v>
      </c>
      <c r="O1442" s="77">
        <f t="shared" si="21"/>
        <v>43447</v>
      </c>
      <c r="P1442" s="80" t="s">
        <v>3038</v>
      </c>
      <c r="Q1442" s="80" t="s">
        <v>175</v>
      </c>
      <c r="R1442" s="80">
        <f>VLOOKUP(P1442,Registration!O:P,2,FALSE)</f>
        <v>17</v>
      </c>
    </row>
    <row r="1443" spans="1:18" ht="23.1" customHeight="1">
      <c r="A1443" s="80" t="s">
        <v>1140</v>
      </c>
      <c r="B1443" s="80" t="s">
        <v>26</v>
      </c>
      <c r="C1443" s="80" t="s">
        <v>27</v>
      </c>
      <c r="D1443" s="80" t="s">
        <v>28</v>
      </c>
      <c r="E1443" s="80" t="s">
        <v>28</v>
      </c>
      <c r="F1443" s="80" t="s">
        <v>111</v>
      </c>
      <c r="G1443" s="80" t="s">
        <v>167</v>
      </c>
      <c r="H1443" s="80" t="s">
        <v>8159</v>
      </c>
      <c r="I1443" s="80" t="s">
        <v>8161</v>
      </c>
      <c r="J1443" s="80" t="s">
        <v>1156</v>
      </c>
      <c r="K1443" s="77">
        <v>43447</v>
      </c>
      <c r="L1443" s="80">
        <v>13</v>
      </c>
      <c r="M1443" s="80">
        <v>12</v>
      </c>
      <c r="N1443" s="80">
        <v>2018</v>
      </c>
      <c r="O1443" s="77">
        <f t="shared" si="21"/>
        <v>43447</v>
      </c>
      <c r="P1443" s="80" t="s">
        <v>1157</v>
      </c>
      <c r="Q1443" s="80" t="s">
        <v>175</v>
      </c>
      <c r="R1443" s="80">
        <f>VLOOKUP(P1443,Registration!O:P,2,FALSE)</f>
        <v>19</v>
      </c>
    </row>
    <row r="1444" spans="1:18" ht="23.1" customHeight="1">
      <c r="A1444" s="80" t="s">
        <v>1140</v>
      </c>
      <c r="B1444" s="80" t="s">
        <v>26</v>
      </c>
      <c r="C1444" s="80" t="s">
        <v>27</v>
      </c>
      <c r="D1444" s="80" t="s">
        <v>28</v>
      </c>
      <c r="E1444" s="80" t="s">
        <v>28</v>
      </c>
      <c r="F1444" s="80" t="s">
        <v>111</v>
      </c>
      <c r="G1444" s="80" t="s">
        <v>167</v>
      </c>
      <c r="H1444" s="80" t="s">
        <v>8159</v>
      </c>
      <c r="I1444" s="80" t="s">
        <v>8161</v>
      </c>
      <c r="J1444" s="80" t="s">
        <v>1158</v>
      </c>
      <c r="K1444" s="77">
        <v>43447</v>
      </c>
      <c r="L1444" s="80">
        <v>13</v>
      </c>
      <c r="M1444" s="80">
        <v>12</v>
      </c>
      <c r="N1444" s="80">
        <v>2018</v>
      </c>
      <c r="O1444" s="77">
        <f t="shared" si="21"/>
        <v>43447</v>
      </c>
      <c r="P1444" s="80" t="s">
        <v>1159</v>
      </c>
      <c r="Q1444" s="80" t="s">
        <v>175</v>
      </c>
      <c r="R1444" s="80">
        <f>VLOOKUP(P1444,Registration!O:P,2,FALSE)</f>
        <v>19</v>
      </c>
    </row>
    <row r="1445" spans="1:18" ht="23.1" customHeight="1">
      <c r="A1445" s="80" t="s">
        <v>1140</v>
      </c>
      <c r="B1445" s="80" t="s">
        <v>26</v>
      </c>
      <c r="C1445" s="80" t="s">
        <v>27</v>
      </c>
      <c r="D1445" s="80" t="s">
        <v>28</v>
      </c>
      <c r="E1445" s="80" t="s">
        <v>28</v>
      </c>
      <c r="F1445" s="80" t="s">
        <v>111</v>
      </c>
      <c r="G1445" s="80" t="s">
        <v>167</v>
      </c>
      <c r="H1445" s="80" t="s">
        <v>8159</v>
      </c>
      <c r="I1445" s="80" t="s">
        <v>8161</v>
      </c>
      <c r="J1445" s="80" t="s">
        <v>1160</v>
      </c>
      <c r="K1445" s="77">
        <v>43447</v>
      </c>
      <c r="L1445" s="80">
        <v>13</v>
      </c>
      <c r="M1445" s="80">
        <v>12</v>
      </c>
      <c r="N1445" s="80">
        <v>2018</v>
      </c>
      <c r="O1445" s="77">
        <f t="shared" si="21"/>
        <v>43447</v>
      </c>
      <c r="P1445" s="80" t="s">
        <v>1161</v>
      </c>
      <c r="Q1445" s="80" t="s">
        <v>175</v>
      </c>
      <c r="R1445" s="80">
        <f>VLOOKUP(P1445,Registration!O:P,2,FALSE)</f>
        <v>18</v>
      </c>
    </row>
    <row r="1446" spans="1:18" ht="23.1" customHeight="1">
      <c r="A1446" s="80" t="s">
        <v>1140</v>
      </c>
      <c r="B1446" s="80" t="s">
        <v>26</v>
      </c>
      <c r="C1446" s="80" t="s">
        <v>27</v>
      </c>
      <c r="D1446" s="80" t="s">
        <v>28</v>
      </c>
      <c r="E1446" s="80" t="s">
        <v>28</v>
      </c>
      <c r="F1446" s="80" t="s">
        <v>111</v>
      </c>
      <c r="G1446" s="80" t="s">
        <v>167</v>
      </c>
      <c r="H1446" s="80" t="s">
        <v>8159</v>
      </c>
      <c r="I1446" s="80" t="s">
        <v>8161</v>
      </c>
      <c r="J1446" s="80" t="s">
        <v>1162</v>
      </c>
      <c r="K1446" s="77">
        <v>43447</v>
      </c>
      <c r="L1446" s="80">
        <v>13</v>
      </c>
      <c r="M1446" s="80">
        <v>12</v>
      </c>
      <c r="N1446" s="80">
        <v>2018</v>
      </c>
      <c r="O1446" s="77">
        <f t="shared" si="21"/>
        <v>43447</v>
      </c>
      <c r="P1446" s="80" t="s">
        <v>814</v>
      </c>
      <c r="Q1446" s="80" t="s">
        <v>175</v>
      </c>
      <c r="R1446" s="80">
        <f>VLOOKUP(P1446,Registration!O:P,2,FALSE)</f>
        <v>19</v>
      </c>
    </row>
    <row r="1447" spans="1:18" ht="23.1" customHeight="1">
      <c r="A1447" s="80" t="s">
        <v>1140</v>
      </c>
      <c r="B1447" s="80" t="s">
        <v>26</v>
      </c>
      <c r="C1447" s="80" t="s">
        <v>27</v>
      </c>
      <c r="D1447" s="80" t="s">
        <v>28</v>
      </c>
      <c r="E1447" s="80" t="s">
        <v>28</v>
      </c>
      <c r="F1447" s="80" t="s">
        <v>111</v>
      </c>
      <c r="G1447" s="80" t="s">
        <v>167</v>
      </c>
      <c r="H1447" s="80" t="s">
        <v>8159</v>
      </c>
      <c r="I1447" s="80" t="s">
        <v>8161</v>
      </c>
      <c r="J1447" s="80" t="s">
        <v>1163</v>
      </c>
      <c r="K1447" s="77">
        <v>43447</v>
      </c>
      <c r="L1447" s="80">
        <v>13</v>
      </c>
      <c r="M1447" s="80">
        <v>12</v>
      </c>
      <c r="N1447" s="80">
        <v>2018</v>
      </c>
      <c r="O1447" s="77">
        <f t="shared" si="21"/>
        <v>43447</v>
      </c>
      <c r="P1447" s="80" t="s">
        <v>1164</v>
      </c>
      <c r="Q1447" s="80" t="s">
        <v>175</v>
      </c>
      <c r="R1447" s="80">
        <f>VLOOKUP(P1447,Registration!O:P,2,FALSE)</f>
        <v>19</v>
      </c>
    </row>
    <row r="1448" spans="1:18" ht="23.1" customHeight="1">
      <c r="A1448" s="80" t="s">
        <v>1140</v>
      </c>
      <c r="B1448" s="80" t="s">
        <v>26</v>
      </c>
      <c r="C1448" s="80" t="s">
        <v>27</v>
      </c>
      <c r="D1448" s="80" t="s">
        <v>28</v>
      </c>
      <c r="E1448" s="80" t="s">
        <v>28</v>
      </c>
      <c r="F1448" s="80" t="s">
        <v>111</v>
      </c>
      <c r="G1448" s="80" t="s">
        <v>167</v>
      </c>
      <c r="H1448" s="80" t="s">
        <v>8159</v>
      </c>
      <c r="I1448" s="80" t="s">
        <v>8161</v>
      </c>
      <c r="J1448" s="80" t="s">
        <v>1165</v>
      </c>
      <c r="K1448" s="77">
        <v>43447</v>
      </c>
      <c r="L1448" s="80">
        <v>13</v>
      </c>
      <c r="M1448" s="80">
        <v>12</v>
      </c>
      <c r="N1448" s="80">
        <v>2018</v>
      </c>
      <c r="O1448" s="77">
        <f t="shared" si="21"/>
        <v>43447</v>
      </c>
      <c r="P1448" s="80" t="s">
        <v>858</v>
      </c>
      <c r="Q1448" s="80" t="s">
        <v>175</v>
      </c>
      <c r="R1448" s="80">
        <f>VLOOKUP(P1448,Registration!O:P,2,FALSE)</f>
        <v>19</v>
      </c>
    </row>
    <row r="1449" spans="1:18" ht="23.1" customHeight="1">
      <c r="A1449" s="80" t="s">
        <v>1140</v>
      </c>
      <c r="B1449" s="80" t="s">
        <v>26</v>
      </c>
      <c r="C1449" s="80" t="s">
        <v>27</v>
      </c>
      <c r="D1449" s="80" t="s">
        <v>28</v>
      </c>
      <c r="E1449" s="80" t="s">
        <v>28</v>
      </c>
      <c r="F1449" s="80" t="s">
        <v>111</v>
      </c>
      <c r="G1449" s="80" t="s">
        <v>167</v>
      </c>
      <c r="H1449" s="80" t="s">
        <v>8159</v>
      </c>
      <c r="I1449" s="80" t="s">
        <v>8161</v>
      </c>
      <c r="J1449" s="80" t="s">
        <v>1166</v>
      </c>
      <c r="K1449" s="77">
        <v>43447</v>
      </c>
      <c r="L1449" s="80">
        <v>13</v>
      </c>
      <c r="M1449" s="80">
        <v>12</v>
      </c>
      <c r="N1449" s="80">
        <v>2018</v>
      </c>
      <c r="O1449" s="77">
        <f t="shared" si="21"/>
        <v>43447</v>
      </c>
      <c r="P1449" s="80" t="s">
        <v>1167</v>
      </c>
      <c r="Q1449" s="80" t="s">
        <v>175</v>
      </c>
      <c r="R1449" s="80">
        <f>VLOOKUP(P1449,Registration!O:P,2,FALSE)</f>
        <v>19</v>
      </c>
    </row>
    <row r="1450" spans="1:18" ht="23.1" customHeight="1">
      <c r="A1450" s="80" t="s">
        <v>1140</v>
      </c>
      <c r="B1450" s="80" t="s">
        <v>26</v>
      </c>
      <c r="C1450" s="80" t="s">
        <v>27</v>
      </c>
      <c r="D1450" s="80" t="s">
        <v>28</v>
      </c>
      <c r="E1450" s="80" t="s">
        <v>28</v>
      </c>
      <c r="F1450" s="80" t="s">
        <v>29</v>
      </c>
      <c r="G1450" s="80" t="s">
        <v>1887</v>
      </c>
      <c r="H1450" s="80" t="s">
        <v>8165</v>
      </c>
      <c r="I1450" s="80" t="s">
        <v>8163</v>
      </c>
      <c r="J1450" s="80" t="s">
        <v>3039</v>
      </c>
      <c r="K1450" s="77">
        <v>43448</v>
      </c>
      <c r="L1450" s="80">
        <v>14</v>
      </c>
      <c r="M1450" s="80">
        <v>12</v>
      </c>
      <c r="N1450" s="80">
        <v>2018</v>
      </c>
      <c r="O1450" s="77">
        <f t="shared" si="21"/>
        <v>43448</v>
      </c>
      <c r="P1450" s="80" t="s">
        <v>3040</v>
      </c>
      <c r="Q1450" s="80" t="s">
        <v>175</v>
      </c>
      <c r="R1450" s="80">
        <f>VLOOKUP(P1450,Registration!O:P,2,FALSE)</f>
        <v>16</v>
      </c>
    </row>
    <row r="1451" spans="1:18" ht="23.1" customHeight="1">
      <c r="A1451" s="80" t="s">
        <v>100</v>
      </c>
      <c r="B1451" s="80" t="s">
        <v>26</v>
      </c>
      <c r="C1451" s="80" t="s">
        <v>27</v>
      </c>
      <c r="D1451" s="80" t="s">
        <v>28</v>
      </c>
      <c r="E1451" s="80" t="s">
        <v>28</v>
      </c>
      <c r="F1451" s="80" t="s">
        <v>111</v>
      </c>
      <c r="G1451" s="80" t="s">
        <v>167</v>
      </c>
      <c r="H1451" s="80" t="s">
        <v>8159</v>
      </c>
      <c r="I1451" s="80" t="s">
        <v>8161</v>
      </c>
      <c r="J1451" s="80" t="s">
        <v>1168</v>
      </c>
      <c r="K1451" s="77">
        <v>43451</v>
      </c>
      <c r="L1451" s="80">
        <v>17</v>
      </c>
      <c r="M1451" s="80">
        <v>12</v>
      </c>
      <c r="N1451" s="80">
        <v>2018</v>
      </c>
      <c r="O1451" s="77">
        <f t="shared" si="21"/>
        <v>43451</v>
      </c>
      <c r="P1451" s="80" t="s">
        <v>1169</v>
      </c>
      <c r="Q1451" s="80" t="s">
        <v>175</v>
      </c>
      <c r="R1451" s="80">
        <f>VLOOKUP(P1451,Registration!O:P,2,FALSE)</f>
        <v>19</v>
      </c>
    </row>
    <row r="1452" spans="1:18" ht="23.1" customHeight="1">
      <c r="A1452" s="80" t="s">
        <v>100</v>
      </c>
      <c r="B1452" s="80" t="s">
        <v>26</v>
      </c>
      <c r="C1452" s="80" t="s">
        <v>27</v>
      </c>
      <c r="D1452" s="80" t="s">
        <v>28</v>
      </c>
      <c r="E1452" s="80" t="s">
        <v>28</v>
      </c>
      <c r="F1452" s="80" t="s">
        <v>111</v>
      </c>
      <c r="G1452" s="80" t="s">
        <v>167</v>
      </c>
      <c r="H1452" s="80" t="s">
        <v>8159</v>
      </c>
      <c r="I1452" s="80" t="s">
        <v>8161</v>
      </c>
      <c r="J1452" s="80" t="s">
        <v>1170</v>
      </c>
      <c r="K1452" s="77">
        <v>43451</v>
      </c>
      <c r="L1452" s="80">
        <v>17</v>
      </c>
      <c r="M1452" s="80">
        <v>12</v>
      </c>
      <c r="N1452" s="80">
        <v>2018</v>
      </c>
      <c r="O1452" s="77">
        <f t="shared" si="21"/>
        <v>43451</v>
      </c>
      <c r="P1452" s="80" t="s">
        <v>1171</v>
      </c>
      <c r="Q1452" s="80" t="s">
        <v>175</v>
      </c>
      <c r="R1452" s="80">
        <f>VLOOKUP(P1452,Registration!O:P,2,FALSE)</f>
        <v>19</v>
      </c>
    </row>
    <row r="1453" spans="1:18" ht="23.1" customHeight="1">
      <c r="A1453" s="80" t="s">
        <v>100</v>
      </c>
      <c r="B1453" s="80" t="s">
        <v>26</v>
      </c>
      <c r="C1453" s="80" t="s">
        <v>27</v>
      </c>
      <c r="D1453" s="80" t="s">
        <v>28</v>
      </c>
      <c r="E1453" s="80" t="s">
        <v>28</v>
      </c>
      <c r="F1453" s="80" t="s">
        <v>111</v>
      </c>
      <c r="G1453" s="80" t="s">
        <v>167</v>
      </c>
      <c r="H1453" s="80" t="s">
        <v>8159</v>
      </c>
      <c r="I1453" s="80" t="s">
        <v>8161</v>
      </c>
      <c r="J1453" s="80" t="s">
        <v>1172</v>
      </c>
      <c r="K1453" s="77">
        <v>43451</v>
      </c>
      <c r="L1453" s="80">
        <v>17</v>
      </c>
      <c r="M1453" s="80">
        <v>12</v>
      </c>
      <c r="N1453" s="80">
        <v>2018</v>
      </c>
      <c r="O1453" s="77">
        <f t="shared" si="21"/>
        <v>43451</v>
      </c>
      <c r="P1453" s="80" t="s">
        <v>1173</v>
      </c>
      <c r="Q1453" s="80" t="s">
        <v>175</v>
      </c>
      <c r="R1453" s="80">
        <f>VLOOKUP(P1453,Registration!O:P,2,FALSE)</f>
        <v>19</v>
      </c>
    </row>
    <row r="1454" spans="1:18" ht="23.1" customHeight="1">
      <c r="A1454" s="80" t="s">
        <v>100</v>
      </c>
      <c r="B1454" s="80" t="s">
        <v>26</v>
      </c>
      <c r="C1454" s="80" t="s">
        <v>27</v>
      </c>
      <c r="D1454" s="80" t="s">
        <v>28</v>
      </c>
      <c r="E1454" s="80" t="s">
        <v>28</v>
      </c>
      <c r="F1454" s="80" t="s">
        <v>111</v>
      </c>
      <c r="G1454" s="80" t="s">
        <v>167</v>
      </c>
      <c r="H1454" s="80" t="s">
        <v>8159</v>
      </c>
      <c r="I1454" s="80" t="s">
        <v>8161</v>
      </c>
      <c r="J1454" s="80" t="s">
        <v>1174</v>
      </c>
      <c r="K1454" s="77">
        <v>43451</v>
      </c>
      <c r="L1454" s="80">
        <v>17</v>
      </c>
      <c r="M1454" s="80">
        <v>12</v>
      </c>
      <c r="N1454" s="80">
        <v>2018</v>
      </c>
      <c r="O1454" s="77">
        <f t="shared" si="21"/>
        <v>43451</v>
      </c>
      <c r="P1454" s="80" t="s">
        <v>1175</v>
      </c>
      <c r="Q1454" s="80" t="s">
        <v>175</v>
      </c>
      <c r="R1454" s="80">
        <f>VLOOKUP(P1454,Registration!O:P,2,FALSE)</f>
        <v>18</v>
      </c>
    </row>
    <row r="1455" spans="1:18" ht="23.1" customHeight="1">
      <c r="A1455" s="80" t="s">
        <v>100</v>
      </c>
      <c r="B1455" s="80" t="s">
        <v>26</v>
      </c>
      <c r="C1455" s="80" t="s">
        <v>27</v>
      </c>
      <c r="D1455" s="80" t="s">
        <v>28</v>
      </c>
      <c r="E1455" s="80" t="s">
        <v>28</v>
      </c>
      <c r="F1455" s="80" t="s">
        <v>111</v>
      </c>
      <c r="G1455" s="80" t="s">
        <v>167</v>
      </c>
      <c r="H1455" s="80" t="s">
        <v>8159</v>
      </c>
      <c r="I1455" s="80" t="s">
        <v>8161</v>
      </c>
      <c r="J1455" s="80" t="s">
        <v>1176</v>
      </c>
      <c r="K1455" s="77">
        <v>43451</v>
      </c>
      <c r="L1455" s="80">
        <v>17</v>
      </c>
      <c r="M1455" s="80">
        <v>12</v>
      </c>
      <c r="N1455" s="80">
        <v>2018</v>
      </c>
      <c r="O1455" s="77">
        <f t="shared" si="21"/>
        <v>43451</v>
      </c>
      <c r="P1455" s="80" t="s">
        <v>1177</v>
      </c>
      <c r="Q1455" s="80" t="s">
        <v>175</v>
      </c>
      <c r="R1455" s="80">
        <f>VLOOKUP(P1455,Registration!O:P,2,FALSE)</f>
        <v>18</v>
      </c>
    </row>
    <row r="1456" spans="1:18" ht="23.1" customHeight="1">
      <c r="A1456" s="80" t="s">
        <v>100</v>
      </c>
      <c r="B1456" s="80" t="s">
        <v>26</v>
      </c>
      <c r="C1456" s="80" t="s">
        <v>27</v>
      </c>
      <c r="D1456" s="80" t="s">
        <v>28</v>
      </c>
      <c r="E1456" s="80" t="s">
        <v>28</v>
      </c>
      <c r="F1456" s="80" t="s">
        <v>111</v>
      </c>
      <c r="G1456" s="80" t="s">
        <v>167</v>
      </c>
      <c r="H1456" s="80" t="s">
        <v>8159</v>
      </c>
      <c r="I1456" s="80" t="s">
        <v>8161</v>
      </c>
      <c r="J1456" s="80" t="s">
        <v>1178</v>
      </c>
      <c r="K1456" s="77">
        <v>43451</v>
      </c>
      <c r="L1456" s="80">
        <v>17</v>
      </c>
      <c r="M1456" s="80">
        <v>12</v>
      </c>
      <c r="N1456" s="80">
        <v>2018</v>
      </c>
      <c r="O1456" s="77">
        <f t="shared" si="21"/>
        <v>43451</v>
      </c>
      <c r="P1456" s="80" t="s">
        <v>1179</v>
      </c>
      <c r="Q1456" s="80" t="s">
        <v>175</v>
      </c>
      <c r="R1456" s="80">
        <f>VLOOKUP(P1456,Registration!O:P,2,FALSE)</f>
        <v>19</v>
      </c>
    </row>
    <row r="1457" spans="1:18" ht="23.1" customHeight="1">
      <c r="A1457" s="80" t="s">
        <v>100</v>
      </c>
      <c r="B1457" s="80" t="s">
        <v>26</v>
      </c>
      <c r="C1457" s="80" t="s">
        <v>27</v>
      </c>
      <c r="D1457" s="80" t="s">
        <v>28</v>
      </c>
      <c r="E1457" s="80" t="s">
        <v>28</v>
      </c>
      <c r="F1457" s="80" t="s">
        <v>29</v>
      </c>
      <c r="G1457" s="80" t="s">
        <v>1887</v>
      </c>
      <c r="H1457" s="80" t="s">
        <v>8165</v>
      </c>
      <c r="I1457" s="80" t="s">
        <v>8163</v>
      </c>
      <c r="J1457" s="80" t="s">
        <v>3041</v>
      </c>
      <c r="K1457" s="77">
        <v>43451</v>
      </c>
      <c r="L1457" s="80">
        <v>17</v>
      </c>
      <c r="M1457" s="80">
        <v>12</v>
      </c>
      <c r="N1457" s="80">
        <v>2018</v>
      </c>
      <c r="O1457" s="77">
        <f t="shared" si="21"/>
        <v>43451</v>
      </c>
      <c r="P1457" s="80" t="s">
        <v>3042</v>
      </c>
      <c r="Q1457" s="80" t="s">
        <v>175</v>
      </c>
      <c r="R1457" s="80">
        <f>VLOOKUP(P1457,Registration!O:P,2,FALSE)</f>
        <v>19</v>
      </c>
    </row>
    <row r="1458" spans="1:18" ht="23.1" customHeight="1">
      <c r="A1458" s="80" t="s">
        <v>100</v>
      </c>
      <c r="B1458" s="80" t="s">
        <v>26</v>
      </c>
      <c r="C1458" s="80" t="s">
        <v>27</v>
      </c>
      <c r="D1458" s="80" t="s">
        <v>28</v>
      </c>
      <c r="E1458" s="80" t="s">
        <v>28</v>
      </c>
      <c r="F1458" s="80" t="s">
        <v>29</v>
      </c>
      <c r="G1458" s="80" t="s">
        <v>1887</v>
      </c>
      <c r="H1458" s="80" t="s">
        <v>8165</v>
      </c>
      <c r="I1458" s="80" t="s">
        <v>8163</v>
      </c>
      <c r="J1458" s="80" t="s">
        <v>3043</v>
      </c>
      <c r="K1458" s="77">
        <v>43453</v>
      </c>
      <c r="L1458" s="80">
        <v>19</v>
      </c>
      <c r="M1458" s="80">
        <v>12</v>
      </c>
      <c r="N1458" s="80">
        <v>2018</v>
      </c>
      <c r="O1458" s="77">
        <f t="shared" si="21"/>
        <v>43453</v>
      </c>
      <c r="P1458" s="80" t="s">
        <v>3044</v>
      </c>
      <c r="Q1458" s="80" t="s">
        <v>175</v>
      </c>
      <c r="R1458" s="80">
        <f>VLOOKUP(P1458,Registration!O:P,2,FALSE)</f>
        <v>18</v>
      </c>
    </row>
    <row r="1459" spans="1:18" ht="23.1" customHeight="1">
      <c r="A1459" s="80" t="s">
        <v>100</v>
      </c>
      <c r="B1459" s="80" t="s">
        <v>26</v>
      </c>
      <c r="C1459" s="80" t="s">
        <v>27</v>
      </c>
      <c r="D1459" s="80" t="s">
        <v>28</v>
      </c>
      <c r="E1459" s="80" t="s">
        <v>28</v>
      </c>
      <c r="F1459" s="80" t="s">
        <v>29</v>
      </c>
      <c r="G1459" s="80" t="s">
        <v>1887</v>
      </c>
      <c r="H1459" s="80" t="s">
        <v>8165</v>
      </c>
      <c r="I1459" s="80" t="s">
        <v>8163</v>
      </c>
      <c r="J1459" s="80" t="s">
        <v>3045</v>
      </c>
      <c r="K1459" s="77">
        <v>43453</v>
      </c>
      <c r="L1459" s="80">
        <v>19</v>
      </c>
      <c r="M1459" s="80">
        <v>12</v>
      </c>
      <c r="N1459" s="80">
        <v>2018</v>
      </c>
      <c r="O1459" s="77">
        <f t="shared" si="21"/>
        <v>43453</v>
      </c>
      <c r="P1459" s="80" t="s">
        <v>3046</v>
      </c>
      <c r="Q1459" s="80" t="s">
        <v>175</v>
      </c>
      <c r="R1459" s="80">
        <f>VLOOKUP(P1459,Registration!O:P,2,FALSE)</f>
        <v>18</v>
      </c>
    </row>
    <row r="1460" spans="1:18" ht="23.1" customHeight="1">
      <c r="A1460" s="80" t="s">
        <v>100</v>
      </c>
      <c r="B1460" s="80" t="s">
        <v>26</v>
      </c>
      <c r="C1460" s="80" t="s">
        <v>27</v>
      </c>
      <c r="D1460" s="80" t="s">
        <v>28</v>
      </c>
      <c r="E1460" s="80" t="s">
        <v>28</v>
      </c>
      <c r="F1460" s="80" t="s">
        <v>29</v>
      </c>
      <c r="G1460" s="80" t="s">
        <v>1887</v>
      </c>
      <c r="H1460" s="80" t="s">
        <v>8165</v>
      </c>
      <c r="I1460" s="80" t="s">
        <v>8163</v>
      </c>
      <c r="J1460" s="80" t="s">
        <v>3047</v>
      </c>
      <c r="K1460" s="77">
        <v>43453</v>
      </c>
      <c r="L1460" s="80">
        <v>19</v>
      </c>
      <c r="M1460" s="80">
        <v>12</v>
      </c>
      <c r="N1460" s="80">
        <v>2018</v>
      </c>
      <c r="O1460" s="77">
        <f t="shared" si="21"/>
        <v>43453</v>
      </c>
      <c r="P1460" s="80" t="s">
        <v>3048</v>
      </c>
      <c r="Q1460" s="80" t="s">
        <v>175</v>
      </c>
      <c r="R1460" s="80">
        <f>VLOOKUP(P1460,Registration!O:P,2,FALSE)</f>
        <v>19</v>
      </c>
    </row>
    <row r="1461" spans="1:18" ht="23.1" customHeight="1">
      <c r="A1461" s="80" t="s">
        <v>100</v>
      </c>
      <c r="B1461" s="80" t="s">
        <v>26</v>
      </c>
      <c r="C1461" s="80" t="s">
        <v>27</v>
      </c>
      <c r="D1461" s="80" t="s">
        <v>28</v>
      </c>
      <c r="E1461" s="80" t="s">
        <v>28</v>
      </c>
      <c r="F1461" s="80" t="s">
        <v>29</v>
      </c>
      <c r="G1461" s="80" t="s">
        <v>1887</v>
      </c>
      <c r="H1461" s="80" t="s">
        <v>8165</v>
      </c>
      <c r="I1461" s="80" t="s">
        <v>8163</v>
      </c>
      <c r="J1461" s="80" t="s">
        <v>3049</v>
      </c>
      <c r="K1461" s="77">
        <v>43453</v>
      </c>
      <c r="L1461" s="80">
        <v>19</v>
      </c>
      <c r="M1461" s="80">
        <v>12</v>
      </c>
      <c r="N1461" s="80">
        <v>2018</v>
      </c>
      <c r="O1461" s="77">
        <f t="shared" si="21"/>
        <v>43453</v>
      </c>
      <c r="P1461" s="80" t="s">
        <v>3050</v>
      </c>
      <c r="Q1461" s="80" t="s">
        <v>175</v>
      </c>
      <c r="R1461" s="80">
        <f>VLOOKUP(P1461,Registration!O:P,2,FALSE)</f>
        <v>18</v>
      </c>
    </row>
    <row r="1462" spans="1:18" ht="23.1" customHeight="1">
      <c r="A1462" s="80" t="s">
        <v>100</v>
      </c>
      <c r="B1462" s="80" t="s">
        <v>26</v>
      </c>
      <c r="C1462" s="80" t="s">
        <v>27</v>
      </c>
      <c r="D1462" s="80" t="s">
        <v>28</v>
      </c>
      <c r="E1462" s="80" t="s">
        <v>28</v>
      </c>
      <c r="F1462" s="80" t="s">
        <v>111</v>
      </c>
      <c r="G1462" s="80" t="s">
        <v>167</v>
      </c>
      <c r="H1462" s="80" t="s">
        <v>8159</v>
      </c>
      <c r="I1462" s="80" t="s">
        <v>8161</v>
      </c>
      <c r="J1462" s="80" t="s">
        <v>1180</v>
      </c>
      <c r="K1462" s="77">
        <v>43453</v>
      </c>
      <c r="L1462" s="80">
        <v>19</v>
      </c>
      <c r="M1462" s="80">
        <v>12</v>
      </c>
      <c r="N1462" s="80">
        <v>2018</v>
      </c>
      <c r="O1462" s="77">
        <f t="shared" si="21"/>
        <v>43453</v>
      </c>
      <c r="P1462" s="80" t="s">
        <v>1181</v>
      </c>
      <c r="Q1462" s="80" t="s">
        <v>175</v>
      </c>
      <c r="R1462" s="80">
        <f>VLOOKUP(P1462,Registration!O:P,2,FALSE)</f>
        <v>18</v>
      </c>
    </row>
    <row r="1463" spans="1:18" ht="23.1" customHeight="1">
      <c r="A1463" s="80" t="s">
        <v>100</v>
      </c>
      <c r="B1463" s="80" t="s">
        <v>26</v>
      </c>
      <c r="C1463" s="80" t="s">
        <v>27</v>
      </c>
      <c r="D1463" s="80" t="s">
        <v>28</v>
      </c>
      <c r="E1463" s="80" t="s">
        <v>28</v>
      </c>
      <c r="F1463" s="80" t="s">
        <v>111</v>
      </c>
      <c r="G1463" s="80" t="s">
        <v>167</v>
      </c>
      <c r="H1463" s="80" t="s">
        <v>8159</v>
      </c>
      <c r="I1463" s="80" t="s">
        <v>8161</v>
      </c>
      <c r="J1463" s="80" t="s">
        <v>1182</v>
      </c>
      <c r="K1463" s="77">
        <v>43454</v>
      </c>
      <c r="L1463" s="80">
        <v>20</v>
      </c>
      <c r="M1463" s="80">
        <v>12</v>
      </c>
      <c r="N1463" s="80">
        <v>2018</v>
      </c>
      <c r="O1463" s="77">
        <f t="shared" si="21"/>
        <v>43454</v>
      </c>
      <c r="P1463" s="80" t="s">
        <v>1183</v>
      </c>
      <c r="Q1463" s="80" t="s">
        <v>175</v>
      </c>
      <c r="R1463" s="80">
        <f>VLOOKUP(P1463,Registration!O:P,2,FALSE)</f>
        <v>19</v>
      </c>
    </row>
    <row r="1464" spans="1:18" ht="23.1" customHeight="1">
      <c r="A1464" s="80" t="s">
        <v>100</v>
      </c>
      <c r="B1464" s="80" t="s">
        <v>26</v>
      </c>
      <c r="C1464" s="80" t="s">
        <v>27</v>
      </c>
      <c r="D1464" s="80" t="s">
        <v>28</v>
      </c>
      <c r="E1464" s="80" t="s">
        <v>28</v>
      </c>
      <c r="F1464" s="80" t="s">
        <v>111</v>
      </c>
      <c r="G1464" s="80" t="s">
        <v>167</v>
      </c>
      <c r="H1464" s="80" t="s">
        <v>8159</v>
      </c>
      <c r="I1464" s="80" t="s">
        <v>8160</v>
      </c>
      <c r="J1464" s="80" t="s">
        <v>670</v>
      </c>
      <c r="K1464" s="77">
        <v>43454</v>
      </c>
      <c r="L1464" s="80">
        <v>20</v>
      </c>
      <c r="M1464" s="80">
        <v>12</v>
      </c>
      <c r="N1464" s="80">
        <v>2018</v>
      </c>
      <c r="O1464" s="77">
        <f t="shared" si="21"/>
        <v>43454</v>
      </c>
      <c r="P1464" s="80" t="s">
        <v>802</v>
      </c>
      <c r="Q1464" s="80" t="s">
        <v>252</v>
      </c>
      <c r="R1464" s="80">
        <f>VLOOKUP(P1464,Registration!O:P,2,FALSE)</f>
        <v>19</v>
      </c>
    </row>
    <row r="1465" spans="1:18" ht="23.1" customHeight="1">
      <c r="A1465" s="80" t="s">
        <v>100</v>
      </c>
      <c r="B1465" s="80" t="s">
        <v>26</v>
      </c>
      <c r="C1465" s="80" t="s">
        <v>27</v>
      </c>
      <c r="D1465" s="80" t="s">
        <v>28</v>
      </c>
      <c r="E1465" s="80" t="s">
        <v>28</v>
      </c>
      <c r="F1465" s="80" t="s">
        <v>111</v>
      </c>
      <c r="G1465" s="80" t="s">
        <v>167</v>
      </c>
      <c r="H1465" s="80" t="s">
        <v>8159</v>
      </c>
      <c r="I1465" s="80" t="s">
        <v>8160</v>
      </c>
      <c r="J1465" s="80" t="s">
        <v>1184</v>
      </c>
      <c r="K1465" s="77">
        <v>43454</v>
      </c>
      <c r="L1465" s="80">
        <v>20</v>
      </c>
      <c r="M1465" s="80">
        <v>12</v>
      </c>
      <c r="N1465" s="80">
        <v>2018</v>
      </c>
      <c r="O1465" s="77">
        <f t="shared" si="21"/>
        <v>43454</v>
      </c>
      <c r="P1465" s="80" t="s">
        <v>1185</v>
      </c>
      <c r="Q1465" s="80" t="s">
        <v>252</v>
      </c>
      <c r="R1465" s="80">
        <f>VLOOKUP(P1465,Registration!O:P,2,FALSE)</f>
        <v>19</v>
      </c>
    </row>
    <row r="1466" spans="1:18" ht="23.1" customHeight="1">
      <c r="A1466" s="80" t="s">
        <v>100</v>
      </c>
      <c r="B1466" s="80" t="s">
        <v>26</v>
      </c>
      <c r="C1466" s="80" t="s">
        <v>27</v>
      </c>
      <c r="D1466" s="80" t="s">
        <v>28</v>
      </c>
      <c r="E1466" s="80" t="s">
        <v>28</v>
      </c>
      <c r="F1466" s="80" t="s">
        <v>111</v>
      </c>
      <c r="G1466" s="80" t="s">
        <v>167</v>
      </c>
      <c r="H1466" s="80" t="s">
        <v>8159</v>
      </c>
      <c r="I1466" s="80" t="s">
        <v>8160</v>
      </c>
      <c r="J1466" s="80" t="s">
        <v>1186</v>
      </c>
      <c r="K1466" s="77">
        <v>43454</v>
      </c>
      <c r="L1466" s="80">
        <v>20</v>
      </c>
      <c r="M1466" s="80">
        <v>12</v>
      </c>
      <c r="N1466" s="80">
        <v>2018</v>
      </c>
      <c r="O1466" s="77">
        <f t="shared" si="21"/>
        <v>43454</v>
      </c>
      <c r="P1466" s="80" t="s">
        <v>720</v>
      </c>
      <c r="Q1466" s="80" t="s">
        <v>252</v>
      </c>
      <c r="R1466" s="80">
        <f>VLOOKUP(P1466,Registration!O:P,2,FALSE)</f>
        <v>18</v>
      </c>
    </row>
    <row r="1467" spans="1:18" ht="23.1" customHeight="1">
      <c r="A1467" s="80" t="s">
        <v>100</v>
      </c>
      <c r="B1467" s="80" t="s">
        <v>26</v>
      </c>
      <c r="C1467" s="80" t="s">
        <v>27</v>
      </c>
      <c r="D1467" s="80" t="s">
        <v>28</v>
      </c>
      <c r="E1467" s="80" t="s">
        <v>28</v>
      </c>
      <c r="F1467" s="80" t="s">
        <v>111</v>
      </c>
      <c r="G1467" s="80" t="s">
        <v>167</v>
      </c>
      <c r="H1467" s="80" t="s">
        <v>8159</v>
      </c>
      <c r="I1467" s="80" t="s">
        <v>8160</v>
      </c>
      <c r="J1467" s="80" t="s">
        <v>1187</v>
      </c>
      <c r="K1467" s="77">
        <v>43454</v>
      </c>
      <c r="L1467" s="80">
        <v>20</v>
      </c>
      <c r="M1467" s="80">
        <v>12</v>
      </c>
      <c r="N1467" s="80">
        <v>2018</v>
      </c>
      <c r="O1467" s="77">
        <f t="shared" ref="O1467:O1530" si="22">DATE(N1467,M1467,L1467)</f>
        <v>43454</v>
      </c>
      <c r="P1467" s="80" t="s">
        <v>489</v>
      </c>
      <c r="Q1467" s="80" t="s">
        <v>252</v>
      </c>
      <c r="R1467" s="80">
        <f>VLOOKUP(P1467,Registration!O:P,2,FALSE)</f>
        <v>17</v>
      </c>
    </row>
    <row r="1468" spans="1:18" ht="23.1" customHeight="1">
      <c r="A1468" s="80" t="s">
        <v>100</v>
      </c>
      <c r="B1468" s="80" t="s">
        <v>26</v>
      </c>
      <c r="C1468" s="80" t="s">
        <v>27</v>
      </c>
      <c r="D1468" s="80" t="s">
        <v>28</v>
      </c>
      <c r="E1468" s="80" t="s">
        <v>28</v>
      </c>
      <c r="F1468" s="80" t="s">
        <v>111</v>
      </c>
      <c r="G1468" s="80" t="s">
        <v>167</v>
      </c>
      <c r="H1468" s="80" t="s">
        <v>8159</v>
      </c>
      <c r="I1468" s="80" t="s">
        <v>8160</v>
      </c>
      <c r="J1468" s="80" t="s">
        <v>1188</v>
      </c>
      <c r="K1468" s="77">
        <v>43454</v>
      </c>
      <c r="L1468" s="80">
        <v>20</v>
      </c>
      <c r="M1468" s="80">
        <v>12</v>
      </c>
      <c r="N1468" s="80">
        <v>2018</v>
      </c>
      <c r="O1468" s="77">
        <f t="shared" si="22"/>
        <v>43454</v>
      </c>
      <c r="P1468" s="80" t="s">
        <v>1189</v>
      </c>
      <c r="Q1468" s="80" t="s">
        <v>252</v>
      </c>
      <c r="R1468" s="80">
        <f>VLOOKUP(P1468,Registration!O:P,2,FALSE)</f>
        <v>15</v>
      </c>
    </row>
    <row r="1469" spans="1:18" ht="23.1" customHeight="1">
      <c r="A1469" s="80" t="s">
        <v>100</v>
      </c>
      <c r="B1469" s="80" t="s">
        <v>26</v>
      </c>
      <c r="C1469" s="80" t="s">
        <v>27</v>
      </c>
      <c r="D1469" s="80" t="s">
        <v>28</v>
      </c>
      <c r="E1469" s="80" t="s">
        <v>28</v>
      </c>
      <c r="F1469" s="80" t="s">
        <v>111</v>
      </c>
      <c r="G1469" s="80" t="s">
        <v>167</v>
      </c>
      <c r="H1469" s="80" t="s">
        <v>8159</v>
      </c>
      <c r="I1469" s="80" t="s">
        <v>8160</v>
      </c>
      <c r="J1469" s="80" t="s">
        <v>1190</v>
      </c>
      <c r="K1469" s="77">
        <v>43454</v>
      </c>
      <c r="L1469" s="80">
        <v>20</v>
      </c>
      <c r="M1469" s="80">
        <v>12</v>
      </c>
      <c r="N1469" s="80">
        <v>2018</v>
      </c>
      <c r="O1469" s="77">
        <f t="shared" si="22"/>
        <v>43454</v>
      </c>
      <c r="P1469" s="80" t="s">
        <v>1191</v>
      </c>
      <c r="Q1469" s="80" t="s">
        <v>252</v>
      </c>
      <c r="R1469" s="80">
        <f>VLOOKUP(P1469,Registration!O:P,2,FALSE)</f>
        <v>16</v>
      </c>
    </row>
    <row r="1470" spans="1:18" ht="23.1" customHeight="1">
      <c r="A1470" s="80" t="s">
        <v>100</v>
      </c>
      <c r="B1470" s="80" t="s">
        <v>26</v>
      </c>
      <c r="C1470" s="80" t="s">
        <v>27</v>
      </c>
      <c r="D1470" s="80" t="s">
        <v>28</v>
      </c>
      <c r="E1470" s="80" t="s">
        <v>28</v>
      </c>
      <c r="F1470" s="80" t="s">
        <v>111</v>
      </c>
      <c r="G1470" s="80" t="s">
        <v>167</v>
      </c>
      <c r="H1470" s="80" t="s">
        <v>8159</v>
      </c>
      <c r="I1470" s="80" t="s">
        <v>8160</v>
      </c>
      <c r="J1470" s="80" t="s">
        <v>1132</v>
      </c>
      <c r="K1470" s="77">
        <v>43454</v>
      </c>
      <c r="L1470" s="80">
        <v>20</v>
      </c>
      <c r="M1470" s="80">
        <v>12</v>
      </c>
      <c r="N1470" s="80">
        <v>2018</v>
      </c>
      <c r="O1470" s="77">
        <f t="shared" si="22"/>
        <v>43454</v>
      </c>
      <c r="P1470" s="80" t="s">
        <v>1192</v>
      </c>
      <c r="Q1470" s="80" t="s">
        <v>252</v>
      </c>
      <c r="R1470" s="80">
        <f>VLOOKUP(P1470,Registration!O:P,2,FALSE)</f>
        <v>19</v>
      </c>
    </row>
    <row r="1471" spans="1:18" ht="23.1" customHeight="1">
      <c r="A1471" s="80" t="s">
        <v>100</v>
      </c>
      <c r="B1471" s="80" t="s">
        <v>26</v>
      </c>
      <c r="C1471" s="80" t="s">
        <v>27</v>
      </c>
      <c r="D1471" s="80" t="s">
        <v>28</v>
      </c>
      <c r="E1471" s="80" t="s">
        <v>28</v>
      </c>
      <c r="F1471" s="80" t="s">
        <v>111</v>
      </c>
      <c r="G1471" s="80" t="s">
        <v>167</v>
      </c>
      <c r="H1471" s="80" t="s">
        <v>8159</v>
      </c>
      <c r="I1471" s="80" t="s">
        <v>8160</v>
      </c>
      <c r="J1471" s="80" t="s">
        <v>1193</v>
      </c>
      <c r="K1471" s="77">
        <v>43454</v>
      </c>
      <c r="L1471" s="80">
        <v>20</v>
      </c>
      <c r="M1471" s="80">
        <v>12</v>
      </c>
      <c r="N1471" s="80">
        <v>2018</v>
      </c>
      <c r="O1471" s="77">
        <f t="shared" si="22"/>
        <v>43454</v>
      </c>
      <c r="P1471" s="80" t="s">
        <v>1194</v>
      </c>
      <c r="Q1471" s="80" t="s">
        <v>252</v>
      </c>
      <c r="R1471" s="80">
        <f>VLOOKUP(P1471,Registration!O:P,2,FALSE)</f>
        <v>19</v>
      </c>
    </row>
    <row r="1472" spans="1:18" ht="23.1" customHeight="1">
      <c r="A1472" s="80" t="s">
        <v>100</v>
      </c>
      <c r="B1472" s="80" t="s">
        <v>26</v>
      </c>
      <c r="C1472" s="80" t="s">
        <v>27</v>
      </c>
      <c r="D1472" s="80" t="s">
        <v>28</v>
      </c>
      <c r="E1472" s="80" t="s">
        <v>28</v>
      </c>
      <c r="F1472" s="80" t="s">
        <v>111</v>
      </c>
      <c r="G1472" s="80" t="s">
        <v>167</v>
      </c>
      <c r="H1472" s="80" t="s">
        <v>8159</v>
      </c>
      <c r="I1472" s="80" t="s">
        <v>8160</v>
      </c>
      <c r="J1472" s="80" t="s">
        <v>1053</v>
      </c>
      <c r="K1472" s="77">
        <v>43454</v>
      </c>
      <c r="L1472" s="80">
        <v>20</v>
      </c>
      <c r="M1472" s="80">
        <v>12</v>
      </c>
      <c r="N1472" s="80">
        <v>2018</v>
      </c>
      <c r="O1472" s="77">
        <f t="shared" si="22"/>
        <v>43454</v>
      </c>
      <c r="P1472" s="80" t="s">
        <v>722</v>
      </c>
      <c r="Q1472" s="80" t="s">
        <v>252</v>
      </c>
      <c r="R1472" s="80">
        <f>VLOOKUP(P1472,Registration!O:P,2,FALSE)</f>
        <v>18</v>
      </c>
    </row>
    <row r="1473" spans="1:18" ht="23.1" customHeight="1">
      <c r="A1473" s="80" t="s">
        <v>100</v>
      </c>
      <c r="B1473" s="80" t="s">
        <v>26</v>
      </c>
      <c r="C1473" s="80" t="s">
        <v>27</v>
      </c>
      <c r="D1473" s="80" t="s">
        <v>28</v>
      </c>
      <c r="E1473" s="80" t="s">
        <v>28</v>
      </c>
      <c r="F1473" s="80" t="s">
        <v>111</v>
      </c>
      <c r="G1473" s="80" t="s">
        <v>167</v>
      </c>
      <c r="H1473" s="80" t="s">
        <v>8159</v>
      </c>
      <c r="I1473" s="80" t="s">
        <v>8160</v>
      </c>
      <c r="J1473" s="80" t="s">
        <v>1195</v>
      </c>
      <c r="K1473" s="77">
        <v>43454</v>
      </c>
      <c r="L1473" s="80">
        <v>20</v>
      </c>
      <c r="M1473" s="80">
        <v>12</v>
      </c>
      <c r="N1473" s="80">
        <v>2018</v>
      </c>
      <c r="O1473" s="77">
        <f t="shared" si="22"/>
        <v>43454</v>
      </c>
      <c r="P1473" s="80" t="s">
        <v>1196</v>
      </c>
      <c r="Q1473" s="80" t="s">
        <v>252</v>
      </c>
      <c r="R1473" s="80">
        <f>VLOOKUP(P1473,Registration!O:P,2,FALSE)</f>
        <v>18</v>
      </c>
    </row>
    <row r="1474" spans="1:18" ht="23.1" customHeight="1">
      <c r="A1474" s="80" t="s">
        <v>100</v>
      </c>
      <c r="B1474" s="80" t="s">
        <v>26</v>
      </c>
      <c r="C1474" s="80" t="s">
        <v>27</v>
      </c>
      <c r="D1474" s="80" t="s">
        <v>28</v>
      </c>
      <c r="E1474" s="80" t="s">
        <v>28</v>
      </c>
      <c r="F1474" s="80" t="s">
        <v>111</v>
      </c>
      <c r="G1474" s="80" t="s">
        <v>167</v>
      </c>
      <c r="H1474" s="80" t="s">
        <v>8159</v>
      </c>
      <c r="I1474" s="80" t="s">
        <v>8160</v>
      </c>
      <c r="J1474" s="80" t="s">
        <v>1197</v>
      </c>
      <c r="K1474" s="77">
        <v>43454</v>
      </c>
      <c r="L1474" s="80">
        <v>20</v>
      </c>
      <c r="M1474" s="80">
        <v>12</v>
      </c>
      <c r="N1474" s="80">
        <v>2018</v>
      </c>
      <c r="O1474" s="77">
        <f t="shared" si="22"/>
        <v>43454</v>
      </c>
      <c r="P1474" s="80" t="s">
        <v>1198</v>
      </c>
      <c r="Q1474" s="80" t="s">
        <v>252</v>
      </c>
      <c r="R1474" s="80">
        <f>VLOOKUP(P1474,Registration!O:P,2,FALSE)</f>
        <v>16</v>
      </c>
    </row>
    <row r="1475" spans="1:18" ht="23.1" customHeight="1">
      <c r="A1475" s="80" t="s">
        <v>100</v>
      </c>
      <c r="B1475" s="80" t="s">
        <v>26</v>
      </c>
      <c r="C1475" s="80" t="s">
        <v>27</v>
      </c>
      <c r="D1475" s="80" t="s">
        <v>28</v>
      </c>
      <c r="E1475" s="80" t="s">
        <v>28</v>
      </c>
      <c r="F1475" s="80" t="s">
        <v>111</v>
      </c>
      <c r="G1475" s="80" t="s">
        <v>167</v>
      </c>
      <c r="H1475" s="80" t="s">
        <v>8159</v>
      </c>
      <c r="I1475" s="80" t="s">
        <v>8160</v>
      </c>
      <c r="J1475" s="80" t="s">
        <v>1199</v>
      </c>
      <c r="K1475" s="77">
        <v>43454</v>
      </c>
      <c r="L1475" s="80">
        <v>20</v>
      </c>
      <c r="M1475" s="80">
        <v>12</v>
      </c>
      <c r="N1475" s="80">
        <v>2018</v>
      </c>
      <c r="O1475" s="77">
        <f t="shared" si="22"/>
        <v>43454</v>
      </c>
      <c r="P1475" s="80" t="s">
        <v>977</v>
      </c>
      <c r="Q1475" s="80" t="s">
        <v>252</v>
      </c>
      <c r="R1475" s="80">
        <f>VLOOKUP(P1475,Registration!O:P,2,FALSE)</f>
        <v>19</v>
      </c>
    </row>
    <row r="1476" spans="1:18" ht="23.1" customHeight="1">
      <c r="A1476" s="80" t="s">
        <v>100</v>
      </c>
      <c r="B1476" s="80" t="s">
        <v>26</v>
      </c>
      <c r="C1476" s="80" t="s">
        <v>27</v>
      </c>
      <c r="D1476" s="80" t="s">
        <v>28</v>
      </c>
      <c r="E1476" s="80" t="s">
        <v>28</v>
      </c>
      <c r="F1476" s="80" t="s">
        <v>111</v>
      </c>
      <c r="G1476" s="80" t="s">
        <v>167</v>
      </c>
      <c r="H1476" s="80" t="s">
        <v>8159</v>
      </c>
      <c r="I1476" s="80" t="s">
        <v>8160</v>
      </c>
      <c r="J1476" s="80" t="s">
        <v>1200</v>
      </c>
      <c r="K1476" s="77">
        <v>43454</v>
      </c>
      <c r="L1476" s="80">
        <v>20</v>
      </c>
      <c r="M1476" s="80">
        <v>12</v>
      </c>
      <c r="N1476" s="80">
        <v>2018</v>
      </c>
      <c r="O1476" s="77">
        <f t="shared" si="22"/>
        <v>43454</v>
      </c>
      <c r="P1476" s="80" t="s">
        <v>1201</v>
      </c>
      <c r="Q1476" s="80" t="s">
        <v>252</v>
      </c>
      <c r="R1476" s="80">
        <f>VLOOKUP(P1476,Registration!O:P,2,FALSE)</f>
        <v>17</v>
      </c>
    </row>
    <row r="1477" spans="1:18" ht="23.1" customHeight="1">
      <c r="A1477" s="80" t="s">
        <v>100</v>
      </c>
      <c r="B1477" s="80" t="s">
        <v>26</v>
      </c>
      <c r="C1477" s="80" t="s">
        <v>27</v>
      </c>
      <c r="D1477" s="80" t="s">
        <v>28</v>
      </c>
      <c r="E1477" s="80" t="s">
        <v>28</v>
      </c>
      <c r="F1477" s="80" t="s">
        <v>111</v>
      </c>
      <c r="G1477" s="80" t="s">
        <v>167</v>
      </c>
      <c r="H1477" s="80" t="s">
        <v>8159</v>
      </c>
      <c r="I1477" s="80" t="s">
        <v>8160</v>
      </c>
      <c r="J1477" s="80" t="s">
        <v>1202</v>
      </c>
      <c r="K1477" s="77">
        <v>43454</v>
      </c>
      <c r="L1477" s="80">
        <v>20</v>
      </c>
      <c r="M1477" s="80">
        <v>12</v>
      </c>
      <c r="N1477" s="80">
        <v>2018</v>
      </c>
      <c r="O1477" s="77">
        <f t="shared" si="22"/>
        <v>43454</v>
      </c>
      <c r="P1477" s="80" t="s">
        <v>1074</v>
      </c>
      <c r="Q1477" s="80" t="s">
        <v>252</v>
      </c>
      <c r="R1477" s="80">
        <f>VLOOKUP(P1477,Registration!O:P,2,FALSE)</f>
        <v>17</v>
      </c>
    </row>
    <row r="1478" spans="1:18" ht="23.1" customHeight="1">
      <c r="A1478" s="80" t="s">
        <v>100</v>
      </c>
      <c r="B1478" s="80" t="s">
        <v>26</v>
      </c>
      <c r="C1478" s="80" t="s">
        <v>27</v>
      </c>
      <c r="D1478" s="80" t="s">
        <v>28</v>
      </c>
      <c r="E1478" s="80" t="s">
        <v>28</v>
      </c>
      <c r="F1478" s="80" t="s">
        <v>111</v>
      </c>
      <c r="G1478" s="80" t="s">
        <v>167</v>
      </c>
      <c r="H1478" s="80" t="s">
        <v>8159</v>
      </c>
      <c r="I1478" s="80" t="s">
        <v>8160</v>
      </c>
      <c r="J1478" s="80" t="s">
        <v>1203</v>
      </c>
      <c r="K1478" s="77">
        <v>43454</v>
      </c>
      <c r="L1478" s="80">
        <v>20</v>
      </c>
      <c r="M1478" s="80">
        <v>12</v>
      </c>
      <c r="N1478" s="80">
        <v>2018</v>
      </c>
      <c r="O1478" s="77">
        <f t="shared" si="22"/>
        <v>43454</v>
      </c>
      <c r="P1478" s="80" t="s">
        <v>1204</v>
      </c>
      <c r="Q1478" s="80" t="s">
        <v>252</v>
      </c>
      <c r="R1478" s="80">
        <f>VLOOKUP(P1478,Registration!O:P,2,FALSE)</f>
        <v>15</v>
      </c>
    </row>
    <row r="1479" spans="1:18" ht="23.1" customHeight="1">
      <c r="A1479" s="80" t="s">
        <v>100</v>
      </c>
      <c r="B1479" s="80" t="s">
        <v>26</v>
      </c>
      <c r="C1479" s="80" t="s">
        <v>27</v>
      </c>
      <c r="D1479" s="80" t="s">
        <v>28</v>
      </c>
      <c r="E1479" s="80" t="s">
        <v>28</v>
      </c>
      <c r="F1479" s="80" t="s">
        <v>111</v>
      </c>
      <c r="G1479" s="80" t="s">
        <v>167</v>
      </c>
      <c r="H1479" s="80" t="s">
        <v>8159</v>
      </c>
      <c r="I1479" s="80" t="s">
        <v>8160</v>
      </c>
      <c r="J1479" s="80" t="s">
        <v>1205</v>
      </c>
      <c r="K1479" s="77">
        <v>43454</v>
      </c>
      <c r="L1479" s="80">
        <v>20</v>
      </c>
      <c r="M1479" s="80">
        <v>12</v>
      </c>
      <c r="N1479" s="80">
        <v>2018</v>
      </c>
      <c r="O1479" s="77">
        <f t="shared" si="22"/>
        <v>43454</v>
      </c>
      <c r="P1479" s="80" t="s">
        <v>1206</v>
      </c>
      <c r="Q1479" s="80" t="s">
        <v>252</v>
      </c>
      <c r="R1479" s="80">
        <f>VLOOKUP(P1479,Registration!O:P,2,FALSE)</f>
        <v>19</v>
      </c>
    </row>
    <row r="1480" spans="1:18" ht="23.1" customHeight="1">
      <c r="A1480" s="80" t="s">
        <v>100</v>
      </c>
      <c r="B1480" s="80" t="s">
        <v>26</v>
      </c>
      <c r="C1480" s="80" t="s">
        <v>27</v>
      </c>
      <c r="D1480" s="80" t="s">
        <v>28</v>
      </c>
      <c r="E1480" s="80" t="s">
        <v>28</v>
      </c>
      <c r="F1480" s="80" t="s">
        <v>111</v>
      </c>
      <c r="G1480" s="80" t="s">
        <v>167</v>
      </c>
      <c r="H1480" s="80" t="s">
        <v>8159</v>
      </c>
      <c r="I1480" s="80" t="s">
        <v>8160</v>
      </c>
      <c r="J1480" s="80" t="s">
        <v>1207</v>
      </c>
      <c r="K1480" s="77">
        <v>43454</v>
      </c>
      <c r="L1480" s="80">
        <v>20</v>
      </c>
      <c r="M1480" s="80">
        <v>12</v>
      </c>
      <c r="N1480" s="80">
        <v>2018</v>
      </c>
      <c r="O1480" s="77">
        <f t="shared" si="22"/>
        <v>43454</v>
      </c>
      <c r="P1480" s="80" t="s">
        <v>1208</v>
      </c>
      <c r="Q1480" s="80" t="s">
        <v>252</v>
      </c>
      <c r="R1480" s="80">
        <f>VLOOKUP(P1480,Registration!O:P,2,FALSE)</f>
        <v>16</v>
      </c>
    </row>
    <row r="1481" spans="1:18" ht="23.1" customHeight="1">
      <c r="A1481" s="80" t="s">
        <v>100</v>
      </c>
      <c r="B1481" s="80" t="s">
        <v>26</v>
      </c>
      <c r="C1481" s="80" t="s">
        <v>27</v>
      </c>
      <c r="D1481" s="80" t="s">
        <v>28</v>
      </c>
      <c r="E1481" s="80" t="s">
        <v>28</v>
      </c>
      <c r="F1481" s="80" t="s">
        <v>111</v>
      </c>
      <c r="G1481" s="80" t="s">
        <v>167</v>
      </c>
      <c r="H1481" s="80" t="s">
        <v>8159</v>
      </c>
      <c r="I1481" s="80" t="s">
        <v>8160</v>
      </c>
      <c r="J1481" s="80" t="s">
        <v>1209</v>
      </c>
      <c r="K1481" s="77">
        <v>43454</v>
      </c>
      <c r="L1481" s="80">
        <v>20</v>
      </c>
      <c r="M1481" s="80">
        <v>12</v>
      </c>
      <c r="N1481" s="80">
        <v>2018</v>
      </c>
      <c r="O1481" s="77">
        <f t="shared" si="22"/>
        <v>43454</v>
      </c>
      <c r="P1481" s="80" t="s">
        <v>360</v>
      </c>
      <c r="Q1481" s="80" t="s">
        <v>252</v>
      </c>
      <c r="R1481" s="80">
        <f>VLOOKUP(P1481,Registration!O:P,2,FALSE)</f>
        <v>17</v>
      </c>
    </row>
    <row r="1482" spans="1:18" ht="23.1" customHeight="1">
      <c r="A1482" s="80" t="s">
        <v>100</v>
      </c>
      <c r="B1482" s="80" t="s">
        <v>26</v>
      </c>
      <c r="C1482" s="80" t="s">
        <v>27</v>
      </c>
      <c r="D1482" s="80" t="s">
        <v>28</v>
      </c>
      <c r="E1482" s="80" t="s">
        <v>28</v>
      </c>
      <c r="F1482" s="80" t="s">
        <v>111</v>
      </c>
      <c r="G1482" s="80" t="s">
        <v>167</v>
      </c>
      <c r="H1482" s="80" t="s">
        <v>8159</v>
      </c>
      <c r="I1482" s="80" t="s">
        <v>8160</v>
      </c>
      <c r="J1482" s="80" t="s">
        <v>1210</v>
      </c>
      <c r="K1482" s="77">
        <v>43454</v>
      </c>
      <c r="L1482" s="80">
        <v>20</v>
      </c>
      <c r="M1482" s="80">
        <v>12</v>
      </c>
      <c r="N1482" s="80">
        <v>2018</v>
      </c>
      <c r="O1482" s="77">
        <f t="shared" si="22"/>
        <v>43454</v>
      </c>
      <c r="P1482" s="80" t="s">
        <v>1211</v>
      </c>
      <c r="Q1482" s="80" t="s">
        <v>252</v>
      </c>
      <c r="R1482" s="80">
        <f>VLOOKUP(P1482,Registration!O:P,2,FALSE)</f>
        <v>16</v>
      </c>
    </row>
    <row r="1483" spans="1:18" ht="23.1" customHeight="1">
      <c r="A1483" s="80" t="s">
        <v>100</v>
      </c>
      <c r="B1483" s="80" t="s">
        <v>26</v>
      </c>
      <c r="C1483" s="80" t="s">
        <v>27</v>
      </c>
      <c r="D1483" s="80" t="s">
        <v>28</v>
      </c>
      <c r="E1483" s="80" t="s">
        <v>28</v>
      </c>
      <c r="F1483" s="80" t="s">
        <v>111</v>
      </c>
      <c r="G1483" s="80" t="s">
        <v>167</v>
      </c>
      <c r="H1483" s="80" t="s">
        <v>8159</v>
      </c>
      <c r="I1483" s="80" t="s">
        <v>8161</v>
      </c>
      <c r="J1483" s="80" t="s">
        <v>1212</v>
      </c>
      <c r="K1483" s="77">
        <v>43455</v>
      </c>
      <c r="L1483" s="80">
        <v>21</v>
      </c>
      <c r="M1483" s="80">
        <v>12</v>
      </c>
      <c r="N1483" s="80">
        <v>2018</v>
      </c>
      <c r="O1483" s="77">
        <f t="shared" si="22"/>
        <v>43455</v>
      </c>
      <c r="P1483" s="80" t="s">
        <v>1213</v>
      </c>
      <c r="Q1483" s="80" t="s">
        <v>175</v>
      </c>
      <c r="R1483" s="80">
        <f>VLOOKUP(P1483,Registration!O:P,2,FALSE)</f>
        <v>19</v>
      </c>
    </row>
    <row r="1484" spans="1:18" ht="23.1" customHeight="1">
      <c r="A1484" s="80" t="s">
        <v>100</v>
      </c>
      <c r="B1484" s="80" t="s">
        <v>26</v>
      </c>
      <c r="C1484" s="80" t="s">
        <v>27</v>
      </c>
      <c r="D1484" s="80" t="s">
        <v>28</v>
      </c>
      <c r="E1484" s="80" t="s">
        <v>28</v>
      </c>
      <c r="F1484" s="80" t="s">
        <v>111</v>
      </c>
      <c r="G1484" s="80" t="s">
        <v>167</v>
      </c>
      <c r="H1484" s="80" t="s">
        <v>8159</v>
      </c>
      <c r="I1484" s="80" t="s">
        <v>8161</v>
      </c>
      <c r="J1484" s="80" t="s">
        <v>1214</v>
      </c>
      <c r="K1484" s="77">
        <v>43455</v>
      </c>
      <c r="L1484" s="80">
        <v>21</v>
      </c>
      <c r="M1484" s="80">
        <v>12</v>
      </c>
      <c r="N1484" s="80">
        <v>2018</v>
      </c>
      <c r="O1484" s="77">
        <f t="shared" si="22"/>
        <v>43455</v>
      </c>
      <c r="P1484" s="80" t="s">
        <v>1215</v>
      </c>
      <c r="Q1484" s="80" t="s">
        <v>175</v>
      </c>
      <c r="R1484" s="80">
        <f>VLOOKUP(P1484,Registration!O:P,2,FALSE)</f>
        <v>19</v>
      </c>
    </row>
    <row r="1485" spans="1:18" ht="23.1" customHeight="1">
      <c r="A1485" s="80" t="s">
        <v>100</v>
      </c>
      <c r="B1485" s="80" t="s">
        <v>26</v>
      </c>
      <c r="C1485" s="80" t="s">
        <v>27</v>
      </c>
      <c r="D1485" s="80" t="s">
        <v>102</v>
      </c>
      <c r="E1485" s="80" t="s">
        <v>103</v>
      </c>
      <c r="F1485" s="80" t="s">
        <v>104</v>
      </c>
      <c r="G1485" s="80" t="s">
        <v>3051</v>
      </c>
      <c r="H1485" s="80" t="s">
        <v>8157</v>
      </c>
      <c r="I1485" s="80" t="s">
        <v>8158</v>
      </c>
      <c r="J1485" s="80" t="s">
        <v>3052</v>
      </c>
      <c r="K1485" s="77">
        <v>43455</v>
      </c>
      <c r="L1485" s="80">
        <v>21</v>
      </c>
      <c r="M1485" s="80">
        <v>12</v>
      </c>
      <c r="N1485" s="80">
        <v>2018</v>
      </c>
      <c r="O1485" s="77">
        <f t="shared" si="22"/>
        <v>43455</v>
      </c>
      <c r="P1485" s="80" t="s">
        <v>3053</v>
      </c>
      <c r="Q1485" s="80" t="s">
        <v>8158</v>
      </c>
      <c r="R1485" s="80">
        <f>VLOOKUP(P1485,Registration!O:P,2,FALSE)</f>
        <v>18</v>
      </c>
    </row>
    <row r="1486" spans="1:18" ht="23.1" customHeight="1">
      <c r="A1486" s="80" t="s">
        <v>100</v>
      </c>
      <c r="B1486" s="80" t="s">
        <v>26</v>
      </c>
      <c r="C1486" s="80" t="s">
        <v>27</v>
      </c>
      <c r="D1486" s="80" t="s">
        <v>102</v>
      </c>
      <c r="E1486" s="80" t="s">
        <v>103</v>
      </c>
      <c r="F1486" s="80" t="s">
        <v>104</v>
      </c>
      <c r="G1486" s="80" t="s">
        <v>3051</v>
      </c>
      <c r="H1486" s="80" t="s">
        <v>8157</v>
      </c>
      <c r="I1486" s="80" t="s">
        <v>8158</v>
      </c>
      <c r="J1486" s="80" t="s">
        <v>3054</v>
      </c>
      <c r="K1486" s="77">
        <v>43455</v>
      </c>
      <c r="L1486" s="80">
        <v>21</v>
      </c>
      <c r="M1486" s="80">
        <v>12</v>
      </c>
      <c r="N1486" s="80">
        <v>2018</v>
      </c>
      <c r="O1486" s="77">
        <f t="shared" si="22"/>
        <v>43455</v>
      </c>
      <c r="P1486" s="80" t="s">
        <v>3055</v>
      </c>
      <c r="Q1486" s="80" t="s">
        <v>8158</v>
      </c>
      <c r="R1486" s="80">
        <f>VLOOKUP(P1486,Registration!O:P,2,FALSE)</f>
        <v>18</v>
      </c>
    </row>
    <row r="1487" spans="1:18" ht="23.1" customHeight="1">
      <c r="A1487" s="80" t="s">
        <v>100</v>
      </c>
      <c r="B1487" s="80" t="s">
        <v>26</v>
      </c>
      <c r="C1487" s="80" t="s">
        <v>27</v>
      </c>
      <c r="D1487" s="80" t="s">
        <v>102</v>
      </c>
      <c r="E1487" s="80" t="s">
        <v>103</v>
      </c>
      <c r="F1487" s="80" t="s">
        <v>104</v>
      </c>
      <c r="G1487" s="80" t="s">
        <v>3051</v>
      </c>
      <c r="H1487" s="80" t="s">
        <v>8157</v>
      </c>
      <c r="I1487" s="80" t="s">
        <v>8158</v>
      </c>
      <c r="J1487" s="80" t="s">
        <v>3056</v>
      </c>
      <c r="K1487" s="77">
        <v>43455</v>
      </c>
      <c r="L1487" s="80">
        <v>21</v>
      </c>
      <c r="M1487" s="80">
        <v>12</v>
      </c>
      <c r="N1487" s="80">
        <v>2018</v>
      </c>
      <c r="O1487" s="77">
        <f t="shared" si="22"/>
        <v>43455</v>
      </c>
      <c r="P1487" s="80" t="s">
        <v>3057</v>
      </c>
      <c r="Q1487" s="80" t="s">
        <v>8158</v>
      </c>
      <c r="R1487" s="80">
        <f>VLOOKUP(P1487,Registration!O:P,2,FALSE)</f>
        <v>19</v>
      </c>
    </row>
    <row r="1488" spans="1:18" ht="23.1" customHeight="1">
      <c r="A1488" s="80" t="s">
        <v>100</v>
      </c>
      <c r="B1488" s="80" t="s">
        <v>26</v>
      </c>
      <c r="C1488" s="80" t="s">
        <v>27</v>
      </c>
      <c r="D1488" s="80" t="s">
        <v>102</v>
      </c>
      <c r="E1488" s="80" t="s">
        <v>103</v>
      </c>
      <c r="F1488" s="80" t="s">
        <v>104</v>
      </c>
      <c r="G1488" s="80" t="s">
        <v>3051</v>
      </c>
      <c r="H1488" s="80" t="s">
        <v>8157</v>
      </c>
      <c r="I1488" s="80" t="s">
        <v>8158</v>
      </c>
      <c r="J1488" s="80" t="s">
        <v>3058</v>
      </c>
      <c r="K1488" s="77">
        <v>43455</v>
      </c>
      <c r="L1488" s="80">
        <v>21</v>
      </c>
      <c r="M1488" s="80">
        <v>12</v>
      </c>
      <c r="N1488" s="80">
        <v>2018</v>
      </c>
      <c r="O1488" s="77">
        <f t="shared" si="22"/>
        <v>43455</v>
      </c>
      <c r="P1488" s="80" t="s">
        <v>3059</v>
      </c>
      <c r="Q1488" s="80" t="s">
        <v>8158</v>
      </c>
      <c r="R1488" s="80">
        <f>VLOOKUP(P1488,Registration!O:P,2,FALSE)</f>
        <v>19</v>
      </c>
    </row>
    <row r="1489" spans="1:18" ht="23.1" customHeight="1">
      <c r="A1489" s="80" t="s">
        <v>100</v>
      </c>
      <c r="B1489" s="80" t="s">
        <v>26</v>
      </c>
      <c r="C1489" s="80" t="s">
        <v>27</v>
      </c>
      <c r="D1489" s="80" t="s">
        <v>102</v>
      </c>
      <c r="E1489" s="80" t="s">
        <v>103</v>
      </c>
      <c r="F1489" s="80" t="s">
        <v>104</v>
      </c>
      <c r="G1489" s="80" t="s">
        <v>3051</v>
      </c>
      <c r="H1489" s="80" t="s">
        <v>8157</v>
      </c>
      <c r="I1489" s="80" t="s">
        <v>8158</v>
      </c>
      <c r="J1489" s="80" t="s">
        <v>3060</v>
      </c>
      <c r="K1489" s="77">
        <v>43455</v>
      </c>
      <c r="L1489" s="80">
        <v>21</v>
      </c>
      <c r="M1489" s="80">
        <v>12</v>
      </c>
      <c r="N1489" s="80">
        <v>2018</v>
      </c>
      <c r="O1489" s="77">
        <f t="shared" si="22"/>
        <v>43455</v>
      </c>
      <c r="P1489" s="80" t="s">
        <v>3061</v>
      </c>
      <c r="Q1489" s="80" t="s">
        <v>8158</v>
      </c>
      <c r="R1489" s="80">
        <f>VLOOKUP(P1489,Registration!O:P,2,FALSE)</f>
        <v>19</v>
      </c>
    </row>
    <row r="1490" spans="1:18" ht="23.1" customHeight="1">
      <c r="A1490" s="80" t="s">
        <v>100</v>
      </c>
      <c r="B1490" s="80" t="s">
        <v>26</v>
      </c>
      <c r="C1490" s="80" t="s">
        <v>27</v>
      </c>
      <c r="D1490" s="80" t="s">
        <v>102</v>
      </c>
      <c r="E1490" s="80" t="s">
        <v>103</v>
      </c>
      <c r="F1490" s="80" t="s">
        <v>104</v>
      </c>
      <c r="G1490" s="80" t="s">
        <v>3051</v>
      </c>
      <c r="H1490" s="80" t="s">
        <v>8157</v>
      </c>
      <c r="I1490" s="80" t="s">
        <v>8158</v>
      </c>
      <c r="J1490" s="80" t="s">
        <v>3062</v>
      </c>
      <c r="K1490" s="77">
        <v>43455</v>
      </c>
      <c r="L1490" s="80">
        <v>21</v>
      </c>
      <c r="M1490" s="80">
        <v>12</v>
      </c>
      <c r="N1490" s="80">
        <v>2018</v>
      </c>
      <c r="O1490" s="77">
        <f t="shared" si="22"/>
        <v>43455</v>
      </c>
      <c r="P1490" s="80" t="s">
        <v>3063</v>
      </c>
      <c r="Q1490" s="80" t="s">
        <v>8158</v>
      </c>
      <c r="R1490" s="80">
        <f>VLOOKUP(P1490,Registration!O:P,2,FALSE)</f>
        <v>19</v>
      </c>
    </row>
    <row r="1491" spans="1:18" ht="23.1" customHeight="1">
      <c r="A1491" s="80" t="s">
        <v>100</v>
      </c>
      <c r="B1491" s="80" t="s">
        <v>26</v>
      </c>
      <c r="C1491" s="80" t="s">
        <v>27</v>
      </c>
      <c r="D1491" s="80" t="s">
        <v>102</v>
      </c>
      <c r="E1491" s="80" t="s">
        <v>103</v>
      </c>
      <c r="F1491" s="80" t="s">
        <v>104</v>
      </c>
      <c r="G1491" s="80" t="s">
        <v>3051</v>
      </c>
      <c r="H1491" s="80" t="s">
        <v>8157</v>
      </c>
      <c r="I1491" s="80" t="s">
        <v>8158</v>
      </c>
      <c r="J1491" s="80" t="s">
        <v>3064</v>
      </c>
      <c r="K1491" s="77">
        <v>43455</v>
      </c>
      <c r="L1491" s="80">
        <v>21</v>
      </c>
      <c r="M1491" s="80">
        <v>12</v>
      </c>
      <c r="N1491" s="80">
        <v>2018</v>
      </c>
      <c r="O1491" s="77">
        <f t="shared" si="22"/>
        <v>43455</v>
      </c>
      <c r="P1491" s="80" t="s">
        <v>3065</v>
      </c>
      <c r="Q1491" s="80" t="s">
        <v>8158</v>
      </c>
      <c r="R1491" s="80">
        <f>VLOOKUP(P1491,Registration!O:P,2,FALSE)</f>
        <v>19</v>
      </c>
    </row>
    <row r="1492" spans="1:18" ht="23.1" customHeight="1">
      <c r="A1492" s="80" t="s">
        <v>100</v>
      </c>
      <c r="B1492" s="80" t="s">
        <v>26</v>
      </c>
      <c r="C1492" s="80" t="s">
        <v>27</v>
      </c>
      <c r="D1492" s="80" t="s">
        <v>102</v>
      </c>
      <c r="E1492" s="80" t="s">
        <v>103</v>
      </c>
      <c r="F1492" s="80" t="s">
        <v>104</v>
      </c>
      <c r="G1492" s="80" t="s">
        <v>3051</v>
      </c>
      <c r="H1492" s="80" t="s">
        <v>8157</v>
      </c>
      <c r="I1492" s="80" t="s">
        <v>8158</v>
      </c>
      <c r="J1492" s="80" t="s">
        <v>3066</v>
      </c>
      <c r="K1492" s="77">
        <v>43455</v>
      </c>
      <c r="L1492" s="80">
        <v>21</v>
      </c>
      <c r="M1492" s="80">
        <v>12</v>
      </c>
      <c r="N1492" s="80">
        <v>2018</v>
      </c>
      <c r="O1492" s="77">
        <f t="shared" si="22"/>
        <v>43455</v>
      </c>
      <c r="P1492" s="80" t="s">
        <v>3067</v>
      </c>
      <c r="Q1492" s="80" t="s">
        <v>8158</v>
      </c>
      <c r="R1492" s="80">
        <f>VLOOKUP(P1492,Registration!O:P,2,FALSE)</f>
        <v>19</v>
      </c>
    </row>
    <row r="1493" spans="1:18" ht="23.1" customHeight="1">
      <c r="A1493" s="80" t="s">
        <v>100</v>
      </c>
      <c r="B1493" s="80" t="s">
        <v>26</v>
      </c>
      <c r="C1493" s="80" t="s">
        <v>27</v>
      </c>
      <c r="D1493" s="80" t="s">
        <v>102</v>
      </c>
      <c r="E1493" s="80" t="s">
        <v>103</v>
      </c>
      <c r="F1493" s="80" t="s">
        <v>104</v>
      </c>
      <c r="G1493" s="80" t="s">
        <v>3051</v>
      </c>
      <c r="H1493" s="80" t="s">
        <v>8157</v>
      </c>
      <c r="I1493" s="80" t="s">
        <v>8158</v>
      </c>
      <c r="J1493" s="80" t="s">
        <v>3068</v>
      </c>
      <c r="K1493" s="77">
        <v>43455</v>
      </c>
      <c r="L1493" s="80">
        <v>21</v>
      </c>
      <c r="M1493" s="80">
        <v>12</v>
      </c>
      <c r="N1493" s="80">
        <v>2018</v>
      </c>
      <c r="O1493" s="77">
        <f t="shared" si="22"/>
        <v>43455</v>
      </c>
      <c r="P1493" s="80" t="s">
        <v>3069</v>
      </c>
      <c r="Q1493" s="80" t="s">
        <v>8158</v>
      </c>
      <c r="R1493" s="80">
        <f>VLOOKUP(P1493,Registration!O:P,2,FALSE)</f>
        <v>15</v>
      </c>
    </row>
    <row r="1494" spans="1:18" ht="23.1" customHeight="1">
      <c r="A1494" s="80" t="s">
        <v>100</v>
      </c>
      <c r="B1494" s="80" t="s">
        <v>26</v>
      </c>
      <c r="C1494" s="80" t="s">
        <v>27</v>
      </c>
      <c r="D1494" s="80" t="s">
        <v>102</v>
      </c>
      <c r="E1494" s="80" t="s">
        <v>103</v>
      </c>
      <c r="F1494" s="80" t="s">
        <v>104</v>
      </c>
      <c r="G1494" s="80" t="s">
        <v>3051</v>
      </c>
      <c r="H1494" s="80" t="s">
        <v>8157</v>
      </c>
      <c r="I1494" s="80" t="s">
        <v>8158</v>
      </c>
      <c r="J1494" s="80" t="s">
        <v>3070</v>
      </c>
      <c r="K1494" s="77">
        <v>43455</v>
      </c>
      <c r="L1494" s="80">
        <v>21</v>
      </c>
      <c r="M1494" s="80">
        <v>12</v>
      </c>
      <c r="N1494" s="80">
        <v>2018</v>
      </c>
      <c r="O1494" s="77">
        <f t="shared" si="22"/>
        <v>43455</v>
      </c>
      <c r="P1494" s="80" t="s">
        <v>3071</v>
      </c>
      <c r="Q1494" s="80" t="s">
        <v>8158</v>
      </c>
      <c r="R1494" s="80">
        <f>VLOOKUP(P1494,Registration!O:P,2,FALSE)</f>
        <v>15</v>
      </c>
    </row>
    <row r="1495" spans="1:18" ht="23.1" customHeight="1">
      <c r="A1495" s="80" t="s">
        <v>100</v>
      </c>
      <c r="B1495" s="80" t="s">
        <v>26</v>
      </c>
      <c r="C1495" s="80" t="s">
        <v>27</v>
      </c>
      <c r="D1495" s="80" t="s">
        <v>102</v>
      </c>
      <c r="E1495" s="80" t="s">
        <v>103</v>
      </c>
      <c r="F1495" s="80" t="s">
        <v>104</v>
      </c>
      <c r="G1495" s="80" t="s">
        <v>3051</v>
      </c>
      <c r="H1495" s="80" t="s">
        <v>8157</v>
      </c>
      <c r="I1495" s="80" t="s">
        <v>8158</v>
      </c>
      <c r="J1495" s="80" t="s">
        <v>389</v>
      </c>
      <c r="K1495" s="77">
        <v>43455</v>
      </c>
      <c r="L1495" s="80">
        <v>21</v>
      </c>
      <c r="M1495" s="80">
        <v>12</v>
      </c>
      <c r="N1495" s="80">
        <v>2018</v>
      </c>
      <c r="O1495" s="77">
        <f t="shared" si="22"/>
        <v>43455</v>
      </c>
      <c r="P1495" s="80" t="s">
        <v>3072</v>
      </c>
      <c r="Q1495" s="80" t="s">
        <v>8158</v>
      </c>
      <c r="R1495" s="80">
        <f>VLOOKUP(P1495,Registration!O:P,2,FALSE)</f>
        <v>19</v>
      </c>
    </row>
    <row r="1496" spans="1:18" ht="23.1" customHeight="1">
      <c r="A1496" s="80" t="s">
        <v>100</v>
      </c>
      <c r="B1496" s="80" t="s">
        <v>26</v>
      </c>
      <c r="C1496" s="80" t="s">
        <v>27</v>
      </c>
      <c r="D1496" s="80" t="s">
        <v>102</v>
      </c>
      <c r="E1496" s="80" t="s">
        <v>103</v>
      </c>
      <c r="F1496" s="80" t="s">
        <v>104</v>
      </c>
      <c r="G1496" s="80" t="s">
        <v>3051</v>
      </c>
      <c r="H1496" s="80" t="s">
        <v>8157</v>
      </c>
      <c r="I1496" s="80" t="s">
        <v>8158</v>
      </c>
      <c r="J1496" s="80" t="s">
        <v>3073</v>
      </c>
      <c r="K1496" s="77">
        <v>43455</v>
      </c>
      <c r="L1496" s="80">
        <v>21</v>
      </c>
      <c r="M1496" s="80">
        <v>12</v>
      </c>
      <c r="N1496" s="80">
        <v>2018</v>
      </c>
      <c r="O1496" s="77">
        <f t="shared" si="22"/>
        <v>43455</v>
      </c>
      <c r="P1496" s="80" t="s">
        <v>3074</v>
      </c>
      <c r="Q1496" s="80" t="s">
        <v>8158</v>
      </c>
      <c r="R1496" s="80">
        <f>VLOOKUP(P1496,Registration!O:P,2,FALSE)</f>
        <v>18</v>
      </c>
    </row>
    <row r="1497" spans="1:18" ht="23.1" customHeight="1">
      <c r="A1497" s="80" t="s">
        <v>100</v>
      </c>
      <c r="B1497" s="80" t="s">
        <v>26</v>
      </c>
      <c r="C1497" s="80" t="s">
        <v>27</v>
      </c>
      <c r="D1497" s="80" t="s">
        <v>102</v>
      </c>
      <c r="E1497" s="80" t="s">
        <v>103</v>
      </c>
      <c r="F1497" s="80" t="s">
        <v>104</v>
      </c>
      <c r="G1497" s="80" t="s">
        <v>3051</v>
      </c>
      <c r="H1497" s="80" t="s">
        <v>8157</v>
      </c>
      <c r="I1497" s="80" t="s">
        <v>8158</v>
      </c>
      <c r="J1497" s="80" t="s">
        <v>3075</v>
      </c>
      <c r="K1497" s="77">
        <v>43455</v>
      </c>
      <c r="L1497" s="80">
        <v>21</v>
      </c>
      <c r="M1497" s="80">
        <v>12</v>
      </c>
      <c r="N1497" s="80">
        <v>2018</v>
      </c>
      <c r="O1497" s="77">
        <f t="shared" si="22"/>
        <v>43455</v>
      </c>
      <c r="P1497" s="80" t="s">
        <v>3076</v>
      </c>
      <c r="Q1497" s="80" t="s">
        <v>8158</v>
      </c>
      <c r="R1497" s="80">
        <f>VLOOKUP(P1497,Registration!O:P,2,FALSE)</f>
        <v>15</v>
      </c>
    </row>
    <row r="1498" spans="1:18" ht="23.1" customHeight="1">
      <c r="A1498" s="80" t="s">
        <v>100</v>
      </c>
      <c r="B1498" s="80" t="s">
        <v>26</v>
      </c>
      <c r="C1498" s="80" t="s">
        <v>27</v>
      </c>
      <c r="D1498" s="80" t="s">
        <v>102</v>
      </c>
      <c r="E1498" s="80" t="s">
        <v>103</v>
      </c>
      <c r="F1498" s="80" t="s">
        <v>104</v>
      </c>
      <c r="G1498" s="80" t="s">
        <v>3051</v>
      </c>
      <c r="H1498" s="80" t="s">
        <v>8157</v>
      </c>
      <c r="I1498" s="80" t="s">
        <v>8158</v>
      </c>
      <c r="J1498" s="80" t="s">
        <v>3077</v>
      </c>
      <c r="K1498" s="77">
        <v>43455</v>
      </c>
      <c r="L1498" s="80">
        <v>21</v>
      </c>
      <c r="M1498" s="80">
        <v>12</v>
      </c>
      <c r="N1498" s="80">
        <v>2018</v>
      </c>
      <c r="O1498" s="77">
        <f t="shared" si="22"/>
        <v>43455</v>
      </c>
      <c r="P1498" s="80" t="s">
        <v>3078</v>
      </c>
      <c r="Q1498" s="80" t="s">
        <v>8158</v>
      </c>
      <c r="R1498" s="80">
        <f>VLOOKUP(P1498,Registration!O:P,2,FALSE)</f>
        <v>15</v>
      </c>
    </row>
    <row r="1499" spans="1:18" ht="23.1" customHeight="1">
      <c r="A1499" s="80" t="s">
        <v>100</v>
      </c>
      <c r="B1499" s="80" t="s">
        <v>26</v>
      </c>
      <c r="C1499" s="80" t="s">
        <v>27</v>
      </c>
      <c r="D1499" s="80" t="s">
        <v>102</v>
      </c>
      <c r="E1499" s="80" t="s">
        <v>103</v>
      </c>
      <c r="F1499" s="80" t="s">
        <v>104</v>
      </c>
      <c r="G1499" s="80" t="s">
        <v>3051</v>
      </c>
      <c r="H1499" s="80" t="s">
        <v>8157</v>
      </c>
      <c r="I1499" s="80" t="s">
        <v>8158</v>
      </c>
      <c r="J1499" s="80" t="s">
        <v>3079</v>
      </c>
      <c r="K1499" s="77">
        <v>43455</v>
      </c>
      <c r="L1499" s="80">
        <v>21</v>
      </c>
      <c r="M1499" s="80">
        <v>12</v>
      </c>
      <c r="N1499" s="80">
        <v>2018</v>
      </c>
      <c r="O1499" s="77">
        <f t="shared" si="22"/>
        <v>43455</v>
      </c>
      <c r="P1499" s="80" t="s">
        <v>3080</v>
      </c>
      <c r="Q1499" s="80" t="s">
        <v>8158</v>
      </c>
      <c r="R1499" s="80">
        <f>VLOOKUP(P1499,Registration!O:P,2,FALSE)</f>
        <v>15</v>
      </c>
    </row>
    <row r="1500" spans="1:18" ht="23.1" customHeight="1">
      <c r="A1500" s="80" t="s">
        <v>100</v>
      </c>
      <c r="B1500" s="80" t="s">
        <v>26</v>
      </c>
      <c r="C1500" s="80" t="s">
        <v>27</v>
      </c>
      <c r="D1500" s="80" t="s">
        <v>102</v>
      </c>
      <c r="E1500" s="80" t="s">
        <v>103</v>
      </c>
      <c r="F1500" s="80" t="s">
        <v>104</v>
      </c>
      <c r="G1500" s="80" t="s">
        <v>3051</v>
      </c>
      <c r="H1500" s="80" t="s">
        <v>8157</v>
      </c>
      <c r="I1500" s="80" t="s">
        <v>8158</v>
      </c>
      <c r="J1500" s="80" t="s">
        <v>3081</v>
      </c>
      <c r="K1500" s="77">
        <v>43455</v>
      </c>
      <c r="L1500" s="80">
        <v>21</v>
      </c>
      <c r="M1500" s="80">
        <v>12</v>
      </c>
      <c r="N1500" s="80">
        <v>2018</v>
      </c>
      <c r="O1500" s="77">
        <f t="shared" si="22"/>
        <v>43455</v>
      </c>
      <c r="P1500" s="80" t="s">
        <v>3082</v>
      </c>
      <c r="Q1500" s="80" t="s">
        <v>8158</v>
      </c>
      <c r="R1500" s="80">
        <f>VLOOKUP(P1500,Registration!O:P,2,FALSE)</f>
        <v>15</v>
      </c>
    </row>
    <row r="1501" spans="1:18" ht="23.1" customHeight="1">
      <c r="A1501" s="80" t="s">
        <v>100</v>
      </c>
      <c r="B1501" s="80" t="s">
        <v>26</v>
      </c>
      <c r="C1501" s="80" t="s">
        <v>27</v>
      </c>
      <c r="D1501" s="80" t="s">
        <v>102</v>
      </c>
      <c r="E1501" s="80" t="s">
        <v>103</v>
      </c>
      <c r="F1501" s="80" t="s">
        <v>104</v>
      </c>
      <c r="G1501" s="80" t="s">
        <v>3051</v>
      </c>
      <c r="H1501" s="80" t="s">
        <v>8157</v>
      </c>
      <c r="I1501" s="80" t="s">
        <v>8158</v>
      </c>
      <c r="J1501" s="80" t="s">
        <v>3083</v>
      </c>
      <c r="K1501" s="77">
        <v>43455</v>
      </c>
      <c r="L1501" s="80">
        <v>21</v>
      </c>
      <c r="M1501" s="80">
        <v>12</v>
      </c>
      <c r="N1501" s="80">
        <v>2018</v>
      </c>
      <c r="O1501" s="77">
        <f t="shared" si="22"/>
        <v>43455</v>
      </c>
      <c r="P1501" s="80" t="s">
        <v>3084</v>
      </c>
      <c r="Q1501" s="80" t="s">
        <v>8158</v>
      </c>
      <c r="R1501" s="80">
        <f>VLOOKUP(P1501,Registration!O:P,2,FALSE)</f>
        <v>17</v>
      </c>
    </row>
    <row r="1502" spans="1:18" ht="23.1" customHeight="1">
      <c r="A1502" s="80" t="s">
        <v>100</v>
      </c>
      <c r="B1502" s="80" t="s">
        <v>26</v>
      </c>
      <c r="C1502" s="80" t="s">
        <v>27</v>
      </c>
      <c r="D1502" s="80" t="s">
        <v>102</v>
      </c>
      <c r="E1502" s="80" t="s">
        <v>103</v>
      </c>
      <c r="F1502" s="80" t="s">
        <v>104</v>
      </c>
      <c r="G1502" s="80" t="s">
        <v>3051</v>
      </c>
      <c r="H1502" s="80" t="s">
        <v>8157</v>
      </c>
      <c r="I1502" s="80" t="s">
        <v>8158</v>
      </c>
      <c r="J1502" s="80" t="s">
        <v>3085</v>
      </c>
      <c r="K1502" s="77">
        <v>43455</v>
      </c>
      <c r="L1502" s="80">
        <v>21</v>
      </c>
      <c r="M1502" s="80">
        <v>12</v>
      </c>
      <c r="N1502" s="80">
        <v>2018</v>
      </c>
      <c r="O1502" s="77">
        <f t="shared" si="22"/>
        <v>43455</v>
      </c>
      <c r="P1502" s="80" t="s">
        <v>3086</v>
      </c>
      <c r="Q1502" s="80" t="s">
        <v>8158</v>
      </c>
      <c r="R1502" s="80">
        <f>VLOOKUP(P1502,Registration!O:P,2,FALSE)</f>
        <v>16</v>
      </c>
    </row>
    <row r="1503" spans="1:18" ht="23.1" customHeight="1">
      <c r="A1503" s="80" t="s">
        <v>100</v>
      </c>
      <c r="B1503" s="80" t="s">
        <v>26</v>
      </c>
      <c r="C1503" s="80" t="s">
        <v>27</v>
      </c>
      <c r="D1503" s="80" t="s">
        <v>102</v>
      </c>
      <c r="E1503" s="80" t="s">
        <v>103</v>
      </c>
      <c r="F1503" s="80" t="s">
        <v>104</v>
      </c>
      <c r="G1503" s="80" t="s">
        <v>3051</v>
      </c>
      <c r="H1503" s="80" t="s">
        <v>8157</v>
      </c>
      <c r="I1503" s="80" t="s">
        <v>8158</v>
      </c>
      <c r="J1503" s="80" t="s">
        <v>3087</v>
      </c>
      <c r="K1503" s="77">
        <v>43455</v>
      </c>
      <c r="L1503" s="80">
        <v>21</v>
      </c>
      <c r="M1503" s="80">
        <v>12</v>
      </c>
      <c r="N1503" s="80">
        <v>2018</v>
      </c>
      <c r="O1503" s="77">
        <f t="shared" si="22"/>
        <v>43455</v>
      </c>
      <c r="P1503" s="80" t="s">
        <v>3088</v>
      </c>
      <c r="Q1503" s="80" t="s">
        <v>8158</v>
      </c>
      <c r="R1503" s="80">
        <f>VLOOKUP(P1503,Registration!O:P,2,FALSE)</f>
        <v>18</v>
      </c>
    </row>
    <row r="1504" spans="1:18" ht="23.1" customHeight="1">
      <c r="A1504" s="80" t="s">
        <v>100</v>
      </c>
      <c r="B1504" s="80" t="s">
        <v>26</v>
      </c>
      <c r="C1504" s="80" t="s">
        <v>27</v>
      </c>
      <c r="D1504" s="80" t="s">
        <v>102</v>
      </c>
      <c r="E1504" s="80" t="s">
        <v>103</v>
      </c>
      <c r="F1504" s="80" t="s">
        <v>104</v>
      </c>
      <c r="G1504" s="80" t="s">
        <v>3051</v>
      </c>
      <c r="H1504" s="80" t="s">
        <v>8157</v>
      </c>
      <c r="I1504" s="80" t="s">
        <v>8158</v>
      </c>
      <c r="J1504" s="80" t="s">
        <v>3089</v>
      </c>
      <c r="K1504" s="77">
        <v>43455</v>
      </c>
      <c r="L1504" s="80">
        <v>21</v>
      </c>
      <c r="M1504" s="80">
        <v>12</v>
      </c>
      <c r="N1504" s="80">
        <v>2018</v>
      </c>
      <c r="O1504" s="77">
        <f t="shared" si="22"/>
        <v>43455</v>
      </c>
      <c r="P1504" s="80" t="s">
        <v>3090</v>
      </c>
      <c r="Q1504" s="80" t="s">
        <v>8158</v>
      </c>
      <c r="R1504" s="80">
        <f>VLOOKUP(P1504,Registration!O:P,2,FALSE)</f>
        <v>19</v>
      </c>
    </row>
    <row r="1505" spans="1:18" ht="23.1" customHeight="1">
      <c r="A1505" s="80" t="s">
        <v>100</v>
      </c>
      <c r="B1505" s="80" t="s">
        <v>26</v>
      </c>
      <c r="C1505" s="80" t="s">
        <v>27</v>
      </c>
      <c r="D1505" s="80" t="s">
        <v>102</v>
      </c>
      <c r="E1505" s="80" t="s">
        <v>103</v>
      </c>
      <c r="F1505" s="80" t="s">
        <v>104</v>
      </c>
      <c r="G1505" s="80" t="s">
        <v>3051</v>
      </c>
      <c r="H1505" s="80" t="s">
        <v>8157</v>
      </c>
      <c r="I1505" s="80" t="s">
        <v>8158</v>
      </c>
      <c r="J1505" s="80" t="s">
        <v>3091</v>
      </c>
      <c r="K1505" s="77">
        <v>43455</v>
      </c>
      <c r="L1505" s="80">
        <v>21</v>
      </c>
      <c r="M1505" s="80">
        <v>12</v>
      </c>
      <c r="N1505" s="80">
        <v>2018</v>
      </c>
      <c r="O1505" s="77">
        <f t="shared" si="22"/>
        <v>43455</v>
      </c>
      <c r="P1505" s="80" t="s">
        <v>3092</v>
      </c>
      <c r="Q1505" s="80" t="s">
        <v>8158</v>
      </c>
      <c r="R1505" s="80">
        <f>VLOOKUP(P1505,Registration!O:P,2,FALSE)</f>
        <v>19</v>
      </c>
    </row>
    <row r="1506" spans="1:18" ht="23.1" customHeight="1">
      <c r="A1506" s="80" t="s">
        <v>100</v>
      </c>
      <c r="B1506" s="80" t="s">
        <v>26</v>
      </c>
      <c r="C1506" s="80" t="s">
        <v>27</v>
      </c>
      <c r="D1506" s="80" t="s">
        <v>102</v>
      </c>
      <c r="E1506" s="80" t="s">
        <v>103</v>
      </c>
      <c r="F1506" s="80" t="s">
        <v>104</v>
      </c>
      <c r="G1506" s="80" t="s">
        <v>3051</v>
      </c>
      <c r="H1506" s="80" t="s">
        <v>8157</v>
      </c>
      <c r="I1506" s="80" t="s">
        <v>8158</v>
      </c>
      <c r="J1506" s="80" t="s">
        <v>3093</v>
      </c>
      <c r="K1506" s="77">
        <v>43455</v>
      </c>
      <c r="L1506" s="80">
        <v>21</v>
      </c>
      <c r="M1506" s="80">
        <v>12</v>
      </c>
      <c r="N1506" s="80">
        <v>2018</v>
      </c>
      <c r="O1506" s="77">
        <f t="shared" si="22"/>
        <v>43455</v>
      </c>
      <c r="P1506" s="80" t="s">
        <v>3094</v>
      </c>
      <c r="Q1506" s="80" t="s">
        <v>8158</v>
      </c>
      <c r="R1506" s="80">
        <f>VLOOKUP(P1506,Registration!O:P,2,FALSE)</f>
        <v>18</v>
      </c>
    </row>
    <row r="1507" spans="1:18" ht="23.1" customHeight="1">
      <c r="A1507" s="80" t="s">
        <v>100</v>
      </c>
      <c r="B1507" s="80" t="s">
        <v>26</v>
      </c>
      <c r="C1507" s="80" t="s">
        <v>27</v>
      </c>
      <c r="D1507" s="80" t="s">
        <v>102</v>
      </c>
      <c r="E1507" s="80" t="s">
        <v>103</v>
      </c>
      <c r="F1507" s="80" t="s">
        <v>104</v>
      </c>
      <c r="G1507" s="80" t="s">
        <v>3051</v>
      </c>
      <c r="H1507" s="80" t="s">
        <v>8157</v>
      </c>
      <c r="I1507" s="80" t="s">
        <v>8158</v>
      </c>
      <c r="J1507" s="80" t="s">
        <v>3095</v>
      </c>
      <c r="K1507" s="77">
        <v>43455</v>
      </c>
      <c r="L1507" s="80">
        <v>21</v>
      </c>
      <c r="M1507" s="80">
        <v>12</v>
      </c>
      <c r="N1507" s="80">
        <v>2018</v>
      </c>
      <c r="O1507" s="77">
        <f t="shared" si="22"/>
        <v>43455</v>
      </c>
      <c r="P1507" s="80" t="s">
        <v>3096</v>
      </c>
      <c r="Q1507" s="80" t="s">
        <v>8158</v>
      </c>
      <c r="R1507" s="80">
        <f>VLOOKUP(P1507,Registration!O:P,2,FALSE)</f>
        <v>19</v>
      </c>
    </row>
    <row r="1508" spans="1:18" ht="23.1" customHeight="1">
      <c r="A1508" s="80" t="s">
        <v>100</v>
      </c>
      <c r="B1508" s="80" t="s">
        <v>26</v>
      </c>
      <c r="C1508" s="80" t="s">
        <v>27</v>
      </c>
      <c r="D1508" s="80" t="s">
        <v>102</v>
      </c>
      <c r="E1508" s="80" t="s">
        <v>103</v>
      </c>
      <c r="F1508" s="80" t="s">
        <v>104</v>
      </c>
      <c r="G1508" s="80" t="s">
        <v>3051</v>
      </c>
      <c r="H1508" s="80" t="s">
        <v>8157</v>
      </c>
      <c r="I1508" s="80" t="s">
        <v>8158</v>
      </c>
      <c r="J1508" s="80" t="s">
        <v>3097</v>
      </c>
      <c r="K1508" s="77">
        <v>43455</v>
      </c>
      <c r="L1508" s="80">
        <v>21</v>
      </c>
      <c r="M1508" s="80">
        <v>12</v>
      </c>
      <c r="N1508" s="80">
        <v>2018</v>
      </c>
      <c r="O1508" s="77">
        <f t="shared" si="22"/>
        <v>43455</v>
      </c>
      <c r="P1508" s="80" t="s">
        <v>3098</v>
      </c>
      <c r="Q1508" s="80" t="s">
        <v>8158</v>
      </c>
      <c r="R1508" s="80">
        <f>VLOOKUP(P1508,Registration!O:P,2,FALSE)</f>
        <v>18</v>
      </c>
    </row>
    <row r="1509" spans="1:18" ht="23.1" customHeight="1">
      <c r="A1509" s="80" t="s">
        <v>100</v>
      </c>
      <c r="B1509" s="80" t="s">
        <v>26</v>
      </c>
      <c r="C1509" s="80" t="s">
        <v>27</v>
      </c>
      <c r="D1509" s="80" t="s">
        <v>102</v>
      </c>
      <c r="E1509" s="80" t="s">
        <v>103</v>
      </c>
      <c r="F1509" s="80" t="s">
        <v>104</v>
      </c>
      <c r="G1509" s="80" t="s">
        <v>3051</v>
      </c>
      <c r="H1509" s="80" t="s">
        <v>8157</v>
      </c>
      <c r="I1509" s="80" t="s">
        <v>8158</v>
      </c>
      <c r="J1509" s="80" t="s">
        <v>3099</v>
      </c>
      <c r="K1509" s="77">
        <v>43455</v>
      </c>
      <c r="L1509" s="80">
        <v>21</v>
      </c>
      <c r="M1509" s="80">
        <v>12</v>
      </c>
      <c r="N1509" s="80">
        <v>2018</v>
      </c>
      <c r="O1509" s="77">
        <f t="shared" si="22"/>
        <v>43455</v>
      </c>
      <c r="P1509" s="80" t="s">
        <v>3100</v>
      </c>
      <c r="Q1509" s="80" t="s">
        <v>8158</v>
      </c>
      <c r="R1509" s="80">
        <f>VLOOKUP(P1509,Registration!O:P,2,FALSE)</f>
        <v>15</v>
      </c>
    </row>
    <row r="1510" spans="1:18" ht="23.1" customHeight="1">
      <c r="A1510" s="80" t="s">
        <v>100</v>
      </c>
      <c r="B1510" s="80" t="s">
        <v>26</v>
      </c>
      <c r="C1510" s="80" t="s">
        <v>27</v>
      </c>
      <c r="D1510" s="80" t="s">
        <v>102</v>
      </c>
      <c r="E1510" s="80" t="s">
        <v>103</v>
      </c>
      <c r="F1510" s="80" t="s">
        <v>104</v>
      </c>
      <c r="G1510" s="80" t="s">
        <v>3051</v>
      </c>
      <c r="H1510" s="80" t="s">
        <v>8157</v>
      </c>
      <c r="I1510" s="80" t="s">
        <v>8158</v>
      </c>
      <c r="J1510" s="80" t="s">
        <v>3101</v>
      </c>
      <c r="K1510" s="77">
        <v>43455</v>
      </c>
      <c r="L1510" s="80">
        <v>21</v>
      </c>
      <c r="M1510" s="80">
        <v>12</v>
      </c>
      <c r="N1510" s="80">
        <v>2018</v>
      </c>
      <c r="O1510" s="77">
        <f t="shared" si="22"/>
        <v>43455</v>
      </c>
      <c r="P1510" s="80" t="s">
        <v>3102</v>
      </c>
      <c r="Q1510" s="80" t="s">
        <v>8158</v>
      </c>
      <c r="R1510" s="80">
        <f>VLOOKUP(P1510,Registration!O:P,2,FALSE)</f>
        <v>15</v>
      </c>
    </row>
    <row r="1511" spans="1:18" ht="23.1" customHeight="1">
      <c r="A1511" s="80" t="s">
        <v>100</v>
      </c>
      <c r="B1511" s="80" t="s">
        <v>26</v>
      </c>
      <c r="C1511" s="80" t="s">
        <v>27</v>
      </c>
      <c r="D1511" s="80" t="s">
        <v>102</v>
      </c>
      <c r="E1511" s="80" t="s">
        <v>103</v>
      </c>
      <c r="F1511" s="80" t="s">
        <v>104</v>
      </c>
      <c r="G1511" s="80" t="s">
        <v>3051</v>
      </c>
      <c r="H1511" s="80" t="s">
        <v>8157</v>
      </c>
      <c r="I1511" s="80" t="s">
        <v>8158</v>
      </c>
      <c r="J1511" s="80" t="s">
        <v>3103</v>
      </c>
      <c r="K1511" s="77">
        <v>43455</v>
      </c>
      <c r="L1511" s="80">
        <v>21</v>
      </c>
      <c r="M1511" s="80">
        <v>12</v>
      </c>
      <c r="N1511" s="80">
        <v>2018</v>
      </c>
      <c r="O1511" s="77">
        <f t="shared" si="22"/>
        <v>43455</v>
      </c>
      <c r="P1511" s="80" t="s">
        <v>3104</v>
      </c>
      <c r="Q1511" s="80" t="s">
        <v>8158</v>
      </c>
      <c r="R1511" s="80">
        <f>VLOOKUP(P1511,Registration!O:P,2,FALSE)</f>
        <v>15</v>
      </c>
    </row>
    <row r="1512" spans="1:18" ht="23.1" customHeight="1">
      <c r="A1512" s="80" t="s">
        <v>100</v>
      </c>
      <c r="B1512" s="80" t="s">
        <v>26</v>
      </c>
      <c r="C1512" s="80" t="s">
        <v>27</v>
      </c>
      <c r="D1512" s="80" t="s">
        <v>102</v>
      </c>
      <c r="E1512" s="80" t="s">
        <v>103</v>
      </c>
      <c r="F1512" s="80" t="s">
        <v>104</v>
      </c>
      <c r="G1512" s="80" t="s">
        <v>3051</v>
      </c>
      <c r="H1512" s="80" t="s">
        <v>8157</v>
      </c>
      <c r="I1512" s="80" t="s">
        <v>8158</v>
      </c>
      <c r="J1512" s="80" t="s">
        <v>3105</v>
      </c>
      <c r="K1512" s="77">
        <v>43455</v>
      </c>
      <c r="L1512" s="80">
        <v>21</v>
      </c>
      <c r="M1512" s="80">
        <v>12</v>
      </c>
      <c r="N1512" s="80">
        <v>2018</v>
      </c>
      <c r="O1512" s="77">
        <f t="shared" si="22"/>
        <v>43455</v>
      </c>
      <c r="P1512" s="80" t="s">
        <v>3106</v>
      </c>
      <c r="Q1512" s="80" t="s">
        <v>8158</v>
      </c>
      <c r="R1512" s="80">
        <f>VLOOKUP(P1512,Registration!O:P,2,FALSE)</f>
        <v>16</v>
      </c>
    </row>
    <row r="1513" spans="1:18" ht="23.1" customHeight="1">
      <c r="A1513" s="80" t="s">
        <v>100</v>
      </c>
      <c r="B1513" s="80" t="s">
        <v>26</v>
      </c>
      <c r="C1513" s="80" t="s">
        <v>27</v>
      </c>
      <c r="D1513" s="80" t="s">
        <v>102</v>
      </c>
      <c r="E1513" s="80" t="s">
        <v>103</v>
      </c>
      <c r="F1513" s="80" t="s">
        <v>104</v>
      </c>
      <c r="G1513" s="80" t="s">
        <v>3051</v>
      </c>
      <c r="H1513" s="80" t="s">
        <v>8157</v>
      </c>
      <c r="I1513" s="80" t="s">
        <v>8158</v>
      </c>
      <c r="J1513" s="80" t="s">
        <v>3107</v>
      </c>
      <c r="K1513" s="77">
        <v>43455</v>
      </c>
      <c r="L1513" s="80">
        <v>21</v>
      </c>
      <c r="M1513" s="80">
        <v>12</v>
      </c>
      <c r="N1513" s="80">
        <v>2018</v>
      </c>
      <c r="O1513" s="77">
        <f t="shared" si="22"/>
        <v>43455</v>
      </c>
      <c r="P1513" s="80" t="s">
        <v>3108</v>
      </c>
      <c r="Q1513" s="80" t="s">
        <v>8158</v>
      </c>
      <c r="R1513" s="80">
        <f>VLOOKUP(P1513,Registration!O:P,2,FALSE)</f>
        <v>18</v>
      </c>
    </row>
    <row r="1514" spans="1:18" ht="23.1" customHeight="1">
      <c r="A1514" s="80" t="s">
        <v>100</v>
      </c>
      <c r="B1514" s="80" t="s">
        <v>26</v>
      </c>
      <c r="C1514" s="80" t="s">
        <v>27</v>
      </c>
      <c r="D1514" s="80" t="s">
        <v>102</v>
      </c>
      <c r="E1514" s="80" t="s">
        <v>103</v>
      </c>
      <c r="F1514" s="80" t="s">
        <v>104</v>
      </c>
      <c r="G1514" s="80" t="s">
        <v>3051</v>
      </c>
      <c r="H1514" s="80" t="s">
        <v>8157</v>
      </c>
      <c r="I1514" s="80" t="s">
        <v>8158</v>
      </c>
      <c r="J1514" s="80" t="s">
        <v>3109</v>
      </c>
      <c r="K1514" s="77">
        <v>43455</v>
      </c>
      <c r="L1514" s="80">
        <v>21</v>
      </c>
      <c r="M1514" s="80">
        <v>12</v>
      </c>
      <c r="N1514" s="80">
        <v>2018</v>
      </c>
      <c r="O1514" s="77">
        <f t="shared" si="22"/>
        <v>43455</v>
      </c>
      <c r="P1514" s="80" t="s">
        <v>3110</v>
      </c>
      <c r="Q1514" s="80" t="s">
        <v>8158</v>
      </c>
      <c r="R1514" s="80">
        <f>VLOOKUP(P1514,Registration!O:P,2,FALSE)</f>
        <v>17</v>
      </c>
    </row>
    <row r="1515" spans="1:18" ht="23.1" customHeight="1">
      <c r="A1515" s="80" t="s">
        <v>100</v>
      </c>
      <c r="B1515" s="80" t="s">
        <v>26</v>
      </c>
      <c r="C1515" s="80" t="s">
        <v>27</v>
      </c>
      <c r="D1515" s="80" t="s">
        <v>102</v>
      </c>
      <c r="E1515" s="80" t="s">
        <v>103</v>
      </c>
      <c r="F1515" s="80" t="s">
        <v>104</v>
      </c>
      <c r="G1515" s="80" t="s">
        <v>3051</v>
      </c>
      <c r="H1515" s="80" t="s">
        <v>8157</v>
      </c>
      <c r="I1515" s="80" t="s">
        <v>8158</v>
      </c>
      <c r="J1515" s="80" t="s">
        <v>3111</v>
      </c>
      <c r="K1515" s="77">
        <v>43455</v>
      </c>
      <c r="L1515" s="80">
        <v>21</v>
      </c>
      <c r="M1515" s="80">
        <v>12</v>
      </c>
      <c r="N1515" s="80">
        <v>2018</v>
      </c>
      <c r="O1515" s="77">
        <f t="shared" si="22"/>
        <v>43455</v>
      </c>
      <c r="P1515" s="80" t="s">
        <v>3112</v>
      </c>
      <c r="Q1515" s="80" t="s">
        <v>8158</v>
      </c>
      <c r="R1515" s="80">
        <f>VLOOKUP(P1515,Registration!O:P,2,FALSE)</f>
        <v>17</v>
      </c>
    </row>
    <row r="1516" spans="1:18" ht="23.1" customHeight="1">
      <c r="A1516" s="80" t="s">
        <v>100</v>
      </c>
      <c r="B1516" s="80" t="s">
        <v>26</v>
      </c>
      <c r="C1516" s="80" t="s">
        <v>27</v>
      </c>
      <c r="D1516" s="80" t="s">
        <v>102</v>
      </c>
      <c r="E1516" s="80" t="s">
        <v>103</v>
      </c>
      <c r="F1516" s="80" t="s">
        <v>104</v>
      </c>
      <c r="G1516" s="80" t="s">
        <v>3051</v>
      </c>
      <c r="H1516" s="80" t="s">
        <v>8157</v>
      </c>
      <c r="I1516" s="80" t="s">
        <v>8158</v>
      </c>
      <c r="J1516" s="80" t="s">
        <v>3113</v>
      </c>
      <c r="K1516" s="77">
        <v>43455</v>
      </c>
      <c r="L1516" s="80">
        <v>21</v>
      </c>
      <c r="M1516" s="80">
        <v>12</v>
      </c>
      <c r="N1516" s="80">
        <v>2018</v>
      </c>
      <c r="O1516" s="77">
        <f t="shared" si="22"/>
        <v>43455</v>
      </c>
      <c r="P1516" s="80" t="s">
        <v>3114</v>
      </c>
      <c r="Q1516" s="80" t="s">
        <v>8158</v>
      </c>
      <c r="R1516" s="80">
        <f>VLOOKUP(P1516,Registration!O:P,2,FALSE)</f>
        <v>19</v>
      </c>
    </row>
    <row r="1517" spans="1:18" ht="23.1" customHeight="1">
      <c r="A1517" s="80" t="s">
        <v>100</v>
      </c>
      <c r="B1517" s="80" t="s">
        <v>26</v>
      </c>
      <c r="C1517" s="80" t="s">
        <v>27</v>
      </c>
      <c r="D1517" s="80" t="s">
        <v>102</v>
      </c>
      <c r="E1517" s="80" t="s">
        <v>103</v>
      </c>
      <c r="F1517" s="80" t="s">
        <v>104</v>
      </c>
      <c r="G1517" s="80" t="s">
        <v>3051</v>
      </c>
      <c r="H1517" s="80" t="s">
        <v>8157</v>
      </c>
      <c r="I1517" s="80" t="s">
        <v>8158</v>
      </c>
      <c r="J1517" s="80" t="s">
        <v>3115</v>
      </c>
      <c r="K1517" s="77">
        <v>43455</v>
      </c>
      <c r="L1517" s="80">
        <v>21</v>
      </c>
      <c r="M1517" s="80">
        <v>12</v>
      </c>
      <c r="N1517" s="80">
        <v>2018</v>
      </c>
      <c r="O1517" s="77">
        <f t="shared" si="22"/>
        <v>43455</v>
      </c>
      <c r="P1517" s="80" t="s">
        <v>3116</v>
      </c>
      <c r="Q1517" s="80" t="s">
        <v>8158</v>
      </c>
      <c r="R1517" s="80">
        <f>VLOOKUP(P1517,Registration!O:P,2,FALSE)</f>
        <v>19</v>
      </c>
    </row>
    <row r="1518" spans="1:18" ht="23.1" customHeight="1">
      <c r="A1518" s="80" t="s">
        <v>100</v>
      </c>
      <c r="B1518" s="80" t="s">
        <v>26</v>
      </c>
      <c r="C1518" s="80" t="s">
        <v>27</v>
      </c>
      <c r="D1518" s="80" t="s">
        <v>102</v>
      </c>
      <c r="E1518" s="80" t="s">
        <v>103</v>
      </c>
      <c r="F1518" s="80" t="s">
        <v>104</v>
      </c>
      <c r="G1518" s="80" t="s">
        <v>3051</v>
      </c>
      <c r="H1518" s="80" t="s">
        <v>8157</v>
      </c>
      <c r="I1518" s="80" t="s">
        <v>8158</v>
      </c>
      <c r="J1518" s="80" t="s">
        <v>3117</v>
      </c>
      <c r="K1518" s="77">
        <v>43455</v>
      </c>
      <c r="L1518" s="80">
        <v>21</v>
      </c>
      <c r="M1518" s="80">
        <v>12</v>
      </c>
      <c r="N1518" s="80">
        <v>2018</v>
      </c>
      <c r="O1518" s="77">
        <f t="shared" si="22"/>
        <v>43455</v>
      </c>
      <c r="P1518" s="80" t="s">
        <v>3118</v>
      </c>
      <c r="Q1518" s="80" t="s">
        <v>8158</v>
      </c>
      <c r="R1518" s="80">
        <f>VLOOKUP(P1518,Registration!O:P,2,FALSE)</f>
        <v>15</v>
      </c>
    </row>
    <row r="1519" spans="1:18" ht="23.1" customHeight="1">
      <c r="A1519" s="80" t="s">
        <v>100</v>
      </c>
      <c r="B1519" s="80" t="s">
        <v>26</v>
      </c>
      <c r="C1519" s="80" t="s">
        <v>27</v>
      </c>
      <c r="D1519" s="80" t="s">
        <v>102</v>
      </c>
      <c r="E1519" s="80" t="s">
        <v>103</v>
      </c>
      <c r="F1519" s="80" t="s">
        <v>104</v>
      </c>
      <c r="G1519" s="80" t="s">
        <v>3051</v>
      </c>
      <c r="H1519" s="80" t="s">
        <v>8157</v>
      </c>
      <c r="I1519" s="80" t="s">
        <v>8158</v>
      </c>
      <c r="J1519" s="80" t="s">
        <v>3119</v>
      </c>
      <c r="K1519" s="77">
        <v>43455</v>
      </c>
      <c r="L1519" s="80">
        <v>21</v>
      </c>
      <c r="M1519" s="80">
        <v>12</v>
      </c>
      <c r="N1519" s="80">
        <v>2018</v>
      </c>
      <c r="O1519" s="77">
        <f t="shared" si="22"/>
        <v>43455</v>
      </c>
      <c r="P1519" s="80" t="s">
        <v>3120</v>
      </c>
      <c r="Q1519" s="80" t="s">
        <v>8158</v>
      </c>
      <c r="R1519" s="80">
        <f>VLOOKUP(P1519,Registration!O:P,2,FALSE)</f>
        <v>15</v>
      </c>
    </row>
    <row r="1520" spans="1:18" ht="23.1" customHeight="1">
      <c r="A1520" s="80" t="s">
        <v>100</v>
      </c>
      <c r="B1520" s="80" t="s">
        <v>26</v>
      </c>
      <c r="C1520" s="80" t="s">
        <v>27</v>
      </c>
      <c r="D1520" s="80" t="s">
        <v>102</v>
      </c>
      <c r="E1520" s="80" t="s">
        <v>103</v>
      </c>
      <c r="F1520" s="80" t="s">
        <v>104</v>
      </c>
      <c r="G1520" s="80" t="s">
        <v>3051</v>
      </c>
      <c r="H1520" s="80" t="s">
        <v>8157</v>
      </c>
      <c r="I1520" s="80" t="s">
        <v>8158</v>
      </c>
      <c r="J1520" s="80" t="s">
        <v>3121</v>
      </c>
      <c r="K1520" s="77">
        <v>43455</v>
      </c>
      <c r="L1520" s="80">
        <v>21</v>
      </c>
      <c r="M1520" s="80">
        <v>12</v>
      </c>
      <c r="N1520" s="80">
        <v>2018</v>
      </c>
      <c r="O1520" s="77">
        <f t="shared" si="22"/>
        <v>43455</v>
      </c>
      <c r="P1520" s="80" t="s">
        <v>3122</v>
      </c>
      <c r="Q1520" s="80" t="s">
        <v>8158</v>
      </c>
      <c r="R1520" s="80">
        <f>VLOOKUP(P1520,Registration!O:P,2,FALSE)</f>
        <v>15</v>
      </c>
    </row>
    <row r="1521" spans="1:18" ht="23.1" customHeight="1">
      <c r="A1521" s="80" t="s">
        <v>100</v>
      </c>
      <c r="B1521" s="80" t="s">
        <v>26</v>
      </c>
      <c r="C1521" s="80" t="s">
        <v>27</v>
      </c>
      <c r="D1521" s="80" t="s">
        <v>102</v>
      </c>
      <c r="E1521" s="80" t="s">
        <v>103</v>
      </c>
      <c r="F1521" s="80" t="s">
        <v>104</v>
      </c>
      <c r="G1521" s="80" t="s">
        <v>3051</v>
      </c>
      <c r="H1521" s="80" t="s">
        <v>8157</v>
      </c>
      <c r="I1521" s="80" t="s">
        <v>8158</v>
      </c>
      <c r="J1521" s="80" t="s">
        <v>3123</v>
      </c>
      <c r="K1521" s="77">
        <v>43455</v>
      </c>
      <c r="L1521" s="80">
        <v>21</v>
      </c>
      <c r="M1521" s="80">
        <v>12</v>
      </c>
      <c r="N1521" s="80">
        <v>2018</v>
      </c>
      <c r="O1521" s="77">
        <f t="shared" si="22"/>
        <v>43455</v>
      </c>
      <c r="P1521" s="80" t="s">
        <v>3124</v>
      </c>
      <c r="Q1521" s="80" t="s">
        <v>8158</v>
      </c>
      <c r="R1521" s="80">
        <f>VLOOKUP(P1521,Registration!O:P,2,FALSE)</f>
        <v>19</v>
      </c>
    </row>
    <row r="1522" spans="1:18" ht="23.1" customHeight="1">
      <c r="A1522" s="80" t="s">
        <v>100</v>
      </c>
      <c r="B1522" s="80" t="s">
        <v>26</v>
      </c>
      <c r="C1522" s="80" t="s">
        <v>27</v>
      </c>
      <c r="D1522" s="80" t="s">
        <v>102</v>
      </c>
      <c r="E1522" s="80" t="s">
        <v>103</v>
      </c>
      <c r="F1522" s="80" t="s">
        <v>104</v>
      </c>
      <c r="G1522" s="80" t="s">
        <v>3051</v>
      </c>
      <c r="H1522" s="80" t="s">
        <v>8157</v>
      </c>
      <c r="I1522" s="80" t="s">
        <v>8158</v>
      </c>
      <c r="J1522" s="80" t="s">
        <v>3125</v>
      </c>
      <c r="K1522" s="77">
        <v>43455</v>
      </c>
      <c r="L1522" s="80">
        <v>21</v>
      </c>
      <c r="M1522" s="80">
        <v>12</v>
      </c>
      <c r="N1522" s="80">
        <v>2018</v>
      </c>
      <c r="O1522" s="77">
        <f t="shared" si="22"/>
        <v>43455</v>
      </c>
      <c r="P1522" s="80" t="s">
        <v>3126</v>
      </c>
      <c r="Q1522" s="80" t="s">
        <v>8158</v>
      </c>
      <c r="R1522" s="80">
        <f>VLOOKUP(P1522,Registration!O:P,2,FALSE)</f>
        <v>18</v>
      </c>
    </row>
    <row r="1523" spans="1:18" ht="23.1" customHeight="1">
      <c r="A1523" s="80" t="s">
        <v>100</v>
      </c>
      <c r="B1523" s="80" t="s">
        <v>26</v>
      </c>
      <c r="C1523" s="80" t="s">
        <v>27</v>
      </c>
      <c r="D1523" s="80" t="s">
        <v>102</v>
      </c>
      <c r="E1523" s="80" t="s">
        <v>103</v>
      </c>
      <c r="F1523" s="80" t="s">
        <v>104</v>
      </c>
      <c r="G1523" s="80" t="s">
        <v>3051</v>
      </c>
      <c r="H1523" s="80" t="s">
        <v>8157</v>
      </c>
      <c r="I1523" s="80" t="s">
        <v>8158</v>
      </c>
      <c r="J1523" s="80" t="s">
        <v>3127</v>
      </c>
      <c r="K1523" s="77">
        <v>43455</v>
      </c>
      <c r="L1523" s="80">
        <v>21</v>
      </c>
      <c r="M1523" s="80">
        <v>12</v>
      </c>
      <c r="N1523" s="80">
        <v>2018</v>
      </c>
      <c r="O1523" s="77">
        <f t="shared" si="22"/>
        <v>43455</v>
      </c>
      <c r="P1523" s="80" t="s">
        <v>3128</v>
      </c>
      <c r="Q1523" s="80" t="s">
        <v>8158</v>
      </c>
      <c r="R1523" s="80">
        <f>VLOOKUP(P1523,Registration!O:P,2,FALSE)</f>
        <v>19</v>
      </c>
    </row>
    <row r="1524" spans="1:18" ht="23.1" customHeight="1">
      <c r="A1524" s="80" t="s">
        <v>100</v>
      </c>
      <c r="B1524" s="80" t="s">
        <v>26</v>
      </c>
      <c r="C1524" s="80" t="s">
        <v>27</v>
      </c>
      <c r="D1524" s="80" t="s">
        <v>102</v>
      </c>
      <c r="E1524" s="80" t="s">
        <v>103</v>
      </c>
      <c r="F1524" s="80" t="s">
        <v>104</v>
      </c>
      <c r="G1524" s="80" t="s">
        <v>3051</v>
      </c>
      <c r="H1524" s="80" t="s">
        <v>8157</v>
      </c>
      <c r="I1524" s="80" t="s">
        <v>8158</v>
      </c>
      <c r="J1524" s="80" t="s">
        <v>3129</v>
      </c>
      <c r="K1524" s="77">
        <v>43455</v>
      </c>
      <c r="L1524" s="80">
        <v>21</v>
      </c>
      <c r="M1524" s="80">
        <v>12</v>
      </c>
      <c r="N1524" s="80">
        <v>2018</v>
      </c>
      <c r="O1524" s="77">
        <f t="shared" si="22"/>
        <v>43455</v>
      </c>
      <c r="P1524" s="80" t="s">
        <v>3130</v>
      </c>
      <c r="Q1524" s="80" t="s">
        <v>8158</v>
      </c>
      <c r="R1524" s="80">
        <f>VLOOKUP(P1524,Registration!O:P,2,FALSE)</f>
        <v>18</v>
      </c>
    </row>
    <row r="1525" spans="1:18" ht="23.1" customHeight="1">
      <c r="A1525" s="80" t="s">
        <v>100</v>
      </c>
      <c r="B1525" s="80" t="s">
        <v>26</v>
      </c>
      <c r="C1525" s="80" t="s">
        <v>27</v>
      </c>
      <c r="D1525" s="80" t="s">
        <v>102</v>
      </c>
      <c r="E1525" s="80" t="s">
        <v>103</v>
      </c>
      <c r="F1525" s="80" t="s">
        <v>104</v>
      </c>
      <c r="G1525" s="80" t="s">
        <v>3051</v>
      </c>
      <c r="H1525" s="80" t="s">
        <v>8157</v>
      </c>
      <c r="I1525" s="80" t="s">
        <v>8158</v>
      </c>
      <c r="J1525" s="80" t="s">
        <v>3131</v>
      </c>
      <c r="K1525" s="77">
        <v>43455</v>
      </c>
      <c r="L1525" s="80">
        <v>21</v>
      </c>
      <c r="M1525" s="80">
        <v>12</v>
      </c>
      <c r="N1525" s="80">
        <v>2018</v>
      </c>
      <c r="O1525" s="77">
        <f t="shared" si="22"/>
        <v>43455</v>
      </c>
      <c r="P1525" s="80" t="s">
        <v>3132</v>
      </c>
      <c r="Q1525" s="80" t="s">
        <v>8158</v>
      </c>
      <c r="R1525" s="80">
        <f>VLOOKUP(P1525,Registration!O:P,2,FALSE)</f>
        <v>16</v>
      </c>
    </row>
    <row r="1526" spans="1:18" ht="23.1" customHeight="1">
      <c r="A1526" s="80" t="s">
        <v>100</v>
      </c>
      <c r="B1526" s="80" t="s">
        <v>26</v>
      </c>
      <c r="C1526" s="80" t="s">
        <v>27</v>
      </c>
      <c r="D1526" s="80" t="s">
        <v>102</v>
      </c>
      <c r="E1526" s="80" t="s">
        <v>103</v>
      </c>
      <c r="F1526" s="80" t="s">
        <v>104</v>
      </c>
      <c r="G1526" s="80" t="s">
        <v>3051</v>
      </c>
      <c r="H1526" s="80" t="s">
        <v>8157</v>
      </c>
      <c r="I1526" s="80" t="s">
        <v>8158</v>
      </c>
      <c r="J1526" s="80" t="s">
        <v>3133</v>
      </c>
      <c r="K1526" s="77">
        <v>43455</v>
      </c>
      <c r="L1526" s="80">
        <v>21</v>
      </c>
      <c r="M1526" s="80">
        <v>12</v>
      </c>
      <c r="N1526" s="80">
        <v>2018</v>
      </c>
      <c r="O1526" s="77">
        <f t="shared" si="22"/>
        <v>43455</v>
      </c>
      <c r="P1526" s="80" t="s">
        <v>3134</v>
      </c>
      <c r="Q1526" s="80" t="s">
        <v>8158</v>
      </c>
      <c r="R1526" s="80">
        <f>VLOOKUP(P1526,Registration!O:P,2,FALSE)</f>
        <v>18</v>
      </c>
    </row>
    <row r="1527" spans="1:18" ht="23.1" customHeight="1">
      <c r="A1527" s="80" t="s">
        <v>100</v>
      </c>
      <c r="B1527" s="80" t="s">
        <v>26</v>
      </c>
      <c r="C1527" s="80" t="s">
        <v>27</v>
      </c>
      <c r="D1527" s="80" t="s">
        <v>102</v>
      </c>
      <c r="E1527" s="80" t="s">
        <v>103</v>
      </c>
      <c r="F1527" s="80" t="s">
        <v>104</v>
      </c>
      <c r="G1527" s="80" t="s">
        <v>3051</v>
      </c>
      <c r="H1527" s="80" t="s">
        <v>8157</v>
      </c>
      <c r="I1527" s="80" t="s">
        <v>8158</v>
      </c>
      <c r="J1527" s="80" t="s">
        <v>3135</v>
      </c>
      <c r="K1527" s="77">
        <v>43455</v>
      </c>
      <c r="L1527" s="80">
        <v>21</v>
      </c>
      <c r="M1527" s="80">
        <v>12</v>
      </c>
      <c r="N1527" s="80">
        <v>2018</v>
      </c>
      <c r="O1527" s="77">
        <f t="shared" si="22"/>
        <v>43455</v>
      </c>
      <c r="P1527" s="80" t="s">
        <v>3136</v>
      </c>
      <c r="Q1527" s="80" t="s">
        <v>8158</v>
      </c>
      <c r="R1527" s="80">
        <f>VLOOKUP(P1527,Registration!O:P,2,FALSE)</f>
        <v>18</v>
      </c>
    </row>
    <row r="1528" spans="1:18" ht="23.1" customHeight="1">
      <c r="A1528" s="80" t="s">
        <v>100</v>
      </c>
      <c r="B1528" s="80" t="s">
        <v>26</v>
      </c>
      <c r="C1528" s="80" t="s">
        <v>27</v>
      </c>
      <c r="D1528" s="80" t="s">
        <v>102</v>
      </c>
      <c r="E1528" s="80" t="s">
        <v>103</v>
      </c>
      <c r="F1528" s="80" t="s">
        <v>104</v>
      </c>
      <c r="G1528" s="80" t="s">
        <v>3051</v>
      </c>
      <c r="H1528" s="80" t="s">
        <v>8157</v>
      </c>
      <c r="I1528" s="80" t="s">
        <v>8158</v>
      </c>
      <c r="J1528" s="80" t="s">
        <v>3137</v>
      </c>
      <c r="K1528" s="77">
        <v>43455</v>
      </c>
      <c r="L1528" s="80">
        <v>21</v>
      </c>
      <c r="M1528" s="80">
        <v>12</v>
      </c>
      <c r="N1528" s="80">
        <v>2018</v>
      </c>
      <c r="O1528" s="77">
        <f t="shared" si="22"/>
        <v>43455</v>
      </c>
      <c r="P1528" s="80" t="s">
        <v>3138</v>
      </c>
      <c r="Q1528" s="80" t="s">
        <v>8158</v>
      </c>
      <c r="R1528" s="80">
        <f>VLOOKUP(P1528,Registration!O:P,2,FALSE)</f>
        <v>15</v>
      </c>
    </row>
    <row r="1529" spans="1:18" ht="23.1" customHeight="1">
      <c r="A1529" s="80" t="s">
        <v>100</v>
      </c>
      <c r="B1529" s="80" t="s">
        <v>26</v>
      </c>
      <c r="C1529" s="80" t="s">
        <v>27</v>
      </c>
      <c r="D1529" s="80" t="s">
        <v>102</v>
      </c>
      <c r="E1529" s="80" t="s">
        <v>103</v>
      </c>
      <c r="F1529" s="80" t="s">
        <v>104</v>
      </c>
      <c r="G1529" s="80" t="s">
        <v>3051</v>
      </c>
      <c r="H1529" s="80" t="s">
        <v>8157</v>
      </c>
      <c r="I1529" s="80" t="s">
        <v>8158</v>
      </c>
      <c r="J1529" s="80" t="s">
        <v>3139</v>
      </c>
      <c r="K1529" s="77">
        <v>43455</v>
      </c>
      <c r="L1529" s="80">
        <v>21</v>
      </c>
      <c r="M1529" s="80">
        <v>12</v>
      </c>
      <c r="N1529" s="80">
        <v>2018</v>
      </c>
      <c r="O1529" s="77">
        <f t="shared" si="22"/>
        <v>43455</v>
      </c>
      <c r="P1529" s="80" t="s">
        <v>3140</v>
      </c>
      <c r="Q1529" s="80" t="s">
        <v>8158</v>
      </c>
      <c r="R1529" s="80">
        <f>VLOOKUP(P1529,Registration!O:P,2,FALSE)</f>
        <v>15</v>
      </c>
    </row>
    <row r="1530" spans="1:18" ht="23.1" customHeight="1">
      <c r="A1530" s="80" t="s">
        <v>100</v>
      </c>
      <c r="B1530" s="80" t="s">
        <v>26</v>
      </c>
      <c r="C1530" s="80" t="s">
        <v>27</v>
      </c>
      <c r="D1530" s="80" t="s">
        <v>102</v>
      </c>
      <c r="E1530" s="80" t="s">
        <v>103</v>
      </c>
      <c r="F1530" s="80" t="s">
        <v>104</v>
      </c>
      <c r="G1530" s="80" t="s">
        <v>3051</v>
      </c>
      <c r="H1530" s="80" t="s">
        <v>8157</v>
      </c>
      <c r="I1530" s="80" t="s">
        <v>8158</v>
      </c>
      <c r="J1530" s="80" t="s">
        <v>3141</v>
      </c>
      <c r="K1530" s="77">
        <v>43455</v>
      </c>
      <c r="L1530" s="80">
        <v>21</v>
      </c>
      <c r="M1530" s="80">
        <v>12</v>
      </c>
      <c r="N1530" s="80">
        <v>2018</v>
      </c>
      <c r="O1530" s="77">
        <f t="shared" si="22"/>
        <v>43455</v>
      </c>
      <c r="P1530" s="80" t="s">
        <v>3142</v>
      </c>
      <c r="Q1530" s="80" t="s">
        <v>8158</v>
      </c>
      <c r="R1530" s="80">
        <f>VLOOKUP(P1530,Registration!O:P,2,FALSE)</f>
        <v>19</v>
      </c>
    </row>
    <row r="1531" spans="1:18" ht="23.1" customHeight="1">
      <c r="A1531" s="80" t="s">
        <v>100</v>
      </c>
      <c r="B1531" s="80" t="s">
        <v>26</v>
      </c>
      <c r="C1531" s="80" t="s">
        <v>27</v>
      </c>
      <c r="D1531" s="80" t="s">
        <v>102</v>
      </c>
      <c r="E1531" s="80" t="s">
        <v>103</v>
      </c>
      <c r="F1531" s="80" t="s">
        <v>104</v>
      </c>
      <c r="G1531" s="80" t="s">
        <v>3051</v>
      </c>
      <c r="H1531" s="80" t="s">
        <v>8157</v>
      </c>
      <c r="I1531" s="80" t="s">
        <v>8158</v>
      </c>
      <c r="J1531" s="80" t="s">
        <v>3095</v>
      </c>
      <c r="K1531" s="77">
        <v>43455</v>
      </c>
      <c r="L1531" s="80">
        <v>21</v>
      </c>
      <c r="M1531" s="80">
        <v>12</v>
      </c>
      <c r="N1531" s="80">
        <v>2018</v>
      </c>
      <c r="O1531" s="77">
        <f t="shared" ref="O1531:O1594" si="23">DATE(N1531,M1531,L1531)</f>
        <v>43455</v>
      </c>
      <c r="P1531" s="80" t="s">
        <v>3143</v>
      </c>
      <c r="Q1531" s="80" t="s">
        <v>8158</v>
      </c>
      <c r="R1531" s="80">
        <f>VLOOKUP(P1531,Registration!O:P,2,FALSE)</f>
        <v>19</v>
      </c>
    </row>
    <row r="1532" spans="1:18" ht="23.1" customHeight="1">
      <c r="A1532" s="80" t="s">
        <v>100</v>
      </c>
      <c r="B1532" s="80" t="s">
        <v>26</v>
      </c>
      <c r="C1532" s="80" t="s">
        <v>27</v>
      </c>
      <c r="D1532" s="80" t="s">
        <v>102</v>
      </c>
      <c r="E1532" s="80" t="s">
        <v>103</v>
      </c>
      <c r="F1532" s="80" t="s">
        <v>104</v>
      </c>
      <c r="G1532" s="80" t="s">
        <v>3051</v>
      </c>
      <c r="H1532" s="80" t="s">
        <v>8157</v>
      </c>
      <c r="I1532" s="80" t="s">
        <v>8158</v>
      </c>
      <c r="J1532" s="80" t="s">
        <v>3144</v>
      </c>
      <c r="K1532" s="77">
        <v>43455</v>
      </c>
      <c r="L1532" s="80">
        <v>21</v>
      </c>
      <c r="M1532" s="80">
        <v>12</v>
      </c>
      <c r="N1532" s="80">
        <v>2018</v>
      </c>
      <c r="O1532" s="77">
        <f t="shared" si="23"/>
        <v>43455</v>
      </c>
      <c r="P1532" s="80" t="s">
        <v>3145</v>
      </c>
      <c r="Q1532" s="80" t="s">
        <v>8158</v>
      </c>
      <c r="R1532" s="80">
        <f>VLOOKUP(P1532,Registration!O:P,2,FALSE)</f>
        <v>15</v>
      </c>
    </row>
    <row r="1533" spans="1:18" ht="23.1" customHeight="1">
      <c r="A1533" s="80" t="s">
        <v>100</v>
      </c>
      <c r="B1533" s="80" t="s">
        <v>26</v>
      </c>
      <c r="C1533" s="80" t="s">
        <v>27</v>
      </c>
      <c r="D1533" s="80" t="s">
        <v>102</v>
      </c>
      <c r="E1533" s="80" t="s">
        <v>103</v>
      </c>
      <c r="F1533" s="80" t="s">
        <v>104</v>
      </c>
      <c r="G1533" s="80" t="s">
        <v>3051</v>
      </c>
      <c r="H1533" s="80" t="s">
        <v>8157</v>
      </c>
      <c r="I1533" s="80" t="s">
        <v>8158</v>
      </c>
      <c r="J1533" s="80" t="s">
        <v>514</v>
      </c>
      <c r="K1533" s="77">
        <v>43455</v>
      </c>
      <c r="L1533" s="80">
        <v>21</v>
      </c>
      <c r="M1533" s="80">
        <v>12</v>
      </c>
      <c r="N1533" s="80">
        <v>2018</v>
      </c>
      <c r="O1533" s="77">
        <f t="shared" si="23"/>
        <v>43455</v>
      </c>
      <c r="P1533" s="80" t="s">
        <v>3146</v>
      </c>
      <c r="Q1533" s="80" t="s">
        <v>8158</v>
      </c>
      <c r="R1533" s="80">
        <f>VLOOKUP(P1533,Registration!O:P,2,FALSE)</f>
        <v>15</v>
      </c>
    </row>
    <row r="1534" spans="1:18" ht="23.1" customHeight="1">
      <c r="A1534" s="80" t="s">
        <v>100</v>
      </c>
      <c r="B1534" s="80" t="s">
        <v>26</v>
      </c>
      <c r="C1534" s="80" t="s">
        <v>27</v>
      </c>
      <c r="D1534" s="80" t="s">
        <v>102</v>
      </c>
      <c r="E1534" s="80" t="s">
        <v>103</v>
      </c>
      <c r="F1534" s="80" t="s">
        <v>104</v>
      </c>
      <c r="G1534" s="80" t="s">
        <v>3051</v>
      </c>
      <c r="H1534" s="80" t="s">
        <v>8157</v>
      </c>
      <c r="I1534" s="80" t="s">
        <v>8158</v>
      </c>
      <c r="J1534" s="80" t="s">
        <v>3147</v>
      </c>
      <c r="K1534" s="77">
        <v>43455</v>
      </c>
      <c r="L1534" s="80">
        <v>21</v>
      </c>
      <c r="M1534" s="80">
        <v>12</v>
      </c>
      <c r="N1534" s="80">
        <v>2018</v>
      </c>
      <c r="O1534" s="77">
        <f t="shared" si="23"/>
        <v>43455</v>
      </c>
      <c r="P1534" s="80" t="s">
        <v>3148</v>
      </c>
      <c r="Q1534" s="80" t="s">
        <v>8158</v>
      </c>
      <c r="R1534" s="80">
        <f>VLOOKUP(P1534,Registration!O:P,2,FALSE)</f>
        <v>17</v>
      </c>
    </row>
    <row r="1535" spans="1:18" ht="23.1" customHeight="1">
      <c r="A1535" s="80" t="s">
        <v>100</v>
      </c>
      <c r="B1535" s="80" t="s">
        <v>26</v>
      </c>
      <c r="C1535" s="80" t="s">
        <v>27</v>
      </c>
      <c r="D1535" s="80" t="s">
        <v>102</v>
      </c>
      <c r="E1535" s="80" t="s">
        <v>103</v>
      </c>
      <c r="F1535" s="80" t="s">
        <v>104</v>
      </c>
      <c r="G1535" s="80" t="s">
        <v>3051</v>
      </c>
      <c r="H1535" s="80" t="s">
        <v>8157</v>
      </c>
      <c r="I1535" s="80" t="s">
        <v>8158</v>
      </c>
      <c r="J1535" s="80" t="s">
        <v>1027</v>
      </c>
      <c r="K1535" s="77">
        <v>43455</v>
      </c>
      <c r="L1535" s="80">
        <v>21</v>
      </c>
      <c r="M1535" s="80">
        <v>12</v>
      </c>
      <c r="N1535" s="80">
        <v>2018</v>
      </c>
      <c r="O1535" s="77">
        <f t="shared" si="23"/>
        <v>43455</v>
      </c>
      <c r="P1535" s="80" t="s">
        <v>3149</v>
      </c>
      <c r="Q1535" s="80" t="s">
        <v>8158</v>
      </c>
      <c r="R1535" s="80">
        <f>VLOOKUP(P1535,Registration!O:P,2,FALSE)</f>
        <v>17</v>
      </c>
    </row>
    <row r="1536" spans="1:18" ht="23.1" customHeight="1">
      <c r="A1536" s="80" t="s">
        <v>100</v>
      </c>
      <c r="B1536" s="80" t="s">
        <v>26</v>
      </c>
      <c r="C1536" s="80" t="s">
        <v>27</v>
      </c>
      <c r="D1536" s="80" t="s">
        <v>102</v>
      </c>
      <c r="E1536" s="80" t="s">
        <v>103</v>
      </c>
      <c r="F1536" s="80" t="s">
        <v>104</v>
      </c>
      <c r="G1536" s="80" t="s">
        <v>3051</v>
      </c>
      <c r="H1536" s="80" t="s">
        <v>8157</v>
      </c>
      <c r="I1536" s="80" t="s">
        <v>8158</v>
      </c>
      <c r="J1536" s="80" t="s">
        <v>3150</v>
      </c>
      <c r="K1536" s="77">
        <v>43455</v>
      </c>
      <c r="L1536" s="80">
        <v>21</v>
      </c>
      <c r="M1536" s="80">
        <v>12</v>
      </c>
      <c r="N1536" s="80">
        <v>2018</v>
      </c>
      <c r="O1536" s="77">
        <f t="shared" si="23"/>
        <v>43455</v>
      </c>
      <c r="P1536" s="80" t="s">
        <v>3151</v>
      </c>
      <c r="Q1536" s="80" t="s">
        <v>8158</v>
      </c>
      <c r="R1536" s="80">
        <f>VLOOKUP(P1536,Registration!O:P,2,FALSE)</f>
        <v>18</v>
      </c>
    </row>
    <row r="1537" spans="1:18" ht="23.1" customHeight="1">
      <c r="A1537" s="80" t="s">
        <v>100</v>
      </c>
      <c r="B1537" s="80" t="s">
        <v>26</v>
      </c>
      <c r="C1537" s="80" t="s">
        <v>27</v>
      </c>
      <c r="D1537" s="80" t="s">
        <v>102</v>
      </c>
      <c r="E1537" s="80" t="s">
        <v>103</v>
      </c>
      <c r="F1537" s="80" t="s">
        <v>104</v>
      </c>
      <c r="G1537" s="80" t="s">
        <v>3051</v>
      </c>
      <c r="H1537" s="80" t="s">
        <v>8157</v>
      </c>
      <c r="I1537" s="80" t="s">
        <v>8158</v>
      </c>
      <c r="J1537" s="80" t="s">
        <v>3152</v>
      </c>
      <c r="K1537" s="77">
        <v>43455</v>
      </c>
      <c r="L1537" s="80">
        <v>21</v>
      </c>
      <c r="M1537" s="80">
        <v>12</v>
      </c>
      <c r="N1537" s="80">
        <v>2018</v>
      </c>
      <c r="O1537" s="77">
        <f t="shared" si="23"/>
        <v>43455</v>
      </c>
      <c r="P1537" s="80" t="s">
        <v>3153</v>
      </c>
      <c r="Q1537" s="80" t="s">
        <v>8158</v>
      </c>
      <c r="R1537" s="80">
        <f>VLOOKUP(P1537,Registration!O:P,2,FALSE)</f>
        <v>19</v>
      </c>
    </row>
    <row r="1538" spans="1:18" ht="23.1" customHeight="1">
      <c r="A1538" s="80" t="s">
        <v>100</v>
      </c>
      <c r="B1538" s="80" t="s">
        <v>26</v>
      </c>
      <c r="C1538" s="80" t="s">
        <v>27</v>
      </c>
      <c r="D1538" s="80" t="s">
        <v>102</v>
      </c>
      <c r="E1538" s="80" t="s">
        <v>103</v>
      </c>
      <c r="F1538" s="80" t="s">
        <v>104</v>
      </c>
      <c r="G1538" s="80" t="s">
        <v>3051</v>
      </c>
      <c r="H1538" s="80" t="s">
        <v>8157</v>
      </c>
      <c r="I1538" s="80" t="s">
        <v>8158</v>
      </c>
      <c r="J1538" s="80" t="s">
        <v>3154</v>
      </c>
      <c r="K1538" s="77">
        <v>43455</v>
      </c>
      <c r="L1538" s="80">
        <v>21</v>
      </c>
      <c r="M1538" s="80">
        <v>12</v>
      </c>
      <c r="N1538" s="80">
        <v>2018</v>
      </c>
      <c r="O1538" s="77">
        <f t="shared" si="23"/>
        <v>43455</v>
      </c>
      <c r="P1538" s="80" t="s">
        <v>3155</v>
      </c>
      <c r="Q1538" s="80" t="s">
        <v>8158</v>
      </c>
      <c r="R1538" s="80">
        <f>VLOOKUP(P1538,Registration!O:P,2,FALSE)</f>
        <v>15</v>
      </c>
    </row>
    <row r="1539" spans="1:18" ht="23.1" customHeight="1">
      <c r="A1539" s="80" t="s">
        <v>100</v>
      </c>
      <c r="B1539" s="80" t="s">
        <v>26</v>
      </c>
      <c r="C1539" s="80" t="s">
        <v>27</v>
      </c>
      <c r="D1539" s="80" t="s">
        <v>102</v>
      </c>
      <c r="E1539" s="80" t="s">
        <v>103</v>
      </c>
      <c r="F1539" s="80" t="s">
        <v>104</v>
      </c>
      <c r="G1539" s="80" t="s">
        <v>3051</v>
      </c>
      <c r="H1539" s="80" t="s">
        <v>8157</v>
      </c>
      <c r="I1539" s="80" t="s">
        <v>8158</v>
      </c>
      <c r="J1539" s="80" t="s">
        <v>3156</v>
      </c>
      <c r="K1539" s="77">
        <v>43455</v>
      </c>
      <c r="L1539" s="80">
        <v>21</v>
      </c>
      <c r="M1539" s="80">
        <v>12</v>
      </c>
      <c r="N1539" s="80">
        <v>2018</v>
      </c>
      <c r="O1539" s="77">
        <f t="shared" si="23"/>
        <v>43455</v>
      </c>
      <c r="P1539" s="80" t="s">
        <v>3157</v>
      </c>
      <c r="Q1539" s="80" t="s">
        <v>8158</v>
      </c>
      <c r="R1539" s="80">
        <f>VLOOKUP(P1539,Registration!O:P,2,FALSE)</f>
        <v>18</v>
      </c>
    </row>
    <row r="1540" spans="1:18" ht="23.1" customHeight="1">
      <c r="A1540" s="80" t="s">
        <v>100</v>
      </c>
      <c r="B1540" s="80" t="s">
        <v>26</v>
      </c>
      <c r="C1540" s="80" t="s">
        <v>27</v>
      </c>
      <c r="D1540" s="80" t="s">
        <v>102</v>
      </c>
      <c r="E1540" s="80" t="s">
        <v>103</v>
      </c>
      <c r="F1540" s="80" t="s">
        <v>104</v>
      </c>
      <c r="G1540" s="80" t="s">
        <v>3051</v>
      </c>
      <c r="H1540" s="80" t="s">
        <v>8157</v>
      </c>
      <c r="I1540" s="80" t="s">
        <v>8158</v>
      </c>
      <c r="J1540" s="80" t="s">
        <v>419</v>
      </c>
      <c r="K1540" s="77">
        <v>43455</v>
      </c>
      <c r="L1540" s="80">
        <v>21</v>
      </c>
      <c r="M1540" s="80">
        <v>12</v>
      </c>
      <c r="N1540" s="80">
        <v>2018</v>
      </c>
      <c r="O1540" s="77">
        <f t="shared" si="23"/>
        <v>43455</v>
      </c>
      <c r="P1540" s="80" t="s">
        <v>3158</v>
      </c>
      <c r="Q1540" s="80" t="s">
        <v>8158</v>
      </c>
      <c r="R1540" s="80">
        <f>VLOOKUP(P1540,Registration!O:P,2,FALSE)</f>
        <v>16</v>
      </c>
    </row>
    <row r="1541" spans="1:18" ht="23.1" customHeight="1">
      <c r="A1541" s="80" t="s">
        <v>100</v>
      </c>
      <c r="B1541" s="80" t="s">
        <v>26</v>
      </c>
      <c r="C1541" s="80" t="s">
        <v>27</v>
      </c>
      <c r="D1541" s="80" t="s">
        <v>102</v>
      </c>
      <c r="E1541" s="80" t="s">
        <v>103</v>
      </c>
      <c r="F1541" s="80" t="s">
        <v>104</v>
      </c>
      <c r="G1541" s="80" t="s">
        <v>3051</v>
      </c>
      <c r="H1541" s="80" t="s">
        <v>8157</v>
      </c>
      <c r="I1541" s="80" t="s">
        <v>8158</v>
      </c>
      <c r="J1541" s="80" t="s">
        <v>3159</v>
      </c>
      <c r="K1541" s="77">
        <v>43455</v>
      </c>
      <c r="L1541" s="80">
        <v>21</v>
      </c>
      <c r="M1541" s="80">
        <v>12</v>
      </c>
      <c r="N1541" s="80">
        <v>2018</v>
      </c>
      <c r="O1541" s="77">
        <f t="shared" si="23"/>
        <v>43455</v>
      </c>
      <c r="P1541" s="80" t="s">
        <v>3160</v>
      </c>
      <c r="Q1541" s="80" t="s">
        <v>8158</v>
      </c>
      <c r="R1541" s="80">
        <f>VLOOKUP(P1541,Registration!O:P,2,FALSE)</f>
        <v>19</v>
      </c>
    </row>
    <row r="1542" spans="1:18" ht="23.1" customHeight="1">
      <c r="A1542" s="80" t="s">
        <v>100</v>
      </c>
      <c r="B1542" s="80" t="s">
        <v>26</v>
      </c>
      <c r="C1542" s="80" t="s">
        <v>27</v>
      </c>
      <c r="D1542" s="80" t="s">
        <v>102</v>
      </c>
      <c r="E1542" s="80" t="s">
        <v>103</v>
      </c>
      <c r="F1542" s="80" t="s">
        <v>104</v>
      </c>
      <c r="G1542" s="80" t="s">
        <v>3051</v>
      </c>
      <c r="H1542" s="80" t="s">
        <v>8157</v>
      </c>
      <c r="I1542" s="80" t="s">
        <v>8158</v>
      </c>
      <c r="J1542" s="80" t="s">
        <v>419</v>
      </c>
      <c r="K1542" s="77">
        <v>43455</v>
      </c>
      <c r="L1542" s="80">
        <v>21</v>
      </c>
      <c r="M1542" s="80">
        <v>12</v>
      </c>
      <c r="N1542" s="80">
        <v>2018</v>
      </c>
      <c r="O1542" s="77">
        <f t="shared" si="23"/>
        <v>43455</v>
      </c>
      <c r="P1542" s="80" t="s">
        <v>3161</v>
      </c>
      <c r="Q1542" s="80" t="s">
        <v>8158</v>
      </c>
      <c r="R1542" s="80">
        <f>VLOOKUP(P1542,Registration!O:P,2,FALSE)</f>
        <v>17</v>
      </c>
    </row>
    <row r="1543" spans="1:18" ht="23.1" customHeight="1">
      <c r="A1543" s="80" t="s">
        <v>100</v>
      </c>
      <c r="B1543" s="80" t="s">
        <v>26</v>
      </c>
      <c r="C1543" s="80" t="s">
        <v>27</v>
      </c>
      <c r="D1543" s="80" t="s">
        <v>102</v>
      </c>
      <c r="E1543" s="80" t="s">
        <v>103</v>
      </c>
      <c r="F1543" s="80" t="s">
        <v>104</v>
      </c>
      <c r="G1543" s="80" t="s">
        <v>3051</v>
      </c>
      <c r="H1543" s="80" t="s">
        <v>8157</v>
      </c>
      <c r="I1543" s="80" t="s">
        <v>8158</v>
      </c>
      <c r="J1543" s="80" t="s">
        <v>635</v>
      </c>
      <c r="K1543" s="77">
        <v>43455</v>
      </c>
      <c r="L1543" s="80">
        <v>21</v>
      </c>
      <c r="M1543" s="80">
        <v>12</v>
      </c>
      <c r="N1543" s="80">
        <v>2018</v>
      </c>
      <c r="O1543" s="77">
        <f t="shared" si="23"/>
        <v>43455</v>
      </c>
      <c r="P1543" s="80" t="s">
        <v>3162</v>
      </c>
      <c r="Q1543" s="80" t="s">
        <v>8158</v>
      </c>
      <c r="R1543" s="80">
        <f>VLOOKUP(P1543,Registration!O:P,2,FALSE)</f>
        <v>15</v>
      </c>
    </row>
    <row r="1544" spans="1:18" ht="23.1" customHeight="1">
      <c r="A1544" s="80" t="s">
        <v>100</v>
      </c>
      <c r="B1544" s="80" t="s">
        <v>26</v>
      </c>
      <c r="C1544" s="80" t="s">
        <v>27</v>
      </c>
      <c r="D1544" s="80" t="s">
        <v>102</v>
      </c>
      <c r="E1544" s="80" t="s">
        <v>103</v>
      </c>
      <c r="F1544" s="80" t="s">
        <v>104</v>
      </c>
      <c r="G1544" s="80" t="s">
        <v>3051</v>
      </c>
      <c r="H1544" s="80" t="s">
        <v>8157</v>
      </c>
      <c r="I1544" s="80" t="s">
        <v>8158</v>
      </c>
      <c r="J1544" s="80" t="s">
        <v>1399</v>
      </c>
      <c r="K1544" s="77">
        <v>43455</v>
      </c>
      <c r="L1544" s="80">
        <v>21</v>
      </c>
      <c r="M1544" s="80">
        <v>12</v>
      </c>
      <c r="N1544" s="80">
        <v>2018</v>
      </c>
      <c r="O1544" s="77">
        <f t="shared" si="23"/>
        <v>43455</v>
      </c>
      <c r="P1544" s="80" t="s">
        <v>3163</v>
      </c>
      <c r="Q1544" s="80" t="s">
        <v>8158</v>
      </c>
      <c r="R1544" s="80">
        <f>VLOOKUP(P1544,Registration!O:P,2,FALSE)</f>
        <v>19</v>
      </c>
    </row>
    <row r="1545" spans="1:18" ht="23.1" customHeight="1">
      <c r="A1545" s="80" t="s">
        <v>100</v>
      </c>
      <c r="B1545" s="80" t="s">
        <v>26</v>
      </c>
      <c r="C1545" s="80" t="s">
        <v>27</v>
      </c>
      <c r="D1545" s="80" t="s">
        <v>102</v>
      </c>
      <c r="E1545" s="80" t="s">
        <v>103</v>
      </c>
      <c r="F1545" s="80" t="s">
        <v>104</v>
      </c>
      <c r="G1545" s="80" t="s">
        <v>3051</v>
      </c>
      <c r="H1545" s="80" t="s">
        <v>8157</v>
      </c>
      <c r="I1545" s="80" t="s">
        <v>8158</v>
      </c>
      <c r="J1545" s="80" t="s">
        <v>3164</v>
      </c>
      <c r="K1545" s="77">
        <v>43455</v>
      </c>
      <c r="L1545" s="80">
        <v>21</v>
      </c>
      <c r="M1545" s="80">
        <v>12</v>
      </c>
      <c r="N1545" s="80">
        <v>2018</v>
      </c>
      <c r="O1545" s="77">
        <f t="shared" si="23"/>
        <v>43455</v>
      </c>
      <c r="P1545" s="80" t="s">
        <v>3165</v>
      </c>
      <c r="Q1545" s="80" t="s">
        <v>8158</v>
      </c>
      <c r="R1545" s="80">
        <f>VLOOKUP(P1545,Registration!O:P,2,FALSE)</f>
        <v>19</v>
      </c>
    </row>
    <row r="1546" spans="1:18" ht="23.1" customHeight="1">
      <c r="A1546" s="80" t="s">
        <v>100</v>
      </c>
      <c r="B1546" s="80" t="s">
        <v>26</v>
      </c>
      <c r="C1546" s="80" t="s">
        <v>27</v>
      </c>
      <c r="D1546" s="80" t="s">
        <v>102</v>
      </c>
      <c r="E1546" s="80" t="s">
        <v>103</v>
      </c>
      <c r="F1546" s="80" t="s">
        <v>104</v>
      </c>
      <c r="G1546" s="80" t="s">
        <v>3051</v>
      </c>
      <c r="H1546" s="80" t="s">
        <v>8157</v>
      </c>
      <c r="I1546" s="80" t="s">
        <v>8158</v>
      </c>
      <c r="J1546" s="80" t="s">
        <v>3166</v>
      </c>
      <c r="K1546" s="77">
        <v>43455</v>
      </c>
      <c r="L1546" s="80">
        <v>21</v>
      </c>
      <c r="M1546" s="80">
        <v>12</v>
      </c>
      <c r="N1546" s="80">
        <v>2018</v>
      </c>
      <c r="O1546" s="77">
        <f t="shared" si="23"/>
        <v>43455</v>
      </c>
      <c r="P1546" s="80" t="s">
        <v>3167</v>
      </c>
      <c r="Q1546" s="80" t="s">
        <v>8158</v>
      </c>
      <c r="R1546" s="80">
        <f>VLOOKUP(P1546,Registration!O:P,2,FALSE)</f>
        <v>18</v>
      </c>
    </row>
    <row r="1547" spans="1:18" ht="23.1" customHeight="1">
      <c r="A1547" s="80" t="s">
        <v>100</v>
      </c>
      <c r="B1547" s="80" t="s">
        <v>26</v>
      </c>
      <c r="C1547" s="80" t="s">
        <v>27</v>
      </c>
      <c r="D1547" s="80" t="s">
        <v>102</v>
      </c>
      <c r="E1547" s="80" t="s">
        <v>103</v>
      </c>
      <c r="F1547" s="80" t="s">
        <v>104</v>
      </c>
      <c r="G1547" s="80" t="s">
        <v>3051</v>
      </c>
      <c r="H1547" s="80" t="s">
        <v>8157</v>
      </c>
      <c r="I1547" s="80" t="s">
        <v>8158</v>
      </c>
      <c r="J1547" s="80" t="s">
        <v>3168</v>
      </c>
      <c r="K1547" s="77">
        <v>43455</v>
      </c>
      <c r="L1547" s="80">
        <v>21</v>
      </c>
      <c r="M1547" s="80">
        <v>12</v>
      </c>
      <c r="N1547" s="80">
        <v>2018</v>
      </c>
      <c r="O1547" s="77">
        <f t="shared" si="23"/>
        <v>43455</v>
      </c>
      <c r="P1547" s="80" t="s">
        <v>3169</v>
      </c>
      <c r="Q1547" s="80" t="s">
        <v>8158</v>
      </c>
      <c r="R1547" s="80">
        <f>VLOOKUP(P1547,Registration!O:P,2,FALSE)</f>
        <v>15</v>
      </c>
    </row>
    <row r="1548" spans="1:18" ht="23.1" customHeight="1">
      <c r="A1548" s="80" t="s">
        <v>100</v>
      </c>
      <c r="B1548" s="80" t="s">
        <v>26</v>
      </c>
      <c r="C1548" s="80" t="s">
        <v>27</v>
      </c>
      <c r="D1548" s="80" t="s">
        <v>102</v>
      </c>
      <c r="E1548" s="80" t="s">
        <v>103</v>
      </c>
      <c r="F1548" s="80" t="s">
        <v>104</v>
      </c>
      <c r="G1548" s="80" t="s">
        <v>3051</v>
      </c>
      <c r="H1548" s="80" t="s">
        <v>8157</v>
      </c>
      <c r="I1548" s="80" t="s">
        <v>8158</v>
      </c>
      <c r="J1548" s="80" t="s">
        <v>184</v>
      </c>
      <c r="K1548" s="77">
        <v>43455</v>
      </c>
      <c r="L1548" s="80">
        <v>21</v>
      </c>
      <c r="M1548" s="80">
        <v>12</v>
      </c>
      <c r="N1548" s="80">
        <v>2018</v>
      </c>
      <c r="O1548" s="77">
        <f t="shared" si="23"/>
        <v>43455</v>
      </c>
      <c r="P1548" s="80" t="s">
        <v>3170</v>
      </c>
      <c r="Q1548" s="80" t="s">
        <v>8158</v>
      </c>
      <c r="R1548" s="80">
        <f>VLOOKUP(P1548,Registration!O:P,2,FALSE)</f>
        <v>15</v>
      </c>
    </row>
    <row r="1549" spans="1:18" ht="23.1" customHeight="1">
      <c r="A1549" s="80" t="s">
        <v>100</v>
      </c>
      <c r="B1549" s="80" t="s">
        <v>26</v>
      </c>
      <c r="C1549" s="80" t="s">
        <v>27</v>
      </c>
      <c r="D1549" s="80" t="s">
        <v>102</v>
      </c>
      <c r="E1549" s="80" t="s">
        <v>103</v>
      </c>
      <c r="F1549" s="80" t="s">
        <v>104</v>
      </c>
      <c r="G1549" s="80" t="s">
        <v>3051</v>
      </c>
      <c r="H1549" s="80" t="s">
        <v>8157</v>
      </c>
      <c r="I1549" s="80" t="s">
        <v>8158</v>
      </c>
      <c r="J1549" s="80" t="s">
        <v>3171</v>
      </c>
      <c r="K1549" s="77">
        <v>43455</v>
      </c>
      <c r="L1549" s="80">
        <v>21</v>
      </c>
      <c r="M1549" s="80">
        <v>12</v>
      </c>
      <c r="N1549" s="80">
        <v>2018</v>
      </c>
      <c r="O1549" s="77">
        <f t="shared" si="23"/>
        <v>43455</v>
      </c>
      <c r="P1549" s="80" t="s">
        <v>3172</v>
      </c>
      <c r="Q1549" s="80" t="s">
        <v>8158</v>
      </c>
      <c r="R1549" s="80">
        <f>VLOOKUP(P1549,Registration!O:P,2,FALSE)</f>
        <v>15</v>
      </c>
    </row>
    <row r="1550" spans="1:18" ht="23.1" customHeight="1">
      <c r="A1550" s="80" t="s">
        <v>100</v>
      </c>
      <c r="B1550" s="80" t="s">
        <v>26</v>
      </c>
      <c r="C1550" s="80" t="s">
        <v>27</v>
      </c>
      <c r="D1550" s="80" t="s">
        <v>102</v>
      </c>
      <c r="E1550" s="80" t="s">
        <v>103</v>
      </c>
      <c r="F1550" s="80" t="s">
        <v>104</v>
      </c>
      <c r="G1550" s="80" t="s">
        <v>3051</v>
      </c>
      <c r="H1550" s="80" t="s">
        <v>8157</v>
      </c>
      <c r="I1550" s="80" t="s">
        <v>8158</v>
      </c>
      <c r="J1550" s="80" t="s">
        <v>3173</v>
      </c>
      <c r="K1550" s="77">
        <v>43455</v>
      </c>
      <c r="L1550" s="80">
        <v>21</v>
      </c>
      <c r="M1550" s="80">
        <v>12</v>
      </c>
      <c r="N1550" s="80">
        <v>2018</v>
      </c>
      <c r="O1550" s="77">
        <f t="shared" si="23"/>
        <v>43455</v>
      </c>
      <c r="P1550" s="80" t="s">
        <v>3174</v>
      </c>
      <c r="Q1550" s="80" t="s">
        <v>8158</v>
      </c>
      <c r="R1550" s="80">
        <f>VLOOKUP(P1550,Registration!O:P,2,FALSE)</f>
        <v>18</v>
      </c>
    </row>
    <row r="1551" spans="1:18" ht="23.1" customHeight="1">
      <c r="A1551" s="80" t="s">
        <v>100</v>
      </c>
      <c r="B1551" s="80" t="s">
        <v>26</v>
      </c>
      <c r="C1551" s="80" t="s">
        <v>27</v>
      </c>
      <c r="D1551" s="80" t="s">
        <v>102</v>
      </c>
      <c r="E1551" s="80" t="s">
        <v>103</v>
      </c>
      <c r="F1551" s="80" t="s">
        <v>104</v>
      </c>
      <c r="G1551" s="80" t="s">
        <v>3051</v>
      </c>
      <c r="H1551" s="80" t="s">
        <v>8157</v>
      </c>
      <c r="I1551" s="80" t="s">
        <v>8158</v>
      </c>
      <c r="J1551" s="80" t="s">
        <v>795</v>
      </c>
      <c r="K1551" s="77">
        <v>43455</v>
      </c>
      <c r="L1551" s="80">
        <v>21</v>
      </c>
      <c r="M1551" s="80">
        <v>12</v>
      </c>
      <c r="N1551" s="80">
        <v>2018</v>
      </c>
      <c r="O1551" s="77">
        <f t="shared" si="23"/>
        <v>43455</v>
      </c>
      <c r="P1551" s="80" t="s">
        <v>3175</v>
      </c>
      <c r="Q1551" s="80" t="s">
        <v>8158</v>
      </c>
      <c r="R1551" s="80">
        <f>VLOOKUP(P1551,Registration!O:P,2,FALSE)</f>
        <v>15</v>
      </c>
    </row>
    <row r="1552" spans="1:18" ht="23.1" customHeight="1">
      <c r="A1552" s="80" t="s">
        <v>100</v>
      </c>
      <c r="B1552" s="80" t="s">
        <v>26</v>
      </c>
      <c r="C1552" s="80" t="s">
        <v>27</v>
      </c>
      <c r="D1552" s="80" t="s">
        <v>102</v>
      </c>
      <c r="E1552" s="80" t="s">
        <v>103</v>
      </c>
      <c r="F1552" s="80" t="s">
        <v>104</v>
      </c>
      <c r="G1552" s="80" t="s">
        <v>3051</v>
      </c>
      <c r="H1552" s="80" t="s">
        <v>8157</v>
      </c>
      <c r="I1552" s="80" t="s">
        <v>8158</v>
      </c>
      <c r="J1552" s="80" t="s">
        <v>3176</v>
      </c>
      <c r="K1552" s="77">
        <v>43455</v>
      </c>
      <c r="L1552" s="80">
        <v>21</v>
      </c>
      <c r="M1552" s="80">
        <v>12</v>
      </c>
      <c r="N1552" s="80">
        <v>2018</v>
      </c>
      <c r="O1552" s="77">
        <f t="shared" si="23"/>
        <v>43455</v>
      </c>
      <c r="P1552" s="80" t="s">
        <v>3177</v>
      </c>
      <c r="Q1552" s="80" t="s">
        <v>8158</v>
      </c>
      <c r="R1552" s="80">
        <f>VLOOKUP(P1552,Registration!O:P,2,FALSE)</f>
        <v>17</v>
      </c>
    </row>
    <row r="1553" spans="1:18" ht="23.1" customHeight="1">
      <c r="A1553" s="80" t="s">
        <v>100</v>
      </c>
      <c r="B1553" s="80" t="s">
        <v>26</v>
      </c>
      <c r="C1553" s="80" t="s">
        <v>27</v>
      </c>
      <c r="D1553" s="80" t="s">
        <v>102</v>
      </c>
      <c r="E1553" s="80" t="s">
        <v>103</v>
      </c>
      <c r="F1553" s="80" t="s">
        <v>104</v>
      </c>
      <c r="G1553" s="80" t="s">
        <v>3051</v>
      </c>
      <c r="H1553" s="80" t="s">
        <v>8157</v>
      </c>
      <c r="I1553" s="80" t="s">
        <v>8158</v>
      </c>
      <c r="J1553" s="80" t="s">
        <v>3178</v>
      </c>
      <c r="K1553" s="77">
        <v>43455</v>
      </c>
      <c r="L1553" s="80">
        <v>21</v>
      </c>
      <c r="M1553" s="80">
        <v>12</v>
      </c>
      <c r="N1553" s="80">
        <v>2018</v>
      </c>
      <c r="O1553" s="77">
        <f t="shared" si="23"/>
        <v>43455</v>
      </c>
      <c r="P1553" s="80" t="s">
        <v>3179</v>
      </c>
      <c r="Q1553" s="80" t="s">
        <v>8158</v>
      </c>
      <c r="R1553" s="80">
        <f>VLOOKUP(P1553,Registration!O:P,2,FALSE)</f>
        <v>15</v>
      </c>
    </row>
    <row r="1554" spans="1:18" ht="23.1" customHeight="1">
      <c r="A1554" s="80" t="s">
        <v>100</v>
      </c>
      <c r="B1554" s="80" t="s">
        <v>26</v>
      </c>
      <c r="C1554" s="80" t="s">
        <v>27</v>
      </c>
      <c r="D1554" s="80" t="s">
        <v>102</v>
      </c>
      <c r="E1554" s="80" t="s">
        <v>103</v>
      </c>
      <c r="F1554" s="80" t="s">
        <v>104</v>
      </c>
      <c r="G1554" s="80" t="s">
        <v>3051</v>
      </c>
      <c r="H1554" s="80" t="s">
        <v>8157</v>
      </c>
      <c r="I1554" s="80" t="s">
        <v>8158</v>
      </c>
      <c r="J1554" s="80" t="s">
        <v>3180</v>
      </c>
      <c r="K1554" s="77">
        <v>43455</v>
      </c>
      <c r="L1554" s="80">
        <v>21</v>
      </c>
      <c r="M1554" s="80">
        <v>12</v>
      </c>
      <c r="N1554" s="80">
        <v>2018</v>
      </c>
      <c r="O1554" s="77">
        <f t="shared" si="23"/>
        <v>43455</v>
      </c>
      <c r="P1554" s="80" t="s">
        <v>3181</v>
      </c>
      <c r="Q1554" s="80" t="s">
        <v>8158</v>
      </c>
      <c r="R1554" s="80">
        <f>VLOOKUP(P1554,Registration!O:P,2,FALSE)</f>
        <v>15</v>
      </c>
    </row>
    <row r="1555" spans="1:18" ht="23.1" customHeight="1">
      <c r="A1555" s="80" t="s">
        <v>100</v>
      </c>
      <c r="B1555" s="80" t="s">
        <v>26</v>
      </c>
      <c r="C1555" s="80" t="s">
        <v>27</v>
      </c>
      <c r="D1555" s="80" t="s">
        <v>102</v>
      </c>
      <c r="E1555" s="80" t="s">
        <v>103</v>
      </c>
      <c r="F1555" s="80" t="s">
        <v>104</v>
      </c>
      <c r="G1555" s="80" t="s">
        <v>3051</v>
      </c>
      <c r="H1555" s="80" t="s">
        <v>8157</v>
      </c>
      <c r="I1555" s="80" t="s">
        <v>8158</v>
      </c>
      <c r="J1555" s="80" t="s">
        <v>3182</v>
      </c>
      <c r="K1555" s="77">
        <v>43455</v>
      </c>
      <c r="L1555" s="80">
        <v>21</v>
      </c>
      <c r="M1555" s="80">
        <v>12</v>
      </c>
      <c r="N1555" s="80">
        <v>2018</v>
      </c>
      <c r="O1555" s="77">
        <f t="shared" si="23"/>
        <v>43455</v>
      </c>
      <c r="P1555" s="80" t="s">
        <v>3183</v>
      </c>
      <c r="Q1555" s="80" t="s">
        <v>8158</v>
      </c>
      <c r="R1555" s="80">
        <f>VLOOKUP(P1555,Registration!O:P,2,FALSE)</f>
        <v>18</v>
      </c>
    </row>
    <row r="1556" spans="1:18" ht="23.1" customHeight="1">
      <c r="A1556" s="80" t="s">
        <v>100</v>
      </c>
      <c r="B1556" s="80" t="s">
        <v>26</v>
      </c>
      <c r="C1556" s="80" t="s">
        <v>27</v>
      </c>
      <c r="D1556" s="80" t="s">
        <v>102</v>
      </c>
      <c r="E1556" s="80" t="s">
        <v>103</v>
      </c>
      <c r="F1556" s="80" t="s">
        <v>104</v>
      </c>
      <c r="G1556" s="80" t="s">
        <v>3051</v>
      </c>
      <c r="H1556" s="80" t="s">
        <v>8157</v>
      </c>
      <c r="I1556" s="80" t="s">
        <v>8158</v>
      </c>
      <c r="J1556" s="80" t="s">
        <v>3184</v>
      </c>
      <c r="K1556" s="77">
        <v>43455</v>
      </c>
      <c r="L1556" s="80">
        <v>21</v>
      </c>
      <c r="M1556" s="80">
        <v>12</v>
      </c>
      <c r="N1556" s="80">
        <v>2018</v>
      </c>
      <c r="O1556" s="77">
        <f t="shared" si="23"/>
        <v>43455</v>
      </c>
      <c r="P1556" s="80" t="s">
        <v>3185</v>
      </c>
      <c r="Q1556" s="80" t="s">
        <v>8158</v>
      </c>
      <c r="R1556" s="80">
        <f>VLOOKUP(P1556,Registration!O:P,2,FALSE)</f>
        <v>15</v>
      </c>
    </row>
    <row r="1557" spans="1:18" ht="23.1" customHeight="1">
      <c r="A1557" s="80" t="s">
        <v>100</v>
      </c>
      <c r="B1557" s="80" t="s">
        <v>26</v>
      </c>
      <c r="C1557" s="80" t="s">
        <v>27</v>
      </c>
      <c r="D1557" s="80" t="s">
        <v>102</v>
      </c>
      <c r="E1557" s="80" t="s">
        <v>103</v>
      </c>
      <c r="F1557" s="80" t="s">
        <v>104</v>
      </c>
      <c r="G1557" s="80" t="s">
        <v>3051</v>
      </c>
      <c r="H1557" s="80" t="s">
        <v>8157</v>
      </c>
      <c r="I1557" s="80" t="s">
        <v>8158</v>
      </c>
      <c r="J1557" s="80" t="s">
        <v>3186</v>
      </c>
      <c r="K1557" s="77">
        <v>43455</v>
      </c>
      <c r="L1557" s="80">
        <v>21</v>
      </c>
      <c r="M1557" s="80">
        <v>12</v>
      </c>
      <c r="N1557" s="80">
        <v>2018</v>
      </c>
      <c r="O1557" s="77">
        <f t="shared" si="23"/>
        <v>43455</v>
      </c>
      <c r="P1557" s="80" t="s">
        <v>3187</v>
      </c>
      <c r="Q1557" s="80" t="s">
        <v>8158</v>
      </c>
      <c r="R1557" s="80">
        <f>VLOOKUP(P1557,Registration!O:P,2,FALSE)</f>
        <v>19</v>
      </c>
    </row>
    <row r="1558" spans="1:18" ht="23.1" customHeight="1">
      <c r="A1558" s="80" t="s">
        <v>100</v>
      </c>
      <c r="B1558" s="80" t="s">
        <v>26</v>
      </c>
      <c r="C1558" s="80" t="s">
        <v>27</v>
      </c>
      <c r="D1558" s="80" t="s">
        <v>102</v>
      </c>
      <c r="E1558" s="80" t="s">
        <v>103</v>
      </c>
      <c r="F1558" s="80" t="s">
        <v>104</v>
      </c>
      <c r="G1558" s="80" t="s">
        <v>3051</v>
      </c>
      <c r="H1558" s="80" t="s">
        <v>8157</v>
      </c>
      <c r="I1558" s="80" t="s">
        <v>8158</v>
      </c>
      <c r="J1558" s="80" t="s">
        <v>3188</v>
      </c>
      <c r="K1558" s="77">
        <v>43455</v>
      </c>
      <c r="L1558" s="80">
        <v>21</v>
      </c>
      <c r="M1558" s="80">
        <v>12</v>
      </c>
      <c r="N1558" s="80">
        <v>2018</v>
      </c>
      <c r="O1558" s="77">
        <f t="shared" si="23"/>
        <v>43455</v>
      </c>
      <c r="P1558" s="80" t="s">
        <v>3189</v>
      </c>
      <c r="Q1558" s="80" t="s">
        <v>8158</v>
      </c>
      <c r="R1558" s="80">
        <f>VLOOKUP(P1558,Registration!O:P,2,FALSE)</f>
        <v>17</v>
      </c>
    </row>
    <row r="1559" spans="1:18" ht="23.1" customHeight="1">
      <c r="A1559" s="80" t="s">
        <v>100</v>
      </c>
      <c r="B1559" s="80" t="s">
        <v>26</v>
      </c>
      <c r="C1559" s="80" t="s">
        <v>27</v>
      </c>
      <c r="D1559" s="80" t="s">
        <v>102</v>
      </c>
      <c r="E1559" s="80" t="s">
        <v>103</v>
      </c>
      <c r="F1559" s="80" t="s">
        <v>104</v>
      </c>
      <c r="G1559" s="80" t="s">
        <v>3051</v>
      </c>
      <c r="H1559" s="80" t="s">
        <v>8157</v>
      </c>
      <c r="I1559" s="80" t="s">
        <v>8158</v>
      </c>
      <c r="J1559" s="80" t="s">
        <v>3190</v>
      </c>
      <c r="K1559" s="77">
        <v>43455</v>
      </c>
      <c r="L1559" s="80">
        <v>21</v>
      </c>
      <c r="M1559" s="80">
        <v>12</v>
      </c>
      <c r="N1559" s="80">
        <v>2018</v>
      </c>
      <c r="O1559" s="77">
        <f t="shared" si="23"/>
        <v>43455</v>
      </c>
      <c r="P1559" s="80" t="s">
        <v>3191</v>
      </c>
      <c r="Q1559" s="80" t="s">
        <v>8158</v>
      </c>
      <c r="R1559" s="80">
        <f>VLOOKUP(P1559,Registration!O:P,2,FALSE)</f>
        <v>19</v>
      </c>
    </row>
    <row r="1560" spans="1:18" ht="23.1" customHeight="1">
      <c r="A1560" s="80" t="s">
        <v>100</v>
      </c>
      <c r="B1560" s="80" t="s">
        <v>26</v>
      </c>
      <c r="C1560" s="80" t="s">
        <v>27</v>
      </c>
      <c r="D1560" s="80" t="s">
        <v>102</v>
      </c>
      <c r="E1560" s="80" t="s">
        <v>103</v>
      </c>
      <c r="F1560" s="80" t="s">
        <v>104</v>
      </c>
      <c r="G1560" s="80" t="s">
        <v>3051</v>
      </c>
      <c r="H1560" s="80" t="s">
        <v>8157</v>
      </c>
      <c r="I1560" s="80" t="s">
        <v>8158</v>
      </c>
      <c r="J1560" s="80" t="s">
        <v>821</v>
      </c>
      <c r="K1560" s="77">
        <v>43455</v>
      </c>
      <c r="L1560" s="80">
        <v>21</v>
      </c>
      <c r="M1560" s="80">
        <v>12</v>
      </c>
      <c r="N1560" s="80">
        <v>2018</v>
      </c>
      <c r="O1560" s="77">
        <f t="shared" si="23"/>
        <v>43455</v>
      </c>
      <c r="P1560" s="80" t="s">
        <v>3192</v>
      </c>
      <c r="Q1560" s="80" t="s">
        <v>8158</v>
      </c>
      <c r="R1560" s="80">
        <f>VLOOKUP(P1560,Registration!O:P,2,FALSE)</f>
        <v>19</v>
      </c>
    </row>
    <row r="1561" spans="1:18" ht="23.1" customHeight="1">
      <c r="A1561" s="80" t="s">
        <v>100</v>
      </c>
      <c r="B1561" s="80" t="s">
        <v>26</v>
      </c>
      <c r="C1561" s="80" t="s">
        <v>27</v>
      </c>
      <c r="D1561" s="80" t="s">
        <v>102</v>
      </c>
      <c r="E1561" s="80" t="s">
        <v>103</v>
      </c>
      <c r="F1561" s="80" t="s">
        <v>104</v>
      </c>
      <c r="G1561" s="80" t="s">
        <v>3051</v>
      </c>
      <c r="H1561" s="80" t="s">
        <v>8157</v>
      </c>
      <c r="I1561" s="80" t="s">
        <v>8158</v>
      </c>
      <c r="J1561" s="80" t="s">
        <v>3193</v>
      </c>
      <c r="K1561" s="77">
        <v>43455</v>
      </c>
      <c r="L1561" s="80">
        <v>21</v>
      </c>
      <c r="M1561" s="80">
        <v>12</v>
      </c>
      <c r="N1561" s="80">
        <v>2018</v>
      </c>
      <c r="O1561" s="77">
        <f t="shared" si="23"/>
        <v>43455</v>
      </c>
      <c r="P1561" s="80" t="s">
        <v>3194</v>
      </c>
      <c r="Q1561" s="80" t="s">
        <v>8158</v>
      </c>
      <c r="R1561" s="80">
        <f>VLOOKUP(P1561,Registration!O:P,2,FALSE)</f>
        <v>17</v>
      </c>
    </row>
    <row r="1562" spans="1:18" ht="23.1" customHeight="1">
      <c r="A1562" s="80" t="s">
        <v>100</v>
      </c>
      <c r="B1562" s="80" t="s">
        <v>26</v>
      </c>
      <c r="C1562" s="80" t="s">
        <v>27</v>
      </c>
      <c r="D1562" s="80" t="s">
        <v>102</v>
      </c>
      <c r="E1562" s="80" t="s">
        <v>103</v>
      </c>
      <c r="F1562" s="80" t="s">
        <v>104</v>
      </c>
      <c r="G1562" s="80" t="s">
        <v>3051</v>
      </c>
      <c r="H1562" s="80" t="s">
        <v>8157</v>
      </c>
      <c r="I1562" s="80" t="s">
        <v>8158</v>
      </c>
      <c r="J1562" s="80" t="s">
        <v>3195</v>
      </c>
      <c r="K1562" s="77">
        <v>43455</v>
      </c>
      <c r="L1562" s="80">
        <v>21</v>
      </c>
      <c r="M1562" s="80">
        <v>12</v>
      </c>
      <c r="N1562" s="80">
        <v>2018</v>
      </c>
      <c r="O1562" s="77">
        <f t="shared" si="23"/>
        <v>43455</v>
      </c>
      <c r="P1562" s="80" t="s">
        <v>3196</v>
      </c>
      <c r="Q1562" s="80" t="s">
        <v>8158</v>
      </c>
      <c r="R1562" s="80">
        <f>VLOOKUP(P1562,Registration!O:P,2,FALSE)</f>
        <v>15</v>
      </c>
    </row>
    <row r="1563" spans="1:18" ht="23.1" customHeight="1">
      <c r="A1563" s="80" t="s">
        <v>100</v>
      </c>
      <c r="B1563" s="80" t="s">
        <v>26</v>
      </c>
      <c r="C1563" s="80" t="s">
        <v>27</v>
      </c>
      <c r="D1563" s="80" t="s">
        <v>102</v>
      </c>
      <c r="E1563" s="80" t="s">
        <v>103</v>
      </c>
      <c r="F1563" s="80" t="s">
        <v>104</v>
      </c>
      <c r="G1563" s="80" t="s">
        <v>3051</v>
      </c>
      <c r="H1563" s="80" t="s">
        <v>8157</v>
      </c>
      <c r="I1563" s="80" t="s">
        <v>8158</v>
      </c>
      <c r="J1563" s="80" t="s">
        <v>521</v>
      </c>
      <c r="K1563" s="77">
        <v>43456</v>
      </c>
      <c r="L1563" s="80">
        <v>22</v>
      </c>
      <c r="M1563" s="80">
        <v>12</v>
      </c>
      <c r="N1563" s="80">
        <v>2018</v>
      </c>
      <c r="O1563" s="77">
        <f t="shared" si="23"/>
        <v>43456</v>
      </c>
      <c r="P1563" s="80" t="s">
        <v>3197</v>
      </c>
      <c r="Q1563" s="80" t="s">
        <v>8158</v>
      </c>
      <c r="R1563" s="80">
        <f>VLOOKUP(P1563,Registration!O:P,2,FALSE)</f>
        <v>18</v>
      </c>
    </row>
    <row r="1564" spans="1:18" ht="23.1" customHeight="1">
      <c r="A1564" s="80" t="s">
        <v>100</v>
      </c>
      <c r="B1564" s="80" t="s">
        <v>26</v>
      </c>
      <c r="C1564" s="80" t="s">
        <v>27</v>
      </c>
      <c r="D1564" s="80" t="s">
        <v>102</v>
      </c>
      <c r="E1564" s="80" t="s">
        <v>103</v>
      </c>
      <c r="F1564" s="80" t="s">
        <v>104</v>
      </c>
      <c r="G1564" s="80" t="s">
        <v>3051</v>
      </c>
      <c r="H1564" s="80" t="s">
        <v>8157</v>
      </c>
      <c r="I1564" s="80" t="s">
        <v>8158</v>
      </c>
      <c r="J1564" s="80" t="s">
        <v>3198</v>
      </c>
      <c r="K1564" s="77">
        <v>43456</v>
      </c>
      <c r="L1564" s="80">
        <v>22</v>
      </c>
      <c r="M1564" s="80">
        <v>12</v>
      </c>
      <c r="N1564" s="80">
        <v>2018</v>
      </c>
      <c r="O1564" s="77">
        <f t="shared" si="23"/>
        <v>43456</v>
      </c>
      <c r="P1564" s="80" t="s">
        <v>3199</v>
      </c>
      <c r="Q1564" s="80" t="s">
        <v>8158</v>
      </c>
      <c r="R1564" s="80">
        <f>VLOOKUP(P1564,Registration!O:P,2,FALSE)</f>
        <v>19</v>
      </c>
    </row>
    <row r="1565" spans="1:18" ht="23.1" customHeight="1">
      <c r="A1565" s="80" t="s">
        <v>100</v>
      </c>
      <c r="B1565" s="80" t="s">
        <v>26</v>
      </c>
      <c r="C1565" s="80" t="s">
        <v>27</v>
      </c>
      <c r="D1565" s="80" t="s">
        <v>102</v>
      </c>
      <c r="E1565" s="80" t="s">
        <v>103</v>
      </c>
      <c r="F1565" s="80" t="s">
        <v>104</v>
      </c>
      <c r="G1565" s="80" t="s">
        <v>3051</v>
      </c>
      <c r="H1565" s="80" t="s">
        <v>8157</v>
      </c>
      <c r="I1565" s="80" t="s">
        <v>8158</v>
      </c>
      <c r="J1565" s="80" t="s">
        <v>712</v>
      </c>
      <c r="K1565" s="77">
        <v>43456</v>
      </c>
      <c r="L1565" s="80">
        <v>22</v>
      </c>
      <c r="M1565" s="80">
        <v>12</v>
      </c>
      <c r="N1565" s="80">
        <v>2018</v>
      </c>
      <c r="O1565" s="77">
        <f t="shared" si="23"/>
        <v>43456</v>
      </c>
      <c r="P1565" s="80" t="s">
        <v>3200</v>
      </c>
      <c r="Q1565" s="80" t="s">
        <v>8158</v>
      </c>
      <c r="R1565" s="80">
        <f>VLOOKUP(P1565,Registration!O:P,2,FALSE)</f>
        <v>18</v>
      </c>
    </row>
    <row r="1566" spans="1:18" ht="23.1" customHeight="1">
      <c r="A1566" s="80" t="s">
        <v>100</v>
      </c>
      <c r="B1566" s="80" t="s">
        <v>26</v>
      </c>
      <c r="C1566" s="80" t="s">
        <v>27</v>
      </c>
      <c r="D1566" s="80" t="s">
        <v>102</v>
      </c>
      <c r="E1566" s="80" t="s">
        <v>103</v>
      </c>
      <c r="F1566" s="80" t="s">
        <v>104</v>
      </c>
      <c r="G1566" s="80" t="s">
        <v>3051</v>
      </c>
      <c r="H1566" s="80" t="s">
        <v>8157</v>
      </c>
      <c r="I1566" s="80" t="s">
        <v>8158</v>
      </c>
      <c r="J1566" s="80" t="s">
        <v>3201</v>
      </c>
      <c r="K1566" s="77">
        <v>43456</v>
      </c>
      <c r="L1566" s="80">
        <v>22</v>
      </c>
      <c r="M1566" s="80">
        <v>12</v>
      </c>
      <c r="N1566" s="80">
        <v>2018</v>
      </c>
      <c r="O1566" s="77">
        <f t="shared" si="23"/>
        <v>43456</v>
      </c>
      <c r="P1566" s="80" t="s">
        <v>3202</v>
      </c>
      <c r="Q1566" s="80" t="s">
        <v>8158</v>
      </c>
      <c r="R1566" s="80">
        <f>VLOOKUP(P1566,Registration!O:P,2,FALSE)</f>
        <v>19</v>
      </c>
    </row>
    <row r="1567" spans="1:18" ht="23.1" customHeight="1">
      <c r="A1567" s="80" t="s">
        <v>100</v>
      </c>
      <c r="B1567" s="80" t="s">
        <v>26</v>
      </c>
      <c r="C1567" s="80" t="s">
        <v>27</v>
      </c>
      <c r="D1567" s="80" t="s">
        <v>102</v>
      </c>
      <c r="E1567" s="80" t="s">
        <v>103</v>
      </c>
      <c r="F1567" s="80" t="s">
        <v>104</v>
      </c>
      <c r="G1567" s="80" t="s">
        <v>3051</v>
      </c>
      <c r="H1567" s="80" t="s">
        <v>8157</v>
      </c>
      <c r="I1567" s="80" t="s">
        <v>8158</v>
      </c>
      <c r="J1567" s="80" t="s">
        <v>801</v>
      </c>
      <c r="K1567" s="77">
        <v>43456</v>
      </c>
      <c r="L1567" s="80">
        <v>22</v>
      </c>
      <c r="M1567" s="80">
        <v>12</v>
      </c>
      <c r="N1567" s="80">
        <v>2018</v>
      </c>
      <c r="O1567" s="77">
        <f t="shared" si="23"/>
        <v>43456</v>
      </c>
      <c r="P1567" s="80" t="s">
        <v>3203</v>
      </c>
      <c r="Q1567" s="80" t="s">
        <v>8158</v>
      </c>
      <c r="R1567" s="80">
        <f>VLOOKUP(P1567,Registration!O:P,2,FALSE)</f>
        <v>19</v>
      </c>
    </row>
    <row r="1568" spans="1:18" ht="23.1" customHeight="1">
      <c r="A1568" s="80" t="s">
        <v>100</v>
      </c>
      <c r="B1568" s="80" t="s">
        <v>26</v>
      </c>
      <c r="C1568" s="80" t="s">
        <v>27</v>
      </c>
      <c r="D1568" s="80" t="s">
        <v>102</v>
      </c>
      <c r="E1568" s="80" t="s">
        <v>103</v>
      </c>
      <c r="F1568" s="80" t="s">
        <v>104</v>
      </c>
      <c r="G1568" s="80" t="s">
        <v>3051</v>
      </c>
      <c r="H1568" s="80" t="s">
        <v>8157</v>
      </c>
      <c r="I1568" s="80" t="s">
        <v>8158</v>
      </c>
      <c r="J1568" s="80" t="s">
        <v>2097</v>
      </c>
      <c r="K1568" s="77">
        <v>43456</v>
      </c>
      <c r="L1568" s="80">
        <v>22</v>
      </c>
      <c r="M1568" s="80">
        <v>12</v>
      </c>
      <c r="N1568" s="80">
        <v>2018</v>
      </c>
      <c r="O1568" s="77">
        <f t="shared" si="23"/>
        <v>43456</v>
      </c>
      <c r="P1568" s="80" t="s">
        <v>3204</v>
      </c>
      <c r="Q1568" s="80" t="s">
        <v>8158</v>
      </c>
      <c r="R1568" s="80">
        <f>VLOOKUP(P1568,Registration!O:P,2,FALSE)</f>
        <v>19</v>
      </c>
    </row>
    <row r="1569" spans="1:18" ht="23.1" customHeight="1">
      <c r="A1569" s="80" t="s">
        <v>100</v>
      </c>
      <c r="B1569" s="80" t="s">
        <v>26</v>
      </c>
      <c r="C1569" s="80" t="s">
        <v>27</v>
      </c>
      <c r="D1569" s="80" t="s">
        <v>102</v>
      </c>
      <c r="E1569" s="80" t="s">
        <v>103</v>
      </c>
      <c r="F1569" s="80" t="s">
        <v>104</v>
      </c>
      <c r="G1569" s="80" t="s">
        <v>3051</v>
      </c>
      <c r="H1569" s="80" t="s">
        <v>8157</v>
      </c>
      <c r="I1569" s="80" t="s">
        <v>8158</v>
      </c>
      <c r="J1569" s="80" t="s">
        <v>3205</v>
      </c>
      <c r="K1569" s="77">
        <v>43456</v>
      </c>
      <c r="L1569" s="80">
        <v>22</v>
      </c>
      <c r="M1569" s="80">
        <v>12</v>
      </c>
      <c r="N1569" s="80">
        <v>2018</v>
      </c>
      <c r="O1569" s="77">
        <f t="shared" si="23"/>
        <v>43456</v>
      </c>
      <c r="P1569" s="80" t="s">
        <v>3206</v>
      </c>
      <c r="Q1569" s="80" t="s">
        <v>175</v>
      </c>
      <c r="R1569" s="80">
        <f>VLOOKUP(P1569,Registration!O:P,2,FALSE)</f>
        <v>19</v>
      </c>
    </row>
    <row r="1570" spans="1:18" ht="23.1" customHeight="1">
      <c r="A1570" s="80" t="s">
        <v>100</v>
      </c>
      <c r="B1570" s="80" t="s">
        <v>26</v>
      </c>
      <c r="C1570" s="80" t="s">
        <v>27</v>
      </c>
      <c r="D1570" s="80" t="s">
        <v>102</v>
      </c>
      <c r="E1570" s="80" t="s">
        <v>103</v>
      </c>
      <c r="F1570" s="80" t="s">
        <v>104</v>
      </c>
      <c r="G1570" s="80" t="s">
        <v>3051</v>
      </c>
      <c r="H1570" s="80" t="s">
        <v>8157</v>
      </c>
      <c r="I1570" s="80" t="s">
        <v>8158</v>
      </c>
      <c r="J1570" s="80" t="s">
        <v>3207</v>
      </c>
      <c r="K1570" s="77">
        <v>43456</v>
      </c>
      <c r="L1570" s="80">
        <v>22</v>
      </c>
      <c r="M1570" s="80">
        <v>12</v>
      </c>
      <c r="N1570" s="80">
        <v>2018</v>
      </c>
      <c r="O1570" s="77">
        <f t="shared" si="23"/>
        <v>43456</v>
      </c>
      <c r="P1570" s="80" t="s">
        <v>3208</v>
      </c>
      <c r="Q1570" s="80" t="s">
        <v>8158</v>
      </c>
      <c r="R1570" s="80">
        <f>VLOOKUP(P1570,Registration!O:P,2,FALSE)</f>
        <v>19</v>
      </c>
    </row>
    <row r="1571" spans="1:18" ht="23.1" customHeight="1">
      <c r="A1571" s="80" t="s">
        <v>100</v>
      </c>
      <c r="B1571" s="80" t="s">
        <v>26</v>
      </c>
      <c r="C1571" s="80" t="s">
        <v>27</v>
      </c>
      <c r="D1571" s="80" t="s">
        <v>102</v>
      </c>
      <c r="E1571" s="80" t="s">
        <v>103</v>
      </c>
      <c r="F1571" s="80" t="s">
        <v>104</v>
      </c>
      <c r="G1571" s="80" t="s">
        <v>3051</v>
      </c>
      <c r="H1571" s="80" t="s">
        <v>8157</v>
      </c>
      <c r="I1571" s="80" t="s">
        <v>8158</v>
      </c>
      <c r="J1571" s="80" t="s">
        <v>3209</v>
      </c>
      <c r="K1571" s="77">
        <v>43456</v>
      </c>
      <c r="L1571" s="80">
        <v>22</v>
      </c>
      <c r="M1571" s="80">
        <v>12</v>
      </c>
      <c r="N1571" s="80">
        <v>2018</v>
      </c>
      <c r="O1571" s="77">
        <f t="shared" si="23"/>
        <v>43456</v>
      </c>
      <c r="P1571" s="80" t="s">
        <v>3210</v>
      </c>
      <c r="Q1571" s="80" t="s">
        <v>8158</v>
      </c>
      <c r="R1571" s="80">
        <f>VLOOKUP(P1571,Registration!O:P,2,FALSE)</f>
        <v>19</v>
      </c>
    </row>
    <row r="1572" spans="1:18" ht="23.1" customHeight="1">
      <c r="A1572" s="80" t="s">
        <v>100</v>
      </c>
      <c r="B1572" s="80" t="s">
        <v>26</v>
      </c>
      <c r="C1572" s="80" t="s">
        <v>27</v>
      </c>
      <c r="D1572" s="80" t="s">
        <v>102</v>
      </c>
      <c r="E1572" s="80" t="s">
        <v>103</v>
      </c>
      <c r="F1572" s="80" t="s">
        <v>104</v>
      </c>
      <c r="G1572" s="80" t="s">
        <v>3051</v>
      </c>
      <c r="H1572" s="80" t="s">
        <v>8157</v>
      </c>
      <c r="I1572" s="80" t="s">
        <v>8158</v>
      </c>
      <c r="J1572" s="80" t="s">
        <v>3211</v>
      </c>
      <c r="K1572" s="77">
        <v>43456</v>
      </c>
      <c r="L1572" s="80">
        <v>22</v>
      </c>
      <c r="M1572" s="80">
        <v>12</v>
      </c>
      <c r="N1572" s="80">
        <v>2018</v>
      </c>
      <c r="O1572" s="77">
        <f t="shared" si="23"/>
        <v>43456</v>
      </c>
      <c r="P1572" s="80" t="s">
        <v>3212</v>
      </c>
      <c r="Q1572" s="80" t="s">
        <v>8158</v>
      </c>
      <c r="R1572" s="80">
        <f>VLOOKUP(P1572,Registration!O:P,2,FALSE)</f>
        <v>19</v>
      </c>
    </row>
    <row r="1573" spans="1:18" ht="23.1" customHeight="1">
      <c r="A1573" s="80" t="s">
        <v>100</v>
      </c>
      <c r="B1573" s="80" t="s">
        <v>26</v>
      </c>
      <c r="C1573" s="80" t="s">
        <v>27</v>
      </c>
      <c r="D1573" s="80" t="s">
        <v>102</v>
      </c>
      <c r="E1573" s="80" t="s">
        <v>103</v>
      </c>
      <c r="F1573" s="80" t="s">
        <v>104</v>
      </c>
      <c r="G1573" s="80" t="s">
        <v>3051</v>
      </c>
      <c r="H1573" s="80" t="s">
        <v>8157</v>
      </c>
      <c r="I1573" s="80" t="s">
        <v>8158</v>
      </c>
      <c r="J1573" s="80" t="s">
        <v>3213</v>
      </c>
      <c r="K1573" s="77">
        <v>43456</v>
      </c>
      <c r="L1573" s="80">
        <v>22</v>
      </c>
      <c r="M1573" s="80">
        <v>12</v>
      </c>
      <c r="N1573" s="80">
        <v>2018</v>
      </c>
      <c r="O1573" s="77">
        <f t="shared" si="23"/>
        <v>43456</v>
      </c>
      <c r="P1573" s="80" t="s">
        <v>3214</v>
      </c>
      <c r="Q1573" s="80" t="s">
        <v>175</v>
      </c>
      <c r="R1573" s="80">
        <f>VLOOKUP(P1573,Registration!O:P,2,FALSE)</f>
        <v>19</v>
      </c>
    </row>
    <row r="1574" spans="1:18" ht="23.1" customHeight="1">
      <c r="A1574" s="80" t="s">
        <v>100</v>
      </c>
      <c r="B1574" s="80" t="s">
        <v>26</v>
      </c>
      <c r="C1574" s="80" t="s">
        <v>27</v>
      </c>
      <c r="D1574" s="80" t="s">
        <v>102</v>
      </c>
      <c r="E1574" s="80" t="s">
        <v>103</v>
      </c>
      <c r="F1574" s="80" t="s">
        <v>104</v>
      </c>
      <c r="G1574" s="80" t="s">
        <v>3051</v>
      </c>
      <c r="H1574" s="80" t="s">
        <v>8157</v>
      </c>
      <c r="I1574" s="80" t="s">
        <v>8158</v>
      </c>
      <c r="J1574" s="80" t="s">
        <v>3215</v>
      </c>
      <c r="K1574" s="77">
        <v>43456</v>
      </c>
      <c r="L1574" s="80">
        <v>22</v>
      </c>
      <c r="M1574" s="80">
        <v>12</v>
      </c>
      <c r="N1574" s="80">
        <v>2018</v>
      </c>
      <c r="O1574" s="77">
        <f t="shared" si="23"/>
        <v>43456</v>
      </c>
      <c r="P1574" s="80" t="s">
        <v>3216</v>
      </c>
      <c r="Q1574" s="80" t="s">
        <v>8158</v>
      </c>
      <c r="R1574" s="80">
        <f>VLOOKUP(P1574,Registration!O:P,2,FALSE)</f>
        <v>15</v>
      </c>
    </row>
    <row r="1575" spans="1:18" ht="23.1" customHeight="1">
      <c r="A1575" s="80" t="s">
        <v>100</v>
      </c>
      <c r="B1575" s="80" t="s">
        <v>26</v>
      </c>
      <c r="C1575" s="80" t="s">
        <v>27</v>
      </c>
      <c r="D1575" s="80" t="s">
        <v>102</v>
      </c>
      <c r="E1575" s="80" t="s">
        <v>103</v>
      </c>
      <c r="F1575" s="80" t="s">
        <v>104</v>
      </c>
      <c r="G1575" s="80" t="s">
        <v>3051</v>
      </c>
      <c r="H1575" s="80" t="s">
        <v>8157</v>
      </c>
      <c r="I1575" s="80" t="s">
        <v>8158</v>
      </c>
      <c r="J1575" s="80" t="s">
        <v>3217</v>
      </c>
      <c r="K1575" s="77">
        <v>43456</v>
      </c>
      <c r="L1575" s="80">
        <v>22</v>
      </c>
      <c r="M1575" s="80">
        <v>12</v>
      </c>
      <c r="N1575" s="80">
        <v>2018</v>
      </c>
      <c r="O1575" s="77">
        <f t="shared" si="23"/>
        <v>43456</v>
      </c>
      <c r="P1575" s="80" t="s">
        <v>3218</v>
      </c>
      <c r="Q1575" s="80" t="s">
        <v>8158</v>
      </c>
      <c r="R1575" s="80">
        <f>VLOOKUP(P1575,Registration!O:P,2,FALSE)</f>
        <v>15</v>
      </c>
    </row>
    <row r="1576" spans="1:18" ht="23.1" customHeight="1">
      <c r="A1576" s="80" t="s">
        <v>100</v>
      </c>
      <c r="B1576" s="80" t="s">
        <v>26</v>
      </c>
      <c r="C1576" s="80" t="s">
        <v>27</v>
      </c>
      <c r="D1576" s="80" t="s">
        <v>102</v>
      </c>
      <c r="E1576" s="80" t="s">
        <v>103</v>
      </c>
      <c r="F1576" s="80" t="s">
        <v>104</v>
      </c>
      <c r="G1576" s="80" t="s">
        <v>3051</v>
      </c>
      <c r="H1576" s="80" t="s">
        <v>8157</v>
      </c>
      <c r="I1576" s="80" t="s">
        <v>8158</v>
      </c>
      <c r="J1576" s="80" t="s">
        <v>3219</v>
      </c>
      <c r="K1576" s="77">
        <v>43456</v>
      </c>
      <c r="L1576" s="80">
        <v>22</v>
      </c>
      <c r="M1576" s="80">
        <v>12</v>
      </c>
      <c r="N1576" s="80">
        <v>2018</v>
      </c>
      <c r="O1576" s="77">
        <f t="shared" si="23"/>
        <v>43456</v>
      </c>
      <c r="P1576" s="80" t="s">
        <v>3220</v>
      </c>
      <c r="Q1576" s="80" t="s">
        <v>8158</v>
      </c>
      <c r="R1576" s="80">
        <f>VLOOKUP(P1576,Registration!O:P,2,FALSE)</f>
        <v>19</v>
      </c>
    </row>
    <row r="1577" spans="1:18" ht="23.1" customHeight="1">
      <c r="A1577" s="80" t="s">
        <v>100</v>
      </c>
      <c r="B1577" s="80" t="s">
        <v>26</v>
      </c>
      <c r="C1577" s="80" t="s">
        <v>27</v>
      </c>
      <c r="D1577" s="80" t="s">
        <v>102</v>
      </c>
      <c r="E1577" s="80" t="s">
        <v>103</v>
      </c>
      <c r="F1577" s="80" t="s">
        <v>104</v>
      </c>
      <c r="G1577" s="80" t="s">
        <v>3051</v>
      </c>
      <c r="H1577" s="80" t="s">
        <v>8157</v>
      </c>
      <c r="I1577" s="80" t="s">
        <v>8158</v>
      </c>
      <c r="J1577" s="80" t="s">
        <v>3221</v>
      </c>
      <c r="K1577" s="77">
        <v>43456</v>
      </c>
      <c r="L1577" s="80">
        <v>22</v>
      </c>
      <c r="M1577" s="80">
        <v>12</v>
      </c>
      <c r="N1577" s="80">
        <v>2018</v>
      </c>
      <c r="O1577" s="77">
        <f t="shared" si="23"/>
        <v>43456</v>
      </c>
      <c r="P1577" s="80" t="s">
        <v>3222</v>
      </c>
      <c r="Q1577" s="80" t="s">
        <v>8158</v>
      </c>
      <c r="R1577" s="80">
        <f>VLOOKUP(P1577,Registration!O:P,2,FALSE)</f>
        <v>15</v>
      </c>
    </row>
    <row r="1578" spans="1:18" ht="23.1" customHeight="1">
      <c r="A1578" s="80" t="s">
        <v>100</v>
      </c>
      <c r="B1578" s="80" t="s">
        <v>26</v>
      </c>
      <c r="C1578" s="80" t="s">
        <v>27</v>
      </c>
      <c r="D1578" s="80" t="s">
        <v>102</v>
      </c>
      <c r="E1578" s="80" t="s">
        <v>103</v>
      </c>
      <c r="F1578" s="80" t="s">
        <v>104</v>
      </c>
      <c r="G1578" s="80" t="s">
        <v>3051</v>
      </c>
      <c r="H1578" s="80" t="s">
        <v>8157</v>
      </c>
      <c r="I1578" s="80" t="s">
        <v>8158</v>
      </c>
      <c r="J1578" s="80" t="s">
        <v>3223</v>
      </c>
      <c r="K1578" s="77">
        <v>43456</v>
      </c>
      <c r="L1578" s="80">
        <v>22</v>
      </c>
      <c r="M1578" s="80">
        <v>12</v>
      </c>
      <c r="N1578" s="80">
        <v>2018</v>
      </c>
      <c r="O1578" s="77">
        <f t="shared" si="23"/>
        <v>43456</v>
      </c>
      <c r="P1578" s="80" t="s">
        <v>3224</v>
      </c>
      <c r="Q1578" s="80" t="s">
        <v>8158</v>
      </c>
      <c r="R1578" s="80">
        <f>VLOOKUP(P1578,Registration!O:P,2,FALSE)</f>
        <v>18</v>
      </c>
    </row>
    <row r="1579" spans="1:18" ht="23.1" customHeight="1">
      <c r="A1579" s="80" t="s">
        <v>100</v>
      </c>
      <c r="B1579" s="80" t="s">
        <v>26</v>
      </c>
      <c r="C1579" s="80" t="s">
        <v>27</v>
      </c>
      <c r="D1579" s="80" t="s">
        <v>102</v>
      </c>
      <c r="E1579" s="80" t="s">
        <v>103</v>
      </c>
      <c r="F1579" s="80" t="s">
        <v>104</v>
      </c>
      <c r="G1579" s="80" t="s">
        <v>3051</v>
      </c>
      <c r="H1579" s="80" t="s">
        <v>8157</v>
      </c>
      <c r="I1579" s="80" t="s">
        <v>8158</v>
      </c>
      <c r="J1579" s="80" t="s">
        <v>3225</v>
      </c>
      <c r="K1579" s="77">
        <v>43456</v>
      </c>
      <c r="L1579" s="80">
        <v>22</v>
      </c>
      <c r="M1579" s="80">
        <v>12</v>
      </c>
      <c r="N1579" s="80">
        <v>2018</v>
      </c>
      <c r="O1579" s="77">
        <f t="shared" si="23"/>
        <v>43456</v>
      </c>
      <c r="P1579" s="80" t="s">
        <v>3226</v>
      </c>
      <c r="Q1579" s="80" t="s">
        <v>8158</v>
      </c>
      <c r="R1579" s="80">
        <f>VLOOKUP(P1579,Registration!O:P,2,FALSE)</f>
        <v>16</v>
      </c>
    </row>
    <row r="1580" spans="1:18" ht="23.1" customHeight="1">
      <c r="A1580" s="80" t="s">
        <v>100</v>
      </c>
      <c r="B1580" s="80" t="s">
        <v>26</v>
      </c>
      <c r="C1580" s="80" t="s">
        <v>27</v>
      </c>
      <c r="D1580" s="80" t="s">
        <v>102</v>
      </c>
      <c r="E1580" s="80" t="s">
        <v>103</v>
      </c>
      <c r="F1580" s="80" t="s">
        <v>104</v>
      </c>
      <c r="G1580" s="80" t="s">
        <v>3051</v>
      </c>
      <c r="H1580" s="80" t="s">
        <v>8157</v>
      </c>
      <c r="I1580" s="80" t="s">
        <v>8158</v>
      </c>
      <c r="J1580" s="80" t="s">
        <v>3227</v>
      </c>
      <c r="K1580" s="77">
        <v>43456</v>
      </c>
      <c r="L1580" s="80">
        <v>22</v>
      </c>
      <c r="M1580" s="80">
        <v>12</v>
      </c>
      <c r="N1580" s="80">
        <v>2018</v>
      </c>
      <c r="O1580" s="77">
        <f t="shared" si="23"/>
        <v>43456</v>
      </c>
      <c r="P1580" s="80" t="s">
        <v>3228</v>
      </c>
      <c r="Q1580" s="80" t="s">
        <v>8158</v>
      </c>
      <c r="R1580" s="80">
        <f>VLOOKUP(P1580,Registration!O:P,2,FALSE)</f>
        <v>18</v>
      </c>
    </row>
    <row r="1581" spans="1:18" ht="23.1" customHeight="1">
      <c r="A1581" s="80" t="s">
        <v>100</v>
      </c>
      <c r="B1581" s="80" t="s">
        <v>26</v>
      </c>
      <c r="C1581" s="80" t="s">
        <v>27</v>
      </c>
      <c r="D1581" s="80" t="s">
        <v>102</v>
      </c>
      <c r="E1581" s="80" t="s">
        <v>103</v>
      </c>
      <c r="F1581" s="80" t="s">
        <v>104</v>
      </c>
      <c r="G1581" s="80" t="s">
        <v>3051</v>
      </c>
      <c r="H1581" s="80" t="s">
        <v>8157</v>
      </c>
      <c r="I1581" s="80" t="s">
        <v>8158</v>
      </c>
      <c r="J1581" s="80" t="s">
        <v>3229</v>
      </c>
      <c r="K1581" s="77">
        <v>43456</v>
      </c>
      <c r="L1581" s="80">
        <v>22</v>
      </c>
      <c r="M1581" s="80">
        <v>12</v>
      </c>
      <c r="N1581" s="80">
        <v>2018</v>
      </c>
      <c r="O1581" s="77">
        <f t="shared" si="23"/>
        <v>43456</v>
      </c>
      <c r="P1581" s="80" t="s">
        <v>3230</v>
      </c>
      <c r="Q1581" s="80" t="s">
        <v>8158</v>
      </c>
      <c r="R1581" s="80">
        <f>VLOOKUP(P1581,Registration!O:P,2,FALSE)</f>
        <v>18</v>
      </c>
    </row>
    <row r="1582" spans="1:18" ht="23.1" customHeight="1">
      <c r="A1582" s="80" t="s">
        <v>100</v>
      </c>
      <c r="B1582" s="80" t="s">
        <v>26</v>
      </c>
      <c r="C1582" s="80" t="s">
        <v>27</v>
      </c>
      <c r="D1582" s="80" t="s">
        <v>102</v>
      </c>
      <c r="E1582" s="80" t="s">
        <v>103</v>
      </c>
      <c r="F1582" s="80" t="s">
        <v>104</v>
      </c>
      <c r="G1582" s="80" t="s">
        <v>3051</v>
      </c>
      <c r="H1582" s="80" t="s">
        <v>8157</v>
      </c>
      <c r="I1582" s="80" t="s">
        <v>8158</v>
      </c>
      <c r="J1582" s="80" t="s">
        <v>3231</v>
      </c>
      <c r="K1582" s="77">
        <v>43456</v>
      </c>
      <c r="L1582" s="80">
        <v>22</v>
      </c>
      <c r="M1582" s="80">
        <v>12</v>
      </c>
      <c r="N1582" s="80">
        <v>2018</v>
      </c>
      <c r="O1582" s="77">
        <f t="shared" si="23"/>
        <v>43456</v>
      </c>
      <c r="P1582" s="80" t="s">
        <v>3232</v>
      </c>
      <c r="Q1582" s="80" t="s">
        <v>175</v>
      </c>
      <c r="R1582" s="80">
        <f>VLOOKUP(P1582,Registration!O:P,2,FALSE)</f>
        <v>16</v>
      </c>
    </row>
    <row r="1583" spans="1:18" ht="23.1" customHeight="1">
      <c r="A1583" s="80" t="s">
        <v>100</v>
      </c>
      <c r="B1583" s="80" t="s">
        <v>26</v>
      </c>
      <c r="C1583" s="80" t="s">
        <v>27</v>
      </c>
      <c r="D1583" s="80" t="s">
        <v>102</v>
      </c>
      <c r="E1583" s="80" t="s">
        <v>103</v>
      </c>
      <c r="F1583" s="80" t="s">
        <v>104</v>
      </c>
      <c r="G1583" s="80" t="s">
        <v>3051</v>
      </c>
      <c r="H1583" s="80" t="s">
        <v>8157</v>
      </c>
      <c r="I1583" s="80" t="s">
        <v>8158</v>
      </c>
      <c r="J1583" s="80" t="s">
        <v>3233</v>
      </c>
      <c r="K1583" s="77">
        <v>43456</v>
      </c>
      <c r="L1583" s="80">
        <v>22</v>
      </c>
      <c r="M1583" s="80">
        <v>12</v>
      </c>
      <c r="N1583" s="80">
        <v>2018</v>
      </c>
      <c r="O1583" s="77">
        <f t="shared" si="23"/>
        <v>43456</v>
      </c>
      <c r="P1583" s="80" t="s">
        <v>3234</v>
      </c>
      <c r="Q1583" s="80" t="s">
        <v>8158</v>
      </c>
      <c r="R1583" s="80">
        <f>VLOOKUP(P1583,Registration!O:P,2,FALSE)</f>
        <v>18</v>
      </c>
    </row>
    <row r="1584" spans="1:18" ht="23.1" customHeight="1">
      <c r="A1584" s="80" t="s">
        <v>100</v>
      </c>
      <c r="B1584" s="80" t="s">
        <v>26</v>
      </c>
      <c r="C1584" s="80" t="s">
        <v>27</v>
      </c>
      <c r="D1584" s="80" t="s">
        <v>102</v>
      </c>
      <c r="E1584" s="80" t="s">
        <v>103</v>
      </c>
      <c r="F1584" s="80" t="s">
        <v>104</v>
      </c>
      <c r="G1584" s="80" t="s">
        <v>3051</v>
      </c>
      <c r="H1584" s="80" t="s">
        <v>8157</v>
      </c>
      <c r="I1584" s="80" t="s">
        <v>8158</v>
      </c>
      <c r="J1584" s="80" t="s">
        <v>3235</v>
      </c>
      <c r="K1584" s="77">
        <v>43456</v>
      </c>
      <c r="L1584" s="80">
        <v>22</v>
      </c>
      <c r="M1584" s="80">
        <v>12</v>
      </c>
      <c r="N1584" s="80">
        <v>2018</v>
      </c>
      <c r="O1584" s="77">
        <f t="shared" si="23"/>
        <v>43456</v>
      </c>
      <c r="P1584" s="80" t="s">
        <v>3236</v>
      </c>
      <c r="Q1584" s="80" t="s">
        <v>8158</v>
      </c>
      <c r="R1584" s="80">
        <f>VLOOKUP(P1584,Registration!O:P,2,FALSE)</f>
        <v>18</v>
      </c>
    </row>
    <row r="1585" spans="1:18" ht="23.1" customHeight="1">
      <c r="A1585" s="80" t="s">
        <v>100</v>
      </c>
      <c r="B1585" s="80" t="s">
        <v>26</v>
      </c>
      <c r="C1585" s="80" t="s">
        <v>27</v>
      </c>
      <c r="D1585" s="80" t="s">
        <v>102</v>
      </c>
      <c r="E1585" s="80" t="s">
        <v>103</v>
      </c>
      <c r="F1585" s="80" t="s">
        <v>104</v>
      </c>
      <c r="G1585" s="80" t="s">
        <v>3051</v>
      </c>
      <c r="H1585" s="80" t="s">
        <v>8157</v>
      </c>
      <c r="I1585" s="80" t="s">
        <v>8158</v>
      </c>
      <c r="J1585" s="80" t="s">
        <v>3237</v>
      </c>
      <c r="K1585" s="77">
        <v>43456</v>
      </c>
      <c r="L1585" s="80">
        <v>22</v>
      </c>
      <c r="M1585" s="80">
        <v>12</v>
      </c>
      <c r="N1585" s="80">
        <v>2018</v>
      </c>
      <c r="O1585" s="77">
        <f t="shared" si="23"/>
        <v>43456</v>
      </c>
      <c r="P1585" s="80" t="s">
        <v>3238</v>
      </c>
      <c r="Q1585" s="80" t="s">
        <v>8158</v>
      </c>
      <c r="R1585" s="80">
        <f>VLOOKUP(P1585,Registration!O:P,2,FALSE)</f>
        <v>16</v>
      </c>
    </row>
    <row r="1586" spans="1:18" ht="23.1" customHeight="1">
      <c r="A1586" s="80" t="s">
        <v>100</v>
      </c>
      <c r="B1586" s="80" t="s">
        <v>26</v>
      </c>
      <c r="C1586" s="80" t="s">
        <v>27</v>
      </c>
      <c r="D1586" s="80" t="s">
        <v>102</v>
      </c>
      <c r="E1586" s="80" t="s">
        <v>103</v>
      </c>
      <c r="F1586" s="80" t="s">
        <v>104</v>
      </c>
      <c r="G1586" s="80" t="s">
        <v>3051</v>
      </c>
      <c r="H1586" s="80" t="s">
        <v>8157</v>
      </c>
      <c r="I1586" s="80" t="s">
        <v>8158</v>
      </c>
      <c r="J1586" s="80" t="s">
        <v>789</v>
      </c>
      <c r="K1586" s="77">
        <v>43456</v>
      </c>
      <c r="L1586" s="80">
        <v>22</v>
      </c>
      <c r="M1586" s="80">
        <v>12</v>
      </c>
      <c r="N1586" s="80">
        <v>2018</v>
      </c>
      <c r="O1586" s="77">
        <f t="shared" si="23"/>
        <v>43456</v>
      </c>
      <c r="P1586" s="80" t="s">
        <v>3239</v>
      </c>
      <c r="Q1586" s="80" t="s">
        <v>8158</v>
      </c>
      <c r="R1586" s="80">
        <f>VLOOKUP(P1586,Registration!O:P,2,FALSE)</f>
        <v>19</v>
      </c>
    </row>
    <row r="1587" spans="1:18" ht="23.1" customHeight="1">
      <c r="A1587" s="80" t="s">
        <v>100</v>
      </c>
      <c r="B1587" s="80" t="s">
        <v>26</v>
      </c>
      <c r="C1587" s="80" t="s">
        <v>27</v>
      </c>
      <c r="D1587" s="80" t="s">
        <v>102</v>
      </c>
      <c r="E1587" s="80" t="s">
        <v>103</v>
      </c>
      <c r="F1587" s="80" t="s">
        <v>104</v>
      </c>
      <c r="G1587" s="80" t="s">
        <v>3051</v>
      </c>
      <c r="H1587" s="80" t="s">
        <v>8157</v>
      </c>
      <c r="I1587" s="80" t="s">
        <v>8158</v>
      </c>
      <c r="J1587" s="80" t="s">
        <v>3240</v>
      </c>
      <c r="K1587" s="77">
        <v>43456</v>
      </c>
      <c r="L1587" s="80">
        <v>22</v>
      </c>
      <c r="M1587" s="80">
        <v>12</v>
      </c>
      <c r="N1587" s="80">
        <v>2018</v>
      </c>
      <c r="O1587" s="77">
        <f t="shared" si="23"/>
        <v>43456</v>
      </c>
      <c r="P1587" s="80" t="s">
        <v>3241</v>
      </c>
      <c r="Q1587" s="80" t="s">
        <v>8158</v>
      </c>
      <c r="R1587" s="80">
        <f>VLOOKUP(P1587,Registration!O:P,2,FALSE)</f>
        <v>19</v>
      </c>
    </row>
    <row r="1588" spans="1:18" ht="23.1" customHeight="1">
      <c r="A1588" s="80" t="s">
        <v>100</v>
      </c>
      <c r="B1588" s="80" t="s">
        <v>26</v>
      </c>
      <c r="C1588" s="80" t="s">
        <v>27</v>
      </c>
      <c r="D1588" s="80" t="s">
        <v>102</v>
      </c>
      <c r="E1588" s="80" t="s">
        <v>103</v>
      </c>
      <c r="F1588" s="80" t="s">
        <v>104</v>
      </c>
      <c r="G1588" s="80" t="s">
        <v>3051</v>
      </c>
      <c r="H1588" s="80" t="s">
        <v>8157</v>
      </c>
      <c r="I1588" s="80" t="s">
        <v>8158</v>
      </c>
      <c r="J1588" s="80" t="s">
        <v>3242</v>
      </c>
      <c r="K1588" s="77">
        <v>43456</v>
      </c>
      <c r="L1588" s="80">
        <v>22</v>
      </c>
      <c r="M1588" s="80">
        <v>12</v>
      </c>
      <c r="N1588" s="80">
        <v>2018</v>
      </c>
      <c r="O1588" s="77">
        <f t="shared" si="23"/>
        <v>43456</v>
      </c>
      <c r="P1588" s="80" t="s">
        <v>3243</v>
      </c>
      <c r="Q1588" s="80" t="s">
        <v>8158</v>
      </c>
      <c r="R1588" s="80">
        <f>VLOOKUP(P1588,Registration!O:P,2,FALSE)</f>
        <v>18</v>
      </c>
    </row>
    <row r="1589" spans="1:18" ht="23.1" customHeight="1">
      <c r="A1589" s="80" t="s">
        <v>100</v>
      </c>
      <c r="B1589" s="80" t="s">
        <v>26</v>
      </c>
      <c r="C1589" s="80" t="s">
        <v>27</v>
      </c>
      <c r="D1589" s="80" t="s">
        <v>102</v>
      </c>
      <c r="E1589" s="80" t="s">
        <v>103</v>
      </c>
      <c r="F1589" s="80" t="s">
        <v>104</v>
      </c>
      <c r="G1589" s="80" t="s">
        <v>3051</v>
      </c>
      <c r="H1589" s="80" t="s">
        <v>8157</v>
      </c>
      <c r="I1589" s="80" t="s">
        <v>8158</v>
      </c>
      <c r="J1589" s="80" t="s">
        <v>440</v>
      </c>
      <c r="K1589" s="77">
        <v>43456</v>
      </c>
      <c r="L1589" s="80">
        <v>22</v>
      </c>
      <c r="M1589" s="80">
        <v>12</v>
      </c>
      <c r="N1589" s="80">
        <v>2018</v>
      </c>
      <c r="O1589" s="77">
        <f t="shared" si="23"/>
        <v>43456</v>
      </c>
      <c r="P1589" s="80" t="s">
        <v>3244</v>
      </c>
      <c r="Q1589" s="80" t="s">
        <v>8158</v>
      </c>
      <c r="R1589" s="80">
        <f>VLOOKUP(P1589,Registration!O:P,2,FALSE)</f>
        <v>18</v>
      </c>
    </row>
    <row r="1590" spans="1:18" ht="23.1" customHeight="1">
      <c r="A1590" s="80" t="s">
        <v>100</v>
      </c>
      <c r="B1590" s="80" t="s">
        <v>26</v>
      </c>
      <c r="C1590" s="80" t="s">
        <v>27</v>
      </c>
      <c r="D1590" s="80" t="s">
        <v>102</v>
      </c>
      <c r="E1590" s="80" t="s">
        <v>103</v>
      </c>
      <c r="F1590" s="80" t="s">
        <v>104</v>
      </c>
      <c r="G1590" s="80" t="s">
        <v>3051</v>
      </c>
      <c r="H1590" s="80" t="s">
        <v>8157</v>
      </c>
      <c r="I1590" s="80" t="s">
        <v>8158</v>
      </c>
      <c r="J1590" s="80" t="s">
        <v>635</v>
      </c>
      <c r="K1590" s="77">
        <v>43456</v>
      </c>
      <c r="L1590" s="80">
        <v>22</v>
      </c>
      <c r="M1590" s="80">
        <v>12</v>
      </c>
      <c r="N1590" s="80">
        <v>2018</v>
      </c>
      <c r="O1590" s="77">
        <f t="shared" si="23"/>
        <v>43456</v>
      </c>
      <c r="P1590" s="80" t="s">
        <v>3245</v>
      </c>
      <c r="Q1590" s="80" t="s">
        <v>8158</v>
      </c>
      <c r="R1590" s="80">
        <f>VLOOKUP(P1590,Registration!O:P,2,FALSE)</f>
        <v>19</v>
      </c>
    </row>
    <row r="1591" spans="1:18" ht="23.1" customHeight="1">
      <c r="A1591" s="80" t="s">
        <v>100</v>
      </c>
      <c r="B1591" s="80" t="s">
        <v>26</v>
      </c>
      <c r="C1591" s="80" t="s">
        <v>27</v>
      </c>
      <c r="D1591" s="80" t="s">
        <v>102</v>
      </c>
      <c r="E1591" s="80" t="s">
        <v>103</v>
      </c>
      <c r="F1591" s="80" t="s">
        <v>104</v>
      </c>
      <c r="G1591" s="80" t="s">
        <v>3051</v>
      </c>
      <c r="H1591" s="80" t="s">
        <v>8157</v>
      </c>
      <c r="I1591" s="80" t="s">
        <v>8158</v>
      </c>
      <c r="J1591" s="80" t="s">
        <v>205</v>
      </c>
      <c r="K1591" s="77">
        <v>43456</v>
      </c>
      <c r="L1591" s="80">
        <v>22</v>
      </c>
      <c r="M1591" s="80">
        <v>12</v>
      </c>
      <c r="N1591" s="80">
        <v>2018</v>
      </c>
      <c r="O1591" s="77">
        <f t="shared" si="23"/>
        <v>43456</v>
      </c>
      <c r="P1591" s="80" t="s">
        <v>3246</v>
      </c>
      <c r="Q1591" s="80" t="s">
        <v>8158</v>
      </c>
      <c r="R1591" s="80">
        <f>VLOOKUP(P1591,Registration!O:P,2,FALSE)</f>
        <v>18</v>
      </c>
    </row>
    <row r="1592" spans="1:18" ht="23.1" customHeight="1">
      <c r="A1592" s="80" t="s">
        <v>100</v>
      </c>
      <c r="B1592" s="80" t="s">
        <v>26</v>
      </c>
      <c r="C1592" s="80" t="s">
        <v>27</v>
      </c>
      <c r="D1592" s="80" t="s">
        <v>102</v>
      </c>
      <c r="E1592" s="80" t="s">
        <v>103</v>
      </c>
      <c r="F1592" s="80" t="s">
        <v>104</v>
      </c>
      <c r="G1592" s="80" t="s">
        <v>3051</v>
      </c>
      <c r="H1592" s="80" t="s">
        <v>8157</v>
      </c>
      <c r="I1592" s="80" t="s">
        <v>8158</v>
      </c>
      <c r="J1592" s="80" t="s">
        <v>3247</v>
      </c>
      <c r="K1592" s="77">
        <v>43456</v>
      </c>
      <c r="L1592" s="80">
        <v>22</v>
      </c>
      <c r="M1592" s="80">
        <v>12</v>
      </c>
      <c r="N1592" s="80">
        <v>2018</v>
      </c>
      <c r="O1592" s="77">
        <f t="shared" si="23"/>
        <v>43456</v>
      </c>
      <c r="P1592" s="80" t="s">
        <v>3248</v>
      </c>
      <c r="Q1592" s="80" t="s">
        <v>8158</v>
      </c>
      <c r="R1592" s="80">
        <f>VLOOKUP(P1592,Registration!O:P,2,FALSE)</f>
        <v>19</v>
      </c>
    </row>
    <row r="1593" spans="1:18" ht="23.1" customHeight="1">
      <c r="A1593" s="80" t="s">
        <v>100</v>
      </c>
      <c r="B1593" s="80" t="s">
        <v>26</v>
      </c>
      <c r="C1593" s="80" t="s">
        <v>27</v>
      </c>
      <c r="D1593" s="80" t="s">
        <v>102</v>
      </c>
      <c r="E1593" s="80" t="s">
        <v>103</v>
      </c>
      <c r="F1593" s="80" t="s">
        <v>104</v>
      </c>
      <c r="G1593" s="80" t="s">
        <v>3051</v>
      </c>
      <c r="H1593" s="80" t="s">
        <v>8157</v>
      </c>
      <c r="I1593" s="80" t="s">
        <v>8158</v>
      </c>
      <c r="J1593" s="80" t="s">
        <v>3249</v>
      </c>
      <c r="K1593" s="77">
        <v>43456</v>
      </c>
      <c r="L1593" s="80">
        <v>22</v>
      </c>
      <c r="M1593" s="80">
        <v>12</v>
      </c>
      <c r="N1593" s="80">
        <v>2018</v>
      </c>
      <c r="O1593" s="77">
        <f t="shared" si="23"/>
        <v>43456</v>
      </c>
      <c r="P1593" s="80" t="s">
        <v>3250</v>
      </c>
      <c r="Q1593" s="80" t="s">
        <v>175</v>
      </c>
      <c r="R1593" s="80">
        <f>VLOOKUP(P1593,Registration!O:P,2,FALSE)</f>
        <v>19</v>
      </c>
    </row>
    <row r="1594" spans="1:18" ht="23.1" customHeight="1">
      <c r="A1594" s="80" t="s">
        <v>100</v>
      </c>
      <c r="B1594" s="80" t="s">
        <v>26</v>
      </c>
      <c r="C1594" s="80" t="s">
        <v>27</v>
      </c>
      <c r="D1594" s="80" t="s">
        <v>102</v>
      </c>
      <c r="E1594" s="80" t="s">
        <v>103</v>
      </c>
      <c r="F1594" s="80" t="s">
        <v>104</v>
      </c>
      <c r="G1594" s="80" t="s">
        <v>3051</v>
      </c>
      <c r="H1594" s="80" t="s">
        <v>8157</v>
      </c>
      <c r="I1594" s="80" t="s">
        <v>8158</v>
      </c>
      <c r="J1594" s="80" t="s">
        <v>3251</v>
      </c>
      <c r="K1594" s="77">
        <v>43456</v>
      </c>
      <c r="L1594" s="80">
        <v>22</v>
      </c>
      <c r="M1594" s="80">
        <v>12</v>
      </c>
      <c r="N1594" s="80">
        <v>2018</v>
      </c>
      <c r="O1594" s="77">
        <f t="shared" si="23"/>
        <v>43456</v>
      </c>
      <c r="P1594" s="80" t="s">
        <v>3252</v>
      </c>
      <c r="Q1594" s="80" t="s">
        <v>8158</v>
      </c>
      <c r="R1594" s="80">
        <f>VLOOKUP(P1594,Registration!O:P,2,FALSE)</f>
        <v>18</v>
      </c>
    </row>
    <row r="1595" spans="1:18" ht="23.1" customHeight="1">
      <c r="A1595" s="80" t="s">
        <v>100</v>
      </c>
      <c r="B1595" s="80" t="s">
        <v>26</v>
      </c>
      <c r="C1595" s="80" t="s">
        <v>27</v>
      </c>
      <c r="D1595" s="80" t="s">
        <v>102</v>
      </c>
      <c r="E1595" s="80" t="s">
        <v>103</v>
      </c>
      <c r="F1595" s="80" t="s">
        <v>104</v>
      </c>
      <c r="G1595" s="80" t="s">
        <v>3051</v>
      </c>
      <c r="H1595" s="80" t="s">
        <v>8157</v>
      </c>
      <c r="I1595" s="80" t="s">
        <v>8158</v>
      </c>
      <c r="J1595" s="80" t="s">
        <v>3253</v>
      </c>
      <c r="K1595" s="77">
        <v>43456</v>
      </c>
      <c r="L1595" s="80">
        <v>22</v>
      </c>
      <c r="M1595" s="80">
        <v>12</v>
      </c>
      <c r="N1595" s="80">
        <v>2018</v>
      </c>
      <c r="O1595" s="77">
        <f t="shared" ref="O1595:O1658" si="24">DATE(N1595,M1595,L1595)</f>
        <v>43456</v>
      </c>
      <c r="P1595" s="80" t="s">
        <v>3254</v>
      </c>
      <c r="Q1595" s="80" t="s">
        <v>8158</v>
      </c>
      <c r="R1595" s="80">
        <f>VLOOKUP(P1595,Registration!O:P,2,FALSE)</f>
        <v>18</v>
      </c>
    </row>
    <row r="1596" spans="1:18" ht="23.1" customHeight="1">
      <c r="A1596" s="80" t="s">
        <v>100</v>
      </c>
      <c r="B1596" s="80" t="s">
        <v>26</v>
      </c>
      <c r="C1596" s="80" t="s">
        <v>27</v>
      </c>
      <c r="D1596" s="80" t="s">
        <v>102</v>
      </c>
      <c r="E1596" s="80" t="s">
        <v>103</v>
      </c>
      <c r="F1596" s="80" t="s">
        <v>104</v>
      </c>
      <c r="G1596" s="80" t="s">
        <v>3051</v>
      </c>
      <c r="H1596" s="80" t="s">
        <v>8157</v>
      </c>
      <c r="I1596" s="80" t="s">
        <v>8158</v>
      </c>
      <c r="J1596" s="80" t="s">
        <v>1137</v>
      </c>
      <c r="K1596" s="77">
        <v>43456</v>
      </c>
      <c r="L1596" s="80">
        <v>22</v>
      </c>
      <c r="M1596" s="80">
        <v>12</v>
      </c>
      <c r="N1596" s="80">
        <v>2018</v>
      </c>
      <c r="O1596" s="77">
        <f t="shared" si="24"/>
        <v>43456</v>
      </c>
      <c r="P1596" s="80" t="s">
        <v>3255</v>
      </c>
      <c r="Q1596" s="80" t="s">
        <v>8158</v>
      </c>
      <c r="R1596" s="80">
        <f>VLOOKUP(P1596,Registration!O:P,2,FALSE)</f>
        <v>18</v>
      </c>
    </row>
    <row r="1597" spans="1:18" ht="23.1" customHeight="1">
      <c r="A1597" s="80" t="s">
        <v>100</v>
      </c>
      <c r="B1597" s="80" t="s">
        <v>26</v>
      </c>
      <c r="C1597" s="80" t="s">
        <v>27</v>
      </c>
      <c r="D1597" s="80" t="s">
        <v>102</v>
      </c>
      <c r="E1597" s="80" t="s">
        <v>103</v>
      </c>
      <c r="F1597" s="80" t="s">
        <v>104</v>
      </c>
      <c r="G1597" s="80" t="s">
        <v>3051</v>
      </c>
      <c r="H1597" s="80" t="s">
        <v>8157</v>
      </c>
      <c r="I1597" s="80" t="s">
        <v>8158</v>
      </c>
      <c r="J1597" s="80" t="s">
        <v>3256</v>
      </c>
      <c r="K1597" s="77">
        <v>43456</v>
      </c>
      <c r="L1597" s="80">
        <v>22</v>
      </c>
      <c r="M1597" s="80">
        <v>12</v>
      </c>
      <c r="N1597" s="80">
        <v>2018</v>
      </c>
      <c r="O1597" s="77">
        <f t="shared" si="24"/>
        <v>43456</v>
      </c>
      <c r="P1597" s="80" t="s">
        <v>3257</v>
      </c>
      <c r="Q1597" s="80" t="s">
        <v>8158</v>
      </c>
      <c r="R1597" s="80">
        <f>VLOOKUP(P1597,Registration!O:P,2,FALSE)</f>
        <v>19</v>
      </c>
    </row>
    <row r="1598" spans="1:18" ht="23.1" customHeight="1">
      <c r="A1598" s="80" t="s">
        <v>100</v>
      </c>
      <c r="B1598" s="80" t="s">
        <v>26</v>
      </c>
      <c r="C1598" s="80" t="s">
        <v>27</v>
      </c>
      <c r="D1598" s="80" t="s">
        <v>102</v>
      </c>
      <c r="E1598" s="80" t="s">
        <v>103</v>
      </c>
      <c r="F1598" s="80" t="s">
        <v>104</v>
      </c>
      <c r="G1598" s="80" t="s">
        <v>3051</v>
      </c>
      <c r="H1598" s="80" t="s">
        <v>8157</v>
      </c>
      <c r="I1598" s="80" t="s">
        <v>8158</v>
      </c>
      <c r="J1598" s="80" t="s">
        <v>3258</v>
      </c>
      <c r="K1598" s="77">
        <v>43456</v>
      </c>
      <c r="L1598" s="80">
        <v>22</v>
      </c>
      <c r="M1598" s="80">
        <v>12</v>
      </c>
      <c r="N1598" s="80">
        <v>2018</v>
      </c>
      <c r="O1598" s="77">
        <f t="shared" si="24"/>
        <v>43456</v>
      </c>
      <c r="P1598" s="80" t="s">
        <v>3259</v>
      </c>
      <c r="Q1598" s="80" t="s">
        <v>175</v>
      </c>
      <c r="R1598" s="80">
        <f>VLOOKUP(P1598,Registration!O:P,2,FALSE)</f>
        <v>17</v>
      </c>
    </row>
    <row r="1599" spans="1:18" ht="23.1" customHeight="1">
      <c r="A1599" s="80" t="s">
        <v>100</v>
      </c>
      <c r="B1599" s="80" t="s">
        <v>26</v>
      </c>
      <c r="C1599" s="80" t="s">
        <v>27</v>
      </c>
      <c r="D1599" s="80" t="s">
        <v>102</v>
      </c>
      <c r="E1599" s="80" t="s">
        <v>103</v>
      </c>
      <c r="F1599" s="80" t="s">
        <v>104</v>
      </c>
      <c r="G1599" s="80" t="s">
        <v>3051</v>
      </c>
      <c r="H1599" s="80" t="s">
        <v>8157</v>
      </c>
      <c r="I1599" s="80" t="s">
        <v>8158</v>
      </c>
      <c r="J1599" s="80" t="s">
        <v>3260</v>
      </c>
      <c r="K1599" s="77">
        <v>43456</v>
      </c>
      <c r="L1599" s="80">
        <v>22</v>
      </c>
      <c r="M1599" s="80">
        <v>12</v>
      </c>
      <c r="N1599" s="80">
        <v>2018</v>
      </c>
      <c r="O1599" s="77">
        <f t="shared" si="24"/>
        <v>43456</v>
      </c>
      <c r="P1599" s="80" t="s">
        <v>3261</v>
      </c>
      <c r="Q1599" s="80" t="s">
        <v>8158</v>
      </c>
      <c r="R1599" s="80">
        <f>VLOOKUP(P1599,Registration!O:P,2,FALSE)</f>
        <v>16</v>
      </c>
    </row>
    <row r="1600" spans="1:18" ht="23.1" customHeight="1">
      <c r="A1600" s="80" t="s">
        <v>100</v>
      </c>
      <c r="B1600" s="80" t="s">
        <v>26</v>
      </c>
      <c r="C1600" s="80" t="s">
        <v>27</v>
      </c>
      <c r="D1600" s="80" t="s">
        <v>102</v>
      </c>
      <c r="E1600" s="80" t="s">
        <v>103</v>
      </c>
      <c r="F1600" s="80" t="s">
        <v>104</v>
      </c>
      <c r="G1600" s="80" t="s">
        <v>3051</v>
      </c>
      <c r="H1600" s="80" t="s">
        <v>8157</v>
      </c>
      <c r="I1600" s="80" t="s">
        <v>8158</v>
      </c>
      <c r="J1600" s="80" t="s">
        <v>3262</v>
      </c>
      <c r="K1600" s="77">
        <v>43456</v>
      </c>
      <c r="L1600" s="80">
        <v>22</v>
      </c>
      <c r="M1600" s="80">
        <v>12</v>
      </c>
      <c r="N1600" s="80">
        <v>2018</v>
      </c>
      <c r="O1600" s="77">
        <f t="shared" si="24"/>
        <v>43456</v>
      </c>
      <c r="P1600" s="80" t="s">
        <v>3263</v>
      </c>
      <c r="Q1600" s="80" t="s">
        <v>8158</v>
      </c>
      <c r="R1600" s="80">
        <f>VLOOKUP(P1600,Registration!O:P,2,FALSE)</f>
        <v>17</v>
      </c>
    </row>
    <row r="1601" spans="1:18" ht="23.1" customHeight="1">
      <c r="A1601" s="80" t="s">
        <v>100</v>
      </c>
      <c r="B1601" s="80" t="s">
        <v>26</v>
      </c>
      <c r="C1601" s="80" t="s">
        <v>27</v>
      </c>
      <c r="D1601" s="80" t="s">
        <v>102</v>
      </c>
      <c r="E1601" s="80" t="s">
        <v>103</v>
      </c>
      <c r="F1601" s="80" t="s">
        <v>104</v>
      </c>
      <c r="G1601" s="80" t="s">
        <v>3051</v>
      </c>
      <c r="H1601" s="80" t="s">
        <v>8157</v>
      </c>
      <c r="I1601" s="80" t="s">
        <v>8158</v>
      </c>
      <c r="J1601" s="80" t="s">
        <v>3264</v>
      </c>
      <c r="K1601" s="77">
        <v>43456</v>
      </c>
      <c r="L1601" s="80">
        <v>22</v>
      </c>
      <c r="M1601" s="80">
        <v>12</v>
      </c>
      <c r="N1601" s="80">
        <v>2018</v>
      </c>
      <c r="O1601" s="77">
        <f t="shared" si="24"/>
        <v>43456</v>
      </c>
      <c r="P1601" s="80" t="s">
        <v>3265</v>
      </c>
      <c r="Q1601" s="80" t="s">
        <v>8158</v>
      </c>
      <c r="R1601" s="80">
        <f>VLOOKUP(P1601,Registration!O:P,2,FALSE)</f>
        <v>19</v>
      </c>
    </row>
    <row r="1602" spans="1:18" ht="23.1" customHeight="1">
      <c r="A1602" s="80" t="s">
        <v>100</v>
      </c>
      <c r="B1602" s="80" t="s">
        <v>26</v>
      </c>
      <c r="C1602" s="80" t="s">
        <v>27</v>
      </c>
      <c r="D1602" s="80" t="s">
        <v>102</v>
      </c>
      <c r="E1602" s="80" t="s">
        <v>103</v>
      </c>
      <c r="F1602" s="80" t="s">
        <v>104</v>
      </c>
      <c r="G1602" s="80" t="s">
        <v>3051</v>
      </c>
      <c r="H1602" s="80" t="s">
        <v>8157</v>
      </c>
      <c r="I1602" s="80" t="s">
        <v>8158</v>
      </c>
      <c r="J1602" s="80" t="s">
        <v>3266</v>
      </c>
      <c r="K1602" s="77">
        <v>43456</v>
      </c>
      <c r="L1602" s="80">
        <v>22</v>
      </c>
      <c r="M1602" s="80">
        <v>12</v>
      </c>
      <c r="N1602" s="80">
        <v>2018</v>
      </c>
      <c r="O1602" s="77">
        <f t="shared" si="24"/>
        <v>43456</v>
      </c>
      <c r="P1602" s="80" t="s">
        <v>3267</v>
      </c>
      <c r="Q1602" s="80" t="s">
        <v>8158</v>
      </c>
      <c r="R1602" s="80">
        <f>VLOOKUP(P1602,Registration!O:P,2,FALSE)</f>
        <v>18</v>
      </c>
    </row>
    <row r="1603" spans="1:18" ht="23.1" customHeight="1">
      <c r="A1603" s="80" t="s">
        <v>100</v>
      </c>
      <c r="B1603" s="80" t="s">
        <v>26</v>
      </c>
      <c r="C1603" s="80" t="s">
        <v>27</v>
      </c>
      <c r="D1603" s="80" t="s">
        <v>102</v>
      </c>
      <c r="E1603" s="80" t="s">
        <v>103</v>
      </c>
      <c r="F1603" s="80" t="s">
        <v>104</v>
      </c>
      <c r="G1603" s="80" t="s">
        <v>3051</v>
      </c>
      <c r="H1603" s="80" t="s">
        <v>8157</v>
      </c>
      <c r="I1603" s="80" t="s">
        <v>8158</v>
      </c>
      <c r="J1603" s="80" t="s">
        <v>3268</v>
      </c>
      <c r="K1603" s="77">
        <v>43456</v>
      </c>
      <c r="L1603" s="80">
        <v>22</v>
      </c>
      <c r="M1603" s="80">
        <v>12</v>
      </c>
      <c r="N1603" s="80">
        <v>2018</v>
      </c>
      <c r="O1603" s="77">
        <f t="shared" si="24"/>
        <v>43456</v>
      </c>
      <c r="P1603" s="80" t="s">
        <v>3269</v>
      </c>
      <c r="Q1603" s="80" t="s">
        <v>175</v>
      </c>
      <c r="R1603" s="80">
        <f>VLOOKUP(P1603,Registration!O:P,2,FALSE)</f>
        <v>19</v>
      </c>
    </row>
    <row r="1604" spans="1:18" ht="23.1" customHeight="1">
      <c r="A1604" s="80" t="s">
        <v>100</v>
      </c>
      <c r="B1604" s="80" t="s">
        <v>26</v>
      </c>
      <c r="C1604" s="80" t="s">
        <v>27</v>
      </c>
      <c r="D1604" s="80" t="s">
        <v>102</v>
      </c>
      <c r="E1604" s="80" t="s">
        <v>103</v>
      </c>
      <c r="F1604" s="80" t="s">
        <v>104</v>
      </c>
      <c r="G1604" s="80" t="s">
        <v>3051</v>
      </c>
      <c r="H1604" s="80" t="s">
        <v>8157</v>
      </c>
      <c r="I1604" s="80" t="s">
        <v>8158</v>
      </c>
      <c r="J1604" s="80" t="s">
        <v>3270</v>
      </c>
      <c r="K1604" s="77">
        <v>43456</v>
      </c>
      <c r="L1604" s="80">
        <v>22</v>
      </c>
      <c r="M1604" s="80">
        <v>12</v>
      </c>
      <c r="N1604" s="80">
        <v>2018</v>
      </c>
      <c r="O1604" s="77">
        <f t="shared" si="24"/>
        <v>43456</v>
      </c>
      <c r="P1604" s="80" t="s">
        <v>3271</v>
      </c>
      <c r="Q1604" s="80" t="s">
        <v>175</v>
      </c>
      <c r="R1604" s="80">
        <f>VLOOKUP(P1604,Registration!O:P,2,FALSE)</f>
        <v>18</v>
      </c>
    </row>
    <row r="1605" spans="1:18" ht="23.1" customHeight="1">
      <c r="A1605" s="80" t="s">
        <v>100</v>
      </c>
      <c r="B1605" s="80" t="s">
        <v>26</v>
      </c>
      <c r="C1605" s="80" t="s">
        <v>27</v>
      </c>
      <c r="D1605" s="80" t="s">
        <v>102</v>
      </c>
      <c r="E1605" s="80" t="s">
        <v>103</v>
      </c>
      <c r="F1605" s="80" t="s">
        <v>104</v>
      </c>
      <c r="G1605" s="80" t="s">
        <v>3051</v>
      </c>
      <c r="H1605" s="80" t="s">
        <v>8157</v>
      </c>
      <c r="I1605" s="80" t="s">
        <v>8158</v>
      </c>
      <c r="J1605" s="80" t="s">
        <v>3272</v>
      </c>
      <c r="K1605" s="77">
        <v>43456</v>
      </c>
      <c r="L1605" s="80">
        <v>22</v>
      </c>
      <c r="M1605" s="80">
        <v>12</v>
      </c>
      <c r="N1605" s="80">
        <v>2018</v>
      </c>
      <c r="O1605" s="77">
        <f t="shared" si="24"/>
        <v>43456</v>
      </c>
      <c r="P1605" s="80" t="s">
        <v>3273</v>
      </c>
      <c r="Q1605" s="80" t="s">
        <v>175</v>
      </c>
      <c r="R1605" s="80">
        <f>VLOOKUP(P1605,Registration!O:P,2,FALSE)</f>
        <v>17</v>
      </c>
    </row>
    <row r="1606" spans="1:18" ht="23.1" customHeight="1">
      <c r="A1606" s="80" t="s">
        <v>100</v>
      </c>
      <c r="B1606" s="80" t="s">
        <v>26</v>
      </c>
      <c r="C1606" s="80" t="s">
        <v>27</v>
      </c>
      <c r="D1606" s="80" t="s">
        <v>102</v>
      </c>
      <c r="E1606" s="80" t="s">
        <v>103</v>
      </c>
      <c r="F1606" s="80" t="s">
        <v>104</v>
      </c>
      <c r="G1606" s="80" t="s">
        <v>3051</v>
      </c>
      <c r="H1606" s="80" t="s">
        <v>8157</v>
      </c>
      <c r="I1606" s="80" t="s">
        <v>8158</v>
      </c>
      <c r="J1606" s="80" t="s">
        <v>3274</v>
      </c>
      <c r="K1606" s="77">
        <v>43456</v>
      </c>
      <c r="L1606" s="80">
        <v>22</v>
      </c>
      <c r="M1606" s="80">
        <v>12</v>
      </c>
      <c r="N1606" s="80">
        <v>2018</v>
      </c>
      <c r="O1606" s="77">
        <f t="shared" si="24"/>
        <v>43456</v>
      </c>
      <c r="P1606" s="80" t="s">
        <v>3275</v>
      </c>
      <c r="Q1606" s="80" t="s">
        <v>175</v>
      </c>
      <c r="R1606" s="80">
        <f>VLOOKUP(P1606,Registration!O:P,2,FALSE)</f>
        <v>19</v>
      </c>
    </row>
    <row r="1607" spans="1:18" ht="23.1" customHeight="1">
      <c r="A1607" s="80" t="s">
        <v>1216</v>
      </c>
      <c r="B1607" s="80" t="s">
        <v>26</v>
      </c>
      <c r="C1607" s="80" t="s">
        <v>27</v>
      </c>
      <c r="D1607" s="80" t="s">
        <v>28</v>
      </c>
      <c r="E1607" s="80" t="s">
        <v>28</v>
      </c>
      <c r="F1607" s="80" t="s">
        <v>111</v>
      </c>
      <c r="G1607" s="80" t="s">
        <v>167</v>
      </c>
      <c r="H1607" s="80" t="s">
        <v>8159</v>
      </c>
      <c r="I1607" s="80" t="s">
        <v>8161</v>
      </c>
      <c r="J1607" s="80" t="s">
        <v>1217</v>
      </c>
      <c r="K1607" s="77">
        <v>43461</v>
      </c>
      <c r="L1607" s="80">
        <v>27</v>
      </c>
      <c r="M1607" s="80">
        <v>12</v>
      </c>
      <c r="N1607" s="80">
        <v>2018</v>
      </c>
      <c r="O1607" s="77">
        <f t="shared" si="24"/>
        <v>43461</v>
      </c>
      <c r="P1607" s="80" t="s">
        <v>1218</v>
      </c>
      <c r="Q1607" s="80" t="s">
        <v>175</v>
      </c>
      <c r="R1607" s="80">
        <f>VLOOKUP(P1607,Registration!O:P,2,FALSE)</f>
        <v>19</v>
      </c>
    </row>
    <row r="1608" spans="1:18" ht="23.1" customHeight="1">
      <c r="A1608" s="80" t="s">
        <v>1216</v>
      </c>
      <c r="B1608" s="80" t="s">
        <v>26</v>
      </c>
      <c r="C1608" s="80" t="s">
        <v>27</v>
      </c>
      <c r="D1608" s="80" t="s">
        <v>28</v>
      </c>
      <c r="E1608" s="80" t="s">
        <v>28</v>
      </c>
      <c r="F1608" s="80" t="s">
        <v>111</v>
      </c>
      <c r="G1608" s="80" t="s">
        <v>167</v>
      </c>
      <c r="H1608" s="80" t="s">
        <v>8159</v>
      </c>
      <c r="I1608" s="80" t="s">
        <v>8161</v>
      </c>
      <c r="J1608" s="80" t="s">
        <v>516</v>
      </c>
      <c r="K1608" s="77">
        <v>43461</v>
      </c>
      <c r="L1608" s="80">
        <v>27</v>
      </c>
      <c r="M1608" s="80">
        <v>12</v>
      </c>
      <c r="N1608" s="80">
        <v>2018</v>
      </c>
      <c r="O1608" s="77">
        <f t="shared" si="24"/>
        <v>43461</v>
      </c>
      <c r="P1608" s="80" t="s">
        <v>1124</v>
      </c>
      <c r="Q1608" s="80" t="s">
        <v>175</v>
      </c>
      <c r="R1608" s="80">
        <f>VLOOKUP(P1608,Registration!O:P,2,FALSE)</f>
        <v>19</v>
      </c>
    </row>
    <row r="1609" spans="1:18" ht="23.1" customHeight="1">
      <c r="A1609" s="80" t="s">
        <v>1216</v>
      </c>
      <c r="B1609" s="80" t="s">
        <v>26</v>
      </c>
      <c r="C1609" s="80" t="s">
        <v>27</v>
      </c>
      <c r="D1609" s="80" t="s">
        <v>28</v>
      </c>
      <c r="E1609" s="80" t="s">
        <v>28</v>
      </c>
      <c r="F1609" s="80" t="s">
        <v>111</v>
      </c>
      <c r="G1609" s="80" t="s">
        <v>167</v>
      </c>
      <c r="H1609" s="80" t="s">
        <v>8159</v>
      </c>
      <c r="I1609" s="80" t="s">
        <v>8161</v>
      </c>
      <c r="J1609" s="80" t="s">
        <v>1219</v>
      </c>
      <c r="K1609" s="77">
        <v>43461</v>
      </c>
      <c r="L1609" s="80">
        <v>27</v>
      </c>
      <c r="M1609" s="80">
        <v>12</v>
      </c>
      <c r="N1609" s="80">
        <v>2018</v>
      </c>
      <c r="O1609" s="77">
        <f t="shared" si="24"/>
        <v>43461</v>
      </c>
      <c r="P1609" s="80" t="s">
        <v>1220</v>
      </c>
      <c r="Q1609" s="80" t="s">
        <v>175</v>
      </c>
      <c r="R1609" s="80">
        <f>VLOOKUP(P1609,Registration!O:P,2,FALSE)</f>
        <v>19</v>
      </c>
    </row>
    <row r="1610" spans="1:18" ht="23.1" customHeight="1">
      <c r="A1610" s="80" t="s">
        <v>1224</v>
      </c>
      <c r="B1610" s="80" t="s">
        <v>26</v>
      </c>
      <c r="C1610" s="80" t="s">
        <v>27</v>
      </c>
      <c r="D1610" s="80" t="s">
        <v>28</v>
      </c>
      <c r="E1610" s="80" t="s">
        <v>28</v>
      </c>
      <c r="F1610" s="80" t="s">
        <v>111</v>
      </c>
      <c r="G1610" s="80" t="s">
        <v>167</v>
      </c>
      <c r="H1610" s="80" t="s">
        <v>8159</v>
      </c>
      <c r="I1610" s="80" t="s">
        <v>8161</v>
      </c>
      <c r="J1610" s="80" t="s">
        <v>1225</v>
      </c>
      <c r="K1610" s="77">
        <v>43497</v>
      </c>
      <c r="L1610" s="80">
        <v>2</v>
      </c>
      <c r="M1610" s="80">
        <v>1</v>
      </c>
      <c r="N1610" s="80">
        <v>2019</v>
      </c>
      <c r="O1610" s="77">
        <f t="shared" si="24"/>
        <v>43467</v>
      </c>
      <c r="P1610" s="80" t="s">
        <v>1226</v>
      </c>
      <c r="Q1610" s="80" t="s">
        <v>175</v>
      </c>
      <c r="R1610" s="80">
        <f>VLOOKUP(P1610,Registration!O:P,2,FALSE)</f>
        <v>19</v>
      </c>
    </row>
    <row r="1611" spans="1:18" ht="23.1" customHeight="1">
      <c r="A1611" s="80" t="s">
        <v>1224</v>
      </c>
      <c r="B1611" s="80" t="s">
        <v>26</v>
      </c>
      <c r="C1611" s="80" t="s">
        <v>27</v>
      </c>
      <c r="D1611" s="80" t="s">
        <v>28</v>
      </c>
      <c r="E1611" s="80" t="s">
        <v>28</v>
      </c>
      <c r="F1611" s="80" t="s">
        <v>29</v>
      </c>
      <c r="G1611" s="80" t="s">
        <v>1887</v>
      </c>
      <c r="H1611" s="80" t="s">
        <v>8165</v>
      </c>
      <c r="I1611" s="80" t="s">
        <v>8163</v>
      </c>
      <c r="J1611" s="80" t="s">
        <v>3276</v>
      </c>
      <c r="K1611" s="77">
        <v>43556</v>
      </c>
      <c r="L1611" s="80">
        <v>4</v>
      </c>
      <c r="M1611" s="80">
        <v>1</v>
      </c>
      <c r="N1611" s="80">
        <v>2019</v>
      </c>
      <c r="O1611" s="77">
        <f t="shared" si="24"/>
        <v>43469</v>
      </c>
      <c r="P1611" s="80" t="s">
        <v>3277</v>
      </c>
      <c r="Q1611" s="80" t="s">
        <v>175</v>
      </c>
      <c r="R1611" s="80">
        <f>VLOOKUP(P1611,Registration!O:P,2,FALSE)</f>
        <v>17</v>
      </c>
    </row>
    <row r="1612" spans="1:18" ht="23.1" customHeight="1">
      <c r="A1612" s="80" t="s">
        <v>1224</v>
      </c>
      <c r="B1612" s="80" t="s">
        <v>26</v>
      </c>
      <c r="C1612" s="80" t="s">
        <v>27</v>
      </c>
      <c r="D1612" s="80" t="s">
        <v>28</v>
      </c>
      <c r="E1612" s="80" t="s">
        <v>28</v>
      </c>
      <c r="F1612" s="80" t="s">
        <v>29</v>
      </c>
      <c r="G1612" s="80" t="s">
        <v>1887</v>
      </c>
      <c r="H1612" s="80" t="s">
        <v>8165</v>
      </c>
      <c r="I1612" s="80" t="s">
        <v>8163</v>
      </c>
      <c r="J1612" s="80" t="s">
        <v>3278</v>
      </c>
      <c r="K1612" s="77">
        <v>43556</v>
      </c>
      <c r="L1612" s="80">
        <v>4</v>
      </c>
      <c r="M1612" s="80">
        <v>1</v>
      </c>
      <c r="N1612" s="80">
        <v>2019</v>
      </c>
      <c r="O1612" s="77">
        <f t="shared" si="24"/>
        <v>43469</v>
      </c>
      <c r="P1612" s="80" t="s">
        <v>3279</v>
      </c>
      <c r="Q1612" s="80" t="s">
        <v>175</v>
      </c>
      <c r="R1612" s="80">
        <f>VLOOKUP(P1612,Registration!O:P,2,FALSE)</f>
        <v>18</v>
      </c>
    </row>
    <row r="1613" spans="1:18" ht="23.1" customHeight="1">
      <c r="A1613" s="80" t="s">
        <v>1224</v>
      </c>
      <c r="B1613" s="80" t="s">
        <v>26</v>
      </c>
      <c r="C1613" s="80" t="s">
        <v>27</v>
      </c>
      <c r="D1613" s="80" t="s">
        <v>28</v>
      </c>
      <c r="E1613" s="80" t="s">
        <v>28</v>
      </c>
      <c r="F1613" s="80" t="s">
        <v>111</v>
      </c>
      <c r="G1613" s="80" t="s">
        <v>167</v>
      </c>
      <c r="H1613" s="80" t="s">
        <v>8159</v>
      </c>
      <c r="I1613" s="80" t="s">
        <v>8161</v>
      </c>
      <c r="J1613" s="80" t="s">
        <v>1227</v>
      </c>
      <c r="K1613" s="77">
        <v>43497</v>
      </c>
      <c r="L1613" s="80">
        <v>2</v>
      </c>
      <c r="M1613" s="80">
        <v>1</v>
      </c>
      <c r="N1613" s="80">
        <v>2019</v>
      </c>
      <c r="O1613" s="77">
        <f t="shared" si="24"/>
        <v>43467</v>
      </c>
      <c r="P1613" s="80" t="s">
        <v>532</v>
      </c>
      <c r="Q1613" s="80" t="s">
        <v>175</v>
      </c>
      <c r="R1613" s="80">
        <f>VLOOKUP(P1613,Registration!O:P,2,FALSE)</f>
        <v>18</v>
      </c>
    </row>
    <row r="1614" spans="1:18" ht="23.1" customHeight="1">
      <c r="A1614" s="80" t="s">
        <v>1228</v>
      </c>
      <c r="B1614" s="80" t="s">
        <v>26</v>
      </c>
      <c r="C1614" s="80" t="s">
        <v>27</v>
      </c>
      <c r="D1614" s="80" t="s">
        <v>28</v>
      </c>
      <c r="E1614" s="80" t="s">
        <v>28</v>
      </c>
      <c r="F1614" s="80" t="s">
        <v>111</v>
      </c>
      <c r="G1614" s="80" t="s">
        <v>167</v>
      </c>
      <c r="H1614" s="80" t="s">
        <v>8159</v>
      </c>
      <c r="I1614" s="80" t="s">
        <v>8161</v>
      </c>
      <c r="J1614" s="80" t="s">
        <v>1229</v>
      </c>
      <c r="K1614" s="77">
        <v>43647</v>
      </c>
      <c r="L1614" s="80">
        <v>7</v>
      </c>
      <c r="M1614" s="80">
        <v>1</v>
      </c>
      <c r="N1614" s="80">
        <v>2019</v>
      </c>
      <c r="O1614" s="77">
        <f t="shared" si="24"/>
        <v>43472</v>
      </c>
      <c r="P1614" s="80" t="s">
        <v>1230</v>
      </c>
      <c r="Q1614" s="80" t="s">
        <v>175</v>
      </c>
      <c r="R1614" s="80">
        <f>VLOOKUP(P1614,Registration!O:P,2,FALSE)</f>
        <v>19</v>
      </c>
    </row>
    <row r="1615" spans="1:18" ht="23.1" customHeight="1">
      <c r="A1615" s="80" t="s">
        <v>1228</v>
      </c>
      <c r="B1615" s="80" t="s">
        <v>26</v>
      </c>
      <c r="C1615" s="80" t="s">
        <v>27</v>
      </c>
      <c r="D1615" s="80" t="s">
        <v>28</v>
      </c>
      <c r="E1615" s="80" t="s">
        <v>28</v>
      </c>
      <c r="F1615" s="80" t="s">
        <v>29</v>
      </c>
      <c r="G1615" s="80" t="s">
        <v>1887</v>
      </c>
      <c r="H1615" s="80" t="s">
        <v>8165</v>
      </c>
      <c r="I1615" s="80" t="s">
        <v>8163</v>
      </c>
      <c r="J1615" s="80" t="s">
        <v>3280</v>
      </c>
      <c r="K1615" s="77">
        <v>43647</v>
      </c>
      <c r="L1615" s="80">
        <v>7</v>
      </c>
      <c r="M1615" s="80">
        <v>1</v>
      </c>
      <c r="N1615" s="80">
        <v>2019</v>
      </c>
      <c r="O1615" s="77">
        <f t="shared" si="24"/>
        <v>43472</v>
      </c>
      <c r="P1615" s="80" t="s">
        <v>3281</v>
      </c>
      <c r="Q1615" s="80" t="s">
        <v>175</v>
      </c>
      <c r="R1615" s="80">
        <f>VLOOKUP(P1615,Registration!O:P,2,FALSE)</f>
        <v>16</v>
      </c>
    </row>
    <row r="1616" spans="1:18" ht="23.1" customHeight="1">
      <c r="A1616" s="80" t="s">
        <v>1228</v>
      </c>
      <c r="B1616" s="80" t="s">
        <v>26</v>
      </c>
      <c r="C1616" s="80" t="s">
        <v>27</v>
      </c>
      <c r="D1616" s="80" t="s">
        <v>28</v>
      </c>
      <c r="E1616" s="80" t="s">
        <v>28</v>
      </c>
      <c r="F1616" s="80" t="s">
        <v>29</v>
      </c>
      <c r="G1616" s="80" t="s">
        <v>1887</v>
      </c>
      <c r="H1616" s="80" t="s">
        <v>8165</v>
      </c>
      <c r="I1616" s="80" t="s">
        <v>8163</v>
      </c>
      <c r="J1616" s="80" t="s">
        <v>3282</v>
      </c>
      <c r="K1616" s="77">
        <v>43647</v>
      </c>
      <c r="L1616" s="80">
        <v>7</v>
      </c>
      <c r="M1616" s="80">
        <v>1</v>
      </c>
      <c r="N1616" s="80">
        <v>2019</v>
      </c>
      <c r="O1616" s="77">
        <f t="shared" si="24"/>
        <v>43472</v>
      </c>
      <c r="P1616" s="80" t="s">
        <v>3283</v>
      </c>
      <c r="Q1616" s="80" t="s">
        <v>175</v>
      </c>
      <c r="R1616" s="80">
        <f>VLOOKUP(P1616,Registration!O:P,2,FALSE)</f>
        <v>19</v>
      </c>
    </row>
    <row r="1617" spans="1:18" ht="23.1" customHeight="1">
      <c r="A1617" s="80" t="s">
        <v>1228</v>
      </c>
      <c r="B1617" s="80" t="s">
        <v>26</v>
      </c>
      <c r="C1617" s="80" t="s">
        <v>27</v>
      </c>
      <c r="D1617" s="80" t="s">
        <v>28</v>
      </c>
      <c r="E1617" s="80" t="s">
        <v>28</v>
      </c>
      <c r="F1617" s="80" t="s">
        <v>3284</v>
      </c>
      <c r="G1617" s="80" t="s">
        <v>2811</v>
      </c>
      <c r="H1617" s="80" t="s">
        <v>8157</v>
      </c>
      <c r="I1617" s="80" t="s">
        <v>8158</v>
      </c>
      <c r="J1617" s="80" t="s">
        <v>3285</v>
      </c>
      <c r="K1617" s="77">
        <v>43678</v>
      </c>
      <c r="L1617" s="80">
        <v>8</v>
      </c>
      <c r="M1617" s="80">
        <v>1</v>
      </c>
      <c r="N1617" s="80">
        <v>2019</v>
      </c>
      <c r="O1617" s="77">
        <f t="shared" si="24"/>
        <v>43473</v>
      </c>
      <c r="P1617" s="80" t="s">
        <v>3286</v>
      </c>
      <c r="Q1617" s="80" t="s">
        <v>175</v>
      </c>
      <c r="R1617" s="80">
        <f>VLOOKUP(P1617,Registration!O:P,2,FALSE)</f>
        <v>17</v>
      </c>
    </row>
    <row r="1618" spans="1:18" ht="23.1" customHeight="1">
      <c r="A1618" s="80" t="s">
        <v>1228</v>
      </c>
      <c r="B1618" s="80" t="s">
        <v>26</v>
      </c>
      <c r="C1618" s="80" t="s">
        <v>27</v>
      </c>
      <c r="D1618" s="80" t="s">
        <v>28</v>
      </c>
      <c r="E1618" s="80" t="s">
        <v>28</v>
      </c>
      <c r="F1618" s="80" t="s">
        <v>3284</v>
      </c>
      <c r="G1618" s="80" t="s">
        <v>2811</v>
      </c>
      <c r="H1618" s="80" t="s">
        <v>8157</v>
      </c>
      <c r="I1618" s="80" t="s">
        <v>8158</v>
      </c>
      <c r="J1618" s="80" t="s">
        <v>3287</v>
      </c>
      <c r="K1618" s="77">
        <v>43678</v>
      </c>
      <c r="L1618" s="80">
        <v>8</v>
      </c>
      <c r="M1618" s="80">
        <v>1</v>
      </c>
      <c r="N1618" s="80">
        <v>2019</v>
      </c>
      <c r="O1618" s="77">
        <f t="shared" si="24"/>
        <v>43473</v>
      </c>
      <c r="P1618" s="80" t="s">
        <v>3288</v>
      </c>
      <c r="Q1618" s="80" t="s">
        <v>175</v>
      </c>
      <c r="R1618" s="80">
        <f>VLOOKUP(P1618,Registration!O:P,2,FALSE)</f>
        <v>18</v>
      </c>
    </row>
    <row r="1619" spans="1:18" ht="23.1" customHeight="1">
      <c r="A1619" s="80" t="s">
        <v>1228</v>
      </c>
      <c r="B1619" s="80" t="s">
        <v>26</v>
      </c>
      <c r="C1619" s="80" t="s">
        <v>27</v>
      </c>
      <c r="D1619" s="80" t="s">
        <v>28</v>
      </c>
      <c r="E1619" s="80" t="s">
        <v>28</v>
      </c>
      <c r="F1619" s="80" t="s">
        <v>3284</v>
      </c>
      <c r="G1619" s="80" t="s">
        <v>2811</v>
      </c>
      <c r="H1619" s="80" t="s">
        <v>8157</v>
      </c>
      <c r="I1619" s="80" t="s">
        <v>8158</v>
      </c>
      <c r="J1619" s="80" t="s">
        <v>3289</v>
      </c>
      <c r="K1619" s="77">
        <v>43678</v>
      </c>
      <c r="L1619" s="80">
        <v>8</v>
      </c>
      <c r="M1619" s="80">
        <v>1</v>
      </c>
      <c r="N1619" s="80">
        <v>2019</v>
      </c>
      <c r="O1619" s="77">
        <f t="shared" si="24"/>
        <v>43473</v>
      </c>
      <c r="P1619" s="80" t="s">
        <v>3290</v>
      </c>
      <c r="Q1619" s="80" t="s">
        <v>175</v>
      </c>
      <c r="R1619" s="80">
        <f>VLOOKUP(P1619,Registration!O:P,2,FALSE)</f>
        <v>18</v>
      </c>
    </row>
    <row r="1620" spans="1:18" ht="23.1" customHeight="1">
      <c r="A1620" s="80" t="s">
        <v>1228</v>
      </c>
      <c r="B1620" s="80" t="s">
        <v>26</v>
      </c>
      <c r="C1620" s="80" t="s">
        <v>27</v>
      </c>
      <c r="D1620" s="80" t="s">
        <v>28</v>
      </c>
      <c r="E1620" s="80" t="s">
        <v>28</v>
      </c>
      <c r="F1620" s="80" t="s">
        <v>3284</v>
      </c>
      <c r="G1620" s="80" t="s">
        <v>2811</v>
      </c>
      <c r="H1620" s="80" t="s">
        <v>8157</v>
      </c>
      <c r="I1620" s="80" t="s">
        <v>8158</v>
      </c>
      <c r="J1620" s="80" t="s">
        <v>3291</v>
      </c>
      <c r="K1620" s="77">
        <v>43678</v>
      </c>
      <c r="L1620" s="80">
        <v>8</v>
      </c>
      <c r="M1620" s="80">
        <v>1</v>
      </c>
      <c r="N1620" s="80">
        <v>2019</v>
      </c>
      <c r="O1620" s="77">
        <f t="shared" si="24"/>
        <v>43473</v>
      </c>
      <c r="P1620" s="80" t="s">
        <v>3292</v>
      </c>
      <c r="Q1620" s="80" t="s">
        <v>175</v>
      </c>
      <c r="R1620" s="80">
        <f>VLOOKUP(P1620,Registration!O:P,2,FALSE)</f>
        <v>17</v>
      </c>
    </row>
    <row r="1621" spans="1:18" ht="23.1" customHeight="1">
      <c r="A1621" s="80" t="s">
        <v>1228</v>
      </c>
      <c r="B1621" s="80" t="s">
        <v>26</v>
      </c>
      <c r="C1621" s="80" t="s">
        <v>27</v>
      </c>
      <c r="D1621" s="80" t="s">
        <v>28</v>
      </c>
      <c r="E1621" s="80" t="s">
        <v>28</v>
      </c>
      <c r="F1621" s="80" t="s">
        <v>3284</v>
      </c>
      <c r="G1621" s="80" t="s">
        <v>2811</v>
      </c>
      <c r="H1621" s="80" t="s">
        <v>8157</v>
      </c>
      <c r="I1621" s="80" t="s">
        <v>8158</v>
      </c>
      <c r="J1621" s="80" t="s">
        <v>3293</v>
      </c>
      <c r="K1621" s="77">
        <v>43678</v>
      </c>
      <c r="L1621" s="80">
        <v>8</v>
      </c>
      <c r="M1621" s="80">
        <v>1</v>
      </c>
      <c r="N1621" s="80">
        <v>2019</v>
      </c>
      <c r="O1621" s="77">
        <f t="shared" si="24"/>
        <v>43473</v>
      </c>
      <c r="P1621" s="80" t="s">
        <v>3294</v>
      </c>
      <c r="Q1621" s="80" t="s">
        <v>175</v>
      </c>
      <c r="R1621" s="80">
        <f>VLOOKUP(P1621,Registration!O:P,2,FALSE)</f>
        <v>17</v>
      </c>
    </row>
    <row r="1622" spans="1:18" ht="23.1" customHeight="1">
      <c r="A1622" s="80" t="s">
        <v>1228</v>
      </c>
      <c r="B1622" s="80" t="s">
        <v>26</v>
      </c>
      <c r="C1622" s="80" t="s">
        <v>27</v>
      </c>
      <c r="D1622" s="80" t="s">
        <v>28</v>
      </c>
      <c r="E1622" s="80" t="s">
        <v>28</v>
      </c>
      <c r="F1622" s="80" t="s">
        <v>3284</v>
      </c>
      <c r="G1622" s="80" t="s">
        <v>2811</v>
      </c>
      <c r="H1622" s="80" t="s">
        <v>8157</v>
      </c>
      <c r="I1622" s="80" t="s">
        <v>8158</v>
      </c>
      <c r="J1622" s="80" t="s">
        <v>3295</v>
      </c>
      <c r="K1622" s="77">
        <v>43678</v>
      </c>
      <c r="L1622" s="80">
        <v>8</v>
      </c>
      <c r="M1622" s="80">
        <v>1</v>
      </c>
      <c r="N1622" s="80">
        <v>2019</v>
      </c>
      <c r="O1622" s="77">
        <f t="shared" si="24"/>
        <v>43473</v>
      </c>
      <c r="P1622" s="80" t="s">
        <v>3296</v>
      </c>
      <c r="Q1622" s="80" t="s">
        <v>175</v>
      </c>
      <c r="R1622" s="80">
        <f>VLOOKUP(P1622,Registration!O:P,2,FALSE)</f>
        <v>18</v>
      </c>
    </row>
    <row r="1623" spans="1:18" ht="23.1" customHeight="1">
      <c r="A1623" s="80" t="s">
        <v>1228</v>
      </c>
      <c r="B1623" s="80" t="s">
        <v>26</v>
      </c>
      <c r="C1623" s="80" t="s">
        <v>27</v>
      </c>
      <c r="D1623" s="80" t="s">
        <v>28</v>
      </c>
      <c r="E1623" s="80" t="s">
        <v>28</v>
      </c>
      <c r="F1623" s="80" t="s">
        <v>3284</v>
      </c>
      <c r="G1623" s="80" t="s">
        <v>2811</v>
      </c>
      <c r="H1623" s="80" t="s">
        <v>8157</v>
      </c>
      <c r="I1623" s="80" t="s">
        <v>8158</v>
      </c>
      <c r="J1623" s="80" t="s">
        <v>3297</v>
      </c>
      <c r="K1623" s="77">
        <v>43678</v>
      </c>
      <c r="L1623" s="80">
        <v>8</v>
      </c>
      <c r="M1623" s="80">
        <v>1</v>
      </c>
      <c r="N1623" s="80">
        <v>2019</v>
      </c>
      <c r="O1623" s="77">
        <f t="shared" si="24"/>
        <v>43473</v>
      </c>
      <c r="P1623" s="80" t="s">
        <v>3298</v>
      </c>
      <c r="Q1623" s="80" t="s">
        <v>175</v>
      </c>
      <c r="R1623" s="80">
        <f>VLOOKUP(P1623,Registration!O:P,2,FALSE)</f>
        <v>19</v>
      </c>
    </row>
    <row r="1624" spans="1:18" ht="23.1" customHeight="1">
      <c r="A1624" s="80" t="s">
        <v>1228</v>
      </c>
      <c r="B1624" s="80" t="s">
        <v>26</v>
      </c>
      <c r="C1624" s="80" t="s">
        <v>27</v>
      </c>
      <c r="D1624" s="80" t="s">
        <v>28</v>
      </c>
      <c r="E1624" s="80" t="s">
        <v>28</v>
      </c>
      <c r="F1624" s="80" t="s">
        <v>3284</v>
      </c>
      <c r="G1624" s="80" t="s">
        <v>2811</v>
      </c>
      <c r="H1624" s="80" t="s">
        <v>8157</v>
      </c>
      <c r="I1624" s="80" t="s">
        <v>8158</v>
      </c>
      <c r="J1624" s="80" t="s">
        <v>3299</v>
      </c>
      <c r="K1624" s="77">
        <v>43678</v>
      </c>
      <c r="L1624" s="80">
        <v>8</v>
      </c>
      <c r="M1624" s="80">
        <v>1</v>
      </c>
      <c r="N1624" s="80">
        <v>2019</v>
      </c>
      <c r="O1624" s="77">
        <f t="shared" si="24"/>
        <v>43473</v>
      </c>
      <c r="P1624" s="80" t="s">
        <v>3300</v>
      </c>
      <c r="Q1624" s="80" t="s">
        <v>175</v>
      </c>
      <c r="R1624" s="80">
        <f>VLOOKUP(P1624,Registration!O:P,2,FALSE)</f>
        <v>18</v>
      </c>
    </row>
    <row r="1625" spans="1:18" ht="23.1" customHeight="1">
      <c r="A1625" s="80" t="s">
        <v>1228</v>
      </c>
      <c r="B1625" s="80" t="s">
        <v>26</v>
      </c>
      <c r="C1625" s="80" t="s">
        <v>27</v>
      </c>
      <c r="D1625" s="80" t="s">
        <v>28</v>
      </c>
      <c r="E1625" s="80" t="s">
        <v>28</v>
      </c>
      <c r="F1625" s="80" t="s">
        <v>3284</v>
      </c>
      <c r="G1625" s="80" t="s">
        <v>2811</v>
      </c>
      <c r="H1625" s="80" t="s">
        <v>8157</v>
      </c>
      <c r="I1625" s="80" t="s">
        <v>8158</v>
      </c>
      <c r="J1625" s="80" t="s">
        <v>3301</v>
      </c>
      <c r="K1625" s="77">
        <v>43678</v>
      </c>
      <c r="L1625" s="80">
        <v>8</v>
      </c>
      <c r="M1625" s="80">
        <v>1</v>
      </c>
      <c r="N1625" s="80">
        <v>2019</v>
      </c>
      <c r="O1625" s="77">
        <f t="shared" si="24"/>
        <v>43473</v>
      </c>
      <c r="P1625" s="80" t="s">
        <v>3302</v>
      </c>
      <c r="Q1625" s="80" t="s">
        <v>175</v>
      </c>
      <c r="R1625" s="80">
        <f>VLOOKUP(P1625,Registration!O:P,2,FALSE)</f>
        <v>19</v>
      </c>
    </row>
    <row r="1626" spans="1:18" ht="23.1" customHeight="1">
      <c r="A1626" s="80" t="s">
        <v>1228</v>
      </c>
      <c r="B1626" s="80" t="s">
        <v>26</v>
      </c>
      <c r="C1626" s="80" t="s">
        <v>27</v>
      </c>
      <c r="D1626" s="80" t="s">
        <v>28</v>
      </c>
      <c r="E1626" s="80" t="s">
        <v>28</v>
      </c>
      <c r="F1626" s="80" t="s">
        <v>3284</v>
      </c>
      <c r="G1626" s="80" t="s">
        <v>2811</v>
      </c>
      <c r="H1626" s="80" t="s">
        <v>8157</v>
      </c>
      <c r="I1626" s="80" t="s">
        <v>8158</v>
      </c>
      <c r="J1626" s="80" t="s">
        <v>3303</v>
      </c>
      <c r="K1626" s="77">
        <v>43678</v>
      </c>
      <c r="L1626" s="80">
        <v>8</v>
      </c>
      <c r="M1626" s="80">
        <v>1</v>
      </c>
      <c r="N1626" s="80">
        <v>2019</v>
      </c>
      <c r="O1626" s="77">
        <f t="shared" si="24"/>
        <v>43473</v>
      </c>
      <c r="P1626" s="80" t="s">
        <v>3304</v>
      </c>
      <c r="Q1626" s="80" t="s">
        <v>175</v>
      </c>
      <c r="R1626" s="80">
        <f>VLOOKUP(P1626,Registration!O:P,2,FALSE)</f>
        <v>18</v>
      </c>
    </row>
    <row r="1627" spans="1:18" ht="23.1" customHeight="1">
      <c r="A1627" s="80" t="s">
        <v>1228</v>
      </c>
      <c r="B1627" s="80" t="s">
        <v>26</v>
      </c>
      <c r="C1627" s="80" t="s">
        <v>27</v>
      </c>
      <c r="D1627" s="80" t="s">
        <v>28</v>
      </c>
      <c r="E1627" s="80" t="s">
        <v>28</v>
      </c>
      <c r="F1627" s="80" t="s">
        <v>3284</v>
      </c>
      <c r="G1627" s="80" t="s">
        <v>2811</v>
      </c>
      <c r="H1627" s="80" t="s">
        <v>8157</v>
      </c>
      <c r="I1627" s="80" t="s">
        <v>8158</v>
      </c>
      <c r="J1627" s="80" t="s">
        <v>3305</v>
      </c>
      <c r="K1627" s="77">
        <v>43678</v>
      </c>
      <c r="L1627" s="80">
        <v>8</v>
      </c>
      <c r="M1627" s="80">
        <v>1</v>
      </c>
      <c r="N1627" s="80">
        <v>2019</v>
      </c>
      <c r="O1627" s="77">
        <f t="shared" si="24"/>
        <v>43473</v>
      </c>
      <c r="P1627" s="80" t="s">
        <v>3306</v>
      </c>
      <c r="Q1627" s="80" t="s">
        <v>175</v>
      </c>
      <c r="R1627" s="80">
        <f>VLOOKUP(P1627,Registration!O:P,2,FALSE)</f>
        <v>16</v>
      </c>
    </row>
    <row r="1628" spans="1:18" ht="23.1" customHeight="1">
      <c r="A1628" s="80" t="s">
        <v>1228</v>
      </c>
      <c r="B1628" s="80" t="s">
        <v>26</v>
      </c>
      <c r="C1628" s="80" t="s">
        <v>27</v>
      </c>
      <c r="D1628" s="80" t="s">
        <v>28</v>
      </c>
      <c r="E1628" s="80" t="s">
        <v>28</v>
      </c>
      <c r="F1628" s="80" t="s">
        <v>3284</v>
      </c>
      <c r="G1628" s="80" t="s">
        <v>2811</v>
      </c>
      <c r="H1628" s="80" t="s">
        <v>8157</v>
      </c>
      <c r="I1628" s="80" t="s">
        <v>8158</v>
      </c>
      <c r="J1628" s="80" t="s">
        <v>3307</v>
      </c>
      <c r="K1628" s="77">
        <v>43678</v>
      </c>
      <c r="L1628" s="80">
        <v>8</v>
      </c>
      <c r="M1628" s="80">
        <v>1</v>
      </c>
      <c r="N1628" s="80">
        <v>2019</v>
      </c>
      <c r="O1628" s="77">
        <f t="shared" si="24"/>
        <v>43473</v>
      </c>
      <c r="P1628" s="80" t="s">
        <v>3308</v>
      </c>
      <c r="Q1628" s="80" t="s">
        <v>175</v>
      </c>
      <c r="R1628" s="80">
        <f>VLOOKUP(P1628,Registration!O:P,2,FALSE)</f>
        <v>17</v>
      </c>
    </row>
    <row r="1629" spans="1:18" ht="23.1" customHeight="1">
      <c r="A1629" s="80" t="s">
        <v>1228</v>
      </c>
      <c r="B1629" s="80" t="s">
        <v>26</v>
      </c>
      <c r="C1629" s="80" t="s">
        <v>27</v>
      </c>
      <c r="D1629" s="80" t="s">
        <v>28</v>
      </c>
      <c r="E1629" s="80" t="s">
        <v>28</v>
      </c>
      <c r="F1629" s="80" t="s">
        <v>3284</v>
      </c>
      <c r="G1629" s="80" t="s">
        <v>2811</v>
      </c>
      <c r="H1629" s="80" t="s">
        <v>8157</v>
      </c>
      <c r="I1629" s="80" t="s">
        <v>8156</v>
      </c>
      <c r="J1629" s="80" t="s">
        <v>3309</v>
      </c>
      <c r="K1629" s="77">
        <v>43709</v>
      </c>
      <c r="L1629" s="80">
        <v>9</v>
      </c>
      <c r="M1629" s="80">
        <v>1</v>
      </c>
      <c r="N1629" s="80">
        <v>2019</v>
      </c>
      <c r="O1629" s="77">
        <f t="shared" si="24"/>
        <v>43474</v>
      </c>
      <c r="P1629" s="80" t="s">
        <v>3310</v>
      </c>
      <c r="Q1629" s="80" t="s">
        <v>175</v>
      </c>
      <c r="R1629" s="80">
        <f>VLOOKUP(P1629,Registration!O:P,2,FALSE)</f>
        <v>18</v>
      </c>
    </row>
    <row r="1630" spans="1:18" ht="23.1" customHeight="1">
      <c r="A1630" s="80" t="s">
        <v>1228</v>
      </c>
      <c r="B1630" s="80" t="s">
        <v>26</v>
      </c>
      <c r="C1630" s="80" t="s">
        <v>27</v>
      </c>
      <c r="D1630" s="80" t="s">
        <v>28</v>
      </c>
      <c r="E1630" s="80" t="s">
        <v>28</v>
      </c>
      <c r="F1630" s="80" t="s">
        <v>111</v>
      </c>
      <c r="G1630" s="80" t="s">
        <v>167</v>
      </c>
      <c r="H1630" s="80" t="s">
        <v>8159</v>
      </c>
      <c r="I1630" s="80" t="s">
        <v>8161</v>
      </c>
      <c r="J1630" s="80" t="s">
        <v>1231</v>
      </c>
      <c r="K1630" s="77">
        <v>43739</v>
      </c>
      <c r="L1630" s="80">
        <v>10</v>
      </c>
      <c r="M1630" s="80">
        <v>1</v>
      </c>
      <c r="N1630" s="80">
        <v>2019</v>
      </c>
      <c r="O1630" s="77">
        <f t="shared" si="24"/>
        <v>43475</v>
      </c>
      <c r="P1630" s="80" t="s">
        <v>1196</v>
      </c>
      <c r="Q1630" s="80" t="s">
        <v>175</v>
      </c>
      <c r="R1630" s="80">
        <f>VLOOKUP(P1630,Registration!O:P,2,FALSE)</f>
        <v>18</v>
      </c>
    </row>
    <row r="1631" spans="1:18" ht="23.1" customHeight="1">
      <c r="A1631" s="80" t="s">
        <v>1228</v>
      </c>
      <c r="B1631" s="80" t="s">
        <v>26</v>
      </c>
      <c r="C1631" s="80" t="s">
        <v>27</v>
      </c>
      <c r="D1631" s="80" t="s">
        <v>28</v>
      </c>
      <c r="E1631" s="80" t="s">
        <v>28</v>
      </c>
      <c r="F1631" s="80" t="s">
        <v>29</v>
      </c>
      <c r="G1631" s="80" t="s">
        <v>1887</v>
      </c>
      <c r="H1631" s="80" t="s">
        <v>8165</v>
      </c>
      <c r="I1631" s="80" t="s">
        <v>8163</v>
      </c>
      <c r="J1631" s="80" t="s">
        <v>3311</v>
      </c>
      <c r="K1631" s="77">
        <v>43739</v>
      </c>
      <c r="L1631" s="80">
        <v>10</v>
      </c>
      <c r="M1631" s="80">
        <v>1</v>
      </c>
      <c r="N1631" s="80">
        <v>2019</v>
      </c>
      <c r="O1631" s="77">
        <f t="shared" si="24"/>
        <v>43475</v>
      </c>
      <c r="P1631" s="80" t="s">
        <v>3312</v>
      </c>
      <c r="Q1631" s="80" t="s">
        <v>175</v>
      </c>
      <c r="R1631" s="80">
        <f>VLOOKUP(P1631,Registration!O:P,2,FALSE)</f>
        <v>18</v>
      </c>
    </row>
    <row r="1632" spans="1:18" ht="23.1" customHeight="1">
      <c r="A1632" s="80" t="s">
        <v>1228</v>
      </c>
      <c r="B1632" s="80" t="s">
        <v>26</v>
      </c>
      <c r="C1632" s="80" t="s">
        <v>27</v>
      </c>
      <c r="D1632" s="80" t="s">
        <v>28</v>
      </c>
      <c r="E1632" s="80" t="s">
        <v>28</v>
      </c>
      <c r="F1632" s="80" t="s">
        <v>111</v>
      </c>
      <c r="G1632" s="80" t="s">
        <v>167</v>
      </c>
      <c r="H1632" s="80" t="s">
        <v>8159</v>
      </c>
      <c r="I1632" s="80" t="s">
        <v>8160</v>
      </c>
      <c r="J1632" s="80" t="s">
        <v>1232</v>
      </c>
      <c r="K1632" s="77">
        <v>43770</v>
      </c>
      <c r="L1632" s="80">
        <v>11</v>
      </c>
      <c r="M1632" s="80">
        <v>1</v>
      </c>
      <c r="N1632" s="80">
        <v>2019</v>
      </c>
      <c r="O1632" s="77">
        <f t="shared" si="24"/>
        <v>43476</v>
      </c>
      <c r="P1632" s="80" t="s">
        <v>1233</v>
      </c>
      <c r="Q1632" s="80" t="s">
        <v>252</v>
      </c>
      <c r="R1632" s="80">
        <f>VLOOKUP(P1632,Registration!O:P,2,FALSE)</f>
        <v>18</v>
      </c>
    </row>
    <row r="1633" spans="1:18" ht="23.1" customHeight="1">
      <c r="A1633" s="80" t="s">
        <v>1228</v>
      </c>
      <c r="B1633" s="80" t="s">
        <v>26</v>
      </c>
      <c r="C1633" s="80" t="s">
        <v>27</v>
      </c>
      <c r="D1633" s="80" t="s">
        <v>28</v>
      </c>
      <c r="E1633" s="80" t="s">
        <v>28</v>
      </c>
      <c r="F1633" s="80" t="s">
        <v>111</v>
      </c>
      <c r="G1633" s="80" t="s">
        <v>167</v>
      </c>
      <c r="H1633" s="80" t="s">
        <v>8159</v>
      </c>
      <c r="I1633" s="80" t="s">
        <v>8160</v>
      </c>
      <c r="J1633" s="80" t="s">
        <v>759</v>
      </c>
      <c r="K1633" s="77">
        <v>43770</v>
      </c>
      <c r="L1633" s="80">
        <v>11</v>
      </c>
      <c r="M1633" s="80">
        <v>1</v>
      </c>
      <c r="N1633" s="80">
        <v>2019</v>
      </c>
      <c r="O1633" s="77">
        <f t="shared" si="24"/>
        <v>43476</v>
      </c>
      <c r="P1633" s="80" t="s">
        <v>317</v>
      </c>
      <c r="Q1633" s="80" t="s">
        <v>252</v>
      </c>
      <c r="R1633" s="80">
        <f>VLOOKUP(P1633,Registration!O:P,2,FALSE)</f>
        <v>18</v>
      </c>
    </row>
    <row r="1634" spans="1:18" ht="23.1" customHeight="1">
      <c r="A1634" s="80" t="s">
        <v>1228</v>
      </c>
      <c r="B1634" s="80" t="s">
        <v>26</v>
      </c>
      <c r="C1634" s="80" t="s">
        <v>27</v>
      </c>
      <c r="D1634" s="80" t="s">
        <v>28</v>
      </c>
      <c r="E1634" s="80" t="s">
        <v>28</v>
      </c>
      <c r="F1634" s="80" t="s">
        <v>111</v>
      </c>
      <c r="G1634" s="80" t="s">
        <v>167</v>
      </c>
      <c r="H1634" s="80" t="s">
        <v>8159</v>
      </c>
      <c r="I1634" s="80" t="s">
        <v>8160</v>
      </c>
      <c r="J1634" s="80" t="s">
        <v>1235</v>
      </c>
      <c r="K1634" s="77">
        <v>43770</v>
      </c>
      <c r="L1634" s="80">
        <v>11</v>
      </c>
      <c r="M1634" s="80">
        <v>1</v>
      </c>
      <c r="N1634" s="80">
        <v>2019</v>
      </c>
      <c r="O1634" s="77">
        <f t="shared" si="24"/>
        <v>43476</v>
      </c>
      <c r="P1634" s="80" t="s">
        <v>1236</v>
      </c>
      <c r="Q1634" s="80" t="s">
        <v>252</v>
      </c>
      <c r="R1634" s="80">
        <f>VLOOKUP(P1634,Registration!O:P,2,FALSE)</f>
        <v>19</v>
      </c>
    </row>
    <row r="1635" spans="1:18" ht="23.1" customHeight="1">
      <c r="A1635" s="80" t="s">
        <v>1228</v>
      </c>
      <c r="B1635" s="80" t="s">
        <v>26</v>
      </c>
      <c r="C1635" s="80" t="s">
        <v>27</v>
      </c>
      <c r="D1635" s="80" t="s">
        <v>28</v>
      </c>
      <c r="E1635" s="80" t="s">
        <v>28</v>
      </c>
      <c r="F1635" s="80" t="s">
        <v>111</v>
      </c>
      <c r="G1635" s="80" t="s">
        <v>167</v>
      </c>
      <c r="H1635" s="80" t="s">
        <v>8159</v>
      </c>
      <c r="I1635" s="80" t="s">
        <v>8160</v>
      </c>
      <c r="J1635" s="80" t="s">
        <v>1237</v>
      </c>
      <c r="K1635" s="77">
        <v>43770</v>
      </c>
      <c r="L1635" s="80">
        <v>11</v>
      </c>
      <c r="M1635" s="80">
        <v>1</v>
      </c>
      <c r="N1635" s="80">
        <v>2019</v>
      </c>
      <c r="O1635" s="77">
        <f t="shared" si="24"/>
        <v>43476</v>
      </c>
      <c r="P1635" s="80" t="s">
        <v>1238</v>
      </c>
      <c r="Q1635" s="80" t="s">
        <v>252</v>
      </c>
      <c r="R1635" s="80">
        <f>VLOOKUP(P1635,Registration!O:P,2,FALSE)</f>
        <v>19</v>
      </c>
    </row>
    <row r="1636" spans="1:18" ht="23.1" customHeight="1">
      <c r="A1636" s="80" t="s">
        <v>1228</v>
      </c>
      <c r="B1636" s="80" t="s">
        <v>26</v>
      </c>
      <c r="C1636" s="80" t="s">
        <v>27</v>
      </c>
      <c r="D1636" s="80" t="s">
        <v>28</v>
      </c>
      <c r="E1636" s="80" t="s">
        <v>28</v>
      </c>
      <c r="F1636" s="80" t="s">
        <v>111</v>
      </c>
      <c r="G1636" s="80" t="s">
        <v>167</v>
      </c>
      <c r="H1636" s="80" t="s">
        <v>8159</v>
      </c>
      <c r="I1636" s="80" t="s">
        <v>8160</v>
      </c>
      <c r="J1636" s="80" t="s">
        <v>1239</v>
      </c>
      <c r="K1636" s="77">
        <v>43770</v>
      </c>
      <c r="L1636" s="80">
        <v>11</v>
      </c>
      <c r="M1636" s="80">
        <v>1</v>
      </c>
      <c r="N1636" s="80">
        <v>2019</v>
      </c>
      <c r="O1636" s="77">
        <f t="shared" si="24"/>
        <v>43476</v>
      </c>
      <c r="P1636" s="80" t="s">
        <v>1240</v>
      </c>
      <c r="Q1636" s="80" t="s">
        <v>252</v>
      </c>
      <c r="R1636" s="80">
        <f>VLOOKUP(P1636,Registration!O:P,2,FALSE)</f>
        <v>18</v>
      </c>
    </row>
    <row r="1637" spans="1:18" ht="23.1" customHeight="1">
      <c r="A1637" s="80" t="s">
        <v>1228</v>
      </c>
      <c r="B1637" s="80" t="s">
        <v>26</v>
      </c>
      <c r="C1637" s="80" t="s">
        <v>27</v>
      </c>
      <c r="D1637" s="80" t="s">
        <v>28</v>
      </c>
      <c r="E1637" s="80" t="s">
        <v>28</v>
      </c>
      <c r="F1637" s="80" t="s">
        <v>111</v>
      </c>
      <c r="G1637" s="80" t="s">
        <v>167</v>
      </c>
      <c r="H1637" s="80" t="s">
        <v>8159</v>
      </c>
      <c r="I1637" s="80" t="s">
        <v>8160</v>
      </c>
      <c r="J1637" s="80" t="s">
        <v>1241</v>
      </c>
      <c r="K1637" s="77">
        <v>43770</v>
      </c>
      <c r="L1637" s="80">
        <v>11</v>
      </c>
      <c r="M1637" s="80">
        <v>1</v>
      </c>
      <c r="N1637" s="80">
        <v>2019</v>
      </c>
      <c r="O1637" s="77">
        <f t="shared" si="24"/>
        <v>43476</v>
      </c>
      <c r="P1637" s="80" t="s">
        <v>1242</v>
      </c>
      <c r="Q1637" s="80" t="s">
        <v>252</v>
      </c>
      <c r="R1637" s="80">
        <f>VLOOKUP(P1637,Registration!O:P,2,FALSE)</f>
        <v>19</v>
      </c>
    </row>
    <row r="1638" spans="1:18" ht="23.1" customHeight="1">
      <c r="A1638" s="80" t="s">
        <v>1228</v>
      </c>
      <c r="B1638" s="80" t="s">
        <v>26</v>
      </c>
      <c r="C1638" s="80" t="s">
        <v>27</v>
      </c>
      <c r="D1638" s="80" t="s">
        <v>28</v>
      </c>
      <c r="E1638" s="80" t="s">
        <v>28</v>
      </c>
      <c r="F1638" s="80" t="s">
        <v>111</v>
      </c>
      <c r="G1638" s="80" t="s">
        <v>167</v>
      </c>
      <c r="H1638" s="80" t="s">
        <v>8159</v>
      </c>
      <c r="I1638" s="80" t="s">
        <v>8160</v>
      </c>
      <c r="J1638" s="80" t="s">
        <v>1243</v>
      </c>
      <c r="K1638" s="77">
        <v>43770</v>
      </c>
      <c r="L1638" s="80">
        <v>11</v>
      </c>
      <c r="M1638" s="80">
        <v>1</v>
      </c>
      <c r="N1638" s="80">
        <v>2019</v>
      </c>
      <c r="O1638" s="77">
        <f t="shared" si="24"/>
        <v>43476</v>
      </c>
      <c r="P1638" s="80" t="s">
        <v>1244</v>
      </c>
      <c r="Q1638" s="80" t="s">
        <v>252</v>
      </c>
      <c r="R1638" s="80">
        <f>VLOOKUP(P1638,Registration!O:P,2,FALSE)</f>
        <v>18</v>
      </c>
    </row>
    <row r="1639" spans="1:18" ht="23.1" customHeight="1">
      <c r="A1639" s="80" t="s">
        <v>1228</v>
      </c>
      <c r="B1639" s="80" t="s">
        <v>26</v>
      </c>
      <c r="C1639" s="80" t="s">
        <v>27</v>
      </c>
      <c r="D1639" s="80" t="s">
        <v>28</v>
      </c>
      <c r="E1639" s="80" t="s">
        <v>28</v>
      </c>
      <c r="F1639" s="80" t="s">
        <v>111</v>
      </c>
      <c r="G1639" s="80" t="s">
        <v>167</v>
      </c>
      <c r="H1639" s="80" t="s">
        <v>8159</v>
      </c>
      <c r="I1639" s="80" t="s">
        <v>8160</v>
      </c>
      <c r="J1639" s="80" t="s">
        <v>1245</v>
      </c>
      <c r="K1639" s="77">
        <v>43770</v>
      </c>
      <c r="L1639" s="80">
        <v>11</v>
      </c>
      <c r="M1639" s="80">
        <v>1</v>
      </c>
      <c r="N1639" s="80">
        <v>2019</v>
      </c>
      <c r="O1639" s="77">
        <f t="shared" si="24"/>
        <v>43476</v>
      </c>
      <c r="P1639" s="80" t="s">
        <v>1246</v>
      </c>
      <c r="Q1639" s="80" t="s">
        <v>252</v>
      </c>
      <c r="R1639" s="80">
        <f>VLOOKUP(P1639,Registration!O:P,2,FALSE)</f>
        <v>19</v>
      </c>
    </row>
    <row r="1640" spans="1:18" ht="23.1" customHeight="1">
      <c r="A1640" s="80" t="s">
        <v>1228</v>
      </c>
      <c r="B1640" s="80" t="s">
        <v>26</v>
      </c>
      <c r="C1640" s="80" t="s">
        <v>27</v>
      </c>
      <c r="D1640" s="80" t="s">
        <v>28</v>
      </c>
      <c r="E1640" s="80" t="s">
        <v>28</v>
      </c>
      <c r="F1640" s="80" t="s">
        <v>111</v>
      </c>
      <c r="G1640" s="80" t="s">
        <v>167</v>
      </c>
      <c r="H1640" s="80" t="s">
        <v>8159</v>
      </c>
      <c r="I1640" s="80" t="s">
        <v>8160</v>
      </c>
      <c r="J1640" s="80" t="s">
        <v>1247</v>
      </c>
      <c r="K1640" s="77">
        <v>43770</v>
      </c>
      <c r="L1640" s="80">
        <v>11</v>
      </c>
      <c r="M1640" s="80">
        <v>1</v>
      </c>
      <c r="N1640" s="80">
        <v>2019</v>
      </c>
      <c r="O1640" s="77">
        <f t="shared" si="24"/>
        <v>43476</v>
      </c>
      <c r="P1640" s="80" t="s">
        <v>1248</v>
      </c>
      <c r="Q1640" s="80" t="s">
        <v>252</v>
      </c>
      <c r="R1640" s="80">
        <f>VLOOKUP(P1640,Registration!O:P,2,FALSE)</f>
        <v>19</v>
      </c>
    </row>
    <row r="1641" spans="1:18" ht="23.1" customHeight="1">
      <c r="A1641" s="80" t="s">
        <v>1228</v>
      </c>
      <c r="B1641" s="80" t="s">
        <v>26</v>
      </c>
      <c r="C1641" s="80" t="s">
        <v>27</v>
      </c>
      <c r="D1641" s="80" t="s">
        <v>28</v>
      </c>
      <c r="E1641" s="80" t="s">
        <v>28</v>
      </c>
      <c r="F1641" s="80" t="s">
        <v>111</v>
      </c>
      <c r="G1641" s="80" t="s">
        <v>167</v>
      </c>
      <c r="H1641" s="80" t="s">
        <v>8159</v>
      </c>
      <c r="I1641" s="80" t="s">
        <v>8160</v>
      </c>
      <c r="J1641" s="80" t="s">
        <v>1249</v>
      </c>
      <c r="K1641" s="77">
        <v>43770</v>
      </c>
      <c r="L1641" s="80">
        <v>11</v>
      </c>
      <c r="M1641" s="80">
        <v>1</v>
      </c>
      <c r="N1641" s="80">
        <v>2019</v>
      </c>
      <c r="O1641" s="77">
        <f t="shared" si="24"/>
        <v>43476</v>
      </c>
      <c r="P1641" s="80" t="s">
        <v>1250</v>
      </c>
      <c r="Q1641" s="80" t="s">
        <v>252</v>
      </c>
      <c r="R1641" s="80">
        <f>VLOOKUP(P1641,Registration!O:P,2,FALSE)</f>
        <v>19</v>
      </c>
    </row>
    <row r="1642" spans="1:18" ht="23.1" customHeight="1">
      <c r="A1642" s="80" t="s">
        <v>1228</v>
      </c>
      <c r="B1642" s="80" t="s">
        <v>26</v>
      </c>
      <c r="C1642" s="80" t="s">
        <v>27</v>
      </c>
      <c r="D1642" s="80" t="s">
        <v>28</v>
      </c>
      <c r="E1642" s="80" t="s">
        <v>28</v>
      </c>
      <c r="F1642" s="80" t="s">
        <v>111</v>
      </c>
      <c r="G1642" s="80" t="s">
        <v>167</v>
      </c>
      <c r="H1642" s="80" t="s">
        <v>8159</v>
      </c>
      <c r="I1642" s="80" t="s">
        <v>8160</v>
      </c>
      <c r="J1642" s="80" t="s">
        <v>1027</v>
      </c>
      <c r="K1642" s="77">
        <v>43770</v>
      </c>
      <c r="L1642" s="80">
        <v>11</v>
      </c>
      <c r="M1642" s="80">
        <v>1</v>
      </c>
      <c r="N1642" s="80">
        <v>2019</v>
      </c>
      <c r="O1642" s="77">
        <f t="shared" si="24"/>
        <v>43476</v>
      </c>
      <c r="P1642" s="80" t="s">
        <v>1251</v>
      </c>
      <c r="Q1642" s="80" t="s">
        <v>252</v>
      </c>
      <c r="R1642" s="80">
        <f>VLOOKUP(P1642,Registration!O:P,2,FALSE)</f>
        <v>19</v>
      </c>
    </row>
    <row r="1643" spans="1:18" ht="23.1" customHeight="1">
      <c r="A1643" s="80" t="s">
        <v>1228</v>
      </c>
      <c r="B1643" s="80" t="s">
        <v>26</v>
      </c>
      <c r="C1643" s="80" t="s">
        <v>27</v>
      </c>
      <c r="D1643" s="80" t="s">
        <v>28</v>
      </c>
      <c r="E1643" s="80" t="s">
        <v>28</v>
      </c>
      <c r="F1643" s="80" t="s">
        <v>111</v>
      </c>
      <c r="G1643" s="80" t="s">
        <v>167</v>
      </c>
      <c r="H1643" s="80" t="s">
        <v>8159</v>
      </c>
      <c r="I1643" s="80" t="s">
        <v>8160</v>
      </c>
      <c r="J1643" s="80" t="s">
        <v>1252</v>
      </c>
      <c r="K1643" s="77">
        <v>43770</v>
      </c>
      <c r="L1643" s="80">
        <v>11</v>
      </c>
      <c r="M1643" s="80">
        <v>1</v>
      </c>
      <c r="N1643" s="80">
        <v>2019</v>
      </c>
      <c r="O1643" s="77">
        <f t="shared" si="24"/>
        <v>43476</v>
      </c>
      <c r="P1643" s="80" t="s">
        <v>1253</v>
      </c>
      <c r="Q1643" s="80" t="s">
        <v>252</v>
      </c>
      <c r="R1643" s="80">
        <f>VLOOKUP(P1643,Registration!O:P,2,FALSE)</f>
        <v>18</v>
      </c>
    </row>
    <row r="1644" spans="1:18" ht="23.1" customHeight="1">
      <c r="A1644" s="80" t="s">
        <v>1228</v>
      </c>
      <c r="B1644" s="80" t="s">
        <v>26</v>
      </c>
      <c r="C1644" s="80" t="s">
        <v>27</v>
      </c>
      <c r="D1644" s="80" t="s">
        <v>28</v>
      </c>
      <c r="E1644" s="80" t="s">
        <v>28</v>
      </c>
      <c r="F1644" s="80" t="s">
        <v>111</v>
      </c>
      <c r="G1644" s="80" t="s">
        <v>167</v>
      </c>
      <c r="H1644" s="80" t="s">
        <v>8159</v>
      </c>
      <c r="I1644" s="80" t="s">
        <v>8160</v>
      </c>
      <c r="J1644" s="80" t="s">
        <v>1254</v>
      </c>
      <c r="K1644" s="77">
        <v>43770</v>
      </c>
      <c r="L1644" s="80">
        <v>11</v>
      </c>
      <c r="M1644" s="80">
        <v>1</v>
      </c>
      <c r="N1644" s="80">
        <v>2019</v>
      </c>
      <c r="O1644" s="77">
        <f t="shared" si="24"/>
        <v>43476</v>
      </c>
      <c r="P1644" s="80" t="s">
        <v>649</v>
      </c>
      <c r="Q1644" s="80" t="s">
        <v>252</v>
      </c>
      <c r="R1644" s="80">
        <f>VLOOKUP(P1644,Registration!O:P,2,FALSE)</f>
        <v>19</v>
      </c>
    </row>
    <row r="1645" spans="1:18" ht="23.1" customHeight="1">
      <c r="A1645" s="80" t="s">
        <v>1228</v>
      </c>
      <c r="B1645" s="80" t="s">
        <v>26</v>
      </c>
      <c r="C1645" s="80" t="s">
        <v>27</v>
      </c>
      <c r="D1645" s="80" t="s">
        <v>28</v>
      </c>
      <c r="E1645" s="80" t="s">
        <v>28</v>
      </c>
      <c r="F1645" s="80" t="s">
        <v>111</v>
      </c>
      <c r="G1645" s="80" t="s">
        <v>167</v>
      </c>
      <c r="H1645" s="80" t="s">
        <v>8159</v>
      </c>
      <c r="I1645" s="80" t="s">
        <v>8160</v>
      </c>
      <c r="J1645" s="80" t="s">
        <v>1255</v>
      </c>
      <c r="K1645" s="77">
        <v>43770</v>
      </c>
      <c r="L1645" s="80">
        <v>11</v>
      </c>
      <c r="M1645" s="80">
        <v>1</v>
      </c>
      <c r="N1645" s="80">
        <v>2019</v>
      </c>
      <c r="O1645" s="77">
        <f t="shared" si="24"/>
        <v>43476</v>
      </c>
      <c r="P1645" s="80" t="s">
        <v>1256</v>
      </c>
      <c r="Q1645" s="80" t="s">
        <v>252</v>
      </c>
      <c r="R1645" s="80">
        <f>VLOOKUP(P1645,Registration!O:P,2,FALSE)</f>
        <v>18</v>
      </c>
    </row>
    <row r="1646" spans="1:18" ht="23.1" customHeight="1">
      <c r="A1646" s="80" t="s">
        <v>1228</v>
      </c>
      <c r="B1646" s="80" t="s">
        <v>26</v>
      </c>
      <c r="C1646" s="80" t="s">
        <v>27</v>
      </c>
      <c r="D1646" s="80" t="s">
        <v>28</v>
      </c>
      <c r="E1646" s="80" t="s">
        <v>28</v>
      </c>
      <c r="F1646" s="80" t="s">
        <v>111</v>
      </c>
      <c r="G1646" s="80" t="s">
        <v>167</v>
      </c>
      <c r="H1646" s="80" t="s">
        <v>8159</v>
      </c>
      <c r="I1646" s="80" t="s">
        <v>8160</v>
      </c>
      <c r="J1646" s="80" t="s">
        <v>1257</v>
      </c>
      <c r="K1646" s="77">
        <v>43770</v>
      </c>
      <c r="L1646" s="80">
        <v>11</v>
      </c>
      <c r="M1646" s="80">
        <v>1</v>
      </c>
      <c r="N1646" s="80">
        <v>2019</v>
      </c>
      <c r="O1646" s="77">
        <f t="shared" si="24"/>
        <v>43476</v>
      </c>
      <c r="P1646" s="80" t="s">
        <v>1258</v>
      </c>
      <c r="Q1646" s="80" t="s">
        <v>252</v>
      </c>
      <c r="R1646" s="80">
        <f>VLOOKUP(P1646,Registration!O:P,2,FALSE)</f>
        <v>18</v>
      </c>
    </row>
    <row r="1647" spans="1:18" ht="23.1" customHeight="1">
      <c r="A1647" s="80" t="s">
        <v>1228</v>
      </c>
      <c r="B1647" s="80" t="s">
        <v>26</v>
      </c>
      <c r="C1647" s="80" t="s">
        <v>27</v>
      </c>
      <c r="D1647" s="80" t="s">
        <v>28</v>
      </c>
      <c r="E1647" s="80" t="s">
        <v>28</v>
      </c>
      <c r="F1647" s="80" t="s">
        <v>111</v>
      </c>
      <c r="G1647" s="80" t="s">
        <v>167</v>
      </c>
      <c r="H1647" s="80" t="s">
        <v>8159</v>
      </c>
      <c r="I1647" s="80" t="s">
        <v>8160</v>
      </c>
      <c r="J1647" s="80" t="s">
        <v>1259</v>
      </c>
      <c r="K1647" s="77">
        <v>43770</v>
      </c>
      <c r="L1647" s="80">
        <v>11</v>
      </c>
      <c r="M1647" s="80">
        <v>1</v>
      </c>
      <c r="N1647" s="80">
        <v>2019</v>
      </c>
      <c r="O1647" s="77">
        <f t="shared" si="24"/>
        <v>43476</v>
      </c>
      <c r="P1647" s="80" t="s">
        <v>1260</v>
      </c>
      <c r="Q1647" s="80" t="s">
        <v>252</v>
      </c>
      <c r="R1647" s="80">
        <f>VLOOKUP(P1647,Registration!O:P,2,FALSE)</f>
        <v>19</v>
      </c>
    </row>
    <row r="1648" spans="1:18" ht="23.1" customHeight="1">
      <c r="A1648" s="80" t="s">
        <v>1228</v>
      </c>
      <c r="B1648" s="80" t="s">
        <v>26</v>
      </c>
      <c r="C1648" s="80" t="s">
        <v>27</v>
      </c>
      <c r="D1648" s="80" t="s">
        <v>28</v>
      </c>
      <c r="E1648" s="80" t="s">
        <v>28</v>
      </c>
      <c r="F1648" s="80" t="s">
        <v>111</v>
      </c>
      <c r="G1648" s="80" t="s">
        <v>167</v>
      </c>
      <c r="H1648" s="80" t="s">
        <v>8159</v>
      </c>
      <c r="I1648" s="80" t="s">
        <v>8160</v>
      </c>
      <c r="J1648" s="80" t="s">
        <v>1261</v>
      </c>
      <c r="K1648" s="77">
        <v>43770</v>
      </c>
      <c r="L1648" s="80">
        <v>11</v>
      </c>
      <c r="M1648" s="80">
        <v>1</v>
      </c>
      <c r="N1648" s="80">
        <v>2019</v>
      </c>
      <c r="O1648" s="77">
        <f t="shared" si="24"/>
        <v>43476</v>
      </c>
      <c r="P1648" s="80" t="s">
        <v>337</v>
      </c>
      <c r="Q1648" s="80" t="s">
        <v>252</v>
      </c>
      <c r="R1648" s="80">
        <f>VLOOKUP(P1648,Registration!O:P,2,FALSE)</f>
        <v>19</v>
      </c>
    </row>
    <row r="1649" spans="1:18" ht="23.1" customHeight="1">
      <c r="A1649" s="80" t="s">
        <v>1228</v>
      </c>
      <c r="B1649" s="80" t="s">
        <v>26</v>
      </c>
      <c r="C1649" s="80" t="s">
        <v>27</v>
      </c>
      <c r="D1649" s="80" t="s">
        <v>28</v>
      </c>
      <c r="E1649" s="80" t="s">
        <v>28</v>
      </c>
      <c r="F1649" s="80" t="s">
        <v>111</v>
      </c>
      <c r="G1649" s="80" t="s">
        <v>167</v>
      </c>
      <c r="H1649" s="80" t="s">
        <v>8159</v>
      </c>
      <c r="I1649" s="80" t="s">
        <v>8160</v>
      </c>
      <c r="J1649" s="80" t="s">
        <v>1262</v>
      </c>
      <c r="K1649" s="77">
        <v>43770</v>
      </c>
      <c r="L1649" s="80">
        <v>11</v>
      </c>
      <c r="M1649" s="80">
        <v>1</v>
      </c>
      <c r="N1649" s="80">
        <v>2019</v>
      </c>
      <c r="O1649" s="77">
        <f t="shared" si="24"/>
        <v>43476</v>
      </c>
      <c r="P1649" s="80" t="s">
        <v>1263</v>
      </c>
      <c r="Q1649" s="80" t="s">
        <v>252</v>
      </c>
      <c r="R1649" s="80">
        <f>VLOOKUP(P1649,Registration!O:P,2,FALSE)</f>
        <v>19</v>
      </c>
    </row>
    <row r="1650" spans="1:18" ht="23.1" customHeight="1">
      <c r="A1650" s="80" t="s">
        <v>1228</v>
      </c>
      <c r="B1650" s="80" t="s">
        <v>26</v>
      </c>
      <c r="C1650" s="80" t="s">
        <v>27</v>
      </c>
      <c r="D1650" s="80" t="s">
        <v>28</v>
      </c>
      <c r="E1650" s="80" t="s">
        <v>28</v>
      </c>
      <c r="F1650" s="80" t="s">
        <v>111</v>
      </c>
      <c r="G1650" s="80" t="s">
        <v>167</v>
      </c>
      <c r="H1650" s="80" t="s">
        <v>8159</v>
      </c>
      <c r="I1650" s="80" t="s">
        <v>8160</v>
      </c>
      <c r="J1650" s="80" t="s">
        <v>1264</v>
      </c>
      <c r="K1650" s="77">
        <v>43770</v>
      </c>
      <c r="L1650" s="80">
        <v>11</v>
      </c>
      <c r="M1650" s="80">
        <v>1</v>
      </c>
      <c r="N1650" s="80">
        <v>2019</v>
      </c>
      <c r="O1650" s="77">
        <f t="shared" si="24"/>
        <v>43476</v>
      </c>
      <c r="P1650" s="80" t="s">
        <v>1031</v>
      </c>
      <c r="Q1650" s="80" t="s">
        <v>252</v>
      </c>
      <c r="R1650" s="80">
        <f>VLOOKUP(P1650,Registration!O:P,2,FALSE)</f>
        <v>18</v>
      </c>
    </row>
    <row r="1651" spans="1:18" ht="23.1" customHeight="1">
      <c r="A1651" s="80" t="s">
        <v>1228</v>
      </c>
      <c r="B1651" s="80" t="s">
        <v>26</v>
      </c>
      <c r="C1651" s="80" t="s">
        <v>27</v>
      </c>
      <c r="D1651" s="80" t="s">
        <v>28</v>
      </c>
      <c r="E1651" s="80" t="s">
        <v>28</v>
      </c>
      <c r="F1651" s="80" t="s">
        <v>111</v>
      </c>
      <c r="G1651" s="80" t="s">
        <v>167</v>
      </c>
      <c r="H1651" s="80" t="s">
        <v>8159</v>
      </c>
      <c r="I1651" s="80" t="s">
        <v>8160</v>
      </c>
      <c r="J1651" s="80" t="s">
        <v>1265</v>
      </c>
      <c r="K1651" s="77">
        <v>43770</v>
      </c>
      <c r="L1651" s="80">
        <v>11</v>
      </c>
      <c r="M1651" s="80">
        <v>1</v>
      </c>
      <c r="N1651" s="80">
        <v>2019</v>
      </c>
      <c r="O1651" s="77">
        <f t="shared" si="24"/>
        <v>43476</v>
      </c>
      <c r="P1651" s="80" t="s">
        <v>1266</v>
      </c>
      <c r="Q1651" s="80" t="s">
        <v>252</v>
      </c>
      <c r="R1651" s="80">
        <f>VLOOKUP(P1651,Registration!O:P,2,FALSE)</f>
        <v>19</v>
      </c>
    </row>
    <row r="1652" spans="1:18" ht="23.1" customHeight="1">
      <c r="A1652" s="80" t="s">
        <v>1228</v>
      </c>
      <c r="B1652" s="80" t="s">
        <v>26</v>
      </c>
      <c r="C1652" s="80" t="s">
        <v>27</v>
      </c>
      <c r="D1652" s="80" t="s">
        <v>28</v>
      </c>
      <c r="E1652" s="80" t="s">
        <v>28</v>
      </c>
      <c r="F1652" s="80" t="s">
        <v>111</v>
      </c>
      <c r="G1652" s="80" t="s">
        <v>167</v>
      </c>
      <c r="H1652" s="80" t="s">
        <v>8159</v>
      </c>
      <c r="I1652" s="80" t="s">
        <v>8160</v>
      </c>
      <c r="J1652" s="80" t="s">
        <v>1267</v>
      </c>
      <c r="K1652" s="77">
        <v>43770</v>
      </c>
      <c r="L1652" s="80">
        <v>11</v>
      </c>
      <c r="M1652" s="80">
        <v>1</v>
      </c>
      <c r="N1652" s="80">
        <v>2019</v>
      </c>
      <c r="O1652" s="77">
        <f t="shared" si="24"/>
        <v>43476</v>
      </c>
      <c r="P1652" s="80" t="s">
        <v>1268</v>
      </c>
      <c r="Q1652" s="80" t="s">
        <v>252</v>
      </c>
      <c r="R1652" s="80">
        <f>VLOOKUP(P1652,Registration!O:P,2,FALSE)</f>
        <v>19</v>
      </c>
    </row>
    <row r="1653" spans="1:18" ht="23.1" customHeight="1">
      <c r="A1653" s="80" t="s">
        <v>1269</v>
      </c>
      <c r="B1653" s="80" t="s">
        <v>26</v>
      </c>
      <c r="C1653" s="80" t="s">
        <v>27</v>
      </c>
      <c r="D1653" s="80" t="s">
        <v>28</v>
      </c>
      <c r="E1653" s="80" t="s">
        <v>28</v>
      </c>
      <c r="F1653" s="80" t="s">
        <v>111</v>
      </c>
      <c r="G1653" s="80" t="s">
        <v>167</v>
      </c>
      <c r="H1653" s="80" t="s">
        <v>8159</v>
      </c>
      <c r="I1653" s="80" t="s">
        <v>8161</v>
      </c>
      <c r="J1653" s="80" t="s">
        <v>1270</v>
      </c>
      <c r="K1653" s="77" t="s">
        <v>3313</v>
      </c>
      <c r="L1653" s="80">
        <v>15</v>
      </c>
      <c r="M1653" s="80">
        <v>1</v>
      </c>
      <c r="N1653" s="80">
        <v>2019</v>
      </c>
      <c r="O1653" s="77">
        <f t="shared" si="24"/>
        <v>43480</v>
      </c>
      <c r="P1653" s="80" t="s">
        <v>1271</v>
      </c>
      <c r="Q1653" s="80" t="s">
        <v>175</v>
      </c>
      <c r="R1653" s="80">
        <f>VLOOKUP(P1653,Registration!O:P,2,FALSE)</f>
        <v>19</v>
      </c>
    </row>
    <row r="1654" spans="1:18" ht="23.1" customHeight="1">
      <c r="A1654" s="80" t="s">
        <v>1269</v>
      </c>
      <c r="B1654" s="80" t="s">
        <v>26</v>
      </c>
      <c r="C1654" s="80" t="s">
        <v>27</v>
      </c>
      <c r="D1654" s="80" t="s">
        <v>28</v>
      </c>
      <c r="E1654" s="80" t="s">
        <v>28</v>
      </c>
      <c r="F1654" s="80" t="s">
        <v>111</v>
      </c>
      <c r="G1654" s="80" t="s">
        <v>167</v>
      </c>
      <c r="H1654" s="80" t="s">
        <v>8159</v>
      </c>
      <c r="I1654" s="80" t="s">
        <v>8161</v>
      </c>
      <c r="J1654" s="80" t="s">
        <v>1272</v>
      </c>
      <c r="K1654" s="77" t="s">
        <v>3313</v>
      </c>
      <c r="L1654" s="80">
        <v>15</v>
      </c>
      <c r="M1654" s="80">
        <v>1</v>
      </c>
      <c r="N1654" s="80">
        <v>2019</v>
      </c>
      <c r="O1654" s="77">
        <f t="shared" si="24"/>
        <v>43480</v>
      </c>
      <c r="P1654" s="80" t="s">
        <v>1273</v>
      </c>
      <c r="Q1654" s="80" t="s">
        <v>175</v>
      </c>
      <c r="R1654" s="80">
        <f>VLOOKUP(P1654,Registration!O:P,2,FALSE)</f>
        <v>18</v>
      </c>
    </row>
    <row r="1655" spans="1:18" ht="23.1" customHeight="1">
      <c r="A1655" s="80" t="s">
        <v>1269</v>
      </c>
      <c r="B1655" s="80" t="s">
        <v>26</v>
      </c>
      <c r="C1655" s="80" t="s">
        <v>27</v>
      </c>
      <c r="D1655" s="80" t="s">
        <v>28</v>
      </c>
      <c r="E1655" s="80" t="s">
        <v>28</v>
      </c>
      <c r="F1655" s="80" t="s">
        <v>29</v>
      </c>
      <c r="G1655" s="80" t="s">
        <v>1887</v>
      </c>
      <c r="H1655" s="80" t="s">
        <v>8165</v>
      </c>
      <c r="I1655" s="80" t="s">
        <v>8163</v>
      </c>
      <c r="J1655" s="80" t="s">
        <v>3314</v>
      </c>
      <c r="K1655" s="77" t="s">
        <v>3313</v>
      </c>
      <c r="L1655" s="80">
        <v>15</v>
      </c>
      <c r="M1655" s="80">
        <v>1</v>
      </c>
      <c r="N1655" s="80">
        <v>2019</v>
      </c>
      <c r="O1655" s="77">
        <f t="shared" si="24"/>
        <v>43480</v>
      </c>
      <c r="P1655" s="80" t="s">
        <v>3315</v>
      </c>
      <c r="Q1655" s="80" t="s">
        <v>175</v>
      </c>
      <c r="R1655" s="80">
        <f>VLOOKUP(P1655,Registration!O:P,2,FALSE)</f>
        <v>18</v>
      </c>
    </row>
    <row r="1656" spans="1:18" ht="23.1" customHeight="1">
      <c r="A1656" s="80" t="s">
        <v>1269</v>
      </c>
      <c r="B1656" s="80" t="s">
        <v>26</v>
      </c>
      <c r="C1656" s="80" t="s">
        <v>27</v>
      </c>
      <c r="D1656" s="80" t="s">
        <v>28</v>
      </c>
      <c r="E1656" s="80" t="s">
        <v>28</v>
      </c>
      <c r="F1656" s="80" t="s">
        <v>29</v>
      </c>
      <c r="G1656" s="80" t="s">
        <v>1887</v>
      </c>
      <c r="H1656" s="80" t="s">
        <v>8165</v>
      </c>
      <c r="I1656" s="80" t="s">
        <v>8163</v>
      </c>
      <c r="J1656" s="80" t="s">
        <v>3316</v>
      </c>
      <c r="K1656" s="77" t="s">
        <v>3313</v>
      </c>
      <c r="L1656" s="80">
        <v>15</v>
      </c>
      <c r="M1656" s="80">
        <v>1</v>
      </c>
      <c r="N1656" s="80">
        <v>2019</v>
      </c>
      <c r="O1656" s="77">
        <f t="shared" si="24"/>
        <v>43480</v>
      </c>
      <c r="P1656" s="80" t="s">
        <v>3317</v>
      </c>
      <c r="Q1656" s="80" t="s">
        <v>175</v>
      </c>
      <c r="R1656" s="80">
        <f>VLOOKUP(P1656,Registration!O:P,2,FALSE)</f>
        <v>19</v>
      </c>
    </row>
    <row r="1657" spans="1:18" ht="23.1" customHeight="1">
      <c r="A1657" s="80" t="s">
        <v>1269</v>
      </c>
      <c r="B1657" s="80" t="s">
        <v>26</v>
      </c>
      <c r="C1657" s="80" t="s">
        <v>27</v>
      </c>
      <c r="D1657" s="80" t="s">
        <v>28</v>
      </c>
      <c r="E1657" s="80" t="s">
        <v>28</v>
      </c>
      <c r="F1657" s="80" t="s">
        <v>111</v>
      </c>
      <c r="G1657" s="80" t="s">
        <v>167</v>
      </c>
      <c r="H1657" s="80" t="s">
        <v>8159</v>
      </c>
      <c r="I1657" s="80" t="s">
        <v>8161</v>
      </c>
      <c r="J1657" s="80" t="s">
        <v>1067</v>
      </c>
      <c r="K1657" s="77" t="s">
        <v>3318</v>
      </c>
      <c r="L1657" s="80">
        <v>16</v>
      </c>
      <c r="M1657" s="80">
        <v>1</v>
      </c>
      <c r="N1657" s="80">
        <v>2019</v>
      </c>
      <c r="O1657" s="77">
        <f t="shared" si="24"/>
        <v>43481</v>
      </c>
      <c r="P1657" s="80" t="s">
        <v>1068</v>
      </c>
      <c r="Q1657" s="80" t="s">
        <v>175</v>
      </c>
      <c r="R1657" s="80">
        <f>VLOOKUP(P1657,Registration!O:P,2,FALSE)</f>
        <v>19</v>
      </c>
    </row>
    <row r="1658" spans="1:18" ht="23.1" customHeight="1">
      <c r="A1658" s="80" t="s">
        <v>1269</v>
      </c>
      <c r="B1658" s="80" t="s">
        <v>26</v>
      </c>
      <c r="C1658" s="80" t="s">
        <v>27</v>
      </c>
      <c r="D1658" s="80" t="s">
        <v>28</v>
      </c>
      <c r="E1658" s="80" t="s">
        <v>28</v>
      </c>
      <c r="F1658" s="80" t="s">
        <v>111</v>
      </c>
      <c r="G1658" s="80" t="s">
        <v>167</v>
      </c>
      <c r="H1658" s="80" t="s">
        <v>8159</v>
      </c>
      <c r="I1658" s="80" t="s">
        <v>8161</v>
      </c>
      <c r="J1658" s="80" t="s">
        <v>1274</v>
      </c>
      <c r="K1658" s="77" t="s">
        <v>3318</v>
      </c>
      <c r="L1658" s="80">
        <v>16</v>
      </c>
      <c r="M1658" s="80">
        <v>1</v>
      </c>
      <c r="N1658" s="80">
        <v>2019</v>
      </c>
      <c r="O1658" s="77">
        <f t="shared" si="24"/>
        <v>43481</v>
      </c>
      <c r="P1658" s="80" t="s">
        <v>1275</v>
      </c>
      <c r="Q1658" s="80" t="s">
        <v>175</v>
      </c>
      <c r="R1658" s="80">
        <f>VLOOKUP(P1658,Registration!O:P,2,FALSE)</f>
        <v>19</v>
      </c>
    </row>
    <row r="1659" spans="1:18" ht="23.1" customHeight="1">
      <c r="A1659" s="80" t="s">
        <v>1269</v>
      </c>
      <c r="B1659" s="80" t="s">
        <v>26</v>
      </c>
      <c r="C1659" s="80" t="s">
        <v>27</v>
      </c>
      <c r="D1659" s="80" t="s">
        <v>28</v>
      </c>
      <c r="E1659" s="80" t="s">
        <v>28</v>
      </c>
      <c r="F1659" s="80" t="s">
        <v>111</v>
      </c>
      <c r="G1659" s="80" t="s">
        <v>167</v>
      </c>
      <c r="H1659" s="80" t="s">
        <v>8159</v>
      </c>
      <c r="I1659" s="80" t="s">
        <v>8161</v>
      </c>
      <c r="J1659" s="80" t="s">
        <v>1276</v>
      </c>
      <c r="K1659" s="77" t="s">
        <v>3319</v>
      </c>
      <c r="L1659" s="80">
        <v>17</v>
      </c>
      <c r="M1659" s="80">
        <v>1</v>
      </c>
      <c r="N1659" s="80">
        <v>2019</v>
      </c>
      <c r="O1659" s="77">
        <f t="shared" ref="O1659:O1722" si="25">DATE(N1659,M1659,L1659)</f>
        <v>43482</v>
      </c>
      <c r="P1659" s="80" t="s">
        <v>1277</v>
      </c>
      <c r="Q1659" s="80" t="s">
        <v>175</v>
      </c>
      <c r="R1659" s="80">
        <f>VLOOKUP(P1659,Registration!O:P,2,FALSE)</f>
        <v>19</v>
      </c>
    </row>
    <row r="1660" spans="1:18" ht="23.1" customHeight="1">
      <c r="A1660" s="80" t="s">
        <v>1269</v>
      </c>
      <c r="B1660" s="80" t="s">
        <v>26</v>
      </c>
      <c r="C1660" s="80" t="s">
        <v>27</v>
      </c>
      <c r="D1660" s="80" t="s">
        <v>28</v>
      </c>
      <c r="E1660" s="80" t="s">
        <v>28</v>
      </c>
      <c r="F1660" s="80" t="s">
        <v>111</v>
      </c>
      <c r="G1660" s="80" t="s">
        <v>167</v>
      </c>
      <c r="H1660" s="80" t="s">
        <v>8159</v>
      </c>
      <c r="I1660" s="80" t="s">
        <v>8161</v>
      </c>
      <c r="J1660" s="80" t="s">
        <v>1278</v>
      </c>
      <c r="K1660" s="77" t="s">
        <v>3319</v>
      </c>
      <c r="L1660" s="80">
        <v>17</v>
      </c>
      <c r="M1660" s="80">
        <v>1</v>
      </c>
      <c r="N1660" s="80">
        <v>2019</v>
      </c>
      <c r="O1660" s="77">
        <f t="shared" si="25"/>
        <v>43482</v>
      </c>
      <c r="P1660" s="80" t="s">
        <v>1279</v>
      </c>
      <c r="Q1660" s="80" t="s">
        <v>175</v>
      </c>
      <c r="R1660" s="80">
        <f>VLOOKUP(P1660,Registration!O:P,2,FALSE)</f>
        <v>19</v>
      </c>
    </row>
    <row r="1661" spans="1:18" ht="23.1" customHeight="1">
      <c r="A1661" s="80" t="s">
        <v>1269</v>
      </c>
      <c r="B1661" s="80" t="s">
        <v>26</v>
      </c>
      <c r="C1661" s="80" t="s">
        <v>27</v>
      </c>
      <c r="D1661" s="80" t="s">
        <v>28</v>
      </c>
      <c r="E1661" s="80" t="s">
        <v>28</v>
      </c>
      <c r="F1661" s="80" t="s">
        <v>111</v>
      </c>
      <c r="G1661" s="80" t="s">
        <v>167</v>
      </c>
      <c r="H1661" s="80" t="s">
        <v>8159</v>
      </c>
      <c r="I1661" s="80" t="s">
        <v>8161</v>
      </c>
      <c r="J1661" s="80" t="s">
        <v>1280</v>
      </c>
      <c r="K1661" s="77" t="s">
        <v>3319</v>
      </c>
      <c r="L1661" s="80">
        <v>17</v>
      </c>
      <c r="M1661" s="80">
        <v>1</v>
      </c>
      <c r="N1661" s="80">
        <v>2019</v>
      </c>
      <c r="O1661" s="77">
        <f t="shared" si="25"/>
        <v>43482</v>
      </c>
      <c r="P1661" s="80" t="s">
        <v>1281</v>
      </c>
      <c r="Q1661" s="80" t="s">
        <v>175</v>
      </c>
      <c r="R1661" s="80">
        <f>VLOOKUP(P1661,Registration!O:P,2,FALSE)</f>
        <v>18</v>
      </c>
    </row>
    <row r="1662" spans="1:18" ht="23.1" customHeight="1">
      <c r="A1662" s="80" t="s">
        <v>1269</v>
      </c>
      <c r="B1662" s="80" t="s">
        <v>26</v>
      </c>
      <c r="C1662" s="80" t="s">
        <v>27</v>
      </c>
      <c r="D1662" s="80" t="s">
        <v>28</v>
      </c>
      <c r="E1662" s="80" t="s">
        <v>28</v>
      </c>
      <c r="F1662" s="80" t="s">
        <v>111</v>
      </c>
      <c r="G1662" s="80" t="s">
        <v>167</v>
      </c>
      <c r="H1662" s="80" t="s">
        <v>8159</v>
      </c>
      <c r="I1662" s="80" t="s">
        <v>8161</v>
      </c>
      <c r="J1662" s="80" t="s">
        <v>1282</v>
      </c>
      <c r="K1662" s="77" t="s">
        <v>3320</v>
      </c>
      <c r="L1662" s="80">
        <v>18</v>
      </c>
      <c r="M1662" s="80">
        <v>1</v>
      </c>
      <c r="N1662" s="80">
        <v>2019</v>
      </c>
      <c r="O1662" s="77">
        <f t="shared" si="25"/>
        <v>43483</v>
      </c>
      <c r="P1662" s="80" t="s">
        <v>1283</v>
      </c>
      <c r="Q1662" s="80" t="s">
        <v>175</v>
      </c>
      <c r="R1662" s="80">
        <f>VLOOKUP(P1662,Registration!O:P,2,FALSE)</f>
        <v>19</v>
      </c>
    </row>
    <row r="1663" spans="1:18" ht="23.1" customHeight="1">
      <c r="A1663" s="80" t="s">
        <v>1269</v>
      </c>
      <c r="B1663" s="80" t="s">
        <v>26</v>
      </c>
      <c r="C1663" s="80" t="s">
        <v>27</v>
      </c>
      <c r="D1663" s="80" t="s">
        <v>28</v>
      </c>
      <c r="E1663" s="80" t="s">
        <v>28</v>
      </c>
      <c r="F1663" s="80" t="s">
        <v>111</v>
      </c>
      <c r="G1663" s="80" t="s">
        <v>167</v>
      </c>
      <c r="H1663" s="80" t="s">
        <v>8159</v>
      </c>
      <c r="I1663" s="80" t="s">
        <v>8161</v>
      </c>
      <c r="J1663" s="80" t="s">
        <v>1284</v>
      </c>
      <c r="K1663" s="77" t="s">
        <v>3320</v>
      </c>
      <c r="L1663" s="80">
        <v>18</v>
      </c>
      <c r="M1663" s="80">
        <v>1</v>
      </c>
      <c r="N1663" s="80">
        <v>2019</v>
      </c>
      <c r="O1663" s="77">
        <f t="shared" si="25"/>
        <v>43483</v>
      </c>
      <c r="P1663" s="80" t="s">
        <v>1285</v>
      </c>
      <c r="Q1663" s="80" t="s">
        <v>175</v>
      </c>
      <c r="R1663" s="80">
        <f>VLOOKUP(P1663,Registration!O:P,2,FALSE)</f>
        <v>18</v>
      </c>
    </row>
    <row r="1664" spans="1:18" ht="23.1" customHeight="1">
      <c r="A1664" s="80" t="s">
        <v>1269</v>
      </c>
      <c r="B1664" s="80" t="s">
        <v>26</v>
      </c>
      <c r="C1664" s="80" t="s">
        <v>27</v>
      </c>
      <c r="D1664" s="80" t="s">
        <v>28</v>
      </c>
      <c r="E1664" s="80" t="s">
        <v>28</v>
      </c>
      <c r="F1664" s="80" t="s">
        <v>111</v>
      </c>
      <c r="G1664" s="80" t="s">
        <v>167</v>
      </c>
      <c r="H1664" s="80" t="s">
        <v>8159</v>
      </c>
      <c r="I1664" s="80" t="s">
        <v>8161</v>
      </c>
      <c r="J1664" s="80" t="s">
        <v>1286</v>
      </c>
      <c r="K1664" s="77" t="s">
        <v>3320</v>
      </c>
      <c r="L1664" s="80">
        <v>18</v>
      </c>
      <c r="M1664" s="80">
        <v>1</v>
      </c>
      <c r="N1664" s="80">
        <v>2019</v>
      </c>
      <c r="O1664" s="77">
        <f t="shared" si="25"/>
        <v>43483</v>
      </c>
      <c r="P1664" s="80" t="s">
        <v>1287</v>
      </c>
      <c r="Q1664" s="80" t="s">
        <v>175</v>
      </c>
      <c r="R1664" s="80">
        <f>VLOOKUP(P1664,Registration!O:P,2,FALSE)</f>
        <v>17</v>
      </c>
    </row>
    <row r="1665" spans="1:18" ht="23.1" customHeight="1">
      <c r="A1665" s="80" t="s">
        <v>1269</v>
      </c>
      <c r="B1665" s="80" t="s">
        <v>26</v>
      </c>
      <c r="C1665" s="80" t="s">
        <v>27</v>
      </c>
      <c r="D1665" s="80" t="s">
        <v>28</v>
      </c>
      <c r="E1665" s="80" t="s">
        <v>28</v>
      </c>
      <c r="F1665" s="80" t="s">
        <v>111</v>
      </c>
      <c r="G1665" s="80" t="s">
        <v>167</v>
      </c>
      <c r="H1665" s="80" t="s">
        <v>8159</v>
      </c>
      <c r="I1665" s="80" t="s">
        <v>8161</v>
      </c>
      <c r="J1665" s="80" t="s">
        <v>1288</v>
      </c>
      <c r="K1665" s="77" t="s">
        <v>3320</v>
      </c>
      <c r="L1665" s="80">
        <v>18</v>
      </c>
      <c r="M1665" s="80">
        <v>1</v>
      </c>
      <c r="N1665" s="80">
        <v>2019</v>
      </c>
      <c r="O1665" s="77">
        <f t="shared" si="25"/>
        <v>43483</v>
      </c>
      <c r="P1665" s="80" t="s">
        <v>1289</v>
      </c>
      <c r="Q1665" s="80" t="s">
        <v>175</v>
      </c>
      <c r="R1665" s="80">
        <f>VLOOKUP(P1665,Registration!O:P,2,FALSE)</f>
        <v>19</v>
      </c>
    </row>
    <row r="1666" spans="1:18" ht="23.1" customHeight="1">
      <c r="A1666" s="80" t="s">
        <v>1269</v>
      </c>
      <c r="B1666" s="80" t="s">
        <v>26</v>
      </c>
      <c r="C1666" s="80" t="s">
        <v>27</v>
      </c>
      <c r="D1666" s="80" t="s">
        <v>28</v>
      </c>
      <c r="E1666" s="80" t="s">
        <v>28</v>
      </c>
      <c r="F1666" s="80" t="s">
        <v>111</v>
      </c>
      <c r="G1666" s="80" t="s">
        <v>167</v>
      </c>
      <c r="H1666" s="80" t="s">
        <v>8159</v>
      </c>
      <c r="I1666" s="80" t="s">
        <v>8161</v>
      </c>
      <c r="J1666" s="80" t="s">
        <v>1290</v>
      </c>
      <c r="K1666" s="77" t="s">
        <v>3320</v>
      </c>
      <c r="L1666" s="80">
        <v>18</v>
      </c>
      <c r="M1666" s="80">
        <v>1</v>
      </c>
      <c r="N1666" s="80">
        <v>2019</v>
      </c>
      <c r="O1666" s="77">
        <f t="shared" si="25"/>
        <v>43483</v>
      </c>
      <c r="P1666" s="80" t="s">
        <v>407</v>
      </c>
      <c r="Q1666" s="80" t="s">
        <v>175</v>
      </c>
      <c r="R1666" s="80">
        <f>VLOOKUP(P1666,Registration!O:P,2,FALSE)</f>
        <v>18</v>
      </c>
    </row>
    <row r="1667" spans="1:18" ht="23.1" customHeight="1">
      <c r="A1667" s="80" t="s">
        <v>1269</v>
      </c>
      <c r="B1667" s="80" t="s">
        <v>26</v>
      </c>
      <c r="C1667" s="80" t="s">
        <v>27</v>
      </c>
      <c r="D1667" s="80" t="s">
        <v>28</v>
      </c>
      <c r="E1667" s="80" t="s">
        <v>28</v>
      </c>
      <c r="F1667" s="80" t="s">
        <v>111</v>
      </c>
      <c r="G1667" s="80" t="s">
        <v>167</v>
      </c>
      <c r="H1667" s="80" t="s">
        <v>8159</v>
      </c>
      <c r="I1667" s="80" t="s">
        <v>8161</v>
      </c>
      <c r="J1667" s="80" t="s">
        <v>1291</v>
      </c>
      <c r="K1667" s="77" t="s">
        <v>3320</v>
      </c>
      <c r="L1667" s="80">
        <v>18</v>
      </c>
      <c r="M1667" s="80">
        <v>1</v>
      </c>
      <c r="N1667" s="80">
        <v>2019</v>
      </c>
      <c r="O1667" s="77">
        <f t="shared" si="25"/>
        <v>43483</v>
      </c>
      <c r="P1667" s="80" t="s">
        <v>1292</v>
      </c>
      <c r="Q1667" s="80" t="s">
        <v>175</v>
      </c>
      <c r="R1667" s="80">
        <f>VLOOKUP(P1667,Registration!O:P,2,FALSE)</f>
        <v>18</v>
      </c>
    </row>
    <row r="1668" spans="1:18" ht="23.1" customHeight="1">
      <c r="A1668" s="80" t="s">
        <v>1269</v>
      </c>
      <c r="B1668" s="80" t="s">
        <v>26</v>
      </c>
      <c r="C1668" s="80" t="s">
        <v>27</v>
      </c>
      <c r="D1668" s="80" t="s">
        <v>28</v>
      </c>
      <c r="E1668" s="80" t="s">
        <v>28</v>
      </c>
      <c r="F1668" s="80" t="s">
        <v>111</v>
      </c>
      <c r="G1668" s="80" t="s">
        <v>167</v>
      </c>
      <c r="H1668" s="80" t="s">
        <v>8159</v>
      </c>
      <c r="I1668" s="80" t="s">
        <v>8161</v>
      </c>
      <c r="J1668" s="80" t="s">
        <v>1293</v>
      </c>
      <c r="K1668" s="77" t="s">
        <v>3320</v>
      </c>
      <c r="L1668" s="80">
        <v>18</v>
      </c>
      <c r="M1668" s="80">
        <v>1</v>
      </c>
      <c r="N1668" s="80">
        <v>2019</v>
      </c>
      <c r="O1668" s="77">
        <f t="shared" si="25"/>
        <v>43483</v>
      </c>
      <c r="P1668" s="80" t="s">
        <v>1294</v>
      </c>
      <c r="Q1668" s="80" t="s">
        <v>175</v>
      </c>
      <c r="R1668" s="80">
        <f>VLOOKUP(P1668,Registration!O:P,2,FALSE)</f>
        <v>17</v>
      </c>
    </row>
    <row r="1669" spans="1:18" ht="23.1" customHeight="1">
      <c r="A1669" s="80" t="s">
        <v>1269</v>
      </c>
      <c r="B1669" s="80" t="s">
        <v>26</v>
      </c>
      <c r="C1669" s="80" t="s">
        <v>27</v>
      </c>
      <c r="D1669" s="80" t="s">
        <v>28</v>
      </c>
      <c r="E1669" s="80" t="s">
        <v>28</v>
      </c>
      <c r="F1669" s="80" t="s">
        <v>111</v>
      </c>
      <c r="G1669" s="80" t="s">
        <v>167</v>
      </c>
      <c r="H1669" s="80" t="s">
        <v>8159</v>
      </c>
      <c r="I1669" s="80" t="s">
        <v>8161</v>
      </c>
      <c r="J1669" s="80" t="s">
        <v>1295</v>
      </c>
      <c r="K1669" s="77" t="s">
        <v>3320</v>
      </c>
      <c r="L1669" s="80">
        <v>18</v>
      </c>
      <c r="M1669" s="80">
        <v>1</v>
      </c>
      <c r="N1669" s="80">
        <v>2019</v>
      </c>
      <c r="O1669" s="77">
        <f t="shared" si="25"/>
        <v>43483</v>
      </c>
      <c r="P1669" s="80" t="s">
        <v>1296</v>
      </c>
      <c r="Q1669" s="80" t="s">
        <v>175</v>
      </c>
      <c r="R1669" s="80">
        <f>VLOOKUP(P1669,Registration!O:P,2,FALSE)</f>
        <v>19</v>
      </c>
    </row>
    <row r="1670" spans="1:18" ht="23.1" customHeight="1">
      <c r="A1670" s="80" t="s">
        <v>1269</v>
      </c>
      <c r="B1670" s="80" t="s">
        <v>26</v>
      </c>
      <c r="C1670" s="80" t="s">
        <v>27</v>
      </c>
      <c r="D1670" s="80" t="s">
        <v>28</v>
      </c>
      <c r="E1670" s="80" t="s">
        <v>28</v>
      </c>
      <c r="F1670" s="80" t="s">
        <v>111</v>
      </c>
      <c r="G1670" s="80" t="s">
        <v>167</v>
      </c>
      <c r="H1670" s="80" t="s">
        <v>8159</v>
      </c>
      <c r="I1670" s="80" t="s">
        <v>8161</v>
      </c>
      <c r="J1670" s="80" t="s">
        <v>1297</v>
      </c>
      <c r="K1670" s="77" t="s">
        <v>3320</v>
      </c>
      <c r="L1670" s="80">
        <v>18</v>
      </c>
      <c r="M1670" s="80">
        <v>1</v>
      </c>
      <c r="N1670" s="80">
        <v>2019</v>
      </c>
      <c r="O1670" s="77">
        <f t="shared" si="25"/>
        <v>43483</v>
      </c>
      <c r="P1670" s="80" t="s">
        <v>1298</v>
      </c>
      <c r="Q1670" s="80" t="s">
        <v>175</v>
      </c>
      <c r="R1670" s="80">
        <f>VLOOKUP(P1670,Registration!O:P,2,FALSE)</f>
        <v>18</v>
      </c>
    </row>
    <row r="1671" spans="1:18" ht="23.1" customHeight="1">
      <c r="A1671" s="80" t="s">
        <v>1269</v>
      </c>
      <c r="B1671" s="80" t="s">
        <v>26</v>
      </c>
      <c r="C1671" s="80" t="s">
        <v>27</v>
      </c>
      <c r="D1671" s="80" t="s">
        <v>28</v>
      </c>
      <c r="E1671" s="80" t="s">
        <v>28</v>
      </c>
      <c r="F1671" s="80" t="s">
        <v>111</v>
      </c>
      <c r="G1671" s="80" t="s">
        <v>167</v>
      </c>
      <c r="H1671" s="80" t="s">
        <v>8159</v>
      </c>
      <c r="I1671" s="80" t="s">
        <v>8161</v>
      </c>
      <c r="J1671" s="80" t="s">
        <v>1299</v>
      </c>
      <c r="K1671" s="77" t="s">
        <v>3320</v>
      </c>
      <c r="L1671" s="80">
        <v>18</v>
      </c>
      <c r="M1671" s="80">
        <v>1</v>
      </c>
      <c r="N1671" s="80">
        <v>2019</v>
      </c>
      <c r="O1671" s="77">
        <f t="shared" si="25"/>
        <v>43483</v>
      </c>
      <c r="P1671" s="80" t="s">
        <v>1300</v>
      </c>
      <c r="Q1671" s="80" t="s">
        <v>175</v>
      </c>
      <c r="R1671" s="80">
        <f>VLOOKUP(P1671,Registration!O:P,2,FALSE)</f>
        <v>17</v>
      </c>
    </row>
    <row r="1672" spans="1:18" ht="23.1" customHeight="1">
      <c r="A1672" s="80" t="s">
        <v>1269</v>
      </c>
      <c r="B1672" s="80" t="s">
        <v>26</v>
      </c>
      <c r="C1672" s="80" t="s">
        <v>27</v>
      </c>
      <c r="D1672" s="80" t="s">
        <v>28</v>
      </c>
      <c r="E1672" s="80" t="s">
        <v>28</v>
      </c>
      <c r="F1672" s="80" t="s">
        <v>111</v>
      </c>
      <c r="G1672" s="80" t="s">
        <v>167</v>
      </c>
      <c r="H1672" s="80" t="s">
        <v>8159</v>
      </c>
      <c r="I1672" s="80" t="s">
        <v>8161</v>
      </c>
      <c r="J1672" s="80" t="s">
        <v>1301</v>
      </c>
      <c r="K1672" s="77" t="s">
        <v>3320</v>
      </c>
      <c r="L1672" s="80">
        <v>18</v>
      </c>
      <c r="M1672" s="80">
        <v>1</v>
      </c>
      <c r="N1672" s="80">
        <v>2019</v>
      </c>
      <c r="O1672" s="77">
        <f t="shared" si="25"/>
        <v>43483</v>
      </c>
      <c r="P1672" s="80" t="s">
        <v>1302</v>
      </c>
      <c r="Q1672" s="80" t="s">
        <v>175</v>
      </c>
      <c r="R1672" s="80">
        <f>VLOOKUP(P1672,Registration!O:P,2,FALSE)</f>
        <v>18</v>
      </c>
    </row>
    <row r="1673" spans="1:18" ht="23.1" customHeight="1">
      <c r="A1673" s="80" t="s">
        <v>1269</v>
      </c>
      <c r="B1673" s="80" t="s">
        <v>26</v>
      </c>
      <c r="C1673" s="80" t="s">
        <v>27</v>
      </c>
      <c r="D1673" s="80" t="s">
        <v>28</v>
      </c>
      <c r="E1673" s="80" t="s">
        <v>28</v>
      </c>
      <c r="F1673" s="80" t="s">
        <v>111</v>
      </c>
      <c r="G1673" s="80" t="s">
        <v>167</v>
      </c>
      <c r="H1673" s="80" t="s">
        <v>8159</v>
      </c>
      <c r="I1673" s="80" t="s">
        <v>8161</v>
      </c>
      <c r="J1673" s="80" t="s">
        <v>1137</v>
      </c>
      <c r="K1673" s="77" t="s">
        <v>3320</v>
      </c>
      <c r="L1673" s="80">
        <v>18</v>
      </c>
      <c r="M1673" s="80">
        <v>1</v>
      </c>
      <c r="N1673" s="80">
        <v>2019</v>
      </c>
      <c r="O1673" s="77">
        <f t="shared" si="25"/>
        <v>43483</v>
      </c>
      <c r="P1673" s="80" t="s">
        <v>1303</v>
      </c>
      <c r="Q1673" s="80" t="s">
        <v>175</v>
      </c>
      <c r="R1673" s="80">
        <f>VLOOKUP(P1673,Registration!O:P,2,FALSE)</f>
        <v>17</v>
      </c>
    </row>
    <row r="1674" spans="1:18" ht="23.1" customHeight="1">
      <c r="A1674" s="80" t="s">
        <v>1269</v>
      </c>
      <c r="B1674" s="80" t="s">
        <v>26</v>
      </c>
      <c r="C1674" s="80" t="s">
        <v>27</v>
      </c>
      <c r="D1674" s="80" t="s">
        <v>28</v>
      </c>
      <c r="E1674" s="80" t="s">
        <v>28</v>
      </c>
      <c r="F1674" s="80" t="s">
        <v>111</v>
      </c>
      <c r="G1674" s="80" t="s">
        <v>167</v>
      </c>
      <c r="H1674" s="80" t="s">
        <v>8159</v>
      </c>
      <c r="I1674" s="80" t="s">
        <v>8161</v>
      </c>
      <c r="J1674" s="80" t="s">
        <v>1304</v>
      </c>
      <c r="K1674" s="77" t="s">
        <v>3320</v>
      </c>
      <c r="L1674" s="80">
        <v>18</v>
      </c>
      <c r="M1674" s="80">
        <v>1</v>
      </c>
      <c r="N1674" s="80">
        <v>2019</v>
      </c>
      <c r="O1674" s="77">
        <f t="shared" si="25"/>
        <v>43483</v>
      </c>
      <c r="P1674" s="80" t="s">
        <v>1305</v>
      </c>
      <c r="Q1674" s="80" t="s">
        <v>175</v>
      </c>
      <c r="R1674" s="80">
        <f>VLOOKUP(P1674,Registration!O:P,2,FALSE)</f>
        <v>19</v>
      </c>
    </row>
    <row r="1675" spans="1:18" ht="23.1" customHeight="1">
      <c r="A1675" s="80" t="s">
        <v>1269</v>
      </c>
      <c r="B1675" s="80" t="s">
        <v>26</v>
      </c>
      <c r="C1675" s="80" t="s">
        <v>27</v>
      </c>
      <c r="D1675" s="80" t="s">
        <v>28</v>
      </c>
      <c r="E1675" s="80" t="s">
        <v>28</v>
      </c>
      <c r="F1675" s="80" t="s">
        <v>111</v>
      </c>
      <c r="G1675" s="80" t="s">
        <v>167</v>
      </c>
      <c r="H1675" s="80" t="s">
        <v>8159</v>
      </c>
      <c r="I1675" s="80" t="s">
        <v>8160</v>
      </c>
      <c r="J1675" s="80" t="s">
        <v>1306</v>
      </c>
      <c r="K1675" s="77" t="s">
        <v>3321</v>
      </c>
      <c r="L1675" s="80">
        <v>19</v>
      </c>
      <c r="M1675" s="80">
        <v>1</v>
      </c>
      <c r="N1675" s="80">
        <v>2019</v>
      </c>
      <c r="O1675" s="77">
        <f t="shared" si="25"/>
        <v>43484</v>
      </c>
      <c r="P1675" s="80" t="s">
        <v>1307</v>
      </c>
      <c r="Q1675" s="80" t="s">
        <v>252</v>
      </c>
      <c r="R1675" s="80">
        <f>VLOOKUP(P1675,Registration!O:P,2,FALSE)</f>
        <v>19</v>
      </c>
    </row>
    <row r="1676" spans="1:18" ht="23.1" customHeight="1">
      <c r="A1676" s="80" t="s">
        <v>1269</v>
      </c>
      <c r="B1676" s="80" t="s">
        <v>26</v>
      </c>
      <c r="C1676" s="80" t="s">
        <v>27</v>
      </c>
      <c r="D1676" s="80" t="s">
        <v>28</v>
      </c>
      <c r="E1676" s="80" t="s">
        <v>28</v>
      </c>
      <c r="F1676" s="80" t="s">
        <v>111</v>
      </c>
      <c r="G1676" s="80" t="s">
        <v>167</v>
      </c>
      <c r="H1676" s="80" t="s">
        <v>8159</v>
      </c>
      <c r="I1676" s="80" t="s">
        <v>8160</v>
      </c>
      <c r="J1676" s="80" t="s">
        <v>571</v>
      </c>
      <c r="K1676" s="77" t="s">
        <v>3321</v>
      </c>
      <c r="L1676" s="80">
        <v>19</v>
      </c>
      <c r="M1676" s="80">
        <v>1</v>
      </c>
      <c r="N1676" s="80">
        <v>2019</v>
      </c>
      <c r="O1676" s="77">
        <f t="shared" si="25"/>
        <v>43484</v>
      </c>
      <c r="P1676" s="80" t="s">
        <v>732</v>
      </c>
      <c r="Q1676" s="80" t="s">
        <v>252</v>
      </c>
      <c r="R1676" s="80">
        <f>VLOOKUP(P1676,Registration!O:P,2,FALSE)</f>
        <v>18</v>
      </c>
    </row>
    <row r="1677" spans="1:18" ht="23.1" customHeight="1">
      <c r="A1677" s="80" t="s">
        <v>1269</v>
      </c>
      <c r="B1677" s="80" t="s">
        <v>26</v>
      </c>
      <c r="C1677" s="80" t="s">
        <v>27</v>
      </c>
      <c r="D1677" s="80" t="s">
        <v>28</v>
      </c>
      <c r="E1677" s="80" t="s">
        <v>28</v>
      </c>
      <c r="F1677" s="80" t="s">
        <v>111</v>
      </c>
      <c r="G1677" s="80" t="s">
        <v>167</v>
      </c>
      <c r="H1677" s="80" t="s">
        <v>8159</v>
      </c>
      <c r="I1677" s="80" t="s">
        <v>8160</v>
      </c>
      <c r="J1677" s="80" t="s">
        <v>1308</v>
      </c>
      <c r="K1677" s="77" t="s">
        <v>3321</v>
      </c>
      <c r="L1677" s="80">
        <v>19</v>
      </c>
      <c r="M1677" s="80">
        <v>1</v>
      </c>
      <c r="N1677" s="80">
        <v>2019</v>
      </c>
      <c r="O1677" s="77">
        <f t="shared" si="25"/>
        <v>43484</v>
      </c>
      <c r="P1677" s="80" t="s">
        <v>1309</v>
      </c>
      <c r="Q1677" s="80" t="s">
        <v>252</v>
      </c>
      <c r="R1677" s="80">
        <f>VLOOKUP(P1677,Registration!O:P,2,FALSE)</f>
        <v>18</v>
      </c>
    </row>
    <row r="1678" spans="1:18" ht="23.1" customHeight="1">
      <c r="A1678" s="80" t="s">
        <v>1269</v>
      </c>
      <c r="B1678" s="80" t="s">
        <v>26</v>
      </c>
      <c r="C1678" s="80" t="s">
        <v>27</v>
      </c>
      <c r="D1678" s="80" t="s">
        <v>28</v>
      </c>
      <c r="E1678" s="80" t="s">
        <v>28</v>
      </c>
      <c r="F1678" s="80" t="s">
        <v>111</v>
      </c>
      <c r="G1678" s="80" t="s">
        <v>167</v>
      </c>
      <c r="H1678" s="80" t="s">
        <v>8159</v>
      </c>
      <c r="I1678" s="80" t="s">
        <v>8160</v>
      </c>
      <c r="J1678" s="80" t="s">
        <v>1310</v>
      </c>
      <c r="K1678" s="77" t="s">
        <v>3321</v>
      </c>
      <c r="L1678" s="80">
        <v>19</v>
      </c>
      <c r="M1678" s="80">
        <v>1</v>
      </c>
      <c r="N1678" s="80">
        <v>2019</v>
      </c>
      <c r="O1678" s="77">
        <f t="shared" si="25"/>
        <v>43484</v>
      </c>
      <c r="P1678" s="80" t="s">
        <v>1311</v>
      </c>
      <c r="Q1678" s="80" t="s">
        <v>252</v>
      </c>
      <c r="R1678" s="80">
        <f>VLOOKUP(P1678,Registration!O:P,2,FALSE)</f>
        <v>19</v>
      </c>
    </row>
    <row r="1679" spans="1:18" ht="23.1" customHeight="1">
      <c r="A1679" s="80" t="s">
        <v>1269</v>
      </c>
      <c r="B1679" s="80" t="s">
        <v>26</v>
      </c>
      <c r="C1679" s="80" t="s">
        <v>27</v>
      </c>
      <c r="D1679" s="80" t="s">
        <v>28</v>
      </c>
      <c r="E1679" s="80" t="s">
        <v>28</v>
      </c>
      <c r="F1679" s="80" t="s">
        <v>111</v>
      </c>
      <c r="G1679" s="80" t="s">
        <v>167</v>
      </c>
      <c r="H1679" s="80" t="s">
        <v>8159</v>
      </c>
      <c r="I1679" s="80" t="s">
        <v>8160</v>
      </c>
      <c r="J1679" s="80" t="s">
        <v>1312</v>
      </c>
      <c r="K1679" s="77" t="s">
        <v>3321</v>
      </c>
      <c r="L1679" s="80">
        <v>19</v>
      </c>
      <c r="M1679" s="80">
        <v>1</v>
      </c>
      <c r="N1679" s="80">
        <v>2019</v>
      </c>
      <c r="O1679" s="77">
        <f t="shared" si="25"/>
        <v>43484</v>
      </c>
      <c r="P1679" s="80" t="s">
        <v>1313</v>
      </c>
      <c r="Q1679" s="80" t="s">
        <v>252</v>
      </c>
      <c r="R1679" s="80">
        <f>VLOOKUP(P1679,Registration!O:P,2,FALSE)</f>
        <v>17</v>
      </c>
    </row>
    <row r="1680" spans="1:18" ht="23.1" customHeight="1">
      <c r="A1680" s="80" t="s">
        <v>1269</v>
      </c>
      <c r="B1680" s="80" t="s">
        <v>26</v>
      </c>
      <c r="C1680" s="80" t="s">
        <v>27</v>
      </c>
      <c r="D1680" s="80" t="s">
        <v>28</v>
      </c>
      <c r="E1680" s="80" t="s">
        <v>28</v>
      </c>
      <c r="F1680" s="80" t="s">
        <v>111</v>
      </c>
      <c r="G1680" s="80" t="s">
        <v>167</v>
      </c>
      <c r="H1680" s="80" t="s">
        <v>8159</v>
      </c>
      <c r="I1680" s="80" t="s">
        <v>8160</v>
      </c>
      <c r="J1680" s="80" t="s">
        <v>1314</v>
      </c>
      <c r="K1680" s="77" t="s">
        <v>3321</v>
      </c>
      <c r="L1680" s="80">
        <v>19</v>
      </c>
      <c r="M1680" s="80">
        <v>1</v>
      </c>
      <c r="N1680" s="80">
        <v>2019</v>
      </c>
      <c r="O1680" s="77">
        <f t="shared" si="25"/>
        <v>43484</v>
      </c>
      <c r="P1680" s="80" t="s">
        <v>1263</v>
      </c>
      <c r="Q1680" s="80" t="s">
        <v>252</v>
      </c>
      <c r="R1680" s="80">
        <f>VLOOKUP(P1680,Registration!O:P,2,FALSE)</f>
        <v>19</v>
      </c>
    </row>
    <row r="1681" spans="1:18" ht="23.1" customHeight="1">
      <c r="A1681" s="80" t="s">
        <v>1269</v>
      </c>
      <c r="B1681" s="80" t="s">
        <v>26</v>
      </c>
      <c r="C1681" s="80" t="s">
        <v>27</v>
      </c>
      <c r="D1681" s="80" t="s">
        <v>28</v>
      </c>
      <c r="E1681" s="80" t="s">
        <v>28</v>
      </c>
      <c r="F1681" s="80" t="s">
        <v>111</v>
      </c>
      <c r="G1681" s="80" t="s">
        <v>167</v>
      </c>
      <c r="H1681" s="80" t="s">
        <v>8159</v>
      </c>
      <c r="I1681" s="80" t="s">
        <v>8160</v>
      </c>
      <c r="J1681" s="80" t="s">
        <v>1315</v>
      </c>
      <c r="K1681" s="77" t="s">
        <v>3321</v>
      </c>
      <c r="L1681" s="80">
        <v>19</v>
      </c>
      <c r="M1681" s="80">
        <v>1</v>
      </c>
      <c r="N1681" s="80">
        <v>2019</v>
      </c>
      <c r="O1681" s="77">
        <f t="shared" si="25"/>
        <v>43484</v>
      </c>
      <c r="P1681" s="80" t="s">
        <v>1316</v>
      </c>
      <c r="Q1681" s="80" t="s">
        <v>252</v>
      </c>
      <c r="R1681" s="80">
        <f>VLOOKUP(P1681,Registration!O:P,2,FALSE)</f>
        <v>19</v>
      </c>
    </row>
    <row r="1682" spans="1:18" ht="23.1" customHeight="1">
      <c r="A1682" s="80" t="s">
        <v>1269</v>
      </c>
      <c r="B1682" s="80" t="s">
        <v>26</v>
      </c>
      <c r="C1682" s="80" t="s">
        <v>27</v>
      </c>
      <c r="D1682" s="80" t="s">
        <v>28</v>
      </c>
      <c r="E1682" s="80" t="s">
        <v>28</v>
      </c>
      <c r="F1682" s="80" t="s">
        <v>111</v>
      </c>
      <c r="G1682" s="80" t="s">
        <v>167</v>
      </c>
      <c r="H1682" s="80" t="s">
        <v>8159</v>
      </c>
      <c r="I1682" s="80" t="s">
        <v>8160</v>
      </c>
      <c r="J1682" s="80" t="s">
        <v>1317</v>
      </c>
      <c r="K1682" s="77" t="s">
        <v>3321</v>
      </c>
      <c r="L1682" s="80">
        <v>19</v>
      </c>
      <c r="M1682" s="80">
        <v>1</v>
      </c>
      <c r="N1682" s="80">
        <v>2019</v>
      </c>
      <c r="O1682" s="77">
        <f t="shared" si="25"/>
        <v>43484</v>
      </c>
      <c r="P1682" s="80" t="s">
        <v>1318</v>
      </c>
      <c r="Q1682" s="80" t="s">
        <v>252</v>
      </c>
      <c r="R1682" s="80">
        <f>VLOOKUP(P1682,Registration!O:P,2,FALSE)</f>
        <v>19</v>
      </c>
    </row>
    <row r="1683" spans="1:18" ht="23.1" customHeight="1">
      <c r="A1683" s="80" t="s">
        <v>1269</v>
      </c>
      <c r="B1683" s="80" t="s">
        <v>26</v>
      </c>
      <c r="C1683" s="80" t="s">
        <v>27</v>
      </c>
      <c r="D1683" s="80" t="s">
        <v>28</v>
      </c>
      <c r="E1683" s="80" t="s">
        <v>28</v>
      </c>
      <c r="F1683" s="80" t="s">
        <v>111</v>
      </c>
      <c r="G1683" s="80" t="s">
        <v>167</v>
      </c>
      <c r="H1683" s="80" t="s">
        <v>8159</v>
      </c>
      <c r="I1683" s="80" t="s">
        <v>8160</v>
      </c>
      <c r="J1683" s="80" t="s">
        <v>1319</v>
      </c>
      <c r="K1683" s="77" t="s">
        <v>3321</v>
      </c>
      <c r="L1683" s="80">
        <v>19</v>
      </c>
      <c r="M1683" s="80">
        <v>1</v>
      </c>
      <c r="N1683" s="80">
        <v>2019</v>
      </c>
      <c r="O1683" s="77">
        <f t="shared" si="25"/>
        <v>43484</v>
      </c>
      <c r="P1683" s="80" t="s">
        <v>1320</v>
      </c>
      <c r="Q1683" s="80" t="s">
        <v>252</v>
      </c>
      <c r="R1683" s="80">
        <f>VLOOKUP(P1683,Registration!O:P,2,FALSE)</f>
        <v>17</v>
      </c>
    </row>
    <row r="1684" spans="1:18" ht="23.1" customHeight="1">
      <c r="A1684" s="80" t="s">
        <v>1269</v>
      </c>
      <c r="B1684" s="80" t="s">
        <v>26</v>
      </c>
      <c r="C1684" s="80" t="s">
        <v>27</v>
      </c>
      <c r="D1684" s="80" t="s">
        <v>28</v>
      </c>
      <c r="E1684" s="80" t="s">
        <v>28</v>
      </c>
      <c r="F1684" s="80" t="s">
        <v>111</v>
      </c>
      <c r="G1684" s="80" t="s">
        <v>167</v>
      </c>
      <c r="H1684" s="80" t="s">
        <v>8159</v>
      </c>
      <c r="I1684" s="80" t="s">
        <v>8160</v>
      </c>
      <c r="J1684" s="80" t="s">
        <v>1115</v>
      </c>
      <c r="K1684" s="77" t="s">
        <v>3321</v>
      </c>
      <c r="L1684" s="80">
        <v>19</v>
      </c>
      <c r="M1684" s="80">
        <v>1</v>
      </c>
      <c r="N1684" s="80">
        <v>2019</v>
      </c>
      <c r="O1684" s="77">
        <f t="shared" si="25"/>
        <v>43484</v>
      </c>
      <c r="P1684" s="80" t="s">
        <v>1321</v>
      </c>
      <c r="Q1684" s="80" t="s">
        <v>252</v>
      </c>
      <c r="R1684" s="80">
        <f>VLOOKUP(P1684,Registration!O:P,2,FALSE)</f>
        <v>18</v>
      </c>
    </row>
    <row r="1685" spans="1:18" ht="23.1" customHeight="1">
      <c r="A1685" s="80" t="s">
        <v>1269</v>
      </c>
      <c r="B1685" s="80" t="s">
        <v>26</v>
      </c>
      <c r="C1685" s="80" t="s">
        <v>27</v>
      </c>
      <c r="D1685" s="80" t="s">
        <v>28</v>
      </c>
      <c r="E1685" s="80" t="s">
        <v>28</v>
      </c>
      <c r="F1685" s="80" t="s">
        <v>111</v>
      </c>
      <c r="G1685" s="80" t="s">
        <v>167</v>
      </c>
      <c r="H1685" s="80" t="s">
        <v>8159</v>
      </c>
      <c r="I1685" s="80" t="s">
        <v>8160</v>
      </c>
      <c r="J1685" s="80" t="s">
        <v>817</v>
      </c>
      <c r="K1685" s="77" t="s">
        <v>3321</v>
      </c>
      <c r="L1685" s="80">
        <v>19</v>
      </c>
      <c r="M1685" s="80">
        <v>1</v>
      </c>
      <c r="N1685" s="80">
        <v>2019</v>
      </c>
      <c r="O1685" s="77">
        <f t="shared" si="25"/>
        <v>43484</v>
      </c>
      <c r="P1685" s="80" t="s">
        <v>816</v>
      </c>
      <c r="Q1685" s="80" t="s">
        <v>252</v>
      </c>
      <c r="R1685" s="80">
        <f>VLOOKUP(P1685,Registration!O:P,2,FALSE)</f>
        <v>19</v>
      </c>
    </row>
    <row r="1686" spans="1:18" ht="23.1" customHeight="1">
      <c r="A1686" s="80" t="s">
        <v>1269</v>
      </c>
      <c r="B1686" s="80" t="s">
        <v>26</v>
      </c>
      <c r="C1686" s="80" t="s">
        <v>27</v>
      </c>
      <c r="D1686" s="80" t="s">
        <v>28</v>
      </c>
      <c r="E1686" s="80" t="s">
        <v>28</v>
      </c>
      <c r="F1686" s="80" t="s">
        <v>111</v>
      </c>
      <c r="G1686" s="80" t="s">
        <v>167</v>
      </c>
      <c r="H1686" s="80" t="s">
        <v>8159</v>
      </c>
      <c r="I1686" s="80" t="s">
        <v>8160</v>
      </c>
      <c r="J1686" s="80" t="s">
        <v>1322</v>
      </c>
      <c r="K1686" s="77" t="s">
        <v>3321</v>
      </c>
      <c r="L1686" s="80">
        <v>19</v>
      </c>
      <c r="M1686" s="80">
        <v>1</v>
      </c>
      <c r="N1686" s="80">
        <v>2019</v>
      </c>
      <c r="O1686" s="77">
        <f t="shared" si="25"/>
        <v>43484</v>
      </c>
      <c r="P1686" s="80" t="s">
        <v>1323</v>
      </c>
      <c r="Q1686" s="80" t="s">
        <v>252</v>
      </c>
      <c r="R1686" s="80">
        <f>VLOOKUP(P1686,Registration!O:P,2,FALSE)</f>
        <v>18</v>
      </c>
    </row>
    <row r="1687" spans="1:18" ht="23.1" customHeight="1">
      <c r="A1687" s="80" t="s">
        <v>1269</v>
      </c>
      <c r="B1687" s="80" t="s">
        <v>26</v>
      </c>
      <c r="C1687" s="80" t="s">
        <v>27</v>
      </c>
      <c r="D1687" s="80" t="s">
        <v>28</v>
      </c>
      <c r="E1687" s="80" t="s">
        <v>28</v>
      </c>
      <c r="F1687" s="80" t="s">
        <v>111</v>
      </c>
      <c r="G1687" s="80" t="s">
        <v>167</v>
      </c>
      <c r="H1687" s="80" t="s">
        <v>8159</v>
      </c>
      <c r="I1687" s="80" t="s">
        <v>8160</v>
      </c>
      <c r="J1687" s="80" t="s">
        <v>1324</v>
      </c>
      <c r="K1687" s="77" t="s">
        <v>3321</v>
      </c>
      <c r="L1687" s="80">
        <v>19</v>
      </c>
      <c r="M1687" s="80">
        <v>1</v>
      </c>
      <c r="N1687" s="80">
        <v>2019</v>
      </c>
      <c r="O1687" s="77">
        <f t="shared" si="25"/>
        <v>43484</v>
      </c>
      <c r="P1687" s="80" t="s">
        <v>1325</v>
      </c>
      <c r="Q1687" s="80" t="s">
        <v>252</v>
      </c>
      <c r="R1687" s="80">
        <f>VLOOKUP(P1687,Registration!O:P,2,FALSE)</f>
        <v>18</v>
      </c>
    </row>
    <row r="1688" spans="1:18" ht="23.1" customHeight="1">
      <c r="A1688" s="80" t="s">
        <v>1269</v>
      </c>
      <c r="B1688" s="80" t="s">
        <v>26</v>
      </c>
      <c r="C1688" s="80" t="s">
        <v>27</v>
      </c>
      <c r="D1688" s="80" t="s">
        <v>28</v>
      </c>
      <c r="E1688" s="80" t="s">
        <v>28</v>
      </c>
      <c r="F1688" s="80" t="s">
        <v>111</v>
      </c>
      <c r="G1688" s="80" t="s">
        <v>167</v>
      </c>
      <c r="H1688" s="80" t="s">
        <v>8159</v>
      </c>
      <c r="I1688" s="80" t="s">
        <v>8160</v>
      </c>
      <c r="J1688" s="80" t="s">
        <v>1326</v>
      </c>
      <c r="K1688" s="77" t="s">
        <v>3321</v>
      </c>
      <c r="L1688" s="80">
        <v>19</v>
      </c>
      <c r="M1688" s="80">
        <v>1</v>
      </c>
      <c r="N1688" s="80">
        <v>2019</v>
      </c>
      <c r="O1688" s="77">
        <f t="shared" si="25"/>
        <v>43484</v>
      </c>
      <c r="P1688" s="80" t="s">
        <v>1327</v>
      </c>
      <c r="Q1688" s="80" t="s">
        <v>252</v>
      </c>
      <c r="R1688" s="80">
        <f>VLOOKUP(P1688,Registration!O:P,2,FALSE)</f>
        <v>19</v>
      </c>
    </row>
    <row r="1689" spans="1:18" ht="23.1" customHeight="1">
      <c r="A1689" s="80" t="s">
        <v>1269</v>
      </c>
      <c r="B1689" s="80" t="s">
        <v>26</v>
      </c>
      <c r="C1689" s="80" t="s">
        <v>27</v>
      </c>
      <c r="D1689" s="80" t="s">
        <v>28</v>
      </c>
      <c r="E1689" s="80" t="s">
        <v>28</v>
      </c>
      <c r="F1689" s="80" t="s">
        <v>111</v>
      </c>
      <c r="G1689" s="80" t="s">
        <v>167</v>
      </c>
      <c r="H1689" s="80" t="s">
        <v>8159</v>
      </c>
      <c r="I1689" s="80" t="s">
        <v>8160</v>
      </c>
      <c r="J1689" s="80" t="s">
        <v>1328</v>
      </c>
      <c r="K1689" s="77" t="s">
        <v>3321</v>
      </c>
      <c r="L1689" s="80">
        <v>19</v>
      </c>
      <c r="M1689" s="80">
        <v>1</v>
      </c>
      <c r="N1689" s="80">
        <v>2019</v>
      </c>
      <c r="O1689" s="77">
        <f t="shared" si="25"/>
        <v>43484</v>
      </c>
      <c r="P1689" s="80" t="s">
        <v>1329</v>
      </c>
      <c r="Q1689" s="80" t="s">
        <v>252</v>
      </c>
      <c r="R1689" s="80">
        <f>VLOOKUP(P1689,Registration!O:P,2,FALSE)</f>
        <v>18</v>
      </c>
    </row>
    <row r="1690" spans="1:18" ht="23.1" customHeight="1">
      <c r="A1690" s="80" t="s">
        <v>1269</v>
      </c>
      <c r="B1690" s="80" t="s">
        <v>26</v>
      </c>
      <c r="C1690" s="80" t="s">
        <v>27</v>
      </c>
      <c r="D1690" s="80" t="s">
        <v>28</v>
      </c>
      <c r="E1690" s="80" t="s">
        <v>28</v>
      </c>
      <c r="F1690" s="80" t="s">
        <v>111</v>
      </c>
      <c r="G1690" s="80" t="s">
        <v>167</v>
      </c>
      <c r="H1690" s="80" t="s">
        <v>8159</v>
      </c>
      <c r="I1690" s="80" t="s">
        <v>8160</v>
      </c>
      <c r="J1690" s="80" t="s">
        <v>1330</v>
      </c>
      <c r="K1690" s="77" t="s">
        <v>3321</v>
      </c>
      <c r="L1690" s="80">
        <v>19</v>
      </c>
      <c r="M1690" s="80">
        <v>1</v>
      </c>
      <c r="N1690" s="80">
        <v>2019</v>
      </c>
      <c r="O1690" s="77">
        <f t="shared" si="25"/>
        <v>43484</v>
      </c>
      <c r="P1690" s="80" t="s">
        <v>1331</v>
      </c>
      <c r="Q1690" s="80" t="s">
        <v>252</v>
      </c>
      <c r="R1690" s="80">
        <f>VLOOKUP(P1690,Registration!O:P,2,FALSE)</f>
        <v>18</v>
      </c>
    </row>
    <row r="1691" spans="1:18" ht="23.1" customHeight="1">
      <c r="A1691" s="80" t="s">
        <v>1269</v>
      </c>
      <c r="B1691" s="80" t="s">
        <v>26</v>
      </c>
      <c r="C1691" s="80" t="s">
        <v>27</v>
      </c>
      <c r="D1691" s="80" t="s">
        <v>28</v>
      </c>
      <c r="E1691" s="80" t="s">
        <v>28</v>
      </c>
      <c r="F1691" s="80" t="s">
        <v>111</v>
      </c>
      <c r="G1691" s="80" t="s">
        <v>167</v>
      </c>
      <c r="H1691" s="80" t="s">
        <v>8159</v>
      </c>
      <c r="I1691" s="80" t="s">
        <v>8160</v>
      </c>
      <c r="J1691" s="80" t="s">
        <v>1332</v>
      </c>
      <c r="K1691" s="77" t="s">
        <v>3321</v>
      </c>
      <c r="L1691" s="80">
        <v>19</v>
      </c>
      <c r="M1691" s="80">
        <v>1</v>
      </c>
      <c r="N1691" s="80">
        <v>2019</v>
      </c>
      <c r="O1691" s="77">
        <f t="shared" si="25"/>
        <v>43484</v>
      </c>
      <c r="P1691" s="80" t="s">
        <v>1333</v>
      </c>
      <c r="Q1691" s="80" t="s">
        <v>252</v>
      </c>
      <c r="R1691" s="80">
        <f>VLOOKUP(P1691,Registration!O:P,2,FALSE)</f>
        <v>19</v>
      </c>
    </row>
    <row r="1692" spans="1:18" ht="23.1" customHeight="1">
      <c r="A1692" s="80" t="s">
        <v>1269</v>
      </c>
      <c r="B1692" s="80" t="s">
        <v>26</v>
      </c>
      <c r="C1692" s="80" t="s">
        <v>27</v>
      </c>
      <c r="D1692" s="80" t="s">
        <v>28</v>
      </c>
      <c r="E1692" s="80" t="s">
        <v>28</v>
      </c>
      <c r="F1692" s="80" t="s">
        <v>111</v>
      </c>
      <c r="G1692" s="80" t="s">
        <v>167</v>
      </c>
      <c r="H1692" s="80" t="s">
        <v>8159</v>
      </c>
      <c r="I1692" s="80" t="s">
        <v>8160</v>
      </c>
      <c r="J1692" s="80" t="s">
        <v>765</v>
      </c>
      <c r="K1692" s="77" t="s">
        <v>3321</v>
      </c>
      <c r="L1692" s="80">
        <v>19</v>
      </c>
      <c r="M1692" s="80">
        <v>1</v>
      </c>
      <c r="N1692" s="80">
        <v>2019</v>
      </c>
      <c r="O1692" s="77">
        <f t="shared" si="25"/>
        <v>43484</v>
      </c>
      <c r="P1692" s="80" t="s">
        <v>1334</v>
      </c>
      <c r="Q1692" s="80" t="s">
        <v>252</v>
      </c>
      <c r="R1692" s="80">
        <f>VLOOKUP(P1692,Registration!O:P,2,FALSE)</f>
        <v>19</v>
      </c>
    </row>
    <row r="1693" spans="1:18" ht="23.1" customHeight="1">
      <c r="A1693" s="80" t="s">
        <v>1269</v>
      </c>
      <c r="B1693" s="80" t="s">
        <v>26</v>
      </c>
      <c r="C1693" s="80" t="s">
        <v>27</v>
      </c>
      <c r="D1693" s="80" t="s">
        <v>28</v>
      </c>
      <c r="E1693" s="80" t="s">
        <v>28</v>
      </c>
      <c r="F1693" s="80" t="s">
        <v>111</v>
      </c>
      <c r="G1693" s="80" t="s">
        <v>167</v>
      </c>
      <c r="H1693" s="80" t="s">
        <v>8159</v>
      </c>
      <c r="I1693" s="80" t="s">
        <v>8160</v>
      </c>
      <c r="J1693" s="80" t="s">
        <v>1335</v>
      </c>
      <c r="K1693" s="77" t="s">
        <v>3321</v>
      </c>
      <c r="L1693" s="80">
        <v>19</v>
      </c>
      <c r="M1693" s="80">
        <v>1</v>
      </c>
      <c r="N1693" s="80">
        <v>2019</v>
      </c>
      <c r="O1693" s="77">
        <f t="shared" si="25"/>
        <v>43484</v>
      </c>
      <c r="P1693" s="80" t="s">
        <v>1336</v>
      </c>
      <c r="Q1693" s="80" t="s">
        <v>252</v>
      </c>
      <c r="R1693" s="80">
        <f>VLOOKUP(P1693,Registration!O:P,2,FALSE)</f>
        <v>17</v>
      </c>
    </row>
    <row r="1694" spans="1:18" ht="23.1" customHeight="1">
      <c r="A1694" s="80" t="s">
        <v>1269</v>
      </c>
      <c r="B1694" s="80" t="s">
        <v>26</v>
      </c>
      <c r="C1694" s="80" t="s">
        <v>27</v>
      </c>
      <c r="D1694" s="80" t="s">
        <v>28</v>
      </c>
      <c r="E1694" s="80" t="s">
        <v>28</v>
      </c>
      <c r="F1694" s="80" t="s">
        <v>111</v>
      </c>
      <c r="G1694" s="80" t="s">
        <v>167</v>
      </c>
      <c r="H1694" s="80" t="s">
        <v>8159</v>
      </c>
      <c r="I1694" s="80" t="s">
        <v>8160</v>
      </c>
      <c r="J1694" s="80" t="s">
        <v>389</v>
      </c>
      <c r="K1694" s="77" t="s">
        <v>3321</v>
      </c>
      <c r="L1694" s="80">
        <v>19</v>
      </c>
      <c r="M1694" s="80">
        <v>1</v>
      </c>
      <c r="N1694" s="80">
        <v>2019</v>
      </c>
      <c r="O1694" s="77">
        <f t="shared" si="25"/>
        <v>43484</v>
      </c>
      <c r="P1694" s="80" t="s">
        <v>1337</v>
      </c>
      <c r="Q1694" s="80" t="s">
        <v>252</v>
      </c>
      <c r="R1694" s="80">
        <f>VLOOKUP(P1694,Registration!O:P,2,FALSE)</f>
        <v>18</v>
      </c>
    </row>
    <row r="1695" spans="1:18" ht="23.1" customHeight="1">
      <c r="A1695" s="80" t="s">
        <v>109</v>
      </c>
      <c r="B1695" s="80" t="s">
        <v>26</v>
      </c>
      <c r="C1695" s="80" t="s">
        <v>27</v>
      </c>
      <c r="D1695" s="80" t="s">
        <v>28</v>
      </c>
      <c r="E1695" s="80" t="s">
        <v>28</v>
      </c>
      <c r="F1695" s="80" t="s">
        <v>111</v>
      </c>
      <c r="G1695" s="80" t="s">
        <v>167</v>
      </c>
      <c r="H1695" s="80" t="s">
        <v>8159</v>
      </c>
      <c r="I1695" s="80" t="s">
        <v>8160</v>
      </c>
      <c r="J1695" s="80" t="s">
        <v>1338</v>
      </c>
      <c r="K1695" s="77" t="s">
        <v>3322</v>
      </c>
      <c r="L1695" s="80">
        <v>21</v>
      </c>
      <c r="M1695" s="80">
        <v>1</v>
      </c>
      <c r="N1695" s="80">
        <v>2019</v>
      </c>
      <c r="O1695" s="77">
        <f t="shared" si="25"/>
        <v>43486</v>
      </c>
      <c r="P1695" s="80" t="s">
        <v>1339</v>
      </c>
      <c r="Q1695" s="80" t="s">
        <v>252</v>
      </c>
      <c r="R1695" s="80">
        <f>VLOOKUP(P1695,Registration!O:P,2,FALSE)</f>
        <v>19</v>
      </c>
    </row>
    <row r="1696" spans="1:18" ht="23.1" customHeight="1">
      <c r="A1696" s="80" t="s">
        <v>109</v>
      </c>
      <c r="B1696" s="80" t="s">
        <v>26</v>
      </c>
      <c r="C1696" s="80" t="s">
        <v>27</v>
      </c>
      <c r="D1696" s="80" t="s">
        <v>28</v>
      </c>
      <c r="E1696" s="80" t="s">
        <v>28</v>
      </c>
      <c r="F1696" s="80" t="s">
        <v>111</v>
      </c>
      <c r="G1696" s="80" t="s">
        <v>167</v>
      </c>
      <c r="H1696" s="80" t="s">
        <v>8159</v>
      </c>
      <c r="I1696" s="80" t="s">
        <v>8160</v>
      </c>
      <c r="J1696" s="80" t="s">
        <v>1340</v>
      </c>
      <c r="K1696" s="77" t="s">
        <v>3322</v>
      </c>
      <c r="L1696" s="80">
        <v>21</v>
      </c>
      <c r="M1696" s="80">
        <v>1</v>
      </c>
      <c r="N1696" s="80">
        <v>2019</v>
      </c>
      <c r="O1696" s="77">
        <f t="shared" si="25"/>
        <v>43486</v>
      </c>
      <c r="P1696" s="80" t="s">
        <v>1341</v>
      </c>
      <c r="Q1696" s="80" t="s">
        <v>252</v>
      </c>
      <c r="R1696" s="80">
        <f>VLOOKUP(P1696,Registration!O:P,2,FALSE)</f>
        <v>16</v>
      </c>
    </row>
    <row r="1697" spans="1:18" ht="23.1" customHeight="1">
      <c r="A1697" s="80" t="s">
        <v>109</v>
      </c>
      <c r="B1697" s="80" t="s">
        <v>26</v>
      </c>
      <c r="C1697" s="80" t="s">
        <v>27</v>
      </c>
      <c r="D1697" s="80" t="s">
        <v>28</v>
      </c>
      <c r="E1697" s="80" t="s">
        <v>28</v>
      </c>
      <c r="F1697" s="80" t="s">
        <v>111</v>
      </c>
      <c r="G1697" s="80" t="s">
        <v>167</v>
      </c>
      <c r="H1697" s="80" t="s">
        <v>8159</v>
      </c>
      <c r="I1697" s="80" t="s">
        <v>8160</v>
      </c>
      <c r="J1697" s="80" t="s">
        <v>1342</v>
      </c>
      <c r="K1697" s="77" t="s">
        <v>3322</v>
      </c>
      <c r="L1697" s="80">
        <v>21</v>
      </c>
      <c r="M1697" s="80">
        <v>1</v>
      </c>
      <c r="N1697" s="80">
        <v>2019</v>
      </c>
      <c r="O1697" s="77">
        <f t="shared" si="25"/>
        <v>43486</v>
      </c>
      <c r="P1697" s="80" t="s">
        <v>1343</v>
      </c>
      <c r="Q1697" s="80" t="s">
        <v>252</v>
      </c>
      <c r="R1697" s="80">
        <f>VLOOKUP(P1697,Registration!O:P,2,FALSE)</f>
        <v>17</v>
      </c>
    </row>
    <row r="1698" spans="1:18" ht="23.1" customHeight="1">
      <c r="A1698" s="80" t="s">
        <v>109</v>
      </c>
      <c r="B1698" s="80" t="s">
        <v>26</v>
      </c>
      <c r="C1698" s="80" t="s">
        <v>27</v>
      </c>
      <c r="D1698" s="80" t="s">
        <v>28</v>
      </c>
      <c r="E1698" s="80" t="s">
        <v>28</v>
      </c>
      <c r="F1698" s="80" t="s">
        <v>111</v>
      </c>
      <c r="G1698" s="80" t="s">
        <v>167</v>
      </c>
      <c r="H1698" s="80" t="s">
        <v>8159</v>
      </c>
      <c r="I1698" s="80" t="s">
        <v>8160</v>
      </c>
      <c r="J1698" s="80" t="s">
        <v>1344</v>
      </c>
      <c r="K1698" s="77" t="s">
        <v>3322</v>
      </c>
      <c r="L1698" s="80">
        <v>21</v>
      </c>
      <c r="M1698" s="80">
        <v>1</v>
      </c>
      <c r="N1698" s="80">
        <v>2019</v>
      </c>
      <c r="O1698" s="77">
        <f t="shared" si="25"/>
        <v>43486</v>
      </c>
      <c r="P1698" s="80" t="s">
        <v>1345</v>
      </c>
      <c r="Q1698" s="80" t="s">
        <v>252</v>
      </c>
      <c r="R1698" s="80">
        <f>VLOOKUP(P1698,Registration!O:P,2,FALSE)</f>
        <v>19</v>
      </c>
    </row>
    <row r="1699" spans="1:18" ht="23.1" customHeight="1">
      <c r="A1699" s="80" t="s">
        <v>109</v>
      </c>
      <c r="B1699" s="80" t="s">
        <v>26</v>
      </c>
      <c r="C1699" s="80" t="s">
        <v>27</v>
      </c>
      <c r="D1699" s="80" t="s">
        <v>28</v>
      </c>
      <c r="E1699" s="80" t="s">
        <v>28</v>
      </c>
      <c r="F1699" s="80" t="s">
        <v>111</v>
      </c>
      <c r="G1699" s="80" t="s">
        <v>167</v>
      </c>
      <c r="H1699" s="80" t="s">
        <v>8159</v>
      </c>
      <c r="I1699" s="80" t="s">
        <v>8160</v>
      </c>
      <c r="J1699" s="80" t="s">
        <v>1346</v>
      </c>
      <c r="K1699" s="77" t="s">
        <v>3322</v>
      </c>
      <c r="L1699" s="80">
        <v>21</v>
      </c>
      <c r="M1699" s="80">
        <v>1</v>
      </c>
      <c r="N1699" s="80">
        <v>2019</v>
      </c>
      <c r="O1699" s="77">
        <f t="shared" si="25"/>
        <v>43486</v>
      </c>
      <c r="P1699" s="80" t="s">
        <v>1347</v>
      </c>
      <c r="Q1699" s="80" t="s">
        <v>252</v>
      </c>
      <c r="R1699" s="80">
        <f>VLOOKUP(P1699,Registration!O:P,2,FALSE)</f>
        <v>19</v>
      </c>
    </row>
    <row r="1700" spans="1:18" ht="23.1" customHeight="1">
      <c r="A1700" s="80" t="s">
        <v>109</v>
      </c>
      <c r="B1700" s="80" t="s">
        <v>26</v>
      </c>
      <c r="C1700" s="80" t="s">
        <v>27</v>
      </c>
      <c r="D1700" s="80" t="s">
        <v>28</v>
      </c>
      <c r="E1700" s="80" t="s">
        <v>28</v>
      </c>
      <c r="F1700" s="80" t="s">
        <v>111</v>
      </c>
      <c r="G1700" s="80" t="s">
        <v>167</v>
      </c>
      <c r="H1700" s="80" t="s">
        <v>8159</v>
      </c>
      <c r="I1700" s="80" t="s">
        <v>8160</v>
      </c>
      <c r="J1700" s="80" t="s">
        <v>1348</v>
      </c>
      <c r="K1700" s="77" t="s">
        <v>3322</v>
      </c>
      <c r="L1700" s="80">
        <v>21</v>
      </c>
      <c r="M1700" s="80">
        <v>1</v>
      </c>
      <c r="N1700" s="80">
        <v>2019</v>
      </c>
      <c r="O1700" s="77">
        <f t="shared" si="25"/>
        <v>43486</v>
      </c>
      <c r="P1700" s="80" t="s">
        <v>1349</v>
      </c>
      <c r="Q1700" s="80" t="s">
        <v>252</v>
      </c>
      <c r="R1700" s="80">
        <f>VLOOKUP(P1700,Registration!O:P,2,FALSE)</f>
        <v>18</v>
      </c>
    </row>
    <row r="1701" spans="1:18" ht="23.1" customHeight="1">
      <c r="A1701" s="80" t="s">
        <v>109</v>
      </c>
      <c r="B1701" s="80" t="s">
        <v>26</v>
      </c>
      <c r="C1701" s="80" t="s">
        <v>27</v>
      </c>
      <c r="D1701" s="80" t="s">
        <v>28</v>
      </c>
      <c r="E1701" s="80" t="s">
        <v>28</v>
      </c>
      <c r="F1701" s="80" t="s">
        <v>111</v>
      </c>
      <c r="G1701" s="80" t="s">
        <v>167</v>
      </c>
      <c r="H1701" s="80" t="s">
        <v>8159</v>
      </c>
      <c r="I1701" s="80" t="s">
        <v>8160</v>
      </c>
      <c r="J1701" s="80" t="s">
        <v>531</v>
      </c>
      <c r="K1701" s="77" t="s">
        <v>3322</v>
      </c>
      <c r="L1701" s="80">
        <v>21</v>
      </c>
      <c r="M1701" s="80">
        <v>1</v>
      </c>
      <c r="N1701" s="80">
        <v>2019</v>
      </c>
      <c r="O1701" s="77">
        <f t="shared" si="25"/>
        <v>43486</v>
      </c>
      <c r="P1701" s="80" t="s">
        <v>374</v>
      </c>
      <c r="Q1701" s="80" t="s">
        <v>252</v>
      </c>
      <c r="R1701" s="80">
        <f>VLOOKUP(P1701,Registration!O:P,2,FALSE)</f>
        <v>19</v>
      </c>
    </row>
    <row r="1702" spans="1:18" ht="23.1" customHeight="1">
      <c r="A1702" s="80" t="s">
        <v>109</v>
      </c>
      <c r="B1702" s="80" t="s">
        <v>26</v>
      </c>
      <c r="C1702" s="80" t="s">
        <v>27</v>
      </c>
      <c r="D1702" s="80" t="s">
        <v>28</v>
      </c>
      <c r="E1702" s="80" t="s">
        <v>28</v>
      </c>
      <c r="F1702" s="80" t="s">
        <v>111</v>
      </c>
      <c r="G1702" s="80" t="s">
        <v>167</v>
      </c>
      <c r="H1702" s="80" t="s">
        <v>8159</v>
      </c>
      <c r="I1702" s="80" t="s">
        <v>8160</v>
      </c>
      <c r="J1702" s="80" t="s">
        <v>1350</v>
      </c>
      <c r="K1702" s="77" t="s">
        <v>3322</v>
      </c>
      <c r="L1702" s="80">
        <v>21</v>
      </c>
      <c r="M1702" s="80">
        <v>1</v>
      </c>
      <c r="N1702" s="80">
        <v>2019</v>
      </c>
      <c r="O1702" s="77">
        <f t="shared" si="25"/>
        <v>43486</v>
      </c>
      <c r="P1702" s="80" t="s">
        <v>1351</v>
      </c>
      <c r="Q1702" s="80" t="s">
        <v>252</v>
      </c>
      <c r="R1702" s="80">
        <f>VLOOKUP(P1702,Registration!O:P,2,FALSE)</f>
        <v>18</v>
      </c>
    </row>
    <row r="1703" spans="1:18" ht="23.1" customHeight="1">
      <c r="A1703" s="80" t="s">
        <v>109</v>
      </c>
      <c r="B1703" s="80" t="s">
        <v>26</v>
      </c>
      <c r="C1703" s="80" t="s">
        <v>27</v>
      </c>
      <c r="D1703" s="80" t="s">
        <v>28</v>
      </c>
      <c r="E1703" s="80" t="s">
        <v>28</v>
      </c>
      <c r="F1703" s="80" t="s">
        <v>111</v>
      </c>
      <c r="G1703" s="80" t="s">
        <v>167</v>
      </c>
      <c r="H1703" s="80" t="s">
        <v>8159</v>
      </c>
      <c r="I1703" s="80" t="s">
        <v>8160</v>
      </c>
      <c r="J1703" s="80" t="s">
        <v>626</v>
      </c>
      <c r="K1703" s="77" t="s">
        <v>3322</v>
      </c>
      <c r="L1703" s="80">
        <v>21</v>
      </c>
      <c r="M1703" s="80">
        <v>1</v>
      </c>
      <c r="N1703" s="80">
        <v>2019</v>
      </c>
      <c r="O1703" s="77">
        <f t="shared" si="25"/>
        <v>43486</v>
      </c>
      <c r="P1703" s="80" t="s">
        <v>1352</v>
      </c>
      <c r="Q1703" s="80" t="s">
        <v>252</v>
      </c>
      <c r="R1703" s="80">
        <f>VLOOKUP(P1703,Registration!O:P,2,FALSE)</f>
        <v>19</v>
      </c>
    </row>
    <row r="1704" spans="1:18" ht="23.1" customHeight="1">
      <c r="A1704" s="80" t="s">
        <v>109</v>
      </c>
      <c r="B1704" s="80" t="s">
        <v>26</v>
      </c>
      <c r="C1704" s="80" t="s">
        <v>27</v>
      </c>
      <c r="D1704" s="80" t="s">
        <v>28</v>
      </c>
      <c r="E1704" s="80" t="s">
        <v>28</v>
      </c>
      <c r="F1704" s="80" t="s">
        <v>111</v>
      </c>
      <c r="G1704" s="80" t="s">
        <v>167</v>
      </c>
      <c r="H1704" s="80" t="s">
        <v>8159</v>
      </c>
      <c r="I1704" s="80" t="s">
        <v>8160</v>
      </c>
      <c r="J1704" s="80" t="s">
        <v>1247</v>
      </c>
      <c r="K1704" s="77" t="s">
        <v>113</v>
      </c>
      <c r="L1704" s="80">
        <v>22</v>
      </c>
      <c r="M1704" s="80">
        <v>1</v>
      </c>
      <c r="N1704" s="80">
        <v>2019</v>
      </c>
      <c r="O1704" s="77">
        <f t="shared" si="25"/>
        <v>43487</v>
      </c>
      <c r="P1704" s="80" t="s">
        <v>1353</v>
      </c>
      <c r="Q1704" s="80" t="s">
        <v>252</v>
      </c>
      <c r="R1704" s="80">
        <f>VLOOKUP(P1704,Registration!O:P,2,FALSE)</f>
        <v>18</v>
      </c>
    </row>
    <row r="1705" spans="1:18" ht="23.1" customHeight="1">
      <c r="A1705" s="80" t="s">
        <v>109</v>
      </c>
      <c r="B1705" s="80" t="s">
        <v>26</v>
      </c>
      <c r="C1705" s="80" t="s">
        <v>27</v>
      </c>
      <c r="D1705" s="80" t="s">
        <v>28</v>
      </c>
      <c r="E1705" s="80" t="s">
        <v>28</v>
      </c>
      <c r="F1705" s="80" t="s">
        <v>111</v>
      </c>
      <c r="G1705" s="80" t="s">
        <v>167</v>
      </c>
      <c r="H1705" s="80" t="s">
        <v>8159</v>
      </c>
      <c r="I1705" s="80" t="s">
        <v>8160</v>
      </c>
      <c r="J1705" s="80" t="s">
        <v>1354</v>
      </c>
      <c r="K1705" s="77" t="s">
        <v>113</v>
      </c>
      <c r="L1705" s="80">
        <v>22</v>
      </c>
      <c r="M1705" s="80">
        <v>1</v>
      </c>
      <c r="N1705" s="80">
        <v>2019</v>
      </c>
      <c r="O1705" s="77">
        <f t="shared" si="25"/>
        <v>43487</v>
      </c>
      <c r="P1705" s="80" t="s">
        <v>1355</v>
      </c>
      <c r="Q1705" s="80" t="s">
        <v>252</v>
      </c>
      <c r="R1705" s="80">
        <f>VLOOKUP(P1705,Registration!O:P,2,FALSE)</f>
        <v>18</v>
      </c>
    </row>
    <row r="1706" spans="1:18" ht="23.1" customHeight="1">
      <c r="A1706" s="80" t="s">
        <v>109</v>
      </c>
      <c r="B1706" s="80" t="s">
        <v>26</v>
      </c>
      <c r="C1706" s="80" t="s">
        <v>27</v>
      </c>
      <c r="D1706" s="80" t="s">
        <v>28</v>
      </c>
      <c r="E1706" s="80" t="s">
        <v>28</v>
      </c>
      <c r="F1706" s="80" t="s">
        <v>111</v>
      </c>
      <c r="G1706" s="80" t="s">
        <v>167</v>
      </c>
      <c r="H1706" s="80" t="s">
        <v>8159</v>
      </c>
      <c r="I1706" s="80" t="s">
        <v>8160</v>
      </c>
      <c r="J1706" s="80" t="s">
        <v>1356</v>
      </c>
      <c r="K1706" s="77" t="s">
        <v>113</v>
      </c>
      <c r="L1706" s="80">
        <v>22</v>
      </c>
      <c r="M1706" s="80">
        <v>1</v>
      </c>
      <c r="N1706" s="80">
        <v>2019</v>
      </c>
      <c r="O1706" s="77">
        <f t="shared" si="25"/>
        <v>43487</v>
      </c>
      <c r="P1706" s="80" t="s">
        <v>1242</v>
      </c>
      <c r="Q1706" s="80" t="s">
        <v>252</v>
      </c>
      <c r="R1706" s="80">
        <f>VLOOKUP(P1706,Registration!O:P,2,FALSE)</f>
        <v>19</v>
      </c>
    </row>
    <row r="1707" spans="1:18" ht="23.1" customHeight="1">
      <c r="A1707" s="80" t="s">
        <v>109</v>
      </c>
      <c r="B1707" s="80" t="s">
        <v>26</v>
      </c>
      <c r="C1707" s="80" t="s">
        <v>27</v>
      </c>
      <c r="D1707" s="80" t="s">
        <v>28</v>
      </c>
      <c r="E1707" s="80" t="s">
        <v>28</v>
      </c>
      <c r="F1707" s="80" t="s">
        <v>111</v>
      </c>
      <c r="G1707" s="80" t="s">
        <v>167</v>
      </c>
      <c r="H1707" s="80" t="s">
        <v>8159</v>
      </c>
      <c r="I1707" s="80" t="s">
        <v>8160</v>
      </c>
      <c r="J1707" s="80" t="s">
        <v>1357</v>
      </c>
      <c r="K1707" s="77" t="s">
        <v>113</v>
      </c>
      <c r="L1707" s="80">
        <v>22</v>
      </c>
      <c r="M1707" s="80">
        <v>1</v>
      </c>
      <c r="N1707" s="80">
        <v>2019</v>
      </c>
      <c r="O1707" s="77">
        <f t="shared" si="25"/>
        <v>43487</v>
      </c>
      <c r="P1707" s="80" t="s">
        <v>1358</v>
      </c>
      <c r="Q1707" s="80" t="s">
        <v>252</v>
      </c>
      <c r="R1707" s="80">
        <f>VLOOKUP(P1707,Registration!O:P,2,FALSE)</f>
        <v>19</v>
      </c>
    </row>
    <row r="1708" spans="1:18" ht="23.1" customHeight="1">
      <c r="A1708" s="80" t="s">
        <v>109</v>
      </c>
      <c r="B1708" s="80" t="s">
        <v>26</v>
      </c>
      <c r="C1708" s="80" t="s">
        <v>27</v>
      </c>
      <c r="D1708" s="80" t="s">
        <v>28</v>
      </c>
      <c r="E1708" s="80" t="s">
        <v>28</v>
      </c>
      <c r="F1708" s="80" t="s">
        <v>111</v>
      </c>
      <c r="G1708" s="80" t="s">
        <v>167</v>
      </c>
      <c r="H1708" s="80" t="s">
        <v>8159</v>
      </c>
      <c r="I1708" s="80" t="s">
        <v>8160</v>
      </c>
      <c r="J1708" s="80" t="s">
        <v>1359</v>
      </c>
      <c r="K1708" s="77" t="s">
        <v>113</v>
      </c>
      <c r="L1708" s="80">
        <v>22</v>
      </c>
      <c r="M1708" s="80">
        <v>1</v>
      </c>
      <c r="N1708" s="80">
        <v>2019</v>
      </c>
      <c r="O1708" s="77">
        <f t="shared" si="25"/>
        <v>43487</v>
      </c>
      <c r="P1708" s="80" t="s">
        <v>1360</v>
      </c>
      <c r="Q1708" s="80" t="s">
        <v>252</v>
      </c>
      <c r="R1708" s="80">
        <f>VLOOKUP(P1708,Registration!O:P,2,FALSE)</f>
        <v>19</v>
      </c>
    </row>
    <row r="1709" spans="1:18" ht="23.1" customHeight="1">
      <c r="A1709" s="80" t="s">
        <v>109</v>
      </c>
      <c r="B1709" s="80" t="s">
        <v>26</v>
      </c>
      <c r="C1709" s="80" t="s">
        <v>27</v>
      </c>
      <c r="D1709" s="80" t="s">
        <v>28</v>
      </c>
      <c r="E1709" s="80" t="s">
        <v>28</v>
      </c>
      <c r="F1709" s="80" t="s">
        <v>111</v>
      </c>
      <c r="G1709" s="80" t="s">
        <v>167</v>
      </c>
      <c r="H1709" s="80" t="s">
        <v>8159</v>
      </c>
      <c r="I1709" s="80" t="s">
        <v>8161</v>
      </c>
      <c r="J1709" s="80" t="s">
        <v>336</v>
      </c>
      <c r="K1709" s="77" t="s">
        <v>113</v>
      </c>
      <c r="L1709" s="80">
        <v>22</v>
      </c>
      <c r="M1709" s="80">
        <v>1</v>
      </c>
      <c r="N1709" s="80">
        <v>2019</v>
      </c>
      <c r="O1709" s="77">
        <f t="shared" si="25"/>
        <v>43487</v>
      </c>
      <c r="P1709" s="80" t="s">
        <v>1361</v>
      </c>
      <c r="Q1709" s="80" t="s">
        <v>175</v>
      </c>
      <c r="R1709" s="80">
        <f>VLOOKUP(P1709,Registration!O:P,2,FALSE)</f>
        <v>19</v>
      </c>
    </row>
    <row r="1710" spans="1:18" ht="23.1" customHeight="1">
      <c r="A1710" s="80" t="s">
        <v>109</v>
      </c>
      <c r="B1710" s="80" t="s">
        <v>26</v>
      </c>
      <c r="C1710" s="80" t="s">
        <v>27</v>
      </c>
      <c r="D1710" s="80" t="s">
        <v>28</v>
      </c>
      <c r="E1710" s="80" t="s">
        <v>28</v>
      </c>
      <c r="F1710" s="80" t="s">
        <v>111</v>
      </c>
      <c r="G1710" s="80" t="s">
        <v>167</v>
      </c>
      <c r="H1710" s="80" t="s">
        <v>8159</v>
      </c>
      <c r="I1710" s="80" t="s">
        <v>8161</v>
      </c>
      <c r="J1710" s="80" t="s">
        <v>1362</v>
      </c>
      <c r="K1710" s="77" t="s">
        <v>113</v>
      </c>
      <c r="L1710" s="80">
        <v>22</v>
      </c>
      <c r="M1710" s="80">
        <v>1</v>
      </c>
      <c r="N1710" s="80">
        <v>2019</v>
      </c>
      <c r="O1710" s="77">
        <f t="shared" si="25"/>
        <v>43487</v>
      </c>
      <c r="P1710" s="80" t="s">
        <v>1363</v>
      </c>
      <c r="Q1710" s="80" t="s">
        <v>175</v>
      </c>
      <c r="R1710" s="80">
        <f>VLOOKUP(P1710,Registration!O:P,2,FALSE)</f>
        <v>19</v>
      </c>
    </row>
    <row r="1711" spans="1:18" ht="23.1" customHeight="1">
      <c r="A1711" s="80" t="s">
        <v>109</v>
      </c>
      <c r="B1711" s="80" t="s">
        <v>26</v>
      </c>
      <c r="C1711" s="80" t="s">
        <v>27</v>
      </c>
      <c r="D1711" s="80" t="s">
        <v>28</v>
      </c>
      <c r="E1711" s="80" t="s">
        <v>28</v>
      </c>
      <c r="F1711" s="80" t="s">
        <v>29</v>
      </c>
      <c r="G1711" s="80" t="s">
        <v>1887</v>
      </c>
      <c r="H1711" s="80" t="s">
        <v>8165</v>
      </c>
      <c r="I1711" s="80" t="s">
        <v>8163</v>
      </c>
      <c r="J1711" s="80" t="s">
        <v>3323</v>
      </c>
      <c r="K1711" s="77" t="s">
        <v>113</v>
      </c>
      <c r="L1711" s="80">
        <v>22</v>
      </c>
      <c r="M1711" s="80">
        <v>1</v>
      </c>
      <c r="N1711" s="80">
        <v>2019</v>
      </c>
      <c r="O1711" s="77">
        <f t="shared" si="25"/>
        <v>43487</v>
      </c>
      <c r="P1711" s="80" t="s">
        <v>3324</v>
      </c>
      <c r="Q1711" s="80" t="s">
        <v>175</v>
      </c>
      <c r="R1711" s="80">
        <f>VLOOKUP(P1711,Registration!O:P,2,FALSE)</f>
        <v>18</v>
      </c>
    </row>
    <row r="1712" spans="1:18" ht="23.1" customHeight="1">
      <c r="A1712" s="80" t="s">
        <v>109</v>
      </c>
      <c r="B1712" s="80" t="s">
        <v>26</v>
      </c>
      <c r="C1712" s="80" t="s">
        <v>27</v>
      </c>
      <c r="D1712" s="80" t="s">
        <v>28</v>
      </c>
      <c r="E1712" s="80" t="s">
        <v>28</v>
      </c>
      <c r="F1712" s="80" t="s">
        <v>111</v>
      </c>
      <c r="G1712" s="80" t="s">
        <v>167</v>
      </c>
      <c r="H1712" s="80" t="s">
        <v>8159</v>
      </c>
      <c r="I1712" s="80" t="s">
        <v>8161</v>
      </c>
      <c r="J1712" s="80" t="s">
        <v>1364</v>
      </c>
      <c r="K1712" s="77" t="s">
        <v>3325</v>
      </c>
      <c r="L1712" s="80">
        <v>23</v>
      </c>
      <c r="M1712" s="80">
        <v>1</v>
      </c>
      <c r="N1712" s="80">
        <v>2019</v>
      </c>
      <c r="O1712" s="77">
        <f t="shared" si="25"/>
        <v>43488</v>
      </c>
      <c r="P1712" s="80" t="s">
        <v>1365</v>
      </c>
      <c r="Q1712" s="80" t="s">
        <v>175</v>
      </c>
      <c r="R1712" s="80">
        <f>VLOOKUP(P1712,Registration!O:P,2,FALSE)</f>
        <v>18</v>
      </c>
    </row>
    <row r="1713" spans="1:18" ht="23.1" customHeight="1">
      <c r="A1713" s="80" t="s">
        <v>109</v>
      </c>
      <c r="B1713" s="80" t="s">
        <v>26</v>
      </c>
      <c r="C1713" s="80" t="s">
        <v>27</v>
      </c>
      <c r="D1713" s="80" t="s">
        <v>28</v>
      </c>
      <c r="E1713" s="80" t="s">
        <v>28</v>
      </c>
      <c r="F1713" s="80" t="s">
        <v>111</v>
      </c>
      <c r="G1713" s="80" t="s">
        <v>167</v>
      </c>
      <c r="H1713" s="80" t="s">
        <v>8159</v>
      </c>
      <c r="I1713" s="80" t="s">
        <v>8161</v>
      </c>
      <c r="J1713" s="80" t="s">
        <v>1366</v>
      </c>
      <c r="K1713" s="77" t="s">
        <v>3326</v>
      </c>
      <c r="L1713" s="80">
        <v>24</v>
      </c>
      <c r="M1713" s="80">
        <v>1</v>
      </c>
      <c r="N1713" s="80">
        <v>2019</v>
      </c>
      <c r="O1713" s="77">
        <f t="shared" si="25"/>
        <v>43489</v>
      </c>
      <c r="P1713" s="80" t="s">
        <v>1367</v>
      </c>
      <c r="Q1713" s="80" t="s">
        <v>175</v>
      </c>
      <c r="R1713" s="80">
        <f>VLOOKUP(P1713,Registration!O:P,2,FALSE)</f>
        <v>18</v>
      </c>
    </row>
    <row r="1714" spans="1:18" ht="23.1" customHeight="1">
      <c r="A1714" s="80" t="s">
        <v>109</v>
      </c>
      <c r="B1714" s="80" t="s">
        <v>26</v>
      </c>
      <c r="C1714" s="80" t="s">
        <v>27</v>
      </c>
      <c r="D1714" s="80" t="s">
        <v>28</v>
      </c>
      <c r="E1714" s="80" t="s">
        <v>28</v>
      </c>
      <c r="F1714" s="80" t="s">
        <v>111</v>
      </c>
      <c r="G1714" s="80" t="s">
        <v>167</v>
      </c>
      <c r="H1714" s="80" t="s">
        <v>8159</v>
      </c>
      <c r="I1714" s="80" t="s">
        <v>8161</v>
      </c>
      <c r="J1714" s="80" t="s">
        <v>1368</v>
      </c>
      <c r="K1714" s="77" t="s">
        <v>3326</v>
      </c>
      <c r="L1714" s="80">
        <v>24</v>
      </c>
      <c r="M1714" s="80">
        <v>1</v>
      </c>
      <c r="N1714" s="80">
        <v>2019</v>
      </c>
      <c r="O1714" s="77">
        <f t="shared" si="25"/>
        <v>43489</v>
      </c>
      <c r="P1714" s="80" t="s">
        <v>1369</v>
      </c>
      <c r="Q1714" s="80" t="s">
        <v>175</v>
      </c>
      <c r="R1714" s="80">
        <f>VLOOKUP(P1714,Registration!O:P,2,FALSE)</f>
        <v>17</v>
      </c>
    </row>
    <row r="1715" spans="1:18" ht="23.1" customHeight="1">
      <c r="A1715" s="80" t="s">
        <v>109</v>
      </c>
      <c r="B1715" s="80" t="s">
        <v>26</v>
      </c>
      <c r="C1715" s="80" t="s">
        <v>27</v>
      </c>
      <c r="D1715" s="80" t="s">
        <v>28</v>
      </c>
      <c r="E1715" s="80" t="s">
        <v>28</v>
      </c>
      <c r="F1715" s="80" t="s">
        <v>111</v>
      </c>
      <c r="G1715" s="80" t="s">
        <v>167</v>
      </c>
      <c r="H1715" s="80" t="s">
        <v>8159</v>
      </c>
      <c r="I1715" s="80" t="s">
        <v>8161</v>
      </c>
      <c r="J1715" s="80" t="s">
        <v>1370</v>
      </c>
      <c r="K1715" s="77" t="s">
        <v>3326</v>
      </c>
      <c r="L1715" s="80">
        <v>24</v>
      </c>
      <c r="M1715" s="80">
        <v>1</v>
      </c>
      <c r="N1715" s="80">
        <v>2019</v>
      </c>
      <c r="O1715" s="77">
        <f t="shared" si="25"/>
        <v>43489</v>
      </c>
      <c r="P1715" s="80" t="s">
        <v>1371</v>
      </c>
      <c r="Q1715" s="80" t="s">
        <v>175</v>
      </c>
      <c r="R1715" s="80">
        <f>VLOOKUP(P1715,Registration!O:P,2,FALSE)</f>
        <v>19</v>
      </c>
    </row>
    <row r="1716" spans="1:18" ht="23.1" customHeight="1">
      <c r="A1716" s="80" t="s">
        <v>109</v>
      </c>
      <c r="B1716" s="80" t="s">
        <v>26</v>
      </c>
      <c r="C1716" s="80" t="s">
        <v>27</v>
      </c>
      <c r="D1716" s="80" t="s">
        <v>28</v>
      </c>
      <c r="E1716" s="80" t="s">
        <v>28</v>
      </c>
      <c r="F1716" s="80" t="s">
        <v>111</v>
      </c>
      <c r="G1716" s="80" t="s">
        <v>167</v>
      </c>
      <c r="H1716" s="80" t="s">
        <v>8159</v>
      </c>
      <c r="I1716" s="80" t="s">
        <v>8161</v>
      </c>
      <c r="J1716" s="80" t="s">
        <v>1372</v>
      </c>
      <c r="K1716" s="77" t="s">
        <v>3326</v>
      </c>
      <c r="L1716" s="80">
        <v>24</v>
      </c>
      <c r="M1716" s="80">
        <v>1</v>
      </c>
      <c r="N1716" s="80">
        <v>2019</v>
      </c>
      <c r="O1716" s="77">
        <f t="shared" si="25"/>
        <v>43489</v>
      </c>
      <c r="P1716" s="80" t="s">
        <v>1373</v>
      </c>
      <c r="Q1716" s="80" t="s">
        <v>175</v>
      </c>
      <c r="R1716" s="80">
        <f>VLOOKUP(P1716,Registration!O:P,2,FALSE)</f>
        <v>18</v>
      </c>
    </row>
    <row r="1717" spans="1:18" ht="23.1" customHeight="1">
      <c r="A1717" s="80" t="s">
        <v>109</v>
      </c>
      <c r="B1717" s="80" t="s">
        <v>26</v>
      </c>
      <c r="C1717" s="80" t="s">
        <v>27</v>
      </c>
      <c r="D1717" s="80" t="s">
        <v>28</v>
      </c>
      <c r="E1717" s="80" t="s">
        <v>28</v>
      </c>
      <c r="F1717" s="80" t="s">
        <v>111</v>
      </c>
      <c r="G1717" s="80" t="s">
        <v>167</v>
      </c>
      <c r="H1717" s="80" t="s">
        <v>8159</v>
      </c>
      <c r="I1717" s="80" t="s">
        <v>8161</v>
      </c>
      <c r="J1717" s="80" t="s">
        <v>1374</v>
      </c>
      <c r="K1717" s="77" t="s">
        <v>3327</v>
      </c>
      <c r="L1717" s="80">
        <v>25</v>
      </c>
      <c r="M1717" s="80">
        <v>1</v>
      </c>
      <c r="N1717" s="80">
        <v>2019</v>
      </c>
      <c r="O1717" s="77">
        <f t="shared" si="25"/>
        <v>43490</v>
      </c>
      <c r="P1717" s="80" t="s">
        <v>1375</v>
      </c>
      <c r="Q1717" s="80" t="s">
        <v>175</v>
      </c>
      <c r="R1717" s="80">
        <f>VLOOKUP(P1717,Registration!O:P,2,FALSE)</f>
        <v>18</v>
      </c>
    </row>
    <row r="1718" spans="1:18" ht="23.1" customHeight="1">
      <c r="A1718" s="80" t="s">
        <v>109</v>
      </c>
      <c r="B1718" s="80" t="s">
        <v>26</v>
      </c>
      <c r="C1718" s="80" t="s">
        <v>27</v>
      </c>
      <c r="D1718" s="80" t="s">
        <v>28</v>
      </c>
      <c r="E1718" s="80" t="s">
        <v>28</v>
      </c>
      <c r="F1718" s="80" t="s">
        <v>111</v>
      </c>
      <c r="G1718" s="80" t="s">
        <v>167</v>
      </c>
      <c r="H1718" s="80" t="s">
        <v>8159</v>
      </c>
      <c r="I1718" s="80" t="s">
        <v>8161</v>
      </c>
      <c r="J1718" s="80" t="s">
        <v>1376</v>
      </c>
      <c r="K1718" s="77" t="s">
        <v>3327</v>
      </c>
      <c r="L1718" s="80">
        <v>25</v>
      </c>
      <c r="M1718" s="80">
        <v>1</v>
      </c>
      <c r="N1718" s="80">
        <v>2019</v>
      </c>
      <c r="O1718" s="77">
        <f t="shared" si="25"/>
        <v>43490</v>
      </c>
      <c r="P1718" s="80" t="s">
        <v>1377</v>
      </c>
      <c r="Q1718" s="80" t="s">
        <v>175</v>
      </c>
      <c r="R1718" s="80">
        <f>VLOOKUP(P1718,Registration!O:P,2,FALSE)</f>
        <v>19</v>
      </c>
    </row>
    <row r="1719" spans="1:18" ht="23.1" customHeight="1">
      <c r="A1719" s="80" t="s">
        <v>109</v>
      </c>
      <c r="B1719" s="80" t="s">
        <v>26</v>
      </c>
      <c r="C1719" s="80" t="s">
        <v>27</v>
      </c>
      <c r="D1719" s="80" t="s">
        <v>28</v>
      </c>
      <c r="E1719" s="80" t="s">
        <v>28</v>
      </c>
      <c r="F1719" s="80" t="s">
        <v>111</v>
      </c>
      <c r="G1719" s="80" t="s">
        <v>167</v>
      </c>
      <c r="H1719" s="80" t="s">
        <v>8159</v>
      </c>
      <c r="I1719" s="80" t="s">
        <v>8161</v>
      </c>
      <c r="J1719" s="80" t="s">
        <v>1378</v>
      </c>
      <c r="K1719" s="77" t="s">
        <v>3327</v>
      </c>
      <c r="L1719" s="80">
        <v>25</v>
      </c>
      <c r="M1719" s="80">
        <v>1</v>
      </c>
      <c r="N1719" s="80">
        <v>2019</v>
      </c>
      <c r="O1719" s="77">
        <f t="shared" si="25"/>
        <v>43490</v>
      </c>
      <c r="P1719" s="80" t="s">
        <v>1379</v>
      </c>
      <c r="Q1719" s="80" t="s">
        <v>175</v>
      </c>
      <c r="R1719" s="80">
        <f>VLOOKUP(P1719,Registration!O:P,2,FALSE)</f>
        <v>19</v>
      </c>
    </row>
    <row r="1720" spans="1:18" ht="23.1" customHeight="1">
      <c r="A1720" s="80" t="s">
        <v>109</v>
      </c>
      <c r="B1720" s="80" t="s">
        <v>26</v>
      </c>
      <c r="C1720" s="80" t="s">
        <v>27</v>
      </c>
      <c r="D1720" s="80" t="s">
        <v>28</v>
      </c>
      <c r="E1720" s="80" t="s">
        <v>28</v>
      </c>
      <c r="F1720" s="80" t="s">
        <v>111</v>
      </c>
      <c r="G1720" s="80" t="s">
        <v>167</v>
      </c>
      <c r="H1720" s="80" t="s">
        <v>8159</v>
      </c>
      <c r="I1720" s="80" t="s">
        <v>8161</v>
      </c>
      <c r="J1720" s="80" t="s">
        <v>1306</v>
      </c>
      <c r="K1720" s="77" t="s">
        <v>3327</v>
      </c>
      <c r="L1720" s="80">
        <v>25</v>
      </c>
      <c r="M1720" s="80">
        <v>1</v>
      </c>
      <c r="N1720" s="80">
        <v>2019</v>
      </c>
      <c r="O1720" s="77">
        <f t="shared" si="25"/>
        <v>43490</v>
      </c>
      <c r="P1720" s="80" t="s">
        <v>1380</v>
      </c>
      <c r="Q1720" s="80" t="s">
        <v>175</v>
      </c>
      <c r="R1720" s="80">
        <f>VLOOKUP(P1720,Registration!O:P,2,FALSE)</f>
        <v>19</v>
      </c>
    </row>
    <row r="1721" spans="1:18" ht="23.1" customHeight="1">
      <c r="A1721" s="80" t="s">
        <v>109</v>
      </c>
      <c r="B1721" s="80" t="s">
        <v>26</v>
      </c>
      <c r="C1721" s="80" t="s">
        <v>27</v>
      </c>
      <c r="D1721" s="80" t="s">
        <v>28</v>
      </c>
      <c r="E1721" s="80" t="s">
        <v>28</v>
      </c>
      <c r="F1721" s="80" t="s">
        <v>111</v>
      </c>
      <c r="G1721" s="80" t="s">
        <v>167</v>
      </c>
      <c r="H1721" s="80" t="s">
        <v>8159</v>
      </c>
      <c r="I1721" s="80" t="s">
        <v>8161</v>
      </c>
      <c r="J1721" s="80" t="s">
        <v>1381</v>
      </c>
      <c r="K1721" s="77" t="s">
        <v>3327</v>
      </c>
      <c r="L1721" s="80">
        <v>25</v>
      </c>
      <c r="M1721" s="80">
        <v>1</v>
      </c>
      <c r="N1721" s="80">
        <v>2019</v>
      </c>
      <c r="O1721" s="77">
        <f t="shared" si="25"/>
        <v>43490</v>
      </c>
      <c r="P1721" s="80" t="s">
        <v>1382</v>
      </c>
      <c r="Q1721" s="80" t="s">
        <v>175</v>
      </c>
      <c r="R1721" s="80">
        <f>VLOOKUP(P1721,Registration!O:P,2,FALSE)</f>
        <v>18</v>
      </c>
    </row>
    <row r="1722" spans="1:18" ht="23.1" customHeight="1">
      <c r="A1722" s="80" t="s">
        <v>109</v>
      </c>
      <c r="B1722" s="80" t="s">
        <v>26</v>
      </c>
      <c r="C1722" s="80" t="s">
        <v>27</v>
      </c>
      <c r="D1722" s="80" t="s">
        <v>28</v>
      </c>
      <c r="E1722" s="80" t="s">
        <v>28</v>
      </c>
      <c r="F1722" s="80" t="s">
        <v>111</v>
      </c>
      <c r="G1722" s="80" t="s">
        <v>167</v>
      </c>
      <c r="H1722" s="80" t="s">
        <v>8159</v>
      </c>
      <c r="I1722" s="80" t="s">
        <v>8161</v>
      </c>
      <c r="J1722" s="80" t="s">
        <v>1383</v>
      </c>
      <c r="K1722" s="77" t="s">
        <v>3327</v>
      </c>
      <c r="L1722" s="80">
        <v>25</v>
      </c>
      <c r="M1722" s="80">
        <v>1</v>
      </c>
      <c r="N1722" s="80">
        <v>2019</v>
      </c>
      <c r="O1722" s="77">
        <f t="shared" si="25"/>
        <v>43490</v>
      </c>
      <c r="P1722" s="80" t="s">
        <v>1384</v>
      </c>
      <c r="Q1722" s="80" t="s">
        <v>175</v>
      </c>
      <c r="R1722" s="80">
        <f>VLOOKUP(P1722,Registration!O:P,2,FALSE)</f>
        <v>19</v>
      </c>
    </row>
    <row r="1723" spans="1:18" ht="23.1" customHeight="1">
      <c r="A1723" s="80" t="s">
        <v>1385</v>
      </c>
      <c r="B1723" s="80" t="s">
        <v>26</v>
      </c>
      <c r="C1723" s="80" t="s">
        <v>27</v>
      </c>
      <c r="D1723" s="80" t="s">
        <v>28</v>
      </c>
      <c r="E1723" s="80" t="s">
        <v>28</v>
      </c>
      <c r="F1723" s="80" t="s">
        <v>111</v>
      </c>
      <c r="G1723" s="80" t="s">
        <v>167</v>
      </c>
      <c r="H1723" s="80" t="s">
        <v>8159</v>
      </c>
      <c r="I1723" s="80" t="s">
        <v>8161</v>
      </c>
      <c r="J1723" s="80" t="s">
        <v>1386</v>
      </c>
      <c r="K1723" s="77" t="s">
        <v>114</v>
      </c>
      <c r="L1723" s="80">
        <v>28</v>
      </c>
      <c r="M1723" s="80">
        <v>1</v>
      </c>
      <c r="N1723" s="80">
        <v>2019</v>
      </c>
      <c r="O1723" s="77">
        <f t="shared" ref="O1723:O1786" si="26">DATE(N1723,M1723,L1723)</f>
        <v>43493</v>
      </c>
      <c r="P1723" s="80" t="s">
        <v>1387</v>
      </c>
      <c r="Q1723" s="80" t="s">
        <v>175</v>
      </c>
      <c r="R1723" s="80">
        <f>VLOOKUP(P1723,Registration!O:P,2,FALSE)</f>
        <v>17</v>
      </c>
    </row>
    <row r="1724" spans="1:18" ht="23.1" customHeight="1">
      <c r="A1724" s="80" t="s">
        <v>1385</v>
      </c>
      <c r="B1724" s="80" t="s">
        <v>26</v>
      </c>
      <c r="C1724" s="80" t="s">
        <v>27</v>
      </c>
      <c r="D1724" s="80" t="s">
        <v>28</v>
      </c>
      <c r="E1724" s="80" t="s">
        <v>28</v>
      </c>
      <c r="F1724" s="80" t="s">
        <v>111</v>
      </c>
      <c r="G1724" s="80" t="s">
        <v>167</v>
      </c>
      <c r="H1724" s="80" t="s">
        <v>8159</v>
      </c>
      <c r="I1724" s="80" t="s">
        <v>8161</v>
      </c>
      <c r="J1724" s="80" t="s">
        <v>1388</v>
      </c>
      <c r="K1724" s="77" t="s">
        <v>114</v>
      </c>
      <c r="L1724" s="80">
        <v>28</v>
      </c>
      <c r="M1724" s="80">
        <v>1</v>
      </c>
      <c r="N1724" s="80">
        <v>2019</v>
      </c>
      <c r="O1724" s="77">
        <f t="shared" si="26"/>
        <v>43493</v>
      </c>
      <c r="P1724" s="80" t="s">
        <v>1389</v>
      </c>
      <c r="Q1724" s="80" t="s">
        <v>175</v>
      </c>
      <c r="R1724" s="80">
        <f>VLOOKUP(P1724,Registration!O:P,2,FALSE)</f>
        <v>18</v>
      </c>
    </row>
    <row r="1725" spans="1:18" ht="23.1" customHeight="1">
      <c r="A1725" s="80" t="s">
        <v>1385</v>
      </c>
      <c r="B1725" s="80" t="s">
        <v>26</v>
      </c>
      <c r="C1725" s="80" t="s">
        <v>27</v>
      </c>
      <c r="D1725" s="80" t="s">
        <v>28</v>
      </c>
      <c r="E1725" s="80" t="s">
        <v>28</v>
      </c>
      <c r="F1725" s="80" t="s">
        <v>111</v>
      </c>
      <c r="G1725" s="80" t="s">
        <v>167</v>
      </c>
      <c r="H1725" s="80" t="s">
        <v>8159</v>
      </c>
      <c r="I1725" s="80" t="s">
        <v>8161</v>
      </c>
      <c r="J1725" s="80" t="s">
        <v>1390</v>
      </c>
      <c r="K1725" s="77" t="s">
        <v>114</v>
      </c>
      <c r="L1725" s="80">
        <v>28</v>
      </c>
      <c r="M1725" s="80">
        <v>1</v>
      </c>
      <c r="N1725" s="80">
        <v>2019</v>
      </c>
      <c r="O1725" s="77">
        <f t="shared" si="26"/>
        <v>43493</v>
      </c>
      <c r="P1725" s="80" t="s">
        <v>1391</v>
      </c>
      <c r="Q1725" s="80" t="s">
        <v>175</v>
      </c>
      <c r="R1725" s="80">
        <f>VLOOKUP(P1725,Registration!O:P,2,FALSE)</f>
        <v>19</v>
      </c>
    </row>
    <row r="1726" spans="1:18" ht="23.1" customHeight="1">
      <c r="A1726" s="80" t="s">
        <v>1385</v>
      </c>
      <c r="B1726" s="80" t="s">
        <v>26</v>
      </c>
      <c r="C1726" s="80" t="s">
        <v>27</v>
      </c>
      <c r="D1726" s="80" t="s">
        <v>28</v>
      </c>
      <c r="E1726" s="80" t="s">
        <v>28</v>
      </c>
      <c r="F1726" s="80" t="s">
        <v>111</v>
      </c>
      <c r="G1726" s="80" t="s">
        <v>167</v>
      </c>
      <c r="H1726" s="80" t="s">
        <v>8159</v>
      </c>
      <c r="I1726" s="80" t="s">
        <v>8161</v>
      </c>
      <c r="J1726" s="80" t="s">
        <v>1392</v>
      </c>
      <c r="K1726" s="77" t="s">
        <v>114</v>
      </c>
      <c r="L1726" s="80">
        <v>28</v>
      </c>
      <c r="M1726" s="80">
        <v>1</v>
      </c>
      <c r="N1726" s="80">
        <v>2019</v>
      </c>
      <c r="O1726" s="77">
        <f t="shared" si="26"/>
        <v>43493</v>
      </c>
      <c r="P1726" s="80" t="s">
        <v>1393</v>
      </c>
      <c r="Q1726" s="80" t="s">
        <v>175</v>
      </c>
      <c r="R1726" s="80">
        <f>VLOOKUP(P1726,Registration!O:P,2,FALSE)</f>
        <v>18</v>
      </c>
    </row>
    <row r="1727" spans="1:18" ht="23.1" customHeight="1">
      <c r="A1727" s="80" t="s">
        <v>1385</v>
      </c>
      <c r="B1727" s="80" t="s">
        <v>26</v>
      </c>
      <c r="C1727" s="80" t="s">
        <v>27</v>
      </c>
      <c r="D1727" s="80" t="s">
        <v>28</v>
      </c>
      <c r="E1727" s="80" t="s">
        <v>28</v>
      </c>
      <c r="F1727" s="80" t="s">
        <v>111</v>
      </c>
      <c r="G1727" s="80" t="s">
        <v>167</v>
      </c>
      <c r="H1727" s="80" t="s">
        <v>8159</v>
      </c>
      <c r="I1727" s="80" t="s">
        <v>8161</v>
      </c>
      <c r="J1727" s="80" t="s">
        <v>1394</v>
      </c>
      <c r="K1727" s="77" t="s">
        <v>114</v>
      </c>
      <c r="L1727" s="80">
        <v>28</v>
      </c>
      <c r="M1727" s="80">
        <v>1</v>
      </c>
      <c r="N1727" s="80">
        <v>2019</v>
      </c>
      <c r="O1727" s="77">
        <f t="shared" si="26"/>
        <v>43493</v>
      </c>
      <c r="P1727" s="80" t="s">
        <v>1395</v>
      </c>
      <c r="Q1727" s="80" t="s">
        <v>175</v>
      </c>
      <c r="R1727" s="80">
        <f>VLOOKUP(P1727,Registration!O:P,2,FALSE)</f>
        <v>18</v>
      </c>
    </row>
    <row r="1728" spans="1:18" ht="23.1" customHeight="1">
      <c r="A1728" s="80" t="s">
        <v>1385</v>
      </c>
      <c r="B1728" s="80" t="s">
        <v>26</v>
      </c>
      <c r="C1728" s="80" t="s">
        <v>27</v>
      </c>
      <c r="D1728" s="80" t="s">
        <v>28</v>
      </c>
      <c r="E1728" s="80" t="s">
        <v>28</v>
      </c>
      <c r="F1728" s="80" t="s">
        <v>111</v>
      </c>
      <c r="G1728" s="80" t="s">
        <v>8153</v>
      </c>
      <c r="H1728" s="80" t="s">
        <v>8157</v>
      </c>
      <c r="I1728" s="80" t="s">
        <v>8158</v>
      </c>
      <c r="J1728" s="80" t="s">
        <v>3328</v>
      </c>
      <c r="K1728" s="77" t="s">
        <v>3329</v>
      </c>
      <c r="L1728" s="80">
        <v>29</v>
      </c>
      <c r="M1728" s="80">
        <v>1</v>
      </c>
      <c r="N1728" s="80">
        <v>2019</v>
      </c>
      <c r="O1728" s="77">
        <f t="shared" si="26"/>
        <v>43494</v>
      </c>
      <c r="P1728" s="80" t="s">
        <v>3330</v>
      </c>
      <c r="Q1728" s="80" t="s">
        <v>1899</v>
      </c>
      <c r="R1728" s="80">
        <f>VLOOKUP(P1728,Registration!O:P,2,FALSE)</f>
        <v>19</v>
      </c>
    </row>
    <row r="1729" spans="1:18" ht="23.1" customHeight="1">
      <c r="A1729" s="80" t="s">
        <v>1385</v>
      </c>
      <c r="B1729" s="80" t="s">
        <v>26</v>
      </c>
      <c r="C1729" s="80" t="s">
        <v>27</v>
      </c>
      <c r="D1729" s="80" t="s">
        <v>28</v>
      </c>
      <c r="E1729" s="80" t="s">
        <v>28</v>
      </c>
      <c r="F1729" s="80" t="s">
        <v>111</v>
      </c>
      <c r="G1729" s="80" t="s">
        <v>8153</v>
      </c>
      <c r="H1729" s="80" t="s">
        <v>8157</v>
      </c>
      <c r="I1729" s="80" t="s">
        <v>8158</v>
      </c>
      <c r="J1729" s="80" t="s">
        <v>3331</v>
      </c>
      <c r="K1729" s="77" t="s">
        <v>3329</v>
      </c>
      <c r="L1729" s="80">
        <v>29</v>
      </c>
      <c r="M1729" s="80">
        <v>1</v>
      </c>
      <c r="N1729" s="80">
        <v>2019</v>
      </c>
      <c r="O1729" s="77">
        <f t="shared" si="26"/>
        <v>43494</v>
      </c>
      <c r="P1729" s="80" t="s">
        <v>3332</v>
      </c>
      <c r="Q1729" s="80" t="s">
        <v>1899</v>
      </c>
      <c r="R1729" s="80">
        <f>VLOOKUP(P1729,Registration!O:P,2,FALSE)</f>
        <v>19</v>
      </c>
    </row>
    <row r="1730" spans="1:18" ht="23.1" customHeight="1">
      <c r="A1730" s="80" t="s">
        <v>1385</v>
      </c>
      <c r="B1730" s="80" t="s">
        <v>26</v>
      </c>
      <c r="C1730" s="80" t="s">
        <v>27</v>
      </c>
      <c r="D1730" s="80" t="s">
        <v>28</v>
      </c>
      <c r="E1730" s="80" t="s">
        <v>28</v>
      </c>
      <c r="F1730" s="80" t="s">
        <v>111</v>
      </c>
      <c r="G1730" s="80" t="s">
        <v>8153</v>
      </c>
      <c r="H1730" s="80" t="s">
        <v>8157</v>
      </c>
      <c r="I1730" s="80" t="s">
        <v>8158</v>
      </c>
      <c r="J1730" s="80" t="s">
        <v>3333</v>
      </c>
      <c r="K1730" s="77" t="s">
        <v>3329</v>
      </c>
      <c r="L1730" s="80">
        <v>29</v>
      </c>
      <c r="M1730" s="80">
        <v>1</v>
      </c>
      <c r="N1730" s="80">
        <v>2019</v>
      </c>
      <c r="O1730" s="77">
        <f t="shared" si="26"/>
        <v>43494</v>
      </c>
      <c r="P1730" s="80" t="s">
        <v>3334</v>
      </c>
      <c r="Q1730" s="80" t="s">
        <v>1899</v>
      </c>
      <c r="R1730" s="80">
        <f>VLOOKUP(P1730,Registration!O:P,2,FALSE)</f>
        <v>18</v>
      </c>
    </row>
    <row r="1731" spans="1:18" ht="23.1" customHeight="1">
      <c r="A1731" s="80" t="s">
        <v>1385</v>
      </c>
      <c r="B1731" s="80" t="s">
        <v>26</v>
      </c>
      <c r="C1731" s="80" t="s">
        <v>27</v>
      </c>
      <c r="D1731" s="80" t="s">
        <v>28</v>
      </c>
      <c r="E1731" s="80" t="s">
        <v>28</v>
      </c>
      <c r="F1731" s="80" t="s">
        <v>111</v>
      </c>
      <c r="G1731" s="80" t="s">
        <v>8153</v>
      </c>
      <c r="H1731" s="80" t="s">
        <v>8157</v>
      </c>
      <c r="I1731" s="80" t="s">
        <v>8158</v>
      </c>
      <c r="J1731" s="80" t="s">
        <v>3335</v>
      </c>
      <c r="K1731" s="77" t="s">
        <v>3329</v>
      </c>
      <c r="L1731" s="80">
        <v>29</v>
      </c>
      <c r="M1731" s="80">
        <v>1</v>
      </c>
      <c r="N1731" s="80">
        <v>2019</v>
      </c>
      <c r="O1731" s="77">
        <f t="shared" si="26"/>
        <v>43494</v>
      </c>
      <c r="P1731" s="80" t="s">
        <v>3336</v>
      </c>
      <c r="Q1731" s="80" t="s">
        <v>1899</v>
      </c>
      <c r="R1731" s="80">
        <f>VLOOKUP(P1731,Registration!O:P,2,FALSE)</f>
        <v>17</v>
      </c>
    </row>
    <row r="1732" spans="1:18" ht="23.1" customHeight="1">
      <c r="A1732" s="80" t="s">
        <v>1385</v>
      </c>
      <c r="B1732" s="80" t="s">
        <v>26</v>
      </c>
      <c r="C1732" s="80" t="s">
        <v>27</v>
      </c>
      <c r="D1732" s="80" t="s">
        <v>28</v>
      </c>
      <c r="E1732" s="80" t="s">
        <v>28</v>
      </c>
      <c r="F1732" s="80" t="s">
        <v>111</v>
      </c>
      <c r="G1732" s="80" t="s">
        <v>8153</v>
      </c>
      <c r="H1732" s="80" t="s">
        <v>8157</v>
      </c>
      <c r="I1732" s="80" t="s">
        <v>8158</v>
      </c>
      <c r="J1732" s="80" t="s">
        <v>3337</v>
      </c>
      <c r="K1732" s="77" t="s">
        <v>3329</v>
      </c>
      <c r="L1732" s="80">
        <v>29</v>
      </c>
      <c r="M1732" s="80">
        <v>1</v>
      </c>
      <c r="N1732" s="80">
        <v>2019</v>
      </c>
      <c r="O1732" s="77">
        <f t="shared" si="26"/>
        <v>43494</v>
      </c>
      <c r="P1732" s="80" t="s">
        <v>3338</v>
      </c>
      <c r="Q1732" s="80" t="s">
        <v>1899</v>
      </c>
      <c r="R1732" s="80">
        <f>VLOOKUP(P1732,Registration!O:P,2,FALSE)</f>
        <v>19</v>
      </c>
    </row>
    <row r="1733" spans="1:18" ht="23.1" customHeight="1">
      <c r="A1733" s="80" t="s">
        <v>1385</v>
      </c>
      <c r="B1733" s="80" t="s">
        <v>26</v>
      </c>
      <c r="C1733" s="80" t="s">
        <v>27</v>
      </c>
      <c r="D1733" s="80" t="s">
        <v>28</v>
      </c>
      <c r="E1733" s="80" t="s">
        <v>28</v>
      </c>
      <c r="F1733" s="80" t="s">
        <v>111</v>
      </c>
      <c r="G1733" s="80" t="s">
        <v>8153</v>
      </c>
      <c r="H1733" s="80" t="s">
        <v>8157</v>
      </c>
      <c r="I1733" s="80" t="s">
        <v>8158</v>
      </c>
      <c r="J1733" s="80" t="s">
        <v>3242</v>
      </c>
      <c r="K1733" s="77" t="s">
        <v>3329</v>
      </c>
      <c r="L1733" s="80">
        <v>29</v>
      </c>
      <c r="M1733" s="80">
        <v>1</v>
      </c>
      <c r="N1733" s="80">
        <v>2019</v>
      </c>
      <c r="O1733" s="77">
        <f t="shared" si="26"/>
        <v>43494</v>
      </c>
      <c r="P1733" s="80" t="s">
        <v>3339</v>
      </c>
      <c r="Q1733" s="80" t="s">
        <v>1899</v>
      </c>
      <c r="R1733" s="80">
        <f>VLOOKUP(P1733,Registration!O:P,2,FALSE)</f>
        <v>17</v>
      </c>
    </row>
    <row r="1734" spans="1:18" ht="23.1" customHeight="1">
      <c r="A1734" s="80" t="s">
        <v>1385</v>
      </c>
      <c r="B1734" s="80" t="s">
        <v>26</v>
      </c>
      <c r="C1734" s="80" t="s">
        <v>27</v>
      </c>
      <c r="D1734" s="80" t="s">
        <v>28</v>
      </c>
      <c r="E1734" s="80" t="s">
        <v>28</v>
      </c>
      <c r="F1734" s="80" t="s">
        <v>111</v>
      </c>
      <c r="G1734" s="80" t="s">
        <v>8153</v>
      </c>
      <c r="H1734" s="80" t="s">
        <v>8157</v>
      </c>
      <c r="I1734" s="80" t="s">
        <v>8158</v>
      </c>
      <c r="J1734" s="80" t="s">
        <v>3340</v>
      </c>
      <c r="K1734" s="77" t="s">
        <v>3329</v>
      </c>
      <c r="L1734" s="80">
        <v>29</v>
      </c>
      <c r="M1734" s="80">
        <v>1</v>
      </c>
      <c r="N1734" s="80">
        <v>2019</v>
      </c>
      <c r="O1734" s="77">
        <f t="shared" si="26"/>
        <v>43494</v>
      </c>
      <c r="P1734" s="80" t="s">
        <v>3341</v>
      </c>
      <c r="Q1734" s="80" t="s">
        <v>1899</v>
      </c>
      <c r="R1734" s="80">
        <f>VLOOKUP(P1734,Registration!O:P,2,FALSE)</f>
        <v>19</v>
      </c>
    </row>
    <row r="1735" spans="1:18" ht="23.1" customHeight="1">
      <c r="A1735" s="80" t="s">
        <v>1385</v>
      </c>
      <c r="B1735" s="80" t="s">
        <v>26</v>
      </c>
      <c r="C1735" s="80" t="s">
        <v>27</v>
      </c>
      <c r="D1735" s="80" t="s">
        <v>28</v>
      </c>
      <c r="E1735" s="80" t="s">
        <v>28</v>
      </c>
      <c r="F1735" s="80" t="s">
        <v>111</v>
      </c>
      <c r="G1735" s="80" t="s">
        <v>8153</v>
      </c>
      <c r="H1735" s="80" t="s">
        <v>8157</v>
      </c>
      <c r="I1735" s="80" t="s">
        <v>8158</v>
      </c>
      <c r="J1735" s="80" t="s">
        <v>3342</v>
      </c>
      <c r="K1735" s="77" t="s">
        <v>3329</v>
      </c>
      <c r="L1735" s="80">
        <v>29</v>
      </c>
      <c r="M1735" s="80">
        <v>1</v>
      </c>
      <c r="N1735" s="80">
        <v>2019</v>
      </c>
      <c r="O1735" s="77">
        <f t="shared" si="26"/>
        <v>43494</v>
      </c>
      <c r="P1735" s="80" t="s">
        <v>3343</v>
      </c>
      <c r="Q1735" s="80" t="s">
        <v>1899</v>
      </c>
      <c r="R1735" s="80">
        <f>VLOOKUP(P1735,Registration!O:P,2,FALSE)</f>
        <v>19</v>
      </c>
    </row>
    <row r="1736" spans="1:18" ht="23.1" customHeight="1">
      <c r="A1736" s="80" t="s">
        <v>1385</v>
      </c>
      <c r="B1736" s="80" t="s">
        <v>26</v>
      </c>
      <c r="C1736" s="80" t="s">
        <v>27</v>
      </c>
      <c r="D1736" s="80" t="s">
        <v>28</v>
      </c>
      <c r="E1736" s="80" t="s">
        <v>28</v>
      </c>
      <c r="F1736" s="80" t="s">
        <v>111</v>
      </c>
      <c r="G1736" s="80" t="s">
        <v>8153</v>
      </c>
      <c r="H1736" s="80" t="s">
        <v>8157</v>
      </c>
      <c r="I1736" s="80" t="s">
        <v>8158</v>
      </c>
      <c r="J1736" s="80" t="s">
        <v>3344</v>
      </c>
      <c r="K1736" s="77" t="s">
        <v>3329</v>
      </c>
      <c r="L1736" s="80">
        <v>29</v>
      </c>
      <c r="M1736" s="80">
        <v>1</v>
      </c>
      <c r="N1736" s="80">
        <v>2019</v>
      </c>
      <c r="O1736" s="77">
        <f t="shared" si="26"/>
        <v>43494</v>
      </c>
      <c r="P1736" s="80" t="s">
        <v>3345</v>
      </c>
      <c r="Q1736" s="80" t="s">
        <v>1899</v>
      </c>
      <c r="R1736" s="80">
        <f>VLOOKUP(P1736,Registration!O:P,2,FALSE)</f>
        <v>19</v>
      </c>
    </row>
    <row r="1737" spans="1:18" ht="23.1" customHeight="1">
      <c r="A1737" s="80" t="s">
        <v>1385</v>
      </c>
      <c r="B1737" s="80" t="s">
        <v>26</v>
      </c>
      <c r="C1737" s="80" t="s">
        <v>27</v>
      </c>
      <c r="D1737" s="80" t="s">
        <v>28</v>
      </c>
      <c r="E1737" s="80" t="s">
        <v>28</v>
      </c>
      <c r="F1737" s="80" t="s">
        <v>111</v>
      </c>
      <c r="G1737" s="80" t="s">
        <v>8153</v>
      </c>
      <c r="H1737" s="80" t="s">
        <v>8157</v>
      </c>
      <c r="I1737" s="80" t="s">
        <v>8158</v>
      </c>
      <c r="J1737" s="80" t="s">
        <v>3346</v>
      </c>
      <c r="K1737" s="77" t="s">
        <v>3329</v>
      </c>
      <c r="L1737" s="80">
        <v>29</v>
      </c>
      <c r="M1737" s="80">
        <v>1</v>
      </c>
      <c r="N1737" s="80">
        <v>2019</v>
      </c>
      <c r="O1737" s="77">
        <f t="shared" si="26"/>
        <v>43494</v>
      </c>
      <c r="P1737" s="80" t="s">
        <v>3347</v>
      </c>
      <c r="Q1737" s="80" t="s">
        <v>1899</v>
      </c>
      <c r="R1737" s="80">
        <f>VLOOKUP(P1737,Registration!O:P,2,FALSE)</f>
        <v>19</v>
      </c>
    </row>
    <row r="1738" spans="1:18" ht="23.1" customHeight="1">
      <c r="A1738" s="80" t="s">
        <v>1385</v>
      </c>
      <c r="B1738" s="80" t="s">
        <v>26</v>
      </c>
      <c r="C1738" s="80" t="s">
        <v>27</v>
      </c>
      <c r="D1738" s="80" t="s">
        <v>28</v>
      </c>
      <c r="E1738" s="80" t="s">
        <v>28</v>
      </c>
      <c r="F1738" s="80" t="s">
        <v>111</v>
      </c>
      <c r="G1738" s="80" t="s">
        <v>8153</v>
      </c>
      <c r="H1738" s="80" t="s">
        <v>8157</v>
      </c>
      <c r="I1738" s="80" t="s">
        <v>8158</v>
      </c>
      <c r="J1738" s="80" t="s">
        <v>3348</v>
      </c>
      <c r="K1738" s="77" t="s">
        <v>3329</v>
      </c>
      <c r="L1738" s="80">
        <v>29</v>
      </c>
      <c r="M1738" s="80">
        <v>1</v>
      </c>
      <c r="N1738" s="80">
        <v>2019</v>
      </c>
      <c r="O1738" s="77">
        <f t="shared" si="26"/>
        <v>43494</v>
      </c>
      <c r="P1738" s="80" t="s">
        <v>3349</v>
      </c>
      <c r="Q1738" s="80" t="s">
        <v>1899</v>
      </c>
      <c r="R1738" s="80">
        <f>VLOOKUP(P1738,Registration!O:P,2,FALSE)</f>
        <v>18</v>
      </c>
    </row>
    <row r="1739" spans="1:18" ht="23.1" customHeight="1">
      <c r="A1739" s="80" t="s">
        <v>1385</v>
      </c>
      <c r="B1739" s="80" t="s">
        <v>26</v>
      </c>
      <c r="C1739" s="80" t="s">
        <v>27</v>
      </c>
      <c r="D1739" s="80" t="s">
        <v>28</v>
      </c>
      <c r="E1739" s="80" t="s">
        <v>28</v>
      </c>
      <c r="F1739" s="80" t="s">
        <v>111</v>
      </c>
      <c r="G1739" s="80" t="s">
        <v>8153</v>
      </c>
      <c r="H1739" s="80" t="s">
        <v>8157</v>
      </c>
      <c r="I1739" s="80" t="s">
        <v>8158</v>
      </c>
      <c r="J1739" s="80" t="s">
        <v>3350</v>
      </c>
      <c r="K1739" s="77" t="s">
        <v>3329</v>
      </c>
      <c r="L1739" s="80">
        <v>29</v>
      </c>
      <c r="M1739" s="80">
        <v>1</v>
      </c>
      <c r="N1739" s="80">
        <v>2019</v>
      </c>
      <c r="O1739" s="77">
        <f t="shared" si="26"/>
        <v>43494</v>
      </c>
      <c r="P1739" s="80" t="s">
        <v>3351</v>
      </c>
      <c r="Q1739" s="80" t="s">
        <v>1899</v>
      </c>
      <c r="R1739" s="80">
        <f>VLOOKUP(P1739,Registration!O:P,2,FALSE)</f>
        <v>18</v>
      </c>
    </row>
    <row r="1740" spans="1:18" ht="23.1" customHeight="1">
      <c r="A1740" s="80" t="s">
        <v>1385</v>
      </c>
      <c r="B1740" s="80" t="s">
        <v>26</v>
      </c>
      <c r="C1740" s="80" t="s">
        <v>27</v>
      </c>
      <c r="D1740" s="80" t="s">
        <v>28</v>
      </c>
      <c r="E1740" s="80" t="s">
        <v>28</v>
      </c>
      <c r="F1740" s="80" t="s">
        <v>111</v>
      </c>
      <c r="G1740" s="80" t="s">
        <v>8153</v>
      </c>
      <c r="H1740" s="80" t="s">
        <v>8157</v>
      </c>
      <c r="I1740" s="80" t="s">
        <v>8158</v>
      </c>
      <c r="J1740" s="80" t="s">
        <v>3352</v>
      </c>
      <c r="K1740" s="77" t="s">
        <v>3329</v>
      </c>
      <c r="L1740" s="80">
        <v>29</v>
      </c>
      <c r="M1740" s="80">
        <v>1</v>
      </c>
      <c r="N1740" s="80">
        <v>2019</v>
      </c>
      <c r="O1740" s="77">
        <f t="shared" si="26"/>
        <v>43494</v>
      </c>
      <c r="P1740" s="80" t="s">
        <v>3353</v>
      </c>
      <c r="Q1740" s="80" t="s">
        <v>1899</v>
      </c>
      <c r="R1740" s="80">
        <f>VLOOKUP(P1740,Registration!O:P,2,FALSE)</f>
        <v>18</v>
      </c>
    </row>
    <row r="1741" spans="1:18" ht="23.1" customHeight="1">
      <c r="A1741" s="80" t="s">
        <v>1385</v>
      </c>
      <c r="B1741" s="80" t="s">
        <v>26</v>
      </c>
      <c r="C1741" s="80" t="s">
        <v>27</v>
      </c>
      <c r="D1741" s="80" t="s">
        <v>28</v>
      </c>
      <c r="E1741" s="80" t="s">
        <v>28</v>
      </c>
      <c r="F1741" s="80" t="s">
        <v>111</v>
      </c>
      <c r="G1741" s="80" t="s">
        <v>8153</v>
      </c>
      <c r="H1741" s="80" t="s">
        <v>8157</v>
      </c>
      <c r="I1741" s="80" t="s">
        <v>8158</v>
      </c>
      <c r="J1741" s="80" t="s">
        <v>3354</v>
      </c>
      <c r="K1741" s="77" t="s">
        <v>3329</v>
      </c>
      <c r="L1741" s="80">
        <v>29</v>
      </c>
      <c r="M1741" s="80">
        <v>1</v>
      </c>
      <c r="N1741" s="80">
        <v>2019</v>
      </c>
      <c r="O1741" s="77">
        <f t="shared" si="26"/>
        <v>43494</v>
      </c>
      <c r="P1741" s="80" t="s">
        <v>3355</v>
      </c>
      <c r="Q1741" s="80" t="s">
        <v>1899</v>
      </c>
      <c r="R1741" s="80">
        <f>VLOOKUP(P1741,Registration!O:P,2,FALSE)</f>
        <v>19</v>
      </c>
    </row>
    <row r="1742" spans="1:18" ht="23.1" customHeight="1">
      <c r="A1742" s="80" t="s">
        <v>1385</v>
      </c>
      <c r="B1742" s="80" t="s">
        <v>26</v>
      </c>
      <c r="C1742" s="80" t="s">
        <v>27</v>
      </c>
      <c r="D1742" s="80" t="s">
        <v>28</v>
      </c>
      <c r="E1742" s="80" t="s">
        <v>28</v>
      </c>
      <c r="F1742" s="80" t="s">
        <v>111</v>
      </c>
      <c r="G1742" s="80" t="s">
        <v>8153</v>
      </c>
      <c r="H1742" s="80" t="s">
        <v>8157</v>
      </c>
      <c r="I1742" s="80" t="s">
        <v>8158</v>
      </c>
      <c r="J1742" s="80" t="s">
        <v>3356</v>
      </c>
      <c r="K1742" s="77" t="s">
        <v>3329</v>
      </c>
      <c r="L1742" s="80">
        <v>29</v>
      </c>
      <c r="M1742" s="80">
        <v>1</v>
      </c>
      <c r="N1742" s="80">
        <v>2019</v>
      </c>
      <c r="O1742" s="77">
        <f t="shared" si="26"/>
        <v>43494</v>
      </c>
      <c r="P1742" s="80" t="s">
        <v>3357</v>
      </c>
      <c r="Q1742" s="80" t="s">
        <v>1899</v>
      </c>
      <c r="R1742" s="80">
        <f>VLOOKUP(P1742,Registration!O:P,2,FALSE)</f>
        <v>19</v>
      </c>
    </row>
    <row r="1743" spans="1:18" ht="23.1" customHeight="1">
      <c r="A1743" s="80" t="s">
        <v>1385</v>
      </c>
      <c r="B1743" s="80" t="s">
        <v>26</v>
      </c>
      <c r="C1743" s="80" t="s">
        <v>27</v>
      </c>
      <c r="D1743" s="80" t="s">
        <v>28</v>
      </c>
      <c r="E1743" s="80" t="s">
        <v>28</v>
      </c>
      <c r="F1743" s="80" t="s">
        <v>111</v>
      </c>
      <c r="G1743" s="80" t="s">
        <v>8153</v>
      </c>
      <c r="H1743" s="80" t="s">
        <v>8157</v>
      </c>
      <c r="I1743" s="80" t="s">
        <v>8158</v>
      </c>
      <c r="J1743" s="80" t="s">
        <v>3358</v>
      </c>
      <c r="K1743" s="77" t="s">
        <v>3329</v>
      </c>
      <c r="L1743" s="80">
        <v>29</v>
      </c>
      <c r="M1743" s="80">
        <v>1</v>
      </c>
      <c r="N1743" s="80">
        <v>2019</v>
      </c>
      <c r="O1743" s="77">
        <f t="shared" si="26"/>
        <v>43494</v>
      </c>
      <c r="P1743" s="80" t="s">
        <v>3359</v>
      </c>
      <c r="Q1743" s="80" t="s">
        <v>1899</v>
      </c>
      <c r="R1743" s="80">
        <f>VLOOKUP(P1743,Registration!O:P,2,FALSE)</f>
        <v>19</v>
      </c>
    </row>
    <row r="1744" spans="1:18" ht="23.1" customHeight="1">
      <c r="A1744" s="80" t="s">
        <v>1385</v>
      </c>
      <c r="B1744" s="80" t="s">
        <v>26</v>
      </c>
      <c r="C1744" s="80" t="s">
        <v>27</v>
      </c>
      <c r="D1744" s="80" t="s">
        <v>28</v>
      </c>
      <c r="E1744" s="80" t="s">
        <v>28</v>
      </c>
      <c r="F1744" s="80" t="s">
        <v>111</v>
      </c>
      <c r="G1744" s="80" t="s">
        <v>8153</v>
      </c>
      <c r="H1744" s="80" t="s">
        <v>8157</v>
      </c>
      <c r="I1744" s="80" t="s">
        <v>8158</v>
      </c>
      <c r="J1744" s="80" t="s">
        <v>3360</v>
      </c>
      <c r="K1744" s="77" t="s">
        <v>3329</v>
      </c>
      <c r="L1744" s="80">
        <v>29</v>
      </c>
      <c r="M1744" s="80">
        <v>1</v>
      </c>
      <c r="N1744" s="80">
        <v>2019</v>
      </c>
      <c r="O1744" s="77">
        <f t="shared" si="26"/>
        <v>43494</v>
      </c>
      <c r="P1744" s="80" t="s">
        <v>3361</v>
      </c>
      <c r="Q1744" s="80" t="s">
        <v>1899</v>
      </c>
      <c r="R1744" s="80">
        <f>VLOOKUP(P1744,Registration!O:P,2,FALSE)</f>
        <v>19</v>
      </c>
    </row>
    <row r="1745" spans="1:18" ht="23.1" customHeight="1">
      <c r="A1745" s="80" t="s">
        <v>1385</v>
      </c>
      <c r="B1745" s="80" t="s">
        <v>26</v>
      </c>
      <c r="C1745" s="80" t="s">
        <v>27</v>
      </c>
      <c r="D1745" s="80" t="s">
        <v>28</v>
      </c>
      <c r="E1745" s="80" t="s">
        <v>28</v>
      </c>
      <c r="F1745" s="80" t="s">
        <v>111</v>
      </c>
      <c r="G1745" s="80" t="s">
        <v>8153</v>
      </c>
      <c r="H1745" s="80" t="s">
        <v>8157</v>
      </c>
      <c r="I1745" s="80" t="s">
        <v>8158</v>
      </c>
      <c r="J1745" s="80" t="s">
        <v>3362</v>
      </c>
      <c r="K1745" s="77" t="s">
        <v>3329</v>
      </c>
      <c r="L1745" s="80">
        <v>29</v>
      </c>
      <c r="M1745" s="80">
        <v>1</v>
      </c>
      <c r="N1745" s="80">
        <v>2019</v>
      </c>
      <c r="O1745" s="77">
        <f t="shared" si="26"/>
        <v>43494</v>
      </c>
      <c r="P1745" s="80" t="s">
        <v>3363</v>
      </c>
      <c r="Q1745" s="80" t="s">
        <v>1899</v>
      </c>
      <c r="R1745" s="80">
        <f>VLOOKUP(P1745,Registration!O:P,2,FALSE)</f>
        <v>19</v>
      </c>
    </row>
    <row r="1746" spans="1:18" ht="23.1" customHeight="1">
      <c r="A1746" s="80" t="s">
        <v>1385</v>
      </c>
      <c r="B1746" s="80" t="s">
        <v>26</v>
      </c>
      <c r="C1746" s="80" t="s">
        <v>27</v>
      </c>
      <c r="D1746" s="80" t="s">
        <v>28</v>
      </c>
      <c r="E1746" s="80" t="s">
        <v>28</v>
      </c>
      <c r="F1746" s="80" t="s">
        <v>111</v>
      </c>
      <c r="G1746" s="80" t="s">
        <v>8153</v>
      </c>
      <c r="H1746" s="80" t="s">
        <v>8157</v>
      </c>
      <c r="I1746" s="80" t="s">
        <v>8158</v>
      </c>
      <c r="J1746" s="80" t="s">
        <v>3364</v>
      </c>
      <c r="K1746" s="77" t="s">
        <v>3329</v>
      </c>
      <c r="L1746" s="80">
        <v>29</v>
      </c>
      <c r="M1746" s="80">
        <v>1</v>
      </c>
      <c r="N1746" s="80">
        <v>2019</v>
      </c>
      <c r="O1746" s="77">
        <f t="shared" si="26"/>
        <v>43494</v>
      </c>
      <c r="P1746" s="80" t="s">
        <v>3365</v>
      </c>
      <c r="Q1746" s="80" t="s">
        <v>175</v>
      </c>
      <c r="R1746" s="80">
        <f>VLOOKUP(P1746,Registration!O:P,2,FALSE)</f>
        <v>19</v>
      </c>
    </row>
    <row r="1747" spans="1:18" ht="23.1" customHeight="1">
      <c r="A1747" s="80" t="s">
        <v>1385</v>
      </c>
      <c r="B1747" s="80" t="s">
        <v>26</v>
      </c>
      <c r="C1747" s="80" t="s">
        <v>27</v>
      </c>
      <c r="D1747" s="80" t="s">
        <v>28</v>
      </c>
      <c r="E1747" s="80" t="s">
        <v>28</v>
      </c>
      <c r="F1747" s="80" t="s">
        <v>111</v>
      </c>
      <c r="G1747" s="80" t="s">
        <v>8153</v>
      </c>
      <c r="H1747" s="80" t="s">
        <v>8157</v>
      </c>
      <c r="I1747" s="80" t="s">
        <v>8158</v>
      </c>
      <c r="J1747" s="80" t="s">
        <v>3366</v>
      </c>
      <c r="K1747" s="77" t="s">
        <v>3329</v>
      </c>
      <c r="L1747" s="80">
        <v>29</v>
      </c>
      <c r="M1747" s="80">
        <v>1</v>
      </c>
      <c r="N1747" s="80">
        <v>2019</v>
      </c>
      <c r="O1747" s="77">
        <f t="shared" si="26"/>
        <v>43494</v>
      </c>
      <c r="P1747" s="80" t="s">
        <v>3367</v>
      </c>
      <c r="Q1747" s="80" t="s">
        <v>1899</v>
      </c>
      <c r="R1747" s="80">
        <f>VLOOKUP(P1747,Registration!O:P,2,FALSE)</f>
        <v>19</v>
      </c>
    </row>
    <row r="1748" spans="1:18" ht="23.1" customHeight="1">
      <c r="A1748" s="80" t="s">
        <v>1385</v>
      </c>
      <c r="B1748" s="80" t="s">
        <v>26</v>
      </c>
      <c r="C1748" s="80" t="s">
        <v>27</v>
      </c>
      <c r="D1748" s="80" t="s">
        <v>28</v>
      </c>
      <c r="E1748" s="80" t="s">
        <v>28</v>
      </c>
      <c r="F1748" s="80" t="s">
        <v>111</v>
      </c>
      <c r="G1748" s="80" t="s">
        <v>8153</v>
      </c>
      <c r="H1748" s="80" t="s">
        <v>8157</v>
      </c>
      <c r="I1748" s="80" t="s">
        <v>8158</v>
      </c>
      <c r="J1748" s="80" t="s">
        <v>3368</v>
      </c>
      <c r="K1748" s="77" t="s">
        <v>3329</v>
      </c>
      <c r="L1748" s="80">
        <v>29</v>
      </c>
      <c r="M1748" s="80">
        <v>1</v>
      </c>
      <c r="N1748" s="80">
        <v>2019</v>
      </c>
      <c r="O1748" s="77">
        <f t="shared" si="26"/>
        <v>43494</v>
      </c>
      <c r="P1748" s="80" t="s">
        <v>3369</v>
      </c>
      <c r="Q1748" s="80" t="s">
        <v>175</v>
      </c>
      <c r="R1748" s="80">
        <f>VLOOKUP(P1748,Registration!O:P,2,FALSE)</f>
        <v>18</v>
      </c>
    </row>
    <row r="1749" spans="1:18" ht="23.1" customHeight="1">
      <c r="A1749" s="80" t="s">
        <v>1385</v>
      </c>
      <c r="B1749" s="80" t="s">
        <v>26</v>
      </c>
      <c r="C1749" s="80" t="s">
        <v>27</v>
      </c>
      <c r="D1749" s="80" t="s">
        <v>28</v>
      </c>
      <c r="E1749" s="80" t="s">
        <v>28</v>
      </c>
      <c r="F1749" s="80" t="s">
        <v>111</v>
      </c>
      <c r="G1749" s="80" t="s">
        <v>8153</v>
      </c>
      <c r="H1749" s="80" t="s">
        <v>8157</v>
      </c>
      <c r="I1749" s="80" t="s">
        <v>8158</v>
      </c>
      <c r="J1749" s="80" t="s">
        <v>3370</v>
      </c>
      <c r="K1749" s="77" t="s">
        <v>3329</v>
      </c>
      <c r="L1749" s="80">
        <v>29</v>
      </c>
      <c r="M1749" s="80">
        <v>1</v>
      </c>
      <c r="N1749" s="80">
        <v>2019</v>
      </c>
      <c r="O1749" s="77">
        <f t="shared" si="26"/>
        <v>43494</v>
      </c>
      <c r="P1749" s="80" t="s">
        <v>3371</v>
      </c>
      <c r="Q1749" s="80" t="s">
        <v>175</v>
      </c>
      <c r="R1749" s="80">
        <f>VLOOKUP(P1749,Registration!O:P,2,FALSE)</f>
        <v>18</v>
      </c>
    </row>
    <row r="1750" spans="1:18" ht="23.1" customHeight="1">
      <c r="A1750" s="80" t="s">
        <v>1385</v>
      </c>
      <c r="B1750" s="80" t="s">
        <v>26</v>
      </c>
      <c r="C1750" s="80" t="s">
        <v>27</v>
      </c>
      <c r="D1750" s="80" t="s">
        <v>28</v>
      </c>
      <c r="E1750" s="80" t="s">
        <v>28</v>
      </c>
      <c r="F1750" s="80" t="s">
        <v>111</v>
      </c>
      <c r="G1750" s="80" t="s">
        <v>8153</v>
      </c>
      <c r="H1750" s="80" t="s">
        <v>8157</v>
      </c>
      <c r="I1750" s="80" t="s">
        <v>8158</v>
      </c>
      <c r="J1750" s="80" t="s">
        <v>3372</v>
      </c>
      <c r="K1750" s="77" t="s">
        <v>3329</v>
      </c>
      <c r="L1750" s="80">
        <v>29</v>
      </c>
      <c r="M1750" s="80">
        <v>1</v>
      </c>
      <c r="N1750" s="80">
        <v>2019</v>
      </c>
      <c r="O1750" s="77">
        <f t="shared" si="26"/>
        <v>43494</v>
      </c>
      <c r="P1750" s="80" t="s">
        <v>3373</v>
      </c>
      <c r="Q1750" s="80" t="s">
        <v>175</v>
      </c>
      <c r="R1750" s="80">
        <f>VLOOKUP(P1750,Registration!O:P,2,FALSE)</f>
        <v>19</v>
      </c>
    </row>
    <row r="1751" spans="1:18" ht="23.1" customHeight="1">
      <c r="A1751" s="80" t="s">
        <v>1385</v>
      </c>
      <c r="B1751" s="80" t="s">
        <v>26</v>
      </c>
      <c r="C1751" s="80" t="s">
        <v>27</v>
      </c>
      <c r="D1751" s="80" t="s">
        <v>28</v>
      </c>
      <c r="E1751" s="80" t="s">
        <v>28</v>
      </c>
      <c r="F1751" s="80" t="s">
        <v>111</v>
      </c>
      <c r="G1751" s="80" t="s">
        <v>8153</v>
      </c>
      <c r="H1751" s="80" t="s">
        <v>8157</v>
      </c>
      <c r="I1751" s="80" t="s">
        <v>8158</v>
      </c>
      <c r="J1751" s="80" t="s">
        <v>3374</v>
      </c>
      <c r="K1751" s="77" t="s">
        <v>3329</v>
      </c>
      <c r="L1751" s="80">
        <v>29</v>
      </c>
      <c r="M1751" s="80">
        <v>1</v>
      </c>
      <c r="N1751" s="80">
        <v>2019</v>
      </c>
      <c r="O1751" s="77">
        <f t="shared" si="26"/>
        <v>43494</v>
      </c>
      <c r="P1751" s="80" t="s">
        <v>3375</v>
      </c>
      <c r="Q1751" s="80" t="s">
        <v>175</v>
      </c>
      <c r="R1751" s="80">
        <f>VLOOKUP(P1751,Registration!O:P,2,FALSE)</f>
        <v>19</v>
      </c>
    </row>
    <row r="1752" spans="1:18" ht="23.1" customHeight="1">
      <c r="A1752" s="80" t="s">
        <v>1385</v>
      </c>
      <c r="B1752" s="80" t="s">
        <v>26</v>
      </c>
      <c r="C1752" s="80" t="s">
        <v>27</v>
      </c>
      <c r="D1752" s="80" t="s">
        <v>28</v>
      </c>
      <c r="E1752" s="80" t="s">
        <v>28</v>
      </c>
      <c r="F1752" s="80" t="s">
        <v>111</v>
      </c>
      <c r="G1752" s="80" t="s">
        <v>8153</v>
      </c>
      <c r="H1752" s="80" t="s">
        <v>8157</v>
      </c>
      <c r="I1752" s="80" t="s">
        <v>8158</v>
      </c>
      <c r="J1752" s="80" t="s">
        <v>3376</v>
      </c>
      <c r="K1752" s="77" t="s">
        <v>3329</v>
      </c>
      <c r="L1752" s="80">
        <v>29</v>
      </c>
      <c r="M1752" s="80">
        <v>1</v>
      </c>
      <c r="N1752" s="80">
        <v>2019</v>
      </c>
      <c r="O1752" s="77">
        <f t="shared" si="26"/>
        <v>43494</v>
      </c>
      <c r="P1752" s="80" t="s">
        <v>3377</v>
      </c>
      <c r="Q1752" s="80" t="s">
        <v>1899</v>
      </c>
      <c r="R1752" s="80">
        <f>VLOOKUP(P1752,Registration!O:P,2,FALSE)</f>
        <v>15</v>
      </c>
    </row>
    <row r="1753" spans="1:18" ht="23.1" customHeight="1">
      <c r="A1753" s="80" t="s">
        <v>1385</v>
      </c>
      <c r="B1753" s="80" t="s">
        <v>26</v>
      </c>
      <c r="C1753" s="80" t="s">
        <v>27</v>
      </c>
      <c r="D1753" s="80" t="s">
        <v>28</v>
      </c>
      <c r="E1753" s="80" t="s">
        <v>28</v>
      </c>
      <c r="F1753" s="80" t="s">
        <v>111</v>
      </c>
      <c r="G1753" s="80" t="s">
        <v>8153</v>
      </c>
      <c r="H1753" s="80" t="s">
        <v>8157</v>
      </c>
      <c r="I1753" s="80" t="s">
        <v>8158</v>
      </c>
      <c r="J1753" s="80" t="s">
        <v>3378</v>
      </c>
      <c r="K1753" s="77" t="s">
        <v>3329</v>
      </c>
      <c r="L1753" s="80">
        <v>29</v>
      </c>
      <c r="M1753" s="80">
        <v>1</v>
      </c>
      <c r="N1753" s="80">
        <v>2019</v>
      </c>
      <c r="O1753" s="77">
        <f t="shared" si="26"/>
        <v>43494</v>
      </c>
      <c r="P1753" s="80" t="s">
        <v>3379</v>
      </c>
      <c r="Q1753" s="80" t="s">
        <v>1899</v>
      </c>
      <c r="R1753" s="80">
        <f>VLOOKUP(P1753,Registration!O:P,2,FALSE)</f>
        <v>15</v>
      </c>
    </row>
    <row r="1754" spans="1:18" ht="23.1" customHeight="1">
      <c r="A1754" s="80" t="s">
        <v>1385</v>
      </c>
      <c r="B1754" s="80" t="s">
        <v>26</v>
      </c>
      <c r="C1754" s="80" t="s">
        <v>27</v>
      </c>
      <c r="D1754" s="80" t="s">
        <v>28</v>
      </c>
      <c r="E1754" s="80" t="s">
        <v>28</v>
      </c>
      <c r="F1754" s="80" t="s">
        <v>111</v>
      </c>
      <c r="G1754" s="80" t="s">
        <v>8153</v>
      </c>
      <c r="H1754" s="80" t="s">
        <v>8157</v>
      </c>
      <c r="I1754" s="80" t="s">
        <v>8158</v>
      </c>
      <c r="J1754" s="80" t="s">
        <v>3380</v>
      </c>
      <c r="K1754" s="77" t="s">
        <v>3329</v>
      </c>
      <c r="L1754" s="80">
        <v>29</v>
      </c>
      <c r="M1754" s="80">
        <v>1</v>
      </c>
      <c r="N1754" s="80">
        <v>2019</v>
      </c>
      <c r="O1754" s="77">
        <f t="shared" si="26"/>
        <v>43494</v>
      </c>
      <c r="P1754" s="80" t="s">
        <v>3381</v>
      </c>
      <c r="Q1754" s="80" t="s">
        <v>1899</v>
      </c>
      <c r="R1754" s="80">
        <f>VLOOKUP(P1754,Registration!O:P,2,FALSE)</f>
        <v>15</v>
      </c>
    </row>
    <row r="1755" spans="1:18" ht="23.1" customHeight="1">
      <c r="A1755" s="80" t="s">
        <v>1385</v>
      </c>
      <c r="B1755" s="80" t="s">
        <v>26</v>
      </c>
      <c r="C1755" s="80" t="s">
        <v>27</v>
      </c>
      <c r="D1755" s="80" t="s">
        <v>28</v>
      </c>
      <c r="E1755" s="80" t="s">
        <v>28</v>
      </c>
      <c r="F1755" s="80" t="s">
        <v>111</v>
      </c>
      <c r="G1755" s="80" t="s">
        <v>8153</v>
      </c>
      <c r="H1755" s="80" t="s">
        <v>8157</v>
      </c>
      <c r="I1755" s="80" t="s">
        <v>8158</v>
      </c>
      <c r="J1755" s="80" t="s">
        <v>3382</v>
      </c>
      <c r="K1755" s="77" t="s">
        <v>3329</v>
      </c>
      <c r="L1755" s="80">
        <v>29</v>
      </c>
      <c r="M1755" s="80">
        <v>1</v>
      </c>
      <c r="N1755" s="80">
        <v>2019</v>
      </c>
      <c r="O1755" s="77">
        <f t="shared" si="26"/>
        <v>43494</v>
      </c>
      <c r="P1755" s="80" t="s">
        <v>3383</v>
      </c>
      <c r="Q1755" s="80" t="s">
        <v>1899</v>
      </c>
      <c r="R1755" s="80">
        <f>VLOOKUP(P1755,Registration!O:P,2,FALSE)</f>
        <v>15</v>
      </c>
    </row>
    <row r="1756" spans="1:18" ht="23.1" customHeight="1">
      <c r="A1756" s="80" t="s">
        <v>1385</v>
      </c>
      <c r="B1756" s="80" t="s">
        <v>26</v>
      </c>
      <c r="C1756" s="80" t="s">
        <v>27</v>
      </c>
      <c r="D1756" s="80" t="s">
        <v>28</v>
      </c>
      <c r="E1756" s="80" t="s">
        <v>28</v>
      </c>
      <c r="F1756" s="80" t="s">
        <v>111</v>
      </c>
      <c r="G1756" s="80" t="s">
        <v>8153</v>
      </c>
      <c r="H1756" s="80" t="s">
        <v>8157</v>
      </c>
      <c r="I1756" s="80" t="s">
        <v>8158</v>
      </c>
      <c r="J1756" s="80" t="s">
        <v>3384</v>
      </c>
      <c r="K1756" s="77" t="s">
        <v>3329</v>
      </c>
      <c r="L1756" s="80">
        <v>29</v>
      </c>
      <c r="M1756" s="80">
        <v>1</v>
      </c>
      <c r="N1756" s="80">
        <v>2019</v>
      </c>
      <c r="O1756" s="77">
        <f t="shared" si="26"/>
        <v>43494</v>
      </c>
      <c r="P1756" s="80" t="s">
        <v>3385</v>
      </c>
      <c r="Q1756" s="80" t="s">
        <v>1899</v>
      </c>
      <c r="R1756" s="80">
        <f>VLOOKUP(P1756,Registration!O:P,2,FALSE)</f>
        <v>19</v>
      </c>
    </row>
    <row r="1757" spans="1:18" ht="23.1" customHeight="1">
      <c r="A1757" s="80" t="s">
        <v>1385</v>
      </c>
      <c r="B1757" s="80" t="s">
        <v>26</v>
      </c>
      <c r="C1757" s="80" t="s">
        <v>27</v>
      </c>
      <c r="D1757" s="80" t="s">
        <v>28</v>
      </c>
      <c r="E1757" s="80" t="s">
        <v>28</v>
      </c>
      <c r="F1757" s="80" t="s">
        <v>111</v>
      </c>
      <c r="G1757" s="80" t="s">
        <v>8153</v>
      </c>
      <c r="H1757" s="80" t="s">
        <v>8157</v>
      </c>
      <c r="I1757" s="80" t="s">
        <v>8158</v>
      </c>
      <c r="J1757" s="80" t="s">
        <v>3386</v>
      </c>
      <c r="K1757" s="77" t="s">
        <v>3329</v>
      </c>
      <c r="L1757" s="80">
        <v>29</v>
      </c>
      <c r="M1757" s="80">
        <v>1</v>
      </c>
      <c r="N1757" s="80">
        <v>2019</v>
      </c>
      <c r="O1757" s="77">
        <f t="shared" si="26"/>
        <v>43494</v>
      </c>
      <c r="P1757" s="80" t="s">
        <v>3387</v>
      </c>
      <c r="Q1757" s="80" t="s">
        <v>1899</v>
      </c>
      <c r="R1757" s="80">
        <f>VLOOKUP(P1757,Registration!O:P,2,FALSE)</f>
        <v>19</v>
      </c>
    </row>
    <row r="1758" spans="1:18" ht="23.1" customHeight="1">
      <c r="A1758" s="80" t="s">
        <v>1385</v>
      </c>
      <c r="B1758" s="80" t="s">
        <v>26</v>
      </c>
      <c r="C1758" s="80" t="s">
        <v>27</v>
      </c>
      <c r="D1758" s="80" t="s">
        <v>28</v>
      </c>
      <c r="E1758" s="80" t="s">
        <v>28</v>
      </c>
      <c r="F1758" s="80" t="s">
        <v>111</v>
      </c>
      <c r="G1758" s="80" t="s">
        <v>8153</v>
      </c>
      <c r="H1758" s="80" t="s">
        <v>8157</v>
      </c>
      <c r="I1758" s="80" t="s">
        <v>8158</v>
      </c>
      <c r="J1758" s="80" t="s">
        <v>3388</v>
      </c>
      <c r="K1758" s="77" t="s">
        <v>3329</v>
      </c>
      <c r="L1758" s="80">
        <v>29</v>
      </c>
      <c r="M1758" s="80">
        <v>1</v>
      </c>
      <c r="N1758" s="80">
        <v>2019</v>
      </c>
      <c r="O1758" s="77">
        <f t="shared" si="26"/>
        <v>43494</v>
      </c>
      <c r="P1758" s="80" t="s">
        <v>3389</v>
      </c>
      <c r="Q1758" s="80" t="s">
        <v>1899</v>
      </c>
      <c r="R1758" s="80">
        <f>VLOOKUP(P1758,Registration!O:P,2,FALSE)</f>
        <v>18</v>
      </c>
    </row>
    <row r="1759" spans="1:18" ht="23.1" customHeight="1">
      <c r="A1759" s="80" t="s">
        <v>1385</v>
      </c>
      <c r="B1759" s="80" t="s">
        <v>26</v>
      </c>
      <c r="C1759" s="80" t="s">
        <v>27</v>
      </c>
      <c r="D1759" s="80" t="s">
        <v>28</v>
      </c>
      <c r="E1759" s="80" t="s">
        <v>28</v>
      </c>
      <c r="F1759" s="80" t="s">
        <v>111</v>
      </c>
      <c r="G1759" s="80" t="s">
        <v>8153</v>
      </c>
      <c r="H1759" s="80" t="s">
        <v>8157</v>
      </c>
      <c r="I1759" s="80" t="s">
        <v>8156</v>
      </c>
      <c r="J1759" s="80" t="s">
        <v>3390</v>
      </c>
      <c r="K1759" s="77" t="s">
        <v>3329</v>
      </c>
      <c r="L1759" s="80">
        <v>29</v>
      </c>
      <c r="M1759" s="80">
        <v>1</v>
      </c>
      <c r="N1759" s="80">
        <v>2019</v>
      </c>
      <c r="O1759" s="77">
        <f t="shared" si="26"/>
        <v>43494</v>
      </c>
      <c r="P1759" s="80" t="s">
        <v>3391</v>
      </c>
      <c r="Q1759" s="80" t="s">
        <v>175</v>
      </c>
      <c r="R1759" s="80">
        <f>VLOOKUP(P1759,Registration!O:P,2,FALSE)</f>
        <v>19</v>
      </c>
    </row>
    <row r="1760" spans="1:18" ht="23.1" customHeight="1">
      <c r="A1760" s="80" t="s">
        <v>1385</v>
      </c>
      <c r="B1760" s="80" t="s">
        <v>26</v>
      </c>
      <c r="C1760" s="80" t="s">
        <v>27</v>
      </c>
      <c r="D1760" s="80" t="s">
        <v>28</v>
      </c>
      <c r="E1760" s="80" t="s">
        <v>28</v>
      </c>
      <c r="F1760" s="80" t="s">
        <v>111</v>
      </c>
      <c r="G1760" s="80" t="s">
        <v>8153</v>
      </c>
      <c r="H1760" s="80" t="s">
        <v>8157</v>
      </c>
      <c r="I1760" s="80" t="s">
        <v>8158</v>
      </c>
      <c r="J1760" s="80" t="s">
        <v>3392</v>
      </c>
      <c r="K1760" s="77" t="s">
        <v>3329</v>
      </c>
      <c r="L1760" s="80">
        <v>29</v>
      </c>
      <c r="M1760" s="80">
        <v>1</v>
      </c>
      <c r="N1760" s="80">
        <v>2019</v>
      </c>
      <c r="O1760" s="77">
        <f t="shared" si="26"/>
        <v>43494</v>
      </c>
      <c r="P1760" s="80" t="s">
        <v>3393</v>
      </c>
      <c r="Q1760" s="80" t="s">
        <v>1899</v>
      </c>
      <c r="R1760" s="80">
        <f>VLOOKUP(P1760,Registration!O:P,2,FALSE)</f>
        <v>19</v>
      </c>
    </row>
    <row r="1761" spans="1:18" ht="23.1" customHeight="1">
      <c r="A1761" s="80" t="s">
        <v>1385</v>
      </c>
      <c r="B1761" s="80" t="s">
        <v>26</v>
      </c>
      <c r="C1761" s="80" t="s">
        <v>27</v>
      </c>
      <c r="D1761" s="80" t="s">
        <v>28</v>
      </c>
      <c r="E1761" s="80" t="s">
        <v>28</v>
      </c>
      <c r="F1761" s="80" t="s">
        <v>111</v>
      </c>
      <c r="G1761" s="80" t="s">
        <v>8153</v>
      </c>
      <c r="H1761" s="80" t="s">
        <v>8157</v>
      </c>
      <c r="I1761" s="80" t="s">
        <v>8158</v>
      </c>
      <c r="J1761" s="80" t="s">
        <v>3394</v>
      </c>
      <c r="K1761" s="77" t="s">
        <v>3329</v>
      </c>
      <c r="L1761" s="80">
        <v>29</v>
      </c>
      <c r="M1761" s="80">
        <v>1</v>
      </c>
      <c r="N1761" s="80">
        <v>2019</v>
      </c>
      <c r="O1761" s="77">
        <f t="shared" si="26"/>
        <v>43494</v>
      </c>
      <c r="P1761" s="80" t="s">
        <v>3395</v>
      </c>
      <c r="Q1761" s="80" t="s">
        <v>1899</v>
      </c>
      <c r="R1761" s="80">
        <f>VLOOKUP(P1761,Registration!O:P,2,FALSE)</f>
        <v>16</v>
      </c>
    </row>
    <row r="1762" spans="1:18" ht="23.1" customHeight="1">
      <c r="A1762" s="80" t="s">
        <v>1385</v>
      </c>
      <c r="B1762" s="80" t="s">
        <v>26</v>
      </c>
      <c r="C1762" s="80" t="s">
        <v>27</v>
      </c>
      <c r="D1762" s="80" t="s">
        <v>28</v>
      </c>
      <c r="E1762" s="80" t="s">
        <v>28</v>
      </c>
      <c r="F1762" s="80" t="s">
        <v>111</v>
      </c>
      <c r="G1762" s="80" t="s">
        <v>8153</v>
      </c>
      <c r="H1762" s="80" t="s">
        <v>8157</v>
      </c>
      <c r="I1762" s="80" t="s">
        <v>8158</v>
      </c>
      <c r="J1762" s="80" t="s">
        <v>3396</v>
      </c>
      <c r="K1762" s="77" t="s">
        <v>3329</v>
      </c>
      <c r="L1762" s="80">
        <v>29</v>
      </c>
      <c r="M1762" s="80">
        <v>1</v>
      </c>
      <c r="N1762" s="80">
        <v>2019</v>
      </c>
      <c r="O1762" s="77">
        <f t="shared" si="26"/>
        <v>43494</v>
      </c>
      <c r="P1762" s="80" t="s">
        <v>3397</v>
      </c>
      <c r="Q1762" s="80" t="s">
        <v>1899</v>
      </c>
      <c r="R1762" s="80">
        <f>VLOOKUP(P1762,Registration!O:P,2,FALSE)</f>
        <v>15</v>
      </c>
    </row>
    <row r="1763" spans="1:18" ht="23.1" customHeight="1">
      <c r="A1763" s="80" t="s">
        <v>1385</v>
      </c>
      <c r="B1763" s="80" t="s">
        <v>26</v>
      </c>
      <c r="C1763" s="80" t="s">
        <v>27</v>
      </c>
      <c r="D1763" s="80" t="s">
        <v>28</v>
      </c>
      <c r="E1763" s="80" t="s">
        <v>28</v>
      </c>
      <c r="F1763" s="80" t="s">
        <v>111</v>
      </c>
      <c r="G1763" s="80" t="s">
        <v>8153</v>
      </c>
      <c r="H1763" s="80" t="s">
        <v>8157</v>
      </c>
      <c r="I1763" s="80" t="s">
        <v>8158</v>
      </c>
      <c r="J1763" s="80" t="s">
        <v>3398</v>
      </c>
      <c r="K1763" s="77" t="s">
        <v>3329</v>
      </c>
      <c r="L1763" s="80">
        <v>29</v>
      </c>
      <c r="M1763" s="80">
        <v>1</v>
      </c>
      <c r="N1763" s="80">
        <v>2019</v>
      </c>
      <c r="O1763" s="77">
        <f t="shared" si="26"/>
        <v>43494</v>
      </c>
      <c r="P1763" s="80" t="s">
        <v>3399</v>
      </c>
      <c r="Q1763" s="80" t="s">
        <v>1899</v>
      </c>
      <c r="R1763" s="80">
        <f>VLOOKUP(P1763,Registration!O:P,2,FALSE)</f>
        <v>17</v>
      </c>
    </row>
    <row r="1764" spans="1:18" ht="23.1" customHeight="1">
      <c r="A1764" s="80" t="s">
        <v>1385</v>
      </c>
      <c r="B1764" s="80" t="s">
        <v>26</v>
      </c>
      <c r="C1764" s="80" t="s">
        <v>27</v>
      </c>
      <c r="D1764" s="80" t="s">
        <v>28</v>
      </c>
      <c r="E1764" s="80" t="s">
        <v>28</v>
      </c>
      <c r="F1764" s="80" t="s">
        <v>111</v>
      </c>
      <c r="G1764" s="80" t="s">
        <v>8153</v>
      </c>
      <c r="H1764" s="80" t="s">
        <v>8157</v>
      </c>
      <c r="I1764" s="80" t="s">
        <v>8158</v>
      </c>
      <c r="J1764" s="80" t="s">
        <v>3400</v>
      </c>
      <c r="K1764" s="77" t="s">
        <v>3329</v>
      </c>
      <c r="L1764" s="80">
        <v>29</v>
      </c>
      <c r="M1764" s="80">
        <v>1</v>
      </c>
      <c r="N1764" s="80">
        <v>2019</v>
      </c>
      <c r="O1764" s="77">
        <f t="shared" si="26"/>
        <v>43494</v>
      </c>
      <c r="P1764" s="80" t="s">
        <v>3401</v>
      </c>
      <c r="Q1764" s="80" t="s">
        <v>1899</v>
      </c>
      <c r="R1764" s="80">
        <f>VLOOKUP(P1764,Registration!O:P,2,FALSE)</f>
        <v>15</v>
      </c>
    </row>
    <row r="1765" spans="1:18" ht="23.1" customHeight="1">
      <c r="A1765" s="80" t="s">
        <v>1385</v>
      </c>
      <c r="B1765" s="80" t="s">
        <v>26</v>
      </c>
      <c r="C1765" s="80" t="s">
        <v>27</v>
      </c>
      <c r="D1765" s="80" t="s">
        <v>28</v>
      </c>
      <c r="E1765" s="80" t="s">
        <v>28</v>
      </c>
      <c r="F1765" s="80" t="s">
        <v>111</v>
      </c>
      <c r="G1765" s="80" t="s">
        <v>8153</v>
      </c>
      <c r="H1765" s="80" t="s">
        <v>8157</v>
      </c>
      <c r="I1765" s="80" t="s">
        <v>8158</v>
      </c>
      <c r="J1765" s="80" t="s">
        <v>1396</v>
      </c>
      <c r="K1765" s="77" t="s">
        <v>3329</v>
      </c>
      <c r="L1765" s="80">
        <v>29</v>
      </c>
      <c r="M1765" s="80">
        <v>1</v>
      </c>
      <c r="N1765" s="80">
        <v>2019</v>
      </c>
      <c r="O1765" s="77">
        <f t="shared" si="26"/>
        <v>43494</v>
      </c>
      <c r="P1765" s="80" t="s">
        <v>3402</v>
      </c>
      <c r="Q1765" s="80" t="s">
        <v>1899</v>
      </c>
      <c r="R1765" s="80">
        <f>VLOOKUP(P1765,Registration!O:P,2,FALSE)</f>
        <v>18</v>
      </c>
    </row>
    <row r="1766" spans="1:18" ht="23.1" customHeight="1">
      <c r="A1766" s="80" t="s">
        <v>1385</v>
      </c>
      <c r="B1766" s="80" t="s">
        <v>26</v>
      </c>
      <c r="C1766" s="80" t="s">
        <v>27</v>
      </c>
      <c r="D1766" s="80" t="s">
        <v>28</v>
      </c>
      <c r="E1766" s="80" t="s">
        <v>28</v>
      </c>
      <c r="F1766" s="80" t="s">
        <v>111</v>
      </c>
      <c r="G1766" s="80" t="s">
        <v>8153</v>
      </c>
      <c r="H1766" s="80" t="s">
        <v>8157</v>
      </c>
      <c r="I1766" s="80" t="s">
        <v>8158</v>
      </c>
      <c r="J1766" s="80" t="s">
        <v>3403</v>
      </c>
      <c r="K1766" s="77" t="s">
        <v>3329</v>
      </c>
      <c r="L1766" s="80">
        <v>29</v>
      </c>
      <c r="M1766" s="80">
        <v>1</v>
      </c>
      <c r="N1766" s="80">
        <v>2019</v>
      </c>
      <c r="O1766" s="77">
        <f t="shared" si="26"/>
        <v>43494</v>
      </c>
      <c r="P1766" s="80" t="s">
        <v>3404</v>
      </c>
      <c r="Q1766" s="80" t="s">
        <v>1899</v>
      </c>
      <c r="R1766" s="80">
        <f>VLOOKUP(P1766,Registration!O:P,2,FALSE)</f>
        <v>19</v>
      </c>
    </row>
    <row r="1767" spans="1:18" ht="23.1" customHeight="1">
      <c r="A1767" s="80" t="s">
        <v>1385</v>
      </c>
      <c r="B1767" s="80" t="s">
        <v>26</v>
      </c>
      <c r="C1767" s="80" t="s">
        <v>27</v>
      </c>
      <c r="D1767" s="80" t="s">
        <v>28</v>
      </c>
      <c r="E1767" s="80" t="s">
        <v>28</v>
      </c>
      <c r="F1767" s="80" t="s">
        <v>111</v>
      </c>
      <c r="G1767" s="80" t="s">
        <v>8153</v>
      </c>
      <c r="H1767" s="80" t="s">
        <v>8157</v>
      </c>
      <c r="I1767" s="80" t="s">
        <v>8158</v>
      </c>
      <c r="J1767" s="80" t="s">
        <v>3405</v>
      </c>
      <c r="K1767" s="77" t="s">
        <v>3329</v>
      </c>
      <c r="L1767" s="80">
        <v>29</v>
      </c>
      <c r="M1767" s="80">
        <v>1</v>
      </c>
      <c r="N1767" s="80">
        <v>2019</v>
      </c>
      <c r="O1767" s="77">
        <f t="shared" si="26"/>
        <v>43494</v>
      </c>
      <c r="P1767" s="80" t="s">
        <v>3406</v>
      </c>
      <c r="Q1767" s="80" t="s">
        <v>1899</v>
      </c>
      <c r="R1767" s="80">
        <f>VLOOKUP(P1767,Registration!O:P,2,FALSE)</f>
        <v>18</v>
      </c>
    </row>
    <row r="1768" spans="1:18" ht="23.1" customHeight="1">
      <c r="A1768" s="80" t="s">
        <v>1385</v>
      </c>
      <c r="B1768" s="80" t="s">
        <v>26</v>
      </c>
      <c r="C1768" s="80" t="s">
        <v>27</v>
      </c>
      <c r="D1768" s="80" t="s">
        <v>28</v>
      </c>
      <c r="E1768" s="80" t="s">
        <v>28</v>
      </c>
      <c r="F1768" s="80" t="s">
        <v>111</v>
      </c>
      <c r="G1768" s="80" t="s">
        <v>8153</v>
      </c>
      <c r="H1768" s="80" t="s">
        <v>8157</v>
      </c>
      <c r="I1768" s="80" t="s">
        <v>8158</v>
      </c>
      <c r="J1768" s="80" t="s">
        <v>3328</v>
      </c>
      <c r="K1768" s="77" t="s">
        <v>3329</v>
      </c>
      <c r="L1768" s="80">
        <v>29</v>
      </c>
      <c r="M1768" s="80">
        <v>1</v>
      </c>
      <c r="N1768" s="80">
        <v>2019</v>
      </c>
      <c r="O1768" s="77">
        <f t="shared" si="26"/>
        <v>43494</v>
      </c>
      <c r="P1768" s="80" t="s">
        <v>3407</v>
      </c>
      <c r="Q1768" s="80" t="s">
        <v>1899</v>
      </c>
      <c r="R1768" s="80">
        <f>VLOOKUP(P1768,Registration!O:P,2,FALSE)</f>
        <v>19</v>
      </c>
    </row>
    <row r="1769" spans="1:18" ht="23.1" customHeight="1">
      <c r="A1769" s="80" t="s">
        <v>1385</v>
      </c>
      <c r="B1769" s="80" t="s">
        <v>26</v>
      </c>
      <c r="C1769" s="80" t="s">
        <v>27</v>
      </c>
      <c r="D1769" s="80" t="s">
        <v>28</v>
      </c>
      <c r="E1769" s="80" t="s">
        <v>28</v>
      </c>
      <c r="F1769" s="80" t="s">
        <v>111</v>
      </c>
      <c r="G1769" s="80" t="s">
        <v>8153</v>
      </c>
      <c r="H1769" s="80" t="s">
        <v>8157</v>
      </c>
      <c r="I1769" s="80" t="s">
        <v>8158</v>
      </c>
      <c r="J1769" s="80" t="s">
        <v>3408</v>
      </c>
      <c r="K1769" s="77" t="s">
        <v>3329</v>
      </c>
      <c r="L1769" s="80">
        <v>29</v>
      </c>
      <c r="M1769" s="80">
        <v>1</v>
      </c>
      <c r="N1769" s="80">
        <v>2019</v>
      </c>
      <c r="O1769" s="77">
        <f t="shared" si="26"/>
        <v>43494</v>
      </c>
      <c r="P1769" s="80" t="s">
        <v>3409</v>
      </c>
      <c r="Q1769" s="80" t="s">
        <v>1899</v>
      </c>
      <c r="R1769" s="80">
        <f>VLOOKUP(P1769,Registration!O:P,2,FALSE)</f>
        <v>19</v>
      </c>
    </row>
    <row r="1770" spans="1:18" ht="23.1" customHeight="1">
      <c r="A1770" s="80" t="s">
        <v>1385</v>
      </c>
      <c r="B1770" s="80" t="s">
        <v>26</v>
      </c>
      <c r="C1770" s="80" t="s">
        <v>27</v>
      </c>
      <c r="D1770" s="80" t="s">
        <v>28</v>
      </c>
      <c r="E1770" s="80" t="s">
        <v>28</v>
      </c>
      <c r="F1770" s="80" t="s">
        <v>111</v>
      </c>
      <c r="G1770" s="80" t="s">
        <v>8153</v>
      </c>
      <c r="H1770" s="80" t="s">
        <v>8157</v>
      </c>
      <c r="I1770" s="80" t="s">
        <v>8158</v>
      </c>
      <c r="J1770" s="80" t="s">
        <v>3410</v>
      </c>
      <c r="K1770" s="77" t="s">
        <v>3329</v>
      </c>
      <c r="L1770" s="80">
        <v>29</v>
      </c>
      <c r="M1770" s="80">
        <v>1</v>
      </c>
      <c r="N1770" s="80">
        <v>2019</v>
      </c>
      <c r="O1770" s="77">
        <f t="shared" si="26"/>
        <v>43494</v>
      </c>
      <c r="P1770" s="80" t="s">
        <v>3411</v>
      </c>
      <c r="Q1770" s="80" t="s">
        <v>1899</v>
      </c>
      <c r="R1770" s="80">
        <f>VLOOKUP(P1770,Registration!O:P,2,FALSE)</f>
        <v>15</v>
      </c>
    </row>
    <row r="1771" spans="1:18" ht="23.1" customHeight="1">
      <c r="A1771" s="80" t="s">
        <v>1385</v>
      </c>
      <c r="B1771" s="80" t="s">
        <v>26</v>
      </c>
      <c r="C1771" s="80" t="s">
        <v>27</v>
      </c>
      <c r="D1771" s="80" t="s">
        <v>28</v>
      </c>
      <c r="E1771" s="80" t="s">
        <v>28</v>
      </c>
      <c r="F1771" s="80" t="s">
        <v>111</v>
      </c>
      <c r="G1771" s="80" t="s">
        <v>8153</v>
      </c>
      <c r="H1771" s="80" t="s">
        <v>8157</v>
      </c>
      <c r="I1771" s="80" t="s">
        <v>8158</v>
      </c>
      <c r="J1771" s="80" t="s">
        <v>3412</v>
      </c>
      <c r="K1771" s="77" t="s">
        <v>3329</v>
      </c>
      <c r="L1771" s="80">
        <v>29</v>
      </c>
      <c r="M1771" s="80">
        <v>1</v>
      </c>
      <c r="N1771" s="80">
        <v>2019</v>
      </c>
      <c r="O1771" s="77">
        <f t="shared" si="26"/>
        <v>43494</v>
      </c>
      <c r="P1771" s="80" t="s">
        <v>3413</v>
      </c>
      <c r="Q1771" s="80" t="s">
        <v>1899</v>
      </c>
      <c r="R1771" s="80">
        <f>VLOOKUP(P1771,Registration!O:P,2,FALSE)</f>
        <v>19</v>
      </c>
    </row>
    <row r="1772" spans="1:18" ht="23.1" customHeight="1">
      <c r="A1772" s="80" t="s">
        <v>1385</v>
      </c>
      <c r="B1772" s="80" t="s">
        <v>26</v>
      </c>
      <c r="C1772" s="80" t="s">
        <v>27</v>
      </c>
      <c r="D1772" s="80" t="s">
        <v>28</v>
      </c>
      <c r="E1772" s="80" t="s">
        <v>28</v>
      </c>
      <c r="F1772" s="80" t="s">
        <v>111</v>
      </c>
      <c r="G1772" s="80" t="s">
        <v>8153</v>
      </c>
      <c r="H1772" s="80" t="s">
        <v>8157</v>
      </c>
      <c r="I1772" s="80" t="s">
        <v>8158</v>
      </c>
      <c r="J1772" s="80" t="s">
        <v>3414</v>
      </c>
      <c r="K1772" s="77" t="s">
        <v>3329</v>
      </c>
      <c r="L1772" s="80">
        <v>29</v>
      </c>
      <c r="M1772" s="80">
        <v>1</v>
      </c>
      <c r="N1772" s="80">
        <v>2019</v>
      </c>
      <c r="O1772" s="77">
        <f t="shared" si="26"/>
        <v>43494</v>
      </c>
      <c r="P1772" s="80" t="s">
        <v>3415</v>
      </c>
      <c r="Q1772" s="80" t="s">
        <v>1899</v>
      </c>
      <c r="R1772" s="80">
        <f>VLOOKUP(P1772,Registration!O:P,2,FALSE)</f>
        <v>15</v>
      </c>
    </row>
    <row r="1773" spans="1:18" ht="23.1" customHeight="1">
      <c r="A1773" s="80" t="s">
        <v>1385</v>
      </c>
      <c r="B1773" s="80" t="s">
        <v>26</v>
      </c>
      <c r="C1773" s="80" t="s">
        <v>27</v>
      </c>
      <c r="D1773" s="80" t="s">
        <v>28</v>
      </c>
      <c r="E1773" s="80" t="s">
        <v>28</v>
      </c>
      <c r="F1773" s="80" t="s">
        <v>111</v>
      </c>
      <c r="G1773" s="80" t="s">
        <v>8153</v>
      </c>
      <c r="H1773" s="80" t="s">
        <v>8157</v>
      </c>
      <c r="I1773" s="80" t="s">
        <v>8158</v>
      </c>
      <c r="J1773" s="80" t="s">
        <v>3416</v>
      </c>
      <c r="K1773" s="77" t="s">
        <v>3329</v>
      </c>
      <c r="L1773" s="80">
        <v>29</v>
      </c>
      <c r="M1773" s="80">
        <v>1</v>
      </c>
      <c r="N1773" s="80">
        <v>2019</v>
      </c>
      <c r="O1773" s="77">
        <f t="shared" si="26"/>
        <v>43494</v>
      </c>
      <c r="P1773" s="80" t="s">
        <v>3417</v>
      </c>
      <c r="Q1773" s="80" t="s">
        <v>1899</v>
      </c>
      <c r="R1773" s="80">
        <f>VLOOKUP(P1773,Registration!O:P,2,FALSE)</f>
        <v>19</v>
      </c>
    </row>
    <row r="1774" spans="1:18" ht="23.1" customHeight="1">
      <c r="A1774" s="80" t="s">
        <v>1385</v>
      </c>
      <c r="B1774" s="80" t="s">
        <v>26</v>
      </c>
      <c r="C1774" s="80" t="s">
        <v>27</v>
      </c>
      <c r="D1774" s="80" t="s">
        <v>28</v>
      </c>
      <c r="E1774" s="80" t="s">
        <v>28</v>
      </c>
      <c r="F1774" s="80" t="s">
        <v>111</v>
      </c>
      <c r="G1774" s="80" t="s">
        <v>8153</v>
      </c>
      <c r="H1774" s="80" t="s">
        <v>8157</v>
      </c>
      <c r="I1774" s="80" t="s">
        <v>8158</v>
      </c>
      <c r="J1774" s="80" t="s">
        <v>3418</v>
      </c>
      <c r="K1774" s="77" t="s">
        <v>3329</v>
      </c>
      <c r="L1774" s="80">
        <v>29</v>
      </c>
      <c r="M1774" s="80">
        <v>1</v>
      </c>
      <c r="N1774" s="80">
        <v>2019</v>
      </c>
      <c r="O1774" s="77">
        <f t="shared" si="26"/>
        <v>43494</v>
      </c>
      <c r="P1774" s="80" t="s">
        <v>3419</v>
      </c>
      <c r="Q1774" s="80" t="s">
        <v>1899</v>
      </c>
      <c r="R1774" s="80">
        <f>VLOOKUP(P1774,Registration!O:P,2,FALSE)</f>
        <v>19</v>
      </c>
    </row>
    <row r="1775" spans="1:18" ht="23.1" customHeight="1">
      <c r="A1775" s="80" t="s">
        <v>1385</v>
      </c>
      <c r="B1775" s="80" t="s">
        <v>26</v>
      </c>
      <c r="C1775" s="80" t="s">
        <v>27</v>
      </c>
      <c r="D1775" s="80" t="s">
        <v>28</v>
      </c>
      <c r="E1775" s="80" t="s">
        <v>28</v>
      </c>
      <c r="F1775" s="80" t="s">
        <v>111</v>
      </c>
      <c r="G1775" s="80" t="s">
        <v>8153</v>
      </c>
      <c r="H1775" s="80" t="s">
        <v>8157</v>
      </c>
      <c r="I1775" s="80" t="s">
        <v>8158</v>
      </c>
      <c r="J1775" s="80" t="s">
        <v>3420</v>
      </c>
      <c r="K1775" s="77" t="s">
        <v>3329</v>
      </c>
      <c r="L1775" s="80">
        <v>29</v>
      </c>
      <c r="M1775" s="80">
        <v>1</v>
      </c>
      <c r="N1775" s="80">
        <v>2019</v>
      </c>
      <c r="O1775" s="77">
        <f t="shared" si="26"/>
        <v>43494</v>
      </c>
      <c r="P1775" s="80" t="s">
        <v>3421</v>
      </c>
      <c r="Q1775" s="80" t="s">
        <v>1899</v>
      </c>
      <c r="R1775" s="80">
        <f>VLOOKUP(P1775,Registration!O:P,2,FALSE)</f>
        <v>17</v>
      </c>
    </row>
    <row r="1776" spans="1:18" ht="23.1" customHeight="1">
      <c r="A1776" s="80" t="s">
        <v>1385</v>
      </c>
      <c r="B1776" s="80" t="s">
        <v>26</v>
      </c>
      <c r="C1776" s="80" t="s">
        <v>27</v>
      </c>
      <c r="D1776" s="80" t="s">
        <v>28</v>
      </c>
      <c r="E1776" s="80" t="s">
        <v>28</v>
      </c>
      <c r="F1776" s="80" t="s">
        <v>111</v>
      </c>
      <c r="G1776" s="80" t="s">
        <v>8153</v>
      </c>
      <c r="H1776" s="80" t="s">
        <v>8157</v>
      </c>
      <c r="I1776" s="80" t="s">
        <v>8158</v>
      </c>
      <c r="J1776" s="80" t="s">
        <v>3422</v>
      </c>
      <c r="K1776" s="77" t="s">
        <v>3329</v>
      </c>
      <c r="L1776" s="80">
        <v>29</v>
      </c>
      <c r="M1776" s="80">
        <v>1</v>
      </c>
      <c r="N1776" s="80">
        <v>2019</v>
      </c>
      <c r="O1776" s="77">
        <f t="shared" si="26"/>
        <v>43494</v>
      </c>
      <c r="P1776" s="80" t="s">
        <v>3423</v>
      </c>
      <c r="Q1776" s="80" t="s">
        <v>1899</v>
      </c>
      <c r="R1776" s="80">
        <f>VLOOKUP(P1776,Registration!O:P,2,FALSE)</f>
        <v>18</v>
      </c>
    </row>
    <row r="1777" spans="1:18" ht="23.1" customHeight="1">
      <c r="A1777" s="80" t="s">
        <v>1385</v>
      </c>
      <c r="B1777" s="80" t="s">
        <v>26</v>
      </c>
      <c r="C1777" s="80" t="s">
        <v>27</v>
      </c>
      <c r="D1777" s="80" t="s">
        <v>28</v>
      </c>
      <c r="E1777" s="80" t="s">
        <v>28</v>
      </c>
      <c r="F1777" s="80" t="s">
        <v>111</v>
      </c>
      <c r="G1777" s="80" t="s">
        <v>8153</v>
      </c>
      <c r="H1777" s="80" t="s">
        <v>8157</v>
      </c>
      <c r="I1777" s="80" t="s">
        <v>8158</v>
      </c>
      <c r="J1777" s="80" t="s">
        <v>2272</v>
      </c>
      <c r="K1777" s="77" t="s">
        <v>3329</v>
      </c>
      <c r="L1777" s="80">
        <v>29</v>
      </c>
      <c r="M1777" s="80">
        <v>1</v>
      </c>
      <c r="N1777" s="80">
        <v>2019</v>
      </c>
      <c r="O1777" s="77">
        <f t="shared" si="26"/>
        <v>43494</v>
      </c>
      <c r="P1777" s="80" t="s">
        <v>3424</v>
      </c>
      <c r="Q1777" s="80" t="s">
        <v>1899</v>
      </c>
      <c r="R1777" s="80">
        <f>VLOOKUP(P1777,Registration!O:P,2,FALSE)</f>
        <v>15</v>
      </c>
    </row>
    <row r="1778" spans="1:18" ht="23.1" customHeight="1">
      <c r="A1778" s="80" t="s">
        <v>1385</v>
      </c>
      <c r="B1778" s="80" t="s">
        <v>26</v>
      </c>
      <c r="C1778" s="80" t="s">
        <v>27</v>
      </c>
      <c r="D1778" s="80" t="s">
        <v>28</v>
      </c>
      <c r="E1778" s="80" t="s">
        <v>28</v>
      </c>
      <c r="F1778" s="80" t="s">
        <v>111</v>
      </c>
      <c r="G1778" s="80" t="s">
        <v>8153</v>
      </c>
      <c r="H1778" s="80" t="s">
        <v>8157</v>
      </c>
      <c r="I1778" s="80" t="s">
        <v>8158</v>
      </c>
      <c r="J1778" s="80" t="s">
        <v>3425</v>
      </c>
      <c r="K1778" s="77" t="s">
        <v>3329</v>
      </c>
      <c r="L1778" s="80">
        <v>29</v>
      </c>
      <c r="M1778" s="80">
        <v>1</v>
      </c>
      <c r="N1778" s="80">
        <v>2019</v>
      </c>
      <c r="O1778" s="77">
        <f t="shared" si="26"/>
        <v>43494</v>
      </c>
      <c r="P1778" s="80" t="s">
        <v>3426</v>
      </c>
      <c r="Q1778" s="80" t="s">
        <v>1899</v>
      </c>
      <c r="R1778" s="80">
        <f>VLOOKUP(P1778,Registration!O:P,2,FALSE)</f>
        <v>19</v>
      </c>
    </row>
    <row r="1779" spans="1:18" ht="23.1" customHeight="1">
      <c r="A1779" s="80" t="s">
        <v>1385</v>
      </c>
      <c r="B1779" s="80" t="s">
        <v>26</v>
      </c>
      <c r="C1779" s="80" t="s">
        <v>27</v>
      </c>
      <c r="D1779" s="80" t="s">
        <v>28</v>
      </c>
      <c r="E1779" s="80" t="s">
        <v>28</v>
      </c>
      <c r="F1779" s="80" t="s">
        <v>111</v>
      </c>
      <c r="G1779" s="80" t="s">
        <v>8153</v>
      </c>
      <c r="H1779" s="80" t="s">
        <v>8157</v>
      </c>
      <c r="I1779" s="80" t="s">
        <v>8158</v>
      </c>
      <c r="J1779" s="80" t="s">
        <v>3427</v>
      </c>
      <c r="K1779" s="77" t="s">
        <v>3329</v>
      </c>
      <c r="L1779" s="80">
        <v>29</v>
      </c>
      <c r="M1779" s="80">
        <v>1</v>
      </c>
      <c r="N1779" s="80">
        <v>2019</v>
      </c>
      <c r="O1779" s="77">
        <f t="shared" si="26"/>
        <v>43494</v>
      </c>
      <c r="P1779" s="80" t="s">
        <v>3428</v>
      </c>
      <c r="Q1779" s="80" t="s">
        <v>1899</v>
      </c>
      <c r="R1779" s="80">
        <f>VLOOKUP(P1779,Registration!O:P,2,FALSE)</f>
        <v>19</v>
      </c>
    </row>
    <row r="1780" spans="1:18" ht="23.1" customHeight="1">
      <c r="A1780" s="80" t="s">
        <v>1385</v>
      </c>
      <c r="B1780" s="80" t="s">
        <v>26</v>
      </c>
      <c r="C1780" s="80" t="s">
        <v>27</v>
      </c>
      <c r="D1780" s="80" t="s">
        <v>28</v>
      </c>
      <c r="E1780" s="80" t="s">
        <v>28</v>
      </c>
      <c r="F1780" s="80" t="s">
        <v>111</v>
      </c>
      <c r="G1780" s="80" t="s">
        <v>8153</v>
      </c>
      <c r="H1780" s="80" t="s">
        <v>8157</v>
      </c>
      <c r="I1780" s="80" t="s">
        <v>8158</v>
      </c>
      <c r="J1780" s="80" t="s">
        <v>3429</v>
      </c>
      <c r="K1780" s="77" t="s">
        <v>3329</v>
      </c>
      <c r="L1780" s="80">
        <v>29</v>
      </c>
      <c r="M1780" s="80">
        <v>1</v>
      </c>
      <c r="N1780" s="80">
        <v>2019</v>
      </c>
      <c r="O1780" s="77">
        <f t="shared" si="26"/>
        <v>43494</v>
      </c>
      <c r="P1780" s="80" t="s">
        <v>3430</v>
      </c>
      <c r="Q1780" s="80" t="s">
        <v>1899</v>
      </c>
      <c r="R1780" s="80">
        <f>VLOOKUP(P1780,Registration!O:P,2,FALSE)</f>
        <v>15</v>
      </c>
    </row>
    <row r="1781" spans="1:18" ht="23.1" customHeight="1">
      <c r="A1781" s="80" t="s">
        <v>1385</v>
      </c>
      <c r="B1781" s="80" t="s">
        <v>26</v>
      </c>
      <c r="C1781" s="80" t="s">
        <v>27</v>
      </c>
      <c r="D1781" s="80" t="s">
        <v>28</v>
      </c>
      <c r="E1781" s="80" t="s">
        <v>28</v>
      </c>
      <c r="F1781" s="80" t="s">
        <v>111</v>
      </c>
      <c r="G1781" s="80" t="s">
        <v>8153</v>
      </c>
      <c r="H1781" s="80" t="s">
        <v>8157</v>
      </c>
      <c r="I1781" s="80" t="s">
        <v>8158</v>
      </c>
      <c r="J1781" s="80" t="s">
        <v>3344</v>
      </c>
      <c r="K1781" s="77" t="s">
        <v>3329</v>
      </c>
      <c r="L1781" s="80">
        <v>29</v>
      </c>
      <c r="M1781" s="80">
        <v>1</v>
      </c>
      <c r="N1781" s="80">
        <v>2019</v>
      </c>
      <c r="O1781" s="77">
        <f t="shared" si="26"/>
        <v>43494</v>
      </c>
      <c r="P1781" s="80" t="s">
        <v>3431</v>
      </c>
      <c r="Q1781" s="80" t="s">
        <v>1899</v>
      </c>
      <c r="R1781" s="80">
        <f>VLOOKUP(P1781,Registration!O:P,2,FALSE)</f>
        <v>19</v>
      </c>
    </row>
    <row r="1782" spans="1:18" ht="23.1" customHeight="1">
      <c r="A1782" s="80" t="s">
        <v>1385</v>
      </c>
      <c r="B1782" s="80" t="s">
        <v>26</v>
      </c>
      <c r="C1782" s="80" t="s">
        <v>27</v>
      </c>
      <c r="D1782" s="80" t="s">
        <v>28</v>
      </c>
      <c r="E1782" s="80" t="s">
        <v>28</v>
      </c>
      <c r="F1782" s="80" t="s">
        <v>111</v>
      </c>
      <c r="G1782" s="80" t="s">
        <v>8153</v>
      </c>
      <c r="H1782" s="80" t="s">
        <v>8157</v>
      </c>
      <c r="I1782" s="80" t="s">
        <v>8158</v>
      </c>
      <c r="J1782" s="80" t="s">
        <v>3432</v>
      </c>
      <c r="K1782" s="77" t="s">
        <v>3329</v>
      </c>
      <c r="L1782" s="80">
        <v>29</v>
      </c>
      <c r="M1782" s="80">
        <v>1</v>
      </c>
      <c r="N1782" s="80">
        <v>2019</v>
      </c>
      <c r="O1782" s="77">
        <f t="shared" si="26"/>
        <v>43494</v>
      </c>
      <c r="P1782" s="80" t="s">
        <v>3433</v>
      </c>
      <c r="Q1782" s="80" t="s">
        <v>1899</v>
      </c>
      <c r="R1782" s="80">
        <f>VLOOKUP(P1782,Registration!O:P,2,FALSE)</f>
        <v>16</v>
      </c>
    </row>
    <row r="1783" spans="1:18" ht="23.1" customHeight="1">
      <c r="A1783" s="80" t="s">
        <v>1385</v>
      </c>
      <c r="B1783" s="80" t="s">
        <v>26</v>
      </c>
      <c r="C1783" s="80" t="s">
        <v>27</v>
      </c>
      <c r="D1783" s="80" t="s">
        <v>28</v>
      </c>
      <c r="E1783" s="80" t="s">
        <v>28</v>
      </c>
      <c r="F1783" s="80" t="s">
        <v>111</v>
      </c>
      <c r="G1783" s="80" t="s">
        <v>8153</v>
      </c>
      <c r="H1783" s="80" t="s">
        <v>8157</v>
      </c>
      <c r="I1783" s="80" t="s">
        <v>8158</v>
      </c>
      <c r="J1783" s="80" t="s">
        <v>3434</v>
      </c>
      <c r="K1783" s="77" t="s">
        <v>3329</v>
      </c>
      <c r="L1783" s="80">
        <v>29</v>
      </c>
      <c r="M1783" s="80">
        <v>1</v>
      </c>
      <c r="N1783" s="80">
        <v>2019</v>
      </c>
      <c r="O1783" s="77">
        <f t="shared" si="26"/>
        <v>43494</v>
      </c>
      <c r="P1783" s="80" t="s">
        <v>3435</v>
      </c>
      <c r="Q1783" s="80" t="s">
        <v>1899</v>
      </c>
      <c r="R1783" s="80">
        <f>VLOOKUP(P1783,Registration!O:P,2,FALSE)</f>
        <v>17</v>
      </c>
    </row>
    <row r="1784" spans="1:18" ht="23.1" customHeight="1">
      <c r="A1784" s="80" t="s">
        <v>1385</v>
      </c>
      <c r="B1784" s="80" t="s">
        <v>26</v>
      </c>
      <c r="C1784" s="80" t="s">
        <v>27</v>
      </c>
      <c r="D1784" s="80" t="s">
        <v>28</v>
      </c>
      <c r="E1784" s="80" t="s">
        <v>28</v>
      </c>
      <c r="F1784" s="80" t="s">
        <v>111</v>
      </c>
      <c r="G1784" s="80" t="s">
        <v>8153</v>
      </c>
      <c r="H1784" s="80" t="s">
        <v>8157</v>
      </c>
      <c r="I1784" s="80" t="s">
        <v>8158</v>
      </c>
      <c r="J1784" s="80" t="s">
        <v>3436</v>
      </c>
      <c r="K1784" s="77" t="s">
        <v>3329</v>
      </c>
      <c r="L1784" s="80">
        <v>29</v>
      </c>
      <c r="M1784" s="80">
        <v>1</v>
      </c>
      <c r="N1784" s="80">
        <v>2019</v>
      </c>
      <c r="O1784" s="77">
        <f t="shared" si="26"/>
        <v>43494</v>
      </c>
      <c r="P1784" s="80" t="s">
        <v>3437</v>
      </c>
      <c r="Q1784" s="80" t="s">
        <v>1899</v>
      </c>
      <c r="R1784" s="80">
        <f>VLOOKUP(P1784,Registration!O:P,2,FALSE)</f>
        <v>18</v>
      </c>
    </row>
    <row r="1785" spans="1:18" ht="23.1" customHeight="1">
      <c r="A1785" s="80" t="s">
        <v>1385</v>
      </c>
      <c r="B1785" s="80" t="s">
        <v>26</v>
      </c>
      <c r="C1785" s="80" t="s">
        <v>27</v>
      </c>
      <c r="D1785" s="80" t="s">
        <v>28</v>
      </c>
      <c r="E1785" s="80" t="s">
        <v>28</v>
      </c>
      <c r="F1785" s="80" t="s">
        <v>111</v>
      </c>
      <c r="G1785" s="80" t="s">
        <v>8153</v>
      </c>
      <c r="H1785" s="80" t="s">
        <v>8157</v>
      </c>
      <c r="I1785" s="80" t="s">
        <v>8158</v>
      </c>
      <c r="J1785" s="80" t="s">
        <v>3438</v>
      </c>
      <c r="K1785" s="77" t="s">
        <v>3439</v>
      </c>
      <c r="L1785" s="80">
        <v>30</v>
      </c>
      <c r="M1785" s="80">
        <v>1</v>
      </c>
      <c r="N1785" s="80">
        <v>2019</v>
      </c>
      <c r="O1785" s="77">
        <f t="shared" si="26"/>
        <v>43495</v>
      </c>
      <c r="P1785" s="80" t="s">
        <v>3440</v>
      </c>
      <c r="Q1785" s="80" t="s">
        <v>1899</v>
      </c>
      <c r="R1785" s="80">
        <f>VLOOKUP(P1785,Registration!O:P,2,FALSE)</f>
        <v>18</v>
      </c>
    </row>
    <row r="1786" spans="1:18" ht="23.1" customHeight="1">
      <c r="A1786" s="80" t="s">
        <v>1385</v>
      </c>
      <c r="B1786" s="80" t="s">
        <v>26</v>
      </c>
      <c r="C1786" s="80" t="s">
        <v>27</v>
      </c>
      <c r="D1786" s="80" t="s">
        <v>28</v>
      </c>
      <c r="E1786" s="80" t="s">
        <v>28</v>
      </c>
      <c r="F1786" s="80" t="s">
        <v>111</v>
      </c>
      <c r="G1786" s="80" t="s">
        <v>8153</v>
      </c>
      <c r="H1786" s="80" t="s">
        <v>8157</v>
      </c>
      <c r="I1786" s="80" t="s">
        <v>8158</v>
      </c>
      <c r="J1786" s="80" t="s">
        <v>3441</v>
      </c>
      <c r="K1786" s="77" t="s">
        <v>3439</v>
      </c>
      <c r="L1786" s="80">
        <v>30</v>
      </c>
      <c r="M1786" s="80">
        <v>1</v>
      </c>
      <c r="N1786" s="80">
        <v>2019</v>
      </c>
      <c r="O1786" s="77">
        <f t="shared" si="26"/>
        <v>43495</v>
      </c>
      <c r="P1786" s="80" t="s">
        <v>3442</v>
      </c>
      <c r="Q1786" s="80" t="s">
        <v>1899</v>
      </c>
      <c r="R1786" s="80">
        <f>VLOOKUP(P1786,Registration!O:P,2,FALSE)</f>
        <v>15</v>
      </c>
    </row>
    <row r="1787" spans="1:18" ht="23.1" customHeight="1">
      <c r="A1787" s="80" t="s">
        <v>1385</v>
      </c>
      <c r="B1787" s="80" t="s">
        <v>26</v>
      </c>
      <c r="C1787" s="80" t="s">
        <v>27</v>
      </c>
      <c r="D1787" s="80" t="s">
        <v>28</v>
      </c>
      <c r="E1787" s="80" t="s">
        <v>28</v>
      </c>
      <c r="F1787" s="80" t="s">
        <v>111</v>
      </c>
      <c r="G1787" s="80" t="s">
        <v>8153</v>
      </c>
      <c r="H1787" s="80" t="s">
        <v>8157</v>
      </c>
      <c r="I1787" s="80" t="s">
        <v>8158</v>
      </c>
      <c r="J1787" s="80" t="s">
        <v>3443</v>
      </c>
      <c r="K1787" s="77" t="s">
        <v>3439</v>
      </c>
      <c r="L1787" s="80">
        <v>30</v>
      </c>
      <c r="M1787" s="80">
        <v>1</v>
      </c>
      <c r="N1787" s="80">
        <v>2019</v>
      </c>
      <c r="O1787" s="77">
        <f t="shared" ref="O1787:O1851" si="27">DATE(N1787,M1787,L1787)</f>
        <v>43495</v>
      </c>
      <c r="P1787" s="80" t="s">
        <v>3444</v>
      </c>
      <c r="Q1787" s="80" t="s">
        <v>1899</v>
      </c>
      <c r="R1787" s="80">
        <f>VLOOKUP(P1787,Registration!O:P,2,FALSE)</f>
        <v>16</v>
      </c>
    </row>
    <row r="1788" spans="1:18" ht="23.1" customHeight="1">
      <c r="A1788" s="80" t="s">
        <v>1385</v>
      </c>
      <c r="B1788" s="80" t="s">
        <v>26</v>
      </c>
      <c r="C1788" s="80" t="s">
        <v>27</v>
      </c>
      <c r="D1788" s="80" t="s">
        <v>28</v>
      </c>
      <c r="E1788" s="80" t="s">
        <v>28</v>
      </c>
      <c r="F1788" s="80" t="s">
        <v>111</v>
      </c>
      <c r="G1788" s="80" t="s">
        <v>8153</v>
      </c>
      <c r="H1788" s="80" t="s">
        <v>8157</v>
      </c>
      <c r="I1788" s="80" t="s">
        <v>8158</v>
      </c>
      <c r="J1788" s="80" t="s">
        <v>3445</v>
      </c>
      <c r="K1788" s="77" t="s">
        <v>3439</v>
      </c>
      <c r="L1788" s="80">
        <v>30</v>
      </c>
      <c r="M1788" s="80">
        <v>1</v>
      </c>
      <c r="N1788" s="80">
        <v>2019</v>
      </c>
      <c r="O1788" s="77">
        <f t="shared" si="27"/>
        <v>43495</v>
      </c>
      <c r="P1788" s="80" t="s">
        <v>3446</v>
      </c>
      <c r="Q1788" s="80" t="s">
        <v>1899</v>
      </c>
      <c r="R1788" s="80">
        <f>VLOOKUP(P1788,Registration!O:P,2,FALSE)</f>
        <v>19</v>
      </c>
    </row>
    <row r="1789" spans="1:18" ht="23.1" customHeight="1">
      <c r="A1789" s="80" t="s">
        <v>1385</v>
      </c>
      <c r="B1789" s="80" t="s">
        <v>26</v>
      </c>
      <c r="C1789" s="80" t="s">
        <v>27</v>
      </c>
      <c r="D1789" s="80" t="s">
        <v>28</v>
      </c>
      <c r="E1789" s="80" t="s">
        <v>28</v>
      </c>
      <c r="F1789" s="80" t="s">
        <v>111</v>
      </c>
      <c r="G1789" s="80" t="s">
        <v>8153</v>
      </c>
      <c r="H1789" s="80" t="s">
        <v>8157</v>
      </c>
      <c r="I1789" s="80" t="s">
        <v>8158</v>
      </c>
      <c r="J1789" s="80" t="s">
        <v>3447</v>
      </c>
      <c r="K1789" s="77" t="s">
        <v>3439</v>
      </c>
      <c r="L1789" s="80">
        <v>30</v>
      </c>
      <c r="M1789" s="80">
        <v>1</v>
      </c>
      <c r="N1789" s="80">
        <v>2019</v>
      </c>
      <c r="O1789" s="77">
        <f t="shared" si="27"/>
        <v>43495</v>
      </c>
      <c r="P1789" s="80" t="s">
        <v>3448</v>
      </c>
      <c r="Q1789" s="80" t="s">
        <v>1899</v>
      </c>
      <c r="R1789" s="80">
        <f>VLOOKUP(P1789,Registration!O:P,2,FALSE)</f>
        <v>19</v>
      </c>
    </row>
    <row r="1790" spans="1:18" ht="23.1" customHeight="1">
      <c r="A1790" s="80" t="s">
        <v>1385</v>
      </c>
      <c r="B1790" s="80" t="s">
        <v>26</v>
      </c>
      <c r="C1790" s="80" t="s">
        <v>27</v>
      </c>
      <c r="D1790" s="80" t="s">
        <v>28</v>
      </c>
      <c r="E1790" s="80" t="s">
        <v>28</v>
      </c>
      <c r="F1790" s="80" t="s">
        <v>111</v>
      </c>
      <c r="G1790" s="80" t="s">
        <v>8153</v>
      </c>
      <c r="H1790" s="80" t="s">
        <v>8157</v>
      </c>
      <c r="I1790" s="80" t="s">
        <v>8158</v>
      </c>
      <c r="J1790" s="80" t="s">
        <v>3449</v>
      </c>
      <c r="K1790" s="77" t="s">
        <v>3439</v>
      </c>
      <c r="L1790" s="80">
        <v>30</v>
      </c>
      <c r="M1790" s="80">
        <v>1</v>
      </c>
      <c r="N1790" s="80">
        <v>2019</v>
      </c>
      <c r="O1790" s="77">
        <f t="shared" si="27"/>
        <v>43495</v>
      </c>
      <c r="P1790" s="80" t="s">
        <v>3450</v>
      </c>
      <c r="Q1790" s="80" t="s">
        <v>1899</v>
      </c>
      <c r="R1790" s="80">
        <f>VLOOKUP(P1790,Registration!O:P,2,FALSE)</f>
        <v>16</v>
      </c>
    </row>
    <row r="1791" spans="1:18" ht="23.1" customHeight="1">
      <c r="A1791" s="80" t="s">
        <v>1385</v>
      </c>
      <c r="B1791" s="80" t="s">
        <v>26</v>
      </c>
      <c r="C1791" s="80" t="s">
        <v>27</v>
      </c>
      <c r="D1791" s="80" t="s">
        <v>28</v>
      </c>
      <c r="E1791" s="80" t="s">
        <v>28</v>
      </c>
      <c r="F1791" s="80" t="s">
        <v>111</v>
      </c>
      <c r="G1791" s="80" t="s">
        <v>8153</v>
      </c>
      <c r="H1791" s="80" t="s">
        <v>8157</v>
      </c>
      <c r="I1791" s="80" t="s">
        <v>8158</v>
      </c>
      <c r="J1791" s="80" t="s">
        <v>3451</v>
      </c>
      <c r="K1791" s="77" t="s">
        <v>3439</v>
      </c>
      <c r="L1791" s="80">
        <v>30</v>
      </c>
      <c r="M1791" s="80">
        <v>1</v>
      </c>
      <c r="N1791" s="80">
        <v>2019</v>
      </c>
      <c r="O1791" s="77">
        <f t="shared" si="27"/>
        <v>43495</v>
      </c>
      <c r="P1791" s="80" t="s">
        <v>3452</v>
      </c>
      <c r="Q1791" s="80" t="s">
        <v>1899</v>
      </c>
      <c r="R1791" s="80">
        <f>VLOOKUP(P1791,Registration!O:P,2,FALSE)</f>
        <v>15</v>
      </c>
    </row>
    <row r="1792" spans="1:18" ht="23.1" customHeight="1">
      <c r="A1792" s="80" t="s">
        <v>1385</v>
      </c>
      <c r="B1792" s="80" t="s">
        <v>26</v>
      </c>
      <c r="C1792" s="80" t="s">
        <v>27</v>
      </c>
      <c r="D1792" s="80" t="s">
        <v>28</v>
      </c>
      <c r="E1792" s="80" t="s">
        <v>28</v>
      </c>
      <c r="F1792" s="80" t="s">
        <v>111</v>
      </c>
      <c r="G1792" s="80" t="s">
        <v>8153</v>
      </c>
      <c r="H1792" s="80" t="s">
        <v>8157</v>
      </c>
      <c r="I1792" s="80" t="s">
        <v>8158</v>
      </c>
      <c r="J1792" s="80" t="s">
        <v>3453</v>
      </c>
      <c r="K1792" s="77" t="s">
        <v>3439</v>
      </c>
      <c r="L1792" s="80">
        <v>30</v>
      </c>
      <c r="M1792" s="80">
        <v>1</v>
      </c>
      <c r="N1792" s="80">
        <v>2019</v>
      </c>
      <c r="O1792" s="77">
        <f t="shared" si="27"/>
        <v>43495</v>
      </c>
      <c r="P1792" s="80" t="s">
        <v>3454</v>
      </c>
      <c r="Q1792" s="80" t="s">
        <v>1899</v>
      </c>
      <c r="R1792" s="80">
        <f>VLOOKUP(P1792,Registration!O:P,2,FALSE)</f>
        <v>17</v>
      </c>
    </row>
    <row r="1793" spans="1:18" ht="23.1" customHeight="1">
      <c r="A1793" s="80" t="s">
        <v>1385</v>
      </c>
      <c r="B1793" s="80" t="s">
        <v>26</v>
      </c>
      <c r="C1793" s="80" t="s">
        <v>27</v>
      </c>
      <c r="D1793" s="80" t="s">
        <v>28</v>
      </c>
      <c r="E1793" s="80" t="s">
        <v>28</v>
      </c>
      <c r="F1793" s="80" t="s">
        <v>111</v>
      </c>
      <c r="G1793" s="80" t="s">
        <v>8153</v>
      </c>
      <c r="H1793" s="80" t="s">
        <v>8157</v>
      </c>
      <c r="I1793" s="80" t="s">
        <v>8158</v>
      </c>
      <c r="J1793" s="80" t="s">
        <v>3455</v>
      </c>
      <c r="K1793" s="77" t="s">
        <v>3439</v>
      </c>
      <c r="L1793" s="80">
        <v>30</v>
      </c>
      <c r="M1793" s="80">
        <v>1</v>
      </c>
      <c r="N1793" s="80">
        <v>2019</v>
      </c>
      <c r="O1793" s="77">
        <f t="shared" si="27"/>
        <v>43495</v>
      </c>
      <c r="P1793" s="80" t="s">
        <v>3456</v>
      </c>
      <c r="Q1793" s="80" t="s">
        <v>1899</v>
      </c>
      <c r="R1793" s="80">
        <f>VLOOKUP(P1793,Registration!O:P,2,FALSE)</f>
        <v>18</v>
      </c>
    </row>
    <row r="1794" spans="1:18" ht="23.1" customHeight="1">
      <c r="A1794" s="80" t="s">
        <v>1385</v>
      </c>
      <c r="B1794" s="80" t="s">
        <v>26</v>
      </c>
      <c r="C1794" s="80" t="s">
        <v>27</v>
      </c>
      <c r="D1794" s="80" t="s">
        <v>28</v>
      </c>
      <c r="E1794" s="80" t="s">
        <v>28</v>
      </c>
      <c r="F1794" s="80" t="s">
        <v>111</v>
      </c>
      <c r="G1794" s="80" t="s">
        <v>8153</v>
      </c>
      <c r="H1794" s="80" t="s">
        <v>8157</v>
      </c>
      <c r="I1794" s="80" t="s">
        <v>8158</v>
      </c>
      <c r="J1794" s="80" t="s">
        <v>3457</v>
      </c>
      <c r="K1794" s="77" t="s">
        <v>3439</v>
      </c>
      <c r="L1794" s="80">
        <v>30</v>
      </c>
      <c r="M1794" s="80">
        <v>1</v>
      </c>
      <c r="N1794" s="80">
        <v>2019</v>
      </c>
      <c r="O1794" s="77">
        <f t="shared" si="27"/>
        <v>43495</v>
      </c>
      <c r="P1794" s="80" t="s">
        <v>3458</v>
      </c>
      <c r="Q1794" s="80" t="s">
        <v>1899</v>
      </c>
      <c r="R1794" s="80">
        <f>VLOOKUP(P1794,Registration!O:P,2,FALSE)</f>
        <v>17</v>
      </c>
    </row>
    <row r="1795" spans="1:18" ht="23.1" customHeight="1">
      <c r="A1795" s="80" t="s">
        <v>1385</v>
      </c>
      <c r="B1795" s="80" t="s">
        <v>26</v>
      </c>
      <c r="C1795" s="80" t="s">
        <v>27</v>
      </c>
      <c r="D1795" s="80" t="s">
        <v>28</v>
      </c>
      <c r="E1795" s="80" t="s">
        <v>28</v>
      </c>
      <c r="F1795" s="80" t="s">
        <v>111</v>
      </c>
      <c r="G1795" s="80" t="s">
        <v>8153</v>
      </c>
      <c r="H1795" s="80" t="s">
        <v>8157</v>
      </c>
      <c r="I1795" s="80" t="s">
        <v>8158</v>
      </c>
      <c r="J1795" s="80" t="s">
        <v>3459</v>
      </c>
      <c r="K1795" s="77" t="s">
        <v>3439</v>
      </c>
      <c r="L1795" s="80">
        <v>30</v>
      </c>
      <c r="M1795" s="80">
        <v>1</v>
      </c>
      <c r="N1795" s="80">
        <v>2019</v>
      </c>
      <c r="O1795" s="77">
        <f t="shared" si="27"/>
        <v>43495</v>
      </c>
      <c r="P1795" s="80" t="s">
        <v>3460</v>
      </c>
      <c r="Q1795" s="80" t="s">
        <v>1899</v>
      </c>
      <c r="R1795" s="80">
        <f>VLOOKUP(P1795,Registration!O:P,2,FALSE)</f>
        <v>17</v>
      </c>
    </row>
    <row r="1796" spans="1:18" ht="23.1" customHeight="1">
      <c r="A1796" s="80" t="s">
        <v>1385</v>
      </c>
      <c r="B1796" s="80" t="s">
        <v>26</v>
      </c>
      <c r="C1796" s="80" t="s">
        <v>27</v>
      </c>
      <c r="D1796" s="80" t="s">
        <v>28</v>
      </c>
      <c r="E1796" s="80" t="s">
        <v>28</v>
      </c>
      <c r="F1796" s="80" t="s">
        <v>111</v>
      </c>
      <c r="G1796" s="80" t="s">
        <v>8153</v>
      </c>
      <c r="H1796" s="80" t="s">
        <v>8157</v>
      </c>
      <c r="I1796" s="80" t="s">
        <v>8158</v>
      </c>
      <c r="J1796" s="80" t="s">
        <v>3461</v>
      </c>
      <c r="K1796" s="77" t="s">
        <v>3439</v>
      </c>
      <c r="L1796" s="80">
        <v>30</v>
      </c>
      <c r="M1796" s="80">
        <v>1</v>
      </c>
      <c r="N1796" s="80">
        <v>2019</v>
      </c>
      <c r="O1796" s="77">
        <f t="shared" si="27"/>
        <v>43495</v>
      </c>
      <c r="P1796" s="80" t="s">
        <v>3462</v>
      </c>
      <c r="Q1796" s="80" t="s">
        <v>1899</v>
      </c>
      <c r="R1796" s="80">
        <f>VLOOKUP(P1796,Registration!O:P,2,FALSE)</f>
        <v>19</v>
      </c>
    </row>
    <row r="1797" spans="1:18" ht="23.1" customHeight="1">
      <c r="A1797" s="80" t="s">
        <v>1385</v>
      </c>
      <c r="B1797" s="80" t="s">
        <v>26</v>
      </c>
      <c r="C1797" s="80" t="s">
        <v>27</v>
      </c>
      <c r="D1797" s="80" t="s">
        <v>28</v>
      </c>
      <c r="E1797" s="80" t="s">
        <v>28</v>
      </c>
      <c r="F1797" s="80" t="s">
        <v>111</v>
      </c>
      <c r="G1797" s="80" t="s">
        <v>8153</v>
      </c>
      <c r="H1797" s="80" t="s">
        <v>8157</v>
      </c>
      <c r="I1797" s="80" t="s">
        <v>8158</v>
      </c>
      <c r="J1797" s="80" t="s">
        <v>3463</v>
      </c>
      <c r="K1797" s="77" t="s">
        <v>3439</v>
      </c>
      <c r="L1797" s="80">
        <v>30</v>
      </c>
      <c r="M1797" s="80">
        <v>1</v>
      </c>
      <c r="N1797" s="80">
        <v>2019</v>
      </c>
      <c r="O1797" s="77">
        <f t="shared" si="27"/>
        <v>43495</v>
      </c>
      <c r="P1797" s="80" t="s">
        <v>3464</v>
      </c>
      <c r="Q1797" s="80" t="s">
        <v>1899</v>
      </c>
      <c r="R1797" s="80">
        <f>VLOOKUP(P1797,Registration!O:P,2,FALSE)</f>
        <v>18</v>
      </c>
    </row>
    <row r="1798" spans="1:18" ht="23.1" customHeight="1">
      <c r="A1798" s="80" t="s">
        <v>1385</v>
      </c>
      <c r="B1798" s="80" t="s">
        <v>26</v>
      </c>
      <c r="C1798" s="80" t="s">
        <v>27</v>
      </c>
      <c r="D1798" s="80" t="s">
        <v>28</v>
      </c>
      <c r="E1798" s="80" t="s">
        <v>28</v>
      </c>
      <c r="F1798" s="80" t="s">
        <v>111</v>
      </c>
      <c r="G1798" s="80" t="s">
        <v>8153</v>
      </c>
      <c r="H1798" s="80" t="s">
        <v>8157</v>
      </c>
      <c r="I1798" s="80" t="s">
        <v>8158</v>
      </c>
      <c r="J1798" s="80" t="s">
        <v>3465</v>
      </c>
      <c r="K1798" s="77" t="s">
        <v>3439</v>
      </c>
      <c r="L1798" s="80">
        <v>30</v>
      </c>
      <c r="M1798" s="80">
        <v>1</v>
      </c>
      <c r="N1798" s="80">
        <v>2019</v>
      </c>
      <c r="O1798" s="77">
        <f t="shared" si="27"/>
        <v>43495</v>
      </c>
      <c r="P1798" s="80" t="s">
        <v>3466</v>
      </c>
      <c r="Q1798" s="80" t="s">
        <v>1899</v>
      </c>
      <c r="R1798" s="80">
        <f>VLOOKUP(P1798,Registration!O:P,2,FALSE)</f>
        <v>19</v>
      </c>
    </row>
    <row r="1799" spans="1:18" ht="23.1" customHeight="1">
      <c r="A1799" s="80" t="s">
        <v>1385</v>
      </c>
      <c r="B1799" s="80" t="s">
        <v>26</v>
      </c>
      <c r="C1799" s="80" t="s">
        <v>27</v>
      </c>
      <c r="D1799" s="80" t="s">
        <v>28</v>
      </c>
      <c r="E1799" s="80" t="s">
        <v>28</v>
      </c>
      <c r="F1799" s="80" t="s">
        <v>111</v>
      </c>
      <c r="G1799" s="80" t="s">
        <v>8153</v>
      </c>
      <c r="H1799" s="80" t="s">
        <v>8157</v>
      </c>
      <c r="I1799" s="80" t="s">
        <v>8158</v>
      </c>
      <c r="J1799" s="80" t="s">
        <v>3467</v>
      </c>
      <c r="K1799" s="77" t="s">
        <v>3439</v>
      </c>
      <c r="L1799" s="80">
        <v>30</v>
      </c>
      <c r="M1799" s="80">
        <v>1</v>
      </c>
      <c r="N1799" s="80">
        <v>2019</v>
      </c>
      <c r="O1799" s="77">
        <f t="shared" si="27"/>
        <v>43495</v>
      </c>
      <c r="P1799" s="80" t="s">
        <v>3468</v>
      </c>
      <c r="Q1799" s="80" t="s">
        <v>1899</v>
      </c>
      <c r="R1799" s="80">
        <f>VLOOKUP(P1799,Registration!O:P,2,FALSE)</f>
        <v>19</v>
      </c>
    </row>
    <row r="1800" spans="1:18" ht="23.1" customHeight="1">
      <c r="A1800" s="80" t="s">
        <v>1385</v>
      </c>
      <c r="B1800" s="80" t="s">
        <v>26</v>
      </c>
      <c r="C1800" s="80" t="s">
        <v>27</v>
      </c>
      <c r="D1800" s="80" t="s">
        <v>28</v>
      </c>
      <c r="E1800" s="80" t="s">
        <v>28</v>
      </c>
      <c r="F1800" s="80" t="s">
        <v>111</v>
      </c>
      <c r="G1800" s="80" t="s">
        <v>8153</v>
      </c>
      <c r="H1800" s="80" t="s">
        <v>8157</v>
      </c>
      <c r="I1800" s="80" t="s">
        <v>8158</v>
      </c>
      <c r="J1800" s="80" t="s">
        <v>3469</v>
      </c>
      <c r="K1800" s="77" t="s">
        <v>3439</v>
      </c>
      <c r="L1800" s="80">
        <v>30</v>
      </c>
      <c r="M1800" s="80">
        <v>1</v>
      </c>
      <c r="N1800" s="80">
        <v>2019</v>
      </c>
      <c r="O1800" s="77">
        <f t="shared" si="27"/>
        <v>43495</v>
      </c>
      <c r="P1800" s="80" t="s">
        <v>3470</v>
      </c>
      <c r="Q1800" s="80" t="s">
        <v>1899</v>
      </c>
      <c r="R1800" s="80">
        <f>VLOOKUP(P1800,Registration!O:P,2,FALSE)</f>
        <v>19</v>
      </c>
    </row>
    <row r="1801" spans="1:18" ht="23.1" customHeight="1">
      <c r="A1801" s="80" t="s">
        <v>1385</v>
      </c>
      <c r="B1801" s="80" t="s">
        <v>26</v>
      </c>
      <c r="C1801" s="80" t="s">
        <v>27</v>
      </c>
      <c r="D1801" s="80" t="s">
        <v>28</v>
      </c>
      <c r="E1801" s="80" t="s">
        <v>28</v>
      </c>
      <c r="F1801" s="80" t="s">
        <v>111</v>
      </c>
      <c r="G1801" s="80" t="s">
        <v>8153</v>
      </c>
      <c r="H1801" s="80" t="s">
        <v>8157</v>
      </c>
      <c r="I1801" s="80" t="s">
        <v>8158</v>
      </c>
      <c r="J1801" s="80" t="s">
        <v>3471</v>
      </c>
      <c r="K1801" s="77" t="s">
        <v>3439</v>
      </c>
      <c r="L1801" s="80">
        <v>30</v>
      </c>
      <c r="M1801" s="80">
        <v>1</v>
      </c>
      <c r="N1801" s="80">
        <v>2019</v>
      </c>
      <c r="O1801" s="77">
        <f t="shared" si="27"/>
        <v>43495</v>
      </c>
      <c r="P1801" s="80" t="s">
        <v>3472</v>
      </c>
      <c r="Q1801" s="80" t="s">
        <v>1899</v>
      </c>
      <c r="R1801" s="80">
        <f>VLOOKUP(P1801,Registration!O:P,2,FALSE)</f>
        <v>19</v>
      </c>
    </row>
    <row r="1802" spans="1:18" ht="23.1" customHeight="1">
      <c r="A1802" s="80" t="s">
        <v>1385</v>
      </c>
      <c r="B1802" s="80" t="s">
        <v>26</v>
      </c>
      <c r="C1802" s="80" t="s">
        <v>27</v>
      </c>
      <c r="D1802" s="80" t="s">
        <v>28</v>
      </c>
      <c r="E1802" s="80" t="s">
        <v>28</v>
      </c>
      <c r="F1802" s="80" t="s">
        <v>111</v>
      </c>
      <c r="G1802" s="80" t="s">
        <v>8153</v>
      </c>
      <c r="H1802" s="80" t="s">
        <v>8157</v>
      </c>
      <c r="I1802" s="80" t="s">
        <v>8158</v>
      </c>
      <c r="J1802" s="80" t="s">
        <v>3473</v>
      </c>
      <c r="K1802" s="77" t="s">
        <v>3439</v>
      </c>
      <c r="L1802" s="80">
        <v>30</v>
      </c>
      <c r="M1802" s="80">
        <v>1</v>
      </c>
      <c r="N1802" s="80">
        <v>2019</v>
      </c>
      <c r="O1802" s="77">
        <f t="shared" si="27"/>
        <v>43495</v>
      </c>
      <c r="P1802" s="80" t="s">
        <v>3474</v>
      </c>
      <c r="Q1802" s="80" t="s">
        <v>1899</v>
      </c>
      <c r="R1802" s="80">
        <f>VLOOKUP(P1802,Registration!O:P,2,FALSE)</f>
        <v>18</v>
      </c>
    </row>
    <row r="1803" spans="1:18" ht="23.1" customHeight="1">
      <c r="A1803" s="80" t="s">
        <v>1385</v>
      </c>
      <c r="B1803" s="80" t="s">
        <v>26</v>
      </c>
      <c r="C1803" s="80" t="s">
        <v>27</v>
      </c>
      <c r="D1803" s="80" t="s">
        <v>28</v>
      </c>
      <c r="E1803" s="80" t="s">
        <v>28</v>
      </c>
      <c r="F1803" s="80" t="s">
        <v>111</v>
      </c>
      <c r="G1803" s="80" t="s">
        <v>8153</v>
      </c>
      <c r="H1803" s="80" t="s">
        <v>8157</v>
      </c>
      <c r="I1803" s="80" t="s">
        <v>8158</v>
      </c>
      <c r="J1803" s="80" t="s">
        <v>3475</v>
      </c>
      <c r="K1803" s="77" t="s">
        <v>3439</v>
      </c>
      <c r="L1803" s="80">
        <v>30</v>
      </c>
      <c r="M1803" s="80">
        <v>1</v>
      </c>
      <c r="N1803" s="80">
        <v>2019</v>
      </c>
      <c r="O1803" s="77">
        <f t="shared" si="27"/>
        <v>43495</v>
      </c>
      <c r="P1803" s="80" t="s">
        <v>3476</v>
      </c>
      <c r="Q1803" s="80" t="s">
        <v>1899</v>
      </c>
      <c r="R1803" s="80">
        <f>VLOOKUP(P1803,Registration!O:P,2,FALSE)</f>
        <v>17</v>
      </c>
    </row>
    <row r="1804" spans="1:18" ht="23.1" customHeight="1">
      <c r="A1804" s="80" t="s">
        <v>1385</v>
      </c>
      <c r="B1804" s="80" t="s">
        <v>26</v>
      </c>
      <c r="C1804" s="80" t="s">
        <v>27</v>
      </c>
      <c r="D1804" s="80" t="s">
        <v>28</v>
      </c>
      <c r="E1804" s="80" t="s">
        <v>28</v>
      </c>
      <c r="F1804" s="80" t="s">
        <v>111</v>
      </c>
      <c r="G1804" s="80" t="s">
        <v>8153</v>
      </c>
      <c r="H1804" s="80" t="s">
        <v>8157</v>
      </c>
      <c r="I1804" s="80" t="s">
        <v>8158</v>
      </c>
      <c r="J1804" s="80" t="s">
        <v>3477</v>
      </c>
      <c r="K1804" s="77" t="s">
        <v>3439</v>
      </c>
      <c r="L1804" s="80">
        <v>30</v>
      </c>
      <c r="M1804" s="80">
        <v>1</v>
      </c>
      <c r="N1804" s="80">
        <v>2019</v>
      </c>
      <c r="O1804" s="77">
        <f t="shared" si="27"/>
        <v>43495</v>
      </c>
      <c r="P1804" s="80" t="s">
        <v>3478</v>
      </c>
      <c r="Q1804" s="80" t="s">
        <v>1899</v>
      </c>
      <c r="R1804" s="80">
        <f>VLOOKUP(P1804,Registration!O:P,2,FALSE)</f>
        <v>19</v>
      </c>
    </row>
    <row r="1805" spans="1:18" ht="23.1" customHeight="1">
      <c r="A1805" s="80" t="s">
        <v>1385</v>
      </c>
      <c r="B1805" s="80" t="s">
        <v>26</v>
      </c>
      <c r="C1805" s="80" t="s">
        <v>27</v>
      </c>
      <c r="D1805" s="80" t="s">
        <v>28</v>
      </c>
      <c r="E1805" s="80" t="s">
        <v>28</v>
      </c>
      <c r="F1805" s="80" t="s">
        <v>111</v>
      </c>
      <c r="G1805" s="80" t="s">
        <v>8153</v>
      </c>
      <c r="H1805" s="80" t="s">
        <v>8157</v>
      </c>
      <c r="I1805" s="80" t="s">
        <v>8158</v>
      </c>
      <c r="J1805" s="80" t="s">
        <v>3479</v>
      </c>
      <c r="K1805" s="77" t="s">
        <v>3439</v>
      </c>
      <c r="L1805" s="80">
        <v>30</v>
      </c>
      <c r="M1805" s="80">
        <v>1</v>
      </c>
      <c r="N1805" s="80">
        <v>2019</v>
      </c>
      <c r="O1805" s="77">
        <f t="shared" si="27"/>
        <v>43495</v>
      </c>
      <c r="P1805" s="80" t="s">
        <v>3480</v>
      </c>
      <c r="Q1805" s="80" t="s">
        <v>1899</v>
      </c>
      <c r="R1805" s="80">
        <f>VLOOKUP(P1805,Registration!O:P,2,FALSE)</f>
        <v>15</v>
      </c>
    </row>
    <row r="1806" spans="1:18" ht="23.1" customHeight="1">
      <c r="A1806" s="80" t="s">
        <v>1385</v>
      </c>
      <c r="B1806" s="80" t="s">
        <v>26</v>
      </c>
      <c r="C1806" s="80" t="s">
        <v>27</v>
      </c>
      <c r="D1806" s="80" t="s">
        <v>28</v>
      </c>
      <c r="E1806" s="80" t="s">
        <v>28</v>
      </c>
      <c r="F1806" s="80" t="s">
        <v>111</v>
      </c>
      <c r="G1806" s="80" t="s">
        <v>8153</v>
      </c>
      <c r="H1806" s="80" t="s">
        <v>8157</v>
      </c>
      <c r="I1806" s="80" t="s">
        <v>8158</v>
      </c>
      <c r="J1806" s="80" t="s">
        <v>3481</v>
      </c>
      <c r="K1806" s="77" t="s">
        <v>3439</v>
      </c>
      <c r="L1806" s="80">
        <v>30</v>
      </c>
      <c r="M1806" s="80">
        <v>1</v>
      </c>
      <c r="N1806" s="80">
        <v>2019</v>
      </c>
      <c r="O1806" s="77">
        <f t="shared" si="27"/>
        <v>43495</v>
      </c>
      <c r="P1806" s="80" t="s">
        <v>3482</v>
      </c>
      <c r="Q1806" s="80" t="s">
        <v>1899</v>
      </c>
      <c r="R1806" s="80">
        <f>VLOOKUP(P1806,Registration!O:P,2,FALSE)</f>
        <v>17</v>
      </c>
    </row>
    <row r="1807" spans="1:18" ht="23.1" customHeight="1">
      <c r="A1807" s="80" t="s">
        <v>1385</v>
      </c>
      <c r="B1807" s="80" t="s">
        <v>26</v>
      </c>
      <c r="C1807" s="80" t="s">
        <v>27</v>
      </c>
      <c r="D1807" s="80" t="s">
        <v>28</v>
      </c>
      <c r="E1807" s="80" t="s">
        <v>28</v>
      </c>
      <c r="F1807" s="80" t="s">
        <v>111</v>
      </c>
      <c r="G1807" s="80" t="s">
        <v>8153</v>
      </c>
      <c r="H1807" s="80" t="s">
        <v>8157</v>
      </c>
      <c r="I1807" s="80" t="s">
        <v>8158</v>
      </c>
      <c r="J1807" s="80" t="s">
        <v>3483</v>
      </c>
      <c r="K1807" s="77" t="s">
        <v>3439</v>
      </c>
      <c r="L1807" s="80">
        <v>30</v>
      </c>
      <c r="M1807" s="80">
        <v>1</v>
      </c>
      <c r="N1807" s="80">
        <v>2019</v>
      </c>
      <c r="O1807" s="77">
        <f t="shared" si="27"/>
        <v>43495</v>
      </c>
      <c r="P1807" s="80" t="s">
        <v>3484</v>
      </c>
      <c r="Q1807" s="80" t="s">
        <v>1899</v>
      </c>
      <c r="R1807" s="80">
        <f>VLOOKUP(P1807,Registration!O:P,2,FALSE)</f>
        <v>15</v>
      </c>
    </row>
    <row r="1808" spans="1:18" ht="23.1" customHeight="1">
      <c r="A1808" s="80" t="s">
        <v>1385</v>
      </c>
      <c r="B1808" s="80" t="s">
        <v>26</v>
      </c>
      <c r="C1808" s="80" t="s">
        <v>27</v>
      </c>
      <c r="D1808" s="80" t="s">
        <v>28</v>
      </c>
      <c r="E1808" s="80" t="s">
        <v>28</v>
      </c>
      <c r="F1808" s="80" t="s">
        <v>111</v>
      </c>
      <c r="G1808" s="80" t="s">
        <v>8153</v>
      </c>
      <c r="H1808" s="80" t="s">
        <v>8157</v>
      </c>
      <c r="I1808" s="80" t="s">
        <v>8158</v>
      </c>
      <c r="J1808" s="80" t="s">
        <v>3485</v>
      </c>
      <c r="K1808" s="77" t="s">
        <v>3439</v>
      </c>
      <c r="L1808" s="80">
        <v>30</v>
      </c>
      <c r="M1808" s="80">
        <v>1</v>
      </c>
      <c r="N1808" s="80">
        <v>2019</v>
      </c>
      <c r="O1808" s="77">
        <f t="shared" si="27"/>
        <v>43495</v>
      </c>
      <c r="P1808" s="80" t="s">
        <v>3486</v>
      </c>
      <c r="Q1808" s="80" t="s">
        <v>1899</v>
      </c>
      <c r="R1808" s="80">
        <f>VLOOKUP(P1808,Registration!O:P,2,FALSE)</f>
        <v>19</v>
      </c>
    </row>
    <row r="1809" spans="1:18" ht="23.1" customHeight="1">
      <c r="A1809" s="80" t="s">
        <v>1385</v>
      </c>
      <c r="B1809" s="80" t="s">
        <v>26</v>
      </c>
      <c r="C1809" s="80" t="s">
        <v>27</v>
      </c>
      <c r="D1809" s="80" t="s">
        <v>28</v>
      </c>
      <c r="E1809" s="80" t="s">
        <v>28</v>
      </c>
      <c r="F1809" s="80" t="s">
        <v>111</v>
      </c>
      <c r="G1809" s="80" t="s">
        <v>8153</v>
      </c>
      <c r="H1809" s="80" t="s">
        <v>8157</v>
      </c>
      <c r="I1809" s="80" t="s">
        <v>8158</v>
      </c>
      <c r="J1809" s="80" t="s">
        <v>3487</v>
      </c>
      <c r="K1809" s="77" t="s">
        <v>3439</v>
      </c>
      <c r="L1809" s="80">
        <v>30</v>
      </c>
      <c r="M1809" s="80">
        <v>1</v>
      </c>
      <c r="N1809" s="80">
        <v>2019</v>
      </c>
      <c r="O1809" s="77">
        <f t="shared" si="27"/>
        <v>43495</v>
      </c>
      <c r="P1809" s="80" t="s">
        <v>3488</v>
      </c>
      <c r="Q1809" s="80" t="s">
        <v>1899</v>
      </c>
      <c r="R1809" s="80">
        <f>VLOOKUP(P1809,Registration!O:P,2,FALSE)</f>
        <v>17</v>
      </c>
    </row>
    <row r="1810" spans="1:18" ht="23.1" customHeight="1">
      <c r="A1810" s="80" t="s">
        <v>1385</v>
      </c>
      <c r="B1810" s="80" t="s">
        <v>26</v>
      </c>
      <c r="C1810" s="80" t="s">
        <v>27</v>
      </c>
      <c r="D1810" s="80" t="s">
        <v>28</v>
      </c>
      <c r="E1810" s="80" t="s">
        <v>28</v>
      </c>
      <c r="F1810" s="80" t="s">
        <v>111</v>
      </c>
      <c r="G1810" s="80" t="s">
        <v>8153</v>
      </c>
      <c r="H1810" s="80" t="s">
        <v>8157</v>
      </c>
      <c r="I1810" s="80" t="s">
        <v>8158</v>
      </c>
      <c r="J1810" s="80" t="s">
        <v>3489</v>
      </c>
      <c r="K1810" s="77" t="s">
        <v>3439</v>
      </c>
      <c r="L1810" s="80">
        <v>30</v>
      </c>
      <c r="M1810" s="80">
        <v>1</v>
      </c>
      <c r="N1810" s="80">
        <v>2019</v>
      </c>
      <c r="O1810" s="77">
        <f t="shared" si="27"/>
        <v>43495</v>
      </c>
      <c r="P1810" s="80" t="s">
        <v>3490</v>
      </c>
      <c r="Q1810" s="80" t="s">
        <v>1899</v>
      </c>
      <c r="R1810" s="80">
        <f>VLOOKUP(P1810,Registration!O:P,2,FALSE)</f>
        <v>16</v>
      </c>
    </row>
    <row r="1811" spans="1:18" ht="23.1" customHeight="1">
      <c r="A1811" s="80" t="s">
        <v>1385</v>
      </c>
      <c r="B1811" s="80" t="s">
        <v>26</v>
      </c>
      <c r="C1811" s="80" t="s">
        <v>27</v>
      </c>
      <c r="D1811" s="80" t="s">
        <v>28</v>
      </c>
      <c r="E1811" s="80" t="s">
        <v>28</v>
      </c>
      <c r="F1811" s="80" t="s">
        <v>111</v>
      </c>
      <c r="G1811" s="80" t="s">
        <v>8153</v>
      </c>
      <c r="H1811" s="80" t="s">
        <v>8157</v>
      </c>
      <c r="I1811" s="80" t="s">
        <v>8158</v>
      </c>
      <c r="J1811" s="80" t="s">
        <v>3491</v>
      </c>
      <c r="K1811" s="77" t="s">
        <v>3439</v>
      </c>
      <c r="L1811" s="80">
        <v>30</v>
      </c>
      <c r="M1811" s="80">
        <v>1</v>
      </c>
      <c r="N1811" s="80">
        <v>2019</v>
      </c>
      <c r="O1811" s="77">
        <f t="shared" si="27"/>
        <v>43495</v>
      </c>
      <c r="P1811" s="80" t="s">
        <v>3492</v>
      </c>
      <c r="Q1811" s="80" t="s">
        <v>1899</v>
      </c>
      <c r="R1811" s="80">
        <f>VLOOKUP(P1811,Registration!O:P,2,FALSE)</f>
        <v>16</v>
      </c>
    </row>
    <row r="1812" spans="1:18" ht="23.1" customHeight="1">
      <c r="A1812" s="80" t="s">
        <v>1385</v>
      </c>
      <c r="B1812" s="80" t="s">
        <v>26</v>
      </c>
      <c r="C1812" s="80" t="s">
        <v>27</v>
      </c>
      <c r="D1812" s="80" t="s">
        <v>28</v>
      </c>
      <c r="E1812" s="80" t="s">
        <v>28</v>
      </c>
      <c r="F1812" s="80" t="s">
        <v>111</v>
      </c>
      <c r="G1812" s="80" t="s">
        <v>8153</v>
      </c>
      <c r="H1812" s="80" t="s">
        <v>8157</v>
      </c>
      <c r="I1812" s="80" t="s">
        <v>8158</v>
      </c>
      <c r="J1812" s="80" t="s">
        <v>3493</v>
      </c>
      <c r="K1812" s="77" t="s">
        <v>3439</v>
      </c>
      <c r="L1812" s="80">
        <v>30</v>
      </c>
      <c r="M1812" s="80">
        <v>1</v>
      </c>
      <c r="N1812" s="80">
        <v>2019</v>
      </c>
      <c r="O1812" s="77">
        <f t="shared" si="27"/>
        <v>43495</v>
      </c>
      <c r="P1812" s="80" t="s">
        <v>3494</v>
      </c>
      <c r="Q1812" s="80" t="s">
        <v>1899</v>
      </c>
      <c r="R1812" s="80">
        <f>VLOOKUP(P1812,Registration!O:P,2,FALSE)</f>
        <v>18</v>
      </c>
    </row>
    <row r="1813" spans="1:18" ht="23.1" customHeight="1">
      <c r="A1813" s="80" t="s">
        <v>1385</v>
      </c>
      <c r="B1813" s="80" t="s">
        <v>26</v>
      </c>
      <c r="C1813" s="80" t="s">
        <v>27</v>
      </c>
      <c r="D1813" s="80" t="s">
        <v>28</v>
      </c>
      <c r="E1813" s="80" t="s">
        <v>28</v>
      </c>
      <c r="F1813" s="80" t="s">
        <v>111</v>
      </c>
      <c r="G1813" s="80" t="s">
        <v>8153</v>
      </c>
      <c r="H1813" s="80" t="s">
        <v>8157</v>
      </c>
      <c r="I1813" s="80" t="s">
        <v>8158</v>
      </c>
      <c r="J1813" s="80" t="s">
        <v>3495</v>
      </c>
      <c r="K1813" s="77" t="s">
        <v>3439</v>
      </c>
      <c r="L1813" s="80">
        <v>30</v>
      </c>
      <c r="M1813" s="80">
        <v>1</v>
      </c>
      <c r="N1813" s="80">
        <v>2019</v>
      </c>
      <c r="O1813" s="77">
        <f t="shared" si="27"/>
        <v>43495</v>
      </c>
      <c r="P1813" s="80" t="s">
        <v>3496</v>
      </c>
      <c r="Q1813" s="80" t="s">
        <v>1899</v>
      </c>
      <c r="R1813" s="80">
        <f>VLOOKUP(P1813,Registration!O:P,2,FALSE)</f>
        <v>16</v>
      </c>
    </row>
    <row r="1814" spans="1:18" ht="23.1" customHeight="1">
      <c r="A1814" s="80" t="s">
        <v>1385</v>
      </c>
      <c r="B1814" s="80" t="s">
        <v>26</v>
      </c>
      <c r="C1814" s="80" t="s">
        <v>27</v>
      </c>
      <c r="D1814" s="80" t="s">
        <v>28</v>
      </c>
      <c r="E1814" s="80" t="s">
        <v>28</v>
      </c>
      <c r="F1814" s="80" t="s">
        <v>111</v>
      </c>
      <c r="G1814" s="80" t="s">
        <v>8153</v>
      </c>
      <c r="H1814" s="80" t="s">
        <v>8157</v>
      </c>
      <c r="I1814" s="80" t="s">
        <v>8158</v>
      </c>
      <c r="J1814" s="80" t="s">
        <v>3497</v>
      </c>
      <c r="K1814" s="77" t="s">
        <v>3439</v>
      </c>
      <c r="L1814" s="80">
        <v>30</v>
      </c>
      <c r="M1814" s="80">
        <v>1</v>
      </c>
      <c r="N1814" s="80">
        <v>2019</v>
      </c>
      <c r="O1814" s="77">
        <f t="shared" si="27"/>
        <v>43495</v>
      </c>
      <c r="P1814" s="80" t="s">
        <v>3498</v>
      </c>
      <c r="Q1814" s="80" t="s">
        <v>1899</v>
      </c>
      <c r="R1814" s="80">
        <f>VLOOKUP(P1814,Registration!O:P,2,FALSE)</f>
        <v>15</v>
      </c>
    </row>
    <row r="1815" spans="1:18" ht="23.1" customHeight="1">
      <c r="A1815" s="80" t="s">
        <v>1385</v>
      </c>
      <c r="B1815" s="80" t="s">
        <v>26</v>
      </c>
      <c r="C1815" s="80" t="s">
        <v>27</v>
      </c>
      <c r="D1815" s="80" t="s">
        <v>28</v>
      </c>
      <c r="E1815" s="80" t="s">
        <v>28</v>
      </c>
      <c r="F1815" s="80" t="s">
        <v>111</v>
      </c>
      <c r="G1815" s="80" t="s">
        <v>8153</v>
      </c>
      <c r="H1815" s="80" t="s">
        <v>8157</v>
      </c>
      <c r="I1815" s="80" t="s">
        <v>8158</v>
      </c>
      <c r="J1815" s="80" t="s">
        <v>3499</v>
      </c>
      <c r="K1815" s="77" t="s">
        <v>3439</v>
      </c>
      <c r="L1815" s="80">
        <v>30</v>
      </c>
      <c r="M1815" s="80">
        <v>1</v>
      </c>
      <c r="N1815" s="80">
        <v>2019</v>
      </c>
      <c r="O1815" s="77">
        <f t="shared" si="27"/>
        <v>43495</v>
      </c>
      <c r="P1815" s="80" t="s">
        <v>3500</v>
      </c>
      <c r="Q1815" s="80" t="s">
        <v>1899</v>
      </c>
      <c r="R1815" s="80">
        <f>VLOOKUP(P1815,Registration!O:P,2,FALSE)</f>
        <v>19</v>
      </c>
    </row>
    <row r="1816" spans="1:18" ht="23.1" customHeight="1">
      <c r="A1816" s="80" t="s">
        <v>1385</v>
      </c>
      <c r="B1816" s="80" t="s">
        <v>26</v>
      </c>
      <c r="C1816" s="80" t="s">
        <v>27</v>
      </c>
      <c r="D1816" s="80" t="s">
        <v>28</v>
      </c>
      <c r="E1816" s="80" t="s">
        <v>28</v>
      </c>
      <c r="F1816" s="80" t="s">
        <v>111</v>
      </c>
      <c r="G1816" s="80" t="s">
        <v>8153</v>
      </c>
      <c r="H1816" s="80" t="s">
        <v>8157</v>
      </c>
      <c r="I1816" s="80" t="s">
        <v>8158</v>
      </c>
      <c r="J1816" s="80" t="s">
        <v>3501</v>
      </c>
      <c r="K1816" s="77" t="s">
        <v>3439</v>
      </c>
      <c r="L1816" s="80">
        <v>30</v>
      </c>
      <c r="M1816" s="80">
        <v>1</v>
      </c>
      <c r="N1816" s="80">
        <v>2019</v>
      </c>
      <c r="O1816" s="77">
        <f t="shared" si="27"/>
        <v>43495</v>
      </c>
      <c r="P1816" s="80" t="s">
        <v>3502</v>
      </c>
      <c r="Q1816" s="80" t="s">
        <v>1899</v>
      </c>
      <c r="R1816" s="80">
        <f>VLOOKUP(P1816,Registration!O:P,2,FALSE)</f>
        <v>16</v>
      </c>
    </row>
    <row r="1817" spans="1:18" ht="23.1" customHeight="1">
      <c r="A1817" s="80" t="s">
        <v>1385</v>
      </c>
      <c r="B1817" s="80" t="s">
        <v>26</v>
      </c>
      <c r="C1817" s="80" t="s">
        <v>27</v>
      </c>
      <c r="D1817" s="80" t="s">
        <v>28</v>
      </c>
      <c r="E1817" s="80" t="s">
        <v>28</v>
      </c>
      <c r="F1817" s="80" t="s">
        <v>111</v>
      </c>
      <c r="G1817" s="80" t="s">
        <v>8153</v>
      </c>
      <c r="H1817" s="80" t="s">
        <v>8157</v>
      </c>
      <c r="I1817" s="80" t="s">
        <v>8158</v>
      </c>
      <c r="J1817" s="80" t="s">
        <v>3503</v>
      </c>
      <c r="K1817" s="77" t="s">
        <v>3439</v>
      </c>
      <c r="L1817" s="80">
        <v>30</v>
      </c>
      <c r="M1817" s="80">
        <v>1</v>
      </c>
      <c r="N1817" s="80">
        <v>2019</v>
      </c>
      <c r="O1817" s="77">
        <f t="shared" si="27"/>
        <v>43495</v>
      </c>
      <c r="P1817" s="80" t="s">
        <v>3504</v>
      </c>
      <c r="Q1817" s="80" t="s">
        <v>1899</v>
      </c>
      <c r="R1817" s="80">
        <f>VLOOKUP(P1817,Registration!O:P,2,FALSE)</f>
        <v>19</v>
      </c>
    </row>
    <row r="1818" spans="1:18" ht="23.1" customHeight="1">
      <c r="A1818" s="80" t="s">
        <v>1385</v>
      </c>
      <c r="B1818" s="80" t="s">
        <v>26</v>
      </c>
      <c r="C1818" s="80" t="s">
        <v>27</v>
      </c>
      <c r="D1818" s="80" t="s">
        <v>28</v>
      </c>
      <c r="E1818" s="80" t="s">
        <v>28</v>
      </c>
      <c r="F1818" s="80" t="s">
        <v>111</v>
      </c>
      <c r="G1818" s="80" t="s">
        <v>8153</v>
      </c>
      <c r="H1818" s="80" t="s">
        <v>8157</v>
      </c>
      <c r="I1818" s="80" t="s">
        <v>8158</v>
      </c>
      <c r="J1818" s="80" t="s">
        <v>3505</v>
      </c>
      <c r="K1818" s="77" t="s">
        <v>3439</v>
      </c>
      <c r="L1818" s="80">
        <v>30</v>
      </c>
      <c r="M1818" s="80">
        <v>1</v>
      </c>
      <c r="N1818" s="80">
        <v>2019</v>
      </c>
      <c r="O1818" s="77">
        <f t="shared" si="27"/>
        <v>43495</v>
      </c>
      <c r="P1818" s="80" t="s">
        <v>3506</v>
      </c>
      <c r="Q1818" s="80" t="s">
        <v>1899</v>
      </c>
      <c r="R1818" s="80">
        <f>VLOOKUP(P1818,Registration!O:P,2,FALSE)</f>
        <v>17</v>
      </c>
    </row>
    <row r="1819" spans="1:18" ht="23.1" customHeight="1">
      <c r="A1819" s="80" t="s">
        <v>1385</v>
      </c>
      <c r="B1819" s="80" t="s">
        <v>26</v>
      </c>
      <c r="C1819" s="80" t="s">
        <v>27</v>
      </c>
      <c r="D1819" s="80" t="s">
        <v>28</v>
      </c>
      <c r="E1819" s="80" t="s">
        <v>28</v>
      </c>
      <c r="F1819" s="80" t="s">
        <v>111</v>
      </c>
      <c r="G1819" s="80" t="s">
        <v>8153</v>
      </c>
      <c r="H1819" s="80" t="s">
        <v>8157</v>
      </c>
      <c r="I1819" s="80" t="s">
        <v>8158</v>
      </c>
      <c r="J1819" s="80" t="s">
        <v>1794</v>
      </c>
      <c r="K1819" s="77" t="s">
        <v>3439</v>
      </c>
      <c r="L1819" s="80">
        <v>30</v>
      </c>
      <c r="M1819" s="80">
        <v>1</v>
      </c>
      <c r="N1819" s="80">
        <v>2019</v>
      </c>
      <c r="O1819" s="77">
        <f t="shared" si="27"/>
        <v>43495</v>
      </c>
      <c r="P1819" s="80" t="s">
        <v>3507</v>
      </c>
      <c r="Q1819" s="80" t="s">
        <v>1899</v>
      </c>
      <c r="R1819" s="80">
        <f>VLOOKUP(P1819,Registration!O:P,2,FALSE)</f>
        <v>16</v>
      </c>
    </row>
    <row r="1820" spans="1:18" ht="23.1" customHeight="1">
      <c r="A1820" s="80" t="s">
        <v>1385</v>
      </c>
      <c r="B1820" s="80" t="s">
        <v>26</v>
      </c>
      <c r="C1820" s="80" t="s">
        <v>27</v>
      </c>
      <c r="D1820" s="80" t="s">
        <v>28</v>
      </c>
      <c r="E1820" s="80" t="s">
        <v>28</v>
      </c>
      <c r="F1820" s="80" t="s">
        <v>111</v>
      </c>
      <c r="G1820" s="80" t="s">
        <v>8153</v>
      </c>
      <c r="H1820" s="80" t="s">
        <v>8157</v>
      </c>
      <c r="I1820" s="80" t="s">
        <v>8158</v>
      </c>
      <c r="J1820" s="80" t="s">
        <v>3508</v>
      </c>
      <c r="K1820" s="77" t="s">
        <v>3439</v>
      </c>
      <c r="L1820" s="80">
        <v>30</v>
      </c>
      <c r="M1820" s="80">
        <v>1</v>
      </c>
      <c r="N1820" s="80">
        <v>2019</v>
      </c>
      <c r="O1820" s="77">
        <f t="shared" si="27"/>
        <v>43495</v>
      </c>
      <c r="P1820" s="80" t="s">
        <v>3509</v>
      </c>
      <c r="Q1820" s="80" t="s">
        <v>1899</v>
      </c>
      <c r="R1820" s="80">
        <f>VLOOKUP(P1820,Registration!O:P,2,FALSE)</f>
        <v>16</v>
      </c>
    </row>
    <row r="1821" spans="1:18" ht="23.1" customHeight="1">
      <c r="A1821" s="80" t="s">
        <v>1385</v>
      </c>
      <c r="B1821" s="80" t="s">
        <v>26</v>
      </c>
      <c r="C1821" s="80" t="s">
        <v>27</v>
      </c>
      <c r="D1821" s="80" t="s">
        <v>28</v>
      </c>
      <c r="E1821" s="80" t="s">
        <v>28</v>
      </c>
      <c r="F1821" s="80" t="s">
        <v>111</v>
      </c>
      <c r="G1821" s="80" t="s">
        <v>8153</v>
      </c>
      <c r="H1821" s="80" t="s">
        <v>8157</v>
      </c>
      <c r="I1821" s="80" t="s">
        <v>8158</v>
      </c>
      <c r="J1821" s="80" t="s">
        <v>3510</v>
      </c>
      <c r="K1821" s="77" t="s">
        <v>3439</v>
      </c>
      <c r="L1821" s="80">
        <v>30</v>
      </c>
      <c r="M1821" s="80">
        <v>1</v>
      </c>
      <c r="N1821" s="80">
        <v>2019</v>
      </c>
      <c r="O1821" s="77">
        <f t="shared" si="27"/>
        <v>43495</v>
      </c>
      <c r="P1821" s="80" t="s">
        <v>3511</v>
      </c>
      <c r="Q1821" s="80" t="s">
        <v>1899</v>
      </c>
      <c r="R1821" s="80">
        <f>VLOOKUP(P1821,Registration!O:P,2,FALSE)</f>
        <v>18</v>
      </c>
    </row>
    <row r="1822" spans="1:18" ht="23.1" customHeight="1">
      <c r="A1822" s="80" t="s">
        <v>1385</v>
      </c>
      <c r="B1822" s="80" t="s">
        <v>26</v>
      </c>
      <c r="C1822" s="80" t="s">
        <v>27</v>
      </c>
      <c r="D1822" s="80" t="s">
        <v>28</v>
      </c>
      <c r="E1822" s="80" t="s">
        <v>28</v>
      </c>
      <c r="F1822" s="80" t="s">
        <v>111</v>
      </c>
      <c r="G1822" s="80" t="s">
        <v>8153</v>
      </c>
      <c r="H1822" s="80" t="s">
        <v>8157</v>
      </c>
      <c r="I1822" s="80" t="s">
        <v>8158</v>
      </c>
      <c r="J1822" s="80" t="s">
        <v>3512</v>
      </c>
      <c r="K1822" s="77" t="s">
        <v>3439</v>
      </c>
      <c r="L1822" s="80">
        <v>30</v>
      </c>
      <c r="M1822" s="80">
        <v>1</v>
      </c>
      <c r="N1822" s="80">
        <v>2019</v>
      </c>
      <c r="O1822" s="77">
        <f t="shared" si="27"/>
        <v>43495</v>
      </c>
      <c r="P1822" s="80" t="s">
        <v>3513</v>
      </c>
      <c r="Q1822" s="80" t="s">
        <v>1899</v>
      </c>
      <c r="R1822" s="80">
        <f>VLOOKUP(P1822,Registration!O:P,2,FALSE)</f>
        <v>18</v>
      </c>
    </row>
    <row r="1823" spans="1:18" ht="23.1" customHeight="1">
      <c r="A1823" s="80" t="s">
        <v>1385</v>
      </c>
      <c r="B1823" s="80" t="s">
        <v>26</v>
      </c>
      <c r="C1823" s="80" t="s">
        <v>27</v>
      </c>
      <c r="D1823" s="80" t="s">
        <v>28</v>
      </c>
      <c r="E1823" s="80" t="s">
        <v>28</v>
      </c>
      <c r="F1823" s="80" t="s">
        <v>111</v>
      </c>
      <c r="G1823" s="80" t="s">
        <v>8153</v>
      </c>
      <c r="H1823" s="80" t="s">
        <v>8157</v>
      </c>
      <c r="I1823" s="80" t="s">
        <v>8158</v>
      </c>
      <c r="J1823" s="80" t="s">
        <v>3514</v>
      </c>
      <c r="K1823" s="77" t="s">
        <v>3439</v>
      </c>
      <c r="L1823" s="80">
        <v>30</v>
      </c>
      <c r="M1823" s="80">
        <v>1</v>
      </c>
      <c r="N1823" s="80">
        <v>2019</v>
      </c>
      <c r="O1823" s="77">
        <f t="shared" si="27"/>
        <v>43495</v>
      </c>
      <c r="P1823" s="80" t="s">
        <v>3515</v>
      </c>
      <c r="Q1823" s="80" t="s">
        <v>1899</v>
      </c>
      <c r="R1823" s="80">
        <f>VLOOKUP(P1823,Registration!O:P,2,FALSE)</f>
        <v>19</v>
      </c>
    </row>
    <row r="1824" spans="1:18" ht="23.1" customHeight="1">
      <c r="A1824" s="80" t="s">
        <v>1385</v>
      </c>
      <c r="B1824" s="80" t="s">
        <v>26</v>
      </c>
      <c r="C1824" s="80" t="s">
        <v>27</v>
      </c>
      <c r="D1824" s="80" t="s">
        <v>28</v>
      </c>
      <c r="E1824" s="80" t="s">
        <v>28</v>
      </c>
      <c r="F1824" s="80" t="s">
        <v>111</v>
      </c>
      <c r="G1824" s="80" t="s">
        <v>8153</v>
      </c>
      <c r="H1824" s="80" t="s">
        <v>8157</v>
      </c>
      <c r="I1824" s="80" t="s">
        <v>8158</v>
      </c>
      <c r="J1824" s="80" t="s">
        <v>3516</v>
      </c>
      <c r="K1824" s="77" t="s">
        <v>3439</v>
      </c>
      <c r="L1824" s="80">
        <v>30</v>
      </c>
      <c r="M1824" s="80">
        <v>1</v>
      </c>
      <c r="N1824" s="80">
        <v>2019</v>
      </c>
      <c r="O1824" s="77">
        <f t="shared" si="27"/>
        <v>43495</v>
      </c>
      <c r="P1824" s="80" t="s">
        <v>3517</v>
      </c>
      <c r="Q1824" s="80" t="s">
        <v>1899</v>
      </c>
      <c r="R1824" s="80">
        <f>VLOOKUP(P1824,Registration!O:P,2,FALSE)</f>
        <v>19</v>
      </c>
    </row>
    <row r="1825" spans="1:18" ht="23.1" customHeight="1">
      <c r="A1825" s="80" t="s">
        <v>1385</v>
      </c>
      <c r="B1825" s="80" t="s">
        <v>26</v>
      </c>
      <c r="C1825" s="80" t="s">
        <v>27</v>
      </c>
      <c r="D1825" s="80" t="s">
        <v>28</v>
      </c>
      <c r="E1825" s="80" t="s">
        <v>28</v>
      </c>
      <c r="F1825" s="80" t="s">
        <v>111</v>
      </c>
      <c r="G1825" s="80" t="s">
        <v>8153</v>
      </c>
      <c r="H1825" s="80" t="s">
        <v>8157</v>
      </c>
      <c r="I1825" s="80" t="s">
        <v>8158</v>
      </c>
      <c r="J1825" s="80" t="s">
        <v>3518</v>
      </c>
      <c r="K1825" s="77" t="s">
        <v>3439</v>
      </c>
      <c r="L1825" s="80">
        <v>30</v>
      </c>
      <c r="M1825" s="80">
        <v>1</v>
      </c>
      <c r="N1825" s="80">
        <v>2019</v>
      </c>
      <c r="O1825" s="77">
        <f t="shared" si="27"/>
        <v>43495</v>
      </c>
      <c r="P1825" s="80" t="s">
        <v>3519</v>
      </c>
      <c r="Q1825" s="80" t="s">
        <v>1899</v>
      </c>
      <c r="R1825" s="80">
        <f>VLOOKUP(P1825,Registration!O:P,2,FALSE)</f>
        <v>17</v>
      </c>
    </row>
    <row r="1826" spans="1:18" ht="23.1" customHeight="1">
      <c r="A1826" s="80" t="s">
        <v>1385</v>
      </c>
      <c r="B1826" s="80" t="s">
        <v>26</v>
      </c>
      <c r="C1826" s="80" t="s">
        <v>27</v>
      </c>
      <c r="D1826" s="80" t="s">
        <v>28</v>
      </c>
      <c r="E1826" s="80" t="s">
        <v>28</v>
      </c>
      <c r="F1826" s="80" t="s">
        <v>111</v>
      </c>
      <c r="G1826" s="80" t="s">
        <v>8153</v>
      </c>
      <c r="H1826" s="80" t="s">
        <v>8157</v>
      </c>
      <c r="I1826" s="80" t="s">
        <v>8158</v>
      </c>
      <c r="J1826" s="80" t="s">
        <v>3520</v>
      </c>
      <c r="K1826" s="77" t="s">
        <v>3439</v>
      </c>
      <c r="L1826" s="80">
        <v>30</v>
      </c>
      <c r="M1826" s="80">
        <v>1</v>
      </c>
      <c r="N1826" s="80">
        <v>2019</v>
      </c>
      <c r="O1826" s="77">
        <f t="shared" si="27"/>
        <v>43495</v>
      </c>
      <c r="P1826" s="80" t="s">
        <v>3521</v>
      </c>
      <c r="Q1826" s="80" t="s">
        <v>1899</v>
      </c>
      <c r="R1826" s="80">
        <f>VLOOKUP(P1826,Registration!O:P,2,FALSE)</f>
        <v>18</v>
      </c>
    </row>
    <row r="1827" spans="1:18" ht="23.1" customHeight="1">
      <c r="A1827" s="80" t="s">
        <v>1385</v>
      </c>
      <c r="B1827" s="80" t="s">
        <v>26</v>
      </c>
      <c r="C1827" s="80" t="s">
        <v>27</v>
      </c>
      <c r="D1827" s="80" t="s">
        <v>28</v>
      </c>
      <c r="E1827" s="80" t="s">
        <v>28</v>
      </c>
      <c r="F1827" s="80" t="s">
        <v>111</v>
      </c>
      <c r="G1827" s="80" t="s">
        <v>8153</v>
      </c>
      <c r="H1827" s="80" t="s">
        <v>8157</v>
      </c>
      <c r="I1827" s="80" t="s">
        <v>8158</v>
      </c>
      <c r="J1827" s="80" t="s">
        <v>3522</v>
      </c>
      <c r="K1827" s="77" t="s">
        <v>3439</v>
      </c>
      <c r="L1827" s="80">
        <v>30</v>
      </c>
      <c r="M1827" s="80">
        <v>1</v>
      </c>
      <c r="N1827" s="80">
        <v>2019</v>
      </c>
      <c r="O1827" s="77">
        <f t="shared" si="27"/>
        <v>43495</v>
      </c>
      <c r="P1827" s="80" t="s">
        <v>3523</v>
      </c>
      <c r="Q1827" s="80" t="s">
        <v>1899</v>
      </c>
      <c r="R1827" s="80">
        <f>VLOOKUP(P1827,Registration!O:P,2,FALSE)</f>
        <v>17</v>
      </c>
    </row>
    <row r="1828" spans="1:18" ht="23.1" customHeight="1">
      <c r="A1828" s="80" t="s">
        <v>1385</v>
      </c>
      <c r="B1828" s="80" t="s">
        <v>26</v>
      </c>
      <c r="C1828" s="80" t="s">
        <v>27</v>
      </c>
      <c r="D1828" s="80" t="s">
        <v>28</v>
      </c>
      <c r="E1828" s="80" t="s">
        <v>28</v>
      </c>
      <c r="F1828" s="80" t="s">
        <v>111</v>
      </c>
      <c r="G1828" s="80" t="s">
        <v>8153</v>
      </c>
      <c r="H1828" s="80" t="s">
        <v>8157</v>
      </c>
      <c r="I1828" s="80" t="s">
        <v>8158</v>
      </c>
      <c r="J1828" s="80" t="s">
        <v>3524</v>
      </c>
      <c r="K1828" s="77" t="s">
        <v>3439</v>
      </c>
      <c r="L1828" s="80">
        <v>30</v>
      </c>
      <c r="M1828" s="80">
        <v>1</v>
      </c>
      <c r="N1828" s="80">
        <v>2019</v>
      </c>
      <c r="O1828" s="77">
        <f t="shared" si="27"/>
        <v>43495</v>
      </c>
      <c r="P1828" s="80" t="s">
        <v>3525</v>
      </c>
      <c r="Q1828" s="80" t="s">
        <v>1899</v>
      </c>
      <c r="R1828" s="80">
        <f>VLOOKUP(P1828,Registration!O:P,2,FALSE)</f>
        <v>16</v>
      </c>
    </row>
    <row r="1829" spans="1:18" ht="23.1" customHeight="1">
      <c r="A1829" s="80" t="s">
        <v>1385</v>
      </c>
      <c r="B1829" s="80" t="s">
        <v>26</v>
      </c>
      <c r="C1829" s="80" t="s">
        <v>27</v>
      </c>
      <c r="D1829" s="80" t="s">
        <v>28</v>
      </c>
      <c r="E1829" s="80" t="s">
        <v>28</v>
      </c>
      <c r="F1829" s="80" t="s">
        <v>111</v>
      </c>
      <c r="G1829" s="80" t="s">
        <v>8153</v>
      </c>
      <c r="H1829" s="80" t="s">
        <v>8157</v>
      </c>
      <c r="I1829" s="80" t="s">
        <v>8158</v>
      </c>
      <c r="J1829" s="80" t="s">
        <v>3526</v>
      </c>
      <c r="K1829" s="77" t="s">
        <v>3439</v>
      </c>
      <c r="L1829" s="80">
        <v>30</v>
      </c>
      <c r="M1829" s="80">
        <v>1</v>
      </c>
      <c r="N1829" s="80">
        <v>2019</v>
      </c>
      <c r="O1829" s="77">
        <f t="shared" si="27"/>
        <v>43495</v>
      </c>
      <c r="P1829" s="80" t="s">
        <v>3527</v>
      </c>
      <c r="Q1829" s="80" t="s">
        <v>1899</v>
      </c>
      <c r="R1829" s="80">
        <f>VLOOKUP(P1829,Registration!O:P,2,FALSE)</f>
        <v>15</v>
      </c>
    </row>
    <row r="1830" spans="1:18" ht="23.1" customHeight="1">
      <c r="A1830" s="80" t="s">
        <v>1385</v>
      </c>
      <c r="B1830" s="80" t="s">
        <v>26</v>
      </c>
      <c r="C1830" s="80" t="s">
        <v>27</v>
      </c>
      <c r="D1830" s="80" t="s">
        <v>28</v>
      </c>
      <c r="E1830" s="80" t="s">
        <v>28</v>
      </c>
      <c r="F1830" s="80" t="s">
        <v>111</v>
      </c>
      <c r="G1830" s="80" t="s">
        <v>8153</v>
      </c>
      <c r="H1830" s="80" t="s">
        <v>8157</v>
      </c>
      <c r="I1830" s="80" t="s">
        <v>8158</v>
      </c>
      <c r="J1830" s="80" t="s">
        <v>3528</v>
      </c>
      <c r="K1830" s="77" t="s">
        <v>3439</v>
      </c>
      <c r="L1830" s="80">
        <v>30</v>
      </c>
      <c r="M1830" s="80">
        <v>1</v>
      </c>
      <c r="N1830" s="80">
        <v>2019</v>
      </c>
      <c r="O1830" s="77">
        <f t="shared" si="27"/>
        <v>43495</v>
      </c>
      <c r="P1830" s="80" t="s">
        <v>3529</v>
      </c>
      <c r="Q1830" s="80" t="s">
        <v>1899</v>
      </c>
      <c r="R1830" s="80">
        <f>VLOOKUP(P1830,Registration!O:P,2,FALSE)</f>
        <v>15</v>
      </c>
    </row>
    <row r="1831" spans="1:18" ht="23.1" customHeight="1">
      <c r="A1831" s="80" t="s">
        <v>1385</v>
      </c>
      <c r="B1831" s="80" t="s">
        <v>26</v>
      </c>
      <c r="C1831" s="80" t="s">
        <v>27</v>
      </c>
      <c r="D1831" s="80" t="s">
        <v>28</v>
      </c>
      <c r="E1831" s="80" t="s">
        <v>28</v>
      </c>
      <c r="F1831" s="80" t="s">
        <v>111</v>
      </c>
      <c r="G1831" s="80" t="s">
        <v>8153</v>
      </c>
      <c r="H1831" s="80" t="s">
        <v>8157</v>
      </c>
      <c r="I1831" s="80" t="s">
        <v>8158</v>
      </c>
      <c r="J1831" s="80" t="s">
        <v>3530</v>
      </c>
      <c r="K1831" s="77" t="s">
        <v>3439</v>
      </c>
      <c r="L1831" s="80">
        <v>30</v>
      </c>
      <c r="M1831" s="80">
        <v>1</v>
      </c>
      <c r="N1831" s="80">
        <v>2019</v>
      </c>
      <c r="O1831" s="77">
        <f t="shared" si="27"/>
        <v>43495</v>
      </c>
      <c r="P1831" s="80" t="s">
        <v>3531</v>
      </c>
      <c r="Q1831" s="80" t="s">
        <v>1899</v>
      </c>
      <c r="R1831" s="80">
        <f>VLOOKUP(P1831,Registration!O:P,2,FALSE)</f>
        <v>19</v>
      </c>
    </row>
    <row r="1832" spans="1:18" ht="23.1" customHeight="1">
      <c r="A1832" s="80" t="s">
        <v>1385</v>
      </c>
      <c r="B1832" s="80" t="s">
        <v>26</v>
      </c>
      <c r="C1832" s="80" t="s">
        <v>27</v>
      </c>
      <c r="D1832" s="80" t="s">
        <v>28</v>
      </c>
      <c r="E1832" s="80" t="s">
        <v>28</v>
      </c>
      <c r="F1832" s="80" t="s">
        <v>111</v>
      </c>
      <c r="G1832" s="80" t="s">
        <v>8153</v>
      </c>
      <c r="H1832" s="80" t="s">
        <v>8157</v>
      </c>
      <c r="I1832" s="80" t="s">
        <v>8158</v>
      </c>
      <c r="J1832" s="80" t="s">
        <v>3532</v>
      </c>
      <c r="K1832" s="77" t="s">
        <v>3439</v>
      </c>
      <c r="L1832" s="80">
        <v>30</v>
      </c>
      <c r="M1832" s="80">
        <v>1</v>
      </c>
      <c r="N1832" s="80">
        <v>2019</v>
      </c>
      <c r="O1832" s="77">
        <f t="shared" si="27"/>
        <v>43495</v>
      </c>
      <c r="P1832" s="80" t="s">
        <v>3533</v>
      </c>
      <c r="Q1832" s="80" t="s">
        <v>1899</v>
      </c>
      <c r="R1832" s="80">
        <f>VLOOKUP(P1832,Registration!O:P,2,FALSE)</f>
        <v>17</v>
      </c>
    </row>
    <row r="1833" spans="1:18" ht="23.1" customHeight="1">
      <c r="A1833" s="80" t="s">
        <v>1385</v>
      </c>
      <c r="B1833" s="80" t="s">
        <v>26</v>
      </c>
      <c r="C1833" s="80" t="s">
        <v>27</v>
      </c>
      <c r="D1833" s="80" t="s">
        <v>28</v>
      </c>
      <c r="E1833" s="80" t="s">
        <v>28</v>
      </c>
      <c r="F1833" s="80" t="s">
        <v>111</v>
      </c>
      <c r="G1833" s="80" t="s">
        <v>8153</v>
      </c>
      <c r="H1833" s="80" t="s">
        <v>8157</v>
      </c>
      <c r="I1833" s="80" t="s">
        <v>8158</v>
      </c>
      <c r="J1833" s="80" t="s">
        <v>3534</v>
      </c>
      <c r="K1833" s="77" t="s">
        <v>3439</v>
      </c>
      <c r="L1833" s="80">
        <v>30</v>
      </c>
      <c r="M1833" s="80">
        <v>1</v>
      </c>
      <c r="N1833" s="80">
        <v>2019</v>
      </c>
      <c r="O1833" s="77">
        <f t="shared" si="27"/>
        <v>43495</v>
      </c>
      <c r="P1833" s="80" t="s">
        <v>3535</v>
      </c>
      <c r="Q1833" s="80" t="s">
        <v>1899</v>
      </c>
      <c r="R1833" s="80">
        <f>VLOOKUP(P1833,Registration!O:P,2,FALSE)</f>
        <v>18</v>
      </c>
    </row>
    <row r="1834" spans="1:18" ht="23.1" customHeight="1">
      <c r="A1834" s="80" t="s">
        <v>1385</v>
      </c>
      <c r="B1834" s="80" t="s">
        <v>26</v>
      </c>
      <c r="C1834" s="80" t="s">
        <v>27</v>
      </c>
      <c r="D1834" s="80" t="s">
        <v>28</v>
      </c>
      <c r="E1834" s="80" t="s">
        <v>28</v>
      </c>
      <c r="F1834" s="80" t="s">
        <v>111</v>
      </c>
      <c r="G1834" s="80" t="s">
        <v>167</v>
      </c>
      <c r="H1834" s="80" t="s">
        <v>8159</v>
      </c>
      <c r="I1834" s="80" t="s">
        <v>8161</v>
      </c>
      <c r="J1834" s="80" t="s">
        <v>1396</v>
      </c>
      <c r="K1834" s="77" t="s">
        <v>3536</v>
      </c>
      <c r="L1834" s="80">
        <v>31</v>
      </c>
      <c r="M1834" s="80">
        <v>1</v>
      </c>
      <c r="N1834" s="80">
        <v>2019</v>
      </c>
      <c r="O1834" s="77" t="s">
        <v>3536</v>
      </c>
      <c r="P1834" s="80" t="s">
        <v>1397</v>
      </c>
      <c r="Q1834" s="80" t="s">
        <v>175</v>
      </c>
      <c r="R1834" s="80">
        <f>VLOOKUP(P1834,Registration!O:P,2,FALSE)</f>
        <v>18</v>
      </c>
    </row>
    <row r="1835" spans="1:18" ht="23.1" customHeight="1">
      <c r="A1835" s="80" t="s">
        <v>1385</v>
      </c>
      <c r="B1835" s="80" t="s">
        <v>26</v>
      </c>
      <c r="C1835" s="80" t="s">
        <v>27</v>
      </c>
      <c r="D1835" s="80" t="s">
        <v>28</v>
      </c>
      <c r="E1835" s="80" t="s">
        <v>28</v>
      </c>
      <c r="F1835" s="80" t="s">
        <v>3284</v>
      </c>
      <c r="G1835" s="80" t="s">
        <v>2811</v>
      </c>
      <c r="H1835" s="80" t="s">
        <v>8157</v>
      </c>
      <c r="I1835" s="80" t="s">
        <v>8158</v>
      </c>
      <c r="J1835" s="80" t="s">
        <v>3537</v>
      </c>
      <c r="K1835" s="77" t="s">
        <v>3536</v>
      </c>
      <c r="L1835" s="80">
        <v>31</v>
      </c>
      <c r="M1835" s="80">
        <v>1</v>
      </c>
      <c r="N1835" s="80">
        <v>2019</v>
      </c>
      <c r="O1835" s="77">
        <f t="shared" si="27"/>
        <v>43496</v>
      </c>
      <c r="P1835" s="80" t="s">
        <v>3538</v>
      </c>
      <c r="Q1835" s="80" t="s">
        <v>175</v>
      </c>
      <c r="R1835" s="80">
        <f>VLOOKUP(P1835,Registration!O:P,2,FALSE)</f>
        <v>19</v>
      </c>
    </row>
    <row r="1836" spans="1:18" ht="23.1" customHeight="1">
      <c r="A1836" s="80" t="s">
        <v>1385</v>
      </c>
      <c r="B1836" s="80" t="s">
        <v>26</v>
      </c>
      <c r="C1836" s="80" t="s">
        <v>27</v>
      </c>
      <c r="D1836" s="80" t="s">
        <v>28</v>
      </c>
      <c r="E1836" s="80" t="s">
        <v>28</v>
      </c>
      <c r="F1836" s="80" t="s">
        <v>3284</v>
      </c>
      <c r="G1836" s="80" t="s">
        <v>2811</v>
      </c>
      <c r="H1836" s="80" t="s">
        <v>8157</v>
      </c>
      <c r="I1836" s="80" t="s">
        <v>8158</v>
      </c>
      <c r="J1836" s="80" t="s">
        <v>3539</v>
      </c>
      <c r="K1836" s="77" t="s">
        <v>3536</v>
      </c>
      <c r="L1836" s="80">
        <v>31</v>
      </c>
      <c r="M1836" s="80">
        <v>1</v>
      </c>
      <c r="N1836" s="80">
        <v>2019</v>
      </c>
      <c r="O1836" s="77">
        <f t="shared" si="27"/>
        <v>43496</v>
      </c>
      <c r="P1836" s="80" t="s">
        <v>3540</v>
      </c>
      <c r="Q1836" s="80" t="s">
        <v>175</v>
      </c>
      <c r="R1836" s="80">
        <f>VLOOKUP(P1836,Registration!O:P,2,FALSE)</f>
        <v>18</v>
      </c>
    </row>
    <row r="1837" spans="1:18" ht="23.1" customHeight="1">
      <c r="A1837" s="80" t="s">
        <v>1385</v>
      </c>
      <c r="B1837" s="80" t="s">
        <v>26</v>
      </c>
      <c r="C1837" s="80" t="s">
        <v>27</v>
      </c>
      <c r="D1837" s="80" t="s">
        <v>28</v>
      </c>
      <c r="E1837" s="80" t="s">
        <v>28</v>
      </c>
      <c r="F1837" s="80" t="s">
        <v>3284</v>
      </c>
      <c r="G1837" s="80" t="s">
        <v>2811</v>
      </c>
      <c r="H1837" s="80" t="s">
        <v>8157</v>
      </c>
      <c r="I1837" s="80" t="s">
        <v>8158</v>
      </c>
      <c r="J1837" s="80" t="s">
        <v>3541</v>
      </c>
      <c r="K1837" s="77" t="s">
        <v>3536</v>
      </c>
      <c r="L1837" s="80">
        <v>31</v>
      </c>
      <c r="M1837" s="80">
        <v>1</v>
      </c>
      <c r="N1837" s="80">
        <v>2019</v>
      </c>
      <c r="O1837" s="77">
        <f t="shared" si="27"/>
        <v>43496</v>
      </c>
      <c r="P1837" s="80" t="s">
        <v>3542</v>
      </c>
      <c r="Q1837" s="80" t="s">
        <v>175</v>
      </c>
      <c r="R1837" s="80">
        <f>VLOOKUP(P1837,Registration!O:P,2,FALSE)</f>
        <v>19</v>
      </c>
    </row>
    <row r="1838" spans="1:18" ht="23.1" customHeight="1">
      <c r="A1838" s="80" t="s">
        <v>1385</v>
      </c>
      <c r="B1838" s="80" t="s">
        <v>26</v>
      </c>
      <c r="C1838" s="80" t="s">
        <v>27</v>
      </c>
      <c r="D1838" s="80" t="s">
        <v>28</v>
      </c>
      <c r="E1838" s="80" t="s">
        <v>28</v>
      </c>
      <c r="F1838" s="80" t="s">
        <v>3284</v>
      </c>
      <c r="G1838" s="80" t="s">
        <v>2811</v>
      </c>
      <c r="H1838" s="80" t="s">
        <v>8157</v>
      </c>
      <c r="I1838" s="80" t="s">
        <v>8158</v>
      </c>
      <c r="J1838" s="80" t="s">
        <v>3543</v>
      </c>
      <c r="K1838" s="77" t="s">
        <v>3536</v>
      </c>
      <c r="L1838" s="80">
        <v>31</v>
      </c>
      <c r="M1838" s="80">
        <v>1</v>
      </c>
      <c r="N1838" s="80">
        <v>2019</v>
      </c>
      <c r="O1838" s="77">
        <f t="shared" si="27"/>
        <v>43496</v>
      </c>
      <c r="P1838" s="80" t="s">
        <v>3544</v>
      </c>
      <c r="Q1838" s="80" t="s">
        <v>175</v>
      </c>
      <c r="R1838" s="80">
        <f>VLOOKUP(P1838,Registration!O:P,2,FALSE)</f>
        <v>18</v>
      </c>
    </row>
    <row r="1839" spans="1:18" ht="23.1" customHeight="1">
      <c r="A1839" s="80" t="s">
        <v>1385</v>
      </c>
      <c r="B1839" s="80" t="s">
        <v>26</v>
      </c>
      <c r="C1839" s="80" t="s">
        <v>27</v>
      </c>
      <c r="D1839" s="80" t="s">
        <v>28</v>
      </c>
      <c r="E1839" s="80" t="s">
        <v>28</v>
      </c>
      <c r="F1839" s="80" t="s">
        <v>3284</v>
      </c>
      <c r="G1839" s="80" t="s">
        <v>2811</v>
      </c>
      <c r="H1839" s="80" t="s">
        <v>8157</v>
      </c>
      <c r="I1839" s="80" t="s">
        <v>8158</v>
      </c>
      <c r="J1839" s="80" t="s">
        <v>3545</v>
      </c>
      <c r="K1839" s="77" t="s">
        <v>3536</v>
      </c>
      <c r="L1839" s="80">
        <v>31</v>
      </c>
      <c r="M1839" s="80">
        <v>1</v>
      </c>
      <c r="N1839" s="80">
        <v>2019</v>
      </c>
      <c r="O1839" s="77">
        <f t="shared" si="27"/>
        <v>43496</v>
      </c>
      <c r="P1839" s="80" t="s">
        <v>3546</v>
      </c>
      <c r="Q1839" s="80" t="s">
        <v>175</v>
      </c>
      <c r="R1839" s="80">
        <f>VLOOKUP(P1839,Registration!O:P,2,FALSE)</f>
        <v>19</v>
      </c>
    </row>
    <row r="1840" spans="1:18" ht="23.1" customHeight="1">
      <c r="A1840" s="80" t="s">
        <v>1385</v>
      </c>
      <c r="B1840" s="80" t="s">
        <v>26</v>
      </c>
      <c r="C1840" s="80" t="s">
        <v>27</v>
      </c>
      <c r="D1840" s="80" t="s">
        <v>28</v>
      </c>
      <c r="E1840" s="80" t="s">
        <v>28</v>
      </c>
      <c r="F1840" s="80" t="s">
        <v>3284</v>
      </c>
      <c r="G1840" s="80" t="s">
        <v>2811</v>
      </c>
      <c r="H1840" s="80" t="s">
        <v>8157</v>
      </c>
      <c r="I1840" s="80" t="s">
        <v>8158</v>
      </c>
      <c r="J1840" s="80" t="s">
        <v>3547</v>
      </c>
      <c r="K1840" s="77" t="s">
        <v>3536</v>
      </c>
      <c r="L1840" s="80">
        <v>31</v>
      </c>
      <c r="M1840" s="80">
        <v>1</v>
      </c>
      <c r="N1840" s="80">
        <v>2019</v>
      </c>
      <c r="O1840" s="77">
        <f t="shared" si="27"/>
        <v>43496</v>
      </c>
      <c r="P1840" s="80" t="s">
        <v>3548</v>
      </c>
      <c r="Q1840" s="80" t="s">
        <v>175</v>
      </c>
      <c r="R1840" s="80">
        <f>VLOOKUP(P1840,Registration!O:P,2,FALSE)</f>
        <v>19</v>
      </c>
    </row>
    <row r="1841" spans="1:18" ht="23.1" customHeight="1">
      <c r="A1841" s="80" t="s">
        <v>1385</v>
      </c>
      <c r="B1841" s="80" t="s">
        <v>26</v>
      </c>
      <c r="C1841" s="80" t="s">
        <v>27</v>
      </c>
      <c r="D1841" s="80" t="s">
        <v>28</v>
      </c>
      <c r="E1841" s="80" t="s">
        <v>28</v>
      </c>
      <c r="F1841" s="80" t="s">
        <v>3284</v>
      </c>
      <c r="G1841" s="80" t="s">
        <v>2811</v>
      </c>
      <c r="H1841" s="80" t="s">
        <v>8157</v>
      </c>
      <c r="I1841" s="80" t="s">
        <v>8158</v>
      </c>
      <c r="J1841" s="80" t="s">
        <v>3549</v>
      </c>
      <c r="K1841" s="77" t="s">
        <v>3536</v>
      </c>
      <c r="L1841" s="80">
        <v>31</v>
      </c>
      <c r="M1841" s="80">
        <v>1</v>
      </c>
      <c r="N1841" s="80">
        <v>2019</v>
      </c>
      <c r="O1841" s="77">
        <f t="shared" si="27"/>
        <v>43496</v>
      </c>
      <c r="P1841" s="80" t="s">
        <v>3550</v>
      </c>
      <c r="Q1841" s="80" t="s">
        <v>175</v>
      </c>
      <c r="R1841" s="80">
        <f>VLOOKUP(P1841,Registration!O:P,2,FALSE)</f>
        <v>18</v>
      </c>
    </row>
    <row r="1842" spans="1:18" ht="23.1" customHeight="1">
      <c r="A1842" s="80" t="s">
        <v>1385</v>
      </c>
      <c r="B1842" s="80" t="s">
        <v>26</v>
      </c>
      <c r="C1842" s="80" t="s">
        <v>27</v>
      </c>
      <c r="D1842" s="80" t="s">
        <v>28</v>
      </c>
      <c r="E1842" s="80" t="s">
        <v>28</v>
      </c>
      <c r="F1842" s="80" t="s">
        <v>3284</v>
      </c>
      <c r="G1842" s="80" t="s">
        <v>2811</v>
      </c>
      <c r="H1842" s="80" t="s">
        <v>8157</v>
      </c>
      <c r="I1842" s="80" t="s">
        <v>8158</v>
      </c>
      <c r="J1842" s="80" t="s">
        <v>3551</v>
      </c>
      <c r="K1842" s="77" t="s">
        <v>3536</v>
      </c>
      <c r="L1842" s="80">
        <v>31</v>
      </c>
      <c r="M1842" s="80">
        <v>1</v>
      </c>
      <c r="N1842" s="80">
        <v>2019</v>
      </c>
      <c r="O1842" s="77">
        <f t="shared" si="27"/>
        <v>43496</v>
      </c>
      <c r="P1842" s="80" t="s">
        <v>3552</v>
      </c>
      <c r="Q1842" s="80" t="s">
        <v>175</v>
      </c>
      <c r="R1842" s="80">
        <f>VLOOKUP(P1842,Registration!O:P,2,FALSE)</f>
        <v>17</v>
      </c>
    </row>
    <row r="1843" spans="1:18" ht="23.1" customHeight="1">
      <c r="A1843" s="80" t="s">
        <v>1385</v>
      </c>
      <c r="B1843" s="80" t="s">
        <v>26</v>
      </c>
      <c r="C1843" s="80" t="s">
        <v>27</v>
      </c>
      <c r="D1843" s="80" t="s">
        <v>28</v>
      </c>
      <c r="E1843" s="80" t="s">
        <v>28</v>
      </c>
      <c r="F1843" s="80" t="s">
        <v>3284</v>
      </c>
      <c r="G1843" s="80" t="s">
        <v>2811</v>
      </c>
      <c r="H1843" s="80" t="s">
        <v>8157</v>
      </c>
      <c r="I1843" s="80" t="s">
        <v>8158</v>
      </c>
      <c r="J1843" s="80" t="s">
        <v>3553</v>
      </c>
      <c r="K1843" s="77" t="s">
        <v>3536</v>
      </c>
      <c r="L1843" s="80">
        <v>31</v>
      </c>
      <c r="M1843" s="80">
        <v>1</v>
      </c>
      <c r="N1843" s="80">
        <v>2019</v>
      </c>
      <c r="O1843" s="77">
        <f t="shared" si="27"/>
        <v>43496</v>
      </c>
      <c r="P1843" s="80" t="s">
        <v>3554</v>
      </c>
      <c r="Q1843" s="80" t="s">
        <v>175</v>
      </c>
      <c r="R1843" s="80">
        <f>VLOOKUP(P1843,Registration!O:P,2,FALSE)</f>
        <v>18</v>
      </c>
    </row>
    <row r="1844" spans="1:18" ht="23.1" customHeight="1">
      <c r="A1844" s="80" t="s">
        <v>1385</v>
      </c>
      <c r="B1844" s="80" t="s">
        <v>26</v>
      </c>
      <c r="C1844" s="80" t="s">
        <v>27</v>
      </c>
      <c r="D1844" s="80" t="s">
        <v>28</v>
      </c>
      <c r="E1844" s="80" t="s">
        <v>28</v>
      </c>
      <c r="F1844" s="80" t="s">
        <v>3284</v>
      </c>
      <c r="G1844" s="80" t="s">
        <v>2811</v>
      </c>
      <c r="H1844" s="80" t="s">
        <v>8157</v>
      </c>
      <c r="I1844" s="80" t="s">
        <v>8158</v>
      </c>
      <c r="J1844" s="80" t="s">
        <v>3555</v>
      </c>
      <c r="K1844" s="77" t="s">
        <v>3536</v>
      </c>
      <c r="L1844" s="80">
        <v>31</v>
      </c>
      <c r="M1844" s="80">
        <v>1</v>
      </c>
      <c r="N1844" s="80">
        <v>2019</v>
      </c>
      <c r="O1844" s="77">
        <f t="shared" si="27"/>
        <v>43496</v>
      </c>
      <c r="P1844" s="80" t="s">
        <v>3556</v>
      </c>
      <c r="Q1844" s="80" t="s">
        <v>175</v>
      </c>
      <c r="R1844" s="80">
        <f>VLOOKUP(P1844,Registration!O:P,2,FALSE)</f>
        <v>19</v>
      </c>
    </row>
    <row r="1845" spans="1:18" ht="23.1" customHeight="1">
      <c r="A1845" s="80" t="s">
        <v>1385</v>
      </c>
      <c r="B1845" s="80" t="s">
        <v>26</v>
      </c>
      <c r="C1845" s="80" t="s">
        <v>27</v>
      </c>
      <c r="D1845" s="80" t="s">
        <v>28</v>
      </c>
      <c r="E1845" s="80" t="s">
        <v>28</v>
      </c>
      <c r="F1845" s="80" t="s">
        <v>3284</v>
      </c>
      <c r="G1845" s="80" t="s">
        <v>2811</v>
      </c>
      <c r="H1845" s="80" t="s">
        <v>8157</v>
      </c>
      <c r="I1845" s="80" t="s">
        <v>8158</v>
      </c>
      <c r="J1845" s="80" t="s">
        <v>3557</v>
      </c>
      <c r="K1845" s="77" t="s">
        <v>3536</v>
      </c>
      <c r="L1845" s="80">
        <v>31</v>
      </c>
      <c r="M1845" s="80">
        <v>1</v>
      </c>
      <c r="N1845" s="80">
        <v>2019</v>
      </c>
      <c r="O1845" s="77">
        <f t="shared" si="27"/>
        <v>43496</v>
      </c>
      <c r="P1845" s="80" t="s">
        <v>3558</v>
      </c>
      <c r="Q1845" s="80" t="s">
        <v>175</v>
      </c>
      <c r="R1845" s="80">
        <f>VLOOKUP(P1845,Registration!O:P,2,FALSE)</f>
        <v>18</v>
      </c>
    </row>
    <row r="1846" spans="1:18" ht="23.1" customHeight="1">
      <c r="A1846" s="80" t="s">
        <v>1385</v>
      </c>
      <c r="B1846" s="80" t="s">
        <v>26</v>
      </c>
      <c r="C1846" s="80" t="s">
        <v>27</v>
      </c>
      <c r="D1846" s="80" t="s">
        <v>28</v>
      </c>
      <c r="E1846" s="80" t="s">
        <v>28</v>
      </c>
      <c r="F1846" s="80" t="s">
        <v>3284</v>
      </c>
      <c r="G1846" s="80" t="s">
        <v>2811</v>
      </c>
      <c r="H1846" s="80" t="s">
        <v>8157</v>
      </c>
      <c r="I1846" s="80" t="s">
        <v>8158</v>
      </c>
      <c r="J1846" s="80" t="s">
        <v>3559</v>
      </c>
      <c r="K1846" s="77" t="s">
        <v>3536</v>
      </c>
      <c r="L1846" s="80">
        <v>31</v>
      </c>
      <c r="M1846" s="80">
        <v>1</v>
      </c>
      <c r="N1846" s="80">
        <v>2019</v>
      </c>
      <c r="O1846" s="77">
        <f t="shared" si="27"/>
        <v>43496</v>
      </c>
      <c r="P1846" s="80" t="s">
        <v>3000</v>
      </c>
      <c r="Q1846" s="80" t="s">
        <v>175</v>
      </c>
      <c r="R1846" s="80">
        <f>VLOOKUP(P1846,Registration!O:P,2,FALSE)</f>
        <v>15</v>
      </c>
    </row>
    <row r="1847" spans="1:18" ht="23.1" customHeight="1">
      <c r="A1847" s="80" t="s">
        <v>1385</v>
      </c>
      <c r="B1847" s="80" t="s">
        <v>26</v>
      </c>
      <c r="C1847" s="80" t="s">
        <v>27</v>
      </c>
      <c r="D1847" s="80" t="s">
        <v>28</v>
      </c>
      <c r="E1847" s="80" t="s">
        <v>28</v>
      </c>
      <c r="F1847" s="80" t="s">
        <v>3284</v>
      </c>
      <c r="G1847" s="80" t="s">
        <v>2811</v>
      </c>
      <c r="H1847" s="80" t="s">
        <v>8157</v>
      </c>
      <c r="I1847" s="80" t="s">
        <v>8158</v>
      </c>
      <c r="J1847" s="80" t="s">
        <v>3560</v>
      </c>
      <c r="K1847" s="77" t="s">
        <v>3536</v>
      </c>
      <c r="L1847" s="80">
        <v>31</v>
      </c>
      <c r="M1847" s="80">
        <v>1</v>
      </c>
      <c r="N1847" s="80">
        <v>2019</v>
      </c>
      <c r="O1847" s="77">
        <f t="shared" si="27"/>
        <v>43496</v>
      </c>
      <c r="P1847" s="80" t="s">
        <v>3561</v>
      </c>
      <c r="Q1847" s="80" t="s">
        <v>175</v>
      </c>
      <c r="R1847" s="80">
        <f>VLOOKUP(P1847,Registration!O:P,2,FALSE)</f>
        <v>19</v>
      </c>
    </row>
    <row r="1848" spans="1:18" ht="23.1" customHeight="1">
      <c r="A1848" s="80" t="s">
        <v>1385</v>
      </c>
      <c r="B1848" s="80" t="s">
        <v>26</v>
      </c>
      <c r="C1848" s="80" t="s">
        <v>27</v>
      </c>
      <c r="D1848" s="80" t="s">
        <v>28</v>
      </c>
      <c r="E1848" s="80" t="s">
        <v>28</v>
      </c>
      <c r="F1848" s="80" t="s">
        <v>3284</v>
      </c>
      <c r="G1848" s="80" t="s">
        <v>2811</v>
      </c>
      <c r="H1848" s="80" t="s">
        <v>8157</v>
      </c>
      <c r="I1848" s="80" t="s">
        <v>8158</v>
      </c>
      <c r="J1848" s="80" t="s">
        <v>3562</v>
      </c>
      <c r="K1848" s="77" t="s">
        <v>3536</v>
      </c>
      <c r="L1848" s="80">
        <v>31</v>
      </c>
      <c r="M1848" s="80">
        <v>1</v>
      </c>
      <c r="N1848" s="80">
        <v>2019</v>
      </c>
      <c r="O1848" s="77">
        <f t="shared" si="27"/>
        <v>43496</v>
      </c>
      <c r="P1848" s="80" t="s">
        <v>3563</v>
      </c>
      <c r="Q1848" s="80" t="s">
        <v>175</v>
      </c>
      <c r="R1848" s="80">
        <f>VLOOKUP(P1848,Registration!O:P,2,FALSE)</f>
        <v>18</v>
      </c>
    </row>
    <row r="1849" spans="1:18" ht="23.1" customHeight="1">
      <c r="A1849" s="80" t="s">
        <v>1385</v>
      </c>
      <c r="B1849" s="80" t="s">
        <v>26</v>
      </c>
      <c r="C1849" s="80" t="s">
        <v>27</v>
      </c>
      <c r="D1849" s="80" t="s">
        <v>28</v>
      </c>
      <c r="E1849" s="80" t="s">
        <v>28</v>
      </c>
      <c r="F1849" s="80" t="s">
        <v>3284</v>
      </c>
      <c r="G1849" s="80" t="s">
        <v>2811</v>
      </c>
      <c r="H1849" s="80" t="s">
        <v>8157</v>
      </c>
      <c r="I1849" s="80" t="s">
        <v>8158</v>
      </c>
      <c r="J1849" s="80" t="s">
        <v>3564</v>
      </c>
      <c r="K1849" s="77" t="s">
        <v>3536</v>
      </c>
      <c r="L1849" s="80">
        <v>31</v>
      </c>
      <c r="M1849" s="80">
        <v>1</v>
      </c>
      <c r="N1849" s="80">
        <v>2019</v>
      </c>
      <c r="O1849" s="77">
        <f t="shared" si="27"/>
        <v>43496</v>
      </c>
      <c r="P1849" s="80" t="s">
        <v>3565</v>
      </c>
      <c r="Q1849" s="80" t="s">
        <v>175</v>
      </c>
      <c r="R1849" s="80">
        <f>VLOOKUP(P1849,Registration!O:P,2,FALSE)</f>
        <v>17</v>
      </c>
    </row>
    <row r="1850" spans="1:18" ht="23.1" customHeight="1">
      <c r="A1850" s="80" t="s">
        <v>1385</v>
      </c>
      <c r="B1850" s="80" t="s">
        <v>26</v>
      </c>
      <c r="C1850" s="80" t="s">
        <v>27</v>
      </c>
      <c r="D1850" s="80" t="s">
        <v>28</v>
      </c>
      <c r="E1850" s="80" t="s">
        <v>28</v>
      </c>
      <c r="F1850" s="80" t="s">
        <v>3284</v>
      </c>
      <c r="G1850" s="80" t="s">
        <v>2811</v>
      </c>
      <c r="H1850" s="80" t="s">
        <v>8157</v>
      </c>
      <c r="I1850" s="80" t="s">
        <v>8158</v>
      </c>
      <c r="J1850" s="80" t="s">
        <v>3566</v>
      </c>
      <c r="K1850" s="77" t="s">
        <v>3536</v>
      </c>
      <c r="L1850" s="80">
        <v>31</v>
      </c>
      <c r="M1850" s="80">
        <v>1</v>
      </c>
      <c r="N1850" s="80">
        <v>2019</v>
      </c>
      <c r="O1850" s="77">
        <f t="shared" si="27"/>
        <v>43496</v>
      </c>
      <c r="P1850" s="80" t="s">
        <v>3567</v>
      </c>
      <c r="Q1850" s="80" t="s">
        <v>175</v>
      </c>
      <c r="R1850" s="80">
        <f>VLOOKUP(P1850,Registration!O:P,2,FALSE)</f>
        <v>17</v>
      </c>
    </row>
    <row r="1851" spans="1:18" ht="23.1" customHeight="1">
      <c r="A1851" s="80" t="s">
        <v>1385</v>
      </c>
      <c r="B1851" s="80" t="s">
        <v>26</v>
      </c>
      <c r="C1851" s="80" t="s">
        <v>27</v>
      </c>
      <c r="D1851" s="80" t="s">
        <v>28</v>
      </c>
      <c r="E1851" s="80" t="s">
        <v>28</v>
      </c>
      <c r="F1851" s="80" t="s">
        <v>3284</v>
      </c>
      <c r="G1851" s="80" t="s">
        <v>2811</v>
      </c>
      <c r="H1851" s="80" t="s">
        <v>8157</v>
      </c>
      <c r="I1851" s="80" t="s">
        <v>8158</v>
      </c>
      <c r="J1851" s="80" t="s">
        <v>3568</v>
      </c>
      <c r="K1851" s="77" t="s">
        <v>3536</v>
      </c>
      <c r="L1851" s="80">
        <v>31</v>
      </c>
      <c r="M1851" s="80">
        <v>1</v>
      </c>
      <c r="N1851" s="80">
        <v>2019</v>
      </c>
      <c r="O1851" s="77">
        <f t="shared" si="27"/>
        <v>43496</v>
      </c>
      <c r="P1851" s="80" t="s">
        <v>3569</v>
      </c>
      <c r="Q1851" s="80" t="s">
        <v>175</v>
      </c>
      <c r="R1851" s="80">
        <f>VLOOKUP(P1851,Registration!O:P,2,FALSE)</f>
        <v>18</v>
      </c>
    </row>
    <row r="1852" spans="1:18" ht="23.1" customHeight="1">
      <c r="A1852" s="80" t="s">
        <v>1385</v>
      </c>
      <c r="B1852" s="80" t="s">
        <v>26</v>
      </c>
      <c r="C1852" s="80" t="s">
        <v>27</v>
      </c>
      <c r="D1852" s="80" t="s">
        <v>28</v>
      </c>
      <c r="E1852" s="80" t="s">
        <v>28</v>
      </c>
      <c r="F1852" s="80" t="s">
        <v>3284</v>
      </c>
      <c r="G1852" s="80" t="s">
        <v>2811</v>
      </c>
      <c r="H1852" s="80" t="s">
        <v>8157</v>
      </c>
      <c r="I1852" s="80" t="s">
        <v>8158</v>
      </c>
      <c r="J1852" s="80" t="s">
        <v>3570</v>
      </c>
      <c r="K1852" s="77" t="s">
        <v>3536</v>
      </c>
      <c r="L1852" s="80">
        <v>31</v>
      </c>
      <c r="M1852" s="80">
        <v>1</v>
      </c>
      <c r="N1852" s="80">
        <v>2019</v>
      </c>
      <c r="O1852" s="77">
        <f t="shared" ref="O1852:O1915" si="28">DATE(N1852,M1852,L1852)</f>
        <v>43496</v>
      </c>
      <c r="P1852" s="80" t="s">
        <v>3571</v>
      </c>
      <c r="Q1852" s="80" t="s">
        <v>175</v>
      </c>
      <c r="R1852" s="80">
        <f>VLOOKUP(P1852,Registration!O:P,2,FALSE)</f>
        <v>19</v>
      </c>
    </row>
    <row r="1853" spans="1:18" ht="23.1" customHeight="1">
      <c r="A1853" s="80" t="s">
        <v>1385</v>
      </c>
      <c r="B1853" s="80" t="s">
        <v>26</v>
      </c>
      <c r="C1853" s="80" t="s">
        <v>27</v>
      </c>
      <c r="D1853" s="80" t="s">
        <v>28</v>
      </c>
      <c r="E1853" s="80" t="s">
        <v>28</v>
      </c>
      <c r="F1853" s="80" t="s">
        <v>3284</v>
      </c>
      <c r="G1853" s="80" t="s">
        <v>2811</v>
      </c>
      <c r="H1853" s="80" t="s">
        <v>8157</v>
      </c>
      <c r="I1853" s="80" t="s">
        <v>8158</v>
      </c>
      <c r="J1853" s="80" t="s">
        <v>3572</v>
      </c>
      <c r="K1853" s="77" t="s">
        <v>3536</v>
      </c>
      <c r="L1853" s="80">
        <v>31</v>
      </c>
      <c r="M1853" s="80">
        <v>1</v>
      </c>
      <c r="N1853" s="80">
        <v>2019</v>
      </c>
      <c r="O1853" s="77">
        <f t="shared" si="28"/>
        <v>43496</v>
      </c>
      <c r="P1853" s="80" t="s">
        <v>2930</v>
      </c>
      <c r="Q1853" s="80" t="s">
        <v>175</v>
      </c>
      <c r="R1853" s="80">
        <f>VLOOKUP(P1853,Registration!O:P,2,FALSE)</f>
        <v>15</v>
      </c>
    </row>
    <row r="1854" spans="1:18" ht="23.1" customHeight="1">
      <c r="A1854" s="80" t="s">
        <v>1385</v>
      </c>
      <c r="B1854" s="80" t="s">
        <v>26</v>
      </c>
      <c r="C1854" s="80" t="s">
        <v>27</v>
      </c>
      <c r="D1854" s="80" t="s">
        <v>28</v>
      </c>
      <c r="E1854" s="80" t="s">
        <v>28</v>
      </c>
      <c r="F1854" s="80" t="s">
        <v>3284</v>
      </c>
      <c r="G1854" s="80" t="s">
        <v>2811</v>
      </c>
      <c r="H1854" s="80" t="s">
        <v>8157</v>
      </c>
      <c r="I1854" s="80" t="s">
        <v>8158</v>
      </c>
      <c r="J1854" s="80" t="s">
        <v>3573</v>
      </c>
      <c r="K1854" s="77" t="s">
        <v>3536</v>
      </c>
      <c r="L1854" s="80">
        <v>31</v>
      </c>
      <c r="M1854" s="80">
        <v>1</v>
      </c>
      <c r="N1854" s="80">
        <v>2019</v>
      </c>
      <c r="O1854" s="77">
        <f t="shared" si="28"/>
        <v>43496</v>
      </c>
      <c r="P1854" s="80" t="s">
        <v>3574</v>
      </c>
      <c r="Q1854" s="80" t="s">
        <v>175</v>
      </c>
      <c r="R1854" s="80">
        <f>VLOOKUP(P1854,Registration!O:P,2,FALSE)</f>
        <v>17</v>
      </c>
    </row>
    <row r="1855" spans="1:18" ht="23.1" customHeight="1">
      <c r="A1855" s="80" t="s">
        <v>1385</v>
      </c>
      <c r="B1855" s="80" t="s">
        <v>26</v>
      </c>
      <c r="C1855" s="80" t="s">
        <v>27</v>
      </c>
      <c r="D1855" s="80" t="s">
        <v>28</v>
      </c>
      <c r="E1855" s="80" t="s">
        <v>28</v>
      </c>
      <c r="F1855" s="80" t="s">
        <v>3284</v>
      </c>
      <c r="G1855" s="80" t="s">
        <v>2811</v>
      </c>
      <c r="H1855" s="80" t="s">
        <v>8157</v>
      </c>
      <c r="I1855" s="80" t="s">
        <v>8158</v>
      </c>
      <c r="J1855" s="80" t="s">
        <v>3575</v>
      </c>
      <c r="K1855" s="77" t="s">
        <v>3536</v>
      </c>
      <c r="L1855" s="80">
        <v>31</v>
      </c>
      <c r="M1855" s="80">
        <v>1</v>
      </c>
      <c r="N1855" s="80">
        <v>2019</v>
      </c>
      <c r="O1855" s="77">
        <f t="shared" si="28"/>
        <v>43496</v>
      </c>
      <c r="P1855" s="80" t="s">
        <v>3576</v>
      </c>
      <c r="Q1855" s="80" t="s">
        <v>175</v>
      </c>
      <c r="R1855" s="80">
        <f>VLOOKUP(P1855,Registration!O:P,2,FALSE)</f>
        <v>19</v>
      </c>
    </row>
    <row r="1856" spans="1:18" ht="23.1" customHeight="1">
      <c r="A1856" s="80" t="s">
        <v>1385</v>
      </c>
      <c r="B1856" s="80" t="s">
        <v>26</v>
      </c>
      <c r="C1856" s="80" t="s">
        <v>27</v>
      </c>
      <c r="D1856" s="80" t="s">
        <v>28</v>
      </c>
      <c r="E1856" s="80" t="s">
        <v>28</v>
      </c>
      <c r="F1856" s="80" t="s">
        <v>3284</v>
      </c>
      <c r="G1856" s="80" t="s">
        <v>2811</v>
      </c>
      <c r="H1856" s="80" t="s">
        <v>8157</v>
      </c>
      <c r="I1856" s="80" t="s">
        <v>8158</v>
      </c>
      <c r="J1856" s="80" t="s">
        <v>3577</v>
      </c>
      <c r="K1856" s="77" t="s">
        <v>3536</v>
      </c>
      <c r="L1856" s="80">
        <v>31</v>
      </c>
      <c r="M1856" s="80">
        <v>1</v>
      </c>
      <c r="N1856" s="80">
        <v>2019</v>
      </c>
      <c r="O1856" s="77">
        <f t="shared" si="28"/>
        <v>43496</v>
      </c>
      <c r="P1856" s="80" t="s">
        <v>3578</v>
      </c>
      <c r="Q1856" s="80" t="s">
        <v>175</v>
      </c>
      <c r="R1856" s="80">
        <f>VLOOKUP(P1856,Registration!O:P,2,FALSE)</f>
        <v>18</v>
      </c>
    </row>
    <row r="1857" spans="1:18" ht="23.1" customHeight="1">
      <c r="A1857" s="80" t="s">
        <v>1385</v>
      </c>
      <c r="B1857" s="80" t="s">
        <v>26</v>
      </c>
      <c r="C1857" s="80" t="s">
        <v>27</v>
      </c>
      <c r="D1857" s="80" t="s">
        <v>28</v>
      </c>
      <c r="E1857" s="80" t="s">
        <v>28</v>
      </c>
      <c r="F1857" s="80" t="s">
        <v>3284</v>
      </c>
      <c r="G1857" s="80" t="s">
        <v>2811</v>
      </c>
      <c r="H1857" s="80" t="s">
        <v>8157</v>
      </c>
      <c r="I1857" s="80" t="s">
        <v>8158</v>
      </c>
      <c r="J1857" s="80" t="s">
        <v>3579</v>
      </c>
      <c r="K1857" s="77" t="s">
        <v>3536</v>
      </c>
      <c r="L1857" s="80">
        <v>31</v>
      </c>
      <c r="M1857" s="80">
        <v>1</v>
      </c>
      <c r="N1857" s="80">
        <v>2019</v>
      </c>
      <c r="O1857" s="77">
        <f t="shared" si="28"/>
        <v>43496</v>
      </c>
      <c r="P1857" s="80" t="s">
        <v>3580</v>
      </c>
      <c r="Q1857" s="80" t="s">
        <v>175</v>
      </c>
      <c r="R1857" s="80">
        <f>VLOOKUP(P1857,Registration!O:P,2,FALSE)</f>
        <v>18</v>
      </c>
    </row>
    <row r="1858" spans="1:18" ht="23.1" customHeight="1">
      <c r="A1858" s="80" t="s">
        <v>1398</v>
      </c>
      <c r="B1858" s="80" t="s">
        <v>26</v>
      </c>
      <c r="C1858" s="80" t="s">
        <v>27</v>
      </c>
      <c r="D1858" s="80" t="s">
        <v>28</v>
      </c>
      <c r="E1858" s="80" t="s">
        <v>28</v>
      </c>
      <c r="F1858" s="80" t="s">
        <v>111</v>
      </c>
      <c r="G1858" s="80" t="s">
        <v>167</v>
      </c>
      <c r="H1858" s="80" t="s">
        <v>8159</v>
      </c>
      <c r="I1858" s="80" t="s">
        <v>8161</v>
      </c>
      <c r="J1858" s="80" t="s">
        <v>1399</v>
      </c>
      <c r="K1858" s="77">
        <v>43467</v>
      </c>
      <c r="L1858" s="80">
        <v>1</v>
      </c>
      <c r="M1858" s="80">
        <v>2</v>
      </c>
      <c r="N1858" s="80">
        <v>2019</v>
      </c>
      <c r="O1858" s="77">
        <f t="shared" si="28"/>
        <v>43497</v>
      </c>
      <c r="P1858" s="80" t="s">
        <v>1400</v>
      </c>
      <c r="Q1858" s="80" t="s">
        <v>175</v>
      </c>
      <c r="R1858" s="80">
        <f>VLOOKUP(P1858,Registration!O:P,2,FALSE)</f>
        <v>17</v>
      </c>
    </row>
    <row r="1859" spans="1:18" ht="23.1" customHeight="1">
      <c r="A1859" s="80" t="s">
        <v>1398</v>
      </c>
      <c r="B1859" s="80" t="s">
        <v>26</v>
      </c>
      <c r="C1859" s="80" t="s">
        <v>27</v>
      </c>
      <c r="D1859" s="80" t="s">
        <v>28</v>
      </c>
      <c r="E1859" s="80" t="s">
        <v>28</v>
      </c>
      <c r="F1859" s="80" t="s">
        <v>111</v>
      </c>
      <c r="G1859" s="80" t="s">
        <v>167</v>
      </c>
      <c r="H1859" s="80" t="s">
        <v>8159</v>
      </c>
      <c r="I1859" s="80" t="s">
        <v>8161</v>
      </c>
      <c r="J1859" s="80" t="s">
        <v>1401</v>
      </c>
      <c r="K1859" s="77">
        <v>43467</v>
      </c>
      <c r="L1859" s="80">
        <v>1</v>
      </c>
      <c r="M1859" s="80">
        <v>2</v>
      </c>
      <c r="N1859" s="80">
        <v>2019</v>
      </c>
      <c r="O1859" s="77">
        <f t="shared" si="28"/>
        <v>43497</v>
      </c>
      <c r="P1859" s="80" t="s">
        <v>1402</v>
      </c>
      <c r="Q1859" s="80" t="s">
        <v>175</v>
      </c>
      <c r="R1859" s="80">
        <f>VLOOKUP(P1859,Registration!O:P,2,FALSE)</f>
        <v>19</v>
      </c>
    </row>
    <row r="1860" spans="1:18" ht="23.1" customHeight="1">
      <c r="A1860" s="80" t="s">
        <v>1398</v>
      </c>
      <c r="B1860" s="80" t="s">
        <v>26</v>
      </c>
      <c r="C1860" s="80" t="s">
        <v>27</v>
      </c>
      <c r="D1860" s="80" t="s">
        <v>28</v>
      </c>
      <c r="E1860" s="80" t="s">
        <v>28</v>
      </c>
      <c r="F1860" s="80" t="s">
        <v>111</v>
      </c>
      <c r="G1860" s="80" t="s">
        <v>8153</v>
      </c>
      <c r="H1860" s="80" t="s">
        <v>8157</v>
      </c>
      <c r="I1860" s="80" t="s">
        <v>8156</v>
      </c>
      <c r="J1860" s="80" t="s">
        <v>3581</v>
      </c>
      <c r="K1860" s="77">
        <v>43467</v>
      </c>
      <c r="L1860" s="80">
        <v>1</v>
      </c>
      <c r="M1860" s="80">
        <v>2</v>
      </c>
      <c r="N1860" s="80">
        <v>2019</v>
      </c>
      <c r="O1860" s="77">
        <f t="shared" si="28"/>
        <v>43497</v>
      </c>
      <c r="P1860" s="80" t="s">
        <v>3582</v>
      </c>
      <c r="Q1860" s="80" t="s">
        <v>175</v>
      </c>
      <c r="R1860" s="80">
        <f>VLOOKUP(P1860,Registration!O:P,2,FALSE)</f>
        <v>19</v>
      </c>
    </row>
    <row r="1861" spans="1:18" ht="23.1" customHeight="1">
      <c r="A1861" s="80" t="s">
        <v>1398</v>
      </c>
      <c r="B1861" s="80" t="s">
        <v>26</v>
      </c>
      <c r="C1861" s="80" t="s">
        <v>27</v>
      </c>
      <c r="D1861" s="80" t="s">
        <v>28</v>
      </c>
      <c r="E1861" s="80" t="s">
        <v>28</v>
      </c>
      <c r="F1861" s="80" t="s">
        <v>111</v>
      </c>
      <c r="G1861" s="80" t="s">
        <v>8153</v>
      </c>
      <c r="H1861" s="80" t="s">
        <v>8157</v>
      </c>
      <c r="I1861" s="80" t="s">
        <v>8156</v>
      </c>
      <c r="J1861" s="80" t="s">
        <v>3583</v>
      </c>
      <c r="K1861" s="77">
        <v>43467</v>
      </c>
      <c r="L1861" s="80">
        <v>1</v>
      </c>
      <c r="M1861" s="80">
        <v>2</v>
      </c>
      <c r="N1861" s="80">
        <v>2019</v>
      </c>
      <c r="O1861" s="77">
        <f t="shared" si="28"/>
        <v>43497</v>
      </c>
      <c r="P1861" s="80" t="s">
        <v>3584</v>
      </c>
      <c r="Q1861" s="80" t="s">
        <v>175</v>
      </c>
      <c r="R1861" s="80">
        <f>VLOOKUP(P1861,Registration!O:P,2,FALSE)</f>
        <v>19</v>
      </c>
    </row>
    <row r="1862" spans="1:18" ht="23.1" customHeight="1">
      <c r="A1862" s="80" t="s">
        <v>1398</v>
      </c>
      <c r="B1862" s="80" t="s">
        <v>26</v>
      </c>
      <c r="C1862" s="80" t="s">
        <v>27</v>
      </c>
      <c r="D1862" s="80" t="s">
        <v>28</v>
      </c>
      <c r="E1862" s="80" t="s">
        <v>28</v>
      </c>
      <c r="F1862" s="80" t="s">
        <v>111</v>
      </c>
      <c r="G1862" s="80" t="s">
        <v>8153</v>
      </c>
      <c r="H1862" s="80" t="s">
        <v>8157</v>
      </c>
      <c r="I1862" s="80" t="s">
        <v>8156</v>
      </c>
      <c r="J1862" s="80" t="s">
        <v>3585</v>
      </c>
      <c r="K1862" s="77">
        <v>43467</v>
      </c>
      <c r="L1862" s="80">
        <v>1</v>
      </c>
      <c r="M1862" s="80">
        <v>2</v>
      </c>
      <c r="N1862" s="80">
        <v>2019</v>
      </c>
      <c r="O1862" s="77">
        <f t="shared" si="28"/>
        <v>43497</v>
      </c>
      <c r="P1862" s="80" t="s">
        <v>3586</v>
      </c>
      <c r="Q1862" s="80" t="s">
        <v>175</v>
      </c>
      <c r="R1862" s="80">
        <f>VLOOKUP(P1862,Registration!O:P,2,FALSE)</f>
        <v>18</v>
      </c>
    </row>
    <row r="1863" spans="1:18" ht="23.1" customHeight="1">
      <c r="A1863" s="80" t="s">
        <v>1398</v>
      </c>
      <c r="B1863" s="80" t="s">
        <v>26</v>
      </c>
      <c r="C1863" s="80" t="s">
        <v>27</v>
      </c>
      <c r="D1863" s="80" t="s">
        <v>28</v>
      </c>
      <c r="E1863" s="80" t="s">
        <v>28</v>
      </c>
      <c r="F1863" s="80" t="s">
        <v>111</v>
      </c>
      <c r="G1863" s="80" t="s">
        <v>167</v>
      </c>
      <c r="H1863" s="80" t="s">
        <v>8159</v>
      </c>
      <c r="I1863" s="80" t="s">
        <v>8161</v>
      </c>
      <c r="J1863" s="80" t="s">
        <v>1403</v>
      </c>
      <c r="K1863" s="77">
        <v>43557</v>
      </c>
      <c r="L1863" s="80">
        <v>4</v>
      </c>
      <c r="M1863" s="80">
        <v>2</v>
      </c>
      <c r="N1863" s="80">
        <v>2019</v>
      </c>
      <c r="O1863" s="77">
        <f t="shared" si="28"/>
        <v>43500</v>
      </c>
      <c r="P1863" s="80" t="s">
        <v>1404</v>
      </c>
      <c r="Q1863" s="80" t="s">
        <v>175</v>
      </c>
      <c r="R1863" s="80">
        <f>VLOOKUP(P1863,Registration!O:P,2,FALSE)</f>
        <v>19</v>
      </c>
    </row>
    <row r="1864" spans="1:18" ht="23.1" customHeight="1">
      <c r="A1864" s="80" t="s">
        <v>1398</v>
      </c>
      <c r="B1864" s="80" t="s">
        <v>26</v>
      </c>
      <c r="C1864" s="80" t="s">
        <v>27</v>
      </c>
      <c r="D1864" s="80" t="s">
        <v>28</v>
      </c>
      <c r="E1864" s="80" t="s">
        <v>28</v>
      </c>
      <c r="F1864" s="80" t="s">
        <v>111</v>
      </c>
      <c r="G1864" s="80" t="s">
        <v>167</v>
      </c>
      <c r="H1864" s="80" t="s">
        <v>8159</v>
      </c>
      <c r="I1864" s="80" t="s">
        <v>8161</v>
      </c>
      <c r="J1864" s="80" t="s">
        <v>222</v>
      </c>
      <c r="K1864" s="77">
        <v>43557</v>
      </c>
      <c r="L1864" s="80">
        <v>4</v>
      </c>
      <c r="M1864" s="80">
        <v>2</v>
      </c>
      <c r="N1864" s="80">
        <v>2019</v>
      </c>
      <c r="O1864" s="77">
        <f t="shared" si="28"/>
        <v>43500</v>
      </c>
      <c r="P1864" s="80" t="s">
        <v>1405</v>
      </c>
      <c r="Q1864" s="80" t="s">
        <v>175</v>
      </c>
      <c r="R1864" s="80">
        <f>VLOOKUP(P1864,Registration!O:P,2,FALSE)</f>
        <v>19</v>
      </c>
    </row>
    <row r="1865" spans="1:18" ht="23.1" customHeight="1">
      <c r="A1865" s="80" t="s">
        <v>1398</v>
      </c>
      <c r="B1865" s="80" t="s">
        <v>26</v>
      </c>
      <c r="C1865" s="80" t="s">
        <v>27</v>
      </c>
      <c r="D1865" s="80" t="s">
        <v>28</v>
      </c>
      <c r="E1865" s="80" t="s">
        <v>28</v>
      </c>
      <c r="F1865" s="80" t="s">
        <v>111</v>
      </c>
      <c r="G1865" s="80" t="s">
        <v>2811</v>
      </c>
      <c r="H1865" s="80" t="s">
        <v>8157</v>
      </c>
      <c r="I1865" s="80" t="s">
        <v>8156</v>
      </c>
      <c r="J1865" s="80" t="s">
        <v>3587</v>
      </c>
      <c r="K1865" s="77">
        <v>43618</v>
      </c>
      <c r="L1865" s="80">
        <v>6</v>
      </c>
      <c r="M1865" s="80">
        <v>2</v>
      </c>
      <c r="N1865" s="80">
        <v>2019</v>
      </c>
      <c r="O1865" s="77">
        <f t="shared" si="28"/>
        <v>43502</v>
      </c>
      <c r="P1865" s="80" t="s">
        <v>3588</v>
      </c>
      <c r="Q1865" s="80" t="s">
        <v>175</v>
      </c>
      <c r="R1865" s="80">
        <f>VLOOKUP(P1865,Registration!O:P,2,FALSE)</f>
        <v>18</v>
      </c>
    </row>
    <row r="1866" spans="1:18" ht="23.1" customHeight="1">
      <c r="A1866" s="80" t="s">
        <v>1398</v>
      </c>
      <c r="B1866" s="80" t="s">
        <v>26</v>
      </c>
      <c r="C1866" s="80" t="s">
        <v>27</v>
      </c>
      <c r="D1866" s="80" t="s">
        <v>28</v>
      </c>
      <c r="E1866" s="80" t="s">
        <v>28</v>
      </c>
      <c r="F1866" s="80" t="s">
        <v>111</v>
      </c>
      <c r="G1866" s="80" t="s">
        <v>2811</v>
      </c>
      <c r="H1866" s="80" t="s">
        <v>8157</v>
      </c>
      <c r="I1866" s="80" t="s">
        <v>8156</v>
      </c>
      <c r="J1866" s="80" t="s">
        <v>3589</v>
      </c>
      <c r="K1866" s="77">
        <v>43618</v>
      </c>
      <c r="L1866" s="80">
        <v>6</v>
      </c>
      <c r="M1866" s="80">
        <v>2</v>
      </c>
      <c r="N1866" s="80">
        <v>2019</v>
      </c>
      <c r="O1866" s="77">
        <f t="shared" si="28"/>
        <v>43502</v>
      </c>
      <c r="P1866" s="80" t="s">
        <v>3590</v>
      </c>
      <c r="Q1866" s="80" t="s">
        <v>175</v>
      </c>
      <c r="R1866" s="80">
        <f>VLOOKUP(P1866,Registration!O:P,2,FALSE)</f>
        <v>17</v>
      </c>
    </row>
    <row r="1867" spans="1:18" ht="23.1" customHeight="1">
      <c r="A1867" s="80" t="s">
        <v>1398</v>
      </c>
      <c r="B1867" s="80" t="s">
        <v>26</v>
      </c>
      <c r="C1867" s="80" t="s">
        <v>27</v>
      </c>
      <c r="D1867" s="80" t="s">
        <v>28</v>
      </c>
      <c r="E1867" s="80" t="s">
        <v>28</v>
      </c>
      <c r="F1867" s="80" t="s">
        <v>111</v>
      </c>
      <c r="G1867" s="80" t="s">
        <v>2811</v>
      </c>
      <c r="H1867" s="80" t="s">
        <v>8157</v>
      </c>
      <c r="I1867" s="80" t="s">
        <v>8156</v>
      </c>
      <c r="J1867" s="80" t="s">
        <v>3591</v>
      </c>
      <c r="K1867" s="77">
        <v>43618</v>
      </c>
      <c r="L1867" s="80">
        <v>6</v>
      </c>
      <c r="M1867" s="80">
        <v>2</v>
      </c>
      <c r="N1867" s="80">
        <v>2019</v>
      </c>
      <c r="O1867" s="77">
        <f t="shared" si="28"/>
        <v>43502</v>
      </c>
      <c r="P1867" s="80" t="s">
        <v>3592</v>
      </c>
      <c r="Q1867" s="80" t="s">
        <v>175</v>
      </c>
      <c r="R1867" s="80">
        <f>VLOOKUP(P1867,Registration!O:P,2,FALSE)</f>
        <v>19</v>
      </c>
    </row>
    <row r="1868" spans="1:18" ht="23.1" customHeight="1">
      <c r="A1868" s="80" t="s">
        <v>1398</v>
      </c>
      <c r="B1868" s="80" t="s">
        <v>26</v>
      </c>
      <c r="C1868" s="80" t="s">
        <v>27</v>
      </c>
      <c r="D1868" s="80" t="s">
        <v>28</v>
      </c>
      <c r="E1868" s="80" t="s">
        <v>28</v>
      </c>
      <c r="F1868" s="80" t="s">
        <v>111</v>
      </c>
      <c r="G1868" s="80" t="s">
        <v>2811</v>
      </c>
      <c r="H1868" s="80" t="s">
        <v>8157</v>
      </c>
      <c r="I1868" s="80" t="s">
        <v>8156</v>
      </c>
      <c r="J1868" s="80" t="s">
        <v>3593</v>
      </c>
      <c r="K1868" s="77">
        <v>43618</v>
      </c>
      <c r="L1868" s="80">
        <v>6</v>
      </c>
      <c r="M1868" s="80">
        <v>2</v>
      </c>
      <c r="N1868" s="80">
        <v>2019</v>
      </c>
      <c r="O1868" s="77">
        <f t="shared" si="28"/>
        <v>43502</v>
      </c>
      <c r="P1868" s="80" t="s">
        <v>3594</v>
      </c>
      <c r="Q1868" s="80" t="s">
        <v>175</v>
      </c>
      <c r="R1868" s="80">
        <f>VLOOKUP(P1868,Registration!O:P,2,FALSE)</f>
        <v>18</v>
      </c>
    </row>
    <row r="1869" spans="1:18" ht="23.1" customHeight="1">
      <c r="A1869" s="80" t="s">
        <v>1398</v>
      </c>
      <c r="B1869" s="80" t="s">
        <v>26</v>
      </c>
      <c r="C1869" s="80" t="s">
        <v>27</v>
      </c>
      <c r="D1869" s="80" t="s">
        <v>28</v>
      </c>
      <c r="E1869" s="80" t="s">
        <v>28</v>
      </c>
      <c r="F1869" s="80" t="s">
        <v>111</v>
      </c>
      <c r="G1869" s="80" t="s">
        <v>2811</v>
      </c>
      <c r="H1869" s="80" t="s">
        <v>8157</v>
      </c>
      <c r="I1869" s="80" t="s">
        <v>8156</v>
      </c>
      <c r="J1869" s="80" t="s">
        <v>3595</v>
      </c>
      <c r="K1869" s="77">
        <v>43618</v>
      </c>
      <c r="L1869" s="80">
        <v>6</v>
      </c>
      <c r="M1869" s="80">
        <v>2</v>
      </c>
      <c r="N1869" s="80">
        <v>2019</v>
      </c>
      <c r="O1869" s="77">
        <f t="shared" si="28"/>
        <v>43502</v>
      </c>
      <c r="P1869" s="80" t="s">
        <v>3596</v>
      </c>
      <c r="Q1869" s="80" t="s">
        <v>175</v>
      </c>
      <c r="R1869" s="80">
        <f>VLOOKUP(P1869,Registration!O:P,2,FALSE)</f>
        <v>18</v>
      </c>
    </row>
    <row r="1870" spans="1:18" ht="23.1" customHeight="1">
      <c r="A1870" s="80" t="s">
        <v>1398</v>
      </c>
      <c r="B1870" s="80" t="s">
        <v>26</v>
      </c>
      <c r="C1870" s="80" t="s">
        <v>27</v>
      </c>
      <c r="D1870" s="80" t="s">
        <v>28</v>
      </c>
      <c r="E1870" s="80" t="s">
        <v>28</v>
      </c>
      <c r="F1870" s="80" t="s">
        <v>111</v>
      </c>
      <c r="G1870" s="80" t="s">
        <v>2811</v>
      </c>
      <c r="H1870" s="80" t="s">
        <v>8157</v>
      </c>
      <c r="I1870" s="80" t="s">
        <v>8156</v>
      </c>
      <c r="J1870" s="80" t="s">
        <v>3597</v>
      </c>
      <c r="K1870" s="77">
        <v>43618</v>
      </c>
      <c r="L1870" s="80">
        <v>6</v>
      </c>
      <c r="M1870" s="80">
        <v>2</v>
      </c>
      <c r="N1870" s="80">
        <v>2019</v>
      </c>
      <c r="O1870" s="77">
        <f t="shared" si="28"/>
        <v>43502</v>
      </c>
      <c r="P1870" s="80" t="s">
        <v>3598</v>
      </c>
      <c r="Q1870" s="80" t="s">
        <v>175</v>
      </c>
      <c r="R1870" s="80">
        <f>VLOOKUP(P1870,Registration!O:P,2,FALSE)</f>
        <v>18</v>
      </c>
    </row>
    <row r="1871" spans="1:18" ht="23.1" customHeight="1">
      <c r="A1871" s="80" t="s">
        <v>1398</v>
      </c>
      <c r="B1871" s="80" t="s">
        <v>26</v>
      </c>
      <c r="C1871" s="80" t="s">
        <v>27</v>
      </c>
      <c r="D1871" s="80" t="s">
        <v>28</v>
      </c>
      <c r="E1871" s="80" t="s">
        <v>28</v>
      </c>
      <c r="F1871" s="80" t="s">
        <v>111</v>
      </c>
      <c r="G1871" s="80" t="s">
        <v>167</v>
      </c>
      <c r="H1871" s="80" t="s">
        <v>8159</v>
      </c>
      <c r="I1871" s="80" t="s">
        <v>8160</v>
      </c>
      <c r="J1871" s="80" t="s">
        <v>1406</v>
      </c>
      <c r="K1871" s="77">
        <v>43648</v>
      </c>
      <c r="L1871" s="80">
        <v>7</v>
      </c>
      <c r="M1871" s="80">
        <v>2</v>
      </c>
      <c r="N1871" s="80">
        <v>2019</v>
      </c>
      <c r="O1871" s="77">
        <f t="shared" si="28"/>
        <v>43503</v>
      </c>
      <c r="P1871" s="80" t="s">
        <v>339</v>
      </c>
      <c r="Q1871" s="80" t="s">
        <v>252</v>
      </c>
      <c r="R1871" s="80">
        <f>VLOOKUP(P1871,Registration!O:P,2,FALSE)</f>
        <v>19</v>
      </c>
    </row>
    <row r="1872" spans="1:18" ht="23.1" customHeight="1">
      <c r="A1872" s="80" t="s">
        <v>1398</v>
      </c>
      <c r="B1872" s="80" t="s">
        <v>26</v>
      </c>
      <c r="C1872" s="80" t="s">
        <v>27</v>
      </c>
      <c r="D1872" s="80" t="s">
        <v>28</v>
      </c>
      <c r="E1872" s="80" t="s">
        <v>28</v>
      </c>
      <c r="F1872" s="80" t="s">
        <v>111</v>
      </c>
      <c r="G1872" s="80" t="s">
        <v>167</v>
      </c>
      <c r="H1872" s="80" t="s">
        <v>8159</v>
      </c>
      <c r="I1872" s="80" t="s">
        <v>8160</v>
      </c>
      <c r="J1872" s="80" t="s">
        <v>1407</v>
      </c>
      <c r="K1872" s="77">
        <v>43648</v>
      </c>
      <c r="L1872" s="80">
        <v>7</v>
      </c>
      <c r="M1872" s="80">
        <v>2</v>
      </c>
      <c r="N1872" s="80">
        <v>2019</v>
      </c>
      <c r="O1872" s="77">
        <f t="shared" si="28"/>
        <v>43503</v>
      </c>
      <c r="P1872" s="80" t="s">
        <v>498</v>
      </c>
      <c r="Q1872" s="80" t="s">
        <v>252</v>
      </c>
      <c r="R1872" s="80">
        <f>VLOOKUP(P1872,Registration!O:P,2,FALSE)</f>
        <v>19</v>
      </c>
    </row>
    <row r="1873" spans="1:18" ht="23.1" customHeight="1">
      <c r="A1873" s="80" t="s">
        <v>1398</v>
      </c>
      <c r="B1873" s="80" t="s">
        <v>26</v>
      </c>
      <c r="C1873" s="80" t="s">
        <v>27</v>
      </c>
      <c r="D1873" s="80" t="s">
        <v>28</v>
      </c>
      <c r="E1873" s="80" t="s">
        <v>28</v>
      </c>
      <c r="F1873" s="80" t="s">
        <v>111</v>
      </c>
      <c r="G1873" s="80" t="s">
        <v>167</v>
      </c>
      <c r="H1873" s="80" t="s">
        <v>8159</v>
      </c>
      <c r="I1873" s="80" t="s">
        <v>8160</v>
      </c>
      <c r="J1873" s="80" t="s">
        <v>1408</v>
      </c>
      <c r="K1873" s="77">
        <v>43648</v>
      </c>
      <c r="L1873" s="80">
        <v>7</v>
      </c>
      <c r="M1873" s="80">
        <v>2</v>
      </c>
      <c r="N1873" s="80">
        <v>2019</v>
      </c>
      <c r="O1873" s="77">
        <f t="shared" si="28"/>
        <v>43503</v>
      </c>
      <c r="P1873" s="80" t="s">
        <v>1409</v>
      </c>
      <c r="Q1873" s="80" t="s">
        <v>252</v>
      </c>
      <c r="R1873" s="80">
        <f>VLOOKUP(P1873,Registration!O:P,2,FALSE)</f>
        <v>19</v>
      </c>
    </row>
    <row r="1874" spans="1:18" ht="23.1" customHeight="1">
      <c r="A1874" s="80" t="s">
        <v>1398</v>
      </c>
      <c r="B1874" s="80" t="s">
        <v>26</v>
      </c>
      <c r="C1874" s="80" t="s">
        <v>27</v>
      </c>
      <c r="D1874" s="80" t="s">
        <v>28</v>
      </c>
      <c r="E1874" s="80" t="s">
        <v>28</v>
      </c>
      <c r="F1874" s="80" t="s">
        <v>111</v>
      </c>
      <c r="G1874" s="80" t="s">
        <v>167</v>
      </c>
      <c r="H1874" s="80" t="s">
        <v>8159</v>
      </c>
      <c r="I1874" s="80" t="s">
        <v>8160</v>
      </c>
      <c r="J1874" s="80" t="s">
        <v>1410</v>
      </c>
      <c r="K1874" s="77">
        <v>43648</v>
      </c>
      <c r="L1874" s="80">
        <v>7</v>
      </c>
      <c r="M1874" s="80">
        <v>2</v>
      </c>
      <c r="N1874" s="80">
        <v>2019</v>
      </c>
      <c r="O1874" s="77">
        <f t="shared" si="28"/>
        <v>43503</v>
      </c>
      <c r="P1874" s="80" t="s">
        <v>1411</v>
      </c>
      <c r="Q1874" s="80" t="s">
        <v>252</v>
      </c>
      <c r="R1874" s="80">
        <f>VLOOKUP(P1874,Registration!O:P,2,FALSE)</f>
        <v>18</v>
      </c>
    </row>
    <row r="1875" spans="1:18" ht="23.1" customHeight="1">
      <c r="A1875" s="80" t="s">
        <v>1398</v>
      </c>
      <c r="B1875" s="80" t="s">
        <v>26</v>
      </c>
      <c r="C1875" s="80" t="s">
        <v>27</v>
      </c>
      <c r="D1875" s="80" t="s">
        <v>28</v>
      </c>
      <c r="E1875" s="80" t="s">
        <v>28</v>
      </c>
      <c r="F1875" s="80" t="s">
        <v>111</v>
      </c>
      <c r="G1875" s="80" t="s">
        <v>167</v>
      </c>
      <c r="H1875" s="80" t="s">
        <v>8159</v>
      </c>
      <c r="I1875" s="80" t="s">
        <v>8160</v>
      </c>
      <c r="J1875" s="80" t="s">
        <v>1412</v>
      </c>
      <c r="K1875" s="77">
        <v>43648</v>
      </c>
      <c r="L1875" s="80">
        <v>7</v>
      </c>
      <c r="M1875" s="80">
        <v>2</v>
      </c>
      <c r="N1875" s="80">
        <v>2019</v>
      </c>
      <c r="O1875" s="77">
        <f t="shared" si="28"/>
        <v>43503</v>
      </c>
      <c r="P1875" s="80" t="s">
        <v>1413</v>
      </c>
      <c r="Q1875" s="80" t="s">
        <v>252</v>
      </c>
      <c r="R1875" s="80">
        <f>VLOOKUP(P1875,Registration!O:P,2,FALSE)</f>
        <v>18</v>
      </c>
    </row>
    <row r="1876" spans="1:18" ht="23.1" customHeight="1">
      <c r="A1876" s="80" t="s">
        <v>1398</v>
      </c>
      <c r="B1876" s="80" t="s">
        <v>26</v>
      </c>
      <c r="C1876" s="80" t="s">
        <v>27</v>
      </c>
      <c r="D1876" s="80" t="s">
        <v>28</v>
      </c>
      <c r="E1876" s="80" t="s">
        <v>28</v>
      </c>
      <c r="F1876" s="80" t="s">
        <v>111</v>
      </c>
      <c r="G1876" s="80" t="s">
        <v>167</v>
      </c>
      <c r="H1876" s="80" t="s">
        <v>8159</v>
      </c>
      <c r="I1876" s="80" t="s">
        <v>8160</v>
      </c>
      <c r="J1876" s="80" t="s">
        <v>1414</v>
      </c>
      <c r="K1876" s="77">
        <v>43648</v>
      </c>
      <c r="L1876" s="80">
        <v>7</v>
      </c>
      <c r="M1876" s="80">
        <v>2</v>
      </c>
      <c r="N1876" s="80">
        <v>2019</v>
      </c>
      <c r="O1876" s="77">
        <f t="shared" si="28"/>
        <v>43503</v>
      </c>
      <c r="P1876" s="80" t="s">
        <v>1415</v>
      </c>
      <c r="Q1876" s="80" t="s">
        <v>252</v>
      </c>
      <c r="R1876" s="80">
        <f>VLOOKUP(P1876,Registration!O:P,2,FALSE)</f>
        <v>18</v>
      </c>
    </row>
    <row r="1877" spans="1:18" ht="23.1" customHeight="1">
      <c r="A1877" s="80" t="s">
        <v>1398</v>
      </c>
      <c r="B1877" s="80" t="s">
        <v>26</v>
      </c>
      <c r="C1877" s="80" t="s">
        <v>27</v>
      </c>
      <c r="D1877" s="80" t="s">
        <v>28</v>
      </c>
      <c r="E1877" s="80" t="s">
        <v>28</v>
      </c>
      <c r="F1877" s="80" t="s">
        <v>111</v>
      </c>
      <c r="G1877" s="80" t="s">
        <v>167</v>
      </c>
      <c r="H1877" s="80" t="s">
        <v>8159</v>
      </c>
      <c r="I1877" s="80" t="s">
        <v>8160</v>
      </c>
      <c r="J1877" s="80" t="s">
        <v>1416</v>
      </c>
      <c r="K1877" s="77">
        <v>43648</v>
      </c>
      <c r="L1877" s="80">
        <v>7</v>
      </c>
      <c r="M1877" s="80">
        <v>2</v>
      </c>
      <c r="N1877" s="80">
        <v>2019</v>
      </c>
      <c r="O1877" s="77">
        <f t="shared" si="28"/>
        <v>43503</v>
      </c>
      <c r="P1877" s="80" t="s">
        <v>1417</v>
      </c>
      <c r="Q1877" s="80" t="s">
        <v>252</v>
      </c>
      <c r="R1877" s="80">
        <f>VLOOKUP(P1877,Registration!O:P,2,FALSE)</f>
        <v>18</v>
      </c>
    </row>
    <row r="1878" spans="1:18" ht="23.1" customHeight="1">
      <c r="A1878" s="80" t="s">
        <v>1398</v>
      </c>
      <c r="B1878" s="80" t="s">
        <v>26</v>
      </c>
      <c r="C1878" s="80" t="s">
        <v>27</v>
      </c>
      <c r="D1878" s="80" t="s">
        <v>28</v>
      </c>
      <c r="E1878" s="80" t="s">
        <v>28</v>
      </c>
      <c r="F1878" s="80" t="s">
        <v>111</v>
      </c>
      <c r="G1878" s="80" t="s">
        <v>167</v>
      </c>
      <c r="H1878" s="80" t="s">
        <v>8159</v>
      </c>
      <c r="I1878" s="80" t="s">
        <v>8160</v>
      </c>
      <c r="J1878" s="80" t="s">
        <v>1418</v>
      </c>
      <c r="K1878" s="77">
        <v>43648</v>
      </c>
      <c r="L1878" s="80">
        <v>7</v>
      </c>
      <c r="M1878" s="80">
        <v>2</v>
      </c>
      <c r="N1878" s="80">
        <v>2019</v>
      </c>
      <c r="O1878" s="77">
        <f t="shared" si="28"/>
        <v>43503</v>
      </c>
      <c r="P1878" s="80" t="s">
        <v>269</v>
      </c>
      <c r="Q1878" s="80" t="s">
        <v>252</v>
      </c>
      <c r="R1878" s="80">
        <f>VLOOKUP(P1878,Registration!O:P,2,FALSE)</f>
        <v>19</v>
      </c>
    </row>
    <row r="1879" spans="1:18" ht="23.1" customHeight="1">
      <c r="A1879" s="80" t="s">
        <v>1398</v>
      </c>
      <c r="B1879" s="80" t="s">
        <v>26</v>
      </c>
      <c r="C1879" s="80" t="s">
        <v>27</v>
      </c>
      <c r="D1879" s="80" t="s">
        <v>28</v>
      </c>
      <c r="E1879" s="80" t="s">
        <v>28</v>
      </c>
      <c r="F1879" s="80" t="s">
        <v>111</v>
      </c>
      <c r="G1879" s="80" t="s">
        <v>167</v>
      </c>
      <c r="H1879" s="80" t="s">
        <v>8159</v>
      </c>
      <c r="I1879" s="80" t="s">
        <v>8160</v>
      </c>
      <c r="J1879" s="80" t="s">
        <v>712</v>
      </c>
      <c r="K1879" s="77">
        <v>43648</v>
      </c>
      <c r="L1879" s="80">
        <v>7</v>
      </c>
      <c r="M1879" s="80">
        <v>2</v>
      </c>
      <c r="N1879" s="80">
        <v>2019</v>
      </c>
      <c r="O1879" s="77">
        <f t="shared" si="28"/>
        <v>43503</v>
      </c>
      <c r="P1879" s="80" t="s">
        <v>1419</v>
      </c>
      <c r="Q1879" s="80" t="s">
        <v>252</v>
      </c>
      <c r="R1879" s="80">
        <f>VLOOKUP(P1879,Registration!O:P,2,FALSE)</f>
        <v>19</v>
      </c>
    </row>
    <row r="1880" spans="1:18" ht="23.1" customHeight="1">
      <c r="A1880" s="80" t="s">
        <v>1398</v>
      </c>
      <c r="B1880" s="80" t="s">
        <v>26</v>
      </c>
      <c r="C1880" s="80" t="s">
        <v>27</v>
      </c>
      <c r="D1880" s="80" t="s">
        <v>28</v>
      </c>
      <c r="E1880" s="80" t="s">
        <v>28</v>
      </c>
      <c r="F1880" s="80" t="s">
        <v>111</v>
      </c>
      <c r="G1880" s="80" t="s">
        <v>167</v>
      </c>
      <c r="H1880" s="80" t="s">
        <v>8159</v>
      </c>
      <c r="I1880" s="80" t="s">
        <v>8160</v>
      </c>
      <c r="J1880" s="80" t="s">
        <v>1420</v>
      </c>
      <c r="K1880" s="77">
        <v>43648</v>
      </c>
      <c r="L1880" s="80">
        <v>7</v>
      </c>
      <c r="M1880" s="80">
        <v>2</v>
      </c>
      <c r="N1880" s="80">
        <v>2019</v>
      </c>
      <c r="O1880" s="77">
        <f t="shared" si="28"/>
        <v>43503</v>
      </c>
      <c r="P1880" s="80" t="s">
        <v>1421</v>
      </c>
      <c r="Q1880" s="80" t="s">
        <v>252</v>
      </c>
      <c r="R1880" s="80">
        <f>VLOOKUP(P1880,Registration!O:P,2,FALSE)</f>
        <v>18</v>
      </c>
    </row>
    <row r="1881" spans="1:18" ht="23.1" customHeight="1">
      <c r="A1881" s="80" t="s">
        <v>1398</v>
      </c>
      <c r="B1881" s="80" t="s">
        <v>26</v>
      </c>
      <c r="C1881" s="80" t="s">
        <v>27</v>
      </c>
      <c r="D1881" s="80" t="s">
        <v>28</v>
      </c>
      <c r="E1881" s="80" t="s">
        <v>28</v>
      </c>
      <c r="F1881" s="80" t="s">
        <v>111</v>
      </c>
      <c r="G1881" s="80" t="s">
        <v>167</v>
      </c>
      <c r="H1881" s="80" t="s">
        <v>8159</v>
      </c>
      <c r="I1881" s="80" t="s">
        <v>8160</v>
      </c>
      <c r="J1881" s="80" t="s">
        <v>1422</v>
      </c>
      <c r="K1881" s="77">
        <v>43648</v>
      </c>
      <c r="L1881" s="80">
        <v>7</v>
      </c>
      <c r="M1881" s="80">
        <v>2</v>
      </c>
      <c r="N1881" s="80">
        <v>2019</v>
      </c>
      <c r="O1881" s="77">
        <f t="shared" si="28"/>
        <v>43503</v>
      </c>
      <c r="P1881" s="80" t="s">
        <v>1423</v>
      </c>
      <c r="Q1881" s="80" t="s">
        <v>252</v>
      </c>
      <c r="R1881" s="80">
        <f>VLOOKUP(P1881,Registration!O:P,2,FALSE)</f>
        <v>19</v>
      </c>
    </row>
    <row r="1882" spans="1:18" ht="23.1" customHeight="1">
      <c r="A1882" s="80" t="s">
        <v>1398</v>
      </c>
      <c r="B1882" s="80" t="s">
        <v>26</v>
      </c>
      <c r="C1882" s="80" t="s">
        <v>27</v>
      </c>
      <c r="D1882" s="80" t="s">
        <v>28</v>
      </c>
      <c r="E1882" s="80" t="s">
        <v>28</v>
      </c>
      <c r="F1882" s="80" t="s">
        <v>111</v>
      </c>
      <c r="G1882" s="80" t="s">
        <v>167</v>
      </c>
      <c r="H1882" s="80" t="s">
        <v>8159</v>
      </c>
      <c r="I1882" s="80" t="s">
        <v>8160</v>
      </c>
      <c r="J1882" s="80" t="s">
        <v>1424</v>
      </c>
      <c r="K1882" s="77">
        <v>43648</v>
      </c>
      <c r="L1882" s="80">
        <v>7</v>
      </c>
      <c r="M1882" s="80">
        <v>2</v>
      </c>
      <c r="N1882" s="80">
        <v>2019</v>
      </c>
      <c r="O1882" s="77">
        <f t="shared" si="28"/>
        <v>43503</v>
      </c>
      <c r="P1882" s="80" t="s">
        <v>356</v>
      </c>
      <c r="Q1882" s="80" t="s">
        <v>252</v>
      </c>
      <c r="R1882" s="80">
        <f>VLOOKUP(P1882,Registration!O:P,2,FALSE)</f>
        <v>19</v>
      </c>
    </row>
    <row r="1883" spans="1:18" ht="23.1" customHeight="1">
      <c r="A1883" s="80" t="s">
        <v>1398</v>
      </c>
      <c r="B1883" s="80" t="s">
        <v>26</v>
      </c>
      <c r="C1883" s="80" t="s">
        <v>27</v>
      </c>
      <c r="D1883" s="80" t="s">
        <v>28</v>
      </c>
      <c r="E1883" s="80" t="s">
        <v>28</v>
      </c>
      <c r="F1883" s="80" t="s">
        <v>111</v>
      </c>
      <c r="G1883" s="80" t="s">
        <v>167</v>
      </c>
      <c r="H1883" s="80" t="s">
        <v>8159</v>
      </c>
      <c r="I1883" s="80" t="s">
        <v>8160</v>
      </c>
      <c r="J1883" s="80" t="s">
        <v>1425</v>
      </c>
      <c r="K1883" s="77">
        <v>43648</v>
      </c>
      <c r="L1883" s="80">
        <v>7</v>
      </c>
      <c r="M1883" s="80">
        <v>2</v>
      </c>
      <c r="N1883" s="80">
        <v>2019</v>
      </c>
      <c r="O1883" s="77">
        <f t="shared" si="28"/>
        <v>43503</v>
      </c>
      <c r="P1883" s="80" t="s">
        <v>1426</v>
      </c>
      <c r="Q1883" s="80" t="s">
        <v>252</v>
      </c>
      <c r="R1883" s="80">
        <f>VLOOKUP(P1883,Registration!O:P,2,FALSE)</f>
        <v>19</v>
      </c>
    </row>
    <row r="1884" spans="1:18" ht="23.1" customHeight="1">
      <c r="A1884" s="80" t="s">
        <v>1398</v>
      </c>
      <c r="B1884" s="80" t="s">
        <v>26</v>
      </c>
      <c r="C1884" s="80" t="s">
        <v>27</v>
      </c>
      <c r="D1884" s="80" t="s">
        <v>28</v>
      </c>
      <c r="E1884" s="80" t="s">
        <v>28</v>
      </c>
      <c r="F1884" s="80" t="s">
        <v>111</v>
      </c>
      <c r="G1884" s="80" t="s">
        <v>167</v>
      </c>
      <c r="H1884" s="80" t="s">
        <v>8159</v>
      </c>
      <c r="I1884" s="80" t="s">
        <v>8160</v>
      </c>
      <c r="J1884" s="80" t="s">
        <v>1427</v>
      </c>
      <c r="K1884" s="77">
        <v>43648</v>
      </c>
      <c r="L1884" s="80">
        <v>7</v>
      </c>
      <c r="M1884" s="80">
        <v>2</v>
      </c>
      <c r="N1884" s="80">
        <v>2019</v>
      </c>
      <c r="O1884" s="77">
        <f t="shared" si="28"/>
        <v>43503</v>
      </c>
      <c r="P1884" s="80" t="s">
        <v>1428</v>
      </c>
      <c r="Q1884" s="80" t="s">
        <v>252</v>
      </c>
      <c r="R1884" s="80">
        <f>VLOOKUP(P1884,Registration!O:P,2,FALSE)</f>
        <v>18</v>
      </c>
    </row>
    <row r="1885" spans="1:18" ht="23.1" customHeight="1">
      <c r="A1885" s="80" t="s">
        <v>1398</v>
      </c>
      <c r="B1885" s="80" t="s">
        <v>26</v>
      </c>
      <c r="C1885" s="80" t="s">
        <v>27</v>
      </c>
      <c r="D1885" s="80" t="s">
        <v>28</v>
      </c>
      <c r="E1885" s="80" t="s">
        <v>28</v>
      </c>
      <c r="F1885" s="80" t="s">
        <v>111</v>
      </c>
      <c r="G1885" s="80" t="s">
        <v>167</v>
      </c>
      <c r="H1885" s="80" t="s">
        <v>8159</v>
      </c>
      <c r="I1885" s="80" t="s">
        <v>8161</v>
      </c>
      <c r="J1885" s="80" t="s">
        <v>1429</v>
      </c>
      <c r="K1885" s="77">
        <v>43648</v>
      </c>
      <c r="L1885" s="80">
        <v>7</v>
      </c>
      <c r="M1885" s="80">
        <v>2</v>
      </c>
      <c r="N1885" s="80">
        <v>2019</v>
      </c>
      <c r="O1885" s="77">
        <f t="shared" si="28"/>
        <v>43503</v>
      </c>
      <c r="P1885" s="80" t="s">
        <v>1430</v>
      </c>
      <c r="Q1885" s="80" t="s">
        <v>175</v>
      </c>
      <c r="R1885" s="80">
        <f>VLOOKUP(P1885,Registration!O:P,2,FALSE)</f>
        <v>17</v>
      </c>
    </row>
    <row r="1886" spans="1:18" ht="23.1" customHeight="1">
      <c r="A1886" s="80" t="s">
        <v>1398</v>
      </c>
      <c r="B1886" s="80" t="s">
        <v>26</v>
      </c>
      <c r="C1886" s="80" t="s">
        <v>27</v>
      </c>
      <c r="D1886" s="80" t="s">
        <v>28</v>
      </c>
      <c r="E1886" s="80" t="s">
        <v>28</v>
      </c>
      <c r="F1886" s="80" t="s">
        <v>29</v>
      </c>
      <c r="G1886" s="80" t="s">
        <v>1887</v>
      </c>
      <c r="H1886" s="80" t="s">
        <v>8165</v>
      </c>
      <c r="I1886" s="80" t="s">
        <v>8163</v>
      </c>
      <c r="J1886" s="80" t="s">
        <v>3599</v>
      </c>
      <c r="K1886" s="77">
        <v>43648</v>
      </c>
      <c r="L1886" s="80">
        <v>7</v>
      </c>
      <c r="M1886" s="80">
        <v>2</v>
      </c>
      <c r="N1886" s="80">
        <v>2019</v>
      </c>
      <c r="O1886" s="77">
        <f t="shared" si="28"/>
        <v>43503</v>
      </c>
      <c r="P1886" s="80" t="s">
        <v>3600</v>
      </c>
      <c r="Q1886" s="80" t="s">
        <v>175</v>
      </c>
      <c r="R1886" s="80">
        <f>VLOOKUP(P1886,Registration!O:P,2,FALSE)</f>
        <v>18</v>
      </c>
    </row>
    <row r="1887" spans="1:18" ht="23.1" customHeight="1">
      <c r="A1887" s="80" t="s">
        <v>1398</v>
      </c>
      <c r="B1887" s="80" t="s">
        <v>26</v>
      </c>
      <c r="C1887" s="80" t="s">
        <v>27</v>
      </c>
      <c r="D1887" s="80" t="s">
        <v>28</v>
      </c>
      <c r="E1887" s="80" t="s">
        <v>28</v>
      </c>
      <c r="F1887" s="80" t="s">
        <v>29</v>
      </c>
      <c r="G1887" s="80" t="s">
        <v>1887</v>
      </c>
      <c r="H1887" s="80" t="s">
        <v>8165</v>
      </c>
      <c r="I1887" s="80" t="s">
        <v>8163</v>
      </c>
      <c r="J1887" s="80" t="s">
        <v>3601</v>
      </c>
      <c r="K1887" s="77">
        <v>43648</v>
      </c>
      <c r="L1887" s="80">
        <v>7</v>
      </c>
      <c r="M1887" s="80">
        <v>2</v>
      </c>
      <c r="N1887" s="80">
        <v>2019</v>
      </c>
      <c r="O1887" s="77">
        <f t="shared" si="28"/>
        <v>43503</v>
      </c>
      <c r="P1887" s="80" t="s">
        <v>3602</v>
      </c>
      <c r="Q1887" s="80" t="s">
        <v>175</v>
      </c>
      <c r="R1887" s="80">
        <f>VLOOKUP(P1887,Registration!O:P,2,FALSE)</f>
        <v>19</v>
      </c>
    </row>
    <row r="1888" spans="1:18" ht="23.1" customHeight="1">
      <c r="A1888" s="80" t="s">
        <v>1398</v>
      </c>
      <c r="B1888" s="80" t="s">
        <v>26</v>
      </c>
      <c r="C1888" s="80" t="s">
        <v>27</v>
      </c>
      <c r="D1888" s="80" t="s">
        <v>28</v>
      </c>
      <c r="E1888" s="80" t="s">
        <v>28</v>
      </c>
      <c r="F1888" s="80" t="s">
        <v>29</v>
      </c>
      <c r="G1888" s="80" t="s">
        <v>1887</v>
      </c>
      <c r="H1888" s="80" t="s">
        <v>8165</v>
      </c>
      <c r="I1888" s="80" t="s">
        <v>8163</v>
      </c>
      <c r="J1888" s="80" t="s">
        <v>3603</v>
      </c>
      <c r="K1888" s="77">
        <v>43648</v>
      </c>
      <c r="L1888" s="80">
        <v>7</v>
      </c>
      <c r="M1888" s="80">
        <v>2</v>
      </c>
      <c r="N1888" s="80">
        <v>2019</v>
      </c>
      <c r="O1888" s="77">
        <f t="shared" si="28"/>
        <v>43503</v>
      </c>
      <c r="P1888" s="80" t="s">
        <v>3604</v>
      </c>
      <c r="Q1888" s="80" t="s">
        <v>175</v>
      </c>
      <c r="R1888" s="80">
        <f>VLOOKUP(P1888,Registration!O:P,2,FALSE)</f>
        <v>17</v>
      </c>
    </row>
    <row r="1889" spans="1:18" ht="23.1" customHeight="1">
      <c r="A1889" s="80" t="s">
        <v>1398</v>
      </c>
      <c r="B1889" s="80" t="s">
        <v>26</v>
      </c>
      <c r="C1889" s="80" t="s">
        <v>27</v>
      </c>
      <c r="D1889" s="80" t="s">
        <v>28</v>
      </c>
      <c r="E1889" s="80" t="s">
        <v>28</v>
      </c>
      <c r="F1889" s="80" t="s">
        <v>29</v>
      </c>
      <c r="G1889" s="80" t="s">
        <v>1887</v>
      </c>
      <c r="H1889" s="80" t="s">
        <v>8165</v>
      </c>
      <c r="I1889" s="80" t="s">
        <v>8163</v>
      </c>
      <c r="J1889" s="80" t="s">
        <v>3605</v>
      </c>
      <c r="K1889" s="77">
        <v>43648</v>
      </c>
      <c r="L1889" s="80">
        <v>7</v>
      </c>
      <c r="M1889" s="80">
        <v>2</v>
      </c>
      <c r="N1889" s="80">
        <v>2019</v>
      </c>
      <c r="O1889" s="77">
        <f t="shared" si="28"/>
        <v>43503</v>
      </c>
      <c r="P1889" s="80" t="s">
        <v>3606</v>
      </c>
      <c r="Q1889" s="80" t="s">
        <v>175</v>
      </c>
      <c r="R1889" s="80">
        <f>VLOOKUP(P1889,Registration!O:P,2,FALSE)</f>
        <v>19</v>
      </c>
    </row>
    <row r="1890" spans="1:18" ht="23.1" customHeight="1">
      <c r="A1890" s="80" t="s">
        <v>1398</v>
      </c>
      <c r="B1890" s="80" t="s">
        <v>26</v>
      </c>
      <c r="C1890" s="80" t="s">
        <v>27</v>
      </c>
      <c r="D1890" s="80" t="s">
        <v>28</v>
      </c>
      <c r="E1890" s="80" t="s">
        <v>28</v>
      </c>
      <c r="F1890" s="80" t="s">
        <v>29</v>
      </c>
      <c r="G1890" s="80" t="s">
        <v>1887</v>
      </c>
      <c r="H1890" s="80" t="s">
        <v>8165</v>
      </c>
      <c r="I1890" s="80" t="s">
        <v>8163</v>
      </c>
      <c r="J1890" s="80" t="s">
        <v>3607</v>
      </c>
      <c r="K1890" s="77">
        <v>43648</v>
      </c>
      <c r="L1890" s="80">
        <v>7</v>
      </c>
      <c r="M1890" s="80">
        <v>2</v>
      </c>
      <c r="N1890" s="80">
        <v>2019</v>
      </c>
      <c r="O1890" s="77">
        <f t="shared" si="28"/>
        <v>43503</v>
      </c>
      <c r="P1890" s="80" t="s">
        <v>3608</v>
      </c>
      <c r="Q1890" s="80" t="s">
        <v>175</v>
      </c>
      <c r="R1890" s="80">
        <f>VLOOKUP(P1890,Registration!O:P,2,FALSE)</f>
        <v>19</v>
      </c>
    </row>
    <row r="1891" spans="1:18" ht="23.1" customHeight="1">
      <c r="A1891" s="80" t="s">
        <v>1398</v>
      </c>
      <c r="B1891" s="80" t="s">
        <v>26</v>
      </c>
      <c r="C1891" s="80" t="s">
        <v>27</v>
      </c>
      <c r="D1891" s="80" t="s">
        <v>28</v>
      </c>
      <c r="E1891" s="80" t="s">
        <v>28</v>
      </c>
      <c r="F1891" s="80" t="s">
        <v>29</v>
      </c>
      <c r="G1891" s="80" t="s">
        <v>1887</v>
      </c>
      <c r="H1891" s="80" t="s">
        <v>8165</v>
      </c>
      <c r="I1891" s="80" t="s">
        <v>8163</v>
      </c>
      <c r="J1891" s="80" t="s">
        <v>3609</v>
      </c>
      <c r="K1891" s="77">
        <v>43648</v>
      </c>
      <c r="L1891" s="80">
        <v>7</v>
      </c>
      <c r="M1891" s="80">
        <v>2</v>
      </c>
      <c r="N1891" s="80">
        <v>2019</v>
      </c>
      <c r="O1891" s="77">
        <f t="shared" si="28"/>
        <v>43503</v>
      </c>
      <c r="P1891" s="80" t="s">
        <v>3610</v>
      </c>
      <c r="Q1891" s="80" t="s">
        <v>175</v>
      </c>
      <c r="R1891" s="80">
        <f>VLOOKUP(P1891,Registration!O:P,2,FALSE)</f>
        <v>18</v>
      </c>
    </row>
    <row r="1892" spans="1:18" ht="23.1" customHeight="1">
      <c r="A1892" s="80" t="s">
        <v>1398</v>
      </c>
      <c r="B1892" s="80" t="s">
        <v>26</v>
      </c>
      <c r="C1892" s="80" t="s">
        <v>27</v>
      </c>
      <c r="D1892" s="80" t="s">
        <v>28</v>
      </c>
      <c r="E1892" s="80" t="s">
        <v>28</v>
      </c>
      <c r="F1892" s="80" t="s">
        <v>29</v>
      </c>
      <c r="G1892" s="80" t="s">
        <v>1887</v>
      </c>
      <c r="H1892" s="80" t="s">
        <v>8165</v>
      </c>
      <c r="I1892" s="80" t="s">
        <v>8163</v>
      </c>
      <c r="J1892" s="80" t="s">
        <v>3611</v>
      </c>
      <c r="K1892" s="77">
        <v>43648</v>
      </c>
      <c r="L1892" s="80">
        <v>7</v>
      </c>
      <c r="M1892" s="80">
        <v>2</v>
      </c>
      <c r="N1892" s="80">
        <v>2019</v>
      </c>
      <c r="O1892" s="77">
        <f t="shared" si="28"/>
        <v>43503</v>
      </c>
      <c r="P1892" s="80" t="s">
        <v>3612</v>
      </c>
      <c r="Q1892" s="80" t="s">
        <v>175</v>
      </c>
      <c r="R1892" s="80">
        <f>VLOOKUP(P1892,Registration!O:P,2,FALSE)</f>
        <v>19</v>
      </c>
    </row>
    <row r="1893" spans="1:18" ht="23.1" customHeight="1">
      <c r="A1893" s="80" t="s">
        <v>1398</v>
      </c>
      <c r="B1893" s="80" t="s">
        <v>26</v>
      </c>
      <c r="C1893" s="80" t="s">
        <v>27</v>
      </c>
      <c r="D1893" s="80" t="s">
        <v>28</v>
      </c>
      <c r="E1893" s="80" t="s">
        <v>28</v>
      </c>
      <c r="F1893" s="80" t="s">
        <v>29</v>
      </c>
      <c r="G1893" s="80" t="s">
        <v>1887</v>
      </c>
      <c r="H1893" s="80" t="s">
        <v>8165</v>
      </c>
      <c r="I1893" s="80" t="s">
        <v>8163</v>
      </c>
      <c r="J1893" s="80" t="s">
        <v>3613</v>
      </c>
      <c r="K1893" s="77">
        <v>43648</v>
      </c>
      <c r="L1893" s="80">
        <v>7</v>
      </c>
      <c r="M1893" s="80">
        <v>2</v>
      </c>
      <c r="N1893" s="80">
        <v>2019</v>
      </c>
      <c r="O1893" s="77">
        <f t="shared" si="28"/>
        <v>43503</v>
      </c>
      <c r="P1893" s="80" t="s">
        <v>3614</v>
      </c>
      <c r="Q1893" s="80" t="s">
        <v>175</v>
      </c>
      <c r="R1893" s="80">
        <f>VLOOKUP(P1893,Registration!O:P,2,FALSE)</f>
        <v>19</v>
      </c>
    </row>
    <row r="1894" spans="1:18" ht="23.1" customHeight="1">
      <c r="A1894" s="80" t="s">
        <v>1398</v>
      </c>
      <c r="B1894" s="80" t="s">
        <v>26</v>
      </c>
      <c r="C1894" s="80" t="s">
        <v>27</v>
      </c>
      <c r="D1894" s="80" t="s">
        <v>28</v>
      </c>
      <c r="E1894" s="80" t="s">
        <v>28</v>
      </c>
      <c r="F1894" s="80" t="s">
        <v>29</v>
      </c>
      <c r="G1894" s="80" t="s">
        <v>1887</v>
      </c>
      <c r="H1894" s="80" t="s">
        <v>8165</v>
      </c>
      <c r="I1894" s="80" t="s">
        <v>8163</v>
      </c>
      <c r="J1894" s="80" t="s">
        <v>3615</v>
      </c>
      <c r="K1894" s="77">
        <v>43679</v>
      </c>
      <c r="L1894" s="80">
        <v>8</v>
      </c>
      <c r="M1894" s="80">
        <v>2</v>
      </c>
      <c r="N1894" s="80">
        <v>2019</v>
      </c>
      <c r="O1894" s="77">
        <f t="shared" si="28"/>
        <v>43504</v>
      </c>
      <c r="P1894" s="80" t="s">
        <v>3616</v>
      </c>
      <c r="Q1894" s="80" t="s">
        <v>175</v>
      </c>
      <c r="R1894" s="80">
        <f>VLOOKUP(P1894,Registration!O:P,2,FALSE)</f>
        <v>18</v>
      </c>
    </row>
    <row r="1895" spans="1:18" ht="23.1" customHeight="1">
      <c r="A1895" s="80" t="s">
        <v>1398</v>
      </c>
      <c r="B1895" s="80" t="s">
        <v>26</v>
      </c>
      <c r="C1895" s="80" t="s">
        <v>27</v>
      </c>
      <c r="D1895" s="80" t="s">
        <v>28</v>
      </c>
      <c r="E1895" s="80" t="s">
        <v>28</v>
      </c>
      <c r="F1895" s="80" t="s">
        <v>111</v>
      </c>
      <c r="G1895" s="80" t="s">
        <v>8153</v>
      </c>
      <c r="H1895" s="80" t="s">
        <v>8157</v>
      </c>
      <c r="I1895" s="80" t="s">
        <v>8156</v>
      </c>
      <c r="J1895" s="80" t="s">
        <v>1176</v>
      </c>
      <c r="K1895" s="77">
        <v>43679</v>
      </c>
      <c r="L1895" s="80">
        <v>8</v>
      </c>
      <c r="M1895" s="80">
        <v>2</v>
      </c>
      <c r="N1895" s="80">
        <v>2019</v>
      </c>
      <c r="O1895" s="77">
        <f t="shared" si="28"/>
        <v>43504</v>
      </c>
      <c r="P1895" s="80" t="s">
        <v>3617</v>
      </c>
      <c r="Q1895" s="80" t="s">
        <v>175</v>
      </c>
      <c r="R1895" s="80">
        <f>VLOOKUP(P1895,Registration!O:P,2,FALSE)</f>
        <v>19</v>
      </c>
    </row>
    <row r="1896" spans="1:18" ht="23.1" customHeight="1">
      <c r="A1896" s="80" t="s">
        <v>1398</v>
      </c>
      <c r="B1896" s="80" t="s">
        <v>26</v>
      </c>
      <c r="C1896" s="80" t="s">
        <v>27</v>
      </c>
      <c r="D1896" s="80" t="s">
        <v>28</v>
      </c>
      <c r="E1896" s="80" t="s">
        <v>28</v>
      </c>
      <c r="F1896" s="80" t="s">
        <v>111</v>
      </c>
      <c r="G1896" s="80" t="s">
        <v>167</v>
      </c>
      <c r="H1896" s="80" t="s">
        <v>8159</v>
      </c>
      <c r="I1896" s="80" t="s">
        <v>8161</v>
      </c>
      <c r="J1896" s="80" t="s">
        <v>1128</v>
      </c>
      <c r="K1896" s="77">
        <v>43679</v>
      </c>
      <c r="L1896" s="80">
        <v>8</v>
      </c>
      <c r="M1896" s="80">
        <v>2</v>
      </c>
      <c r="N1896" s="80">
        <v>2019</v>
      </c>
      <c r="O1896" s="77">
        <f t="shared" si="28"/>
        <v>43504</v>
      </c>
      <c r="P1896" s="80" t="s">
        <v>874</v>
      </c>
      <c r="Q1896" s="80" t="s">
        <v>175</v>
      </c>
      <c r="R1896" s="80">
        <f>VLOOKUP(P1896,Registration!O:P,2,FALSE)</f>
        <v>19</v>
      </c>
    </row>
    <row r="1897" spans="1:18" ht="23.1" customHeight="1">
      <c r="A1897" s="80" t="s">
        <v>1398</v>
      </c>
      <c r="B1897" s="80" t="s">
        <v>26</v>
      </c>
      <c r="C1897" s="80" t="s">
        <v>27</v>
      </c>
      <c r="D1897" s="80" t="s">
        <v>28</v>
      </c>
      <c r="E1897" s="80" t="s">
        <v>28</v>
      </c>
      <c r="F1897" s="80" t="s">
        <v>111</v>
      </c>
      <c r="G1897" s="80" t="s">
        <v>167</v>
      </c>
      <c r="H1897" s="80" t="s">
        <v>8159</v>
      </c>
      <c r="I1897" s="80" t="s">
        <v>8161</v>
      </c>
      <c r="J1897" s="80" t="s">
        <v>1431</v>
      </c>
      <c r="K1897" s="77">
        <v>43679</v>
      </c>
      <c r="L1897" s="80">
        <v>8</v>
      </c>
      <c r="M1897" s="80">
        <v>2</v>
      </c>
      <c r="N1897" s="80">
        <v>2019</v>
      </c>
      <c r="O1897" s="77">
        <f t="shared" si="28"/>
        <v>43504</v>
      </c>
      <c r="P1897" s="80" t="s">
        <v>1432</v>
      </c>
      <c r="Q1897" s="80" t="s">
        <v>175</v>
      </c>
      <c r="R1897" s="80">
        <f>VLOOKUP(P1897,Registration!O:P,2,FALSE)</f>
        <v>19</v>
      </c>
    </row>
    <row r="1898" spans="1:18" ht="23.1" customHeight="1">
      <c r="A1898" s="80" t="s">
        <v>1398</v>
      </c>
      <c r="B1898" s="80" t="s">
        <v>26</v>
      </c>
      <c r="C1898" s="80" t="s">
        <v>27</v>
      </c>
      <c r="D1898" s="80" t="s">
        <v>28</v>
      </c>
      <c r="E1898" s="80" t="s">
        <v>28</v>
      </c>
      <c r="F1898" s="80" t="s">
        <v>111</v>
      </c>
      <c r="G1898" s="80" t="s">
        <v>167</v>
      </c>
      <c r="H1898" s="80" t="s">
        <v>8159</v>
      </c>
      <c r="I1898" s="80" t="s">
        <v>8161</v>
      </c>
      <c r="J1898" s="80" t="s">
        <v>1433</v>
      </c>
      <c r="K1898" s="77">
        <v>43679</v>
      </c>
      <c r="L1898" s="80">
        <v>8</v>
      </c>
      <c r="M1898" s="80">
        <v>2</v>
      </c>
      <c r="N1898" s="80">
        <v>2019</v>
      </c>
      <c r="O1898" s="77">
        <f t="shared" si="28"/>
        <v>43504</v>
      </c>
      <c r="P1898" s="80" t="s">
        <v>1434</v>
      </c>
      <c r="Q1898" s="80" t="s">
        <v>175</v>
      </c>
      <c r="R1898" s="80">
        <f>VLOOKUP(P1898,Registration!O:P,2,FALSE)</f>
        <v>17</v>
      </c>
    </row>
    <row r="1899" spans="1:18" ht="23.1" customHeight="1">
      <c r="A1899" s="80" t="s">
        <v>1398</v>
      </c>
      <c r="B1899" s="80" t="s">
        <v>26</v>
      </c>
      <c r="C1899" s="80" t="s">
        <v>27</v>
      </c>
      <c r="D1899" s="80" t="s">
        <v>28</v>
      </c>
      <c r="E1899" s="80" t="s">
        <v>28</v>
      </c>
      <c r="F1899" s="80" t="s">
        <v>111</v>
      </c>
      <c r="G1899" s="80" t="s">
        <v>167</v>
      </c>
      <c r="H1899" s="80" t="s">
        <v>8159</v>
      </c>
      <c r="I1899" s="80" t="s">
        <v>8161</v>
      </c>
      <c r="J1899" s="80" t="s">
        <v>1435</v>
      </c>
      <c r="K1899" s="77">
        <v>43679</v>
      </c>
      <c r="L1899" s="80">
        <v>8</v>
      </c>
      <c r="M1899" s="80">
        <v>2</v>
      </c>
      <c r="N1899" s="80">
        <v>2019</v>
      </c>
      <c r="O1899" s="77">
        <f t="shared" si="28"/>
        <v>43504</v>
      </c>
      <c r="P1899" s="80" t="s">
        <v>1436</v>
      </c>
      <c r="Q1899" s="80" t="s">
        <v>175</v>
      </c>
      <c r="R1899" s="80">
        <f>VLOOKUP(P1899,Registration!O:P,2,FALSE)</f>
        <v>19</v>
      </c>
    </row>
    <row r="1900" spans="1:18" ht="23.1" customHeight="1">
      <c r="A1900" s="80" t="s">
        <v>1398</v>
      </c>
      <c r="B1900" s="80" t="s">
        <v>26</v>
      </c>
      <c r="C1900" s="80" t="s">
        <v>27</v>
      </c>
      <c r="D1900" s="80" t="s">
        <v>28</v>
      </c>
      <c r="E1900" s="80" t="s">
        <v>28</v>
      </c>
      <c r="F1900" s="80" t="s">
        <v>111</v>
      </c>
      <c r="G1900" s="80" t="s">
        <v>167</v>
      </c>
      <c r="H1900" s="80" t="s">
        <v>8159</v>
      </c>
      <c r="I1900" s="80" t="s">
        <v>8160</v>
      </c>
      <c r="J1900" s="80" t="s">
        <v>1437</v>
      </c>
      <c r="K1900" s="77">
        <v>43710</v>
      </c>
      <c r="L1900" s="80">
        <v>9</v>
      </c>
      <c r="M1900" s="80">
        <v>2</v>
      </c>
      <c r="N1900" s="80">
        <v>2019</v>
      </c>
      <c r="O1900" s="77">
        <f t="shared" si="28"/>
        <v>43505</v>
      </c>
      <c r="P1900" s="80" t="s">
        <v>1438</v>
      </c>
      <c r="Q1900" s="80" t="s">
        <v>252</v>
      </c>
      <c r="R1900" s="80">
        <f>VLOOKUP(P1900,Registration!O:P,2,FALSE)</f>
        <v>19</v>
      </c>
    </row>
    <row r="1901" spans="1:18" ht="23.1" customHeight="1">
      <c r="A1901" s="80" t="s">
        <v>1398</v>
      </c>
      <c r="B1901" s="80" t="s">
        <v>26</v>
      </c>
      <c r="C1901" s="80" t="s">
        <v>27</v>
      </c>
      <c r="D1901" s="80" t="s">
        <v>28</v>
      </c>
      <c r="E1901" s="80" t="s">
        <v>28</v>
      </c>
      <c r="F1901" s="80" t="s">
        <v>111</v>
      </c>
      <c r="G1901" s="80" t="s">
        <v>167</v>
      </c>
      <c r="H1901" s="80" t="s">
        <v>8159</v>
      </c>
      <c r="I1901" s="80" t="s">
        <v>8160</v>
      </c>
      <c r="J1901" s="80" t="s">
        <v>1439</v>
      </c>
      <c r="K1901" s="77">
        <v>43710</v>
      </c>
      <c r="L1901" s="80">
        <v>9</v>
      </c>
      <c r="M1901" s="80">
        <v>2</v>
      </c>
      <c r="N1901" s="80">
        <v>2019</v>
      </c>
      <c r="O1901" s="77">
        <f t="shared" si="28"/>
        <v>43505</v>
      </c>
      <c r="P1901" s="80" t="s">
        <v>1056</v>
      </c>
      <c r="Q1901" s="80" t="s">
        <v>252</v>
      </c>
      <c r="R1901" s="80">
        <f>VLOOKUP(P1901,Registration!O:P,2,FALSE)</f>
        <v>17</v>
      </c>
    </row>
    <row r="1902" spans="1:18" ht="23.1" customHeight="1">
      <c r="A1902" s="80" t="s">
        <v>1398</v>
      </c>
      <c r="B1902" s="80" t="s">
        <v>26</v>
      </c>
      <c r="C1902" s="80" t="s">
        <v>27</v>
      </c>
      <c r="D1902" s="80" t="s">
        <v>28</v>
      </c>
      <c r="E1902" s="80" t="s">
        <v>28</v>
      </c>
      <c r="F1902" s="80" t="s">
        <v>111</v>
      </c>
      <c r="G1902" s="80" t="s">
        <v>167</v>
      </c>
      <c r="H1902" s="80" t="s">
        <v>8159</v>
      </c>
      <c r="I1902" s="80" t="s">
        <v>8160</v>
      </c>
      <c r="J1902" s="80" t="s">
        <v>322</v>
      </c>
      <c r="K1902" s="77">
        <v>43710</v>
      </c>
      <c r="L1902" s="80">
        <v>9</v>
      </c>
      <c r="M1902" s="80">
        <v>2</v>
      </c>
      <c r="N1902" s="80">
        <v>2019</v>
      </c>
      <c r="O1902" s="77">
        <f t="shared" si="28"/>
        <v>43505</v>
      </c>
      <c r="P1902" s="80" t="s">
        <v>1440</v>
      </c>
      <c r="Q1902" s="80" t="s">
        <v>252</v>
      </c>
      <c r="R1902" s="80">
        <f>VLOOKUP(P1902,Registration!O:P,2,FALSE)</f>
        <v>19</v>
      </c>
    </row>
    <row r="1903" spans="1:18" ht="23.1" customHeight="1">
      <c r="A1903" s="80" t="s">
        <v>1398</v>
      </c>
      <c r="B1903" s="80" t="s">
        <v>26</v>
      </c>
      <c r="C1903" s="80" t="s">
        <v>27</v>
      </c>
      <c r="D1903" s="80" t="s">
        <v>28</v>
      </c>
      <c r="E1903" s="80" t="s">
        <v>28</v>
      </c>
      <c r="F1903" s="80" t="s">
        <v>111</v>
      </c>
      <c r="G1903" s="80" t="s">
        <v>167</v>
      </c>
      <c r="H1903" s="80" t="s">
        <v>8159</v>
      </c>
      <c r="I1903" s="80" t="s">
        <v>8160</v>
      </c>
      <c r="J1903" s="80" t="s">
        <v>447</v>
      </c>
      <c r="K1903" s="77">
        <v>43710</v>
      </c>
      <c r="L1903" s="80">
        <v>9</v>
      </c>
      <c r="M1903" s="80">
        <v>2</v>
      </c>
      <c r="N1903" s="80">
        <v>2019</v>
      </c>
      <c r="O1903" s="77">
        <f t="shared" si="28"/>
        <v>43505</v>
      </c>
      <c r="P1903" s="80" t="s">
        <v>319</v>
      </c>
      <c r="Q1903" s="80" t="s">
        <v>252</v>
      </c>
      <c r="R1903" s="80">
        <f>VLOOKUP(P1903,Registration!O:P,2,FALSE)</f>
        <v>18</v>
      </c>
    </row>
    <row r="1904" spans="1:18" ht="23.1" customHeight="1">
      <c r="A1904" s="80" t="s">
        <v>1441</v>
      </c>
      <c r="B1904" s="80" t="s">
        <v>26</v>
      </c>
      <c r="C1904" s="80" t="s">
        <v>27</v>
      </c>
      <c r="D1904" s="80" t="s">
        <v>28</v>
      </c>
      <c r="E1904" s="80" t="s">
        <v>28</v>
      </c>
      <c r="F1904" s="80" t="s">
        <v>111</v>
      </c>
      <c r="G1904" s="80" t="s">
        <v>167</v>
      </c>
      <c r="H1904" s="80" t="s">
        <v>8159</v>
      </c>
      <c r="I1904" s="80" t="s">
        <v>8161</v>
      </c>
      <c r="J1904" s="80" t="s">
        <v>1442</v>
      </c>
      <c r="K1904" s="77">
        <v>43801</v>
      </c>
      <c r="L1904" s="80">
        <v>12</v>
      </c>
      <c r="M1904" s="80">
        <v>2</v>
      </c>
      <c r="N1904" s="80">
        <v>2019</v>
      </c>
      <c r="O1904" s="77">
        <f t="shared" si="28"/>
        <v>43508</v>
      </c>
      <c r="P1904" s="80" t="s">
        <v>1443</v>
      </c>
      <c r="Q1904" s="80" t="s">
        <v>175</v>
      </c>
      <c r="R1904" s="80">
        <f>VLOOKUP(P1904,Registration!O:P,2,FALSE)</f>
        <v>19</v>
      </c>
    </row>
    <row r="1905" spans="1:18" ht="23.1" customHeight="1">
      <c r="A1905" s="80" t="s">
        <v>1441</v>
      </c>
      <c r="B1905" s="80" t="s">
        <v>26</v>
      </c>
      <c r="C1905" s="80" t="s">
        <v>27</v>
      </c>
      <c r="D1905" s="80" t="s">
        <v>28</v>
      </c>
      <c r="E1905" s="80" t="s">
        <v>28</v>
      </c>
      <c r="F1905" s="80" t="s">
        <v>111</v>
      </c>
      <c r="G1905" s="80" t="s">
        <v>167</v>
      </c>
      <c r="H1905" s="80" t="s">
        <v>8159</v>
      </c>
      <c r="I1905" s="80" t="s">
        <v>8161</v>
      </c>
      <c r="J1905" s="80" t="s">
        <v>1444</v>
      </c>
      <c r="K1905" s="77">
        <v>43801</v>
      </c>
      <c r="L1905" s="80">
        <v>12</v>
      </c>
      <c r="M1905" s="80">
        <v>2</v>
      </c>
      <c r="N1905" s="80">
        <v>2019</v>
      </c>
      <c r="O1905" s="77">
        <f t="shared" si="28"/>
        <v>43508</v>
      </c>
      <c r="P1905" s="80" t="s">
        <v>223</v>
      </c>
      <c r="Q1905" s="80" t="s">
        <v>175</v>
      </c>
      <c r="R1905" s="80">
        <f>VLOOKUP(P1905,Registration!O:P,2,FALSE)</f>
        <v>18</v>
      </c>
    </row>
    <row r="1906" spans="1:18" ht="23.1" customHeight="1">
      <c r="A1906" s="80" t="s">
        <v>1441</v>
      </c>
      <c r="B1906" s="80" t="s">
        <v>26</v>
      </c>
      <c r="C1906" s="80" t="s">
        <v>27</v>
      </c>
      <c r="D1906" s="80" t="s">
        <v>28</v>
      </c>
      <c r="E1906" s="80" t="s">
        <v>28</v>
      </c>
      <c r="F1906" s="80" t="s">
        <v>111</v>
      </c>
      <c r="G1906" s="80" t="s">
        <v>167</v>
      </c>
      <c r="H1906" s="80" t="s">
        <v>8159</v>
      </c>
      <c r="I1906" s="80" t="s">
        <v>8161</v>
      </c>
      <c r="J1906" s="80" t="s">
        <v>1445</v>
      </c>
      <c r="K1906" s="77" t="s">
        <v>3618</v>
      </c>
      <c r="L1906" s="80">
        <v>14</v>
      </c>
      <c r="M1906" s="80">
        <v>2</v>
      </c>
      <c r="N1906" s="80">
        <v>2019</v>
      </c>
      <c r="O1906" s="77">
        <f t="shared" si="28"/>
        <v>43510</v>
      </c>
      <c r="P1906" s="80" t="s">
        <v>1446</v>
      </c>
      <c r="Q1906" s="80" t="s">
        <v>175</v>
      </c>
      <c r="R1906" s="80">
        <f>VLOOKUP(P1906,Registration!O:P,2,FALSE)</f>
        <v>19</v>
      </c>
    </row>
    <row r="1907" spans="1:18" ht="23.1" customHeight="1">
      <c r="A1907" s="80" t="s">
        <v>1441</v>
      </c>
      <c r="B1907" s="80" t="s">
        <v>26</v>
      </c>
      <c r="C1907" s="80" t="s">
        <v>27</v>
      </c>
      <c r="D1907" s="80" t="s">
        <v>28</v>
      </c>
      <c r="E1907" s="80" t="s">
        <v>28</v>
      </c>
      <c r="F1907" s="80" t="s">
        <v>111</v>
      </c>
      <c r="G1907" s="80" t="s">
        <v>167</v>
      </c>
      <c r="H1907" s="80" t="s">
        <v>8159</v>
      </c>
      <c r="I1907" s="80" t="s">
        <v>8160</v>
      </c>
      <c r="J1907" s="80" t="s">
        <v>1447</v>
      </c>
      <c r="K1907" s="77" t="s">
        <v>3618</v>
      </c>
      <c r="L1907" s="80">
        <v>14</v>
      </c>
      <c r="M1907" s="80">
        <v>2</v>
      </c>
      <c r="N1907" s="80">
        <v>2019</v>
      </c>
      <c r="O1907" s="77">
        <f t="shared" si="28"/>
        <v>43510</v>
      </c>
      <c r="P1907" s="80" t="s">
        <v>1448</v>
      </c>
      <c r="Q1907" s="80" t="s">
        <v>252</v>
      </c>
      <c r="R1907" s="80">
        <f>VLOOKUP(P1907,Registration!O:P,2,FALSE)</f>
        <v>19</v>
      </c>
    </row>
    <row r="1908" spans="1:18" ht="23.1" customHeight="1">
      <c r="A1908" s="80" t="s">
        <v>1441</v>
      </c>
      <c r="B1908" s="80" t="s">
        <v>26</v>
      </c>
      <c r="C1908" s="80" t="s">
        <v>27</v>
      </c>
      <c r="D1908" s="80" t="s">
        <v>28</v>
      </c>
      <c r="E1908" s="80" t="s">
        <v>28</v>
      </c>
      <c r="F1908" s="80" t="s">
        <v>111</v>
      </c>
      <c r="G1908" s="80" t="s">
        <v>167</v>
      </c>
      <c r="H1908" s="80" t="s">
        <v>8159</v>
      </c>
      <c r="I1908" s="80" t="s">
        <v>8160</v>
      </c>
      <c r="J1908" s="80" t="s">
        <v>1449</v>
      </c>
      <c r="K1908" s="77" t="s">
        <v>3618</v>
      </c>
      <c r="L1908" s="80">
        <v>14</v>
      </c>
      <c r="M1908" s="80">
        <v>2</v>
      </c>
      <c r="N1908" s="80">
        <v>2019</v>
      </c>
      <c r="O1908" s="77">
        <f t="shared" si="28"/>
        <v>43510</v>
      </c>
      <c r="P1908" s="80" t="s">
        <v>1450</v>
      </c>
      <c r="Q1908" s="80" t="s">
        <v>252</v>
      </c>
      <c r="R1908" s="80">
        <f>VLOOKUP(P1908,Registration!O:P,2,FALSE)</f>
        <v>19</v>
      </c>
    </row>
    <row r="1909" spans="1:18" ht="23.1" customHeight="1">
      <c r="A1909" s="80" t="s">
        <v>1441</v>
      </c>
      <c r="B1909" s="80" t="s">
        <v>26</v>
      </c>
      <c r="C1909" s="80" t="s">
        <v>27</v>
      </c>
      <c r="D1909" s="80" t="s">
        <v>28</v>
      </c>
      <c r="E1909" s="80" t="s">
        <v>28</v>
      </c>
      <c r="F1909" s="80" t="s">
        <v>111</v>
      </c>
      <c r="G1909" s="80" t="s">
        <v>167</v>
      </c>
      <c r="H1909" s="80" t="s">
        <v>8159</v>
      </c>
      <c r="I1909" s="80" t="s">
        <v>8160</v>
      </c>
      <c r="J1909" s="80" t="s">
        <v>1344</v>
      </c>
      <c r="K1909" s="77" t="s">
        <v>3618</v>
      </c>
      <c r="L1909" s="80">
        <v>14</v>
      </c>
      <c r="M1909" s="80">
        <v>2</v>
      </c>
      <c r="N1909" s="80">
        <v>2019</v>
      </c>
      <c r="O1909" s="77">
        <f t="shared" si="28"/>
        <v>43510</v>
      </c>
      <c r="P1909" s="80" t="s">
        <v>585</v>
      </c>
      <c r="Q1909" s="80" t="s">
        <v>252</v>
      </c>
      <c r="R1909" s="80">
        <f>VLOOKUP(P1909,Registration!O:P,2,FALSE)</f>
        <v>19</v>
      </c>
    </row>
    <row r="1910" spans="1:18" ht="23.1" customHeight="1">
      <c r="A1910" s="80" t="s">
        <v>1441</v>
      </c>
      <c r="B1910" s="80" t="s">
        <v>26</v>
      </c>
      <c r="C1910" s="80" t="s">
        <v>27</v>
      </c>
      <c r="D1910" s="80" t="s">
        <v>28</v>
      </c>
      <c r="E1910" s="80" t="s">
        <v>28</v>
      </c>
      <c r="F1910" s="80" t="s">
        <v>111</v>
      </c>
      <c r="G1910" s="80" t="s">
        <v>167</v>
      </c>
      <c r="H1910" s="80" t="s">
        <v>8159</v>
      </c>
      <c r="I1910" s="80" t="s">
        <v>8160</v>
      </c>
      <c r="J1910" s="80" t="s">
        <v>1451</v>
      </c>
      <c r="K1910" s="77" t="s">
        <v>3618</v>
      </c>
      <c r="L1910" s="80">
        <v>14</v>
      </c>
      <c r="M1910" s="80">
        <v>2</v>
      </c>
      <c r="N1910" s="80">
        <v>2019</v>
      </c>
      <c r="O1910" s="77">
        <f t="shared" si="28"/>
        <v>43510</v>
      </c>
      <c r="P1910" s="80" t="s">
        <v>204</v>
      </c>
      <c r="Q1910" s="80" t="s">
        <v>252</v>
      </c>
      <c r="R1910" s="80">
        <f>VLOOKUP(P1910,Registration!O:P,2,FALSE)</f>
        <v>18</v>
      </c>
    </row>
    <row r="1911" spans="1:18" ht="23.1" customHeight="1">
      <c r="A1911" s="80" t="s">
        <v>1441</v>
      </c>
      <c r="B1911" s="80" t="s">
        <v>26</v>
      </c>
      <c r="C1911" s="80" t="s">
        <v>27</v>
      </c>
      <c r="D1911" s="80" t="s">
        <v>28</v>
      </c>
      <c r="E1911" s="80" t="s">
        <v>28</v>
      </c>
      <c r="F1911" s="80" t="s">
        <v>111</v>
      </c>
      <c r="G1911" s="80" t="s">
        <v>167</v>
      </c>
      <c r="H1911" s="80" t="s">
        <v>8159</v>
      </c>
      <c r="I1911" s="80" t="s">
        <v>8161</v>
      </c>
      <c r="J1911" s="80" t="s">
        <v>1452</v>
      </c>
      <c r="K1911" s="77" t="s">
        <v>3618</v>
      </c>
      <c r="L1911" s="80">
        <v>14</v>
      </c>
      <c r="M1911" s="80">
        <v>2</v>
      </c>
      <c r="N1911" s="80">
        <v>2019</v>
      </c>
      <c r="O1911" s="77">
        <f t="shared" si="28"/>
        <v>43510</v>
      </c>
      <c r="P1911" s="80" t="s">
        <v>281</v>
      </c>
      <c r="Q1911" s="80" t="s">
        <v>175</v>
      </c>
      <c r="R1911" s="80">
        <f>VLOOKUP(P1911,Registration!O:P,2,FALSE)</f>
        <v>19</v>
      </c>
    </row>
    <row r="1912" spans="1:18" ht="23.1" customHeight="1">
      <c r="A1912" s="80" t="s">
        <v>1441</v>
      </c>
      <c r="B1912" s="80" t="s">
        <v>26</v>
      </c>
      <c r="C1912" s="80" t="s">
        <v>27</v>
      </c>
      <c r="D1912" s="80" t="s">
        <v>28</v>
      </c>
      <c r="E1912" s="80" t="s">
        <v>28</v>
      </c>
      <c r="F1912" s="80" t="s">
        <v>111</v>
      </c>
      <c r="G1912" s="80" t="s">
        <v>167</v>
      </c>
      <c r="H1912" s="80" t="s">
        <v>8159</v>
      </c>
      <c r="I1912" s="80" t="s">
        <v>8160</v>
      </c>
      <c r="J1912" s="80" t="s">
        <v>1453</v>
      </c>
      <c r="K1912" s="77" t="s">
        <v>3618</v>
      </c>
      <c r="L1912" s="80">
        <v>14</v>
      </c>
      <c r="M1912" s="80">
        <v>2</v>
      </c>
      <c r="N1912" s="80">
        <v>2019</v>
      </c>
      <c r="O1912" s="77">
        <f t="shared" si="28"/>
        <v>43510</v>
      </c>
      <c r="P1912" s="80" t="s">
        <v>760</v>
      </c>
      <c r="Q1912" s="80" t="s">
        <v>252</v>
      </c>
      <c r="R1912" s="80">
        <f>VLOOKUP(P1912,Registration!O:P,2,FALSE)</f>
        <v>17</v>
      </c>
    </row>
    <row r="1913" spans="1:18" ht="23.1" customHeight="1">
      <c r="A1913" s="80" t="s">
        <v>1441</v>
      </c>
      <c r="B1913" s="80" t="s">
        <v>26</v>
      </c>
      <c r="C1913" s="80" t="s">
        <v>27</v>
      </c>
      <c r="D1913" s="80" t="s">
        <v>28</v>
      </c>
      <c r="E1913" s="80" t="s">
        <v>28</v>
      </c>
      <c r="F1913" s="80" t="s">
        <v>111</v>
      </c>
      <c r="G1913" s="80" t="s">
        <v>167</v>
      </c>
      <c r="H1913" s="80" t="s">
        <v>8159</v>
      </c>
      <c r="I1913" s="80" t="s">
        <v>8160</v>
      </c>
      <c r="J1913" s="80" t="s">
        <v>582</v>
      </c>
      <c r="K1913" s="77" t="s">
        <v>3618</v>
      </c>
      <c r="L1913" s="80">
        <v>14</v>
      </c>
      <c r="M1913" s="80">
        <v>2</v>
      </c>
      <c r="N1913" s="80">
        <v>2019</v>
      </c>
      <c r="O1913" s="77">
        <f t="shared" si="28"/>
        <v>43510</v>
      </c>
      <c r="P1913" s="80" t="s">
        <v>1454</v>
      </c>
      <c r="Q1913" s="80" t="s">
        <v>252</v>
      </c>
      <c r="R1913" s="80">
        <f>VLOOKUP(P1913,Registration!O:P,2,FALSE)</f>
        <v>18</v>
      </c>
    </row>
    <row r="1914" spans="1:18" ht="23.1" customHeight="1">
      <c r="A1914" s="80" t="s">
        <v>1441</v>
      </c>
      <c r="B1914" s="80" t="s">
        <v>26</v>
      </c>
      <c r="C1914" s="80" t="s">
        <v>27</v>
      </c>
      <c r="D1914" s="80" t="s">
        <v>28</v>
      </c>
      <c r="E1914" s="80" t="s">
        <v>28</v>
      </c>
      <c r="F1914" s="80" t="s">
        <v>111</v>
      </c>
      <c r="G1914" s="80" t="s">
        <v>8153</v>
      </c>
      <c r="H1914" s="80" t="s">
        <v>8157</v>
      </c>
      <c r="I1914" s="80" t="s">
        <v>8156</v>
      </c>
      <c r="J1914" s="80" t="s">
        <v>3619</v>
      </c>
      <c r="K1914" s="77" t="s">
        <v>3620</v>
      </c>
      <c r="L1914" s="80">
        <v>15</v>
      </c>
      <c r="M1914" s="80">
        <v>2</v>
      </c>
      <c r="N1914" s="80">
        <v>2019</v>
      </c>
      <c r="O1914" s="77">
        <f t="shared" si="28"/>
        <v>43511</v>
      </c>
      <c r="P1914" s="80" t="s">
        <v>3621</v>
      </c>
      <c r="Q1914" s="80" t="s">
        <v>175</v>
      </c>
      <c r="R1914" s="80">
        <f>VLOOKUP(P1914,Registration!O:P,2,FALSE)</f>
        <v>17</v>
      </c>
    </row>
    <row r="1915" spans="1:18" ht="23.1" customHeight="1">
      <c r="A1915" s="80" t="s">
        <v>1441</v>
      </c>
      <c r="B1915" s="80" t="s">
        <v>26</v>
      </c>
      <c r="C1915" s="80" t="s">
        <v>27</v>
      </c>
      <c r="D1915" s="80" t="s">
        <v>28</v>
      </c>
      <c r="E1915" s="80" t="s">
        <v>28</v>
      </c>
      <c r="F1915" s="80" t="s">
        <v>111</v>
      </c>
      <c r="G1915" s="80" t="s">
        <v>167</v>
      </c>
      <c r="H1915" s="80" t="s">
        <v>8159</v>
      </c>
      <c r="I1915" s="80" t="s">
        <v>8161</v>
      </c>
      <c r="J1915" s="80" t="s">
        <v>1455</v>
      </c>
      <c r="K1915" s="77" t="s">
        <v>3620</v>
      </c>
      <c r="L1915" s="80">
        <v>15</v>
      </c>
      <c r="M1915" s="80">
        <v>2</v>
      </c>
      <c r="N1915" s="80">
        <v>2019</v>
      </c>
      <c r="O1915" s="77">
        <f t="shared" si="28"/>
        <v>43511</v>
      </c>
      <c r="P1915" s="80" t="s">
        <v>446</v>
      </c>
      <c r="Q1915" s="80" t="s">
        <v>175</v>
      </c>
      <c r="R1915" s="80">
        <f>VLOOKUP(P1915,Registration!O:P,2,FALSE)</f>
        <v>16</v>
      </c>
    </row>
    <row r="1916" spans="1:18" ht="23.1" customHeight="1">
      <c r="A1916" s="80" t="s">
        <v>1441</v>
      </c>
      <c r="B1916" s="80" t="s">
        <v>26</v>
      </c>
      <c r="C1916" s="80" t="s">
        <v>27</v>
      </c>
      <c r="D1916" s="80" t="s">
        <v>28</v>
      </c>
      <c r="E1916" s="80" t="s">
        <v>28</v>
      </c>
      <c r="F1916" s="80" t="s">
        <v>111</v>
      </c>
      <c r="G1916" s="80" t="s">
        <v>167</v>
      </c>
      <c r="H1916" s="80" t="s">
        <v>8159</v>
      </c>
      <c r="I1916" s="80" t="s">
        <v>8161</v>
      </c>
      <c r="J1916" s="80" t="s">
        <v>1456</v>
      </c>
      <c r="K1916" s="77" t="s">
        <v>3620</v>
      </c>
      <c r="L1916" s="80">
        <v>15</v>
      </c>
      <c r="M1916" s="80">
        <v>2</v>
      </c>
      <c r="N1916" s="80">
        <v>2019</v>
      </c>
      <c r="O1916" s="77">
        <f t="shared" ref="O1916:O1979" si="29">DATE(N1916,M1916,L1916)</f>
        <v>43511</v>
      </c>
      <c r="P1916" s="80" t="s">
        <v>1457</v>
      </c>
      <c r="Q1916" s="80" t="s">
        <v>175</v>
      </c>
      <c r="R1916" s="80">
        <f>VLOOKUP(P1916,Registration!O:P,2,FALSE)</f>
        <v>19</v>
      </c>
    </row>
    <row r="1917" spans="1:18" ht="23.1" customHeight="1">
      <c r="A1917" s="80" t="s">
        <v>1441</v>
      </c>
      <c r="B1917" s="80" t="s">
        <v>26</v>
      </c>
      <c r="C1917" s="80" t="s">
        <v>27</v>
      </c>
      <c r="D1917" s="80" t="s">
        <v>28</v>
      </c>
      <c r="E1917" s="80" t="s">
        <v>28</v>
      </c>
      <c r="F1917" s="80" t="s">
        <v>111</v>
      </c>
      <c r="G1917" s="80" t="s">
        <v>167</v>
      </c>
      <c r="H1917" s="80" t="s">
        <v>8159</v>
      </c>
      <c r="I1917" s="80" t="s">
        <v>8161</v>
      </c>
      <c r="J1917" s="80" t="s">
        <v>1458</v>
      </c>
      <c r="K1917" s="77" t="s">
        <v>3620</v>
      </c>
      <c r="L1917" s="80">
        <v>15</v>
      </c>
      <c r="M1917" s="80">
        <v>2</v>
      </c>
      <c r="N1917" s="80">
        <v>2019</v>
      </c>
      <c r="O1917" s="77">
        <f t="shared" si="29"/>
        <v>43511</v>
      </c>
      <c r="P1917" s="80" t="s">
        <v>1459</v>
      </c>
      <c r="Q1917" s="80" t="s">
        <v>175</v>
      </c>
      <c r="R1917" s="80">
        <f>VLOOKUP(P1917,Registration!O:P,2,FALSE)</f>
        <v>18</v>
      </c>
    </row>
    <row r="1918" spans="1:18" ht="23.1" customHeight="1">
      <c r="A1918" s="80" t="s">
        <v>1441</v>
      </c>
      <c r="B1918" s="80" t="s">
        <v>26</v>
      </c>
      <c r="C1918" s="80" t="s">
        <v>27</v>
      </c>
      <c r="D1918" s="80" t="s">
        <v>28</v>
      </c>
      <c r="E1918" s="80" t="s">
        <v>28</v>
      </c>
      <c r="F1918" s="80" t="s">
        <v>111</v>
      </c>
      <c r="G1918" s="80" t="s">
        <v>167</v>
      </c>
      <c r="H1918" s="80" t="s">
        <v>8159</v>
      </c>
      <c r="I1918" s="80" t="s">
        <v>8161</v>
      </c>
      <c r="J1918" s="80" t="s">
        <v>1460</v>
      </c>
      <c r="K1918" s="77" t="s">
        <v>3620</v>
      </c>
      <c r="L1918" s="80">
        <v>15</v>
      </c>
      <c r="M1918" s="80">
        <v>2</v>
      </c>
      <c r="N1918" s="80">
        <v>2019</v>
      </c>
      <c r="O1918" s="77">
        <f t="shared" si="29"/>
        <v>43511</v>
      </c>
      <c r="P1918" s="80" t="s">
        <v>1461</v>
      </c>
      <c r="Q1918" s="80" t="s">
        <v>175</v>
      </c>
      <c r="R1918" s="80">
        <f>VLOOKUP(P1918,Registration!O:P,2,FALSE)</f>
        <v>19</v>
      </c>
    </row>
    <row r="1919" spans="1:18" ht="23.1" customHeight="1">
      <c r="A1919" s="80" t="s">
        <v>1441</v>
      </c>
      <c r="B1919" s="80" t="s">
        <v>26</v>
      </c>
      <c r="C1919" s="80" t="s">
        <v>27</v>
      </c>
      <c r="D1919" s="80" t="s">
        <v>28</v>
      </c>
      <c r="E1919" s="80" t="s">
        <v>28</v>
      </c>
      <c r="F1919" s="80" t="s">
        <v>111</v>
      </c>
      <c r="G1919" s="80" t="s">
        <v>167</v>
      </c>
      <c r="H1919" s="80" t="s">
        <v>8159</v>
      </c>
      <c r="I1919" s="80" t="s">
        <v>8161</v>
      </c>
      <c r="J1919" s="80" t="s">
        <v>1462</v>
      </c>
      <c r="K1919" s="77" t="s">
        <v>3620</v>
      </c>
      <c r="L1919" s="80">
        <v>15</v>
      </c>
      <c r="M1919" s="80">
        <v>2</v>
      </c>
      <c r="N1919" s="80">
        <v>2019</v>
      </c>
      <c r="O1919" s="77">
        <f t="shared" si="29"/>
        <v>43511</v>
      </c>
      <c r="P1919" s="80" t="s">
        <v>1463</v>
      </c>
      <c r="Q1919" s="80" t="s">
        <v>175</v>
      </c>
      <c r="R1919" s="80">
        <f>VLOOKUP(P1919,Registration!O:P,2,FALSE)</f>
        <v>18</v>
      </c>
    </row>
    <row r="1920" spans="1:18" ht="23.1" customHeight="1">
      <c r="A1920" s="80" t="s">
        <v>1441</v>
      </c>
      <c r="B1920" s="80" t="s">
        <v>26</v>
      </c>
      <c r="C1920" s="80" t="s">
        <v>27</v>
      </c>
      <c r="D1920" s="80" t="s">
        <v>28</v>
      </c>
      <c r="E1920" s="80" t="s">
        <v>28</v>
      </c>
      <c r="F1920" s="80" t="s">
        <v>111</v>
      </c>
      <c r="G1920" s="80" t="s">
        <v>167</v>
      </c>
      <c r="H1920" s="80" t="s">
        <v>8159</v>
      </c>
      <c r="I1920" s="80" t="s">
        <v>8161</v>
      </c>
      <c r="J1920" s="80" t="s">
        <v>1464</v>
      </c>
      <c r="K1920" s="77" t="s">
        <v>3620</v>
      </c>
      <c r="L1920" s="80">
        <v>15</v>
      </c>
      <c r="M1920" s="80">
        <v>2</v>
      </c>
      <c r="N1920" s="80">
        <v>2019</v>
      </c>
      <c r="O1920" s="77">
        <f t="shared" si="29"/>
        <v>43511</v>
      </c>
      <c r="P1920" s="80" t="s">
        <v>1465</v>
      </c>
      <c r="Q1920" s="80" t="s">
        <v>175</v>
      </c>
      <c r="R1920" s="80">
        <f>VLOOKUP(P1920,Registration!O:P,2,FALSE)</f>
        <v>17</v>
      </c>
    </row>
    <row r="1921" spans="1:18" ht="23.1" customHeight="1">
      <c r="A1921" s="80" t="s">
        <v>1441</v>
      </c>
      <c r="B1921" s="80" t="s">
        <v>26</v>
      </c>
      <c r="C1921" s="80" t="s">
        <v>27</v>
      </c>
      <c r="D1921" s="80" t="s">
        <v>28</v>
      </c>
      <c r="E1921" s="80" t="s">
        <v>28</v>
      </c>
      <c r="F1921" s="80" t="s">
        <v>111</v>
      </c>
      <c r="G1921" s="80" t="s">
        <v>167</v>
      </c>
      <c r="H1921" s="80" t="s">
        <v>8159</v>
      </c>
      <c r="I1921" s="80" t="s">
        <v>8161</v>
      </c>
      <c r="J1921" s="80" t="s">
        <v>1466</v>
      </c>
      <c r="K1921" s="77" t="s">
        <v>3620</v>
      </c>
      <c r="L1921" s="80">
        <v>15</v>
      </c>
      <c r="M1921" s="80">
        <v>2</v>
      </c>
      <c r="N1921" s="80">
        <v>2019</v>
      </c>
      <c r="O1921" s="77">
        <f t="shared" si="29"/>
        <v>43511</v>
      </c>
      <c r="P1921" s="80" t="s">
        <v>1467</v>
      </c>
      <c r="Q1921" s="80" t="s">
        <v>175</v>
      </c>
      <c r="R1921" s="80">
        <f>VLOOKUP(P1921,Registration!O:P,2,FALSE)</f>
        <v>19</v>
      </c>
    </row>
    <row r="1922" spans="1:18" ht="23.1" customHeight="1">
      <c r="A1922" s="80" t="s">
        <v>1441</v>
      </c>
      <c r="B1922" s="80" t="s">
        <v>26</v>
      </c>
      <c r="C1922" s="80" t="s">
        <v>27</v>
      </c>
      <c r="D1922" s="80" t="s">
        <v>28</v>
      </c>
      <c r="E1922" s="80" t="s">
        <v>28</v>
      </c>
      <c r="F1922" s="80" t="s">
        <v>111</v>
      </c>
      <c r="G1922" s="80" t="s">
        <v>167</v>
      </c>
      <c r="H1922" s="80" t="s">
        <v>8159</v>
      </c>
      <c r="I1922" s="80" t="s">
        <v>8161</v>
      </c>
      <c r="J1922" s="80" t="s">
        <v>1468</v>
      </c>
      <c r="K1922" s="77" t="s">
        <v>3620</v>
      </c>
      <c r="L1922" s="80">
        <v>15</v>
      </c>
      <c r="M1922" s="80">
        <v>2</v>
      </c>
      <c r="N1922" s="80">
        <v>2019</v>
      </c>
      <c r="O1922" s="77">
        <f t="shared" si="29"/>
        <v>43511</v>
      </c>
      <c r="P1922" s="80" t="s">
        <v>181</v>
      </c>
      <c r="Q1922" s="80" t="s">
        <v>175</v>
      </c>
      <c r="R1922" s="80">
        <f>VLOOKUP(P1922,Registration!O:P,2,FALSE)</f>
        <v>18</v>
      </c>
    </row>
    <row r="1923" spans="1:18" ht="23.1" customHeight="1">
      <c r="A1923" s="80" t="s">
        <v>1441</v>
      </c>
      <c r="B1923" s="80" t="s">
        <v>26</v>
      </c>
      <c r="C1923" s="80" t="s">
        <v>27</v>
      </c>
      <c r="D1923" s="80" t="s">
        <v>28</v>
      </c>
      <c r="E1923" s="80" t="s">
        <v>28</v>
      </c>
      <c r="F1923" s="80" t="s">
        <v>111</v>
      </c>
      <c r="G1923" s="80" t="s">
        <v>167</v>
      </c>
      <c r="H1923" s="80" t="s">
        <v>8159</v>
      </c>
      <c r="I1923" s="80" t="s">
        <v>8161</v>
      </c>
      <c r="J1923" s="80" t="s">
        <v>1469</v>
      </c>
      <c r="K1923" s="77" t="s">
        <v>3620</v>
      </c>
      <c r="L1923" s="80">
        <v>15</v>
      </c>
      <c r="M1923" s="80">
        <v>2</v>
      </c>
      <c r="N1923" s="80">
        <v>2019</v>
      </c>
      <c r="O1923" s="77">
        <f t="shared" si="29"/>
        <v>43511</v>
      </c>
      <c r="P1923" s="80" t="s">
        <v>1470</v>
      </c>
      <c r="Q1923" s="80" t="s">
        <v>175</v>
      </c>
      <c r="R1923" s="80">
        <f>VLOOKUP(P1923,Registration!O:P,2,FALSE)</f>
        <v>18</v>
      </c>
    </row>
    <row r="1924" spans="1:18" ht="23.1" customHeight="1">
      <c r="A1924" s="80" t="s">
        <v>1441</v>
      </c>
      <c r="B1924" s="80" t="s">
        <v>26</v>
      </c>
      <c r="C1924" s="80" t="s">
        <v>27</v>
      </c>
      <c r="D1924" s="80" t="s">
        <v>28</v>
      </c>
      <c r="E1924" s="80" t="s">
        <v>28</v>
      </c>
      <c r="F1924" s="80" t="s">
        <v>111</v>
      </c>
      <c r="G1924" s="80" t="s">
        <v>167</v>
      </c>
      <c r="H1924" s="80" t="s">
        <v>8159</v>
      </c>
      <c r="I1924" s="80" t="s">
        <v>8161</v>
      </c>
      <c r="J1924" s="80" t="s">
        <v>1471</v>
      </c>
      <c r="K1924" s="77" t="s">
        <v>3620</v>
      </c>
      <c r="L1924" s="80">
        <v>15</v>
      </c>
      <c r="M1924" s="80">
        <v>2</v>
      </c>
      <c r="N1924" s="80">
        <v>2019</v>
      </c>
      <c r="O1924" s="77">
        <f t="shared" si="29"/>
        <v>43511</v>
      </c>
      <c r="P1924" s="80" t="s">
        <v>1472</v>
      </c>
      <c r="Q1924" s="80" t="s">
        <v>175</v>
      </c>
      <c r="R1924" s="80">
        <f>VLOOKUP(P1924,Registration!O:P,2,FALSE)</f>
        <v>19</v>
      </c>
    </row>
    <row r="1925" spans="1:18" ht="23.1" customHeight="1">
      <c r="A1925" s="80" t="s">
        <v>118</v>
      </c>
      <c r="B1925" s="80" t="s">
        <v>26</v>
      </c>
      <c r="C1925" s="80" t="s">
        <v>27</v>
      </c>
      <c r="D1925" s="80" t="s">
        <v>28</v>
      </c>
      <c r="E1925" s="80" t="s">
        <v>28</v>
      </c>
      <c r="F1925" s="80" t="s">
        <v>111</v>
      </c>
      <c r="G1925" s="80" t="s">
        <v>167</v>
      </c>
      <c r="H1925" s="80" t="s">
        <v>8159</v>
      </c>
      <c r="I1925" s="80" t="s">
        <v>8161</v>
      </c>
      <c r="J1925" s="80" t="s">
        <v>400</v>
      </c>
      <c r="K1925" s="77" t="s">
        <v>3622</v>
      </c>
      <c r="L1925" s="80">
        <v>18</v>
      </c>
      <c r="M1925" s="80">
        <v>2</v>
      </c>
      <c r="N1925" s="80">
        <v>2019</v>
      </c>
      <c r="O1925" s="77">
        <f t="shared" si="29"/>
        <v>43514</v>
      </c>
      <c r="P1925" s="80" t="s">
        <v>1473</v>
      </c>
      <c r="Q1925" s="80" t="s">
        <v>175</v>
      </c>
      <c r="R1925" s="80">
        <f>VLOOKUP(P1925,Registration!O:P,2,FALSE)</f>
        <v>19</v>
      </c>
    </row>
    <row r="1926" spans="1:18" ht="23.1" customHeight="1">
      <c r="A1926" s="80" t="s">
        <v>118</v>
      </c>
      <c r="B1926" s="80" t="s">
        <v>26</v>
      </c>
      <c r="C1926" s="80" t="s">
        <v>27</v>
      </c>
      <c r="D1926" s="80" t="s">
        <v>28</v>
      </c>
      <c r="E1926" s="80" t="s">
        <v>28</v>
      </c>
      <c r="F1926" s="80" t="s">
        <v>111</v>
      </c>
      <c r="G1926" s="80" t="s">
        <v>167</v>
      </c>
      <c r="H1926" s="80" t="s">
        <v>8159</v>
      </c>
      <c r="I1926" s="80" t="s">
        <v>8161</v>
      </c>
      <c r="J1926" s="80" t="s">
        <v>1474</v>
      </c>
      <c r="K1926" s="77" t="s">
        <v>3622</v>
      </c>
      <c r="L1926" s="80">
        <v>18</v>
      </c>
      <c r="M1926" s="80">
        <v>2</v>
      </c>
      <c r="N1926" s="80">
        <v>2019</v>
      </c>
      <c r="O1926" s="77">
        <f t="shared" si="29"/>
        <v>43514</v>
      </c>
      <c r="P1926" s="80" t="s">
        <v>1475</v>
      </c>
      <c r="Q1926" s="80" t="s">
        <v>175</v>
      </c>
      <c r="R1926" s="80">
        <f>VLOOKUP(P1926,Registration!O:P,2,FALSE)</f>
        <v>19</v>
      </c>
    </row>
    <row r="1927" spans="1:18" ht="23.1" customHeight="1">
      <c r="A1927" s="80" t="s">
        <v>118</v>
      </c>
      <c r="B1927" s="80" t="s">
        <v>26</v>
      </c>
      <c r="C1927" s="80" t="s">
        <v>27</v>
      </c>
      <c r="D1927" s="80" t="s">
        <v>28</v>
      </c>
      <c r="E1927" s="80" t="s">
        <v>28</v>
      </c>
      <c r="F1927" s="80" t="s">
        <v>111</v>
      </c>
      <c r="G1927" s="80" t="s">
        <v>167</v>
      </c>
      <c r="H1927" s="80" t="s">
        <v>8159</v>
      </c>
      <c r="I1927" s="80" t="s">
        <v>8161</v>
      </c>
      <c r="J1927" s="80" t="s">
        <v>1476</v>
      </c>
      <c r="K1927" s="77" t="s">
        <v>3622</v>
      </c>
      <c r="L1927" s="80">
        <v>18</v>
      </c>
      <c r="M1927" s="80">
        <v>2</v>
      </c>
      <c r="N1927" s="80">
        <v>2019</v>
      </c>
      <c r="O1927" s="77">
        <f t="shared" si="29"/>
        <v>43514</v>
      </c>
      <c r="P1927" s="80" t="s">
        <v>1477</v>
      </c>
      <c r="Q1927" s="80" t="s">
        <v>175</v>
      </c>
      <c r="R1927" s="80">
        <f>VLOOKUP(P1927,Registration!O:P,2,FALSE)</f>
        <v>19</v>
      </c>
    </row>
    <row r="1928" spans="1:18" ht="23.1" customHeight="1">
      <c r="A1928" s="80" t="s">
        <v>118</v>
      </c>
      <c r="B1928" s="80" t="s">
        <v>26</v>
      </c>
      <c r="C1928" s="80" t="s">
        <v>27</v>
      </c>
      <c r="D1928" s="80" t="s">
        <v>28</v>
      </c>
      <c r="E1928" s="80" t="s">
        <v>28</v>
      </c>
      <c r="F1928" s="80" t="s">
        <v>111</v>
      </c>
      <c r="G1928" s="80" t="s">
        <v>167</v>
      </c>
      <c r="H1928" s="80" t="s">
        <v>8159</v>
      </c>
      <c r="I1928" s="80" t="s">
        <v>8161</v>
      </c>
      <c r="J1928" s="80" t="s">
        <v>1478</v>
      </c>
      <c r="K1928" s="77" t="s">
        <v>3622</v>
      </c>
      <c r="L1928" s="80">
        <v>18</v>
      </c>
      <c r="M1928" s="80">
        <v>2</v>
      </c>
      <c r="N1928" s="80">
        <v>2019</v>
      </c>
      <c r="O1928" s="77">
        <f t="shared" si="29"/>
        <v>43514</v>
      </c>
      <c r="P1928" s="80" t="s">
        <v>1479</v>
      </c>
      <c r="Q1928" s="80" t="s">
        <v>175</v>
      </c>
      <c r="R1928" s="80">
        <f>VLOOKUP(P1928,Registration!O:P,2,FALSE)</f>
        <v>19</v>
      </c>
    </row>
    <row r="1929" spans="1:18" ht="23.1" customHeight="1">
      <c r="A1929" s="80" t="s">
        <v>118</v>
      </c>
      <c r="B1929" s="80" t="s">
        <v>26</v>
      </c>
      <c r="C1929" s="80" t="s">
        <v>27</v>
      </c>
      <c r="D1929" s="80" t="s">
        <v>28</v>
      </c>
      <c r="E1929" s="80" t="s">
        <v>28</v>
      </c>
      <c r="F1929" s="80" t="s">
        <v>111</v>
      </c>
      <c r="G1929" s="80" t="s">
        <v>167</v>
      </c>
      <c r="H1929" s="80" t="s">
        <v>8159</v>
      </c>
      <c r="I1929" s="80" t="s">
        <v>8161</v>
      </c>
      <c r="J1929" s="80" t="s">
        <v>1480</v>
      </c>
      <c r="K1929" s="77" t="s">
        <v>3622</v>
      </c>
      <c r="L1929" s="80">
        <v>18</v>
      </c>
      <c r="M1929" s="80">
        <v>2</v>
      </c>
      <c r="N1929" s="80">
        <v>2019</v>
      </c>
      <c r="O1929" s="77">
        <f t="shared" si="29"/>
        <v>43514</v>
      </c>
      <c r="P1929" s="80" t="s">
        <v>1481</v>
      </c>
      <c r="Q1929" s="80" t="s">
        <v>175</v>
      </c>
      <c r="R1929" s="80">
        <f>VLOOKUP(P1929,Registration!O:P,2,FALSE)</f>
        <v>19</v>
      </c>
    </row>
    <row r="1930" spans="1:18" ht="23.1" customHeight="1">
      <c r="A1930" s="80" t="s">
        <v>118</v>
      </c>
      <c r="B1930" s="80" t="s">
        <v>26</v>
      </c>
      <c r="C1930" s="80" t="s">
        <v>27</v>
      </c>
      <c r="D1930" s="80" t="s">
        <v>28</v>
      </c>
      <c r="E1930" s="80" t="s">
        <v>28</v>
      </c>
      <c r="F1930" s="80" t="s">
        <v>111</v>
      </c>
      <c r="G1930" s="80" t="s">
        <v>167</v>
      </c>
      <c r="H1930" s="80" t="s">
        <v>8159</v>
      </c>
      <c r="I1930" s="80" t="s">
        <v>8161</v>
      </c>
      <c r="J1930" s="80" t="s">
        <v>1482</v>
      </c>
      <c r="K1930" s="77" t="s">
        <v>3622</v>
      </c>
      <c r="L1930" s="80">
        <v>18</v>
      </c>
      <c r="M1930" s="80">
        <v>2</v>
      </c>
      <c r="N1930" s="80">
        <v>2019</v>
      </c>
      <c r="O1930" s="77">
        <f t="shared" si="29"/>
        <v>43514</v>
      </c>
      <c r="P1930" s="80" t="s">
        <v>724</v>
      </c>
      <c r="Q1930" s="80" t="s">
        <v>175</v>
      </c>
      <c r="R1930" s="80">
        <f>VLOOKUP(P1930,Registration!O:P,2,FALSE)</f>
        <v>19</v>
      </c>
    </row>
    <row r="1931" spans="1:18" ht="23.1" customHeight="1">
      <c r="A1931" s="80" t="s">
        <v>118</v>
      </c>
      <c r="B1931" s="80" t="s">
        <v>26</v>
      </c>
      <c r="C1931" s="80" t="s">
        <v>27</v>
      </c>
      <c r="D1931" s="80" t="s">
        <v>28</v>
      </c>
      <c r="E1931" s="80" t="s">
        <v>28</v>
      </c>
      <c r="F1931" s="80" t="s">
        <v>111</v>
      </c>
      <c r="G1931" s="80" t="s">
        <v>167</v>
      </c>
      <c r="H1931" s="80" t="s">
        <v>8159</v>
      </c>
      <c r="I1931" s="80" t="s">
        <v>8161</v>
      </c>
      <c r="J1931" s="80" t="s">
        <v>412</v>
      </c>
      <c r="K1931" s="77" t="s">
        <v>3622</v>
      </c>
      <c r="L1931" s="80">
        <v>18</v>
      </c>
      <c r="M1931" s="80">
        <v>2</v>
      </c>
      <c r="N1931" s="80">
        <v>2019</v>
      </c>
      <c r="O1931" s="77">
        <f t="shared" si="29"/>
        <v>43514</v>
      </c>
      <c r="P1931" s="80" t="s">
        <v>441</v>
      </c>
      <c r="Q1931" s="80" t="s">
        <v>175</v>
      </c>
      <c r="R1931" s="80">
        <f>VLOOKUP(P1931,Registration!O:P,2,FALSE)</f>
        <v>19</v>
      </c>
    </row>
    <row r="1932" spans="1:18" ht="23.1" customHeight="1">
      <c r="A1932" s="80" t="s">
        <v>118</v>
      </c>
      <c r="B1932" s="80" t="s">
        <v>26</v>
      </c>
      <c r="C1932" s="80" t="s">
        <v>27</v>
      </c>
      <c r="D1932" s="80" t="s">
        <v>28</v>
      </c>
      <c r="E1932" s="80" t="s">
        <v>28</v>
      </c>
      <c r="F1932" s="80" t="s">
        <v>111</v>
      </c>
      <c r="G1932" s="80" t="s">
        <v>167</v>
      </c>
      <c r="H1932" s="80" t="s">
        <v>8159</v>
      </c>
      <c r="I1932" s="80" t="s">
        <v>8161</v>
      </c>
      <c r="J1932" s="80" t="s">
        <v>1083</v>
      </c>
      <c r="K1932" s="77" t="s">
        <v>3622</v>
      </c>
      <c r="L1932" s="80">
        <v>18</v>
      </c>
      <c r="M1932" s="80">
        <v>2</v>
      </c>
      <c r="N1932" s="80">
        <v>2019</v>
      </c>
      <c r="O1932" s="77">
        <f t="shared" si="29"/>
        <v>43514</v>
      </c>
      <c r="P1932" s="80" t="s">
        <v>1084</v>
      </c>
      <c r="Q1932" s="80" t="s">
        <v>175</v>
      </c>
      <c r="R1932" s="80">
        <f>VLOOKUP(P1932,Registration!O:P,2,FALSE)</f>
        <v>18</v>
      </c>
    </row>
    <row r="1933" spans="1:18" ht="23.1" customHeight="1">
      <c r="A1933" s="80" t="s">
        <v>118</v>
      </c>
      <c r="B1933" s="80" t="s">
        <v>26</v>
      </c>
      <c r="C1933" s="80" t="s">
        <v>27</v>
      </c>
      <c r="D1933" s="80" t="s">
        <v>28</v>
      </c>
      <c r="E1933" s="80" t="s">
        <v>28</v>
      </c>
      <c r="F1933" s="80" t="s">
        <v>111</v>
      </c>
      <c r="G1933" s="80" t="s">
        <v>167</v>
      </c>
      <c r="H1933" s="80" t="s">
        <v>8159</v>
      </c>
      <c r="I1933" s="80" t="s">
        <v>8161</v>
      </c>
      <c r="J1933" s="80" t="s">
        <v>1090</v>
      </c>
      <c r="K1933" s="77" t="s">
        <v>3622</v>
      </c>
      <c r="L1933" s="80">
        <v>18</v>
      </c>
      <c r="M1933" s="80">
        <v>2</v>
      </c>
      <c r="N1933" s="80">
        <v>2019</v>
      </c>
      <c r="O1933" s="77">
        <f t="shared" si="29"/>
        <v>43514</v>
      </c>
      <c r="P1933" s="80" t="s">
        <v>1091</v>
      </c>
      <c r="Q1933" s="80" t="s">
        <v>175</v>
      </c>
      <c r="R1933" s="80">
        <f>VLOOKUP(P1933,Registration!O:P,2,FALSE)</f>
        <v>18</v>
      </c>
    </row>
    <row r="1934" spans="1:18" ht="23.1" customHeight="1">
      <c r="A1934" s="80" t="s">
        <v>118</v>
      </c>
      <c r="B1934" s="80" t="s">
        <v>26</v>
      </c>
      <c r="C1934" s="80" t="s">
        <v>27</v>
      </c>
      <c r="D1934" s="80" t="s">
        <v>28</v>
      </c>
      <c r="E1934" s="80" t="s">
        <v>28</v>
      </c>
      <c r="F1934" s="80" t="s">
        <v>111</v>
      </c>
      <c r="G1934" s="80" t="s">
        <v>167</v>
      </c>
      <c r="H1934" s="80" t="s">
        <v>8159</v>
      </c>
      <c r="I1934" s="80" t="s">
        <v>8160</v>
      </c>
      <c r="J1934" s="80" t="s">
        <v>943</v>
      </c>
      <c r="K1934" s="77" t="s">
        <v>3622</v>
      </c>
      <c r="L1934" s="80">
        <v>18</v>
      </c>
      <c r="M1934" s="80">
        <v>2</v>
      </c>
      <c r="N1934" s="80">
        <v>2019</v>
      </c>
      <c r="O1934" s="77">
        <f t="shared" si="29"/>
        <v>43514</v>
      </c>
      <c r="P1934" s="80" t="s">
        <v>493</v>
      </c>
      <c r="Q1934" s="80" t="s">
        <v>252</v>
      </c>
      <c r="R1934" s="80">
        <f>VLOOKUP(P1934,Registration!O:P,2,FALSE)</f>
        <v>15</v>
      </c>
    </row>
    <row r="1935" spans="1:18" ht="23.1" customHeight="1">
      <c r="A1935" s="80" t="s">
        <v>118</v>
      </c>
      <c r="B1935" s="80" t="s">
        <v>26</v>
      </c>
      <c r="C1935" s="80" t="s">
        <v>27</v>
      </c>
      <c r="D1935" s="80" t="s">
        <v>28</v>
      </c>
      <c r="E1935" s="80" t="s">
        <v>28</v>
      </c>
      <c r="F1935" s="80" t="s">
        <v>111</v>
      </c>
      <c r="G1935" s="80" t="s">
        <v>167</v>
      </c>
      <c r="H1935" s="80" t="s">
        <v>8159</v>
      </c>
      <c r="I1935" s="80" t="s">
        <v>8160</v>
      </c>
      <c r="J1935" s="80" t="s">
        <v>1483</v>
      </c>
      <c r="K1935" s="77" t="s">
        <v>3622</v>
      </c>
      <c r="L1935" s="80">
        <v>18</v>
      </c>
      <c r="M1935" s="80">
        <v>2</v>
      </c>
      <c r="N1935" s="80">
        <v>2019</v>
      </c>
      <c r="O1935" s="77">
        <f t="shared" si="29"/>
        <v>43514</v>
      </c>
      <c r="P1935" s="80" t="s">
        <v>1484</v>
      </c>
      <c r="Q1935" s="80" t="s">
        <v>252</v>
      </c>
      <c r="R1935" s="80">
        <f>VLOOKUP(P1935,Registration!O:P,2,FALSE)</f>
        <v>18</v>
      </c>
    </row>
    <row r="1936" spans="1:18" ht="23.1" customHeight="1">
      <c r="A1936" s="80" t="s">
        <v>118</v>
      </c>
      <c r="B1936" s="80" t="s">
        <v>26</v>
      </c>
      <c r="C1936" s="80" t="s">
        <v>27</v>
      </c>
      <c r="D1936" s="80" t="s">
        <v>28</v>
      </c>
      <c r="E1936" s="80" t="s">
        <v>28</v>
      </c>
      <c r="F1936" s="80" t="s">
        <v>111</v>
      </c>
      <c r="G1936" s="80" t="s">
        <v>167</v>
      </c>
      <c r="H1936" s="80" t="s">
        <v>8159</v>
      </c>
      <c r="I1936" s="80" t="s">
        <v>8160</v>
      </c>
      <c r="J1936" s="80" t="s">
        <v>1485</v>
      </c>
      <c r="K1936" s="77" t="s">
        <v>3622</v>
      </c>
      <c r="L1936" s="80">
        <v>18</v>
      </c>
      <c r="M1936" s="80">
        <v>2</v>
      </c>
      <c r="N1936" s="80">
        <v>2019</v>
      </c>
      <c r="O1936" s="77">
        <f t="shared" si="29"/>
        <v>43514</v>
      </c>
      <c r="P1936" s="80" t="s">
        <v>1486</v>
      </c>
      <c r="Q1936" s="80" t="s">
        <v>252</v>
      </c>
      <c r="R1936" s="80">
        <f>VLOOKUP(P1936,Registration!O:P,2,FALSE)</f>
        <v>19</v>
      </c>
    </row>
    <row r="1937" spans="1:18" ht="23.1" customHeight="1">
      <c r="A1937" s="80" t="s">
        <v>118</v>
      </c>
      <c r="B1937" s="80" t="s">
        <v>26</v>
      </c>
      <c r="C1937" s="80" t="s">
        <v>27</v>
      </c>
      <c r="D1937" s="80" t="s">
        <v>28</v>
      </c>
      <c r="E1937" s="80" t="s">
        <v>28</v>
      </c>
      <c r="F1937" s="80" t="s">
        <v>111</v>
      </c>
      <c r="G1937" s="80" t="s">
        <v>167</v>
      </c>
      <c r="H1937" s="80" t="s">
        <v>8159</v>
      </c>
      <c r="I1937" s="80" t="s">
        <v>8160</v>
      </c>
      <c r="J1937" s="80" t="s">
        <v>1487</v>
      </c>
      <c r="K1937" s="77" t="s">
        <v>3622</v>
      </c>
      <c r="L1937" s="80">
        <v>18</v>
      </c>
      <c r="M1937" s="80">
        <v>2</v>
      </c>
      <c r="N1937" s="80">
        <v>2019</v>
      </c>
      <c r="O1937" s="77">
        <f t="shared" si="29"/>
        <v>43514</v>
      </c>
      <c r="P1937" s="80" t="s">
        <v>1488</v>
      </c>
      <c r="Q1937" s="80" t="s">
        <v>252</v>
      </c>
      <c r="R1937" s="80">
        <f>VLOOKUP(P1937,Registration!O:P,2,FALSE)</f>
        <v>18</v>
      </c>
    </row>
    <row r="1938" spans="1:18" ht="23.1" customHeight="1">
      <c r="A1938" s="80" t="s">
        <v>118</v>
      </c>
      <c r="B1938" s="80" t="s">
        <v>26</v>
      </c>
      <c r="C1938" s="80" t="s">
        <v>27</v>
      </c>
      <c r="D1938" s="80" t="s">
        <v>28</v>
      </c>
      <c r="E1938" s="80" t="s">
        <v>28</v>
      </c>
      <c r="F1938" s="80" t="s">
        <v>111</v>
      </c>
      <c r="G1938" s="80" t="s">
        <v>167</v>
      </c>
      <c r="H1938" s="80" t="s">
        <v>8159</v>
      </c>
      <c r="I1938" s="80" t="s">
        <v>8160</v>
      </c>
      <c r="J1938" s="80" t="s">
        <v>1489</v>
      </c>
      <c r="K1938" s="77" t="s">
        <v>3622</v>
      </c>
      <c r="L1938" s="80">
        <v>18</v>
      </c>
      <c r="M1938" s="80">
        <v>2</v>
      </c>
      <c r="N1938" s="80">
        <v>2019</v>
      </c>
      <c r="O1938" s="77">
        <f t="shared" si="29"/>
        <v>43514</v>
      </c>
      <c r="P1938" s="80" t="s">
        <v>1490</v>
      </c>
      <c r="Q1938" s="80" t="s">
        <v>252</v>
      </c>
      <c r="R1938" s="80">
        <f>VLOOKUP(P1938,Registration!O:P,2,FALSE)</f>
        <v>19</v>
      </c>
    </row>
    <row r="1939" spans="1:18" ht="23.1" customHeight="1">
      <c r="A1939" s="80" t="s">
        <v>118</v>
      </c>
      <c r="B1939" s="80" t="s">
        <v>26</v>
      </c>
      <c r="C1939" s="80" t="s">
        <v>27</v>
      </c>
      <c r="D1939" s="80" t="s">
        <v>28</v>
      </c>
      <c r="E1939" s="80" t="s">
        <v>28</v>
      </c>
      <c r="F1939" s="80" t="s">
        <v>111</v>
      </c>
      <c r="G1939" s="80" t="s">
        <v>167</v>
      </c>
      <c r="H1939" s="80" t="s">
        <v>8159</v>
      </c>
      <c r="I1939" s="80" t="s">
        <v>8160</v>
      </c>
      <c r="J1939" s="80" t="s">
        <v>848</v>
      </c>
      <c r="K1939" s="77" t="s">
        <v>3622</v>
      </c>
      <c r="L1939" s="80">
        <v>18</v>
      </c>
      <c r="M1939" s="80">
        <v>2</v>
      </c>
      <c r="N1939" s="80">
        <v>2019</v>
      </c>
      <c r="O1939" s="77">
        <f t="shared" si="29"/>
        <v>43514</v>
      </c>
      <c r="P1939" s="80" t="s">
        <v>568</v>
      </c>
      <c r="Q1939" s="80" t="s">
        <v>252</v>
      </c>
      <c r="R1939" s="80">
        <f>VLOOKUP(P1939,Registration!O:P,2,FALSE)</f>
        <v>18</v>
      </c>
    </row>
    <row r="1940" spans="1:18" ht="23.1" customHeight="1">
      <c r="A1940" s="80" t="s">
        <v>118</v>
      </c>
      <c r="B1940" s="80" t="s">
        <v>26</v>
      </c>
      <c r="C1940" s="80" t="s">
        <v>27</v>
      </c>
      <c r="D1940" s="80" t="s">
        <v>28</v>
      </c>
      <c r="E1940" s="80" t="s">
        <v>28</v>
      </c>
      <c r="F1940" s="80" t="s">
        <v>111</v>
      </c>
      <c r="G1940" s="80" t="s">
        <v>167</v>
      </c>
      <c r="H1940" s="80" t="s">
        <v>8159</v>
      </c>
      <c r="I1940" s="80" t="s">
        <v>8160</v>
      </c>
      <c r="J1940" s="80" t="s">
        <v>1491</v>
      </c>
      <c r="K1940" s="77" t="s">
        <v>3622</v>
      </c>
      <c r="L1940" s="80">
        <v>18</v>
      </c>
      <c r="M1940" s="80">
        <v>2</v>
      </c>
      <c r="N1940" s="80">
        <v>2019</v>
      </c>
      <c r="O1940" s="77">
        <f t="shared" si="29"/>
        <v>43514</v>
      </c>
      <c r="P1940" s="80" t="s">
        <v>1492</v>
      </c>
      <c r="Q1940" s="80" t="s">
        <v>252</v>
      </c>
      <c r="R1940" s="80">
        <f>VLOOKUP(P1940,Registration!O:P,2,FALSE)</f>
        <v>17</v>
      </c>
    </row>
    <row r="1941" spans="1:18" ht="23.1" customHeight="1">
      <c r="A1941" s="80" t="s">
        <v>118</v>
      </c>
      <c r="B1941" s="80" t="s">
        <v>26</v>
      </c>
      <c r="C1941" s="80" t="s">
        <v>27</v>
      </c>
      <c r="D1941" s="80" t="s">
        <v>28</v>
      </c>
      <c r="E1941" s="80" t="s">
        <v>28</v>
      </c>
      <c r="F1941" s="80" t="s">
        <v>111</v>
      </c>
      <c r="G1941" s="80" t="s">
        <v>167</v>
      </c>
      <c r="H1941" s="80" t="s">
        <v>8159</v>
      </c>
      <c r="I1941" s="80" t="s">
        <v>8160</v>
      </c>
      <c r="J1941" s="80" t="s">
        <v>1493</v>
      </c>
      <c r="K1941" s="77" t="s">
        <v>3622</v>
      </c>
      <c r="L1941" s="80">
        <v>18</v>
      </c>
      <c r="M1941" s="80">
        <v>2</v>
      </c>
      <c r="N1941" s="80">
        <v>2019</v>
      </c>
      <c r="O1941" s="77">
        <f t="shared" si="29"/>
        <v>43514</v>
      </c>
      <c r="P1941" s="80" t="s">
        <v>1494</v>
      </c>
      <c r="Q1941" s="80" t="s">
        <v>252</v>
      </c>
      <c r="R1941" s="80">
        <f>VLOOKUP(P1941,Registration!O:P,2,FALSE)</f>
        <v>19</v>
      </c>
    </row>
    <row r="1942" spans="1:18" ht="23.1" customHeight="1">
      <c r="A1942" s="80" t="s">
        <v>118</v>
      </c>
      <c r="B1942" s="80" t="s">
        <v>26</v>
      </c>
      <c r="C1942" s="80" t="s">
        <v>27</v>
      </c>
      <c r="D1942" s="80" t="s">
        <v>28</v>
      </c>
      <c r="E1942" s="80" t="s">
        <v>28</v>
      </c>
      <c r="F1942" s="80" t="s">
        <v>111</v>
      </c>
      <c r="G1942" s="80" t="s">
        <v>167</v>
      </c>
      <c r="H1942" s="80" t="s">
        <v>8159</v>
      </c>
      <c r="I1942" s="80" t="s">
        <v>8160</v>
      </c>
      <c r="J1942" s="80" t="s">
        <v>412</v>
      </c>
      <c r="K1942" s="77" t="s">
        <v>3622</v>
      </c>
      <c r="L1942" s="80">
        <v>18</v>
      </c>
      <c r="M1942" s="80">
        <v>2</v>
      </c>
      <c r="N1942" s="80">
        <v>2019</v>
      </c>
      <c r="O1942" s="77">
        <f t="shared" si="29"/>
        <v>43514</v>
      </c>
      <c r="P1942" s="80" t="s">
        <v>1495</v>
      </c>
      <c r="Q1942" s="80" t="s">
        <v>252</v>
      </c>
      <c r="R1942" s="80">
        <f>VLOOKUP(P1942,Registration!O:P,2,FALSE)</f>
        <v>18</v>
      </c>
    </row>
    <row r="1943" spans="1:18" ht="23.1" customHeight="1">
      <c r="A1943" s="80" t="s">
        <v>118</v>
      </c>
      <c r="B1943" s="80" t="s">
        <v>26</v>
      </c>
      <c r="C1943" s="80" t="s">
        <v>27</v>
      </c>
      <c r="D1943" s="80" t="s">
        <v>28</v>
      </c>
      <c r="E1943" s="80" t="s">
        <v>28</v>
      </c>
      <c r="F1943" s="80" t="s">
        <v>111</v>
      </c>
      <c r="G1943" s="80" t="s">
        <v>167</v>
      </c>
      <c r="H1943" s="80" t="s">
        <v>8159</v>
      </c>
      <c r="I1943" s="80" t="s">
        <v>8160</v>
      </c>
      <c r="J1943" s="80" t="s">
        <v>914</v>
      </c>
      <c r="K1943" s="77" t="s">
        <v>3622</v>
      </c>
      <c r="L1943" s="80">
        <v>18</v>
      </c>
      <c r="M1943" s="80">
        <v>2</v>
      </c>
      <c r="N1943" s="80">
        <v>2019</v>
      </c>
      <c r="O1943" s="77">
        <f t="shared" si="29"/>
        <v>43514</v>
      </c>
      <c r="P1943" s="80" t="s">
        <v>1496</v>
      </c>
      <c r="Q1943" s="80" t="s">
        <v>252</v>
      </c>
      <c r="R1943" s="80">
        <f>VLOOKUP(P1943,Registration!O:P,2,FALSE)</f>
        <v>18</v>
      </c>
    </row>
    <row r="1944" spans="1:18" ht="23.1" customHeight="1">
      <c r="A1944" s="80" t="s">
        <v>118</v>
      </c>
      <c r="B1944" s="80" t="s">
        <v>26</v>
      </c>
      <c r="C1944" s="80" t="s">
        <v>27</v>
      </c>
      <c r="D1944" s="80" t="s">
        <v>28</v>
      </c>
      <c r="E1944" s="80" t="s">
        <v>28</v>
      </c>
      <c r="F1944" s="80" t="s">
        <v>111</v>
      </c>
      <c r="G1944" s="80" t="s">
        <v>167</v>
      </c>
      <c r="H1944" s="80" t="s">
        <v>8159</v>
      </c>
      <c r="I1944" s="80" t="s">
        <v>8160</v>
      </c>
      <c r="J1944" s="80" t="s">
        <v>670</v>
      </c>
      <c r="K1944" s="77" t="s">
        <v>3622</v>
      </c>
      <c r="L1944" s="80">
        <v>18</v>
      </c>
      <c r="M1944" s="80">
        <v>2</v>
      </c>
      <c r="N1944" s="80">
        <v>2019</v>
      </c>
      <c r="O1944" s="77">
        <f t="shared" si="29"/>
        <v>43514</v>
      </c>
      <c r="P1944" s="80" t="s">
        <v>1497</v>
      </c>
      <c r="Q1944" s="80" t="s">
        <v>252</v>
      </c>
      <c r="R1944" s="80">
        <f>VLOOKUP(P1944,Registration!O:P,2,FALSE)</f>
        <v>19</v>
      </c>
    </row>
    <row r="1945" spans="1:18" ht="23.1" customHeight="1">
      <c r="A1945" s="80" t="s">
        <v>118</v>
      </c>
      <c r="B1945" s="80" t="s">
        <v>26</v>
      </c>
      <c r="C1945" s="80" t="s">
        <v>27</v>
      </c>
      <c r="D1945" s="80" t="s">
        <v>28</v>
      </c>
      <c r="E1945" s="80" t="s">
        <v>28</v>
      </c>
      <c r="F1945" s="80" t="s">
        <v>111</v>
      </c>
      <c r="G1945" s="80" t="s">
        <v>167</v>
      </c>
      <c r="H1945" s="80" t="s">
        <v>8159</v>
      </c>
      <c r="I1945" s="80" t="s">
        <v>8160</v>
      </c>
      <c r="J1945" s="80" t="s">
        <v>1148</v>
      </c>
      <c r="K1945" s="77" t="s">
        <v>3622</v>
      </c>
      <c r="L1945" s="80">
        <v>18</v>
      </c>
      <c r="M1945" s="80">
        <v>2</v>
      </c>
      <c r="N1945" s="80">
        <v>2019</v>
      </c>
      <c r="O1945" s="77">
        <f t="shared" si="29"/>
        <v>43514</v>
      </c>
      <c r="P1945" s="80" t="s">
        <v>254</v>
      </c>
      <c r="Q1945" s="80" t="s">
        <v>252</v>
      </c>
      <c r="R1945" s="80">
        <f>VLOOKUP(P1945,Registration!O:P,2,FALSE)</f>
        <v>19</v>
      </c>
    </row>
    <row r="1946" spans="1:18" ht="23.1" customHeight="1">
      <c r="A1946" s="80" t="s">
        <v>118</v>
      </c>
      <c r="B1946" s="80" t="s">
        <v>26</v>
      </c>
      <c r="C1946" s="80" t="s">
        <v>27</v>
      </c>
      <c r="D1946" s="80" t="s">
        <v>28</v>
      </c>
      <c r="E1946" s="80" t="s">
        <v>28</v>
      </c>
      <c r="F1946" s="80" t="s">
        <v>111</v>
      </c>
      <c r="G1946" s="80" t="s">
        <v>167</v>
      </c>
      <c r="H1946" s="80" t="s">
        <v>8159</v>
      </c>
      <c r="I1946" s="80" t="s">
        <v>8160</v>
      </c>
      <c r="J1946" s="80" t="s">
        <v>1498</v>
      </c>
      <c r="K1946" s="77" t="s">
        <v>3622</v>
      </c>
      <c r="L1946" s="80">
        <v>18</v>
      </c>
      <c r="M1946" s="80">
        <v>2</v>
      </c>
      <c r="N1946" s="80">
        <v>2019</v>
      </c>
      <c r="O1946" s="77">
        <f t="shared" si="29"/>
        <v>43514</v>
      </c>
      <c r="P1946" s="80" t="s">
        <v>1499</v>
      </c>
      <c r="Q1946" s="80" t="s">
        <v>252</v>
      </c>
      <c r="R1946" s="80">
        <f>VLOOKUP(P1946,Registration!O:P,2,FALSE)</f>
        <v>18</v>
      </c>
    </row>
    <row r="1947" spans="1:18" ht="23.1" customHeight="1">
      <c r="A1947" s="80" t="s">
        <v>118</v>
      </c>
      <c r="B1947" s="80" t="s">
        <v>26</v>
      </c>
      <c r="C1947" s="80" t="s">
        <v>27</v>
      </c>
      <c r="D1947" s="80" t="s">
        <v>28</v>
      </c>
      <c r="E1947" s="80" t="s">
        <v>28</v>
      </c>
      <c r="F1947" s="80" t="s">
        <v>111</v>
      </c>
      <c r="G1947" s="80" t="s">
        <v>167</v>
      </c>
      <c r="H1947" s="80" t="s">
        <v>8159</v>
      </c>
      <c r="I1947" s="80" t="s">
        <v>8160</v>
      </c>
      <c r="J1947" s="80" t="s">
        <v>169</v>
      </c>
      <c r="K1947" s="77" t="s">
        <v>3622</v>
      </c>
      <c r="L1947" s="80">
        <v>18</v>
      </c>
      <c r="M1947" s="80">
        <v>2</v>
      </c>
      <c r="N1947" s="80">
        <v>2019</v>
      </c>
      <c r="O1947" s="77">
        <f t="shared" si="29"/>
        <v>43514</v>
      </c>
      <c r="P1947" s="80" t="s">
        <v>170</v>
      </c>
      <c r="Q1947" s="80" t="s">
        <v>252</v>
      </c>
      <c r="R1947" s="80">
        <f>VLOOKUP(P1947,Registration!O:P,2,FALSE)</f>
        <v>19</v>
      </c>
    </row>
    <row r="1948" spans="1:18" ht="23.1" customHeight="1">
      <c r="A1948" s="80" t="s">
        <v>118</v>
      </c>
      <c r="B1948" s="80" t="s">
        <v>26</v>
      </c>
      <c r="C1948" s="80" t="s">
        <v>27</v>
      </c>
      <c r="D1948" s="80" t="s">
        <v>28</v>
      </c>
      <c r="E1948" s="80" t="s">
        <v>28</v>
      </c>
      <c r="F1948" s="80" t="s">
        <v>111</v>
      </c>
      <c r="G1948" s="80" t="s">
        <v>167</v>
      </c>
      <c r="H1948" s="80" t="s">
        <v>8159</v>
      </c>
      <c r="I1948" s="80" t="s">
        <v>8160</v>
      </c>
      <c r="J1948" s="80" t="s">
        <v>544</v>
      </c>
      <c r="K1948" s="77" t="s">
        <v>3622</v>
      </c>
      <c r="L1948" s="80">
        <v>18</v>
      </c>
      <c r="M1948" s="80">
        <v>2</v>
      </c>
      <c r="N1948" s="80">
        <v>2019</v>
      </c>
      <c r="O1948" s="77">
        <f t="shared" si="29"/>
        <v>43514</v>
      </c>
      <c r="P1948" s="80" t="s">
        <v>802</v>
      </c>
      <c r="Q1948" s="80" t="s">
        <v>252</v>
      </c>
      <c r="R1948" s="80">
        <f>VLOOKUP(P1948,Registration!O:P,2,FALSE)</f>
        <v>19</v>
      </c>
    </row>
    <row r="1949" spans="1:18" ht="23.1" customHeight="1">
      <c r="A1949" s="80" t="s">
        <v>118</v>
      </c>
      <c r="B1949" s="80" t="s">
        <v>26</v>
      </c>
      <c r="C1949" s="80" t="s">
        <v>27</v>
      </c>
      <c r="D1949" s="80" t="s">
        <v>28</v>
      </c>
      <c r="E1949" s="80" t="s">
        <v>28</v>
      </c>
      <c r="F1949" s="80" t="s">
        <v>111</v>
      </c>
      <c r="G1949" s="80" t="s">
        <v>167</v>
      </c>
      <c r="H1949" s="80" t="s">
        <v>8159</v>
      </c>
      <c r="I1949" s="80" t="s">
        <v>8160</v>
      </c>
      <c r="J1949" s="80" t="s">
        <v>1500</v>
      </c>
      <c r="K1949" s="77" t="s">
        <v>3622</v>
      </c>
      <c r="L1949" s="80">
        <v>18</v>
      </c>
      <c r="M1949" s="80">
        <v>2</v>
      </c>
      <c r="N1949" s="80">
        <v>2019</v>
      </c>
      <c r="O1949" s="77">
        <f t="shared" si="29"/>
        <v>43514</v>
      </c>
      <c r="P1949" s="80" t="s">
        <v>1501</v>
      </c>
      <c r="Q1949" s="80" t="s">
        <v>252</v>
      </c>
      <c r="R1949" s="80">
        <f>VLOOKUP(P1949,Registration!O:P,2,FALSE)</f>
        <v>19</v>
      </c>
    </row>
    <row r="1950" spans="1:18" ht="23.1" customHeight="1">
      <c r="A1950" s="80" t="s">
        <v>118</v>
      </c>
      <c r="B1950" s="80" t="s">
        <v>26</v>
      </c>
      <c r="C1950" s="80" t="s">
        <v>27</v>
      </c>
      <c r="D1950" s="80" t="s">
        <v>28</v>
      </c>
      <c r="E1950" s="80" t="s">
        <v>28</v>
      </c>
      <c r="F1950" s="80" t="s">
        <v>111</v>
      </c>
      <c r="G1950" s="80" t="s">
        <v>167</v>
      </c>
      <c r="H1950" s="80" t="s">
        <v>8159</v>
      </c>
      <c r="I1950" s="80" t="s">
        <v>8160</v>
      </c>
      <c r="J1950" s="80" t="s">
        <v>1502</v>
      </c>
      <c r="K1950" s="77" t="s">
        <v>3622</v>
      </c>
      <c r="L1950" s="80">
        <v>18</v>
      </c>
      <c r="M1950" s="80">
        <v>2</v>
      </c>
      <c r="N1950" s="80">
        <v>2019</v>
      </c>
      <c r="O1950" s="77">
        <f t="shared" si="29"/>
        <v>43514</v>
      </c>
      <c r="P1950" s="80" t="s">
        <v>1503</v>
      </c>
      <c r="Q1950" s="80" t="s">
        <v>252</v>
      </c>
      <c r="R1950" s="80">
        <f>VLOOKUP(P1950,Registration!O:P,2,FALSE)</f>
        <v>18</v>
      </c>
    </row>
    <row r="1951" spans="1:18" ht="23.1" customHeight="1">
      <c r="A1951" s="80" t="s">
        <v>118</v>
      </c>
      <c r="B1951" s="80" t="s">
        <v>26</v>
      </c>
      <c r="C1951" s="80" t="s">
        <v>27</v>
      </c>
      <c r="D1951" s="80" t="s">
        <v>28</v>
      </c>
      <c r="E1951" s="80" t="s">
        <v>28</v>
      </c>
      <c r="F1951" s="80" t="s">
        <v>111</v>
      </c>
      <c r="G1951" s="80" t="s">
        <v>167</v>
      </c>
      <c r="H1951" s="80" t="s">
        <v>8159</v>
      </c>
      <c r="I1951" s="80" t="s">
        <v>8160</v>
      </c>
      <c r="J1951" s="80" t="s">
        <v>1504</v>
      </c>
      <c r="K1951" s="77" t="s">
        <v>3622</v>
      </c>
      <c r="L1951" s="80">
        <v>18</v>
      </c>
      <c r="M1951" s="80">
        <v>2</v>
      </c>
      <c r="N1951" s="80">
        <v>2019</v>
      </c>
      <c r="O1951" s="77">
        <f t="shared" si="29"/>
        <v>43514</v>
      </c>
      <c r="P1951" s="80" t="s">
        <v>1196</v>
      </c>
      <c r="Q1951" s="80" t="s">
        <v>252</v>
      </c>
      <c r="R1951" s="80">
        <f>VLOOKUP(P1951,Registration!O:P,2,FALSE)</f>
        <v>18</v>
      </c>
    </row>
    <row r="1952" spans="1:18" ht="23.1" customHeight="1">
      <c r="A1952" s="80" t="s">
        <v>118</v>
      </c>
      <c r="B1952" s="80" t="s">
        <v>26</v>
      </c>
      <c r="C1952" s="80" t="s">
        <v>27</v>
      </c>
      <c r="D1952" s="80" t="s">
        <v>28</v>
      </c>
      <c r="E1952" s="80" t="s">
        <v>28</v>
      </c>
      <c r="F1952" s="80" t="s">
        <v>111</v>
      </c>
      <c r="G1952" s="80" t="s">
        <v>167</v>
      </c>
      <c r="H1952" s="80" t="s">
        <v>8159</v>
      </c>
      <c r="I1952" s="80" t="s">
        <v>8160</v>
      </c>
      <c r="J1952" s="80" t="s">
        <v>205</v>
      </c>
      <c r="K1952" s="77" t="s">
        <v>3622</v>
      </c>
      <c r="L1952" s="80">
        <v>18</v>
      </c>
      <c r="M1952" s="80">
        <v>2</v>
      </c>
      <c r="N1952" s="80">
        <v>2019</v>
      </c>
      <c r="O1952" s="77">
        <f t="shared" si="29"/>
        <v>43514</v>
      </c>
      <c r="P1952" s="80" t="s">
        <v>1192</v>
      </c>
      <c r="Q1952" s="80" t="s">
        <v>252</v>
      </c>
      <c r="R1952" s="80">
        <f>VLOOKUP(P1952,Registration!O:P,2,FALSE)</f>
        <v>19</v>
      </c>
    </row>
    <row r="1953" spans="1:18" ht="23.1" customHeight="1">
      <c r="A1953" s="80" t="s">
        <v>118</v>
      </c>
      <c r="B1953" s="80" t="s">
        <v>26</v>
      </c>
      <c r="C1953" s="80" t="s">
        <v>27</v>
      </c>
      <c r="D1953" s="80" t="s">
        <v>28</v>
      </c>
      <c r="E1953" s="80" t="s">
        <v>28</v>
      </c>
      <c r="F1953" s="80" t="s">
        <v>111</v>
      </c>
      <c r="G1953" s="80" t="s">
        <v>167</v>
      </c>
      <c r="H1953" s="80" t="s">
        <v>8159</v>
      </c>
      <c r="I1953" s="80" t="s">
        <v>8160</v>
      </c>
      <c r="J1953" s="80" t="s">
        <v>1505</v>
      </c>
      <c r="K1953" s="77" t="s">
        <v>3622</v>
      </c>
      <c r="L1953" s="80">
        <v>18</v>
      </c>
      <c r="M1953" s="80">
        <v>2</v>
      </c>
      <c r="N1953" s="80">
        <v>2019</v>
      </c>
      <c r="O1953" s="77">
        <f t="shared" si="29"/>
        <v>43514</v>
      </c>
      <c r="P1953" s="80" t="s">
        <v>1506</v>
      </c>
      <c r="Q1953" s="80" t="s">
        <v>252</v>
      </c>
      <c r="R1953" s="80">
        <f>VLOOKUP(P1953,Registration!O:P,2,FALSE)</f>
        <v>18</v>
      </c>
    </row>
    <row r="1954" spans="1:18" ht="23.1" customHeight="1">
      <c r="A1954" s="80" t="s">
        <v>118</v>
      </c>
      <c r="B1954" s="80" t="s">
        <v>26</v>
      </c>
      <c r="C1954" s="80" t="s">
        <v>27</v>
      </c>
      <c r="D1954" s="80" t="s">
        <v>28</v>
      </c>
      <c r="E1954" s="80" t="s">
        <v>28</v>
      </c>
      <c r="F1954" s="80" t="s">
        <v>111</v>
      </c>
      <c r="G1954" s="80" t="s">
        <v>167</v>
      </c>
      <c r="H1954" s="80" t="s">
        <v>8159</v>
      </c>
      <c r="I1954" s="80" t="s">
        <v>8160</v>
      </c>
      <c r="J1954" s="80" t="s">
        <v>1507</v>
      </c>
      <c r="K1954" s="77" t="s">
        <v>3622</v>
      </c>
      <c r="L1954" s="80">
        <v>18</v>
      </c>
      <c r="M1954" s="80">
        <v>2</v>
      </c>
      <c r="N1954" s="80">
        <v>2019</v>
      </c>
      <c r="O1954" s="77">
        <f t="shared" si="29"/>
        <v>43514</v>
      </c>
      <c r="P1954" s="80" t="s">
        <v>1496</v>
      </c>
      <c r="Q1954" s="80" t="s">
        <v>252</v>
      </c>
      <c r="R1954" s="80">
        <f>VLOOKUP(P1954,Registration!O:P,2,FALSE)</f>
        <v>18</v>
      </c>
    </row>
    <row r="1955" spans="1:18" ht="23.1" customHeight="1">
      <c r="A1955" s="80" t="s">
        <v>118</v>
      </c>
      <c r="B1955" s="80" t="s">
        <v>26</v>
      </c>
      <c r="C1955" s="80" t="s">
        <v>27</v>
      </c>
      <c r="D1955" s="80" t="s">
        <v>28</v>
      </c>
      <c r="E1955" s="80" t="s">
        <v>28</v>
      </c>
      <c r="F1955" s="80" t="s">
        <v>111</v>
      </c>
      <c r="G1955" s="80" t="s">
        <v>167</v>
      </c>
      <c r="H1955" s="80" t="s">
        <v>8159</v>
      </c>
      <c r="I1955" s="80" t="s">
        <v>8160</v>
      </c>
      <c r="J1955" s="80" t="s">
        <v>1508</v>
      </c>
      <c r="K1955" s="77" t="s">
        <v>3622</v>
      </c>
      <c r="L1955" s="80">
        <v>18</v>
      </c>
      <c r="M1955" s="80">
        <v>2</v>
      </c>
      <c r="N1955" s="80">
        <v>2019</v>
      </c>
      <c r="O1955" s="77">
        <f t="shared" si="29"/>
        <v>43514</v>
      </c>
      <c r="P1955" s="80" t="s">
        <v>192</v>
      </c>
      <c r="Q1955" s="80" t="s">
        <v>252</v>
      </c>
      <c r="R1955" s="80">
        <f>VLOOKUP(P1955,Registration!O:P,2,FALSE)</f>
        <v>19</v>
      </c>
    </row>
    <row r="1956" spans="1:18" ht="23.1" customHeight="1">
      <c r="A1956" s="80" t="s">
        <v>118</v>
      </c>
      <c r="B1956" s="80" t="s">
        <v>26</v>
      </c>
      <c r="C1956" s="80" t="s">
        <v>27</v>
      </c>
      <c r="D1956" s="80" t="s">
        <v>28</v>
      </c>
      <c r="E1956" s="80" t="s">
        <v>28</v>
      </c>
      <c r="F1956" s="80" t="s">
        <v>111</v>
      </c>
      <c r="G1956" s="80" t="s">
        <v>167</v>
      </c>
      <c r="H1956" s="80" t="s">
        <v>8159</v>
      </c>
      <c r="I1956" s="80" t="s">
        <v>8160</v>
      </c>
      <c r="J1956" s="80" t="s">
        <v>1344</v>
      </c>
      <c r="K1956" s="77" t="s">
        <v>3622</v>
      </c>
      <c r="L1956" s="80">
        <v>18</v>
      </c>
      <c r="M1956" s="80">
        <v>2</v>
      </c>
      <c r="N1956" s="80">
        <v>2019</v>
      </c>
      <c r="O1956" s="77">
        <f t="shared" si="29"/>
        <v>43514</v>
      </c>
      <c r="P1956" s="80" t="s">
        <v>493</v>
      </c>
      <c r="Q1956" s="80" t="s">
        <v>252</v>
      </c>
      <c r="R1956" s="80">
        <f>VLOOKUP(P1956,Registration!O:P,2,FALSE)</f>
        <v>15</v>
      </c>
    </row>
    <row r="1957" spans="1:18" ht="23.1" customHeight="1">
      <c r="A1957" s="80" t="s">
        <v>118</v>
      </c>
      <c r="B1957" s="80" t="s">
        <v>26</v>
      </c>
      <c r="C1957" s="80" t="s">
        <v>27</v>
      </c>
      <c r="D1957" s="80" t="s">
        <v>28</v>
      </c>
      <c r="E1957" s="80" t="s">
        <v>28</v>
      </c>
      <c r="F1957" s="80" t="s">
        <v>111</v>
      </c>
      <c r="G1957" s="80" t="s">
        <v>167</v>
      </c>
      <c r="H1957" s="80" t="s">
        <v>8159</v>
      </c>
      <c r="I1957" s="80" t="s">
        <v>8160</v>
      </c>
      <c r="J1957" s="80" t="s">
        <v>1509</v>
      </c>
      <c r="K1957" s="77" t="s">
        <v>3622</v>
      </c>
      <c r="L1957" s="80">
        <v>18</v>
      </c>
      <c r="M1957" s="80">
        <v>2</v>
      </c>
      <c r="N1957" s="80">
        <v>2019</v>
      </c>
      <c r="O1957" s="77">
        <f t="shared" si="29"/>
        <v>43514</v>
      </c>
      <c r="P1957" s="80" t="s">
        <v>585</v>
      </c>
      <c r="Q1957" s="80" t="s">
        <v>252</v>
      </c>
      <c r="R1957" s="80">
        <f>VLOOKUP(P1957,Registration!O:P,2,FALSE)</f>
        <v>19</v>
      </c>
    </row>
    <row r="1958" spans="1:18" ht="23.1" customHeight="1">
      <c r="A1958" s="80" t="s">
        <v>118</v>
      </c>
      <c r="B1958" s="80" t="s">
        <v>26</v>
      </c>
      <c r="C1958" s="80" t="s">
        <v>27</v>
      </c>
      <c r="D1958" s="80" t="s">
        <v>28</v>
      </c>
      <c r="E1958" s="80" t="s">
        <v>28</v>
      </c>
      <c r="F1958" s="80" t="s">
        <v>111</v>
      </c>
      <c r="G1958" s="80" t="s">
        <v>167</v>
      </c>
      <c r="H1958" s="80" t="s">
        <v>8159</v>
      </c>
      <c r="I1958" s="80" t="s">
        <v>8160</v>
      </c>
      <c r="J1958" s="80" t="s">
        <v>1510</v>
      </c>
      <c r="K1958" s="77" t="s">
        <v>3622</v>
      </c>
      <c r="L1958" s="80">
        <v>18</v>
      </c>
      <c r="M1958" s="80">
        <v>2</v>
      </c>
      <c r="N1958" s="80">
        <v>2019</v>
      </c>
      <c r="O1958" s="77">
        <f t="shared" si="29"/>
        <v>43514</v>
      </c>
      <c r="P1958" s="80" t="s">
        <v>1511</v>
      </c>
      <c r="Q1958" s="80" t="s">
        <v>252</v>
      </c>
      <c r="R1958" s="80">
        <f>VLOOKUP(P1958,Registration!O:P,2,FALSE)</f>
        <v>17</v>
      </c>
    </row>
    <row r="1959" spans="1:18" ht="23.1" customHeight="1">
      <c r="A1959" s="80" t="s">
        <v>118</v>
      </c>
      <c r="B1959" s="80" t="s">
        <v>26</v>
      </c>
      <c r="C1959" s="80" t="s">
        <v>27</v>
      </c>
      <c r="D1959" s="80" t="s">
        <v>28</v>
      </c>
      <c r="E1959" s="80" t="s">
        <v>28</v>
      </c>
      <c r="F1959" s="80" t="s">
        <v>95</v>
      </c>
      <c r="G1959" s="80" t="s">
        <v>2811</v>
      </c>
      <c r="H1959" s="80" t="s">
        <v>8157</v>
      </c>
      <c r="I1959" s="80" t="s">
        <v>8156</v>
      </c>
      <c r="J1959" s="80" t="s">
        <v>3623</v>
      </c>
      <c r="K1959" s="77" t="s">
        <v>3624</v>
      </c>
      <c r="L1959" s="80">
        <v>19</v>
      </c>
      <c r="M1959" s="80">
        <v>2</v>
      </c>
      <c r="N1959" s="80">
        <v>2019</v>
      </c>
      <c r="O1959" s="77">
        <f t="shared" si="29"/>
        <v>43515</v>
      </c>
      <c r="P1959" s="80" t="s">
        <v>3625</v>
      </c>
      <c r="Q1959" s="80" t="s">
        <v>175</v>
      </c>
      <c r="R1959" s="80">
        <f>VLOOKUP(P1959,Registration!O:P,2,FALSE)</f>
        <v>19</v>
      </c>
    </row>
    <row r="1960" spans="1:18" ht="23.1" customHeight="1">
      <c r="A1960" s="80" t="s">
        <v>118</v>
      </c>
      <c r="B1960" s="80" t="s">
        <v>26</v>
      </c>
      <c r="C1960" s="80" t="s">
        <v>27</v>
      </c>
      <c r="D1960" s="80" t="s">
        <v>28</v>
      </c>
      <c r="E1960" s="80" t="s">
        <v>28</v>
      </c>
      <c r="F1960" s="80" t="s">
        <v>95</v>
      </c>
      <c r="G1960" s="80" t="s">
        <v>2811</v>
      </c>
      <c r="H1960" s="80" t="s">
        <v>8157</v>
      </c>
      <c r="I1960" s="80" t="s">
        <v>8156</v>
      </c>
      <c r="J1960" s="80" t="s">
        <v>3626</v>
      </c>
      <c r="K1960" s="77" t="s">
        <v>3624</v>
      </c>
      <c r="L1960" s="80">
        <v>19</v>
      </c>
      <c r="M1960" s="80">
        <v>2</v>
      </c>
      <c r="N1960" s="80">
        <v>2019</v>
      </c>
      <c r="O1960" s="77">
        <f t="shared" si="29"/>
        <v>43515</v>
      </c>
      <c r="P1960" s="80" t="s">
        <v>3627</v>
      </c>
      <c r="Q1960" s="80" t="s">
        <v>175</v>
      </c>
      <c r="R1960" s="80">
        <f>VLOOKUP(P1960,Registration!O:P,2,FALSE)</f>
        <v>19</v>
      </c>
    </row>
    <row r="1961" spans="1:18" ht="23.1" customHeight="1">
      <c r="A1961" s="80" t="s">
        <v>118</v>
      </c>
      <c r="B1961" s="80" t="s">
        <v>26</v>
      </c>
      <c r="C1961" s="80" t="s">
        <v>27</v>
      </c>
      <c r="D1961" s="80" t="s">
        <v>28</v>
      </c>
      <c r="E1961" s="80" t="s">
        <v>28</v>
      </c>
      <c r="F1961" s="80" t="s">
        <v>95</v>
      </c>
      <c r="G1961" s="80" t="s">
        <v>2811</v>
      </c>
      <c r="H1961" s="80" t="s">
        <v>8157</v>
      </c>
      <c r="I1961" s="80" t="s">
        <v>8156</v>
      </c>
      <c r="J1961" s="80" t="s">
        <v>3628</v>
      </c>
      <c r="K1961" s="77" t="s">
        <v>3624</v>
      </c>
      <c r="L1961" s="80">
        <v>19</v>
      </c>
      <c r="M1961" s="80">
        <v>2</v>
      </c>
      <c r="N1961" s="80">
        <v>2019</v>
      </c>
      <c r="O1961" s="77">
        <f t="shared" si="29"/>
        <v>43515</v>
      </c>
      <c r="P1961" s="80" t="s">
        <v>3629</v>
      </c>
      <c r="Q1961" s="80" t="s">
        <v>175</v>
      </c>
      <c r="R1961" s="80">
        <f>VLOOKUP(P1961,Registration!O:P,2,FALSE)</f>
        <v>18</v>
      </c>
    </row>
    <row r="1962" spans="1:18" ht="23.1" customHeight="1">
      <c r="A1962" s="80" t="s">
        <v>118</v>
      </c>
      <c r="B1962" s="80" t="s">
        <v>26</v>
      </c>
      <c r="C1962" s="80" t="s">
        <v>27</v>
      </c>
      <c r="D1962" s="80" t="s">
        <v>28</v>
      </c>
      <c r="E1962" s="80" t="s">
        <v>28</v>
      </c>
      <c r="F1962" s="80" t="s">
        <v>95</v>
      </c>
      <c r="G1962" s="80" t="s">
        <v>2811</v>
      </c>
      <c r="H1962" s="80" t="s">
        <v>8157</v>
      </c>
      <c r="I1962" s="80" t="s">
        <v>8156</v>
      </c>
      <c r="J1962" s="80" t="s">
        <v>576</v>
      </c>
      <c r="K1962" s="77" t="s">
        <v>3624</v>
      </c>
      <c r="L1962" s="80">
        <v>19</v>
      </c>
      <c r="M1962" s="80">
        <v>2</v>
      </c>
      <c r="N1962" s="80">
        <v>2019</v>
      </c>
      <c r="O1962" s="77">
        <f t="shared" si="29"/>
        <v>43515</v>
      </c>
      <c r="P1962" s="80" t="s">
        <v>3630</v>
      </c>
      <c r="Q1962" s="80" t="s">
        <v>175</v>
      </c>
      <c r="R1962" s="80">
        <f>VLOOKUP(P1962,Registration!O:P,2,FALSE)</f>
        <v>18</v>
      </c>
    </row>
    <row r="1963" spans="1:18" ht="23.1" customHeight="1">
      <c r="A1963" s="80" t="s">
        <v>118</v>
      </c>
      <c r="B1963" s="80" t="s">
        <v>26</v>
      </c>
      <c r="C1963" s="80" t="s">
        <v>27</v>
      </c>
      <c r="D1963" s="80" t="s">
        <v>28</v>
      </c>
      <c r="E1963" s="80" t="s">
        <v>28</v>
      </c>
      <c r="F1963" s="80" t="s">
        <v>95</v>
      </c>
      <c r="G1963" s="80" t="s">
        <v>2811</v>
      </c>
      <c r="H1963" s="80" t="s">
        <v>8157</v>
      </c>
      <c r="I1963" s="80" t="s">
        <v>8156</v>
      </c>
      <c r="J1963" s="80" t="s">
        <v>3631</v>
      </c>
      <c r="K1963" s="77" t="s">
        <v>3624</v>
      </c>
      <c r="L1963" s="80">
        <v>19</v>
      </c>
      <c r="M1963" s="80">
        <v>2</v>
      </c>
      <c r="N1963" s="80">
        <v>2019</v>
      </c>
      <c r="O1963" s="77">
        <f t="shared" si="29"/>
        <v>43515</v>
      </c>
      <c r="P1963" s="80" t="s">
        <v>3632</v>
      </c>
      <c r="Q1963" s="80" t="s">
        <v>175</v>
      </c>
      <c r="R1963" s="80">
        <f>VLOOKUP(P1963,Registration!O:P,2,FALSE)</f>
        <v>17</v>
      </c>
    </row>
    <row r="1964" spans="1:18" ht="23.1" customHeight="1">
      <c r="A1964" s="80" t="s">
        <v>1564</v>
      </c>
      <c r="B1964" s="80" t="s">
        <v>26</v>
      </c>
      <c r="C1964" s="80" t="s">
        <v>27</v>
      </c>
      <c r="D1964" s="80" t="s">
        <v>28</v>
      </c>
      <c r="E1964" s="80" t="s">
        <v>28</v>
      </c>
      <c r="F1964" s="80" t="s">
        <v>29</v>
      </c>
      <c r="G1964" s="80" t="s">
        <v>1887</v>
      </c>
      <c r="H1964" s="80" t="s">
        <v>8165</v>
      </c>
      <c r="I1964" s="80" t="s">
        <v>8163</v>
      </c>
      <c r="J1964" s="80" t="s">
        <v>3633</v>
      </c>
      <c r="K1964" s="77" t="s">
        <v>3624</v>
      </c>
      <c r="L1964" s="80">
        <v>19</v>
      </c>
      <c r="M1964" s="80">
        <v>2</v>
      </c>
      <c r="N1964" s="80">
        <v>2019</v>
      </c>
      <c r="O1964" s="77">
        <f t="shared" si="29"/>
        <v>43515</v>
      </c>
      <c r="P1964" s="80" t="s">
        <v>3634</v>
      </c>
      <c r="Q1964" s="80" t="s">
        <v>175</v>
      </c>
      <c r="R1964" s="80">
        <f>VLOOKUP(P1964,Registration!O:P,2,FALSE)</f>
        <v>17</v>
      </c>
    </row>
    <row r="1965" spans="1:18" ht="23.1" customHeight="1">
      <c r="A1965" s="80" t="s">
        <v>118</v>
      </c>
      <c r="B1965" s="80" t="s">
        <v>26</v>
      </c>
      <c r="C1965" s="80" t="s">
        <v>27</v>
      </c>
      <c r="D1965" s="80" t="s">
        <v>28</v>
      </c>
      <c r="E1965" s="80" t="s">
        <v>28</v>
      </c>
      <c r="F1965" s="80" t="s">
        <v>111</v>
      </c>
      <c r="G1965" s="80" t="s">
        <v>167</v>
      </c>
      <c r="H1965" s="80" t="s">
        <v>8159</v>
      </c>
      <c r="I1965" s="80" t="s">
        <v>8160</v>
      </c>
      <c r="J1965" s="80" t="s">
        <v>1512</v>
      </c>
      <c r="K1965" s="77" t="s">
        <v>3624</v>
      </c>
      <c r="L1965" s="80">
        <v>19</v>
      </c>
      <c r="M1965" s="80">
        <v>2</v>
      </c>
      <c r="N1965" s="80">
        <v>2019</v>
      </c>
      <c r="O1965" s="77">
        <f t="shared" si="29"/>
        <v>43515</v>
      </c>
      <c r="P1965" s="80" t="s">
        <v>1513</v>
      </c>
      <c r="Q1965" s="80" t="s">
        <v>252</v>
      </c>
      <c r="R1965" s="80">
        <f>VLOOKUP(P1965,Registration!O:P,2,FALSE)</f>
        <v>17</v>
      </c>
    </row>
    <row r="1966" spans="1:18" ht="23.1" customHeight="1">
      <c r="A1966" s="80" t="s">
        <v>118</v>
      </c>
      <c r="B1966" s="80" t="s">
        <v>26</v>
      </c>
      <c r="C1966" s="80" t="s">
        <v>27</v>
      </c>
      <c r="D1966" s="80" t="s">
        <v>28</v>
      </c>
      <c r="E1966" s="80" t="s">
        <v>28</v>
      </c>
      <c r="F1966" s="80" t="s">
        <v>111</v>
      </c>
      <c r="G1966" s="80" t="s">
        <v>167</v>
      </c>
      <c r="H1966" s="80" t="s">
        <v>8159</v>
      </c>
      <c r="I1966" s="80" t="s">
        <v>8160</v>
      </c>
      <c r="J1966" s="80" t="s">
        <v>1514</v>
      </c>
      <c r="K1966" s="77" t="s">
        <v>3624</v>
      </c>
      <c r="L1966" s="80">
        <v>19</v>
      </c>
      <c r="M1966" s="80">
        <v>2</v>
      </c>
      <c r="N1966" s="80">
        <v>2019</v>
      </c>
      <c r="O1966" s="77">
        <f t="shared" si="29"/>
        <v>43515</v>
      </c>
      <c r="P1966" s="80" t="s">
        <v>1488</v>
      </c>
      <c r="Q1966" s="80" t="s">
        <v>252</v>
      </c>
      <c r="R1966" s="80">
        <f>VLOOKUP(P1966,Registration!O:P,2,FALSE)</f>
        <v>18</v>
      </c>
    </row>
    <row r="1967" spans="1:18" ht="23.1" customHeight="1">
      <c r="A1967" s="80" t="s">
        <v>118</v>
      </c>
      <c r="B1967" s="80" t="s">
        <v>26</v>
      </c>
      <c r="C1967" s="80" t="s">
        <v>27</v>
      </c>
      <c r="D1967" s="80" t="s">
        <v>28</v>
      </c>
      <c r="E1967" s="80" t="s">
        <v>28</v>
      </c>
      <c r="F1967" s="80" t="s">
        <v>111</v>
      </c>
      <c r="G1967" s="80" t="s">
        <v>167</v>
      </c>
      <c r="H1967" s="80" t="s">
        <v>8159</v>
      </c>
      <c r="I1967" s="80" t="s">
        <v>8160</v>
      </c>
      <c r="J1967" s="80" t="s">
        <v>1515</v>
      </c>
      <c r="K1967" s="77" t="s">
        <v>3624</v>
      </c>
      <c r="L1967" s="80">
        <v>19</v>
      </c>
      <c r="M1967" s="80">
        <v>2</v>
      </c>
      <c r="N1967" s="80">
        <v>2019</v>
      </c>
      <c r="O1967" s="77">
        <f t="shared" si="29"/>
        <v>43515</v>
      </c>
      <c r="P1967" s="80" t="s">
        <v>1516</v>
      </c>
      <c r="Q1967" s="80" t="s">
        <v>252</v>
      </c>
      <c r="R1967" s="80">
        <f>VLOOKUP(P1967,Registration!O:P,2,FALSE)</f>
        <v>19</v>
      </c>
    </row>
    <row r="1968" spans="1:18" ht="23.1" customHeight="1">
      <c r="A1968" s="80" t="s">
        <v>118</v>
      </c>
      <c r="B1968" s="80" t="s">
        <v>26</v>
      </c>
      <c r="C1968" s="80" t="s">
        <v>27</v>
      </c>
      <c r="D1968" s="80" t="s">
        <v>28</v>
      </c>
      <c r="E1968" s="80" t="s">
        <v>28</v>
      </c>
      <c r="F1968" s="80" t="s">
        <v>111</v>
      </c>
      <c r="G1968" s="80" t="s">
        <v>167</v>
      </c>
      <c r="H1968" s="80" t="s">
        <v>8159</v>
      </c>
      <c r="I1968" s="80" t="s">
        <v>8160</v>
      </c>
      <c r="J1968" s="80" t="s">
        <v>450</v>
      </c>
      <c r="K1968" s="77" t="s">
        <v>3624</v>
      </c>
      <c r="L1968" s="80">
        <v>19</v>
      </c>
      <c r="M1968" s="80">
        <v>2</v>
      </c>
      <c r="N1968" s="80">
        <v>2019</v>
      </c>
      <c r="O1968" s="77">
        <f t="shared" si="29"/>
        <v>43515</v>
      </c>
      <c r="P1968" s="80" t="s">
        <v>1517</v>
      </c>
      <c r="Q1968" s="80" t="s">
        <v>252</v>
      </c>
      <c r="R1968" s="80">
        <f>VLOOKUP(P1968,Registration!O:P,2,FALSE)</f>
        <v>18</v>
      </c>
    </row>
    <row r="1969" spans="1:18" ht="23.1" customHeight="1">
      <c r="A1969" s="80" t="s">
        <v>118</v>
      </c>
      <c r="B1969" s="80" t="s">
        <v>26</v>
      </c>
      <c r="C1969" s="80" t="s">
        <v>27</v>
      </c>
      <c r="D1969" s="80" t="s">
        <v>28</v>
      </c>
      <c r="E1969" s="80" t="s">
        <v>28</v>
      </c>
      <c r="F1969" s="80" t="s">
        <v>111</v>
      </c>
      <c r="G1969" s="80" t="s">
        <v>167</v>
      </c>
      <c r="H1969" s="80" t="s">
        <v>8159</v>
      </c>
      <c r="I1969" s="80" t="s">
        <v>8160</v>
      </c>
      <c r="J1969" s="80" t="s">
        <v>1518</v>
      </c>
      <c r="K1969" s="77" t="s">
        <v>3624</v>
      </c>
      <c r="L1969" s="80">
        <v>19</v>
      </c>
      <c r="M1969" s="80">
        <v>2</v>
      </c>
      <c r="N1969" s="80">
        <v>2019</v>
      </c>
      <c r="O1969" s="77">
        <f t="shared" si="29"/>
        <v>43515</v>
      </c>
      <c r="P1969" s="80" t="s">
        <v>1138</v>
      </c>
      <c r="Q1969" s="80" t="s">
        <v>252</v>
      </c>
      <c r="R1969" s="80">
        <f>VLOOKUP(P1969,Registration!O:P,2,FALSE)</f>
        <v>18</v>
      </c>
    </row>
    <row r="1970" spans="1:18" ht="23.1" customHeight="1">
      <c r="A1970" s="80" t="s">
        <v>118</v>
      </c>
      <c r="B1970" s="80" t="s">
        <v>26</v>
      </c>
      <c r="C1970" s="80" t="s">
        <v>27</v>
      </c>
      <c r="D1970" s="80" t="s">
        <v>28</v>
      </c>
      <c r="E1970" s="80" t="s">
        <v>28</v>
      </c>
      <c r="F1970" s="80" t="s">
        <v>111</v>
      </c>
      <c r="G1970" s="80" t="s">
        <v>167</v>
      </c>
      <c r="H1970" s="80" t="s">
        <v>8159</v>
      </c>
      <c r="I1970" s="80" t="s">
        <v>8160</v>
      </c>
      <c r="J1970" s="80" t="s">
        <v>1519</v>
      </c>
      <c r="K1970" s="77" t="s">
        <v>3624</v>
      </c>
      <c r="L1970" s="80">
        <v>19</v>
      </c>
      <c r="M1970" s="80">
        <v>2</v>
      </c>
      <c r="N1970" s="80">
        <v>2019</v>
      </c>
      <c r="O1970" s="77">
        <f t="shared" si="29"/>
        <v>43515</v>
      </c>
      <c r="P1970" s="80" t="s">
        <v>687</v>
      </c>
      <c r="Q1970" s="80" t="s">
        <v>252</v>
      </c>
      <c r="R1970" s="80">
        <f>VLOOKUP(P1970,Registration!O:P,2,FALSE)</f>
        <v>19</v>
      </c>
    </row>
    <row r="1971" spans="1:18" ht="23.1" customHeight="1">
      <c r="A1971" s="80" t="s">
        <v>118</v>
      </c>
      <c r="B1971" s="80" t="s">
        <v>26</v>
      </c>
      <c r="C1971" s="80" t="s">
        <v>27</v>
      </c>
      <c r="D1971" s="80" t="s">
        <v>28</v>
      </c>
      <c r="E1971" s="80" t="s">
        <v>28</v>
      </c>
      <c r="F1971" s="80" t="s">
        <v>111</v>
      </c>
      <c r="G1971" s="80" t="s">
        <v>167</v>
      </c>
      <c r="H1971" s="80" t="s">
        <v>8159</v>
      </c>
      <c r="I1971" s="80" t="s">
        <v>8160</v>
      </c>
      <c r="J1971" s="80" t="s">
        <v>1520</v>
      </c>
      <c r="K1971" s="77" t="s">
        <v>3624</v>
      </c>
      <c r="L1971" s="80">
        <v>19</v>
      </c>
      <c r="M1971" s="80">
        <v>2</v>
      </c>
      <c r="N1971" s="80">
        <v>2019</v>
      </c>
      <c r="O1971" s="77">
        <f t="shared" si="29"/>
        <v>43515</v>
      </c>
      <c r="P1971" s="80" t="s">
        <v>722</v>
      </c>
      <c r="Q1971" s="80" t="s">
        <v>252</v>
      </c>
      <c r="R1971" s="80">
        <f>VLOOKUP(P1971,Registration!O:P,2,FALSE)</f>
        <v>18</v>
      </c>
    </row>
    <row r="1972" spans="1:18" ht="23.1" customHeight="1">
      <c r="A1972" s="80" t="s">
        <v>118</v>
      </c>
      <c r="B1972" s="80" t="s">
        <v>26</v>
      </c>
      <c r="C1972" s="80" t="s">
        <v>27</v>
      </c>
      <c r="D1972" s="80" t="s">
        <v>28</v>
      </c>
      <c r="E1972" s="80" t="s">
        <v>28</v>
      </c>
      <c r="F1972" s="80" t="s">
        <v>111</v>
      </c>
      <c r="G1972" s="80" t="s">
        <v>167</v>
      </c>
      <c r="H1972" s="80" t="s">
        <v>8159</v>
      </c>
      <c r="I1972" s="80" t="s">
        <v>8160</v>
      </c>
      <c r="J1972" s="80" t="s">
        <v>1521</v>
      </c>
      <c r="K1972" s="77" t="s">
        <v>3624</v>
      </c>
      <c r="L1972" s="80">
        <v>19</v>
      </c>
      <c r="M1972" s="80">
        <v>2</v>
      </c>
      <c r="N1972" s="80">
        <v>2019</v>
      </c>
      <c r="O1972" s="77">
        <f t="shared" si="29"/>
        <v>43515</v>
      </c>
      <c r="P1972" s="80" t="s">
        <v>1192</v>
      </c>
      <c r="Q1972" s="80" t="s">
        <v>252</v>
      </c>
      <c r="R1972" s="80">
        <f>VLOOKUP(P1972,Registration!O:P,2,FALSE)</f>
        <v>19</v>
      </c>
    </row>
    <row r="1973" spans="1:18" ht="23.1" customHeight="1">
      <c r="A1973" s="80" t="s">
        <v>118</v>
      </c>
      <c r="B1973" s="80" t="s">
        <v>26</v>
      </c>
      <c r="C1973" s="80" t="s">
        <v>27</v>
      </c>
      <c r="D1973" s="80" t="s">
        <v>28</v>
      </c>
      <c r="E1973" s="80" t="s">
        <v>28</v>
      </c>
      <c r="F1973" s="80" t="s">
        <v>111</v>
      </c>
      <c r="G1973" s="80" t="s">
        <v>167</v>
      </c>
      <c r="H1973" s="80" t="s">
        <v>8159</v>
      </c>
      <c r="I1973" s="80" t="s">
        <v>8160</v>
      </c>
      <c r="J1973" s="80" t="s">
        <v>361</v>
      </c>
      <c r="K1973" s="77" t="s">
        <v>3624</v>
      </c>
      <c r="L1973" s="80">
        <v>19</v>
      </c>
      <c r="M1973" s="80">
        <v>2</v>
      </c>
      <c r="N1973" s="80">
        <v>2019</v>
      </c>
      <c r="O1973" s="77">
        <f t="shared" si="29"/>
        <v>43515</v>
      </c>
      <c r="P1973" s="80" t="s">
        <v>1522</v>
      </c>
      <c r="Q1973" s="80" t="s">
        <v>252</v>
      </c>
      <c r="R1973" s="80">
        <f>VLOOKUP(P1973,Registration!O:P,2,FALSE)</f>
        <v>19</v>
      </c>
    </row>
    <row r="1974" spans="1:18" ht="23.1" customHeight="1">
      <c r="A1974" s="80" t="s">
        <v>118</v>
      </c>
      <c r="B1974" s="80" t="s">
        <v>26</v>
      </c>
      <c r="C1974" s="80" t="s">
        <v>27</v>
      </c>
      <c r="D1974" s="80" t="s">
        <v>28</v>
      </c>
      <c r="E1974" s="80" t="s">
        <v>28</v>
      </c>
      <c r="F1974" s="80" t="s">
        <v>111</v>
      </c>
      <c r="G1974" s="80" t="s">
        <v>167</v>
      </c>
      <c r="H1974" s="80" t="s">
        <v>8159</v>
      </c>
      <c r="I1974" s="80" t="s">
        <v>8161</v>
      </c>
      <c r="J1974" s="80" t="s">
        <v>1081</v>
      </c>
      <c r="K1974" s="77" t="s">
        <v>3624</v>
      </c>
      <c r="L1974" s="80">
        <v>19</v>
      </c>
      <c r="M1974" s="80">
        <v>2</v>
      </c>
      <c r="N1974" s="80">
        <v>2019</v>
      </c>
      <c r="O1974" s="77">
        <f t="shared" si="29"/>
        <v>43515</v>
      </c>
      <c r="P1974" s="80" t="s">
        <v>1082</v>
      </c>
      <c r="Q1974" s="80" t="s">
        <v>252</v>
      </c>
      <c r="R1974" s="80">
        <f>VLOOKUP(P1974,Registration!O:P,2,FALSE)</f>
        <v>19</v>
      </c>
    </row>
    <row r="1975" spans="1:18" ht="23.1" customHeight="1">
      <c r="A1975" s="80" t="s">
        <v>118</v>
      </c>
      <c r="B1975" s="80" t="s">
        <v>26</v>
      </c>
      <c r="C1975" s="80" t="s">
        <v>27</v>
      </c>
      <c r="D1975" s="80" t="s">
        <v>28</v>
      </c>
      <c r="E1975" s="80" t="s">
        <v>28</v>
      </c>
      <c r="F1975" s="80" t="s">
        <v>111</v>
      </c>
      <c r="G1975" s="80" t="s">
        <v>167</v>
      </c>
      <c r="H1975" s="80" t="s">
        <v>8159</v>
      </c>
      <c r="I1975" s="80" t="s">
        <v>8161</v>
      </c>
      <c r="J1975" s="80" t="s">
        <v>1015</v>
      </c>
      <c r="K1975" s="77" t="s">
        <v>3624</v>
      </c>
      <c r="L1975" s="80">
        <v>19</v>
      </c>
      <c r="M1975" s="80">
        <v>2</v>
      </c>
      <c r="N1975" s="80">
        <v>2019</v>
      </c>
      <c r="O1975" s="77">
        <f t="shared" si="29"/>
        <v>43515</v>
      </c>
      <c r="P1975" s="80" t="s">
        <v>1016</v>
      </c>
      <c r="Q1975" s="80" t="s">
        <v>252</v>
      </c>
      <c r="R1975" s="80">
        <f>VLOOKUP(P1975,Registration!O:P,2,FALSE)</f>
        <v>19</v>
      </c>
    </row>
    <row r="1976" spans="1:18" ht="23.1" customHeight="1">
      <c r="A1976" s="80" t="s">
        <v>118</v>
      </c>
      <c r="B1976" s="80" t="s">
        <v>26</v>
      </c>
      <c r="C1976" s="80" t="s">
        <v>27</v>
      </c>
      <c r="D1976" s="80" t="s">
        <v>28</v>
      </c>
      <c r="E1976" s="80" t="s">
        <v>28</v>
      </c>
      <c r="F1976" s="80" t="s">
        <v>111</v>
      </c>
      <c r="G1976" s="80" t="s">
        <v>167</v>
      </c>
      <c r="H1976" s="80" t="s">
        <v>8159</v>
      </c>
      <c r="I1976" s="80" t="s">
        <v>8160</v>
      </c>
      <c r="J1976" s="80" t="s">
        <v>761</v>
      </c>
      <c r="K1976" s="77" t="s">
        <v>3635</v>
      </c>
      <c r="L1976" s="80">
        <v>20</v>
      </c>
      <c r="M1976" s="80">
        <v>2</v>
      </c>
      <c r="N1976" s="80">
        <v>2019</v>
      </c>
      <c r="O1976" s="77">
        <f t="shared" si="29"/>
        <v>43516</v>
      </c>
      <c r="P1976" s="80" t="s">
        <v>1523</v>
      </c>
      <c r="Q1976" s="80" t="s">
        <v>252</v>
      </c>
      <c r="R1976" s="80">
        <f>VLOOKUP(P1976,Registration!O:P,2,FALSE)</f>
        <v>19</v>
      </c>
    </row>
    <row r="1977" spans="1:18" ht="23.1" customHeight="1">
      <c r="A1977" s="80" t="s">
        <v>118</v>
      </c>
      <c r="B1977" s="80" t="s">
        <v>26</v>
      </c>
      <c r="C1977" s="80" t="s">
        <v>27</v>
      </c>
      <c r="D1977" s="80" t="s">
        <v>28</v>
      </c>
      <c r="E1977" s="80" t="s">
        <v>28</v>
      </c>
      <c r="F1977" s="80" t="s">
        <v>111</v>
      </c>
      <c r="G1977" s="80" t="s">
        <v>167</v>
      </c>
      <c r="H1977" s="80" t="s">
        <v>8159</v>
      </c>
      <c r="I1977" s="80" t="s">
        <v>8160</v>
      </c>
      <c r="J1977" s="80" t="s">
        <v>1524</v>
      </c>
      <c r="K1977" s="77" t="s">
        <v>3635</v>
      </c>
      <c r="L1977" s="80">
        <v>20</v>
      </c>
      <c r="M1977" s="80">
        <v>2</v>
      </c>
      <c r="N1977" s="80">
        <v>2019</v>
      </c>
      <c r="O1977" s="77">
        <f t="shared" si="29"/>
        <v>43516</v>
      </c>
      <c r="P1977" s="80" t="s">
        <v>1525</v>
      </c>
      <c r="Q1977" s="80" t="s">
        <v>252</v>
      </c>
      <c r="R1977" s="80">
        <f>VLOOKUP(P1977,Registration!O:P,2,FALSE)</f>
        <v>18</v>
      </c>
    </row>
    <row r="1978" spans="1:18" ht="23.1" customHeight="1">
      <c r="A1978" s="80" t="s">
        <v>118</v>
      </c>
      <c r="B1978" s="80" t="s">
        <v>26</v>
      </c>
      <c r="C1978" s="80" t="s">
        <v>27</v>
      </c>
      <c r="D1978" s="80" t="s">
        <v>28</v>
      </c>
      <c r="E1978" s="80" t="s">
        <v>28</v>
      </c>
      <c r="F1978" s="80" t="s">
        <v>111</v>
      </c>
      <c r="G1978" s="80" t="s">
        <v>167</v>
      </c>
      <c r="H1978" s="80" t="s">
        <v>8159</v>
      </c>
      <c r="I1978" s="80" t="s">
        <v>8160</v>
      </c>
      <c r="J1978" s="80" t="s">
        <v>1526</v>
      </c>
      <c r="K1978" s="77" t="s">
        <v>3635</v>
      </c>
      <c r="L1978" s="80">
        <v>20</v>
      </c>
      <c r="M1978" s="80">
        <v>2</v>
      </c>
      <c r="N1978" s="80">
        <v>2019</v>
      </c>
      <c r="O1978" s="77">
        <f t="shared" si="29"/>
        <v>43516</v>
      </c>
      <c r="P1978" s="80" t="s">
        <v>3636</v>
      </c>
      <c r="Q1978" s="80" t="s">
        <v>252</v>
      </c>
      <c r="R1978" s="80">
        <f>VLOOKUP(P1978,Registration!O:P,2,FALSE)</f>
        <v>16</v>
      </c>
    </row>
    <row r="1979" spans="1:18" ht="23.1" customHeight="1">
      <c r="A1979" s="80" t="s">
        <v>118</v>
      </c>
      <c r="B1979" s="80" t="s">
        <v>26</v>
      </c>
      <c r="C1979" s="80" t="s">
        <v>27</v>
      </c>
      <c r="D1979" s="80" t="s">
        <v>28</v>
      </c>
      <c r="E1979" s="80" t="s">
        <v>28</v>
      </c>
      <c r="F1979" s="80" t="s">
        <v>111</v>
      </c>
      <c r="G1979" s="80" t="s">
        <v>167</v>
      </c>
      <c r="H1979" s="80" t="s">
        <v>8159</v>
      </c>
      <c r="I1979" s="80" t="s">
        <v>8160</v>
      </c>
      <c r="J1979" s="80" t="s">
        <v>1528</v>
      </c>
      <c r="K1979" s="77" t="s">
        <v>3635</v>
      </c>
      <c r="L1979" s="80">
        <v>20</v>
      </c>
      <c r="M1979" s="80">
        <v>2</v>
      </c>
      <c r="N1979" s="80">
        <v>2019</v>
      </c>
      <c r="O1979" s="77">
        <f t="shared" si="29"/>
        <v>43516</v>
      </c>
      <c r="P1979" s="80" t="s">
        <v>1529</v>
      </c>
      <c r="Q1979" s="80" t="s">
        <v>252</v>
      </c>
      <c r="R1979" s="80">
        <f>VLOOKUP(P1979,Registration!O:P,2,FALSE)</f>
        <v>18</v>
      </c>
    </row>
    <row r="1980" spans="1:18" ht="23.1" customHeight="1">
      <c r="A1980" s="80" t="s">
        <v>118</v>
      </c>
      <c r="B1980" s="80" t="s">
        <v>26</v>
      </c>
      <c r="C1980" s="80" t="s">
        <v>27</v>
      </c>
      <c r="D1980" s="80" t="s">
        <v>28</v>
      </c>
      <c r="E1980" s="80" t="s">
        <v>28</v>
      </c>
      <c r="F1980" s="80" t="s">
        <v>111</v>
      </c>
      <c r="G1980" s="80" t="s">
        <v>167</v>
      </c>
      <c r="H1980" s="80" t="s">
        <v>8159</v>
      </c>
      <c r="I1980" s="80" t="s">
        <v>8160</v>
      </c>
      <c r="J1980" s="80" t="s">
        <v>1460</v>
      </c>
      <c r="K1980" s="77" t="s">
        <v>3635</v>
      </c>
      <c r="L1980" s="80">
        <v>20</v>
      </c>
      <c r="M1980" s="80">
        <v>2</v>
      </c>
      <c r="N1980" s="80">
        <v>2019</v>
      </c>
      <c r="O1980" s="77">
        <f t="shared" ref="O1980:O2044" si="30">DATE(N1980,M1980,L1980)</f>
        <v>43516</v>
      </c>
      <c r="P1980" s="80" t="s">
        <v>1530</v>
      </c>
      <c r="Q1980" s="80" t="s">
        <v>252</v>
      </c>
      <c r="R1980" s="80">
        <f>VLOOKUP(P1980,Registration!O:P,2,FALSE)</f>
        <v>19</v>
      </c>
    </row>
    <row r="1981" spans="1:18" ht="23.1" customHeight="1">
      <c r="A1981" s="80" t="s">
        <v>118</v>
      </c>
      <c r="B1981" s="80" t="s">
        <v>26</v>
      </c>
      <c r="C1981" s="80" t="s">
        <v>27</v>
      </c>
      <c r="D1981" s="80" t="s">
        <v>28</v>
      </c>
      <c r="E1981" s="80" t="s">
        <v>28</v>
      </c>
      <c r="F1981" s="80" t="s">
        <v>111</v>
      </c>
      <c r="G1981" s="80" t="s">
        <v>167</v>
      </c>
      <c r="H1981" s="80" t="s">
        <v>8159</v>
      </c>
      <c r="I1981" s="80" t="s">
        <v>8160</v>
      </c>
      <c r="J1981" s="80" t="s">
        <v>1531</v>
      </c>
      <c r="K1981" s="77" t="s">
        <v>3635</v>
      </c>
      <c r="L1981" s="80">
        <v>20</v>
      </c>
      <c r="M1981" s="80">
        <v>2</v>
      </c>
      <c r="N1981" s="80">
        <v>2019</v>
      </c>
      <c r="O1981" s="77">
        <f t="shared" si="30"/>
        <v>43516</v>
      </c>
      <c r="P1981" s="80" t="s">
        <v>1532</v>
      </c>
      <c r="Q1981" s="80" t="s">
        <v>252</v>
      </c>
      <c r="R1981" s="80">
        <f>VLOOKUP(P1981,Registration!O:P,2,FALSE)</f>
        <v>19</v>
      </c>
    </row>
    <row r="1982" spans="1:18" ht="23.1" customHeight="1">
      <c r="A1982" s="80" t="s">
        <v>118</v>
      </c>
      <c r="B1982" s="80" t="s">
        <v>26</v>
      </c>
      <c r="C1982" s="80" t="s">
        <v>27</v>
      </c>
      <c r="D1982" s="80" t="s">
        <v>28</v>
      </c>
      <c r="E1982" s="80" t="s">
        <v>28</v>
      </c>
      <c r="F1982" s="80" t="s">
        <v>111</v>
      </c>
      <c r="G1982" s="80" t="s">
        <v>167</v>
      </c>
      <c r="H1982" s="80" t="s">
        <v>8159</v>
      </c>
      <c r="I1982" s="80" t="s">
        <v>8160</v>
      </c>
      <c r="J1982" s="80" t="s">
        <v>1533</v>
      </c>
      <c r="K1982" s="77" t="s">
        <v>3635</v>
      </c>
      <c r="L1982" s="80">
        <v>20</v>
      </c>
      <c r="M1982" s="80">
        <v>2</v>
      </c>
      <c r="N1982" s="80">
        <v>2019</v>
      </c>
      <c r="O1982" s="77">
        <f t="shared" si="30"/>
        <v>43516</v>
      </c>
      <c r="P1982" s="80" t="s">
        <v>1534</v>
      </c>
      <c r="Q1982" s="80" t="s">
        <v>252</v>
      </c>
      <c r="R1982" s="80">
        <f>VLOOKUP(P1982,Registration!O:P,2,FALSE)</f>
        <v>19</v>
      </c>
    </row>
    <row r="1983" spans="1:18" ht="23.1" customHeight="1">
      <c r="A1983" s="80" t="s">
        <v>118</v>
      </c>
      <c r="B1983" s="80" t="s">
        <v>26</v>
      </c>
      <c r="C1983" s="80" t="s">
        <v>27</v>
      </c>
      <c r="D1983" s="80" t="s">
        <v>28</v>
      </c>
      <c r="E1983" s="80" t="s">
        <v>28</v>
      </c>
      <c r="F1983" s="80" t="s">
        <v>111</v>
      </c>
      <c r="G1983" s="80" t="s">
        <v>167</v>
      </c>
      <c r="H1983" s="80" t="s">
        <v>8159</v>
      </c>
      <c r="I1983" s="80" t="s">
        <v>8160</v>
      </c>
      <c r="J1983" s="80" t="s">
        <v>1535</v>
      </c>
      <c r="K1983" s="77" t="s">
        <v>3635</v>
      </c>
      <c r="L1983" s="80">
        <v>20</v>
      </c>
      <c r="M1983" s="80">
        <v>2</v>
      </c>
      <c r="N1983" s="80">
        <v>2019</v>
      </c>
      <c r="O1983" s="77">
        <f t="shared" si="30"/>
        <v>43516</v>
      </c>
      <c r="P1983" s="80" t="s">
        <v>1536</v>
      </c>
      <c r="Q1983" s="80" t="s">
        <v>252</v>
      </c>
      <c r="R1983" s="80">
        <f>VLOOKUP(P1983,Registration!O:P,2,FALSE)</f>
        <v>18</v>
      </c>
    </row>
    <row r="1984" spans="1:18" ht="23.1" customHeight="1">
      <c r="A1984" s="80" t="s">
        <v>118</v>
      </c>
      <c r="B1984" s="80" t="s">
        <v>26</v>
      </c>
      <c r="C1984" s="80" t="s">
        <v>27</v>
      </c>
      <c r="D1984" s="80" t="s">
        <v>28</v>
      </c>
      <c r="E1984" s="80" t="s">
        <v>28</v>
      </c>
      <c r="F1984" s="80" t="s">
        <v>111</v>
      </c>
      <c r="G1984" s="80" t="s">
        <v>167</v>
      </c>
      <c r="H1984" s="80" t="s">
        <v>8159</v>
      </c>
      <c r="I1984" s="80" t="s">
        <v>8160</v>
      </c>
      <c r="J1984" s="80" t="s">
        <v>1006</v>
      </c>
      <c r="K1984" s="77" t="s">
        <v>3635</v>
      </c>
      <c r="L1984" s="80">
        <v>20</v>
      </c>
      <c r="M1984" s="80">
        <v>2</v>
      </c>
      <c r="N1984" s="80">
        <v>2019</v>
      </c>
      <c r="O1984" s="77">
        <f t="shared" si="30"/>
        <v>43516</v>
      </c>
      <c r="P1984" s="80" t="s">
        <v>1007</v>
      </c>
      <c r="Q1984" s="80" t="s">
        <v>175</v>
      </c>
      <c r="R1984" s="80">
        <f>VLOOKUP(P1984,Registration!O:P,2,FALSE)</f>
        <v>18</v>
      </c>
    </row>
    <row r="1985" spans="1:18" ht="23.1" customHeight="1">
      <c r="A1985" s="80" t="s">
        <v>118</v>
      </c>
      <c r="B1985" s="80" t="s">
        <v>26</v>
      </c>
      <c r="C1985" s="80" t="s">
        <v>27</v>
      </c>
      <c r="D1985" s="80" t="s">
        <v>28</v>
      </c>
      <c r="E1985" s="80" t="s">
        <v>28</v>
      </c>
      <c r="F1985" s="80" t="s">
        <v>111</v>
      </c>
      <c r="G1985" s="80" t="s">
        <v>167</v>
      </c>
      <c r="H1985" s="80" t="s">
        <v>8159</v>
      </c>
      <c r="I1985" s="80" t="s">
        <v>8160</v>
      </c>
      <c r="J1985" s="80" t="s">
        <v>1039</v>
      </c>
      <c r="K1985" s="77" t="s">
        <v>3635</v>
      </c>
      <c r="L1985" s="80">
        <v>20</v>
      </c>
      <c r="M1985" s="80">
        <v>2</v>
      </c>
      <c r="N1985" s="80">
        <v>2019</v>
      </c>
      <c r="O1985" s="77">
        <f t="shared" si="30"/>
        <v>43516</v>
      </c>
      <c r="P1985" s="80" t="s">
        <v>1040</v>
      </c>
      <c r="Q1985" s="80" t="s">
        <v>175</v>
      </c>
      <c r="R1985" s="80">
        <f>VLOOKUP(P1985,Registration!O:P,2,FALSE)</f>
        <v>18</v>
      </c>
    </row>
    <row r="1986" spans="1:18" ht="23.1" customHeight="1">
      <c r="A1986" s="80" t="s">
        <v>118</v>
      </c>
      <c r="B1986" s="80" t="s">
        <v>26</v>
      </c>
      <c r="C1986" s="80" t="s">
        <v>27</v>
      </c>
      <c r="D1986" s="80" t="s">
        <v>28</v>
      </c>
      <c r="E1986" s="80" t="s">
        <v>28</v>
      </c>
      <c r="F1986" s="80" t="s">
        <v>111</v>
      </c>
      <c r="G1986" s="80" t="s">
        <v>167</v>
      </c>
      <c r="H1986" s="80" t="s">
        <v>8159</v>
      </c>
      <c r="I1986" s="80" t="s">
        <v>8160</v>
      </c>
      <c r="J1986" s="80" t="s">
        <v>1537</v>
      </c>
      <c r="K1986" s="77" t="s">
        <v>3637</v>
      </c>
      <c r="L1986" s="80">
        <v>21</v>
      </c>
      <c r="M1986" s="80">
        <v>2</v>
      </c>
      <c r="N1986" s="80">
        <v>2019</v>
      </c>
      <c r="O1986" s="77">
        <f t="shared" si="30"/>
        <v>43517</v>
      </c>
      <c r="P1986" s="80" t="s">
        <v>1538</v>
      </c>
      <c r="Q1986" s="80" t="s">
        <v>252</v>
      </c>
      <c r="R1986" s="80">
        <f>VLOOKUP(P1986,Registration!O:P,2,FALSE)</f>
        <v>19</v>
      </c>
    </row>
    <row r="1987" spans="1:18" ht="23.1" customHeight="1">
      <c r="A1987" s="80" t="s">
        <v>118</v>
      </c>
      <c r="B1987" s="80" t="s">
        <v>26</v>
      </c>
      <c r="C1987" s="80" t="s">
        <v>27</v>
      </c>
      <c r="D1987" s="80" t="s">
        <v>28</v>
      </c>
      <c r="E1987" s="80" t="s">
        <v>28</v>
      </c>
      <c r="F1987" s="80" t="s">
        <v>111</v>
      </c>
      <c r="G1987" s="80" t="s">
        <v>167</v>
      </c>
      <c r="H1987" s="80" t="s">
        <v>8159</v>
      </c>
      <c r="I1987" s="80" t="s">
        <v>8160</v>
      </c>
      <c r="J1987" s="80" t="s">
        <v>1539</v>
      </c>
      <c r="K1987" s="77" t="s">
        <v>3637</v>
      </c>
      <c r="L1987" s="80">
        <v>21</v>
      </c>
      <c r="M1987" s="80">
        <v>2</v>
      </c>
      <c r="N1987" s="80">
        <v>2019</v>
      </c>
      <c r="O1987" s="77">
        <f t="shared" si="30"/>
        <v>43517</v>
      </c>
      <c r="P1987" s="80" t="s">
        <v>358</v>
      </c>
      <c r="Q1987" s="80" t="s">
        <v>252</v>
      </c>
      <c r="R1987" s="80">
        <f>VLOOKUP(P1987,Registration!O:P,2,FALSE)</f>
        <v>19</v>
      </c>
    </row>
    <row r="1988" spans="1:18" ht="23.1" customHeight="1">
      <c r="A1988" s="80" t="s">
        <v>118</v>
      </c>
      <c r="B1988" s="80" t="s">
        <v>26</v>
      </c>
      <c r="C1988" s="80" t="s">
        <v>27</v>
      </c>
      <c r="D1988" s="80" t="s">
        <v>28</v>
      </c>
      <c r="E1988" s="80" t="s">
        <v>28</v>
      </c>
      <c r="F1988" s="80" t="s">
        <v>111</v>
      </c>
      <c r="G1988" s="80" t="s">
        <v>167</v>
      </c>
      <c r="H1988" s="80" t="s">
        <v>8159</v>
      </c>
      <c r="I1988" s="80" t="s">
        <v>8160</v>
      </c>
      <c r="J1988" s="80" t="s">
        <v>670</v>
      </c>
      <c r="K1988" s="77" t="s">
        <v>3637</v>
      </c>
      <c r="L1988" s="80">
        <v>21</v>
      </c>
      <c r="M1988" s="80">
        <v>2</v>
      </c>
      <c r="N1988" s="80">
        <v>2019</v>
      </c>
      <c r="O1988" s="77">
        <f t="shared" si="30"/>
        <v>43517</v>
      </c>
      <c r="P1988" s="80" t="s">
        <v>441</v>
      </c>
      <c r="Q1988" s="80" t="s">
        <v>252</v>
      </c>
      <c r="R1988" s="80">
        <f>VLOOKUP(P1988,Registration!O:P,2,FALSE)</f>
        <v>19</v>
      </c>
    </row>
    <row r="1989" spans="1:18" ht="23.1" customHeight="1">
      <c r="A1989" s="80" t="s">
        <v>118</v>
      </c>
      <c r="B1989" s="80" t="s">
        <v>26</v>
      </c>
      <c r="C1989" s="80" t="s">
        <v>27</v>
      </c>
      <c r="D1989" s="80" t="s">
        <v>28</v>
      </c>
      <c r="E1989" s="80" t="s">
        <v>28</v>
      </c>
      <c r="F1989" s="80" t="s">
        <v>111</v>
      </c>
      <c r="G1989" s="80" t="s">
        <v>167</v>
      </c>
      <c r="H1989" s="80" t="s">
        <v>8159</v>
      </c>
      <c r="I1989" s="80" t="s">
        <v>8160</v>
      </c>
      <c r="J1989" s="80" t="s">
        <v>1540</v>
      </c>
      <c r="K1989" s="77" t="s">
        <v>3637</v>
      </c>
      <c r="L1989" s="80">
        <v>21</v>
      </c>
      <c r="M1989" s="80">
        <v>2</v>
      </c>
      <c r="N1989" s="80">
        <v>2019</v>
      </c>
      <c r="O1989" s="77">
        <f t="shared" si="30"/>
        <v>43517</v>
      </c>
      <c r="P1989" s="80" t="s">
        <v>509</v>
      </c>
      <c r="Q1989" s="80" t="s">
        <v>252</v>
      </c>
      <c r="R1989" s="80">
        <f>VLOOKUP(P1989,Registration!O:P,2,FALSE)</f>
        <v>19</v>
      </c>
    </row>
    <row r="1990" spans="1:18" ht="23.1" customHeight="1">
      <c r="A1990" s="80" t="s">
        <v>118</v>
      </c>
      <c r="B1990" s="80" t="s">
        <v>26</v>
      </c>
      <c r="C1990" s="80" t="s">
        <v>27</v>
      </c>
      <c r="D1990" s="80" t="s">
        <v>28</v>
      </c>
      <c r="E1990" s="80" t="s">
        <v>28</v>
      </c>
      <c r="F1990" s="80" t="s">
        <v>111</v>
      </c>
      <c r="G1990" s="80" t="s">
        <v>167</v>
      </c>
      <c r="H1990" s="80" t="s">
        <v>8159</v>
      </c>
      <c r="I1990" s="80" t="s">
        <v>8160</v>
      </c>
      <c r="J1990" s="80" t="s">
        <v>1541</v>
      </c>
      <c r="K1990" s="77" t="s">
        <v>3637</v>
      </c>
      <c r="L1990" s="80">
        <v>21</v>
      </c>
      <c r="M1990" s="80">
        <v>2</v>
      </c>
      <c r="N1990" s="80">
        <v>2019</v>
      </c>
      <c r="O1990" s="77">
        <f t="shared" si="30"/>
        <v>43517</v>
      </c>
      <c r="P1990" s="80" t="s">
        <v>185</v>
      </c>
      <c r="Q1990" s="80" t="s">
        <v>252</v>
      </c>
      <c r="R1990" s="80">
        <f>VLOOKUP(P1990,Registration!O:P,2,FALSE)</f>
        <v>19</v>
      </c>
    </row>
    <row r="1991" spans="1:18" ht="23.1" customHeight="1">
      <c r="A1991" s="80" t="s">
        <v>118</v>
      </c>
      <c r="B1991" s="80" t="s">
        <v>26</v>
      </c>
      <c r="C1991" s="80" t="s">
        <v>27</v>
      </c>
      <c r="D1991" s="80" t="s">
        <v>28</v>
      </c>
      <c r="E1991" s="80" t="s">
        <v>28</v>
      </c>
      <c r="F1991" s="80" t="s">
        <v>111</v>
      </c>
      <c r="G1991" s="80" t="s">
        <v>167</v>
      </c>
      <c r="H1991" s="80" t="s">
        <v>8159</v>
      </c>
      <c r="I1991" s="80" t="s">
        <v>8160</v>
      </c>
      <c r="J1991" s="80" t="s">
        <v>1542</v>
      </c>
      <c r="K1991" s="77" t="s">
        <v>3637</v>
      </c>
      <c r="L1991" s="80">
        <v>21</v>
      </c>
      <c r="M1991" s="80">
        <v>2</v>
      </c>
      <c r="N1991" s="80">
        <v>2019</v>
      </c>
      <c r="O1991" s="77">
        <f t="shared" si="30"/>
        <v>43517</v>
      </c>
      <c r="P1991" s="80" t="s">
        <v>1543</v>
      </c>
      <c r="Q1991" s="80" t="s">
        <v>252</v>
      </c>
      <c r="R1991" s="80">
        <f>VLOOKUP(P1991,Registration!O:P,2,FALSE)</f>
        <v>15</v>
      </c>
    </row>
    <row r="1992" spans="1:18" ht="23.1" customHeight="1">
      <c r="A1992" s="80" t="s">
        <v>118</v>
      </c>
      <c r="B1992" s="80" t="s">
        <v>26</v>
      </c>
      <c r="C1992" s="80" t="s">
        <v>27</v>
      </c>
      <c r="D1992" s="80" t="s">
        <v>28</v>
      </c>
      <c r="E1992" s="80" t="s">
        <v>28</v>
      </c>
      <c r="F1992" s="80" t="s">
        <v>111</v>
      </c>
      <c r="G1992" s="80" t="s">
        <v>167</v>
      </c>
      <c r="H1992" s="80" t="s">
        <v>8159</v>
      </c>
      <c r="I1992" s="80" t="s">
        <v>8160</v>
      </c>
      <c r="J1992" s="80" t="s">
        <v>253</v>
      </c>
      <c r="K1992" s="77" t="s">
        <v>3637</v>
      </c>
      <c r="L1992" s="80">
        <v>21</v>
      </c>
      <c r="M1992" s="80">
        <v>2</v>
      </c>
      <c r="N1992" s="80">
        <v>2019</v>
      </c>
      <c r="O1992" s="77">
        <f t="shared" si="30"/>
        <v>43517</v>
      </c>
      <c r="P1992" s="80" t="s">
        <v>225</v>
      </c>
      <c r="Q1992" s="80" t="s">
        <v>252</v>
      </c>
      <c r="R1992" s="80">
        <f>VLOOKUP(P1992,Registration!O:P,2,FALSE)</f>
        <v>17</v>
      </c>
    </row>
    <row r="1993" spans="1:18" ht="23.1" customHeight="1">
      <c r="A1993" s="80" t="s">
        <v>118</v>
      </c>
      <c r="B1993" s="80" t="s">
        <v>26</v>
      </c>
      <c r="C1993" s="80" t="s">
        <v>27</v>
      </c>
      <c r="D1993" s="80" t="s">
        <v>28</v>
      </c>
      <c r="E1993" s="80" t="s">
        <v>28</v>
      </c>
      <c r="F1993" s="80" t="s">
        <v>111</v>
      </c>
      <c r="G1993" s="80" t="s">
        <v>167</v>
      </c>
      <c r="H1993" s="80" t="s">
        <v>8159</v>
      </c>
      <c r="I1993" s="80" t="s">
        <v>8160</v>
      </c>
      <c r="J1993" s="80" t="s">
        <v>1544</v>
      </c>
      <c r="K1993" s="77" t="s">
        <v>3637</v>
      </c>
      <c r="L1993" s="80">
        <v>21</v>
      </c>
      <c r="M1993" s="80">
        <v>2</v>
      </c>
      <c r="N1993" s="80">
        <v>2019</v>
      </c>
      <c r="O1993" s="77">
        <f t="shared" si="30"/>
        <v>43517</v>
      </c>
      <c r="P1993" s="80" t="s">
        <v>399</v>
      </c>
      <c r="Q1993" s="80" t="s">
        <v>252</v>
      </c>
      <c r="R1993" s="80">
        <f>VLOOKUP(P1993,Registration!O:P,2,FALSE)</f>
        <v>19</v>
      </c>
    </row>
    <row r="1994" spans="1:18" ht="23.1" customHeight="1">
      <c r="A1994" s="80" t="s">
        <v>118</v>
      </c>
      <c r="B1994" s="80" t="s">
        <v>26</v>
      </c>
      <c r="C1994" s="80" t="s">
        <v>27</v>
      </c>
      <c r="D1994" s="80" t="s">
        <v>28</v>
      </c>
      <c r="E1994" s="80" t="s">
        <v>28</v>
      </c>
      <c r="F1994" s="80" t="s">
        <v>111</v>
      </c>
      <c r="G1994" s="80" t="s">
        <v>167</v>
      </c>
      <c r="H1994" s="80" t="s">
        <v>8159</v>
      </c>
      <c r="I1994" s="80" t="s">
        <v>8160</v>
      </c>
      <c r="J1994" s="80" t="s">
        <v>1545</v>
      </c>
      <c r="K1994" s="77" t="s">
        <v>3637</v>
      </c>
      <c r="L1994" s="80">
        <v>21</v>
      </c>
      <c r="M1994" s="80">
        <v>2</v>
      </c>
      <c r="N1994" s="80">
        <v>2019</v>
      </c>
      <c r="O1994" s="77">
        <f t="shared" si="30"/>
        <v>43517</v>
      </c>
      <c r="P1994" s="80" t="s">
        <v>1546</v>
      </c>
      <c r="Q1994" s="80" t="s">
        <v>252</v>
      </c>
      <c r="R1994" s="80">
        <f>VLOOKUP(P1994,Registration!O:P,2,FALSE)</f>
        <v>15</v>
      </c>
    </row>
    <row r="1995" spans="1:18" ht="23.1" customHeight="1">
      <c r="A1995" s="80" t="s">
        <v>118</v>
      </c>
      <c r="B1995" s="80" t="s">
        <v>26</v>
      </c>
      <c r="C1995" s="80" t="s">
        <v>27</v>
      </c>
      <c r="D1995" s="80" t="s">
        <v>28</v>
      </c>
      <c r="E1995" s="80" t="s">
        <v>28</v>
      </c>
      <c r="F1995" s="80" t="s">
        <v>111</v>
      </c>
      <c r="G1995" s="80" t="s">
        <v>167</v>
      </c>
      <c r="H1995" s="80" t="s">
        <v>8159</v>
      </c>
      <c r="I1995" s="80" t="s">
        <v>8160</v>
      </c>
      <c r="J1995" s="80" t="s">
        <v>1547</v>
      </c>
      <c r="K1995" s="77" t="s">
        <v>3637</v>
      </c>
      <c r="L1995" s="80">
        <v>21</v>
      </c>
      <c r="M1995" s="80">
        <v>2</v>
      </c>
      <c r="N1995" s="80">
        <v>2019</v>
      </c>
      <c r="O1995" s="77">
        <f t="shared" si="30"/>
        <v>43517</v>
      </c>
      <c r="P1995" s="80" t="s">
        <v>1548</v>
      </c>
      <c r="Q1995" s="80" t="s">
        <v>252</v>
      </c>
      <c r="R1995" s="80">
        <f>VLOOKUP(P1995,Registration!O:P,2,FALSE)</f>
        <v>15</v>
      </c>
    </row>
    <row r="1996" spans="1:18" ht="23.1" customHeight="1">
      <c r="A1996" s="80" t="s">
        <v>118</v>
      </c>
      <c r="B1996" s="80" t="s">
        <v>26</v>
      </c>
      <c r="C1996" s="80" t="s">
        <v>27</v>
      </c>
      <c r="D1996" s="80" t="s">
        <v>28</v>
      </c>
      <c r="E1996" s="80" t="s">
        <v>28</v>
      </c>
      <c r="F1996" s="80" t="s">
        <v>111</v>
      </c>
      <c r="G1996" s="80" t="s">
        <v>167</v>
      </c>
      <c r="H1996" s="80" t="s">
        <v>8159</v>
      </c>
      <c r="I1996" s="80" t="s">
        <v>8160</v>
      </c>
      <c r="J1996" s="80" t="s">
        <v>1549</v>
      </c>
      <c r="K1996" s="77" t="s">
        <v>3637</v>
      </c>
      <c r="L1996" s="80">
        <v>21</v>
      </c>
      <c r="M1996" s="80">
        <v>2</v>
      </c>
      <c r="N1996" s="80">
        <v>2019</v>
      </c>
      <c r="O1996" s="77">
        <f t="shared" si="30"/>
        <v>43517</v>
      </c>
      <c r="P1996" s="80" t="s">
        <v>1339</v>
      </c>
      <c r="Q1996" s="80" t="s">
        <v>252</v>
      </c>
      <c r="R1996" s="80">
        <f>VLOOKUP(P1996,Registration!O:P,2,FALSE)</f>
        <v>19</v>
      </c>
    </row>
    <row r="1997" spans="1:18" ht="23.1" customHeight="1">
      <c r="A1997" s="80" t="s">
        <v>118</v>
      </c>
      <c r="B1997" s="80" t="s">
        <v>26</v>
      </c>
      <c r="C1997" s="80" t="s">
        <v>27</v>
      </c>
      <c r="D1997" s="80" t="s">
        <v>28</v>
      </c>
      <c r="E1997" s="80" t="s">
        <v>28</v>
      </c>
      <c r="F1997" s="80" t="s">
        <v>111</v>
      </c>
      <c r="G1997" s="80" t="s">
        <v>167</v>
      </c>
      <c r="H1997" s="80" t="s">
        <v>8159</v>
      </c>
      <c r="I1997" s="80" t="s">
        <v>8160</v>
      </c>
      <c r="J1997" s="80" t="s">
        <v>1550</v>
      </c>
      <c r="K1997" s="77" t="s">
        <v>3637</v>
      </c>
      <c r="L1997" s="80">
        <v>21</v>
      </c>
      <c r="M1997" s="80">
        <v>2</v>
      </c>
      <c r="N1997" s="80">
        <v>2019</v>
      </c>
      <c r="O1997" s="77">
        <f t="shared" si="30"/>
        <v>43517</v>
      </c>
      <c r="P1997" s="80" t="s">
        <v>1551</v>
      </c>
      <c r="Q1997" s="80" t="s">
        <v>252</v>
      </c>
      <c r="R1997" s="80">
        <f>VLOOKUP(P1997,Registration!O:P,2,FALSE)</f>
        <v>19</v>
      </c>
    </row>
    <row r="1998" spans="1:18" ht="23.1" customHeight="1">
      <c r="A1998" s="80" t="s">
        <v>118</v>
      </c>
      <c r="B1998" s="80" t="s">
        <v>26</v>
      </c>
      <c r="C1998" s="80" t="s">
        <v>27</v>
      </c>
      <c r="D1998" s="80" t="s">
        <v>28</v>
      </c>
      <c r="E1998" s="80" t="s">
        <v>28</v>
      </c>
      <c r="F1998" s="80" t="s">
        <v>111</v>
      </c>
      <c r="G1998" s="80" t="s">
        <v>167</v>
      </c>
      <c r="H1998" s="80" t="s">
        <v>8159</v>
      </c>
      <c r="I1998" s="80" t="s">
        <v>8160</v>
      </c>
      <c r="J1998" s="80" t="s">
        <v>1552</v>
      </c>
      <c r="K1998" s="77" t="s">
        <v>3637</v>
      </c>
      <c r="L1998" s="80">
        <v>21</v>
      </c>
      <c r="M1998" s="80">
        <v>2</v>
      </c>
      <c r="N1998" s="80">
        <v>2019</v>
      </c>
      <c r="O1998" s="77">
        <f t="shared" si="30"/>
        <v>43517</v>
      </c>
      <c r="P1998" s="80" t="s">
        <v>1413</v>
      </c>
      <c r="Q1998" s="80" t="s">
        <v>252</v>
      </c>
      <c r="R1998" s="80">
        <f>VLOOKUP(P1998,Registration!O:P,2,FALSE)</f>
        <v>18</v>
      </c>
    </row>
    <row r="1999" spans="1:18" ht="23.1" customHeight="1">
      <c r="A1999" s="80" t="s">
        <v>118</v>
      </c>
      <c r="B1999" s="80" t="s">
        <v>26</v>
      </c>
      <c r="C1999" s="80" t="s">
        <v>27</v>
      </c>
      <c r="D1999" s="80" t="s">
        <v>28</v>
      </c>
      <c r="E1999" s="80" t="s">
        <v>28</v>
      </c>
      <c r="F1999" s="80" t="s">
        <v>111</v>
      </c>
      <c r="G1999" s="80" t="s">
        <v>167</v>
      </c>
      <c r="H1999" s="80" t="s">
        <v>8159</v>
      </c>
      <c r="I1999" s="80" t="s">
        <v>8160</v>
      </c>
      <c r="J1999" s="80" t="s">
        <v>1553</v>
      </c>
      <c r="K1999" s="77" t="s">
        <v>3637</v>
      </c>
      <c r="L1999" s="80">
        <v>21</v>
      </c>
      <c r="M1999" s="80">
        <v>2</v>
      </c>
      <c r="N1999" s="80">
        <v>2019</v>
      </c>
      <c r="O1999" s="77">
        <f t="shared" si="30"/>
        <v>43517</v>
      </c>
      <c r="P1999" s="80" t="s">
        <v>1554</v>
      </c>
      <c r="Q1999" s="80" t="s">
        <v>252</v>
      </c>
      <c r="R1999" s="80">
        <f>VLOOKUP(P1999,Registration!O:P,2,FALSE)</f>
        <v>18</v>
      </c>
    </row>
    <row r="2000" spans="1:18" ht="23.1" customHeight="1">
      <c r="A2000" s="80" t="s">
        <v>118</v>
      </c>
      <c r="B2000" s="80" t="s">
        <v>26</v>
      </c>
      <c r="C2000" s="80" t="s">
        <v>27</v>
      </c>
      <c r="D2000" s="80" t="s">
        <v>28</v>
      </c>
      <c r="E2000" s="80" t="s">
        <v>28</v>
      </c>
      <c r="F2000" s="80" t="s">
        <v>111</v>
      </c>
      <c r="G2000" s="80" t="s">
        <v>167</v>
      </c>
      <c r="H2000" s="80" t="s">
        <v>8159</v>
      </c>
      <c r="I2000" s="80" t="s">
        <v>8160</v>
      </c>
      <c r="J2000" s="80" t="s">
        <v>1209</v>
      </c>
      <c r="K2000" s="77" t="s">
        <v>3637</v>
      </c>
      <c r="L2000" s="80">
        <v>21</v>
      </c>
      <c r="M2000" s="80">
        <v>2</v>
      </c>
      <c r="N2000" s="80">
        <v>2019</v>
      </c>
      <c r="O2000" s="77">
        <f t="shared" si="30"/>
        <v>43517</v>
      </c>
      <c r="P2000" s="80" t="s">
        <v>1555</v>
      </c>
      <c r="Q2000" s="80" t="s">
        <v>252</v>
      </c>
      <c r="R2000" s="80">
        <f>VLOOKUP(P2000,Registration!O:P,2,FALSE)</f>
        <v>19</v>
      </c>
    </row>
    <row r="2001" spans="1:18" ht="23.1" customHeight="1">
      <c r="A2001" s="80" t="s">
        <v>118</v>
      </c>
      <c r="B2001" s="80" t="s">
        <v>26</v>
      </c>
      <c r="C2001" s="80" t="s">
        <v>27</v>
      </c>
      <c r="D2001" s="80" t="s">
        <v>28</v>
      </c>
      <c r="E2001" s="80" t="s">
        <v>28</v>
      </c>
      <c r="F2001" s="80" t="s">
        <v>111</v>
      </c>
      <c r="G2001" s="80" t="s">
        <v>167</v>
      </c>
      <c r="H2001" s="80" t="s">
        <v>8159</v>
      </c>
      <c r="I2001" s="80" t="s">
        <v>8160</v>
      </c>
      <c r="J2001" s="80" t="s">
        <v>1556</v>
      </c>
      <c r="K2001" s="77" t="s">
        <v>3637</v>
      </c>
      <c r="L2001" s="80">
        <v>21</v>
      </c>
      <c r="M2001" s="80">
        <v>2</v>
      </c>
      <c r="N2001" s="80">
        <v>2019</v>
      </c>
      <c r="O2001" s="77">
        <f t="shared" si="30"/>
        <v>43517</v>
      </c>
      <c r="P2001" s="80" t="s">
        <v>1557</v>
      </c>
      <c r="Q2001" s="80" t="s">
        <v>252</v>
      </c>
      <c r="R2001" s="80">
        <f>VLOOKUP(P2001,Registration!O:P,2,FALSE)</f>
        <v>16</v>
      </c>
    </row>
    <row r="2002" spans="1:18" ht="23.1" customHeight="1">
      <c r="A2002" s="80" t="s">
        <v>118</v>
      </c>
      <c r="B2002" s="80" t="s">
        <v>26</v>
      </c>
      <c r="C2002" s="80" t="s">
        <v>27</v>
      </c>
      <c r="D2002" s="80" t="s">
        <v>28</v>
      </c>
      <c r="E2002" s="80" t="s">
        <v>28</v>
      </c>
      <c r="F2002" s="80" t="s">
        <v>111</v>
      </c>
      <c r="G2002" s="80" t="s">
        <v>167</v>
      </c>
      <c r="H2002" s="80" t="s">
        <v>8159</v>
      </c>
      <c r="I2002" s="80" t="s">
        <v>8160</v>
      </c>
      <c r="J2002" s="80" t="s">
        <v>1558</v>
      </c>
      <c r="K2002" s="77" t="s">
        <v>3637</v>
      </c>
      <c r="L2002" s="80">
        <v>21</v>
      </c>
      <c r="M2002" s="80">
        <v>2</v>
      </c>
      <c r="N2002" s="80">
        <v>2019</v>
      </c>
      <c r="O2002" s="77">
        <f t="shared" si="30"/>
        <v>43517</v>
      </c>
      <c r="P2002" s="80" t="s">
        <v>1559</v>
      </c>
      <c r="Q2002" s="80" t="s">
        <v>252</v>
      </c>
      <c r="R2002" s="80">
        <f>VLOOKUP(P2002,Registration!O:P,2,FALSE)</f>
        <v>15</v>
      </c>
    </row>
    <row r="2003" spans="1:18" ht="23.1" customHeight="1">
      <c r="A2003" s="80" t="s">
        <v>118</v>
      </c>
      <c r="B2003" s="80" t="s">
        <v>26</v>
      </c>
      <c r="C2003" s="80" t="s">
        <v>27</v>
      </c>
      <c r="D2003" s="80" t="s">
        <v>28</v>
      </c>
      <c r="E2003" s="80" t="s">
        <v>28</v>
      </c>
      <c r="F2003" s="80" t="s">
        <v>111</v>
      </c>
      <c r="G2003" s="80" t="s">
        <v>167</v>
      </c>
      <c r="H2003" s="80" t="s">
        <v>8159</v>
      </c>
      <c r="I2003" s="80" t="s">
        <v>8160</v>
      </c>
      <c r="J2003" s="80" t="s">
        <v>1560</v>
      </c>
      <c r="K2003" s="77" t="s">
        <v>3637</v>
      </c>
      <c r="L2003" s="80">
        <v>21</v>
      </c>
      <c r="M2003" s="80">
        <v>2</v>
      </c>
      <c r="N2003" s="80">
        <v>2019</v>
      </c>
      <c r="O2003" s="77">
        <f t="shared" si="30"/>
        <v>43517</v>
      </c>
      <c r="P2003" s="80" t="s">
        <v>1561</v>
      </c>
      <c r="Q2003" s="80" t="s">
        <v>252</v>
      </c>
      <c r="R2003" s="80">
        <f>VLOOKUP(P2003,Registration!O:P,2,FALSE)</f>
        <v>15</v>
      </c>
    </row>
    <row r="2004" spans="1:18" ht="23.1" customHeight="1">
      <c r="A2004" s="80" t="s">
        <v>118</v>
      </c>
      <c r="B2004" s="80" t="s">
        <v>26</v>
      </c>
      <c r="C2004" s="80" t="s">
        <v>27</v>
      </c>
      <c r="D2004" s="80" t="s">
        <v>28</v>
      </c>
      <c r="E2004" s="80" t="s">
        <v>28</v>
      </c>
      <c r="F2004" s="80" t="s">
        <v>111</v>
      </c>
      <c r="G2004" s="80" t="s">
        <v>167</v>
      </c>
      <c r="H2004" s="80" t="s">
        <v>8159</v>
      </c>
      <c r="I2004" s="80" t="s">
        <v>8160</v>
      </c>
      <c r="J2004" s="80" t="s">
        <v>1562</v>
      </c>
      <c r="K2004" s="77" t="s">
        <v>3637</v>
      </c>
      <c r="L2004" s="80">
        <v>21</v>
      </c>
      <c r="M2004" s="80">
        <v>2</v>
      </c>
      <c r="N2004" s="80">
        <v>2019</v>
      </c>
      <c r="O2004" s="77">
        <f t="shared" si="30"/>
        <v>43517</v>
      </c>
      <c r="P2004" s="80" t="s">
        <v>1563</v>
      </c>
      <c r="Q2004" s="80" t="s">
        <v>252</v>
      </c>
      <c r="R2004" s="80">
        <f>VLOOKUP(P2004,Registration!O:P,2,FALSE)</f>
        <v>19</v>
      </c>
    </row>
    <row r="2005" spans="1:18" ht="23.1" customHeight="1">
      <c r="A2005" s="80" t="s">
        <v>1564</v>
      </c>
      <c r="B2005" s="80" t="s">
        <v>26</v>
      </c>
      <c r="C2005" s="80" t="s">
        <v>27</v>
      </c>
      <c r="D2005" s="80" t="s">
        <v>28</v>
      </c>
      <c r="E2005" s="80" t="s">
        <v>28</v>
      </c>
      <c r="F2005" s="80" t="s">
        <v>111</v>
      </c>
      <c r="G2005" s="80" t="s">
        <v>167</v>
      </c>
      <c r="H2005" s="80" t="s">
        <v>8159</v>
      </c>
      <c r="I2005" s="80" t="s">
        <v>8161</v>
      </c>
      <c r="J2005" s="80" t="s">
        <v>1565</v>
      </c>
      <c r="K2005" s="77" t="s">
        <v>3638</v>
      </c>
      <c r="L2005" s="80">
        <v>25</v>
      </c>
      <c r="M2005" s="80">
        <v>2</v>
      </c>
      <c r="N2005" s="80">
        <v>2019</v>
      </c>
      <c r="O2005" s="77">
        <f t="shared" si="30"/>
        <v>43521</v>
      </c>
      <c r="P2005" s="80" t="s">
        <v>1566</v>
      </c>
      <c r="Q2005" s="80" t="s">
        <v>175</v>
      </c>
      <c r="R2005" s="80">
        <f>VLOOKUP(P2005,Registration!O:P,2,FALSE)</f>
        <v>17</v>
      </c>
    </row>
    <row r="2006" spans="1:18" ht="23.1" customHeight="1">
      <c r="A2006" s="80" t="s">
        <v>1564</v>
      </c>
      <c r="B2006" s="80" t="s">
        <v>26</v>
      </c>
      <c r="C2006" s="80" t="s">
        <v>27</v>
      </c>
      <c r="D2006" s="80" t="s">
        <v>28</v>
      </c>
      <c r="E2006" s="80" t="s">
        <v>28</v>
      </c>
      <c r="F2006" s="80" t="s">
        <v>111</v>
      </c>
      <c r="G2006" s="80" t="s">
        <v>167</v>
      </c>
      <c r="H2006" s="80" t="s">
        <v>8159</v>
      </c>
      <c r="I2006" s="80" t="s">
        <v>8161</v>
      </c>
      <c r="J2006" s="80" t="s">
        <v>1567</v>
      </c>
      <c r="K2006" s="77" t="s">
        <v>3638</v>
      </c>
      <c r="L2006" s="80">
        <v>25</v>
      </c>
      <c r="M2006" s="80">
        <v>2</v>
      </c>
      <c r="N2006" s="80">
        <v>2019</v>
      </c>
      <c r="O2006" s="77">
        <f t="shared" si="30"/>
        <v>43521</v>
      </c>
      <c r="P2006" s="80" t="s">
        <v>309</v>
      </c>
      <c r="Q2006" s="80" t="s">
        <v>175</v>
      </c>
      <c r="R2006" s="80">
        <f>VLOOKUP(P2006,Registration!O:P,2,FALSE)</f>
        <v>19</v>
      </c>
    </row>
    <row r="2007" spans="1:18" ht="23.1" customHeight="1">
      <c r="A2007" s="80" t="s">
        <v>1564</v>
      </c>
      <c r="B2007" s="80" t="s">
        <v>26</v>
      </c>
      <c r="C2007" s="80" t="s">
        <v>27</v>
      </c>
      <c r="D2007" s="80" t="s">
        <v>28</v>
      </c>
      <c r="E2007" s="80" t="s">
        <v>28</v>
      </c>
      <c r="F2007" s="80" t="s">
        <v>111</v>
      </c>
      <c r="G2007" s="80" t="s">
        <v>167</v>
      </c>
      <c r="H2007" s="80" t="s">
        <v>8159</v>
      </c>
      <c r="I2007" s="80" t="s">
        <v>8160</v>
      </c>
      <c r="J2007" s="80" t="s">
        <v>1568</v>
      </c>
      <c r="K2007" s="77" t="s">
        <v>3638</v>
      </c>
      <c r="L2007" s="80">
        <v>25</v>
      </c>
      <c r="M2007" s="80">
        <v>2</v>
      </c>
      <c r="N2007" s="80">
        <v>2019</v>
      </c>
      <c r="O2007" s="77">
        <f t="shared" si="30"/>
        <v>43521</v>
      </c>
      <c r="P2007" s="80" t="s">
        <v>1569</v>
      </c>
      <c r="Q2007" s="80" t="s">
        <v>252</v>
      </c>
      <c r="R2007" s="80">
        <f>VLOOKUP(P2007,Registration!O:P,2,FALSE)</f>
        <v>18</v>
      </c>
    </row>
    <row r="2008" spans="1:18" ht="23.1" customHeight="1">
      <c r="A2008" s="80" t="s">
        <v>1564</v>
      </c>
      <c r="B2008" s="80" t="s">
        <v>26</v>
      </c>
      <c r="C2008" s="80" t="s">
        <v>27</v>
      </c>
      <c r="D2008" s="80" t="s">
        <v>28</v>
      </c>
      <c r="E2008" s="80" t="s">
        <v>28</v>
      </c>
      <c r="F2008" s="80" t="s">
        <v>111</v>
      </c>
      <c r="G2008" s="80" t="s">
        <v>167</v>
      </c>
      <c r="H2008" s="80" t="s">
        <v>8159</v>
      </c>
      <c r="I2008" s="80" t="s">
        <v>8160</v>
      </c>
      <c r="J2008" s="80" t="s">
        <v>1570</v>
      </c>
      <c r="K2008" s="77" t="s">
        <v>3638</v>
      </c>
      <c r="L2008" s="80">
        <v>25</v>
      </c>
      <c r="M2008" s="80">
        <v>2</v>
      </c>
      <c r="N2008" s="80">
        <v>2019</v>
      </c>
      <c r="O2008" s="77">
        <f t="shared" si="30"/>
        <v>43521</v>
      </c>
      <c r="P2008" s="80" t="s">
        <v>1571</v>
      </c>
      <c r="Q2008" s="80" t="s">
        <v>252</v>
      </c>
      <c r="R2008" s="80">
        <f>VLOOKUP(P2008,Registration!O:P,2,FALSE)</f>
        <v>17</v>
      </c>
    </row>
    <row r="2009" spans="1:18" ht="23.1" customHeight="1">
      <c r="A2009" s="80" t="s">
        <v>1564</v>
      </c>
      <c r="B2009" s="80" t="s">
        <v>26</v>
      </c>
      <c r="C2009" s="80" t="s">
        <v>27</v>
      </c>
      <c r="D2009" s="80" t="s">
        <v>28</v>
      </c>
      <c r="E2009" s="80" t="s">
        <v>28</v>
      </c>
      <c r="F2009" s="80" t="s">
        <v>111</v>
      </c>
      <c r="G2009" s="80" t="s">
        <v>167</v>
      </c>
      <c r="H2009" s="80" t="s">
        <v>8159</v>
      </c>
      <c r="I2009" s="80" t="s">
        <v>8160</v>
      </c>
      <c r="J2009" s="80" t="s">
        <v>1572</v>
      </c>
      <c r="K2009" s="77" t="s">
        <v>3638</v>
      </c>
      <c r="L2009" s="80">
        <v>25</v>
      </c>
      <c r="M2009" s="80">
        <v>2</v>
      </c>
      <c r="N2009" s="80">
        <v>2019</v>
      </c>
      <c r="O2009" s="77">
        <f t="shared" si="30"/>
        <v>43521</v>
      </c>
      <c r="P2009" s="80" t="s">
        <v>1573</v>
      </c>
      <c r="Q2009" s="80" t="s">
        <v>252</v>
      </c>
      <c r="R2009" s="80">
        <f>VLOOKUP(P2009,Registration!O:P,2,FALSE)</f>
        <v>19</v>
      </c>
    </row>
    <row r="2010" spans="1:18" ht="23.1" customHeight="1">
      <c r="A2010" s="80" t="s">
        <v>1564</v>
      </c>
      <c r="B2010" s="80" t="s">
        <v>26</v>
      </c>
      <c r="C2010" s="80" t="s">
        <v>27</v>
      </c>
      <c r="D2010" s="80" t="s">
        <v>28</v>
      </c>
      <c r="E2010" s="80" t="s">
        <v>28</v>
      </c>
      <c r="F2010" s="80" t="s">
        <v>111</v>
      </c>
      <c r="G2010" s="80" t="s">
        <v>167</v>
      </c>
      <c r="H2010" s="80" t="s">
        <v>8159</v>
      </c>
      <c r="I2010" s="80" t="s">
        <v>8160</v>
      </c>
      <c r="J2010" s="80" t="s">
        <v>1574</v>
      </c>
      <c r="K2010" s="77" t="s">
        <v>3638</v>
      </c>
      <c r="L2010" s="80">
        <v>25</v>
      </c>
      <c r="M2010" s="80">
        <v>2</v>
      </c>
      <c r="N2010" s="80">
        <v>2019</v>
      </c>
      <c r="O2010" s="77">
        <f t="shared" si="30"/>
        <v>43521</v>
      </c>
      <c r="P2010" s="80" t="s">
        <v>1575</v>
      </c>
      <c r="Q2010" s="80" t="s">
        <v>252</v>
      </c>
      <c r="R2010" s="80">
        <f>VLOOKUP(P2010,Registration!O:P,2,FALSE)</f>
        <v>18</v>
      </c>
    </row>
    <row r="2011" spans="1:18" ht="23.1" customHeight="1">
      <c r="A2011" s="80" t="s">
        <v>1564</v>
      </c>
      <c r="B2011" s="80" t="s">
        <v>26</v>
      </c>
      <c r="C2011" s="80" t="s">
        <v>27</v>
      </c>
      <c r="D2011" s="80" t="s">
        <v>28</v>
      </c>
      <c r="E2011" s="80" t="s">
        <v>28</v>
      </c>
      <c r="F2011" s="80" t="s">
        <v>111</v>
      </c>
      <c r="G2011" s="80" t="s">
        <v>167</v>
      </c>
      <c r="H2011" s="80" t="s">
        <v>8159</v>
      </c>
      <c r="I2011" s="80" t="s">
        <v>8160</v>
      </c>
      <c r="J2011" s="80" t="s">
        <v>1576</v>
      </c>
      <c r="K2011" s="77" t="s">
        <v>3638</v>
      </c>
      <c r="L2011" s="80">
        <v>25</v>
      </c>
      <c r="M2011" s="80">
        <v>2</v>
      </c>
      <c r="N2011" s="80">
        <v>2019</v>
      </c>
      <c r="O2011" s="77">
        <f t="shared" si="30"/>
        <v>43521</v>
      </c>
      <c r="P2011" s="80" t="s">
        <v>1577</v>
      </c>
      <c r="Q2011" s="80" t="s">
        <v>252</v>
      </c>
      <c r="R2011" s="80">
        <f>VLOOKUP(P2011,Registration!O:P,2,FALSE)</f>
        <v>19</v>
      </c>
    </row>
    <row r="2012" spans="1:18" ht="23.1" customHeight="1">
      <c r="A2012" s="80" t="s">
        <v>1564</v>
      </c>
      <c r="B2012" s="80" t="s">
        <v>26</v>
      </c>
      <c r="C2012" s="80" t="s">
        <v>27</v>
      </c>
      <c r="D2012" s="80" t="s">
        <v>28</v>
      </c>
      <c r="E2012" s="80" t="s">
        <v>28</v>
      </c>
      <c r="F2012" s="80" t="s">
        <v>111</v>
      </c>
      <c r="G2012" s="80" t="s">
        <v>167</v>
      </c>
      <c r="H2012" s="80" t="s">
        <v>8159</v>
      </c>
      <c r="I2012" s="80" t="s">
        <v>8161</v>
      </c>
      <c r="J2012" s="80" t="s">
        <v>1578</v>
      </c>
      <c r="K2012" s="77" t="s">
        <v>3639</v>
      </c>
      <c r="L2012" s="80">
        <v>27</v>
      </c>
      <c r="M2012" s="80">
        <v>2</v>
      </c>
      <c r="N2012" s="80">
        <v>2019</v>
      </c>
      <c r="O2012" s="77">
        <f t="shared" si="30"/>
        <v>43523</v>
      </c>
      <c r="P2012" s="80" t="s">
        <v>1579</v>
      </c>
      <c r="Q2012" s="80" t="s">
        <v>175</v>
      </c>
      <c r="R2012" s="80">
        <f>VLOOKUP(P2012,Registration!O:P,2,FALSE)</f>
        <v>19</v>
      </c>
    </row>
    <row r="2013" spans="1:18" ht="23.1" customHeight="1">
      <c r="A2013" s="80" t="s">
        <v>1564</v>
      </c>
      <c r="B2013" s="80" t="s">
        <v>26</v>
      </c>
      <c r="C2013" s="80" t="s">
        <v>27</v>
      </c>
      <c r="D2013" s="80" t="s">
        <v>28</v>
      </c>
      <c r="E2013" s="80" t="s">
        <v>28</v>
      </c>
      <c r="F2013" s="80" t="s">
        <v>111</v>
      </c>
      <c r="G2013" s="80" t="s">
        <v>167</v>
      </c>
      <c r="H2013" s="80" t="s">
        <v>8159</v>
      </c>
      <c r="I2013" s="80" t="s">
        <v>8161</v>
      </c>
      <c r="J2013" s="80" t="s">
        <v>1580</v>
      </c>
      <c r="K2013" s="77" t="s">
        <v>3639</v>
      </c>
      <c r="L2013" s="80">
        <v>27</v>
      </c>
      <c r="M2013" s="80">
        <v>2</v>
      </c>
      <c r="N2013" s="80">
        <v>2019</v>
      </c>
      <c r="O2013" s="77">
        <f t="shared" si="30"/>
        <v>43523</v>
      </c>
      <c r="P2013" s="80" t="s">
        <v>1581</v>
      </c>
      <c r="Q2013" s="80" t="s">
        <v>175</v>
      </c>
      <c r="R2013" s="80">
        <f>VLOOKUP(P2013,Registration!O:P,2,FALSE)</f>
        <v>19</v>
      </c>
    </row>
    <row r="2014" spans="1:18" ht="23.1" customHeight="1">
      <c r="A2014" s="80" t="s">
        <v>1564</v>
      </c>
      <c r="B2014" s="80" t="s">
        <v>26</v>
      </c>
      <c r="C2014" s="80" t="s">
        <v>27</v>
      </c>
      <c r="D2014" s="80" t="s">
        <v>28</v>
      </c>
      <c r="E2014" s="80" t="s">
        <v>28</v>
      </c>
      <c r="F2014" s="80" t="s">
        <v>111</v>
      </c>
      <c r="G2014" s="80" t="s">
        <v>167</v>
      </c>
      <c r="H2014" s="80" t="s">
        <v>8159</v>
      </c>
      <c r="I2014" s="80" t="s">
        <v>8161</v>
      </c>
      <c r="J2014" s="80" t="s">
        <v>1582</v>
      </c>
      <c r="K2014" s="77" t="s">
        <v>3639</v>
      </c>
      <c r="L2014" s="80">
        <v>27</v>
      </c>
      <c r="M2014" s="80">
        <v>2</v>
      </c>
      <c r="N2014" s="80">
        <v>2019</v>
      </c>
      <c r="O2014" s="77">
        <f t="shared" si="30"/>
        <v>43523</v>
      </c>
      <c r="P2014" s="80" t="s">
        <v>1583</v>
      </c>
      <c r="Q2014" s="80" t="s">
        <v>175</v>
      </c>
      <c r="R2014" s="80">
        <f>VLOOKUP(P2014,Registration!O:P,2,FALSE)</f>
        <v>19</v>
      </c>
    </row>
    <row r="2015" spans="1:18" ht="23.1" customHeight="1">
      <c r="A2015" s="80" t="s">
        <v>1564</v>
      </c>
      <c r="B2015" s="80" t="s">
        <v>26</v>
      </c>
      <c r="C2015" s="80" t="s">
        <v>27</v>
      </c>
      <c r="D2015" s="80" t="s">
        <v>28</v>
      </c>
      <c r="E2015" s="80" t="s">
        <v>28</v>
      </c>
      <c r="F2015" s="80" t="s">
        <v>111</v>
      </c>
      <c r="G2015" s="80" t="s">
        <v>167</v>
      </c>
      <c r="H2015" s="80" t="s">
        <v>8159</v>
      </c>
      <c r="I2015" s="80" t="s">
        <v>8161</v>
      </c>
      <c r="J2015" s="80" t="s">
        <v>1584</v>
      </c>
      <c r="K2015" s="77" t="s">
        <v>3639</v>
      </c>
      <c r="L2015" s="80">
        <v>27</v>
      </c>
      <c r="M2015" s="80">
        <v>2</v>
      </c>
      <c r="N2015" s="80">
        <v>2019</v>
      </c>
      <c r="O2015" s="77" t="s">
        <v>3639</v>
      </c>
      <c r="P2015" s="80" t="s">
        <v>732</v>
      </c>
      <c r="Q2015" s="80" t="s">
        <v>175</v>
      </c>
      <c r="R2015" s="80">
        <f>VLOOKUP(P2015,Registration!O:P,2,FALSE)</f>
        <v>18</v>
      </c>
    </row>
    <row r="2016" spans="1:18" ht="23.1" customHeight="1">
      <c r="A2016" s="80" t="s">
        <v>1564</v>
      </c>
      <c r="B2016" s="80" t="s">
        <v>26</v>
      </c>
      <c r="C2016" s="80" t="s">
        <v>27</v>
      </c>
      <c r="D2016" s="80" t="s">
        <v>28</v>
      </c>
      <c r="E2016" s="80" t="s">
        <v>120</v>
      </c>
      <c r="F2016" s="80" t="s">
        <v>121</v>
      </c>
      <c r="G2016" s="80" t="s">
        <v>3640</v>
      </c>
      <c r="H2016" s="80" t="s">
        <v>8157</v>
      </c>
      <c r="I2016" s="80" t="s">
        <v>8158</v>
      </c>
      <c r="J2016" s="80" t="s">
        <v>3641</v>
      </c>
      <c r="K2016" s="77" t="s">
        <v>3639</v>
      </c>
      <c r="L2016" s="80">
        <v>27</v>
      </c>
      <c r="M2016" s="80">
        <v>2</v>
      </c>
      <c r="N2016" s="80">
        <v>2019</v>
      </c>
      <c r="O2016" s="77">
        <f t="shared" si="30"/>
        <v>43523</v>
      </c>
      <c r="P2016" s="80" t="s">
        <v>3642</v>
      </c>
      <c r="Q2016" s="80" t="s">
        <v>175</v>
      </c>
      <c r="R2016" s="80">
        <f>VLOOKUP(P2016,Registration!O:P,2,FALSE)</f>
        <v>19</v>
      </c>
    </row>
    <row r="2017" spans="1:18" ht="23.1" customHeight="1">
      <c r="A2017" s="80" t="s">
        <v>1564</v>
      </c>
      <c r="B2017" s="80" t="s">
        <v>26</v>
      </c>
      <c r="C2017" s="80" t="s">
        <v>27</v>
      </c>
      <c r="D2017" s="80" t="s">
        <v>28</v>
      </c>
      <c r="E2017" s="80" t="s">
        <v>120</v>
      </c>
      <c r="F2017" s="80" t="s">
        <v>121</v>
      </c>
      <c r="G2017" s="80" t="s">
        <v>3640</v>
      </c>
      <c r="H2017" s="80" t="s">
        <v>8157</v>
      </c>
      <c r="I2017" s="80" t="s">
        <v>8158</v>
      </c>
      <c r="J2017" s="80" t="s">
        <v>3643</v>
      </c>
      <c r="K2017" s="77" t="s">
        <v>3639</v>
      </c>
      <c r="L2017" s="80">
        <v>27</v>
      </c>
      <c r="M2017" s="80">
        <v>2</v>
      </c>
      <c r="N2017" s="80">
        <v>2019</v>
      </c>
      <c r="O2017" s="77">
        <f t="shared" si="30"/>
        <v>43523</v>
      </c>
      <c r="P2017" s="80" t="s">
        <v>3644</v>
      </c>
      <c r="Q2017" s="80" t="s">
        <v>175</v>
      </c>
      <c r="R2017" s="80">
        <f>VLOOKUP(P2017,Registration!O:P,2,FALSE)</f>
        <v>19</v>
      </c>
    </row>
    <row r="2018" spans="1:18" ht="23.1" customHeight="1">
      <c r="A2018" s="80" t="s">
        <v>1564</v>
      </c>
      <c r="B2018" s="80" t="s">
        <v>26</v>
      </c>
      <c r="C2018" s="80" t="s">
        <v>27</v>
      </c>
      <c r="D2018" s="80" t="s">
        <v>28</v>
      </c>
      <c r="E2018" s="80" t="s">
        <v>120</v>
      </c>
      <c r="F2018" s="80" t="s">
        <v>121</v>
      </c>
      <c r="G2018" s="80" t="s">
        <v>3640</v>
      </c>
      <c r="H2018" s="80" t="s">
        <v>8157</v>
      </c>
      <c r="I2018" s="80" t="s">
        <v>8158</v>
      </c>
      <c r="J2018" s="80" t="s">
        <v>3645</v>
      </c>
      <c r="K2018" s="77" t="s">
        <v>3639</v>
      </c>
      <c r="L2018" s="80">
        <v>27</v>
      </c>
      <c r="M2018" s="80">
        <v>2</v>
      </c>
      <c r="N2018" s="80">
        <v>2019</v>
      </c>
      <c r="O2018" s="77">
        <f t="shared" si="30"/>
        <v>43523</v>
      </c>
      <c r="P2018" s="80" t="s">
        <v>3646</v>
      </c>
      <c r="Q2018" s="80" t="s">
        <v>175</v>
      </c>
      <c r="R2018" s="80">
        <f>VLOOKUP(P2018,Registration!O:P,2,FALSE)</f>
        <v>19</v>
      </c>
    </row>
    <row r="2019" spans="1:18" ht="23.1" customHeight="1">
      <c r="A2019" s="80" t="s">
        <v>1564</v>
      </c>
      <c r="B2019" s="80" t="s">
        <v>26</v>
      </c>
      <c r="C2019" s="80" t="s">
        <v>27</v>
      </c>
      <c r="D2019" s="80" t="s">
        <v>28</v>
      </c>
      <c r="E2019" s="80" t="s">
        <v>120</v>
      </c>
      <c r="F2019" s="80" t="s">
        <v>121</v>
      </c>
      <c r="G2019" s="80" t="s">
        <v>3640</v>
      </c>
      <c r="H2019" s="80" t="s">
        <v>8157</v>
      </c>
      <c r="I2019" s="80" t="s">
        <v>8158</v>
      </c>
      <c r="J2019" s="80" t="s">
        <v>3647</v>
      </c>
      <c r="K2019" s="77" t="s">
        <v>3639</v>
      </c>
      <c r="L2019" s="80">
        <v>27</v>
      </c>
      <c r="M2019" s="80">
        <v>2</v>
      </c>
      <c r="N2019" s="80">
        <v>2019</v>
      </c>
      <c r="O2019" s="77">
        <f t="shared" si="30"/>
        <v>43523</v>
      </c>
      <c r="P2019" s="80" t="s">
        <v>3648</v>
      </c>
      <c r="Q2019" s="80" t="s">
        <v>175</v>
      </c>
      <c r="R2019" s="80">
        <f>VLOOKUP(P2019,Registration!O:P,2,FALSE)</f>
        <v>19</v>
      </c>
    </row>
    <row r="2020" spans="1:18" ht="23.1" customHeight="1">
      <c r="A2020" s="80" t="s">
        <v>1564</v>
      </c>
      <c r="B2020" s="80" t="s">
        <v>26</v>
      </c>
      <c r="C2020" s="80" t="s">
        <v>27</v>
      </c>
      <c r="D2020" s="80" t="s">
        <v>28</v>
      </c>
      <c r="E2020" s="80" t="s">
        <v>120</v>
      </c>
      <c r="F2020" s="80" t="s">
        <v>121</v>
      </c>
      <c r="G2020" s="80" t="s">
        <v>3640</v>
      </c>
      <c r="H2020" s="80" t="s">
        <v>8157</v>
      </c>
      <c r="I2020" s="80" t="s">
        <v>8158</v>
      </c>
      <c r="J2020" s="80" t="s">
        <v>2617</v>
      </c>
      <c r="K2020" s="77" t="s">
        <v>3639</v>
      </c>
      <c r="L2020" s="80">
        <v>27</v>
      </c>
      <c r="M2020" s="80">
        <v>2</v>
      </c>
      <c r="N2020" s="80">
        <v>2019</v>
      </c>
      <c r="O2020" s="77">
        <f t="shared" si="30"/>
        <v>43523</v>
      </c>
      <c r="P2020" s="80" t="s">
        <v>3649</v>
      </c>
      <c r="Q2020" s="80" t="s">
        <v>175</v>
      </c>
      <c r="R2020" s="80">
        <f>VLOOKUP(P2020,Registration!O:P,2,FALSE)</f>
        <v>18</v>
      </c>
    </row>
    <row r="2021" spans="1:18" ht="23.1" customHeight="1">
      <c r="A2021" s="80" t="s">
        <v>1564</v>
      </c>
      <c r="B2021" s="80" t="s">
        <v>26</v>
      </c>
      <c r="C2021" s="80" t="s">
        <v>27</v>
      </c>
      <c r="D2021" s="80" t="s">
        <v>28</v>
      </c>
      <c r="E2021" s="80" t="s">
        <v>120</v>
      </c>
      <c r="F2021" s="80" t="s">
        <v>121</v>
      </c>
      <c r="G2021" s="80" t="s">
        <v>3640</v>
      </c>
      <c r="H2021" s="80" t="s">
        <v>8157</v>
      </c>
      <c r="I2021" s="80" t="s">
        <v>8158</v>
      </c>
      <c r="J2021" s="80" t="s">
        <v>3650</v>
      </c>
      <c r="K2021" s="77" t="s">
        <v>3639</v>
      </c>
      <c r="L2021" s="80">
        <v>27</v>
      </c>
      <c r="M2021" s="80">
        <v>2</v>
      </c>
      <c r="N2021" s="80">
        <v>2019</v>
      </c>
      <c r="O2021" s="77">
        <f t="shared" si="30"/>
        <v>43523</v>
      </c>
      <c r="P2021" s="80" t="s">
        <v>3651</v>
      </c>
      <c r="Q2021" s="80" t="s">
        <v>175</v>
      </c>
      <c r="R2021" s="80">
        <f>VLOOKUP(P2021,Registration!O:P,2,FALSE)</f>
        <v>17</v>
      </c>
    </row>
    <row r="2022" spans="1:18" ht="23.1" customHeight="1">
      <c r="A2022" s="80" t="s">
        <v>1564</v>
      </c>
      <c r="B2022" s="80" t="s">
        <v>26</v>
      </c>
      <c r="C2022" s="80" t="s">
        <v>27</v>
      </c>
      <c r="D2022" s="80" t="s">
        <v>28</v>
      </c>
      <c r="E2022" s="80" t="s">
        <v>120</v>
      </c>
      <c r="F2022" s="80" t="s">
        <v>121</v>
      </c>
      <c r="G2022" s="80" t="s">
        <v>3640</v>
      </c>
      <c r="H2022" s="80" t="s">
        <v>8157</v>
      </c>
      <c r="I2022" s="80" t="s">
        <v>8158</v>
      </c>
      <c r="J2022" s="80" t="s">
        <v>3652</v>
      </c>
      <c r="K2022" s="77" t="s">
        <v>3639</v>
      </c>
      <c r="L2022" s="80">
        <v>27</v>
      </c>
      <c r="M2022" s="80">
        <v>2</v>
      </c>
      <c r="N2022" s="80">
        <v>2019</v>
      </c>
      <c r="O2022" s="77">
        <f t="shared" si="30"/>
        <v>43523</v>
      </c>
      <c r="P2022" s="80" t="s">
        <v>3653</v>
      </c>
      <c r="Q2022" s="80" t="s">
        <v>175</v>
      </c>
      <c r="R2022" s="80">
        <f>VLOOKUP(P2022,Registration!O:P,2,FALSE)</f>
        <v>19</v>
      </c>
    </row>
    <row r="2023" spans="1:18" ht="23.1" customHeight="1">
      <c r="A2023" s="80" t="s">
        <v>1564</v>
      </c>
      <c r="B2023" s="80" t="s">
        <v>26</v>
      </c>
      <c r="C2023" s="80" t="s">
        <v>27</v>
      </c>
      <c r="D2023" s="80" t="s">
        <v>28</v>
      </c>
      <c r="E2023" s="80" t="s">
        <v>120</v>
      </c>
      <c r="F2023" s="80" t="s">
        <v>121</v>
      </c>
      <c r="G2023" s="80" t="s">
        <v>3640</v>
      </c>
      <c r="H2023" s="80" t="s">
        <v>8157</v>
      </c>
      <c r="I2023" s="80" t="s">
        <v>8158</v>
      </c>
      <c r="J2023" s="80" t="s">
        <v>3654</v>
      </c>
      <c r="K2023" s="77" t="s">
        <v>3639</v>
      </c>
      <c r="L2023" s="80">
        <v>27</v>
      </c>
      <c r="M2023" s="80">
        <v>2</v>
      </c>
      <c r="N2023" s="80">
        <v>2019</v>
      </c>
      <c r="O2023" s="77">
        <f t="shared" si="30"/>
        <v>43523</v>
      </c>
      <c r="P2023" s="80" t="s">
        <v>3655</v>
      </c>
      <c r="Q2023" s="80" t="s">
        <v>175</v>
      </c>
      <c r="R2023" s="80">
        <f>VLOOKUP(P2023,Registration!O:P,2,FALSE)</f>
        <v>19</v>
      </c>
    </row>
    <row r="2024" spans="1:18" ht="23.1" customHeight="1">
      <c r="A2024" s="80" t="s">
        <v>1564</v>
      </c>
      <c r="B2024" s="80" t="s">
        <v>26</v>
      </c>
      <c r="C2024" s="80" t="s">
        <v>27</v>
      </c>
      <c r="D2024" s="80" t="s">
        <v>28</v>
      </c>
      <c r="E2024" s="80" t="s">
        <v>120</v>
      </c>
      <c r="F2024" s="80" t="s">
        <v>121</v>
      </c>
      <c r="G2024" s="80" t="s">
        <v>3640</v>
      </c>
      <c r="H2024" s="80" t="s">
        <v>8157</v>
      </c>
      <c r="I2024" s="80" t="s">
        <v>8158</v>
      </c>
      <c r="J2024" s="80" t="s">
        <v>3656</v>
      </c>
      <c r="K2024" s="77" t="s">
        <v>3639</v>
      </c>
      <c r="L2024" s="80">
        <v>27</v>
      </c>
      <c r="M2024" s="80">
        <v>2</v>
      </c>
      <c r="N2024" s="80">
        <v>2019</v>
      </c>
      <c r="O2024" s="77">
        <f t="shared" si="30"/>
        <v>43523</v>
      </c>
      <c r="P2024" s="80" t="s">
        <v>3657</v>
      </c>
      <c r="Q2024" s="80" t="s">
        <v>175</v>
      </c>
      <c r="R2024" s="80">
        <f>VLOOKUP(P2024,Registration!O:P,2,FALSE)</f>
        <v>19</v>
      </c>
    </row>
    <row r="2025" spans="1:18" ht="23.1" customHeight="1">
      <c r="A2025" s="80" t="s">
        <v>1564</v>
      </c>
      <c r="B2025" s="80" t="s">
        <v>26</v>
      </c>
      <c r="C2025" s="80" t="s">
        <v>27</v>
      </c>
      <c r="D2025" s="80" t="s">
        <v>28</v>
      </c>
      <c r="E2025" s="80" t="s">
        <v>120</v>
      </c>
      <c r="F2025" s="80" t="s">
        <v>121</v>
      </c>
      <c r="G2025" s="80" t="s">
        <v>3640</v>
      </c>
      <c r="H2025" s="80" t="s">
        <v>8157</v>
      </c>
      <c r="I2025" s="80" t="s">
        <v>8158</v>
      </c>
      <c r="J2025" s="80" t="s">
        <v>3658</v>
      </c>
      <c r="K2025" s="77" t="s">
        <v>3639</v>
      </c>
      <c r="L2025" s="80">
        <v>27</v>
      </c>
      <c r="M2025" s="80">
        <v>2</v>
      </c>
      <c r="N2025" s="80">
        <v>2019</v>
      </c>
      <c r="O2025" s="77">
        <f t="shared" si="30"/>
        <v>43523</v>
      </c>
      <c r="P2025" s="80" t="s">
        <v>3659</v>
      </c>
      <c r="Q2025" s="80" t="s">
        <v>175</v>
      </c>
      <c r="R2025" s="80">
        <f>VLOOKUP(P2025,Registration!O:P,2,FALSE)</f>
        <v>19</v>
      </c>
    </row>
    <row r="2026" spans="1:18" ht="23.1" customHeight="1">
      <c r="A2026" s="80" t="s">
        <v>1564</v>
      </c>
      <c r="B2026" s="80" t="s">
        <v>26</v>
      </c>
      <c r="C2026" s="80" t="s">
        <v>27</v>
      </c>
      <c r="D2026" s="80" t="s">
        <v>28</v>
      </c>
      <c r="E2026" s="80" t="s">
        <v>120</v>
      </c>
      <c r="F2026" s="80" t="s">
        <v>121</v>
      </c>
      <c r="G2026" s="80" t="s">
        <v>3640</v>
      </c>
      <c r="H2026" s="80" t="s">
        <v>8157</v>
      </c>
      <c r="I2026" s="80" t="s">
        <v>8158</v>
      </c>
      <c r="J2026" s="80" t="s">
        <v>3660</v>
      </c>
      <c r="K2026" s="77" t="s">
        <v>3639</v>
      </c>
      <c r="L2026" s="80">
        <v>27</v>
      </c>
      <c r="M2026" s="80">
        <v>2</v>
      </c>
      <c r="N2026" s="80">
        <v>2019</v>
      </c>
      <c r="O2026" s="77">
        <f t="shared" si="30"/>
        <v>43523</v>
      </c>
      <c r="P2026" s="80" t="s">
        <v>3661</v>
      </c>
      <c r="Q2026" s="80" t="s">
        <v>175</v>
      </c>
      <c r="R2026" s="80">
        <f>VLOOKUP(P2026,Registration!O:P,2,FALSE)</f>
        <v>18</v>
      </c>
    </row>
    <row r="2027" spans="1:18" ht="23.1" customHeight="1">
      <c r="A2027" s="80" t="s">
        <v>1564</v>
      </c>
      <c r="B2027" s="80" t="s">
        <v>26</v>
      </c>
      <c r="C2027" s="80" t="s">
        <v>27</v>
      </c>
      <c r="D2027" s="80" t="s">
        <v>28</v>
      </c>
      <c r="E2027" s="80" t="s">
        <v>120</v>
      </c>
      <c r="F2027" s="80" t="s">
        <v>121</v>
      </c>
      <c r="G2027" s="80" t="s">
        <v>3640</v>
      </c>
      <c r="H2027" s="80" t="s">
        <v>8157</v>
      </c>
      <c r="I2027" s="80" t="s">
        <v>8158</v>
      </c>
      <c r="J2027" s="80" t="s">
        <v>3662</v>
      </c>
      <c r="K2027" s="77" t="s">
        <v>3639</v>
      </c>
      <c r="L2027" s="80">
        <v>27</v>
      </c>
      <c r="M2027" s="80">
        <v>2</v>
      </c>
      <c r="N2027" s="80">
        <v>2019</v>
      </c>
      <c r="O2027" s="77">
        <f t="shared" si="30"/>
        <v>43523</v>
      </c>
      <c r="P2027" s="80" t="s">
        <v>3663</v>
      </c>
      <c r="Q2027" s="80" t="s">
        <v>175</v>
      </c>
      <c r="R2027" s="80">
        <f>VLOOKUP(P2027,Registration!O:P,2,FALSE)</f>
        <v>19</v>
      </c>
    </row>
    <row r="2028" spans="1:18" ht="23.1" customHeight="1">
      <c r="A2028" s="80" t="s">
        <v>1564</v>
      </c>
      <c r="B2028" s="80" t="s">
        <v>26</v>
      </c>
      <c r="C2028" s="80" t="s">
        <v>27</v>
      </c>
      <c r="D2028" s="80" t="s">
        <v>28</v>
      </c>
      <c r="E2028" s="80" t="s">
        <v>120</v>
      </c>
      <c r="F2028" s="80" t="s">
        <v>121</v>
      </c>
      <c r="G2028" s="80" t="s">
        <v>3640</v>
      </c>
      <c r="H2028" s="80" t="s">
        <v>8157</v>
      </c>
      <c r="I2028" s="80" t="s">
        <v>8158</v>
      </c>
      <c r="J2028" s="80" t="s">
        <v>3664</v>
      </c>
      <c r="K2028" s="77" t="s">
        <v>3639</v>
      </c>
      <c r="L2028" s="80">
        <v>27</v>
      </c>
      <c r="M2028" s="80">
        <v>2</v>
      </c>
      <c r="N2028" s="80">
        <v>2019</v>
      </c>
      <c r="O2028" s="77">
        <f t="shared" si="30"/>
        <v>43523</v>
      </c>
      <c r="P2028" s="80" t="s">
        <v>3665</v>
      </c>
      <c r="Q2028" s="80" t="s">
        <v>175</v>
      </c>
      <c r="R2028" s="80">
        <f>VLOOKUP(P2028,Registration!O:P,2,FALSE)</f>
        <v>18</v>
      </c>
    </row>
    <row r="2029" spans="1:18" ht="23.1" customHeight="1">
      <c r="A2029" s="80" t="s">
        <v>1564</v>
      </c>
      <c r="B2029" s="80" t="s">
        <v>26</v>
      </c>
      <c r="C2029" s="80" t="s">
        <v>27</v>
      </c>
      <c r="D2029" s="80" t="s">
        <v>28</v>
      </c>
      <c r="E2029" s="80" t="s">
        <v>120</v>
      </c>
      <c r="F2029" s="80" t="s">
        <v>121</v>
      </c>
      <c r="G2029" s="80" t="s">
        <v>3640</v>
      </c>
      <c r="H2029" s="80" t="s">
        <v>8157</v>
      </c>
      <c r="I2029" s="80" t="s">
        <v>8158</v>
      </c>
      <c r="J2029" s="80" t="s">
        <v>3666</v>
      </c>
      <c r="K2029" s="77" t="s">
        <v>3639</v>
      </c>
      <c r="L2029" s="80">
        <v>27</v>
      </c>
      <c r="M2029" s="80">
        <v>2</v>
      </c>
      <c r="N2029" s="80">
        <v>2019</v>
      </c>
      <c r="O2029" s="77">
        <f t="shared" si="30"/>
        <v>43523</v>
      </c>
      <c r="P2029" s="80" t="s">
        <v>3667</v>
      </c>
      <c r="Q2029" s="80" t="s">
        <v>175</v>
      </c>
      <c r="R2029" s="80">
        <f>VLOOKUP(P2029,Registration!O:P,2,FALSE)</f>
        <v>17</v>
      </c>
    </row>
    <row r="2030" spans="1:18" ht="23.1" customHeight="1">
      <c r="A2030" s="80" t="s">
        <v>1564</v>
      </c>
      <c r="B2030" s="80" t="s">
        <v>26</v>
      </c>
      <c r="C2030" s="80" t="s">
        <v>27</v>
      </c>
      <c r="D2030" s="80" t="s">
        <v>28</v>
      </c>
      <c r="E2030" s="80" t="s">
        <v>120</v>
      </c>
      <c r="F2030" s="80" t="s">
        <v>121</v>
      </c>
      <c r="G2030" s="80" t="s">
        <v>3640</v>
      </c>
      <c r="H2030" s="80" t="s">
        <v>8157</v>
      </c>
      <c r="I2030" s="80" t="s">
        <v>8158</v>
      </c>
      <c r="J2030" s="80" t="s">
        <v>3668</v>
      </c>
      <c r="K2030" s="77" t="s">
        <v>3639</v>
      </c>
      <c r="L2030" s="80">
        <v>27</v>
      </c>
      <c r="M2030" s="80">
        <v>2</v>
      </c>
      <c r="N2030" s="80">
        <v>2019</v>
      </c>
      <c r="O2030" s="77">
        <f t="shared" si="30"/>
        <v>43523</v>
      </c>
      <c r="P2030" s="80" t="s">
        <v>3669</v>
      </c>
      <c r="Q2030" s="80" t="s">
        <v>175</v>
      </c>
      <c r="R2030" s="80">
        <f>VLOOKUP(P2030,Registration!O:P,2,FALSE)</f>
        <v>18</v>
      </c>
    </row>
    <row r="2031" spans="1:18" ht="23.1" customHeight="1">
      <c r="A2031" s="80" t="s">
        <v>1564</v>
      </c>
      <c r="B2031" s="80" t="s">
        <v>26</v>
      </c>
      <c r="C2031" s="80" t="s">
        <v>27</v>
      </c>
      <c r="D2031" s="80" t="s">
        <v>28</v>
      </c>
      <c r="E2031" s="80" t="s">
        <v>120</v>
      </c>
      <c r="F2031" s="80" t="s">
        <v>121</v>
      </c>
      <c r="G2031" s="80" t="s">
        <v>3640</v>
      </c>
      <c r="H2031" s="80" t="s">
        <v>8157</v>
      </c>
      <c r="I2031" s="80" t="s">
        <v>8158</v>
      </c>
      <c r="J2031" s="80" t="s">
        <v>3670</v>
      </c>
      <c r="K2031" s="77" t="s">
        <v>3639</v>
      </c>
      <c r="L2031" s="80">
        <v>27</v>
      </c>
      <c r="M2031" s="80">
        <v>2</v>
      </c>
      <c r="N2031" s="80">
        <v>2019</v>
      </c>
      <c r="O2031" s="77">
        <f t="shared" si="30"/>
        <v>43523</v>
      </c>
      <c r="P2031" s="80" t="s">
        <v>3671</v>
      </c>
      <c r="Q2031" s="80" t="s">
        <v>175</v>
      </c>
      <c r="R2031" s="80">
        <f>VLOOKUP(P2031,Registration!O:P,2,FALSE)</f>
        <v>19</v>
      </c>
    </row>
    <row r="2032" spans="1:18" ht="23.1" customHeight="1">
      <c r="A2032" s="80" t="s">
        <v>1564</v>
      </c>
      <c r="B2032" s="80" t="s">
        <v>26</v>
      </c>
      <c r="C2032" s="80" t="s">
        <v>27</v>
      </c>
      <c r="D2032" s="80" t="s">
        <v>28</v>
      </c>
      <c r="E2032" s="80" t="s">
        <v>120</v>
      </c>
      <c r="F2032" s="80" t="s">
        <v>121</v>
      </c>
      <c r="G2032" s="80" t="s">
        <v>3640</v>
      </c>
      <c r="H2032" s="80" t="s">
        <v>8157</v>
      </c>
      <c r="I2032" s="80" t="s">
        <v>8158</v>
      </c>
      <c r="J2032" s="80" t="s">
        <v>3672</v>
      </c>
      <c r="K2032" s="77" t="s">
        <v>3639</v>
      </c>
      <c r="L2032" s="80">
        <v>27</v>
      </c>
      <c r="M2032" s="80">
        <v>2</v>
      </c>
      <c r="N2032" s="80">
        <v>2019</v>
      </c>
      <c r="O2032" s="77">
        <f t="shared" si="30"/>
        <v>43523</v>
      </c>
      <c r="P2032" s="80" t="s">
        <v>3673</v>
      </c>
      <c r="Q2032" s="80" t="s">
        <v>175</v>
      </c>
      <c r="R2032" s="80">
        <f>VLOOKUP(P2032,Registration!O:P,2,FALSE)</f>
        <v>19</v>
      </c>
    </row>
    <row r="2033" spans="1:18" ht="23.1" customHeight="1">
      <c r="A2033" s="80" t="s">
        <v>1564</v>
      </c>
      <c r="B2033" s="80" t="s">
        <v>26</v>
      </c>
      <c r="C2033" s="80" t="s">
        <v>27</v>
      </c>
      <c r="D2033" s="80" t="s">
        <v>28</v>
      </c>
      <c r="E2033" s="80" t="s">
        <v>120</v>
      </c>
      <c r="F2033" s="80" t="s">
        <v>121</v>
      </c>
      <c r="G2033" s="80" t="s">
        <v>3640</v>
      </c>
      <c r="H2033" s="80" t="s">
        <v>8157</v>
      </c>
      <c r="I2033" s="80" t="s">
        <v>8158</v>
      </c>
      <c r="J2033" s="80" t="s">
        <v>3451</v>
      </c>
      <c r="K2033" s="77" t="s">
        <v>3639</v>
      </c>
      <c r="L2033" s="80">
        <v>27</v>
      </c>
      <c r="M2033" s="80">
        <v>2</v>
      </c>
      <c r="N2033" s="80">
        <v>2019</v>
      </c>
      <c r="O2033" s="77">
        <f t="shared" si="30"/>
        <v>43523</v>
      </c>
      <c r="P2033" s="80" t="s">
        <v>3674</v>
      </c>
      <c r="Q2033" s="80" t="s">
        <v>175</v>
      </c>
      <c r="R2033" s="80">
        <f>VLOOKUP(P2033,Registration!O:P,2,FALSE)</f>
        <v>19</v>
      </c>
    </row>
    <row r="2034" spans="1:18" ht="23.1" customHeight="1">
      <c r="A2034" s="80" t="s">
        <v>1564</v>
      </c>
      <c r="B2034" s="80" t="s">
        <v>26</v>
      </c>
      <c r="C2034" s="80" t="s">
        <v>27</v>
      </c>
      <c r="D2034" s="80" t="s">
        <v>28</v>
      </c>
      <c r="E2034" s="80" t="s">
        <v>120</v>
      </c>
      <c r="F2034" s="80" t="s">
        <v>121</v>
      </c>
      <c r="G2034" s="80" t="s">
        <v>3640</v>
      </c>
      <c r="H2034" s="80" t="s">
        <v>8157</v>
      </c>
      <c r="I2034" s="80" t="s">
        <v>8158</v>
      </c>
      <c r="J2034" s="80" t="s">
        <v>3675</v>
      </c>
      <c r="K2034" s="77" t="s">
        <v>3639</v>
      </c>
      <c r="L2034" s="80">
        <v>27</v>
      </c>
      <c r="M2034" s="80">
        <v>2</v>
      </c>
      <c r="N2034" s="80">
        <v>2019</v>
      </c>
      <c r="O2034" s="77">
        <f t="shared" si="30"/>
        <v>43523</v>
      </c>
      <c r="P2034" s="80" t="s">
        <v>3676</v>
      </c>
      <c r="Q2034" s="80" t="s">
        <v>175</v>
      </c>
      <c r="R2034" s="80">
        <f>VLOOKUP(P2034,Registration!O:P,2,FALSE)</f>
        <v>18</v>
      </c>
    </row>
    <row r="2035" spans="1:18" ht="23.1" customHeight="1">
      <c r="A2035" s="80" t="s">
        <v>1564</v>
      </c>
      <c r="B2035" s="80" t="s">
        <v>26</v>
      </c>
      <c r="C2035" s="80" t="s">
        <v>27</v>
      </c>
      <c r="D2035" s="80" t="s">
        <v>28</v>
      </c>
      <c r="E2035" s="80" t="s">
        <v>120</v>
      </c>
      <c r="F2035" s="80" t="s">
        <v>121</v>
      </c>
      <c r="G2035" s="80" t="s">
        <v>3640</v>
      </c>
      <c r="H2035" s="80" t="s">
        <v>8157</v>
      </c>
      <c r="I2035" s="80" t="s">
        <v>8158</v>
      </c>
      <c r="J2035" s="80" t="s">
        <v>3677</v>
      </c>
      <c r="K2035" s="77" t="s">
        <v>3639</v>
      </c>
      <c r="L2035" s="80">
        <v>27</v>
      </c>
      <c r="M2035" s="80">
        <v>2</v>
      </c>
      <c r="N2035" s="80">
        <v>2019</v>
      </c>
      <c r="O2035" s="77">
        <f t="shared" si="30"/>
        <v>43523</v>
      </c>
      <c r="P2035" s="80" t="s">
        <v>3678</v>
      </c>
      <c r="Q2035" s="80" t="s">
        <v>175</v>
      </c>
      <c r="R2035" s="80">
        <f>VLOOKUP(P2035,Registration!O:P,2,FALSE)</f>
        <v>19</v>
      </c>
    </row>
    <row r="2036" spans="1:18" ht="23.1" customHeight="1">
      <c r="A2036" s="80" t="s">
        <v>1564</v>
      </c>
      <c r="B2036" s="80" t="s">
        <v>26</v>
      </c>
      <c r="C2036" s="80" t="s">
        <v>27</v>
      </c>
      <c r="D2036" s="80" t="s">
        <v>28</v>
      </c>
      <c r="E2036" s="80" t="s">
        <v>120</v>
      </c>
      <c r="F2036" s="80" t="s">
        <v>121</v>
      </c>
      <c r="G2036" s="80" t="s">
        <v>3640</v>
      </c>
      <c r="H2036" s="80" t="s">
        <v>8157</v>
      </c>
      <c r="I2036" s="80" t="s">
        <v>8158</v>
      </c>
      <c r="J2036" s="80" t="s">
        <v>3679</v>
      </c>
      <c r="K2036" s="77" t="s">
        <v>3639</v>
      </c>
      <c r="L2036" s="80">
        <v>27</v>
      </c>
      <c r="M2036" s="80">
        <v>2</v>
      </c>
      <c r="N2036" s="80">
        <v>2019</v>
      </c>
      <c r="O2036" s="77">
        <f t="shared" si="30"/>
        <v>43523</v>
      </c>
      <c r="P2036" s="80" t="s">
        <v>3680</v>
      </c>
      <c r="Q2036" s="80" t="s">
        <v>175</v>
      </c>
      <c r="R2036" s="80">
        <f>VLOOKUP(P2036,Registration!O:P,2,FALSE)</f>
        <v>19</v>
      </c>
    </row>
    <row r="2037" spans="1:18" ht="23.1" customHeight="1">
      <c r="A2037" s="80" t="s">
        <v>1564</v>
      </c>
      <c r="B2037" s="80" t="s">
        <v>26</v>
      </c>
      <c r="C2037" s="80" t="s">
        <v>27</v>
      </c>
      <c r="D2037" s="80" t="s">
        <v>28</v>
      </c>
      <c r="E2037" s="80" t="s">
        <v>120</v>
      </c>
      <c r="F2037" s="80" t="s">
        <v>121</v>
      </c>
      <c r="G2037" s="80" t="s">
        <v>3640</v>
      </c>
      <c r="H2037" s="80" t="s">
        <v>8157</v>
      </c>
      <c r="I2037" s="80" t="s">
        <v>8158</v>
      </c>
      <c r="J2037" s="80" t="s">
        <v>3681</v>
      </c>
      <c r="K2037" s="77" t="s">
        <v>3639</v>
      </c>
      <c r="L2037" s="80">
        <v>27</v>
      </c>
      <c r="M2037" s="80">
        <v>2</v>
      </c>
      <c r="N2037" s="80">
        <v>2019</v>
      </c>
      <c r="O2037" s="77">
        <f t="shared" si="30"/>
        <v>43523</v>
      </c>
      <c r="P2037" s="80" t="s">
        <v>3682</v>
      </c>
      <c r="Q2037" s="80" t="s">
        <v>175</v>
      </c>
      <c r="R2037" s="80">
        <f>VLOOKUP(P2037,Registration!O:P,2,FALSE)</f>
        <v>19</v>
      </c>
    </row>
    <row r="2038" spans="1:18" ht="23.1" customHeight="1">
      <c r="A2038" s="80" t="s">
        <v>1564</v>
      </c>
      <c r="B2038" s="80" t="s">
        <v>26</v>
      </c>
      <c r="C2038" s="80" t="s">
        <v>27</v>
      </c>
      <c r="D2038" s="80" t="s">
        <v>28</v>
      </c>
      <c r="E2038" s="80" t="s">
        <v>120</v>
      </c>
      <c r="F2038" s="80" t="s">
        <v>121</v>
      </c>
      <c r="G2038" s="80" t="s">
        <v>3640</v>
      </c>
      <c r="H2038" s="80" t="s">
        <v>8157</v>
      </c>
      <c r="I2038" s="80" t="s">
        <v>8158</v>
      </c>
      <c r="J2038" s="80" t="s">
        <v>3683</v>
      </c>
      <c r="K2038" s="77" t="s">
        <v>3639</v>
      </c>
      <c r="L2038" s="80">
        <v>27</v>
      </c>
      <c r="M2038" s="80">
        <v>2</v>
      </c>
      <c r="N2038" s="80">
        <v>2019</v>
      </c>
      <c r="O2038" s="77">
        <f t="shared" si="30"/>
        <v>43523</v>
      </c>
      <c r="P2038" s="80" t="s">
        <v>3684</v>
      </c>
      <c r="Q2038" s="80" t="s">
        <v>175</v>
      </c>
      <c r="R2038" s="80">
        <f>VLOOKUP(P2038,Registration!O:P,2,FALSE)</f>
        <v>19</v>
      </c>
    </row>
    <row r="2039" spans="1:18" ht="23.1" customHeight="1">
      <c r="A2039" s="80" t="s">
        <v>1564</v>
      </c>
      <c r="B2039" s="80" t="s">
        <v>26</v>
      </c>
      <c r="C2039" s="80" t="s">
        <v>27</v>
      </c>
      <c r="D2039" s="80" t="s">
        <v>28</v>
      </c>
      <c r="E2039" s="80" t="s">
        <v>120</v>
      </c>
      <c r="F2039" s="80" t="s">
        <v>121</v>
      </c>
      <c r="G2039" s="80" t="s">
        <v>3640</v>
      </c>
      <c r="H2039" s="80" t="s">
        <v>8157</v>
      </c>
      <c r="I2039" s="80" t="s">
        <v>8158</v>
      </c>
      <c r="J2039" s="80" t="s">
        <v>3685</v>
      </c>
      <c r="K2039" s="77" t="s">
        <v>3639</v>
      </c>
      <c r="L2039" s="80">
        <v>27</v>
      </c>
      <c r="M2039" s="80">
        <v>2</v>
      </c>
      <c r="N2039" s="80">
        <v>2019</v>
      </c>
      <c r="O2039" s="77">
        <f t="shared" si="30"/>
        <v>43523</v>
      </c>
      <c r="P2039" s="80" t="s">
        <v>3686</v>
      </c>
      <c r="Q2039" s="80" t="s">
        <v>175</v>
      </c>
      <c r="R2039" s="80">
        <f>VLOOKUP(P2039,Registration!O:P,2,FALSE)</f>
        <v>18</v>
      </c>
    </row>
    <row r="2040" spans="1:18" ht="23.1" customHeight="1">
      <c r="A2040" s="80" t="s">
        <v>1564</v>
      </c>
      <c r="B2040" s="80" t="s">
        <v>26</v>
      </c>
      <c r="C2040" s="80" t="s">
        <v>27</v>
      </c>
      <c r="D2040" s="80" t="s">
        <v>28</v>
      </c>
      <c r="E2040" s="80" t="s">
        <v>120</v>
      </c>
      <c r="F2040" s="80" t="s">
        <v>121</v>
      </c>
      <c r="G2040" s="80" t="s">
        <v>3640</v>
      </c>
      <c r="H2040" s="80" t="s">
        <v>8157</v>
      </c>
      <c r="I2040" s="80" t="s">
        <v>8158</v>
      </c>
      <c r="J2040" s="80" t="s">
        <v>3687</v>
      </c>
      <c r="K2040" s="77" t="s">
        <v>3639</v>
      </c>
      <c r="L2040" s="80">
        <v>27</v>
      </c>
      <c r="M2040" s="80">
        <v>2</v>
      </c>
      <c r="N2040" s="80">
        <v>2019</v>
      </c>
      <c r="O2040" s="77">
        <f t="shared" si="30"/>
        <v>43523</v>
      </c>
      <c r="P2040" s="80" t="s">
        <v>3688</v>
      </c>
      <c r="Q2040" s="80" t="s">
        <v>175</v>
      </c>
      <c r="R2040" s="80">
        <f>VLOOKUP(P2040,Registration!O:P,2,FALSE)</f>
        <v>18</v>
      </c>
    </row>
    <row r="2041" spans="1:18" ht="23.1" customHeight="1">
      <c r="A2041" s="80" t="s">
        <v>1564</v>
      </c>
      <c r="B2041" s="80" t="s">
        <v>26</v>
      </c>
      <c r="C2041" s="80" t="s">
        <v>27</v>
      </c>
      <c r="D2041" s="80" t="s">
        <v>28</v>
      </c>
      <c r="E2041" s="80" t="s">
        <v>120</v>
      </c>
      <c r="F2041" s="80" t="s">
        <v>121</v>
      </c>
      <c r="G2041" s="80" t="s">
        <v>3640</v>
      </c>
      <c r="H2041" s="80" t="s">
        <v>8157</v>
      </c>
      <c r="I2041" s="80" t="s">
        <v>8158</v>
      </c>
      <c r="J2041" s="80" t="s">
        <v>3689</v>
      </c>
      <c r="K2041" s="77" t="s">
        <v>3639</v>
      </c>
      <c r="L2041" s="80">
        <v>27</v>
      </c>
      <c r="M2041" s="80">
        <v>2</v>
      </c>
      <c r="N2041" s="80">
        <v>2019</v>
      </c>
      <c r="O2041" s="77">
        <f t="shared" si="30"/>
        <v>43523</v>
      </c>
      <c r="P2041" s="80" t="s">
        <v>3690</v>
      </c>
      <c r="Q2041" s="80" t="s">
        <v>175</v>
      </c>
      <c r="R2041" s="80">
        <f>VLOOKUP(P2041,Registration!O:P,2,FALSE)</f>
        <v>18</v>
      </c>
    </row>
    <row r="2042" spans="1:18" ht="23.1" customHeight="1">
      <c r="A2042" s="80" t="s">
        <v>1564</v>
      </c>
      <c r="B2042" s="80" t="s">
        <v>26</v>
      </c>
      <c r="C2042" s="80" t="s">
        <v>27</v>
      </c>
      <c r="D2042" s="80" t="s">
        <v>28</v>
      </c>
      <c r="E2042" s="80" t="s">
        <v>120</v>
      </c>
      <c r="F2042" s="80" t="s">
        <v>121</v>
      </c>
      <c r="G2042" s="80" t="s">
        <v>3640</v>
      </c>
      <c r="H2042" s="80" t="s">
        <v>8157</v>
      </c>
      <c r="I2042" s="80" t="s">
        <v>8158</v>
      </c>
      <c r="J2042" s="80" t="s">
        <v>3691</v>
      </c>
      <c r="K2042" s="77" t="s">
        <v>3639</v>
      </c>
      <c r="L2042" s="80">
        <v>27</v>
      </c>
      <c r="M2042" s="80">
        <v>2</v>
      </c>
      <c r="N2042" s="80">
        <v>2019</v>
      </c>
      <c r="O2042" s="77">
        <f t="shared" si="30"/>
        <v>43523</v>
      </c>
      <c r="P2042" s="80" t="s">
        <v>3692</v>
      </c>
      <c r="Q2042" s="80" t="s">
        <v>175</v>
      </c>
      <c r="R2042" s="80">
        <f>VLOOKUP(P2042,Registration!O:P,2,FALSE)</f>
        <v>19</v>
      </c>
    </row>
    <row r="2043" spans="1:18" ht="23.1" customHeight="1">
      <c r="A2043" s="80" t="s">
        <v>1564</v>
      </c>
      <c r="B2043" s="80" t="s">
        <v>26</v>
      </c>
      <c r="C2043" s="80" t="s">
        <v>27</v>
      </c>
      <c r="D2043" s="80" t="s">
        <v>28</v>
      </c>
      <c r="E2043" s="80" t="s">
        <v>120</v>
      </c>
      <c r="F2043" s="80" t="s">
        <v>121</v>
      </c>
      <c r="G2043" s="80" t="s">
        <v>3640</v>
      </c>
      <c r="H2043" s="80" t="s">
        <v>8157</v>
      </c>
      <c r="I2043" s="80" t="s">
        <v>8158</v>
      </c>
      <c r="J2043" s="80" t="s">
        <v>3693</v>
      </c>
      <c r="K2043" s="77" t="s">
        <v>3639</v>
      </c>
      <c r="L2043" s="80">
        <v>27</v>
      </c>
      <c r="M2043" s="80">
        <v>2</v>
      </c>
      <c r="N2043" s="80">
        <v>2019</v>
      </c>
      <c r="O2043" s="77">
        <f t="shared" si="30"/>
        <v>43523</v>
      </c>
      <c r="P2043" s="80" t="s">
        <v>3694</v>
      </c>
      <c r="Q2043" s="80" t="s">
        <v>175</v>
      </c>
      <c r="R2043" s="80">
        <f>VLOOKUP(P2043,Registration!O:P,2,FALSE)</f>
        <v>19</v>
      </c>
    </row>
    <row r="2044" spans="1:18" ht="23.1" customHeight="1">
      <c r="A2044" s="80" t="s">
        <v>1564</v>
      </c>
      <c r="B2044" s="80" t="s">
        <v>26</v>
      </c>
      <c r="C2044" s="80" t="s">
        <v>27</v>
      </c>
      <c r="D2044" s="80" t="s">
        <v>28</v>
      </c>
      <c r="E2044" s="80" t="s">
        <v>120</v>
      </c>
      <c r="F2044" s="80" t="s">
        <v>121</v>
      </c>
      <c r="G2044" s="80" t="s">
        <v>3640</v>
      </c>
      <c r="H2044" s="80" t="s">
        <v>8157</v>
      </c>
      <c r="I2044" s="80" t="s">
        <v>8158</v>
      </c>
      <c r="J2044" s="80" t="s">
        <v>3695</v>
      </c>
      <c r="K2044" s="77" t="s">
        <v>3639</v>
      </c>
      <c r="L2044" s="80">
        <v>27</v>
      </c>
      <c r="M2044" s="80">
        <v>2</v>
      </c>
      <c r="N2044" s="80">
        <v>2019</v>
      </c>
      <c r="O2044" s="77">
        <f t="shared" si="30"/>
        <v>43523</v>
      </c>
      <c r="P2044" s="80" t="s">
        <v>3696</v>
      </c>
      <c r="Q2044" s="80" t="s">
        <v>175</v>
      </c>
      <c r="R2044" s="80">
        <f>VLOOKUP(P2044,Registration!O:P,2,FALSE)</f>
        <v>19</v>
      </c>
    </row>
    <row r="2045" spans="1:18" ht="23.1" customHeight="1">
      <c r="A2045" s="80" t="s">
        <v>1564</v>
      </c>
      <c r="B2045" s="80" t="s">
        <v>26</v>
      </c>
      <c r="C2045" s="80" t="s">
        <v>27</v>
      </c>
      <c r="D2045" s="80" t="s">
        <v>28</v>
      </c>
      <c r="E2045" s="80" t="s">
        <v>120</v>
      </c>
      <c r="F2045" s="80" t="s">
        <v>121</v>
      </c>
      <c r="G2045" s="80" t="s">
        <v>3640</v>
      </c>
      <c r="H2045" s="80" t="s">
        <v>8157</v>
      </c>
      <c r="I2045" s="80" t="s">
        <v>8158</v>
      </c>
      <c r="J2045" s="80" t="s">
        <v>3697</v>
      </c>
      <c r="K2045" s="77" t="s">
        <v>3639</v>
      </c>
      <c r="L2045" s="80">
        <v>27</v>
      </c>
      <c r="M2045" s="80">
        <v>2</v>
      </c>
      <c r="N2045" s="80">
        <v>2019</v>
      </c>
      <c r="O2045" s="77">
        <f t="shared" ref="O2045:O2108" si="31">DATE(N2045,M2045,L2045)</f>
        <v>43523</v>
      </c>
      <c r="P2045" s="80" t="s">
        <v>3698</v>
      </c>
      <c r="Q2045" s="80" t="s">
        <v>175</v>
      </c>
      <c r="R2045" s="80">
        <f>VLOOKUP(P2045,Registration!O:P,2,FALSE)</f>
        <v>18</v>
      </c>
    </row>
    <row r="2046" spans="1:18" ht="23.1" customHeight="1">
      <c r="A2046" s="80" t="s">
        <v>1564</v>
      </c>
      <c r="B2046" s="80" t="s">
        <v>26</v>
      </c>
      <c r="C2046" s="80" t="s">
        <v>27</v>
      </c>
      <c r="D2046" s="80" t="s">
        <v>28</v>
      </c>
      <c r="E2046" s="80" t="s">
        <v>120</v>
      </c>
      <c r="F2046" s="80" t="s">
        <v>121</v>
      </c>
      <c r="G2046" s="80" t="s">
        <v>3640</v>
      </c>
      <c r="H2046" s="80" t="s">
        <v>8157</v>
      </c>
      <c r="I2046" s="80" t="s">
        <v>8158</v>
      </c>
      <c r="J2046" s="80" t="s">
        <v>3699</v>
      </c>
      <c r="K2046" s="77" t="s">
        <v>3639</v>
      </c>
      <c r="L2046" s="80">
        <v>27</v>
      </c>
      <c r="M2046" s="80">
        <v>2</v>
      </c>
      <c r="N2046" s="80">
        <v>2019</v>
      </c>
      <c r="O2046" s="77">
        <f t="shared" si="31"/>
        <v>43523</v>
      </c>
      <c r="P2046" s="80" t="s">
        <v>3700</v>
      </c>
      <c r="Q2046" s="80" t="s">
        <v>175</v>
      </c>
      <c r="R2046" s="80">
        <f>VLOOKUP(P2046,Registration!O:P,2,FALSE)</f>
        <v>19</v>
      </c>
    </row>
    <row r="2047" spans="1:18" ht="23.1" customHeight="1">
      <c r="A2047" s="80" t="s">
        <v>1564</v>
      </c>
      <c r="B2047" s="80" t="s">
        <v>26</v>
      </c>
      <c r="C2047" s="80" t="s">
        <v>27</v>
      </c>
      <c r="D2047" s="80" t="s">
        <v>28</v>
      </c>
      <c r="E2047" s="80" t="s">
        <v>120</v>
      </c>
      <c r="F2047" s="80" t="s">
        <v>121</v>
      </c>
      <c r="G2047" s="80" t="s">
        <v>3640</v>
      </c>
      <c r="H2047" s="80" t="s">
        <v>8157</v>
      </c>
      <c r="I2047" s="80" t="s">
        <v>8158</v>
      </c>
      <c r="J2047" s="80" t="s">
        <v>3701</v>
      </c>
      <c r="K2047" s="77" t="s">
        <v>3639</v>
      </c>
      <c r="L2047" s="80">
        <v>27</v>
      </c>
      <c r="M2047" s="80">
        <v>2</v>
      </c>
      <c r="N2047" s="80">
        <v>2019</v>
      </c>
      <c r="O2047" s="77">
        <f t="shared" si="31"/>
        <v>43523</v>
      </c>
      <c r="P2047" s="80" t="s">
        <v>3702</v>
      </c>
      <c r="Q2047" s="80" t="s">
        <v>175</v>
      </c>
      <c r="R2047" s="80">
        <f>VLOOKUP(P2047,Registration!O:P,2,FALSE)</f>
        <v>19</v>
      </c>
    </row>
    <row r="2048" spans="1:18" ht="23.1" customHeight="1">
      <c r="A2048" s="80" t="s">
        <v>1564</v>
      </c>
      <c r="B2048" s="80" t="s">
        <v>26</v>
      </c>
      <c r="C2048" s="80" t="s">
        <v>27</v>
      </c>
      <c r="D2048" s="80" t="s">
        <v>28</v>
      </c>
      <c r="E2048" s="80" t="s">
        <v>120</v>
      </c>
      <c r="F2048" s="80" t="s">
        <v>121</v>
      </c>
      <c r="G2048" s="80" t="s">
        <v>3640</v>
      </c>
      <c r="H2048" s="80" t="s">
        <v>8157</v>
      </c>
      <c r="I2048" s="80" t="s">
        <v>8158</v>
      </c>
      <c r="J2048" s="80" t="s">
        <v>3703</v>
      </c>
      <c r="K2048" s="77" t="s">
        <v>3639</v>
      </c>
      <c r="L2048" s="80">
        <v>27</v>
      </c>
      <c r="M2048" s="80">
        <v>2</v>
      </c>
      <c r="N2048" s="80">
        <v>2019</v>
      </c>
      <c r="O2048" s="77">
        <f t="shared" si="31"/>
        <v>43523</v>
      </c>
      <c r="P2048" s="80" t="s">
        <v>3704</v>
      </c>
      <c r="Q2048" s="80" t="s">
        <v>175</v>
      </c>
      <c r="R2048" s="80">
        <f>VLOOKUP(P2048,Registration!O:P,2,FALSE)</f>
        <v>19</v>
      </c>
    </row>
    <row r="2049" spans="1:18" ht="23.1" customHeight="1">
      <c r="A2049" s="80" t="s">
        <v>1564</v>
      </c>
      <c r="B2049" s="80" t="s">
        <v>26</v>
      </c>
      <c r="C2049" s="80" t="s">
        <v>27</v>
      </c>
      <c r="D2049" s="80" t="s">
        <v>28</v>
      </c>
      <c r="E2049" s="80" t="s">
        <v>120</v>
      </c>
      <c r="F2049" s="80" t="s">
        <v>121</v>
      </c>
      <c r="G2049" s="80" t="s">
        <v>3640</v>
      </c>
      <c r="H2049" s="80" t="s">
        <v>8157</v>
      </c>
      <c r="I2049" s="80" t="s">
        <v>8158</v>
      </c>
      <c r="J2049" s="80" t="s">
        <v>3705</v>
      </c>
      <c r="K2049" s="77" t="s">
        <v>3639</v>
      </c>
      <c r="L2049" s="80">
        <v>27</v>
      </c>
      <c r="M2049" s="80">
        <v>2</v>
      </c>
      <c r="N2049" s="80">
        <v>2019</v>
      </c>
      <c r="O2049" s="77">
        <f t="shared" si="31"/>
        <v>43523</v>
      </c>
      <c r="P2049" s="80" t="s">
        <v>3706</v>
      </c>
      <c r="Q2049" s="80" t="s">
        <v>175</v>
      </c>
      <c r="R2049" s="80">
        <f>VLOOKUP(P2049,Registration!O:P,2,FALSE)</f>
        <v>17</v>
      </c>
    </row>
    <row r="2050" spans="1:18" ht="23.1" customHeight="1">
      <c r="A2050" s="80" t="s">
        <v>1564</v>
      </c>
      <c r="B2050" s="80" t="s">
        <v>26</v>
      </c>
      <c r="C2050" s="80" t="s">
        <v>27</v>
      </c>
      <c r="D2050" s="80" t="s">
        <v>28</v>
      </c>
      <c r="E2050" s="80" t="s">
        <v>120</v>
      </c>
      <c r="F2050" s="80" t="s">
        <v>121</v>
      </c>
      <c r="G2050" s="80" t="s">
        <v>3640</v>
      </c>
      <c r="H2050" s="80" t="s">
        <v>8157</v>
      </c>
      <c r="I2050" s="80" t="s">
        <v>8158</v>
      </c>
      <c r="J2050" s="80" t="s">
        <v>3707</v>
      </c>
      <c r="K2050" s="77" t="s">
        <v>3639</v>
      </c>
      <c r="L2050" s="80">
        <v>27</v>
      </c>
      <c r="M2050" s="80">
        <v>2</v>
      </c>
      <c r="N2050" s="80">
        <v>2019</v>
      </c>
      <c r="O2050" s="77">
        <f t="shared" si="31"/>
        <v>43523</v>
      </c>
      <c r="P2050" s="80" t="s">
        <v>3708</v>
      </c>
      <c r="Q2050" s="80" t="s">
        <v>175</v>
      </c>
      <c r="R2050" s="80">
        <f>VLOOKUP(P2050,Registration!O:P,2,FALSE)</f>
        <v>17</v>
      </c>
    </row>
    <row r="2051" spans="1:18" ht="23.1" customHeight="1">
      <c r="A2051" s="80" t="s">
        <v>1564</v>
      </c>
      <c r="B2051" s="80" t="s">
        <v>26</v>
      </c>
      <c r="C2051" s="80" t="s">
        <v>27</v>
      </c>
      <c r="D2051" s="80" t="s">
        <v>28</v>
      </c>
      <c r="E2051" s="80" t="s">
        <v>120</v>
      </c>
      <c r="F2051" s="80" t="s">
        <v>121</v>
      </c>
      <c r="G2051" s="80" t="s">
        <v>3640</v>
      </c>
      <c r="H2051" s="80" t="s">
        <v>8157</v>
      </c>
      <c r="I2051" s="80" t="s">
        <v>8158</v>
      </c>
      <c r="J2051" s="80" t="s">
        <v>3709</v>
      </c>
      <c r="K2051" s="77" t="s">
        <v>3639</v>
      </c>
      <c r="L2051" s="80">
        <v>27</v>
      </c>
      <c r="M2051" s="80">
        <v>2</v>
      </c>
      <c r="N2051" s="80">
        <v>2019</v>
      </c>
      <c r="O2051" s="77">
        <f t="shared" si="31"/>
        <v>43523</v>
      </c>
      <c r="P2051" s="80" t="s">
        <v>3710</v>
      </c>
      <c r="Q2051" s="80" t="s">
        <v>175</v>
      </c>
      <c r="R2051" s="80">
        <f>VLOOKUP(P2051,Registration!O:P,2,FALSE)</f>
        <v>19</v>
      </c>
    </row>
    <row r="2052" spans="1:18" ht="23.1" customHeight="1">
      <c r="A2052" s="80" t="s">
        <v>1564</v>
      </c>
      <c r="B2052" s="80" t="s">
        <v>26</v>
      </c>
      <c r="C2052" s="80" t="s">
        <v>27</v>
      </c>
      <c r="D2052" s="80" t="s">
        <v>28</v>
      </c>
      <c r="E2052" s="80" t="s">
        <v>120</v>
      </c>
      <c r="F2052" s="80" t="s">
        <v>121</v>
      </c>
      <c r="G2052" s="80" t="s">
        <v>3640</v>
      </c>
      <c r="H2052" s="80" t="s">
        <v>8157</v>
      </c>
      <c r="I2052" s="80" t="s">
        <v>8158</v>
      </c>
      <c r="J2052" s="80" t="s">
        <v>3711</v>
      </c>
      <c r="K2052" s="77" t="s">
        <v>3639</v>
      </c>
      <c r="L2052" s="80">
        <v>27</v>
      </c>
      <c r="M2052" s="80">
        <v>2</v>
      </c>
      <c r="N2052" s="80">
        <v>2019</v>
      </c>
      <c r="O2052" s="77">
        <f t="shared" si="31"/>
        <v>43523</v>
      </c>
      <c r="P2052" s="80" t="s">
        <v>3712</v>
      </c>
      <c r="Q2052" s="80" t="s">
        <v>175</v>
      </c>
      <c r="R2052" s="80">
        <f>VLOOKUP(P2052,Registration!O:P,2,FALSE)</f>
        <v>19</v>
      </c>
    </row>
    <row r="2053" spans="1:18" ht="23.1" customHeight="1">
      <c r="A2053" s="80" t="s">
        <v>1564</v>
      </c>
      <c r="B2053" s="80" t="s">
        <v>26</v>
      </c>
      <c r="C2053" s="80" t="s">
        <v>27</v>
      </c>
      <c r="D2053" s="80" t="s">
        <v>28</v>
      </c>
      <c r="E2053" s="80" t="s">
        <v>120</v>
      </c>
      <c r="F2053" s="80" t="s">
        <v>121</v>
      </c>
      <c r="G2053" s="80" t="s">
        <v>3640</v>
      </c>
      <c r="H2053" s="80" t="s">
        <v>8157</v>
      </c>
      <c r="I2053" s="80" t="s">
        <v>8158</v>
      </c>
      <c r="J2053" s="80" t="s">
        <v>3713</v>
      </c>
      <c r="K2053" s="77" t="s">
        <v>3639</v>
      </c>
      <c r="L2053" s="80">
        <v>27</v>
      </c>
      <c r="M2053" s="80">
        <v>2</v>
      </c>
      <c r="N2053" s="80">
        <v>2019</v>
      </c>
      <c r="O2053" s="77">
        <f t="shared" si="31"/>
        <v>43523</v>
      </c>
      <c r="P2053" s="80" t="s">
        <v>3714</v>
      </c>
      <c r="Q2053" s="80" t="s">
        <v>175</v>
      </c>
      <c r="R2053" s="80">
        <f>VLOOKUP(P2053,Registration!O:P,2,FALSE)</f>
        <v>18</v>
      </c>
    </row>
    <row r="2054" spans="1:18" ht="23.1" customHeight="1">
      <c r="A2054" s="80" t="s">
        <v>1564</v>
      </c>
      <c r="B2054" s="80" t="s">
        <v>26</v>
      </c>
      <c r="C2054" s="80" t="s">
        <v>27</v>
      </c>
      <c r="D2054" s="80" t="s">
        <v>28</v>
      </c>
      <c r="E2054" s="80" t="s">
        <v>120</v>
      </c>
      <c r="F2054" s="80" t="s">
        <v>121</v>
      </c>
      <c r="G2054" s="80" t="s">
        <v>3640</v>
      </c>
      <c r="H2054" s="80" t="s">
        <v>8157</v>
      </c>
      <c r="I2054" s="80" t="s">
        <v>8158</v>
      </c>
      <c r="J2054" s="80" t="s">
        <v>3715</v>
      </c>
      <c r="K2054" s="77" t="s">
        <v>3639</v>
      </c>
      <c r="L2054" s="80">
        <v>27</v>
      </c>
      <c r="M2054" s="80">
        <v>2</v>
      </c>
      <c r="N2054" s="80">
        <v>2019</v>
      </c>
      <c r="O2054" s="77">
        <f t="shared" si="31"/>
        <v>43523</v>
      </c>
      <c r="P2054" s="80" t="s">
        <v>3716</v>
      </c>
      <c r="Q2054" s="80" t="s">
        <v>175</v>
      </c>
      <c r="R2054" s="80">
        <f>VLOOKUP(P2054,Registration!O:P,2,FALSE)</f>
        <v>17</v>
      </c>
    </row>
    <row r="2055" spans="1:18" ht="23.1" customHeight="1">
      <c r="A2055" s="80" t="s">
        <v>1564</v>
      </c>
      <c r="B2055" s="80" t="s">
        <v>26</v>
      </c>
      <c r="C2055" s="80" t="s">
        <v>27</v>
      </c>
      <c r="D2055" s="80" t="s">
        <v>28</v>
      </c>
      <c r="E2055" s="80" t="s">
        <v>120</v>
      </c>
      <c r="F2055" s="80" t="s">
        <v>121</v>
      </c>
      <c r="G2055" s="80" t="s">
        <v>3640</v>
      </c>
      <c r="H2055" s="80" t="s">
        <v>8157</v>
      </c>
      <c r="I2055" s="80" t="s">
        <v>8158</v>
      </c>
      <c r="J2055" s="80" t="s">
        <v>3717</v>
      </c>
      <c r="K2055" s="77" t="s">
        <v>3639</v>
      </c>
      <c r="L2055" s="80">
        <v>27</v>
      </c>
      <c r="M2055" s="80">
        <v>2</v>
      </c>
      <c r="N2055" s="80">
        <v>2019</v>
      </c>
      <c r="O2055" s="77">
        <f t="shared" si="31"/>
        <v>43523</v>
      </c>
      <c r="P2055" s="80" t="s">
        <v>3718</v>
      </c>
      <c r="Q2055" s="80" t="s">
        <v>175</v>
      </c>
      <c r="R2055" s="80">
        <f>VLOOKUP(P2055,Registration!O:P,2,FALSE)</f>
        <v>17</v>
      </c>
    </row>
    <row r="2056" spans="1:18" ht="23.1" customHeight="1">
      <c r="A2056" s="80" t="s">
        <v>1564</v>
      </c>
      <c r="B2056" s="80" t="s">
        <v>26</v>
      </c>
      <c r="C2056" s="80" t="s">
        <v>27</v>
      </c>
      <c r="D2056" s="80" t="s">
        <v>28</v>
      </c>
      <c r="E2056" s="80" t="s">
        <v>120</v>
      </c>
      <c r="F2056" s="80" t="s">
        <v>121</v>
      </c>
      <c r="G2056" s="80" t="s">
        <v>3640</v>
      </c>
      <c r="H2056" s="80" t="s">
        <v>8157</v>
      </c>
      <c r="I2056" s="80" t="s">
        <v>8158</v>
      </c>
      <c r="J2056" s="80" t="s">
        <v>3719</v>
      </c>
      <c r="K2056" s="77" t="s">
        <v>3639</v>
      </c>
      <c r="L2056" s="80">
        <v>27</v>
      </c>
      <c r="M2056" s="80">
        <v>2</v>
      </c>
      <c r="N2056" s="80">
        <v>2019</v>
      </c>
      <c r="O2056" s="77">
        <f t="shared" si="31"/>
        <v>43523</v>
      </c>
      <c r="P2056" s="80" t="s">
        <v>3720</v>
      </c>
      <c r="Q2056" s="80" t="s">
        <v>175</v>
      </c>
      <c r="R2056" s="80">
        <f>VLOOKUP(P2056,Registration!O:P,2,FALSE)</f>
        <v>19</v>
      </c>
    </row>
    <row r="2057" spans="1:18" ht="23.1" customHeight="1">
      <c r="A2057" s="80" t="s">
        <v>1564</v>
      </c>
      <c r="B2057" s="80" t="s">
        <v>26</v>
      </c>
      <c r="C2057" s="80" t="s">
        <v>27</v>
      </c>
      <c r="D2057" s="80" t="s">
        <v>28</v>
      </c>
      <c r="E2057" s="80" t="s">
        <v>120</v>
      </c>
      <c r="F2057" s="80" t="s">
        <v>121</v>
      </c>
      <c r="G2057" s="80" t="s">
        <v>3640</v>
      </c>
      <c r="H2057" s="80" t="s">
        <v>8157</v>
      </c>
      <c r="I2057" s="80" t="s">
        <v>8158</v>
      </c>
      <c r="J2057" s="80" t="s">
        <v>3721</v>
      </c>
      <c r="K2057" s="77" t="s">
        <v>3639</v>
      </c>
      <c r="L2057" s="80">
        <v>27</v>
      </c>
      <c r="M2057" s="80">
        <v>2</v>
      </c>
      <c r="N2057" s="80">
        <v>2019</v>
      </c>
      <c r="O2057" s="77">
        <f t="shared" si="31"/>
        <v>43523</v>
      </c>
      <c r="P2057" s="80" t="s">
        <v>3722</v>
      </c>
      <c r="Q2057" s="80" t="s">
        <v>175</v>
      </c>
      <c r="R2057" s="80">
        <f>VLOOKUP(P2057,Registration!O:P,2,FALSE)</f>
        <v>18</v>
      </c>
    </row>
    <row r="2058" spans="1:18" ht="23.1" customHeight="1">
      <c r="A2058" s="80" t="s">
        <v>1564</v>
      </c>
      <c r="B2058" s="80" t="s">
        <v>26</v>
      </c>
      <c r="C2058" s="80" t="s">
        <v>27</v>
      </c>
      <c r="D2058" s="80" t="s">
        <v>28</v>
      </c>
      <c r="E2058" s="80" t="s">
        <v>120</v>
      </c>
      <c r="F2058" s="80" t="s">
        <v>121</v>
      </c>
      <c r="G2058" s="80" t="s">
        <v>3640</v>
      </c>
      <c r="H2058" s="80" t="s">
        <v>8157</v>
      </c>
      <c r="I2058" s="80" t="s">
        <v>8158</v>
      </c>
      <c r="J2058" s="80" t="s">
        <v>3723</v>
      </c>
      <c r="K2058" s="77" t="s">
        <v>3639</v>
      </c>
      <c r="L2058" s="80">
        <v>27</v>
      </c>
      <c r="M2058" s="80">
        <v>2</v>
      </c>
      <c r="N2058" s="80">
        <v>2019</v>
      </c>
      <c r="O2058" s="77">
        <f t="shared" si="31"/>
        <v>43523</v>
      </c>
      <c r="P2058" s="80" t="s">
        <v>3724</v>
      </c>
      <c r="Q2058" s="80" t="s">
        <v>175</v>
      </c>
      <c r="R2058" s="80">
        <f>VLOOKUP(P2058,Registration!O:P,2,FALSE)</f>
        <v>19</v>
      </c>
    </row>
    <row r="2059" spans="1:18" ht="23.1" customHeight="1">
      <c r="A2059" s="80" t="s">
        <v>1564</v>
      </c>
      <c r="B2059" s="80" t="s">
        <v>26</v>
      </c>
      <c r="C2059" s="80" t="s">
        <v>27</v>
      </c>
      <c r="D2059" s="80" t="s">
        <v>28</v>
      </c>
      <c r="E2059" s="80" t="s">
        <v>120</v>
      </c>
      <c r="F2059" s="80" t="s">
        <v>121</v>
      </c>
      <c r="G2059" s="80" t="s">
        <v>3640</v>
      </c>
      <c r="H2059" s="80" t="s">
        <v>8157</v>
      </c>
      <c r="I2059" s="80" t="s">
        <v>8158</v>
      </c>
      <c r="J2059" s="80" t="s">
        <v>3725</v>
      </c>
      <c r="K2059" s="77" t="s">
        <v>3639</v>
      </c>
      <c r="L2059" s="80">
        <v>27</v>
      </c>
      <c r="M2059" s="80">
        <v>2</v>
      </c>
      <c r="N2059" s="80">
        <v>2019</v>
      </c>
      <c r="O2059" s="77">
        <f t="shared" si="31"/>
        <v>43523</v>
      </c>
      <c r="P2059" s="80" t="s">
        <v>3726</v>
      </c>
      <c r="Q2059" s="80" t="s">
        <v>175</v>
      </c>
      <c r="R2059" s="80">
        <f>VLOOKUP(P2059,Registration!O:P,2,FALSE)</f>
        <v>19</v>
      </c>
    </row>
    <row r="2060" spans="1:18" ht="23.1" customHeight="1">
      <c r="A2060" s="80" t="s">
        <v>1564</v>
      </c>
      <c r="B2060" s="80" t="s">
        <v>26</v>
      </c>
      <c r="C2060" s="80" t="s">
        <v>27</v>
      </c>
      <c r="D2060" s="80" t="s">
        <v>28</v>
      </c>
      <c r="E2060" s="80" t="s">
        <v>120</v>
      </c>
      <c r="F2060" s="80" t="s">
        <v>121</v>
      </c>
      <c r="G2060" s="80" t="s">
        <v>3640</v>
      </c>
      <c r="H2060" s="80" t="s">
        <v>8157</v>
      </c>
      <c r="I2060" s="80" t="s">
        <v>8158</v>
      </c>
      <c r="J2060" s="80" t="s">
        <v>3727</v>
      </c>
      <c r="K2060" s="77" t="s">
        <v>3639</v>
      </c>
      <c r="L2060" s="80">
        <v>27</v>
      </c>
      <c r="M2060" s="80">
        <v>2</v>
      </c>
      <c r="N2060" s="80">
        <v>2019</v>
      </c>
      <c r="O2060" s="77">
        <f t="shared" si="31"/>
        <v>43523</v>
      </c>
      <c r="P2060" s="80" t="s">
        <v>3728</v>
      </c>
      <c r="Q2060" s="80" t="s">
        <v>175</v>
      </c>
      <c r="R2060" s="80">
        <f>VLOOKUP(P2060,Registration!O:P,2,FALSE)</f>
        <v>19</v>
      </c>
    </row>
    <row r="2061" spans="1:18" ht="23.1" customHeight="1">
      <c r="A2061" s="80" t="s">
        <v>1564</v>
      </c>
      <c r="B2061" s="80" t="s">
        <v>26</v>
      </c>
      <c r="C2061" s="80" t="s">
        <v>27</v>
      </c>
      <c r="D2061" s="80" t="s">
        <v>28</v>
      </c>
      <c r="E2061" s="80" t="s">
        <v>120</v>
      </c>
      <c r="F2061" s="80" t="s">
        <v>121</v>
      </c>
      <c r="G2061" s="80" t="s">
        <v>3640</v>
      </c>
      <c r="H2061" s="80" t="s">
        <v>8157</v>
      </c>
      <c r="I2061" s="80" t="s">
        <v>8158</v>
      </c>
      <c r="J2061" s="80" t="s">
        <v>3729</v>
      </c>
      <c r="K2061" s="77" t="s">
        <v>3639</v>
      </c>
      <c r="L2061" s="80">
        <v>27</v>
      </c>
      <c r="M2061" s="80">
        <v>2</v>
      </c>
      <c r="N2061" s="80">
        <v>2019</v>
      </c>
      <c r="O2061" s="77">
        <f t="shared" si="31"/>
        <v>43523</v>
      </c>
      <c r="P2061" s="80" t="s">
        <v>3730</v>
      </c>
      <c r="Q2061" s="80" t="s">
        <v>175</v>
      </c>
      <c r="R2061" s="80">
        <f>VLOOKUP(P2061,Registration!O:P,2,FALSE)</f>
        <v>19</v>
      </c>
    </row>
    <row r="2062" spans="1:18" ht="23.1" customHeight="1">
      <c r="A2062" s="80" t="s">
        <v>1564</v>
      </c>
      <c r="B2062" s="80" t="s">
        <v>26</v>
      </c>
      <c r="C2062" s="80" t="s">
        <v>27</v>
      </c>
      <c r="D2062" s="80" t="s">
        <v>28</v>
      </c>
      <c r="E2062" s="80" t="s">
        <v>120</v>
      </c>
      <c r="F2062" s="80" t="s">
        <v>121</v>
      </c>
      <c r="G2062" s="80" t="s">
        <v>3640</v>
      </c>
      <c r="H2062" s="80" t="s">
        <v>8157</v>
      </c>
      <c r="I2062" s="80" t="s">
        <v>8158</v>
      </c>
      <c r="J2062" s="80" t="s">
        <v>3731</v>
      </c>
      <c r="K2062" s="77" t="s">
        <v>3639</v>
      </c>
      <c r="L2062" s="80">
        <v>27</v>
      </c>
      <c r="M2062" s="80">
        <v>2</v>
      </c>
      <c r="N2062" s="80">
        <v>2019</v>
      </c>
      <c r="O2062" s="77">
        <f t="shared" si="31"/>
        <v>43523</v>
      </c>
      <c r="P2062" s="80" t="s">
        <v>3732</v>
      </c>
      <c r="Q2062" s="80" t="s">
        <v>175</v>
      </c>
      <c r="R2062" s="80">
        <f>VLOOKUP(P2062,Registration!O:P,2,FALSE)</f>
        <v>17</v>
      </c>
    </row>
    <row r="2063" spans="1:18" ht="23.1" customHeight="1">
      <c r="A2063" s="80" t="s">
        <v>1564</v>
      </c>
      <c r="B2063" s="80" t="s">
        <v>26</v>
      </c>
      <c r="C2063" s="80" t="s">
        <v>27</v>
      </c>
      <c r="D2063" s="80" t="s">
        <v>28</v>
      </c>
      <c r="E2063" s="80" t="s">
        <v>120</v>
      </c>
      <c r="F2063" s="80" t="s">
        <v>121</v>
      </c>
      <c r="G2063" s="80" t="s">
        <v>3640</v>
      </c>
      <c r="H2063" s="80" t="s">
        <v>8157</v>
      </c>
      <c r="I2063" s="80" t="s">
        <v>8158</v>
      </c>
      <c r="J2063" s="80" t="s">
        <v>3733</v>
      </c>
      <c r="K2063" s="77" t="s">
        <v>3639</v>
      </c>
      <c r="L2063" s="80">
        <v>27</v>
      </c>
      <c r="M2063" s="80">
        <v>2</v>
      </c>
      <c r="N2063" s="80">
        <v>2019</v>
      </c>
      <c r="O2063" s="77">
        <f t="shared" si="31"/>
        <v>43523</v>
      </c>
      <c r="P2063" s="80" t="s">
        <v>3734</v>
      </c>
      <c r="Q2063" s="80" t="s">
        <v>175</v>
      </c>
      <c r="R2063" s="80">
        <f>VLOOKUP(P2063,Registration!O:P,2,FALSE)</f>
        <v>19</v>
      </c>
    </row>
    <row r="2064" spans="1:18" ht="23.1" customHeight="1">
      <c r="A2064" s="80" t="s">
        <v>1564</v>
      </c>
      <c r="B2064" s="80" t="s">
        <v>26</v>
      </c>
      <c r="C2064" s="80" t="s">
        <v>27</v>
      </c>
      <c r="D2064" s="80" t="s">
        <v>28</v>
      </c>
      <c r="E2064" s="80" t="s">
        <v>120</v>
      </c>
      <c r="F2064" s="80" t="s">
        <v>121</v>
      </c>
      <c r="G2064" s="80" t="s">
        <v>3640</v>
      </c>
      <c r="H2064" s="80" t="s">
        <v>8157</v>
      </c>
      <c r="I2064" s="80" t="s">
        <v>8158</v>
      </c>
      <c r="J2064" s="80" t="s">
        <v>3735</v>
      </c>
      <c r="K2064" s="77" t="s">
        <v>3639</v>
      </c>
      <c r="L2064" s="80">
        <v>27</v>
      </c>
      <c r="M2064" s="80">
        <v>2</v>
      </c>
      <c r="N2064" s="80">
        <v>2019</v>
      </c>
      <c r="O2064" s="77">
        <f t="shared" si="31"/>
        <v>43523</v>
      </c>
      <c r="P2064" s="80" t="s">
        <v>3736</v>
      </c>
      <c r="Q2064" s="80" t="s">
        <v>175</v>
      </c>
      <c r="R2064" s="80">
        <f>VLOOKUP(P2064,Registration!O:P,2,FALSE)</f>
        <v>19</v>
      </c>
    </row>
    <row r="2065" spans="1:18" ht="23.1" customHeight="1">
      <c r="A2065" s="80" t="s">
        <v>1564</v>
      </c>
      <c r="B2065" s="80" t="s">
        <v>26</v>
      </c>
      <c r="C2065" s="80" t="s">
        <v>27</v>
      </c>
      <c r="D2065" s="80" t="s">
        <v>28</v>
      </c>
      <c r="E2065" s="80" t="s">
        <v>120</v>
      </c>
      <c r="F2065" s="80" t="s">
        <v>121</v>
      </c>
      <c r="G2065" s="80" t="s">
        <v>3640</v>
      </c>
      <c r="H2065" s="80" t="s">
        <v>8157</v>
      </c>
      <c r="I2065" s="80" t="s">
        <v>8158</v>
      </c>
      <c r="J2065" s="80" t="s">
        <v>3737</v>
      </c>
      <c r="K2065" s="77" t="s">
        <v>3639</v>
      </c>
      <c r="L2065" s="80">
        <v>27</v>
      </c>
      <c r="M2065" s="80">
        <v>2</v>
      </c>
      <c r="N2065" s="80">
        <v>2019</v>
      </c>
      <c r="O2065" s="77">
        <f t="shared" si="31"/>
        <v>43523</v>
      </c>
      <c r="P2065" s="80" t="s">
        <v>3738</v>
      </c>
      <c r="Q2065" s="80" t="s">
        <v>175</v>
      </c>
      <c r="R2065" s="80">
        <f>VLOOKUP(P2065,Registration!O:P,2,FALSE)</f>
        <v>18</v>
      </c>
    </row>
    <row r="2066" spans="1:18" ht="23.1" customHeight="1">
      <c r="A2066" s="80" t="s">
        <v>1564</v>
      </c>
      <c r="B2066" s="80" t="s">
        <v>26</v>
      </c>
      <c r="C2066" s="80" t="s">
        <v>27</v>
      </c>
      <c r="D2066" s="80" t="s">
        <v>28</v>
      </c>
      <c r="E2066" s="80" t="s">
        <v>120</v>
      </c>
      <c r="F2066" s="80" t="s">
        <v>121</v>
      </c>
      <c r="G2066" s="80" t="s">
        <v>3640</v>
      </c>
      <c r="H2066" s="80" t="s">
        <v>8157</v>
      </c>
      <c r="I2066" s="80" t="s">
        <v>8158</v>
      </c>
      <c r="J2066" s="80" t="s">
        <v>3739</v>
      </c>
      <c r="K2066" s="77" t="s">
        <v>3639</v>
      </c>
      <c r="L2066" s="80">
        <v>27</v>
      </c>
      <c r="M2066" s="80">
        <v>2</v>
      </c>
      <c r="N2066" s="80">
        <v>2019</v>
      </c>
      <c r="O2066" s="77">
        <f t="shared" si="31"/>
        <v>43523</v>
      </c>
      <c r="P2066" s="80" t="s">
        <v>3740</v>
      </c>
      <c r="Q2066" s="80" t="s">
        <v>175</v>
      </c>
      <c r="R2066" s="80">
        <f>VLOOKUP(P2066,Registration!O:P,2,FALSE)</f>
        <v>17</v>
      </c>
    </row>
    <row r="2067" spans="1:18" ht="23.1" customHeight="1">
      <c r="A2067" s="80" t="s">
        <v>1564</v>
      </c>
      <c r="B2067" s="80" t="s">
        <v>26</v>
      </c>
      <c r="C2067" s="80" t="s">
        <v>27</v>
      </c>
      <c r="D2067" s="80" t="s">
        <v>28</v>
      </c>
      <c r="E2067" s="80" t="s">
        <v>120</v>
      </c>
      <c r="F2067" s="80" t="s">
        <v>121</v>
      </c>
      <c r="G2067" s="80" t="s">
        <v>3640</v>
      </c>
      <c r="H2067" s="80" t="s">
        <v>8157</v>
      </c>
      <c r="I2067" s="80" t="s">
        <v>8158</v>
      </c>
      <c r="J2067" s="80" t="s">
        <v>3741</v>
      </c>
      <c r="K2067" s="77" t="s">
        <v>3639</v>
      </c>
      <c r="L2067" s="80">
        <v>27</v>
      </c>
      <c r="M2067" s="80">
        <v>2</v>
      </c>
      <c r="N2067" s="80">
        <v>2019</v>
      </c>
      <c r="O2067" s="77">
        <f t="shared" si="31"/>
        <v>43523</v>
      </c>
      <c r="P2067" s="80" t="s">
        <v>3742</v>
      </c>
      <c r="Q2067" s="80" t="s">
        <v>175</v>
      </c>
      <c r="R2067" s="80">
        <f>VLOOKUP(P2067,Registration!O:P,2,FALSE)</f>
        <v>19</v>
      </c>
    </row>
    <row r="2068" spans="1:18" ht="23.1" customHeight="1">
      <c r="A2068" s="80" t="s">
        <v>1564</v>
      </c>
      <c r="B2068" s="80" t="s">
        <v>26</v>
      </c>
      <c r="C2068" s="80" t="s">
        <v>27</v>
      </c>
      <c r="D2068" s="80" t="s">
        <v>28</v>
      </c>
      <c r="E2068" s="80" t="s">
        <v>120</v>
      </c>
      <c r="F2068" s="80" t="s">
        <v>121</v>
      </c>
      <c r="G2068" s="80" t="s">
        <v>3640</v>
      </c>
      <c r="H2068" s="80" t="s">
        <v>8157</v>
      </c>
      <c r="I2068" s="80" t="s">
        <v>8158</v>
      </c>
      <c r="J2068" s="80" t="s">
        <v>3743</v>
      </c>
      <c r="K2068" s="77" t="s">
        <v>3639</v>
      </c>
      <c r="L2068" s="80">
        <v>27</v>
      </c>
      <c r="M2068" s="80">
        <v>2</v>
      </c>
      <c r="N2068" s="80">
        <v>2019</v>
      </c>
      <c r="O2068" s="77">
        <f t="shared" si="31"/>
        <v>43523</v>
      </c>
      <c r="P2068" s="80" t="s">
        <v>3744</v>
      </c>
      <c r="Q2068" s="80" t="s">
        <v>175</v>
      </c>
      <c r="R2068" s="80">
        <f>VLOOKUP(P2068,Registration!O:P,2,FALSE)</f>
        <v>19</v>
      </c>
    </row>
    <row r="2069" spans="1:18" ht="23.1" customHeight="1">
      <c r="A2069" s="80" t="s">
        <v>1564</v>
      </c>
      <c r="B2069" s="80" t="s">
        <v>26</v>
      </c>
      <c r="C2069" s="80" t="s">
        <v>27</v>
      </c>
      <c r="D2069" s="80" t="s">
        <v>28</v>
      </c>
      <c r="E2069" s="80" t="s">
        <v>120</v>
      </c>
      <c r="F2069" s="80" t="s">
        <v>121</v>
      </c>
      <c r="G2069" s="80" t="s">
        <v>3640</v>
      </c>
      <c r="H2069" s="80" t="s">
        <v>8157</v>
      </c>
      <c r="I2069" s="80" t="s">
        <v>8158</v>
      </c>
      <c r="J2069" s="80" t="s">
        <v>3745</v>
      </c>
      <c r="K2069" s="77" t="s">
        <v>124</v>
      </c>
      <c r="L2069" s="80">
        <v>28</v>
      </c>
      <c r="M2069" s="80">
        <v>2</v>
      </c>
      <c r="N2069" s="80">
        <v>2019</v>
      </c>
      <c r="O2069" s="77">
        <f t="shared" si="31"/>
        <v>43524</v>
      </c>
      <c r="P2069" s="80" t="s">
        <v>3746</v>
      </c>
      <c r="Q2069" s="80" t="s">
        <v>175</v>
      </c>
      <c r="R2069" s="80">
        <f>VLOOKUP(P2069,Registration!O:P,2,FALSE)</f>
        <v>18</v>
      </c>
    </row>
    <row r="2070" spans="1:18" ht="23.1" customHeight="1">
      <c r="A2070" s="80" t="s">
        <v>1564</v>
      </c>
      <c r="B2070" s="80" t="s">
        <v>26</v>
      </c>
      <c r="C2070" s="80" t="s">
        <v>27</v>
      </c>
      <c r="D2070" s="80" t="s">
        <v>28</v>
      </c>
      <c r="E2070" s="80" t="s">
        <v>120</v>
      </c>
      <c r="F2070" s="80" t="s">
        <v>121</v>
      </c>
      <c r="G2070" s="80" t="s">
        <v>3640</v>
      </c>
      <c r="H2070" s="80" t="s">
        <v>8157</v>
      </c>
      <c r="I2070" s="80" t="s">
        <v>8158</v>
      </c>
      <c r="J2070" s="80" t="s">
        <v>3747</v>
      </c>
      <c r="K2070" s="77" t="s">
        <v>124</v>
      </c>
      <c r="L2070" s="80">
        <v>28</v>
      </c>
      <c r="M2070" s="80">
        <v>2</v>
      </c>
      <c r="N2070" s="80">
        <v>2019</v>
      </c>
      <c r="O2070" s="77">
        <f t="shared" si="31"/>
        <v>43524</v>
      </c>
      <c r="P2070" s="80" t="s">
        <v>3748</v>
      </c>
      <c r="Q2070" s="80" t="s">
        <v>175</v>
      </c>
      <c r="R2070" s="80">
        <f>VLOOKUP(P2070,Registration!O:P,2,FALSE)</f>
        <v>18</v>
      </c>
    </row>
    <row r="2071" spans="1:18" ht="23.1" customHeight="1">
      <c r="A2071" s="80" t="s">
        <v>1564</v>
      </c>
      <c r="B2071" s="80" t="s">
        <v>26</v>
      </c>
      <c r="C2071" s="80" t="s">
        <v>27</v>
      </c>
      <c r="D2071" s="80" t="s">
        <v>28</v>
      </c>
      <c r="E2071" s="80" t="s">
        <v>120</v>
      </c>
      <c r="F2071" s="80" t="s">
        <v>121</v>
      </c>
      <c r="G2071" s="80" t="s">
        <v>3640</v>
      </c>
      <c r="H2071" s="80" t="s">
        <v>8157</v>
      </c>
      <c r="I2071" s="80" t="s">
        <v>8158</v>
      </c>
      <c r="J2071" s="80" t="s">
        <v>3749</v>
      </c>
      <c r="K2071" s="77" t="s">
        <v>124</v>
      </c>
      <c r="L2071" s="80">
        <v>28</v>
      </c>
      <c r="M2071" s="80">
        <v>2</v>
      </c>
      <c r="N2071" s="80">
        <v>2019</v>
      </c>
      <c r="O2071" s="77">
        <f t="shared" si="31"/>
        <v>43524</v>
      </c>
      <c r="P2071" s="80" t="s">
        <v>3750</v>
      </c>
      <c r="Q2071" s="80" t="s">
        <v>175</v>
      </c>
      <c r="R2071" s="80">
        <f>VLOOKUP(P2071,Registration!O:P,2,FALSE)</f>
        <v>18</v>
      </c>
    </row>
    <row r="2072" spans="1:18" ht="23.1" customHeight="1">
      <c r="A2072" s="80" t="s">
        <v>1564</v>
      </c>
      <c r="B2072" s="80" t="s">
        <v>26</v>
      </c>
      <c r="C2072" s="80" t="s">
        <v>27</v>
      </c>
      <c r="D2072" s="80" t="s">
        <v>28</v>
      </c>
      <c r="E2072" s="80" t="s">
        <v>120</v>
      </c>
      <c r="F2072" s="80" t="s">
        <v>121</v>
      </c>
      <c r="G2072" s="80" t="s">
        <v>3640</v>
      </c>
      <c r="H2072" s="80" t="s">
        <v>8157</v>
      </c>
      <c r="I2072" s="80" t="s">
        <v>8158</v>
      </c>
      <c r="J2072" s="80" t="s">
        <v>3751</v>
      </c>
      <c r="K2072" s="77" t="s">
        <v>124</v>
      </c>
      <c r="L2072" s="80">
        <v>28</v>
      </c>
      <c r="M2072" s="80">
        <v>2</v>
      </c>
      <c r="N2072" s="80">
        <v>2019</v>
      </c>
      <c r="O2072" s="77">
        <f t="shared" si="31"/>
        <v>43524</v>
      </c>
      <c r="P2072" s="80" t="s">
        <v>3752</v>
      </c>
      <c r="Q2072" s="80" t="s">
        <v>175</v>
      </c>
      <c r="R2072" s="80">
        <f>VLOOKUP(P2072,Registration!O:P,2,FALSE)</f>
        <v>19</v>
      </c>
    </row>
    <row r="2073" spans="1:18" ht="23.1" customHeight="1">
      <c r="A2073" s="80" t="s">
        <v>1564</v>
      </c>
      <c r="B2073" s="80" t="s">
        <v>26</v>
      </c>
      <c r="C2073" s="80" t="s">
        <v>27</v>
      </c>
      <c r="D2073" s="80" t="s">
        <v>28</v>
      </c>
      <c r="E2073" s="80" t="s">
        <v>120</v>
      </c>
      <c r="F2073" s="80" t="s">
        <v>121</v>
      </c>
      <c r="G2073" s="80" t="s">
        <v>3640</v>
      </c>
      <c r="H2073" s="80" t="s">
        <v>8157</v>
      </c>
      <c r="I2073" s="80" t="s">
        <v>8158</v>
      </c>
      <c r="J2073" s="80" t="s">
        <v>3753</v>
      </c>
      <c r="K2073" s="77" t="s">
        <v>124</v>
      </c>
      <c r="L2073" s="80">
        <v>28</v>
      </c>
      <c r="M2073" s="80">
        <v>2</v>
      </c>
      <c r="N2073" s="80">
        <v>2019</v>
      </c>
      <c r="O2073" s="77">
        <f t="shared" si="31"/>
        <v>43524</v>
      </c>
      <c r="P2073" s="80" t="s">
        <v>3754</v>
      </c>
      <c r="Q2073" s="80" t="s">
        <v>175</v>
      </c>
      <c r="R2073" s="80">
        <f>VLOOKUP(P2073,Registration!O:P,2,FALSE)</f>
        <v>19</v>
      </c>
    </row>
    <row r="2074" spans="1:18" ht="23.1" customHeight="1">
      <c r="A2074" s="80" t="s">
        <v>1564</v>
      </c>
      <c r="B2074" s="80" t="s">
        <v>26</v>
      </c>
      <c r="C2074" s="80" t="s">
        <v>27</v>
      </c>
      <c r="D2074" s="80" t="s">
        <v>28</v>
      </c>
      <c r="E2074" s="80" t="s">
        <v>120</v>
      </c>
      <c r="F2074" s="80" t="s">
        <v>121</v>
      </c>
      <c r="G2074" s="80" t="s">
        <v>3640</v>
      </c>
      <c r="H2074" s="80" t="s">
        <v>8157</v>
      </c>
      <c r="I2074" s="80" t="s">
        <v>8158</v>
      </c>
      <c r="J2074" s="80" t="s">
        <v>3755</v>
      </c>
      <c r="K2074" s="77" t="s">
        <v>124</v>
      </c>
      <c r="L2074" s="80">
        <v>28</v>
      </c>
      <c r="M2074" s="80">
        <v>2</v>
      </c>
      <c r="N2074" s="80">
        <v>2019</v>
      </c>
      <c r="O2074" s="77">
        <f t="shared" si="31"/>
        <v>43524</v>
      </c>
      <c r="P2074" s="80" t="s">
        <v>3756</v>
      </c>
      <c r="Q2074" s="80" t="s">
        <v>175</v>
      </c>
      <c r="R2074" s="80">
        <f>VLOOKUP(P2074,Registration!O:P,2,FALSE)</f>
        <v>19</v>
      </c>
    </row>
    <row r="2075" spans="1:18" ht="23.1" customHeight="1">
      <c r="A2075" s="80" t="s">
        <v>1564</v>
      </c>
      <c r="B2075" s="80" t="s">
        <v>26</v>
      </c>
      <c r="C2075" s="80" t="s">
        <v>27</v>
      </c>
      <c r="D2075" s="80" t="s">
        <v>28</v>
      </c>
      <c r="E2075" s="80" t="s">
        <v>120</v>
      </c>
      <c r="F2075" s="80" t="s">
        <v>121</v>
      </c>
      <c r="G2075" s="80" t="s">
        <v>3640</v>
      </c>
      <c r="H2075" s="80" t="s">
        <v>8157</v>
      </c>
      <c r="I2075" s="80" t="s">
        <v>8158</v>
      </c>
      <c r="J2075" s="80" t="s">
        <v>3757</v>
      </c>
      <c r="K2075" s="77" t="s">
        <v>124</v>
      </c>
      <c r="L2075" s="80">
        <v>28</v>
      </c>
      <c r="M2075" s="80">
        <v>2</v>
      </c>
      <c r="N2075" s="80">
        <v>2019</v>
      </c>
      <c r="O2075" s="77">
        <f t="shared" si="31"/>
        <v>43524</v>
      </c>
      <c r="P2075" s="80" t="s">
        <v>3758</v>
      </c>
      <c r="Q2075" s="80" t="s">
        <v>175</v>
      </c>
      <c r="R2075" s="80">
        <f>VLOOKUP(P2075,Registration!O:P,2,FALSE)</f>
        <v>18</v>
      </c>
    </row>
    <row r="2076" spans="1:18" ht="23.1" customHeight="1">
      <c r="A2076" s="80" t="s">
        <v>1564</v>
      </c>
      <c r="B2076" s="80" t="s">
        <v>26</v>
      </c>
      <c r="C2076" s="80" t="s">
        <v>27</v>
      </c>
      <c r="D2076" s="80" t="s">
        <v>28</v>
      </c>
      <c r="E2076" s="80" t="s">
        <v>120</v>
      </c>
      <c r="F2076" s="80" t="s">
        <v>121</v>
      </c>
      <c r="G2076" s="80" t="s">
        <v>3640</v>
      </c>
      <c r="H2076" s="80" t="s">
        <v>8157</v>
      </c>
      <c r="I2076" s="80" t="s">
        <v>8158</v>
      </c>
      <c r="J2076" s="80" t="s">
        <v>3759</v>
      </c>
      <c r="K2076" s="77" t="s">
        <v>124</v>
      </c>
      <c r="L2076" s="80">
        <v>28</v>
      </c>
      <c r="M2076" s="80">
        <v>2</v>
      </c>
      <c r="N2076" s="80">
        <v>2019</v>
      </c>
      <c r="O2076" s="77">
        <f t="shared" si="31"/>
        <v>43524</v>
      </c>
      <c r="P2076" s="80" t="s">
        <v>3760</v>
      </c>
      <c r="Q2076" s="80" t="s">
        <v>175</v>
      </c>
      <c r="R2076" s="80">
        <f>VLOOKUP(P2076,Registration!O:P,2,FALSE)</f>
        <v>19</v>
      </c>
    </row>
    <row r="2077" spans="1:18" ht="23.1" customHeight="1">
      <c r="A2077" s="80" t="s">
        <v>1564</v>
      </c>
      <c r="B2077" s="80" t="s">
        <v>26</v>
      </c>
      <c r="C2077" s="80" t="s">
        <v>27</v>
      </c>
      <c r="D2077" s="80" t="s">
        <v>28</v>
      </c>
      <c r="E2077" s="80" t="s">
        <v>120</v>
      </c>
      <c r="F2077" s="80" t="s">
        <v>121</v>
      </c>
      <c r="G2077" s="80" t="s">
        <v>3640</v>
      </c>
      <c r="H2077" s="80" t="s">
        <v>8157</v>
      </c>
      <c r="I2077" s="80" t="s">
        <v>8158</v>
      </c>
      <c r="J2077" s="80" t="s">
        <v>3761</v>
      </c>
      <c r="K2077" s="77" t="s">
        <v>124</v>
      </c>
      <c r="L2077" s="80">
        <v>28</v>
      </c>
      <c r="M2077" s="80">
        <v>2</v>
      </c>
      <c r="N2077" s="80">
        <v>2019</v>
      </c>
      <c r="O2077" s="77">
        <f t="shared" si="31"/>
        <v>43524</v>
      </c>
      <c r="P2077" s="80" t="s">
        <v>3762</v>
      </c>
      <c r="Q2077" s="80" t="s">
        <v>175</v>
      </c>
      <c r="R2077" s="80">
        <f>VLOOKUP(P2077,Registration!O:P,2,FALSE)</f>
        <v>17</v>
      </c>
    </row>
    <row r="2078" spans="1:18" ht="23.1" customHeight="1">
      <c r="A2078" s="80" t="s">
        <v>1564</v>
      </c>
      <c r="B2078" s="80" t="s">
        <v>26</v>
      </c>
      <c r="C2078" s="80" t="s">
        <v>27</v>
      </c>
      <c r="D2078" s="80" t="s">
        <v>28</v>
      </c>
      <c r="E2078" s="80" t="s">
        <v>120</v>
      </c>
      <c r="F2078" s="80" t="s">
        <v>121</v>
      </c>
      <c r="G2078" s="80" t="s">
        <v>3640</v>
      </c>
      <c r="H2078" s="80" t="s">
        <v>8157</v>
      </c>
      <c r="I2078" s="80" t="s">
        <v>8158</v>
      </c>
      <c r="J2078" s="80" t="s">
        <v>3763</v>
      </c>
      <c r="K2078" s="77" t="s">
        <v>124</v>
      </c>
      <c r="L2078" s="80">
        <v>28</v>
      </c>
      <c r="M2078" s="80">
        <v>2</v>
      </c>
      <c r="N2078" s="80">
        <v>2019</v>
      </c>
      <c r="O2078" s="77">
        <f t="shared" si="31"/>
        <v>43524</v>
      </c>
      <c r="P2078" s="80" t="s">
        <v>3764</v>
      </c>
      <c r="Q2078" s="80" t="s">
        <v>175</v>
      </c>
      <c r="R2078" s="80">
        <f>VLOOKUP(P2078,Registration!O:P,2,FALSE)</f>
        <v>18</v>
      </c>
    </row>
    <row r="2079" spans="1:18" ht="23.1" customHeight="1">
      <c r="A2079" s="80" t="s">
        <v>1564</v>
      </c>
      <c r="B2079" s="80" t="s">
        <v>26</v>
      </c>
      <c r="C2079" s="80" t="s">
        <v>27</v>
      </c>
      <c r="D2079" s="80" t="s">
        <v>28</v>
      </c>
      <c r="E2079" s="80" t="s">
        <v>120</v>
      </c>
      <c r="F2079" s="80" t="s">
        <v>121</v>
      </c>
      <c r="G2079" s="80" t="s">
        <v>3640</v>
      </c>
      <c r="H2079" s="80" t="s">
        <v>8157</v>
      </c>
      <c r="I2079" s="80" t="s">
        <v>8158</v>
      </c>
      <c r="J2079" s="80" t="s">
        <v>3765</v>
      </c>
      <c r="K2079" s="77" t="s">
        <v>124</v>
      </c>
      <c r="L2079" s="80">
        <v>28</v>
      </c>
      <c r="M2079" s="80">
        <v>2</v>
      </c>
      <c r="N2079" s="80">
        <v>2019</v>
      </c>
      <c r="O2079" s="77">
        <f t="shared" si="31"/>
        <v>43524</v>
      </c>
      <c r="P2079" s="80" t="s">
        <v>3766</v>
      </c>
      <c r="Q2079" s="80" t="s">
        <v>175</v>
      </c>
      <c r="R2079" s="80">
        <f>VLOOKUP(P2079,Registration!O:P,2,FALSE)</f>
        <v>18</v>
      </c>
    </row>
    <row r="2080" spans="1:18" ht="23.1" customHeight="1">
      <c r="A2080" s="80" t="s">
        <v>1564</v>
      </c>
      <c r="B2080" s="80" t="s">
        <v>26</v>
      </c>
      <c r="C2080" s="80" t="s">
        <v>27</v>
      </c>
      <c r="D2080" s="80" t="s">
        <v>28</v>
      </c>
      <c r="E2080" s="80" t="s">
        <v>120</v>
      </c>
      <c r="F2080" s="80" t="s">
        <v>121</v>
      </c>
      <c r="G2080" s="80" t="s">
        <v>3640</v>
      </c>
      <c r="H2080" s="80" t="s">
        <v>8157</v>
      </c>
      <c r="I2080" s="80" t="s">
        <v>8158</v>
      </c>
      <c r="J2080" s="80" t="s">
        <v>3767</v>
      </c>
      <c r="K2080" s="77" t="s">
        <v>124</v>
      </c>
      <c r="L2080" s="80">
        <v>28</v>
      </c>
      <c r="M2080" s="80">
        <v>2</v>
      </c>
      <c r="N2080" s="80">
        <v>2019</v>
      </c>
      <c r="O2080" s="77">
        <f t="shared" si="31"/>
        <v>43524</v>
      </c>
      <c r="P2080" s="80" t="s">
        <v>3768</v>
      </c>
      <c r="Q2080" s="80" t="s">
        <v>175</v>
      </c>
      <c r="R2080" s="80">
        <f>VLOOKUP(P2080,Registration!O:P,2,FALSE)</f>
        <v>18</v>
      </c>
    </row>
    <row r="2081" spans="1:18" ht="23.1" customHeight="1">
      <c r="A2081" s="80" t="s">
        <v>1564</v>
      </c>
      <c r="B2081" s="80" t="s">
        <v>26</v>
      </c>
      <c r="C2081" s="80" t="s">
        <v>27</v>
      </c>
      <c r="D2081" s="80" t="s">
        <v>28</v>
      </c>
      <c r="E2081" s="80" t="s">
        <v>120</v>
      </c>
      <c r="F2081" s="80" t="s">
        <v>121</v>
      </c>
      <c r="G2081" s="80" t="s">
        <v>3640</v>
      </c>
      <c r="H2081" s="80" t="s">
        <v>8157</v>
      </c>
      <c r="I2081" s="80" t="s">
        <v>8158</v>
      </c>
      <c r="J2081" s="80" t="s">
        <v>3769</v>
      </c>
      <c r="K2081" s="77" t="s">
        <v>124</v>
      </c>
      <c r="L2081" s="80">
        <v>28</v>
      </c>
      <c r="M2081" s="80">
        <v>2</v>
      </c>
      <c r="N2081" s="80">
        <v>2019</v>
      </c>
      <c r="O2081" s="77">
        <f t="shared" si="31"/>
        <v>43524</v>
      </c>
      <c r="P2081" s="80" t="s">
        <v>3770</v>
      </c>
      <c r="Q2081" s="80" t="s">
        <v>175</v>
      </c>
      <c r="R2081" s="80">
        <f>VLOOKUP(P2081,Registration!O:P,2,FALSE)</f>
        <v>19</v>
      </c>
    </row>
    <row r="2082" spans="1:18" ht="23.1" customHeight="1">
      <c r="A2082" s="80" t="s">
        <v>1564</v>
      </c>
      <c r="B2082" s="80" t="s">
        <v>26</v>
      </c>
      <c r="C2082" s="80" t="s">
        <v>27</v>
      </c>
      <c r="D2082" s="80" t="s">
        <v>28</v>
      </c>
      <c r="E2082" s="80" t="s">
        <v>120</v>
      </c>
      <c r="F2082" s="80" t="s">
        <v>121</v>
      </c>
      <c r="G2082" s="80" t="s">
        <v>3640</v>
      </c>
      <c r="H2082" s="80" t="s">
        <v>8157</v>
      </c>
      <c r="I2082" s="80" t="s">
        <v>8158</v>
      </c>
      <c r="J2082" s="80" t="s">
        <v>3771</v>
      </c>
      <c r="K2082" s="77" t="s">
        <v>124</v>
      </c>
      <c r="L2082" s="80">
        <v>28</v>
      </c>
      <c r="M2082" s="80">
        <v>2</v>
      </c>
      <c r="N2082" s="80">
        <v>2019</v>
      </c>
      <c r="O2082" s="77">
        <f t="shared" si="31"/>
        <v>43524</v>
      </c>
      <c r="P2082" s="80" t="s">
        <v>3772</v>
      </c>
      <c r="Q2082" s="80" t="s">
        <v>175</v>
      </c>
      <c r="R2082" s="80">
        <f>VLOOKUP(P2082,Registration!O:P,2,FALSE)</f>
        <v>18</v>
      </c>
    </row>
    <row r="2083" spans="1:18" ht="23.1" customHeight="1">
      <c r="A2083" s="80" t="s">
        <v>1564</v>
      </c>
      <c r="B2083" s="80" t="s">
        <v>26</v>
      </c>
      <c r="C2083" s="80" t="s">
        <v>27</v>
      </c>
      <c r="D2083" s="80" t="s">
        <v>28</v>
      </c>
      <c r="E2083" s="80" t="s">
        <v>120</v>
      </c>
      <c r="F2083" s="80" t="s">
        <v>121</v>
      </c>
      <c r="G2083" s="80" t="s">
        <v>3640</v>
      </c>
      <c r="H2083" s="80" t="s">
        <v>8157</v>
      </c>
      <c r="I2083" s="80" t="s">
        <v>8158</v>
      </c>
      <c r="J2083" s="80" t="s">
        <v>3773</v>
      </c>
      <c r="K2083" s="77" t="s">
        <v>124</v>
      </c>
      <c r="L2083" s="80">
        <v>28</v>
      </c>
      <c r="M2083" s="80">
        <v>2</v>
      </c>
      <c r="N2083" s="80">
        <v>2019</v>
      </c>
      <c r="O2083" s="77">
        <f t="shared" si="31"/>
        <v>43524</v>
      </c>
      <c r="P2083" s="80" t="s">
        <v>3774</v>
      </c>
      <c r="Q2083" s="80" t="s">
        <v>175</v>
      </c>
      <c r="R2083" s="80">
        <f>VLOOKUP(P2083,Registration!O:P,2,FALSE)</f>
        <v>18</v>
      </c>
    </row>
    <row r="2084" spans="1:18" ht="23.1" customHeight="1">
      <c r="A2084" s="80" t="s">
        <v>1564</v>
      </c>
      <c r="B2084" s="80" t="s">
        <v>26</v>
      </c>
      <c r="C2084" s="80" t="s">
        <v>27</v>
      </c>
      <c r="D2084" s="80" t="s">
        <v>28</v>
      </c>
      <c r="E2084" s="80" t="s">
        <v>120</v>
      </c>
      <c r="F2084" s="80" t="s">
        <v>121</v>
      </c>
      <c r="G2084" s="80" t="s">
        <v>3640</v>
      </c>
      <c r="H2084" s="80" t="s">
        <v>8157</v>
      </c>
      <c r="I2084" s="80" t="s">
        <v>8158</v>
      </c>
      <c r="J2084" s="80" t="s">
        <v>3775</v>
      </c>
      <c r="K2084" s="77" t="s">
        <v>124</v>
      </c>
      <c r="L2084" s="80">
        <v>28</v>
      </c>
      <c r="M2084" s="80">
        <v>2</v>
      </c>
      <c r="N2084" s="80">
        <v>2019</v>
      </c>
      <c r="O2084" s="77">
        <f t="shared" si="31"/>
        <v>43524</v>
      </c>
      <c r="P2084" s="80" t="s">
        <v>3776</v>
      </c>
      <c r="Q2084" s="80" t="s">
        <v>175</v>
      </c>
      <c r="R2084" s="80">
        <f>VLOOKUP(P2084,Registration!O:P,2,FALSE)</f>
        <v>16</v>
      </c>
    </row>
    <row r="2085" spans="1:18" ht="23.1" customHeight="1">
      <c r="A2085" s="80" t="s">
        <v>1564</v>
      </c>
      <c r="B2085" s="80" t="s">
        <v>26</v>
      </c>
      <c r="C2085" s="80" t="s">
        <v>27</v>
      </c>
      <c r="D2085" s="80" t="s">
        <v>28</v>
      </c>
      <c r="E2085" s="80" t="s">
        <v>120</v>
      </c>
      <c r="F2085" s="80" t="s">
        <v>121</v>
      </c>
      <c r="G2085" s="80" t="s">
        <v>3640</v>
      </c>
      <c r="H2085" s="80" t="s">
        <v>8157</v>
      </c>
      <c r="I2085" s="80" t="s">
        <v>8158</v>
      </c>
      <c r="J2085" s="80" t="s">
        <v>3777</v>
      </c>
      <c r="K2085" s="77" t="s">
        <v>124</v>
      </c>
      <c r="L2085" s="80">
        <v>28</v>
      </c>
      <c r="M2085" s="80">
        <v>2</v>
      </c>
      <c r="N2085" s="80">
        <v>2019</v>
      </c>
      <c r="O2085" s="77">
        <f t="shared" si="31"/>
        <v>43524</v>
      </c>
      <c r="P2085" s="80" t="s">
        <v>3778</v>
      </c>
      <c r="Q2085" s="80" t="s">
        <v>175</v>
      </c>
      <c r="R2085" s="80">
        <f>VLOOKUP(P2085,Registration!O:P,2,FALSE)</f>
        <v>17</v>
      </c>
    </row>
    <row r="2086" spans="1:18" ht="23.1" customHeight="1">
      <c r="A2086" s="80" t="s">
        <v>1564</v>
      </c>
      <c r="B2086" s="80" t="s">
        <v>26</v>
      </c>
      <c r="C2086" s="80" t="s">
        <v>27</v>
      </c>
      <c r="D2086" s="80" t="s">
        <v>28</v>
      </c>
      <c r="E2086" s="80" t="s">
        <v>120</v>
      </c>
      <c r="F2086" s="80" t="s">
        <v>121</v>
      </c>
      <c r="G2086" s="80" t="s">
        <v>3640</v>
      </c>
      <c r="H2086" s="80" t="s">
        <v>8157</v>
      </c>
      <c r="I2086" s="80" t="s">
        <v>8158</v>
      </c>
      <c r="J2086" s="80" t="s">
        <v>3779</v>
      </c>
      <c r="K2086" s="77" t="s">
        <v>124</v>
      </c>
      <c r="L2086" s="80">
        <v>28</v>
      </c>
      <c r="M2086" s="80">
        <v>2</v>
      </c>
      <c r="N2086" s="80">
        <v>2019</v>
      </c>
      <c r="O2086" s="77">
        <f t="shared" si="31"/>
        <v>43524</v>
      </c>
      <c r="P2086" s="80" t="s">
        <v>3780</v>
      </c>
      <c r="Q2086" s="80" t="s">
        <v>175</v>
      </c>
      <c r="R2086" s="80">
        <f>VLOOKUP(P2086,Registration!O:P,2,FALSE)</f>
        <v>19</v>
      </c>
    </row>
    <row r="2087" spans="1:18" ht="23.1" customHeight="1">
      <c r="A2087" s="80" t="s">
        <v>1564</v>
      </c>
      <c r="B2087" s="80" t="s">
        <v>26</v>
      </c>
      <c r="C2087" s="80" t="s">
        <v>27</v>
      </c>
      <c r="D2087" s="80" t="s">
        <v>28</v>
      </c>
      <c r="E2087" s="80" t="s">
        <v>120</v>
      </c>
      <c r="F2087" s="80" t="s">
        <v>121</v>
      </c>
      <c r="G2087" s="80" t="s">
        <v>3640</v>
      </c>
      <c r="H2087" s="80" t="s">
        <v>8157</v>
      </c>
      <c r="I2087" s="80" t="s">
        <v>8158</v>
      </c>
      <c r="J2087" s="80" t="s">
        <v>3781</v>
      </c>
      <c r="K2087" s="77" t="s">
        <v>124</v>
      </c>
      <c r="L2087" s="80">
        <v>28</v>
      </c>
      <c r="M2087" s="80">
        <v>2</v>
      </c>
      <c r="N2087" s="80">
        <v>2019</v>
      </c>
      <c r="O2087" s="77">
        <f t="shared" si="31"/>
        <v>43524</v>
      </c>
      <c r="P2087" s="80" t="s">
        <v>3782</v>
      </c>
      <c r="Q2087" s="80" t="s">
        <v>175</v>
      </c>
      <c r="R2087" s="80">
        <f>VLOOKUP(P2087,Registration!O:P,2,FALSE)</f>
        <v>19</v>
      </c>
    </row>
    <row r="2088" spans="1:18" ht="23.1" customHeight="1">
      <c r="A2088" s="80" t="s">
        <v>1564</v>
      </c>
      <c r="B2088" s="80" t="s">
        <v>26</v>
      </c>
      <c r="C2088" s="80" t="s">
        <v>27</v>
      </c>
      <c r="D2088" s="80" t="s">
        <v>28</v>
      </c>
      <c r="E2088" s="80" t="s">
        <v>120</v>
      </c>
      <c r="F2088" s="80" t="s">
        <v>121</v>
      </c>
      <c r="G2088" s="80" t="s">
        <v>3640</v>
      </c>
      <c r="H2088" s="80" t="s">
        <v>8157</v>
      </c>
      <c r="I2088" s="80" t="s">
        <v>8158</v>
      </c>
      <c r="J2088" s="80" t="s">
        <v>3783</v>
      </c>
      <c r="K2088" s="77" t="s">
        <v>124</v>
      </c>
      <c r="L2088" s="80">
        <v>28</v>
      </c>
      <c r="M2088" s="80">
        <v>2</v>
      </c>
      <c r="N2088" s="80">
        <v>2019</v>
      </c>
      <c r="O2088" s="77">
        <f t="shared" si="31"/>
        <v>43524</v>
      </c>
      <c r="P2088" s="80" t="s">
        <v>3784</v>
      </c>
      <c r="Q2088" s="80" t="s">
        <v>175</v>
      </c>
      <c r="R2088" s="80">
        <f>VLOOKUP(P2088,Registration!O:P,2,FALSE)</f>
        <v>18</v>
      </c>
    </row>
    <row r="2089" spans="1:18" ht="23.1" customHeight="1">
      <c r="A2089" s="80" t="s">
        <v>1564</v>
      </c>
      <c r="B2089" s="80" t="s">
        <v>26</v>
      </c>
      <c r="C2089" s="80" t="s">
        <v>27</v>
      </c>
      <c r="D2089" s="80" t="s">
        <v>28</v>
      </c>
      <c r="E2089" s="80" t="s">
        <v>120</v>
      </c>
      <c r="F2089" s="80" t="s">
        <v>121</v>
      </c>
      <c r="G2089" s="80" t="s">
        <v>3640</v>
      </c>
      <c r="H2089" s="80" t="s">
        <v>8157</v>
      </c>
      <c r="I2089" s="80" t="s">
        <v>8158</v>
      </c>
      <c r="J2089" s="80" t="s">
        <v>3785</v>
      </c>
      <c r="K2089" s="77" t="s">
        <v>124</v>
      </c>
      <c r="L2089" s="80">
        <v>28</v>
      </c>
      <c r="M2089" s="80">
        <v>2</v>
      </c>
      <c r="N2089" s="80">
        <v>2019</v>
      </c>
      <c r="O2089" s="77">
        <f t="shared" si="31"/>
        <v>43524</v>
      </c>
      <c r="P2089" s="80" t="s">
        <v>3786</v>
      </c>
      <c r="Q2089" s="80" t="s">
        <v>175</v>
      </c>
      <c r="R2089" s="80">
        <f>VLOOKUP(P2089,Registration!O:P,2,FALSE)</f>
        <v>17</v>
      </c>
    </row>
    <row r="2090" spans="1:18" ht="23.1" customHeight="1">
      <c r="A2090" s="80" t="s">
        <v>1564</v>
      </c>
      <c r="B2090" s="80" t="s">
        <v>26</v>
      </c>
      <c r="C2090" s="80" t="s">
        <v>27</v>
      </c>
      <c r="D2090" s="80" t="s">
        <v>28</v>
      </c>
      <c r="E2090" s="80" t="s">
        <v>120</v>
      </c>
      <c r="F2090" s="80" t="s">
        <v>121</v>
      </c>
      <c r="G2090" s="80" t="s">
        <v>3640</v>
      </c>
      <c r="H2090" s="80" t="s">
        <v>8157</v>
      </c>
      <c r="I2090" s="80" t="s">
        <v>8158</v>
      </c>
      <c r="J2090" s="80" t="s">
        <v>1920</v>
      </c>
      <c r="K2090" s="77" t="s">
        <v>124</v>
      </c>
      <c r="L2090" s="80">
        <v>28</v>
      </c>
      <c r="M2090" s="80">
        <v>2</v>
      </c>
      <c r="N2090" s="80">
        <v>2019</v>
      </c>
      <c r="O2090" s="77">
        <f t="shared" si="31"/>
        <v>43524</v>
      </c>
      <c r="P2090" s="80" t="s">
        <v>3787</v>
      </c>
      <c r="Q2090" s="80" t="s">
        <v>175</v>
      </c>
      <c r="R2090" s="80">
        <f>VLOOKUP(P2090,Registration!O:P,2,FALSE)</f>
        <v>19</v>
      </c>
    </row>
    <row r="2091" spans="1:18" ht="23.1" customHeight="1">
      <c r="A2091" s="80" t="s">
        <v>1564</v>
      </c>
      <c r="B2091" s="80" t="s">
        <v>26</v>
      </c>
      <c r="C2091" s="80" t="s">
        <v>27</v>
      </c>
      <c r="D2091" s="80" t="s">
        <v>28</v>
      </c>
      <c r="E2091" s="80" t="s">
        <v>120</v>
      </c>
      <c r="F2091" s="80" t="s">
        <v>121</v>
      </c>
      <c r="G2091" s="80" t="s">
        <v>3640</v>
      </c>
      <c r="H2091" s="80" t="s">
        <v>8157</v>
      </c>
      <c r="I2091" s="80" t="s">
        <v>8158</v>
      </c>
      <c r="J2091" s="80" t="s">
        <v>3788</v>
      </c>
      <c r="K2091" s="77" t="s">
        <v>124</v>
      </c>
      <c r="L2091" s="80">
        <v>28</v>
      </c>
      <c r="M2091" s="80">
        <v>2</v>
      </c>
      <c r="N2091" s="80">
        <v>2019</v>
      </c>
      <c r="O2091" s="77">
        <f t="shared" si="31"/>
        <v>43524</v>
      </c>
      <c r="P2091" s="80" t="s">
        <v>3789</v>
      </c>
      <c r="Q2091" s="80" t="s">
        <v>175</v>
      </c>
      <c r="R2091" s="80">
        <f>VLOOKUP(P2091,Registration!O:P,2,FALSE)</f>
        <v>16</v>
      </c>
    </row>
    <row r="2092" spans="1:18" ht="23.1" customHeight="1">
      <c r="A2092" s="80" t="s">
        <v>1564</v>
      </c>
      <c r="B2092" s="80" t="s">
        <v>26</v>
      </c>
      <c r="C2092" s="80" t="s">
        <v>27</v>
      </c>
      <c r="D2092" s="80" t="s">
        <v>28</v>
      </c>
      <c r="E2092" s="80" t="s">
        <v>120</v>
      </c>
      <c r="F2092" s="80" t="s">
        <v>121</v>
      </c>
      <c r="G2092" s="80" t="s">
        <v>3640</v>
      </c>
      <c r="H2092" s="80" t="s">
        <v>8157</v>
      </c>
      <c r="I2092" s="80" t="s">
        <v>8158</v>
      </c>
      <c r="J2092" s="80" t="s">
        <v>3790</v>
      </c>
      <c r="K2092" s="77" t="s">
        <v>124</v>
      </c>
      <c r="L2092" s="80">
        <v>28</v>
      </c>
      <c r="M2092" s="80">
        <v>2</v>
      </c>
      <c r="N2092" s="80">
        <v>2019</v>
      </c>
      <c r="O2092" s="77">
        <f t="shared" si="31"/>
        <v>43524</v>
      </c>
      <c r="P2092" s="80" t="s">
        <v>3791</v>
      </c>
      <c r="Q2092" s="80" t="s">
        <v>175</v>
      </c>
      <c r="R2092" s="80">
        <f>VLOOKUP(P2092,Registration!O:P,2,FALSE)</f>
        <v>15</v>
      </c>
    </row>
    <row r="2093" spans="1:18" ht="23.1" customHeight="1">
      <c r="A2093" s="80" t="s">
        <v>1564</v>
      </c>
      <c r="B2093" s="80" t="s">
        <v>26</v>
      </c>
      <c r="C2093" s="80" t="s">
        <v>27</v>
      </c>
      <c r="D2093" s="80" t="s">
        <v>28</v>
      </c>
      <c r="E2093" s="80" t="s">
        <v>120</v>
      </c>
      <c r="F2093" s="80" t="s">
        <v>121</v>
      </c>
      <c r="G2093" s="80" t="s">
        <v>3640</v>
      </c>
      <c r="H2093" s="80" t="s">
        <v>8157</v>
      </c>
      <c r="I2093" s="80" t="s">
        <v>8158</v>
      </c>
      <c r="J2093" s="80" t="s">
        <v>3792</v>
      </c>
      <c r="K2093" s="77" t="s">
        <v>124</v>
      </c>
      <c r="L2093" s="80">
        <v>28</v>
      </c>
      <c r="M2093" s="80">
        <v>2</v>
      </c>
      <c r="N2093" s="80">
        <v>2019</v>
      </c>
      <c r="O2093" s="77">
        <f t="shared" si="31"/>
        <v>43524</v>
      </c>
      <c r="P2093" s="80" t="s">
        <v>3793</v>
      </c>
      <c r="Q2093" s="80" t="s">
        <v>175</v>
      </c>
      <c r="R2093" s="80">
        <f>VLOOKUP(P2093,Registration!O:P,2,FALSE)</f>
        <v>19</v>
      </c>
    </row>
    <row r="2094" spans="1:18" ht="23.1" customHeight="1">
      <c r="A2094" s="80" t="s">
        <v>1564</v>
      </c>
      <c r="B2094" s="80" t="s">
        <v>26</v>
      </c>
      <c r="C2094" s="80" t="s">
        <v>27</v>
      </c>
      <c r="D2094" s="80" t="s">
        <v>28</v>
      </c>
      <c r="E2094" s="80" t="s">
        <v>120</v>
      </c>
      <c r="F2094" s="80" t="s">
        <v>121</v>
      </c>
      <c r="G2094" s="80" t="s">
        <v>3640</v>
      </c>
      <c r="H2094" s="80" t="s">
        <v>8157</v>
      </c>
      <c r="I2094" s="80" t="s">
        <v>8158</v>
      </c>
      <c r="J2094" s="80" t="s">
        <v>3794</v>
      </c>
      <c r="K2094" s="77" t="s">
        <v>124</v>
      </c>
      <c r="L2094" s="80">
        <v>28</v>
      </c>
      <c r="M2094" s="80">
        <v>2</v>
      </c>
      <c r="N2094" s="80">
        <v>2019</v>
      </c>
      <c r="O2094" s="77">
        <f t="shared" si="31"/>
        <v>43524</v>
      </c>
      <c r="P2094" s="80" t="s">
        <v>3795</v>
      </c>
      <c r="Q2094" s="80" t="s">
        <v>175</v>
      </c>
      <c r="R2094" s="80">
        <f>VLOOKUP(P2094,Registration!O:P,2,FALSE)</f>
        <v>17</v>
      </c>
    </row>
    <row r="2095" spans="1:18" ht="23.1" customHeight="1">
      <c r="A2095" s="80" t="s">
        <v>1564</v>
      </c>
      <c r="B2095" s="80" t="s">
        <v>26</v>
      </c>
      <c r="C2095" s="80" t="s">
        <v>27</v>
      </c>
      <c r="D2095" s="80" t="s">
        <v>28</v>
      </c>
      <c r="E2095" s="80" t="s">
        <v>120</v>
      </c>
      <c r="F2095" s="80" t="s">
        <v>121</v>
      </c>
      <c r="G2095" s="80" t="s">
        <v>3640</v>
      </c>
      <c r="H2095" s="80" t="s">
        <v>8157</v>
      </c>
      <c r="I2095" s="80" t="s">
        <v>8158</v>
      </c>
      <c r="J2095" s="80" t="s">
        <v>3796</v>
      </c>
      <c r="K2095" s="77" t="s">
        <v>124</v>
      </c>
      <c r="L2095" s="80">
        <v>28</v>
      </c>
      <c r="M2095" s="80">
        <v>2</v>
      </c>
      <c r="N2095" s="80">
        <v>2019</v>
      </c>
      <c r="O2095" s="77">
        <f t="shared" si="31"/>
        <v>43524</v>
      </c>
      <c r="P2095" s="80" t="s">
        <v>3797</v>
      </c>
      <c r="Q2095" s="80" t="s">
        <v>175</v>
      </c>
      <c r="R2095" s="80">
        <f>VLOOKUP(P2095,Registration!O:P,2,FALSE)</f>
        <v>17</v>
      </c>
    </row>
    <row r="2096" spans="1:18" ht="23.1" customHeight="1">
      <c r="A2096" s="80" t="s">
        <v>1564</v>
      </c>
      <c r="B2096" s="80" t="s">
        <v>26</v>
      </c>
      <c r="C2096" s="80" t="s">
        <v>27</v>
      </c>
      <c r="D2096" s="80" t="s">
        <v>28</v>
      </c>
      <c r="E2096" s="80" t="s">
        <v>120</v>
      </c>
      <c r="F2096" s="80" t="s">
        <v>121</v>
      </c>
      <c r="G2096" s="80" t="s">
        <v>3640</v>
      </c>
      <c r="H2096" s="80" t="s">
        <v>8157</v>
      </c>
      <c r="I2096" s="80" t="s">
        <v>8158</v>
      </c>
      <c r="J2096" s="80" t="s">
        <v>3798</v>
      </c>
      <c r="K2096" s="77" t="s">
        <v>124</v>
      </c>
      <c r="L2096" s="80">
        <v>28</v>
      </c>
      <c r="M2096" s="80">
        <v>2</v>
      </c>
      <c r="N2096" s="80">
        <v>2019</v>
      </c>
      <c r="O2096" s="77">
        <f t="shared" si="31"/>
        <v>43524</v>
      </c>
      <c r="P2096" s="80" t="s">
        <v>3799</v>
      </c>
      <c r="Q2096" s="80" t="s">
        <v>175</v>
      </c>
      <c r="R2096" s="80">
        <f>VLOOKUP(P2096,Registration!O:P,2,FALSE)</f>
        <v>19</v>
      </c>
    </row>
    <row r="2097" spans="1:18" ht="23.1" customHeight="1">
      <c r="A2097" s="80" t="s">
        <v>1564</v>
      </c>
      <c r="B2097" s="80" t="s">
        <v>26</v>
      </c>
      <c r="C2097" s="80" t="s">
        <v>27</v>
      </c>
      <c r="D2097" s="80" t="s">
        <v>28</v>
      </c>
      <c r="E2097" s="80" t="s">
        <v>120</v>
      </c>
      <c r="F2097" s="80" t="s">
        <v>121</v>
      </c>
      <c r="G2097" s="80" t="s">
        <v>3640</v>
      </c>
      <c r="H2097" s="80" t="s">
        <v>8157</v>
      </c>
      <c r="I2097" s="80" t="s">
        <v>8158</v>
      </c>
      <c r="J2097" s="80" t="s">
        <v>3800</v>
      </c>
      <c r="K2097" s="77" t="s">
        <v>124</v>
      </c>
      <c r="L2097" s="80">
        <v>28</v>
      </c>
      <c r="M2097" s="80">
        <v>2</v>
      </c>
      <c r="N2097" s="80">
        <v>2019</v>
      </c>
      <c r="O2097" s="77">
        <f t="shared" si="31"/>
        <v>43524</v>
      </c>
      <c r="P2097" s="80" t="s">
        <v>3801</v>
      </c>
      <c r="Q2097" s="80" t="s">
        <v>175</v>
      </c>
      <c r="R2097" s="80">
        <f>VLOOKUP(P2097,Registration!O:P,2,FALSE)</f>
        <v>19</v>
      </c>
    </row>
    <row r="2098" spans="1:18" ht="23.1" customHeight="1">
      <c r="A2098" s="80" t="s">
        <v>1564</v>
      </c>
      <c r="B2098" s="80" t="s">
        <v>26</v>
      </c>
      <c r="C2098" s="80" t="s">
        <v>27</v>
      </c>
      <c r="D2098" s="80" t="s">
        <v>28</v>
      </c>
      <c r="E2098" s="80" t="s">
        <v>120</v>
      </c>
      <c r="F2098" s="80" t="s">
        <v>121</v>
      </c>
      <c r="G2098" s="80" t="s">
        <v>3640</v>
      </c>
      <c r="H2098" s="80" t="s">
        <v>8157</v>
      </c>
      <c r="I2098" s="80" t="s">
        <v>8158</v>
      </c>
      <c r="J2098" s="80" t="s">
        <v>3802</v>
      </c>
      <c r="K2098" s="77" t="s">
        <v>124</v>
      </c>
      <c r="L2098" s="80">
        <v>28</v>
      </c>
      <c r="M2098" s="80">
        <v>2</v>
      </c>
      <c r="N2098" s="80">
        <v>2019</v>
      </c>
      <c r="O2098" s="77">
        <f t="shared" si="31"/>
        <v>43524</v>
      </c>
      <c r="P2098" s="80" t="s">
        <v>3803</v>
      </c>
      <c r="Q2098" s="80" t="s">
        <v>175</v>
      </c>
      <c r="R2098" s="80">
        <f>VLOOKUP(P2098,Registration!O:P,2,FALSE)</f>
        <v>19</v>
      </c>
    </row>
    <row r="2099" spans="1:18" ht="23.1" customHeight="1">
      <c r="A2099" s="80" t="s">
        <v>1564</v>
      </c>
      <c r="B2099" s="80" t="s">
        <v>26</v>
      </c>
      <c r="C2099" s="80" t="s">
        <v>27</v>
      </c>
      <c r="D2099" s="80" t="s">
        <v>28</v>
      </c>
      <c r="E2099" s="80" t="s">
        <v>120</v>
      </c>
      <c r="F2099" s="80" t="s">
        <v>121</v>
      </c>
      <c r="G2099" s="80" t="s">
        <v>3640</v>
      </c>
      <c r="H2099" s="80" t="s">
        <v>8157</v>
      </c>
      <c r="I2099" s="80" t="s">
        <v>8158</v>
      </c>
      <c r="J2099" s="80" t="s">
        <v>3804</v>
      </c>
      <c r="K2099" s="77" t="s">
        <v>124</v>
      </c>
      <c r="L2099" s="80">
        <v>28</v>
      </c>
      <c r="M2099" s="80">
        <v>2</v>
      </c>
      <c r="N2099" s="80">
        <v>2019</v>
      </c>
      <c r="O2099" s="77">
        <f t="shared" si="31"/>
        <v>43524</v>
      </c>
      <c r="P2099" s="80" t="s">
        <v>3805</v>
      </c>
      <c r="Q2099" s="80" t="s">
        <v>175</v>
      </c>
      <c r="R2099" s="80">
        <f>VLOOKUP(P2099,Registration!O:P,2,FALSE)</f>
        <v>19</v>
      </c>
    </row>
    <row r="2100" spans="1:18" ht="23.1" customHeight="1">
      <c r="A2100" s="80" t="s">
        <v>1564</v>
      </c>
      <c r="B2100" s="80" t="s">
        <v>26</v>
      </c>
      <c r="C2100" s="80" t="s">
        <v>27</v>
      </c>
      <c r="D2100" s="80" t="s">
        <v>28</v>
      </c>
      <c r="E2100" s="80" t="s">
        <v>120</v>
      </c>
      <c r="F2100" s="80" t="s">
        <v>121</v>
      </c>
      <c r="G2100" s="80" t="s">
        <v>3640</v>
      </c>
      <c r="H2100" s="80" t="s">
        <v>8157</v>
      </c>
      <c r="I2100" s="80" t="s">
        <v>8158</v>
      </c>
      <c r="J2100" s="80" t="s">
        <v>3806</v>
      </c>
      <c r="K2100" s="77" t="s">
        <v>124</v>
      </c>
      <c r="L2100" s="80">
        <v>28</v>
      </c>
      <c r="M2100" s="80">
        <v>2</v>
      </c>
      <c r="N2100" s="80">
        <v>2019</v>
      </c>
      <c r="O2100" s="77">
        <f t="shared" si="31"/>
        <v>43524</v>
      </c>
      <c r="P2100" s="80" t="s">
        <v>3807</v>
      </c>
      <c r="Q2100" s="80" t="s">
        <v>175</v>
      </c>
      <c r="R2100" s="80">
        <f>VLOOKUP(P2100,Registration!O:P,2,FALSE)</f>
        <v>19</v>
      </c>
    </row>
    <row r="2101" spans="1:18" ht="23.1" customHeight="1">
      <c r="A2101" s="80" t="s">
        <v>1564</v>
      </c>
      <c r="B2101" s="80" t="s">
        <v>26</v>
      </c>
      <c r="C2101" s="80" t="s">
        <v>27</v>
      </c>
      <c r="D2101" s="80" t="s">
        <v>28</v>
      </c>
      <c r="E2101" s="80" t="s">
        <v>120</v>
      </c>
      <c r="F2101" s="80" t="s">
        <v>121</v>
      </c>
      <c r="G2101" s="80" t="s">
        <v>3640</v>
      </c>
      <c r="H2101" s="80" t="s">
        <v>8157</v>
      </c>
      <c r="I2101" s="80" t="s">
        <v>8158</v>
      </c>
      <c r="J2101" s="80" t="s">
        <v>3808</v>
      </c>
      <c r="K2101" s="77" t="s">
        <v>124</v>
      </c>
      <c r="L2101" s="80">
        <v>28</v>
      </c>
      <c r="M2101" s="80">
        <v>2</v>
      </c>
      <c r="N2101" s="80">
        <v>2019</v>
      </c>
      <c r="O2101" s="77">
        <f t="shared" si="31"/>
        <v>43524</v>
      </c>
      <c r="P2101" s="80" t="s">
        <v>3809</v>
      </c>
      <c r="Q2101" s="80" t="s">
        <v>175</v>
      </c>
      <c r="R2101" s="80">
        <f>VLOOKUP(P2101,Registration!O:P,2,FALSE)</f>
        <v>19</v>
      </c>
    </row>
    <row r="2102" spans="1:18" ht="23.1" customHeight="1">
      <c r="A2102" s="80" t="s">
        <v>1564</v>
      </c>
      <c r="B2102" s="80" t="s">
        <v>26</v>
      </c>
      <c r="C2102" s="80" t="s">
        <v>27</v>
      </c>
      <c r="D2102" s="80" t="s">
        <v>28</v>
      </c>
      <c r="E2102" s="80" t="s">
        <v>120</v>
      </c>
      <c r="F2102" s="80" t="s">
        <v>121</v>
      </c>
      <c r="G2102" s="80" t="s">
        <v>3640</v>
      </c>
      <c r="H2102" s="80" t="s">
        <v>8157</v>
      </c>
      <c r="I2102" s="80" t="s">
        <v>8158</v>
      </c>
      <c r="J2102" s="80" t="s">
        <v>3810</v>
      </c>
      <c r="K2102" s="77" t="s">
        <v>124</v>
      </c>
      <c r="L2102" s="80">
        <v>28</v>
      </c>
      <c r="M2102" s="80">
        <v>2</v>
      </c>
      <c r="N2102" s="80">
        <v>2019</v>
      </c>
      <c r="O2102" s="77">
        <f t="shared" si="31"/>
        <v>43524</v>
      </c>
      <c r="P2102" s="80" t="s">
        <v>3811</v>
      </c>
      <c r="Q2102" s="80" t="s">
        <v>175</v>
      </c>
      <c r="R2102" s="80">
        <f>VLOOKUP(P2102,Registration!O:P,2,FALSE)</f>
        <v>19</v>
      </c>
    </row>
    <row r="2103" spans="1:18" ht="23.1" customHeight="1">
      <c r="A2103" s="80" t="s">
        <v>1564</v>
      </c>
      <c r="B2103" s="80" t="s">
        <v>26</v>
      </c>
      <c r="C2103" s="80" t="s">
        <v>27</v>
      </c>
      <c r="D2103" s="80" t="s">
        <v>28</v>
      </c>
      <c r="E2103" s="80" t="s">
        <v>120</v>
      </c>
      <c r="F2103" s="80" t="s">
        <v>121</v>
      </c>
      <c r="G2103" s="80" t="s">
        <v>3640</v>
      </c>
      <c r="H2103" s="80" t="s">
        <v>8157</v>
      </c>
      <c r="I2103" s="80" t="s">
        <v>8158</v>
      </c>
      <c r="J2103" s="80" t="s">
        <v>3812</v>
      </c>
      <c r="K2103" s="77" t="s">
        <v>124</v>
      </c>
      <c r="L2103" s="80">
        <v>28</v>
      </c>
      <c r="M2103" s="80">
        <v>2</v>
      </c>
      <c r="N2103" s="80">
        <v>2019</v>
      </c>
      <c r="O2103" s="77">
        <f t="shared" si="31"/>
        <v>43524</v>
      </c>
      <c r="P2103" s="80" t="s">
        <v>3813</v>
      </c>
      <c r="Q2103" s="80" t="s">
        <v>175</v>
      </c>
      <c r="R2103" s="80">
        <f>VLOOKUP(P2103,Registration!O:P,2,FALSE)</f>
        <v>19</v>
      </c>
    </row>
    <row r="2104" spans="1:18" ht="23.1" customHeight="1">
      <c r="A2104" s="80" t="s">
        <v>1564</v>
      </c>
      <c r="B2104" s="80" t="s">
        <v>26</v>
      </c>
      <c r="C2104" s="80" t="s">
        <v>27</v>
      </c>
      <c r="D2104" s="80" t="s">
        <v>28</v>
      </c>
      <c r="E2104" s="80" t="s">
        <v>120</v>
      </c>
      <c r="F2104" s="80" t="s">
        <v>121</v>
      </c>
      <c r="G2104" s="80" t="s">
        <v>3640</v>
      </c>
      <c r="H2104" s="80" t="s">
        <v>8157</v>
      </c>
      <c r="I2104" s="80" t="s">
        <v>8158</v>
      </c>
      <c r="J2104" s="80" t="s">
        <v>3814</v>
      </c>
      <c r="K2104" s="77" t="s">
        <v>124</v>
      </c>
      <c r="L2104" s="80">
        <v>28</v>
      </c>
      <c r="M2104" s="80">
        <v>2</v>
      </c>
      <c r="N2104" s="80">
        <v>2019</v>
      </c>
      <c r="O2104" s="77">
        <f t="shared" si="31"/>
        <v>43524</v>
      </c>
      <c r="P2104" s="80" t="s">
        <v>3815</v>
      </c>
      <c r="Q2104" s="80" t="s">
        <v>175</v>
      </c>
      <c r="R2104" s="80">
        <f>VLOOKUP(P2104,Registration!O:P,2,FALSE)</f>
        <v>19</v>
      </c>
    </row>
    <row r="2105" spans="1:18" ht="23.1" customHeight="1">
      <c r="A2105" s="80" t="s">
        <v>1564</v>
      </c>
      <c r="B2105" s="80" t="s">
        <v>26</v>
      </c>
      <c r="C2105" s="80" t="s">
        <v>27</v>
      </c>
      <c r="D2105" s="80" t="s">
        <v>28</v>
      </c>
      <c r="E2105" s="80" t="s">
        <v>120</v>
      </c>
      <c r="F2105" s="80" t="s">
        <v>121</v>
      </c>
      <c r="G2105" s="80" t="s">
        <v>3640</v>
      </c>
      <c r="H2105" s="80" t="s">
        <v>8157</v>
      </c>
      <c r="I2105" s="80" t="s">
        <v>8158</v>
      </c>
      <c r="J2105" s="80" t="s">
        <v>3816</v>
      </c>
      <c r="K2105" s="77" t="s">
        <v>124</v>
      </c>
      <c r="L2105" s="80">
        <v>28</v>
      </c>
      <c r="M2105" s="80">
        <v>2</v>
      </c>
      <c r="N2105" s="80">
        <v>2019</v>
      </c>
      <c r="O2105" s="77">
        <f t="shared" si="31"/>
        <v>43524</v>
      </c>
      <c r="P2105" s="80" t="s">
        <v>3817</v>
      </c>
      <c r="Q2105" s="80" t="s">
        <v>175</v>
      </c>
      <c r="R2105" s="80">
        <f>VLOOKUP(P2105,Registration!O:P,2,FALSE)</f>
        <v>19</v>
      </c>
    </row>
    <row r="2106" spans="1:18" ht="23.1" customHeight="1">
      <c r="A2106" s="80" t="s">
        <v>1564</v>
      </c>
      <c r="B2106" s="80" t="s">
        <v>26</v>
      </c>
      <c r="C2106" s="80" t="s">
        <v>27</v>
      </c>
      <c r="D2106" s="80" t="s">
        <v>28</v>
      </c>
      <c r="E2106" s="80" t="s">
        <v>120</v>
      </c>
      <c r="F2106" s="80" t="s">
        <v>121</v>
      </c>
      <c r="G2106" s="80" t="s">
        <v>3640</v>
      </c>
      <c r="H2106" s="80" t="s">
        <v>8157</v>
      </c>
      <c r="I2106" s="80" t="s">
        <v>8158</v>
      </c>
      <c r="J2106" s="80" t="s">
        <v>3818</v>
      </c>
      <c r="K2106" s="77" t="s">
        <v>124</v>
      </c>
      <c r="L2106" s="80">
        <v>28</v>
      </c>
      <c r="M2106" s="80">
        <v>2</v>
      </c>
      <c r="N2106" s="80">
        <v>2019</v>
      </c>
      <c r="O2106" s="77">
        <f t="shared" si="31"/>
        <v>43524</v>
      </c>
      <c r="P2106" s="80" t="s">
        <v>3819</v>
      </c>
      <c r="Q2106" s="80" t="s">
        <v>175</v>
      </c>
      <c r="R2106" s="80">
        <f>VLOOKUP(P2106,Registration!O:P,2,FALSE)</f>
        <v>18</v>
      </c>
    </row>
    <row r="2107" spans="1:18" ht="23.1" customHeight="1">
      <c r="A2107" s="80" t="s">
        <v>1564</v>
      </c>
      <c r="B2107" s="80" t="s">
        <v>26</v>
      </c>
      <c r="C2107" s="80" t="s">
        <v>27</v>
      </c>
      <c r="D2107" s="80" t="s">
        <v>28</v>
      </c>
      <c r="E2107" s="80" t="s">
        <v>120</v>
      </c>
      <c r="F2107" s="80" t="s">
        <v>121</v>
      </c>
      <c r="G2107" s="80" t="s">
        <v>3640</v>
      </c>
      <c r="H2107" s="80" t="s">
        <v>8157</v>
      </c>
      <c r="I2107" s="80" t="s">
        <v>8158</v>
      </c>
      <c r="J2107" s="80" t="s">
        <v>3820</v>
      </c>
      <c r="K2107" s="77" t="s">
        <v>124</v>
      </c>
      <c r="L2107" s="80">
        <v>28</v>
      </c>
      <c r="M2107" s="80">
        <v>2</v>
      </c>
      <c r="N2107" s="80">
        <v>2019</v>
      </c>
      <c r="O2107" s="77">
        <f t="shared" si="31"/>
        <v>43524</v>
      </c>
      <c r="P2107" s="80" t="s">
        <v>3821</v>
      </c>
      <c r="Q2107" s="80" t="s">
        <v>175</v>
      </c>
      <c r="R2107" s="80">
        <f>VLOOKUP(P2107,Registration!O:P,2,FALSE)</f>
        <v>16</v>
      </c>
    </row>
    <row r="2108" spans="1:18" ht="23.1" customHeight="1">
      <c r="A2108" s="80" t="s">
        <v>1564</v>
      </c>
      <c r="B2108" s="80" t="s">
        <v>26</v>
      </c>
      <c r="C2108" s="80" t="s">
        <v>27</v>
      </c>
      <c r="D2108" s="80" t="s">
        <v>28</v>
      </c>
      <c r="E2108" s="80" t="s">
        <v>120</v>
      </c>
      <c r="F2108" s="80" t="s">
        <v>121</v>
      </c>
      <c r="G2108" s="80" t="s">
        <v>3640</v>
      </c>
      <c r="H2108" s="80" t="s">
        <v>8157</v>
      </c>
      <c r="I2108" s="80" t="s">
        <v>8158</v>
      </c>
      <c r="J2108" s="80" t="s">
        <v>3822</v>
      </c>
      <c r="K2108" s="77" t="s">
        <v>124</v>
      </c>
      <c r="L2108" s="80">
        <v>28</v>
      </c>
      <c r="M2108" s="80">
        <v>2</v>
      </c>
      <c r="N2108" s="80">
        <v>2019</v>
      </c>
      <c r="O2108" s="77">
        <f t="shared" si="31"/>
        <v>43524</v>
      </c>
      <c r="P2108" s="80" t="s">
        <v>3823</v>
      </c>
      <c r="Q2108" s="80" t="s">
        <v>175</v>
      </c>
      <c r="R2108" s="80">
        <f>VLOOKUP(P2108,Registration!O:P,2,FALSE)</f>
        <v>19</v>
      </c>
    </row>
    <row r="2109" spans="1:18" ht="23.1" customHeight="1">
      <c r="A2109" s="80" t="s">
        <v>1564</v>
      </c>
      <c r="B2109" s="80" t="s">
        <v>26</v>
      </c>
      <c r="C2109" s="80" t="s">
        <v>27</v>
      </c>
      <c r="D2109" s="80" t="s">
        <v>28</v>
      </c>
      <c r="E2109" s="80" t="s">
        <v>120</v>
      </c>
      <c r="F2109" s="80" t="s">
        <v>121</v>
      </c>
      <c r="G2109" s="80" t="s">
        <v>3640</v>
      </c>
      <c r="H2109" s="80" t="s">
        <v>8157</v>
      </c>
      <c r="I2109" s="80" t="s">
        <v>8158</v>
      </c>
      <c r="J2109" s="80" t="s">
        <v>3824</v>
      </c>
      <c r="K2109" s="77" t="s">
        <v>124</v>
      </c>
      <c r="L2109" s="80">
        <v>28</v>
      </c>
      <c r="M2109" s="80">
        <v>2</v>
      </c>
      <c r="N2109" s="80">
        <v>2019</v>
      </c>
      <c r="O2109" s="77">
        <f t="shared" ref="O2109:O2173" si="32">DATE(N2109,M2109,L2109)</f>
        <v>43524</v>
      </c>
      <c r="P2109" s="80" t="s">
        <v>3825</v>
      </c>
      <c r="Q2109" s="80" t="s">
        <v>175</v>
      </c>
      <c r="R2109" s="80">
        <f>VLOOKUP(P2109,Registration!O:P,2,FALSE)</f>
        <v>19</v>
      </c>
    </row>
    <row r="2110" spans="1:18" ht="23.1" customHeight="1">
      <c r="A2110" s="80" t="s">
        <v>1564</v>
      </c>
      <c r="B2110" s="80" t="s">
        <v>26</v>
      </c>
      <c r="C2110" s="80" t="s">
        <v>27</v>
      </c>
      <c r="D2110" s="80" t="s">
        <v>28</v>
      </c>
      <c r="E2110" s="80" t="s">
        <v>120</v>
      </c>
      <c r="F2110" s="80" t="s">
        <v>121</v>
      </c>
      <c r="G2110" s="80" t="s">
        <v>3640</v>
      </c>
      <c r="H2110" s="80" t="s">
        <v>8157</v>
      </c>
      <c r="I2110" s="80" t="s">
        <v>8158</v>
      </c>
      <c r="J2110" s="80" t="s">
        <v>3826</v>
      </c>
      <c r="K2110" s="77" t="s">
        <v>124</v>
      </c>
      <c r="L2110" s="80">
        <v>28</v>
      </c>
      <c r="M2110" s="80">
        <v>2</v>
      </c>
      <c r="N2110" s="80">
        <v>2019</v>
      </c>
      <c r="O2110" s="77">
        <f t="shared" si="32"/>
        <v>43524</v>
      </c>
      <c r="P2110" s="80" t="s">
        <v>3827</v>
      </c>
      <c r="Q2110" s="80" t="s">
        <v>175</v>
      </c>
      <c r="R2110" s="80">
        <f>VLOOKUP(P2110,Registration!O:P,2,FALSE)</f>
        <v>15</v>
      </c>
    </row>
    <row r="2111" spans="1:18" ht="23.1" customHeight="1">
      <c r="A2111" s="80" t="s">
        <v>1564</v>
      </c>
      <c r="B2111" s="80" t="s">
        <v>26</v>
      </c>
      <c r="C2111" s="80" t="s">
        <v>27</v>
      </c>
      <c r="D2111" s="80" t="s">
        <v>28</v>
      </c>
      <c r="E2111" s="80" t="s">
        <v>120</v>
      </c>
      <c r="F2111" s="80" t="s">
        <v>121</v>
      </c>
      <c r="G2111" s="80" t="s">
        <v>3640</v>
      </c>
      <c r="H2111" s="80" t="s">
        <v>8157</v>
      </c>
      <c r="I2111" s="80" t="s">
        <v>8158</v>
      </c>
      <c r="J2111" s="80" t="s">
        <v>3828</v>
      </c>
      <c r="K2111" s="77" t="s">
        <v>124</v>
      </c>
      <c r="L2111" s="80">
        <v>28</v>
      </c>
      <c r="M2111" s="80">
        <v>2</v>
      </c>
      <c r="N2111" s="80">
        <v>2019</v>
      </c>
      <c r="O2111" s="77">
        <f t="shared" si="32"/>
        <v>43524</v>
      </c>
      <c r="P2111" s="80" t="s">
        <v>3829</v>
      </c>
      <c r="Q2111" s="80" t="s">
        <v>175</v>
      </c>
      <c r="R2111" s="80">
        <f>VLOOKUP(P2111,Registration!O:P,2,FALSE)</f>
        <v>19</v>
      </c>
    </row>
    <row r="2112" spans="1:18" ht="23.1" customHeight="1">
      <c r="A2112" s="80" t="s">
        <v>1564</v>
      </c>
      <c r="B2112" s="80" t="s">
        <v>26</v>
      </c>
      <c r="C2112" s="80" t="s">
        <v>27</v>
      </c>
      <c r="D2112" s="80" t="s">
        <v>28</v>
      </c>
      <c r="E2112" s="80" t="s">
        <v>120</v>
      </c>
      <c r="F2112" s="80" t="s">
        <v>121</v>
      </c>
      <c r="G2112" s="80" t="s">
        <v>3640</v>
      </c>
      <c r="H2112" s="80" t="s">
        <v>8157</v>
      </c>
      <c r="I2112" s="80" t="s">
        <v>8158</v>
      </c>
      <c r="J2112" s="80" t="s">
        <v>3830</v>
      </c>
      <c r="K2112" s="77" t="s">
        <v>124</v>
      </c>
      <c r="L2112" s="80">
        <v>28</v>
      </c>
      <c r="M2112" s="80">
        <v>2</v>
      </c>
      <c r="N2112" s="80">
        <v>2019</v>
      </c>
      <c r="O2112" s="77">
        <f t="shared" si="32"/>
        <v>43524</v>
      </c>
      <c r="P2112" s="80" t="s">
        <v>3831</v>
      </c>
      <c r="Q2112" s="80" t="s">
        <v>175</v>
      </c>
      <c r="R2112" s="80">
        <f>VLOOKUP(P2112,Registration!O:P,2,FALSE)</f>
        <v>18</v>
      </c>
    </row>
    <row r="2113" spans="1:18" ht="23.1" customHeight="1">
      <c r="A2113" s="80" t="s">
        <v>1564</v>
      </c>
      <c r="B2113" s="80" t="s">
        <v>26</v>
      </c>
      <c r="C2113" s="80" t="s">
        <v>27</v>
      </c>
      <c r="D2113" s="80" t="s">
        <v>28</v>
      </c>
      <c r="E2113" s="80" t="s">
        <v>120</v>
      </c>
      <c r="F2113" s="80" t="s">
        <v>121</v>
      </c>
      <c r="G2113" s="80" t="s">
        <v>3640</v>
      </c>
      <c r="H2113" s="80" t="s">
        <v>8157</v>
      </c>
      <c r="I2113" s="80" t="s">
        <v>8158</v>
      </c>
      <c r="J2113" s="80" t="s">
        <v>3832</v>
      </c>
      <c r="K2113" s="77" t="s">
        <v>124</v>
      </c>
      <c r="L2113" s="80">
        <v>28</v>
      </c>
      <c r="M2113" s="80">
        <v>2</v>
      </c>
      <c r="N2113" s="80">
        <v>2019</v>
      </c>
      <c r="O2113" s="77">
        <f t="shared" si="32"/>
        <v>43524</v>
      </c>
      <c r="P2113" s="80" t="s">
        <v>3833</v>
      </c>
      <c r="Q2113" s="80" t="s">
        <v>175</v>
      </c>
      <c r="R2113" s="80">
        <f>VLOOKUP(P2113,Registration!O:P,2,FALSE)</f>
        <v>19</v>
      </c>
    </row>
    <row r="2114" spans="1:18" ht="23.1" customHeight="1">
      <c r="A2114" s="80" t="s">
        <v>1564</v>
      </c>
      <c r="B2114" s="80" t="s">
        <v>26</v>
      </c>
      <c r="C2114" s="80" t="s">
        <v>27</v>
      </c>
      <c r="D2114" s="80" t="s">
        <v>28</v>
      </c>
      <c r="E2114" s="80" t="s">
        <v>120</v>
      </c>
      <c r="F2114" s="80" t="s">
        <v>121</v>
      </c>
      <c r="G2114" s="80" t="s">
        <v>3640</v>
      </c>
      <c r="H2114" s="80" t="s">
        <v>8157</v>
      </c>
      <c r="I2114" s="80" t="s">
        <v>8158</v>
      </c>
      <c r="J2114" s="80" t="s">
        <v>3834</v>
      </c>
      <c r="K2114" s="77" t="s">
        <v>124</v>
      </c>
      <c r="L2114" s="80">
        <v>28</v>
      </c>
      <c r="M2114" s="80">
        <v>2</v>
      </c>
      <c r="N2114" s="80">
        <v>2019</v>
      </c>
      <c r="O2114" s="77">
        <f t="shared" si="32"/>
        <v>43524</v>
      </c>
      <c r="P2114" s="80" t="s">
        <v>3835</v>
      </c>
      <c r="Q2114" s="80" t="s">
        <v>175</v>
      </c>
      <c r="R2114" s="80">
        <f>VLOOKUP(P2114,Registration!O:P,2,FALSE)</f>
        <v>19</v>
      </c>
    </row>
    <row r="2115" spans="1:18" ht="23.1" customHeight="1">
      <c r="A2115" s="80" t="s">
        <v>1564</v>
      </c>
      <c r="B2115" s="80" t="s">
        <v>26</v>
      </c>
      <c r="C2115" s="80" t="s">
        <v>27</v>
      </c>
      <c r="D2115" s="80" t="s">
        <v>28</v>
      </c>
      <c r="E2115" s="80" t="s">
        <v>120</v>
      </c>
      <c r="F2115" s="80" t="s">
        <v>121</v>
      </c>
      <c r="G2115" s="80" t="s">
        <v>3640</v>
      </c>
      <c r="H2115" s="80" t="s">
        <v>8157</v>
      </c>
      <c r="I2115" s="80" t="s">
        <v>8158</v>
      </c>
      <c r="J2115" s="80" t="s">
        <v>2171</v>
      </c>
      <c r="K2115" s="77" t="s">
        <v>124</v>
      </c>
      <c r="L2115" s="80">
        <v>28</v>
      </c>
      <c r="M2115" s="80">
        <v>2</v>
      </c>
      <c r="N2115" s="80">
        <v>2019</v>
      </c>
      <c r="O2115" s="77">
        <f t="shared" si="32"/>
        <v>43524</v>
      </c>
      <c r="P2115" s="80" t="s">
        <v>3836</v>
      </c>
      <c r="Q2115" s="80" t="s">
        <v>175</v>
      </c>
      <c r="R2115" s="80">
        <f>VLOOKUP(P2115,Registration!O:P,2,FALSE)</f>
        <v>17</v>
      </c>
    </row>
    <row r="2116" spans="1:18" ht="23.1" customHeight="1">
      <c r="A2116" s="80" t="s">
        <v>1564</v>
      </c>
      <c r="B2116" s="80" t="s">
        <v>26</v>
      </c>
      <c r="C2116" s="80" t="s">
        <v>27</v>
      </c>
      <c r="D2116" s="80" t="s">
        <v>28</v>
      </c>
      <c r="E2116" s="80" t="s">
        <v>120</v>
      </c>
      <c r="F2116" s="80" t="s">
        <v>121</v>
      </c>
      <c r="G2116" s="80" t="s">
        <v>3640</v>
      </c>
      <c r="H2116" s="80" t="s">
        <v>8157</v>
      </c>
      <c r="I2116" s="80" t="s">
        <v>8158</v>
      </c>
      <c r="J2116" s="80" t="s">
        <v>3837</v>
      </c>
      <c r="K2116" s="77" t="s">
        <v>124</v>
      </c>
      <c r="L2116" s="80">
        <v>28</v>
      </c>
      <c r="M2116" s="80">
        <v>2</v>
      </c>
      <c r="N2116" s="80">
        <v>2019</v>
      </c>
      <c r="O2116" s="77">
        <f t="shared" si="32"/>
        <v>43524</v>
      </c>
      <c r="P2116" s="80" t="s">
        <v>3838</v>
      </c>
      <c r="Q2116" s="80" t="s">
        <v>175</v>
      </c>
      <c r="R2116" s="80">
        <f>VLOOKUP(P2116,Registration!O:P,2,FALSE)</f>
        <v>19</v>
      </c>
    </row>
    <row r="2117" spans="1:18" ht="23.1" customHeight="1">
      <c r="A2117" s="80" t="s">
        <v>1564</v>
      </c>
      <c r="B2117" s="80" t="s">
        <v>26</v>
      </c>
      <c r="C2117" s="80" t="s">
        <v>27</v>
      </c>
      <c r="D2117" s="80" t="s">
        <v>28</v>
      </c>
      <c r="E2117" s="80" t="s">
        <v>120</v>
      </c>
      <c r="F2117" s="80" t="s">
        <v>121</v>
      </c>
      <c r="G2117" s="80" t="s">
        <v>3640</v>
      </c>
      <c r="H2117" s="80" t="s">
        <v>8157</v>
      </c>
      <c r="I2117" s="80" t="s">
        <v>8158</v>
      </c>
      <c r="J2117" s="80" t="s">
        <v>3839</v>
      </c>
      <c r="K2117" s="77" t="s">
        <v>124</v>
      </c>
      <c r="L2117" s="80">
        <v>28</v>
      </c>
      <c r="M2117" s="80">
        <v>2</v>
      </c>
      <c r="N2117" s="80">
        <v>2019</v>
      </c>
      <c r="O2117" s="77">
        <f t="shared" si="32"/>
        <v>43524</v>
      </c>
      <c r="P2117" s="80" t="s">
        <v>3840</v>
      </c>
      <c r="Q2117" s="80" t="s">
        <v>175</v>
      </c>
      <c r="R2117" s="80">
        <f>VLOOKUP(P2117,Registration!O:P,2,FALSE)</f>
        <v>17</v>
      </c>
    </row>
    <row r="2118" spans="1:18" ht="23.1" customHeight="1">
      <c r="A2118" s="80" t="s">
        <v>1564</v>
      </c>
      <c r="B2118" s="80" t="s">
        <v>26</v>
      </c>
      <c r="C2118" s="80" t="s">
        <v>27</v>
      </c>
      <c r="D2118" s="80" t="s">
        <v>28</v>
      </c>
      <c r="E2118" s="80" t="s">
        <v>120</v>
      </c>
      <c r="F2118" s="80" t="s">
        <v>121</v>
      </c>
      <c r="G2118" s="80" t="s">
        <v>3640</v>
      </c>
      <c r="H2118" s="80" t="s">
        <v>8157</v>
      </c>
      <c r="I2118" s="80" t="s">
        <v>8158</v>
      </c>
      <c r="J2118" s="80" t="s">
        <v>3841</v>
      </c>
      <c r="K2118" s="77" t="s">
        <v>124</v>
      </c>
      <c r="L2118" s="80">
        <v>28</v>
      </c>
      <c r="M2118" s="80">
        <v>2</v>
      </c>
      <c r="N2118" s="80">
        <v>2019</v>
      </c>
      <c r="O2118" s="77">
        <f t="shared" si="32"/>
        <v>43524</v>
      </c>
      <c r="P2118" s="80" t="s">
        <v>3842</v>
      </c>
      <c r="Q2118" s="80" t="s">
        <v>175</v>
      </c>
      <c r="R2118" s="80">
        <f>VLOOKUP(P2118,Registration!O:P,2,FALSE)</f>
        <v>19</v>
      </c>
    </row>
    <row r="2119" spans="1:18" ht="23.1" customHeight="1">
      <c r="A2119" s="80" t="s">
        <v>1564</v>
      </c>
      <c r="B2119" s="80" t="s">
        <v>26</v>
      </c>
      <c r="C2119" s="80" t="s">
        <v>27</v>
      </c>
      <c r="D2119" s="80" t="s">
        <v>28</v>
      </c>
      <c r="E2119" s="80" t="s">
        <v>120</v>
      </c>
      <c r="F2119" s="80" t="s">
        <v>121</v>
      </c>
      <c r="G2119" s="80" t="s">
        <v>3640</v>
      </c>
      <c r="H2119" s="80" t="s">
        <v>8157</v>
      </c>
      <c r="I2119" s="80" t="s">
        <v>8158</v>
      </c>
      <c r="J2119" s="80" t="s">
        <v>3843</v>
      </c>
      <c r="K2119" s="77" t="s">
        <v>124</v>
      </c>
      <c r="L2119" s="80">
        <v>28</v>
      </c>
      <c r="M2119" s="80">
        <v>2</v>
      </c>
      <c r="N2119" s="80">
        <v>2019</v>
      </c>
      <c r="O2119" s="77">
        <f t="shared" si="32"/>
        <v>43524</v>
      </c>
      <c r="P2119" s="80" t="s">
        <v>3844</v>
      </c>
      <c r="Q2119" s="80" t="s">
        <v>175</v>
      </c>
      <c r="R2119" s="80">
        <f>VLOOKUP(P2119,Registration!O:P,2,FALSE)</f>
        <v>17</v>
      </c>
    </row>
    <row r="2120" spans="1:18" ht="23.1" customHeight="1">
      <c r="A2120" s="80" t="s">
        <v>1564</v>
      </c>
      <c r="B2120" s="80" t="s">
        <v>26</v>
      </c>
      <c r="C2120" s="80" t="s">
        <v>27</v>
      </c>
      <c r="D2120" s="80" t="s">
        <v>28</v>
      </c>
      <c r="E2120" s="80" t="s">
        <v>120</v>
      </c>
      <c r="F2120" s="80" t="s">
        <v>121</v>
      </c>
      <c r="G2120" s="80" t="s">
        <v>3640</v>
      </c>
      <c r="H2120" s="80" t="s">
        <v>8157</v>
      </c>
      <c r="I2120" s="80" t="s">
        <v>8158</v>
      </c>
      <c r="J2120" s="80" t="s">
        <v>3845</v>
      </c>
      <c r="K2120" s="77" t="s">
        <v>124</v>
      </c>
      <c r="L2120" s="80">
        <v>28</v>
      </c>
      <c r="M2120" s="80">
        <v>2</v>
      </c>
      <c r="N2120" s="80">
        <v>2019</v>
      </c>
      <c r="O2120" s="77">
        <f t="shared" si="32"/>
        <v>43524</v>
      </c>
      <c r="P2120" s="80" t="s">
        <v>3846</v>
      </c>
      <c r="Q2120" s="80" t="s">
        <v>175</v>
      </c>
      <c r="R2120" s="80">
        <f>VLOOKUP(P2120,Registration!O:P,2,FALSE)</f>
        <v>18</v>
      </c>
    </row>
    <row r="2121" spans="1:18" ht="23.1" customHeight="1">
      <c r="A2121" s="80" t="s">
        <v>1564</v>
      </c>
      <c r="B2121" s="80" t="s">
        <v>26</v>
      </c>
      <c r="C2121" s="80" t="s">
        <v>27</v>
      </c>
      <c r="D2121" s="80" t="s">
        <v>28</v>
      </c>
      <c r="E2121" s="80" t="s">
        <v>120</v>
      </c>
      <c r="F2121" s="80" t="s">
        <v>121</v>
      </c>
      <c r="G2121" s="80" t="s">
        <v>3640</v>
      </c>
      <c r="H2121" s="80" t="s">
        <v>8157</v>
      </c>
      <c r="I2121" s="80" t="s">
        <v>8158</v>
      </c>
      <c r="J2121" s="80" t="s">
        <v>3847</v>
      </c>
      <c r="K2121" s="77" t="s">
        <v>124</v>
      </c>
      <c r="L2121" s="80">
        <v>28</v>
      </c>
      <c r="M2121" s="80">
        <v>2</v>
      </c>
      <c r="N2121" s="80">
        <v>2019</v>
      </c>
      <c r="O2121" s="77">
        <f t="shared" si="32"/>
        <v>43524</v>
      </c>
      <c r="P2121" s="80" t="s">
        <v>3848</v>
      </c>
      <c r="Q2121" s="80" t="s">
        <v>175</v>
      </c>
      <c r="R2121" s="80">
        <f>VLOOKUP(P2121,Registration!O:P,2,FALSE)</f>
        <v>19</v>
      </c>
    </row>
    <row r="2122" spans="1:18" ht="23.1" customHeight="1">
      <c r="A2122" s="80" t="s">
        <v>1564</v>
      </c>
      <c r="B2122" s="80" t="s">
        <v>26</v>
      </c>
      <c r="C2122" s="80" t="s">
        <v>27</v>
      </c>
      <c r="D2122" s="80" t="s">
        <v>28</v>
      </c>
      <c r="E2122" s="80" t="s">
        <v>120</v>
      </c>
      <c r="F2122" s="80" t="s">
        <v>121</v>
      </c>
      <c r="G2122" s="80" t="s">
        <v>3640</v>
      </c>
      <c r="H2122" s="80" t="s">
        <v>8157</v>
      </c>
      <c r="I2122" s="80" t="s">
        <v>8158</v>
      </c>
      <c r="J2122" s="80" t="s">
        <v>3849</v>
      </c>
      <c r="K2122" s="77" t="s">
        <v>124</v>
      </c>
      <c r="L2122" s="80">
        <v>28</v>
      </c>
      <c r="M2122" s="80">
        <v>2</v>
      </c>
      <c r="N2122" s="80">
        <v>2019</v>
      </c>
      <c r="O2122" s="77">
        <f t="shared" si="32"/>
        <v>43524</v>
      </c>
      <c r="P2122" s="80" t="s">
        <v>3850</v>
      </c>
      <c r="Q2122" s="80" t="s">
        <v>175</v>
      </c>
      <c r="R2122" s="80">
        <f>VLOOKUP(P2122,Registration!O:P,2,FALSE)</f>
        <v>17</v>
      </c>
    </row>
    <row r="2123" spans="1:18" ht="23.1" customHeight="1">
      <c r="A2123" s="80" t="s">
        <v>1564</v>
      </c>
      <c r="B2123" s="80" t="s">
        <v>26</v>
      </c>
      <c r="C2123" s="80" t="s">
        <v>27</v>
      </c>
      <c r="D2123" s="80" t="s">
        <v>28</v>
      </c>
      <c r="E2123" s="80" t="s">
        <v>120</v>
      </c>
      <c r="F2123" s="80" t="s">
        <v>121</v>
      </c>
      <c r="G2123" s="80" t="s">
        <v>3640</v>
      </c>
      <c r="H2123" s="80" t="s">
        <v>8157</v>
      </c>
      <c r="I2123" s="80" t="s">
        <v>8158</v>
      </c>
      <c r="J2123" s="80" t="s">
        <v>3851</v>
      </c>
      <c r="K2123" s="77" t="s">
        <v>124</v>
      </c>
      <c r="L2123" s="80">
        <v>28</v>
      </c>
      <c r="M2123" s="80">
        <v>2</v>
      </c>
      <c r="N2123" s="80">
        <v>2019</v>
      </c>
      <c r="O2123" s="77">
        <f t="shared" si="32"/>
        <v>43524</v>
      </c>
      <c r="P2123" s="80" t="s">
        <v>3852</v>
      </c>
      <c r="Q2123" s="80" t="s">
        <v>175</v>
      </c>
      <c r="R2123" s="80">
        <f>VLOOKUP(P2123,Registration!O:P,2,FALSE)</f>
        <v>16</v>
      </c>
    </row>
    <row r="2124" spans="1:18" ht="23.1" customHeight="1">
      <c r="A2124" s="80" t="s">
        <v>1564</v>
      </c>
      <c r="B2124" s="80" t="s">
        <v>26</v>
      </c>
      <c r="C2124" s="80" t="s">
        <v>27</v>
      </c>
      <c r="D2124" s="80" t="s">
        <v>28</v>
      </c>
      <c r="E2124" s="80" t="s">
        <v>120</v>
      </c>
      <c r="F2124" s="80" t="s">
        <v>121</v>
      </c>
      <c r="G2124" s="80" t="s">
        <v>3640</v>
      </c>
      <c r="H2124" s="80" t="s">
        <v>8157</v>
      </c>
      <c r="I2124" s="80" t="s">
        <v>8158</v>
      </c>
      <c r="J2124" s="80" t="s">
        <v>3853</v>
      </c>
      <c r="K2124" s="77" t="s">
        <v>124</v>
      </c>
      <c r="L2124" s="80">
        <v>28</v>
      </c>
      <c r="M2124" s="80">
        <v>2</v>
      </c>
      <c r="N2124" s="80">
        <v>2019</v>
      </c>
      <c r="O2124" s="77">
        <f t="shared" si="32"/>
        <v>43524</v>
      </c>
      <c r="P2124" s="80" t="s">
        <v>3854</v>
      </c>
      <c r="Q2124" s="80" t="s">
        <v>175</v>
      </c>
      <c r="R2124" s="80">
        <f>VLOOKUP(P2124,Registration!O:P,2,FALSE)</f>
        <v>18</v>
      </c>
    </row>
    <row r="2125" spans="1:18" ht="23.1" customHeight="1">
      <c r="A2125" s="80" t="s">
        <v>1564</v>
      </c>
      <c r="B2125" s="80" t="s">
        <v>26</v>
      </c>
      <c r="C2125" s="80" t="s">
        <v>27</v>
      </c>
      <c r="D2125" s="80" t="s">
        <v>28</v>
      </c>
      <c r="E2125" s="80" t="s">
        <v>120</v>
      </c>
      <c r="F2125" s="80" t="s">
        <v>121</v>
      </c>
      <c r="G2125" s="80" t="s">
        <v>3640</v>
      </c>
      <c r="H2125" s="80" t="s">
        <v>8157</v>
      </c>
      <c r="I2125" s="80" t="s">
        <v>8158</v>
      </c>
      <c r="J2125" s="80" t="s">
        <v>3855</v>
      </c>
      <c r="K2125" s="77" t="s">
        <v>124</v>
      </c>
      <c r="L2125" s="80">
        <v>28</v>
      </c>
      <c r="M2125" s="80">
        <v>2</v>
      </c>
      <c r="N2125" s="80">
        <v>2019</v>
      </c>
      <c r="O2125" s="77">
        <f t="shared" si="32"/>
        <v>43524</v>
      </c>
      <c r="P2125" s="80" t="s">
        <v>3856</v>
      </c>
      <c r="Q2125" s="80" t="s">
        <v>175</v>
      </c>
      <c r="R2125" s="80">
        <f>VLOOKUP(P2125,Registration!O:P,2,FALSE)</f>
        <v>19</v>
      </c>
    </row>
    <row r="2126" spans="1:18" ht="23.1" customHeight="1">
      <c r="A2126" s="80" t="s">
        <v>1564</v>
      </c>
      <c r="B2126" s="80" t="s">
        <v>26</v>
      </c>
      <c r="C2126" s="80" t="s">
        <v>27</v>
      </c>
      <c r="D2126" s="80" t="s">
        <v>28</v>
      </c>
      <c r="E2126" s="80" t="s">
        <v>120</v>
      </c>
      <c r="F2126" s="80" t="s">
        <v>121</v>
      </c>
      <c r="G2126" s="80" t="s">
        <v>3640</v>
      </c>
      <c r="H2126" s="80" t="s">
        <v>8157</v>
      </c>
      <c r="I2126" s="80" t="s">
        <v>8158</v>
      </c>
      <c r="J2126" s="80" t="s">
        <v>3857</v>
      </c>
      <c r="K2126" s="77" t="s">
        <v>124</v>
      </c>
      <c r="L2126" s="80">
        <v>28</v>
      </c>
      <c r="M2126" s="80">
        <v>2</v>
      </c>
      <c r="N2126" s="80">
        <v>2019</v>
      </c>
      <c r="O2126" s="77">
        <f t="shared" si="32"/>
        <v>43524</v>
      </c>
      <c r="P2126" s="80" t="s">
        <v>3858</v>
      </c>
      <c r="Q2126" s="80" t="s">
        <v>175</v>
      </c>
      <c r="R2126" s="80">
        <f>VLOOKUP(P2126,Registration!O:P,2,FALSE)</f>
        <v>19</v>
      </c>
    </row>
    <row r="2127" spans="1:18" ht="23.1" customHeight="1">
      <c r="A2127" s="80" t="s">
        <v>1564</v>
      </c>
      <c r="B2127" s="80" t="s">
        <v>26</v>
      </c>
      <c r="C2127" s="80" t="s">
        <v>27</v>
      </c>
      <c r="D2127" s="80" t="s">
        <v>28</v>
      </c>
      <c r="E2127" s="80" t="s">
        <v>120</v>
      </c>
      <c r="F2127" s="80" t="s">
        <v>121</v>
      </c>
      <c r="G2127" s="80" t="s">
        <v>3640</v>
      </c>
      <c r="H2127" s="80" t="s">
        <v>8157</v>
      </c>
      <c r="I2127" s="80" t="s">
        <v>8158</v>
      </c>
      <c r="J2127" s="80" t="s">
        <v>3219</v>
      </c>
      <c r="K2127" s="77" t="s">
        <v>124</v>
      </c>
      <c r="L2127" s="80">
        <v>28</v>
      </c>
      <c r="M2127" s="80">
        <v>2</v>
      </c>
      <c r="N2127" s="80">
        <v>2019</v>
      </c>
      <c r="O2127" s="77">
        <f t="shared" si="32"/>
        <v>43524</v>
      </c>
      <c r="P2127" s="80" t="s">
        <v>3859</v>
      </c>
      <c r="Q2127" s="80" t="s">
        <v>175</v>
      </c>
      <c r="R2127" s="80">
        <f>VLOOKUP(P2127,Registration!O:P,2,FALSE)</f>
        <v>19</v>
      </c>
    </row>
    <row r="2128" spans="1:18" ht="23.1" customHeight="1">
      <c r="A2128" s="80" t="s">
        <v>1564</v>
      </c>
      <c r="B2128" s="80" t="s">
        <v>26</v>
      </c>
      <c r="C2128" s="80" t="s">
        <v>27</v>
      </c>
      <c r="D2128" s="80" t="s">
        <v>28</v>
      </c>
      <c r="E2128" s="80" t="s">
        <v>120</v>
      </c>
      <c r="F2128" s="80" t="s">
        <v>121</v>
      </c>
      <c r="G2128" s="80" t="s">
        <v>3640</v>
      </c>
      <c r="H2128" s="80" t="s">
        <v>8157</v>
      </c>
      <c r="I2128" s="80" t="s">
        <v>8158</v>
      </c>
      <c r="J2128" s="80" t="s">
        <v>3860</v>
      </c>
      <c r="K2128" s="77" t="s">
        <v>124</v>
      </c>
      <c r="L2128" s="80">
        <v>28</v>
      </c>
      <c r="M2128" s="80">
        <v>2</v>
      </c>
      <c r="N2128" s="80">
        <v>2019</v>
      </c>
      <c r="O2128" s="77">
        <f t="shared" si="32"/>
        <v>43524</v>
      </c>
      <c r="P2128" s="80" t="s">
        <v>3861</v>
      </c>
      <c r="Q2128" s="80" t="s">
        <v>175</v>
      </c>
      <c r="R2128" s="80">
        <f>VLOOKUP(P2128,Registration!O:P,2,FALSE)</f>
        <v>18</v>
      </c>
    </row>
    <row r="2129" spans="1:18" ht="23.1" customHeight="1">
      <c r="A2129" s="90" t="s">
        <v>1564</v>
      </c>
      <c r="B2129" s="90" t="s">
        <v>26</v>
      </c>
      <c r="C2129" s="90" t="s">
        <v>27</v>
      </c>
      <c r="D2129" s="90" t="s">
        <v>28</v>
      </c>
      <c r="E2129" s="105" t="s">
        <v>28</v>
      </c>
      <c r="F2129" s="105" t="s">
        <v>111</v>
      </c>
      <c r="G2129" s="105" t="s">
        <v>167</v>
      </c>
      <c r="H2129" s="81" t="s">
        <v>8159</v>
      </c>
      <c r="I2129" s="89" t="s">
        <v>8161</v>
      </c>
      <c r="J2129" s="106" t="s">
        <v>222</v>
      </c>
      <c r="K2129" s="107">
        <v>43525</v>
      </c>
      <c r="L2129" s="89">
        <v>1</v>
      </c>
      <c r="M2129" s="89">
        <v>3</v>
      </c>
      <c r="N2129" s="88">
        <v>2019</v>
      </c>
      <c r="O2129" s="77">
        <f t="shared" si="32"/>
        <v>43525</v>
      </c>
      <c r="P2129" s="106" t="s">
        <v>489</v>
      </c>
      <c r="Q2129" s="89" t="s">
        <v>175</v>
      </c>
      <c r="R2129" s="80">
        <f>VLOOKUP(P2129,Registration!O:P,2,FALSE)</f>
        <v>17</v>
      </c>
    </row>
    <row r="2130" spans="1:18" ht="23.1" customHeight="1">
      <c r="A2130" s="90" t="s">
        <v>1564</v>
      </c>
      <c r="B2130" s="90" t="s">
        <v>26</v>
      </c>
      <c r="C2130" s="90" t="s">
        <v>27</v>
      </c>
      <c r="D2130" s="90" t="s">
        <v>28</v>
      </c>
      <c r="E2130" s="105" t="s">
        <v>28</v>
      </c>
      <c r="F2130" s="105" t="s">
        <v>111</v>
      </c>
      <c r="G2130" s="105" t="s">
        <v>167</v>
      </c>
      <c r="H2130" s="81" t="s">
        <v>8159</v>
      </c>
      <c r="I2130" s="89" t="s">
        <v>8161</v>
      </c>
      <c r="J2130" s="89" t="s">
        <v>1585</v>
      </c>
      <c r="K2130" s="107">
        <v>43525</v>
      </c>
      <c r="L2130" s="89">
        <v>1</v>
      </c>
      <c r="M2130" s="89">
        <v>3</v>
      </c>
      <c r="N2130" s="88">
        <v>2019</v>
      </c>
      <c r="O2130" s="77">
        <f t="shared" si="32"/>
        <v>43525</v>
      </c>
      <c r="P2130" s="89" t="s">
        <v>1586</v>
      </c>
      <c r="Q2130" s="89" t="s">
        <v>175</v>
      </c>
      <c r="R2130" s="80">
        <f>VLOOKUP(P2130,Registration!O:P,2,FALSE)</f>
        <v>19</v>
      </c>
    </row>
    <row r="2131" spans="1:18" ht="23.1" customHeight="1">
      <c r="A2131" s="90" t="s">
        <v>1587</v>
      </c>
      <c r="B2131" s="90" t="s">
        <v>26</v>
      </c>
      <c r="C2131" s="90" t="s">
        <v>27</v>
      </c>
      <c r="D2131" s="90" t="s">
        <v>28</v>
      </c>
      <c r="E2131" s="105" t="s">
        <v>28</v>
      </c>
      <c r="F2131" s="105" t="s">
        <v>111</v>
      </c>
      <c r="G2131" s="105" t="s">
        <v>167</v>
      </c>
      <c r="H2131" s="81" t="s">
        <v>8159</v>
      </c>
      <c r="I2131" s="89" t="s">
        <v>8161</v>
      </c>
      <c r="J2131" s="89" t="s">
        <v>1588</v>
      </c>
      <c r="K2131" s="107">
        <v>43528</v>
      </c>
      <c r="L2131" s="89">
        <v>4</v>
      </c>
      <c r="M2131" s="89">
        <v>3</v>
      </c>
      <c r="N2131" s="88">
        <v>2019</v>
      </c>
      <c r="O2131" s="77">
        <f t="shared" si="32"/>
        <v>43528</v>
      </c>
      <c r="P2131" s="89" t="s">
        <v>1589</v>
      </c>
      <c r="Q2131" s="89" t="s">
        <v>175</v>
      </c>
      <c r="R2131" s="80">
        <f>VLOOKUP(P2131,Registration!O:P,2,FALSE)</f>
        <v>19</v>
      </c>
    </row>
    <row r="2132" spans="1:18" ht="23.1" customHeight="1">
      <c r="A2132" s="90" t="s">
        <v>1587</v>
      </c>
      <c r="B2132" s="90" t="s">
        <v>26</v>
      </c>
      <c r="C2132" s="90" t="s">
        <v>27</v>
      </c>
      <c r="D2132" s="90" t="s">
        <v>28</v>
      </c>
      <c r="E2132" s="105" t="s">
        <v>28</v>
      </c>
      <c r="F2132" s="105" t="s">
        <v>111</v>
      </c>
      <c r="G2132" s="105" t="s">
        <v>167</v>
      </c>
      <c r="H2132" s="81" t="s">
        <v>8159</v>
      </c>
      <c r="I2132" s="89" t="s">
        <v>8161</v>
      </c>
      <c r="J2132" s="89" t="s">
        <v>1590</v>
      </c>
      <c r="K2132" s="107">
        <v>43528</v>
      </c>
      <c r="L2132" s="89">
        <v>4</v>
      </c>
      <c r="M2132" s="89">
        <v>3</v>
      </c>
      <c r="N2132" s="88">
        <v>2019</v>
      </c>
      <c r="O2132" s="77">
        <f t="shared" si="32"/>
        <v>43528</v>
      </c>
      <c r="P2132" s="89" t="s">
        <v>845</v>
      </c>
      <c r="Q2132" s="89" t="s">
        <v>175</v>
      </c>
      <c r="R2132" s="80">
        <f>VLOOKUP(P2132,Registration!O:P,2,FALSE)</f>
        <v>18</v>
      </c>
    </row>
    <row r="2133" spans="1:18" ht="23.1" customHeight="1">
      <c r="A2133" s="90" t="s">
        <v>1587</v>
      </c>
      <c r="B2133" s="90" t="s">
        <v>26</v>
      </c>
      <c r="C2133" s="90" t="s">
        <v>27</v>
      </c>
      <c r="D2133" s="90" t="s">
        <v>28</v>
      </c>
      <c r="E2133" s="105" t="s">
        <v>28</v>
      </c>
      <c r="F2133" s="105" t="s">
        <v>111</v>
      </c>
      <c r="G2133" s="105" t="s">
        <v>167</v>
      </c>
      <c r="H2133" s="81" t="s">
        <v>8159</v>
      </c>
      <c r="I2133" s="89" t="s">
        <v>8160</v>
      </c>
      <c r="J2133" s="89" t="s">
        <v>1591</v>
      </c>
      <c r="K2133" s="107">
        <v>43528</v>
      </c>
      <c r="L2133" s="89">
        <v>4</v>
      </c>
      <c r="M2133" s="89">
        <v>3</v>
      </c>
      <c r="N2133" s="88">
        <v>2019</v>
      </c>
      <c r="O2133" s="77">
        <f t="shared" si="32"/>
        <v>43528</v>
      </c>
      <c r="P2133" s="89" t="s">
        <v>1325</v>
      </c>
      <c r="Q2133" s="89" t="s">
        <v>252</v>
      </c>
      <c r="R2133" s="80">
        <f>VLOOKUP(P2133,Registration!O:P,2,FALSE)</f>
        <v>18</v>
      </c>
    </row>
    <row r="2134" spans="1:18" ht="23.1" customHeight="1">
      <c r="A2134" s="90" t="s">
        <v>1587</v>
      </c>
      <c r="B2134" s="90" t="s">
        <v>26</v>
      </c>
      <c r="C2134" s="90" t="s">
        <v>27</v>
      </c>
      <c r="D2134" s="90" t="s">
        <v>28</v>
      </c>
      <c r="E2134" s="105" t="s">
        <v>28</v>
      </c>
      <c r="F2134" s="105" t="s">
        <v>111</v>
      </c>
      <c r="G2134" s="105" t="s">
        <v>167</v>
      </c>
      <c r="H2134" s="81" t="s">
        <v>8159</v>
      </c>
      <c r="I2134" s="89" t="s">
        <v>8160</v>
      </c>
      <c r="J2134" s="89" t="s">
        <v>1592</v>
      </c>
      <c r="K2134" s="107">
        <v>43528</v>
      </c>
      <c r="L2134" s="89">
        <v>4</v>
      </c>
      <c r="M2134" s="89">
        <v>3</v>
      </c>
      <c r="N2134" s="88">
        <v>2019</v>
      </c>
      <c r="O2134" s="77">
        <f t="shared" si="32"/>
        <v>43528</v>
      </c>
      <c r="P2134" s="89" t="s">
        <v>917</v>
      </c>
      <c r="Q2134" s="89" t="s">
        <v>252</v>
      </c>
      <c r="R2134" s="80">
        <f>VLOOKUP(P2134,Registration!O:P,2,FALSE)</f>
        <v>17</v>
      </c>
    </row>
    <row r="2135" spans="1:18" ht="23.1" customHeight="1">
      <c r="A2135" s="90" t="s">
        <v>1587</v>
      </c>
      <c r="B2135" s="90" t="s">
        <v>26</v>
      </c>
      <c r="C2135" s="90" t="s">
        <v>27</v>
      </c>
      <c r="D2135" s="90" t="s">
        <v>28</v>
      </c>
      <c r="E2135" s="105" t="s">
        <v>28</v>
      </c>
      <c r="F2135" s="105" t="s">
        <v>111</v>
      </c>
      <c r="G2135" s="105" t="s">
        <v>167</v>
      </c>
      <c r="H2135" s="81" t="s">
        <v>8159</v>
      </c>
      <c r="I2135" s="89" t="s">
        <v>8160</v>
      </c>
      <c r="J2135" s="89" t="s">
        <v>1593</v>
      </c>
      <c r="K2135" s="107">
        <v>43528</v>
      </c>
      <c r="L2135" s="89">
        <v>4</v>
      </c>
      <c r="M2135" s="89">
        <v>3</v>
      </c>
      <c r="N2135" s="88">
        <v>2019</v>
      </c>
      <c r="O2135" s="77">
        <f t="shared" si="32"/>
        <v>43528</v>
      </c>
      <c r="P2135" s="89" t="s">
        <v>217</v>
      </c>
      <c r="Q2135" s="89" t="s">
        <v>252</v>
      </c>
      <c r="R2135" s="80">
        <f>VLOOKUP(P2135,Registration!O:P,2,FALSE)</f>
        <v>18</v>
      </c>
    </row>
    <row r="2136" spans="1:18" ht="23.1" customHeight="1">
      <c r="A2136" s="90" t="s">
        <v>1587</v>
      </c>
      <c r="B2136" s="90" t="s">
        <v>26</v>
      </c>
      <c r="C2136" s="90" t="s">
        <v>27</v>
      </c>
      <c r="D2136" s="90" t="s">
        <v>28</v>
      </c>
      <c r="E2136" s="105" t="s">
        <v>28</v>
      </c>
      <c r="F2136" s="105" t="s">
        <v>111</v>
      </c>
      <c r="G2136" s="105" t="s">
        <v>167</v>
      </c>
      <c r="H2136" s="81" t="s">
        <v>8159</v>
      </c>
      <c r="I2136" s="89" t="s">
        <v>8160</v>
      </c>
      <c r="J2136" s="89" t="s">
        <v>1594</v>
      </c>
      <c r="K2136" s="107">
        <v>43528</v>
      </c>
      <c r="L2136" s="89">
        <v>4</v>
      </c>
      <c r="M2136" s="89">
        <v>3</v>
      </c>
      <c r="N2136" s="88">
        <v>2019</v>
      </c>
      <c r="O2136" s="77">
        <f t="shared" si="32"/>
        <v>43528</v>
      </c>
      <c r="P2136" s="89" t="s">
        <v>1595</v>
      </c>
      <c r="Q2136" s="89" t="s">
        <v>252</v>
      </c>
      <c r="R2136" s="80">
        <f>VLOOKUP(P2136,Registration!O:P,2,FALSE)</f>
        <v>19</v>
      </c>
    </row>
    <row r="2137" spans="1:18" ht="23.1" customHeight="1">
      <c r="A2137" s="90" t="s">
        <v>1587</v>
      </c>
      <c r="B2137" s="90" t="s">
        <v>26</v>
      </c>
      <c r="C2137" s="90" t="s">
        <v>27</v>
      </c>
      <c r="D2137" s="90" t="s">
        <v>28</v>
      </c>
      <c r="E2137" s="105" t="s">
        <v>28</v>
      </c>
      <c r="F2137" s="105" t="s">
        <v>111</v>
      </c>
      <c r="G2137" s="105" t="s">
        <v>167</v>
      </c>
      <c r="H2137" s="81" t="s">
        <v>8159</v>
      </c>
      <c r="I2137" s="89" t="s">
        <v>8160</v>
      </c>
      <c r="J2137" s="89" t="s">
        <v>531</v>
      </c>
      <c r="K2137" s="107">
        <v>43528</v>
      </c>
      <c r="L2137" s="89">
        <v>4</v>
      </c>
      <c r="M2137" s="89">
        <v>3</v>
      </c>
      <c r="N2137" s="88">
        <v>2019</v>
      </c>
      <c r="O2137" s="77">
        <f t="shared" si="32"/>
        <v>43528</v>
      </c>
      <c r="P2137" s="89" t="s">
        <v>1596</v>
      </c>
      <c r="Q2137" s="89" t="s">
        <v>252</v>
      </c>
      <c r="R2137" s="80">
        <f>VLOOKUP(P2137,Registration!O:P,2,FALSE)</f>
        <v>15</v>
      </c>
    </row>
    <row r="2138" spans="1:18" ht="23.1" customHeight="1">
      <c r="A2138" s="90" t="s">
        <v>1587</v>
      </c>
      <c r="B2138" s="90" t="s">
        <v>26</v>
      </c>
      <c r="C2138" s="90" t="s">
        <v>27</v>
      </c>
      <c r="D2138" s="90" t="s">
        <v>28</v>
      </c>
      <c r="E2138" s="105" t="s">
        <v>28</v>
      </c>
      <c r="F2138" s="105" t="s">
        <v>111</v>
      </c>
      <c r="G2138" s="105" t="s">
        <v>167</v>
      </c>
      <c r="H2138" s="81" t="s">
        <v>8159</v>
      </c>
      <c r="I2138" s="89" t="s">
        <v>8160</v>
      </c>
      <c r="J2138" s="89" t="s">
        <v>1597</v>
      </c>
      <c r="K2138" s="107">
        <v>43528</v>
      </c>
      <c r="L2138" s="89">
        <v>4</v>
      </c>
      <c r="M2138" s="89">
        <v>3</v>
      </c>
      <c r="N2138" s="88">
        <v>2019</v>
      </c>
      <c r="O2138" s="77">
        <f t="shared" si="32"/>
        <v>43528</v>
      </c>
      <c r="P2138" s="89" t="s">
        <v>1598</v>
      </c>
      <c r="Q2138" s="89" t="s">
        <v>252</v>
      </c>
      <c r="R2138" s="80">
        <f>VLOOKUP(P2138,Registration!O:P,2,FALSE)</f>
        <v>19</v>
      </c>
    </row>
    <row r="2139" spans="1:18" ht="23.1" customHeight="1">
      <c r="A2139" s="90" t="s">
        <v>1587</v>
      </c>
      <c r="B2139" s="90" t="s">
        <v>26</v>
      </c>
      <c r="C2139" s="90" t="s">
        <v>27</v>
      </c>
      <c r="D2139" s="90" t="s">
        <v>28</v>
      </c>
      <c r="E2139" s="105" t="s">
        <v>28</v>
      </c>
      <c r="F2139" s="105" t="s">
        <v>111</v>
      </c>
      <c r="G2139" s="105" t="s">
        <v>167</v>
      </c>
      <c r="H2139" s="81" t="s">
        <v>8159</v>
      </c>
      <c r="I2139" s="89" t="s">
        <v>8160</v>
      </c>
      <c r="J2139" s="89" t="s">
        <v>1599</v>
      </c>
      <c r="K2139" s="107">
        <v>43528</v>
      </c>
      <c r="L2139" s="89">
        <v>4</v>
      </c>
      <c r="M2139" s="89">
        <v>3</v>
      </c>
      <c r="N2139" s="88">
        <v>2019</v>
      </c>
      <c r="O2139" s="77">
        <f t="shared" si="32"/>
        <v>43528</v>
      </c>
      <c r="P2139" s="89" t="s">
        <v>1600</v>
      </c>
      <c r="Q2139" s="89" t="s">
        <v>252</v>
      </c>
      <c r="R2139" s="80">
        <f>VLOOKUP(P2139,Registration!O:P,2,FALSE)</f>
        <v>19</v>
      </c>
    </row>
    <row r="2140" spans="1:18" ht="23.1" customHeight="1">
      <c r="A2140" s="90" t="s">
        <v>1587</v>
      </c>
      <c r="B2140" s="90" t="s">
        <v>26</v>
      </c>
      <c r="C2140" s="90" t="s">
        <v>27</v>
      </c>
      <c r="D2140" s="90" t="s">
        <v>28</v>
      </c>
      <c r="E2140" s="105" t="s">
        <v>28</v>
      </c>
      <c r="F2140" s="105" t="s">
        <v>111</v>
      </c>
      <c r="G2140" s="105" t="s">
        <v>167</v>
      </c>
      <c r="H2140" s="81" t="s">
        <v>8159</v>
      </c>
      <c r="I2140" s="89" t="s">
        <v>8160</v>
      </c>
      <c r="J2140" s="89" t="s">
        <v>1601</v>
      </c>
      <c r="K2140" s="107">
        <v>43528</v>
      </c>
      <c r="L2140" s="89">
        <v>4</v>
      </c>
      <c r="M2140" s="89">
        <v>3</v>
      </c>
      <c r="N2140" s="88">
        <v>2019</v>
      </c>
      <c r="O2140" s="77">
        <f t="shared" si="32"/>
        <v>43528</v>
      </c>
      <c r="P2140" s="89" t="s">
        <v>1602</v>
      </c>
      <c r="Q2140" s="89" t="s">
        <v>252</v>
      </c>
      <c r="R2140" s="80">
        <f>VLOOKUP(P2140,Registration!O:P,2,FALSE)</f>
        <v>18</v>
      </c>
    </row>
    <row r="2141" spans="1:18" ht="23.1" customHeight="1">
      <c r="A2141" s="90" t="s">
        <v>1587</v>
      </c>
      <c r="B2141" s="90" t="s">
        <v>26</v>
      </c>
      <c r="C2141" s="90" t="s">
        <v>27</v>
      </c>
      <c r="D2141" s="90" t="s">
        <v>28</v>
      </c>
      <c r="E2141" s="105" t="s">
        <v>28</v>
      </c>
      <c r="F2141" s="105" t="s">
        <v>111</v>
      </c>
      <c r="G2141" s="105" t="s">
        <v>167</v>
      </c>
      <c r="H2141" s="81" t="s">
        <v>8159</v>
      </c>
      <c r="I2141" s="89" t="s">
        <v>8160</v>
      </c>
      <c r="J2141" s="89" t="s">
        <v>1603</v>
      </c>
      <c r="K2141" s="107">
        <v>43528</v>
      </c>
      <c r="L2141" s="89">
        <v>4</v>
      </c>
      <c r="M2141" s="89">
        <v>3</v>
      </c>
      <c r="N2141" s="88">
        <v>2019</v>
      </c>
      <c r="O2141" s="77">
        <f t="shared" si="32"/>
        <v>43528</v>
      </c>
      <c r="P2141" s="89" t="s">
        <v>1604</v>
      </c>
      <c r="Q2141" s="89" t="s">
        <v>252</v>
      </c>
      <c r="R2141" s="80">
        <f>VLOOKUP(P2141,Registration!O:P,2,FALSE)</f>
        <v>17</v>
      </c>
    </row>
    <row r="2142" spans="1:18" ht="23.1" customHeight="1">
      <c r="A2142" s="90" t="s">
        <v>1587</v>
      </c>
      <c r="B2142" s="90" t="s">
        <v>26</v>
      </c>
      <c r="C2142" s="90" t="s">
        <v>27</v>
      </c>
      <c r="D2142" s="90" t="s">
        <v>28</v>
      </c>
      <c r="E2142" s="105" t="s">
        <v>28</v>
      </c>
      <c r="F2142" s="105" t="s">
        <v>111</v>
      </c>
      <c r="G2142" s="105" t="s">
        <v>167</v>
      </c>
      <c r="H2142" s="81" t="s">
        <v>8159</v>
      </c>
      <c r="I2142" s="89" t="s">
        <v>8160</v>
      </c>
      <c r="J2142" s="89" t="s">
        <v>1605</v>
      </c>
      <c r="K2142" s="107">
        <v>43528</v>
      </c>
      <c r="L2142" s="89">
        <v>4</v>
      </c>
      <c r="M2142" s="89">
        <v>3</v>
      </c>
      <c r="N2142" s="88">
        <v>2019</v>
      </c>
      <c r="O2142" s="77">
        <f t="shared" si="32"/>
        <v>43528</v>
      </c>
      <c r="P2142" s="89" t="s">
        <v>1606</v>
      </c>
      <c r="Q2142" s="89" t="s">
        <v>252</v>
      </c>
      <c r="R2142" s="80">
        <f>VLOOKUP(P2142,Registration!O:P,2,FALSE)</f>
        <v>18</v>
      </c>
    </row>
    <row r="2143" spans="1:18" ht="23.1" customHeight="1">
      <c r="A2143" s="90" t="s">
        <v>1587</v>
      </c>
      <c r="B2143" s="90" t="s">
        <v>26</v>
      </c>
      <c r="C2143" s="90" t="s">
        <v>27</v>
      </c>
      <c r="D2143" s="90" t="s">
        <v>28</v>
      </c>
      <c r="E2143" s="105" t="s">
        <v>28</v>
      </c>
      <c r="F2143" s="105" t="s">
        <v>111</v>
      </c>
      <c r="G2143" s="105" t="s">
        <v>167</v>
      </c>
      <c r="H2143" s="81" t="s">
        <v>8159</v>
      </c>
      <c r="I2143" s="89" t="s">
        <v>8160</v>
      </c>
      <c r="J2143" s="89" t="s">
        <v>934</v>
      </c>
      <c r="K2143" s="107">
        <v>43528</v>
      </c>
      <c r="L2143" s="89">
        <v>4</v>
      </c>
      <c r="M2143" s="89">
        <v>3</v>
      </c>
      <c r="N2143" s="88">
        <v>2019</v>
      </c>
      <c r="O2143" s="77">
        <f t="shared" si="32"/>
        <v>43528</v>
      </c>
      <c r="P2143" s="89" t="s">
        <v>1607</v>
      </c>
      <c r="Q2143" s="89" t="s">
        <v>252</v>
      </c>
      <c r="R2143" s="80">
        <f>VLOOKUP(P2143,Registration!O:P,2,FALSE)</f>
        <v>19</v>
      </c>
    </row>
    <row r="2144" spans="1:18" ht="23.1" customHeight="1">
      <c r="A2144" s="90" t="s">
        <v>1587</v>
      </c>
      <c r="B2144" s="90" t="s">
        <v>26</v>
      </c>
      <c r="C2144" s="90" t="s">
        <v>27</v>
      </c>
      <c r="D2144" s="90" t="s">
        <v>28</v>
      </c>
      <c r="E2144" s="105" t="s">
        <v>28</v>
      </c>
      <c r="F2144" s="105" t="s">
        <v>111</v>
      </c>
      <c r="G2144" s="105" t="s">
        <v>167</v>
      </c>
      <c r="H2144" s="81" t="s">
        <v>8159</v>
      </c>
      <c r="I2144" s="89" t="s">
        <v>8160</v>
      </c>
      <c r="J2144" s="89" t="s">
        <v>1608</v>
      </c>
      <c r="K2144" s="107">
        <v>43528</v>
      </c>
      <c r="L2144" s="89">
        <v>4</v>
      </c>
      <c r="M2144" s="89">
        <v>3</v>
      </c>
      <c r="N2144" s="88">
        <v>2019</v>
      </c>
      <c r="O2144" s="77">
        <f t="shared" si="32"/>
        <v>43528</v>
      </c>
      <c r="P2144" s="89" t="s">
        <v>428</v>
      </c>
      <c r="Q2144" s="89" t="s">
        <v>252</v>
      </c>
      <c r="R2144" s="80">
        <f>VLOOKUP(P2144,Registration!O:P,2,FALSE)</f>
        <v>19</v>
      </c>
    </row>
    <row r="2145" spans="1:18" ht="23.1" customHeight="1">
      <c r="A2145" s="90" t="s">
        <v>1587</v>
      </c>
      <c r="B2145" s="90" t="s">
        <v>26</v>
      </c>
      <c r="C2145" s="90" t="s">
        <v>27</v>
      </c>
      <c r="D2145" s="90" t="s">
        <v>28</v>
      </c>
      <c r="E2145" s="105" t="s">
        <v>28</v>
      </c>
      <c r="F2145" s="105" t="s">
        <v>111</v>
      </c>
      <c r="G2145" s="105" t="s">
        <v>167</v>
      </c>
      <c r="H2145" s="81" t="s">
        <v>8159</v>
      </c>
      <c r="I2145" s="89" t="s">
        <v>8160</v>
      </c>
      <c r="J2145" s="89" t="s">
        <v>1609</v>
      </c>
      <c r="K2145" s="107">
        <v>43528</v>
      </c>
      <c r="L2145" s="89">
        <v>4</v>
      </c>
      <c r="M2145" s="89">
        <v>3</v>
      </c>
      <c r="N2145" s="88">
        <v>2019</v>
      </c>
      <c r="O2145" s="77">
        <f t="shared" si="32"/>
        <v>43528</v>
      </c>
      <c r="P2145" s="89" t="s">
        <v>1610</v>
      </c>
      <c r="Q2145" s="89" t="s">
        <v>252</v>
      </c>
      <c r="R2145" s="80">
        <f>VLOOKUP(P2145,Registration!O:P,2,FALSE)</f>
        <v>19</v>
      </c>
    </row>
    <row r="2146" spans="1:18" ht="23.1" customHeight="1">
      <c r="A2146" s="90" t="s">
        <v>1587</v>
      </c>
      <c r="B2146" s="90" t="s">
        <v>26</v>
      </c>
      <c r="C2146" s="90" t="s">
        <v>27</v>
      </c>
      <c r="D2146" s="90" t="s">
        <v>28</v>
      </c>
      <c r="E2146" s="105" t="s">
        <v>28</v>
      </c>
      <c r="F2146" s="105" t="s">
        <v>111</v>
      </c>
      <c r="G2146" s="105" t="s">
        <v>167</v>
      </c>
      <c r="H2146" s="81" t="s">
        <v>8159</v>
      </c>
      <c r="I2146" s="89" t="s">
        <v>8160</v>
      </c>
      <c r="J2146" s="89" t="s">
        <v>1611</v>
      </c>
      <c r="K2146" s="107">
        <v>43528</v>
      </c>
      <c r="L2146" s="89">
        <v>4</v>
      </c>
      <c r="M2146" s="89">
        <v>3</v>
      </c>
      <c r="N2146" s="88">
        <v>2019</v>
      </c>
      <c r="O2146" s="77">
        <f t="shared" si="32"/>
        <v>43528</v>
      </c>
      <c r="P2146" s="89" t="s">
        <v>1612</v>
      </c>
      <c r="Q2146" s="89" t="s">
        <v>252</v>
      </c>
      <c r="R2146" s="80">
        <f>VLOOKUP(P2146,Registration!O:P,2,FALSE)</f>
        <v>19</v>
      </c>
    </row>
    <row r="2147" spans="1:18" ht="23.1" customHeight="1">
      <c r="A2147" s="90" t="s">
        <v>1587</v>
      </c>
      <c r="B2147" s="90" t="s">
        <v>26</v>
      </c>
      <c r="C2147" s="90" t="s">
        <v>27</v>
      </c>
      <c r="D2147" s="90" t="s">
        <v>28</v>
      </c>
      <c r="E2147" s="105" t="s">
        <v>28</v>
      </c>
      <c r="F2147" s="105" t="s">
        <v>111</v>
      </c>
      <c r="G2147" s="105" t="s">
        <v>167</v>
      </c>
      <c r="H2147" s="81" t="s">
        <v>8159</v>
      </c>
      <c r="I2147" s="89" t="s">
        <v>8160</v>
      </c>
      <c r="J2147" s="89" t="s">
        <v>1613</v>
      </c>
      <c r="K2147" s="107">
        <v>43528</v>
      </c>
      <c r="L2147" s="89">
        <v>4</v>
      </c>
      <c r="M2147" s="89">
        <v>3</v>
      </c>
      <c r="N2147" s="88">
        <v>2019</v>
      </c>
      <c r="O2147" s="77">
        <f t="shared" si="32"/>
        <v>43528</v>
      </c>
      <c r="P2147" s="89" t="s">
        <v>1614</v>
      </c>
      <c r="Q2147" s="89" t="s">
        <v>252</v>
      </c>
      <c r="R2147" s="80">
        <f>VLOOKUP(P2147,Registration!O:P,2,FALSE)</f>
        <v>19</v>
      </c>
    </row>
    <row r="2148" spans="1:18" ht="23.1" customHeight="1">
      <c r="A2148" s="90" t="s">
        <v>1587</v>
      </c>
      <c r="B2148" s="90" t="s">
        <v>26</v>
      </c>
      <c r="C2148" s="90" t="s">
        <v>27</v>
      </c>
      <c r="D2148" s="90" t="s">
        <v>28</v>
      </c>
      <c r="E2148" s="105" t="s">
        <v>28</v>
      </c>
      <c r="F2148" s="105" t="s">
        <v>111</v>
      </c>
      <c r="G2148" s="105" t="s">
        <v>167</v>
      </c>
      <c r="H2148" s="81" t="s">
        <v>8159</v>
      </c>
      <c r="I2148" s="89" t="s">
        <v>8160</v>
      </c>
      <c r="J2148" s="89" t="s">
        <v>1615</v>
      </c>
      <c r="K2148" s="107">
        <v>43528</v>
      </c>
      <c r="L2148" s="89">
        <v>4</v>
      </c>
      <c r="M2148" s="89">
        <v>3</v>
      </c>
      <c r="N2148" s="88">
        <v>2019</v>
      </c>
      <c r="O2148" s="77">
        <f t="shared" si="32"/>
        <v>43528</v>
      </c>
      <c r="P2148" s="89" t="s">
        <v>407</v>
      </c>
      <c r="Q2148" s="89" t="s">
        <v>252</v>
      </c>
      <c r="R2148" s="80">
        <f>VLOOKUP(P2148,Registration!O:P,2,FALSE)</f>
        <v>18</v>
      </c>
    </row>
    <row r="2149" spans="1:18" ht="23.1" customHeight="1">
      <c r="A2149" s="90" t="s">
        <v>1587</v>
      </c>
      <c r="B2149" s="90" t="s">
        <v>26</v>
      </c>
      <c r="C2149" s="90" t="s">
        <v>27</v>
      </c>
      <c r="D2149" s="90" t="s">
        <v>28</v>
      </c>
      <c r="E2149" s="105" t="s">
        <v>28</v>
      </c>
      <c r="F2149" s="105" t="s">
        <v>111</v>
      </c>
      <c r="G2149" s="105" t="s">
        <v>167</v>
      </c>
      <c r="H2149" s="81" t="s">
        <v>8159</v>
      </c>
      <c r="I2149" s="89" t="s">
        <v>8160</v>
      </c>
      <c r="J2149" s="89" t="s">
        <v>911</v>
      </c>
      <c r="K2149" s="107">
        <v>43528</v>
      </c>
      <c r="L2149" s="89">
        <v>4</v>
      </c>
      <c r="M2149" s="89">
        <v>3</v>
      </c>
      <c r="N2149" s="88">
        <v>2019</v>
      </c>
      <c r="O2149" s="77">
        <f t="shared" si="32"/>
        <v>43528</v>
      </c>
      <c r="P2149" s="89" t="s">
        <v>1616</v>
      </c>
      <c r="Q2149" s="89" t="s">
        <v>252</v>
      </c>
      <c r="R2149" s="80">
        <f>VLOOKUP(P2149,Registration!O:P,2,FALSE)</f>
        <v>18</v>
      </c>
    </row>
    <row r="2150" spans="1:18" ht="23.1" customHeight="1">
      <c r="A2150" s="90" t="s">
        <v>1587</v>
      </c>
      <c r="B2150" s="90" t="s">
        <v>26</v>
      </c>
      <c r="C2150" s="90" t="s">
        <v>27</v>
      </c>
      <c r="D2150" s="90" t="s">
        <v>28</v>
      </c>
      <c r="E2150" s="105" t="s">
        <v>28</v>
      </c>
      <c r="F2150" s="105" t="s">
        <v>111</v>
      </c>
      <c r="G2150" s="105" t="s">
        <v>167</v>
      </c>
      <c r="H2150" s="81" t="s">
        <v>8159</v>
      </c>
      <c r="I2150" s="89" t="s">
        <v>8160</v>
      </c>
      <c r="J2150" s="89" t="s">
        <v>1617</v>
      </c>
      <c r="K2150" s="107">
        <v>43528</v>
      </c>
      <c r="L2150" s="89">
        <v>4</v>
      </c>
      <c r="M2150" s="89">
        <v>3</v>
      </c>
      <c r="N2150" s="88">
        <v>2019</v>
      </c>
      <c r="O2150" s="77">
        <f t="shared" si="32"/>
        <v>43528</v>
      </c>
      <c r="P2150" s="89" t="s">
        <v>1618</v>
      </c>
      <c r="Q2150" s="89" t="s">
        <v>252</v>
      </c>
      <c r="R2150" s="80">
        <f>VLOOKUP(P2150,Registration!O:P,2,FALSE)</f>
        <v>19</v>
      </c>
    </row>
    <row r="2151" spans="1:18" ht="23.1" customHeight="1">
      <c r="A2151" s="106" t="s">
        <v>1587</v>
      </c>
      <c r="B2151" s="106" t="s">
        <v>26</v>
      </c>
      <c r="C2151" s="106" t="s">
        <v>27</v>
      </c>
      <c r="D2151" s="106" t="s">
        <v>28</v>
      </c>
      <c r="E2151" s="106" t="s">
        <v>3862</v>
      </c>
      <c r="F2151" s="106" t="s">
        <v>111</v>
      </c>
      <c r="G2151" s="106" t="s">
        <v>167</v>
      </c>
      <c r="H2151" s="106" t="s">
        <v>8159</v>
      </c>
      <c r="I2151" s="106" t="s">
        <v>8160</v>
      </c>
      <c r="J2151" s="106" t="s">
        <v>1619</v>
      </c>
      <c r="K2151" s="108">
        <v>43528</v>
      </c>
      <c r="L2151" s="106">
        <v>4</v>
      </c>
      <c r="M2151" s="106">
        <v>3</v>
      </c>
      <c r="N2151" s="88">
        <v>2019</v>
      </c>
      <c r="O2151" s="77">
        <f t="shared" si="32"/>
        <v>43528</v>
      </c>
      <c r="P2151" s="106" t="s">
        <v>1620</v>
      </c>
      <c r="Q2151" s="106" t="s">
        <v>252</v>
      </c>
      <c r="R2151" s="80">
        <f>VLOOKUP(P2151,Registration!O:P,2,FALSE)</f>
        <v>19</v>
      </c>
    </row>
    <row r="2152" spans="1:18" ht="23.1" customHeight="1">
      <c r="A2152" s="106" t="s">
        <v>1587</v>
      </c>
      <c r="B2152" s="106" t="s">
        <v>26</v>
      </c>
      <c r="C2152" s="106" t="s">
        <v>27</v>
      </c>
      <c r="D2152" s="106" t="s">
        <v>28</v>
      </c>
      <c r="E2152" s="106" t="s">
        <v>3862</v>
      </c>
      <c r="F2152" s="106" t="s">
        <v>111</v>
      </c>
      <c r="G2152" s="106" t="s">
        <v>167</v>
      </c>
      <c r="H2152" s="106" t="s">
        <v>8159</v>
      </c>
      <c r="I2152" s="106" t="s">
        <v>8160</v>
      </c>
      <c r="J2152" s="106" t="s">
        <v>850</v>
      </c>
      <c r="K2152" s="108">
        <v>43528</v>
      </c>
      <c r="L2152" s="106">
        <v>4</v>
      </c>
      <c r="M2152" s="106">
        <v>3</v>
      </c>
      <c r="N2152" s="88">
        <v>2019</v>
      </c>
      <c r="O2152" s="77">
        <f t="shared" si="32"/>
        <v>43528</v>
      </c>
      <c r="P2152" s="106" t="s">
        <v>471</v>
      </c>
      <c r="Q2152" s="106" t="s">
        <v>252</v>
      </c>
      <c r="R2152" s="80">
        <f>VLOOKUP(P2152,Registration!O:P,2,FALSE)</f>
        <v>18</v>
      </c>
    </row>
    <row r="2153" spans="1:18" ht="23.1" customHeight="1">
      <c r="A2153" s="106" t="s">
        <v>1587</v>
      </c>
      <c r="B2153" s="106" t="s">
        <v>26</v>
      </c>
      <c r="C2153" s="106" t="s">
        <v>27</v>
      </c>
      <c r="D2153" s="106" t="s">
        <v>28</v>
      </c>
      <c r="E2153" s="106" t="s">
        <v>3862</v>
      </c>
      <c r="F2153" s="106" t="s">
        <v>111</v>
      </c>
      <c r="G2153" s="106" t="s">
        <v>167</v>
      </c>
      <c r="H2153" s="106" t="s">
        <v>8159</v>
      </c>
      <c r="I2153" s="106" t="s">
        <v>8160</v>
      </c>
      <c r="J2153" s="89" t="s">
        <v>222</v>
      </c>
      <c r="K2153" s="108">
        <v>43528</v>
      </c>
      <c r="L2153" s="106">
        <v>4</v>
      </c>
      <c r="M2153" s="106">
        <v>3</v>
      </c>
      <c r="N2153" s="88">
        <v>2019</v>
      </c>
      <c r="O2153" s="77">
        <f t="shared" si="32"/>
        <v>43528</v>
      </c>
      <c r="P2153" s="89" t="s">
        <v>1621</v>
      </c>
      <c r="Q2153" s="106" t="s">
        <v>252</v>
      </c>
      <c r="R2153" s="80">
        <f>VLOOKUP(P2153,Registration!O:P,2,FALSE)</f>
        <v>19</v>
      </c>
    </row>
    <row r="2154" spans="1:18" ht="23.1" customHeight="1">
      <c r="A2154" s="106" t="s">
        <v>1587</v>
      </c>
      <c r="B2154" s="106" t="s">
        <v>26</v>
      </c>
      <c r="C2154" s="106" t="s">
        <v>27</v>
      </c>
      <c r="D2154" s="106" t="s">
        <v>28</v>
      </c>
      <c r="E2154" s="106" t="s">
        <v>3862</v>
      </c>
      <c r="F2154" s="106" t="s">
        <v>111</v>
      </c>
      <c r="G2154" s="106" t="s">
        <v>167</v>
      </c>
      <c r="H2154" s="106" t="s">
        <v>8159</v>
      </c>
      <c r="I2154" s="106" t="s">
        <v>8160</v>
      </c>
      <c r="J2154" s="89" t="s">
        <v>1622</v>
      </c>
      <c r="K2154" s="108">
        <v>43528</v>
      </c>
      <c r="L2154" s="106">
        <v>4</v>
      </c>
      <c r="M2154" s="106">
        <v>3</v>
      </c>
      <c r="N2154" s="88">
        <v>2019</v>
      </c>
      <c r="O2154" s="77">
        <f t="shared" si="32"/>
        <v>43528</v>
      </c>
      <c r="P2154" s="89" t="s">
        <v>649</v>
      </c>
      <c r="Q2154" s="106" t="s">
        <v>252</v>
      </c>
      <c r="R2154" s="80">
        <f>VLOOKUP(P2154,Registration!O:P,2,FALSE)</f>
        <v>19</v>
      </c>
    </row>
    <row r="2155" spans="1:18" ht="23.1" customHeight="1">
      <c r="A2155" s="106" t="s">
        <v>1587</v>
      </c>
      <c r="B2155" s="106" t="s">
        <v>26</v>
      </c>
      <c r="C2155" s="106" t="s">
        <v>27</v>
      </c>
      <c r="D2155" s="106" t="s">
        <v>28</v>
      </c>
      <c r="E2155" s="106" t="s">
        <v>3862</v>
      </c>
      <c r="F2155" s="106" t="s">
        <v>111</v>
      </c>
      <c r="G2155" s="106" t="s">
        <v>167</v>
      </c>
      <c r="H2155" s="106" t="s">
        <v>8159</v>
      </c>
      <c r="I2155" s="106" t="s">
        <v>8160</v>
      </c>
      <c r="J2155" s="89" t="s">
        <v>1623</v>
      </c>
      <c r="K2155" s="108">
        <v>43528</v>
      </c>
      <c r="L2155" s="106">
        <v>4</v>
      </c>
      <c r="M2155" s="106">
        <v>3</v>
      </c>
      <c r="N2155" s="88">
        <v>2019</v>
      </c>
      <c r="O2155" s="77">
        <f t="shared" si="32"/>
        <v>43528</v>
      </c>
      <c r="P2155" s="89" t="s">
        <v>1624</v>
      </c>
      <c r="Q2155" s="106" t="s">
        <v>252</v>
      </c>
      <c r="R2155" s="80">
        <f>VLOOKUP(P2155,Registration!O:P,2,FALSE)</f>
        <v>17</v>
      </c>
    </row>
    <row r="2156" spans="1:18" ht="23.1" customHeight="1">
      <c r="A2156" s="90" t="s">
        <v>1587</v>
      </c>
      <c r="B2156" s="90" t="s">
        <v>26</v>
      </c>
      <c r="C2156" s="90" t="s">
        <v>27</v>
      </c>
      <c r="D2156" s="90" t="s">
        <v>28</v>
      </c>
      <c r="E2156" s="105" t="s">
        <v>28</v>
      </c>
      <c r="F2156" s="105" t="s">
        <v>111</v>
      </c>
      <c r="G2156" s="105" t="s">
        <v>167</v>
      </c>
      <c r="H2156" s="81" t="s">
        <v>8159</v>
      </c>
      <c r="I2156" s="89" t="s">
        <v>8160</v>
      </c>
      <c r="J2156" s="89" t="s">
        <v>1625</v>
      </c>
      <c r="K2156" s="107">
        <v>43529</v>
      </c>
      <c r="L2156" s="89">
        <v>5</v>
      </c>
      <c r="M2156" s="89">
        <v>3</v>
      </c>
      <c r="N2156" s="88">
        <v>2019</v>
      </c>
      <c r="O2156" s="77">
        <f t="shared" si="32"/>
        <v>43529</v>
      </c>
      <c r="P2156" s="89" t="s">
        <v>1626</v>
      </c>
      <c r="Q2156" s="89" t="s">
        <v>252</v>
      </c>
      <c r="R2156" s="80">
        <f>VLOOKUP(P2156,Registration!O:P,2,FALSE)</f>
        <v>18</v>
      </c>
    </row>
    <row r="2157" spans="1:18" ht="23.1" customHeight="1">
      <c r="A2157" s="90" t="s">
        <v>1587</v>
      </c>
      <c r="B2157" s="90" t="s">
        <v>26</v>
      </c>
      <c r="C2157" s="90" t="s">
        <v>27</v>
      </c>
      <c r="D2157" s="90" t="s">
        <v>28</v>
      </c>
      <c r="E2157" s="105" t="s">
        <v>28</v>
      </c>
      <c r="F2157" s="105" t="s">
        <v>111</v>
      </c>
      <c r="G2157" s="105" t="s">
        <v>167</v>
      </c>
      <c r="H2157" s="81" t="s">
        <v>8159</v>
      </c>
      <c r="I2157" s="89" t="s">
        <v>8160</v>
      </c>
      <c r="J2157" s="89" t="s">
        <v>1627</v>
      </c>
      <c r="K2157" s="107">
        <v>43529</v>
      </c>
      <c r="L2157" s="89">
        <v>5</v>
      </c>
      <c r="M2157" s="89">
        <v>3</v>
      </c>
      <c r="N2157" s="88">
        <v>2019</v>
      </c>
      <c r="O2157" s="77">
        <f t="shared" si="32"/>
        <v>43529</v>
      </c>
      <c r="P2157" s="89" t="s">
        <v>1049</v>
      </c>
      <c r="Q2157" s="89" t="s">
        <v>252</v>
      </c>
      <c r="R2157" s="80">
        <f>VLOOKUP(P2157,Registration!O:P,2,FALSE)</f>
        <v>19</v>
      </c>
    </row>
    <row r="2158" spans="1:18" ht="23.1" customHeight="1">
      <c r="A2158" s="90" t="s">
        <v>1587</v>
      </c>
      <c r="B2158" s="90" t="s">
        <v>26</v>
      </c>
      <c r="C2158" s="90" t="s">
        <v>27</v>
      </c>
      <c r="D2158" s="90" t="s">
        <v>28</v>
      </c>
      <c r="E2158" s="105" t="s">
        <v>28</v>
      </c>
      <c r="F2158" s="105" t="s">
        <v>111</v>
      </c>
      <c r="G2158" s="105" t="s">
        <v>167</v>
      </c>
      <c r="H2158" s="81" t="s">
        <v>8159</v>
      </c>
      <c r="I2158" s="89" t="s">
        <v>8160</v>
      </c>
      <c r="J2158" s="89" t="s">
        <v>1235</v>
      </c>
      <c r="K2158" s="107">
        <v>43529</v>
      </c>
      <c r="L2158" s="89">
        <v>5</v>
      </c>
      <c r="M2158" s="89">
        <v>3</v>
      </c>
      <c r="N2158" s="88">
        <v>2019</v>
      </c>
      <c r="O2158" s="77">
        <f t="shared" si="32"/>
        <v>43529</v>
      </c>
      <c r="P2158" s="89" t="s">
        <v>363</v>
      </c>
      <c r="Q2158" s="89" t="s">
        <v>252</v>
      </c>
      <c r="R2158" s="80">
        <f>VLOOKUP(P2158,Registration!O:P,2,FALSE)</f>
        <v>19</v>
      </c>
    </row>
    <row r="2159" spans="1:18" ht="23.1" customHeight="1">
      <c r="A2159" s="90" t="s">
        <v>1587</v>
      </c>
      <c r="B2159" s="90" t="s">
        <v>26</v>
      </c>
      <c r="C2159" s="90" t="s">
        <v>27</v>
      </c>
      <c r="D2159" s="90" t="s">
        <v>28</v>
      </c>
      <c r="E2159" s="105" t="s">
        <v>28</v>
      </c>
      <c r="F2159" s="105" t="s">
        <v>111</v>
      </c>
      <c r="G2159" s="105" t="s">
        <v>167</v>
      </c>
      <c r="H2159" s="81" t="s">
        <v>8159</v>
      </c>
      <c r="I2159" s="89" t="s">
        <v>8160</v>
      </c>
      <c r="J2159" s="89" t="s">
        <v>1628</v>
      </c>
      <c r="K2159" s="107">
        <v>43529</v>
      </c>
      <c r="L2159" s="89">
        <v>5</v>
      </c>
      <c r="M2159" s="89">
        <v>3</v>
      </c>
      <c r="N2159" s="88">
        <v>2019</v>
      </c>
      <c r="O2159" s="77">
        <f t="shared" si="32"/>
        <v>43529</v>
      </c>
      <c r="P2159" s="89" t="s">
        <v>1629</v>
      </c>
      <c r="Q2159" s="89" t="s">
        <v>252</v>
      </c>
      <c r="R2159" s="80">
        <f>VLOOKUP(P2159,Registration!O:P,2,FALSE)</f>
        <v>17</v>
      </c>
    </row>
    <row r="2160" spans="1:18" ht="23.1" customHeight="1">
      <c r="A2160" s="90" t="s">
        <v>1587</v>
      </c>
      <c r="B2160" s="90" t="s">
        <v>26</v>
      </c>
      <c r="C2160" s="90" t="s">
        <v>27</v>
      </c>
      <c r="D2160" s="90" t="s">
        <v>28</v>
      </c>
      <c r="E2160" s="105" t="s">
        <v>28</v>
      </c>
      <c r="F2160" s="105" t="s">
        <v>111</v>
      </c>
      <c r="G2160" s="105" t="s">
        <v>167</v>
      </c>
      <c r="H2160" s="81" t="s">
        <v>8159</v>
      </c>
      <c r="I2160" s="89" t="s">
        <v>8160</v>
      </c>
      <c r="J2160" s="89" t="s">
        <v>1630</v>
      </c>
      <c r="K2160" s="107">
        <v>43529</v>
      </c>
      <c r="L2160" s="89">
        <v>5</v>
      </c>
      <c r="M2160" s="89">
        <v>3</v>
      </c>
      <c r="N2160" s="88">
        <v>2019</v>
      </c>
      <c r="O2160" s="77">
        <f t="shared" si="32"/>
        <v>43529</v>
      </c>
      <c r="P2160" s="89" t="s">
        <v>1631</v>
      </c>
      <c r="Q2160" s="89" t="s">
        <v>252</v>
      </c>
      <c r="R2160" s="80">
        <f>VLOOKUP(P2160,Registration!O:P,2,FALSE)</f>
        <v>18</v>
      </c>
    </row>
    <row r="2161" spans="1:18" ht="23.1" customHeight="1">
      <c r="A2161" s="90" t="s">
        <v>1587</v>
      </c>
      <c r="B2161" s="90" t="s">
        <v>26</v>
      </c>
      <c r="C2161" s="90" t="s">
        <v>27</v>
      </c>
      <c r="D2161" s="90" t="s">
        <v>28</v>
      </c>
      <c r="E2161" s="105" t="s">
        <v>28</v>
      </c>
      <c r="F2161" s="105" t="s">
        <v>111</v>
      </c>
      <c r="G2161" s="105" t="s">
        <v>167</v>
      </c>
      <c r="H2161" s="81" t="s">
        <v>8159</v>
      </c>
      <c r="I2161" s="89" t="s">
        <v>8160</v>
      </c>
      <c r="J2161" s="89" t="s">
        <v>1632</v>
      </c>
      <c r="K2161" s="107">
        <v>43529</v>
      </c>
      <c r="L2161" s="89">
        <v>5</v>
      </c>
      <c r="M2161" s="89">
        <v>3</v>
      </c>
      <c r="N2161" s="88">
        <v>2019</v>
      </c>
      <c r="O2161" s="77">
        <f t="shared" si="32"/>
        <v>43529</v>
      </c>
      <c r="P2161" s="89" t="s">
        <v>1307</v>
      </c>
      <c r="Q2161" s="89" t="s">
        <v>252</v>
      </c>
      <c r="R2161" s="80">
        <f>VLOOKUP(P2161,Registration!O:P,2,FALSE)</f>
        <v>19</v>
      </c>
    </row>
    <row r="2162" spans="1:18" ht="23.1" customHeight="1">
      <c r="A2162" s="90" t="s">
        <v>1587</v>
      </c>
      <c r="B2162" s="90" t="s">
        <v>26</v>
      </c>
      <c r="C2162" s="90" t="s">
        <v>27</v>
      </c>
      <c r="D2162" s="90" t="s">
        <v>28</v>
      </c>
      <c r="E2162" s="105" t="s">
        <v>28</v>
      </c>
      <c r="F2162" s="105" t="s">
        <v>111</v>
      </c>
      <c r="G2162" s="105" t="s">
        <v>167</v>
      </c>
      <c r="H2162" s="81" t="s">
        <v>8159</v>
      </c>
      <c r="I2162" s="89" t="s">
        <v>8160</v>
      </c>
      <c r="J2162" s="89" t="s">
        <v>1633</v>
      </c>
      <c r="K2162" s="107">
        <v>43529</v>
      </c>
      <c r="L2162" s="89">
        <v>5</v>
      </c>
      <c r="M2162" s="89">
        <v>3</v>
      </c>
      <c r="N2162" s="88">
        <v>2019</v>
      </c>
      <c r="O2162" s="77">
        <f t="shared" si="32"/>
        <v>43529</v>
      </c>
      <c r="P2162" s="89" t="s">
        <v>1634</v>
      </c>
      <c r="Q2162" s="89" t="s">
        <v>252</v>
      </c>
      <c r="R2162" s="80">
        <f>VLOOKUP(P2162,Registration!O:P,2,FALSE)</f>
        <v>18</v>
      </c>
    </row>
    <row r="2163" spans="1:18" ht="23.1" customHeight="1">
      <c r="A2163" s="90" t="s">
        <v>1587</v>
      </c>
      <c r="B2163" s="90" t="s">
        <v>26</v>
      </c>
      <c r="C2163" s="90" t="s">
        <v>27</v>
      </c>
      <c r="D2163" s="90" t="s">
        <v>28</v>
      </c>
      <c r="E2163" s="105" t="s">
        <v>28</v>
      </c>
      <c r="F2163" s="105" t="s">
        <v>111</v>
      </c>
      <c r="G2163" s="105" t="s">
        <v>167</v>
      </c>
      <c r="H2163" s="81" t="s">
        <v>8159</v>
      </c>
      <c r="I2163" s="89" t="s">
        <v>8160</v>
      </c>
      <c r="J2163" s="89" t="s">
        <v>1635</v>
      </c>
      <c r="K2163" s="107">
        <v>43529</v>
      </c>
      <c r="L2163" s="89">
        <v>5</v>
      </c>
      <c r="M2163" s="89">
        <v>3</v>
      </c>
      <c r="N2163" s="88">
        <v>2019</v>
      </c>
      <c r="O2163" s="77">
        <f t="shared" si="32"/>
        <v>43529</v>
      </c>
      <c r="P2163" s="89" t="s">
        <v>1488</v>
      </c>
      <c r="Q2163" s="89" t="s">
        <v>252</v>
      </c>
      <c r="R2163" s="80">
        <f>VLOOKUP(P2163,Registration!O:P,2,FALSE)</f>
        <v>18</v>
      </c>
    </row>
    <row r="2164" spans="1:18" ht="23.1" customHeight="1">
      <c r="A2164" s="90" t="s">
        <v>1587</v>
      </c>
      <c r="B2164" s="90" t="s">
        <v>26</v>
      </c>
      <c r="C2164" s="90" t="s">
        <v>27</v>
      </c>
      <c r="D2164" s="90" t="s">
        <v>28</v>
      </c>
      <c r="E2164" s="105" t="s">
        <v>28</v>
      </c>
      <c r="F2164" s="105" t="s">
        <v>111</v>
      </c>
      <c r="G2164" s="105" t="s">
        <v>167</v>
      </c>
      <c r="H2164" s="81" t="s">
        <v>8159</v>
      </c>
      <c r="I2164" s="89" t="s">
        <v>8160</v>
      </c>
      <c r="J2164" s="89" t="s">
        <v>1636</v>
      </c>
      <c r="K2164" s="107">
        <v>43529</v>
      </c>
      <c r="L2164" s="89">
        <v>5</v>
      </c>
      <c r="M2164" s="89">
        <v>3</v>
      </c>
      <c r="N2164" s="88">
        <v>2019</v>
      </c>
      <c r="O2164" s="77">
        <f t="shared" si="32"/>
        <v>43529</v>
      </c>
      <c r="P2164" s="89" t="s">
        <v>1637</v>
      </c>
      <c r="Q2164" s="89" t="s">
        <v>252</v>
      </c>
      <c r="R2164" s="80">
        <f>VLOOKUP(P2164,Registration!O:P,2,FALSE)</f>
        <v>19</v>
      </c>
    </row>
    <row r="2165" spans="1:18" ht="23.1" customHeight="1">
      <c r="A2165" s="90" t="s">
        <v>1587</v>
      </c>
      <c r="B2165" s="90" t="s">
        <v>26</v>
      </c>
      <c r="C2165" s="90" t="s">
        <v>27</v>
      </c>
      <c r="D2165" s="90" t="s">
        <v>28</v>
      </c>
      <c r="E2165" s="105" t="s">
        <v>28</v>
      </c>
      <c r="F2165" s="105" t="s">
        <v>111</v>
      </c>
      <c r="G2165" s="105" t="s">
        <v>167</v>
      </c>
      <c r="H2165" s="81" t="s">
        <v>8159</v>
      </c>
      <c r="I2165" s="89" t="s">
        <v>8160</v>
      </c>
      <c r="J2165" s="89" t="s">
        <v>1638</v>
      </c>
      <c r="K2165" s="107">
        <v>43529</v>
      </c>
      <c r="L2165" s="89">
        <v>5</v>
      </c>
      <c r="M2165" s="89">
        <v>3</v>
      </c>
      <c r="N2165" s="88">
        <v>2019</v>
      </c>
      <c r="O2165" s="77">
        <f t="shared" si="32"/>
        <v>43529</v>
      </c>
      <c r="P2165" s="89" t="s">
        <v>764</v>
      </c>
      <c r="Q2165" s="89" t="s">
        <v>252</v>
      </c>
      <c r="R2165" s="80">
        <f>VLOOKUP(P2165,Registration!O:P,2,FALSE)</f>
        <v>19</v>
      </c>
    </row>
    <row r="2166" spans="1:18" ht="23.1" customHeight="1">
      <c r="A2166" s="90" t="s">
        <v>1587</v>
      </c>
      <c r="B2166" s="90" t="s">
        <v>26</v>
      </c>
      <c r="C2166" s="90" t="s">
        <v>27</v>
      </c>
      <c r="D2166" s="90" t="s">
        <v>28</v>
      </c>
      <c r="E2166" s="105" t="s">
        <v>28</v>
      </c>
      <c r="F2166" s="105" t="s">
        <v>111</v>
      </c>
      <c r="G2166" s="105" t="s">
        <v>167</v>
      </c>
      <c r="H2166" s="81" t="s">
        <v>8159</v>
      </c>
      <c r="I2166" s="89" t="s">
        <v>8160</v>
      </c>
      <c r="J2166" s="89" t="s">
        <v>1639</v>
      </c>
      <c r="K2166" s="107">
        <v>43529</v>
      </c>
      <c r="L2166" s="89">
        <v>5</v>
      </c>
      <c r="M2166" s="89">
        <v>3</v>
      </c>
      <c r="N2166" s="88">
        <v>2019</v>
      </c>
      <c r="O2166" s="77">
        <f t="shared" si="32"/>
        <v>43529</v>
      </c>
      <c r="P2166" s="89" t="s">
        <v>469</v>
      </c>
      <c r="Q2166" s="89" t="s">
        <v>252</v>
      </c>
      <c r="R2166" s="80">
        <f>VLOOKUP(P2166,Registration!O:P,2,FALSE)</f>
        <v>19</v>
      </c>
    </row>
    <row r="2167" spans="1:18" ht="23.1" customHeight="1">
      <c r="A2167" s="90" t="s">
        <v>1587</v>
      </c>
      <c r="B2167" s="90" t="s">
        <v>26</v>
      </c>
      <c r="C2167" s="90" t="s">
        <v>27</v>
      </c>
      <c r="D2167" s="90" t="s">
        <v>28</v>
      </c>
      <c r="E2167" s="105" t="s">
        <v>28</v>
      </c>
      <c r="F2167" s="105" t="s">
        <v>111</v>
      </c>
      <c r="G2167" s="105" t="s">
        <v>167</v>
      </c>
      <c r="H2167" s="81" t="s">
        <v>8159</v>
      </c>
      <c r="I2167" s="89" t="s">
        <v>8160</v>
      </c>
      <c r="J2167" s="89" t="s">
        <v>1640</v>
      </c>
      <c r="K2167" s="107">
        <v>43529</v>
      </c>
      <c r="L2167" s="89">
        <v>5</v>
      </c>
      <c r="M2167" s="89">
        <v>3</v>
      </c>
      <c r="N2167" s="88">
        <v>2019</v>
      </c>
      <c r="O2167" s="77">
        <f t="shared" si="32"/>
        <v>43529</v>
      </c>
      <c r="P2167" s="89" t="s">
        <v>1641</v>
      </c>
      <c r="Q2167" s="89" t="s">
        <v>252</v>
      </c>
      <c r="R2167" s="80">
        <f>VLOOKUP(P2167,Registration!O:P,2,FALSE)</f>
        <v>19</v>
      </c>
    </row>
    <row r="2168" spans="1:18" ht="23.1" customHeight="1">
      <c r="A2168" s="90" t="s">
        <v>1587</v>
      </c>
      <c r="B2168" s="90" t="s">
        <v>26</v>
      </c>
      <c r="C2168" s="90" t="s">
        <v>27</v>
      </c>
      <c r="D2168" s="90" t="s">
        <v>28</v>
      </c>
      <c r="E2168" s="105" t="s">
        <v>28</v>
      </c>
      <c r="F2168" s="105" t="s">
        <v>95</v>
      </c>
      <c r="G2168" s="105" t="s">
        <v>2811</v>
      </c>
      <c r="H2168" s="81" t="s">
        <v>8157</v>
      </c>
      <c r="I2168" s="89" t="s">
        <v>8156</v>
      </c>
      <c r="J2168" s="89" t="s">
        <v>3863</v>
      </c>
      <c r="K2168" s="107">
        <v>43529</v>
      </c>
      <c r="L2168" s="89">
        <v>5</v>
      </c>
      <c r="M2168" s="89">
        <v>3</v>
      </c>
      <c r="N2168" s="88">
        <v>2019</v>
      </c>
      <c r="O2168" s="77">
        <f t="shared" si="32"/>
        <v>43529</v>
      </c>
      <c r="P2168" s="89" t="s">
        <v>3864</v>
      </c>
      <c r="Q2168" s="89" t="s">
        <v>252</v>
      </c>
      <c r="R2168" s="80">
        <f>VLOOKUP(P2168,Registration!O:P,2,FALSE)</f>
        <v>18</v>
      </c>
    </row>
    <row r="2169" spans="1:18" ht="23.1" customHeight="1">
      <c r="A2169" s="90" t="s">
        <v>1587</v>
      </c>
      <c r="B2169" s="90" t="s">
        <v>26</v>
      </c>
      <c r="C2169" s="90" t="s">
        <v>27</v>
      </c>
      <c r="D2169" s="90" t="s">
        <v>28</v>
      </c>
      <c r="E2169" s="105" t="s">
        <v>28</v>
      </c>
      <c r="F2169" s="105" t="s">
        <v>111</v>
      </c>
      <c r="G2169" s="105" t="s">
        <v>167</v>
      </c>
      <c r="H2169" s="81" t="s">
        <v>8159</v>
      </c>
      <c r="I2169" s="89" t="s">
        <v>8160</v>
      </c>
      <c r="J2169" s="89" t="s">
        <v>1642</v>
      </c>
      <c r="K2169" s="107">
        <v>43530</v>
      </c>
      <c r="L2169" s="89">
        <v>6</v>
      </c>
      <c r="M2169" s="89">
        <v>3</v>
      </c>
      <c r="N2169" s="88">
        <v>2019</v>
      </c>
      <c r="O2169" s="77">
        <f t="shared" si="32"/>
        <v>43530</v>
      </c>
      <c r="P2169" s="89" t="s">
        <v>1643</v>
      </c>
      <c r="Q2169" s="89" t="s">
        <v>252</v>
      </c>
      <c r="R2169" s="80">
        <f>VLOOKUP(P2169,Registration!O:P,2,FALSE)</f>
        <v>17</v>
      </c>
    </row>
    <row r="2170" spans="1:18" ht="23.1" customHeight="1">
      <c r="A2170" s="90" t="s">
        <v>1587</v>
      </c>
      <c r="B2170" s="90" t="s">
        <v>26</v>
      </c>
      <c r="C2170" s="90" t="s">
        <v>27</v>
      </c>
      <c r="D2170" s="90" t="s">
        <v>28</v>
      </c>
      <c r="E2170" s="105" t="s">
        <v>28</v>
      </c>
      <c r="F2170" s="105" t="s">
        <v>111</v>
      </c>
      <c r="G2170" s="105" t="s">
        <v>167</v>
      </c>
      <c r="H2170" s="81" t="s">
        <v>8159</v>
      </c>
      <c r="I2170" s="89" t="s">
        <v>8160</v>
      </c>
      <c r="J2170" s="89" t="s">
        <v>1644</v>
      </c>
      <c r="K2170" s="107">
        <v>43530</v>
      </c>
      <c r="L2170" s="89">
        <v>6</v>
      </c>
      <c r="M2170" s="89">
        <v>3</v>
      </c>
      <c r="N2170" s="88">
        <v>2019</v>
      </c>
      <c r="O2170" s="77">
        <f t="shared" si="32"/>
        <v>43530</v>
      </c>
      <c r="P2170" s="89" t="s">
        <v>1645</v>
      </c>
      <c r="Q2170" s="89" t="s">
        <v>252</v>
      </c>
      <c r="R2170" s="80">
        <f>VLOOKUP(P2170,Registration!O:P,2,FALSE)</f>
        <v>16</v>
      </c>
    </row>
    <row r="2171" spans="1:18" ht="23.1" customHeight="1">
      <c r="A2171" s="90" t="s">
        <v>1587</v>
      </c>
      <c r="B2171" s="90" t="s">
        <v>26</v>
      </c>
      <c r="C2171" s="90" t="s">
        <v>27</v>
      </c>
      <c r="D2171" s="90" t="s">
        <v>28</v>
      </c>
      <c r="E2171" s="105" t="s">
        <v>28</v>
      </c>
      <c r="F2171" s="105" t="s">
        <v>111</v>
      </c>
      <c r="G2171" s="105" t="s">
        <v>167</v>
      </c>
      <c r="H2171" s="81" t="s">
        <v>8159</v>
      </c>
      <c r="I2171" s="89" t="s">
        <v>8160</v>
      </c>
      <c r="J2171" s="89" t="s">
        <v>1646</v>
      </c>
      <c r="K2171" s="107">
        <v>43530</v>
      </c>
      <c r="L2171" s="89">
        <v>6</v>
      </c>
      <c r="M2171" s="89">
        <v>3</v>
      </c>
      <c r="N2171" s="88">
        <v>2019</v>
      </c>
      <c r="O2171" s="77">
        <f t="shared" si="32"/>
        <v>43530</v>
      </c>
      <c r="P2171" s="89" t="s">
        <v>1647</v>
      </c>
      <c r="Q2171" s="89" t="s">
        <v>252</v>
      </c>
      <c r="R2171" s="80">
        <f>VLOOKUP(P2171,Registration!O:P,2,FALSE)</f>
        <v>18</v>
      </c>
    </row>
    <row r="2172" spans="1:18" ht="23.1" customHeight="1">
      <c r="A2172" s="90" t="s">
        <v>1587</v>
      </c>
      <c r="B2172" s="90" t="s">
        <v>26</v>
      </c>
      <c r="C2172" s="90" t="s">
        <v>27</v>
      </c>
      <c r="D2172" s="90" t="s">
        <v>28</v>
      </c>
      <c r="E2172" s="105" t="s">
        <v>28</v>
      </c>
      <c r="F2172" s="105" t="s">
        <v>111</v>
      </c>
      <c r="G2172" s="105" t="s">
        <v>167</v>
      </c>
      <c r="H2172" s="81" t="s">
        <v>8159</v>
      </c>
      <c r="I2172" s="89" t="s">
        <v>8160</v>
      </c>
      <c r="J2172" s="89" t="s">
        <v>1648</v>
      </c>
      <c r="K2172" s="107">
        <v>43530</v>
      </c>
      <c r="L2172" s="89">
        <v>6</v>
      </c>
      <c r="M2172" s="89">
        <v>3</v>
      </c>
      <c r="N2172" s="88">
        <v>2019</v>
      </c>
      <c r="O2172" s="77">
        <f t="shared" si="32"/>
        <v>43530</v>
      </c>
      <c r="P2172" s="89" t="s">
        <v>816</v>
      </c>
      <c r="Q2172" s="89" t="s">
        <v>252</v>
      </c>
      <c r="R2172" s="80">
        <f>VLOOKUP(P2172,Registration!O:P,2,FALSE)</f>
        <v>19</v>
      </c>
    </row>
    <row r="2173" spans="1:18" ht="23.1" customHeight="1">
      <c r="A2173" s="90" t="s">
        <v>1587</v>
      </c>
      <c r="B2173" s="90" t="s">
        <v>26</v>
      </c>
      <c r="C2173" s="90" t="s">
        <v>27</v>
      </c>
      <c r="D2173" s="90" t="s">
        <v>28</v>
      </c>
      <c r="E2173" s="105" t="s">
        <v>28</v>
      </c>
      <c r="F2173" s="105" t="s">
        <v>111</v>
      </c>
      <c r="G2173" s="105" t="s">
        <v>167</v>
      </c>
      <c r="H2173" s="81" t="s">
        <v>8159</v>
      </c>
      <c r="I2173" s="89" t="s">
        <v>8160</v>
      </c>
      <c r="J2173" s="89" t="s">
        <v>1649</v>
      </c>
      <c r="K2173" s="107">
        <v>43530</v>
      </c>
      <c r="L2173" s="89">
        <v>6</v>
      </c>
      <c r="M2173" s="89">
        <v>3</v>
      </c>
      <c r="N2173" s="88">
        <v>2019</v>
      </c>
      <c r="O2173" s="77">
        <f t="shared" si="32"/>
        <v>43530</v>
      </c>
      <c r="P2173" s="89" t="s">
        <v>1650</v>
      </c>
      <c r="Q2173" s="89" t="s">
        <v>252</v>
      </c>
      <c r="R2173" s="80">
        <f>VLOOKUP(P2173,Registration!O:P,2,FALSE)</f>
        <v>18</v>
      </c>
    </row>
    <row r="2174" spans="1:18" ht="23.1" customHeight="1">
      <c r="A2174" s="106" t="s">
        <v>1587</v>
      </c>
      <c r="B2174" s="106" t="s">
        <v>26</v>
      </c>
      <c r="C2174" s="106" t="s">
        <v>27</v>
      </c>
      <c r="D2174" s="106" t="s">
        <v>28</v>
      </c>
      <c r="E2174" s="105" t="s">
        <v>28</v>
      </c>
      <c r="F2174" s="106" t="s">
        <v>29</v>
      </c>
      <c r="G2174" s="106" t="s">
        <v>1887</v>
      </c>
      <c r="H2174" s="106" t="s">
        <v>8165</v>
      </c>
      <c r="I2174" s="106" t="s">
        <v>8163</v>
      </c>
      <c r="J2174" s="89" t="s">
        <v>3865</v>
      </c>
      <c r="K2174" s="108">
        <v>43531</v>
      </c>
      <c r="L2174" s="106">
        <v>7</v>
      </c>
      <c r="M2174" s="106">
        <v>3</v>
      </c>
      <c r="N2174" s="88">
        <v>2019</v>
      </c>
      <c r="O2174" s="77">
        <f t="shared" ref="O2174" si="33">DATE(N2174,M2174,L2174)</f>
        <v>43531</v>
      </c>
      <c r="P2174" s="89" t="s">
        <v>3866</v>
      </c>
      <c r="Q2174" s="106" t="s">
        <v>175</v>
      </c>
      <c r="R2174" s="80">
        <f>VLOOKUP(P2174,Registration!O:P,2,FALSE)</f>
        <v>18</v>
      </c>
    </row>
    <row r="2175" spans="1:18" ht="23.1" customHeight="1">
      <c r="A2175" s="106" t="s">
        <v>1587</v>
      </c>
      <c r="B2175" s="106" t="s">
        <v>26</v>
      </c>
      <c r="C2175" s="106" t="s">
        <v>27</v>
      </c>
      <c r="D2175" s="106" t="s">
        <v>28</v>
      </c>
      <c r="E2175" s="105" t="s">
        <v>28</v>
      </c>
      <c r="F2175" s="106" t="s">
        <v>111</v>
      </c>
      <c r="G2175" s="106" t="s">
        <v>167</v>
      </c>
      <c r="H2175" s="106" t="s">
        <v>8159</v>
      </c>
      <c r="I2175" s="106" t="s">
        <v>8161</v>
      </c>
      <c r="J2175" s="106" t="s">
        <v>1651</v>
      </c>
      <c r="K2175" s="108">
        <v>43532</v>
      </c>
      <c r="L2175" s="106">
        <v>8</v>
      </c>
      <c r="M2175" s="106">
        <v>3</v>
      </c>
      <c r="N2175" s="88">
        <v>2019</v>
      </c>
      <c r="O2175" s="77">
        <f t="shared" ref="O2175:O2238" si="34">DATE(N2175,M2175,L2175)</f>
        <v>43532</v>
      </c>
      <c r="P2175" s="106" t="s">
        <v>1652</v>
      </c>
      <c r="Q2175" s="106" t="s">
        <v>175</v>
      </c>
      <c r="R2175" s="80">
        <f>VLOOKUP(P2175,Registration!O:P,2,FALSE)</f>
        <v>19</v>
      </c>
    </row>
    <row r="2176" spans="1:18" ht="23.1" customHeight="1">
      <c r="A2176" s="106" t="s">
        <v>1587</v>
      </c>
      <c r="B2176" s="106" t="s">
        <v>26</v>
      </c>
      <c r="C2176" s="106" t="s">
        <v>27</v>
      </c>
      <c r="D2176" s="106" t="s">
        <v>28</v>
      </c>
      <c r="E2176" s="105" t="s">
        <v>28</v>
      </c>
      <c r="F2176" s="106" t="s">
        <v>111</v>
      </c>
      <c r="G2176" s="106" t="s">
        <v>167</v>
      </c>
      <c r="H2176" s="106" t="s">
        <v>8159</v>
      </c>
      <c r="I2176" s="106" t="s">
        <v>8160</v>
      </c>
      <c r="J2176" s="106" t="s">
        <v>1653</v>
      </c>
      <c r="K2176" s="108">
        <v>43532</v>
      </c>
      <c r="L2176" s="106">
        <v>8</v>
      </c>
      <c r="M2176" s="106">
        <v>3</v>
      </c>
      <c r="N2176" s="88">
        <v>2019</v>
      </c>
      <c r="O2176" s="77">
        <f t="shared" si="34"/>
        <v>43532</v>
      </c>
      <c r="P2176" s="106" t="s">
        <v>1654</v>
      </c>
      <c r="Q2176" s="106" t="s">
        <v>252</v>
      </c>
      <c r="R2176" s="80">
        <f>VLOOKUP(P2176,Registration!O:P,2,FALSE)</f>
        <v>18</v>
      </c>
    </row>
    <row r="2177" spans="1:18" ht="23.1" customHeight="1">
      <c r="A2177" s="106" t="s">
        <v>1587</v>
      </c>
      <c r="B2177" s="106" t="s">
        <v>26</v>
      </c>
      <c r="C2177" s="106" t="s">
        <v>27</v>
      </c>
      <c r="D2177" s="106" t="s">
        <v>28</v>
      </c>
      <c r="E2177" s="105" t="s">
        <v>28</v>
      </c>
      <c r="F2177" s="106" t="s">
        <v>111</v>
      </c>
      <c r="G2177" s="106" t="s">
        <v>167</v>
      </c>
      <c r="H2177" s="106" t="s">
        <v>8159</v>
      </c>
      <c r="I2177" s="106" t="s">
        <v>8160</v>
      </c>
      <c r="J2177" s="106" t="s">
        <v>1655</v>
      </c>
      <c r="K2177" s="108">
        <v>43532</v>
      </c>
      <c r="L2177" s="106">
        <v>8</v>
      </c>
      <c r="M2177" s="106">
        <v>3</v>
      </c>
      <c r="N2177" s="88">
        <v>2019</v>
      </c>
      <c r="O2177" s="77">
        <f t="shared" si="34"/>
        <v>43532</v>
      </c>
      <c r="P2177" s="106" t="s">
        <v>1656</v>
      </c>
      <c r="Q2177" s="106" t="s">
        <v>252</v>
      </c>
      <c r="R2177" s="80">
        <f>VLOOKUP(P2177,Registration!O:P,2,FALSE)</f>
        <v>17</v>
      </c>
    </row>
    <row r="2178" spans="1:18" ht="23.1" customHeight="1">
      <c r="A2178" s="106" t="s">
        <v>1587</v>
      </c>
      <c r="B2178" s="106" t="s">
        <v>26</v>
      </c>
      <c r="C2178" s="106" t="s">
        <v>27</v>
      </c>
      <c r="D2178" s="106" t="s">
        <v>28</v>
      </c>
      <c r="E2178" s="105" t="s">
        <v>28</v>
      </c>
      <c r="F2178" s="106" t="s">
        <v>111</v>
      </c>
      <c r="G2178" s="106" t="s">
        <v>167</v>
      </c>
      <c r="H2178" s="106" t="s">
        <v>8159</v>
      </c>
      <c r="I2178" s="106" t="s">
        <v>8160</v>
      </c>
      <c r="J2178" s="106" t="s">
        <v>1207</v>
      </c>
      <c r="K2178" s="108">
        <v>43532</v>
      </c>
      <c r="L2178" s="106">
        <v>8</v>
      </c>
      <c r="M2178" s="106">
        <v>3</v>
      </c>
      <c r="N2178" s="88">
        <v>2019</v>
      </c>
      <c r="O2178" s="77">
        <f t="shared" si="34"/>
        <v>43532</v>
      </c>
      <c r="P2178" s="106" t="s">
        <v>1657</v>
      </c>
      <c r="Q2178" s="106" t="s">
        <v>252</v>
      </c>
      <c r="R2178" s="80">
        <f>VLOOKUP(P2178,Registration!O:P,2,FALSE)</f>
        <v>18</v>
      </c>
    </row>
    <row r="2179" spans="1:18" ht="23.1" customHeight="1">
      <c r="A2179" s="106" t="s">
        <v>1587</v>
      </c>
      <c r="B2179" s="106" t="s">
        <v>26</v>
      </c>
      <c r="C2179" s="106" t="s">
        <v>27</v>
      </c>
      <c r="D2179" s="106" t="s">
        <v>28</v>
      </c>
      <c r="E2179" s="105" t="s">
        <v>28</v>
      </c>
      <c r="F2179" s="106" t="s">
        <v>111</v>
      </c>
      <c r="G2179" s="106" t="s">
        <v>167</v>
      </c>
      <c r="H2179" s="106" t="s">
        <v>8159</v>
      </c>
      <c r="I2179" s="106" t="s">
        <v>8160</v>
      </c>
      <c r="J2179" s="106" t="s">
        <v>1658</v>
      </c>
      <c r="K2179" s="108">
        <v>43532</v>
      </c>
      <c r="L2179" s="106">
        <v>8</v>
      </c>
      <c r="M2179" s="106">
        <v>3</v>
      </c>
      <c r="N2179" s="88">
        <v>2019</v>
      </c>
      <c r="O2179" s="77">
        <f t="shared" si="34"/>
        <v>43532</v>
      </c>
      <c r="P2179" s="106" t="s">
        <v>1659</v>
      </c>
      <c r="Q2179" s="106" t="s">
        <v>252</v>
      </c>
      <c r="R2179" s="80">
        <f>VLOOKUP(P2179,Registration!O:P,2,FALSE)</f>
        <v>19</v>
      </c>
    </row>
    <row r="2180" spans="1:18" ht="23.1" customHeight="1">
      <c r="A2180" s="106" t="s">
        <v>1587</v>
      </c>
      <c r="B2180" s="106" t="s">
        <v>26</v>
      </c>
      <c r="C2180" s="106" t="s">
        <v>27</v>
      </c>
      <c r="D2180" s="106" t="s">
        <v>28</v>
      </c>
      <c r="E2180" s="105" t="s">
        <v>28</v>
      </c>
      <c r="F2180" s="106" t="s">
        <v>111</v>
      </c>
      <c r="G2180" s="106" t="s">
        <v>167</v>
      </c>
      <c r="H2180" s="106" t="s">
        <v>8159</v>
      </c>
      <c r="I2180" s="106" t="s">
        <v>8160</v>
      </c>
      <c r="J2180" s="106" t="s">
        <v>412</v>
      </c>
      <c r="K2180" s="108">
        <v>43532</v>
      </c>
      <c r="L2180" s="106">
        <v>8</v>
      </c>
      <c r="M2180" s="106">
        <v>3</v>
      </c>
      <c r="N2180" s="88">
        <v>2019</v>
      </c>
      <c r="O2180" s="77">
        <f t="shared" si="34"/>
        <v>43532</v>
      </c>
      <c r="P2180" s="106" t="s">
        <v>722</v>
      </c>
      <c r="Q2180" s="106" t="s">
        <v>252</v>
      </c>
      <c r="R2180" s="80">
        <f>VLOOKUP(P2180,Registration!O:P,2,FALSE)</f>
        <v>18</v>
      </c>
    </row>
    <row r="2181" spans="1:18" ht="23.1" customHeight="1">
      <c r="A2181" s="106" t="s">
        <v>1587</v>
      </c>
      <c r="B2181" s="106" t="s">
        <v>26</v>
      </c>
      <c r="C2181" s="106" t="s">
        <v>27</v>
      </c>
      <c r="D2181" s="106" t="s">
        <v>28</v>
      </c>
      <c r="E2181" s="105" t="s">
        <v>28</v>
      </c>
      <c r="F2181" s="106" t="s">
        <v>111</v>
      </c>
      <c r="G2181" s="106" t="s">
        <v>167</v>
      </c>
      <c r="H2181" s="106" t="s">
        <v>8159</v>
      </c>
      <c r="I2181" s="106" t="s">
        <v>8160</v>
      </c>
      <c r="J2181" s="106" t="s">
        <v>1660</v>
      </c>
      <c r="K2181" s="108">
        <v>43532</v>
      </c>
      <c r="L2181" s="106">
        <v>8</v>
      </c>
      <c r="M2181" s="106">
        <v>3</v>
      </c>
      <c r="N2181" s="88">
        <v>2019</v>
      </c>
      <c r="O2181" s="77">
        <f t="shared" si="34"/>
        <v>43532</v>
      </c>
      <c r="P2181" s="106" t="s">
        <v>760</v>
      </c>
      <c r="Q2181" s="106" t="s">
        <v>252</v>
      </c>
      <c r="R2181" s="80">
        <f>VLOOKUP(P2181,Registration!O:P,2,FALSE)</f>
        <v>17</v>
      </c>
    </row>
    <row r="2182" spans="1:18" ht="23.1" customHeight="1">
      <c r="A2182" s="106" t="s">
        <v>1587</v>
      </c>
      <c r="B2182" s="106" t="s">
        <v>26</v>
      </c>
      <c r="C2182" s="106" t="s">
        <v>27</v>
      </c>
      <c r="D2182" s="106" t="s">
        <v>28</v>
      </c>
      <c r="E2182" s="105" t="s">
        <v>28</v>
      </c>
      <c r="F2182" s="106" t="s">
        <v>111</v>
      </c>
      <c r="G2182" s="106" t="s">
        <v>167</v>
      </c>
      <c r="H2182" s="106" t="s">
        <v>8159</v>
      </c>
      <c r="I2182" s="106" t="s">
        <v>8160</v>
      </c>
      <c r="J2182" s="106" t="s">
        <v>1661</v>
      </c>
      <c r="K2182" s="108">
        <v>43532</v>
      </c>
      <c r="L2182" s="106">
        <v>8</v>
      </c>
      <c r="M2182" s="106">
        <v>3</v>
      </c>
      <c r="N2182" s="88">
        <v>2019</v>
      </c>
      <c r="O2182" s="77">
        <f t="shared" si="34"/>
        <v>43532</v>
      </c>
      <c r="P2182" s="106" t="s">
        <v>1154</v>
      </c>
      <c r="Q2182" s="106" t="s">
        <v>252</v>
      </c>
      <c r="R2182" s="80">
        <f>VLOOKUP(P2182,Registration!O:P,2,FALSE)</f>
        <v>19</v>
      </c>
    </row>
    <row r="2183" spans="1:18" ht="23.1" customHeight="1">
      <c r="A2183" s="106" t="s">
        <v>127</v>
      </c>
      <c r="B2183" s="106" t="s">
        <v>26</v>
      </c>
      <c r="C2183" s="106" t="s">
        <v>27</v>
      </c>
      <c r="D2183" s="106" t="s">
        <v>28</v>
      </c>
      <c r="E2183" s="89" t="s">
        <v>120</v>
      </c>
      <c r="F2183" s="106" t="s">
        <v>121</v>
      </c>
      <c r="G2183" s="106" t="s">
        <v>3640</v>
      </c>
      <c r="H2183" s="89" t="s">
        <v>8157</v>
      </c>
      <c r="I2183" s="106" t="s">
        <v>8156</v>
      </c>
      <c r="J2183" s="89" t="s">
        <v>3867</v>
      </c>
      <c r="K2183" s="108">
        <v>43538</v>
      </c>
      <c r="L2183" s="106">
        <v>14</v>
      </c>
      <c r="M2183" s="106">
        <v>3</v>
      </c>
      <c r="N2183" s="88">
        <v>2019</v>
      </c>
      <c r="O2183" s="77">
        <f t="shared" si="34"/>
        <v>43538</v>
      </c>
      <c r="P2183" s="89" t="s">
        <v>3868</v>
      </c>
      <c r="Q2183" s="106" t="s">
        <v>175</v>
      </c>
      <c r="R2183" s="80">
        <f>VLOOKUP(P2183,Registration!O:P,2,FALSE)</f>
        <v>19</v>
      </c>
    </row>
    <row r="2184" spans="1:18" ht="23.1" customHeight="1">
      <c r="A2184" s="106" t="s">
        <v>127</v>
      </c>
      <c r="B2184" s="106" t="s">
        <v>26</v>
      </c>
      <c r="C2184" s="106" t="s">
        <v>27</v>
      </c>
      <c r="D2184" s="106" t="s">
        <v>28</v>
      </c>
      <c r="E2184" s="89" t="s">
        <v>120</v>
      </c>
      <c r="F2184" s="106" t="s">
        <v>121</v>
      </c>
      <c r="G2184" s="106" t="s">
        <v>3640</v>
      </c>
      <c r="H2184" s="89" t="s">
        <v>8157</v>
      </c>
      <c r="I2184" s="106" t="s">
        <v>8156</v>
      </c>
      <c r="J2184" s="89" t="s">
        <v>3869</v>
      </c>
      <c r="K2184" s="108">
        <v>43538</v>
      </c>
      <c r="L2184" s="106">
        <v>14</v>
      </c>
      <c r="M2184" s="106">
        <v>3</v>
      </c>
      <c r="N2184" s="88">
        <v>2019</v>
      </c>
      <c r="O2184" s="77">
        <f t="shared" si="34"/>
        <v>43538</v>
      </c>
      <c r="P2184" s="89" t="s">
        <v>3870</v>
      </c>
      <c r="Q2184" s="106" t="s">
        <v>175</v>
      </c>
      <c r="R2184" s="80">
        <f>VLOOKUP(P2184,Registration!O:P,2,FALSE)</f>
        <v>19</v>
      </c>
    </row>
    <row r="2185" spans="1:18" ht="23.1" customHeight="1">
      <c r="A2185" s="106" t="s">
        <v>127</v>
      </c>
      <c r="B2185" s="106" t="s">
        <v>26</v>
      </c>
      <c r="C2185" s="106" t="s">
        <v>27</v>
      </c>
      <c r="D2185" s="106" t="s">
        <v>28</v>
      </c>
      <c r="E2185" s="89" t="s">
        <v>120</v>
      </c>
      <c r="F2185" s="106" t="s">
        <v>121</v>
      </c>
      <c r="G2185" s="106" t="s">
        <v>3640</v>
      </c>
      <c r="H2185" s="89" t="s">
        <v>8157</v>
      </c>
      <c r="I2185" s="106" t="s">
        <v>8156</v>
      </c>
      <c r="J2185" s="89" t="s">
        <v>2241</v>
      </c>
      <c r="K2185" s="108">
        <v>43538</v>
      </c>
      <c r="L2185" s="106">
        <v>14</v>
      </c>
      <c r="M2185" s="106">
        <v>3</v>
      </c>
      <c r="N2185" s="88">
        <v>2019</v>
      </c>
      <c r="O2185" s="77">
        <f t="shared" si="34"/>
        <v>43538</v>
      </c>
      <c r="P2185" s="89" t="s">
        <v>3871</v>
      </c>
      <c r="Q2185" s="106" t="s">
        <v>175</v>
      </c>
      <c r="R2185" s="80">
        <f>VLOOKUP(P2185,Registration!O:P,2,FALSE)</f>
        <v>19</v>
      </c>
    </row>
    <row r="2186" spans="1:18" ht="23.1" customHeight="1">
      <c r="A2186" s="106" t="s">
        <v>127</v>
      </c>
      <c r="B2186" s="106" t="s">
        <v>26</v>
      </c>
      <c r="C2186" s="106" t="s">
        <v>27</v>
      </c>
      <c r="D2186" s="106" t="s">
        <v>28</v>
      </c>
      <c r="E2186" s="89" t="s">
        <v>120</v>
      </c>
      <c r="F2186" s="106" t="s">
        <v>121</v>
      </c>
      <c r="G2186" s="106" t="s">
        <v>3640</v>
      </c>
      <c r="H2186" s="89" t="s">
        <v>8157</v>
      </c>
      <c r="I2186" s="106" t="s">
        <v>8156</v>
      </c>
      <c r="J2186" s="89" t="s">
        <v>3872</v>
      </c>
      <c r="K2186" s="108">
        <v>43538</v>
      </c>
      <c r="L2186" s="106">
        <v>14</v>
      </c>
      <c r="M2186" s="106">
        <v>3</v>
      </c>
      <c r="N2186" s="88">
        <v>2019</v>
      </c>
      <c r="O2186" s="77">
        <f t="shared" si="34"/>
        <v>43538</v>
      </c>
      <c r="P2186" s="89" t="s">
        <v>3873</v>
      </c>
      <c r="Q2186" s="106" t="s">
        <v>175</v>
      </c>
      <c r="R2186" s="80">
        <f>VLOOKUP(P2186,Registration!O:P,2,FALSE)</f>
        <v>18</v>
      </c>
    </row>
    <row r="2187" spans="1:18" ht="23.1" customHeight="1">
      <c r="A2187" s="106" t="s">
        <v>127</v>
      </c>
      <c r="B2187" s="106" t="s">
        <v>26</v>
      </c>
      <c r="C2187" s="106" t="s">
        <v>27</v>
      </c>
      <c r="D2187" s="106" t="s">
        <v>28</v>
      </c>
      <c r="E2187" s="89" t="s">
        <v>120</v>
      </c>
      <c r="F2187" s="106" t="s">
        <v>121</v>
      </c>
      <c r="G2187" s="106" t="s">
        <v>3640</v>
      </c>
      <c r="H2187" s="89" t="s">
        <v>8157</v>
      </c>
      <c r="I2187" s="106" t="s">
        <v>8156</v>
      </c>
      <c r="J2187" s="89" t="s">
        <v>3874</v>
      </c>
      <c r="K2187" s="108">
        <v>43538</v>
      </c>
      <c r="L2187" s="106">
        <v>14</v>
      </c>
      <c r="M2187" s="106">
        <v>3</v>
      </c>
      <c r="N2187" s="88">
        <v>2019</v>
      </c>
      <c r="O2187" s="77">
        <f t="shared" si="34"/>
        <v>43538</v>
      </c>
      <c r="P2187" s="89" t="s">
        <v>3875</v>
      </c>
      <c r="Q2187" s="106" t="s">
        <v>175</v>
      </c>
      <c r="R2187" s="80">
        <f>VLOOKUP(P2187,Registration!O:P,2,FALSE)</f>
        <v>19</v>
      </c>
    </row>
    <row r="2188" spans="1:18" ht="23.1" customHeight="1">
      <c r="A2188" s="106" t="s">
        <v>127</v>
      </c>
      <c r="B2188" s="106" t="s">
        <v>26</v>
      </c>
      <c r="C2188" s="106" t="s">
        <v>27</v>
      </c>
      <c r="D2188" s="106" t="s">
        <v>28</v>
      </c>
      <c r="E2188" s="89" t="s">
        <v>28</v>
      </c>
      <c r="F2188" s="106" t="s">
        <v>95</v>
      </c>
      <c r="G2188" s="106" t="s">
        <v>2811</v>
      </c>
      <c r="H2188" s="89" t="s">
        <v>8157</v>
      </c>
      <c r="I2188" s="106" t="s">
        <v>8156</v>
      </c>
      <c r="J2188" s="89" t="s">
        <v>3876</v>
      </c>
      <c r="K2188" s="108">
        <v>43538</v>
      </c>
      <c r="L2188" s="106">
        <v>14</v>
      </c>
      <c r="M2188" s="106">
        <v>3</v>
      </c>
      <c r="N2188" s="88">
        <v>2019</v>
      </c>
      <c r="O2188" s="77">
        <f t="shared" si="34"/>
        <v>43538</v>
      </c>
      <c r="P2188" s="89" t="s">
        <v>3877</v>
      </c>
      <c r="Q2188" s="106" t="s">
        <v>175</v>
      </c>
      <c r="R2188" s="80">
        <f>VLOOKUP(P2188,Registration!O:P,2,FALSE)</f>
        <v>19</v>
      </c>
    </row>
    <row r="2189" spans="1:18" ht="23.1" customHeight="1">
      <c r="A2189" s="89" t="s">
        <v>127</v>
      </c>
      <c r="B2189" s="106" t="s">
        <v>26</v>
      </c>
      <c r="C2189" s="106" t="s">
        <v>27</v>
      </c>
      <c r="D2189" s="106" t="s">
        <v>28</v>
      </c>
      <c r="E2189" s="89" t="s">
        <v>147</v>
      </c>
      <c r="F2189" s="89" t="s">
        <v>129</v>
      </c>
      <c r="G2189" s="89" t="s">
        <v>3878</v>
      </c>
      <c r="H2189" s="89" t="s">
        <v>8157</v>
      </c>
      <c r="I2189" s="89" t="s">
        <v>8158</v>
      </c>
      <c r="J2189" s="89" t="s">
        <v>3879</v>
      </c>
      <c r="K2189" s="107">
        <v>43539</v>
      </c>
      <c r="L2189" s="89">
        <v>15</v>
      </c>
      <c r="M2189" s="89">
        <v>3</v>
      </c>
      <c r="N2189" s="89">
        <v>2019</v>
      </c>
      <c r="O2189" s="77">
        <f t="shared" si="34"/>
        <v>43539</v>
      </c>
      <c r="P2189" s="89" t="s">
        <v>3880</v>
      </c>
      <c r="Q2189" s="89" t="s">
        <v>175</v>
      </c>
      <c r="R2189" s="80">
        <f>VLOOKUP(P2189,Registration!O:P,2,FALSE)</f>
        <v>18</v>
      </c>
    </row>
    <row r="2190" spans="1:18" ht="23.1" customHeight="1">
      <c r="A2190" s="89" t="s">
        <v>127</v>
      </c>
      <c r="B2190" s="106" t="s">
        <v>26</v>
      </c>
      <c r="C2190" s="106" t="s">
        <v>27</v>
      </c>
      <c r="D2190" s="106" t="s">
        <v>28</v>
      </c>
      <c r="E2190" s="89" t="s">
        <v>147</v>
      </c>
      <c r="F2190" s="89" t="s">
        <v>129</v>
      </c>
      <c r="G2190" s="89" t="s">
        <v>3878</v>
      </c>
      <c r="H2190" s="89" t="s">
        <v>8157</v>
      </c>
      <c r="I2190" s="89" t="s">
        <v>8158</v>
      </c>
      <c r="J2190" s="89" t="s">
        <v>3881</v>
      </c>
      <c r="K2190" s="107">
        <v>43539</v>
      </c>
      <c r="L2190" s="89">
        <v>15</v>
      </c>
      <c r="M2190" s="89">
        <v>3</v>
      </c>
      <c r="N2190" s="89">
        <v>2019</v>
      </c>
      <c r="O2190" s="77">
        <f t="shared" si="34"/>
        <v>43539</v>
      </c>
      <c r="P2190" s="89" t="s">
        <v>3882</v>
      </c>
      <c r="Q2190" s="89" t="s">
        <v>175</v>
      </c>
      <c r="R2190" s="80">
        <f>VLOOKUP(P2190,Registration!O:P,2,FALSE)</f>
        <v>19</v>
      </c>
    </row>
    <row r="2191" spans="1:18" ht="23.1" customHeight="1">
      <c r="A2191" s="89" t="s">
        <v>127</v>
      </c>
      <c r="B2191" s="106" t="s">
        <v>26</v>
      </c>
      <c r="C2191" s="106" t="s">
        <v>27</v>
      </c>
      <c r="D2191" s="106" t="s">
        <v>28</v>
      </c>
      <c r="E2191" s="89" t="s">
        <v>147</v>
      </c>
      <c r="F2191" s="89" t="s">
        <v>129</v>
      </c>
      <c r="G2191" s="89" t="s">
        <v>3878</v>
      </c>
      <c r="H2191" s="89" t="s">
        <v>8157</v>
      </c>
      <c r="I2191" s="89" t="s">
        <v>8158</v>
      </c>
      <c r="J2191" s="89" t="s">
        <v>3883</v>
      </c>
      <c r="K2191" s="107">
        <v>43539</v>
      </c>
      <c r="L2191" s="89">
        <v>15</v>
      </c>
      <c r="M2191" s="89">
        <v>3</v>
      </c>
      <c r="N2191" s="89">
        <v>2019</v>
      </c>
      <c r="O2191" s="77">
        <f t="shared" si="34"/>
        <v>43539</v>
      </c>
      <c r="P2191" s="89" t="s">
        <v>3884</v>
      </c>
      <c r="Q2191" s="89" t="s">
        <v>175</v>
      </c>
      <c r="R2191" s="80">
        <f>VLOOKUP(P2191,Registration!O:P,2,FALSE)</f>
        <v>16</v>
      </c>
    </row>
    <row r="2192" spans="1:18" ht="23.1" customHeight="1">
      <c r="A2192" s="89" t="s">
        <v>127</v>
      </c>
      <c r="B2192" s="106" t="s">
        <v>26</v>
      </c>
      <c r="C2192" s="106" t="s">
        <v>27</v>
      </c>
      <c r="D2192" s="106" t="s">
        <v>28</v>
      </c>
      <c r="E2192" s="89" t="s">
        <v>147</v>
      </c>
      <c r="F2192" s="89" t="s">
        <v>129</v>
      </c>
      <c r="G2192" s="89" t="s">
        <v>3878</v>
      </c>
      <c r="H2192" s="89" t="s">
        <v>8157</v>
      </c>
      <c r="I2192" s="89" t="s">
        <v>8158</v>
      </c>
      <c r="J2192" s="89" t="s">
        <v>3885</v>
      </c>
      <c r="K2192" s="107">
        <v>43539</v>
      </c>
      <c r="L2192" s="89">
        <v>15</v>
      </c>
      <c r="M2192" s="89">
        <v>3</v>
      </c>
      <c r="N2192" s="89">
        <v>2019</v>
      </c>
      <c r="O2192" s="77">
        <f t="shared" si="34"/>
        <v>43539</v>
      </c>
      <c r="P2192" s="89" t="s">
        <v>3886</v>
      </c>
      <c r="Q2192" s="89" t="s">
        <v>175</v>
      </c>
      <c r="R2192" s="80">
        <f>VLOOKUP(P2192,Registration!O:P,2,FALSE)</f>
        <v>15</v>
      </c>
    </row>
    <row r="2193" spans="1:18" ht="23.1" customHeight="1">
      <c r="A2193" s="89" t="s">
        <v>127</v>
      </c>
      <c r="B2193" s="106" t="s">
        <v>26</v>
      </c>
      <c r="C2193" s="106" t="s">
        <v>27</v>
      </c>
      <c r="D2193" s="106" t="s">
        <v>28</v>
      </c>
      <c r="E2193" s="89" t="s">
        <v>147</v>
      </c>
      <c r="F2193" s="89" t="s">
        <v>129</v>
      </c>
      <c r="G2193" s="89" t="s">
        <v>3878</v>
      </c>
      <c r="H2193" s="89" t="s">
        <v>8157</v>
      </c>
      <c r="I2193" s="89" t="s">
        <v>8158</v>
      </c>
      <c r="J2193" s="89" t="s">
        <v>3887</v>
      </c>
      <c r="K2193" s="107">
        <v>43539</v>
      </c>
      <c r="L2193" s="89">
        <v>15</v>
      </c>
      <c r="M2193" s="89">
        <v>3</v>
      </c>
      <c r="N2193" s="89">
        <v>2019</v>
      </c>
      <c r="O2193" s="77">
        <f t="shared" si="34"/>
        <v>43539</v>
      </c>
      <c r="P2193" s="89" t="s">
        <v>3888</v>
      </c>
      <c r="Q2193" s="89" t="s">
        <v>175</v>
      </c>
      <c r="R2193" s="80">
        <f>VLOOKUP(P2193,Registration!O:P,2,FALSE)</f>
        <v>19</v>
      </c>
    </row>
    <row r="2194" spans="1:18" ht="23.1" customHeight="1">
      <c r="A2194" s="89" t="s">
        <v>127</v>
      </c>
      <c r="B2194" s="106" t="s">
        <v>26</v>
      </c>
      <c r="C2194" s="106" t="s">
        <v>27</v>
      </c>
      <c r="D2194" s="106" t="s">
        <v>28</v>
      </c>
      <c r="E2194" s="89" t="s">
        <v>147</v>
      </c>
      <c r="F2194" s="89" t="s">
        <v>129</v>
      </c>
      <c r="G2194" s="89" t="s">
        <v>3878</v>
      </c>
      <c r="H2194" s="89" t="s">
        <v>8157</v>
      </c>
      <c r="I2194" s="89" t="s">
        <v>8158</v>
      </c>
      <c r="J2194" s="89" t="s">
        <v>3889</v>
      </c>
      <c r="K2194" s="107">
        <v>43539</v>
      </c>
      <c r="L2194" s="89">
        <v>15</v>
      </c>
      <c r="M2194" s="89">
        <v>3</v>
      </c>
      <c r="N2194" s="89">
        <v>2019</v>
      </c>
      <c r="O2194" s="77">
        <f t="shared" si="34"/>
        <v>43539</v>
      </c>
      <c r="P2194" s="89" t="s">
        <v>3890</v>
      </c>
      <c r="Q2194" s="89" t="s">
        <v>175</v>
      </c>
      <c r="R2194" s="80">
        <f>VLOOKUP(P2194,Registration!O:P,2,FALSE)</f>
        <v>17</v>
      </c>
    </row>
    <row r="2195" spans="1:18" ht="23.1" customHeight="1">
      <c r="A2195" s="89" t="s">
        <v>127</v>
      </c>
      <c r="B2195" s="106" t="s">
        <v>26</v>
      </c>
      <c r="C2195" s="106" t="s">
        <v>27</v>
      </c>
      <c r="D2195" s="106" t="s">
        <v>28</v>
      </c>
      <c r="E2195" s="89" t="s">
        <v>147</v>
      </c>
      <c r="F2195" s="89" t="s">
        <v>129</v>
      </c>
      <c r="G2195" s="89" t="s">
        <v>3878</v>
      </c>
      <c r="H2195" s="89" t="s">
        <v>8157</v>
      </c>
      <c r="I2195" s="89" t="s">
        <v>8158</v>
      </c>
      <c r="J2195" s="89" t="s">
        <v>3891</v>
      </c>
      <c r="K2195" s="107">
        <v>43539</v>
      </c>
      <c r="L2195" s="89">
        <v>15</v>
      </c>
      <c r="M2195" s="89">
        <v>3</v>
      </c>
      <c r="N2195" s="89">
        <v>2019</v>
      </c>
      <c r="O2195" s="77">
        <f t="shared" si="34"/>
        <v>43539</v>
      </c>
      <c r="P2195" s="89" t="s">
        <v>3892</v>
      </c>
      <c r="Q2195" s="89" t="s">
        <v>175</v>
      </c>
      <c r="R2195" s="80">
        <f>VLOOKUP(P2195,Registration!O:P,2,FALSE)</f>
        <v>18</v>
      </c>
    </row>
    <row r="2196" spans="1:18" ht="23.1" customHeight="1">
      <c r="A2196" s="89" t="s">
        <v>127</v>
      </c>
      <c r="B2196" s="106" t="s">
        <v>26</v>
      </c>
      <c r="C2196" s="106" t="s">
        <v>27</v>
      </c>
      <c r="D2196" s="106" t="s">
        <v>28</v>
      </c>
      <c r="E2196" s="89" t="s">
        <v>147</v>
      </c>
      <c r="F2196" s="89" t="s">
        <v>129</v>
      </c>
      <c r="G2196" s="89" t="s">
        <v>3878</v>
      </c>
      <c r="H2196" s="89" t="s">
        <v>8157</v>
      </c>
      <c r="I2196" s="89" t="s">
        <v>8158</v>
      </c>
      <c r="J2196" s="89" t="s">
        <v>3893</v>
      </c>
      <c r="K2196" s="107">
        <v>43539</v>
      </c>
      <c r="L2196" s="89">
        <v>15</v>
      </c>
      <c r="M2196" s="89">
        <v>3</v>
      </c>
      <c r="N2196" s="89">
        <v>2019</v>
      </c>
      <c r="O2196" s="77">
        <f t="shared" si="34"/>
        <v>43539</v>
      </c>
      <c r="P2196" s="89" t="s">
        <v>3894</v>
      </c>
      <c r="Q2196" s="89" t="s">
        <v>175</v>
      </c>
      <c r="R2196" s="80">
        <f>VLOOKUP(P2196,Registration!O:P,2,FALSE)</f>
        <v>18</v>
      </c>
    </row>
    <row r="2197" spans="1:18" ht="23.1" customHeight="1">
      <c r="A2197" s="89" t="s">
        <v>127</v>
      </c>
      <c r="B2197" s="106" t="s">
        <v>26</v>
      </c>
      <c r="C2197" s="106" t="s">
        <v>27</v>
      </c>
      <c r="D2197" s="106" t="s">
        <v>28</v>
      </c>
      <c r="E2197" s="89" t="s">
        <v>147</v>
      </c>
      <c r="F2197" s="89" t="s">
        <v>129</v>
      </c>
      <c r="G2197" s="89" t="s">
        <v>3878</v>
      </c>
      <c r="H2197" s="89" t="s">
        <v>8157</v>
      </c>
      <c r="I2197" s="89" t="s">
        <v>8158</v>
      </c>
      <c r="J2197" s="89" t="s">
        <v>3895</v>
      </c>
      <c r="K2197" s="107">
        <v>43539</v>
      </c>
      <c r="L2197" s="89">
        <v>15</v>
      </c>
      <c r="M2197" s="89">
        <v>3</v>
      </c>
      <c r="N2197" s="89">
        <v>2019</v>
      </c>
      <c r="O2197" s="77">
        <f t="shared" si="34"/>
        <v>43539</v>
      </c>
      <c r="P2197" s="89" t="s">
        <v>3896</v>
      </c>
      <c r="Q2197" s="89" t="s">
        <v>175</v>
      </c>
      <c r="R2197" s="80">
        <f>VLOOKUP(P2197,Registration!O:P,2,FALSE)</f>
        <v>15</v>
      </c>
    </row>
    <row r="2198" spans="1:18" ht="23.1" customHeight="1">
      <c r="A2198" s="89" t="s">
        <v>127</v>
      </c>
      <c r="B2198" s="106" t="s">
        <v>26</v>
      </c>
      <c r="C2198" s="106" t="s">
        <v>27</v>
      </c>
      <c r="D2198" s="106" t="s">
        <v>28</v>
      </c>
      <c r="E2198" s="89" t="s">
        <v>147</v>
      </c>
      <c r="F2198" s="89" t="s">
        <v>129</v>
      </c>
      <c r="G2198" s="89" t="s">
        <v>3878</v>
      </c>
      <c r="H2198" s="89" t="s">
        <v>8157</v>
      </c>
      <c r="I2198" s="89" t="s">
        <v>8158</v>
      </c>
      <c r="J2198" s="89" t="s">
        <v>3897</v>
      </c>
      <c r="K2198" s="107">
        <v>43539</v>
      </c>
      <c r="L2198" s="89">
        <v>15</v>
      </c>
      <c r="M2198" s="89">
        <v>3</v>
      </c>
      <c r="N2198" s="89">
        <v>2019</v>
      </c>
      <c r="O2198" s="77">
        <f t="shared" si="34"/>
        <v>43539</v>
      </c>
      <c r="P2198" s="89" t="s">
        <v>3898</v>
      </c>
      <c r="Q2198" s="89" t="s">
        <v>175</v>
      </c>
      <c r="R2198" s="80">
        <f>VLOOKUP(P2198,Registration!O:P,2,FALSE)</f>
        <v>19</v>
      </c>
    </row>
    <row r="2199" spans="1:18" ht="23.1" customHeight="1">
      <c r="A2199" s="89" t="s">
        <v>127</v>
      </c>
      <c r="B2199" s="106" t="s">
        <v>26</v>
      </c>
      <c r="C2199" s="106" t="s">
        <v>27</v>
      </c>
      <c r="D2199" s="106" t="s">
        <v>28</v>
      </c>
      <c r="E2199" s="89" t="s">
        <v>147</v>
      </c>
      <c r="F2199" s="89" t="s">
        <v>129</v>
      </c>
      <c r="G2199" s="89" t="s">
        <v>3878</v>
      </c>
      <c r="H2199" s="89" t="s">
        <v>8157</v>
      </c>
      <c r="I2199" s="89" t="s">
        <v>8158</v>
      </c>
      <c r="J2199" s="89" t="s">
        <v>3899</v>
      </c>
      <c r="K2199" s="107">
        <v>43539</v>
      </c>
      <c r="L2199" s="89">
        <v>15</v>
      </c>
      <c r="M2199" s="89">
        <v>3</v>
      </c>
      <c r="N2199" s="89">
        <v>2019</v>
      </c>
      <c r="O2199" s="77">
        <f t="shared" si="34"/>
        <v>43539</v>
      </c>
      <c r="P2199" s="89" t="s">
        <v>3900</v>
      </c>
      <c r="Q2199" s="89" t="s">
        <v>175</v>
      </c>
      <c r="R2199" s="80">
        <f>VLOOKUP(P2199,Registration!O:P,2,FALSE)</f>
        <v>19</v>
      </c>
    </row>
    <row r="2200" spans="1:18" ht="23.1" customHeight="1">
      <c r="A2200" s="89" t="s">
        <v>127</v>
      </c>
      <c r="B2200" s="106" t="s">
        <v>26</v>
      </c>
      <c r="C2200" s="106" t="s">
        <v>27</v>
      </c>
      <c r="D2200" s="106" t="s">
        <v>28</v>
      </c>
      <c r="E2200" s="89" t="s">
        <v>147</v>
      </c>
      <c r="F2200" s="89" t="s">
        <v>129</v>
      </c>
      <c r="G2200" s="89" t="s">
        <v>3878</v>
      </c>
      <c r="H2200" s="89" t="s">
        <v>8157</v>
      </c>
      <c r="I2200" s="89" t="s">
        <v>8158</v>
      </c>
      <c r="J2200" s="89" t="s">
        <v>3901</v>
      </c>
      <c r="K2200" s="107">
        <v>43539</v>
      </c>
      <c r="L2200" s="89">
        <v>15</v>
      </c>
      <c r="M2200" s="89">
        <v>3</v>
      </c>
      <c r="N2200" s="89">
        <v>2019</v>
      </c>
      <c r="O2200" s="77">
        <f t="shared" si="34"/>
        <v>43539</v>
      </c>
      <c r="P2200" s="89" t="s">
        <v>3902</v>
      </c>
      <c r="Q2200" s="89" t="s">
        <v>175</v>
      </c>
      <c r="R2200" s="80">
        <f>VLOOKUP(P2200,Registration!O:P,2,FALSE)</f>
        <v>19</v>
      </c>
    </row>
    <row r="2201" spans="1:18" ht="23.1" customHeight="1">
      <c r="A2201" s="89" t="s">
        <v>127</v>
      </c>
      <c r="B2201" s="106" t="s">
        <v>26</v>
      </c>
      <c r="C2201" s="106" t="s">
        <v>27</v>
      </c>
      <c r="D2201" s="106" t="s">
        <v>28</v>
      </c>
      <c r="E2201" s="89" t="s">
        <v>147</v>
      </c>
      <c r="F2201" s="89" t="s">
        <v>129</v>
      </c>
      <c r="G2201" s="89" t="s">
        <v>3878</v>
      </c>
      <c r="H2201" s="89" t="s">
        <v>8157</v>
      </c>
      <c r="I2201" s="89" t="s">
        <v>8158</v>
      </c>
      <c r="J2201" s="89" t="s">
        <v>3903</v>
      </c>
      <c r="K2201" s="107">
        <v>43539</v>
      </c>
      <c r="L2201" s="89">
        <v>15</v>
      </c>
      <c r="M2201" s="89">
        <v>3</v>
      </c>
      <c r="N2201" s="89">
        <v>2019</v>
      </c>
      <c r="O2201" s="77">
        <f t="shared" si="34"/>
        <v>43539</v>
      </c>
      <c r="P2201" s="89" t="s">
        <v>3904</v>
      </c>
      <c r="Q2201" s="89" t="s">
        <v>175</v>
      </c>
      <c r="R2201" s="80">
        <f>VLOOKUP(P2201,Registration!O:P,2,FALSE)</f>
        <v>19</v>
      </c>
    </row>
    <row r="2202" spans="1:18" ht="23.1" customHeight="1">
      <c r="A2202" s="89" t="s">
        <v>127</v>
      </c>
      <c r="B2202" s="106" t="s">
        <v>26</v>
      </c>
      <c r="C2202" s="106" t="s">
        <v>27</v>
      </c>
      <c r="D2202" s="106" t="s">
        <v>28</v>
      </c>
      <c r="E2202" s="89" t="s">
        <v>147</v>
      </c>
      <c r="F2202" s="89" t="s">
        <v>129</v>
      </c>
      <c r="G2202" s="89" t="s">
        <v>3878</v>
      </c>
      <c r="H2202" s="89" t="s">
        <v>8157</v>
      </c>
      <c r="I2202" s="89" t="s">
        <v>8158</v>
      </c>
      <c r="J2202" s="89" t="s">
        <v>3905</v>
      </c>
      <c r="K2202" s="107">
        <v>43539</v>
      </c>
      <c r="L2202" s="89">
        <v>15</v>
      </c>
      <c r="M2202" s="89">
        <v>3</v>
      </c>
      <c r="N2202" s="89">
        <v>2019</v>
      </c>
      <c r="O2202" s="77">
        <f t="shared" si="34"/>
        <v>43539</v>
      </c>
      <c r="P2202" s="89" t="s">
        <v>3906</v>
      </c>
      <c r="Q2202" s="89" t="s">
        <v>175</v>
      </c>
      <c r="R2202" s="80">
        <f>VLOOKUP(P2202,Registration!O:P,2,FALSE)</f>
        <v>19</v>
      </c>
    </row>
    <row r="2203" spans="1:18" ht="23.1" customHeight="1">
      <c r="A2203" s="89" t="s">
        <v>127</v>
      </c>
      <c r="B2203" s="106" t="s">
        <v>26</v>
      </c>
      <c r="C2203" s="106" t="s">
        <v>27</v>
      </c>
      <c r="D2203" s="106" t="s">
        <v>28</v>
      </c>
      <c r="E2203" s="89" t="s">
        <v>147</v>
      </c>
      <c r="F2203" s="89" t="s">
        <v>129</v>
      </c>
      <c r="G2203" s="89" t="s">
        <v>3878</v>
      </c>
      <c r="H2203" s="89" t="s">
        <v>8157</v>
      </c>
      <c r="I2203" s="89" t="s">
        <v>8158</v>
      </c>
      <c r="J2203" s="89" t="s">
        <v>3907</v>
      </c>
      <c r="K2203" s="107">
        <v>43539</v>
      </c>
      <c r="L2203" s="89">
        <v>15</v>
      </c>
      <c r="M2203" s="89">
        <v>3</v>
      </c>
      <c r="N2203" s="89">
        <v>2019</v>
      </c>
      <c r="O2203" s="77">
        <f t="shared" si="34"/>
        <v>43539</v>
      </c>
      <c r="P2203" s="89" t="s">
        <v>3908</v>
      </c>
      <c r="Q2203" s="89" t="s">
        <v>175</v>
      </c>
      <c r="R2203" s="80">
        <f>VLOOKUP(P2203,Registration!O:P,2,FALSE)</f>
        <v>18</v>
      </c>
    </row>
    <row r="2204" spans="1:18" ht="23.1" customHeight="1">
      <c r="A2204" s="89" t="s">
        <v>127</v>
      </c>
      <c r="B2204" s="106" t="s">
        <v>26</v>
      </c>
      <c r="C2204" s="106" t="s">
        <v>27</v>
      </c>
      <c r="D2204" s="106" t="s">
        <v>28</v>
      </c>
      <c r="E2204" s="89" t="s">
        <v>147</v>
      </c>
      <c r="F2204" s="89" t="s">
        <v>129</v>
      </c>
      <c r="G2204" s="89" t="s">
        <v>3878</v>
      </c>
      <c r="H2204" s="89" t="s">
        <v>8157</v>
      </c>
      <c r="I2204" s="89" t="s">
        <v>8158</v>
      </c>
      <c r="J2204" s="89" t="s">
        <v>3909</v>
      </c>
      <c r="K2204" s="107">
        <v>43539</v>
      </c>
      <c r="L2204" s="89">
        <v>15</v>
      </c>
      <c r="M2204" s="89">
        <v>3</v>
      </c>
      <c r="N2204" s="89">
        <v>2019</v>
      </c>
      <c r="O2204" s="77">
        <f t="shared" si="34"/>
        <v>43539</v>
      </c>
      <c r="P2204" s="89" t="s">
        <v>3910</v>
      </c>
      <c r="Q2204" s="89" t="s">
        <v>175</v>
      </c>
      <c r="R2204" s="80">
        <f>VLOOKUP(P2204,Registration!O:P,2,FALSE)</f>
        <v>19</v>
      </c>
    </row>
    <row r="2205" spans="1:18" ht="23.1" customHeight="1">
      <c r="A2205" s="89" t="s">
        <v>127</v>
      </c>
      <c r="B2205" s="106" t="s">
        <v>26</v>
      </c>
      <c r="C2205" s="106" t="s">
        <v>27</v>
      </c>
      <c r="D2205" s="106" t="s">
        <v>28</v>
      </c>
      <c r="E2205" s="89" t="s">
        <v>147</v>
      </c>
      <c r="F2205" s="89" t="s">
        <v>129</v>
      </c>
      <c r="G2205" s="89" t="s">
        <v>3878</v>
      </c>
      <c r="H2205" s="89" t="s">
        <v>8157</v>
      </c>
      <c r="I2205" s="89" t="s">
        <v>8158</v>
      </c>
      <c r="J2205" s="89" t="s">
        <v>3911</v>
      </c>
      <c r="K2205" s="107">
        <v>43539</v>
      </c>
      <c r="L2205" s="89">
        <v>15</v>
      </c>
      <c r="M2205" s="89">
        <v>3</v>
      </c>
      <c r="N2205" s="89">
        <v>2019</v>
      </c>
      <c r="O2205" s="77">
        <f t="shared" si="34"/>
        <v>43539</v>
      </c>
      <c r="P2205" s="89" t="s">
        <v>3912</v>
      </c>
      <c r="Q2205" s="89" t="s">
        <v>175</v>
      </c>
      <c r="R2205" s="80">
        <f>VLOOKUP(P2205,Registration!O:P,2,FALSE)</f>
        <v>18</v>
      </c>
    </row>
    <row r="2206" spans="1:18" ht="23.1" customHeight="1">
      <c r="A2206" s="89" t="s">
        <v>127</v>
      </c>
      <c r="B2206" s="106" t="s">
        <v>26</v>
      </c>
      <c r="C2206" s="106" t="s">
        <v>27</v>
      </c>
      <c r="D2206" s="106" t="s">
        <v>28</v>
      </c>
      <c r="E2206" s="89" t="s">
        <v>147</v>
      </c>
      <c r="F2206" s="89" t="s">
        <v>129</v>
      </c>
      <c r="G2206" s="89" t="s">
        <v>3878</v>
      </c>
      <c r="H2206" s="89" t="s">
        <v>8157</v>
      </c>
      <c r="I2206" s="89" t="s">
        <v>8158</v>
      </c>
      <c r="J2206" s="89" t="s">
        <v>3913</v>
      </c>
      <c r="K2206" s="107">
        <v>43539</v>
      </c>
      <c r="L2206" s="89">
        <v>15</v>
      </c>
      <c r="M2206" s="89">
        <v>3</v>
      </c>
      <c r="N2206" s="89">
        <v>2019</v>
      </c>
      <c r="O2206" s="77">
        <f t="shared" si="34"/>
        <v>43539</v>
      </c>
      <c r="P2206" s="89" t="s">
        <v>3914</v>
      </c>
      <c r="Q2206" s="89" t="s">
        <v>175</v>
      </c>
      <c r="R2206" s="80">
        <f>VLOOKUP(P2206,Registration!O:P,2,FALSE)</f>
        <v>18</v>
      </c>
    </row>
    <row r="2207" spans="1:18" ht="23.1" customHeight="1">
      <c r="A2207" s="89" t="s">
        <v>127</v>
      </c>
      <c r="B2207" s="106" t="s">
        <v>26</v>
      </c>
      <c r="C2207" s="106" t="s">
        <v>27</v>
      </c>
      <c r="D2207" s="106" t="s">
        <v>28</v>
      </c>
      <c r="E2207" s="89" t="s">
        <v>147</v>
      </c>
      <c r="F2207" s="89" t="s">
        <v>129</v>
      </c>
      <c r="G2207" s="89" t="s">
        <v>3878</v>
      </c>
      <c r="H2207" s="89" t="s">
        <v>8157</v>
      </c>
      <c r="I2207" s="89" t="s">
        <v>8158</v>
      </c>
      <c r="J2207" s="89" t="s">
        <v>3915</v>
      </c>
      <c r="K2207" s="107">
        <v>43539</v>
      </c>
      <c r="L2207" s="89">
        <v>15</v>
      </c>
      <c r="M2207" s="89">
        <v>3</v>
      </c>
      <c r="N2207" s="89">
        <v>2019</v>
      </c>
      <c r="O2207" s="77">
        <f t="shared" si="34"/>
        <v>43539</v>
      </c>
      <c r="P2207" s="89" t="s">
        <v>3916</v>
      </c>
      <c r="Q2207" s="89" t="s">
        <v>175</v>
      </c>
      <c r="R2207" s="80">
        <f>VLOOKUP(P2207,Registration!O:P,2,FALSE)</f>
        <v>18</v>
      </c>
    </row>
    <row r="2208" spans="1:18" ht="23.1" customHeight="1">
      <c r="A2208" s="89" t="s">
        <v>127</v>
      </c>
      <c r="B2208" s="106" t="s">
        <v>26</v>
      </c>
      <c r="C2208" s="106" t="s">
        <v>27</v>
      </c>
      <c r="D2208" s="106" t="s">
        <v>28</v>
      </c>
      <c r="E2208" s="89" t="s">
        <v>147</v>
      </c>
      <c r="F2208" s="89" t="s">
        <v>129</v>
      </c>
      <c r="G2208" s="89" t="s">
        <v>3878</v>
      </c>
      <c r="H2208" s="89" t="s">
        <v>8157</v>
      </c>
      <c r="I2208" s="89" t="s">
        <v>8158</v>
      </c>
      <c r="J2208" s="89" t="s">
        <v>3917</v>
      </c>
      <c r="K2208" s="107">
        <v>43539</v>
      </c>
      <c r="L2208" s="89">
        <v>15</v>
      </c>
      <c r="M2208" s="89">
        <v>3</v>
      </c>
      <c r="N2208" s="89">
        <v>2019</v>
      </c>
      <c r="O2208" s="77">
        <f t="shared" si="34"/>
        <v>43539</v>
      </c>
      <c r="P2208" s="89" t="s">
        <v>3918</v>
      </c>
      <c r="Q2208" s="89" t="s">
        <v>175</v>
      </c>
      <c r="R2208" s="80">
        <f>VLOOKUP(P2208,Registration!O:P,2,FALSE)</f>
        <v>17</v>
      </c>
    </row>
    <row r="2209" spans="1:18" ht="23.1" customHeight="1">
      <c r="A2209" s="89" t="s">
        <v>127</v>
      </c>
      <c r="B2209" s="106" t="s">
        <v>26</v>
      </c>
      <c r="C2209" s="106" t="s">
        <v>27</v>
      </c>
      <c r="D2209" s="106" t="s">
        <v>28</v>
      </c>
      <c r="E2209" s="89" t="s">
        <v>147</v>
      </c>
      <c r="F2209" s="89" t="s">
        <v>129</v>
      </c>
      <c r="G2209" s="89" t="s">
        <v>3878</v>
      </c>
      <c r="H2209" s="89" t="s">
        <v>8157</v>
      </c>
      <c r="I2209" s="89" t="s">
        <v>8158</v>
      </c>
      <c r="J2209" s="89" t="s">
        <v>3919</v>
      </c>
      <c r="K2209" s="107">
        <v>43539</v>
      </c>
      <c r="L2209" s="89">
        <v>15</v>
      </c>
      <c r="M2209" s="89">
        <v>3</v>
      </c>
      <c r="N2209" s="89">
        <v>2019</v>
      </c>
      <c r="O2209" s="77">
        <f t="shared" si="34"/>
        <v>43539</v>
      </c>
      <c r="P2209" s="89" t="s">
        <v>3920</v>
      </c>
      <c r="Q2209" s="89" t="s">
        <v>175</v>
      </c>
      <c r="R2209" s="80">
        <f>VLOOKUP(P2209,Registration!O:P,2,FALSE)</f>
        <v>18</v>
      </c>
    </row>
    <row r="2210" spans="1:18" ht="23.1" customHeight="1">
      <c r="A2210" s="89" t="s">
        <v>127</v>
      </c>
      <c r="B2210" s="106" t="s">
        <v>26</v>
      </c>
      <c r="C2210" s="106" t="s">
        <v>27</v>
      </c>
      <c r="D2210" s="106" t="s">
        <v>28</v>
      </c>
      <c r="E2210" s="89" t="s">
        <v>147</v>
      </c>
      <c r="F2210" s="89" t="s">
        <v>129</v>
      </c>
      <c r="G2210" s="89" t="s">
        <v>3878</v>
      </c>
      <c r="H2210" s="89" t="s">
        <v>8157</v>
      </c>
      <c r="I2210" s="89" t="s">
        <v>8158</v>
      </c>
      <c r="J2210" s="89" t="s">
        <v>3921</v>
      </c>
      <c r="K2210" s="107">
        <v>43539</v>
      </c>
      <c r="L2210" s="89">
        <v>15</v>
      </c>
      <c r="M2210" s="89">
        <v>3</v>
      </c>
      <c r="N2210" s="89">
        <v>2019</v>
      </c>
      <c r="O2210" s="77">
        <f t="shared" si="34"/>
        <v>43539</v>
      </c>
      <c r="P2210" s="89" t="s">
        <v>3922</v>
      </c>
      <c r="Q2210" s="89" t="s">
        <v>175</v>
      </c>
      <c r="R2210" s="80">
        <f>VLOOKUP(P2210,Registration!O:P,2,FALSE)</f>
        <v>15</v>
      </c>
    </row>
    <row r="2211" spans="1:18" ht="23.1" customHeight="1">
      <c r="A2211" s="89" t="s">
        <v>127</v>
      </c>
      <c r="B2211" s="106" t="s">
        <v>26</v>
      </c>
      <c r="C2211" s="106" t="s">
        <v>27</v>
      </c>
      <c r="D2211" s="106" t="s">
        <v>28</v>
      </c>
      <c r="E2211" s="89" t="s">
        <v>147</v>
      </c>
      <c r="F2211" s="89" t="s">
        <v>129</v>
      </c>
      <c r="G2211" s="89" t="s">
        <v>3878</v>
      </c>
      <c r="H2211" s="89" t="s">
        <v>8157</v>
      </c>
      <c r="I2211" s="89" t="s">
        <v>8158</v>
      </c>
      <c r="J2211" s="89" t="s">
        <v>3923</v>
      </c>
      <c r="K2211" s="107">
        <v>43539</v>
      </c>
      <c r="L2211" s="89">
        <v>15</v>
      </c>
      <c r="M2211" s="89">
        <v>3</v>
      </c>
      <c r="N2211" s="89">
        <v>2019</v>
      </c>
      <c r="O2211" s="77">
        <f t="shared" si="34"/>
        <v>43539</v>
      </c>
      <c r="P2211" s="89" t="s">
        <v>3924</v>
      </c>
      <c r="Q2211" s="89" t="s">
        <v>175</v>
      </c>
      <c r="R2211" s="80">
        <f>VLOOKUP(P2211,Registration!O:P,2,FALSE)</f>
        <v>15</v>
      </c>
    </row>
    <row r="2212" spans="1:18" ht="23.1" customHeight="1">
      <c r="A2212" s="89" t="s">
        <v>127</v>
      </c>
      <c r="B2212" s="106" t="s">
        <v>26</v>
      </c>
      <c r="C2212" s="106" t="s">
        <v>27</v>
      </c>
      <c r="D2212" s="106" t="s">
        <v>28</v>
      </c>
      <c r="E2212" s="89" t="s">
        <v>147</v>
      </c>
      <c r="F2212" s="89" t="s">
        <v>129</v>
      </c>
      <c r="G2212" s="89" t="s">
        <v>3878</v>
      </c>
      <c r="H2212" s="89" t="s">
        <v>8157</v>
      </c>
      <c r="I2212" s="89" t="s">
        <v>8158</v>
      </c>
      <c r="J2212" s="89" t="s">
        <v>3925</v>
      </c>
      <c r="K2212" s="107">
        <v>43539</v>
      </c>
      <c r="L2212" s="89">
        <v>15</v>
      </c>
      <c r="M2212" s="89">
        <v>3</v>
      </c>
      <c r="N2212" s="89">
        <v>2019</v>
      </c>
      <c r="O2212" s="77">
        <f t="shared" si="34"/>
        <v>43539</v>
      </c>
      <c r="P2212" s="89" t="s">
        <v>3926</v>
      </c>
      <c r="Q2212" s="89" t="s">
        <v>175</v>
      </c>
      <c r="R2212" s="80">
        <f>VLOOKUP(P2212,Registration!O:P,2,FALSE)</f>
        <v>19</v>
      </c>
    </row>
    <row r="2213" spans="1:18" ht="23.1" customHeight="1">
      <c r="A2213" s="89" t="s">
        <v>127</v>
      </c>
      <c r="B2213" s="106" t="s">
        <v>26</v>
      </c>
      <c r="C2213" s="106" t="s">
        <v>27</v>
      </c>
      <c r="D2213" s="106" t="s">
        <v>28</v>
      </c>
      <c r="E2213" s="89" t="s">
        <v>147</v>
      </c>
      <c r="F2213" s="89" t="s">
        <v>129</v>
      </c>
      <c r="G2213" s="89" t="s">
        <v>3878</v>
      </c>
      <c r="H2213" s="89" t="s">
        <v>8157</v>
      </c>
      <c r="I2213" s="89" t="s">
        <v>8158</v>
      </c>
      <c r="J2213" s="89" t="s">
        <v>3927</v>
      </c>
      <c r="K2213" s="107">
        <v>43539</v>
      </c>
      <c r="L2213" s="89">
        <v>15</v>
      </c>
      <c r="M2213" s="89">
        <v>3</v>
      </c>
      <c r="N2213" s="89">
        <v>2019</v>
      </c>
      <c r="O2213" s="77">
        <f t="shared" si="34"/>
        <v>43539</v>
      </c>
      <c r="P2213" s="89" t="s">
        <v>3928</v>
      </c>
      <c r="Q2213" s="89" t="s">
        <v>175</v>
      </c>
      <c r="R2213" s="80">
        <f>VLOOKUP(P2213,Registration!O:P,2,FALSE)</f>
        <v>15</v>
      </c>
    </row>
    <row r="2214" spans="1:18" ht="23.1" customHeight="1">
      <c r="A2214" s="89" t="s">
        <v>127</v>
      </c>
      <c r="B2214" s="106" t="s">
        <v>26</v>
      </c>
      <c r="C2214" s="106" t="s">
        <v>27</v>
      </c>
      <c r="D2214" s="106" t="s">
        <v>28</v>
      </c>
      <c r="E2214" s="89" t="s">
        <v>147</v>
      </c>
      <c r="F2214" s="89" t="s">
        <v>129</v>
      </c>
      <c r="G2214" s="89" t="s">
        <v>3878</v>
      </c>
      <c r="H2214" s="89" t="s">
        <v>8157</v>
      </c>
      <c r="I2214" s="89" t="s">
        <v>8158</v>
      </c>
      <c r="J2214" s="89" t="s">
        <v>3929</v>
      </c>
      <c r="K2214" s="107">
        <v>43539</v>
      </c>
      <c r="L2214" s="89">
        <v>15</v>
      </c>
      <c r="M2214" s="89">
        <v>3</v>
      </c>
      <c r="N2214" s="89">
        <v>2019</v>
      </c>
      <c r="O2214" s="77">
        <f t="shared" si="34"/>
        <v>43539</v>
      </c>
      <c r="P2214" s="89" t="s">
        <v>3930</v>
      </c>
      <c r="Q2214" s="89" t="s">
        <v>175</v>
      </c>
      <c r="R2214" s="80">
        <f>VLOOKUP(P2214,Registration!O:P,2,FALSE)</f>
        <v>19</v>
      </c>
    </row>
    <row r="2215" spans="1:18" ht="23.1" customHeight="1">
      <c r="A2215" s="89" t="s">
        <v>127</v>
      </c>
      <c r="B2215" s="106" t="s">
        <v>26</v>
      </c>
      <c r="C2215" s="106" t="s">
        <v>27</v>
      </c>
      <c r="D2215" s="106" t="s">
        <v>28</v>
      </c>
      <c r="E2215" s="89" t="s">
        <v>147</v>
      </c>
      <c r="F2215" s="89" t="s">
        <v>129</v>
      </c>
      <c r="G2215" s="89" t="s">
        <v>3878</v>
      </c>
      <c r="H2215" s="89" t="s">
        <v>8157</v>
      </c>
      <c r="I2215" s="89" t="s">
        <v>8158</v>
      </c>
      <c r="J2215" s="89" t="s">
        <v>3931</v>
      </c>
      <c r="K2215" s="107">
        <v>43539</v>
      </c>
      <c r="L2215" s="89">
        <v>15</v>
      </c>
      <c r="M2215" s="89">
        <v>3</v>
      </c>
      <c r="N2215" s="89">
        <v>2019</v>
      </c>
      <c r="O2215" s="77">
        <f t="shared" si="34"/>
        <v>43539</v>
      </c>
      <c r="P2215" s="89" t="s">
        <v>3932</v>
      </c>
      <c r="Q2215" s="89" t="s">
        <v>175</v>
      </c>
      <c r="R2215" s="80">
        <f>VLOOKUP(P2215,Registration!O:P,2,FALSE)</f>
        <v>15</v>
      </c>
    </row>
    <row r="2216" spans="1:18" ht="23.1" customHeight="1">
      <c r="A2216" s="89" t="s">
        <v>127</v>
      </c>
      <c r="B2216" s="106" t="s">
        <v>26</v>
      </c>
      <c r="C2216" s="106" t="s">
        <v>27</v>
      </c>
      <c r="D2216" s="106" t="s">
        <v>28</v>
      </c>
      <c r="E2216" s="89" t="s">
        <v>147</v>
      </c>
      <c r="F2216" s="89" t="s">
        <v>129</v>
      </c>
      <c r="G2216" s="89" t="s">
        <v>3878</v>
      </c>
      <c r="H2216" s="89" t="s">
        <v>8157</v>
      </c>
      <c r="I2216" s="89" t="s">
        <v>8158</v>
      </c>
      <c r="J2216" s="89" t="s">
        <v>3933</v>
      </c>
      <c r="K2216" s="107">
        <v>43539</v>
      </c>
      <c r="L2216" s="89">
        <v>15</v>
      </c>
      <c r="M2216" s="89">
        <v>3</v>
      </c>
      <c r="N2216" s="89">
        <v>2019</v>
      </c>
      <c r="O2216" s="77">
        <f t="shared" si="34"/>
        <v>43539</v>
      </c>
      <c r="P2216" s="89" t="s">
        <v>3934</v>
      </c>
      <c r="Q2216" s="89" t="s">
        <v>175</v>
      </c>
      <c r="R2216" s="80">
        <f>VLOOKUP(P2216,Registration!O:P,2,FALSE)</f>
        <v>19</v>
      </c>
    </row>
    <row r="2217" spans="1:18" ht="23.1" customHeight="1">
      <c r="A2217" s="89" t="s">
        <v>127</v>
      </c>
      <c r="B2217" s="106" t="s">
        <v>26</v>
      </c>
      <c r="C2217" s="106" t="s">
        <v>27</v>
      </c>
      <c r="D2217" s="106" t="s">
        <v>28</v>
      </c>
      <c r="E2217" s="89" t="s">
        <v>147</v>
      </c>
      <c r="F2217" s="89" t="s">
        <v>129</v>
      </c>
      <c r="G2217" s="89" t="s">
        <v>3878</v>
      </c>
      <c r="H2217" s="89" t="s">
        <v>8157</v>
      </c>
      <c r="I2217" s="89" t="s">
        <v>8158</v>
      </c>
      <c r="J2217" s="89" t="s">
        <v>3935</v>
      </c>
      <c r="K2217" s="107">
        <v>43539</v>
      </c>
      <c r="L2217" s="89">
        <v>15</v>
      </c>
      <c r="M2217" s="89">
        <v>3</v>
      </c>
      <c r="N2217" s="89">
        <v>2019</v>
      </c>
      <c r="O2217" s="77">
        <f t="shared" si="34"/>
        <v>43539</v>
      </c>
      <c r="P2217" s="89" t="s">
        <v>3936</v>
      </c>
      <c r="Q2217" s="89" t="s">
        <v>175</v>
      </c>
      <c r="R2217" s="80">
        <f>VLOOKUP(P2217,Registration!O:P,2,FALSE)</f>
        <v>19</v>
      </c>
    </row>
    <row r="2218" spans="1:18" ht="23.1" customHeight="1">
      <c r="A2218" s="89" t="s">
        <v>127</v>
      </c>
      <c r="B2218" s="106" t="s">
        <v>26</v>
      </c>
      <c r="C2218" s="106" t="s">
        <v>27</v>
      </c>
      <c r="D2218" s="106" t="s">
        <v>28</v>
      </c>
      <c r="E2218" s="89" t="s">
        <v>147</v>
      </c>
      <c r="F2218" s="89" t="s">
        <v>129</v>
      </c>
      <c r="G2218" s="89" t="s">
        <v>3878</v>
      </c>
      <c r="H2218" s="89" t="s">
        <v>8157</v>
      </c>
      <c r="I2218" s="89" t="s">
        <v>8158</v>
      </c>
      <c r="J2218" s="89" t="s">
        <v>3937</v>
      </c>
      <c r="K2218" s="107">
        <v>43540</v>
      </c>
      <c r="L2218" s="89">
        <v>16</v>
      </c>
      <c r="M2218" s="89">
        <v>3</v>
      </c>
      <c r="N2218" s="89">
        <v>2019</v>
      </c>
      <c r="O2218" s="77">
        <f t="shared" si="34"/>
        <v>43540</v>
      </c>
      <c r="P2218" s="89" t="s">
        <v>3938</v>
      </c>
      <c r="Q2218" s="89" t="s">
        <v>175</v>
      </c>
      <c r="R2218" s="80">
        <f>VLOOKUP(P2218,Registration!O:P,2,FALSE)</f>
        <v>19</v>
      </c>
    </row>
    <row r="2219" spans="1:18" ht="23.1" customHeight="1">
      <c r="A2219" s="89" t="s">
        <v>127</v>
      </c>
      <c r="B2219" s="106" t="s">
        <v>26</v>
      </c>
      <c r="C2219" s="106" t="s">
        <v>27</v>
      </c>
      <c r="D2219" s="106" t="s">
        <v>28</v>
      </c>
      <c r="E2219" s="89" t="s">
        <v>147</v>
      </c>
      <c r="F2219" s="89" t="s">
        <v>129</v>
      </c>
      <c r="G2219" s="89" t="s">
        <v>3878</v>
      </c>
      <c r="H2219" s="89" t="s">
        <v>8157</v>
      </c>
      <c r="I2219" s="89" t="s">
        <v>8158</v>
      </c>
      <c r="J2219" s="89" t="s">
        <v>3939</v>
      </c>
      <c r="K2219" s="107">
        <v>43540</v>
      </c>
      <c r="L2219" s="89">
        <v>16</v>
      </c>
      <c r="M2219" s="89">
        <v>3</v>
      </c>
      <c r="N2219" s="89">
        <v>2019</v>
      </c>
      <c r="O2219" s="77">
        <f t="shared" si="34"/>
        <v>43540</v>
      </c>
      <c r="P2219" s="89" t="s">
        <v>3940</v>
      </c>
      <c r="Q2219" s="89" t="s">
        <v>175</v>
      </c>
      <c r="R2219" s="80">
        <f>VLOOKUP(P2219,Registration!O:P,2,FALSE)</f>
        <v>18</v>
      </c>
    </row>
    <row r="2220" spans="1:18" ht="23.1" customHeight="1">
      <c r="A2220" s="89" t="s">
        <v>127</v>
      </c>
      <c r="B2220" s="106" t="s">
        <v>26</v>
      </c>
      <c r="C2220" s="106" t="s">
        <v>27</v>
      </c>
      <c r="D2220" s="106" t="s">
        <v>28</v>
      </c>
      <c r="E2220" s="89" t="s">
        <v>147</v>
      </c>
      <c r="F2220" s="89" t="s">
        <v>129</v>
      </c>
      <c r="G2220" s="89" t="s">
        <v>3878</v>
      </c>
      <c r="H2220" s="89" t="s">
        <v>8157</v>
      </c>
      <c r="I2220" s="89" t="s">
        <v>8158</v>
      </c>
      <c r="J2220" s="89" t="s">
        <v>3941</v>
      </c>
      <c r="K2220" s="107">
        <v>43540</v>
      </c>
      <c r="L2220" s="89">
        <v>16</v>
      </c>
      <c r="M2220" s="89">
        <v>3</v>
      </c>
      <c r="N2220" s="89">
        <v>2019</v>
      </c>
      <c r="O2220" s="77">
        <f t="shared" si="34"/>
        <v>43540</v>
      </c>
      <c r="P2220" s="89" t="s">
        <v>3942</v>
      </c>
      <c r="Q2220" s="89" t="s">
        <v>175</v>
      </c>
      <c r="R2220" s="80">
        <f>VLOOKUP(P2220,Registration!O:P,2,FALSE)</f>
        <v>19</v>
      </c>
    </row>
    <row r="2221" spans="1:18" ht="23.1" customHeight="1">
      <c r="A2221" s="89" t="s">
        <v>127</v>
      </c>
      <c r="B2221" s="106" t="s">
        <v>26</v>
      </c>
      <c r="C2221" s="106" t="s">
        <v>27</v>
      </c>
      <c r="D2221" s="106" t="s">
        <v>28</v>
      </c>
      <c r="E2221" s="89" t="s">
        <v>147</v>
      </c>
      <c r="F2221" s="89" t="s">
        <v>129</v>
      </c>
      <c r="G2221" s="89" t="s">
        <v>3878</v>
      </c>
      <c r="H2221" s="89" t="s">
        <v>8157</v>
      </c>
      <c r="I2221" s="89" t="s">
        <v>8158</v>
      </c>
      <c r="J2221" s="89" t="s">
        <v>3943</v>
      </c>
      <c r="K2221" s="107">
        <v>43540</v>
      </c>
      <c r="L2221" s="89">
        <v>16</v>
      </c>
      <c r="M2221" s="89">
        <v>3</v>
      </c>
      <c r="N2221" s="89">
        <v>2019</v>
      </c>
      <c r="O2221" s="77">
        <f t="shared" si="34"/>
        <v>43540</v>
      </c>
      <c r="P2221" s="89" t="s">
        <v>3944</v>
      </c>
      <c r="Q2221" s="89" t="s">
        <v>175</v>
      </c>
      <c r="R2221" s="80">
        <f>VLOOKUP(P2221,Registration!O:P,2,FALSE)</f>
        <v>19</v>
      </c>
    </row>
    <row r="2222" spans="1:18" ht="23.1" customHeight="1">
      <c r="A2222" s="89" t="s">
        <v>127</v>
      </c>
      <c r="B2222" s="106" t="s">
        <v>26</v>
      </c>
      <c r="C2222" s="106" t="s">
        <v>27</v>
      </c>
      <c r="D2222" s="106" t="s">
        <v>28</v>
      </c>
      <c r="E2222" s="89" t="s">
        <v>147</v>
      </c>
      <c r="F2222" s="89" t="s">
        <v>129</v>
      </c>
      <c r="G2222" s="89" t="s">
        <v>3878</v>
      </c>
      <c r="H2222" s="89" t="s">
        <v>8157</v>
      </c>
      <c r="I2222" s="89" t="s">
        <v>8158</v>
      </c>
      <c r="J2222" s="89" t="s">
        <v>3945</v>
      </c>
      <c r="K2222" s="107">
        <v>43540</v>
      </c>
      <c r="L2222" s="89">
        <v>16</v>
      </c>
      <c r="M2222" s="89">
        <v>3</v>
      </c>
      <c r="N2222" s="89">
        <v>2019</v>
      </c>
      <c r="O2222" s="77">
        <f t="shared" si="34"/>
        <v>43540</v>
      </c>
      <c r="P2222" s="89" t="s">
        <v>3946</v>
      </c>
      <c r="Q2222" s="89" t="s">
        <v>175</v>
      </c>
      <c r="R2222" s="80">
        <f>VLOOKUP(P2222,Registration!O:P,2,FALSE)</f>
        <v>19</v>
      </c>
    </row>
    <row r="2223" spans="1:18" ht="23.1" customHeight="1">
      <c r="A2223" s="89" t="s">
        <v>127</v>
      </c>
      <c r="B2223" s="106" t="s">
        <v>26</v>
      </c>
      <c r="C2223" s="106" t="s">
        <v>27</v>
      </c>
      <c r="D2223" s="106" t="s">
        <v>28</v>
      </c>
      <c r="E2223" s="89" t="s">
        <v>147</v>
      </c>
      <c r="F2223" s="89" t="s">
        <v>129</v>
      </c>
      <c r="G2223" s="89" t="s">
        <v>3878</v>
      </c>
      <c r="H2223" s="89" t="s">
        <v>8157</v>
      </c>
      <c r="I2223" s="89" t="s">
        <v>8158</v>
      </c>
      <c r="J2223" s="89" t="s">
        <v>3947</v>
      </c>
      <c r="K2223" s="107">
        <v>43540</v>
      </c>
      <c r="L2223" s="89">
        <v>16</v>
      </c>
      <c r="M2223" s="89">
        <v>3</v>
      </c>
      <c r="N2223" s="89">
        <v>2019</v>
      </c>
      <c r="O2223" s="77">
        <f t="shared" si="34"/>
        <v>43540</v>
      </c>
      <c r="P2223" s="89" t="s">
        <v>3948</v>
      </c>
      <c r="Q2223" s="89" t="s">
        <v>175</v>
      </c>
      <c r="R2223" s="80">
        <f>VLOOKUP(P2223,Registration!O:P,2,FALSE)</f>
        <v>18</v>
      </c>
    </row>
    <row r="2224" spans="1:18" ht="23.1" customHeight="1">
      <c r="A2224" s="89" t="s">
        <v>127</v>
      </c>
      <c r="B2224" s="106" t="s">
        <v>26</v>
      </c>
      <c r="C2224" s="106" t="s">
        <v>27</v>
      </c>
      <c r="D2224" s="106" t="s">
        <v>28</v>
      </c>
      <c r="E2224" s="89" t="s">
        <v>147</v>
      </c>
      <c r="F2224" s="89" t="s">
        <v>129</v>
      </c>
      <c r="G2224" s="89" t="s">
        <v>3878</v>
      </c>
      <c r="H2224" s="89" t="s">
        <v>8157</v>
      </c>
      <c r="I2224" s="89" t="s">
        <v>8158</v>
      </c>
      <c r="J2224" s="89" t="s">
        <v>3949</v>
      </c>
      <c r="K2224" s="107">
        <v>43540</v>
      </c>
      <c r="L2224" s="89">
        <v>16</v>
      </c>
      <c r="M2224" s="89">
        <v>3</v>
      </c>
      <c r="N2224" s="89">
        <v>2019</v>
      </c>
      <c r="O2224" s="77">
        <f t="shared" si="34"/>
        <v>43540</v>
      </c>
      <c r="P2224" s="89" t="s">
        <v>3950</v>
      </c>
      <c r="Q2224" s="89" t="s">
        <v>175</v>
      </c>
      <c r="R2224" s="80">
        <f>VLOOKUP(P2224,Registration!O:P,2,FALSE)</f>
        <v>17</v>
      </c>
    </row>
    <row r="2225" spans="1:18" ht="23.1" customHeight="1">
      <c r="A2225" s="89" t="s">
        <v>127</v>
      </c>
      <c r="B2225" s="106" t="s">
        <v>26</v>
      </c>
      <c r="C2225" s="106" t="s">
        <v>27</v>
      </c>
      <c r="D2225" s="106" t="s">
        <v>28</v>
      </c>
      <c r="E2225" s="89" t="s">
        <v>147</v>
      </c>
      <c r="F2225" s="89" t="s">
        <v>129</v>
      </c>
      <c r="G2225" s="89" t="s">
        <v>3878</v>
      </c>
      <c r="H2225" s="89" t="s">
        <v>8157</v>
      </c>
      <c r="I2225" s="89" t="s">
        <v>8158</v>
      </c>
      <c r="J2225" s="89" t="s">
        <v>3951</v>
      </c>
      <c r="K2225" s="107">
        <v>43540</v>
      </c>
      <c r="L2225" s="89">
        <v>16</v>
      </c>
      <c r="M2225" s="89">
        <v>3</v>
      </c>
      <c r="N2225" s="89">
        <v>2019</v>
      </c>
      <c r="O2225" s="77">
        <f t="shared" si="34"/>
        <v>43540</v>
      </c>
      <c r="P2225" s="89" t="s">
        <v>3952</v>
      </c>
      <c r="Q2225" s="89" t="s">
        <v>175</v>
      </c>
      <c r="R2225" s="80">
        <f>VLOOKUP(P2225,Registration!O:P,2,FALSE)</f>
        <v>17</v>
      </c>
    </row>
    <row r="2226" spans="1:18" ht="23.1" customHeight="1">
      <c r="A2226" s="89" t="s">
        <v>127</v>
      </c>
      <c r="B2226" s="106" t="s">
        <v>26</v>
      </c>
      <c r="C2226" s="106" t="s">
        <v>27</v>
      </c>
      <c r="D2226" s="106" t="s">
        <v>28</v>
      </c>
      <c r="E2226" s="89" t="s">
        <v>147</v>
      </c>
      <c r="F2226" s="89" t="s">
        <v>129</v>
      </c>
      <c r="G2226" s="89" t="s">
        <v>3878</v>
      </c>
      <c r="H2226" s="89" t="s">
        <v>8157</v>
      </c>
      <c r="I2226" s="89" t="s">
        <v>8158</v>
      </c>
      <c r="J2226" s="89" t="s">
        <v>3953</v>
      </c>
      <c r="K2226" s="107">
        <v>43540</v>
      </c>
      <c r="L2226" s="89">
        <v>16</v>
      </c>
      <c r="M2226" s="89">
        <v>3</v>
      </c>
      <c r="N2226" s="89">
        <v>2019</v>
      </c>
      <c r="O2226" s="77">
        <f t="shared" si="34"/>
        <v>43540</v>
      </c>
      <c r="P2226" s="89" t="s">
        <v>3954</v>
      </c>
      <c r="Q2226" s="89" t="s">
        <v>175</v>
      </c>
      <c r="R2226" s="80">
        <f>VLOOKUP(P2226,Registration!O:P,2,FALSE)</f>
        <v>18</v>
      </c>
    </row>
    <row r="2227" spans="1:18" ht="23.1" customHeight="1">
      <c r="A2227" s="89" t="s">
        <v>127</v>
      </c>
      <c r="B2227" s="106" t="s">
        <v>26</v>
      </c>
      <c r="C2227" s="106" t="s">
        <v>27</v>
      </c>
      <c r="D2227" s="106" t="s">
        <v>28</v>
      </c>
      <c r="E2227" s="89" t="s">
        <v>147</v>
      </c>
      <c r="F2227" s="89" t="s">
        <v>129</v>
      </c>
      <c r="G2227" s="89" t="s">
        <v>3878</v>
      </c>
      <c r="H2227" s="89" t="s">
        <v>8157</v>
      </c>
      <c r="I2227" s="89" t="s">
        <v>8158</v>
      </c>
      <c r="J2227" s="89" t="s">
        <v>3955</v>
      </c>
      <c r="K2227" s="107">
        <v>43540</v>
      </c>
      <c r="L2227" s="89">
        <v>16</v>
      </c>
      <c r="M2227" s="89">
        <v>3</v>
      </c>
      <c r="N2227" s="89">
        <v>2019</v>
      </c>
      <c r="O2227" s="77">
        <f t="shared" si="34"/>
        <v>43540</v>
      </c>
      <c r="P2227" s="89" t="s">
        <v>3956</v>
      </c>
      <c r="Q2227" s="89" t="s">
        <v>175</v>
      </c>
      <c r="R2227" s="80">
        <f>VLOOKUP(P2227,Registration!O:P,2,FALSE)</f>
        <v>17</v>
      </c>
    </row>
    <row r="2228" spans="1:18" ht="23.1" customHeight="1">
      <c r="A2228" s="89" t="s">
        <v>127</v>
      </c>
      <c r="B2228" s="106" t="s">
        <v>26</v>
      </c>
      <c r="C2228" s="106" t="s">
        <v>27</v>
      </c>
      <c r="D2228" s="106" t="s">
        <v>28</v>
      </c>
      <c r="E2228" s="89" t="s">
        <v>147</v>
      </c>
      <c r="F2228" s="89" t="s">
        <v>129</v>
      </c>
      <c r="G2228" s="89" t="s">
        <v>3878</v>
      </c>
      <c r="H2228" s="89" t="s">
        <v>8157</v>
      </c>
      <c r="I2228" s="89" t="s">
        <v>8158</v>
      </c>
      <c r="J2228" s="89" t="s">
        <v>3957</v>
      </c>
      <c r="K2228" s="107">
        <v>43540</v>
      </c>
      <c r="L2228" s="89">
        <v>16</v>
      </c>
      <c r="M2228" s="89">
        <v>3</v>
      </c>
      <c r="N2228" s="89">
        <v>2019</v>
      </c>
      <c r="O2228" s="77">
        <f t="shared" si="34"/>
        <v>43540</v>
      </c>
      <c r="P2228" s="89" t="s">
        <v>3958</v>
      </c>
      <c r="Q2228" s="89" t="s">
        <v>175</v>
      </c>
      <c r="R2228" s="80">
        <f>VLOOKUP(P2228,Registration!O:P,2,FALSE)</f>
        <v>16</v>
      </c>
    </row>
    <row r="2229" spans="1:18" ht="23.1" customHeight="1">
      <c r="A2229" s="89" t="s">
        <v>127</v>
      </c>
      <c r="B2229" s="106" t="s">
        <v>26</v>
      </c>
      <c r="C2229" s="106" t="s">
        <v>27</v>
      </c>
      <c r="D2229" s="106" t="s">
        <v>28</v>
      </c>
      <c r="E2229" s="89" t="s">
        <v>147</v>
      </c>
      <c r="F2229" s="89" t="s">
        <v>129</v>
      </c>
      <c r="G2229" s="89" t="s">
        <v>3878</v>
      </c>
      <c r="H2229" s="89" t="s">
        <v>8157</v>
      </c>
      <c r="I2229" s="89" t="s">
        <v>8158</v>
      </c>
      <c r="J2229" s="89" t="s">
        <v>3959</v>
      </c>
      <c r="K2229" s="107">
        <v>43540</v>
      </c>
      <c r="L2229" s="89">
        <v>16</v>
      </c>
      <c r="M2229" s="89">
        <v>3</v>
      </c>
      <c r="N2229" s="89">
        <v>2019</v>
      </c>
      <c r="O2229" s="77">
        <f t="shared" si="34"/>
        <v>43540</v>
      </c>
      <c r="P2229" s="89" t="s">
        <v>3960</v>
      </c>
      <c r="Q2229" s="89" t="s">
        <v>175</v>
      </c>
      <c r="R2229" s="80">
        <f>VLOOKUP(P2229,Registration!O:P,2,FALSE)</f>
        <v>17</v>
      </c>
    </row>
    <row r="2230" spans="1:18" ht="23.1" customHeight="1">
      <c r="A2230" s="89" t="s">
        <v>127</v>
      </c>
      <c r="B2230" s="106" t="s">
        <v>26</v>
      </c>
      <c r="C2230" s="106" t="s">
        <v>27</v>
      </c>
      <c r="D2230" s="106" t="s">
        <v>28</v>
      </c>
      <c r="E2230" s="89" t="s">
        <v>147</v>
      </c>
      <c r="F2230" s="89" t="s">
        <v>129</v>
      </c>
      <c r="G2230" s="89" t="s">
        <v>3878</v>
      </c>
      <c r="H2230" s="89" t="s">
        <v>8157</v>
      </c>
      <c r="I2230" s="89" t="s">
        <v>8158</v>
      </c>
      <c r="J2230" s="89" t="s">
        <v>245</v>
      </c>
      <c r="K2230" s="107">
        <v>43540</v>
      </c>
      <c r="L2230" s="89">
        <v>16</v>
      </c>
      <c r="M2230" s="89">
        <v>3</v>
      </c>
      <c r="N2230" s="89">
        <v>2019</v>
      </c>
      <c r="O2230" s="77">
        <f t="shared" si="34"/>
        <v>43540</v>
      </c>
      <c r="P2230" s="89" t="s">
        <v>3961</v>
      </c>
      <c r="Q2230" s="89" t="s">
        <v>175</v>
      </c>
      <c r="R2230" s="80">
        <f>VLOOKUP(P2230,Registration!O:P,2,FALSE)</f>
        <v>17</v>
      </c>
    </row>
    <row r="2231" spans="1:18" ht="23.1" customHeight="1">
      <c r="A2231" s="89" t="s">
        <v>127</v>
      </c>
      <c r="B2231" s="106" t="s">
        <v>26</v>
      </c>
      <c r="C2231" s="106" t="s">
        <v>27</v>
      </c>
      <c r="D2231" s="106" t="s">
        <v>28</v>
      </c>
      <c r="E2231" s="89" t="s">
        <v>147</v>
      </c>
      <c r="F2231" s="89" t="s">
        <v>129</v>
      </c>
      <c r="G2231" s="89" t="s">
        <v>3878</v>
      </c>
      <c r="H2231" s="89" t="s">
        <v>8157</v>
      </c>
      <c r="I2231" s="89" t="s">
        <v>8158</v>
      </c>
      <c r="J2231" s="89" t="s">
        <v>3962</v>
      </c>
      <c r="K2231" s="107">
        <v>43540</v>
      </c>
      <c r="L2231" s="89">
        <v>16</v>
      </c>
      <c r="M2231" s="89">
        <v>3</v>
      </c>
      <c r="N2231" s="89">
        <v>2019</v>
      </c>
      <c r="O2231" s="77">
        <f t="shared" si="34"/>
        <v>43540</v>
      </c>
      <c r="P2231" s="89" t="s">
        <v>3963</v>
      </c>
      <c r="Q2231" s="89" t="s">
        <v>175</v>
      </c>
      <c r="R2231" s="80">
        <f>VLOOKUP(P2231,Registration!O:P,2,FALSE)</f>
        <v>17</v>
      </c>
    </row>
    <row r="2232" spans="1:18" ht="23.1" customHeight="1">
      <c r="A2232" s="89" t="s">
        <v>127</v>
      </c>
      <c r="B2232" s="106" t="s">
        <v>26</v>
      </c>
      <c r="C2232" s="106" t="s">
        <v>27</v>
      </c>
      <c r="D2232" s="106" t="s">
        <v>28</v>
      </c>
      <c r="E2232" s="89" t="s">
        <v>147</v>
      </c>
      <c r="F2232" s="89" t="s">
        <v>129</v>
      </c>
      <c r="G2232" s="89" t="s">
        <v>3878</v>
      </c>
      <c r="H2232" s="89" t="s">
        <v>8157</v>
      </c>
      <c r="I2232" s="89" t="s">
        <v>8158</v>
      </c>
      <c r="J2232" s="89" t="s">
        <v>3964</v>
      </c>
      <c r="K2232" s="107">
        <v>43540</v>
      </c>
      <c r="L2232" s="89">
        <v>16</v>
      </c>
      <c r="M2232" s="89">
        <v>3</v>
      </c>
      <c r="N2232" s="89">
        <v>2019</v>
      </c>
      <c r="O2232" s="77">
        <f t="shared" si="34"/>
        <v>43540</v>
      </c>
      <c r="P2232" s="89" t="s">
        <v>3965</v>
      </c>
      <c r="Q2232" s="89" t="s">
        <v>175</v>
      </c>
      <c r="R2232" s="80">
        <f>VLOOKUP(P2232,Registration!O:P,2,FALSE)</f>
        <v>18</v>
      </c>
    </row>
    <row r="2233" spans="1:18" ht="23.1" customHeight="1">
      <c r="A2233" s="89" t="s">
        <v>127</v>
      </c>
      <c r="B2233" s="106" t="s">
        <v>26</v>
      </c>
      <c r="C2233" s="106" t="s">
        <v>27</v>
      </c>
      <c r="D2233" s="106" t="s">
        <v>28</v>
      </c>
      <c r="E2233" s="89" t="s">
        <v>147</v>
      </c>
      <c r="F2233" s="89" t="s">
        <v>129</v>
      </c>
      <c r="G2233" s="89" t="s">
        <v>3878</v>
      </c>
      <c r="H2233" s="89" t="s">
        <v>8157</v>
      </c>
      <c r="I2233" s="89" t="s">
        <v>8158</v>
      </c>
      <c r="J2233" s="89" t="s">
        <v>3966</v>
      </c>
      <c r="K2233" s="107">
        <v>43540</v>
      </c>
      <c r="L2233" s="89">
        <v>16</v>
      </c>
      <c r="M2233" s="89">
        <v>3</v>
      </c>
      <c r="N2233" s="89">
        <v>2019</v>
      </c>
      <c r="O2233" s="77">
        <f t="shared" si="34"/>
        <v>43540</v>
      </c>
      <c r="P2233" s="89" t="s">
        <v>3967</v>
      </c>
      <c r="Q2233" s="89" t="s">
        <v>175</v>
      </c>
      <c r="R2233" s="80">
        <f>VLOOKUP(P2233,Registration!O:P,2,FALSE)</f>
        <v>19</v>
      </c>
    </row>
    <row r="2234" spans="1:18" ht="23.1" customHeight="1">
      <c r="A2234" s="89" t="s">
        <v>127</v>
      </c>
      <c r="B2234" s="106" t="s">
        <v>26</v>
      </c>
      <c r="C2234" s="106" t="s">
        <v>27</v>
      </c>
      <c r="D2234" s="106" t="s">
        <v>28</v>
      </c>
      <c r="E2234" s="89" t="s">
        <v>147</v>
      </c>
      <c r="F2234" s="89" t="s">
        <v>129</v>
      </c>
      <c r="G2234" s="89" t="s">
        <v>3878</v>
      </c>
      <c r="H2234" s="89" t="s">
        <v>8157</v>
      </c>
      <c r="I2234" s="89" t="s">
        <v>8158</v>
      </c>
      <c r="J2234" s="89" t="s">
        <v>3968</v>
      </c>
      <c r="K2234" s="107">
        <v>43540</v>
      </c>
      <c r="L2234" s="89">
        <v>16</v>
      </c>
      <c r="M2234" s="89">
        <v>3</v>
      </c>
      <c r="N2234" s="89">
        <v>2019</v>
      </c>
      <c r="O2234" s="77">
        <f t="shared" si="34"/>
        <v>43540</v>
      </c>
      <c r="P2234" s="89" t="s">
        <v>3969</v>
      </c>
      <c r="Q2234" s="89" t="s">
        <v>175</v>
      </c>
      <c r="R2234" s="80">
        <f>VLOOKUP(P2234,Registration!O:P,2,FALSE)</f>
        <v>18</v>
      </c>
    </row>
    <row r="2235" spans="1:18" ht="23.1" customHeight="1">
      <c r="A2235" s="89" t="s">
        <v>127</v>
      </c>
      <c r="B2235" s="106" t="s">
        <v>26</v>
      </c>
      <c r="C2235" s="106" t="s">
        <v>27</v>
      </c>
      <c r="D2235" s="106" t="s">
        <v>28</v>
      </c>
      <c r="E2235" s="89" t="s">
        <v>147</v>
      </c>
      <c r="F2235" s="89" t="s">
        <v>129</v>
      </c>
      <c r="G2235" s="89" t="s">
        <v>3878</v>
      </c>
      <c r="H2235" s="89" t="s">
        <v>8157</v>
      </c>
      <c r="I2235" s="89" t="s">
        <v>8158</v>
      </c>
      <c r="J2235" s="89" t="s">
        <v>3970</v>
      </c>
      <c r="K2235" s="107">
        <v>43540</v>
      </c>
      <c r="L2235" s="89">
        <v>16</v>
      </c>
      <c r="M2235" s="89">
        <v>3</v>
      </c>
      <c r="N2235" s="89">
        <v>2019</v>
      </c>
      <c r="O2235" s="77">
        <f t="shared" si="34"/>
        <v>43540</v>
      </c>
      <c r="P2235" s="89" t="s">
        <v>3971</v>
      </c>
      <c r="Q2235" s="89" t="s">
        <v>175</v>
      </c>
      <c r="R2235" s="80">
        <f>VLOOKUP(P2235,Registration!O:P,2,FALSE)</f>
        <v>19</v>
      </c>
    </row>
    <row r="2236" spans="1:18" ht="23.1" customHeight="1">
      <c r="A2236" s="89" t="s">
        <v>127</v>
      </c>
      <c r="B2236" s="106" t="s">
        <v>26</v>
      </c>
      <c r="C2236" s="106" t="s">
        <v>27</v>
      </c>
      <c r="D2236" s="106" t="s">
        <v>28</v>
      </c>
      <c r="E2236" s="89" t="s">
        <v>147</v>
      </c>
      <c r="F2236" s="89" t="s">
        <v>129</v>
      </c>
      <c r="G2236" s="89" t="s">
        <v>3878</v>
      </c>
      <c r="H2236" s="89" t="s">
        <v>8157</v>
      </c>
      <c r="I2236" s="89" t="s">
        <v>8158</v>
      </c>
      <c r="J2236" s="89" t="s">
        <v>3972</v>
      </c>
      <c r="K2236" s="107">
        <v>43540</v>
      </c>
      <c r="L2236" s="89">
        <v>16</v>
      </c>
      <c r="M2236" s="89">
        <v>3</v>
      </c>
      <c r="N2236" s="89">
        <v>2019</v>
      </c>
      <c r="O2236" s="77">
        <f t="shared" si="34"/>
        <v>43540</v>
      </c>
      <c r="P2236" s="89" t="s">
        <v>3973</v>
      </c>
      <c r="Q2236" s="89" t="s">
        <v>175</v>
      </c>
      <c r="R2236" s="80">
        <f>VLOOKUP(P2236,Registration!O:P,2,FALSE)</f>
        <v>19</v>
      </c>
    </row>
    <row r="2237" spans="1:18" ht="23.1" customHeight="1">
      <c r="A2237" s="89" t="s">
        <v>127</v>
      </c>
      <c r="B2237" s="106" t="s">
        <v>26</v>
      </c>
      <c r="C2237" s="106" t="s">
        <v>27</v>
      </c>
      <c r="D2237" s="106" t="s">
        <v>28</v>
      </c>
      <c r="E2237" s="89" t="s">
        <v>147</v>
      </c>
      <c r="F2237" s="89" t="s">
        <v>129</v>
      </c>
      <c r="G2237" s="89" t="s">
        <v>3878</v>
      </c>
      <c r="H2237" s="89" t="s">
        <v>8157</v>
      </c>
      <c r="I2237" s="89" t="s">
        <v>8158</v>
      </c>
      <c r="J2237" s="89" t="s">
        <v>2196</v>
      </c>
      <c r="K2237" s="107">
        <v>43540</v>
      </c>
      <c r="L2237" s="89">
        <v>16</v>
      </c>
      <c r="M2237" s="89">
        <v>3</v>
      </c>
      <c r="N2237" s="89">
        <v>2019</v>
      </c>
      <c r="O2237" s="77">
        <f t="shared" si="34"/>
        <v>43540</v>
      </c>
      <c r="P2237" s="89" t="s">
        <v>3974</v>
      </c>
      <c r="Q2237" s="89" t="s">
        <v>175</v>
      </c>
      <c r="R2237" s="80">
        <f>VLOOKUP(P2237,Registration!O:P,2,FALSE)</f>
        <v>18</v>
      </c>
    </row>
    <row r="2238" spans="1:18" ht="23.1" customHeight="1">
      <c r="A2238" s="89" t="s">
        <v>127</v>
      </c>
      <c r="B2238" s="106" t="s">
        <v>26</v>
      </c>
      <c r="C2238" s="106" t="s">
        <v>27</v>
      </c>
      <c r="D2238" s="106" t="s">
        <v>28</v>
      </c>
      <c r="E2238" s="89" t="s">
        <v>147</v>
      </c>
      <c r="F2238" s="89" t="s">
        <v>129</v>
      </c>
      <c r="G2238" s="89" t="s">
        <v>3878</v>
      </c>
      <c r="H2238" s="89" t="s">
        <v>8157</v>
      </c>
      <c r="I2238" s="89" t="s">
        <v>8158</v>
      </c>
      <c r="J2238" s="89" t="s">
        <v>3975</v>
      </c>
      <c r="K2238" s="107">
        <v>43540</v>
      </c>
      <c r="L2238" s="89">
        <v>16</v>
      </c>
      <c r="M2238" s="89">
        <v>3</v>
      </c>
      <c r="N2238" s="89">
        <v>2019</v>
      </c>
      <c r="O2238" s="77">
        <f t="shared" si="34"/>
        <v>43540</v>
      </c>
      <c r="P2238" s="89" t="s">
        <v>3976</v>
      </c>
      <c r="Q2238" s="89" t="s">
        <v>175</v>
      </c>
      <c r="R2238" s="80">
        <f>VLOOKUP(P2238,Registration!O:P,2,FALSE)</f>
        <v>17</v>
      </c>
    </row>
    <row r="2239" spans="1:18" ht="23.1" customHeight="1">
      <c r="A2239" s="89" t="s">
        <v>127</v>
      </c>
      <c r="B2239" s="106" t="s">
        <v>26</v>
      </c>
      <c r="C2239" s="106" t="s">
        <v>27</v>
      </c>
      <c r="D2239" s="106" t="s">
        <v>28</v>
      </c>
      <c r="E2239" s="89" t="s">
        <v>147</v>
      </c>
      <c r="F2239" s="89" t="s">
        <v>129</v>
      </c>
      <c r="G2239" s="89" t="s">
        <v>3878</v>
      </c>
      <c r="H2239" s="89" t="s">
        <v>8157</v>
      </c>
      <c r="I2239" s="89" t="s">
        <v>8158</v>
      </c>
      <c r="J2239" s="89" t="s">
        <v>3977</v>
      </c>
      <c r="K2239" s="107">
        <v>43540</v>
      </c>
      <c r="L2239" s="89">
        <v>16</v>
      </c>
      <c r="M2239" s="89">
        <v>3</v>
      </c>
      <c r="N2239" s="89">
        <v>2019</v>
      </c>
      <c r="O2239" s="77">
        <f t="shared" ref="O2239:O2302" si="35">DATE(N2239,M2239,L2239)</f>
        <v>43540</v>
      </c>
      <c r="P2239" s="89" t="s">
        <v>3978</v>
      </c>
      <c r="Q2239" s="89" t="s">
        <v>175</v>
      </c>
      <c r="R2239" s="80">
        <f>VLOOKUP(P2239,Registration!O:P,2,FALSE)</f>
        <v>19</v>
      </c>
    </row>
    <row r="2240" spans="1:18" ht="23.1" customHeight="1">
      <c r="A2240" s="89" t="s">
        <v>127</v>
      </c>
      <c r="B2240" s="106" t="s">
        <v>26</v>
      </c>
      <c r="C2240" s="106" t="s">
        <v>27</v>
      </c>
      <c r="D2240" s="106" t="s">
        <v>28</v>
      </c>
      <c r="E2240" s="89" t="s">
        <v>147</v>
      </c>
      <c r="F2240" s="89" t="s">
        <v>129</v>
      </c>
      <c r="G2240" s="89" t="s">
        <v>3878</v>
      </c>
      <c r="H2240" s="89" t="s">
        <v>8157</v>
      </c>
      <c r="I2240" s="89" t="s">
        <v>8158</v>
      </c>
      <c r="J2240" s="89" t="s">
        <v>3979</v>
      </c>
      <c r="K2240" s="107">
        <v>43540</v>
      </c>
      <c r="L2240" s="89">
        <v>16</v>
      </c>
      <c r="M2240" s="89">
        <v>3</v>
      </c>
      <c r="N2240" s="89">
        <v>2019</v>
      </c>
      <c r="O2240" s="77">
        <f t="shared" si="35"/>
        <v>43540</v>
      </c>
      <c r="P2240" s="89" t="s">
        <v>3980</v>
      </c>
      <c r="Q2240" s="89" t="s">
        <v>175</v>
      </c>
      <c r="R2240" s="80">
        <f>VLOOKUP(P2240,Registration!O:P,2,FALSE)</f>
        <v>19</v>
      </c>
    </row>
    <row r="2241" spans="1:18" ht="23.1" customHeight="1">
      <c r="A2241" s="89" t="s">
        <v>127</v>
      </c>
      <c r="B2241" s="106" t="s">
        <v>26</v>
      </c>
      <c r="C2241" s="106" t="s">
        <v>27</v>
      </c>
      <c r="D2241" s="106" t="s">
        <v>28</v>
      </c>
      <c r="E2241" s="89" t="s">
        <v>147</v>
      </c>
      <c r="F2241" s="89" t="s">
        <v>129</v>
      </c>
      <c r="G2241" s="89" t="s">
        <v>3878</v>
      </c>
      <c r="H2241" s="89" t="s">
        <v>8157</v>
      </c>
      <c r="I2241" s="89" t="s">
        <v>8158</v>
      </c>
      <c r="J2241" s="89" t="s">
        <v>3981</v>
      </c>
      <c r="K2241" s="107">
        <v>43540</v>
      </c>
      <c r="L2241" s="89">
        <v>16</v>
      </c>
      <c r="M2241" s="89">
        <v>3</v>
      </c>
      <c r="N2241" s="89">
        <v>2019</v>
      </c>
      <c r="O2241" s="77">
        <f t="shared" si="35"/>
        <v>43540</v>
      </c>
      <c r="P2241" s="89" t="s">
        <v>3982</v>
      </c>
      <c r="Q2241" s="89" t="s">
        <v>175</v>
      </c>
      <c r="R2241" s="80">
        <f>VLOOKUP(P2241,Registration!O:P,2,FALSE)</f>
        <v>18</v>
      </c>
    </row>
    <row r="2242" spans="1:18" ht="23.1" customHeight="1">
      <c r="A2242" s="89" t="s">
        <v>127</v>
      </c>
      <c r="B2242" s="106" t="s">
        <v>26</v>
      </c>
      <c r="C2242" s="106" t="s">
        <v>27</v>
      </c>
      <c r="D2242" s="106" t="s">
        <v>28</v>
      </c>
      <c r="E2242" s="89" t="s">
        <v>28</v>
      </c>
      <c r="F2242" s="89" t="s">
        <v>95</v>
      </c>
      <c r="G2242" s="89" t="s">
        <v>2811</v>
      </c>
      <c r="H2242" s="89" t="s">
        <v>8157</v>
      </c>
      <c r="I2242" s="89" t="s">
        <v>8156</v>
      </c>
      <c r="J2242" s="89" t="s">
        <v>3983</v>
      </c>
      <c r="K2242" s="107">
        <v>43540</v>
      </c>
      <c r="L2242" s="89">
        <v>16</v>
      </c>
      <c r="M2242" s="89">
        <v>3</v>
      </c>
      <c r="N2242" s="89">
        <v>2019</v>
      </c>
      <c r="O2242" s="77">
        <f t="shared" si="35"/>
        <v>43540</v>
      </c>
      <c r="P2242" s="89" t="s">
        <v>2930</v>
      </c>
      <c r="Q2242" s="89" t="s">
        <v>175</v>
      </c>
      <c r="R2242" s="80">
        <f>VLOOKUP(P2242,Registration!O:P,2,FALSE)</f>
        <v>15</v>
      </c>
    </row>
    <row r="2243" spans="1:18" ht="23.1" customHeight="1">
      <c r="A2243" s="89" t="s">
        <v>127</v>
      </c>
      <c r="B2243" s="106" t="s">
        <v>26</v>
      </c>
      <c r="C2243" s="106" t="s">
        <v>27</v>
      </c>
      <c r="D2243" s="106" t="s">
        <v>28</v>
      </c>
      <c r="E2243" s="105" t="s">
        <v>28</v>
      </c>
      <c r="F2243" s="89" t="s">
        <v>29</v>
      </c>
      <c r="G2243" s="89" t="s">
        <v>1887</v>
      </c>
      <c r="H2243" s="89" t="s">
        <v>8165</v>
      </c>
      <c r="I2243" s="89" t="s">
        <v>8163</v>
      </c>
      <c r="J2243" s="89" t="s">
        <v>3984</v>
      </c>
      <c r="K2243" s="107">
        <v>43540</v>
      </c>
      <c r="L2243" s="89">
        <v>16</v>
      </c>
      <c r="M2243" s="89">
        <v>3</v>
      </c>
      <c r="N2243" s="89">
        <v>2019</v>
      </c>
      <c r="O2243" s="77">
        <f t="shared" si="35"/>
        <v>43540</v>
      </c>
      <c r="P2243" s="89" t="s">
        <v>3985</v>
      </c>
      <c r="Q2243" s="89" t="s">
        <v>175</v>
      </c>
      <c r="R2243" s="80">
        <f>VLOOKUP(P2243,Registration!O:P,2,FALSE)</f>
        <v>19</v>
      </c>
    </row>
    <row r="2244" spans="1:18" ht="23.1" customHeight="1">
      <c r="A2244" s="89" t="s">
        <v>127</v>
      </c>
      <c r="B2244" s="106" t="s">
        <v>26</v>
      </c>
      <c r="C2244" s="106" t="s">
        <v>27</v>
      </c>
      <c r="D2244" s="106" t="s">
        <v>28</v>
      </c>
      <c r="E2244" s="105" t="s">
        <v>28</v>
      </c>
      <c r="F2244" s="89" t="s">
        <v>29</v>
      </c>
      <c r="G2244" s="89" t="s">
        <v>1887</v>
      </c>
      <c r="H2244" s="89" t="s">
        <v>8165</v>
      </c>
      <c r="I2244" s="89" t="s">
        <v>8163</v>
      </c>
      <c r="J2244" s="89" t="s">
        <v>3986</v>
      </c>
      <c r="K2244" s="107">
        <v>43540</v>
      </c>
      <c r="L2244" s="89">
        <v>16</v>
      </c>
      <c r="M2244" s="89">
        <v>3</v>
      </c>
      <c r="N2244" s="89">
        <v>2019</v>
      </c>
      <c r="O2244" s="77">
        <f t="shared" si="35"/>
        <v>43540</v>
      </c>
      <c r="P2244" s="89" t="s">
        <v>3987</v>
      </c>
      <c r="Q2244" s="89" t="s">
        <v>175</v>
      </c>
      <c r="R2244" s="80">
        <f>VLOOKUP(P2244,Registration!O:P,2,FALSE)</f>
        <v>19</v>
      </c>
    </row>
    <row r="2245" spans="1:18" ht="23.1" customHeight="1">
      <c r="A2245" s="89" t="s">
        <v>127</v>
      </c>
      <c r="B2245" s="106" t="s">
        <v>26</v>
      </c>
      <c r="C2245" s="106" t="s">
        <v>27</v>
      </c>
      <c r="D2245" s="106" t="s">
        <v>28</v>
      </c>
      <c r="E2245" s="89" t="s">
        <v>120</v>
      </c>
      <c r="F2245" s="89" t="s">
        <v>121</v>
      </c>
      <c r="G2245" s="89" t="s">
        <v>3640</v>
      </c>
      <c r="H2245" s="89" t="s">
        <v>8157</v>
      </c>
      <c r="I2245" s="89" t="s">
        <v>8156</v>
      </c>
      <c r="J2245" s="89" t="s">
        <v>3731</v>
      </c>
      <c r="K2245" s="107">
        <v>43541</v>
      </c>
      <c r="L2245" s="89">
        <v>17</v>
      </c>
      <c r="M2245" s="89">
        <v>3</v>
      </c>
      <c r="N2245" s="89">
        <v>2019</v>
      </c>
      <c r="O2245" s="77">
        <f t="shared" si="35"/>
        <v>43541</v>
      </c>
      <c r="P2245" s="89" t="s">
        <v>3988</v>
      </c>
      <c r="Q2245" s="89" t="s">
        <v>175</v>
      </c>
      <c r="R2245" s="80">
        <f>VLOOKUP(P2245,Registration!O:P,2,FALSE)</f>
        <v>18</v>
      </c>
    </row>
    <row r="2246" spans="1:18" ht="23.1" customHeight="1">
      <c r="A2246" s="89" t="s">
        <v>1662</v>
      </c>
      <c r="B2246" s="106" t="s">
        <v>26</v>
      </c>
      <c r="C2246" s="106" t="s">
        <v>27</v>
      </c>
      <c r="D2246" s="106" t="s">
        <v>28</v>
      </c>
      <c r="E2246" s="105" t="s">
        <v>28</v>
      </c>
      <c r="F2246" s="89" t="s">
        <v>111</v>
      </c>
      <c r="G2246" s="89" t="s">
        <v>167</v>
      </c>
      <c r="H2246" s="89" t="s">
        <v>8159</v>
      </c>
      <c r="I2246" s="89" t="s">
        <v>8161</v>
      </c>
      <c r="J2246" s="89" t="s">
        <v>1663</v>
      </c>
      <c r="K2246" s="107">
        <v>43543</v>
      </c>
      <c r="L2246" s="89">
        <v>19</v>
      </c>
      <c r="M2246" s="89">
        <v>3</v>
      </c>
      <c r="N2246" s="89">
        <v>2019</v>
      </c>
      <c r="O2246" s="77">
        <f t="shared" si="35"/>
        <v>43543</v>
      </c>
      <c r="P2246" s="89" t="s">
        <v>1664</v>
      </c>
      <c r="Q2246" s="89" t="s">
        <v>175</v>
      </c>
      <c r="R2246" s="80">
        <f>VLOOKUP(P2246,Registration!O:P,2,FALSE)</f>
        <v>19</v>
      </c>
    </row>
    <row r="2247" spans="1:18" ht="23.1" customHeight="1">
      <c r="A2247" s="89" t="s">
        <v>1662</v>
      </c>
      <c r="B2247" s="106" t="s">
        <v>26</v>
      </c>
      <c r="C2247" s="106" t="s">
        <v>27</v>
      </c>
      <c r="D2247" s="106" t="s">
        <v>28</v>
      </c>
      <c r="E2247" s="105" t="s">
        <v>28</v>
      </c>
      <c r="F2247" s="89" t="s">
        <v>111</v>
      </c>
      <c r="G2247" s="89" t="s">
        <v>167</v>
      </c>
      <c r="H2247" s="89" t="s">
        <v>8159</v>
      </c>
      <c r="I2247" s="89" t="s">
        <v>8161</v>
      </c>
      <c r="J2247" s="89" t="s">
        <v>1665</v>
      </c>
      <c r="K2247" s="107">
        <v>43543</v>
      </c>
      <c r="L2247" s="89">
        <v>19</v>
      </c>
      <c r="M2247" s="89">
        <v>3</v>
      </c>
      <c r="N2247" s="89">
        <v>2019</v>
      </c>
      <c r="O2247" s="77">
        <f t="shared" si="35"/>
        <v>43543</v>
      </c>
      <c r="P2247" s="89" t="s">
        <v>858</v>
      </c>
      <c r="Q2247" s="89" t="s">
        <v>175</v>
      </c>
      <c r="R2247" s="80">
        <f>VLOOKUP(P2247,Registration!O:P,2,FALSE)</f>
        <v>19</v>
      </c>
    </row>
    <row r="2248" spans="1:18" ht="23.1" customHeight="1">
      <c r="A2248" s="89" t="s">
        <v>1662</v>
      </c>
      <c r="B2248" s="106" t="s">
        <v>26</v>
      </c>
      <c r="C2248" s="106" t="s">
        <v>27</v>
      </c>
      <c r="D2248" s="106" t="s">
        <v>28</v>
      </c>
      <c r="E2248" s="105" t="s">
        <v>28</v>
      </c>
      <c r="F2248" s="89" t="s">
        <v>111</v>
      </c>
      <c r="G2248" s="89" t="s">
        <v>167</v>
      </c>
      <c r="H2248" s="89" t="s">
        <v>8159</v>
      </c>
      <c r="I2248" s="89" t="s">
        <v>8160</v>
      </c>
      <c r="J2248" s="89" t="s">
        <v>1666</v>
      </c>
      <c r="K2248" s="107">
        <v>43543</v>
      </c>
      <c r="L2248" s="89">
        <v>19</v>
      </c>
      <c r="M2248" s="89">
        <v>3</v>
      </c>
      <c r="N2248" s="88">
        <v>2019</v>
      </c>
      <c r="O2248" s="77">
        <f t="shared" si="35"/>
        <v>43543</v>
      </c>
      <c r="P2248" s="89" t="s">
        <v>908</v>
      </c>
      <c r="Q2248" s="89" t="s">
        <v>252</v>
      </c>
      <c r="R2248" s="80">
        <f>VLOOKUP(P2248,Registration!O:P,2,FALSE)</f>
        <v>18</v>
      </c>
    </row>
    <row r="2249" spans="1:18" ht="23.1" customHeight="1">
      <c r="A2249" s="89" t="s">
        <v>1662</v>
      </c>
      <c r="B2249" s="106" t="s">
        <v>26</v>
      </c>
      <c r="C2249" s="106" t="s">
        <v>27</v>
      </c>
      <c r="D2249" s="106" t="s">
        <v>28</v>
      </c>
      <c r="E2249" s="105" t="s">
        <v>28</v>
      </c>
      <c r="F2249" s="89" t="s">
        <v>111</v>
      </c>
      <c r="G2249" s="89" t="s">
        <v>167</v>
      </c>
      <c r="H2249" s="89" t="s">
        <v>8159</v>
      </c>
      <c r="I2249" s="89" t="s">
        <v>8160</v>
      </c>
      <c r="J2249" s="89" t="s">
        <v>1370</v>
      </c>
      <c r="K2249" s="107">
        <v>43543</v>
      </c>
      <c r="L2249" s="89">
        <v>19</v>
      </c>
      <c r="M2249" s="89">
        <v>3</v>
      </c>
      <c r="N2249" s="88">
        <v>2019</v>
      </c>
      <c r="O2249" s="77">
        <f t="shared" si="35"/>
        <v>43543</v>
      </c>
      <c r="P2249" s="89" t="s">
        <v>1667</v>
      </c>
      <c r="Q2249" s="89" t="s">
        <v>252</v>
      </c>
      <c r="R2249" s="80">
        <f>VLOOKUP(P2249,Registration!O:P,2,FALSE)</f>
        <v>19</v>
      </c>
    </row>
    <row r="2250" spans="1:18" ht="23.1" customHeight="1">
      <c r="A2250" s="89" t="s">
        <v>1662</v>
      </c>
      <c r="B2250" s="106" t="s">
        <v>26</v>
      </c>
      <c r="C2250" s="106" t="s">
        <v>27</v>
      </c>
      <c r="D2250" s="106" t="s">
        <v>28</v>
      </c>
      <c r="E2250" s="105" t="s">
        <v>28</v>
      </c>
      <c r="F2250" s="89" t="s">
        <v>111</v>
      </c>
      <c r="G2250" s="89" t="s">
        <v>167</v>
      </c>
      <c r="H2250" s="89" t="s">
        <v>8159</v>
      </c>
      <c r="I2250" s="89" t="s">
        <v>8160</v>
      </c>
      <c r="J2250" s="89" t="s">
        <v>1668</v>
      </c>
      <c r="K2250" s="107">
        <v>43543</v>
      </c>
      <c r="L2250" s="89">
        <v>19</v>
      </c>
      <c r="M2250" s="89">
        <v>3</v>
      </c>
      <c r="N2250" s="88">
        <v>2019</v>
      </c>
      <c r="O2250" s="77">
        <f t="shared" si="35"/>
        <v>43543</v>
      </c>
      <c r="P2250" s="89" t="s">
        <v>1669</v>
      </c>
      <c r="Q2250" s="89" t="s">
        <v>252</v>
      </c>
      <c r="R2250" s="80">
        <f>VLOOKUP(P2250,Registration!O:P,2,FALSE)</f>
        <v>17</v>
      </c>
    </row>
    <row r="2251" spans="1:18" ht="23.1" customHeight="1">
      <c r="A2251" s="89" t="s">
        <v>1662</v>
      </c>
      <c r="B2251" s="106" t="s">
        <v>26</v>
      </c>
      <c r="C2251" s="106" t="s">
        <v>27</v>
      </c>
      <c r="D2251" s="106" t="s">
        <v>28</v>
      </c>
      <c r="E2251" s="105" t="s">
        <v>28</v>
      </c>
      <c r="F2251" s="89" t="s">
        <v>111</v>
      </c>
      <c r="G2251" s="89" t="s">
        <v>167</v>
      </c>
      <c r="H2251" s="89" t="s">
        <v>8159</v>
      </c>
      <c r="I2251" s="89" t="s">
        <v>8160</v>
      </c>
      <c r="J2251" s="89" t="s">
        <v>1670</v>
      </c>
      <c r="K2251" s="107">
        <v>43543</v>
      </c>
      <c r="L2251" s="89">
        <v>19</v>
      </c>
      <c r="M2251" s="89">
        <v>3</v>
      </c>
      <c r="N2251" s="88">
        <v>2019</v>
      </c>
      <c r="O2251" s="77">
        <f t="shared" si="35"/>
        <v>43543</v>
      </c>
      <c r="P2251" s="89" t="s">
        <v>1671</v>
      </c>
      <c r="Q2251" s="89" t="s">
        <v>252</v>
      </c>
      <c r="R2251" s="80">
        <f>VLOOKUP(P2251,Registration!O:P,2,FALSE)</f>
        <v>18</v>
      </c>
    </row>
    <row r="2252" spans="1:18" ht="23.1" customHeight="1">
      <c r="A2252" s="89" t="s">
        <v>1662</v>
      </c>
      <c r="B2252" s="106" t="s">
        <v>26</v>
      </c>
      <c r="C2252" s="106" t="s">
        <v>27</v>
      </c>
      <c r="D2252" s="106" t="s">
        <v>28</v>
      </c>
      <c r="E2252" s="105" t="s">
        <v>28</v>
      </c>
      <c r="F2252" s="89" t="s">
        <v>111</v>
      </c>
      <c r="G2252" s="89" t="s">
        <v>167</v>
      </c>
      <c r="H2252" s="89" t="s">
        <v>8159</v>
      </c>
      <c r="I2252" s="89" t="s">
        <v>8160</v>
      </c>
      <c r="J2252" s="89" t="s">
        <v>1672</v>
      </c>
      <c r="K2252" s="107">
        <v>43543</v>
      </c>
      <c r="L2252" s="89">
        <v>19</v>
      </c>
      <c r="M2252" s="89">
        <v>3</v>
      </c>
      <c r="N2252" s="88">
        <v>2019</v>
      </c>
      <c r="O2252" s="77">
        <f t="shared" si="35"/>
        <v>43543</v>
      </c>
      <c r="P2252" s="89" t="s">
        <v>1673</v>
      </c>
      <c r="Q2252" s="89" t="s">
        <v>252</v>
      </c>
      <c r="R2252" s="80">
        <f>VLOOKUP(P2252,Registration!O:P,2,FALSE)</f>
        <v>17</v>
      </c>
    </row>
    <row r="2253" spans="1:18" ht="23.1" customHeight="1">
      <c r="A2253" s="89" t="s">
        <v>1662</v>
      </c>
      <c r="B2253" s="106" t="s">
        <v>26</v>
      </c>
      <c r="C2253" s="106" t="s">
        <v>27</v>
      </c>
      <c r="D2253" s="106" t="s">
        <v>28</v>
      </c>
      <c r="E2253" s="105" t="s">
        <v>28</v>
      </c>
      <c r="F2253" s="89" t="s">
        <v>111</v>
      </c>
      <c r="G2253" s="89" t="s">
        <v>167</v>
      </c>
      <c r="H2253" s="89" t="s">
        <v>8159</v>
      </c>
      <c r="I2253" s="89" t="s">
        <v>8160</v>
      </c>
      <c r="J2253" s="89" t="s">
        <v>1674</v>
      </c>
      <c r="K2253" s="107">
        <v>43543</v>
      </c>
      <c r="L2253" s="89">
        <v>19</v>
      </c>
      <c r="M2253" s="89">
        <v>3</v>
      </c>
      <c r="N2253" s="88">
        <v>2019</v>
      </c>
      <c r="O2253" s="77">
        <f t="shared" si="35"/>
        <v>43543</v>
      </c>
      <c r="P2253" s="89" t="s">
        <v>1675</v>
      </c>
      <c r="Q2253" s="89" t="s">
        <v>252</v>
      </c>
      <c r="R2253" s="80">
        <f>VLOOKUP(P2253,Registration!O:P,2,FALSE)</f>
        <v>18</v>
      </c>
    </row>
    <row r="2254" spans="1:18" ht="23.1" customHeight="1">
      <c r="A2254" s="89" t="s">
        <v>1662</v>
      </c>
      <c r="B2254" s="106" t="s">
        <v>26</v>
      </c>
      <c r="C2254" s="106" t="s">
        <v>27</v>
      </c>
      <c r="D2254" s="106" t="s">
        <v>28</v>
      </c>
      <c r="E2254" s="105" t="s">
        <v>28</v>
      </c>
      <c r="F2254" s="89" t="s">
        <v>111</v>
      </c>
      <c r="G2254" s="89" t="s">
        <v>167</v>
      </c>
      <c r="H2254" s="89" t="s">
        <v>8159</v>
      </c>
      <c r="I2254" s="89" t="s">
        <v>8160</v>
      </c>
      <c r="J2254" s="89" t="s">
        <v>1676</v>
      </c>
      <c r="K2254" s="107">
        <v>43543</v>
      </c>
      <c r="L2254" s="89">
        <v>19</v>
      </c>
      <c r="M2254" s="89">
        <v>3</v>
      </c>
      <c r="N2254" s="88">
        <v>2019</v>
      </c>
      <c r="O2254" s="77">
        <f t="shared" si="35"/>
        <v>43543</v>
      </c>
      <c r="P2254" s="89" t="s">
        <v>1677</v>
      </c>
      <c r="Q2254" s="89" t="s">
        <v>252</v>
      </c>
      <c r="R2254" s="80">
        <f>VLOOKUP(P2254,Registration!O:P,2,FALSE)</f>
        <v>18</v>
      </c>
    </row>
    <row r="2255" spans="1:18" ht="23.1" customHeight="1">
      <c r="A2255" s="89" t="s">
        <v>1662</v>
      </c>
      <c r="B2255" s="106" t="s">
        <v>26</v>
      </c>
      <c r="C2255" s="106" t="s">
        <v>27</v>
      </c>
      <c r="D2255" s="106" t="s">
        <v>28</v>
      </c>
      <c r="E2255" s="105" t="s">
        <v>28</v>
      </c>
      <c r="F2255" s="89" t="s">
        <v>111</v>
      </c>
      <c r="G2255" s="89" t="s">
        <v>167</v>
      </c>
      <c r="H2255" s="89" t="s">
        <v>8159</v>
      </c>
      <c r="I2255" s="89" t="s">
        <v>8160</v>
      </c>
      <c r="J2255" s="89" t="s">
        <v>1678</v>
      </c>
      <c r="K2255" s="107">
        <v>43543</v>
      </c>
      <c r="L2255" s="89">
        <v>19</v>
      </c>
      <c r="M2255" s="89">
        <v>3</v>
      </c>
      <c r="N2255" s="88">
        <v>2019</v>
      </c>
      <c r="O2255" s="77">
        <f t="shared" si="35"/>
        <v>43543</v>
      </c>
      <c r="P2255" s="89" t="s">
        <v>1679</v>
      </c>
      <c r="Q2255" s="89" t="s">
        <v>252</v>
      </c>
      <c r="R2255" s="80">
        <f>VLOOKUP(P2255,Registration!O:P,2,FALSE)</f>
        <v>18</v>
      </c>
    </row>
    <row r="2256" spans="1:18" ht="23.1" customHeight="1">
      <c r="A2256" s="89" t="s">
        <v>1662</v>
      </c>
      <c r="B2256" s="106" t="s">
        <v>26</v>
      </c>
      <c r="C2256" s="106" t="s">
        <v>27</v>
      </c>
      <c r="D2256" s="106" t="s">
        <v>28</v>
      </c>
      <c r="E2256" s="105" t="s">
        <v>28</v>
      </c>
      <c r="F2256" s="89" t="s">
        <v>111</v>
      </c>
      <c r="G2256" s="89" t="s">
        <v>167</v>
      </c>
      <c r="H2256" s="89" t="s">
        <v>8159</v>
      </c>
      <c r="I2256" s="89" t="s">
        <v>8160</v>
      </c>
      <c r="J2256" s="89" t="s">
        <v>1524</v>
      </c>
      <c r="K2256" s="107">
        <v>43543</v>
      </c>
      <c r="L2256" s="89">
        <v>19</v>
      </c>
      <c r="M2256" s="89">
        <v>3</v>
      </c>
      <c r="N2256" s="88">
        <v>2019</v>
      </c>
      <c r="O2256" s="77">
        <f t="shared" si="35"/>
        <v>43543</v>
      </c>
      <c r="P2256" s="89" t="s">
        <v>1680</v>
      </c>
      <c r="Q2256" s="89" t="s">
        <v>252</v>
      </c>
      <c r="R2256" s="80">
        <f>VLOOKUP(P2256,Registration!O:P,2,FALSE)</f>
        <v>17</v>
      </c>
    </row>
    <row r="2257" spans="1:18" ht="23.1" customHeight="1">
      <c r="A2257" s="89" t="s">
        <v>1662</v>
      </c>
      <c r="B2257" s="106" t="s">
        <v>26</v>
      </c>
      <c r="C2257" s="106" t="s">
        <v>27</v>
      </c>
      <c r="D2257" s="106" t="s">
        <v>28</v>
      </c>
      <c r="E2257" s="105" t="s">
        <v>28</v>
      </c>
      <c r="F2257" s="89" t="s">
        <v>111</v>
      </c>
      <c r="G2257" s="89" t="s">
        <v>167</v>
      </c>
      <c r="H2257" s="89" t="s">
        <v>8159</v>
      </c>
      <c r="I2257" s="89" t="s">
        <v>8160</v>
      </c>
      <c r="J2257" s="89" t="s">
        <v>1601</v>
      </c>
      <c r="K2257" s="107">
        <v>43543</v>
      </c>
      <c r="L2257" s="89">
        <v>19</v>
      </c>
      <c r="M2257" s="89">
        <v>3</v>
      </c>
      <c r="N2257" s="88">
        <v>2019</v>
      </c>
      <c r="O2257" s="77">
        <f t="shared" si="35"/>
        <v>43543</v>
      </c>
      <c r="P2257" s="89" t="s">
        <v>1681</v>
      </c>
      <c r="Q2257" s="89" t="s">
        <v>252</v>
      </c>
      <c r="R2257" s="80">
        <f>VLOOKUP(P2257,Registration!O:P,2,FALSE)</f>
        <v>18</v>
      </c>
    </row>
    <row r="2258" spans="1:18" ht="23.1" customHeight="1">
      <c r="A2258" s="89" t="s">
        <v>1662</v>
      </c>
      <c r="B2258" s="106" t="s">
        <v>26</v>
      </c>
      <c r="C2258" s="106" t="s">
        <v>27</v>
      </c>
      <c r="D2258" s="106" t="s">
        <v>28</v>
      </c>
      <c r="E2258" s="105" t="s">
        <v>28</v>
      </c>
      <c r="F2258" s="89" t="s">
        <v>111</v>
      </c>
      <c r="G2258" s="89" t="s">
        <v>167</v>
      </c>
      <c r="H2258" s="89" t="s">
        <v>8159</v>
      </c>
      <c r="I2258" s="89" t="s">
        <v>8160</v>
      </c>
      <c r="J2258" s="89" t="s">
        <v>1682</v>
      </c>
      <c r="K2258" s="107">
        <v>43543</v>
      </c>
      <c r="L2258" s="89">
        <v>19</v>
      </c>
      <c r="M2258" s="89">
        <v>3</v>
      </c>
      <c r="N2258" s="88">
        <v>2019</v>
      </c>
      <c r="O2258" s="77">
        <f t="shared" si="35"/>
        <v>43543</v>
      </c>
      <c r="P2258" s="89" t="s">
        <v>1683</v>
      </c>
      <c r="Q2258" s="89" t="s">
        <v>252</v>
      </c>
      <c r="R2258" s="80">
        <f>VLOOKUP(P2258,Registration!O:P,2,FALSE)</f>
        <v>17</v>
      </c>
    </row>
    <row r="2259" spans="1:18" ht="23.1" customHeight="1">
      <c r="A2259" s="89" t="s">
        <v>1662</v>
      </c>
      <c r="B2259" s="106" t="s">
        <v>26</v>
      </c>
      <c r="C2259" s="106" t="s">
        <v>27</v>
      </c>
      <c r="D2259" s="106" t="s">
        <v>28</v>
      </c>
      <c r="E2259" s="105" t="s">
        <v>28</v>
      </c>
      <c r="F2259" s="89" t="s">
        <v>111</v>
      </c>
      <c r="G2259" s="89" t="s">
        <v>167</v>
      </c>
      <c r="H2259" s="89" t="s">
        <v>8159</v>
      </c>
      <c r="I2259" s="89" t="s">
        <v>8160</v>
      </c>
      <c r="J2259" s="89" t="s">
        <v>1684</v>
      </c>
      <c r="K2259" s="107">
        <v>43543</v>
      </c>
      <c r="L2259" s="89">
        <v>19</v>
      </c>
      <c r="M2259" s="89">
        <v>3</v>
      </c>
      <c r="N2259" s="88">
        <v>2019</v>
      </c>
      <c r="O2259" s="77">
        <f t="shared" si="35"/>
        <v>43543</v>
      </c>
      <c r="P2259" s="89" t="s">
        <v>1426</v>
      </c>
      <c r="Q2259" s="89" t="s">
        <v>252</v>
      </c>
      <c r="R2259" s="80">
        <f>VLOOKUP(P2259,Registration!O:P,2,FALSE)</f>
        <v>19</v>
      </c>
    </row>
    <row r="2260" spans="1:18" ht="23.1" customHeight="1">
      <c r="A2260" s="89" t="s">
        <v>1662</v>
      </c>
      <c r="B2260" s="106" t="s">
        <v>26</v>
      </c>
      <c r="C2260" s="106" t="s">
        <v>27</v>
      </c>
      <c r="D2260" s="106" t="s">
        <v>28</v>
      </c>
      <c r="E2260" s="105" t="s">
        <v>28</v>
      </c>
      <c r="F2260" s="89" t="s">
        <v>111</v>
      </c>
      <c r="G2260" s="89" t="s">
        <v>167</v>
      </c>
      <c r="H2260" s="89" t="s">
        <v>8159</v>
      </c>
      <c r="I2260" s="89" t="s">
        <v>8160</v>
      </c>
      <c r="J2260" s="89" t="s">
        <v>1685</v>
      </c>
      <c r="K2260" s="107">
        <v>43543</v>
      </c>
      <c r="L2260" s="89">
        <v>19</v>
      </c>
      <c r="M2260" s="89">
        <v>3</v>
      </c>
      <c r="N2260" s="88">
        <v>2019</v>
      </c>
      <c r="O2260" s="77">
        <f t="shared" si="35"/>
        <v>43543</v>
      </c>
      <c r="P2260" s="89" t="s">
        <v>289</v>
      </c>
      <c r="Q2260" s="89" t="s">
        <v>252</v>
      </c>
      <c r="R2260" s="80">
        <f>VLOOKUP(P2260,Registration!O:P,2,FALSE)</f>
        <v>19</v>
      </c>
    </row>
    <row r="2261" spans="1:18" ht="23.1" customHeight="1">
      <c r="A2261" s="89" t="s">
        <v>1662</v>
      </c>
      <c r="B2261" s="106" t="s">
        <v>26</v>
      </c>
      <c r="C2261" s="106" t="s">
        <v>27</v>
      </c>
      <c r="D2261" s="106" t="s">
        <v>28</v>
      </c>
      <c r="E2261" s="105" t="s">
        <v>28</v>
      </c>
      <c r="F2261" s="89" t="s">
        <v>111</v>
      </c>
      <c r="G2261" s="89" t="s">
        <v>167</v>
      </c>
      <c r="H2261" s="89" t="s">
        <v>8159</v>
      </c>
      <c r="I2261" s="89" t="s">
        <v>8160</v>
      </c>
      <c r="J2261" s="89" t="s">
        <v>1686</v>
      </c>
      <c r="K2261" s="107">
        <v>43543</v>
      </c>
      <c r="L2261" s="89">
        <v>19</v>
      </c>
      <c r="M2261" s="89">
        <v>3</v>
      </c>
      <c r="N2261" s="88">
        <v>2019</v>
      </c>
      <c r="O2261" s="77">
        <f t="shared" si="35"/>
        <v>43543</v>
      </c>
      <c r="P2261" s="89" t="s">
        <v>1101</v>
      </c>
      <c r="Q2261" s="89" t="s">
        <v>252</v>
      </c>
      <c r="R2261" s="80">
        <f>VLOOKUP(P2261,Registration!O:P,2,FALSE)</f>
        <v>19</v>
      </c>
    </row>
    <row r="2262" spans="1:18" ht="23.1" customHeight="1">
      <c r="A2262" s="89" t="s">
        <v>1662</v>
      </c>
      <c r="B2262" s="106" t="s">
        <v>26</v>
      </c>
      <c r="C2262" s="106" t="s">
        <v>27</v>
      </c>
      <c r="D2262" s="106" t="s">
        <v>28</v>
      </c>
      <c r="E2262" s="105" t="s">
        <v>28</v>
      </c>
      <c r="F2262" s="89" t="s">
        <v>111</v>
      </c>
      <c r="G2262" s="89" t="s">
        <v>167</v>
      </c>
      <c r="H2262" s="89" t="s">
        <v>8159</v>
      </c>
      <c r="I2262" s="89" t="s">
        <v>8160</v>
      </c>
      <c r="J2262" s="89" t="s">
        <v>1687</v>
      </c>
      <c r="K2262" s="107">
        <v>43543</v>
      </c>
      <c r="L2262" s="89">
        <v>19</v>
      </c>
      <c r="M2262" s="89">
        <v>3</v>
      </c>
      <c r="N2262" s="88">
        <v>2019</v>
      </c>
      <c r="O2262" s="77">
        <f t="shared" si="35"/>
        <v>43543</v>
      </c>
      <c r="P2262" s="89" t="s">
        <v>1577</v>
      </c>
      <c r="Q2262" s="89" t="s">
        <v>252</v>
      </c>
      <c r="R2262" s="80">
        <f>VLOOKUP(P2262,Registration!O:P,2,FALSE)</f>
        <v>19</v>
      </c>
    </row>
    <row r="2263" spans="1:18" ht="23.1" customHeight="1">
      <c r="A2263" s="89" t="s">
        <v>1662</v>
      </c>
      <c r="B2263" s="106" t="s">
        <v>26</v>
      </c>
      <c r="C2263" s="106" t="s">
        <v>27</v>
      </c>
      <c r="D2263" s="106" t="s">
        <v>28</v>
      </c>
      <c r="E2263" s="105" t="s">
        <v>28</v>
      </c>
      <c r="F2263" s="89" t="s">
        <v>111</v>
      </c>
      <c r="G2263" s="89" t="s">
        <v>167</v>
      </c>
      <c r="H2263" s="89" t="s">
        <v>8159</v>
      </c>
      <c r="I2263" s="89" t="s">
        <v>8160</v>
      </c>
      <c r="J2263" s="89" t="s">
        <v>209</v>
      </c>
      <c r="K2263" s="107">
        <v>43543</v>
      </c>
      <c r="L2263" s="89">
        <v>19</v>
      </c>
      <c r="M2263" s="89">
        <v>3</v>
      </c>
      <c r="N2263" s="88">
        <v>2019</v>
      </c>
      <c r="O2263" s="77">
        <f t="shared" si="35"/>
        <v>43543</v>
      </c>
      <c r="P2263" s="89" t="s">
        <v>194</v>
      </c>
      <c r="Q2263" s="89" t="s">
        <v>252</v>
      </c>
      <c r="R2263" s="80">
        <f>VLOOKUP(P2263,Registration!O:P,2,FALSE)</f>
        <v>18</v>
      </c>
    </row>
    <row r="2264" spans="1:18" ht="23.1" customHeight="1">
      <c r="A2264" s="89" t="s">
        <v>1662</v>
      </c>
      <c r="B2264" s="106" t="s">
        <v>26</v>
      </c>
      <c r="C2264" s="106" t="s">
        <v>27</v>
      </c>
      <c r="D2264" s="106" t="s">
        <v>28</v>
      </c>
      <c r="E2264" s="105" t="s">
        <v>28</v>
      </c>
      <c r="F2264" s="89" t="s">
        <v>111</v>
      </c>
      <c r="G2264" s="89" t="s">
        <v>167</v>
      </c>
      <c r="H2264" s="89" t="s">
        <v>8159</v>
      </c>
      <c r="I2264" s="89" t="s">
        <v>8160</v>
      </c>
      <c r="J2264" s="89" t="s">
        <v>1688</v>
      </c>
      <c r="K2264" s="107">
        <v>43543</v>
      </c>
      <c r="L2264" s="89">
        <v>19</v>
      </c>
      <c r="M2264" s="89">
        <v>3</v>
      </c>
      <c r="N2264" s="88">
        <v>2019</v>
      </c>
      <c r="O2264" s="77">
        <f t="shared" si="35"/>
        <v>43543</v>
      </c>
      <c r="P2264" s="89" t="s">
        <v>498</v>
      </c>
      <c r="Q2264" s="89" t="s">
        <v>252</v>
      </c>
      <c r="R2264" s="80">
        <f>VLOOKUP(P2264,Registration!O:P,2,FALSE)</f>
        <v>19</v>
      </c>
    </row>
    <row r="2265" spans="1:18" ht="23.1" customHeight="1">
      <c r="A2265" s="89" t="s">
        <v>1662</v>
      </c>
      <c r="B2265" s="106" t="s">
        <v>26</v>
      </c>
      <c r="C2265" s="106" t="s">
        <v>27</v>
      </c>
      <c r="D2265" s="106" t="s">
        <v>28</v>
      </c>
      <c r="E2265" s="105" t="s">
        <v>28</v>
      </c>
      <c r="F2265" s="89" t="s">
        <v>111</v>
      </c>
      <c r="G2265" s="89" t="s">
        <v>167</v>
      </c>
      <c r="H2265" s="89" t="s">
        <v>8159</v>
      </c>
      <c r="I2265" s="89" t="s">
        <v>8160</v>
      </c>
      <c r="J2265" s="89" t="s">
        <v>253</v>
      </c>
      <c r="K2265" s="107">
        <v>43543</v>
      </c>
      <c r="L2265" s="89">
        <v>19</v>
      </c>
      <c r="M2265" s="89">
        <v>3</v>
      </c>
      <c r="N2265" s="88">
        <v>2019</v>
      </c>
      <c r="O2265" s="77">
        <f t="shared" si="35"/>
        <v>43543</v>
      </c>
      <c r="P2265" s="89" t="s">
        <v>1689</v>
      </c>
      <c r="Q2265" s="89" t="s">
        <v>252</v>
      </c>
      <c r="R2265" s="80">
        <f>VLOOKUP(P2265,Registration!O:P,2,FALSE)</f>
        <v>19</v>
      </c>
    </row>
    <row r="2266" spans="1:18" ht="23.1" customHeight="1">
      <c r="A2266" s="89" t="s">
        <v>1662</v>
      </c>
      <c r="B2266" s="106" t="s">
        <v>26</v>
      </c>
      <c r="C2266" s="106" t="s">
        <v>27</v>
      </c>
      <c r="D2266" s="106" t="s">
        <v>28</v>
      </c>
      <c r="E2266" s="105" t="s">
        <v>28</v>
      </c>
      <c r="F2266" s="89" t="s">
        <v>111</v>
      </c>
      <c r="G2266" s="89" t="s">
        <v>167</v>
      </c>
      <c r="H2266" s="89" t="s">
        <v>8159</v>
      </c>
      <c r="I2266" s="89" t="s">
        <v>8161</v>
      </c>
      <c r="J2266" s="89" t="s">
        <v>245</v>
      </c>
      <c r="K2266" s="107">
        <v>43544</v>
      </c>
      <c r="L2266" s="89">
        <v>20</v>
      </c>
      <c r="M2266" s="89">
        <v>3</v>
      </c>
      <c r="N2266" s="88">
        <v>2019</v>
      </c>
      <c r="O2266" s="77">
        <f t="shared" si="35"/>
        <v>43544</v>
      </c>
      <c r="P2266" s="89" t="s">
        <v>1690</v>
      </c>
      <c r="Q2266" s="89" t="s">
        <v>175</v>
      </c>
      <c r="R2266" s="80">
        <f>VLOOKUP(P2266,Registration!O:P,2,FALSE)</f>
        <v>19</v>
      </c>
    </row>
    <row r="2267" spans="1:18" ht="23.1" customHeight="1">
      <c r="A2267" s="89" t="s">
        <v>1662</v>
      </c>
      <c r="B2267" s="106" t="s">
        <v>26</v>
      </c>
      <c r="C2267" s="106" t="s">
        <v>27</v>
      </c>
      <c r="D2267" s="106" t="s">
        <v>28</v>
      </c>
      <c r="E2267" s="105" t="s">
        <v>28</v>
      </c>
      <c r="F2267" s="89" t="s">
        <v>111</v>
      </c>
      <c r="G2267" s="89" t="s">
        <v>167</v>
      </c>
      <c r="H2267" s="89" t="s">
        <v>8159</v>
      </c>
      <c r="I2267" s="89" t="s">
        <v>8161</v>
      </c>
      <c r="J2267" s="89" t="s">
        <v>789</v>
      </c>
      <c r="K2267" s="107">
        <v>43544</v>
      </c>
      <c r="L2267" s="89">
        <v>20</v>
      </c>
      <c r="M2267" s="89">
        <v>3</v>
      </c>
      <c r="N2267" s="88">
        <v>2019</v>
      </c>
      <c r="O2267" s="77">
        <f t="shared" si="35"/>
        <v>43544</v>
      </c>
      <c r="P2267" s="89" t="s">
        <v>866</v>
      </c>
      <c r="Q2267" s="89" t="s">
        <v>175</v>
      </c>
      <c r="R2267" s="80">
        <f>VLOOKUP(P2267,Registration!O:P,2,FALSE)</f>
        <v>18</v>
      </c>
    </row>
    <row r="2268" spans="1:18" ht="23.1" customHeight="1">
      <c r="A2268" s="89" t="s">
        <v>1662</v>
      </c>
      <c r="B2268" s="106" t="s">
        <v>26</v>
      </c>
      <c r="C2268" s="106" t="s">
        <v>27</v>
      </c>
      <c r="D2268" s="106" t="s">
        <v>28</v>
      </c>
      <c r="E2268" s="105" t="s">
        <v>28</v>
      </c>
      <c r="F2268" s="89" t="s">
        <v>111</v>
      </c>
      <c r="G2268" s="89" t="s">
        <v>167</v>
      </c>
      <c r="H2268" s="89" t="s">
        <v>8159</v>
      </c>
      <c r="I2268" s="89" t="s">
        <v>8160</v>
      </c>
      <c r="J2268" s="89" t="s">
        <v>1691</v>
      </c>
      <c r="K2268" s="107">
        <v>43544</v>
      </c>
      <c r="L2268" s="89">
        <v>20</v>
      </c>
      <c r="M2268" s="89">
        <v>3</v>
      </c>
      <c r="N2268" s="88">
        <v>2019</v>
      </c>
      <c r="O2268" s="77">
        <f t="shared" si="35"/>
        <v>43544</v>
      </c>
      <c r="P2268" s="89" t="s">
        <v>502</v>
      </c>
      <c r="Q2268" s="89" t="s">
        <v>252</v>
      </c>
      <c r="R2268" s="80">
        <f>VLOOKUP(P2268,Registration!O:P,2,FALSE)</f>
        <v>19</v>
      </c>
    </row>
    <row r="2269" spans="1:18" ht="23.1" customHeight="1">
      <c r="A2269" s="89" t="s">
        <v>1662</v>
      </c>
      <c r="B2269" s="106" t="s">
        <v>26</v>
      </c>
      <c r="C2269" s="106" t="s">
        <v>27</v>
      </c>
      <c r="D2269" s="106" t="s">
        <v>28</v>
      </c>
      <c r="E2269" s="105" t="s">
        <v>28</v>
      </c>
      <c r="F2269" s="89" t="s">
        <v>111</v>
      </c>
      <c r="G2269" s="89" t="s">
        <v>167</v>
      </c>
      <c r="H2269" s="89" t="s">
        <v>8159</v>
      </c>
      <c r="I2269" s="89" t="s">
        <v>8160</v>
      </c>
      <c r="J2269" s="89" t="s">
        <v>1692</v>
      </c>
      <c r="K2269" s="107">
        <v>43544</v>
      </c>
      <c r="L2269" s="89">
        <v>20</v>
      </c>
      <c r="M2269" s="89">
        <v>3</v>
      </c>
      <c r="N2269" s="88">
        <v>2019</v>
      </c>
      <c r="O2269" s="77">
        <f t="shared" si="35"/>
        <v>43544</v>
      </c>
      <c r="P2269" s="89" t="s">
        <v>1693</v>
      </c>
      <c r="Q2269" s="89" t="s">
        <v>252</v>
      </c>
      <c r="R2269" s="80">
        <f>VLOOKUP(P2269,Registration!O:P,2,FALSE)</f>
        <v>19</v>
      </c>
    </row>
    <row r="2270" spans="1:18" ht="23.1" customHeight="1">
      <c r="A2270" s="89" t="s">
        <v>1662</v>
      </c>
      <c r="B2270" s="106" t="s">
        <v>26</v>
      </c>
      <c r="C2270" s="106" t="s">
        <v>27</v>
      </c>
      <c r="D2270" s="106" t="s">
        <v>28</v>
      </c>
      <c r="E2270" s="105" t="s">
        <v>28</v>
      </c>
      <c r="F2270" s="89" t="s">
        <v>111</v>
      </c>
      <c r="G2270" s="89" t="s">
        <v>167</v>
      </c>
      <c r="H2270" s="89" t="s">
        <v>8159</v>
      </c>
      <c r="I2270" s="89" t="s">
        <v>8160</v>
      </c>
      <c r="J2270" s="89" t="s">
        <v>1694</v>
      </c>
      <c r="K2270" s="107">
        <v>43544</v>
      </c>
      <c r="L2270" s="89">
        <v>20</v>
      </c>
      <c r="M2270" s="89">
        <v>3</v>
      </c>
      <c r="N2270" s="88">
        <v>2019</v>
      </c>
      <c r="O2270" s="77">
        <f t="shared" si="35"/>
        <v>43544</v>
      </c>
      <c r="P2270" s="89" t="s">
        <v>1695</v>
      </c>
      <c r="Q2270" s="89" t="s">
        <v>252</v>
      </c>
      <c r="R2270" s="80">
        <f>VLOOKUP(P2270,Registration!O:P,2,FALSE)</f>
        <v>19</v>
      </c>
    </row>
    <row r="2271" spans="1:18" ht="23.1" customHeight="1">
      <c r="A2271" s="89" t="s">
        <v>1662</v>
      </c>
      <c r="B2271" s="106" t="s">
        <v>26</v>
      </c>
      <c r="C2271" s="106" t="s">
        <v>27</v>
      </c>
      <c r="D2271" s="106" t="s">
        <v>28</v>
      </c>
      <c r="E2271" s="105" t="s">
        <v>28</v>
      </c>
      <c r="F2271" s="89" t="s">
        <v>111</v>
      </c>
      <c r="G2271" s="89" t="s">
        <v>167</v>
      </c>
      <c r="H2271" s="89" t="s">
        <v>8159</v>
      </c>
      <c r="I2271" s="89" t="s">
        <v>8160</v>
      </c>
      <c r="J2271" s="89" t="s">
        <v>1696</v>
      </c>
      <c r="K2271" s="107">
        <v>43544</v>
      </c>
      <c r="L2271" s="89">
        <v>20</v>
      </c>
      <c r="M2271" s="89">
        <v>3</v>
      </c>
      <c r="N2271" s="88">
        <v>2019</v>
      </c>
      <c r="O2271" s="77">
        <f t="shared" si="35"/>
        <v>43544</v>
      </c>
      <c r="P2271" s="89" t="s">
        <v>1697</v>
      </c>
      <c r="Q2271" s="89" t="s">
        <v>252</v>
      </c>
      <c r="R2271" s="80">
        <f>VLOOKUP(P2271,Registration!O:P,2,FALSE)</f>
        <v>17</v>
      </c>
    </row>
    <row r="2272" spans="1:18" ht="23.1" customHeight="1">
      <c r="A2272" s="89" t="s">
        <v>1662</v>
      </c>
      <c r="B2272" s="106" t="s">
        <v>26</v>
      </c>
      <c r="C2272" s="106" t="s">
        <v>27</v>
      </c>
      <c r="D2272" s="106" t="s">
        <v>28</v>
      </c>
      <c r="E2272" s="105" t="s">
        <v>28</v>
      </c>
      <c r="F2272" s="89" t="s">
        <v>111</v>
      </c>
      <c r="G2272" s="89" t="s">
        <v>167</v>
      </c>
      <c r="H2272" s="89" t="s">
        <v>8159</v>
      </c>
      <c r="I2272" s="89" t="s">
        <v>8160</v>
      </c>
      <c r="J2272" s="89" t="s">
        <v>1698</v>
      </c>
      <c r="K2272" s="107">
        <v>43544</v>
      </c>
      <c r="L2272" s="89">
        <v>20</v>
      </c>
      <c r="M2272" s="89">
        <v>3</v>
      </c>
      <c r="N2272" s="88">
        <v>2019</v>
      </c>
      <c r="O2272" s="77">
        <f t="shared" si="35"/>
        <v>43544</v>
      </c>
      <c r="P2272" s="89" t="s">
        <v>1614</v>
      </c>
      <c r="Q2272" s="89" t="s">
        <v>252</v>
      </c>
      <c r="R2272" s="80">
        <f>VLOOKUP(P2272,Registration!O:P,2,FALSE)</f>
        <v>19</v>
      </c>
    </row>
    <row r="2273" spans="1:18" ht="23.1" customHeight="1">
      <c r="A2273" s="89" t="s">
        <v>1662</v>
      </c>
      <c r="B2273" s="106" t="s">
        <v>26</v>
      </c>
      <c r="C2273" s="106" t="s">
        <v>27</v>
      </c>
      <c r="D2273" s="106" t="s">
        <v>28</v>
      </c>
      <c r="E2273" s="105" t="s">
        <v>28</v>
      </c>
      <c r="F2273" s="89" t="s">
        <v>111</v>
      </c>
      <c r="G2273" s="89" t="s">
        <v>167</v>
      </c>
      <c r="H2273" s="89" t="s">
        <v>8159</v>
      </c>
      <c r="I2273" s="89" t="s">
        <v>8160</v>
      </c>
      <c r="J2273" s="89" t="s">
        <v>298</v>
      </c>
      <c r="K2273" s="107">
        <v>43544</v>
      </c>
      <c r="L2273" s="89">
        <v>20</v>
      </c>
      <c r="M2273" s="89">
        <v>3</v>
      </c>
      <c r="N2273" s="88">
        <v>2019</v>
      </c>
      <c r="O2273" s="77">
        <f t="shared" si="35"/>
        <v>43544</v>
      </c>
      <c r="P2273" s="89" t="s">
        <v>1196</v>
      </c>
      <c r="Q2273" s="89" t="s">
        <v>252</v>
      </c>
      <c r="R2273" s="80">
        <f>VLOOKUP(P2273,Registration!O:P,2,FALSE)</f>
        <v>18</v>
      </c>
    </row>
    <row r="2274" spans="1:18" ht="23.1" customHeight="1">
      <c r="A2274" s="89" t="s">
        <v>1662</v>
      </c>
      <c r="B2274" s="106" t="s">
        <v>26</v>
      </c>
      <c r="C2274" s="106" t="s">
        <v>27</v>
      </c>
      <c r="D2274" s="106" t="s">
        <v>28</v>
      </c>
      <c r="E2274" s="105" t="s">
        <v>28</v>
      </c>
      <c r="F2274" s="89" t="s">
        <v>111</v>
      </c>
      <c r="G2274" s="89" t="s">
        <v>167</v>
      </c>
      <c r="H2274" s="89" t="s">
        <v>8159</v>
      </c>
      <c r="I2274" s="89" t="s">
        <v>8160</v>
      </c>
      <c r="J2274" s="89" t="s">
        <v>1699</v>
      </c>
      <c r="K2274" s="107">
        <v>43544</v>
      </c>
      <c r="L2274" s="89">
        <v>20</v>
      </c>
      <c r="M2274" s="89">
        <v>3</v>
      </c>
      <c r="N2274" s="88">
        <v>2019</v>
      </c>
      <c r="O2274" s="77">
        <f t="shared" si="35"/>
        <v>43544</v>
      </c>
      <c r="P2274" s="89" t="s">
        <v>1700</v>
      </c>
      <c r="Q2274" s="89" t="s">
        <v>252</v>
      </c>
      <c r="R2274" s="80">
        <f>VLOOKUP(P2274,Registration!O:P,2,FALSE)</f>
        <v>19</v>
      </c>
    </row>
    <row r="2275" spans="1:18" ht="23.1" customHeight="1">
      <c r="A2275" s="89" t="s">
        <v>1662</v>
      </c>
      <c r="B2275" s="106" t="s">
        <v>26</v>
      </c>
      <c r="C2275" s="106" t="s">
        <v>27</v>
      </c>
      <c r="D2275" s="106" t="s">
        <v>28</v>
      </c>
      <c r="E2275" s="105" t="s">
        <v>28</v>
      </c>
      <c r="F2275" s="89" t="s">
        <v>111</v>
      </c>
      <c r="G2275" s="89" t="s">
        <v>167</v>
      </c>
      <c r="H2275" s="89" t="s">
        <v>8159</v>
      </c>
      <c r="I2275" s="89" t="s">
        <v>8160</v>
      </c>
      <c r="J2275" s="89" t="s">
        <v>1576</v>
      </c>
      <c r="K2275" s="107">
        <v>43544</v>
      </c>
      <c r="L2275" s="89">
        <v>20</v>
      </c>
      <c r="M2275" s="89">
        <v>3</v>
      </c>
      <c r="N2275" s="88">
        <v>2019</v>
      </c>
      <c r="O2275" s="77">
        <f t="shared" si="35"/>
        <v>43544</v>
      </c>
      <c r="P2275" s="89" t="s">
        <v>1701</v>
      </c>
      <c r="Q2275" s="89" t="s">
        <v>252</v>
      </c>
      <c r="R2275" s="80">
        <f>VLOOKUP(P2275,Registration!O:P,2,FALSE)</f>
        <v>18</v>
      </c>
    </row>
    <row r="2276" spans="1:18" ht="23.1" customHeight="1">
      <c r="A2276" s="89" t="s">
        <v>1662</v>
      </c>
      <c r="B2276" s="106" t="s">
        <v>26</v>
      </c>
      <c r="C2276" s="106" t="s">
        <v>27</v>
      </c>
      <c r="D2276" s="106" t="s">
        <v>28</v>
      </c>
      <c r="E2276" s="105" t="s">
        <v>28</v>
      </c>
      <c r="F2276" s="89" t="s">
        <v>111</v>
      </c>
      <c r="G2276" s="89" t="s">
        <v>167</v>
      </c>
      <c r="H2276" s="89" t="s">
        <v>8159</v>
      </c>
      <c r="I2276" s="89" t="s">
        <v>8160</v>
      </c>
      <c r="J2276" s="89" t="s">
        <v>1702</v>
      </c>
      <c r="K2276" s="107">
        <v>43544</v>
      </c>
      <c r="L2276" s="89">
        <v>20</v>
      </c>
      <c r="M2276" s="89">
        <v>3</v>
      </c>
      <c r="N2276" s="88">
        <v>2019</v>
      </c>
      <c r="O2276" s="77">
        <f t="shared" si="35"/>
        <v>43544</v>
      </c>
      <c r="P2276" s="89" t="s">
        <v>711</v>
      </c>
      <c r="Q2276" s="89" t="s">
        <v>252</v>
      </c>
      <c r="R2276" s="80">
        <f>VLOOKUP(P2276,Registration!O:P,2,FALSE)</f>
        <v>19</v>
      </c>
    </row>
    <row r="2277" spans="1:18" ht="23.1" customHeight="1">
      <c r="A2277" s="89" t="s">
        <v>1662</v>
      </c>
      <c r="B2277" s="106" t="s">
        <v>26</v>
      </c>
      <c r="C2277" s="106" t="s">
        <v>27</v>
      </c>
      <c r="D2277" s="106" t="s">
        <v>28</v>
      </c>
      <c r="E2277" s="105" t="s">
        <v>28</v>
      </c>
      <c r="F2277" s="89" t="s">
        <v>111</v>
      </c>
      <c r="G2277" s="89" t="s">
        <v>167</v>
      </c>
      <c r="H2277" s="89" t="s">
        <v>8159</v>
      </c>
      <c r="I2277" s="89" t="s">
        <v>8160</v>
      </c>
      <c r="J2277" s="89" t="s">
        <v>1703</v>
      </c>
      <c r="K2277" s="107">
        <v>43544</v>
      </c>
      <c r="L2277" s="89">
        <v>20</v>
      </c>
      <c r="M2277" s="89">
        <v>3</v>
      </c>
      <c r="N2277" s="88">
        <v>2019</v>
      </c>
      <c r="O2277" s="77">
        <f t="shared" si="35"/>
        <v>43544</v>
      </c>
      <c r="P2277" s="89" t="s">
        <v>1704</v>
      </c>
      <c r="Q2277" s="89" t="s">
        <v>252</v>
      </c>
      <c r="R2277" s="80">
        <f>VLOOKUP(P2277,Registration!O:P,2,FALSE)</f>
        <v>19</v>
      </c>
    </row>
    <row r="2278" spans="1:18" ht="23.1" customHeight="1">
      <c r="A2278" s="89" t="s">
        <v>1662</v>
      </c>
      <c r="B2278" s="106" t="s">
        <v>26</v>
      </c>
      <c r="C2278" s="106" t="s">
        <v>27</v>
      </c>
      <c r="D2278" s="106" t="s">
        <v>28</v>
      </c>
      <c r="E2278" s="105" t="s">
        <v>28</v>
      </c>
      <c r="F2278" s="89" t="s">
        <v>111</v>
      </c>
      <c r="G2278" s="89" t="s">
        <v>167</v>
      </c>
      <c r="H2278" s="89" t="s">
        <v>8159</v>
      </c>
      <c r="I2278" s="89" t="s">
        <v>8160</v>
      </c>
      <c r="J2278" s="89" t="s">
        <v>1705</v>
      </c>
      <c r="K2278" s="107">
        <v>43544</v>
      </c>
      <c r="L2278" s="89">
        <v>20</v>
      </c>
      <c r="M2278" s="89">
        <v>3</v>
      </c>
      <c r="N2278" s="88">
        <v>2019</v>
      </c>
      <c r="O2278" s="77">
        <f t="shared" si="35"/>
        <v>43544</v>
      </c>
      <c r="P2278" s="89" t="s">
        <v>1706</v>
      </c>
      <c r="Q2278" s="89" t="s">
        <v>252</v>
      </c>
      <c r="R2278" s="80">
        <f>VLOOKUP(P2278,Registration!O:P,2,FALSE)</f>
        <v>19</v>
      </c>
    </row>
    <row r="2279" spans="1:18" ht="23.1" customHeight="1">
      <c r="A2279" s="89" t="s">
        <v>1662</v>
      </c>
      <c r="B2279" s="106" t="s">
        <v>26</v>
      </c>
      <c r="C2279" s="106" t="s">
        <v>27</v>
      </c>
      <c r="D2279" s="106" t="s">
        <v>28</v>
      </c>
      <c r="E2279" s="105" t="s">
        <v>28</v>
      </c>
      <c r="F2279" s="89" t="s">
        <v>111</v>
      </c>
      <c r="G2279" s="89" t="s">
        <v>167</v>
      </c>
      <c r="H2279" s="89" t="s">
        <v>8159</v>
      </c>
      <c r="I2279" s="89" t="s">
        <v>8160</v>
      </c>
      <c r="J2279" s="89" t="s">
        <v>1707</v>
      </c>
      <c r="K2279" s="107">
        <v>43544</v>
      </c>
      <c r="L2279" s="89">
        <v>20</v>
      </c>
      <c r="M2279" s="89">
        <v>3</v>
      </c>
      <c r="N2279" s="88">
        <v>2019</v>
      </c>
      <c r="O2279" s="77">
        <f t="shared" si="35"/>
        <v>43544</v>
      </c>
      <c r="P2279" s="89" t="s">
        <v>1523</v>
      </c>
      <c r="Q2279" s="89" t="s">
        <v>252</v>
      </c>
      <c r="R2279" s="80">
        <f>VLOOKUP(P2279,Registration!O:P,2,FALSE)</f>
        <v>19</v>
      </c>
    </row>
    <row r="2280" spans="1:18" ht="23.1" customHeight="1">
      <c r="A2280" s="89" t="s">
        <v>1662</v>
      </c>
      <c r="B2280" s="106" t="s">
        <v>26</v>
      </c>
      <c r="C2280" s="106" t="s">
        <v>27</v>
      </c>
      <c r="D2280" s="106" t="s">
        <v>28</v>
      </c>
      <c r="E2280" s="105" t="s">
        <v>28</v>
      </c>
      <c r="F2280" s="89" t="s">
        <v>111</v>
      </c>
      <c r="G2280" s="89" t="s">
        <v>167</v>
      </c>
      <c r="H2280" s="89" t="s">
        <v>8159</v>
      </c>
      <c r="I2280" s="89" t="s">
        <v>8160</v>
      </c>
      <c r="J2280" s="89" t="s">
        <v>1708</v>
      </c>
      <c r="K2280" s="107">
        <v>43544</v>
      </c>
      <c r="L2280" s="89">
        <v>20</v>
      </c>
      <c r="M2280" s="89">
        <v>3</v>
      </c>
      <c r="N2280" s="88">
        <v>2019</v>
      </c>
      <c r="O2280" s="77">
        <f t="shared" si="35"/>
        <v>43544</v>
      </c>
      <c r="P2280" s="89" t="s">
        <v>1709</v>
      </c>
      <c r="Q2280" s="89" t="s">
        <v>252</v>
      </c>
      <c r="R2280" s="80">
        <f>VLOOKUP(P2280,Registration!O:P,2,FALSE)</f>
        <v>19</v>
      </c>
    </row>
    <row r="2281" spans="1:18" ht="23.1" customHeight="1">
      <c r="A2281" s="89" t="s">
        <v>1662</v>
      </c>
      <c r="B2281" s="106" t="s">
        <v>26</v>
      </c>
      <c r="C2281" s="106" t="s">
        <v>27</v>
      </c>
      <c r="D2281" s="106" t="s">
        <v>28</v>
      </c>
      <c r="E2281" s="105" t="s">
        <v>28</v>
      </c>
      <c r="F2281" s="89" t="s">
        <v>111</v>
      </c>
      <c r="G2281" s="89" t="s">
        <v>167</v>
      </c>
      <c r="H2281" s="89" t="s">
        <v>8159</v>
      </c>
      <c r="I2281" s="89" t="s">
        <v>8160</v>
      </c>
      <c r="J2281" s="89" t="s">
        <v>1710</v>
      </c>
      <c r="K2281" s="107">
        <v>43544</v>
      </c>
      <c r="L2281" s="89">
        <v>20</v>
      </c>
      <c r="M2281" s="89">
        <v>3</v>
      </c>
      <c r="N2281" s="88">
        <v>2019</v>
      </c>
      <c r="O2281" s="77">
        <f t="shared" si="35"/>
        <v>43544</v>
      </c>
      <c r="P2281" s="89" t="s">
        <v>221</v>
      </c>
      <c r="Q2281" s="89" t="s">
        <v>252</v>
      </c>
      <c r="R2281" s="80">
        <f>VLOOKUP(P2281,Registration!O:P,2,FALSE)</f>
        <v>19</v>
      </c>
    </row>
    <row r="2282" spans="1:18" ht="23.1" customHeight="1">
      <c r="A2282" s="89" t="s">
        <v>1662</v>
      </c>
      <c r="B2282" s="106" t="s">
        <v>26</v>
      </c>
      <c r="C2282" s="106" t="s">
        <v>27</v>
      </c>
      <c r="D2282" s="106" t="s">
        <v>28</v>
      </c>
      <c r="E2282" s="105" t="s">
        <v>28</v>
      </c>
      <c r="F2282" s="89" t="s">
        <v>111</v>
      </c>
      <c r="G2282" s="89" t="s">
        <v>167</v>
      </c>
      <c r="H2282" s="89" t="s">
        <v>8159</v>
      </c>
      <c r="I2282" s="89" t="s">
        <v>8160</v>
      </c>
      <c r="J2282" s="89" t="s">
        <v>1711</v>
      </c>
      <c r="K2282" s="107">
        <v>43544</v>
      </c>
      <c r="L2282" s="89">
        <v>20</v>
      </c>
      <c r="M2282" s="89">
        <v>3</v>
      </c>
      <c r="N2282" s="88">
        <v>2019</v>
      </c>
      <c r="O2282" s="77">
        <f t="shared" si="35"/>
        <v>43544</v>
      </c>
      <c r="P2282" s="89" t="s">
        <v>639</v>
      </c>
      <c r="Q2282" s="89" t="s">
        <v>252</v>
      </c>
      <c r="R2282" s="80">
        <f>VLOOKUP(P2282,Registration!O:P,2,FALSE)</f>
        <v>19</v>
      </c>
    </row>
    <row r="2283" spans="1:18" ht="23.1" customHeight="1">
      <c r="A2283" s="89" t="s">
        <v>1662</v>
      </c>
      <c r="B2283" s="106" t="s">
        <v>26</v>
      </c>
      <c r="C2283" s="106" t="s">
        <v>27</v>
      </c>
      <c r="D2283" s="106" t="s">
        <v>28</v>
      </c>
      <c r="E2283" s="105" t="s">
        <v>28</v>
      </c>
      <c r="F2283" s="89" t="s">
        <v>111</v>
      </c>
      <c r="G2283" s="89" t="s">
        <v>167</v>
      </c>
      <c r="H2283" s="89" t="s">
        <v>8159</v>
      </c>
      <c r="I2283" s="89" t="s">
        <v>8160</v>
      </c>
      <c r="J2283" s="89" t="s">
        <v>1617</v>
      </c>
      <c r="K2283" s="107">
        <v>43544</v>
      </c>
      <c r="L2283" s="89">
        <v>20</v>
      </c>
      <c r="M2283" s="89">
        <v>3</v>
      </c>
      <c r="N2283" s="88">
        <v>2019</v>
      </c>
      <c r="O2283" s="77">
        <f t="shared" si="35"/>
        <v>43544</v>
      </c>
      <c r="P2283" s="89" t="s">
        <v>1712</v>
      </c>
      <c r="Q2283" s="89" t="s">
        <v>252</v>
      </c>
      <c r="R2283" s="80">
        <f>VLOOKUP(P2283,Registration!O:P,2,FALSE)</f>
        <v>19</v>
      </c>
    </row>
    <row r="2284" spans="1:18" ht="23.1" customHeight="1">
      <c r="A2284" s="89" t="s">
        <v>1662</v>
      </c>
      <c r="B2284" s="106" t="s">
        <v>26</v>
      </c>
      <c r="C2284" s="106" t="s">
        <v>27</v>
      </c>
      <c r="D2284" s="106" t="s">
        <v>28</v>
      </c>
      <c r="E2284" s="105" t="s">
        <v>28</v>
      </c>
      <c r="F2284" s="89" t="s">
        <v>111</v>
      </c>
      <c r="G2284" s="89" t="s">
        <v>167</v>
      </c>
      <c r="H2284" s="89" t="s">
        <v>8159</v>
      </c>
      <c r="I2284" s="89" t="s">
        <v>8160</v>
      </c>
      <c r="J2284" s="89" t="s">
        <v>1713</v>
      </c>
      <c r="K2284" s="107">
        <v>43544</v>
      </c>
      <c r="L2284" s="89">
        <v>20</v>
      </c>
      <c r="M2284" s="89">
        <v>3</v>
      </c>
      <c r="N2284" s="88">
        <v>2019</v>
      </c>
      <c r="O2284" s="77">
        <f t="shared" si="35"/>
        <v>43544</v>
      </c>
      <c r="P2284" s="89" t="s">
        <v>1612</v>
      </c>
      <c r="Q2284" s="89" t="s">
        <v>252</v>
      </c>
      <c r="R2284" s="80">
        <f>VLOOKUP(P2284,Registration!O:P,2,FALSE)</f>
        <v>19</v>
      </c>
    </row>
    <row r="2285" spans="1:18" ht="23.1" customHeight="1">
      <c r="A2285" s="89" t="s">
        <v>1662</v>
      </c>
      <c r="B2285" s="106" t="s">
        <v>26</v>
      </c>
      <c r="C2285" s="106" t="s">
        <v>27</v>
      </c>
      <c r="D2285" s="106" t="s">
        <v>28</v>
      </c>
      <c r="E2285" s="105" t="s">
        <v>28</v>
      </c>
      <c r="F2285" s="89" t="s">
        <v>111</v>
      </c>
      <c r="G2285" s="89" t="s">
        <v>167</v>
      </c>
      <c r="H2285" s="89" t="s">
        <v>8159</v>
      </c>
      <c r="I2285" s="89" t="s">
        <v>8160</v>
      </c>
      <c r="J2285" s="89" t="s">
        <v>1714</v>
      </c>
      <c r="K2285" s="107">
        <v>43544</v>
      </c>
      <c r="L2285" s="89">
        <v>20</v>
      </c>
      <c r="M2285" s="89">
        <v>3</v>
      </c>
      <c r="N2285" s="88">
        <v>2019</v>
      </c>
      <c r="O2285" s="77">
        <f t="shared" si="35"/>
        <v>43544</v>
      </c>
      <c r="P2285" s="89" t="s">
        <v>1715</v>
      </c>
      <c r="Q2285" s="89" t="s">
        <v>252</v>
      </c>
      <c r="R2285" s="80">
        <f>VLOOKUP(P2285,Registration!O:P,2,FALSE)</f>
        <v>18</v>
      </c>
    </row>
    <row r="2286" spans="1:18" ht="23.1" customHeight="1">
      <c r="A2286" s="89" t="s">
        <v>1662</v>
      </c>
      <c r="B2286" s="106" t="s">
        <v>26</v>
      </c>
      <c r="C2286" s="106" t="s">
        <v>27</v>
      </c>
      <c r="D2286" s="106" t="s">
        <v>28</v>
      </c>
      <c r="E2286" s="105" t="s">
        <v>28</v>
      </c>
      <c r="F2286" s="89" t="s">
        <v>111</v>
      </c>
      <c r="G2286" s="89" t="s">
        <v>167</v>
      </c>
      <c r="H2286" s="89" t="s">
        <v>8159</v>
      </c>
      <c r="I2286" s="89" t="s">
        <v>8160</v>
      </c>
      <c r="J2286" s="89" t="s">
        <v>1716</v>
      </c>
      <c r="K2286" s="107">
        <v>43544</v>
      </c>
      <c r="L2286" s="89">
        <v>20</v>
      </c>
      <c r="M2286" s="89">
        <v>3</v>
      </c>
      <c r="N2286" s="88">
        <v>2019</v>
      </c>
      <c r="O2286" s="77">
        <f t="shared" si="35"/>
        <v>43544</v>
      </c>
      <c r="P2286" s="89" t="s">
        <v>1717</v>
      </c>
      <c r="Q2286" s="89" t="s">
        <v>252</v>
      </c>
      <c r="R2286" s="80">
        <f>VLOOKUP(P2286,Registration!O:P,2,FALSE)</f>
        <v>19</v>
      </c>
    </row>
    <row r="2287" spans="1:18" ht="23.1" customHeight="1">
      <c r="A2287" s="89" t="s">
        <v>1662</v>
      </c>
      <c r="B2287" s="106" t="s">
        <v>26</v>
      </c>
      <c r="C2287" s="106" t="s">
        <v>27</v>
      </c>
      <c r="D2287" s="106" t="s">
        <v>28</v>
      </c>
      <c r="E2287" s="105" t="s">
        <v>28</v>
      </c>
      <c r="F2287" s="89" t="s">
        <v>111</v>
      </c>
      <c r="G2287" s="89" t="s">
        <v>167</v>
      </c>
      <c r="H2287" s="89" t="s">
        <v>8159</v>
      </c>
      <c r="I2287" s="89" t="s">
        <v>8160</v>
      </c>
      <c r="J2287" s="89" t="s">
        <v>1718</v>
      </c>
      <c r="K2287" s="107">
        <v>43544</v>
      </c>
      <c r="L2287" s="89">
        <v>20</v>
      </c>
      <c r="M2287" s="89">
        <v>3</v>
      </c>
      <c r="N2287" s="88">
        <v>2019</v>
      </c>
      <c r="O2287" s="77">
        <f t="shared" si="35"/>
        <v>43544</v>
      </c>
      <c r="P2287" s="89" t="s">
        <v>1501</v>
      </c>
      <c r="Q2287" s="89" t="s">
        <v>252</v>
      </c>
      <c r="R2287" s="80">
        <f>VLOOKUP(P2287,Registration!O:P,2,FALSE)</f>
        <v>19</v>
      </c>
    </row>
    <row r="2288" spans="1:18" ht="23.1" customHeight="1">
      <c r="A2288" s="89" t="s">
        <v>1662</v>
      </c>
      <c r="B2288" s="106" t="s">
        <v>26</v>
      </c>
      <c r="C2288" s="106" t="s">
        <v>27</v>
      </c>
      <c r="D2288" s="106" t="s">
        <v>28</v>
      </c>
      <c r="E2288" s="105" t="s">
        <v>28</v>
      </c>
      <c r="F2288" s="89" t="s">
        <v>111</v>
      </c>
      <c r="G2288" s="89" t="s">
        <v>167</v>
      </c>
      <c r="H2288" s="89" t="s">
        <v>8159</v>
      </c>
      <c r="I2288" s="89" t="s">
        <v>8160</v>
      </c>
      <c r="J2288" s="89" t="s">
        <v>527</v>
      </c>
      <c r="K2288" s="107">
        <v>43544</v>
      </c>
      <c r="L2288" s="89">
        <v>20</v>
      </c>
      <c r="M2288" s="89">
        <v>3</v>
      </c>
      <c r="N2288" s="88">
        <v>2019</v>
      </c>
      <c r="O2288" s="77">
        <f t="shared" si="35"/>
        <v>43544</v>
      </c>
      <c r="P2288" s="89" t="s">
        <v>1719</v>
      </c>
      <c r="Q2288" s="89" t="s">
        <v>252</v>
      </c>
      <c r="R2288" s="80">
        <f>VLOOKUP(P2288,Registration!O:P,2,FALSE)</f>
        <v>18</v>
      </c>
    </row>
    <row r="2289" spans="1:18" ht="23.1" customHeight="1">
      <c r="A2289" s="89" t="s">
        <v>1662</v>
      </c>
      <c r="B2289" s="106" t="s">
        <v>26</v>
      </c>
      <c r="C2289" s="106" t="s">
        <v>27</v>
      </c>
      <c r="D2289" s="106" t="s">
        <v>28</v>
      </c>
      <c r="E2289" s="105" t="s">
        <v>28</v>
      </c>
      <c r="F2289" s="89" t="s">
        <v>111</v>
      </c>
      <c r="G2289" s="89" t="s">
        <v>167</v>
      </c>
      <c r="H2289" s="89" t="s">
        <v>8159</v>
      </c>
      <c r="I2289" s="89" t="s">
        <v>8160</v>
      </c>
      <c r="J2289" s="89" t="s">
        <v>1720</v>
      </c>
      <c r="K2289" s="107">
        <v>43544</v>
      </c>
      <c r="L2289" s="89">
        <v>20</v>
      </c>
      <c r="M2289" s="89">
        <v>3</v>
      </c>
      <c r="N2289" s="88">
        <v>2019</v>
      </c>
      <c r="O2289" s="77">
        <f t="shared" si="35"/>
        <v>43544</v>
      </c>
      <c r="P2289" s="89" t="s">
        <v>1040</v>
      </c>
      <c r="Q2289" s="89" t="s">
        <v>252</v>
      </c>
      <c r="R2289" s="80">
        <f>VLOOKUP(P2289,Registration!O:P,2,FALSE)</f>
        <v>18</v>
      </c>
    </row>
    <row r="2290" spans="1:18" ht="23.1" customHeight="1">
      <c r="A2290" s="89" t="s">
        <v>1662</v>
      </c>
      <c r="B2290" s="106" t="s">
        <v>26</v>
      </c>
      <c r="C2290" s="106" t="s">
        <v>27</v>
      </c>
      <c r="D2290" s="106" t="s">
        <v>28</v>
      </c>
      <c r="E2290" s="105" t="s">
        <v>28</v>
      </c>
      <c r="F2290" s="89" t="s">
        <v>111</v>
      </c>
      <c r="G2290" s="89" t="s">
        <v>167</v>
      </c>
      <c r="H2290" s="89" t="s">
        <v>8159</v>
      </c>
      <c r="I2290" s="89" t="s">
        <v>8160</v>
      </c>
      <c r="J2290" s="89" t="s">
        <v>1721</v>
      </c>
      <c r="K2290" s="107">
        <v>43544</v>
      </c>
      <c r="L2290" s="89">
        <v>20</v>
      </c>
      <c r="M2290" s="89">
        <v>3</v>
      </c>
      <c r="N2290" s="88">
        <v>2019</v>
      </c>
      <c r="O2290" s="77">
        <f t="shared" si="35"/>
        <v>43544</v>
      </c>
      <c r="P2290" s="89" t="s">
        <v>1192</v>
      </c>
      <c r="Q2290" s="89" t="s">
        <v>252</v>
      </c>
      <c r="R2290" s="80">
        <f>VLOOKUP(P2290,Registration!O:P,2,FALSE)</f>
        <v>19</v>
      </c>
    </row>
    <row r="2291" spans="1:18" ht="23.1" customHeight="1">
      <c r="A2291" s="89" t="s">
        <v>1662</v>
      </c>
      <c r="B2291" s="106" t="s">
        <v>26</v>
      </c>
      <c r="C2291" s="106" t="s">
        <v>27</v>
      </c>
      <c r="D2291" s="106" t="s">
        <v>28</v>
      </c>
      <c r="E2291" s="105" t="s">
        <v>28</v>
      </c>
      <c r="F2291" s="89" t="s">
        <v>111</v>
      </c>
      <c r="G2291" s="89" t="s">
        <v>167</v>
      </c>
      <c r="H2291" s="89" t="s">
        <v>8159</v>
      </c>
      <c r="I2291" s="89" t="s">
        <v>8160</v>
      </c>
      <c r="J2291" s="89" t="s">
        <v>934</v>
      </c>
      <c r="K2291" s="107">
        <v>43544</v>
      </c>
      <c r="L2291" s="89">
        <v>20</v>
      </c>
      <c r="M2291" s="89">
        <v>3</v>
      </c>
      <c r="N2291" s="88">
        <v>2019</v>
      </c>
      <c r="O2291" s="77">
        <f t="shared" si="35"/>
        <v>43544</v>
      </c>
      <c r="P2291" s="89" t="s">
        <v>1618</v>
      </c>
      <c r="Q2291" s="89" t="s">
        <v>252</v>
      </c>
      <c r="R2291" s="80">
        <f>VLOOKUP(P2291,Registration!O:P,2,FALSE)</f>
        <v>19</v>
      </c>
    </row>
    <row r="2292" spans="1:18" ht="23.1" customHeight="1">
      <c r="A2292" s="89" t="s">
        <v>1662</v>
      </c>
      <c r="B2292" s="106" t="s">
        <v>26</v>
      </c>
      <c r="C2292" s="106" t="s">
        <v>27</v>
      </c>
      <c r="D2292" s="106" t="s">
        <v>28</v>
      </c>
      <c r="E2292" s="105" t="s">
        <v>28</v>
      </c>
      <c r="F2292" s="89" t="s">
        <v>111</v>
      </c>
      <c r="G2292" s="89" t="s">
        <v>167</v>
      </c>
      <c r="H2292" s="89" t="s">
        <v>8159</v>
      </c>
      <c r="I2292" s="89" t="s">
        <v>8160</v>
      </c>
      <c r="J2292" s="89" t="s">
        <v>1722</v>
      </c>
      <c r="K2292" s="107">
        <v>43544</v>
      </c>
      <c r="L2292" s="89">
        <v>20</v>
      </c>
      <c r="M2292" s="89">
        <v>3</v>
      </c>
      <c r="N2292" s="88">
        <v>2019</v>
      </c>
      <c r="O2292" s="77">
        <f t="shared" si="35"/>
        <v>43544</v>
      </c>
      <c r="P2292" s="89" t="s">
        <v>1723</v>
      </c>
      <c r="Q2292" s="89" t="s">
        <v>252</v>
      </c>
      <c r="R2292" s="80">
        <f>VLOOKUP(P2292,Registration!O:P,2,FALSE)</f>
        <v>19</v>
      </c>
    </row>
    <row r="2293" spans="1:18" ht="23.1" customHeight="1">
      <c r="A2293" s="89" t="s">
        <v>1662</v>
      </c>
      <c r="B2293" s="106" t="s">
        <v>26</v>
      </c>
      <c r="C2293" s="106" t="s">
        <v>27</v>
      </c>
      <c r="D2293" s="106" t="s">
        <v>28</v>
      </c>
      <c r="E2293" s="105" t="s">
        <v>28</v>
      </c>
      <c r="F2293" s="89" t="s">
        <v>111</v>
      </c>
      <c r="G2293" s="89" t="s">
        <v>167</v>
      </c>
      <c r="H2293" s="89" t="s">
        <v>8159</v>
      </c>
      <c r="I2293" s="89" t="s">
        <v>8160</v>
      </c>
      <c r="J2293" s="89" t="s">
        <v>1724</v>
      </c>
      <c r="K2293" s="107">
        <v>43544</v>
      </c>
      <c r="L2293" s="89">
        <v>20</v>
      </c>
      <c r="M2293" s="89">
        <v>3</v>
      </c>
      <c r="N2293" s="88">
        <v>2019</v>
      </c>
      <c r="O2293" s="77">
        <f t="shared" si="35"/>
        <v>43544</v>
      </c>
      <c r="P2293" s="89" t="s">
        <v>1106</v>
      </c>
      <c r="Q2293" s="89" t="s">
        <v>252</v>
      </c>
      <c r="R2293" s="80">
        <f>VLOOKUP(P2293,Registration!O:P,2,FALSE)</f>
        <v>19</v>
      </c>
    </row>
    <row r="2294" spans="1:18" ht="23.1" customHeight="1">
      <c r="A2294" s="89" t="s">
        <v>1662</v>
      </c>
      <c r="B2294" s="106" t="s">
        <v>26</v>
      </c>
      <c r="C2294" s="106" t="s">
        <v>27</v>
      </c>
      <c r="D2294" s="106" t="s">
        <v>28</v>
      </c>
      <c r="E2294" s="105" t="s">
        <v>28</v>
      </c>
      <c r="F2294" s="89" t="s">
        <v>111</v>
      </c>
      <c r="G2294" s="89" t="s">
        <v>167</v>
      </c>
      <c r="H2294" s="89" t="s">
        <v>8159</v>
      </c>
      <c r="I2294" s="89" t="s">
        <v>8160</v>
      </c>
      <c r="J2294" s="89" t="s">
        <v>1725</v>
      </c>
      <c r="K2294" s="107">
        <v>43544</v>
      </c>
      <c r="L2294" s="89">
        <v>20</v>
      </c>
      <c r="M2294" s="89">
        <v>3</v>
      </c>
      <c r="N2294" s="88">
        <v>2019</v>
      </c>
      <c r="O2294" s="77">
        <f t="shared" si="35"/>
        <v>43544</v>
      </c>
      <c r="P2294" s="89" t="s">
        <v>1144</v>
      </c>
      <c r="Q2294" s="89" t="s">
        <v>252</v>
      </c>
      <c r="R2294" s="80">
        <f>VLOOKUP(P2294,Registration!O:P,2,FALSE)</f>
        <v>19</v>
      </c>
    </row>
    <row r="2295" spans="1:18" ht="23.1" customHeight="1">
      <c r="A2295" s="89" t="s">
        <v>1662</v>
      </c>
      <c r="B2295" s="106" t="s">
        <v>26</v>
      </c>
      <c r="C2295" s="106" t="s">
        <v>27</v>
      </c>
      <c r="D2295" s="106" t="s">
        <v>28</v>
      </c>
      <c r="E2295" s="105" t="s">
        <v>28</v>
      </c>
      <c r="F2295" s="89" t="s">
        <v>111</v>
      </c>
      <c r="G2295" s="89" t="s">
        <v>167</v>
      </c>
      <c r="H2295" s="89" t="s">
        <v>8159</v>
      </c>
      <c r="I2295" s="89" t="s">
        <v>8160</v>
      </c>
      <c r="J2295" s="89" t="s">
        <v>1726</v>
      </c>
      <c r="K2295" s="107">
        <v>43544</v>
      </c>
      <c r="L2295" s="89">
        <v>20</v>
      </c>
      <c r="M2295" s="89">
        <v>3</v>
      </c>
      <c r="N2295" s="88">
        <v>2019</v>
      </c>
      <c r="O2295" s="77">
        <f t="shared" si="35"/>
        <v>43544</v>
      </c>
      <c r="P2295" s="89" t="s">
        <v>317</v>
      </c>
      <c r="Q2295" s="89" t="s">
        <v>252</v>
      </c>
      <c r="R2295" s="80">
        <f>VLOOKUP(P2295,Registration!O:P,2,FALSE)</f>
        <v>18</v>
      </c>
    </row>
    <row r="2296" spans="1:18" ht="23.1" customHeight="1">
      <c r="A2296" s="89" t="s">
        <v>1662</v>
      </c>
      <c r="B2296" s="106" t="s">
        <v>26</v>
      </c>
      <c r="C2296" s="106" t="s">
        <v>27</v>
      </c>
      <c r="D2296" s="106" t="s">
        <v>28</v>
      </c>
      <c r="E2296" s="105" t="s">
        <v>28</v>
      </c>
      <c r="F2296" s="89" t="s">
        <v>29</v>
      </c>
      <c r="G2296" s="89" t="s">
        <v>1887</v>
      </c>
      <c r="H2296" s="89" t="s">
        <v>8166</v>
      </c>
      <c r="I2296" s="89" t="s">
        <v>8163</v>
      </c>
      <c r="J2296" s="89" t="s">
        <v>2272</v>
      </c>
      <c r="K2296" s="107">
        <v>43544</v>
      </c>
      <c r="L2296" s="89">
        <v>20</v>
      </c>
      <c r="M2296" s="89">
        <v>3</v>
      </c>
      <c r="N2296" s="88">
        <v>2019</v>
      </c>
      <c r="O2296" s="77">
        <f t="shared" si="35"/>
        <v>43544</v>
      </c>
      <c r="P2296" s="89" t="s">
        <v>3990</v>
      </c>
      <c r="Q2296" s="89" t="s">
        <v>175</v>
      </c>
      <c r="R2296" s="80">
        <f>VLOOKUP(P2296,Registration!O:P,2,FALSE)</f>
        <v>17</v>
      </c>
    </row>
    <row r="2297" spans="1:18" ht="23.1" customHeight="1">
      <c r="A2297" s="89" t="s">
        <v>1662</v>
      </c>
      <c r="B2297" s="106" t="s">
        <v>26</v>
      </c>
      <c r="C2297" s="106" t="s">
        <v>27</v>
      </c>
      <c r="D2297" s="106" t="s">
        <v>28</v>
      </c>
      <c r="E2297" s="105" t="s">
        <v>28</v>
      </c>
      <c r="F2297" s="89" t="s">
        <v>29</v>
      </c>
      <c r="G2297" s="89" t="s">
        <v>1887</v>
      </c>
      <c r="H2297" s="89" t="s">
        <v>8166</v>
      </c>
      <c r="I2297" s="89" t="s">
        <v>8163</v>
      </c>
      <c r="J2297" s="89" t="s">
        <v>3991</v>
      </c>
      <c r="K2297" s="107">
        <v>43545</v>
      </c>
      <c r="L2297" s="89">
        <v>21</v>
      </c>
      <c r="M2297" s="89">
        <v>3</v>
      </c>
      <c r="N2297" s="88">
        <v>2019</v>
      </c>
      <c r="O2297" s="77">
        <f t="shared" si="35"/>
        <v>43545</v>
      </c>
      <c r="P2297" s="89" t="s">
        <v>3992</v>
      </c>
      <c r="Q2297" s="89" t="s">
        <v>175</v>
      </c>
      <c r="R2297" s="80">
        <f>VLOOKUP(P2297,Registration!O:P,2,FALSE)</f>
        <v>18</v>
      </c>
    </row>
    <row r="2298" spans="1:18" ht="23.1" customHeight="1">
      <c r="A2298" s="89" t="s">
        <v>1662</v>
      </c>
      <c r="B2298" s="106" t="s">
        <v>26</v>
      </c>
      <c r="C2298" s="106" t="s">
        <v>27</v>
      </c>
      <c r="D2298" s="106" t="s">
        <v>28</v>
      </c>
      <c r="E2298" s="105" t="s">
        <v>28</v>
      </c>
      <c r="F2298" s="89" t="s">
        <v>95</v>
      </c>
      <c r="G2298" s="89" t="s">
        <v>2811</v>
      </c>
      <c r="H2298" s="81" t="s">
        <v>8157</v>
      </c>
      <c r="I2298" s="89" t="s">
        <v>8156</v>
      </c>
      <c r="J2298" s="90" t="s">
        <v>3309</v>
      </c>
      <c r="K2298" s="107">
        <v>43545</v>
      </c>
      <c r="L2298" s="89">
        <v>21</v>
      </c>
      <c r="M2298" s="89">
        <v>3</v>
      </c>
      <c r="N2298" s="88">
        <v>2019</v>
      </c>
      <c r="O2298" s="77">
        <f t="shared" si="35"/>
        <v>43545</v>
      </c>
      <c r="P2298" s="90" t="s">
        <v>3310</v>
      </c>
      <c r="Q2298" s="89" t="s">
        <v>175</v>
      </c>
      <c r="R2298" s="80">
        <f>VLOOKUP(P2298,Registration!O:P,2,FALSE)</f>
        <v>18</v>
      </c>
    </row>
    <row r="2299" spans="1:18" ht="23.1" customHeight="1">
      <c r="A2299" s="89" t="s">
        <v>133</v>
      </c>
      <c r="B2299" s="106" t="s">
        <v>26</v>
      </c>
      <c r="C2299" s="106" t="s">
        <v>27</v>
      </c>
      <c r="D2299" s="106" t="s">
        <v>28</v>
      </c>
      <c r="E2299" s="105" t="s">
        <v>28</v>
      </c>
      <c r="F2299" s="89" t="s">
        <v>111</v>
      </c>
      <c r="G2299" s="89" t="s">
        <v>167</v>
      </c>
      <c r="H2299" s="89" t="s">
        <v>8159</v>
      </c>
      <c r="I2299" s="89" t="s">
        <v>8161</v>
      </c>
      <c r="J2299" s="89" t="s">
        <v>1727</v>
      </c>
      <c r="K2299" s="107">
        <v>43549</v>
      </c>
      <c r="L2299" s="89">
        <v>25</v>
      </c>
      <c r="M2299" s="89">
        <v>3</v>
      </c>
      <c r="N2299" s="88">
        <v>2019</v>
      </c>
      <c r="O2299" s="77">
        <f t="shared" si="35"/>
        <v>43549</v>
      </c>
      <c r="P2299" s="89" t="s">
        <v>1728</v>
      </c>
      <c r="Q2299" s="89" t="s">
        <v>175</v>
      </c>
      <c r="R2299" s="80">
        <f>VLOOKUP(P2299,Registration!O:P,2,FALSE)</f>
        <v>19</v>
      </c>
    </row>
    <row r="2300" spans="1:18" ht="23.1" customHeight="1">
      <c r="A2300" s="89" t="s">
        <v>133</v>
      </c>
      <c r="B2300" s="106" t="s">
        <v>26</v>
      </c>
      <c r="C2300" s="106" t="s">
        <v>27</v>
      </c>
      <c r="D2300" s="106" t="s">
        <v>28</v>
      </c>
      <c r="E2300" s="105" t="s">
        <v>28</v>
      </c>
      <c r="F2300" s="89" t="s">
        <v>111</v>
      </c>
      <c r="G2300" s="89" t="s">
        <v>167</v>
      </c>
      <c r="H2300" s="89" t="s">
        <v>8159</v>
      </c>
      <c r="I2300" s="89" t="s">
        <v>8160</v>
      </c>
      <c r="J2300" s="89" t="s">
        <v>1729</v>
      </c>
      <c r="K2300" s="107">
        <v>43549</v>
      </c>
      <c r="L2300" s="89">
        <v>25</v>
      </c>
      <c r="M2300" s="89">
        <v>3</v>
      </c>
      <c r="N2300" s="88">
        <v>2019</v>
      </c>
      <c r="O2300" s="77">
        <f t="shared" si="35"/>
        <v>43549</v>
      </c>
      <c r="P2300" s="89" t="s">
        <v>1577</v>
      </c>
      <c r="Q2300" s="89" t="s">
        <v>252</v>
      </c>
      <c r="R2300" s="80">
        <f>VLOOKUP(P2300,Registration!O:P,2,FALSE)</f>
        <v>19</v>
      </c>
    </row>
    <row r="2301" spans="1:18" ht="23.1" customHeight="1">
      <c r="A2301" s="89" t="s">
        <v>133</v>
      </c>
      <c r="B2301" s="106" t="s">
        <v>26</v>
      </c>
      <c r="C2301" s="106" t="s">
        <v>27</v>
      </c>
      <c r="D2301" s="106" t="s">
        <v>28</v>
      </c>
      <c r="E2301" s="105" t="s">
        <v>28</v>
      </c>
      <c r="F2301" s="89" t="s">
        <v>111</v>
      </c>
      <c r="G2301" s="89" t="s">
        <v>167</v>
      </c>
      <c r="H2301" s="89" t="s">
        <v>8159</v>
      </c>
      <c r="I2301" s="89" t="s">
        <v>8160</v>
      </c>
      <c r="J2301" s="89" t="s">
        <v>1730</v>
      </c>
      <c r="K2301" s="107">
        <v>43549</v>
      </c>
      <c r="L2301" s="89">
        <v>25</v>
      </c>
      <c r="M2301" s="89">
        <v>3</v>
      </c>
      <c r="N2301" s="88">
        <v>2019</v>
      </c>
      <c r="O2301" s="77">
        <f t="shared" si="35"/>
        <v>43549</v>
      </c>
      <c r="P2301" s="89" t="s">
        <v>1551</v>
      </c>
      <c r="Q2301" s="89" t="s">
        <v>252</v>
      </c>
      <c r="R2301" s="80">
        <f>VLOOKUP(P2301,Registration!O:P,2,FALSE)</f>
        <v>19</v>
      </c>
    </row>
    <row r="2302" spans="1:18" ht="23.1" customHeight="1">
      <c r="A2302" s="89" t="s">
        <v>133</v>
      </c>
      <c r="B2302" s="106" t="s">
        <v>26</v>
      </c>
      <c r="C2302" s="106" t="s">
        <v>27</v>
      </c>
      <c r="D2302" s="106" t="s">
        <v>28</v>
      </c>
      <c r="E2302" s="89" t="s">
        <v>120</v>
      </c>
      <c r="F2302" s="89" t="s">
        <v>121</v>
      </c>
      <c r="G2302" s="89" t="s">
        <v>3640</v>
      </c>
      <c r="H2302" s="81" t="s">
        <v>8157</v>
      </c>
      <c r="I2302" s="89" t="s">
        <v>8156</v>
      </c>
      <c r="J2302" s="89" t="s">
        <v>3993</v>
      </c>
      <c r="K2302" s="107">
        <v>43549</v>
      </c>
      <c r="L2302" s="89">
        <v>25</v>
      </c>
      <c r="M2302" s="89">
        <v>3</v>
      </c>
      <c r="N2302" s="88">
        <v>2019</v>
      </c>
      <c r="O2302" s="77">
        <f t="shared" si="35"/>
        <v>43549</v>
      </c>
      <c r="P2302" s="89" t="s">
        <v>3994</v>
      </c>
      <c r="Q2302" s="89" t="s">
        <v>175</v>
      </c>
      <c r="R2302" s="80">
        <f>VLOOKUP(P2302,Registration!O:P,2,FALSE)</f>
        <v>19</v>
      </c>
    </row>
    <row r="2303" spans="1:18" ht="23.1" customHeight="1">
      <c r="A2303" s="89" t="s">
        <v>133</v>
      </c>
      <c r="B2303" s="106" t="s">
        <v>26</v>
      </c>
      <c r="C2303" s="106" t="s">
        <v>27</v>
      </c>
      <c r="D2303" s="106" t="s">
        <v>28</v>
      </c>
      <c r="E2303" s="105" t="s">
        <v>28</v>
      </c>
      <c r="F2303" s="89" t="s">
        <v>111</v>
      </c>
      <c r="G2303" s="89" t="s">
        <v>167</v>
      </c>
      <c r="H2303" s="89" t="s">
        <v>8159</v>
      </c>
      <c r="I2303" s="89" t="s">
        <v>8161</v>
      </c>
      <c r="J2303" s="89" t="s">
        <v>1731</v>
      </c>
      <c r="K2303" s="107">
        <v>43550</v>
      </c>
      <c r="L2303" s="89">
        <v>26</v>
      </c>
      <c r="M2303" s="89">
        <v>3</v>
      </c>
      <c r="N2303" s="88">
        <v>2019</v>
      </c>
      <c r="O2303" s="77">
        <f t="shared" ref="O2303:O2366" si="36">DATE(N2303,M2303,L2303)</f>
        <v>43550</v>
      </c>
      <c r="P2303" s="89" t="s">
        <v>1031</v>
      </c>
      <c r="Q2303" s="89" t="s">
        <v>175</v>
      </c>
      <c r="R2303" s="80">
        <f>VLOOKUP(P2303,Registration!O:P,2,FALSE)</f>
        <v>18</v>
      </c>
    </row>
    <row r="2304" spans="1:18" ht="23.1" customHeight="1">
      <c r="A2304" s="89" t="s">
        <v>133</v>
      </c>
      <c r="B2304" s="106" t="s">
        <v>26</v>
      </c>
      <c r="C2304" s="106" t="s">
        <v>27</v>
      </c>
      <c r="D2304" s="106" t="s">
        <v>28</v>
      </c>
      <c r="E2304" s="89" t="s">
        <v>120</v>
      </c>
      <c r="F2304" s="89" t="s">
        <v>121</v>
      </c>
      <c r="G2304" s="89" t="s">
        <v>3640</v>
      </c>
      <c r="H2304" s="81" t="s">
        <v>8157</v>
      </c>
      <c r="I2304" s="89" t="s">
        <v>8156</v>
      </c>
      <c r="J2304" s="89" t="s">
        <v>3995</v>
      </c>
      <c r="K2304" s="107">
        <v>43551</v>
      </c>
      <c r="L2304" s="89">
        <v>27</v>
      </c>
      <c r="M2304" s="89">
        <v>3</v>
      </c>
      <c r="N2304" s="88">
        <v>2019</v>
      </c>
      <c r="O2304" s="77">
        <f t="shared" si="36"/>
        <v>43551</v>
      </c>
      <c r="P2304" s="89" t="s">
        <v>3996</v>
      </c>
      <c r="Q2304" s="89" t="s">
        <v>175</v>
      </c>
      <c r="R2304" s="80">
        <f>VLOOKUP(P2304,Registration!O:P,2,FALSE)</f>
        <v>19</v>
      </c>
    </row>
    <row r="2305" spans="1:18" ht="23.1" customHeight="1">
      <c r="A2305" s="89" t="s">
        <v>133</v>
      </c>
      <c r="B2305" s="106" t="s">
        <v>26</v>
      </c>
      <c r="C2305" s="106" t="s">
        <v>27</v>
      </c>
      <c r="D2305" s="106" t="s">
        <v>28</v>
      </c>
      <c r="E2305" s="89" t="s">
        <v>120</v>
      </c>
      <c r="F2305" s="89" t="s">
        <v>121</v>
      </c>
      <c r="G2305" s="89" t="s">
        <v>3640</v>
      </c>
      <c r="H2305" s="81" t="s">
        <v>8157</v>
      </c>
      <c r="I2305" s="89" t="s">
        <v>8156</v>
      </c>
      <c r="J2305" s="89" t="s">
        <v>3997</v>
      </c>
      <c r="K2305" s="107">
        <v>43551</v>
      </c>
      <c r="L2305" s="89">
        <v>27</v>
      </c>
      <c r="M2305" s="89">
        <v>3</v>
      </c>
      <c r="N2305" s="88">
        <v>2019</v>
      </c>
      <c r="O2305" s="77">
        <f t="shared" si="36"/>
        <v>43551</v>
      </c>
      <c r="P2305" s="89" t="s">
        <v>3998</v>
      </c>
      <c r="Q2305" s="89" t="s">
        <v>175</v>
      </c>
      <c r="R2305" s="80">
        <f>VLOOKUP(P2305,Registration!O:P,2,FALSE)</f>
        <v>18</v>
      </c>
    </row>
    <row r="2306" spans="1:18" ht="23.1" customHeight="1">
      <c r="A2306" s="89" t="s">
        <v>133</v>
      </c>
      <c r="B2306" s="106" t="s">
        <v>26</v>
      </c>
      <c r="C2306" s="106" t="s">
        <v>27</v>
      </c>
      <c r="D2306" s="106" t="s">
        <v>28</v>
      </c>
      <c r="E2306" s="81" t="s">
        <v>135</v>
      </c>
      <c r="F2306" s="81" t="s">
        <v>135</v>
      </c>
      <c r="G2306" s="81" t="s">
        <v>3999</v>
      </c>
      <c r="H2306" s="81" t="s">
        <v>8157</v>
      </c>
      <c r="I2306" s="81" t="s">
        <v>8158</v>
      </c>
      <c r="J2306" s="81" t="s">
        <v>4000</v>
      </c>
      <c r="K2306" s="109" t="s">
        <v>4001</v>
      </c>
      <c r="L2306" s="81">
        <v>27</v>
      </c>
      <c r="M2306" s="81">
        <v>3</v>
      </c>
      <c r="N2306" s="81">
        <v>2019</v>
      </c>
      <c r="O2306" s="77">
        <f t="shared" si="36"/>
        <v>43551</v>
      </c>
      <c r="P2306" s="89" t="s">
        <v>4002</v>
      </c>
      <c r="Q2306" s="81" t="s">
        <v>175</v>
      </c>
      <c r="R2306" s="80">
        <f>VLOOKUP(P2306,Registration!O:P,2,FALSE)</f>
        <v>17</v>
      </c>
    </row>
    <row r="2307" spans="1:18" ht="23.1" customHeight="1">
      <c r="A2307" s="89" t="s">
        <v>133</v>
      </c>
      <c r="B2307" s="106" t="s">
        <v>26</v>
      </c>
      <c r="C2307" s="106" t="s">
        <v>27</v>
      </c>
      <c r="D2307" s="106" t="s">
        <v>28</v>
      </c>
      <c r="E2307" s="81" t="s">
        <v>135</v>
      </c>
      <c r="F2307" s="81" t="s">
        <v>135</v>
      </c>
      <c r="G2307" s="81" t="s">
        <v>3999</v>
      </c>
      <c r="H2307" s="81" t="s">
        <v>8157</v>
      </c>
      <c r="I2307" s="81" t="s">
        <v>8158</v>
      </c>
      <c r="J2307" s="81" t="s">
        <v>1914</v>
      </c>
      <c r="K2307" s="109" t="s">
        <v>4001</v>
      </c>
      <c r="L2307" s="81">
        <v>27</v>
      </c>
      <c r="M2307" s="81">
        <v>3</v>
      </c>
      <c r="N2307" s="81">
        <v>2019</v>
      </c>
      <c r="O2307" s="77">
        <f t="shared" si="36"/>
        <v>43551</v>
      </c>
      <c r="P2307" s="89" t="s">
        <v>4003</v>
      </c>
      <c r="Q2307" s="81" t="s">
        <v>175</v>
      </c>
      <c r="R2307" s="80">
        <f>VLOOKUP(P2307,Registration!O:P,2,FALSE)</f>
        <v>17</v>
      </c>
    </row>
    <row r="2308" spans="1:18" ht="23.1" customHeight="1">
      <c r="A2308" s="89" t="s">
        <v>133</v>
      </c>
      <c r="B2308" s="106" t="s">
        <v>26</v>
      </c>
      <c r="C2308" s="106" t="s">
        <v>27</v>
      </c>
      <c r="D2308" s="106" t="s">
        <v>28</v>
      </c>
      <c r="E2308" s="81" t="s">
        <v>135</v>
      </c>
      <c r="F2308" s="81" t="s">
        <v>135</v>
      </c>
      <c r="G2308" s="81" t="s">
        <v>3999</v>
      </c>
      <c r="H2308" s="81" t="s">
        <v>8157</v>
      </c>
      <c r="I2308" s="81" t="s">
        <v>8158</v>
      </c>
      <c r="J2308" s="81" t="s">
        <v>2259</v>
      </c>
      <c r="K2308" s="109" t="s">
        <v>4001</v>
      </c>
      <c r="L2308" s="81">
        <v>27</v>
      </c>
      <c r="M2308" s="81">
        <v>3</v>
      </c>
      <c r="N2308" s="81">
        <v>2019</v>
      </c>
      <c r="O2308" s="77">
        <f t="shared" si="36"/>
        <v>43551</v>
      </c>
      <c r="P2308" s="89" t="s">
        <v>4004</v>
      </c>
      <c r="Q2308" s="81" t="s">
        <v>175</v>
      </c>
      <c r="R2308" s="80">
        <f>VLOOKUP(P2308,Registration!O:P,2,FALSE)</f>
        <v>17</v>
      </c>
    </row>
    <row r="2309" spans="1:18" ht="23.1" customHeight="1">
      <c r="A2309" s="89" t="s">
        <v>133</v>
      </c>
      <c r="B2309" s="106" t="s">
        <v>26</v>
      </c>
      <c r="C2309" s="106" t="s">
        <v>27</v>
      </c>
      <c r="D2309" s="106" t="s">
        <v>28</v>
      </c>
      <c r="E2309" s="81" t="s">
        <v>135</v>
      </c>
      <c r="F2309" s="81" t="s">
        <v>135</v>
      </c>
      <c r="G2309" s="81" t="s">
        <v>3999</v>
      </c>
      <c r="H2309" s="81" t="s">
        <v>8157</v>
      </c>
      <c r="I2309" s="81" t="s">
        <v>8158</v>
      </c>
      <c r="J2309" s="81" t="s">
        <v>4005</v>
      </c>
      <c r="K2309" s="109" t="s">
        <v>4001</v>
      </c>
      <c r="L2309" s="81">
        <v>27</v>
      </c>
      <c r="M2309" s="81">
        <v>3</v>
      </c>
      <c r="N2309" s="81">
        <v>2019</v>
      </c>
      <c r="O2309" s="77">
        <f t="shared" si="36"/>
        <v>43551</v>
      </c>
      <c r="P2309" s="89" t="s">
        <v>4006</v>
      </c>
      <c r="Q2309" s="81" t="s">
        <v>175</v>
      </c>
      <c r="R2309" s="80">
        <f>VLOOKUP(P2309,Registration!O:P,2,FALSE)</f>
        <v>18</v>
      </c>
    </row>
    <row r="2310" spans="1:18" ht="23.1" customHeight="1">
      <c r="A2310" s="89" t="s">
        <v>133</v>
      </c>
      <c r="B2310" s="106" t="s">
        <v>26</v>
      </c>
      <c r="C2310" s="106" t="s">
        <v>27</v>
      </c>
      <c r="D2310" s="106" t="s">
        <v>28</v>
      </c>
      <c r="E2310" s="81" t="s">
        <v>135</v>
      </c>
      <c r="F2310" s="81" t="s">
        <v>135</v>
      </c>
      <c r="G2310" s="81" t="s">
        <v>3999</v>
      </c>
      <c r="H2310" s="81" t="s">
        <v>8157</v>
      </c>
      <c r="I2310" s="81" t="s">
        <v>8158</v>
      </c>
      <c r="J2310" s="81" t="s">
        <v>2733</v>
      </c>
      <c r="K2310" s="109" t="s">
        <v>4001</v>
      </c>
      <c r="L2310" s="81">
        <v>27</v>
      </c>
      <c r="M2310" s="81">
        <v>3</v>
      </c>
      <c r="N2310" s="81">
        <v>2019</v>
      </c>
      <c r="O2310" s="77">
        <f t="shared" si="36"/>
        <v>43551</v>
      </c>
      <c r="P2310" s="89" t="s">
        <v>4007</v>
      </c>
      <c r="Q2310" s="81" t="s">
        <v>175</v>
      </c>
      <c r="R2310" s="80">
        <f>VLOOKUP(P2310,Registration!O:P,2,FALSE)</f>
        <v>18</v>
      </c>
    </row>
    <row r="2311" spans="1:18" ht="23.1" customHeight="1">
      <c r="A2311" s="89" t="s">
        <v>133</v>
      </c>
      <c r="B2311" s="106" t="s">
        <v>26</v>
      </c>
      <c r="C2311" s="106" t="s">
        <v>27</v>
      </c>
      <c r="D2311" s="106" t="s">
        <v>28</v>
      </c>
      <c r="E2311" s="81" t="s">
        <v>135</v>
      </c>
      <c r="F2311" s="81" t="s">
        <v>135</v>
      </c>
      <c r="G2311" s="81" t="s">
        <v>3999</v>
      </c>
      <c r="H2311" s="81" t="s">
        <v>8157</v>
      </c>
      <c r="I2311" s="81" t="s">
        <v>8158</v>
      </c>
      <c r="J2311" s="81" t="s">
        <v>1946</v>
      </c>
      <c r="K2311" s="109" t="s">
        <v>4001</v>
      </c>
      <c r="L2311" s="81">
        <v>27</v>
      </c>
      <c r="M2311" s="81">
        <v>3</v>
      </c>
      <c r="N2311" s="81">
        <v>2019</v>
      </c>
      <c r="O2311" s="77">
        <f t="shared" si="36"/>
        <v>43551</v>
      </c>
      <c r="P2311" s="89" t="s">
        <v>4008</v>
      </c>
      <c r="Q2311" s="81" t="s">
        <v>175</v>
      </c>
      <c r="R2311" s="80">
        <f>VLOOKUP(P2311,Registration!O:P,2,FALSE)</f>
        <v>18</v>
      </c>
    </row>
    <row r="2312" spans="1:18" ht="23.1" customHeight="1">
      <c r="A2312" s="89" t="s">
        <v>133</v>
      </c>
      <c r="B2312" s="106" t="s">
        <v>26</v>
      </c>
      <c r="C2312" s="106" t="s">
        <v>27</v>
      </c>
      <c r="D2312" s="106" t="s">
        <v>28</v>
      </c>
      <c r="E2312" s="81" t="s">
        <v>135</v>
      </c>
      <c r="F2312" s="81" t="s">
        <v>135</v>
      </c>
      <c r="G2312" s="81" t="s">
        <v>3999</v>
      </c>
      <c r="H2312" s="81" t="s">
        <v>8157</v>
      </c>
      <c r="I2312" s="81" t="s">
        <v>8158</v>
      </c>
      <c r="J2312" s="81" t="s">
        <v>4009</v>
      </c>
      <c r="K2312" s="109" t="s">
        <v>4001</v>
      </c>
      <c r="L2312" s="81">
        <v>27</v>
      </c>
      <c r="M2312" s="81">
        <v>3</v>
      </c>
      <c r="N2312" s="81">
        <v>2019</v>
      </c>
      <c r="O2312" s="77">
        <f t="shared" si="36"/>
        <v>43551</v>
      </c>
      <c r="P2312" s="89" t="s">
        <v>4010</v>
      </c>
      <c r="Q2312" s="81" t="s">
        <v>175</v>
      </c>
      <c r="R2312" s="80">
        <f>VLOOKUP(P2312,Registration!O:P,2,FALSE)</f>
        <v>19</v>
      </c>
    </row>
    <row r="2313" spans="1:18" ht="23.1" customHeight="1">
      <c r="A2313" s="89" t="s">
        <v>133</v>
      </c>
      <c r="B2313" s="106" t="s">
        <v>26</v>
      </c>
      <c r="C2313" s="106" t="s">
        <v>27</v>
      </c>
      <c r="D2313" s="106" t="s">
        <v>28</v>
      </c>
      <c r="E2313" s="81" t="s">
        <v>135</v>
      </c>
      <c r="F2313" s="81" t="s">
        <v>135</v>
      </c>
      <c r="G2313" s="81" t="s">
        <v>3999</v>
      </c>
      <c r="H2313" s="81" t="s">
        <v>8157</v>
      </c>
      <c r="I2313" s="81" t="s">
        <v>8158</v>
      </c>
      <c r="J2313" s="81" t="s">
        <v>4011</v>
      </c>
      <c r="K2313" s="109" t="s">
        <v>4001</v>
      </c>
      <c r="L2313" s="81">
        <v>27</v>
      </c>
      <c r="M2313" s="81">
        <v>3</v>
      </c>
      <c r="N2313" s="81">
        <v>2019</v>
      </c>
      <c r="O2313" s="77">
        <f t="shared" si="36"/>
        <v>43551</v>
      </c>
      <c r="P2313" s="89" t="s">
        <v>4012</v>
      </c>
      <c r="Q2313" s="81" t="s">
        <v>175</v>
      </c>
      <c r="R2313" s="80">
        <f>VLOOKUP(P2313,Registration!O:P,2,FALSE)</f>
        <v>18</v>
      </c>
    </row>
    <row r="2314" spans="1:18" ht="23.1" customHeight="1">
      <c r="A2314" s="89" t="s">
        <v>133</v>
      </c>
      <c r="B2314" s="106" t="s">
        <v>26</v>
      </c>
      <c r="C2314" s="106" t="s">
        <v>27</v>
      </c>
      <c r="D2314" s="106" t="s">
        <v>28</v>
      </c>
      <c r="E2314" s="81" t="s">
        <v>135</v>
      </c>
      <c r="F2314" s="81" t="s">
        <v>135</v>
      </c>
      <c r="G2314" s="81" t="s">
        <v>3999</v>
      </c>
      <c r="H2314" s="81" t="s">
        <v>8157</v>
      </c>
      <c r="I2314" s="81" t="s">
        <v>8158</v>
      </c>
      <c r="J2314" s="81" t="s">
        <v>4013</v>
      </c>
      <c r="K2314" s="109" t="s">
        <v>4001</v>
      </c>
      <c r="L2314" s="81">
        <v>27</v>
      </c>
      <c r="M2314" s="81">
        <v>3</v>
      </c>
      <c r="N2314" s="81">
        <v>2019</v>
      </c>
      <c r="O2314" s="77">
        <f t="shared" si="36"/>
        <v>43551</v>
      </c>
      <c r="P2314" s="89" t="s">
        <v>4014</v>
      </c>
      <c r="Q2314" s="81" t="s">
        <v>175</v>
      </c>
      <c r="R2314" s="80">
        <f>VLOOKUP(P2314,Registration!O:P,2,FALSE)</f>
        <v>18</v>
      </c>
    </row>
    <row r="2315" spans="1:18" ht="23.1" customHeight="1">
      <c r="A2315" s="89" t="s">
        <v>133</v>
      </c>
      <c r="B2315" s="106" t="s">
        <v>26</v>
      </c>
      <c r="C2315" s="106" t="s">
        <v>27</v>
      </c>
      <c r="D2315" s="106" t="s">
        <v>28</v>
      </c>
      <c r="E2315" s="81" t="s">
        <v>135</v>
      </c>
      <c r="F2315" s="81" t="s">
        <v>135</v>
      </c>
      <c r="G2315" s="81" t="s">
        <v>3999</v>
      </c>
      <c r="H2315" s="81" t="s">
        <v>8157</v>
      </c>
      <c r="I2315" s="81" t="s">
        <v>8158</v>
      </c>
      <c r="J2315" s="81" t="s">
        <v>701</v>
      </c>
      <c r="K2315" s="109" t="s">
        <v>4001</v>
      </c>
      <c r="L2315" s="81">
        <v>27</v>
      </c>
      <c r="M2315" s="81">
        <v>3</v>
      </c>
      <c r="N2315" s="81">
        <v>2019</v>
      </c>
      <c r="O2315" s="77">
        <f t="shared" si="36"/>
        <v>43551</v>
      </c>
      <c r="P2315" s="89" t="s">
        <v>4015</v>
      </c>
      <c r="Q2315" s="81" t="s">
        <v>175</v>
      </c>
      <c r="R2315" s="80">
        <f>VLOOKUP(P2315,Registration!O:P,2,FALSE)</f>
        <v>19</v>
      </c>
    </row>
    <row r="2316" spans="1:18" ht="23.1" customHeight="1">
      <c r="A2316" s="89" t="s">
        <v>133</v>
      </c>
      <c r="B2316" s="106" t="s">
        <v>26</v>
      </c>
      <c r="C2316" s="106" t="s">
        <v>27</v>
      </c>
      <c r="D2316" s="106" t="s">
        <v>28</v>
      </c>
      <c r="E2316" s="81" t="s">
        <v>135</v>
      </c>
      <c r="F2316" s="81" t="s">
        <v>135</v>
      </c>
      <c r="G2316" s="81" t="s">
        <v>3999</v>
      </c>
      <c r="H2316" s="81" t="s">
        <v>8157</v>
      </c>
      <c r="I2316" s="81" t="s">
        <v>8158</v>
      </c>
      <c r="J2316" s="81" t="s">
        <v>4016</v>
      </c>
      <c r="K2316" s="109" t="s">
        <v>4001</v>
      </c>
      <c r="L2316" s="81">
        <v>27</v>
      </c>
      <c r="M2316" s="81">
        <v>3</v>
      </c>
      <c r="N2316" s="81">
        <v>2019</v>
      </c>
      <c r="O2316" s="77">
        <f t="shared" si="36"/>
        <v>43551</v>
      </c>
      <c r="P2316" s="89" t="s">
        <v>4017</v>
      </c>
      <c r="Q2316" s="81" t="s">
        <v>175</v>
      </c>
      <c r="R2316" s="80">
        <f>VLOOKUP(P2316,Registration!O:P,2,FALSE)</f>
        <v>18</v>
      </c>
    </row>
    <row r="2317" spans="1:18" ht="23.1" customHeight="1">
      <c r="A2317" s="89" t="s">
        <v>133</v>
      </c>
      <c r="B2317" s="106" t="s">
        <v>26</v>
      </c>
      <c r="C2317" s="106" t="s">
        <v>27</v>
      </c>
      <c r="D2317" s="106" t="s">
        <v>28</v>
      </c>
      <c r="E2317" s="81" t="s">
        <v>135</v>
      </c>
      <c r="F2317" s="81" t="s">
        <v>135</v>
      </c>
      <c r="G2317" s="81" t="s">
        <v>3999</v>
      </c>
      <c r="H2317" s="81" t="s">
        <v>8157</v>
      </c>
      <c r="I2317" s="81" t="s">
        <v>8158</v>
      </c>
      <c r="J2317" s="81" t="s">
        <v>4018</v>
      </c>
      <c r="K2317" s="109" t="s">
        <v>4001</v>
      </c>
      <c r="L2317" s="81">
        <v>27</v>
      </c>
      <c r="M2317" s="81">
        <v>3</v>
      </c>
      <c r="N2317" s="81">
        <v>2019</v>
      </c>
      <c r="O2317" s="77">
        <f t="shared" si="36"/>
        <v>43551</v>
      </c>
      <c r="P2317" s="89" t="s">
        <v>4019</v>
      </c>
      <c r="Q2317" s="81" t="s">
        <v>175</v>
      </c>
      <c r="R2317" s="80">
        <f>VLOOKUP(P2317,Registration!O:P,2,FALSE)</f>
        <v>16</v>
      </c>
    </row>
    <row r="2318" spans="1:18" ht="23.1" customHeight="1">
      <c r="A2318" s="89" t="s">
        <v>133</v>
      </c>
      <c r="B2318" s="106" t="s">
        <v>26</v>
      </c>
      <c r="C2318" s="106" t="s">
        <v>27</v>
      </c>
      <c r="D2318" s="106" t="s">
        <v>28</v>
      </c>
      <c r="E2318" s="81" t="s">
        <v>135</v>
      </c>
      <c r="F2318" s="81" t="s">
        <v>135</v>
      </c>
      <c r="G2318" s="81" t="s">
        <v>3999</v>
      </c>
      <c r="H2318" s="81" t="s">
        <v>8157</v>
      </c>
      <c r="I2318" s="81" t="s">
        <v>8158</v>
      </c>
      <c r="J2318" s="81" t="s">
        <v>4020</v>
      </c>
      <c r="K2318" s="109" t="s">
        <v>4001</v>
      </c>
      <c r="L2318" s="81">
        <v>27</v>
      </c>
      <c r="M2318" s="81">
        <v>3</v>
      </c>
      <c r="N2318" s="81">
        <v>2019</v>
      </c>
      <c r="O2318" s="77">
        <f t="shared" si="36"/>
        <v>43551</v>
      </c>
      <c r="P2318" s="89" t="s">
        <v>4021</v>
      </c>
      <c r="Q2318" s="81" t="s">
        <v>175</v>
      </c>
      <c r="R2318" s="80">
        <f>VLOOKUP(P2318,Registration!O:P,2,FALSE)</f>
        <v>18</v>
      </c>
    </row>
    <row r="2319" spans="1:18" ht="23.1" customHeight="1">
      <c r="A2319" s="89" t="s">
        <v>133</v>
      </c>
      <c r="B2319" s="106" t="s">
        <v>26</v>
      </c>
      <c r="C2319" s="106" t="s">
        <v>27</v>
      </c>
      <c r="D2319" s="106" t="s">
        <v>28</v>
      </c>
      <c r="E2319" s="81" t="s">
        <v>135</v>
      </c>
      <c r="F2319" s="81" t="s">
        <v>135</v>
      </c>
      <c r="G2319" s="81" t="s">
        <v>3999</v>
      </c>
      <c r="H2319" s="81" t="s">
        <v>8157</v>
      </c>
      <c r="I2319" s="81" t="s">
        <v>8158</v>
      </c>
      <c r="J2319" s="81" t="s">
        <v>4022</v>
      </c>
      <c r="K2319" s="109" t="s">
        <v>4001</v>
      </c>
      <c r="L2319" s="81">
        <v>27</v>
      </c>
      <c r="M2319" s="81">
        <v>3</v>
      </c>
      <c r="N2319" s="81">
        <v>2019</v>
      </c>
      <c r="O2319" s="77">
        <f t="shared" si="36"/>
        <v>43551</v>
      </c>
      <c r="P2319" s="89" t="s">
        <v>4023</v>
      </c>
      <c r="Q2319" s="81" t="s">
        <v>175</v>
      </c>
      <c r="R2319" s="80">
        <f>VLOOKUP(P2319,Registration!O:P,2,FALSE)</f>
        <v>19</v>
      </c>
    </row>
    <row r="2320" spans="1:18" ht="23.1" customHeight="1">
      <c r="A2320" s="89" t="s">
        <v>133</v>
      </c>
      <c r="B2320" s="106" t="s">
        <v>26</v>
      </c>
      <c r="C2320" s="106" t="s">
        <v>27</v>
      </c>
      <c r="D2320" s="106" t="s">
        <v>28</v>
      </c>
      <c r="E2320" s="81" t="s">
        <v>135</v>
      </c>
      <c r="F2320" s="81" t="s">
        <v>135</v>
      </c>
      <c r="G2320" s="81" t="s">
        <v>3999</v>
      </c>
      <c r="H2320" s="81" t="s">
        <v>8157</v>
      </c>
      <c r="I2320" s="81" t="s">
        <v>8158</v>
      </c>
      <c r="J2320" s="81" t="s">
        <v>4024</v>
      </c>
      <c r="K2320" s="109" t="s">
        <v>4001</v>
      </c>
      <c r="L2320" s="81">
        <v>27</v>
      </c>
      <c r="M2320" s="81">
        <v>3</v>
      </c>
      <c r="N2320" s="81">
        <v>2019</v>
      </c>
      <c r="O2320" s="77">
        <f t="shared" si="36"/>
        <v>43551</v>
      </c>
      <c r="P2320" s="89" t="s">
        <v>4025</v>
      </c>
      <c r="Q2320" s="81" t="s">
        <v>175</v>
      </c>
      <c r="R2320" s="80">
        <f>VLOOKUP(P2320,Registration!O:P,2,FALSE)</f>
        <v>19</v>
      </c>
    </row>
    <row r="2321" spans="1:18" ht="23.1" customHeight="1">
      <c r="A2321" s="89" t="s">
        <v>133</v>
      </c>
      <c r="B2321" s="106" t="s">
        <v>26</v>
      </c>
      <c r="C2321" s="106" t="s">
        <v>27</v>
      </c>
      <c r="D2321" s="106" t="s">
        <v>28</v>
      </c>
      <c r="E2321" s="81" t="s">
        <v>135</v>
      </c>
      <c r="F2321" s="81" t="s">
        <v>135</v>
      </c>
      <c r="G2321" s="81" t="s">
        <v>3999</v>
      </c>
      <c r="H2321" s="81" t="s">
        <v>8157</v>
      </c>
      <c r="I2321" s="81" t="s">
        <v>8158</v>
      </c>
      <c r="J2321" s="81" t="s">
        <v>4026</v>
      </c>
      <c r="K2321" s="109" t="s">
        <v>4001</v>
      </c>
      <c r="L2321" s="81">
        <v>27</v>
      </c>
      <c r="M2321" s="81">
        <v>3</v>
      </c>
      <c r="N2321" s="81">
        <v>2019</v>
      </c>
      <c r="O2321" s="77">
        <f t="shared" si="36"/>
        <v>43551</v>
      </c>
      <c r="P2321" s="89" t="s">
        <v>4027</v>
      </c>
      <c r="Q2321" s="81" t="s">
        <v>175</v>
      </c>
      <c r="R2321" s="80">
        <f>VLOOKUP(P2321,Registration!O:P,2,FALSE)</f>
        <v>19</v>
      </c>
    </row>
    <row r="2322" spans="1:18" ht="23.1" customHeight="1">
      <c r="A2322" s="89" t="s">
        <v>133</v>
      </c>
      <c r="B2322" s="106" t="s">
        <v>26</v>
      </c>
      <c r="C2322" s="106" t="s">
        <v>27</v>
      </c>
      <c r="D2322" s="106" t="s">
        <v>28</v>
      </c>
      <c r="E2322" s="81" t="s">
        <v>135</v>
      </c>
      <c r="F2322" s="81" t="s">
        <v>135</v>
      </c>
      <c r="G2322" s="81" t="s">
        <v>3999</v>
      </c>
      <c r="H2322" s="81" t="s">
        <v>8157</v>
      </c>
      <c r="I2322" s="81" t="s">
        <v>8158</v>
      </c>
      <c r="J2322" s="81" t="s">
        <v>4028</v>
      </c>
      <c r="K2322" s="109" t="s">
        <v>4001</v>
      </c>
      <c r="L2322" s="81">
        <v>27</v>
      </c>
      <c r="M2322" s="81">
        <v>3</v>
      </c>
      <c r="N2322" s="81">
        <v>2019</v>
      </c>
      <c r="O2322" s="77">
        <f t="shared" si="36"/>
        <v>43551</v>
      </c>
      <c r="P2322" s="89" t="s">
        <v>4029</v>
      </c>
      <c r="Q2322" s="81" t="s">
        <v>175</v>
      </c>
      <c r="R2322" s="80">
        <f>VLOOKUP(P2322,Registration!O:P,2,FALSE)</f>
        <v>16</v>
      </c>
    </row>
    <row r="2323" spans="1:18" ht="23.1" customHeight="1">
      <c r="A2323" s="89" t="s">
        <v>133</v>
      </c>
      <c r="B2323" s="106" t="s">
        <v>26</v>
      </c>
      <c r="C2323" s="106" t="s">
        <v>27</v>
      </c>
      <c r="D2323" s="106" t="s">
        <v>28</v>
      </c>
      <c r="E2323" s="81" t="s">
        <v>135</v>
      </c>
      <c r="F2323" s="81" t="s">
        <v>135</v>
      </c>
      <c r="G2323" s="81" t="s">
        <v>3999</v>
      </c>
      <c r="H2323" s="81" t="s">
        <v>8157</v>
      </c>
      <c r="I2323" s="81" t="s">
        <v>8158</v>
      </c>
      <c r="J2323" s="81" t="s">
        <v>4030</v>
      </c>
      <c r="K2323" s="109" t="s">
        <v>4001</v>
      </c>
      <c r="L2323" s="81">
        <v>27</v>
      </c>
      <c r="M2323" s="81">
        <v>3</v>
      </c>
      <c r="N2323" s="81">
        <v>2019</v>
      </c>
      <c r="O2323" s="77">
        <f t="shared" si="36"/>
        <v>43551</v>
      </c>
      <c r="P2323" s="89" t="s">
        <v>4031</v>
      </c>
      <c r="Q2323" s="81" t="s">
        <v>175</v>
      </c>
      <c r="R2323" s="80">
        <f>VLOOKUP(P2323,Registration!O:P,2,FALSE)</f>
        <v>17</v>
      </c>
    </row>
    <row r="2324" spans="1:18" ht="23.1" customHeight="1">
      <c r="A2324" s="89" t="s">
        <v>133</v>
      </c>
      <c r="B2324" s="106" t="s">
        <v>26</v>
      </c>
      <c r="C2324" s="106" t="s">
        <v>27</v>
      </c>
      <c r="D2324" s="106" t="s">
        <v>28</v>
      </c>
      <c r="E2324" s="81" t="s">
        <v>135</v>
      </c>
      <c r="F2324" s="81" t="s">
        <v>135</v>
      </c>
      <c r="G2324" s="81" t="s">
        <v>3999</v>
      </c>
      <c r="H2324" s="81" t="s">
        <v>8157</v>
      </c>
      <c r="I2324" s="81" t="s">
        <v>8158</v>
      </c>
      <c r="J2324" s="81" t="s">
        <v>4032</v>
      </c>
      <c r="K2324" s="109" t="s">
        <v>4001</v>
      </c>
      <c r="L2324" s="81">
        <v>27</v>
      </c>
      <c r="M2324" s="81">
        <v>3</v>
      </c>
      <c r="N2324" s="81">
        <v>2019</v>
      </c>
      <c r="O2324" s="77">
        <f t="shared" si="36"/>
        <v>43551</v>
      </c>
      <c r="P2324" s="89" t="s">
        <v>4033</v>
      </c>
      <c r="Q2324" s="81" t="s">
        <v>175</v>
      </c>
      <c r="R2324" s="80">
        <f>VLOOKUP(P2324,Registration!O:P,2,FALSE)</f>
        <v>18</v>
      </c>
    </row>
    <row r="2325" spans="1:18" ht="23.1" customHeight="1">
      <c r="A2325" s="89" t="s">
        <v>133</v>
      </c>
      <c r="B2325" s="106" t="s">
        <v>26</v>
      </c>
      <c r="C2325" s="106" t="s">
        <v>27</v>
      </c>
      <c r="D2325" s="106" t="s">
        <v>28</v>
      </c>
      <c r="E2325" s="81" t="s">
        <v>135</v>
      </c>
      <c r="F2325" s="81" t="s">
        <v>135</v>
      </c>
      <c r="G2325" s="81" t="s">
        <v>3999</v>
      </c>
      <c r="H2325" s="81" t="s">
        <v>8157</v>
      </c>
      <c r="I2325" s="81" t="s">
        <v>8158</v>
      </c>
      <c r="J2325" s="81" t="s">
        <v>4034</v>
      </c>
      <c r="K2325" s="109">
        <v>43551</v>
      </c>
      <c r="L2325" s="81">
        <v>27</v>
      </c>
      <c r="M2325" s="81">
        <v>3</v>
      </c>
      <c r="N2325" s="81">
        <v>2019</v>
      </c>
      <c r="O2325" s="77">
        <f t="shared" si="36"/>
        <v>43551</v>
      </c>
      <c r="P2325" s="89" t="s">
        <v>4035</v>
      </c>
      <c r="Q2325" s="81" t="s">
        <v>175</v>
      </c>
      <c r="R2325" s="80">
        <f>VLOOKUP(P2325,Registration!O:P,2,FALSE)</f>
        <v>19</v>
      </c>
    </row>
    <row r="2326" spans="1:18" ht="23.1" customHeight="1">
      <c r="A2326" s="89" t="s">
        <v>133</v>
      </c>
      <c r="B2326" s="106" t="s">
        <v>26</v>
      </c>
      <c r="C2326" s="106" t="s">
        <v>27</v>
      </c>
      <c r="D2326" s="106" t="s">
        <v>28</v>
      </c>
      <c r="E2326" s="81" t="s">
        <v>135</v>
      </c>
      <c r="F2326" s="81" t="s">
        <v>135</v>
      </c>
      <c r="G2326" s="81" t="s">
        <v>3999</v>
      </c>
      <c r="H2326" s="81" t="s">
        <v>8157</v>
      </c>
      <c r="I2326" s="81" t="s">
        <v>8158</v>
      </c>
      <c r="J2326" s="81" t="s">
        <v>4036</v>
      </c>
      <c r="K2326" s="109" t="s">
        <v>4001</v>
      </c>
      <c r="L2326" s="81">
        <v>27</v>
      </c>
      <c r="M2326" s="81">
        <v>3</v>
      </c>
      <c r="N2326" s="81">
        <v>2019</v>
      </c>
      <c r="O2326" s="77">
        <f t="shared" si="36"/>
        <v>43551</v>
      </c>
      <c r="P2326" s="89" t="s">
        <v>4037</v>
      </c>
      <c r="Q2326" s="81" t="s">
        <v>175</v>
      </c>
      <c r="R2326" s="80">
        <f>VLOOKUP(P2326,Registration!O:P,2,FALSE)</f>
        <v>16</v>
      </c>
    </row>
    <row r="2327" spans="1:18" ht="23.1" customHeight="1">
      <c r="A2327" s="89" t="s">
        <v>133</v>
      </c>
      <c r="B2327" s="106" t="s">
        <v>26</v>
      </c>
      <c r="C2327" s="106" t="s">
        <v>27</v>
      </c>
      <c r="D2327" s="106" t="s">
        <v>28</v>
      </c>
      <c r="E2327" s="81" t="s">
        <v>135</v>
      </c>
      <c r="F2327" s="81" t="s">
        <v>135</v>
      </c>
      <c r="G2327" s="81" t="s">
        <v>3999</v>
      </c>
      <c r="H2327" s="81" t="s">
        <v>8157</v>
      </c>
      <c r="I2327" s="81" t="s">
        <v>8158</v>
      </c>
      <c r="J2327" s="81" t="s">
        <v>4038</v>
      </c>
      <c r="K2327" s="109" t="s">
        <v>4001</v>
      </c>
      <c r="L2327" s="81">
        <v>27</v>
      </c>
      <c r="M2327" s="81">
        <v>3</v>
      </c>
      <c r="N2327" s="81">
        <v>2019</v>
      </c>
      <c r="O2327" s="77">
        <f t="shared" si="36"/>
        <v>43551</v>
      </c>
      <c r="P2327" s="89" t="s">
        <v>4039</v>
      </c>
      <c r="Q2327" s="81" t="s">
        <v>175</v>
      </c>
      <c r="R2327" s="80">
        <f>VLOOKUP(P2327,Registration!O:P,2,FALSE)</f>
        <v>19</v>
      </c>
    </row>
    <row r="2328" spans="1:18" ht="23.1" customHeight="1">
      <c r="A2328" s="89" t="s">
        <v>133</v>
      </c>
      <c r="B2328" s="106" t="s">
        <v>26</v>
      </c>
      <c r="C2328" s="106" t="s">
        <v>27</v>
      </c>
      <c r="D2328" s="106" t="s">
        <v>28</v>
      </c>
      <c r="E2328" s="81" t="s">
        <v>135</v>
      </c>
      <c r="F2328" s="81" t="s">
        <v>135</v>
      </c>
      <c r="G2328" s="81" t="s">
        <v>3999</v>
      </c>
      <c r="H2328" s="81" t="s">
        <v>8157</v>
      </c>
      <c r="I2328" s="81" t="s">
        <v>8158</v>
      </c>
      <c r="J2328" s="81" t="s">
        <v>4040</v>
      </c>
      <c r="K2328" s="109" t="s">
        <v>4001</v>
      </c>
      <c r="L2328" s="81">
        <v>27</v>
      </c>
      <c r="M2328" s="81">
        <v>3</v>
      </c>
      <c r="N2328" s="81">
        <v>2019</v>
      </c>
      <c r="O2328" s="77">
        <f t="shared" si="36"/>
        <v>43551</v>
      </c>
      <c r="P2328" s="89" t="s">
        <v>4041</v>
      </c>
      <c r="Q2328" s="81" t="s">
        <v>175</v>
      </c>
      <c r="R2328" s="80">
        <f>VLOOKUP(P2328,Registration!O:P,2,FALSE)</f>
        <v>18</v>
      </c>
    </row>
    <row r="2329" spans="1:18" ht="23.1" customHeight="1">
      <c r="A2329" s="89" t="s">
        <v>133</v>
      </c>
      <c r="B2329" s="106" t="s">
        <v>26</v>
      </c>
      <c r="C2329" s="106" t="s">
        <v>27</v>
      </c>
      <c r="D2329" s="106" t="s">
        <v>28</v>
      </c>
      <c r="E2329" s="81" t="s">
        <v>135</v>
      </c>
      <c r="F2329" s="81" t="s">
        <v>135</v>
      </c>
      <c r="G2329" s="81" t="s">
        <v>3999</v>
      </c>
      <c r="H2329" s="81" t="s">
        <v>8157</v>
      </c>
      <c r="I2329" s="81" t="s">
        <v>8158</v>
      </c>
      <c r="J2329" s="81" t="s">
        <v>4042</v>
      </c>
      <c r="K2329" s="109" t="s">
        <v>4001</v>
      </c>
      <c r="L2329" s="81">
        <v>27</v>
      </c>
      <c r="M2329" s="81">
        <v>3</v>
      </c>
      <c r="N2329" s="81">
        <v>2019</v>
      </c>
      <c r="O2329" s="77">
        <f t="shared" si="36"/>
        <v>43551</v>
      </c>
      <c r="P2329" s="89" t="s">
        <v>4043</v>
      </c>
      <c r="Q2329" s="81" t="s">
        <v>175</v>
      </c>
      <c r="R2329" s="80">
        <f>VLOOKUP(P2329,Registration!O:P,2,FALSE)</f>
        <v>19</v>
      </c>
    </row>
    <row r="2330" spans="1:18" ht="23.1" customHeight="1">
      <c r="A2330" s="89" t="s">
        <v>133</v>
      </c>
      <c r="B2330" s="106" t="s">
        <v>26</v>
      </c>
      <c r="C2330" s="106" t="s">
        <v>27</v>
      </c>
      <c r="D2330" s="106" t="s">
        <v>28</v>
      </c>
      <c r="E2330" s="81" t="s">
        <v>135</v>
      </c>
      <c r="F2330" s="81" t="s">
        <v>135</v>
      </c>
      <c r="G2330" s="81" t="s">
        <v>3999</v>
      </c>
      <c r="H2330" s="81" t="s">
        <v>8157</v>
      </c>
      <c r="I2330" s="81" t="s">
        <v>8158</v>
      </c>
      <c r="J2330" s="81" t="s">
        <v>4044</v>
      </c>
      <c r="K2330" s="109" t="s">
        <v>4001</v>
      </c>
      <c r="L2330" s="81">
        <v>27</v>
      </c>
      <c r="M2330" s="81">
        <v>3</v>
      </c>
      <c r="N2330" s="81">
        <v>2019</v>
      </c>
      <c r="O2330" s="77">
        <f t="shared" si="36"/>
        <v>43551</v>
      </c>
      <c r="P2330" s="89" t="s">
        <v>4045</v>
      </c>
      <c r="Q2330" s="81" t="s">
        <v>175</v>
      </c>
      <c r="R2330" s="80">
        <f>VLOOKUP(P2330,Registration!O:P,2,FALSE)</f>
        <v>18</v>
      </c>
    </row>
    <row r="2331" spans="1:18" ht="23.1" customHeight="1">
      <c r="A2331" s="89" t="s">
        <v>133</v>
      </c>
      <c r="B2331" s="106" t="s">
        <v>26</v>
      </c>
      <c r="C2331" s="106" t="s">
        <v>27</v>
      </c>
      <c r="D2331" s="106" t="s">
        <v>28</v>
      </c>
      <c r="E2331" s="81" t="s">
        <v>135</v>
      </c>
      <c r="F2331" s="81" t="s">
        <v>135</v>
      </c>
      <c r="G2331" s="81" t="s">
        <v>3999</v>
      </c>
      <c r="H2331" s="81" t="s">
        <v>8157</v>
      </c>
      <c r="I2331" s="81" t="s">
        <v>8158</v>
      </c>
      <c r="J2331" s="81" t="s">
        <v>4046</v>
      </c>
      <c r="K2331" s="109" t="s">
        <v>4001</v>
      </c>
      <c r="L2331" s="81">
        <v>27</v>
      </c>
      <c r="M2331" s="81">
        <v>3</v>
      </c>
      <c r="N2331" s="81">
        <v>2019</v>
      </c>
      <c r="O2331" s="77">
        <f t="shared" si="36"/>
        <v>43551</v>
      </c>
      <c r="P2331" s="89" t="s">
        <v>4047</v>
      </c>
      <c r="Q2331" s="81" t="s">
        <v>175</v>
      </c>
      <c r="R2331" s="80">
        <f>VLOOKUP(P2331,Registration!O:P,2,FALSE)</f>
        <v>19</v>
      </c>
    </row>
    <row r="2332" spans="1:18" ht="23.1" customHeight="1">
      <c r="A2332" s="89" t="s">
        <v>133</v>
      </c>
      <c r="B2332" s="106" t="s">
        <v>26</v>
      </c>
      <c r="C2332" s="106" t="s">
        <v>27</v>
      </c>
      <c r="D2332" s="106" t="s">
        <v>28</v>
      </c>
      <c r="E2332" s="81" t="s">
        <v>135</v>
      </c>
      <c r="F2332" s="81" t="s">
        <v>135</v>
      </c>
      <c r="G2332" s="81" t="s">
        <v>3999</v>
      </c>
      <c r="H2332" s="81" t="s">
        <v>8157</v>
      </c>
      <c r="I2332" s="81" t="s">
        <v>8158</v>
      </c>
      <c r="J2332" s="81" t="s">
        <v>4048</v>
      </c>
      <c r="K2332" s="109" t="s">
        <v>4001</v>
      </c>
      <c r="L2332" s="81">
        <v>27</v>
      </c>
      <c r="M2332" s="81">
        <v>3</v>
      </c>
      <c r="N2332" s="81">
        <v>2019</v>
      </c>
      <c r="O2332" s="77">
        <f t="shared" si="36"/>
        <v>43551</v>
      </c>
      <c r="P2332" s="89" t="s">
        <v>4049</v>
      </c>
      <c r="Q2332" s="81" t="s">
        <v>175</v>
      </c>
      <c r="R2332" s="80">
        <f>VLOOKUP(P2332,Registration!O:P,2,FALSE)</f>
        <v>19</v>
      </c>
    </row>
    <row r="2333" spans="1:18" ht="23.1" customHeight="1">
      <c r="A2333" s="89" t="s">
        <v>133</v>
      </c>
      <c r="B2333" s="106" t="s">
        <v>26</v>
      </c>
      <c r="C2333" s="106" t="s">
        <v>27</v>
      </c>
      <c r="D2333" s="106" t="s">
        <v>28</v>
      </c>
      <c r="E2333" s="81" t="s">
        <v>135</v>
      </c>
      <c r="F2333" s="81" t="s">
        <v>135</v>
      </c>
      <c r="G2333" s="81" t="s">
        <v>3999</v>
      </c>
      <c r="H2333" s="81" t="s">
        <v>8157</v>
      </c>
      <c r="I2333" s="81" t="s">
        <v>8158</v>
      </c>
      <c r="J2333" s="81" t="s">
        <v>4050</v>
      </c>
      <c r="K2333" s="109" t="s">
        <v>4001</v>
      </c>
      <c r="L2333" s="81">
        <v>27</v>
      </c>
      <c r="M2333" s="81">
        <v>3</v>
      </c>
      <c r="N2333" s="81">
        <v>2019</v>
      </c>
      <c r="O2333" s="77">
        <f t="shared" si="36"/>
        <v>43551</v>
      </c>
      <c r="P2333" s="89" t="s">
        <v>4051</v>
      </c>
      <c r="Q2333" s="81" t="s">
        <v>175</v>
      </c>
      <c r="R2333" s="80">
        <f>VLOOKUP(P2333,Registration!O:P,2,FALSE)</f>
        <v>18</v>
      </c>
    </row>
    <row r="2334" spans="1:18" ht="23.1" customHeight="1">
      <c r="A2334" s="89" t="s">
        <v>133</v>
      </c>
      <c r="B2334" s="106" t="s">
        <v>26</v>
      </c>
      <c r="C2334" s="106" t="s">
        <v>27</v>
      </c>
      <c r="D2334" s="106" t="s">
        <v>28</v>
      </c>
      <c r="E2334" s="81" t="s">
        <v>135</v>
      </c>
      <c r="F2334" s="81" t="s">
        <v>135</v>
      </c>
      <c r="G2334" s="81" t="s">
        <v>3999</v>
      </c>
      <c r="H2334" s="81" t="s">
        <v>8157</v>
      </c>
      <c r="I2334" s="81" t="s">
        <v>8158</v>
      </c>
      <c r="J2334" s="81" t="s">
        <v>4052</v>
      </c>
      <c r="K2334" s="109" t="s">
        <v>4001</v>
      </c>
      <c r="L2334" s="81">
        <v>27</v>
      </c>
      <c r="M2334" s="81">
        <v>3</v>
      </c>
      <c r="N2334" s="81">
        <v>2019</v>
      </c>
      <c r="O2334" s="77">
        <f t="shared" si="36"/>
        <v>43551</v>
      </c>
      <c r="P2334" s="89" t="s">
        <v>4053</v>
      </c>
      <c r="Q2334" s="81" t="s">
        <v>175</v>
      </c>
      <c r="R2334" s="80">
        <f>VLOOKUP(P2334,Registration!O:P,2,FALSE)</f>
        <v>18</v>
      </c>
    </row>
    <row r="2335" spans="1:18" ht="23.1" customHeight="1">
      <c r="A2335" s="89" t="s">
        <v>133</v>
      </c>
      <c r="B2335" s="106" t="s">
        <v>26</v>
      </c>
      <c r="C2335" s="106" t="s">
        <v>27</v>
      </c>
      <c r="D2335" s="106" t="s">
        <v>28</v>
      </c>
      <c r="E2335" s="81" t="s">
        <v>135</v>
      </c>
      <c r="F2335" s="81" t="s">
        <v>135</v>
      </c>
      <c r="G2335" s="81" t="s">
        <v>3999</v>
      </c>
      <c r="H2335" s="81" t="s">
        <v>8157</v>
      </c>
      <c r="I2335" s="81" t="s">
        <v>8158</v>
      </c>
      <c r="J2335" s="81" t="s">
        <v>4054</v>
      </c>
      <c r="K2335" s="109" t="s">
        <v>4001</v>
      </c>
      <c r="L2335" s="81">
        <v>27</v>
      </c>
      <c r="M2335" s="81">
        <v>3</v>
      </c>
      <c r="N2335" s="81">
        <v>2019</v>
      </c>
      <c r="O2335" s="77">
        <f t="shared" si="36"/>
        <v>43551</v>
      </c>
      <c r="P2335" s="89" t="s">
        <v>4055</v>
      </c>
      <c r="Q2335" s="81" t="s">
        <v>175</v>
      </c>
      <c r="R2335" s="80">
        <f>VLOOKUP(P2335,Registration!O:P,2,FALSE)</f>
        <v>18</v>
      </c>
    </row>
    <row r="2336" spans="1:18" ht="23.1" customHeight="1">
      <c r="A2336" s="89" t="s">
        <v>133</v>
      </c>
      <c r="B2336" s="106" t="s">
        <v>26</v>
      </c>
      <c r="C2336" s="106" t="s">
        <v>27</v>
      </c>
      <c r="D2336" s="106" t="s">
        <v>28</v>
      </c>
      <c r="E2336" s="81" t="s">
        <v>135</v>
      </c>
      <c r="F2336" s="81" t="s">
        <v>135</v>
      </c>
      <c r="G2336" s="81" t="s">
        <v>3999</v>
      </c>
      <c r="H2336" s="81" t="s">
        <v>8157</v>
      </c>
      <c r="I2336" s="81" t="s">
        <v>8158</v>
      </c>
      <c r="J2336" s="81" t="s">
        <v>4056</v>
      </c>
      <c r="K2336" s="109" t="s">
        <v>4001</v>
      </c>
      <c r="L2336" s="81">
        <v>27</v>
      </c>
      <c r="M2336" s="81">
        <v>3</v>
      </c>
      <c r="N2336" s="81">
        <v>2019</v>
      </c>
      <c r="O2336" s="77">
        <f t="shared" si="36"/>
        <v>43551</v>
      </c>
      <c r="P2336" s="89" t="s">
        <v>4057</v>
      </c>
      <c r="Q2336" s="81" t="s">
        <v>175</v>
      </c>
      <c r="R2336" s="80">
        <f>VLOOKUP(P2336,Registration!O:P,2,FALSE)</f>
        <v>18</v>
      </c>
    </row>
    <row r="2337" spans="1:18" ht="23.1" customHeight="1">
      <c r="A2337" s="89" t="s">
        <v>133</v>
      </c>
      <c r="B2337" s="106" t="s">
        <v>26</v>
      </c>
      <c r="C2337" s="106" t="s">
        <v>27</v>
      </c>
      <c r="D2337" s="106" t="s">
        <v>28</v>
      </c>
      <c r="E2337" s="81" t="s">
        <v>135</v>
      </c>
      <c r="F2337" s="81" t="s">
        <v>135</v>
      </c>
      <c r="G2337" s="81" t="s">
        <v>3999</v>
      </c>
      <c r="H2337" s="81" t="s">
        <v>8157</v>
      </c>
      <c r="I2337" s="81" t="s">
        <v>8158</v>
      </c>
      <c r="J2337" s="81" t="s">
        <v>4058</v>
      </c>
      <c r="K2337" s="109" t="s">
        <v>4001</v>
      </c>
      <c r="L2337" s="81">
        <v>27</v>
      </c>
      <c r="M2337" s="81">
        <v>3</v>
      </c>
      <c r="N2337" s="81">
        <v>2019</v>
      </c>
      <c r="O2337" s="77">
        <f t="shared" si="36"/>
        <v>43551</v>
      </c>
      <c r="P2337" s="89" t="s">
        <v>4059</v>
      </c>
      <c r="Q2337" s="81" t="s">
        <v>175</v>
      </c>
      <c r="R2337" s="80">
        <f>VLOOKUP(P2337,Registration!O:P,2,FALSE)</f>
        <v>18</v>
      </c>
    </row>
    <row r="2338" spans="1:18" ht="23.1" customHeight="1">
      <c r="A2338" s="89" t="s">
        <v>133</v>
      </c>
      <c r="B2338" s="106" t="s">
        <v>26</v>
      </c>
      <c r="C2338" s="106" t="s">
        <v>27</v>
      </c>
      <c r="D2338" s="106" t="s">
        <v>28</v>
      </c>
      <c r="E2338" s="81" t="s">
        <v>135</v>
      </c>
      <c r="F2338" s="81" t="s">
        <v>135</v>
      </c>
      <c r="G2338" s="81" t="s">
        <v>3999</v>
      </c>
      <c r="H2338" s="81" t="s">
        <v>8157</v>
      </c>
      <c r="I2338" s="81" t="s">
        <v>8158</v>
      </c>
      <c r="J2338" s="81" t="s">
        <v>4060</v>
      </c>
      <c r="K2338" s="109" t="s">
        <v>4001</v>
      </c>
      <c r="L2338" s="81">
        <v>27</v>
      </c>
      <c r="M2338" s="81">
        <v>3</v>
      </c>
      <c r="N2338" s="81">
        <v>2019</v>
      </c>
      <c r="O2338" s="77">
        <f t="shared" si="36"/>
        <v>43551</v>
      </c>
      <c r="P2338" s="89" t="s">
        <v>4061</v>
      </c>
      <c r="Q2338" s="81" t="s">
        <v>175</v>
      </c>
      <c r="R2338" s="80">
        <f>VLOOKUP(P2338,Registration!O:P,2,FALSE)</f>
        <v>19</v>
      </c>
    </row>
    <row r="2339" spans="1:18" ht="23.1" customHeight="1">
      <c r="A2339" s="89" t="s">
        <v>133</v>
      </c>
      <c r="B2339" s="106" t="s">
        <v>26</v>
      </c>
      <c r="C2339" s="106" t="s">
        <v>27</v>
      </c>
      <c r="D2339" s="106" t="s">
        <v>28</v>
      </c>
      <c r="E2339" s="81" t="s">
        <v>135</v>
      </c>
      <c r="F2339" s="81" t="s">
        <v>135</v>
      </c>
      <c r="G2339" s="81" t="s">
        <v>3999</v>
      </c>
      <c r="H2339" s="81" t="s">
        <v>8157</v>
      </c>
      <c r="I2339" s="81" t="s">
        <v>8158</v>
      </c>
      <c r="J2339" s="81" t="s">
        <v>4062</v>
      </c>
      <c r="K2339" s="109" t="s">
        <v>4001</v>
      </c>
      <c r="L2339" s="81">
        <v>27</v>
      </c>
      <c r="M2339" s="81">
        <v>3</v>
      </c>
      <c r="N2339" s="81">
        <v>2019</v>
      </c>
      <c r="O2339" s="77">
        <f t="shared" si="36"/>
        <v>43551</v>
      </c>
      <c r="P2339" s="89" t="s">
        <v>4063</v>
      </c>
      <c r="Q2339" s="81" t="s">
        <v>175</v>
      </c>
      <c r="R2339" s="80">
        <f>VLOOKUP(P2339,Registration!O:P,2,FALSE)</f>
        <v>18</v>
      </c>
    </row>
    <row r="2340" spans="1:18" ht="23.1" customHeight="1">
      <c r="A2340" s="89" t="s">
        <v>133</v>
      </c>
      <c r="B2340" s="106" t="s">
        <v>26</v>
      </c>
      <c r="C2340" s="106" t="s">
        <v>27</v>
      </c>
      <c r="D2340" s="106" t="s">
        <v>28</v>
      </c>
      <c r="E2340" s="81" t="s">
        <v>135</v>
      </c>
      <c r="F2340" s="81" t="s">
        <v>135</v>
      </c>
      <c r="G2340" s="81" t="s">
        <v>3999</v>
      </c>
      <c r="H2340" s="81" t="s">
        <v>8157</v>
      </c>
      <c r="I2340" s="81" t="s">
        <v>8158</v>
      </c>
      <c r="J2340" s="81" t="s">
        <v>3915</v>
      </c>
      <c r="K2340" s="109" t="s">
        <v>4001</v>
      </c>
      <c r="L2340" s="81">
        <v>27</v>
      </c>
      <c r="M2340" s="81">
        <v>3</v>
      </c>
      <c r="N2340" s="81">
        <v>2019</v>
      </c>
      <c r="O2340" s="77">
        <f t="shared" si="36"/>
        <v>43551</v>
      </c>
      <c r="P2340" s="89" t="s">
        <v>4064</v>
      </c>
      <c r="Q2340" s="81" t="s">
        <v>175</v>
      </c>
      <c r="R2340" s="80">
        <f>VLOOKUP(P2340,Registration!O:P,2,FALSE)</f>
        <v>19</v>
      </c>
    </row>
    <row r="2341" spans="1:18" ht="23.1" customHeight="1">
      <c r="A2341" s="89" t="s">
        <v>133</v>
      </c>
      <c r="B2341" s="106" t="s">
        <v>26</v>
      </c>
      <c r="C2341" s="106" t="s">
        <v>27</v>
      </c>
      <c r="D2341" s="106" t="s">
        <v>28</v>
      </c>
      <c r="E2341" s="81" t="s">
        <v>135</v>
      </c>
      <c r="F2341" s="81" t="s">
        <v>135</v>
      </c>
      <c r="G2341" s="81" t="s">
        <v>3999</v>
      </c>
      <c r="H2341" s="81" t="s">
        <v>8157</v>
      </c>
      <c r="I2341" s="81" t="s">
        <v>8158</v>
      </c>
      <c r="J2341" s="81" t="s">
        <v>4065</v>
      </c>
      <c r="K2341" s="109" t="s">
        <v>4001</v>
      </c>
      <c r="L2341" s="81">
        <v>27</v>
      </c>
      <c r="M2341" s="81">
        <v>3</v>
      </c>
      <c r="N2341" s="81">
        <v>2019</v>
      </c>
      <c r="O2341" s="77">
        <f t="shared" si="36"/>
        <v>43551</v>
      </c>
      <c r="P2341" s="89" t="s">
        <v>4066</v>
      </c>
      <c r="Q2341" s="81" t="s">
        <v>175</v>
      </c>
      <c r="R2341" s="80">
        <f>VLOOKUP(P2341,Registration!O:P,2,FALSE)</f>
        <v>19</v>
      </c>
    </row>
    <row r="2342" spans="1:18" ht="23.1" customHeight="1">
      <c r="A2342" s="89" t="s">
        <v>133</v>
      </c>
      <c r="B2342" s="106" t="s">
        <v>26</v>
      </c>
      <c r="C2342" s="106" t="s">
        <v>27</v>
      </c>
      <c r="D2342" s="106" t="s">
        <v>28</v>
      </c>
      <c r="E2342" s="81" t="s">
        <v>135</v>
      </c>
      <c r="F2342" s="81" t="s">
        <v>135</v>
      </c>
      <c r="G2342" s="81" t="s">
        <v>3999</v>
      </c>
      <c r="H2342" s="81" t="s">
        <v>8157</v>
      </c>
      <c r="I2342" s="81" t="s">
        <v>8158</v>
      </c>
      <c r="J2342" s="81" t="s">
        <v>4067</v>
      </c>
      <c r="K2342" s="109" t="s">
        <v>4001</v>
      </c>
      <c r="L2342" s="81">
        <v>27</v>
      </c>
      <c r="M2342" s="81">
        <v>3</v>
      </c>
      <c r="N2342" s="81">
        <v>2019</v>
      </c>
      <c r="O2342" s="77">
        <f t="shared" si="36"/>
        <v>43551</v>
      </c>
      <c r="P2342" s="89" t="s">
        <v>4068</v>
      </c>
      <c r="Q2342" s="81" t="s">
        <v>175</v>
      </c>
      <c r="R2342" s="80">
        <f>VLOOKUP(P2342,Registration!O:P,2,FALSE)</f>
        <v>19</v>
      </c>
    </row>
    <row r="2343" spans="1:18" ht="23.1" customHeight="1">
      <c r="A2343" s="89" t="s">
        <v>133</v>
      </c>
      <c r="B2343" s="106" t="s">
        <v>26</v>
      </c>
      <c r="C2343" s="106" t="s">
        <v>27</v>
      </c>
      <c r="D2343" s="106" t="s">
        <v>28</v>
      </c>
      <c r="E2343" s="81" t="s">
        <v>135</v>
      </c>
      <c r="F2343" s="81" t="s">
        <v>135</v>
      </c>
      <c r="G2343" s="81" t="s">
        <v>3999</v>
      </c>
      <c r="H2343" s="81" t="s">
        <v>8157</v>
      </c>
      <c r="I2343" s="81" t="s">
        <v>8158</v>
      </c>
      <c r="J2343" s="81" t="s">
        <v>4069</v>
      </c>
      <c r="K2343" s="109" t="s">
        <v>4001</v>
      </c>
      <c r="L2343" s="81">
        <v>27</v>
      </c>
      <c r="M2343" s="81">
        <v>3</v>
      </c>
      <c r="N2343" s="81">
        <v>2019</v>
      </c>
      <c r="O2343" s="77">
        <f t="shared" si="36"/>
        <v>43551</v>
      </c>
      <c r="P2343" s="89" t="s">
        <v>4070</v>
      </c>
      <c r="Q2343" s="81" t="s">
        <v>175</v>
      </c>
      <c r="R2343" s="80">
        <f>VLOOKUP(P2343,Registration!O:P,2,FALSE)</f>
        <v>18</v>
      </c>
    </row>
    <row r="2344" spans="1:18" ht="23.1" customHeight="1">
      <c r="A2344" s="89" t="s">
        <v>133</v>
      </c>
      <c r="B2344" s="106" t="s">
        <v>26</v>
      </c>
      <c r="C2344" s="106" t="s">
        <v>27</v>
      </c>
      <c r="D2344" s="106" t="s">
        <v>28</v>
      </c>
      <c r="E2344" s="81" t="s">
        <v>135</v>
      </c>
      <c r="F2344" s="81" t="s">
        <v>135</v>
      </c>
      <c r="G2344" s="81" t="s">
        <v>3999</v>
      </c>
      <c r="H2344" s="81" t="s">
        <v>8157</v>
      </c>
      <c r="I2344" s="81" t="s">
        <v>8158</v>
      </c>
      <c r="J2344" s="81" t="s">
        <v>3991</v>
      </c>
      <c r="K2344" s="109" t="s">
        <v>4001</v>
      </c>
      <c r="L2344" s="81">
        <v>27</v>
      </c>
      <c r="M2344" s="81">
        <v>3</v>
      </c>
      <c r="N2344" s="81">
        <v>2019</v>
      </c>
      <c r="O2344" s="77">
        <f t="shared" si="36"/>
        <v>43551</v>
      </c>
      <c r="P2344" s="89" t="s">
        <v>4071</v>
      </c>
      <c r="Q2344" s="81" t="s">
        <v>175</v>
      </c>
      <c r="R2344" s="80">
        <f>VLOOKUP(P2344,Registration!O:P,2,FALSE)</f>
        <v>19</v>
      </c>
    </row>
    <row r="2345" spans="1:18" ht="23.1" customHeight="1">
      <c r="A2345" s="89" t="s">
        <v>133</v>
      </c>
      <c r="B2345" s="106" t="s">
        <v>26</v>
      </c>
      <c r="C2345" s="106" t="s">
        <v>27</v>
      </c>
      <c r="D2345" s="106" t="s">
        <v>28</v>
      </c>
      <c r="E2345" s="81" t="s">
        <v>135</v>
      </c>
      <c r="F2345" s="81" t="s">
        <v>135</v>
      </c>
      <c r="G2345" s="81" t="s">
        <v>3999</v>
      </c>
      <c r="H2345" s="81" t="s">
        <v>8157</v>
      </c>
      <c r="I2345" s="81" t="s">
        <v>8158</v>
      </c>
      <c r="J2345" s="81" t="s">
        <v>4072</v>
      </c>
      <c r="K2345" s="109" t="s">
        <v>4001</v>
      </c>
      <c r="L2345" s="81">
        <v>27</v>
      </c>
      <c r="M2345" s="81">
        <v>3</v>
      </c>
      <c r="N2345" s="81">
        <v>2019</v>
      </c>
      <c r="O2345" s="77">
        <f t="shared" si="36"/>
        <v>43551</v>
      </c>
      <c r="P2345" s="89" t="s">
        <v>4073</v>
      </c>
      <c r="Q2345" s="81" t="s">
        <v>175</v>
      </c>
      <c r="R2345" s="80">
        <f>VLOOKUP(P2345,Registration!O:P,2,FALSE)</f>
        <v>17</v>
      </c>
    </row>
    <row r="2346" spans="1:18" ht="23.1" customHeight="1">
      <c r="A2346" s="89" t="s">
        <v>133</v>
      </c>
      <c r="B2346" s="106" t="s">
        <v>26</v>
      </c>
      <c r="C2346" s="106" t="s">
        <v>27</v>
      </c>
      <c r="D2346" s="106" t="s">
        <v>28</v>
      </c>
      <c r="E2346" s="81" t="s">
        <v>135</v>
      </c>
      <c r="F2346" s="81" t="s">
        <v>135</v>
      </c>
      <c r="G2346" s="81" t="s">
        <v>3999</v>
      </c>
      <c r="H2346" s="81" t="s">
        <v>8157</v>
      </c>
      <c r="I2346" s="81" t="s">
        <v>8158</v>
      </c>
      <c r="J2346" s="89" t="s">
        <v>4074</v>
      </c>
      <c r="K2346" s="109">
        <v>43552</v>
      </c>
      <c r="L2346" s="81">
        <v>28</v>
      </c>
      <c r="M2346" s="81">
        <v>3</v>
      </c>
      <c r="N2346" s="81">
        <v>2019</v>
      </c>
      <c r="O2346" s="77">
        <f t="shared" si="36"/>
        <v>43552</v>
      </c>
      <c r="P2346" s="89" t="s">
        <v>4075</v>
      </c>
      <c r="Q2346" s="81" t="s">
        <v>175</v>
      </c>
      <c r="R2346" s="80">
        <f>VLOOKUP(P2346,Registration!O:P,2,FALSE)</f>
        <v>15</v>
      </c>
    </row>
    <row r="2347" spans="1:18" ht="23.1" customHeight="1">
      <c r="A2347" s="89" t="s">
        <v>133</v>
      </c>
      <c r="B2347" s="106" t="s">
        <v>26</v>
      </c>
      <c r="C2347" s="106" t="s">
        <v>27</v>
      </c>
      <c r="D2347" s="106" t="s">
        <v>28</v>
      </c>
      <c r="E2347" s="81" t="s">
        <v>135</v>
      </c>
      <c r="F2347" s="81" t="s">
        <v>135</v>
      </c>
      <c r="G2347" s="81" t="s">
        <v>3999</v>
      </c>
      <c r="H2347" s="81" t="s">
        <v>8157</v>
      </c>
      <c r="I2347" s="81" t="s">
        <v>8158</v>
      </c>
      <c r="J2347" s="89" t="s">
        <v>4076</v>
      </c>
      <c r="K2347" s="109">
        <v>43552</v>
      </c>
      <c r="L2347" s="81">
        <v>28</v>
      </c>
      <c r="M2347" s="81">
        <v>3</v>
      </c>
      <c r="N2347" s="81">
        <v>2019</v>
      </c>
      <c r="O2347" s="77">
        <f t="shared" si="36"/>
        <v>43552</v>
      </c>
      <c r="P2347" s="89" t="s">
        <v>4077</v>
      </c>
      <c r="Q2347" s="81" t="s">
        <v>175</v>
      </c>
      <c r="R2347" s="80">
        <f>VLOOKUP(P2347,Registration!O:P,2,FALSE)</f>
        <v>19</v>
      </c>
    </row>
    <row r="2348" spans="1:18" ht="23.1" customHeight="1">
      <c r="A2348" s="89" t="s">
        <v>133</v>
      </c>
      <c r="B2348" s="106" t="s">
        <v>26</v>
      </c>
      <c r="C2348" s="106" t="s">
        <v>27</v>
      </c>
      <c r="D2348" s="106" t="s">
        <v>28</v>
      </c>
      <c r="E2348" s="81" t="s">
        <v>135</v>
      </c>
      <c r="F2348" s="81" t="s">
        <v>135</v>
      </c>
      <c r="G2348" s="81" t="s">
        <v>3999</v>
      </c>
      <c r="H2348" s="81" t="s">
        <v>8157</v>
      </c>
      <c r="I2348" s="81" t="s">
        <v>8158</v>
      </c>
      <c r="J2348" s="89" t="s">
        <v>4078</v>
      </c>
      <c r="K2348" s="109">
        <v>43552</v>
      </c>
      <c r="L2348" s="81">
        <v>28</v>
      </c>
      <c r="M2348" s="81">
        <v>3</v>
      </c>
      <c r="N2348" s="81">
        <v>2019</v>
      </c>
      <c r="O2348" s="77">
        <f t="shared" si="36"/>
        <v>43552</v>
      </c>
      <c r="P2348" s="89" t="s">
        <v>4079</v>
      </c>
      <c r="Q2348" s="81" t="s">
        <v>175</v>
      </c>
      <c r="R2348" s="80">
        <f>VLOOKUP(P2348,Registration!O:P,2,FALSE)</f>
        <v>19</v>
      </c>
    </row>
    <row r="2349" spans="1:18" ht="23.1" customHeight="1">
      <c r="A2349" s="89" t="s">
        <v>133</v>
      </c>
      <c r="B2349" s="106" t="s">
        <v>26</v>
      </c>
      <c r="C2349" s="106" t="s">
        <v>27</v>
      </c>
      <c r="D2349" s="106" t="s">
        <v>28</v>
      </c>
      <c r="E2349" s="81" t="s">
        <v>135</v>
      </c>
      <c r="F2349" s="81" t="s">
        <v>135</v>
      </c>
      <c r="G2349" s="81" t="s">
        <v>3999</v>
      </c>
      <c r="H2349" s="81" t="s">
        <v>8157</v>
      </c>
      <c r="I2349" s="81" t="s">
        <v>8158</v>
      </c>
      <c r="J2349" s="89" t="s">
        <v>4080</v>
      </c>
      <c r="K2349" s="109">
        <v>43552</v>
      </c>
      <c r="L2349" s="81">
        <v>28</v>
      </c>
      <c r="M2349" s="81">
        <v>3</v>
      </c>
      <c r="N2349" s="81">
        <v>2019</v>
      </c>
      <c r="O2349" s="77">
        <f t="shared" si="36"/>
        <v>43552</v>
      </c>
      <c r="P2349" s="89" t="s">
        <v>4081</v>
      </c>
      <c r="Q2349" s="81" t="s">
        <v>175</v>
      </c>
      <c r="R2349" s="80">
        <f>VLOOKUP(P2349,Registration!O:P,2,FALSE)</f>
        <v>19</v>
      </c>
    </row>
    <row r="2350" spans="1:18" ht="23.1" customHeight="1">
      <c r="A2350" s="89" t="s">
        <v>133</v>
      </c>
      <c r="B2350" s="106" t="s">
        <v>26</v>
      </c>
      <c r="C2350" s="106" t="s">
        <v>27</v>
      </c>
      <c r="D2350" s="106" t="s">
        <v>28</v>
      </c>
      <c r="E2350" s="81" t="s">
        <v>135</v>
      </c>
      <c r="F2350" s="81" t="s">
        <v>135</v>
      </c>
      <c r="G2350" s="81" t="s">
        <v>3999</v>
      </c>
      <c r="H2350" s="81" t="s">
        <v>8157</v>
      </c>
      <c r="I2350" s="81" t="s">
        <v>8158</v>
      </c>
      <c r="J2350" s="89" t="s">
        <v>4082</v>
      </c>
      <c r="K2350" s="109">
        <v>43552</v>
      </c>
      <c r="L2350" s="81">
        <v>28</v>
      </c>
      <c r="M2350" s="81">
        <v>3</v>
      </c>
      <c r="N2350" s="81">
        <v>2019</v>
      </c>
      <c r="O2350" s="77">
        <f t="shared" si="36"/>
        <v>43552</v>
      </c>
      <c r="P2350" s="89" t="s">
        <v>4083</v>
      </c>
      <c r="Q2350" s="81" t="s">
        <v>175</v>
      </c>
      <c r="R2350" s="80">
        <f>VLOOKUP(P2350,Registration!O:P,2,FALSE)</f>
        <v>18</v>
      </c>
    </row>
    <row r="2351" spans="1:18" ht="23.1" customHeight="1">
      <c r="A2351" s="89" t="s">
        <v>133</v>
      </c>
      <c r="B2351" s="106" t="s">
        <v>26</v>
      </c>
      <c r="C2351" s="106" t="s">
        <v>27</v>
      </c>
      <c r="D2351" s="106" t="s">
        <v>28</v>
      </c>
      <c r="E2351" s="81" t="s">
        <v>135</v>
      </c>
      <c r="F2351" s="81" t="s">
        <v>135</v>
      </c>
      <c r="G2351" s="81" t="s">
        <v>3999</v>
      </c>
      <c r="H2351" s="81" t="s">
        <v>8157</v>
      </c>
      <c r="I2351" s="81" t="s">
        <v>8158</v>
      </c>
      <c r="J2351" s="89" t="s">
        <v>4084</v>
      </c>
      <c r="K2351" s="109">
        <v>43552</v>
      </c>
      <c r="L2351" s="81">
        <v>28</v>
      </c>
      <c r="M2351" s="81">
        <v>3</v>
      </c>
      <c r="N2351" s="81">
        <v>2019</v>
      </c>
      <c r="O2351" s="77">
        <f t="shared" si="36"/>
        <v>43552</v>
      </c>
      <c r="P2351" s="89" t="s">
        <v>4085</v>
      </c>
      <c r="Q2351" s="81" t="s">
        <v>175</v>
      </c>
      <c r="R2351" s="80">
        <f>VLOOKUP(P2351,Registration!O:P,2,FALSE)</f>
        <v>19</v>
      </c>
    </row>
    <row r="2352" spans="1:18" ht="23.1" customHeight="1">
      <c r="A2352" s="89" t="s">
        <v>133</v>
      </c>
      <c r="B2352" s="106" t="s">
        <v>26</v>
      </c>
      <c r="C2352" s="106" t="s">
        <v>27</v>
      </c>
      <c r="D2352" s="106" t="s">
        <v>28</v>
      </c>
      <c r="E2352" s="81" t="s">
        <v>135</v>
      </c>
      <c r="F2352" s="81" t="s">
        <v>135</v>
      </c>
      <c r="G2352" s="81" t="s">
        <v>3999</v>
      </c>
      <c r="H2352" s="81" t="s">
        <v>8157</v>
      </c>
      <c r="I2352" s="81" t="s">
        <v>8158</v>
      </c>
      <c r="J2352" s="89" t="s">
        <v>4086</v>
      </c>
      <c r="K2352" s="109">
        <v>43552</v>
      </c>
      <c r="L2352" s="81">
        <v>28</v>
      </c>
      <c r="M2352" s="81">
        <v>3</v>
      </c>
      <c r="N2352" s="81">
        <v>2019</v>
      </c>
      <c r="O2352" s="77">
        <f t="shared" si="36"/>
        <v>43552</v>
      </c>
      <c r="P2352" s="89" t="s">
        <v>4087</v>
      </c>
      <c r="Q2352" s="81" t="s">
        <v>175</v>
      </c>
      <c r="R2352" s="80">
        <f>VLOOKUP(P2352,Registration!O:P,2,FALSE)</f>
        <v>18</v>
      </c>
    </row>
    <row r="2353" spans="1:18" ht="23.1" customHeight="1">
      <c r="A2353" s="89" t="s">
        <v>133</v>
      </c>
      <c r="B2353" s="106" t="s">
        <v>26</v>
      </c>
      <c r="C2353" s="106" t="s">
        <v>27</v>
      </c>
      <c r="D2353" s="106" t="s">
        <v>28</v>
      </c>
      <c r="E2353" s="81" t="s">
        <v>135</v>
      </c>
      <c r="F2353" s="81" t="s">
        <v>135</v>
      </c>
      <c r="G2353" s="81" t="s">
        <v>3999</v>
      </c>
      <c r="H2353" s="81" t="s">
        <v>8157</v>
      </c>
      <c r="I2353" s="81" t="s">
        <v>8158</v>
      </c>
      <c r="J2353" s="89" t="s">
        <v>2259</v>
      </c>
      <c r="K2353" s="109">
        <v>43552</v>
      </c>
      <c r="L2353" s="81">
        <v>28</v>
      </c>
      <c r="M2353" s="81">
        <v>3</v>
      </c>
      <c r="N2353" s="81">
        <v>2019</v>
      </c>
      <c r="O2353" s="77">
        <f t="shared" si="36"/>
        <v>43552</v>
      </c>
      <c r="P2353" s="89" t="s">
        <v>4088</v>
      </c>
      <c r="Q2353" s="81" t="s">
        <v>175</v>
      </c>
      <c r="R2353" s="80">
        <f>VLOOKUP(P2353,Registration!O:P,2,FALSE)</f>
        <v>18</v>
      </c>
    </row>
    <row r="2354" spans="1:18" ht="23.1" customHeight="1">
      <c r="A2354" s="89" t="s">
        <v>133</v>
      </c>
      <c r="B2354" s="106" t="s">
        <v>26</v>
      </c>
      <c r="C2354" s="106" t="s">
        <v>27</v>
      </c>
      <c r="D2354" s="106" t="s">
        <v>28</v>
      </c>
      <c r="E2354" s="81" t="s">
        <v>135</v>
      </c>
      <c r="F2354" s="81" t="s">
        <v>135</v>
      </c>
      <c r="G2354" s="81" t="s">
        <v>3999</v>
      </c>
      <c r="H2354" s="81" t="s">
        <v>8157</v>
      </c>
      <c r="I2354" s="81" t="s">
        <v>8158</v>
      </c>
      <c r="J2354" s="89" t="s">
        <v>4089</v>
      </c>
      <c r="K2354" s="109">
        <v>43552</v>
      </c>
      <c r="L2354" s="81">
        <v>28</v>
      </c>
      <c r="M2354" s="81">
        <v>3</v>
      </c>
      <c r="N2354" s="81">
        <v>2019</v>
      </c>
      <c r="O2354" s="77">
        <f t="shared" si="36"/>
        <v>43552</v>
      </c>
      <c r="P2354" s="89" t="s">
        <v>4090</v>
      </c>
      <c r="Q2354" s="81" t="s">
        <v>175</v>
      </c>
      <c r="R2354" s="80">
        <f>VLOOKUP(P2354,Registration!O:P,2,FALSE)</f>
        <v>19</v>
      </c>
    </row>
    <row r="2355" spans="1:18" ht="23.1" customHeight="1">
      <c r="A2355" s="89" t="s">
        <v>133</v>
      </c>
      <c r="B2355" s="106" t="s">
        <v>26</v>
      </c>
      <c r="C2355" s="106" t="s">
        <v>27</v>
      </c>
      <c r="D2355" s="106" t="s">
        <v>28</v>
      </c>
      <c r="E2355" s="81" t="s">
        <v>135</v>
      </c>
      <c r="F2355" s="81" t="s">
        <v>135</v>
      </c>
      <c r="G2355" s="81" t="s">
        <v>3999</v>
      </c>
      <c r="H2355" s="81" t="s">
        <v>8157</v>
      </c>
      <c r="I2355" s="81" t="s">
        <v>8158</v>
      </c>
      <c r="J2355" s="89" t="s">
        <v>4091</v>
      </c>
      <c r="K2355" s="109">
        <v>43552</v>
      </c>
      <c r="L2355" s="81">
        <v>28</v>
      </c>
      <c r="M2355" s="81">
        <v>3</v>
      </c>
      <c r="N2355" s="81">
        <v>2019</v>
      </c>
      <c r="O2355" s="77">
        <f t="shared" si="36"/>
        <v>43552</v>
      </c>
      <c r="P2355" s="89" t="s">
        <v>4092</v>
      </c>
      <c r="Q2355" s="81" t="s">
        <v>175</v>
      </c>
      <c r="R2355" s="80">
        <f>VLOOKUP(P2355,Registration!O:P,2,FALSE)</f>
        <v>18</v>
      </c>
    </row>
    <row r="2356" spans="1:18" ht="23.1" customHeight="1">
      <c r="A2356" s="89" t="s">
        <v>133</v>
      </c>
      <c r="B2356" s="106" t="s">
        <v>26</v>
      </c>
      <c r="C2356" s="106" t="s">
        <v>27</v>
      </c>
      <c r="D2356" s="106" t="s">
        <v>28</v>
      </c>
      <c r="E2356" s="81" t="s">
        <v>135</v>
      </c>
      <c r="F2356" s="81" t="s">
        <v>135</v>
      </c>
      <c r="G2356" s="81" t="s">
        <v>3999</v>
      </c>
      <c r="H2356" s="81" t="s">
        <v>8157</v>
      </c>
      <c r="I2356" s="81" t="s">
        <v>8158</v>
      </c>
      <c r="J2356" s="81" t="s">
        <v>4093</v>
      </c>
      <c r="K2356" s="109">
        <v>43552</v>
      </c>
      <c r="L2356" s="81">
        <v>28</v>
      </c>
      <c r="M2356" s="81">
        <v>3</v>
      </c>
      <c r="N2356" s="81">
        <v>2019</v>
      </c>
      <c r="O2356" s="77">
        <f t="shared" si="36"/>
        <v>43552</v>
      </c>
      <c r="P2356" s="81" t="s">
        <v>4094</v>
      </c>
      <c r="Q2356" s="81" t="s">
        <v>175</v>
      </c>
      <c r="R2356" s="80">
        <f>VLOOKUP(P2356,Registration!O:P,2,FALSE)</f>
        <v>19</v>
      </c>
    </row>
    <row r="2357" spans="1:18" ht="23.1" customHeight="1">
      <c r="A2357" s="89" t="s">
        <v>133</v>
      </c>
      <c r="B2357" s="106" t="s">
        <v>26</v>
      </c>
      <c r="C2357" s="106" t="s">
        <v>27</v>
      </c>
      <c r="D2357" s="106" t="s">
        <v>28</v>
      </c>
      <c r="E2357" s="81" t="s">
        <v>135</v>
      </c>
      <c r="F2357" s="81" t="s">
        <v>135</v>
      </c>
      <c r="G2357" s="81" t="s">
        <v>3999</v>
      </c>
      <c r="H2357" s="81" t="s">
        <v>8157</v>
      </c>
      <c r="I2357" s="81" t="s">
        <v>8158</v>
      </c>
      <c r="J2357" s="81" t="s">
        <v>4095</v>
      </c>
      <c r="K2357" s="109">
        <v>43552</v>
      </c>
      <c r="L2357" s="81">
        <v>28</v>
      </c>
      <c r="M2357" s="81">
        <v>3</v>
      </c>
      <c r="N2357" s="81">
        <v>2019</v>
      </c>
      <c r="O2357" s="77">
        <f t="shared" si="36"/>
        <v>43552</v>
      </c>
      <c r="P2357" s="81" t="s">
        <v>4096</v>
      </c>
      <c r="Q2357" s="81" t="s">
        <v>175</v>
      </c>
      <c r="R2357" s="80">
        <f>VLOOKUP(P2357,Registration!O:P,2,FALSE)</f>
        <v>18</v>
      </c>
    </row>
    <row r="2358" spans="1:18" ht="23.1" customHeight="1">
      <c r="A2358" s="89" t="s">
        <v>133</v>
      </c>
      <c r="B2358" s="106" t="s">
        <v>26</v>
      </c>
      <c r="C2358" s="106" t="s">
        <v>27</v>
      </c>
      <c r="D2358" s="106" t="s">
        <v>28</v>
      </c>
      <c r="E2358" s="81" t="s">
        <v>135</v>
      </c>
      <c r="F2358" s="81" t="s">
        <v>135</v>
      </c>
      <c r="G2358" s="81" t="s">
        <v>3999</v>
      </c>
      <c r="H2358" s="81" t="s">
        <v>8157</v>
      </c>
      <c r="I2358" s="81" t="s">
        <v>8158</v>
      </c>
      <c r="J2358" s="81" t="s">
        <v>4097</v>
      </c>
      <c r="K2358" s="109">
        <v>43552</v>
      </c>
      <c r="L2358" s="81">
        <v>28</v>
      </c>
      <c r="M2358" s="81">
        <v>3</v>
      </c>
      <c r="N2358" s="81">
        <v>2019</v>
      </c>
      <c r="O2358" s="77">
        <f t="shared" si="36"/>
        <v>43552</v>
      </c>
      <c r="P2358" s="81" t="s">
        <v>4098</v>
      </c>
      <c r="Q2358" s="81" t="s">
        <v>175</v>
      </c>
      <c r="R2358" s="80">
        <f>VLOOKUP(P2358,Registration!O:P,2,FALSE)</f>
        <v>19</v>
      </c>
    </row>
    <row r="2359" spans="1:18" ht="23.1" customHeight="1">
      <c r="A2359" s="89" t="s">
        <v>133</v>
      </c>
      <c r="B2359" s="106" t="s">
        <v>26</v>
      </c>
      <c r="C2359" s="106" t="s">
        <v>27</v>
      </c>
      <c r="D2359" s="106" t="s">
        <v>28</v>
      </c>
      <c r="E2359" s="81" t="s">
        <v>135</v>
      </c>
      <c r="F2359" s="81" t="s">
        <v>135</v>
      </c>
      <c r="G2359" s="81" t="s">
        <v>3999</v>
      </c>
      <c r="H2359" s="81" t="s">
        <v>8157</v>
      </c>
      <c r="I2359" s="81" t="s">
        <v>8158</v>
      </c>
      <c r="J2359" s="81" t="s">
        <v>4099</v>
      </c>
      <c r="K2359" s="109">
        <v>43552</v>
      </c>
      <c r="L2359" s="81">
        <v>28</v>
      </c>
      <c r="M2359" s="81">
        <v>3</v>
      </c>
      <c r="N2359" s="81">
        <v>2019</v>
      </c>
      <c r="O2359" s="77">
        <f t="shared" si="36"/>
        <v>43552</v>
      </c>
      <c r="P2359" s="81" t="s">
        <v>4100</v>
      </c>
      <c r="Q2359" s="81" t="s">
        <v>175</v>
      </c>
      <c r="R2359" s="80">
        <f>VLOOKUP(P2359,Registration!O:P,2,FALSE)</f>
        <v>18</v>
      </c>
    </row>
    <row r="2360" spans="1:18" ht="23.1" customHeight="1">
      <c r="A2360" s="89" t="s">
        <v>133</v>
      </c>
      <c r="B2360" s="106" t="s">
        <v>26</v>
      </c>
      <c r="C2360" s="106" t="s">
        <v>27</v>
      </c>
      <c r="D2360" s="106" t="s">
        <v>28</v>
      </c>
      <c r="E2360" s="81" t="s">
        <v>135</v>
      </c>
      <c r="F2360" s="81" t="s">
        <v>135</v>
      </c>
      <c r="G2360" s="81" t="s">
        <v>3999</v>
      </c>
      <c r="H2360" s="81" t="s">
        <v>8157</v>
      </c>
      <c r="I2360" s="81" t="s">
        <v>8158</v>
      </c>
      <c r="J2360" s="81" t="s">
        <v>4101</v>
      </c>
      <c r="K2360" s="109">
        <v>43552</v>
      </c>
      <c r="L2360" s="81">
        <v>28</v>
      </c>
      <c r="M2360" s="81">
        <v>3</v>
      </c>
      <c r="N2360" s="81">
        <v>2019</v>
      </c>
      <c r="O2360" s="77">
        <f t="shared" si="36"/>
        <v>43552</v>
      </c>
      <c r="P2360" s="81" t="s">
        <v>4102</v>
      </c>
      <c r="Q2360" s="81" t="s">
        <v>175</v>
      </c>
      <c r="R2360" s="80">
        <f>VLOOKUP(P2360,Registration!O:P,2,FALSE)</f>
        <v>19</v>
      </c>
    </row>
    <row r="2361" spans="1:18" ht="23.1" customHeight="1">
      <c r="A2361" s="89" t="s">
        <v>133</v>
      </c>
      <c r="B2361" s="106" t="s">
        <v>26</v>
      </c>
      <c r="C2361" s="106" t="s">
        <v>27</v>
      </c>
      <c r="D2361" s="106" t="s">
        <v>28</v>
      </c>
      <c r="E2361" s="81" t="s">
        <v>135</v>
      </c>
      <c r="F2361" s="81" t="s">
        <v>135</v>
      </c>
      <c r="G2361" s="81" t="s">
        <v>3999</v>
      </c>
      <c r="H2361" s="81" t="s">
        <v>8157</v>
      </c>
      <c r="I2361" s="81" t="s">
        <v>8158</v>
      </c>
      <c r="J2361" s="81" t="s">
        <v>4103</v>
      </c>
      <c r="K2361" s="109">
        <v>43552</v>
      </c>
      <c r="L2361" s="81">
        <v>28</v>
      </c>
      <c r="M2361" s="81">
        <v>3</v>
      </c>
      <c r="N2361" s="81">
        <v>2019</v>
      </c>
      <c r="O2361" s="77">
        <f t="shared" si="36"/>
        <v>43552</v>
      </c>
      <c r="P2361" s="81" t="s">
        <v>4104</v>
      </c>
      <c r="Q2361" s="81" t="s">
        <v>175</v>
      </c>
      <c r="R2361" s="80">
        <f>VLOOKUP(P2361,Registration!O:P,2,FALSE)</f>
        <v>19</v>
      </c>
    </row>
    <row r="2362" spans="1:18" ht="23.1" customHeight="1">
      <c r="A2362" s="89" t="s">
        <v>133</v>
      </c>
      <c r="B2362" s="106" t="s">
        <v>26</v>
      </c>
      <c r="C2362" s="106" t="s">
        <v>27</v>
      </c>
      <c r="D2362" s="106" t="s">
        <v>28</v>
      </c>
      <c r="E2362" s="81" t="s">
        <v>135</v>
      </c>
      <c r="F2362" s="81" t="s">
        <v>135</v>
      </c>
      <c r="G2362" s="81" t="s">
        <v>3999</v>
      </c>
      <c r="H2362" s="81" t="s">
        <v>8157</v>
      </c>
      <c r="I2362" s="81" t="s">
        <v>8158</v>
      </c>
      <c r="J2362" s="81" t="s">
        <v>4105</v>
      </c>
      <c r="K2362" s="109">
        <v>43552</v>
      </c>
      <c r="L2362" s="81">
        <v>28</v>
      </c>
      <c r="M2362" s="81">
        <v>3</v>
      </c>
      <c r="N2362" s="81">
        <v>2019</v>
      </c>
      <c r="O2362" s="77">
        <f t="shared" si="36"/>
        <v>43552</v>
      </c>
      <c r="P2362" s="81" t="s">
        <v>4106</v>
      </c>
      <c r="Q2362" s="81" t="s">
        <v>175</v>
      </c>
      <c r="R2362" s="80">
        <f>VLOOKUP(P2362,Registration!O:P,2,FALSE)</f>
        <v>17</v>
      </c>
    </row>
    <row r="2363" spans="1:18" ht="23.1" customHeight="1">
      <c r="A2363" s="89" t="s">
        <v>133</v>
      </c>
      <c r="B2363" s="106" t="s">
        <v>26</v>
      </c>
      <c r="C2363" s="106" t="s">
        <v>27</v>
      </c>
      <c r="D2363" s="106" t="s">
        <v>28</v>
      </c>
      <c r="E2363" s="81" t="s">
        <v>135</v>
      </c>
      <c r="F2363" s="81" t="s">
        <v>135</v>
      </c>
      <c r="G2363" s="81" t="s">
        <v>3999</v>
      </c>
      <c r="H2363" s="81" t="s">
        <v>8157</v>
      </c>
      <c r="I2363" s="81" t="s">
        <v>8158</v>
      </c>
      <c r="J2363" s="81" t="s">
        <v>4107</v>
      </c>
      <c r="K2363" s="109">
        <v>43552</v>
      </c>
      <c r="L2363" s="81">
        <v>28</v>
      </c>
      <c r="M2363" s="81">
        <v>3</v>
      </c>
      <c r="N2363" s="81">
        <v>2019</v>
      </c>
      <c r="O2363" s="77">
        <f t="shared" si="36"/>
        <v>43552</v>
      </c>
      <c r="P2363" s="81" t="s">
        <v>4108</v>
      </c>
      <c r="Q2363" s="81" t="s">
        <v>175</v>
      </c>
      <c r="R2363" s="80">
        <f>VLOOKUP(P2363,Registration!O:P,2,FALSE)</f>
        <v>17</v>
      </c>
    </row>
    <row r="2364" spans="1:18" ht="23.1" customHeight="1">
      <c r="A2364" s="89" t="s">
        <v>133</v>
      </c>
      <c r="B2364" s="106" t="s">
        <v>26</v>
      </c>
      <c r="C2364" s="106" t="s">
        <v>27</v>
      </c>
      <c r="D2364" s="106" t="s">
        <v>28</v>
      </c>
      <c r="E2364" s="81" t="s">
        <v>135</v>
      </c>
      <c r="F2364" s="81" t="s">
        <v>135</v>
      </c>
      <c r="G2364" s="81" t="s">
        <v>3999</v>
      </c>
      <c r="H2364" s="81" t="s">
        <v>8157</v>
      </c>
      <c r="I2364" s="81" t="s">
        <v>8158</v>
      </c>
      <c r="J2364" s="81" t="s">
        <v>4109</v>
      </c>
      <c r="K2364" s="109">
        <v>43552</v>
      </c>
      <c r="L2364" s="81">
        <v>28</v>
      </c>
      <c r="M2364" s="81">
        <v>3</v>
      </c>
      <c r="N2364" s="81">
        <v>2019</v>
      </c>
      <c r="O2364" s="77">
        <f t="shared" si="36"/>
        <v>43552</v>
      </c>
      <c r="P2364" s="81" t="s">
        <v>4110</v>
      </c>
      <c r="Q2364" s="81" t="s">
        <v>175</v>
      </c>
      <c r="R2364" s="80">
        <f>VLOOKUP(P2364,Registration!O:P,2,FALSE)</f>
        <v>18</v>
      </c>
    </row>
    <row r="2365" spans="1:18" ht="23.1" customHeight="1">
      <c r="A2365" s="89" t="s">
        <v>133</v>
      </c>
      <c r="B2365" s="106" t="s">
        <v>26</v>
      </c>
      <c r="C2365" s="106" t="s">
        <v>27</v>
      </c>
      <c r="D2365" s="106" t="s">
        <v>28</v>
      </c>
      <c r="E2365" s="81" t="s">
        <v>135</v>
      </c>
      <c r="F2365" s="81" t="s">
        <v>135</v>
      </c>
      <c r="G2365" s="81" t="s">
        <v>3999</v>
      </c>
      <c r="H2365" s="81" t="s">
        <v>8157</v>
      </c>
      <c r="I2365" s="81" t="s">
        <v>8158</v>
      </c>
      <c r="J2365" s="81" t="s">
        <v>4111</v>
      </c>
      <c r="K2365" s="109">
        <v>43552</v>
      </c>
      <c r="L2365" s="81">
        <v>28</v>
      </c>
      <c r="M2365" s="81">
        <v>3</v>
      </c>
      <c r="N2365" s="81">
        <v>2019</v>
      </c>
      <c r="O2365" s="77">
        <f t="shared" si="36"/>
        <v>43552</v>
      </c>
      <c r="P2365" s="81" t="s">
        <v>4112</v>
      </c>
      <c r="Q2365" s="81" t="s">
        <v>175</v>
      </c>
      <c r="R2365" s="80">
        <f>VLOOKUP(P2365,Registration!O:P,2,FALSE)</f>
        <v>19</v>
      </c>
    </row>
    <row r="2366" spans="1:18" ht="23.1" customHeight="1">
      <c r="A2366" s="89" t="s">
        <v>133</v>
      </c>
      <c r="B2366" s="106" t="s">
        <v>26</v>
      </c>
      <c r="C2366" s="106" t="s">
        <v>27</v>
      </c>
      <c r="D2366" s="106" t="s">
        <v>28</v>
      </c>
      <c r="E2366" s="81" t="s">
        <v>135</v>
      </c>
      <c r="F2366" s="81" t="s">
        <v>135</v>
      </c>
      <c r="G2366" s="81" t="s">
        <v>3999</v>
      </c>
      <c r="H2366" s="81" t="s">
        <v>8157</v>
      </c>
      <c r="I2366" s="81" t="s">
        <v>8158</v>
      </c>
      <c r="J2366" s="81" t="s">
        <v>4113</v>
      </c>
      <c r="K2366" s="109">
        <v>43552</v>
      </c>
      <c r="L2366" s="81">
        <v>28</v>
      </c>
      <c r="M2366" s="81">
        <v>3</v>
      </c>
      <c r="N2366" s="81">
        <v>2019</v>
      </c>
      <c r="O2366" s="77">
        <f t="shared" si="36"/>
        <v>43552</v>
      </c>
      <c r="P2366" s="81" t="s">
        <v>4114</v>
      </c>
      <c r="Q2366" s="81" t="s">
        <v>175</v>
      </c>
      <c r="R2366" s="80">
        <f>VLOOKUP(P2366,Registration!O:P,2,FALSE)</f>
        <v>19</v>
      </c>
    </row>
    <row r="2367" spans="1:18" ht="23.1" customHeight="1">
      <c r="A2367" s="89" t="s">
        <v>133</v>
      </c>
      <c r="B2367" s="106" t="s">
        <v>26</v>
      </c>
      <c r="C2367" s="106" t="s">
        <v>27</v>
      </c>
      <c r="D2367" s="106" t="s">
        <v>28</v>
      </c>
      <c r="E2367" s="81" t="s">
        <v>135</v>
      </c>
      <c r="F2367" s="81" t="s">
        <v>135</v>
      </c>
      <c r="G2367" s="81" t="s">
        <v>3999</v>
      </c>
      <c r="H2367" s="81" t="s">
        <v>8157</v>
      </c>
      <c r="I2367" s="81" t="s">
        <v>8158</v>
      </c>
      <c r="J2367" s="81" t="s">
        <v>4115</v>
      </c>
      <c r="K2367" s="109">
        <v>43552</v>
      </c>
      <c r="L2367" s="81">
        <v>28</v>
      </c>
      <c r="M2367" s="81">
        <v>3</v>
      </c>
      <c r="N2367" s="81">
        <v>2019</v>
      </c>
      <c r="O2367" s="77">
        <f t="shared" ref="O2367:O2411" si="37">DATE(N2367,M2367,L2367)</f>
        <v>43552</v>
      </c>
      <c r="P2367" s="81" t="s">
        <v>4116</v>
      </c>
      <c r="Q2367" s="81" t="s">
        <v>175</v>
      </c>
      <c r="R2367" s="80">
        <f>VLOOKUP(P2367,Registration!O:P,2,FALSE)</f>
        <v>16</v>
      </c>
    </row>
    <row r="2368" spans="1:18" ht="23.1" customHeight="1">
      <c r="A2368" s="89" t="s">
        <v>133</v>
      </c>
      <c r="B2368" s="106" t="s">
        <v>26</v>
      </c>
      <c r="C2368" s="106" t="s">
        <v>27</v>
      </c>
      <c r="D2368" s="106" t="s">
        <v>28</v>
      </c>
      <c r="E2368" s="81" t="s">
        <v>135</v>
      </c>
      <c r="F2368" s="81" t="s">
        <v>135</v>
      </c>
      <c r="G2368" s="81" t="s">
        <v>3999</v>
      </c>
      <c r="H2368" s="81" t="s">
        <v>8157</v>
      </c>
      <c r="I2368" s="81" t="s">
        <v>8158</v>
      </c>
      <c r="J2368" s="81" t="s">
        <v>4117</v>
      </c>
      <c r="K2368" s="109">
        <v>43552</v>
      </c>
      <c r="L2368" s="81">
        <v>28</v>
      </c>
      <c r="M2368" s="81">
        <v>3</v>
      </c>
      <c r="N2368" s="81">
        <v>2019</v>
      </c>
      <c r="O2368" s="77">
        <f t="shared" si="37"/>
        <v>43552</v>
      </c>
      <c r="P2368" s="81" t="s">
        <v>4118</v>
      </c>
      <c r="Q2368" s="81" t="s">
        <v>175</v>
      </c>
      <c r="R2368" s="80">
        <f>VLOOKUP(P2368,Registration!O:P,2,FALSE)</f>
        <v>16</v>
      </c>
    </row>
    <row r="2369" spans="1:18" ht="23.1" customHeight="1">
      <c r="A2369" s="89" t="s">
        <v>133</v>
      </c>
      <c r="B2369" s="106" t="s">
        <v>26</v>
      </c>
      <c r="C2369" s="106" t="s">
        <v>27</v>
      </c>
      <c r="D2369" s="106" t="s">
        <v>28</v>
      </c>
      <c r="E2369" s="81" t="s">
        <v>135</v>
      </c>
      <c r="F2369" s="81" t="s">
        <v>135</v>
      </c>
      <c r="G2369" s="81" t="s">
        <v>3999</v>
      </c>
      <c r="H2369" s="81" t="s">
        <v>8157</v>
      </c>
      <c r="I2369" s="81" t="s">
        <v>8158</v>
      </c>
      <c r="J2369" s="81" t="s">
        <v>4119</v>
      </c>
      <c r="K2369" s="109">
        <v>43552</v>
      </c>
      <c r="L2369" s="81">
        <v>28</v>
      </c>
      <c r="M2369" s="81">
        <v>3</v>
      </c>
      <c r="N2369" s="81">
        <v>2019</v>
      </c>
      <c r="O2369" s="77">
        <f t="shared" si="37"/>
        <v>43552</v>
      </c>
      <c r="P2369" s="81" t="s">
        <v>4120</v>
      </c>
      <c r="Q2369" s="81" t="s">
        <v>175</v>
      </c>
      <c r="R2369" s="80">
        <f>VLOOKUP(P2369,Registration!O:P,2,FALSE)</f>
        <v>16</v>
      </c>
    </row>
    <row r="2370" spans="1:18" ht="23.1" customHeight="1">
      <c r="A2370" s="89" t="s">
        <v>133</v>
      </c>
      <c r="B2370" s="106" t="s">
        <v>26</v>
      </c>
      <c r="C2370" s="106" t="s">
        <v>27</v>
      </c>
      <c r="D2370" s="106" t="s">
        <v>28</v>
      </c>
      <c r="E2370" s="81" t="s">
        <v>135</v>
      </c>
      <c r="F2370" s="81" t="s">
        <v>135</v>
      </c>
      <c r="G2370" s="81" t="s">
        <v>3999</v>
      </c>
      <c r="H2370" s="81" t="s">
        <v>8157</v>
      </c>
      <c r="I2370" s="81" t="s">
        <v>8158</v>
      </c>
      <c r="J2370" s="81" t="s">
        <v>4121</v>
      </c>
      <c r="K2370" s="109">
        <v>43552</v>
      </c>
      <c r="L2370" s="81">
        <v>28</v>
      </c>
      <c r="M2370" s="81">
        <v>3</v>
      </c>
      <c r="N2370" s="81">
        <v>2019</v>
      </c>
      <c r="O2370" s="77">
        <f t="shared" si="37"/>
        <v>43552</v>
      </c>
      <c r="P2370" s="81" t="s">
        <v>4122</v>
      </c>
      <c r="Q2370" s="81" t="s">
        <v>175</v>
      </c>
      <c r="R2370" s="80">
        <f>VLOOKUP(P2370,Registration!O:P,2,FALSE)</f>
        <v>16</v>
      </c>
    </row>
    <row r="2371" spans="1:18" ht="23.1" customHeight="1">
      <c r="A2371" s="89" t="s">
        <v>133</v>
      </c>
      <c r="B2371" s="106" t="s">
        <v>26</v>
      </c>
      <c r="C2371" s="106" t="s">
        <v>27</v>
      </c>
      <c r="D2371" s="106" t="s">
        <v>28</v>
      </c>
      <c r="E2371" s="81" t="s">
        <v>135</v>
      </c>
      <c r="F2371" s="81" t="s">
        <v>135</v>
      </c>
      <c r="G2371" s="81" t="s">
        <v>3999</v>
      </c>
      <c r="H2371" s="81" t="s">
        <v>8157</v>
      </c>
      <c r="I2371" s="81" t="s">
        <v>8158</v>
      </c>
      <c r="J2371" s="81" t="s">
        <v>4123</v>
      </c>
      <c r="K2371" s="109">
        <v>43552</v>
      </c>
      <c r="L2371" s="81">
        <v>28</v>
      </c>
      <c r="M2371" s="81">
        <v>3</v>
      </c>
      <c r="N2371" s="81">
        <v>2019</v>
      </c>
      <c r="O2371" s="77">
        <f t="shared" si="37"/>
        <v>43552</v>
      </c>
      <c r="P2371" s="81" t="s">
        <v>4124</v>
      </c>
      <c r="Q2371" s="81" t="s">
        <v>175</v>
      </c>
      <c r="R2371" s="80">
        <f>VLOOKUP(P2371,Registration!O:P,2,FALSE)</f>
        <v>18</v>
      </c>
    </row>
    <row r="2372" spans="1:18" ht="23.1" customHeight="1">
      <c r="A2372" s="89" t="s">
        <v>133</v>
      </c>
      <c r="B2372" s="106" t="s">
        <v>26</v>
      </c>
      <c r="C2372" s="106" t="s">
        <v>27</v>
      </c>
      <c r="D2372" s="106" t="s">
        <v>28</v>
      </c>
      <c r="E2372" s="81" t="s">
        <v>135</v>
      </c>
      <c r="F2372" s="81" t="s">
        <v>135</v>
      </c>
      <c r="G2372" s="81" t="s">
        <v>3999</v>
      </c>
      <c r="H2372" s="81" t="s">
        <v>8157</v>
      </c>
      <c r="I2372" s="81" t="s">
        <v>8158</v>
      </c>
      <c r="J2372" s="81" t="s">
        <v>4125</v>
      </c>
      <c r="K2372" s="109">
        <v>43552</v>
      </c>
      <c r="L2372" s="81">
        <v>28</v>
      </c>
      <c r="M2372" s="81">
        <v>3</v>
      </c>
      <c r="N2372" s="81">
        <v>2019</v>
      </c>
      <c r="O2372" s="77">
        <f t="shared" si="37"/>
        <v>43552</v>
      </c>
      <c r="P2372" s="81" t="s">
        <v>4126</v>
      </c>
      <c r="Q2372" s="81" t="s">
        <v>175</v>
      </c>
      <c r="R2372" s="80">
        <f>VLOOKUP(P2372,Registration!O:P,2,FALSE)</f>
        <v>19</v>
      </c>
    </row>
    <row r="2373" spans="1:18" ht="23.1" customHeight="1">
      <c r="A2373" s="89" t="s">
        <v>133</v>
      </c>
      <c r="B2373" s="106" t="s">
        <v>26</v>
      </c>
      <c r="C2373" s="106" t="s">
        <v>27</v>
      </c>
      <c r="D2373" s="106" t="s">
        <v>28</v>
      </c>
      <c r="E2373" s="81" t="s">
        <v>135</v>
      </c>
      <c r="F2373" s="81" t="s">
        <v>135</v>
      </c>
      <c r="G2373" s="81" t="s">
        <v>3999</v>
      </c>
      <c r="H2373" s="81" t="s">
        <v>8157</v>
      </c>
      <c r="I2373" s="81" t="s">
        <v>8158</v>
      </c>
      <c r="J2373" s="81" t="s">
        <v>4127</v>
      </c>
      <c r="K2373" s="109">
        <v>43552</v>
      </c>
      <c r="L2373" s="81">
        <v>28</v>
      </c>
      <c r="M2373" s="81">
        <v>3</v>
      </c>
      <c r="N2373" s="81">
        <v>2019</v>
      </c>
      <c r="O2373" s="77">
        <f t="shared" si="37"/>
        <v>43552</v>
      </c>
      <c r="P2373" s="81" t="s">
        <v>4128</v>
      </c>
      <c r="Q2373" s="81" t="s">
        <v>175</v>
      </c>
      <c r="R2373" s="80">
        <f>VLOOKUP(P2373,Registration!O:P,2,FALSE)</f>
        <v>16</v>
      </c>
    </row>
    <row r="2374" spans="1:18" ht="23.1" customHeight="1">
      <c r="A2374" s="89" t="s">
        <v>133</v>
      </c>
      <c r="B2374" s="106" t="s">
        <v>26</v>
      </c>
      <c r="C2374" s="106" t="s">
        <v>27</v>
      </c>
      <c r="D2374" s="106" t="s">
        <v>28</v>
      </c>
      <c r="E2374" s="81" t="s">
        <v>135</v>
      </c>
      <c r="F2374" s="81" t="s">
        <v>135</v>
      </c>
      <c r="G2374" s="81" t="s">
        <v>3999</v>
      </c>
      <c r="H2374" s="81" t="s">
        <v>8157</v>
      </c>
      <c r="I2374" s="81" t="s">
        <v>8158</v>
      </c>
      <c r="J2374" s="81" t="s">
        <v>4129</v>
      </c>
      <c r="K2374" s="109">
        <v>43552</v>
      </c>
      <c r="L2374" s="81">
        <v>28</v>
      </c>
      <c r="M2374" s="81">
        <v>3</v>
      </c>
      <c r="N2374" s="81">
        <v>2019</v>
      </c>
      <c r="O2374" s="77">
        <f t="shared" si="37"/>
        <v>43552</v>
      </c>
      <c r="P2374" s="81" t="s">
        <v>4130</v>
      </c>
      <c r="Q2374" s="81" t="s">
        <v>175</v>
      </c>
      <c r="R2374" s="80">
        <f>VLOOKUP(P2374,Registration!O:P,2,FALSE)</f>
        <v>16</v>
      </c>
    </row>
    <row r="2375" spans="1:18" ht="23.1" customHeight="1">
      <c r="A2375" s="89" t="s">
        <v>133</v>
      </c>
      <c r="B2375" s="106" t="s">
        <v>26</v>
      </c>
      <c r="C2375" s="106" t="s">
        <v>27</v>
      </c>
      <c r="D2375" s="106" t="s">
        <v>28</v>
      </c>
      <c r="E2375" s="81" t="s">
        <v>135</v>
      </c>
      <c r="F2375" s="81" t="s">
        <v>135</v>
      </c>
      <c r="G2375" s="81" t="s">
        <v>3999</v>
      </c>
      <c r="H2375" s="81" t="s">
        <v>8157</v>
      </c>
      <c r="I2375" s="81" t="s">
        <v>8158</v>
      </c>
      <c r="J2375" s="81" t="s">
        <v>4131</v>
      </c>
      <c r="K2375" s="109">
        <v>43552</v>
      </c>
      <c r="L2375" s="81">
        <v>28</v>
      </c>
      <c r="M2375" s="81">
        <v>3</v>
      </c>
      <c r="N2375" s="81">
        <v>2019</v>
      </c>
      <c r="O2375" s="77">
        <f t="shared" si="37"/>
        <v>43552</v>
      </c>
      <c r="P2375" s="81" t="s">
        <v>4132</v>
      </c>
      <c r="Q2375" s="81" t="s">
        <v>175</v>
      </c>
      <c r="R2375" s="80">
        <f>VLOOKUP(P2375,Registration!O:P,2,FALSE)</f>
        <v>17</v>
      </c>
    </row>
    <row r="2376" spans="1:18" ht="23.1" customHeight="1">
      <c r="A2376" s="89" t="s">
        <v>133</v>
      </c>
      <c r="B2376" s="106" t="s">
        <v>26</v>
      </c>
      <c r="C2376" s="106" t="s">
        <v>27</v>
      </c>
      <c r="D2376" s="106" t="s">
        <v>28</v>
      </c>
      <c r="E2376" s="81" t="s">
        <v>135</v>
      </c>
      <c r="F2376" s="81" t="s">
        <v>135</v>
      </c>
      <c r="G2376" s="81" t="s">
        <v>3999</v>
      </c>
      <c r="H2376" s="81" t="s">
        <v>8157</v>
      </c>
      <c r="I2376" s="81" t="s">
        <v>8158</v>
      </c>
      <c r="J2376" s="81" t="s">
        <v>4133</v>
      </c>
      <c r="K2376" s="109">
        <v>43552</v>
      </c>
      <c r="L2376" s="81">
        <v>28</v>
      </c>
      <c r="M2376" s="81">
        <v>3</v>
      </c>
      <c r="N2376" s="81">
        <v>2019</v>
      </c>
      <c r="O2376" s="77">
        <f t="shared" si="37"/>
        <v>43552</v>
      </c>
      <c r="P2376" s="81" t="s">
        <v>4134</v>
      </c>
      <c r="Q2376" s="81" t="s">
        <v>175</v>
      </c>
      <c r="R2376" s="80">
        <f>VLOOKUP(P2376,Registration!O:P,2,FALSE)</f>
        <v>17</v>
      </c>
    </row>
    <row r="2377" spans="1:18" ht="23.1" customHeight="1">
      <c r="A2377" s="89" t="s">
        <v>133</v>
      </c>
      <c r="B2377" s="106" t="s">
        <v>26</v>
      </c>
      <c r="C2377" s="106" t="s">
        <v>27</v>
      </c>
      <c r="D2377" s="106" t="s">
        <v>28</v>
      </c>
      <c r="E2377" s="81" t="s">
        <v>135</v>
      </c>
      <c r="F2377" s="81" t="s">
        <v>135</v>
      </c>
      <c r="G2377" s="81" t="s">
        <v>3999</v>
      </c>
      <c r="H2377" s="81" t="s">
        <v>8157</v>
      </c>
      <c r="I2377" s="81" t="s">
        <v>8158</v>
      </c>
      <c r="J2377" s="81" t="s">
        <v>4135</v>
      </c>
      <c r="K2377" s="109">
        <v>43552</v>
      </c>
      <c r="L2377" s="81">
        <v>28</v>
      </c>
      <c r="M2377" s="81">
        <v>3</v>
      </c>
      <c r="N2377" s="81">
        <v>2019</v>
      </c>
      <c r="O2377" s="77">
        <f t="shared" si="37"/>
        <v>43552</v>
      </c>
      <c r="P2377" s="81" t="s">
        <v>4136</v>
      </c>
      <c r="Q2377" s="81" t="s">
        <v>175</v>
      </c>
      <c r="R2377" s="80">
        <f>VLOOKUP(P2377,Registration!O:P,2,FALSE)</f>
        <v>19</v>
      </c>
    </row>
    <row r="2378" spans="1:18" ht="23.1" customHeight="1">
      <c r="A2378" s="89" t="s">
        <v>133</v>
      </c>
      <c r="B2378" s="106" t="s">
        <v>26</v>
      </c>
      <c r="C2378" s="106" t="s">
        <v>27</v>
      </c>
      <c r="D2378" s="106" t="s">
        <v>28</v>
      </c>
      <c r="E2378" s="81" t="s">
        <v>135</v>
      </c>
      <c r="F2378" s="81" t="s">
        <v>135</v>
      </c>
      <c r="G2378" s="81" t="s">
        <v>3999</v>
      </c>
      <c r="H2378" s="81" t="s">
        <v>8157</v>
      </c>
      <c r="I2378" s="81" t="s">
        <v>8158</v>
      </c>
      <c r="J2378" s="81" t="s">
        <v>4137</v>
      </c>
      <c r="K2378" s="109">
        <v>43552</v>
      </c>
      <c r="L2378" s="81">
        <v>28</v>
      </c>
      <c r="M2378" s="81">
        <v>3</v>
      </c>
      <c r="N2378" s="81">
        <v>2019</v>
      </c>
      <c r="O2378" s="77">
        <f t="shared" si="37"/>
        <v>43552</v>
      </c>
      <c r="P2378" s="81" t="s">
        <v>4138</v>
      </c>
      <c r="Q2378" s="81" t="s">
        <v>175</v>
      </c>
      <c r="R2378" s="80">
        <f>VLOOKUP(P2378,Registration!O:P,2,FALSE)</f>
        <v>17</v>
      </c>
    </row>
    <row r="2379" spans="1:18" ht="23.1" customHeight="1">
      <c r="A2379" s="89" t="s">
        <v>133</v>
      </c>
      <c r="B2379" s="106" t="s">
        <v>26</v>
      </c>
      <c r="C2379" s="106" t="s">
        <v>27</v>
      </c>
      <c r="D2379" s="106" t="s">
        <v>28</v>
      </c>
      <c r="E2379" s="81" t="s">
        <v>135</v>
      </c>
      <c r="F2379" s="81" t="s">
        <v>135</v>
      </c>
      <c r="G2379" s="81" t="s">
        <v>3999</v>
      </c>
      <c r="H2379" s="81" t="s">
        <v>8157</v>
      </c>
      <c r="I2379" s="81" t="s">
        <v>8158</v>
      </c>
      <c r="J2379" s="81" t="s">
        <v>588</v>
      </c>
      <c r="K2379" s="109">
        <v>43552</v>
      </c>
      <c r="L2379" s="81">
        <v>28</v>
      </c>
      <c r="M2379" s="81">
        <v>3</v>
      </c>
      <c r="N2379" s="81">
        <v>2019</v>
      </c>
      <c r="O2379" s="77">
        <f t="shared" si="37"/>
        <v>43552</v>
      </c>
      <c r="P2379" s="81" t="s">
        <v>4139</v>
      </c>
      <c r="Q2379" s="81" t="s">
        <v>175</v>
      </c>
      <c r="R2379" s="80">
        <f>VLOOKUP(P2379,Registration!O:P,2,FALSE)</f>
        <v>18</v>
      </c>
    </row>
    <row r="2380" spans="1:18" ht="23.1" customHeight="1">
      <c r="A2380" s="89" t="s">
        <v>133</v>
      </c>
      <c r="B2380" s="106" t="s">
        <v>26</v>
      </c>
      <c r="C2380" s="106" t="s">
        <v>27</v>
      </c>
      <c r="D2380" s="106" t="s">
        <v>28</v>
      </c>
      <c r="E2380" s="81" t="s">
        <v>135</v>
      </c>
      <c r="F2380" s="81" t="s">
        <v>135</v>
      </c>
      <c r="G2380" s="81" t="s">
        <v>3999</v>
      </c>
      <c r="H2380" s="81" t="s">
        <v>8157</v>
      </c>
      <c r="I2380" s="81" t="s">
        <v>8158</v>
      </c>
      <c r="J2380" s="81" t="s">
        <v>4140</v>
      </c>
      <c r="K2380" s="109">
        <v>43552</v>
      </c>
      <c r="L2380" s="81">
        <v>28</v>
      </c>
      <c r="M2380" s="81">
        <v>3</v>
      </c>
      <c r="N2380" s="81">
        <v>2019</v>
      </c>
      <c r="O2380" s="77">
        <f t="shared" si="37"/>
        <v>43552</v>
      </c>
      <c r="P2380" s="81" t="s">
        <v>4141</v>
      </c>
      <c r="Q2380" s="81" t="s">
        <v>175</v>
      </c>
      <c r="R2380" s="80">
        <f>VLOOKUP(P2380,Registration!O:P,2,FALSE)</f>
        <v>17</v>
      </c>
    </row>
    <row r="2381" spans="1:18" ht="23.1" customHeight="1">
      <c r="A2381" s="89" t="s">
        <v>133</v>
      </c>
      <c r="B2381" s="106" t="s">
        <v>26</v>
      </c>
      <c r="C2381" s="106" t="s">
        <v>27</v>
      </c>
      <c r="D2381" s="106" t="s">
        <v>28</v>
      </c>
      <c r="E2381" s="81" t="s">
        <v>135</v>
      </c>
      <c r="F2381" s="81" t="s">
        <v>135</v>
      </c>
      <c r="G2381" s="81" t="s">
        <v>3999</v>
      </c>
      <c r="H2381" s="81" t="s">
        <v>8157</v>
      </c>
      <c r="I2381" s="81" t="s">
        <v>8158</v>
      </c>
      <c r="J2381" s="81" t="s">
        <v>2773</v>
      </c>
      <c r="K2381" s="109">
        <v>43552</v>
      </c>
      <c r="L2381" s="81">
        <v>28</v>
      </c>
      <c r="M2381" s="81">
        <v>3</v>
      </c>
      <c r="N2381" s="81">
        <v>2019</v>
      </c>
      <c r="O2381" s="77">
        <f t="shared" si="37"/>
        <v>43552</v>
      </c>
      <c r="P2381" s="81" t="s">
        <v>4142</v>
      </c>
      <c r="Q2381" s="81" t="s">
        <v>175</v>
      </c>
      <c r="R2381" s="80">
        <f>VLOOKUP(P2381,Registration!O:P,2,FALSE)</f>
        <v>19</v>
      </c>
    </row>
    <row r="2382" spans="1:18" ht="23.1" customHeight="1">
      <c r="A2382" s="89" t="s">
        <v>133</v>
      </c>
      <c r="B2382" s="106" t="s">
        <v>26</v>
      </c>
      <c r="C2382" s="106" t="s">
        <v>27</v>
      </c>
      <c r="D2382" s="106" t="s">
        <v>28</v>
      </c>
      <c r="E2382" s="81" t="s">
        <v>135</v>
      </c>
      <c r="F2382" s="81" t="s">
        <v>135</v>
      </c>
      <c r="G2382" s="81" t="s">
        <v>3999</v>
      </c>
      <c r="H2382" s="81" t="s">
        <v>8157</v>
      </c>
      <c r="I2382" s="81" t="s">
        <v>8158</v>
      </c>
      <c r="J2382" s="81" t="s">
        <v>4143</v>
      </c>
      <c r="K2382" s="109">
        <v>43552</v>
      </c>
      <c r="L2382" s="81">
        <v>28</v>
      </c>
      <c r="M2382" s="81">
        <v>3</v>
      </c>
      <c r="N2382" s="81">
        <v>2019</v>
      </c>
      <c r="O2382" s="77">
        <f t="shared" si="37"/>
        <v>43552</v>
      </c>
      <c r="P2382" s="81" t="s">
        <v>4144</v>
      </c>
      <c r="Q2382" s="81" t="s">
        <v>175</v>
      </c>
      <c r="R2382" s="80">
        <f>VLOOKUP(P2382,Registration!O:P,2,FALSE)</f>
        <v>18</v>
      </c>
    </row>
    <row r="2383" spans="1:18" ht="23.1" customHeight="1">
      <c r="A2383" s="89" t="s">
        <v>133</v>
      </c>
      <c r="B2383" s="106" t="s">
        <v>26</v>
      </c>
      <c r="C2383" s="106" t="s">
        <v>27</v>
      </c>
      <c r="D2383" s="106" t="s">
        <v>28</v>
      </c>
      <c r="E2383" s="81" t="s">
        <v>135</v>
      </c>
      <c r="F2383" s="81" t="s">
        <v>135</v>
      </c>
      <c r="G2383" s="81" t="s">
        <v>3999</v>
      </c>
      <c r="H2383" s="81" t="s">
        <v>8157</v>
      </c>
      <c r="I2383" s="81" t="s">
        <v>8158</v>
      </c>
      <c r="J2383" s="81" t="s">
        <v>4145</v>
      </c>
      <c r="K2383" s="109">
        <v>43552</v>
      </c>
      <c r="L2383" s="81">
        <v>28</v>
      </c>
      <c r="M2383" s="81">
        <v>3</v>
      </c>
      <c r="N2383" s="81">
        <v>2019</v>
      </c>
      <c r="O2383" s="77">
        <f t="shared" si="37"/>
        <v>43552</v>
      </c>
      <c r="P2383" s="81" t="s">
        <v>4146</v>
      </c>
      <c r="Q2383" s="81" t="s">
        <v>175</v>
      </c>
      <c r="R2383" s="80">
        <f>VLOOKUP(P2383,Registration!O:P,2,FALSE)</f>
        <v>16</v>
      </c>
    </row>
    <row r="2384" spans="1:18" ht="23.1" customHeight="1">
      <c r="A2384" s="89" t="s">
        <v>133</v>
      </c>
      <c r="B2384" s="106" t="s">
        <v>26</v>
      </c>
      <c r="C2384" s="106" t="s">
        <v>27</v>
      </c>
      <c r="D2384" s="106" t="s">
        <v>28</v>
      </c>
      <c r="E2384" s="81" t="s">
        <v>135</v>
      </c>
      <c r="F2384" s="81" t="s">
        <v>135</v>
      </c>
      <c r="G2384" s="81" t="s">
        <v>3999</v>
      </c>
      <c r="H2384" s="81" t="s">
        <v>8157</v>
      </c>
      <c r="I2384" s="81" t="s">
        <v>8158</v>
      </c>
      <c r="J2384" s="81" t="s">
        <v>4147</v>
      </c>
      <c r="K2384" s="109">
        <v>43552</v>
      </c>
      <c r="L2384" s="81">
        <v>28</v>
      </c>
      <c r="M2384" s="81">
        <v>3</v>
      </c>
      <c r="N2384" s="81">
        <v>2019</v>
      </c>
      <c r="O2384" s="77">
        <f t="shared" si="37"/>
        <v>43552</v>
      </c>
      <c r="P2384" s="81" t="s">
        <v>4148</v>
      </c>
      <c r="Q2384" s="81" t="s">
        <v>175</v>
      </c>
      <c r="R2384" s="80">
        <f>VLOOKUP(P2384,Registration!O:P,2,FALSE)</f>
        <v>18</v>
      </c>
    </row>
    <row r="2385" spans="1:18" ht="23.1" customHeight="1">
      <c r="A2385" s="89" t="s">
        <v>133</v>
      </c>
      <c r="B2385" s="106" t="s">
        <v>26</v>
      </c>
      <c r="C2385" s="106" t="s">
        <v>27</v>
      </c>
      <c r="D2385" s="106" t="s">
        <v>28</v>
      </c>
      <c r="E2385" s="81" t="s">
        <v>135</v>
      </c>
      <c r="F2385" s="81" t="s">
        <v>135</v>
      </c>
      <c r="G2385" s="81" t="s">
        <v>3999</v>
      </c>
      <c r="H2385" s="81" t="s">
        <v>8157</v>
      </c>
      <c r="I2385" s="81" t="s">
        <v>8158</v>
      </c>
      <c r="J2385" s="81" t="s">
        <v>4149</v>
      </c>
      <c r="K2385" s="109">
        <v>43552</v>
      </c>
      <c r="L2385" s="81">
        <v>28</v>
      </c>
      <c r="M2385" s="81">
        <v>3</v>
      </c>
      <c r="N2385" s="81">
        <v>2019</v>
      </c>
      <c r="O2385" s="77">
        <f t="shared" si="37"/>
        <v>43552</v>
      </c>
      <c r="P2385" s="81" t="s">
        <v>4150</v>
      </c>
      <c r="Q2385" s="81" t="s">
        <v>175</v>
      </c>
      <c r="R2385" s="80">
        <f>VLOOKUP(P2385,Registration!O:P,2,FALSE)</f>
        <v>17</v>
      </c>
    </row>
    <row r="2386" spans="1:18" ht="23.1" customHeight="1">
      <c r="A2386" s="89" t="s">
        <v>133</v>
      </c>
      <c r="B2386" s="106" t="s">
        <v>26</v>
      </c>
      <c r="C2386" s="106" t="s">
        <v>27</v>
      </c>
      <c r="D2386" s="106" t="s">
        <v>28</v>
      </c>
      <c r="E2386" s="81" t="s">
        <v>135</v>
      </c>
      <c r="F2386" s="81" t="s">
        <v>135</v>
      </c>
      <c r="G2386" s="81" t="s">
        <v>3999</v>
      </c>
      <c r="H2386" s="81" t="s">
        <v>8157</v>
      </c>
      <c r="I2386" s="81" t="s">
        <v>8158</v>
      </c>
      <c r="J2386" s="81" t="s">
        <v>4151</v>
      </c>
      <c r="K2386" s="109">
        <v>43552</v>
      </c>
      <c r="L2386" s="81">
        <v>28</v>
      </c>
      <c r="M2386" s="81">
        <v>3</v>
      </c>
      <c r="N2386" s="81">
        <v>2019</v>
      </c>
      <c r="O2386" s="77">
        <f t="shared" si="37"/>
        <v>43552</v>
      </c>
      <c r="P2386" s="81" t="s">
        <v>4152</v>
      </c>
      <c r="Q2386" s="81" t="s">
        <v>175</v>
      </c>
      <c r="R2386" s="80">
        <f>VLOOKUP(P2386,Registration!O:P,2,FALSE)</f>
        <v>16</v>
      </c>
    </row>
    <row r="2387" spans="1:18" ht="23.1" customHeight="1">
      <c r="A2387" s="89" t="s">
        <v>133</v>
      </c>
      <c r="B2387" s="106" t="s">
        <v>26</v>
      </c>
      <c r="C2387" s="106" t="s">
        <v>27</v>
      </c>
      <c r="D2387" s="106" t="s">
        <v>28</v>
      </c>
      <c r="E2387" s="81" t="s">
        <v>135</v>
      </c>
      <c r="F2387" s="81" t="s">
        <v>135</v>
      </c>
      <c r="G2387" s="81" t="s">
        <v>3999</v>
      </c>
      <c r="H2387" s="81" t="s">
        <v>8157</v>
      </c>
      <c r="I2387" s="81" t="s">
        <v>8158</v>
      </c>
      <c r="J2387" s="81" t="s">
        <v>4153</v>
      </c>
      <c r="K2387" s="109">
        <v>43552</v>
      </c>
      <c r="L2387" s="81">
        <v>28</v>
      </c>
      <c r="M2387" s="81">
        <v>3</v>
      </c>
      <c r="N2387" s="81">
        <v>2019</v>
      </c>
      <c r="O2387" s="77">
        <f t="shared" si="37"/>
        <v>43552</v>
      </c>
      <c r="P2387" s="89" t="s">
        <v>4154</v>
      </c>
      <c r="Q2387" s="81" t="s">
        <v>175</v>
      </c>
      <c r="R2387" s="80">
        <f>VLOOKUP(P2387,Registration!O:P,2,FALSE)</f>
        <v>19</v>
      </c>
    </row>
    <row r="2388" spans="1:18" ht="23.1" customHeight="1">
      <c r="A2388" s="89" t="s">
        <v>133</v>
      </c>
      <c r="B2388" s="106" t="s">
        <v>26</v>
      </c>
      <c r="C2388" s="106" t="s">
        <v>27</v>
      </c>
      <c r="D2388" s="106" t="s">
        <v>28</v>
      </c>
      <c r="E2388" s="81" t="s">
        <v>135</v>
      </c>
      <c r="F2388" s="81" t="s">
        <v>135</v>
      </c>
      <c r="G2388" s="81" t="s">
        <v>3999</v>
      </c>
      <c r="H2388" s="81" t="s">
        <v>8157</v>
      </c>
      <c r="I2388" s="81" t="s">
        <v>8158</v>
      </c>
      <c r="J2388" s="81" t="s">
        <v>4155</v>
      </c>
      <c r="K2388" s="109">
        <v>43552</v>
      </c>
      <c r="L2388" s="81">
        <v>28</v>
      </c>
      <c r="M2388" s="81">
        <v>3</v>
      </c>
      <c r="N2388" s="81">
        <v>2019</v>
      </c>
      <c r="O2388" s="77">
        <f t="shared" si="37"/>
        <v>43552</v>
      </c>
      <c r="P2388" s="89" t="s">
        <v>4156</v>
      </c>
      <c r="Q2388" s="81" t="s">
        <v>175</v>
      </c>
      <c r="R2388" s="80">
        <f>VLOOKUP(P2388,Registration!O:P,2,FALSE)</f>
        <v>19</v>
      </c>
    </row>
    <row r="2389" spans="1:18" ht="23.1" customHeight="1">
      <c r="A2389" s="89" t="s">
        <v>133</v>
      </c>
      <c r="B2389" s="106" t="s">
        <v>26</v>
      </c>
      <c r="C2389" s="106" t="s">
        <v>27</v>
      </c>
      <c r="D2389" s="106" t="s">
        <v>28</v>
      </c>
      <c r="E2389" s="81" t="s">
        <v>135</v>
      </c>
      <c r="F2389" s="81" t="s">
        <v>135</v>
      </c>
      <c r="G2389" s="81" t="s">
        <v>3999</v>
      </c>
      <c r="H2389" s="81" t="s">
        <v>8157</v>
      </c>
      <c r="I2389" s="81" t="s">
        <v>8158</v>
      </c>
      <c r="J2389" s="81" t="s">
        <v>4157</v>
      </c>
      <c r="K2389" s="109">
        <v>43552</v>
      </c>
      <c r="L2389" s="81">
        <v>28</v>
      </c>
      <c r="M2389" s="81">
        <v>3</v>
      </c>
      <c r="N2389" s="81">
        <v>2019</v>
      </c>
      <c r="O2389" s="77">
        <f t="shared" si="37"/>
        <v>43552</v>
      </c>
      <c r="P2389" s="89" t="s">
        <v>4158</v>
      </c>
      <c r="Q2389" s="81" t="s">
        <v>175</v>
      </c>
      <c r="R2389" s="80">
        <f>VLOOKUP(P2389,Registration!O:P,2,FALSE)</f>
        <v>19</v>
      </c>
    </row>
    <row r="2390" spans="1:18" ht="23.1" customHeight="1">
      <c r="A2390" s="89" t="s">
        <v>133</v>
      </c>
      <c r="B2390" s="106" t="s">
        <v>26</v>
      </c>
      <c r="C2390" s="106" t="s">
        <v>27</v>
      </c>
      <c r="D2390" s="106" t="s">
        <v>28</v>
      </c>
      <c r="E2390" s="81" t="s">
        <v>135</v>
      </c>
      <c r="F2390" s="81" t="s">
        <v>135</v>
      </c>
      <c r="G2390" s="81" t="s">
        <v>3999</v>
      </c>
      <c r="H2390" s="81" t="s">
        <v>8157</v>
      </c>
      <c r="I2390" s="81" t="s">
        <v>8158</v>
      </c>
      <c r="J2390" s="81" t="s">
        <v>4159</v>
      </c>
      <c r="K2390" s="109">
        <v>43552</v>
      </c>
      <c r="L2390" s="81">
        <v>28</v>
      </c>
      <c r="M2390" s="81">
        <v>3</v>
      </c>
      <c r="N2390" s="81">
        <v>2019</v>
      </c>
      <c r="O2390" s="77">
        <f t="shared" si="37"/>
        <v>43552</v>
      </c>
      <c r="P2390" s="89" t="s">
        <v>4160</v>
      </c>
      <c r="Q2390" s="81" t="s">
        <v>175</v>
      </c>
      <c r="R2390" s="80">
        <f>VLOOKUP(P2390,Registration!O:P,2,FALSE)</f>
        <v>18</v>
      </c>
    </row>
    <row r="2391" spans="1:18" ht="23.1" customHeight="1">
      <c r="A2391" s="89" t="s">
        <v>133</v>
      </c>
      <c r="B2391" s="106" t="s">
        <v>26</v>
      </c>
      <c r="C2391" s="106" t="s">
        <v>27</v>
      </c>
      <c r="D2391" s="106" t="s">
        <v>28</v>
      </c>
      <c r="E2391" s="81" t="s">
        <v>135</v>
      </c>
      <c r="F2391" s="81" t="s">
        <v>135</v>
      </c>
      <c r="G2391" s="81" t="s">
        <v>3999</v>
      </c>
      <c r="H2391" s="81" t="s">
        <v>8157</v>
      </c>
      <c r="I2391" s="81" t="s">
        <v>8158</v>
      </c>
      <c r="J2391" s="81" t="s">
        <v>4161</v>
      </c>
      <c r="K2391" s="109">
        <v>43552</v>
      </c>
      <c r="L2391" s="81">
        <v>28</v>
      </c>
      <c r="M2391" s="81">
        <v>3</v>
      </c>
      <c r="N2391" s="81">
        <v>2019</v>
      </c>
      <c r="O2391" s="77">
        <f t="shared" si="37"/>
        <v>43552</v>
      </c>
      <c r="P2391" s="89" t="s">
        <v>4162</v>
      </c>
      <c r="Q2391" s="81" t="s">
        <v>175</v>
      </c>
      <c r="R2391" s="80">
        <f>VLOOKUP(P2391,Registration!O:P,2,FALSE)</f>
        <v>18</v>
      </c>
    </row>
    <row r="2392" spans="1:18" ht="23.1" customHeight="1">
      <c r="A2392" s="89" t="s">
        <v>133</v>
      </c>
      <c r="B2392" s="106" t="s">
        <v>26</v>
      </c>
      <c r="C2392" s="106" t="s">
        <v>27</v>
      </c>
      <c r="D2392" s="106" t="s">
        <v>28</v>
      </c>
      <c r="E2392" s="81" t="s">
        <v>135</v>
      </c>
      <c r="F2392" s="81" t="s">
        <v>135</v>
      </c>
      <c r="G2392" s="81" t="s">
        <v>3999</v>
      </c>
      <c r="H2392" s="81" t="s">
        <v>8157</v>
      </c>
      <c r="I2392" s="81" t="s">
        <v>8158</v>
      </c>
      <c r="J2392" s="81" t="s">
        <v>4163</v>
      </c>
      <c r="K2392" s="109">
        <v>43552</v>
      </c>
      <c r="L2392" s="81">
        <v>28</v>
      </c>
      <c r="M2392" s="81">
        <v>3</v>
      </c>
      <c r="N2392" s="81">
        <v>2019</v>
      </c>
      <c r="O2392" s="77">
        <f t="shared" si="37"/>
        <v>43552</v>
      </c>
      <c r="P2392" s="89" t="s">
        <v>4164</v>
      </c>
      <c r="Q2392" s="81" t="s">
        <v>175</v>
      </c>
      <c r="R2392" s="80">
        <f>VLOOKUP(P2392,Registration!O:P,2,FALSE)</f>
        <v>19</v>
      </c>
    </row>
    <row r="2393" spans="1:18" ht="23.1" customHeight="1">
      <c r="A2393" s="81" t="s">
        <v>133</v>
      </c>
      <c r="B2393" s="81" t="s">
        <v>26</v>
      </c>
      <c r="C2393" s="81" t="s">
        <v>27</v>
      </c>
      <c r="D2393" s="81" t="s">
        <v>28</v>
      </c>
      <c r="E2393" s="81" t="s">
        <v>28</v>
      </c>
      <c r="F2393" s="81" t="s">
        <v>111</v>
      </c>
      <c r="G2393" s="81" t="s">
        <v>167</v>
      </c>
      <c r="H2393" s="81" t="s">
        <v>8159</v>
      </c>
      <c r="I2393" s="81" t="s">
        <v>8161</v>
      </c>
      <c r="J2393" s="81" t="s">
        <v>1174</v>
      </c>
      <c r="K2393" s="109">
        <v>43552</v>
      </c>
      <c r="L2393" s="81">
        <v>28</v>
      </c>
      <c r="M2393" s="81">
        <v>3</v>
      </c>
      <c r="N2393" s="81">
        <v>2019</v>
      </c>
      <c r="O2393" s="77">
        <f t="shared" si="37"/>
        <v>43552</v>
      </c>
      <c r="P2393" s="89" t="s">
        <v>1175</v>
      </c>
      <c r="Q2393" s="81" t="s">
        <v>175</v>
      </c>
      <c r="R2393" s="80">
        <f>VLOOKUP(P2393,Registration!O:P,2,FALSE)</f>
        <v>18</v>
      </c>
    </row>
    <row r="2394" spans="1:18" ht="23.1" customHeight="1">
      <c r="A2394" s="81" t="s">
        <v>133</v>
      </c>
      <c r="B2394" s="81" t="s">
        <v>26</v>
      </c>
      <c r="C2394" s="81" t="s">
        <v>27</v>
      </c>
      <c r="D2394" s="81" t="s">
        <v>28</v>
      </c>
      <c r="E2394" s="81" t="s">
        <v>28</v>
      </c>
      <c r="F2394" s="81" t="s">
        <v>111</v>
      </c>
      <c r="G2394" s="81" t="s">
        <v>167</v>
      </c>
      <c r="H2394" s="81" t="s">
        <v>8159</v>
      </c>
      <c r="I2394" s="81" t="s">
        <v>8161</v>
      </c>
      <c r="J2394" s="81" t="s">
        <v>1732</v>
      </c>
      <c r="K2394" s="109">
        <v>43552</v>
      </c>
      <c r="L2394" s="81">
        <v>28</v>
      </c>
      <c r="M2394" s="81">
        <v>3</v>
      </c>
      <c r="N2394" s="81">
        <v>2019</v>
      </c>
      <c r="O2394" s="77">
        <f t="shared" si="37"/>
        <v>43552</v>
      </c>
      <c r="P2394" s="81" t="s">
        <v>1733</v>
      </c>
      <c r="Q2394" s="81" t="s">
        <v>175</v>
      </c>
      <c r="R2394" s="80">
        <f>VLOOKUP(P2394,Registration!O:P,2,FALSE)</f>
        <v>18</v>
      </c>
    </row>
    <row r="2395" spans="1:18" ht="23.1" customHeight="1">
      <c r="A2395" s="81" t="s">
        <v>133</v>
      </c>
      <c r="B2395" s="81" t="s">
        <v>26</v>
      </c>
      <c r="C2395" s="81" t="s">
        <v>27</v>
      </c>
      <c r="D2395" s="81" t="s">
        <v>28</v>
      </c>
      <c r="E2395" s="81" t="s">
        <v>28</v>
      </c>
      <c r="F2395" s="81" t="s">
        <v>111</v>
      </c>
      <c r="G2395" s="81" t="s">
        <v>167</v>
      </c>
      <c r="H2395" s="81" t="s">
        <v>8159</v>
      </c>
      <c r="I2395" s="81" t="s">
        <v>8161</v>
      </c>
      <c r="J2395" s="81" t="s">
        <v>865</v>
      </c>
      <c r="K2395" s="109">
        <v>43552</v>
      </c>
      <c r="L2395" s="81">
        <v>28</v>
      </c>
      <c r="M2395" s="81">
        <v>3</v>
      </c>
      <c r="N2395" s="81">
        <v>2019</v>
      </c>
      <c r="O2395" s="77">
        <f t="shared" si="37"/>
        <v>43552</v>
      </c>
      <c r="P2395" s="81" t="s">
        <v>1734</v>
      </c>
      <c r="Q2395" s="81" t="s">
        <v>175</v>
      </c>
      <c r="R2395" s="80">
        <f>VLOOKUP(P2395,Registration!O:P,2,FALSE)</f>
        <v>19</v>
      </c>
    </row>
    <row r="2396" spans="1:18" ht="23.1" customHeight="1">
      <c r="A2396" s="81" t="s">
        <v>133</v>
      </c>
      <c r="B2396" s="81" t="s">
        <v>26</v>
      </c>
      <c r="C2396" s="81" t="s">
        <v>27</v>
      </c>
      <c r="D2396" s="81" t="s">
        <v>28</v>
      </c>
      <c r="E2396" s="81" t="s">
        <v>28</v>
      </c>
      <c r="F2396" s="81" t="s">
        <v>111</v>
      </c>
      <c r="G2396" s="81" t="s">
        <v>167</v>
      </c>
      <c r="H2396" s="81" t="s">
        <v>8159</v>
      </c>
      <c r="I2396" s="81" t="s">
        <v>8161</v>
      </c>
      <c r="J2396" s="81" t="s">
        <v>1735</v>
      </c>
      <c r="K2396" s="109">
        <v>43552</v>
      </c>
      <c r="L2396" s="81">
        <v>28</v>
      </c>
      <c r="M2396" s="81">
        <v>3</v>
      </c>
      <c r="N2396" s="81">
        <v>2019</v>
      </c>
      <c r="O2396" s="77">
        <f t="shared" si="37"/>
        <v>43552</v>
      </c>
      <c r="P2396" s="81" t="s">
        <v>1736</v>
      </c>
      <c r="Q2396" s="81" t="s">
        <v>175</v>
      </c>
      <c r="R2396" s="80">
        <f>VLOOKUP(P2396,Registration!O:P,2,FALSE)</f>
        <v>19</v>
      </c>
    </row>
    <row r="2397" spans="1:18" ht="23.1" customHeight="1">
      <c r="A2397" s="81" t="s">
        <v>133</v>
      </c>
      <c r="B2397" s="81" t="s">
        <v>26</v>
      </c>
      <c r="C2397" s="81" t="s">
        <v>27</v>
      </c>
      <c r="D2397" s="81" t="s">
        <v>28</v>
      </c>
      <c r="E2397" s="81" t="s">
        <v>28</v>
      </c>
      <c r="F2397" s="81" t="s">
        <v>111</v>
      </c>
      <c r="G2397" s="81" t="s">
        <v>167</v>
      </c>
      <c r="H2397" s="81" t="s">
        <v>8159</v>
      </c>
      <c r="I2397" s="81" t="s">
        <v>8161</v>
      </c>
      <c r="J2397" s="81" t="s">
        <v>1737</v>
      </c>
      <c r="K2397" s="109">
        <v>43552</v>
      </c>
      <c r="L2397" s="81">
        <v>28</v>
      </c>
      <c r="M2397" s="81">
        <v>3</v>
      </c>
      <c r="N2397" s="81">
        <v>2019</v>
      </c>
      <c r="O2397" s="77">
        <f t="shared" si="37"/>
        <v>43552</v>
      </c>
      <c r="P2397" s="81" t="s">
        <v>1738</v>
      </c>
      <c r="Q2397" s="81" t="s">
        <v>175</v>
      </c>
      <c r="R2397" s="80">
        <f>VLOOKUP(P2397,Registration!O:P,2,FALSE)</f>
        <v>19</v>
      </c>
    </row>
    <row r="2398" spans="1:18" ht="23.1" customHeight="1">
      <c r="A2398" s="81" t="s">
        <v>133</v>
      </c>
      <c r="B2398" s="81" t="s">
        <v>26</v>
      </c>
      <c r="C2398" s="81" t="s">
        <v>27</v>
      </c>
      <c r="D2398" s="81" t="s">
        <v>28</v>
      </c>
      <c r="E2398" s="81" t="s">
        <v>28</v>
      </c>
      <c r="F2398" s="81" t="s">
        <v>111</v>
      </c>
      <c r="G2398" s="81" t="s">
        <v>167</v>
      </c>
      <c r="H2398" s="81" t="s">
        <v>8159</v>
      </c>
      <c r="I2398" s="81" t="s">
        <v>8161</v>
      </c>
      <c r="J2398" s="81" t="s">
        <v>1739</v>
      </c>
      <c r="K2398" s="109">
        <v>43552</v>
      </c>
      <c r="L2398" s="81">
        <v>28</v>
      </c>
      <c r="M2398" s="81">
        <v>3</v>
      </c>
      <c r="N2398" s="81">
        <v>2019</v>
      </c>
      <c r="O2398" s="77">
        <f t="shared" si="37"/>
        <v>43552</v>
      </c>
      <c r="P2398" s="81" t="s">
        <v>1740</v>
      </c>
      <c r="Q2398" s="81" t="s">
        <v>175</v>
      </c>
      <c r="R2398" s="80">
        <f>VLOOKUP(P2398,Registration!O:P,2,FALSE)</f>
        <v>18</v>
      </c>
    </row>
    <row r="2399" spans="1:18" ht="23.1" customHeight="1">
      <c r="A2399" s="81" t="s">
        <v>133</v>
      </c>
      <c r="B2399" s="81" t="s">
        <v>26</v>
      </c>
      <c r="C2399" s="81" t="s">
        <v>27</v>
      </c>
      <c r="D2399" s="81" t="s">
        <v>28</v>
      </c>
      <c r="E2399" s="81" t="s">
        <v>28</v>
      </c>
      <c r="F2399" s="81" t="s">
        <v>111</v>
      </c>
      <c r="G2399" s="81" t="s">
        <v>167</v>
      </c>
      <c r="H2399" s="81" t="s">
        <v>8159</v>
      </c>
      <c r="I2399" s="81" t="s">
        <v>8161</v>
      </c>
      <c r="J2399" s="81" t="s">
        <v>1741</v>
      </c>
      <c r="K2399" s="109">
        <v>43552</v>
      </c>
      <c r="L2399" s="81">
        <v>28</v>
      </c>
      <c r="M2399" s="81">
        <v>3</v>
      </c>
      <c r="N2399" s="81">
        <v>2019</v>
      </c>
      <c r="O2399" s="77">
        <f t="shared" si="37"/>
        <v>43552</v>
      </c>
      <c r="P2399" s="81" t="s">
        <v>1742</v>
      </c>
      <c r="Q2399" s="81" t="s">
        <v>175</v>
      </c>
      <c r="R2399" s="80">
        <f>VLOOKUP(P2399,Registration!O:P,2,FALSE)</f>
        <v>19</v>
      </c>
    </row>
    <row r="2400" spans="1:18" ht="23.1" customHeight="1">
      <c r="A2400" s="81" t="s">
        <v>133</v>
      </c>
      <c r="B2400" s="81" t="s">
        <v>26</v>
      </c>
      <c r="C2400" s="81" t="s">
        <v>27</v>
      </c>
      <c r="D2400" s="81" t="s">
        <v>28</v>
      </c>
      <c r="E2400" s="81" t="s">
        <v>28</v>
      </c>
      <c r="F2400" s="81" t="s">
        <v>111</v>
      </c>
      <c r="G2400" s="81" t="s">
        <v>167</v>
      </c>
      <c r="H2400" s="81" t="s">
        <v>8159</v>
      </c>
      <c r="I2400" s="81" t="s">
        <v>8161</v>
      </c>
      <c r="J2400" s="81" t="s">
        <v>1126</v>
      </c>
      <c r="K2400" s="109">
        <v>43552</v>
      </c>
      <c r="L2400" s="81">
        <v>28</v>
      </c>
      <c r="M2400" s="81">
        <v>3</v>
      </c>
      <c r="N2400" s="81">
        <v>2019</v>
      </c>
      <c r="O2400" s="77">
        <f t="shared" si="37"/>
        <v>43552</v>
      </c>
      <c r="P2400" s="81" t="s">
        <v>1127</v>
      </c>
      <c r="Q2400" s="81" t="s">
        <v>175</v>
      </c>
      <c r="R2400" s="80">
        <f>VLOOKUP(P2400,Registration!O:P,2,FALSE)</f>
        <v>18</v>
      </c>
    </row>
    <row r="2401" spans="1:18" ht="23.1" customHeight="1">
      <c r="A2401" s="81" t="s">
        <v>133</v>
      </c>
      <c r="B2401" s="81" t="s">
        <v>26</v>
      </c>
      <c r="C2401" s="81" t="s">
        <v>27</v>
      </c>
      <c r="D2401" s="81" t="s">
        <v>28</v>
      </c>
      <c r="E2401" s="81" t="s">
        <v>28</v>
      </c>
      <c r="F2401" s="81" t="s">
        <v>111</v>
      </c>
      <c r="G2401" s="81" t="s">
        <v>167</v>
      </c>
      <c r="H2401" s="81" t="s">
        <v>8159</v>
      </c>
      <c r="I2401" s="81" t="s">
        <v>8161</v>
      </c>
      <c r="J2401" s="81" t="s">
        <v>1176</v>
      </c>
      <c r="K2401" s="109">
        <v>43552</v>
      </c>
      <c r="L2401" s="81">
        <v>28</v>
      </c>
      <c r="M2401" s="81">
        <v>3</v>
      </c>
      <c r="N2401" s="81">
        <v>2019</v>
      </c>
      <c r="O2401" s="77">
        <f t="shared" si="37"/>
        <v>43552</v>
      </c>
      <c r="P2401" s="81" t="s">
        <v>1177</v>
      </c>
      <c r="Q2401" s="81" t="s">
        <v>175</v>
      </c>
      <c r="R2401" s="80">
        <f>VLOOKUP(P2401,Registration!O:P,2,FALSE)</f>
        <v>18</v>
      </c>
    </row>
    <row r="2402" spans="1:18" ht="23.1" customHeight="1">
      <c r="A2402" s="81" t="s">
        <v>133</v>
      </c>
      <c r="B2402" s="81" t="s">
        <v>26</v>
      </c>
      <c r="C2402" s="81" t="s">
        <v>27</v>
      </c>
      <c r="D2402" s="81" t="s">
        <v>28</v>
      </c>
      <c r="E2402" s="81" t="s">
        <v>28</v>
      </c>
      <c r="F2402" s="81" t="s">
        <v>111</v>
      </c>
      <c r="G2402" s="81" t="s">
        <v>167</v>
      </c>
      <c r="H2402" s="81" t="s">
        <v>8159</v>
      </c>
      <c r="I2402" s="81" t="s">
        <v>8161</v>
      </c>
      <c r="J2402" s="81" t="s">
        <v>1743</v>
      </c>
      <c r="K2402" s="109">
        <v>43553</v>
      </c>
      <c r="L2402" s="81">
        <v>29</v>
      </c>
      <c r="M2402" s="81">
        <v>3</v>
      </c>
      <c r="N2402" s="81">
        <v>2019</v>
      </c>
      <c r="O2402" s="77">
        <f t="shared" si="37"/>
        <v>43553</v>
      </c>
      <c r="P2402" s="81" t="s">
        <v>1744</v>
      </c>
      <c r="Q2402" s="81" t="s">
        <v>175</v>
      </c>
      <c r="R2402" s="80">
        <f>VLOOKUP(P2402,Registration!O:P,2,FALSE)</f>
        <v>18</v>
      </c>
    </row>
    <row r="2403" spans="1:18" ht="23.1" customHeight="1">
      <c r="A2403" s="81" t="s">
        <v>133</v>
      </c>
      <c r="B2403" s="81" t="s">
        <v>26</v>
      </c>
      <c r="C2403" s="81" t="s">
        <v>27</v>
      </c>
      <c r="D2403" s="81" t="s">
        <v>28</v>
      </c>
      <c r="E2403" s="81" t="s">
        <v>28</v>
      </c>
      <c r="F2403" s="81" t="s">
        <v>111</v>
      </c>
      <c r="G2403" s="81" t="s">
        <v>167</v>
      </c>
      <c r="H2403" s="81" t="s">
        <v>8159</v>
      </c>
      <c r="I2403" s="81" t="s">
        <v>8161</v>
      </c>
      <c r="J2403" s="81" t="s">
        <v>1745</v>
      </c>
      <c r="K2403" s="109">
        <v>43553</v>
      </c>
      <c r="L2403" s="81">
        <v>29</v>
      </c>
      <c r="M2403" s="81">
        <v>3</v>
      </c>
      <c r="N2403" s="81">
        <v>2019</v>
      </c>
      <c r="O2403" s="77">
        <f t="shared" si="37"/>
        <v>43553</v>
      </c>
      <c r="P2403" s="81" t="s">
        <v>1746</v>
      </c>
      <c r="Q2403" s="81" t="s">
        <v>175</v>
      </c>
      <c r="R2403" s="80">
        <f>VLOOKUP(P2403,Registration!O:P,2,FALSE)</f>
        <v>18</v>
      </c>
    </row>
    <row r="2404" spans="1:18" ht="23.1" customHeight="1">
      <c r="A2404" s="81" t="s">
        <v>133</v>
      </c>
      <c r="B2404" s="81" t="s">
        <v>26</v>
      </c>
      <c r="C2404" s="81" t="s">
        <v>27</v>
      </c>
      <c r="D2404" s="81" t="s">
        <v>28</v>
      </c>
      <c r="E2404" s="81" t="s">
        <v>28</v>
      </c>
      <c r="F2404" s="81" t="s">
        <v>111</v>
      </c>
      <c r="G2404" s="81" t="s">
        <v>167</v>
      </c>
      <c r="H2404" s="81" t="s">
        <v>8159</v>
      </c>
      <c r="I2404" s="81" t="s">
        <v>8161</v>
      </c>
      <c r="J2404" s="81" t="s">
        <v>1109</v>
      </c>
      <c r="K2404" s="109">
        <v>43553</v>
      </c>
      <c r="L2404" s="81">
        <v>29</v>
      </c>
      <c r="M2404" s="81">
        <v>3</v>
      </c>
      <c r="N2404" s="81">
        <v>2019</v>
      </c>
      <c r="O2404" s="77">
        <f t="shared" si="37"/>
        <v>43553</v>
      </c>
      <c r="P2404" s="81" t="s">
        <v>428</v>
      </c>
      <c r="Q2404" s="81" t="s">
        <v>175</v>
      </c>
      <c r="R2404" s="80">
        <f>VLOOKUP(P2404,Registration!O:P,2,FALSE)</f>
        <v>19</v>
      </c>
    </row>
    <row r="2405" spans="1:18" ht="23.1" customHeight="1">
      <c r="A2405" s="81" t="s">
        <v>133</v>
      </c>
      <c r="B2405" s="81" t="s">
        <v>26</v>
      </c>
      <c r="C2405" s="81" t="s">
        <v>27</v>
      </c>
      <c r="D2405" s="81" t="s">
        <v>28</v>
      </c>
      <c r="E2405" s="81" t="s">
        <v>28</v>
      </c>
      <c r="F2405" s="81" t="s">
        <v>111</v>
      </c>
      <c r="G2405" s="81" t="s">
        <v>167</v>
      </c>
      <c r="H2405" s="81" t="s">
        <v>8159</v>
      </c>
      <c r="I2405" s="81" t="s">
        <v>8161</v>
      </c>
      <c r="J2405" s="81" t="s">
        <v>1145</v>
      </c>
      <c r="K2405" s="109">
        <v>43553</v>
      </c>
      <c r="L2405" s="81">
        <v>29</v>
      </c>
      <c r="M2405" s="81">
        <v>3</v>
      </c>
      <c r="N2405" s="81">
        <v>2019</v>
      </c>
      <c r="O2405" s="77">
        <f t="shared" si="37"/>
        <v>43553</v>
      </c>
      <c r="P2405" s="81" t="s">
        <v>1146</v>
      </c>
      <c r="Q2405" s="81" t="s">
        <v>175</v>
      </c>
      <c r="R2405" s="80">
        <f>VLOOKUP(P2405,Registration!O:P,2,FALSE)</f>
        <v>18</v>
      </c>
    </row>
    <row r="2406" spans="1:18" ht="23.1" customHeight="1">
      <c r="A2406" s="81" t="s">
        <v>133</v>
      </c>
      <c r="B2406" s="81" t="s">
        <v>26</v>
      </c>
      <c r="C2406" s="81" t="s">
        <v>27</v>
      </c>
      <c r="D2406" s="81" t="s">
        <v>28</v>
      </c>
      <c r="E2406" s="81" t="s">
        <v>28</v>
      </c>
      <c r="F2406" s="81" t="s">
        <v>111</v>
      </c>
      <c r="G2406" s="81" t="s">
        <v>167</v>
      </c>
      <c r="H2406" s="81" t="s">
        <v>8159</v>
      </c>
      <c r="I2406" s="81" t="s">
        <v>8161</v>
      </c>
      <c r="J2406" s="81" t="s">
        <v>1747</v>
      </c>
      <c r="K2406" s="109">
        <v>43553</v>
      </c>
      <c r="L2406" s="81">
        <v>29</v>
      </c>
      <c r="M2406" s="81">
        <v>3</v>
      </c>
      <c r="N2406" s="81">
        <v>2019</v>
      </c>
      <c r="O2406" s="77">
        <f t="shared" si="37"/>
        <v>43553</v>
      </c>
      <c r="P2406" s="81" t="s">
        <v>1748</v>
      </c>
      <c r="Q2406" s="81" t="s">
        <v>175</v>
      </c>
      <c r="R2406" s="80">
        <f>VLOOKUP(P2406,Registration!O:P,2,FALSE)</f>
        <v>19</v>
      </c>
    </row>
    <row r="2407" spans="1:18" ht="23.1" customHeight="1">
      <c r="A2407" s="81" t="s">
        <v>133</v>
      </c>
      <c r="B2407" s="81" t="s">
        <v>26</v>
      </c>
      <c r="C2407" s="81" t="s">
        <v>27</v>
      </c>
      <c r="D2407" s="81" t="s">
        <v>28</v>
      </c>
      <c r="E2407" s="81" t="s">
        <v>28</v>
      </c>
      <c r="F2407" s="81" t="s">
        <v>111</v>
      </c>
      <c r="G2407" s="81" t="s">
        <v>167</v>
      </c>
      <c r="H2407" s="81" t="s">
        <v>8159</v>
      </c>
      <c r="I2407" s="81" t="s">
        <v>8161</v>
      </c>
      <c r="J2407" s="81" t="s">
        <v>1141</v>
      </c>
      <c r="K2407" s="109">
        <v>43553</v>
      </c>
      <c r="L2407" s="81">
        <v>29</v>
      </c>
      <c r="M2407" s="81">
        <v>3</v>
      </c>
      <c r="N2407" s="81">
        <v>2019</v>
      </c>
      <c r="O2407" s="77">
        <f t="shared" si="37"/>
        <v>43553</v>
      </c>
      <c r="P2407" s="81" t="s">
        <v>1142</v>
      </c>
      <c r="Q2407" s="81" t="s">
        <v>175</v>
      </c>
      <c r="R2407" s="80">
        <f>VLOOKUP(P2407,Registration!O:P,2,FALSE)</f>
        <v>19</v>
      </c>
    </row>
    <row r="2408" spans="1:18" ht="23.1" customHeight="1">
      <c r="A2408" s="81" t="s">
        <v>133</v>
      </c>
      <c r="B2408" s="81" t="s">
        <v>26</v>
      </c>
      <c r="C2408" s="81" t="s">
        <v>27</v>
      </c>
      <c r="D2408" s="81" t="s">
        <v>28</v>
      </c>
      <c r="E2408" s="81" t="s">
        <v>28</v>
      </c>
      <c r="F2408" s="81" t="s">
        <v>111</v>
      </c>
      <c r="G2408" s="81" t="s">
        <v>167</v>
      </c>
      <c r="H2408" s="81" t="s">
        <v>8159</v>
      </c>
      <c r="I2408" s="81" t="s">
        <v>8161</v>
      </c>
      <c r="J2408" s="81" t="s">
        <v>1749</v>
      </c>
      <c r="K2408" s="109">
        <v>43553</v>
      </c>
      <c r="L2408" s="81">
        <v>29</v>
      </c>
      <c r="M2408" s="81">
        <v>3</v>
      </c>
      <c r="N2408" s="81">
        <v>2019</v>
      </c>
      <c r="O2408" s="77">
        <f t="shared" si="37"/>
        <v>43553</v>
      </c>
      <c r="P2408" s="81" t="s">
        <v>1750</v>
      </c>
      <c r="Q2408" s="81" t="s">
        <v>175</v>
      </c>
      <c r="R2408" s="80">
        <f>VLOOKUP(P2408,Registration!O:P,2,FALSE)</f>
        <v>18</v>
      </c>
    </row>
    <row r="2409" spans="1:18" ht="23.1" customHeight="1">
      <c r="A2409" s="81" t="s">
        <v>133</v>
      </c>
      <c r="B2409" s="81" t="s">
        <v>26</v>
      </c>
      <c r="C2409" s="81" t="s">
        <v>27</v>
      </c>
      <c r="D2409" s="81" t="s">
        <v>28</v>
      </c>
      <c r="E2409" s="81" t="s">
        <v>28</v>
      </c>
      <c r="F2409" s="81" t="s">
        <v>111</v>
      </c>
      <c r="G2409" s="81" t="s">
        <v>167</v>
      </c>
      <c r="H2409" s="81" t="s">
        <v>8159</v>
      </c>
      <c r="I2409" s="81" t="s">
        <v>8161</v>
      </c>
      <c r="J2409" s="81" t="s">
        <v>1751</v>
      </c>
      <c r="K2409" s="109">
        <v>43553</v>
      </c>
      <c r="L2409" s="81">
        <v>29</v>
      </c>
      <c r="M2409" s="81">
        <v>3</v>
      </c>
      <c r="N2409" s="81">
        <v>2019</v>
      </c>
      <c r="O2409" s="77">
        <f t="shared" si="37"/>
        <v>43553</v>
      </c>
      <c r="P2409" s="81" t="s">
        <v>1675</v>
      </c>
      <c r="Q2409" s="81" t="s">
        <v>175</v>
      </c>
      <c r="R2409" s="80">
        <f>VLOOKUP(P2409,Registration!O:P,2,FALSE)</f>
        <v>18</v>
      </c>
    </row>
    <row r="2410" spans="1:18" ht="23.1" customHeight="1">
      <c r="A2410" s="81" t="s">
        <v>133</v>
      </c>
      <c r="B2410" s="81" t="s">
        <v>26</v>
      </c>
      <c r="C2410" s="81" t="s">
        <v>27</v>
      </c>
      <c r="D2410" s="81" t="s">
        <v>28</v>
      </c>
      <c r="E2410" s="81" t="s">
        <v>28</v>
      </c>
      <c r="F2410" s="81" t="s">
        <v>111</v>
      </c>
      <c r="G2410" s="81" t="s">
        <v>167</v>
      </c>
      <c r="H2410" s="81" t="s">
        <v>8159</v>
      </c>
      <c r="I2410" s="81" t="s">
        <v>8161</v>
      </c>
      <c r="J2410" s="81" t="s">
        <v>1123</v>
      </c>
      <c r="K2410" s="109">
        <v>43553</v>
      </c>
      <c r="L2410" s="81">
        <v>29</v>
      </c>
      <c r="M2410" s="81">
        <v>3</v>
      </c>
      <c r="N2410" s="81">
        <v>2019</v>
      </c>
      <c r="O2410" s="77">
        <f t="shared" si="37"/>
        <v>43553</v>
      </c>
      <c r="P2410" s="81" t="s">
        <v>1124</v>
      </c>
      <c r="Q2410" s="81" t="s">
        <v>175</v>
      </c>
      <c r="R2410" s="80">
        <f>VLOOKUP(P2410,Registration!O:P,2,FALSE)</f>
        <v>19</v>
      </c>
    </row>
    <row r="2411" spans="1:18" ht="23.1" customHeight="1">
      <c r="A2411" s="81" t="s">
        <v>133</v>
      </c>
      <c r="B2411" s="81" t="s">
        <v>26</v>
      </c>
      <c r="C2411" s="81" t="s">
        <v>27</v>
      </c>
      <c r="D2411" s="81" t="s">
        <v>28</v>
      </c>
      <c r="E2411" s="81" t="s">
        <v>28</v>
      </c>
      <c r="F2411" s="81" t="s">
        <v>29</v>
      </c>
      <c r="G2411" s="81" t="s">
        <v>1887</v>
      </c>
      <c r="H2411" s="81" t="s">
        <v>8165</v>
      </c>
      <c r="I2411" s="81" t="s">
        <v>8163</v>
      </c>
      <c r="J2411" s="81" t="s">
        <v>4165</v>
      </c>
      <c r="K2411" s="109">
        <v>43554</v>
      </c>
      <c r="L2411" s="81">
        <v>30</v>
      </c>
      <c r="M2411" s="81">
        <v>3</v>
      </c>
      <c r="N2411" s="81">
        <v>2019</v>
      </c>
      <c r="O2411" s="77">
        <f t="shared" si="37"/>
        <v>43554</v>
      </c>
      <c r="P2411" s="81" t="s">
        <v>4166</v>
      </c>
      <c r="Q2411" s="81" t="s">
        <v>175</v>
      </c>
      <c r="R2411" s="80">
        <f>VLOOKUP(P2411,Registration!O:P,2,FALSE)</f>
        <v>18</v>
      </c>
    </row>
  </sheetData>
  <autoFilter ref="A1:R2411"/>
  <dataValidations count="13">
    <dataValidation type="list" allowBlank="1" showInputMessage="1" showErrorMessage="1" sqref="B844:B877 B410 B387 B523 B91:B200 B2:B30 B1164:B1048576">
      <formula1>Region</formula1>
    </dataValidation>
    <dataValidation type="list" allowBlank="1" showInputMessage="1" showErrorMessage="1" sqref="C844:C877 C410 C387 C523 C91:C200 C2:C30 C1164:C1048576">
      <formula1>State</formula1>
    </dataValidation>
    <dataValidation type="list" allowBlank="1" showInputMessage="1" showErrorMessage="1" sqref="D844:D877 D410 D387 D523 D91:D200 D2:D30 D1164:D1048576">
      <formula1>LGA</formula1>
    </dataValidation>
    <dataValidation type="list" allowBlank="1" showInputMessage="1" showErrorMessage="1" sqref="E1607:E2182 E2246:E2301 E2243:E2244 E2303 E2393:E1048576">
      <formula1>Ward</formula1>
    </dataValidation>
    <dataValidation type="whole" allowBlank="1" showInputMessage="1" showErrorMessage="1" sqref="L1164:L1357 L1375:L2128 L2189:L2247 L2306:L1048576">
      <formula1>1</formula1>
      <formula2>31</formula2>
    </dataValidation>
    <dataValidation type="whole" allowBlank="1" showInputMessage="1" showErrorMessage="1" sqref="N1230:N1357 N1375 N1377 N1379:N2128 N2189:N2247 N2306:N1048576">
      <formula1>2017</formula1>
      <formula2>2020</formula2>
    </dataValidation>
    <dataValidation type="list" allowBlank="1" showInputMessage="1" showErrorMessage="1" sqref="E2:E1606">
      <formula1>Ward2</formula1>
    </dataValidation>
    <dataValidation type="list" allowBlank="1" showInputMessage="1" showErrorMessage="1" sqref="I2:I317 Q2:Q317 Q320:Q1048576 I320:I1048576">
      <formula1>Activity</formula1>
    </dataValidation>
    <dataValidation type="list" allowBlank="1" showInputMessage="1" showErrorMessage="1" sqref="L786:L791 L1358:L1374 L2129:L2188 L2248:L2305">
      <formula1>Day</formula1>
    </dataValidation>
    <dataValidation type="list" allowBlank="1" showInputMessage="1" showErrorMessage="1" sqref="M786:M791">
      <formula1>Month</formula1>
    </dataValidation>
    <dataValidation type="whole" allowBlank="1" showInputMessage="1" showErrorMessage="1" sqref="N1358:N1374 N1378 N1376">
      <formula1>2017</formula1>
      <formula2>2018</formula2>
    </dataValidation>
    <dataValidation type="whole" allowBlank="1" showInputMessage="1" showErrorMessage="1" sqref="M1164:M1048576">
      <formula1>1</formula1>
      <formula2>12</formula2>
    </dataValidation>
    <dataValidation type="whole" allowBlank="1" showInputMessage="1" showErrorMessage="1" sqref="R2:R1048576">
      <formula1>10</formula1>
      <formula2>25</formula2>
    </dataValidation>
  </dataValidations>
  <pageMargins left="0.7" right="0.7" top="0.75" bottom="0.75" header="0.3" footer="0.3"/>
  <pageSetup orientation="portrait" horizontalDpi="4294967293" verticalDpi="4294967293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'Lists (DO NOT TOUCH)'!$F$2:$F$5</xm:f>
          </x14:formula1>
          <xm:sqref>H1610:H2128 H2412:H1048576</xm:sqref>
        </x14:dataValidation>
        <x14:dataValidation type="list" allowBlank="1" showInputMessage="1" showErrorMessage="1">
          <x14:formula1>
            <xm:f>'[5]Lists (DO NOT TOUCH)'!#REF!</xm:f>
          </x14:formula1>
          <xm:sqref>H1116:H1141 H2:H1085 H1158:H1609 H2129:H2150 H2156:H2173 H2306:H2320</xm:sqref>
        </x14:dataValidation>
        <x14:dataValidation type="list" allowBlank="1" showInputMessage="1" showErrorMessage="1">
          <x14:formula1>
            <xm:f>'[6]Lists (DO NOT TOUCH)'!#REF!</xm:f>
          </x14:formula1>
          <xm:sqref>H2321:H2411 H2151:H2155 H2174:H2305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033"/>
  <sheetViews>
    <sheetView topLeftCell="I1" workbookViewId="0">
      <pane ySplit="1" topLeftCell="A2" activePane="bottomLeft" state="frozen"/>
      <selection pane="bottomLeft" activeCell="N293" sqref="N293"/>
    </sheetView>
  </sheetViews>
  <sheetFormatPr defaultColWidth="13.85546875" defaultRowHeight="21" customHeight="1"/>
  <cols>
    <col min="1" max="5" width="13.85546875" style="2"/>
    <col min="6" max="6" width="22.42578125" style="2" customWidth="1"/>
    <col min="7" max="7" width="23.28515625" style="2" customWidth="1"/>
    <col min="8" max="11" width="13.85546875" style="2"/>
    <col min="12" max="12" width="13.85546875" style="31"/>
    <col min="13" max="13" width="20.85546875" style="2" customWidth="1"/>
    <col min="14" max="14" width="22.140625" style="2" customWidth="1"/>
    <col min="15" max="15" width="13.85546875" style="2"/>
    <col min="16" max="16" width="13.85546875" style="6"/>
    <col min="17" max="21" width="13.85546875" style="2"/>
    <col min="22" max="22" width="17.7109375" style="2" customWidth="1"/>
    <col min="23" max="23" width="23.42578125" style="10" customWidth="1"/>
    <col min="24" max="16384" width="13.85546875" style="2"/>
  </cols>
  <sheetData>
    <row r="1" spans="1:24" s="4" customFormat="1" ht="21" customHeight="1">
      <c r="A1" s="4" t="s">
        <v>7</v>
      </c>
      <c r="B1" s="4" t="s">
        <v>9</v>
      </c>
      <c r="C1" s="4" t="s">
        <v>10</v>
      </c>
      <c r="D1" s="4" t="s">
        <v>11</v>
      </c>
      <c r="E1" s="4" t="s">
        <v>12</v>
      </c>
      <c r="F1" s="4" t="s">
        <v>13</v>
      </c>
      <c r="G1" s="4" t="s">
        <v>14</v>
      </c>
      <c r="H1" s="4" t="s">
        <v>15</v>
      </c>
      <c r="I1" s="4" t="s">
        <v>154</v>
      </c>
      <c r="J1" s="4" t="s">
        <v>17</v>
      </c>
      <c r="K1" s="4" t="s">
        <v>18</v>
      </c>
      <c r="L1" s="33" t="s">
        <v>19</v>
      </c>
      <c r="M1" s="4" t="s">
        <v>155</v>
      </c>
      <c r="N1" s="4" t="s">
        <v>156</v>
      </c>
      <c r="O1" s="4" t="s">
        <v>157</v>
      </c>
      <c r="P1" s="37" t="s">
        <v>158</v>
      </c>
      <c r="Q1" s="4" t="s">
        <v>159</v>
      </c>
      <c r="R1" s="4" t="s">
        <v>160</v>
      </c>
      <c r="S1" s="4" t="s">
        <v>161</v>
      </c>
      <c r="T1" s="4" t="s">
        <v>162</v>
      </c>
      <c r="U1" s="4" t="s">
        <v>163</v>
      </c>
      <c r="V1" s="4" t="s">
        <v>164</v>
      </c>
      <c r="W1" s="9" t="s">
        <v>165</v>
      </c>
      <c r="X1" s="4" t="s">
        <v>166</v>
      </c>
    </row>
    <row r="2" spans="1:24" ht="21" hidden="1" customHeight="1">
      <c r="A2" s="2" t="s">
        <v>35</v>
      </c>
      <c r="B2" s="2" t="s">
        <v>26</v>
      </c>
      <c r="C2" s="2" t="s">
        <v>27</v>
      </c>
      <c r="D2" s="2" t="s">
        <v>28</v>
      </c>
      <c r="E2" s="2" t="s">
        <v>28</v>
      </c>
      <c r="F2" s="2" t="s">
        <v>111</v>
      </c>
      <c r="G2" s="2" t="s">
        <v>167</v>
      </c>
      <c r="H2" s="2" t="s">
        <v>168</v>
      </c>
      <c r="I2" s="2">
        <v>23</v>
      </c>
      <c r="J2" s="2">
        <v>4</v>
      </c>
      <c r="K2" s="2">
        <v>2018</v>
      </c>
      <c r="L2" s="31">
        <f t="shared" ref="L2:L65" si="0">DATE(K2,J2,I2)</f>
        <v>43213</v>
      </c>
      <c r="M2" s="7" t="s">
        <v>169</v>
      </c>
      <c r="N2" s="2" t="s">
        <v>170</v>
      </c>
      <c r="O2" s="2">
        <v>19</v>
      </c>
      <c r="P2" s="6" t="s">
        <v>171</v>
      </c>
      <c r="Q2" s="2" t="s">
        <v>172</v>
      </c>
      <c r="R2" s="11" t="s">
        <v>173</v>
      </c>
      <c r="S2" s="2">
        <v>3</v>
      </c>
      <c r="T2" s="2" t="s">
        <v>174</v>
      </c>
      <c r="V2" s="2" t="s">
        <v>175</v>
      </c>
      <c r="W2" s="11" t="s">
        <v>176</v>
      </c>
    </row>
    <row r="3" spans="1:24" ht="21" hidden="1" customHeight="1">
      <c r="A3" s="2" t="s">
        <v>35</v>
      </c>
      <c r="B3" s="2" t="s">
        <v>26</v>
      </c>
      <c r="C3" s="2" t="s">
        <v>27</v>
      </c>
      <c r="D3" s="2" t="s">
        <v>28</v>
      </c>
      <c r="E3" s="2" t="s">
        <v>28</v>
      </c>
      <c r="F3" s="2" t="s">
        <v>111</v>
      </c>
      <c r="G3" s="2" t="s">
        <v>167</v>
      </c>
      <c r="H3" s="2" t="s">
        <v>168</v>
      </c>
      <c r="I3" s="2">
        <v>23</v>
      </c>
      <c r="J3" s="2">
        <v>4</v>
      </c>
      <c r="K3" s="2">
        <v>2018</v>
      </c>
      <c r="L3" s="31">
        <f t="shared" si="0"/>
        <v>43213</v>
      </c>
      <c r="M3" s="7" t="s">
        <v>177</v>
      </c>
      <c r="N3" s="2" t="s">
        <v>178</v>
      </c>
      <c r="O3" s="2">
        <v>18</v>
      </c>
      <c r="P3" s="6" t="s">
        <v>171</v>
      </c>
      <c r="Q3" s="2" t="s">
        <v>172</v>
      </c>
      <c r="R3" s="11" t="s">
        <v>173</v>
      </c>
      <c r="S3" s="2">
        <v>1</v>
      </c>
      <c r="T3" s="2" t="s">
        <v>174</v>
      </c>
      <c r="V3" s="2" t="s">
        <v>175</v>
      </c>
      <c r="W3" s="2" t="s">
        <v>179</v>
      </c>
      <c r="X3" s="2">
        <v>3</v>
      </c>
    </row>
    <row r="4" spans="1:24" ht="21" hidden="1" customHeight="1">
      <c r="A4" s="2" t="s">
        <v>35</v>
      </c>
      <c r="B4" s="2" t="s">
        <v>26</v>
      </c>
      <c r="C4" s="2" t="s">
        <v>27</v>
      </c>
      <c r="D4" s="2" t="s">
        <v>28</v>
      </c>
      <c r="E4" s="2" t="s">
        <v>28</v>
      </c>
      <c r="F4" s="2" t="s">
        <v>111</v>
      </c>
      <c r="G4" s="2" t="s">
        <v>167</v>
      </c>
      <c r="H4" s="2" t="s">
        <v>168</v>
      </c>
      <c r="I4" s="2">
        <v>23</v>
      </c>
      <c r="J4" s="2">
        <v>4</v>
      </c>
      <c r="K4" s="2">
        <v>2018</v>
      </c>
      <c r="L4" s="31">
        <f t="shared" si="0"/>
        <v>43213</v>
      </c>
      <c r="M4" s="7" t="s">
        <v>180</v>
      </c>
      <c r="N4" s="2" t="s">
        <v>181</v>
      </c>
      <c r="O4" s="2">
        <v>18</v>
      </c>
      <c r="P4" s="8">
        <v>9075175252</v>
      </c>
      <c r="Q4" s="2" t="s">
        <v>172</v>
      </c>
      <c r="R4" s="11" t="s">
        <v>173</v>
      </c>
      <c r="S4" s="2">
        <v>2</v>
      </c>
      <c r="T4" s="2" t="s">
        <v>174</v>
      </c>
      <c r="V4" s="2" t="s">
        <v>175</v>
      </c>
      <c r="W4" s="2" t="s">
        <v>176</v>
      </c>
    </row>
    <row r="5" spans="1:24" ht="21" hidden="1" customHeight="1">
      <c r="A5" s="2" t="s">
        <v>35</v>
      </c>
      <c r="B5" s="2" t="s">
        <v>26</v>
      </c>
      <c r="C5" s="2" t="s">
        <v>27</v>
      </c>
      <c r="D5" s="2" t="s">
        <v>28</v>
      </c>
      <c r="E5" s="2" t="s">
        <v>28</v>
      </c>
      <c r="F5" s="2" t="s">
        <v>111</v>
      </c>
      <c r="G5" s="2" t="s">
        <v>167</v>
      </c>
      <c r="H5" s="2" t="s">
        <v>168</v>
      </c>
      <c r="I5" s="2">
        <v>23</v>
      </c>
      <c r="J5" s="2">
        <v>4</v>
      </c>
      <c r="K5" s="2">
        <v>2018</v>
      </c>
      <c r="L5" s="31">
        <f t="shared" si="0"/>
        <v>43213</v>
      </c>
      <c r="M5" s="7" t="s">
        <v>182</v>
      </c>
      <c r="N5" s="2" t="s">
        <v>183</v>
      </c>
      <c r="O5" s="2">
        <v>19</v>
      </c>
      <c r="P5" s="8">
        <v>8038829872</v>
      </c>
      <c r="Q5" s="2" t="s">
        <v>172</v>
      </c>
      <c r="R5" s="11" t="s">
        <v>173</v>
      </c>
      <c r="S5" s="2">
        <v>2</v>
      </c>
      <c r="T5" s="2" t="s">
        <v>174</v>
      </c>
      <c r="V5" s="2" t="s">
        <v>175</v>
      </c>
      <c r="W5" s="2" t="s">
        <v>176</v>
      </c>
    </row>
    <row r="6" spans="1:24" ht="21" hidden="1" customHeight="1">
      <c r="A6" s="2" t="s">
        <v>35</v>
      </c>
      <c r="B6" s="2" t="s">
        <v>26</v>
      </c>
      <c r="C6" s="2" t="s">
        <v>27</v>
      </c>
      <c r="D6" s="2" t="s">
        <v>28</v>
      </c>
      <c r="E6" s="2" t="s">
        <v>28</v>
      </c>
      <c r="F6" s="2" t="s">
        <v>111</v>
      </c>
      <c r="G6" s="2" t="s">
        <v>167</v>
      </c>
      <c r="H6" s="2" t="s">
        <v>168</v>
      </c>
      <c r="I6" s="2">
        <v>23</v>
      </c>
      <c r="J6" s="2">
        <v>4</v>
      </c>
      <c r="K6" s="2">
        <v>2018</v>
      </c>
      <c r="L6" s="31">
        <f t="shared" si="0"/>
        <v>43213</v>
      </c>
      <c r="M6" s="7" t="s">
        <v>184</v>
      </c>
      <c r="N6" s="2" t="s">
        <v>185</v>
      </c>
      <c r="O6" s="2">
        <v>19</v>
      </c>
      <c r="P6" s="8">
        <v>8063423461</v>
      </c>
      <c r="Q6" s="2" t="s">
        <v>172</v>
      </c>
      <c r="R6" s="11" t="s">
        <v>173</v>
      </c>
      <c r="S6" s="2">
        <v>1</v>
      </c>
      <c r="T6" s="2" t="s">
        <v>174</v>
      </c>
      <c r="V6" s="2" t="s">
        <v>175</v>
      </c>
      <c r="W6" s="2" t="s">
        <v>186</v>
      </c>
      <c r="X6" s="2">
        <v>2</v>
      </c>
    </row>
    <row r="7" spans="1:24" ht="21" hidden="1" customHeight="1">
      <c r="A7" s="2" t="s">
        <v>35</v>
      </c>
      <c r="B7" s="2" t="s">
        <v>26</v>
      </c>
      <c r="C7" s="2" t="s">
        <v>27</v>
      </c>
      <c r="D7" s="2" t="s">
        <v>28</v>
      </c>
      <c r="E7" s="2" t="s">
        <v>28</v>
      </c>
      <c r="F7" s="2" t="s">
        <v>111</v>
      </c>
      <c r="G7" s="2" t="s">
        <v>167</v>
      </c>
      <c r="H7" s="2" t="s">
        <v>168</v>
      </c>
      <c r="I7" s="2">
        <v>23</v>
      </c>
      <c r="J7" s="2">
        <v>4</v>
      </c>
      <c r="K7" s="2">
        <v>2018</v>
      </c>
      <c r="L7" s="31">
        <f t="shared" si="0"/>
        <v>43213</v>
      </c>
      <c r="M7" s="7" t="s">
        <v>187</v>
      </c>
      <c r="N7" s="2" t="s">
        <v>188</v>
      </c>
      <c r="O7" s="2">
        <v>19</v>
      </c>
      <c r="P7" s="8">
        <v>8144370187</v>
      </c>
      <c r="Q7" s="2" t="s">
        <v>172</v>
      </c>
      <c r="R7" s="11" t="s">
        <v>173</v>
      </c>
      <c r="S7" s="2">
        <v>0</v>
      </c>
      <c r="T7" s="2" t="s">
        <v>174</v>
      </c>
      <c r="V7" s="2" t="s">
        <v>175</v>
      </c>
      <c r="W7" s="2" t="s">
        <v>176</v>
      </c>
    </row>
    <row r="8" spans="1:24" ht="21" hidden="1" customHeight="1">
      <c r="A8" s="2" t="s">
        <v>35</v>
      </c>
      <c r="B8" s="2" t="s">
        <v>26</v>
      </c>
      <c r="C8" s="2" t="s">
        <v>27</v>
      </c>
      <c r="D8" s="2" t="s">
        <v>28</v>
      </c>
      <c r="E8" s="2" t="s">
        <v>28</v>
      </c>
      <c r="F8" s="2" t="s">
        <v>111</v>
      </c>
      <c r="G8" s="2" t="s">
        <v>167</v>
      </c>
      <c r="H8" s="2" t="s">
        <v>168</v>
      </c>
      <c r="I8" s="2">
        <v>23</v>
      </c>
      <c r="J8" s="2">
        <v>4</v>
      </c>
      <c r="K8" s="2">
        <v>2018</v>
      </c>
      <c r="L8" s="31">
        <f t="shared" si="0"/>
        <v>43213</v>
      </c>
      <c r="M8" s="7" t="s">
        <v>189</v>
      </c>
      <c r="N8" s="2" t="s">
        <v>190</v>
      </c>
      <c r="O8" s="2">
        <v>19</v>
      </c>
      <c r="P8" s="8">
        <v>8131018619</v>
      </c>
      <c r="Q8" s="2" t="s">
        <v>172</v>
      </c>
      <c r="R8" s="11" t="s">
        <v>173</v>
      </c>
      <c r="S8" s="2">
        <v>2</v>
      </c>
      <c r="T8" s="2" t="s">
        <v>174</v>
      </c>
      <c r="V8" s="2" t="s">
        <v>175</v>
      </c>
      <c r="W8" s="2" t="s">
        <v>186</v>
      </c>
      <c r="X8" s="2">
        <v>3</v>
      </c>
    </row>
    <row r="9" spans="1:24" ht="21" hidden="1" customHeight="1">
      <c r="A9" s="2" t="s">
        <v>35</v>
      </c>
      <c r="B9" s="2" t="s">
        <v>26</v>
      </c>
      <c r="C9" s="2" t="s">
        <v>27</v>
      </c>
      <c r="D9" s="2" t="s">
        <v>28</v>
      </c>
      <c r="E9" s="2" t="s">
        <v>28</v>
      </c>
      <c r="F9" s="2" t="s">
        <v>111</v>
      </c>
      <c r="G9" s="2" t="s">
        <v>167</v>
      </c>
      <c r="H9" s="2" t="s">
        <v>168</v>
      </c>
      <c r="I9" s="2">
        <v>23</v>
      </c>
      <c r="J9" s="2">
        <v>4</v>
      </c>
      <c r="K9" s="2">
        <v>2018</v>
      </c>
      <c r="L9" s="31">
        <f t="shared" si="0"/>
        <v>43213</v>
      </c>
      <c r="M9" s="7" t="s">
        <v>191</v>
      </c>
      <c r="N9" s="2" t="s">
        <v>192</v>
      </c>
      <c r="O9" s="2">
        <v>19</v>
      </c>
      <c r="P9" s="8">
        <v>8093940489</v>
      </c>
      <c r="Q9" s="2" t="s">
        <v>172</v>
      </c>
      <c r="R9" s="11" t="s">
        <v>173</v>
      </c>
      <c r="S9" s="2">
        <v>2</v>
      </c>
      <c r="T9" s="2" t="s">
        <v>174</v>
      </c>
      <c r="V9" s="2" t="s">
        <v>175</v>
      </c>
      <c r="W9" s="2" t="s">
        <v>176</v>
      </c>
    </row>
    <row r="10" spans="1:24" ht="21" hidden="1" customHeight="1">
      <c r="A10" s="2" t="s">
        <v>35</v>
      </c>
      <c r="B10" s="2" t="s">
        <v>26</v>
      </c>
      <c r="C10" s="2" t="s">
        <v>27</v>
      </c>
      <c r="D10" s="2" t="s">
        <v>28</v>
      </c>
      <c r="E10" s="2" t="s">
        <v>28</v>
      </c>
      <c r="F10" s="2" t="s">
        <v>111</v>
      </c>
      <c r="G10" s="2" t="s">
        <v>167</v>
      </c>
      <c r="H10" s="2" t="s">
        <v>168</v>
      </c>
      <c r="I10" s="2">
        <v>23</v>
      </c>
      <c r="J10" s="2">
        <v>4</v>
      </c>
      <c r="K10" s="2">
        <v>2018</v>
      </c>
      <c r="L10" s="31">
        <f t="shared" si="0"/>
        <v>43213</v>
      </c>
      <c r="M10" s="7" t="s">
        <v>193</v>
      </c>
      <c r="N10" s="2" t="s">
        <v>194</v>
      </c>
      <c r="O10" s="2">
        <v>18</v>
      </c>
      <c r="P10" s="8">
        <v>8069430484</v>
      </c>
      <c r="Q10" s="2" t="s">
        <v>172</v>
      </c>
      <c r="R10" s="11" t="s">
        <v>173</v>
      </c>
      <c r="S10" s="2">
        <v>0</v>
      </c>
      <c r="T10" s="2" t="s">
        <v>174</v>
      </c>
      <c r="V10" s="2" t="s">
        <v>175</v>
      </c>
      <c r="W10" s="2" t="s">
        <v>176</v>
      </c>
    </row>
    <row r="11" spans="1:24" ht="21" hidden="1" customHeight="1">
      <c r="A11" s="2" t="s">
        <v>35</v>
      </c>
      <c r="B11" s="2" t="s">
        <v>26</v>
      </c>
      <c r="C11" s="2" t="s">
        <v>27</v>
      </c>
      <c r="D11" s="2" t="s">
        <v>28</v>
      </c>
      <c r="E11" s="2" t="s">
        <v>28</v>
      </c>
      <c r="F11" s="2" t="s">
        <v>111</v>
      </c>
      <c r="G11" s="2" t="s">
        <v>167</v>
      </c>
      <c r="H11" s="2" t="s">
        <v>168</v>
      </c>
      <c r="I11" s="2">
        <v>23</v>
      </c>
      <c r="J11" s="2">
        <v>4</v>
      </c>
      <c r="K11" s="2">
        <v>2018</v>
      </c>
      <c r="L11" s="31">
        <f t="shared" si="0"/>
        <v>43213</v>
      </c>
      <c r="M11" s="7" t="s">
        <v>195</v>
      </c>
      <c r="N11" s="2" t="s">
        <v>196</v>
      </c>
      <c r="O11" s="2">
        <v>19</v>
      </c>
      <c r="P11" s="8">
        <v>9022200148</v>
      </c>
      <c r="Q11" s="2" t="s">
        <v>172</v>
      </c>
      <c r="R11" s="11" t="s">
        <v>173</v>
      </c>
      <c r="S11" s="2">
        <v>1</v>
      </c>
      <c r="T11" s="2" t="s">
        <v>174</v>
      </c>
      <c r="V11" s="2" t="s">
        <v>175</v>
      </c>
      <c r="W11" s="2" t="s">
        <v>179</v>
      </c>
      <c r="X11" s="2">
        <v>2</v>
      </c>
    </row>
    <row r="12" spans="1:24" ht="21" hidden="1" customHeight="1">
      <c r="A12" s="2" t="s">
        <v>35</v>
      </c>
      <c r="B12" s="2" t="s">
        <v>26</v>
      </c>
      <c r="C12" s="2" t="s">
        <v>27</v>
      </c>
      <c r="D12" s="2" t="s">
        <v>28</v>
      </c>
      <c r="E12" s="2" t="s">
        <v>28</v>
      </c>
      <c r="F12" s="2" t="s">
        <v>111</v>
      </c>
      <c r="G12" s="2" t="s">
        <v>167</v>
      </c>
      <c r="H12" s="2" t="s">
        <v>168</v>
      </c>
      <c r="I12" s="2">
        <v>23</v>
      </c>
      <c r="J12" s="2">
        <v>4</v>
      </c>
      <c r="K12" s="2">
        <v>2018</v>
      </c>
      <c r="L12" s="31">
        <f t="shared" si="0"/>
        <v>43213</v>
      </c>
      <c r="M12" s="7" t="s">
        <v>197</v>
      </c>
      <c r="N12" s="2" t="s">
        <v>198</v>
      </c>
      <c r="O12" s="2">
        <v>18</v>
      </c>
      <c r="P12" s="8" t="s">
        <v>171</v>
      </c>
      <c r="Q12" s="2" t="s">
        <v>172</v>
      </c>
      <c r="R12" s="11" t="s">
        <v>173</v>
      </c>
      <c r="S12" s="2">
        <v>1</v>
      </c>
      <c r="T12" s="2" t="s">
        <v>174</v>
      </c>
      <c r="V12" s="2" t="s">
        <v>175</v>
      </c>
      <c r="W12" s="2" t="s">
        <v>186</v>
      </c>
      <c r="X12" s="2">
        <v>3</v>
      </c>
    </row>
    <row r="13" spans="1:24" ht="21" hidden="1" customHeight="1">
      <c r="A13" s="2" t="s">
        <v>35</v>
      </c>
      <c r="B13" s="2" t="s">
        <v>26</v>
      </c>
      <c r="C13" s="2" t="s">
        <v>27</v>
      </c>
      <c r="D13" s="2" t="s">
        <v>28</v>
      </c>
      <c r="E13" s="2" t="s">
        <v>28</v>
      </c>
      <c r="F13" s="2" t="s">
        <v>111</v>
      </c>
      <c r="G13" s="2" t="s">
        <v>167</v>
      </c>
      <c r="H13" s="2" t="s">
        <v>168</v>
      </c>
      <c r="I13" s="2">
        <v>23</v>
      </c>
      <c r="J13" s="2">
        <v>4</v>
      </c>
      <c r="K13" s="2">
        <v>2018</v>
      </c>
      <c r="L13" s="31">
        <f t="shared" si="0"/>
        <v>43213</v>
      </c>
      <c r="M13" s="7" t="s">
        <v>199</v>
      </c>
      <c r="N13" s="2" t="s">
        <v>200</v>
      </c>
      <c r="O13" s="2">
        <v>19</v>
      </c>
      <c r="P13" s="8">
        <v>7030430060</v>
      </c>
      <c r="Q13" s="2" t="s">
        <v>172</v>
      </c>
      <c r="R13" s="11" t="s">
        <v>173</v>
      </c>
      <c r="S13" s="2">
        <v>1</v>
      </c>
      <c r="T13" s="2" t="s">
        <v>174</v>
      </c>
      <c r="V13" s="2" t="s">
        <v>175</v>
      </c>
      <c r="W13" s="2" t="s">
        <v>186</v>
      </c>
      <c r="X13" s="2">
        <v>3</v>
      </c>
    </row>
    <row r="14" spans="1:24" ht="21" hidden="1" customHeight="1">
      <c r="A14" s="2" t="s">
        <v>35</v>
      </c>
      <c r="B14" s="2" t="s">
        <v>26</v>
      </c>
      <c r="C14" s="2" t="s">
        <v>27</v>
      </c>
      <c r="D14" s="2" t="s">
        <v>28</v>
      </c>
      <c r="E14" s="2" t="s">
        <v>28</v>
      </c>
      <c r="F14" s="2" t="s">
        <v>111</v>
      </c>
      <c r="G14" s="2" t="s">
        <v>167</v>
      </c>
      <c r="H14" s="2" t="s">
        <v>168</v>
      </c>
      <c r="I14" s="2">
        <v>23</v>
      </c>
      <c r="J14" s="2">
        <v>4</v>
      </c>
      <c r="K14" s="2">
        <v>2018</v>
      </c>
      <c r="L14" s="31">
        <f t="shared" si="0"/>
        <v>43213</v>
      </c>
      <c r="M14" s="7" t="s">
        <v>201</v>
      </c>
      <c r="N14" s="2" t="s">
        <v>202</v>
      </c>
      <c r="O14" s="2">
        <v>19</v>
      </c>
      <c r="P14" s="8">
        <v>9065544526</v>
      </c>
      <c r="Q14" s="2" t="s">
        <v>172</v>
      </c>
      <c r="R14" s="11" t="s">
        <v>173</v>
      </c>
      <c r="S14" s="2">
        <v>0</v>
      </c>
      <c r="T14" s="2" t="s">
        <v>174</v>
      </c>
      <c r="V14" s="2" t="s">
        <v>175</v>
      </c>
      <c r="W14" s="2" t="s">
        <v>179</v>
      </c>
      <c r="X14" s="2">
        <v>2</v>
      </c>
    </row>
    <row r="15" spans="1:24" ht="21" hidden="1" customHeight="1">
      <c r="A15" s="2" t="s">
        <v>35</v>
      </c>
      <c r="B15" s="2" t="s">
        <v>26</v>
      </c>
      <c r="C15" s="2" t="s">
        <v>27</v>
      </c>
      <c r="D15" s="2" t="s">
        <v>28</v>
      </c>
      <c r="E15" s="2" t="s">
        <v>28</v>
      </c>
      <c r="F15" s="2" t="s">
        <v>111</v>
      </c>
      <c r="G15" s="2" t="s">
        <v>167</v>
      </c>
      <c r="H15" s="2" t="s">
        <v>168</v>
      </c>
      <c r="I15" s="2">
        <v>23</v>
      </c>
      <c r="J15" s="2">
        <v>4</v>
      </c>
      <c r="K15" s="2">
        <v>2018</v>
      </c>
      <c r="L15" s="31">
        <f t="shared" si="0"/>
        <v>43213</v>
      </c>
      <c r="M15" s="7" t="s">
        <v>203</v>
      </c>
      <c r="N15" s="2" t="s">
        <v>204</v>
      </c>
      <c r="O15" s="2">
        <v>18</v>
      </c>
      <c r="P15" s="8">
        <v>9069995627</v>
      </c>
      <c r="Q15" s="2" t="s">
        <v>172</v>
      </c>
      <c r="R15" s="11" t="s">
        <v>173</v>
      </c>
      <c r="S15" s="2">
        <v>1</v>
      </c>
      <c r="T15" s="2" t="s">
        <v>174</v>
      </c>
      <c r="V15" s="2" t="s">
        <v>175</v>
      </c>
      <c r="W15" s="2" t="s">
        <v>186</v>
      </c>
      <c r="X15" s="2">
        <v>2</v>
      </c>
    </row>
    <row r="16" spans="1:24" ht="21" hidden="1" customHeight="1">
      <c r="A16" s="2" t="s">
        <v>35</v>
      </c>
      <c r="B16" s="2" t="s">
        <v>26</v>
      </c>
      <c r="C16" s="2" t="s">
        <v>27</v>
      </c>
      <c r="D16" s="2" t="s">
        <v>28</v>
      </c>
      <c r="E16" s="2" t="s">
        <v>28</v>
      </c>
      <c r="F16" s="2" t="s">
        <v>111</v>
      </c>
      <c r="G16" s="2" t="s">
        <v>167</v>
      </c>
      <c r="H16" s="2" t="s">
        <v>168</v>
      </c>
      <c r="I16" s="2">
        <v>23</v>
      </c>
      <c r="J16" s="2">
        <v>4</v>
      </c>
      <c r="K16" s="2">
        <v>2018</v>
      </c>
      <c r="L16" s="31">
        <f t="shared" si="0"/>
        <v>43213</v>
      </c>
      <c r="M16" s="7" t="s">
        <v>205</v>
      </c>
      <c r="N16" s="2" t="s">
        <v>206</v>
      </c>
      <c r="O16" s="2">
        <v>18</v>
      </c>
      <c r="P16" s="8">
        <v>8124814817</v>
      </c>
      <c r="Q16" s="2" t="s">
        <v>172</v>
      </c>
      <c r="R16" s="11" t="s">
        <v>173</v>
      </c>
      <c r="S16" s="2">
        <v>0</v>
      </c>
      <c r="T16" s="2" t="s">
        <v>174</v>
      </c>
      <c r="V16" s="2" t="s">
        <v>175</v>
      </c>
      <c r="W16" s="2" t="s">
        <v>176</v>
      </c>
    </row>
    <row r="17" spans="1:24" ht="21" hidden="1" customHeight="1">
      <c r="A17" s="2" t="s">
        <v>35</v>
      </c>
      <c r="B17" s="2" t="s">
        <v>26</v>
      </c>
      <c r="C17" s="2" t="s">
        <v>27</v>
      </c>
      <c r="D17" s="2" t="s">
        <v>28</v>
      </c>
      <c r="E17" s="2" t="s">
        <v>28</v>
      </c>
      <c r="F17" s="2" t="s">
        <v>111</v>
      </c>
      <c r="G17" s="2" t="s">
        <v>167</v>
      </c>
      <c r="H17" s="2" t="s">
        <v>168</v>
      </c>
      <c r="I17" s="2">
        <v>24</v>
      </c>
      <c r="J17" s="2">
        <v>4</v>
      </c>
      <c r="K17" s="2">
        <v>2018</v>
      </c>
      <c r="L17" s="31">
        <f t="shared" si="0"/>
        <v>43214</v>
      </c>
      <c r="M17" s="7" t="s">
        <v>207</v>
      </c>
      <c r="N17" s="2" t="s">
        <v>208</v>
      </c>
      <c r="O17" s="2">
        <v>18</v>
      </c>
      <c r="P17" s="8" t="s">
        <v>171</v>
      </c>
      <c r="Q17" s="2" t="s">
        <v>172</v>
      </c>
      <c r="R17" s="11" t="s">
        <v>173</v>
      </c>
      <c r="S17" s="2">
        <v>0</v>
      </c>
      <c r="T17" s="2" t="s">
        <v>174</v>
      </c>
      <c r="V17" s="2" t="s">
        <v>175</v>
      </c>
      <c r="W17" s="2" t="s">
        <v>179</v>
      </c>
      <c r="X17" s="2">
        <v>3</v>
      </c>
    </row>
    <row r="18" spans="1:24" ht="21" hidden="1" customHeight="1">
      <c r="A18" s="2" t="s">
        <v>35</v>
      </c>
      <c r="B18" s="2" t="s">
        <v>26</v>
      </c>
      <c r="C18" s="2" t="s">
        <v>27</v>
      </c>
      <c r="D18" s="2" t="s">
        <v>28</v>
      </c>
      <c r="E18" s="2" t="s">
        <v>28</v>
      </c>
      <c r="F18" s="2" t="s">
        <v>111</v>
      </c>
      <c r="G18" s="2" t="s">
        <v>167</v>
      </c>
      <c r="H18" s="2" t="s">
        <v>168</v>
      </c>
      <c r="I18" s="2">
        <v>25</v>
      </c>
      <c r="J18" s="2">
        <v>4</v>
      </c>
      <c r="K18" s="2">
        <v>2018</v>
      </c>
      <c r="L18" s="31">
        <f t="shared" si="0"/>
        <v>43215</v>
      </c>
      <c r="M18" s="7" t="s">
        <v>209</v>
      </c>
      <c r="N18" s="2" t="s">
        <v>210</v>
      </c>
      <c r="O18" s="2">
        <v>18</v>
      </c>
      <c r="P18" s="8">
        <v>8028054960</v>
      </c>
      <c r="Q18" s="2" t="s">
        <v>172</v>
      </c>
      <c r="R18" s="11" t="s">
        <v>173</v>
      </c>
      <c r="S18" s="2">
        <v>1</v>
      </c>
      <c r="T18" s="2" t="s">
        <v>174</v>
      </c>
      <c r="V18" s="2" t="s">
        <v>175</v>
      </c>
      <c r="W18" s="2" t="s">
        <v>211</v>
      </c>
    </row>
    <row r="19" spans="1:24" ht="21" hidden="1" customHeight="1">
      <c r="A19" s="2" t="s">
        <v>35</v>
      </c>
      <c r="B19" s="2" t="s">
        <v>26</v>
      </c>
      <c r="C19" s="2" t="s">
        <v>27</v>
      </c>
      <c r="D19" s="2" t="s">
        <v>28</v>
      </c>
      <c r="E19" s="2" t="s">
        <v>28</v>
      </c>
      <c r="F19" s="2" t="s">
        <v>111</v>
      </c>
      <c r="G19" s="2" t="s">
        <v>167</v>
      </c>
      <c r="H19" s="2" t="s">
        <v>168</v>
      </c>
      <c r="I19" s="2">
        <v>25</v>
      </c>
      <c r="J19" s="2">
        <v>4</v>
      </c>
      <c r="K19" s="2">
        <v>2018</v>
      </c>
      <c r="L19" s="31">
        <f t="shared" si="0"/>
        <v>43215</v>
      </c>
      <c r="M19" s="7" t="s">
        <v>212</v>
      </c>
      <c r="N19" s="2" t="s">
        <v>213</v>
      </c>
      <c r="O19" s="2">
        <v>18</v>
      </c>
      <c r="P19" s="8">
        <v>7036222268</v>
      </c>
      <c r="Q19" s="2" t="s">
        <v>172</v>
      </c>
      <c r="R19" s="11" t="s">
        <v>173</v>
      </c>
      <c r="S19" s="2">
        <v>0</v>
      </c>
      <c r="T19" s="2" t="s">
        <v>174</v>
      </c>
      <c r="V19" s="2" t="s">
        <v>175</v>
      </c>
      <c r="W19" s="2" t="s">
        <v>176</v>
      </c>
    </row>
    <row r="20" spans="1:24" ht="21" hidden="1" customHeight="1">
      <c r="A20" s="2" t="s">
        <v>35</v>
      </c>
      <c r="B20" s="2" t="s">
        <v>26</v>
      </c>
      <c r="C20" s="2" t="s">
        <v>27</v>
      </c>
      <c r="D20" s="2" t="s">
        <v>28</v>
      </c>
      <c r="E20" s="2" t="s">
        <v>28</v>
      </c>
      <c r="F20" s="2" t="s">
        <v>111</v>
      </c>
      <c r="G20" s="2" t="s">
        <v>167</v>
      </c>
      <c r="H20" s="2" t="s">
        <v>168</v>
      </c>
      <c r="I20" s="2">
        <v>25</v>
      </c>
      <c r="J20" s="2">
        <v>4</v>
      </c>
      <c r="K20" s="2">
        <v>2018</v>
      </c>
      <c r="L20" s="31">
        <f t="shared" si="0"/>
        <v>43215</v>
      </c>
      <c r="M20" s="7" t="s">
        <v>214</v>
      </c>
      <c r="N20" s="2" t="s">
        <v>215</v>
      </c>
      <c r="O20" s="2">
        <v>19</v>
      </c>
      <c r="P20" s="8">
        <v>8038444008</v>
      </c>
      <c r="Q20" s="2" t="s">
        <v>172</v>
      </c>
      <c r="R20" s="11" t="s">
        <v>173</v>
      </c>
      <c r="S20" s="2">
        <v>0</v>
      </c>
      <c r="T20" s="2" t="s">
        <v>174</v>
      </c>
      <c r="V20" s="2" t="s">
        <v>175</v>
      </c>
      <c r="W20" s="2" t="s">
        <v>176</v>
      </c>
    </row>
    <row r="21" spans="1:24" ht="21" hidden="1" customHeight="1">
      <c r="A21" s="2" t="s">
        <v>35</v>
      </c>
      <c r="B21" s="2" t="s">
        <v>26</v>
      </c>
      <c r="C21" s="2" t="s">
        <v>27</v>
      </c>
      <c r="D21" s="2" t="s">
        <v>28</v>
      </c>
      <c r="E21" s="2" t="s">
        <v>28</v>
      </c>
      <c r="F21" s="2" t="s">
        <v>111</v>
      </c>
      <c r="G21" s="2" t="s">
        <v>167</v>
      </c>
      <c r="H21" s="2" t="s">
        <v>168</v>
      </c>
      <c r="I21" s="2">
        <v>25</v>
      </c>
      <c r="J21" s="2">
        <v>4</v>
      </c>
      <c r="K21" s="2">
        <v>2018</v>
      </c>
      <c r="L21" s="31">
        <f t="shared" si="0"/>
        <v>43215</v>
      </c>
      <c r="M21" s="7" t="s">
        <v>216</v>
      </c>
      <c r="N21" s="2" t="s">
        <v>217</v>
      </c>
      <c r="O21" s="2">
        <v>18</v>
      </c>
      <c r="P21" s="8">
        <v>7013382402</v>
      </c>
      <c r="Q21" s="2" t="s">
        <v>172</v>
      </c>
      <c r="R21" s="11" t="s">
        <v>173</v>
      </c>
      <c r="S21" s="2">
        <v>0</v>
      </c>
      <c r="T21" s="2" t="s">
        <v>174</v>
      </c>
      <c r="V21" s="2" t="s">
        <v>175</v>
      </c>
      <c r="W21" s="2" t="s">
        <v>179</v>
      </c>
      <c r="X21" s="2">
        <v>3</v>
      </c>
    </row>
    <row r="22" spans="1:24" ht="21" hidden="1" customHeight="1">
      <c r="A22" s="2" t="s">
        <v>35</v>
      </c>
      <c r="B22" s="2" t="s">
        <v>26</v>
      </c>
      <c r="C22" s="2" t="s">
        <v>27</v>
      </c>
      <c r="D22" s="2" t="s">
        <v>28</v>
      </c>
      <c r="E22" s="2" t="s">
        <v>28</v>
      </c>
      <c r="F22" s="2" t="s">
        <v>111</v>
      </c>
      <c r="G22" s="2" t="s">
        <v>167</v>
      </c>
      <c r="H22" s="2" t="s">
        <v>168</v>
      </c>
      <c r="I22" s="2">
        <v>25</v>
      </c>
      <c r="J22" s="2">
        <v>4</v>
      </c>
      <c r="K22" s="2">
        <v>2018</v>
      </c>
      <c r="L22" s="31">
        <f t="shared" si="0"/>
        <v>43215</v>
      </c>
      <c r="M22" s="7" t="s">
        <v>218</v>
      </c>
      <c r="N22" s="2" t="s">
        <v>219</v>
      </c>
      <c r="O22" s="2">
        <v>17</v>
      </c>
      <c r="P22" s="8">
        <v>8160663826</v>
      </c>
      <c r="Q22" s="2" t="s">
        <v>172</v>
      </c>
      <c r="R22" s="11" t="s">
        <v>173</v>
      </c>
      <c r="S22" s="2">
        <v>1</v>
      </c>
      <c r="T22" s="2" t="s">
        <v>174</v>
      </c>
      <c r="V22" s="2" t="s">
        <v>175</v>
      </c>
      <c r="W22" s="2" t="s">
        <v>179</v>
      </c>
      <c r="X22" s="2">
        <v>3</v>
      </c>
    </row>
    <row r="23" spans="1:24" ht="21" hidden="1" customHeight="1">
      <c r="A23" s="2" t="s">
        <v>35</v>
      </c>
      <c r="B23" s="2" t="s">
        <v>26</v>
      </c>
      <c r="C23" s="2" t="s">
        <v>27</v>
      </c>
      <c r="D23" s="2" t="s">
        <v>28</v>
      </c>
      <c r="E23" s="2" t="s">
        <v>28</v>
      </c>
      <c r="F23" s="2" t="s">
        <v>111</v>
      </c>
      <c r="G23" s="2" t="s">
        <v>167</v>
      </c>
      <c r="H23" s="2" t="s">
        <v>168</v>
      </c>
      <c r="I23" s="2">
        <v>25</v>
      </c>
      <c r="J23" s="2">
        <v>4</v>
      </c>
      <c r="K23" s="2">
        <v>2018</v>
      </c>
      <c r="L23" s="31">
        <f t="shared" si="0"/>
        <v>43215</v>
      </c>
      <c r="M23" s="7" t="s">
        <v>220</v>
      </c>
      <c r="N23" s="2" t="s">
        <v>221</v>
      </c>
      <c r="O23" s="2">
        <v>19</v>
      </c>
      <c r="P23" s="8">
        <v>8060613409</v>
      </c>
      <c r="Q23" s="2" t="s">
        <v>172</v>
      </c>
      <c r="R23" s="11" t="s">
        <v>173</v>
      </c>
      <c r="S23" s="2">
        <v>0</v>
      </c>
      <c r="T23" s="2" t="s">
        <v>174</v>
      </c>
      <c r="V23" s="2" t="s">
        <v>175</v>
      </c>
      <c r="W23" s="2" t="s">
        <v>179</v>
      </c>
      <c r="X23" s="2">
        <v>1</v>
      </c>
    </row>
    <row r="24" spans="1:24" ht="21" hidden="1" customHeight="1">
      <c r="A24" s="2" t="s">
        <v>35</v>
      </c>
      <c r="B24" s="2" t="s">
        <v>26</v>
      </c>
      <c r="C24" s="2" t="s">
        <v>27</v>
      </c>
      <c r="D24" s="2" t="s">
        <v>28</v>
      </c>
      <c r="E24" s="2" t="s">
        <v>28</v>
      </c>
      <c r="F24" s="2" t="s">
        <v>111</v>
      </c>
      <c r="G24" s="2" t="s">
        <v>167</v>
      </c>
      <c r="H24" s="2" t="s">
        <v>168</v>
      </c>
      <c r="I24" s="2">
        <v>25</v>
      </c>
      <c r="J24" s="2">
        <v>4</v>
      </c>
      <c r="K24" s="2">
        <v>2018</v>
      </c>
      <c r="L24" s="31">
        <f t="shared" si="0"/>
        <v>43215</v>
      </c>
      <c r="M24" s="7" t="s">
        <v>222</v>
      </c>
      <c r="N24" s="2" t="s">
        <v>223</v>
      </c>
      <c r="O24" s="2">
        <v>18</v>
      </c>
      <c r="P24" s="8" t="s">
        <v>171</v>
      </c>
      <c r="Q24" s="2" t="s">
        <v>172</v>
      </c>
      <c r="R24" s="11" t="s">
        <v>173</v>
      </c>
      <c r="S24" s="2">
        <v>0</v>
      </c>
      <c r="T24" s="2" t="s">
        <v>174</v>
      </c>
      <c r="V24" s="2" t="s">
        <v>175</v>
      </c>
      <c r="W24" s="2" t="s">
        <v>211</v>
      </c>
      <c r="X24" s="2">
        <v>6</v>
      </c>
    </row>
    <row r="25" spans="1:24" ht="21" hidden="1" customHeight="1">
      <c r="A25" s="2" t="s">
        <v>35</v>
      </c>
      <c r="B25" s="2" t="s">
        <v>26</v>
      </c>
      <c r="C25" s="2" t="s">
        <v>27</v>
      </c>
      <c r="D25" s="2" t="s">
        <v>28</v>
      </c>
      <c r="E25" s="2" t="s">
        <v>28</v>
      </c>
      <c r="F25" s="2" t="s">
        <v>111</v>
      </c>
      <c r="G25" s="2" t="s">
        <v>167</v>
      </c>
      <c r="H25" s="2" t="s">
        <v>168</v>
      </c>
      <c r="I25" s="2">
        <v>25</v>
      </c>
      <c r="J25" s="2">
        <v>4</v>
      </c>
      <c r="K25" s="2">
        <v>2018</v>
      </c>
      <c r="L25" s="31">
        <f t="shared" si="0"/>
        <v>43215</v>
      </c>
      <c r="M25" s="7" t="s">
        <v>224</v>
      </c>
      <c r="N25" s="2" t="s">
        <v>225</v>
      </c>
      <c r="O25" s="2">
        <v>17</v>
      </c>
      <c r="P25" s="8" t="s">
        <v>171</v>
      </c>
      <c r="Q25" s="2" t="s">
        <v>172</v>
      </c>
      <c r="R25" s="11" t="s">
        <v>173</v>
      </c>
      <c r="S25" s="2">
        <v>0</v>
      </c>
      <c r="T25" s="2" t="s">
        <v>174</v>
      </c>
      <c r="V25" s="2" t="s">
        <v>175</v>
      </c>
      <c r="W25" s="2" t="s">
        <v>211</v>
      </c>
      <c r="X25" s="2">
        <v>6</v>
      </c>
    </row>
    <row r="26" spans="1:24" ht="21" hidden="1" customHeight="1">
      <c r="A26" s="2" t="s">
        <v>35</v>
      </c>
      <c r="B26" s="2" t="s">
        <v>26</v>
      </c>
      <c r="C26" s="2" t="s">
        <v>27</v>
      </c>
      <c r="D26" s="2" t="s">
        <v>28</v>
      </c>
      <c r="E26" s="2" t="s">
        <v>28</v>
      </c>
      <c r="F26" s="2" t="s">
        <v>111</v>
      </c>
      <c r="G26" s="2" t="s">
        <v>167</v>
      </c>
      <c r="H26" s="2" t="s">
        <v>168</v>
      </c>
      <c r="I26" s="2">
        <v>25</v>
      </c>
      <c r="J26" s="2">
        <v>4</v>
      </c>
      <c r="K26" s="2">
        <v>2018</v>
      </c>
      <c r="L26" s="31">
        <f t="shared" si="0"/>
        <v>43215</v>
      </c>
      <c r="M26" s="7" t="s">
        <v>226</v>
      </c>
      <c r="N26" s="2" t="s">
        <v>227</v>
      </c>
      <c r="O26" s="2">
        <v>19</v>
      </c>
      <c r="P26" s="8">
        <v>7031106810</v>
      </c>
      <c r="Q26" s="2" t="s">
        <v>172</v>
      </c>
      <c r="R26" s="11" t="s">
        <v>173</v>
      </c>
      <c r="S26" s="2">
        <v>0</v>
      </c>
      <c r="T26" s="2" t="s">
        <v>174</v>
      </c>
      <c r="V26" s="2" t="s">
        <v>175</v>
      </c>
      <c r="W26" s="2" t="s">
        <v>176</v>
      </c>
    </row>
    <row r="27" spans="1:24" ht="21" hidden="1" customHeight="1">
      <c r="A27" s="2" t="s">
        <v>35</v>
      </c>
      <c r="B27" s="2" t="s">
        <v>26</v>
      </c>
      <c r="C27" s="2" t="s">
        <v>27</v>
      </c>
      <c r="D27" s="2" t="s">
        <v>28</v>
      </c>
      <c r="E27" s="2" t="s">
        <v>28</v>
      </c>
      <c r="F27" s="2" t="s">
        <v>111</v>
      </c>
      <c r="G27" s="2" t="s">
        <v>167</v>
      </c>
      <c r="H27" s="2" t="s">
        <v>168</v>
      </c>
      <c r="I27" s="2">
        <v>26</v>
      </c>
      <c r="J27" s="2">
        <v>4</v>
      </c>
      <c r="K27" s="2">
        <v>2018</v>
      </c>
      <c r="L27" s="31">
        <f t="shared" si="0"/>
        <v>43216</v>
      </c>
      <c r="M27" s="7" t="s">
        <v>228</v>
      </c>
      <c r="N27" s="2" t="s">
        <v>229</v>
      </c>
      <c r="O27" s="2">
        <v>19</v>
      </c>
      <c r="P27" s="8">
        <v>9035742007</v>
      </c>
      <c r="Q27" s="2" t="s">
        <v>172</v>
      </c>
      <c r="R27" s="11" t="s">
        <v>173</v>
      </c>
      <c r="S27" s="2">
        <v>0</v>
      </c>
      <c r="T27" s="2" t="s">
        <v>174</v>
      </c>
      <c r="V27" s="2" t="s">
        <v>175</v>
      </c>
      <c r="W27" s="2" t="s">
        <v>176</v>
      </c>
    </row>
    <row r="28" spans="1:24" ht="21" hidden="1" customHeight="1">
      <c r="A28" s="2" t="s">
        <v>35</v>
      </c>
      <c r="B28" s="2" t="s">
        <v>26</v>
      </c>
      <c r="C28" s="2" t="s">
        <v>27</v>
      </c>
      <c r="D28" s="2" t="s">
        <v>28</v>
      </c>
      <c r="E28" s="2" t="s">
        <v>28</v>
      </c>
      <c r="F28" s="2" t="s">
        <v>111</v>
      </c>
      <c r="G28" s="2" t="s">
        <v>167</v>
      </c>
      <c r="H28" s="2" t="s">
        <v>168</v>
      </c>
      <c r="I28" s="2">
        <v>26</v>
      </c>
      <c r="J28" s="2">
        <v>4</v>
      </c>
      <c r="K28" s="2">
        <v>2018</v>
      </c>
      <c r="L28" s="31">
        <f t="shared" si="0"/>
        <v>43216</v>
      </c>
      <c r="M28" s="7" t="s">
        <v>230</v>
      </c>
      <c r="N28" s="2" t="s">
        <v>231</v>
      </c>
      <c r="O28" s="2">
        <v>19</v>
      </c>
      <c r="P28" s="8">
        <v>9038271912</v>
      </c>
      <c r="Q28" s="2" t="s">
        <v>172</v>
      </c>
      <c r="R28" s="11" t="s">
        <v>173</v>
      </c>
      <c r="S28" s="2">
        <v>0</v>
      </c>
      <c r="T28" s="2" t="s">
        <v>174</v>
      </c>
      <c r="V28" s="2" t="s">
        <v>175</v>
      </c>
      <c r="W28" s="2" t="s">
        <v>176</v>
      </c>
    </row>
    <row r="29" spans="1:24" ht="21" hidden="1" customHeight="1">
      <c r="A29" s="2" t="s">
        <v>35</v>
      </c>
      <c r="B29" s="2" t="s">
        <v>26</v>
      </c>
      <c r="C29" s="2" t="s">
        <v>27</v>
      </c>
      <c r="D29" s="2" t="s">
        <v>28</v>
      </c>
      <c r="E29" s="2" t="s">
        <v>28</v>
      </c>
      <c r="F29" s="2" t="s">
        <v>111</v>
      </c>
      <c r="G29" s="2" t="s">
        <v>167</v>
      </c>
      <c r="H29" s="2" t="s">
        <v>168</v>
      </c>
      <c r="I29" s="2">
        <v>26</v>
      </c>
      <c r="J29" s="2">
        <v>4</v>
      </c>
      <c r="K29" s="2">
        <v>2018</v>
      </c>
      <c r="L29" s="31">
        <f t="shared" si="0"/>
        <v>43216</v>
      </c>
      <c r="M29" s="7" t="s">
        <v>232</v>
      </c>
      <c r="N29" s="2" t="s">
        <v>233</v>
      </c>
      <c r="O29" s="2">
        <v>19</v>
      </c>
      <c r="P29" s="8">
        <v>7062064025</v>
      </c>
      <c r="Q29" s="2" t="s">
        <v>172</v>
      </c>
      <c r="R29" s="11" t="s">
        <v>173</v>
      </c>
      <c r="S29" s="2">
        <v>1</v>
      </c>
      <c r="T29" s="2" t="s">
        <v>234</v>
      </c>
      <c r="V29" s="2" t="s">
        <v>175</v>
      </c>
      <c r="W29" s="2" t="s">
        <v>186</v>
      </c>
      <c r="X29" s="2">
        <v>3</v>
      </c>
    </row>
    <row r="30" spans="1:24" ht="21" hidden="1" customHeight="1">
      <c r="A30" s="2" t="s">
        <v>35</v>
      </c>
      <c r="B30" s="2" t="s">
        <v>26</v>
      </c>
      <c r="C30" s="2" t="s">
        <v>27</v>
      </c>
      <c r="D30" s="2" t="s">
        <v>28</v>
      </c>
      <c r="E30" s="2" t="s">
        <v>28</v>
      </c>
      <c r="F30" s="2" t="s">
        <v>111</v>
      </c>
      <c r="G30" s="2" t="s">
        <v>167</v>
      </c>
      <c r="H30" s="2" t="s">
        <v>168</v>
      </c>
      <c r="I30" s="2">
        <v>26</v>
      </c>
      <c r="J30" s="2">
        <v>4</v>
      </c>
      <c r="K30" s="2">
        <v>2018</v>
      </c>
      <c r="L30" s="31">
        <f t="shared" si="0"/>
        <v>43216</v>
      </c>
      <c r="M30" s="7" t="s">
        <v>235</v>
      </c>
      <c r="N30" s="2" t="s">
        <v>236</v>
      </c>
      <c r="O30" s="2">
        <v>19</v>
      </c>
      <c r="P30" s="8">
        <v>7067654044</v>
      </c>
      <c r="Q30" s="2" t="s">
        <v>172</v>
      </c>
      <c r="R30" s="11" t="s">
        <v>173</v>
      </c>
      <c r="S30" s="2">
        <v>0</v>
      </c>
      <c r="T30" s="2" t="s">
        <v>234</v>
      </c>
      <c r="V30" s="2" t="s">
        <v>175</v>
      </c>
      <c r="W30" s="2" t="s">
        <v>186</v>
      </c>
      <c r="X30" s="2">
        <v>3</v>
      </c>
    </row>
    <row r="31" spans="1:24" ht="21" hidden="1" customHeight="1">
      <c r="A31" s="2" t="s">
        <v>35</v>
      </c>
      <c r="B31" s="2" t="s">
        <v>26</v>
      </c>
      <c r="C31" s="2" t="s">
        <v>27</v>
      </c>
      <c r="D31" s="2" t="s">
        <v>28</v>
      </c>
      <c r="E31" s="2" t="s">
        <v>28</v>
      </c>
      <c r="F31" s="2" t="s">
        <v>111</v>
      </c>
      <c r="G31" s="2" t="s">
        <v>167</v>
      </c>
      <c r="H31" s="2" t="s">
        <v>168</v>
      </c>
      <c r="I31" s="2">
        <v>27</v>
      </c>
      <c r="J31" s="2">
        <v>4</v>
      </c>
      <c r="K31" s="2">
        <v>2018</v>
      </c>
      <c r="L31" s="31">
        <f t="shared" si="0"/>
        <v>43217</v>
      </c>
      <c r="M31" s="7" t="s">
        <v>237</v>
      </c>
      <c r="N31" s="2" t="s">
        <v>238</v>
      </c>
      <c r="O31" s="2">
        <v>19</v>
      </c>
      <c r="P31" s="8">
        <v>8189894949</v>
      </c>
      <c r="Q31" s="2" t="s">
        <v>172</v>
      </c>
      <c r="R31" s="11" t="s">
        <v>173</v>
      </c>
      <c r="S31" s="2">
        <v>0</v>
      </c>
      <c r="T31" s="2" t="s">
        <v>174</v>
      </c>
      <c r="V31" s="2" t="s">
        <v>175</v>
      </c>
      <c r="W31" s="2" t="s">
        <v>176</v>
      </c>
    </row>
    <row r="32" spans="1:24" ht="21" hidden="1" customHeight="1">
      <c r="A32" s="2" t="s">
        <v>35</v>
      </c>
      <c r="B32" s="2" t="s">
        <v>26</v>
      </c>
      <c r="C32" s="2" t="s">
        <v>27</v>
      </c>
      <c r="D32" s="2" t="s">
        <v>28</v>
      </c>
      <c r="E32" s="2" t="s">
        <v>28</v>
      </c>
      <c r="F32" s="2" t="s">
        <v>111</v>
      </c>
      <c r="G32" s="2" t="s">
        <v>167</v>
      </c>
      <c r="H32" s="2" t="s">
        <v>168</v>
      </c>
      <c r="I32" s="2">
        <v>27</v>
      </c>
      <c r="J32" s="2">
        <v>4</v>
      </c>
      <c r="K32" s="2">
        <v>2018</v>
      </c>
      <c r="L32" s="31">
        <f t="shared" si="0"/>
        <v>43217</v>
      </c>
      <c r="M32" s="7" t="s">
        <v>239</v>
      </c>
      <c r="N32" s="2" t="s">
        <v>240</v>
      </c>
      <c r="O32" s="2">
        <v>19</v>
      </c>
      <c r="P32" s="8">
        <v>7034457448</v>
      </c>
      <c r="Q32" s="2" t="s">
        <v>172</v>
      </c>
      <c r="R32" s="11" t="s">
        <v>173</v>
      </c>
      <c r="S32" s="2">
        <v>0</v>
      </c>
      <c r="T32" s="2" t="s">
        <v>174</v>
      </c>
      <c r="V32" s="2" t="s">
        <v>175</v>
      </c>
      <c r="W32" s="2" t="s">
        <v>176</v>
      </c>
    </row>
    <row r="33" spans="1:24" ht="21" hidden="1" customHeight="1">
      <c r="A33" s="2" t="s">
        <v>35</v>
      </c>
      <c r="B33" s="2" t="s">
        <v>26</v>
      </c>
      <c r="C33" s="2" t="s">
        <v>27</v>
      </c>
      <c r="D33" s="2" t="s">
        <v>28</v>
      </c>
      <c r="E33" s="2" t="s">
        <v>28</v>
      </c>
      <c r="F33" s="2" t="s">
        <v>111</v>
      </c>
      <c r="G33" s="2" t="s">
        <v>167</v>
      </c>
      <c r="H33" s="2" t="s">
        <v>168</v>
      </c>
      <c r="I33" s="2">
        <v>27</v>
      </c>
      <c r="J33" s="2">
        <v>4</v>
      </c>
      <c r="K33" s="2">
        <v>2018</v>
      </c>
      <c r="L33" s="31">
        <f t="shared" si="0"/>
        <v>43217</v>
      </c>
      <c r="M33" s="7" t="s">
        <v>241</v>
      </c>
      <c r="N33" s="2" t="s">
        <v>242</v>
      </c>
      <c r="O33" s="2">
        <v>18</v>
      </c>
      <c r="P33" s="6" t="s">
        <v>171</v>
      </c>
      <c r="Q33" s="2" t="s">
        <v>172</v>
      </c>
      <c r="R33" s="11" t="s">
        <v>173</v>
      </c>
      <c r="S33" s="2">
        <v>0</v>
      </c>
      <c r="T33" s="2" t="s">
        <v>174</v>
      </c>
      <c r="V33" s="2" t="s">
        <v>175</v>
      </c>
      <c r="W33" s="2" t="s">
        <v>179</v>
      </c>
      <c r="X33" s="2">
        <v>3</v>
      </c>
    </row>
    <row r="34" spans="1:24" ht="21" hidden="1" customHeight="1">
      <c r="A34" s="2" t="s">
        <v>35</v>
      </c>
      <c r="B34" s="2" t="s">
        <v>26</v>
      </c>
      <c r="C34" s="2" t="s">
        <v>27</v>
      </c>
      <c r="D34" s="2" t="s">
        <v>28</v>
      </c>
      <c r="E34" s="2" t="s">
        <v>28</v>
      </c>
      <c r="F34" s="2" t="s">
        <v>111</v>
      </c>
      <c r="G34" s="2" t="s">
        <v>167</v>
      </c>
      <c r="H34" s="2" t="s">
        <v>168</v>
      </c>
      <c r="I34" s="2">
        <v>27</v>
      </c>
      <c r="J34" s="2">
        <v>4</v>
      </c>
      <c r="K34" s="2">
        <v>2018</v>
      </c>
      <c r="L34" s="31">
        <f t="shared" si="0"/>
        <v>43217</v>
      </c>
      <c r="M34" s="7" t="s">
        <v>243</v>
      </c>
      <c r="N34" s="2" t="s">
        <v>244</v>
      </c>
      <c r="O34" s="2">
        <v>18</v>
      </c>
      <c r="P34" s="6" t="s">
        <v>171</v>
      </c>
      <c r="Q34" s="2" t="s">
        <v>172</v>
      </c>
      <c r="R34" s="11" t="s">
        <v>173</v>
      </c>
      <c r="S34" s="2">
        <v>0</v>
      </c>
      <c r="T34" s="2" t="s">
        <v>174</v>
      </c>
      <c r="V34" s="2" t="s">
        <v>175</v>
      </c>
      <c r="W34" s="2" t="s">
        <v>176</v>
      </c>
    </row>
    <row r="35" spans="1:24" ht="21" hidden="1" customHeight="1">
      <c r="A35" s="2" t="s">
        <v>35</v>
      </c>
      <c r="B35" s="2" t="s">
        <v>26</v>
      </c>
      <c r="C35" s="2" t="s">
        <v>27</v>
      </c>
      <c r="D35" s="2" t="s">
        <v>28</v>
      </c>
      <c r="E35" s="2" t="s">
        <v>28</v>
      </c>
      <c r="F35" s="2" t="s">
        <v>111</v>
      </c>
      <c r="G35" s="2" t="s">
        <v>167</v>
      </c>
      <c r="H35" s="2" t="s">
        <v>168</v>
      </c>
      <c r="I35" s="2">
        <v>27</v>
      </c>
      <c r="J35" s="2">
        <v>4</v>
      </c>
      <c r="K35" s="2">
        <v>2018</v>
      </c>
      <c r="L35" s="31">
        <f t="shared" si="0"/>
        <v>43217</v>
      </c>
      <c r="M35" s="7" t="s">
        <v>245</v>
      </c>
      <c r="N35" s="2" t="s">
        <v>246</v>
      </c>
      <c r="O35" s="2">
        <v>19</v>
      </c>
      <c r="P35" s="8">
        <v>8160663826</v>
      </c>
      <c r="Q35" s="2" t="s">
        <v>172</v>
      </c>
      <c r="R35" s="11" t="s">
        <v>173</v>
      </c>
      <c r="S35" s="2">
        <v>0</v>
      </c>
      <c r="T35" s="2" t="s">
        <v>174</v>
      </c>
      <c r="V35" s="2" t="s">
        <v>175</v>
      </c>
      <c r="W35" s="2" t="s">
        <v>176</v>
      </c>
    </row>
    <row r="36" spans="1:24" ht="21" hidden="1" customHeight="1">
      <c r="A36" s="2" t="s">
        <v>35</v>
      </c>
      <c r="B36" s="2" t="s">
        <v>26</v>
      </c>
      <c r="C36" s="2" t="s">
        <v>27</v>
      </c>
      <c r="D36" s="2" t="s">
        <v>28</v>
      </c>
      <c r="E36" s="2" t="s">
        <v>28</v>
      </c>
      <c r="F36" s="2" t="s">
        <v>111</v>
      </c>
      <c r="G36" s="2" t="s">
        <v>167</v>
      </c>
      <c r="H36" s="2" t="s">
        <v>168</v>
      </c>
      <c r="I36" s="2">
        <v>27</v>
      </c>
      <c r="J36" s="2">
        <v>4</v>
      </c>
      <c r="K36" s="2">
        <v>2018</v>
      </c>
      <c r="L36" s="31">
        <f t="shared" si="0"/>
        <v>43217</v>
      </c>
      <c r="M36" s="7" t="s">
        <v>247</v>
      </c>
      <c r="N36" s="2" t="s">
        <v>248</v>
      </c>
      <c r="O36" s="2">
        <v>19</v>
      </c>
      <c r="P36" s="8">
        <v>8185062032</v>
      </c>
      <c r="Q36" s="2" t="s">
        <v>172</v>
      </c>
      <c r="R36" s="11" t="s">
        <v>173</v>
      </c>
      <c r="S36" s="2">
        <v>0</v>
      </c>
      <c r="T36" s="2" t="s">
        <v>174</v>
      </c>
      <c r="V36" s="2" t="s">
        <v>175</v>
      </c>
      <c r="W36" s="2" t="s">
        <v>176</v>
      </c>
    </row>
    <row r="37" spans="1:24" ht="21" hidden="1" customHeight="1">
      <c r="A37" s="2" t="s">
        <v>35</v>
      </c>
      <c r="B37" s="2" t="s">
        <v>26</v>
      </c>
      <c r="C37" s="2" t="s">
        <v>27</v>
      </c>
      <c r="D37" s="2" t="s">
        <v>28</v>
      </c>
      <c r="E37" s="2" t="s">
        <v>28</v>
      </c>
      <c r="F37" s="2" t="s">
        <v>111</v>
      </c>
      <c r="G37" s="2" t="s">
        <v>167</v>
      </c>
      <c r="H37" s="2" t="s">
        <v>168</v>
      </c>
      <c r="I37" s="2">
        <v>27</v>
      </c>
      <c r="J37" s="2">
        <v>4</v>
      </c>
      <c r="K37" s="2">
        <v>2018</v>
      </c>
      <c r="L37" s="31">
        <f t="shared" si="0"/>
        <v>43217</v>
      </c>
      <c r="M37" s="7" t="s">
        <v>249</v>
      </c>
      <c r="N37" s="2" t="s">
        <v>250</v>
      </c>
      <c r="O37" s="2">
        <v>19</v>
      </c>
      <c r="P37" s="8" t="s">
        <v>171</v>
      </c>
      <c r="Q37" s="2" t="s">
        <v>172</v>
      </c>
      <c r="R37" s="11" t="s">
        <v>173</v>
      </c>
      <c r="S37" s="2">
        <v>2</v>
      </c>
      <c r="T37" s="2" t="s">
        <v>251</v>
      </c>
      <c r="V37" s="2" t="s">
        <v>252</v>
      </c>
      <c r="W37" s="2" t="s">
        <v>211</v>
      </c>
      <c r="X37" s="2">
        <v>6</v>
      </c>
    </row>
    <row r="38" spans="1:24" ht="21" hidden="1" customHeight="1">
      <c r="A38" s="2" t="s">
        <v>35</v>
      </c>
      <c r="B38" s="2" t="s">
        <v>26</v>
      </c>
      <c r="C38" s="2" t="s">
        <v>27</v>
      </c>
      <c r="D38" s="2" t="s">
        <v>28</v>
      </c>
      <c r="E38" s="2" t="s">
        <v>28</v>
      </c>
      <c r="F38" s="2" t="s">
        <v>111</v>
      </c>
      <c r="G38" s="2" t="s">
        <v>167</v>
      </c>
      <c r="H38" s="2" t="s">
        <v>168</v>
      </c>
      <c r="I38" s="2">
        <v>27</v>
      </c>
      <c r="J38" s="2">
        <v>4</v>
      </c>
      <c r="K38" s="2">
        <v>2018</v>
      </c>
      <c r="L38" s="31">
        <f t="shared" si="0"/>
        <v>43217</v>
      </c>
      <c r="M38" s="7" t="s">
        <v>253</v>
      </c>
      <c r="N38" s="2" t="s">
        <v>254</v>
      </c>
      <c r="O38" s="2">
        <v>19</v>
      </c>
      <c r="P38" s="8" t="s">
        <v>171</v>
      </c>
      <c r="Q38" s="2" t="s">
        <v>172</v>
      </c>
      <c r="R38" s="11" t="s">
        <v>173</v>
      </c>
      <c r="S38" s="2">
        <v>2</v>
      </c>
      <c r="T38" s="2" t="s">
        <v>251</v>
      </c>
      <c r="V38" s="2" t="s">
        <v>252</v>
      </c>
      <c r="W38" s="2" t="s">
        <v>186</v>
      </c>
      <c r="X38" s="2">
        <v>3</v>
      </c>
    </row>
    <row r="39" spans="1:24" ht="21" hidden="1" customHeight="1">
      <c r="A39" s="2" t="s">
        <v>35</v>
      </c>
      <c r="B39" s="2" t="s">
        <v>26</v>
      </c>
      <c r="C39" s="2" t="s">
        <v>27</v>
      </c>
      <c r="D39" s="2" t="s">
        <v>28</v>
      </c>
      <c r="E39" s="2" t="s">
        <v>28</v>
      </c>
      <c r="F39" s="2" t="s">
        <v>111</v>
      </c>
      <c r="G39" s="2" t="s">
        <v>167</v>
      </c>
      <c r="H39" s="2" t="s">
        <v>168</v>
      </c>
      <c r="I39" s="2">
        <v>27</v>
      </c>
      <c r="J39" s="2">
        <v>4</v>
      </c>
      <c r="K39" s="2">
        <v>2018</v>
      </c>
      <c r="L39" s="31">
        <f t="shared" si="0"/>
        <v>43217</v>
      </c>
      <c r="M39" s="7" t="s">
        <v>205</v>
      </c>
      <c r="N39" s="2" t="s">
        <v>255</v>
      </c>
      <c r="O39" s="2">
        <v>18</v>
      </c>
      <c r="P39" s="8" t="s">
        <v>171</v>
      </c>
      <c r="Q39" s="2" t="s">
        <v>172</v>
      </c>
      <c r="R39" s="11" t="s">
        <v>173</v>
      </c>
      <c r="S39" s="2">
        <v>0</v>
      </c>
      <c r="T39" s="2" t="s">
        <v>251</v>
      </c>
      <c r="V39" s="2" t="s">
        <v>252</v>
      </c>
      <c r="W39" s="2" t="s">
        <v>176</v>
      </c>
    </row>
    <row r="40" spans="1:24" ht="21" hidden="1" customHeight="1">
      <c r="A40" s="2" t="s">
        <v>35</v>
      </c>
      <c r="B40" s="2" t="s">
        <v>26</v>
      </c>
      <c r="C40" s="2" t="s">
        <v>27</v>
      </c>
      <c r="D40" s="2" t="s">
        <v>28</v>
      </c>
      <c r="E40" s="2" t="s">
        <v>28</v>
      </c>
      <c r="F40" s="2" t="s">
        <v>111</v>
      </c>
      <c r="G40" s="2" t="s">
        <v>167</v>
      </c>
      <c r="H40" s="2" t="s">
        <v>168</v>
      </c>
      <c r="I40" s="2">
        <v>30</v>
      </c>
      <c r="J40" s="2">
        <v>4</v>
      </c>
      <c r="K40" s="2">
        <v>2018</v>
      </c>
      <c r="L40" s="31">
        <f t="shared" si="0"/>
        <v>43220</v>
      </c>
      <c r="M40" s="7" t="s">
        <v>256</v>
      </c>
      <c r="N40" s="2" t="s">
        <v>257</v>
      </c>
      <c r="O40" s="2">
        <v>19</v>
      </c>
      <c r="P40" s="8" t="s">
        <v>171</v>
      </c>
      <c r="Q40" s="2" t="s">
        <v>172</v>
      </c>
      <c r="R40" s="11" t="s">
        <v>173</v>
      </c>
      <c r="S40" s="2">
        <v>1</v>
      </c>
      <c r="T40" s="2" t="s">
        <v>234</v>
      </c>
      <c r="V40" s="2" t="s">
        <v>175</v>
      </c>
      <c r="W40" s="2" t="s">
        <v>186</v>
      </c>
      <c r="X40" s="2">
        <v>3</v>
      </c>
    </row>
    <row r="41" spans="1:24" ht="21" hidden="1" customHeight="1">
      <c r="A41" s="2" t="s">
        <v>35</v>
      </c>
      <c r="B41" s="2" t="s">
        <v>26</v>
      </c>
      <c r="C41" s="2" t="s">
        <v>27</v>
      </c>
      <c r="D41" s="2" t="s">
        <v>28</v>
      </c>
      <c r="E41" s="2" t="s">
        <v>28</v>
      </c>
      <c r="F41" s="2" t="s">
        <v>111</v>
      </c>
      <c r="G41" s="2" t="s">
        <v>167</v>
      </c>
      <c r="H41" s="2" t="s">
        <v>168</v>
      </c>
      <c r="I41" s="2">
        <v>30</v>
      </c>
      <c r="J41" s="2">
        <v>4</v>
      </c>
      <c r="K41" s="2">
        <v>2018</v>
      </c>
      <c r="L41" s="31">
        <f t="shared" si="0"/>
        <v>43220</v>
      </c>
      <c r="M41" s="7" t="s">
        <v>258</v>
      </c>
      <c r="N41" s="2" t="s">
        <v>259</v>
      </c>
      <c r="O41" s="2">
        <v>19</v>
      </c>
      <c r="P41" s="8">
        <v>8145070194</v>
      </c>
      <c r="Q41" s="2" t="s">
        <v>172</v>
      </c>
      <c r="R41" s="11" t="s">
        <v>173</v>
      </c>
      <c r="S41" s="2">
        <v>1</v>
      </c>
      <c r="T41" s="2" t="s">
        <v>174</v>
      </c>
      <c r="V41" s="2" t="s">
        <v>175</v>
      </c>
      <c r="W41" s="2" t="s">
        <v>186</v>
      </c>
      <c r="X41" s="2">
        <v>2</v>
      </c>
    </row>
    <row r="42" spans="1:24" ht="21" hidden="1" customHeight="1">
      <c r="A42" s="2" t="s">
        <v>38</v>
      </c>
      <c r="B42" s="2" t="s">
        <v>26</v>
      </c>
      <c r="C42" s="2" t="s">
        <v>27</v>
      </c>
      <c r="D42" s="2" t="s">
        <v>28</v>
      </c>
      <c r="E42" s="2" t="s">
        <v>28</v>
      </c>
      <c r="F42" s="2" t="s">
        <v>111</v>
      </c>
      <c r="G42" s="2" t="s">
        <v>167</v>
      </c>
      <c r="H42" s="2" t="s">
        <v>168</v>
      </c>
      <c r="I42" s="2">
        <v>1</v>
      </c>
      <c r="J42" s="2">
        <v>5</v>
      </c>
      <c r="K42" s="2">
        <v>2018</v>
      </c>
      <c r="L42" s="31">
        <f t="shared" si="0"/>
        <v>43221</v>
      </c>
      <c r="M42" s="7" t="s">
        <v>260</v>
      </c>
      <c r="N42" s="2" t="s">
        <v>261</v>
      </c>
      <c r="O42" s="2">
        <v>18</v>
      </c>
      <c r="P42" s="8">
        <v>7016577051</v>
      </c>
      <c r="Q42" s="2" t="s">
        <v>172</v>
      </c>
      <c r="R42" s="11" t="s">
        <v>173</v>
      </c>
      <c r="S42" s="2">
        <v>0</v>
      </c>
      <c r="T42" s="2" t="s">
        <v>251</v>
      </c>
      <c r="V42" s="2" t="s">
        <v>252</v>
      </c>
      <c r="W42" s="2" t="s">
        <v>186</v>
      </c>
      <c r="X42" s="10">
        <v>3</v>
      </c>
    </row>
    <row r="43" spans="1:24" ht="21" hidden="1" customHeight="1">
      <c r="A43" s="2" t="s">
        <v>38</v>
      </c>
      <c r="B43" s="2" t="s">
        <v>26</v>
      </c>
      <c r="C43" s="2" t="s">
        <v>27</v>
      </c>
      <c r="D43" s="2" t="s">
        <v>28</v>
      </c>
      <c r="E43" s="2" t="s">
        <v>28</v>
      </c>
      <c r="F43" s="2" t="s">
        <v>111</v>
      </c>
      <c r="G43" s="2" t="s">
        <v>167</v>
      </c>
      <c r="H43" s="2" t="s">
        <v>168</v>
      </c>
      <c r="I43" s="2">
        <v>2</v>
      </c>
      <c r="J43" s="2">
        <v>5</v>
      </c>
      <c r="K43" s="2">
        <v>2018</v>
      </c>
      <c r="L43" s="31">
        <f t="shared" si="0"/>
        <v>43222</v>
      </c>
      <c r="M43" s="7" t="s">
        <v>262</v>
      </c>
      <c r="N43" s="2" t="s">
        <v>263</v>
      </c>
      <c r="O43" s="2">
        <v>19</v>
      </c>
      <c r="P43" s="8">
        <v>8078002720</v>
      </c>
      <c r="Q43" s="2" t="s">
        <v>172</v>
      </c>
      <c r="R43" s="11" t="s">
        <v>173</v>
      </c>
      <c r="S43" s="2">
        <v>2</v>
      </c>
      <c r="T43" s="2" t="s">
        <v>251</v>
      </c>
      <c r="V43" s="2" t="s">
        <v>252</v>
      </c>
      <c r="W43" s="2" t="s">
        <v>176</v>
      </c>
      <c r="X43" s="10"/>
    </row>
    <row r="44" spans="1:24" ht="21" hidden="1" customHeight="1">
      <c r="A44" s="2" t="s">
        <v>38</v>
      </c>
      <c r="B44" s="2" t="s">
        <v>26</v>
      </c>
      <c r="C44" s="2" t="s">
        <v>27</v>
      </c>
      <c r="D44" s="2" t="s">
        <v>28</v>
      </c>
      <c r="E44" s="2" t="s">
        <v>28</v>
      </c>
      <c r="F44" s="2" t="s">
        <v>111</v>
      </c>
      <c r="G44" s="2" t="s">
        <v>167</v>
      </c>
      <c r="H44" s="2" t="s">
        <v>168</v>
      </c>
      <c r="I44" s="2">
        <v>2</v>
      </c>
      <c r="J44" s="2">
        <v>5</v>
      </c>
      <c r="K44" s="2">
        <v>2018</v>
      </c>
      <c r="L44" s="31">
        <f t="shared" si="0"/>
        <v>43222</v>
      </c>
      <c r="M44" s="7" t="s">
        <v>264</v>
      </c>
      <c r="N44" s="2" t="s">
        <v>265</v>
      </c>
      <c r="O44" s="2">
        <v>17</v>
      </c>
      <c r="P44" s="8">
        <v>8121591671</v>
      </c>
      <c r="Q44" s="2" t="s">
        <v>172</v>
      </c>
      <c r="R44" s="11" t="s">
        <v>173</v>
      </c>
      <c r="S44" s="2">
        <v>2</v>
      </c>
      <c r="T44" s="2" t="s">
        <v>251</v>
      </c>
      <c r="V44" s="2" t="s">
        <v>252</v>
      </c>
      <c r="W44" s="2" t="s">
        <v>179</v>
      </c>
      <c r="X44" s="10">
        <v>3</v>
      </c>
    </row>
    <row r="45" spans="1:24" ht="21" hidden="1" customHeight="1">
      <c r="A45" s="2" t="s">
        <v>38</v>
      </c>
      <c r="B45" s="2" t="s">
        <v>26</v>
      </c>
      <c r="C45" s="2" t="s">
        <v>27</v>
      </c>
      <c r="D45" s="2" t="s">
        <v>28</v>
      </c>
      <c r="E45" s="2" t="s">
        <v>28</v>
      </c>
      <c r="F45" s="2" t="s">
        <v>111</v>
      </c>
      <c r="G45" s="2" t="s">
        <v>167</v>
      </c>
      <c r="H45" s="2" t="s">
        <v>168</v>
      </c>
      <c r="I45" s="2">
        <v>2</v>
      </c>
      <c r="J45" s="2">
        <v>5</v>
      </c>
      <c r="K45" s="2">
        <v>2018</v>
      </c>
      <c r="L45" s="31">
        <f t="shared" si="0"/>
        <v>43222</v>
      </c>
      <c r="M45" s="2" t="s">
        <v>266</v>
      </c>
      <c r="N45" s="2" t="s">
        <v>267</v>
      </c>
      <c r="O45" s="2">
        <v>19</v>
      </c>
      <c r="P45" s="8">
        <v>8068697395</v>
      </c>
      <c r="Q45" s="2" t="s">
        <v>172</v>
      </c>
      <c r="R45" s="11" t="s">
        <v>173</v>
      </c>
      <c r="S45" s="2">
        <v>3</v>
      </c>
      <c r="T45" s="2" t="s">
        <v>251</v>
      </c>
      <c r="V45" s="2" t="s">
        <v>252</v>
      </c>
      <c r="W45" s="2" t="s">
        <v>186</v>
      </c>
      <c r="X45" s="10">
        <v>2</v>
      </c>
    </row>
    <row r="46" spans="1:24" ht="21" hidden="1" customHeight="1">
      <c r="A46" s="2" t="s">
        <v>38</v>
      </c>
      <c r="B46" s="2" t="s">
        <v>26</v>
      </c>
      <c r="C46" s="2" t="s">
        <v>27</v>
      </c>
      <c r="D46" s="2" t="s">
        <v>28</v>
      </c>
      <c r="E46" s="2" t="s">
        <v>28</v>
      </c>
      <c r="F46" s="2" t="s">
        <v>111</v>
      </c>
      <c r="G46" s="2" t="s">
        <v>167</v>
      </c>
      <c r="H46" s="2" t="s">
        <v>168</v>
      </c>
      <c r="I46" s="2">
        <v>2</v>
      </c>
      <c r="J46" s="2">
        <v>5</v>
      </c>
      <c r="K46" s="2">
        <v>2018</v>
      </c>
      <c r="L46" s="31">
        <f t="shared" si="0"/>
        <v>43222</v>
      </c>
      <c r="M46" s="2" t="s">
        <v>268</v>
      </c>
      <c r="N46" s="2" t="s">
        <v>269</v>
      </c>
      <c r="O46" s="2">
        <v>19</v>
      </c>
      <c r="P46" s="8" t="s">
        <v>171</v>
      </c>
      <c r="Q46" s="2" t="s">
        <v>172</v>
      </c>
      <c r="R46" s="11" t="s">
        <v>173</v>
      </c>
      <c r="S46" s="2">
        <v>1</v>
      </c>
      <c r="T46" s="2" t="s">
        <v>251</v>
      </c>
      <c r="V46" s="2" t="s">
        <v>252</v>
      </c>
      <c r="W46" s="2" t="s">
        <v>186</v>
      </c>
      <c r="X46" s="10">
        <v>1</v>
      </c>
    </row>
    <row r="47" spans="1:24" ht="21" hidden="1" customHeight="1">
      <c r="A47" s="2" t="s">
        <v>38</v>
      </c>
      <c r="B47" s="2" t="s">
        <v>26</v>
      </c>
      <c r="C47" s="2" t="s">
        <v>27</v>
      </c>
      <c r="D47" s="2" t="s">
        <v>28</v>
      </c>
      <c r="E47" s="2" t="s">
        <v>28</v>
      </c>
      <c r="F47" s="2" t="s">
        <v>111</v>
      </c>
      <c r="G47" s="2" t="s">
        <v>167</v>
      </c>
      <c r="H47" s="2" t="s">
        <v>168</v>
      </c>
      <c r="I47" s="2">
        <v>3</v>
      </c>
      <c r="J47" s="2">
        <v>5</v>
      </c>
      <c r="K47" s="2">
        <v>2018</v>
      </c>
      <c r="L47" s="31">
        <f t="shared" si="0"/>
        <v>43223</v>
      </c>
      <c r="M47" s="2" t="s">
        <v>270</v>
      </c>
      <c r="N47" s="2" t="s">
        <v>271</v>
      </c>
      <c r="O47" s="2">
        <v>19</v>
      </c>
      <c r="P47" s="8">
        <v>7068531174</v>
      </c>
      <c r="Q47" s="2" t="s">
        <v>172</v>
      </c>
      <c r="R47" s="11" t="s">
        <v>173</v>
      </c>
      <c r="S47" s="2">
        <v>2</v>
      </c>
      <c r="T47" s="2" t="s">
        <v>251</v>
      </c>
      <c r="V47" s="2" t="s">
        <v>252</v>
      </c>
      <c r="W47" s="2" t="s">
        <v>186</v>
      </c>
      <c r="X47" s="10">
        <v>2</v>
      </c>
    </row>
    <row r="48" spans="1:24" ht="21" hidden="1" customHeight="1">
      <c r="A48" s="2" t="s">
        <v>38</v>
      </c>
      <c r="B48" s="2" t="s">
        <v>26</v>
      </c>
      <c r="C48" s="2" t="s">
        <v>27</v>
      </c>
      <c r="D48" s="2" t="s">
        <v>28</v>
      </c>
      <c r="E48" s="2" t="s">
        <v>28</v>
      </c>
      <c r="F48" s="2" t="s">
        <v>111</v>
      </c>
      <c r="G48" s="2" t="s">
        <v>167</v>
      </c>
      <c r="H48" s="2" t="s">
        <v>168</v>
      </c>
      <c r="I48" s="2">
        <v>3</v>
      </c>
      <c r="J48" s="2">
        <v>5</v>
      </c>
      <c r="K48" s="2">
        <v>2018</v>
      </c>
      <c r="L48" s="31">
        <f t="shared" si="0"/>
        <v>43223</v>
      </c>
      <c r="M48" s="2" t="s">
        <v>272</v>
      </c>
      <c r="N48" s="2" t="s">
        <v>273</v>
      </c>
      <c r="O48" s="2">
        <v>19</v>
      </c>
      <c r="P48" s="8">
        <v>8133015050</v>
      </c>
      <c r="Q48" s="2" t="s">
        <v>172</v>
      </c>
      <c r="R48" s="11" t="s">
        <v>173</v>
      </c>
      <c r="S48" s="2">
        <v>1</v>
      </c>
      <c r="T48" s="2" t="s">
        <v>251</v>
      </c>
      <c r="V48" s="2" t="s">
        <v>252</v>
      </c>
      <c r="W48" s="2" t="s">
        <v>176</v>
      </c>
      <c r="X48" s="10"/>
    </row>
    <row r="49" spans="1:24" ht="21" hidden="1" customHeight="1">
      <c r="A49" s="2" t="s">
        <v>38</v>
      </c>
      <c r="B49" s="2" t="s">
        <v>26</v>
      </c>
      <c r="C49" s="2" t="s">
        <v>27</v>
      </c>
      <c r="D49" s="2" t="s">
        <v>28</v>
      </c>
      <c r="E49" s="2" t="s">
        <v>28</v>
      </c>
      <c r="F49" s="2" t="s">
        <v>111</v>
      </c>
      <c r="G49" s="2" t="s">
        <v>167</v>
      </c>
      <c r="H49" s="2" t="s">
        <v>168</v>
      </c>
      <c r="I49" s="2">
        <v>3</v>
      </c>
      <c r="J49" s="2">
        <v>5</v>
      </c>
      <c r="K49" s="2">
        <v>2018</v>
      </c>
      <c r="L49" s="31">
        <f t="shared" si="0"/>
        <v>43223</v>
      </c>
      <c r="M49" s="2" t="s">
        <v>274</v>
      </c>
      <c r="N49" s="2" t="s">
        <v>275</v>
      </c>
      <c r="O49" s="2">
        <v>18</v>
      </c>
      <c r="P49" s="8">
        <v>8051302778</v>
      </c>
      <c r="Q49" s="2" t="s">
        <v>172</v>
      </c>
      <c r="R49" s="11" t="s">
        <v>173</v>
      </c>
      <c r="S49" s="2">
        <v>1</v>
      </c>
      <c r="T49" s="2" t="s">
        <v>234</v>
      </c>
      <c r="V49" s="2" t="s">
        <v>175</v>
      </c>
      <c r="W49" s="2" t="s">
        <v>186</v>
      </c>
      <c r="X49" s="2">
        <v>2</v>
      </c>
    </row>
    <row r="50" spans="1:24" ht="21" hidden="1" customHeight="1">
      <c r="A50" s="2" t="s">
        <v>38</v>
      </c>
      <c r="B50" s="2" t="s">
        <v>26</v>
      </c>
      <c r="C50" s="2" t="s">
        <v>27</v>
      </c>
      <c r="D50" s="2" t="s">
        <v>28</v>
      </c>
      <c r="E50" s="2" t="s">
        <v>28</v>
      </c>
      <c r="F50" s="2" t="s">
        <v>111</v>
      </c>
      <c r="G50" s="2" t="s">
        <v>167</v>
      </c>
      <c r="H50" s="2" t="s">
        <v>168</v>
      </c>
      <c r="I50" s="2">
        <v>3</v>
      </c>
      <c r="J50" s="2">
        <v>5</v>
      </c>
      <c r="K50" s="2">
        <v>2018</v>
      </c>
      <c r="L50" s="31">
        <f t="shared" si="0"/>
        <v>43223</v>
      </c>
      <c r="M50" s="2" t="s">
        <v>276</v>
      </c>
      <c r="N50" s="2" t="s">
        <v>277</v>
      </c>
      <c r="O50" s="2">
        <v>19</v>
      </c>
      <c r="P50" s="8">
        <v>9037222598</v>
      </c>
      <c r="Q50" s="2" t="s">
        <v>172</v>
      </c>
      <c r="R50" s="11" t="s">
        <v>173</v>
      </c>
      <c r="S50" s="2">
        <v>3</v>
      </c>
      <c r="T50" s="2" t="s">
        <v>174</v>
      </c>
      <c r="V50" s="2" t="s">
        <v>175</v>
      </c>
      <c r="W50" s="2" t="s">
        <v>186</v>
      </c>
      <c r="X50" s="2">
        <v>2</v>
      </c>
    </row>
    <row r="51" spans="1:24" ht="21" hidden="1" customHeight="1">
      <c r="A51" s="2" t="s">
        <v>38</v>
      </c>
      <c r="B51" s="2" t="s">
        <v>26</v>
      </c>
      <c r="C51" s="2" t="s">
        <v>27</v>
      </c>
      <c r="D51" s="2" t="s">
        <v>28</v>
      </c>
      <c r="E51" s="2" t="s">
        <v>28</v>
      </c>
      <c r="F51" s="2" t="s">
        <v>111</v>
      </c>
      <c r="G51" s="2" t="s">
        <v>167</v>
      </c>
      <c r="H51" s="2" t="s">
        <v>168</v>
      </c>
      <c r="I51" s="2">
        <v>4</v>
      </c>
      <c r="J51" s="2">
        <v>5</v>
      </c>
      <c r="K51" s="2">
        <v>2018</v>
      </c>
      <c r="L51" s="31">
        <f t="shared" si="0"/>
        <v>43224</v>
      </c>
      <c r="M51" s="2" t="s">
        <v>278</v>
      </c>
      <c r="N51" s="2" t="s">
        <v>279</v>
      </c>
      <c r="O51" s="2">
        <v>19</v>
      </c>
      <c r="P51" s="8" t="s">
        <v>171</v>
      </c>
      <c r="Q51" s="2" t="s">
        <v>172</v>
      </c>
      <c r="R51" s="11" t="s">
        <v>173</v>
      </c>
      <c r="S51" s="2">
        <v>1</v>
      </c>
      <c r="T51" s="2" t="s">
        <v>174</v>
      </c>
      <c r="V51" s="2" t="s">
        <v>175</v>
      </c>
      <c r="W51" s="2" t="s">
        <v>176</v>
      </c>
    </row>
    <row r="52" spans="1:24" ht="21" hidden="1" customHeight="1">
      <c r="A52" s="2" t="s">
        <v>38</v>
      </c>
      <c r="B52" s="2" t="s">
        <v>26</v>
      </c>
      <c r="C52" s="2" t="s">
        <v>27</v>
      </c>
      <c r="D52" s="2" t="s">
        <v>28</v>
      </c>
      <c r="E52" s="2" t="s">
        <v>28</v>
      </c>
      <c r="F52" s="2" t="s">
        <v>111</v>
      </c>
      <c r="G52" s="2" t="s">
        <v>167</v>
      </c>
      <c r="H52" s="2" t="s">
        <v>168</v>
      </c>
      <c r="I52" s="2">
        <v>4</v>
      </c>
      <c r="J52" s="2">
        <v>5</v>
      </c>
      <c r="K52" s="2">
        <v>2018</v>
      </c>
      <c r="L52" s="31">
        <f t="shared" si="0"/>
        <v>43224</v>
      </c>
      <c r="M52" s="2" t="s">
        <v>280</v>
      </c>
      <c r="N52" s="2" t="s">
        <v>281</v>
      </c>
      <c r="O52" s="2">
        <v>19</v>
      </c>
      <c r="P52" s="8">
        <v>8133232140</v>
      </c>
      <c r="Q52" s="2" t="s">
        <v>172</v>
      </c>
      <c r="R52" s="11" t="s">
        <v>173</v>
      </c>
      <c r="S52" s="2">
        <v>1</v>
      </c>
      <c r="T52" s="2" t="s">
        <v>174</v>
      </c>
      <c r="V52" s="2" t="s">
        <v>175</v>
      </c>
      <c r="W52" s="2" t="s">
        <v>186</v>
      </c>
      <c r="X52" s="2">
        <v>1</v>
      </c>
    </row>
    <row r="53" spans="1:24" ht="21" hidden="1" customHeight="1">
      <c r="A53" s="2" t="s">
        <v>38</v>
      </c>
      <c r="B53" s="2" t="s">
        <v>26</v>
      </c>
      <c r="C53" s="2" t="s">
        <v>27</v>
      </c>
      <c r="D53" s="2" t="s">
        <v>28</v>
      </c>
      <c r="E53" s="2" t="s">
        <v>28</v>
      </c>
      <c r="F53" s="2" t="s">
        <v>111</v>
      </c>
      <c r="G53" s="2" t="s">
        <v>167</v>
      </c>
      <c r="H53" s="2" t="s">
        <v>168</v>
      </c>
      <c r="I53" s="2">
        <v>4</v>
      </c>
      <c r="J53" s="2">
        <v>5</v>
      </c>
      <c r="K53" s="2">
        <v>2018</v>
      </c>
      <c r="L53" s="31">
        <f t="shared" si="0"/>
        <v>43224</v>
      </c>
      <c r="M53" s="2" t="s">
        <v>282</v>
      </c>
      <c r="N53" s="2" t="s">
        <v>283</v>
      </c>
      <c r="O53" s="2">
        <v>19</v>
      </c>
      <c r="P53" s="8">
        <v>8039111747</v>
      </c>
      <c r="Q53" s="2" t="s">
        <v>172</v>
      </c>
      <c r="R53" s="11" t="s">
        <v>173</v>
      </c>
      <c r="S53" s="2">
        <v>3</v>
      </c>
      <c r="T53" s="2" t="s">
        <v>174</v>
      </c>
      <c r="V53" s="2" t="s">
        <v>175</v>
      </c>
      <c r="W53" s="2" t="s">
        <v>176</v>
      </c>
    </row>
    <row r="54" spans="1:24" ht="21" hidden="1" customHeight="1">
      <c r="A54" s="2" t="s">
        <v>38</v>
      </c>
      <c r="B54" s="2" t="s">
        <v>26</v>
      </c>
      <c r="C54" s="2" t="s">
        <v>27</v>
      </c>
      <c r="D54" s="2" t="s">
        <v>28</v>
      </c>
      <c r="E54" s="2" t="s">
        <v>28</v>
      </c>
      <c r="F54" s="2" t="s">
        <v>111</v>
      </c>
      <c r="G54" s="2" t="s">
        <v>167</v>
      </c>
      <c r="H54" s="2" t="s">
        <v>168</v>
      </c>
      <c r="I54" s="2">
        <v>4</v>
      </c>
      <c r="J54" s="2">
        <v>5</v>
      </c>
      <c r="K54" s="2">
        <v>2018</v>
      </c>
      <c r="L54" s="31">
        <f t="shared" si="0"/>
        <v>43224</v>
      </c>
      <c r="M54" s="2" t="s">
        <v>284</v>
      </c>
      <c r="N54" s="2" t="s">
        <v>285</v>
      </c>
      <c r="O54" s="2">
        <v>18</v>
      </c>
      <c r="P54" s="8">
        <v>8139053743</v>
      </c>
      <c r="Q54" s="2" t="s">
        <v>172</v>
      </c>
      <c r="R54" s="11" t="s">
        <v>173</v>
      </c>
      <c r="S54" s="2">
        <v>2</v>
      </c>
      <c r="T54" s="2" t="s">
        <v>174</v>
      </c>
      <c r="V54" s="2" t="s">
        <v>175</v>
      </c>
      <c r="W54" s="2" t="s">
        <v>186</v>
      </c>
      <c r="X54" s="2">
        <v>2</v>
      </c>
    </row>
    <row r="55" spans="1:24" ht="21" hidden="1" customHeight="1">
      <c r="A55" s="2" t="s">
        <v>38</v>
      </c>
      <c r="B55" s="2" t="s">
        <v>26</v>
      </c>
      <c r="C55" s="2" t="s">
        <v>27</v>
      </c>
      <c r="D55" s="2" t="s">
        <v>28</v>
      </c>
      <c r="E55" s="2" t="s">
        <v>28</v>
      </c>
      <c r="F55" s="2" t="s">
        <v>111</v>
      </c>
      <c r="G55" s="2" t="s">
        <v>167</v>
      </c>
      <c r="H55" s="2" t="s">
        <v>168</v>
      </c>
      <c r="I55" s="2">
        <v>4</v>
      </c>
      <c r="J55" s="2">
        <v>5</v>
      </c>
      <c r="K55" s="2">
        <v>2018</v>
      </c>
      <c r="L55" s="31">
        <f t="shared" si="0"/>
        <v>43224</v>
      </c>
      <c r="M55" s="2" t="s">
        <v>286</v>
      </c>
      <c r="N55" s="2" t="s">
        <v>287</v>
      </c>
      <c r="O55" s="2">
        <v>19</v>
      </c>
      <c r="P55" s="8">
        <v>8147016488</v>
      </c>
      <c r="Q55" s="2" t="s">
        <v>172</v>
      </c>
      <c r="R55" s="11" t="s">
        <v>173</v>
      </c>
      <c r="S55" s="2">
        <v>2</v>
      </c>
      <c r="T55" s="2" t="s">
        <v>251</v>
      </c>
      <c r="V55" s="2" t="s">
        <v>252</v>
      </c>
      <c r="W55" s="2" t="s">
        <v>186</v>
      </c>
      <c r="X55" s="10">
        <v>2</v>
      </c>
    </row>
    <row r="56" spans="1:24" ht="21" hidden="1" customHeight="1">
      <c r="A56" s="2" t="s">
        <v>38</v>
      </c>
      <c r="B56" s="2" t="s">
        <v>26</v>
      </c>
      <c r="C56" s="2" t="s">
        <v>27</v>
      </c>
      <c r="D56" s="2" t="s">
        <v>28</v>
      </c>
      <c r="E56" s="2" t="s">
        <v>28</v>
      </c>
      <c r="F56" s="2" t="s">
        <v>111</v>
      </c>
      <c r="G56" s="2" t="s">
        <v>167</v>
      </c>
      <c r="H56" s="2" t="s">
        <v>168</v>
      </c>
      <c r="I56" s="2">
        <v>4</v>
      </c>
      <c r="J56" s="2">
        <v>5</v>
      </c>
      <c r="K56" s="2">
        <v>2018</v>
      </c>
      <c r="L56" s="31">
        <f t="shared" si="0"/>
        <v>43224</v>
      </c>
      <c r="M56" s="2" t="s">
        <v>288</v>
      </c>
      <c r="N56" s="2" t="s">
        <v>289</v>
      </c>
      <c r="O56" s="2">
        <v>19</v>
      </c>
      <c r="P56" s="8">
        <v>7016968389</v>
      </c>
      <c r="Q56" s="2" t="s">
        <v>172</v>
      </c>
      <c r="R56" s="11" t="s">
        <v>173</v>
      </c>
      <c r="S56" s="2">
        <v>1</v>
      </c>
      <c r="T56" s="2" t="s">
        <v>251</v>
      </c>
      <c r="V56" s="2" t="s">
        <v>252</v>
      </c>
      <c r="W56" s="2" t="s">
        <v>176</v>
      </c>
      <c r="X56" s="10"/>
    </row>
    <row r="57" spans="1:24" ht="21" hidden="1" customHeight="1">
      <c r="A57" s="2" t="s">
        <v>38</v>
      </c>
      <c r="B57" s="2" t="s">
        <v>26</v>
      </c>
      <c r="C57" s="2" t="s">
        <v>27</v>
      </c>
      <c r="D57" s="2" t="s">
        <v>28</v>
      </c>
      <c r="E57" s="2" t="s">
        <v>28</v>
      </c>
      <c r="F57" s="2" t="s">
        <v>111</v>
      </c>
      <c r="G57" s="2" t="s">
        <v>167</v>
      </c>
      <c r="H57" s="2" t="s">
        <v>168</v>
      </c>
      <c r="I57" s="2">
        <v>4</v>
      </c>
      <c r="J57" s="2">
        <v>5</v>
      </c>
      <c r="K57" s="2">
        <v>2018</v>
      </c>
      <c r="L57" s="31">
        <f t="shared" si="0"/>
        <v>43224</v>
      </c>
      <c r="M57" s="2" t="s">
        <v>290</v>
      </c>
      <c r="N57" s="2" t="s">
        <v>291</v>
      </c>
      <c r="O57" s="2">
        <v>19</v>
      </c>
      <c r="P57" s="8">
        <v>8054482624</v>
      </c>
      <c r="Q57" s="2" t="s">
        <v>172</v>
      </c>
      <c r="R57" s="11" t="s">
        <v>173</v>
      </c>
      <c r="S57" s="2">
        <v>1</v>
      </c>
      <c r="T57" s="2" t="s">
        <v>251</v>
      </c>
      <c r="V57" s="2" t="s">
        <v>252</v>
      </c>
      <c r="W57" s="2" t="s">
        <v>186</v>
      </c>
      <c r="X57" s="10">
        <v>2</v>
      </c>
    </row>
    <row r="58" spans="1:24" ht="21" hidden="1" customHeight="1">
      <c r="A58" s="2" t="s">
        <v>38</v>
      </c>
      <c r="B58" s="2" t="s">
        <v>26</v>
      </c>
      <c r="C58" s="2" t="s">
        <v>27</v>
      </c>
      <c r="D58" s="2" t="s">
        <v>28</v>
      </c>
      <c r="E58" s="2" t="s">
        <v>28</v>
      </c>
      <c r="F58" s="2" t="s">
        <v>111</v>
      </c>
      <c r="G58" s="2" t="s">
        <v>167</v>
      </c>
      <c r="H58" s="2" t="s">
        <v>168</v>
      </c>
      <c r="I58" s="2">
        <v>4</v>
      </c>
      <c r="J58" s="2">
        <v>5</v>
      </c>
      <c r="K58" s="2">
        <v>2018</v>
      </c>
      <c r="L58" s="31">
        <f t="shared" si="0"/>
        <v>43224</v>
      </c>
      <c r="M58" s="2" t="s">
        <v>292</v>
      </c>
      <c r="N58" s="2" t="s">
        <v>293</v>
      </c>
      <c r="O58" s="2">
        <v>19</v>
      </c>
      <c r="P58" s="8">
        <v>8066775276</v>
      </c>
      <c r="Q58" s="2" t="s">
        <v>172</v>
      </c>
      <c r="R58" s="11" t="s">
        <v>173</v>
      </c>
      <c r="S58" s="2">
        <v>1</v>
      </c>
      <c r="T58" s="2" t="s">
        <v>251</v>
      </c>
      <c r="V58" s="2" t="s">
        <v>252</v>
      </c>
      <c r="W58" s="2" t="s">
        <v>211</v>
      </c>
      <c r="X58" s="10">
        <v>6</v>
      </c>
    </row>
    <row r="59" spans="1:24" ht="21" hidden="1" customHeight="1">
      <c r="A59" s="2" t="s">
        <v>38</v>
      </c>
      <c r="B59" s="2" t="s">
        <v>26</v>
      </c>
      <c r="C59" s="2" t="s">
        <v>27</v>
      </c>
      <c r="D59" s="2" t="s">
        <v>28</v>
      </c>
      <c r="E59" s="2" t="s">
        <v>28</v>
      </c>
      <c r="F59" s="2" t="s">
        <v>111</v>
      </c>
      <c r="G59" s="2" t="s">
        <v>167</v>
      </c>
      <c r="H59" s="2" t="s">
        <v>168</v>
      </c>
      <c r="I59" s="2">
        <v>4</v>
      </c>
      <c r="J59" s="2">
        <v>5</v>
      </c>
      <c r="K59" s="2">
        <v>2018</v>
      </c>
      <c r="L59" s="31">
        <f t="shared" si="0"/>
        <v>43224</v>
      </c>
      <c r="M59" s="2" t="s">
        <v>294</v>
      </c>
      <c r="N59" s="2" t="s">
        <v>295</v>
      </c>
      <c r="O59" s="2">
        <v>18</v>
      </c>
      <c r="P59" s="8" t="s">
        <v>171</v>
      </c>
      <c r="Q59" s="2" t="s">
        <v>172</v>
      </c>
      <c r="R59" s="11" t="s">
        <v>173</v>
      </c>
      <c r="S59" s="2">
        <v>1</v>
      </c>
      <c r="T59" s="2" t="s">
        <v>251</v>
      </c>
      <c r="V59" s="2" t="s">
        <v>252</v>
      </c>
      <c r="W59" s="2" t="s">
        <v>176</v>
      </c>
      <c r="X59" s="10"/>
    </row>
    <row r="60" spans="1:24" ht="21" hidden="1" customHeight="1">
      <c r="A60" s="2" t="s">
        <v>38</v>
      </c>
      <c r="B60" s="2" t="s">
        <v>26</v>
      </c>
      <c r="C60" s="2" t="s">
        <v>27</v>
      </c>
      <c r="D60" s="2" t="s">
        <v>28</v>
      </c>
      <c r="E60" s="2" t="s">
        <v>28</v>
      </c>
      <c r="F60" s="2" t="s">
        <v>111</v>
      </c>
      <c r="G60" s="2" t="s">
        <v>167</v>
      </c>
      <c r="H60" s="2" t="s">
        <v>168</v>
      </c>
      <c r="I60" s="2">
        <v>4</v>
      </c>
      <c r="J60" s="2">
        <v>5</v>
      </c>
      <c r="K60" s="2">
        <v>2018</v>
      </c>
      <c r="L60" s="31">
        <f t="shared" si="0"/>
        <v>43224</v>
      </c>
      <c r="M60" s="2" t="s">
        <v>296</v>
      </c>
      <c r="N60" s="2" t="s">
        <v>297</v>
      </c>
      <c r="O60" s="2">
        <v>18</v>
      </c>
      <c r="P60" s="8">
        <v>8032667421</v>
      </c>
      <c r="Q60" s="2" t="s">
        <v>172</v>
      </c>
      <c r="R60" s="11" t="s">
        <v>173</v>
      </c>
      <c r="S60" s="2">
        <v>1</v>
      </c>
      <c r="T60" s="2" t="s">
        <v>251</v>
      </c>
      <c r="V60" s="2" t="s">
        <v>252</v>
      </c>
      <c r="W60" s="2" t="s">
        <v>186</v>
      </c>
      <c r="X60" s="10">
        <v>2</v>
      </c>
    </row>
    <row r="61" spans="1:24" ht="21" hidden="1" customHeight="1">
      <c r="A61" s="2" t="s">
        <v>38</v>
      </c>
      <c r="B61" s="2" t="s">
        <v>26</v>
      </c>
      <c r="C61" s="2" t="s">
        <v>27</v>
      </c>
      <c r="D61" s="2" t="s">
        <v>28</v>
      </c>
      <c r="E61" s="2" t="s">
        <v>28</v>
      </c>
      <c r="F61" s="2" t="s">
        <v>111</v>
      </c>
      <c r="G61" s="2" t="s">
        <v>167</v>
      </c>
      <c r="H61" s="2" t="s">
        <v>168</v>
      </c>
      <c r="I61" s="2">
        <v>4</v>
      </c>
      <c r="J61" s="2">
        <v>5</v>
      </c>
      <c r="K61" s="2">
        <v>2018</v>
      </c>
      <c r="L61" s="31">
        <f t="shared" si="0"/>
        <v>43224</v>
      </c>
      <c r="M61" s="2" t="s">
        <v>298</v>
      </c>
      <c r="N61" s="2" t="s">
        <v>299</v>
      </c>
      <c r="O61" s="2">
        <v>18</v>
      </c>
      <c r="P61" s="8">
        <v>9033382776</v>
      </c>
      <c r="Q61" s="2" t="s">
        <v>172</v>
      </c>
      <c r="R61" s="11" t="s">
        <v>173</v>
      </c>
      <c r="S61" s="2">
        <v>0</v>
      </c>
      <c r="T61" s="2" t="s">
        <v>251</v>
      </c>
      <c r="V61" s="2" t="s">
        <v>252</v>
      </c>
      <c r="W61" s="2" t="s">
        <v>186</v>
      </c>
      <c r="X61" s="10">
        <v>2</v>
      </c>
    </row>
    <row r="62" spans="1:24" ht="21" hidden="1" customHeight="1">
      <c r="A62" s="2" t="s">
        <v>41</v>
      </c>
      <c r="B62" s="2" t="s">
        <v>26</v>
      </c>
      <c r="C62" s="2" t="s">
        <v>27</v>
      </c>
      <c r="D62" s="2" t="s">
        <v>28</v>
      </c>
      <c r="E62" s="2" t="s">
        <v>28</v>
      </c>
      <c r="F62" s="2" t="s">
        <v>111</v>
      </c>
      <c r="G62" s="2" t="s">
        <v>167</v>
      </c>
      <c r="H62" s="2" t="s">
        <v>168</v>
      </c>
      <c r="I62" s="2">
        <v>7</v>
      </c>
      <c r="J62" s="2">
        <v>5</v>
      </c>
      <c r="K62" s="2">
        <v>2018</v>
      </c>
      <c r="L62" s="31">
        <f t="shared" si="0"/>
        <v>43227</v>
      </c>
      <c r="M62" s="2" t="s">
        <v>300</v>
      </c>
      <c r="N62" s="2" t="s">
        <v>301</v>
      </c>
      <c r="O62" s="2">
        <v>19</v>
      </c>
      <c r="P62" s="8">
        <v>7069330511</v>
      </c>
      <c r="Q62" s="2" t="s">
        <v>172</v>
      </c>
      <c r="R62" s="11" t="s">
        <v>173</v>
      </c>
      <c r="S62" s="2">
        <v>2</v>
      </c>
      <c r="T62" s="2" t="s">
        <v>251</v>
      </c>
      <c r="V62" s="2" t="s">
        <v>252</v>
      </c>
      <c r="W62" s="2" t="s">
        <v>186</v>
      </c>
      <c r="X62" s="2">
        <v>2</v>
      </c>
    </row>
    <row r="63" spans="1:24" ht="21" hidden="1" customHeight="1">
      <c r="A63" s="2" t="s">
        <v>41</v>
      </c>
      <c r="B63" s="2" t="s">
        <v>26</v>
      </c>
      <c r="C63" s="2" t="s">
        <v>27</v>
      </c>
      <c r="D63" s="2" t="s">
        <v>28</v>
      </c>
      <c r="E63" s="2" t="s">
        <v>28</v>
      </c>
      <c r="F63" s="2" t="s">
        <v>111</v>
      </c>
      <c r="G63" s="2" t="s">
        <v>167</v>
      </c>
      <c r="H63" s="2" t="s">
        <v>168</v>
      </c>
      <c r="I63" s="2">
        <v>7</v>
      </c>
      <c r="J63" s="2">
        <v>5</v>
      </c>
      <c r="K63" s="2">
        <v>2018</v>
      </c>
      <c r="L63" s="31">
        <f t="shared" si="0"/>
        <v>43227</v>
      </c>
      <c r="M63" s="2" t="s">
        <v>302</v>
      </c>
      <c r="N63" s="2" t="s">
        <v>303</v>
      </c>
      <c r="O63" s="2">
        <v>19</v>
      </c>
      <c r="P63" s="8">
        <v>8138474007</v>
      </c>
      <c r="Q63" s="2" t="s">
        <v>172</v>
      </c>
      <c r="R63" s="11" t="s">
        <v>173</v>
      </c>
      <c r="S63" s="2">
        <v>1</v>
      </c>
      <c r="T63" s="2" t="s">
        <v>251</v>
      </c>
      <c r="V63" s="2" t="s">
        <v>252</v>
      </c>
      <c r="W63" s="2" t="s">
        <v>179</v>
      </c>
      <c r="X63" s="2">
        <v>2</v>
      </c>
    </row>
    <row r="64" spans="1:24" ht="21" hidden="1" customHeight="1">
      <c r="A64" s="2" t="s">
        <v>41</v>
      </c>
      <c r="B64" s="2" t="s">
        <v>26</v>
      </c>
      <c r="C64" s="2" t="s">
        <v>27</v>
      </c>
      <c r="D64" s="2" t="s">
        <v>28</v>
      </c>
      <c r="E64" s="2" t="s">
        <v>28</v>
      </c>
      <c r="F64" s="2" t="s">
        <v>111</v>
      </c>
      <c r="G64" s="2" t="s">
        <v>167</v>
      </c>
      <c r="H64" s="2" t="s">
        <v>168</v>
      </c>
      <c r="I64" s="2">
        <v>8</v>
      </c>
      <c r="J64" s="2">
        <v>5</v>
      </c>
      <c r="K64" s="2">
        <v>2018</v>
      </c>
      <c r="L64" s="31">
        <f t="shared" si="0"/>
        <v>43228</v>
      </c>
      <c r="M64" s="2" t="s">
        <v>304</v>
      </c>
      <c r="N64" s="2" t="s">
        <v>305</v>
      </c>
      <c r="O64" s="2">
        <v>18</v>
      </c>
      <c r="P64" s="8">
        <v>9066078628</v>
      </c>
      <c r="Q64" s="2" t="s">
        <v>172</v>
      </c>
      <c r="R64" s="11" t="s">
        <v>173</v>
      </c>
      <c r="S64" s="2">
        <v>0</v>
      </c>
      <c r="T64" s="2" t="s">
        <v>174</v>
      </c>
      <c r="V64" s="2" t="s">
        <v>175</v>
      </c>
      <c r="W64" s="2" t="s">
        <v>179</v>
      </c>
      <c r="X64" s="2">
        <v>3</v>
      </c>
    </row>
    <row r="65" spans="1:24" ht="21" hidden="1" customHeight="1">
      <c r="A65" s="2" t="s">
        <v>41</v>
      </c>
      <c r="B65" s="2" t="s">
        <v>26</v>
      </c>
      <c r="C65" s="2" t="s">
        <v>27</v>
      </c>
      <c r="D65" s="2" t="s">
        <v>28</v>
      </c>
      <c r="E65" s="2" t="s">
        <v>28</v>
      </c>
      <c r="F65" s="2" t="s">
        <v>111</v>
      </c>
      <c r="G65" s="2" t="s">
        <v>167</v>
      </c>
      <c r="H65" s="2" t="s">
        <v>168</v>
      </c>
      <c r="I65" s="2">
        <v>8</v>
      </c>
      <c r="J65" s="2">
        <v>5</v>
      </c>
      <c r="K65" s="2">
        <v>2018</v>
      </c>
      <c r="L65" s="31">
        <f t="shared" si="0"/>
        <v>43228</v>
      </c>
      <c r="M65" s="2" t="s">
        <v>306</v>
      </c>
      <c r="N65" s="2" t="s">
        <v>307</v>
      </c>
      <c r="O65" s="2">
        <v>17</v>
      </c>
      <c r="P65" s="8">
        <v>7060889579</v>
      </c>
      <c r="Q65" s="2" t="s">
        <v>172</v>
      </c>
      <c r="R65" s="11" t="s">
        <v>173</v>
      </c>
      <c r="S65" s="2">
        <v>0</v>
      </c>
      <c r="T65" s="2" t="s">
        <v>174</v>
      </c>
      <c r="V65" s="2" t="s">
        <v>175</v>
      </c>
      <c r="W65" s="2" t="s">
        <v>186</v>
      </c>
      <c r="X65" s="2">
        <v>2</v>
      </c>
    </row>
    <row r="66" spans="1:24" ht="21" hidden="1" customHeight="1">
      <c r="A66" s="2" t="s">
        <v>41</v>
      </c>
      <c r="B66" s="2" t="s">
        <v>26</v>
      </c>
      <c r="C66" s="2" t="s">
        <v>27</v>
      </c>
      <c r="D66" s="2" t="s">
        <v>28</v>
      </c>
      <c r="E66" s="2" t="s">
        <v>28</v>
      </c>
      <c r="F66" s="2" t="s">
        <v>111</v>
      </c>
      <c r="G66" s="2" t="s">
        <v>167</v>
      </c>
      <c r="H66" s="2" t="s">
        <v>168</v>
      </c>
      <c r="I66" s="2">
        <v>8</v>
      </c>
      <c r="J66" s="2">
        <v>5</v>
      </c>
      <c r="K66" s="2">
        <v>2018</v>
      </c>
      <c r="L66" s="31">
        <f t="shared" ref="L66:L129" si="1">DATE(K66,J66,I66)</f>
        <v>43228</v>
      </c>
      <c r="M66" s="2" t="s">
        <v>308</v>
      </c>
      <c r="N66" s="2" t="s">
        <v>309</v>
      </c>
      <c r="O66" s="2">
        <v>19</v>
      </c>
      <c r="P66" s="8">
        <v>7037367909</v>
      </c>
      <c r="Q66" s="2" t="s">
        <v>172</v>
      </c>
      <c r="R66" s="11" t="s">
        <v>173</v>
      </c>
      <c r="S66" s="2">
        <v>0</v>
      </c>
      <c r="T66" s="2" t="s">
        <v>174</v>
      </c>
      <c r="V66" s="2" t="s">
        <v>175</v>
      </c>
      <c r="W66" s="2" t="s">
        <v>179</v>
      </c>
      <c r="X66" s="2">
        <v>2</v>
      </c>
    </row>
    <row r="67" spans="1:24" ht="21" hidden="1" customHeight="1">
      <c r="A67" s="2" t="s">
        <v>41</v>
      </c>
      <c r="B67" s="2" t="s">
        <v>26</v>
      </c>
      <c r="C67" s="2" t="s">
        <v>27</v>
      </c>
      <c r="D67" s="2" t="s">
        <v>28</v>
      </c>
      <c r="E67" s="2" t="s">
        <v>28</v>
      </c>
      <c r="F67" s="2" t="s">
        <v>111</v>
      </c>
      <c r="G67" s="2" t="s">
        <v>167</v>
      </c>
      <c r="H67" s="2" t="s">
        <v>168</v>
      </c>
      <c r="I67" s="2">
        <v>9</v>
      </c>
      <c r="J67" s="2">
        <v>5</v>
      </c>
      <c r="K67" s="2">
        <v>2018</v>
      </c>
      <c r="L67" s="31">
        <f t="shared" si="1"/>
        <v>43229</v>
      </c>
      <c r="M67" s="2" t="s">
        <v>310</v>
      </c>
      <c r="N67" s="2" t="s">
        <v>311</v>
      </c>
      <c r="O67" s="2">
        <v>19</v>
      </c>
      <c r="P67" s="8">
        <v>9038325144</v>
      </c>
      <c r="Q67" s="2" t="s">
        <v>172</v>
      </c>
      <c r="R67" s="11" t="s">
        <v>173</v>
      </c>
      <c r="S67" s="2">
        <v>1</v>
      </c>
      <c r="T67" s="2" t="s">
        <v>234</v>
      </c>
      <c r="V67" s="2" t="s">
        <v>175</v>
      </c>
      <c r="W67" s="2" t="s">
        <v>186</v>
      </c>
      <c r="X67" s="2">
        <v>1</v>
      </c>
    </row>
    <row r="68" spans="1:24" ht="21" hidden="1" customHeight="1">
      <c r="A68" s="2" t="s">
        <v>41</v>
      </c>
      <c r="B68" s="2" t="s">
        <v>26</v>
      </c>
      <c r="C68" s="2" t="s">
        <v>27</v>
      </c>
      <c r="D68" s="2" t="s">
        <v>28</v>
      </c>
      <c r="E68" s="2" t="s">
        <v>28</v>
      </c>
      <c r="F68" s="2" t="s">
        <v>111</v>
      </c>
      <c r="G68" s="2" t="s">
        <v>167</v>
      </c>
      <c r="H68" s="2" t="s">
        <v>168</v>
      </c>
      <c r="I68" s="2">
        <v>9</v>
      </c>
      <c r="J68" s="2">
        <v>5</v>
      </c>
      <c r="K68" s="2">
        <v>2018</v>
      </c>
      <c r="L68" s="31">
        <f t="shared" si="1"/>
        <v>43229</v>
      </c>
      <c r="M68" s="2" t="s">
        <v>312</v>
      </c>
      <c r="N68" s="2" t="s">
        <v>192</v>
      </c>
      <c r="O68" s="2">
        <v>19</v>
      </c>
      <c r="P68" s="8">
        <v>9064475696</v>
      </c>
      <c r="Q68" s="2" t="s">
        <v>172</v>
      </c>
      <c r="R68" s="11" t="s">
        <v>173</v>
      </c>
      <c r="S68" s="2">
        <v>0</v>
      </c>
      <c r="T68" s="2" t="s">
        <v>313</v>
      </c>
      <c r="V68" s="2" t="s">
        <v>175</v>
      </c>
      <c r="W68" s="2" t="s">
        <v>186</v>
      </c>
      <c r="X68" s="2">
        <v>2</v>
      </c>
    </row>
    <row r="69" spans="1:24" ht="21" hidden="1" customHeight="1">
      <c r="A69" s="2" t="s">
        <v>41</v>
      </c>
      <c r="B69" s="2" t="s">
        <v>26</v>
      </c>
      <c r="C69" s="2" t="s">
        <v>27</v>
      </c>
      <c r="D69" s="2" t="s">
        <v>28</v>
      </c>
      <c r="E69" s="2" t="s">
        <v>28</v>
      </c>
      <c r="F69" s="2" t="s">
        <v>111</v>
      </c>
      <c r="G69" s="2" t="s">
        <v>167</v>
      </c>
      <c r="H69" s="2" t="s">
        <v>168</v>
      </c>
      <c r="I69" s="2">
        <v>9</v>
      </c>
      <c r="J69" s="2">
        <v>5</v>
      </c>
      <c r="K69" s="2">
        <v>2018</v>
      </c>
      <c r="L69" s="31">
        <f t="shared" si="1"/>
        <v>43229</v>
      </c>
      <c r="M69" s="2" t="s">
        <v>314</v>
      </c>
      <c r="N69" s="2" t="s">
        <v>315</v>
      </c>
      <c r="O69" s="2">
        <v>17</v>
      </c>
      <c r="P69" s="8" t="s">
        <v>171</v>
      </c>
      <c r="Q69" s="2" t="s">
        <v>172</v>
      </c>
      <c r="R69" s="11" t="s">
        <v>173</v>
      </c>
      <c r="S69" s="2">
        <v>0</v>
      </c>
      <c r="T69" s="2" t="s">
        <v>234</v>
      </c>
      <c r="V69" s="2" t="s">
        <v>175</v>
      </c>
      <c r="W69" s="2" t="s">
        <v>179</v>
      </c>
      <c r="X69" s="2">
        <v>3</v>
      </c>
    </row>
    <row r="70" spans="1:24" ht="21" hidden="1" customHeight="1">
      <c r="A70" s="2" t="s">
        <v>41</v>
      </c>
      <c r="B70" s="2" t="s">
        <v>26</v>
      </c>
      <c r="C70" s="2" t="s">
        <v>27</v>
      </c>
      <c r="D70" s="2" t="s">
        <v>28</v>
      </c>
      <c r="E70" s="2" t="s">
        <v>28</v>
      </c>
      <c r="F70" s="2" t="s">
        <v>111</v>
      </c>
      <c r="G70" s="2" t="s">
        <v>167</v>
      </c>
      <c r="H70" s="2" t="s">
        <v>168</v>
      </c>
      <c r="I70" s="2">
        <v>9</v>
      </c>
      <c r="J70" s="2">
        <v>5</v>
      </c>
      <c r="K70" s="2">
        <v>2018</v>
      </c>
      <c r="L70" s="31">
        <f t="shared" si="1"/>
        <v>43229</v>
      </c>
      <c r="M70" s="2" t="s">
        <v>316</v>
      </c>
      <c r="N70" s="2" t="s">
        <v>317</v>
      </c>
      <c r="O70" s="2">
        <v>18</v>
      </c>
      <c r="P70" s="8">
        <v>8164266656</v>
      </c>
      <c r="Q70" s="2" t="s">
        <v>172</v>
      </c>
      <c r="R70" s="11" t="s">
        <v>173</v>
      </c>
      <c r="S70" s="2">
        <v>2</v>
      </c>
      <c r="T70" s="2" t="s">
        <v>174</v>
      </c>
      <c r="V70" s="2" t="s">
        <v>175</v>
      </c>
      <c r="W70" s="2" t="s">
        <v>211</v>
      </c>
      <c r="X70" s="2">
        <v>6</v>
      </c>
    </row>
    <row r="71" spans="1:24" ht="21" hidden="1" customHeight="1">
      <c r="A71" s="2" t="s">
        <v>41</v>
      </c>
      <c r="B71" s="2" t="s">
        <v>26</v>
      </c>
      <c r="C71" s="2" t="s">
        <v>27</v>
      </c>
      <c r="D71" s="2" t="s">
        <v>28</v>
      </c>
      <c r="E71" s="2" t="s">
        <v>28</v>
      </c>
      <c r="F71" s="2" t="s">
        <v>111</v>
      </c>
      <c r="G71" s="2" t="s">
        <v>167</v>
      </c>
      <c r="H71" s="2" t="s">
        <v>168</v>
      </c>
      <c r="I71" s="2">
        <v>9</v>
      </c>
      <c r="J71" s="2">
        <v>5</v>
      </c>
      <c r="K71" s="2">
        <v>2018</v>
      </c>
      <c r="L71" s="31">
        <f t="shared" si="1"/>
        <v>43229</v>
      </c>
      <c r="M71" s="2" t="s">
        <v>318</v>
      </c>
      <c r="N71" s="2" t="s">
        <v>319</v>
      </c>
      <c r="O71" s="2">
        <v>18</v>
      </c>
      <c r="P71" s="8" t="s">
        <v>171</v>
      </c>
      <c r="Q71" s="2" t="s">
        <v>172</v>
      </c>
      <c r="R71" s="11" t="s">
        <v>173</v>
      </c>
      <c r="S71" s="2">
        <v>2</v>
      </c>
      <c r="T71" s="2" t="s">
        <v>174</v>
      </c>
      <c r="V71" s="2" t="s">
        <v>175</v>
      </c>
      <c r="W71" s="2" t="s">
        <v>186</v>
      </c>
      <c r="X71" s="2">
        <v>2</v>
      </c>
    </row>
    <row r="72" spans="1:24" ht="21" hidden="1" customHeight="1">
      <c r="A72" s="2" t="s">
        <v>41</v>
      </c>
      <c r="B72" s="2" t="s">
        <v>26</v>
      </c>
      <c r="C72" s="2" t="s">
        <v>27</v>
      </c>
      <c r="D72" s="2" t="s">
        <v>28</v>
      </c>
      <c r="E72" s="2" t="s">
        <v>28</v>
      </c>
      <c r="F72" s="2" t="s">
        <v>111</v>
      </c>
      <c r="G72" s="2" t="s">
        <v>167</v>
      </c>
      <c r="H72" s="2" t="s">
        <v>168</v>
      </c>
      <c r="I72" s="2">
        <v>10</v>
      </c>
      <c r="J72" s="2">
        <v>5</v>
      </c>
      <c r="K72" s="2">
        <v>2018</v>
      </c>
      <c r="L72" s="31">
        <f t="shared" si="1"/>
        <v>43230</v>
      </c>
      <c r="M72" s="2" t="s">
        <v>320</v>
      </c>
      <c r="N72" s="2" t="s">
        <v>321</v>
      </c>
      <c r="O72" s="2">
        <v>18</v>
      </c>
      <c r="P72" s="8" t="s">
        <v>171</v>
      </c>
      <c r="Q72" s="2" t="s">
        <v>172</v>
      </c>
      <c r="R72" s="11" t="s">
        <v>173</v>
      </c>
      <c r="S72" s="2">
        <v>1</v>
      </c>
      <c r="T72" s="2" t="s">
        <v>234</v>
      </c>
      <c r="V72" s="2" t="s">
        <v>175</v>
      </c>
      <c r="W72" s="2" t="s">
        <v>186</v>
      </c>
      <c r="X72" s="2">
        <v>2</v>
      </c>
    </row>
    <row r="73" spans="1:24" ht="21" hidden="1" customHeight="1">
      <c r="A73" s="2" t="s">
        <v>41</v>
      </c>
      <c r="B73" s="2" t="s">
        <v>26</v>
      </c>
      <c r="C73" s="2" t="s">
        <v>27</v>
      </c>
      <c r="D73" s="2" t="s">
        <v>28</v>
      </c>
      <c r="E73" s="2" t="s">
        <v>28</v>
      </c>
      <c r="F73" s="2" t="s">
        <v>111</v>
      </c>
      <c r="G73" s="2" t="s">
        <v>167</v>
      </c>
      <c r="H73" s="2" t="s">
        <v>168</v>
      </c>
      <c r="I73" s="2">
        <v>10</v>
      </c>
      <c r="J73" s="2">
        <v>5</v>
      </c>
      <c r="K73" s="2">
        <v>2018</v>
      </c>
      <c r="L73" s="31">
        <f t="shared" si="1"/>
        <v>43230</v>
      </c>
      <c r="M73" s="2" t="s">
        <v>322</v>
      </c>
      <c r="N73" s="2" t="s">
        <v>323</v>
      </c>
      <c r="O73" s="2">
        <v>18</v>
      </c>
      <c r="P73" s="8">
        <v>8143479331</v>
      </c>
      <c r="Q73" s="2" t="s">
        <v>172</v>
      </c>
      <c r="R73" s="11" t="s">
        <v>173</v>
      </c>
      <c r="S73" s="2">
        <v>0</v>
      </c>
      <c r="T73" s="2" t="s">
        <v>234</v>
      </c>
      <c r="V73" s="2" t="s">
        <v>175</v>
      </c>
      <c r="W73" s="2" t="s">
        <v>186</v>
      </c>
      <c r="X73" s="2">
        <v>2</v>
      </c>
    </row>
    <row r="74" spans="1:24" ht="21" hidden="1" customHeight="1">
      <c r="A74" s="2" t="s">
        <v>41</v>
      </c>
      <c r="B74" s="2" t="s">
        <v>26</v>
      </c>
      <c r="C74" s="2" t="s">
        <v>27</v>
      </c>
      <c r="D74" s="2" t="s">
        <v>28</v>
      </c>
      <c r="E74" s="2" t="s">
        <v>28</v>
      </c>
      <c r="F74" s="2" t="s">
        <v>111</v>
      </c>
      <c r="G74" s="2" t="s">
        <v>167</v>
      </c>
      <c r="H74" s="2" t="s">
        <v>168</v>
      </c>
      <c r="I74" s="2">
        <v>10</v>
      </c>
      <c r="J74" s="2">
        <v>5</v>
      </c>
      <c r="K74" s="2">
        <v>2018</v>
      </c>
      <c r="L74" s="31">
        <f t="shared" si="1"/>
        <v>43230</v>
      </c>
      <c r="M74" s="2" t="s">
        <v>324</v>
      </c>
      <c r="N74" s="2" t="s">
        <v>325</v>
      </c>
      <c r="O74" s="2">
        <v>19</v>
      </c>
      <c r="P74" s="8">
        <v>9020251570</v>
      </c>
      <c r="Q74" s="2" t="s">
        <v>172</v>
      </c>
      <c r="R74" s="11" t="s">
        <v>173</v>
      </c>
      <c r="S74" s="2">
        <v>2</v>
      </c>
      <c r="T74" s="2" t="s">
        <v>313</v>
      </c>
      <c r="V74" s="2" t="s">
        <v>175</v>
      </c>
      <c r="W74" s="2" t="s">
        <v>179</v>
      </c>
      <c r="X74" s="2">
        <v>2</v>
      </c>
    </row>
    <row r="75" spans="1:24" ht="21" hidden="1" customHeight="1">
      <c r="A75" s="2" t="s">
        <v>41</v>
      </c>
      <c r="B75" s="2" t="s">
        <v>26</v>
      </c>
      <c r="C75" s="2" t="s">
        <v>27</v>
      </c>
      <c r="D75" s="2" t="s">
        <v>28</v>
      </c>
      <c r="E75" s="2" t="s">
        <v>28</v>
      </c>
      <c r="F75" s="2" t="s">
        <v>111</v>
      </c>
      <c r="G75" s="2" t="s">
        <v>167</v>
      </c>
      <c r="H75" s="2" t="s">
        <v>168</v>
      </c>
      <c r="I75" s="2">
        <v>11</v>
      </c>
      <c r="J75" s="2">
        <v>5</v>
      </c>
      <c r="K75" s="2">
        <v>2018</v>
      </c>
      <c r="L75" s="31">
        <f t="shared" si="1"/>
        <v>43231</v>
      </c>
      <c r="M75" s="2" t="s">
        <v>326</v>
      </c>
      <c r="N75" s="2" t="s">
        <v>327</v>
      </c>
      <c r="O75" s="2">
        <v>18</v>
      </c>
      <c r="P75" s="8">
        <v>7031861549</v>
      </c>
      <c r="Q75" s="2" t="s">
        <v>172</v>
      </c>
      <c r="R75" s="11" t="s">
        <v>173</v>
      </c>
      <c r="S75" s="2">
        <v>0</v>
      </c>
      <c r="T75" s="2" t="s">
        <v>174</v>
      </c>
      <c r="V75" s="2" t="s">
        <v>175</v>
      </c>
      <c r="W75" s="2" t="s">
        <v>186</v>
      </c>
      <c r="X75" s="2">
        <v>2</v>
      </c>
    </row>
    <row r="76" spans="1:24" ht="21" hidden="1" customHeight="1">
      <c r="A76" s="2" t="s">
        <v>41</v>
      </c>
      <c r="B76" s="2" t="s">
        <v>26</v>
      </c>
      <c r="C76" s="2" t="s">
        <v>27</v>
      </c>
      <c r="D76" s="2" t="s">
        <v>28</v>
      </c>
      <c r="E76" s="2" t="s">
        <v>28</v>
      </c>
      <c r="F76" s="2" t="s">
        <v>111</v>
      </c>
      <c r="G76" s="2" t="s">
        <v>167</v>
      </c>
      <c r="H76" s="2" t="s">
        <v>168</v>
      </c>
      <c r="I76" s="2">
        <v>11</v>
      </c>
      <c r="J76" s="2">
        <v>5</v>
      </c>
      <c r="K76" s="2">
        <v>2018</v>
      </c>
      <c r="L76" s="31">
        <f t="shared" si="1"/>
        <v>43231</v>
      </c>
      <c r="M76" s="2" t="s">
        <v>328</v>
      </c>
      <c r="N76" s="2" t="s">
        <v>329</v>
      </c>
      <c r="O76" s="2">
        <v>17</v>
      </c>
      <c r="P76" s="8">
        <v>8133111937</v>
      </c>
      <c r="Q76" s="2" t="s">
        <v>172</v>
      </c>
      <c r="R76" s="11" t="s">
        <v>173</v>
      </c>
      <c r="S76" s="2">
        <v>0</v>
      </c>
      <c r="T76" s="2" t="s">
        <v>174</v>
      </c>
      <c r="V76" s="2" t="s">
        <v>175</v>
      </c>
      <c r="W76" s="2" t="s">
        <v>179</v>
      </c>
      <c r="X76" s="2">
        <v>2</v>
      </c>
    </row>
    <row r="77" spans="1:24" ht="21" hidden="1" customHeight="1">
      <c r="A77" s="2" t="s">
        <v>41</v>
      </c>
      <c r="B77" s="2" t="s">
        <v>26</v>
      </c>
      <c r="C77" s="2" t="s">
        <v>27</v>
      </c>
      <c r="D77" s="2" t="s">
        <v>28</v>
      </c>
      <c r="E77" s="2" t="s">
        <v>28</v>
      </c>
      <c r="F77" s="2" t="s">
        <v>111</v>
      </c>
      <c r="G77" s="2" t="s">
        <v>167</v>
      </c>
      <c r="H77" s="2" t="s">
        <v>168</v>
      </c>
      <c r="I77" s="2">
        <v>11</v>
      </c>
      <c r="J77" s="2">
        <v>5</v>
      </c>
      <c r="K77" s="2">
        <v>2018</v>
      </c>
      <c r="L77" s="31">
        <f t="shared" si="1"/>
        <v>43231</v>
      </c>
      <c r="M77" s="2" t="s">
        <v>330</v>
      </c>
      <c r="N77" s="2" t="s">
        <v>331</v>
      </c>
      <c r="O77" s="2">
        <v>19</v>
      </c>
      <c r="P77" s="8">
        <v>8162153889</v>
      </c>
      <c r="Q77" s="2" t="s">
        <v>172</v>
      </c>
      <c r="R77" s="11" t="s">
        <v>173</v>
      </c>
      <c r="S77" s="2">
        <v>4</v>
      </c>
      <c r="T77" s="2" t="s">
        <v>313</v>
      </c>
      <c r="V77" s="2" t="s">
        <v>175</v>
      </c>
      <c r="W77" s="2" t="s">
        <v>186</v>
      </c>
      <c r="X77" s="2">
        <v>3</v>
      </c>
    </row>
    <row r="78" spans="1:24" ht="21" hidden="1" customHeight="1">
      <c r="A78" s="2" t="s">
        <v>41</v>
      </c>
      <c r="B78" s="2" t="s">
        <v>26</v>
      </c>
      <c r="C78" s="2" t="s">
        <v>27</v>
      </c>
      <c r="D78" s="2" t="s">
        <v>28</v>
      </c>
      <c r="E78" s="2" t="s">
        <v>28</v>
      </c>
      <c r="F78" s="2" t="s">
        <v>111</v>
      </c>
      <c r="G78" s="2" t="s">
        <v>167</v>
      </c>
      <c r="H78" s="2" t="s">
        <v>168</v>
      </c>
      <c r="I78" s="2">
        <v>11</v>
      </c>
      <c r="J78" s="2">
        <v>5</v>
      </c>
      <c r="K78" s="2">
        <v>2018</v>
      </c>
      <c r="L78" s="31">
        <f t="shared" si="1"/>
        <v>43231</v>
      </c>
      <c r="M78" s="2" t="s">
        <v>332</v>
      </c>
      <c r="N78" s="2" t="s">
        <v>333</v>
      </c>
      <c r="O78" s="2">
        <v>19</v>
      </c>
      <c r="P78" s="8">
        <v>8165326605</v>
      </c>
      <c r="Q78" s="2" t="s">
        <v>172</v>
      </c>
      <c r="R78" s="11" t="s">
        <v>173</v>
      </c>
      <c r="S78" s="2">
        <v>1</v>
      </c>
      <c r="T78" s="2" t="s">
        <v>313</v>
      </c>
      <c r="V78" s="2" t="s">
        <v>175</v>
      </c>
      <c r="W78" s="2" t="s">
        <v>186</v>
      </c>
      <c r="X78" s="2">
        <v>2</v>
      </c>
    </row>
    <row r="79" spans="1:24" ht="21" hidden="1" customHeight="1">
      <c r="A79" s="2" t="s">
        <v>41</v>
      </c>
      <c r="B79" s="2" t="s">
        <v>26</v>
      </c>
      <c r="C79" s="2" t="s">
        <v>27</v>
      </c>
      <c r="D79" s="2" t="s">
        <v>28</v>
      </c>
      <c r="E79" s="2" t="s">
        <v>28</v>
      </c>
      <c r="F79" s="2" t="s">
        <v>111</v>
      </c>
      <c r="G79" s="2" t="s">
        <v>167</v>
      </c>
      <c r="H79" s="2" t="s">
        <v>168</v>
      </c>
      <c r="I79" s="2">
        <v>11</v>
      </c>
      <c r="J79" s="2">
        <v>5</v>
      </c>
      <c r="K79" s="2">
        <v>2018</v>
      </c>
      <c r="L79" s="31">
        <f t="shared" si="1"/>
        <v>43231</v>
      </c>
      <c r="M79" s="2" t="s">
        <v>334</v>
      </c>
      <c r="N79" s="2" t="s">
        <v>335</v>
      </c>
      <c r="O79" s="2">
        <v>19</v>
      </c>
      <c r="P79" s="8">
        <v>7018426988</v>
      </c>
      <c r="Q79" s="2" t="s">
        <v>172</v>
      </c>
      <c r="R79" s="11" t="s">
        <v>173</v>
      </c>
      <c r="S79" s="2">
        <v>2</v>
      </c>
      <c r="T79" s="2" t="s">
        <v>251</v>
      </c>
      <c r="V79" s="2" t="s">
        <v>252</v>
      </c>
      <c r="W79" s="2" t="s">
        <v>211</v>
      </c>
      <c r="X79" s="2">
        <v>6</v>
      </c>
    </row>
    <row r="80" spans="1:24" ht="21" hidden="1" customHeight="1">
      <c r="A80" s="2" t="s">
        <v>41</v>
      </c>
      <c r="B80" s="2" t="s">
        <v>26</v>
      </c>
      <c r="C80" s="2" t="s">
        <v>27</v>
      </c>
      <c r="D80" s="2" t="s">
        <v>28</v>
      </c>
      <c r="E80" s="2" t="s">
        <v>28</v>
      </c>
      <c r="F80" s="2" t="s">
        <v>111</v>
      </c>
      <c r="G80" s="2" t="s">
        <v>167</v>
      </c>
      <c r="H80" s="2" t="s">
        <v>168</v>
      </c>
      <c r="I80" s="2">
        <v>11</v>
      </c>
      <c r="J80" s="2">
        <v>5</v>
      </c>
      <c r="K80" s="2">
        <v>2018</v>
      </c>
      <c r="L80" s="31">
        <f t="shared" si="1"/>
        <v>43231</v>
      </c>
      <c r="M80" s="2" t="s">
        <v>336</v>
      </c>
      <c r="N80" s="2" t="s">
        <v>337</v>
      </c>
      <c r="O80" s="2">
        <v>19</v>
      </c>
      <c r="P80" s="8">
        <v>7083816511</v>
      </c>
      <c r="Q80" s="2" t="s">
        <v>172</v>
      </c>
      <c r="R80" s="11" t="s">
        <v>173</v>
      </c>
      <c r="S80" s="2">
        <v>3</v>
      </c>
      <c r="T80" s="2" t="s">
        <v>251</v>
      </c>
      <c r="V80" s="2" t="s">
        <v>252</v>
      </c>
      <c r="W80" s="2" t="s">
        <v>211</v>
      </c>
      <c r="X80" s="2">
        <v>6</v>
      </c>
    </row>
    <row r="81" spans="1:24" ht="21" hidden="1" customHeight="1">
      <c r="A81" s="2" t="s">
        <v>41</v>
      </c>
      <c r="B81" s="2" t="s">
        <v>26</v>
      </c>
      <c r="C81" s="2" t="s">
        <v>27</v>
      </c>
      <c r="D81" s="2" t="s">
        <v>28</v>
      </c>
      <c r="E81" s="2" t="s">
        <v>28</v>
      </c>
      <c r="F81" s="2" t="s">
        <v>111</v>
      </c>
      <c r="G81" s="2" t="s">
        <v>167</v>
      </c>
      <c r="H81" s="2" t="s">
        <v>168</v>
      </c>
      <c r="I81" s="2">
        <v>11</v>
      </c>
      <c r="J81" s="2">
        <v>5</v>
      </c>
      <c r="K81" s="2">
        <v>2018</v>
      </c>
      <c r="L81" s="31">
        <f t="shared" si="1"/>
        <v>43231</v>
      </c>
      <c r="M81" s="2" t="s">
        <v>338</v>
      </c>
      <c r="N81" s="2" t="s">
        <v>339</v>
      </c>
      <c r="O81" s="2">
        <v>19</v>
      </c>
      <c r="P81" s="8" t="s">
        <v>171</v>
      </c>
      <c r="Q81" s="2" t="s">
        <v>172</v>
      </c>
      <c r="R81" s="11" t="s">
        <v>173</v>
      </c>
      <c r="S81" s="2">
        <v>3</v>
      </c>
      <c r="T81" s="2" t="s">
        <v>251</v>
      </c>
      <c r="V81" s="2" t="s">
        <v>252</v>
      </c>
      <c r="W81" s="2" t="s">
        <v>211</v>
      </c>
      <c r="X81" s="2">
        <v>6</v>
      </c>
    </row>
    <row r="82" spans="1:24" ht="21" hidden="1" customHeight="1">
      <c r="A82" s="2" t="s">
        <v>41</v>
      </c>
      <c r="B82" s="2" t="s">
        <v>26</v>
      </c>
      <c r="C82" s="2" t="s">
        <v>27</v>
      </c>
      <c r="D82" s="2" t="s">
        <v>28</v>
      </c>
      <c r="E82" s="2" t="s">
        <v>28</v>
      </c>
      <c r="F82" s="2" t="s">
        <v>111</v>
      </c>
      <c r="G82" s="2" t="s">
        <v>167</v>
      </c>
      <c r="H82" s="2" t="s">
        <v>168</v>
      </c>
      <c r="I82" s="2">
        <v>11</v>
      </c>
      <c r="J82" s="2">
        <v>5</v>
      </c>
      <c r="K82" s="2">
        <v>2018</v>
      </c>
      <c r="L82" s="31">
        <f t="shared" si="1"/>
        <v>43231</v>
      </c>
      <c r="M82" s="2" t="s">
        <v>340</v>
      </c>
      <c r="N82" s="2" t="s">
        <v>337</v>
      </c>
      <c r="O82" s="2">
        <v>18</v>
      </c>
      <c r="P82" s="8" t="s">
        <v>171</v>
      </c>
      <c r="Q82" s="2" t="s">
        <v>172</v>
      </c>
      <c r="R82" s="11" t="s">
        <v>173</v>
      </c>
      <c r="S82" s="2">
        <v>0</v>
      </c>
      <c r="T82" s="2" t="s">
        <v>251</v>
      </c>
      <c r="V82" s="2" t="s">
        <v>252</v>
      </c>
      <c r="W82" s="2" t="s">
        <v>176</v>
      </c>
    </row>
    <row r="83" spans="1:24" ht="21" hidden="1" customHeight="1">
      <c r="A83" s="2" t="s">
        <v>41</v>
      </c>
      <c r="B83" s="2" t="s">
        <v>26</v>
      </c>
      <c r="C83" s="2" t="s">
        <v>27</v>
      </c>
      <c r="D83" s="2" t="s">
        <v>28</v>
      </c>
      <c r="E83" s="2" t="s">
        <v>28</v>
      </c>
      <c r="F83" s="2" t="s">
        <v>111</v>
      </c>
      <c r="G83" s="2" t="s">
        <v>167</v>
      </c>
      <c r="H83" s="2" t="s">
        <v>168</v>
      </c>
      <c r="I83" s="2">
        <v>11</v>
      </c>
      <c r="J83" s="2">
        <v>5</v>
      </c>
      <c r="K83" s="2">
        <v>2018</v>
      </c>
      <c r="L83" s="31">
        <f t="shared" si="1"/>
        <v>43231</v>
      </c>
      <c r="M83" s="2" t="s">
        <v>341</v>
      </c>
      <c r="N83" s="2" t="s">
        <v>342</v>
      </c>
      <c r="O83" s="2">
        <v>17</v>
      </c>
      <c r="P83" s="8" t="s">
        <v>171</v>
      </c>
      <c r="Q83" s="2" t="s">
        <v>172</v>
      </c>
      <c r="R83" s="11" t="s">
        <v>173</v>
      </c>
      <c r="S83" s="2">
        <v>0</v>
      </c>
      <c r="T83" s="2" t="s">
        <v>251</v>
      </c>
      <c r="V83" s="2" t="s">
        <v>252</v>
      </c>
      <c r="W83" s="2" t="s">
        <v>176</v>
      </c>
    </row>
    <row r="84" spans="1:24" ht="21" hidden="1" customHeight="1">
      <c r="A84" s="2" t="s">
        <v>42</v>
      </c>
      <c r="B84" s="2" t="s">
        <v>26</v>
      </c>
      <c r="C84" s="2" t="s">
        <v>27</v>
      </c>
      <c r="D84" s="2" t="s">
        <v>28</v>
      </c>
      <c r="E84" s="2" t="s">
        <v>28</v>
      </c>
      <c r="F84" s="2" t="s">
        <v>111</v>
      </c>
      <c r="G84" s="2" t="s">
        <v>167</v>
      </c>
      <c r="H84" s="2" t="s">
        <v>168</v>
      </c>
      <c r="I84" s="2">
        <v>15</v>
      </c>
      <c r="J84" s="2">
        <v>5</v>
      </c>
      <c r="K84" s="2">
        <v>2018</v>
      </c>
      <c r="L84" s="31">
        <f t="shared" si="1"/>
        <v>43235</v>
      </c>
      <c r="M84" s="2" t="s">
        <v>343</v>
      </c>
      <c r="N84" s="2" t="s">
        <v>344</v>
      </c>
      <c r="O84" s="2">
        <v>19</v>
      </c>
      <c r="P84" s="8">
        <v>8037087599</v>
      </c>
      <c r="Q84" s="2" t="s">
        <v>172</v>
      </c>
      <c r="R84" s="11" t="s">
        <v>173</v>
      </c>
      <c r="S84" s="2">
        <v>0</v>
      </c>
      <c r="T84" s="2" t="s">
        <v>234</v>
      </c>
      <c r="V84" s="2" t="s">
        <v>175</v>
      </c>
      <c r="W84" s="2" t="s">
        <v>186</v>
      </c>
      <c r="X84" s="2">
        <v>2</v>
      </c>
    </row>
    <row r="85" spans="1:24" ht="21" hidden="1" customHeight="1">
      <c r="A85" s="2" t="s">
        <v>42</v>
      </c>
      <c r="B85" s="2" t="s">
        <v>26</v>
      </c>
      <c r="C85" s="2" t="s">
        <v>27</v>
      </c>
      <c r="D85" s="2" t="s">
        <v>28</v>
      </c>
      <c r="E85" s="2" t="s">
        <v>28</v>
      </c>
      <c r="F85" s="2" t="s">
        <v>111</v>
      </c>
      <c r="G85" s="2" t="s">
        <v>167</v>
      </c>
      <c r="H85" s="2" t="s">
        <v>168</v>
      </c>
      <c r="I85" s="2">
        <v>15</v>
      </c>
      <c r="J85" s="2">
        <v>5</v>
      </c>
      <c r="K85" s="2">
        <v>2018</v>
      </c>
      <c r="L85" s="31">
        <f t="shared" si="1"/>
        <v>43235</v>
      </c>
      <c r="M85" s="2" t="s">
        <v>345</v>
      </c>
      <c r="N85" s="2" t="s">
        <v>346</v>
      </c>
      <c r="O85" s="2">
        <v>19</v>
      </c>
      <c r="P85" s="8">
        <v>8107128288</v>
      </c>
      <c r="Q85" s="2" t="s">
        <v>172</v>
      </c>
      <c r="R85" s="11" t="s">
        <v>173</v>
      </c>
      <c r="S85" s="2">
        <v>0</v>
      </c>
      <c r="T85" s="2" t="s">
        <v>313</v>
      </c>
      <c r="V85" s="2" t="s">
        <v>175</v>
      </c>
      <c r="W85" s="2" t="s">
        <v>186</v>
      </c>
      <c r="X85" s="2">
        <v>3</v>
      </c>
    </row>
    <row r="86" spans="1:24" ht="21" hidden="1" customHeight="1">
      <c r="A86" s="2" t="s">
        <v>42</v>
      </c>
      <c r="B86" s="2" t="s">
        <v>26</v>
      </c>
      <c r="C86" s="2" t="s">
        <v>27</v>
      </c>
      <c r="D86" s="2" t="s">
        <v>28</v>
      </c>
      <c r="E86" s="2" t="s">
        <v>28</v>
      </c>
      <c r="F86" s="2" t="s">
        <v>111</v>
      </c>
      <c r="G86" s="2" t="s">
        <v>167</v>
      </c>
      <c r="H86" s="2" t="s">
        <v>168</v>
      </c>
      <c r="I86" s="2">
        <v>15</v>
      </c>
      <c r="J86" s="2">
        <v>5</v>
      </c>
      <c r="K86" s="2">
        <v>2018</v>
      </c>
      <c r="L86" s="31">
        <f t="shared" si="1"/>
        <v>43235</v>
      </c>
      <c r="M86" s="2" t="s">
        <v>347</v>
      </c>
      <c r="N86" s="2" t="s">
        <v>348</v>
      </c>
      <c r="O86" s="2">
        <v>16</v>
      </c>
      <c r="P86" s="8">
        <v>8091024789</v>
      </c>
      <c r="Q86" s="2" t="s">
        <v>172</v>
      </c>
      <c r="R86" s="11" t="s">
        <v>173</v>
      </c>
      <c r="S86" s="2">
        <v>1</v>
      </c>
      <c r="T86" s="2" t="s">
        <v>313</v>
      </c>
      <c r="V86" s="2" t="s">
        <v>175</v>
      </c>
      <c r="W86" s="2" t="s">
        <v>186</v>
      </c>
      <c r="X86" s="2">
        <v>3</v>
      </c>
    </row>
    <row r="87" spans="1:24" ht="21" hidden="1" customHeight="1">
      <c r="A87" s="2" t="s">
        <v>42</v>
      </c>
      <c r="B87" s="2" t="s">
        <v>26</v>
      </c>
      <c r="C87" s="2" t="s">
        <v>27</v>
      </c>
      <c r="D87" s="2" t="s">
        <v>28</v>
      </c>
      <c r="E87" s="2" t="s">
        <v>28</v>
      </c>
      <c r="F87" s="2" t="s">
        <v>111</v>
      </c>
      <c r="G87" s="2" t="s">
        <v>167</v>
      </c>
      <c r="H87" s="2" t="s">
        <v>168</v>
      </c>
      <c r="I87" s="2">
        <v>15</v>
      </c>
      <c r="J87" s="2">
        <v>5</v>
      </c>
      <c r="K87" s="2">
        <v>2018</v>
      </c>
      <c r="L87" s="31">
        <f t="shared" si="1"/>
        <v>43235</v>
      </c>
      <c r="M87" s="2" t="s">
        <v>349</v>
      </c>
      <c r="N87" s="2" t="s">
        <v>350</v>
      </c>
      <c r="O87" s="2">
        <v>19</v>
      </c>
      <c r="P87" s="8">
        <v>7037528962</v>
      </c>
      <c r="Q87" s="2" t="s">
        <v>172</v>
      </c>
      <c r="R87" s="11" t="s">
        <v>173</v>
      </c>
      <c r="S87" s="2">
        <v>1</v>
      </c>
      <c r="T87" s="2" t="s">
        <v>313</v>
      </c>
      <c r="V87" s="2" t="s">
        <v>175</v>
      </c>
      <c r="W87" s="2" t="s">
        <v>186</v>
      </c>
      <c r="X87" s="2">
        <v>3</v>
      </c>
    </row>
    <row r="88" spans="1:24" ht="21" hidden="1" customHeight="1">
      <c r="A88" s="2" t="s">
        <v>42</v>
      </c>
      <c r="B88" s="2" t="s">
        <v>26</v>
      </c>
      <c r="C88" s="2" t="s">
        <v>27</v>
      </c>
      <c r="D88" s="2" t="s">
        <v>28</v>
      </c>
      <c r="E88" s="2" t="s">
        <v>28</v>
      </c>
      <c r="F88" s="2" t="s">
        <v>111</v>
      </c>
      <c r="G88" s="2" t="s">
        <v>167</v>
      </c>
      <c r="H88" s="2" t="s">
        <v>168</v>
      </c>
      <c r="I88" s="2">
        <v>16</v>
      </c>
      <c r="J88" s="2">
        <v>5</v>
      </c>
      <c r="K88" s="2">
        <v>2018</v>
      </c>
      <c r="L88" s="31">
        <f t="shared" si="1"/>
        <v>43236</v>
      </c>
      <c r="M88" s="2" t="s">
        <v>351</v>
      </c>
      <c r="N88" s="2" t="s">
        <v>352</v>
      </c>
      <c r="O88" s="2">
        <v>19</v>
      </c>
      <c r="P88" s="8">
        <v>7031151596</v>
      </c>
      <c r="Q88" s="2" t="s">
        <v>172</v>
      </c>
      <c r="R88" s="11" t="s">
        <v>173</v>
      </c>
      <c r="S88" s="2">
        <v>2</v>
      </c>
      <c r="T88" s="2" t="s">
        <v>174</v>
      </c>
      <c r="V88" s="2" t="s">
        <v>175</v>
      </c>
      <c r="W88" s="2" t="s">
        <v>186</v>
      </c>
      <c r="X88" s="2">
        <v>3</v>
      </c>
    </row>
    <row r="89" spans="1:24" ht="21" hidden="1" customHeight="1">
      <c r="A89" s="2" t="s">
        <v>42</v>
      </c>
      <c r="B89" s="2" t="s">
        <v>26</v>
      </c>
      <c r="C89" s="2" t="s">
        <v>27</v>
      </c>
      <c r="D89" s="2" t="s">
        <v>28</v>
      </c>
      <c r="E89" s="2" t="s">
        <v>28</v>
      </c>
      <c r="F89" s="2" t="s">
        <v>111</v>
      </c>
      <c r="G89" s="2" t="s">
        <v>167</v>
      </c>
      <c r="H89" s="2" t="s">
        <v>168</v>
      </c>
      <c r="I89" s="2">
        <v>18</v>
      </c>
      <c r="J89" s="2">
        <v>5</v>
      </c>
      <c r="K89" s="2">
        <v>2018</v>
      </c>
      <c r="L89" s="31">
        <f t="shared" si="1"/>
        <v>43238</v>
      </c>
      <c r="M89" s="2" t="s">
        <v>353</v>
      </c>
      <c r="N89" s="2" t="s">
        <v>354</v>
      </c>
      <c r="O89" s="2">
        <v>19</v>
      </c>
      <c r="P89" s="8">
        <v>8103351083</v>
      </c>
      <c r="Q89" s="2" t="s">
        <v>172</v>
      </c>
      <c r="R89" s="11" t="s">
        <v>173</v>
      </c>
      <c r="S89" s="2">
        <v>2</v>
      </c>
      <c r="T89" s="2" t="s">
        <v>174</v>
      </c>
      <c r="V89" s="2" t="s">
        <v>175</v>
      </c>
      <c r="W89" s="2" t="s">
        <v>211</v>
      </c>
      <c r="X89" s="2">
        <v>6</v>
      </c>
    </row>
    <row r="90" spans="1:24" ht="21" hidden="1" customHeight="1">
      <c r="A90" s="2" t="s">
        <v>42</v>
      </c>
      <c r="B90" s="2" t="s">
        <v>26</v>
      </c>
      <c r="C90" s="2" t="s">
        <v>27</v>
      </c>
      <c r="D90" s="2" t="s">
        <v>28</v>
      </c>
      <c r="E90" s="2" t="s">
        <v>28</v>
      </c>
      <c r="F90" s="2" t="s">
        <v>111</v>
      </c>
      <c r="G90" s="2" t="s">
        <v>167</v>
      </c>
      <c r="H90" s="2" t="s">
        <v>168</v>
      </c>
      <c r="I90" s="2">
        <v>18</v>
      </c>
      <c r="J90" s="2">
        <v>5</v>
      </c>
      <c r="K90" s="2">
        <v>2018</v>
      </c>
      <c r="L90" s="31">
        <f t="shared" si="1"/>
        <v>43238</v>
      </c>
      <c r="M90" s="2" t="s">
        <v>355</v>
      </c>
      <c r="N90" s="2" t="s">
        <v>356</v>
      </c>
      <c r="O90" s="2">
        <v>19</v>
      </c>
      <c r="P90" s="8">
        <v>9030389460</v>
      </c>
      <c r="Q90" s="2" t="s">
        <v>172</v>
      </c>
      <c r="R90" s="11" t="s">
        <v>173</v>
      </c>
      <c r="S90" s="2">
        <v>2</v>
      </c>
      <c r="T90" s="2" t="s">
        <v>174</v>
      </c>
      <c r="V90" s="2" t="s">
        <v>175</v>
      </c>
      <c r="W90" s="2" t="s">
        <v>186</v>
      </c>
      <c r="X90" s="2">
        <v>3</v>
      </c>
    </row>
    <row r="91" spans="1:24" ht="21" hidden="1" customHeight="1">
      <c r="A91" s="2" t="s">
        <v>42</v>
      </c>
      <c r="B91" s="2" t="s">
        <v>26</v>
      </c>
      <c r="C91" s="2" t="s">
        <v>27</v>
      </c>
      <c r="D91" s="2" t="s">
        <v>28</v>
      </c>
      <c r="E91" s="2" t="s">
        <v>28</v>
      </c>
      <c r="F91" s="2" t="s">
        <v>111</v>
      </c>
      <c r="G91" s="2" t="s">
        <v>167</v>
      </c>
      <c r="H91" s="2" t="s">
        <v>168</v>
      </c>
      <c r="I91" s="2">
        <v>18</v>
      </c>
      <c r="J91" s="2">
        <v>5</v>
      </c>
      <c r="K91" s="2">
        <v>2018</v>
      </c>
      <c r="L91" s="31">
        <f t="shared" si="1"/>
        <v>43238</v>
      </c>
      <c r="M91" s="2" t="s">
        <v>357</v>
      </c>
      <c r="N91" s="2" t="s">
        <v>358</v>
      </c>
      <c r="O91" s="2">
        <v>19</v>
      </c>
      <c r="P91" s="8">
        <v>8037026778</v>
      </c>
      <c r="Q91" s="2" t="s">
        <v>172</v>
      </c>
      <c r="R91" s="11" t="s">
        <v>173</v>
      </c>
      <c r="S91" s="2">
        <v>1</v>
      </c>
      <c r="T91" s="2" t="s">
        <v>174</v>
      </c>
      <c r="V91" s="2" t="s">
        <v>175</v>
      </c>
      <c r="W91" s="2" t="s">
        <v>186</v>
      </c>
      <c r="X91" s="2">
        <v>3</v>
      </c>
    </row>
    <row r="92" spans="1:24" ht="21" hidden="1" customHeight="1">
      <c r="A92" s="2" t="s">
        <v>42</v>
      </c>
      <c r="B92" s="2" t="s">
        <v>26</v>
      </c>
      <c r="C92" s="2" t="s">
        <v>27</v>
      </c>
      <c r="D92" s="2" t="s">
        <v>28</v>
      </c>
      <c r="E92" s="2" t="s">
        <v>28</v>
      </c>
      <c r="F92" s="2" t="s">
        <v>111</v>
      </c>
      <c r="G92" s="2" t="s">
        <v>167</v>
      </c>
      <c r="H92" s="2" t="s">
        <v>168</v>
      </c>
      <c r="I92" s="2">
        <v>18</v>
      </c>
      <c r="J92" s="2">
        <v>5</v>
      </c>
      <c r="K92" s="2">
        <v>2018</v>
      </c>
      <c r="L92" s="31">
        <f t="shared" si="1"/>
        <v>43238</v>
      </c>
      <c r="M92" s="2" t="s">
        <v>359</v>
      </c>
      <c r="N92" s="2" t="s">
        <v>360</v>
      </c>
      <c r="O92" s="2">
        <v>17</v>
      </c>
      <c r="P92" s="8">
        <v>8034748883</v>
      </c>
      <c r="Q92" s="2" t="s">
        <v>172</v>
      </c>
      <c r="R92" s="11" t="s">
        <v>173</v>
      </c>
      <c r="S92" s="2">
        <v>1</v>
      </c>
      <c r="T92" s="2" t="s">
        <v>174</v>
      </c>
      <c r="V92" s="2" t="s">
        <v>175</v>
      </c>
      <c r="W92" s="2" t="s">
        <v>186</v>
      </c>
      <c r="X92" s="2">
        <v>2</v>
      </c>
    </row>
    <row r="93" spans="1:24" ht="21" hidden="1" customHeight="1">
      <c r="A93" s="2" t="s">
        <v>42</v>
      </c>
      <c r="B93" s="2" t="s">
        <v>26</v>
      </c>
      <c r="C93" s="2" t="s">
        <v>27</v>
      </c>
      <c r="D93" s="2" t="s">
        <v>28</v>
      </c>
      <c r="E93" s="2" t="s">
        <v>28</v>
      </c>
      <c r="F93" s="2" t="s">
        <v>111</v>
      </c>
      <c r="G93" s="2" t="s">
        <v>167</v>
      </c>
      <c r="H93" s="2" t="s">
        <v>168</v>
      </c>
      <c r="I93" s="2">
        <v>18</v>
      </c>
      <c r="J93" s="2">
        <v>5</v>
      </c>
      <c r="K93" s="2">
        <v>2018</v>
      </c>
      <c r="L93" s="31">
        <f t="shared" si="1"/>
        <v>43238</v>
      </c>
      <c r="M93" s="2" t="s">
        <v>361</v>
      </c>
      <c r="N93" s="2" t="s">
        <v>192</v>
      </c>
      <c r="O93" s="2">
        <v>19</v>
      </c>
      <c r="P93" s="8">
        <v>9069925579</v>
      </c>
      <c r="Q93" s="2" t="s">
        <v>172</v>
      </c>
      <c r="R93" s="11" t="s">
        <v>173</v>
      </c>
      <c r="S93" s="2">
        <v>1</v>
      </c>
      <c r="T93" s="2" t="s">
        <v>174</v>
      </c>
      <c r="V93" s="2" t="s">
        <v>175</v>
      </c>
      <c r="W93" s="2" t="s">
        <v>186</v>
      </c>
      <c r="X93" s="2">
        <v>2</v>
      </c>
    </row>
    <row r="94" spans="1:24" ht="21" hidden="1" customHeight="1">
      <c r="A94" s="2" t="s">
        <v>42</v>
      </c>
      <c r="B94" s="2" t="s">
        <v>26</v>
      </c>
      <c r="C94" s="2" t="s">
        <v>27</v>
      </c>
      <c r="D94" s="2" t="s">
        <v>28</v>
      </c>
      <c r="E94" s="2" t="s">
        <v>28</v>
      </c>
      <c r="F94" s="2" t="s">
        <v>111</v>
      </c>
      <c r="G94" s="2" t="s">
        <v>167</v>
      </c>
      <c r="H94" s="2" t="s">
        <v>168</v>
      </c>
      <c r="I94" s="2">
        <v>18</v>
      </c>
      <c r="J94" s="2">
        <v>5</v>
      </c>
      <c r="K94" s="2">
        <v>2018</v>
      </c>
      <c r="L94" s="31">
        <f t="shared" si="1"/>
        <v>43238</v>
      </c>
      <c r="M94" s="2" t="s">
        <v>362</v>
      </c>
      <c r="N94" s="2" t="s">
        <v>363</v>
      </c>
      <c r="O94" s="2">
        <v>19</v>
      </c>
      <c r="P94" s="8">
        <v>8166715943</v>
      </c>
      <c r="Q94" s="2" t="s">
        <v>172</v>
      </c>
      <c r="R94" s="11" t="s">
        <v>173</v>
      </c>
      <c r="S94" s="2">
        <v>2</v>
      </c>
      <c r="T94" s="2" t="s">
        <v>174</v>
      </c>
      <c r="V94" s="2" t="s">
        <v>175</v>
      </c>
      <c r="W94" s="2" t="s">
        <v>179</v>
      </c>
      <c r="X94" s="2">
        <v>2</v>
      </c>
    </row>
    <row r="95" spans="1:24" ht="21" hidden="1" customHeight="1">
      <c r="A95" s="2" t="s">
        <v>42</v>
      </c>
      <c r="B95" s="2" t="s">
        <v>26</v>
      </c>
      <c r="C95" s="2" t="s">
        <v>27</v>
      </c>
      <c r="D95" s="2" t="s">
        <v>28</v>
      </c>
      <c r="E95" s="2" t="s">
        <v>28</v>
      </c>
      <c r="F95" s="2" t="s">
        <v>111</v>
      </c>
      <c r="G95" s="2" t="s">
        <v>167</v>
      </c>
      <c r="H95" s="2" t="s">
        <v>168</v>
      </c>
      <c r="I95" s="2">
        <v>18</v>
      </c>
      <c r="J95" s="2">
        <v>5</v>
      </c>
      <c r="K95" s="2">
        <v>2018</v>
      </c>
      <c r="L95" s="31">
        <f t="shared" si="1"/>
        <v>43238</v>
      </c>
      <c r="M95" s="2" t="s">
        <v>364</v>
      </c>
      <c r="N95" s="2" t="s">
        <v>365</v>
      </c>
      <c r="O95" s="2">
        <v>19</v>
      </c>
      <c r="P95" s="8">
        <v>8068628192</v>
      </c>
      <c r="Q95" s="2" t="s">
        <v>172</v>
      </c>
      <c r="R95" s="11" t="s">
        <v>173</v>
      </c>
      <c r="S95" s="2">
        <v>2</v>
      </c>
      <c r="T95" s="2" t="s">
        <v>174</v>
      </c>
      <c r="V95" s="2" t="s">
        <v>175</v>
      </c>
      <c r="W95" s="2" t="s">
        <v>186</v>
      </c>
      <c r="X95" s="2">
        <v>2</v>
      </c>
    </row>
    <row r="96" spans="1:24" ht="21" hidden="1" customHeight="1">
      <c r="A96" s="2" t="s">
        <v>42</v>
      </c>
      <c r="B96" s="2" t="s">
        <v>26</v>
      </c>
      <c r="C96" s="2" t="s">
        <v>27</v>
      </c>
      <c r="D96" s="2" t="s">
        <v>28</v>
      </c>
      <c r="E96" s="2" t="s">
        <v>28</v>
      </c>
      <c r="F96" s="2" t="s">
        <v>111</v>
      </c>
      <c r="G96" s="2" t="s">
        <v>167</v>
      </c>
      <c r="H96" s="2" t="s">
        <v>168</v>
      </c>
      <c r="I96" s="2">
        <v>18</v>
      </c>
      <c r="J96" s="2">
        <v>5</v>
      </c>
      <c r="K96" s="2">
        <v>2018</v>
      </c>
      <c r="L96" s="31">
        <f t="shared" si="1"/>
        <v>43238</v>
      </c>
      <c r="M96" s="2" t="s">
        <v>366</v>
      </c>
      <c r="N96" s="2" t="s">
        <v>367</v>
      </c>
      <c r="O96" s="2">
        <v>17</v>
      </c>
      <c r="P96" s="8">
        <v>9060227725</v>
      </c>
      <c r="Q96" s="2" t="s">
        <v>172</v>
      </c>
      <c r="R96" s="11" t="s">
        <v>173</v>
      </c>
      <c r="S96" s="2">
        <v>2</v>
      </c>
      <c r="T96" s="2" t="s">
        <v>174</v>
      </c>
      <c r="V96" s="2" t="s">
        <v>175</v>
      </c>
      <c r="W96" s="2" t="s">
        <v>179</v>
      </c>
      <c r="X96" s="2">
        <v>2</v>
      </c>
    </row>
    <row r="97" spans="1:24" ht="21" hidden="1" customHeight="1">
      <c r="A97" s="2" t="s">
        <v>42</v>
      </c>
      <c r="B97" s="2" t="s">
        <v>26</v>
      </c>
      <c r="C97" s="2" t="s">
        <v>27</v>
      </c>
      <c r="D97" s="2" t="s">
        <v>28</v>
      </c>
      <c r="E97" s="2" t="s">
        <v>28</v>
      </c>
      <c r="F97" s="2" t="s">
        <v>111</v>
      </c>
      <c r="G97" s="2" t="s">
        <v>167</v>
      </c>
      <c r="H97" s="2" t="s">
        <v>168</v>
      </c>
      <c r="I97" s="2">
        <v>18</v>
      </c>
      <c r="J97" s="2">
        <v>5</v>
      </c>
      <c r="K97" s="2">
        <v>2018</v>
      </c>
      <c r="L97" s="31">
        <f t="shared" si="1"/>
        <v>43238</v>
      </c>
      <c r="M97" s="2" t="s">
        <v>241</v>
      </c>
      <c r="N97" s="2" t="s">
        <v>368</v>
      </c>
      <c r="O97" s="2">
        <v>18</v>
      </c>
      <c r="P97" s="8">
        <v>8162089229</v>
      </c>
      <c r="Q97" s="2" t="s">
        <v>172</v>
      </c>
      <c r="R97" s="11" t="s">
        <v>173</v>
      </c>
      <c r="S97" s="2">
        <v>1</v>
      </c>
      <c r="T97" s="2" t="s">
        <v>174</v>
      </c>
      <c r="V97" s="2" t="s">
        <v>175</v>
      </c>
      <c r="W97" s="2" t="s">
        <v>186</v>
      </c>
      <c r="X97" s="2">
        <v>2</v>
      </c>
    </row>
    <row r="98" spans="1:24" ht="21" hidden="1" customHeight="1">
      <c r="A98" s="2" t="s">
        <v>42</v>
      </c>
      <c r="B98" s="2" t="s">
        <v>26</v>
      </c>
      <c r="C98" s="2" t="s">
        <v>27</v>
      </c>
      <c r="D98" s="2" t="s">
        <v>28</v>
      </c>
      <c r="E98" s="2" t="s">
        <v>28</v>
      </c>
      <c r="F98" s="2" t="s">
        <v>111</v>
      </c>
      <c r="G98" s="2" t="s">
        <v>167</v>
      </c>
      <c r="H98" s="2" t="s">
        <v>168</v>
      </c>
      <c r="I98" s="2">
        <v>18</v>
      </c>
      <c r="J98" s="2">
        <v>5</v>
      </c>
      <c r="K98" s="2">
        <v>2018</v>
      </c>
      <c r="L98" s="31">
        <f t="shared" si="1"/>
        <v>43238</v>
      </c>
      <c r="M98" s="2" t="s">
        <v>369</v>
      </c>
      <c r="N98" s="2" t="s">
        <v>370</v>
      </c>
      <c r="O98" s="2">
        <v>19</v>
      </c>
      <c r="P98" s="8">
        <v>7030975908</v>
      </c>
      <c r="Q98" s="2" t="s">
        <v>172</v>
      </c>
      <c r="R98" s="11" t="s">
        <v>173</v>
      </c>
      <c r="S98" s="2">
        <v>1</v>
      </c>
      <c r="T98" s="2" t="s">
        <v>174</v>
      </c>
      <c r="V98" s="2" t="s">
        <v>175</v>
      </c>
      <c r="W98" s="2" t="s">
        <v>186</v>
      </c>
      <c r="X98" s="2">
        <v>2</v>
      </c>
    </row>
    <row r="99" spans="1:24" ht="21" hidden="1" customHeight="1">
      <c r="A99" s="2" t="s">
        <v>42</v>
      </c>
      <c r="B99" s="2" t="s">
        <v>26</v>
      </c>
      <c r="C99" s="2" t="s">
        <v>27</v>
      </c>
      <c r="D99" s="2" t="s">
        <v>28</v>
      </c>
      <c r="E99" s="2" t="s">
        <v>28</v>
      </c>
      <c r="F99" s="2" t="s">
        <v>111</v>
      </c>
      <c r="G99" s="2" t="s">
        <v>167</v>
      </c>
      <c r="H99" s="2" t="s">
        <v>168</v>
      </c>
      <c r="I99" s="2">
        <v>18</v>
      </c>
      <c r="J99" s="2">
        <v>5</v>
      </c>
      <c r="K99" s="2">
        <v>2018</v>
      </c>
      <c r="L99" s="31">
        <f t="shared" si="1"/>
        <v>43238</v>
      </c>
      <c r="M99" s="2" t="s">
        <v>371</v>
      </c>
      <c r="N99" s="2" t="s">
        <v>372</v>
      </c>
      <c r="O99" s="2">
        <v>19</v>
      </c>
      <c r="P99" s="8">
        <v>8067912363</v>
      </c>
      <c r="Q99" s="2" t="s">
        <v>172</v>
      </c>
      <c r="R99" s="11" t="s">
        <v>173</v>
      </c>
      <c r="S99" s="2">
        <v>0</v>
      </c>
      <c r="T99" s="2" t="s">
        <v>174</v>
      </c>
      <c r="V99" s="2" t="s">
        <v>175</v>
      </c>
      <c r="W99" s="2" t="s">
        <v>179</v>
      </c>
      <c r="X99" s="2">
        <v>2</v>
      </c>
    </row>
    <row r="100" spans="1:24" ht="21" hidden="1" customHeight="1">
      <c r="A100" s="2" t="s">
        <v>42</v>
      </c>
      <c r="B100" s="2" t="s">
        <v>26</v>
      </c>
      <c r="C100" s="2" t="s">
        <v>27</v>
      </c>
      <c r="D100" s="2" t="s">
        <v>28</v>
      </c>
      <c r="E100" s="2" t="s">
        <v>28</v>
      </c>
      <c r="F100" s="2" t="s">
        <v>111</v>
      </c>
      <c r="G100" s="2" t="s">
        <v>167</v>
      </c>
      <c r="H100" s="2" t="s">
        <v>168</v>
      </c>
      <c r="I100" s="2">
        <v>18</v>
      </c>
      <c r="J100" s="2">
        <v>5</v>
      </c>
      <c r="K100" s="2">
        <v>2018</v>
      </c>
      <c r="L100" s="31">
        <f t="shared" si="1"/>
        <v>43238</v>
      </c>
      <c r="M100" s="2" t="s">
        <v>373</v>
      </c>
      <c r="N100" s="2" t="s">
        <v>374</v>
      </c>
      <c r="O100" s="2">
        <v>19</v>
      </c>
      <c r="P100" s="8">
        <v>8068157599</v>
      </c>
      <c r="Q100" s="2" t="s">
        <v>172</v>
      </c>
      <c r="R100" s="11" t="s">
        <v>173</v>
      </c>
      <c r="S100" s="2">
        <v>1</v>
      </c>
      <c r="T100" s="2" t="s">
        <v>174</v>
      </c>
      <c r="V100" s="2" t="s">
        <v>175</v>
      </c>
      <c r="W100" s="2" t="s">
        <v>186</v>
      </c>
      <c r="X100" s="2">
        <v>2</v>
      </c>
    </row>
    <row r="101" spans="1:24" ht="21" hidden="1" customHeight="1">
      <c r="A101" s="2" t="s">
        <v>42</v>
      </c>
      <c r="B101" s="2" t="s">
        <v>26</v>
      </c>
      <c r="C101" s="2" t="s">
        <v>27</v>
      </c>
      <c r="D101" s="2" t="s">
        <v>28</v>
      </c>
      <c r="E101" s="2" t="s">
        <v>28</v>
      </c>
      <c r="F101" s="2" t="s">
        <v>111</v>
      </c>
      <c r="G101" s="2" t="s">
        <v>167</v>
      </c>
      <c r="H101" s="2" t="s">
        <v>168</v>
      </c>
      <c r="I101" s="2">
        <v>18</v>
      </c>
      <c r="J101" s="2">
        <v>5</v>
      </c>
      <c r="K101" s="2">
        <v>2018</v>
      </c>
      <c r="L101" s="31">
        <f t="shared" si="1"/>
        <v>43238</v>
      </c>
      <c r="M101" s="2" t="s">
        <v>375</v>
      </c>
      <c r="N101" s="2" t="s">
        <v>376</v>
      </c>
      <c r="O101" s="2">
        <v>19</v>
      </c>
      <c r="P101" s="8">
        <v>8121598854</v>
      </c>
      <c r="Q101" s="2" t="s">
        <v>172</v>
      </c>
      <c r="R101" s="11" t="s">
        <v>173</v>
      </c>
      <c r="S101" s="2">
        <v>1</v>
      </c>
      <c r="T101" s="2" t="s">
        <v>174</v>
      </c>
      <c r="V101" s="2" t="s">
        <v>175</v>
      </c>
      <c r="W101" s="2" t="s">
        <v>179</v>
      </c>
      <c r="X101" s="2">
        <v>2</v>
      </c>
    </row>
    <row r="102" spans="1:24" ht="21" hidden="1" customHeight="1">
      <c r="A102" s="2" t="s">
        <v>42</v>
      </c>
      <c r="B102" s="2" t="s">
        <v>26</v>
      </c>
      <c r="C102" s="2" t="s">
        <v>27</v>
      </c>
      <c r="D102" s="2" t="s">
        <v>28</v>
      </c>
      <c r="E102" s="2" t="s">
        <v>28</v>
      </c>
      <c r="F102" s="2" t="s">
        <v>111</v>
      </c>
      <c r="G102" s="2" t="s">
        <v>167</v>
      </c>
      <c r="H102" s="2" t="s">
        <v>168</v>
      </c>
      <c r="I102" s="2">
        <v>18</v>
      </c>
      <c r="J102" s="2">
        <v>5</v>
      </c>
      <c r="K102" s="2">
        <v>2018</v>
      </c>
      <c r="L102" s="31">
        <f t="shared" si="1"/>
        <v>43238</v>
      </c>
      <c r="M102" s="2" t="s">
        <v>377</v>
      </c>
      <c r="N102" s="2" t="s">
        <v>378</v>
      </c>
      <c r="O102" s="2">
        <v>19</v>
      </c>
      <c r="P102" s="8">
        <v>7068300372</v>
      </c>
      <c r="Q102" s="2" t="s">
        <v>172</v>
      </c>
      <c r="R102" s="11" t="s">
        <v>173</v>
      </c>
      <c r="S102" s="2">
        <v>1</v>
      </c>
      <c r="T102" s="2" t="s">
        <v>174</v>
      </c>
      <c r="V102" s="2" t="s">
        <v>175</v>
      </c>
      <c r="W102" s="2" t="s">
        <v>179</v>
      </c>
      <c r="X102" s="2">
        <v>2</v>
      </c>
    </row>
    <row r="103" spans="1:24" ht="21" hidden="1" customHeight="1">
      <c r="A103" s="2" t="s">
        <v>42</v>
      </c>
      <c r="B103" s="2" t="s">
        <v>26</v>
      </c>
      <c r="C103" s="2" t="s">
        <v>27</v>
      </c>
      <c r="D103" s="2" t="s">
        <v>28</v>
      </c>
      <c r="E103" s="2" t="s">
        <v>28</v>
      </c>
      <c r="F103" s="2" t="s">
        <v>111</v>
      </c>
      <c r="G103" s="2" t="s">
        <v>167</v>
      </c>
      <c r="H103" s="2" t="s">
        <v>168</v>
      </c>
      <c r="I103" s="2">
        <v>18</v>
      </c>
      <c r="J103" s="2">
        <v>5</v>
      </c>
      <c r="K103" s="2">
        <v>2018</v>
      </c>
      <c r="L103" s="31">
        <f t="shared" si="1"/>
        <v>43238</v>
      </c>
      <c r="M103" s="2" t="s">
        <v>379</v>
      </c>
      <c r="N103" s="2" t="s">
        <v>380</v>
      </c>
      <c r="O103" s="2">
        <v>19</v>
      </c>
      <c r="P103" s="8">
        <v>8036093256</v>
      </c>
      <c r="Q103" s="2" t="s">
        <v>172</v>
      </c>
      <c r="R103" s="11" t="s">
        <v>173</v>
      </c>
      <c r="S103" s="2">
        <v>2</v>
      </c>
      <c r="T103" s="2" t="s">
        <v>234</v>
      </c>
      <c r="V103" s="2" t="s">
        <v>252</v>
      </c>
      <c r="W103" s="2" t="s">
        <v>186</v>
      </c>
      <c r="X103" s="10">
        <v>2</v>
      </c>
    </row>
    <row r="104" spans="1:24" ht="21" hidden="1" customHeight="1">
      <c r="A104" s="2" t="s">
        <v>42</v>
      </c>
      <c r="B104" s="2" t="s">
        <v>26</v>
      </c>
      <c r="C104" s="2" t="s">
        <v>27</v>
      </c>
      <c r="D104" s="2" t="s">
        <v>28</v>
      </c>
      <c r="E104" s="2" t="s">
        <v>28</v>
      </c>
      <c r="F104" s="2" t="s">
        <v>111</v>
      </c>
      <c r="G104" s="2" t="s">
        <v>167</v>
      </c>
      <c r="H104" s="2" t="s">
        <v>168</v>
      </c>
      <c r="I104" s="2">
        <v>19</v>
      </c>
      <c r="J104" s="2">
        <v>5</v>
      </c>
      <c r="K104" s="2">
        <v>2018</v>
      </c>
      <c r="L104" s="31">
        <f t="shared" si="1"/>
        <v>43239</v>
      </c>
      <c r="M104" s="2" t="s">
        <v>381</v>
      </c>
      <c r="N104" s="2" t="s">
        <v>382</v>
      </c>
      <c r="O104" s="2">
        <v>19</v>
      </c>
      <c r="P104" s="8">
        <v>8096355338</v>
      </c>
      <c r="Q104" s="2" t="s">
        <v>172</v>
      </c>
      <c r="R104" s="11" t="s">
        <v>173</v>
      </c>
      <c r="S104" s="2">
        <v>1</v>
      </c>
      <c r="T104" s="2" t="s">
        <v>174</v>
      </c>
      <c r="V104" s="2" t="s">
        <v>252</v>
      </c>
      <c r="W104" s="2" t="s">
        <v>186</v>
      </c>
      <c r="X104" s="10">
        <v>2</v>
      </c>
    </row>
    <row r="105" spans="1:24" ht="21" hidden="1" customHeight="1">
      <c r="A105" s="2" t="s">
        <v>42</v>
      </c>
      <c r="B105" s="2" t="s">
        <v>26</v>
      </c>
      <c r="C105" s="2" t="s">
        <v>27</v>
      </c>
      <c r="D105" s="2" t="s">
        <v>28</v>
      </c>
      <c r="E105" s="2" t="s">
        <v>28</v>
      </c>
      <c r="F105" s="2" t="s">
        <v>111</v>
      </c>
      <c r="G105" s="2" t="s">
        <v>167</v>
      </c>
      <c r="H105" s="2" t="s">
        <v>168</v>
      </c>
      <c r="I105" s="2">
        <v>19</v>
      </c>
      <c r="J105" s="2">
        <v>5</v>
      </c>
      <c r="K105" s="2">
        <v>2018</v>
      </c>
      <c r="L105" s="31">
        <f t="shared" si="1"/>
        <v>43239</v>
      </c>
      <c r="M105" s="2" t="s">
        <v>383</v>
      </c>
      <c r="N105" s="2" t="s">
        <v>384</v>
      </c>
      <c r="O105" s="2">
        <v>18</v>
      </c>
      <c r="P105" s="8">
        <v>8171811709</v>
      </c>
      <c r="Q105" s="2" t="s">
        <v>172</v>
      </c>
      <c r="R105" s="11" t="s">
        <v>173</v>
      </c>
      <c r="S105" s="2">
        <v>0</v>
      </c>
      <c r="T105" s="2" t="s">
        <v>174</v>
      </c>
      <c r="V105" s="2" t="s">
        <v>252</v>
      </c>
      <c r="W105" s="2" t="s">
        <v>186</v>
      </c>
      <c r="X105" s="10">
        <v>1</v>
      </c>
    </row>
    <row r="106" spans="1:24" ht="21" hidden="1" customHeight="1">
      <c r="A106" s="2" t="s">
        <v>42</v>
      </c>
      <c r="B106" s="2" t="s">
        <v>26</v>
      </c>
      <c r="C106" s="2" t="s">
        <v>27</v>
      </c>
      <c r="D106" s="2" t="s">
        <v>28</v>
      </c>
      <c r="E106" s="2" t="s">
        <v>28</v>
      </c>
      <c r="F106" s="2" t="s">
        <v>111</v>
      </c>
      <c r="G106" s="2" t="s">
        <v>167</v>
      </c>
      <c r="H106" s="2" t="s">
        <v>168</v>
      </c>
      <c r="I106" s="2">
        <v>19</v>
      </c>
      <c r="J106" s="2">
        <v>5</v>
      </c>
      <c r="K106" s="2">
        <v>2018</v>
      </c>
      <c r="L106" s="31">
        <f t="shared" si="1"/>
        <v>43239</v>
      </c>
      <c r="M106" s="2" t="s">
        <v>385</v>
      </c>
      <c r="N106" s="2" t="s">
        <v>386</v>
      </c>
      <c r="O106" s="2">
        <v>18</v>
      </c>
      <c r="P106" s="8">
        <v>9092277701</v>
      </c>
      <c r="Q106" s="2" t="s">
        <v>172</v>
      </c>
      <c r="R106" s="11" t="s">
        <v>173</v>
      </c>
      <c r="S106" s="2">
        <v>1</v>
      </c>
      <c r="T106" s="2" t="s">
        <v>174</v>
      </c>
      <c r="V106" s="2" t="s">
        <v>252</v>
      </c>
      <c r="W106" s="2" t="s">
        <v>186</v>
      </c>
      <c r="X106" s="10">
        <v>2</v>
      </c>
    </row>
    <row r="107" spans="1:24" ht="21" hidden="1" customHeight="1">
      <c r="A107" s="2" t="s">
        <v>42</v>
      </c>
      <c r="B107" s="2" t="s">
        <v>26</v>
      </c>
      <c r="C107" s="2" t="s">
        <v>27</v>
      </c>
      <c r="D107" s="2" t="s">
        <v>28</v>
      </c>
      <c r="E107" s="2" t="s">
        <v>28</v>
      </c>
      <c r="F107" s="2" t="s">
        <v>111</v>
      </c>
      <c r="G107" s="2" t="s">
        <v>167</v>
      </c>
      <c r="H107" s="2" t="s">
        <v>168</v>
      </c>
      <c r="I107" s="2">
        <v>19</v>
      </c>
      <c r="J107" s="2">
        <v>5</v>
      </c>
      <c r="K107" s="2">
        <v>2018</v>
      </c>
      <c r="L107" s="31">
        <f t="shared" si="1"/>
        <v>43239</v>
      </c>
      <c r="M107" s="2" t="s">
        <v>387</v>
      </c>
      <c r="N107" s="2" t="s">
        <v>388</v>
      </c>
      <c r="O107" s="2">
        <v>18</v>
      </c>
      <c r="P107" s="8">
        <v>9036046470</v>
      </c>
      <c r="Q107" s="2" t="s">
        <v>172</v>
      </c>
      <c r="R107" s="11" t="s">
        <v>173</v>
      </c>
      <c r="S107" s="2">
        <v>1</v>
      </c>
      <c r="T107" s="2" t="s">
        <v>174</v>
      </c>
      <c r="V107" s="2" t="s">
        <v>252</v>
      </c>
      <c r="W107" s="2" t="s">
        <v>179</v>
      </c>
      <c r="X107" s="10">
        <v>3</v>
      </c>
    </row>
    <row r="108" spans="1:24" ht="21" hidden="1" customHeight="1">
      <c r="A108" s="2" t="s">
        <v>42</v>
      </c>
      <c r="B108" s="2" t="s">
        <v>26</v>
      </c>
      <c r="C108" s="2" t="s">
        <v>27</v>
      </c>
      <c r="D108" s="2" t="s">
        <v>28</v>
      </c>
      <c r="E108" s="2" t="s">
        <v>28</v>
      </c>
      <c r="F108" s="2" t="s">
        <v>111</v>
      </c>
      <c r="G108" s="2" t="s">
        <v>167</v>
      </c>
      <c r="H108" s="2" t="s">
        <v>168</v>
      </c>
      <c r="I108" s="2">
        <v>19</v>
      </c>
      <c r="J108" s="2">
        <v>5</v>
      </c>
      <c r="K108" s="2">
        <v>2018</v>
      </c>
      <c r="L108" s="31">
        <f t="shared" si="1"/>
        <v>43239</v>
      </c>
      <c r="M108" s="2" t="s">
        <v>389</v>
      </c>
      <c r="N108" s="2" t="s">
        <v>170</v>
      </c>
      <c r="O108" s="2">
        <v>19</v>
      </c>
      <c r="P108" s="8">
        <v>7063066251</v>
      </c>
      <c r="Q108" s="2" t="s">
        <v>172</v>
      </c>
      <c r="R108" s="11" t="s">
        <v>173</v>
      </c>
      <c r="S108" s="2">
        <v>2</v>
      </c>
      <c r="T108" s="2" t="s">
        <v>174</v>
      </c>
      <c r="V108" s="2" t="s">
        <v>252</v>
      </c>
      <c r="W108" s="2" t="s">
        <v>179</v>
      </c>
      <c r="X108" s="10">
        <v>2</v>
      </c>
    </row>
    <row r="109" spans="1:24" ht="21" hidden="1" customHeight="1">
      <c r="A109" s="2" t="s">
        <v>42</v>
      </c>
      <c r="B109" s="2" t="s">
        <v>26</v>
      </c>
      <c r="C109" s="2" t="s">
        <v>27</v>
      </c>
      <c r="D109" s="2" t="s">
        <v>28</v>
      </c>
      <c r="E109" s="2" t="s">
        <v>28</v>
      </c>
      <c r="F109" s="2" t="s">
        <v>111</v>
      </c>
      <c r="G109" s="2" t="s">
        <v>167</v>
      </c>
      <c r="H109" s="2" t="s">
        <v>168</v>
      </c>
      <c r="I109" s="2">
        <v>19</v>
      </c>
      <c r="J109" s="2">
        <v>5</v>
      </c>
      <c r="K109" s="2">
        <v>2018</v>
      </c>
      <c r="L109" s="31">
        <f t="shared" si="1"/>
        <v>43239</v>
      </c>
      <c r="M109" s="2" t="s">
        <v>390</v>
      </c>
      <c r="N109" s="2" t="s">
        <v>391</v>
      </c>
      <c r="O109" s="2">
        <v>19</v>
      </c>
      <c r="P109" s="8">
        <v>9020942324</v>
      </c>
      <c r="Q109" s="2" t="s">
        <v>172</v>
      </c>
      <c r="R109" s="11" t="s">
        <v>173</v>
      </c>
      <c r="S109" s="2">
        <v>1</v>
      </c>
      <c r="T109" s="2" t="s">
        <v>174</v>
      </c>
      <c r="V109" s="2" t="s">
        <v>252</v>
      </c>
      <c r="W109" s="2" t="s">
        <v>186</v>
      </c>
      <c r="X109" s="10">
        <v>2</v>
      </c>
    </row>
    <row r="110" spans="1:24" ht="21" hidden="1" customHeight="1">
      <c r="A110" s="2" t="s">
        <v>42</v>
      </c>
      <c r="B110" s="2" t="s">
        <v>26</v>
      </c>
      <c r="C110" s="2" t="s">
        <v>27</v>
      </c>
      <c r="D110" s="2" t="s">
        <v>28</v>
      </c>
      <c r="E110" s="2" t="s">
        <v>28</v>
      </c>
      <c r="F110" s="2" t="s">
        <v>111</v>
      </c>
      <c r="G110" s="2" t="s">
        <v>167</v>
      </c>
      <c r="H110" s="2" t="s">
        <v>168</v>
      </c>
      <c r="I110" s="2">
        <v>19</v>
      </c>
      <c r="J110" s="2">
        <v>5</v>
      </c>
      <c r="K110" s="2">
        <v>2018</v>
      </c>
      <c r="L110" s="31">
        <f t="shared" si="1"/>
        <v>43239</v>
      </c>
      <c r="M110" s="2" t="s">
        <v>392</v>
      </c>
      <c r="N110" s="2" t="s">
        <v>393</v>
      </c>
      <c r="O110" s="2">
        <v>16</v>
      </c>
      <c r="P110" s="8">
        <v>9092274701</v>
      </c>
      <c r="Q110" s="2" t="s">
        <v>172</v>
      </c>
      <c r="R110" s="11" t="s">
        <v>173</v>
      </c>
      <c r="S110" s="2">
        <v>0</v>
      </c>
      <c r="T110" s="2" t="s">
        <v>174</v>
      </c>
      <c r="V110" s="2" t="s">
        <v>252</v>
      </c>
      <c r="W110" s="2" t="s">
        <v>179</v>
      </c>
      <c r="X110" s="10">
        <v>2</v>
      </c>
    </row>
    <row r="111" spans="1:24" ht="21" hidden="1" customHeight="1">
      <c r="A111" s="2" t="s">
        <v>42</v>
      </c>
      <c r="B111" s="2" t="s">
        <v>26</v>
      </c>
      <c r="C111" s="2" t="s">
        <v>27</v>
      </c>
      <c r="D111" s="2" t="s">
        <v>28</v>
      </c>
      <c r="E111" s="2" t="s">
        <v>28</v>
      </c>
      <c r="F111" s="2" t="s">
        <v>111</v>
      </c>
      <c r="G111" s="2" t="s">
        <v>167</v>
      </c>
      <c r="H111" s="2" t="s">
        <v>168</v>
      </c>
      <c r="I111" s="2">
        <v>19</v>
      </c>
      <c r="J111" s="2">
        <v>5</v>
      </c>
      <c r="K111" s="2">
        <v>2018</v>
      </c>
      <c r="L111" s="31">
        <f t="shared" si="1"/>
        <v>43239</v>
      </c>
      <c r="M111" s="2" t="s">
        <v>177</v>
      </c>
      <c r="N111" s="2" t="s">
        <v>394</v>
      </c>
      <c r="O111" s="2">
        <v>17</v>
      </c>
      <c r="P111" s="8">
        <v>9089178867</v>
      </c>
      <c r="Q111" s="2" t="s">
        <v>172</v>
      </c>
      <c r="R111" s="11" t="s">
        <v>173</v>
      </c>
      <c r="S111" s="2">
        <v>0</v>
      </c>
      <c r="T111" s="2" t="s">
        <v>174</v>
      </c>
      <c r="V111" s="2" t="s">
        <v>175</v>
      </c>
      <c r="W111" s="2" t="s">
        <v>179</v>
      </c>
      <c r="X111" s="2">
        <v>2</v>
      </c>
    </row>
    <row r="112" spans="1:24" ht="21" hidden="1" customHeight="1">
      <c r="A112" s="2" t="s">
        <v>42</v>
      </c>
      <c r="B112" s="2" t="s">
        <v>26</v>
      </c>
      <c r="C112" s="2" t="s">
        <v>27</v>
      </c>
      <c r="D112" s="2" t="s">
        <v>28</v>
      </c>
      <c r="E112" s="2" t="s">
        <v>28</v>
      </c>
      <c r="F112" s="2" t="s">
        <v>111</v>
      </c>
      <c r="G112" s="2" t="s">
        <v>167</v>
      </c>
      <c r="H112" s="2" t="s">
        <v>168</v>
      </c>
      <c r="I112" s="2">
        <v>19</v>
      </c>
      <c r="J112" s="2">
        <v>5</v>
      </c>
      <c r="K112" s="2">
        <v>2018</v>
      </c>
      <c r="L112" s="31">
        <f t="shared" si="1"/>
        <v>43239</v>
      </c>
      <c r="M112" s="2" t="s">
        <v>395</v>
      </c>
      <c r="N112" s="2" t="s">
        <v>225</v>
      </c>
      <c r="O112" s="2">
        <v>17</v>
      </c>
      <c r="P112" s="8">
        <v>7088598812</v>
      </c>
      <c r="Q112" s="2" t="s">
        <v>172</v>
      </c>
      <c r="R112" s="11" t="s">
        <v>173</v>
      </c>
      <c r="S112" s="2">
        <v>0</v>
      </c>
      <c r="T112" s="2" t="s">
        <v>174</v>
      </c>
      <c r="V112" s="2" t="s">
        <v>175</v>
      </c>
      <c r="W112" s="2" t="s">
        <v>186</v>
      </c>
      <c r="X112" s="2">
        <v>2</v>
      </c>
    </row>
    <row r="113" spans="1:24" ht="21" hidden="1" customHeight="1">
      <c r="A113" s="2" t="s">
        <v>42</v>
      </c>
      <c r="B113" s="2" t="s">
        <v>26</v>
      </c>
      <c r="C113" s="2" t="s">
        <v>27</v>
      </c>
      <c r="D113" s="2" t="s">
        <v>28</v>
      </c>
      <c r="E113" s="2" t="s">
        <v>28</v>
      </c>
      <c r="F113" s="2" t="s">
        <v>111</v>
      </c>
      <c r="G113" s="2" t="s">
        <v>167</v>
      </c>
      <c r="H113" s="2" t="s">
        <v>168</v>
      </c>
      <c r="I113" s="2">
        <v>19</v>
      </c>
      <c r="J113" s="2">
        <v>5</v>
      </c>
      <c r="K113" s="2">
        <v>2018</v>
      </c>
      <c r="L113" s="31">
        <f t="shared" si="1"/>
        <v>43239</v>
      </c>
      <c r="M113" s="2" t="s">
        <v>396</v>
      </c>
      <c r="N113" s="2" t="s">
        <v>397</v>
      </c>
      <c r="O113" s="2">
        <v>16</v>
      </c>
      <c r="P113" s="8">
        <v>8125243160</v>
      </c>
      <c r="Q113" s="2" t="s">
        <v>172</v>
      </c>
      <c r="R113" s="11" t="s">
        <v>173</v>
      </c>
      <c r="S113" s="2">
        <v>2</v>
      </c>
      <c r="T113" s="2" t="s">
        <v>251</v>
      </c>
      <c r="V113" s="2" t="s">
        <v>175</v>
      </c>
      <c r="W113" s="2" t="s">
        <v>179</v>
      </c>
      <c r="X113" s="2">
        <v>2</v>
      </c>
    </row>
    <row r="114" spans="1:24" ht="21" hidden="1" customHeight="1">
      <c r="A114" s="2" t="s">
        <v>46</v>
      </c>
      <c r="B114" s="2" t="s">
        <v>26</v>
      </c>
      <c r="C114" s="2" t="s">
        <v>27</v>
      </c>
      <c r="D114" s="2" t="s">
        <v>28</v>
      </c>
      <c r="E114" s="2" t="s">
        <v>28</v>
      </c>
      <c r="F114" s="2" t="s">
        <v>111</v>
      </c>
      <c r="G114" s="2" t="s">
        <v>167</v>
      </c>
      <c r="H114" s="2" t="s">
        <v>168</v>
      </c>
      <c r="I114" s="2">
        <v>21</v>
      </c>
      <c r="J114" s="2">
        <v>5</v>
      </c>
      <c r="K114" s="2">
        <v>2018</v>
      </c>
      <c r="L114" s="31">
        <f t="shared" si="1"/>
        <v>43241</v>
      </c>
      <c r="M114" s="2" t="s">
        <v>398</v>
      </c>
      <c r="N114" s="2" t="s">
        <v>399</v>
      </c>
      <c r="O114" s="2">
        <v>19</v>
      </c>
      <c r="P114" s="8">
        <v>9068440772</v>
      </c>
      <c r="Q114" s="2" t="s">
        <v>172</v>
      </c>
      <c r="R114" s="11" t="s">
        <v>173</v>
      </c>
      <c r="S114" s="2">
        <v>1</v>
      </c>
      <c r="T114" s="2" t="s">
        <v>174</v>
      </c>
      <c r="V114" s="2" t="s">
        <v>175</v>
      </c>
      <c r="W114" s="2" t="s">
        <v>186</v>
      </c>
      <c r="X114" s="2">
        <v>2</v>
      </c>
    </row>
    <row r="115" spans="1:24" ht="21" hidden="1" customHeight="1">
      <c r="A115" s="2" t="s">
        <v>46</v>
      </c>
      <c r="B115" s="2" t="s">
        <v>26</v>
      </c>
      <c r="C115" s="2" t="s">
        <v>27</v>
      </c>
      <c r="D115" s="2" t="s">
        <v>28</v>
      </c>
      <c r="E115" s="2" t="s">
        <v>28</v>
      </c>
      <c r="F115" s="2" t="s">
        <v>111</v>
      </c>
      <c r="G115" s="2" t="s">
        <v>167</v>
      </c>
      <c r="H115" s="2" t="s">
        <v>168</v>
      </c>
      <c r="I115" s="2">
        <v>22</v>
      </c>
      <c r="J115" s="2">
        <v>5</v>
      </c>
      <c r="K115" s="2">
        <v>2018</v>
      </c>
      <c r="L115" s="31">
        <f t="shared" si="1"/>
        <v>43242</v>
      </c>
      <c r="M115" s="2" t="s">
        <v>400</v>
      </c>
      <c r="N115" s="2" t="s">
        <v>401</v>
      </c>
      <c r="O115" s="2">
        <v>19</v>
      </c>
      <c r="P115" s="8">
        <v>8036286020</v>
      </c>
      <c r="Q115" s="2" t="s">
        <v>172</v>
      </c>
      <c r="R115" s="11" t="s">
        <v>173</v>
      </c>
      <c r="S115" s="2">
        <v>2</v>
      </c>
      <c r="T115" s="2" t="s">
        <v>174</v>
      </c>
      <c r="V115" s="2" t="s">
        <v>175</v>
      </c>
      <c r="W115" s="2" t="s">
        <v>211</v>
      </c>
      <c r="X115" s="2">
        <v>5</v>
      </c>
    </row>
    <row r="116" spans="1:24" ht="21" hidden="1" customHeight="1">
      <c r="A116" s="2" t="s">
        <v>46</v>
      </c>
      <c r="B116" s="2" t="s">
        <v>26</v>
      </c>
      <c r="C116" s="2" t="s">
        <v>27</v>
      </c>
      <c r="D116" s="2" t="s">
        <v>28</v>
      </c>
      <c r="E116" s="2" t="s">
        <v>28</v>
      </c>
      <c r="F116" s="2" t="s">
        <v>111</v>
      </c>
      <c r="G116" s="2" t="s">
        <v>167</v>
      </c>
      <c r="H116" s="2" t="s">
        <v>168</v>
      </c>
      <c r="I116" s="2">
        <v>22</v>
      </c>
      <c r="J116" s="2">
        <v>5</v>
      </c>
      <c r="K116" s="2">
        <v>2018</v>
      </c>
      <c r="L116" s="31">
        <f t="shared" si="1"/>
        <v>43242</v>
      </c>
      <c r="M116" s="2" t="s">
        <v>402</v>
      </c>
      <c r="N116" s="2" t="s">
        <v>403</v>
      </c>
      <c r="O116" s="2">
        <v>19</v>
      </c>
      <c r="P116" s="8">
        <v>9076587119</v>
      </c>
      <c r="Q116" s="2" t="s">
        <v>172</v>
      </c>
      <c r="R116" s="11" t="s">
        <v>173</v>
      </c>
      <c r="S116" s="2">
        <v>1</v>
      </c>
      <c r="T116" s="2" t="s">
        <v>174</v>
      </c>
      <c r="V116" s="2" t="s">
        <v>175</v>
      </c>
      <c r="W116" s="2" t="s">
        <v>186</v>
      </c>
      <c r="X116" s="2">
        <v>2</v>
      </c>
    </row>
    <row r="117" spans="1:24" ht="21" hidden="1" customHeight="1">
      <c r="A117" s="2" t="s">
        <v>46</v>
      </c>
      <c r="B117" s="2" t="s">
        <v>26</v>
      </c>
      <c r="C117" s="2" t="s">
        <v>27</v>
      </c>
      <c r="D117" s="2" t="s">
        <v>28</v>
      </c>
      <c r="E117" s="2" t="s">
        <v>28</v>
      </c>
      <c r="F117" s="2" t="s">
        <v>111</v>
      </c>
      <c r="G117" s="2" t="s">
        <v>167</v>
      </c>
      <c r="H117" s="2" t="s">
        <v>168</v>
      </c>
      <c r="I117" s="2">
        <v>22</v>
      </c>
      <c r="J117" s="2">
        <v>5</v>
      </c>
      <c r="K117" s="2">
        <v>2018</v>
      </c>
      <c r="L117" s="31">
        <f t="shared" si="1"/>
        <v>43242</v>
      </c>
      <c r="M117" s="2" t="s">
        <v>404</v>
      </c>
      <c r="N117" s="2" t="s">
        <v>405</v>
      </c>
      <c r="O117" s="2">
        <v>19</v>
      </c>
      <c r="P117" s="8">
        <v>8034222674</v>
      </c>
      <c r="Q117" s="2" t="s">
        <v>172</v>
      </c>
      <c r="R117" s="11" t="s">
        <v>173</v>
      </c>
      <c r="S117" s="2">
        <v>0</v>
      </c>
      <c r="T117" s="2" t="s">
        <v>174</v>
      </c>
      <c r="V117" s="2" t="s">
        <v>175</v>
      </c>
      <c r="W117" s="2" t="s">
        <v>179</v>
      </c>
      <c r="X117" s="2">
        <v>2</v>
      </c>
    </row>
    <row r="118" spans="1:24" ht="21" hidden="1" customHeight="1">
      <c r="A118" s="2" t="s">
        <v>46</v>
      </c>
      <c r="B118" s="2" t="s">
        <v>26</v>
      </c>
      <c r="C118" s="2" t="s">
        <v>27</v>
      </c>
      <c r="D118" s="2" t="s">
        <v>28</v>
      </c>
      <c r="E118" s="2" t="s">
        <v>28</v>
      </c>
      <c r="F118" s="2" t="s">
        <v>111</v>
      </c>
      <c r="G118" s="2" t="s">
        <v>167</v>
      </c>
      <c r="H118" s="2" t="s">
        <v>168</v>
      </c>
      <c r="I118" s="2">
        <v>22</v>
      </c>
      <c r="J118" s="2">
        <v>5</v>
      </c>
      <c r="K118" s="2">
        <v>2018</v>
      </c>
      <c r="L118" s="31">
        <f t="shared" si="1"/>
        <v>43242</v>
      </c>
      <c r="M118" s="2" t="s">
        <v>406</v>
      </c>
      <c r="N118" s="2" t="s">
        <v>407</v>
      </c>
      <c r="O118" s="2">
        <v>18</v>
      </c>
      <c r="P118" s="8">
        <v>8142665752</v>
      </c>
      <c r="Q118" s="2" t="s">
        <v>172</v>
      </c>
      <c r="R118" s="11" t="s">
        <v>173</v>
      </c>
      <c r="S118" s="2">
        <v>0</v>
      </c>
      <c r="T118" s="2" t="s">
        <v>174</v>
      </c>
      <c r="V118" s="2" t="s">
        <v>175</v>
      </c>
      <c r="W118" s="2" t="s">
        <v>179</v>
      </c>
      <c r="X118" s="2">
        <v>2</v>
      </c>
    </row>
    <row r="119" spans="1:24" ht="21" hidden="1" customHeight="1">
      <c r="A119" s="2" t="s">
        <v>46</v>
      </c>
      <c r="B119" s="2" t="s">
        <v>26</v>
      </c>
      <c r="C119" s="2" t="s">
        <v>27</v>
      </c>
      <c r="D119" s="2" t="s">
        <v>28</v>
      </c>
      <c r="E119" s="2" t="s">
        <v>28</v>
      </c>
      <c r="F119" s="2" t="s">
        <v>111</v>
      </c>
      <c r="G119" s="2" t="s">
        <v>167</v>
      </c>
      <c r="H119" s="2" t="s">
        <v>168</v>
      </c>
      <c r="I119" s="2">
        <v>22</v>
      </c>
      <c r="J119" s="2">
        <v>5</v>
      </c>
      <c r="K119" s="2">
        <v>2018</v>
      </c>
      <c r="L119" s="31">
        <f t="shared" si="1"/>
        <v>43242</v>
      </c>
      <c r="M119" s="2" t="s">
        <v>408</v>
      </c>
      <c r="N119" s="2" t="s">
        <v>409</v>
      </c>
      <c r="O119" s="2">
        <v>18</v>
      </c>
      <c r="P119" s="8">
        <v>8088030665</v>
      </c>
      <c r="Q119" s="2" t="s">
        <v>172</v>
      </c>
      <c r="R119" s="11" t="s">
        <v>173</v>
      </c>
      <c r="S119" s="2">
        <v>0</v>
      </c>
      <c r="T119" s="2" t="s">
        <v>174</v>
      </c>
      <c r="V119" s="2" t="s">
        <v>175</v>
      </c>
      <c r="W119" s="2" t="s">
        <v>186</v>
      </c>
      <c r="X119" s="2">
        <v>3</v>
      </c>
    </row>
    <row r="120" spans="1:24" ht="21" hidden="1" customHeight="1">
      <c r="A120" s="2" t="s">
        <v>46</v>
      </c>
      <c r="B120" s="2" t="s">
        <v>26</v>
      </c>
      <c r="C120" s="2" t="s">
        <v>27</v>
      </c>
      <c r="D120" s="2" t="s">
        <v>28</v>
      </c>
      <c r="E120" s="2" t="s">
        <v>28</v>
      </c>
      <c r="F120" s="2" t="s">
        <v>111</v>
      </c>
      <c r="G120" s="2" t="s">
        <v>167</v>
      </c>
      <c r="H120" s="2" t="s">
        <v>168</v>
      </c>
      <c r="I120" s="2">
        <v>22</v>
      </c>
      <c r="J120" s="2">
        <v>5</v>
      </c>
      <c r="K120" s="2">
        <v>2018</v>
      </c>
      <c r="L120" s="31">
        <f t="shared" si="1"/>
        <v>43242</v>
      </c>
      <c r="M120" s="2" t="s">
        <v>410</v>
      </c>
      <c r="N120" s="2" t="s">
        <v>411</v>
      </c>
      <c r="O120" s="2">
        <v>19</v>
      </c>
      <c r="P120" s="8">
        <v>9064680407</v>
      </c>
      <c r="Q120" s="2" t="s">
        <v>172</v>
      </c>
      <c r="R120" s="11" t="s">
        <v>173</v>
      </c>
      <c r="S120" s="2">
        <v>0</v>
      </c>
      <c r="T120" s="2" t="s">
        <v>174</v>
      </c>
      <c r="V120" s="2" t="s">
        <v>175</v>
      </c>
      <c r="W120" s="2" t="s">
        <v>186</v>
      </c>
      <c r="X120" s="2">
        <v>3</v>
      </c>
    </row>
    <row r="121" spans="1:24" ht="21" hidden="1" customHeight="1">
      <c r="A121" s="2" t="s">
        <v>46</v>
      </c>
      <c r="B121" s="2" t="s">
        <v>26</v>
      </c>
      <c r="C121" s="2" t="s">
        <v>27</v>
      </c>
      <c r="D121" s="2" t="s">
        <v>28</v>
      </c>
      <c r="E121" s="2" t="s">
        <v>28</v>
      </c>
      <c r="F121" s="2" t="s">
        <v>111</v>
      </c>
      <c r="G121" s="2" t="s">
        <v>167</v>
      </c>
      <c r="H121" s="2" t="s">
        <v>168</v>
      </c>
      <c r="I121" s="2">
        <v>22</v>
      </c>
      <c r="J121" s="2">
        <v>5</v>
      </c>
      <c r="K121" s="2">
        <v>2018</v>
      </c>
      <c r="L121" s="31">
        <f t="shared" si="1"/>
        <v>43242</v>
      </c>
      <c r="M121" s="2" t="s">
        <v>412</v>
      </c>
      <c r="N121" s="2" t="s">
        <v>358</v>
      </c>
      <c r="O121" s="2">
        <v>19</v>
      </c>
      <c r="P121" s="8">
        <v>9084674513</v>
      </c>
      <c r="Q121" s="2" t="s">
        <v>172</v>
      </c>
      <c r="R121" s="11" t="s">
        <v>173</v>
      </c>
      <c r="S121" s="2">
        <v>1</v>
      </c>
      <c r="T121" s="2" t="s">
        <v>174</v>
      </c>
      <c r="V121" s="2" t="s">
        <v>175</v>
      </c>
      <c r="W121" s="2" t="s">
        <v>179</v>
      </c>
      <c r="X121" s="2">
        <v>2</v>
      </c>
    </row>
    <row r="122" spans="1:24" ht="21" hidden="1" customHeight="1">
      <c r="A122" s="2" t="s">
        <v>46</v>
      </c>
      <c r="B122" s="2" t="s">
        <v>26</v>
      </c>
      <c r="C122" s="2" t="s">
        <v>27</v>
      </c>
      <c r="D122" s="2" t="s">
        <v>28</v>
      </c>
      <c r="E122" s="2" t="s">
        <v>28</v>
      </c>
      <c r="F122" s="2" t="s">
        <v>111</v>
      </c>
      <c r="G122" s="2" t="s">
        <v>167</v>
      </c>
      <c r="H122" s="2" t="s">
        <v>168</v>
      </c>
      <c r="I122" s="2">
        <v>23</v>
      </c>
      <c r="J122" s="2">
        <v>5</v>
      </c>
      <c r="K122" s="2">
        <v>2018</v>
      </c>
      <c r="L122" s="31">
        <f t="shared" si="1"/>
        <v>43243</v>
      </c>
      <c r="M122" s="2" t="s">
        <v>413</v>
      </c>
      <c r="N122" s="2" t="s">
        <v>414</v>
      </c>
      <c r="O122" s="2">
        <v>19</v>
      </c>
      <c r="P122" s="8">
        <v>8064658551</v>
      </c>
      <c r="Q122" s="2" t="s">
        <v>172</v>
      </c>
      <c r="R122" s="11" t="s">
        <v>173</v>
      </c>
      <c r="S122" s="2">
        <v>0</v>
      </c>
      <c r="T122" s="2" t="s">
        <v>174</v>
      </c>
      <c r="V122" s="2" t="s">
        <v>175</v>
      </c>
      <c r="W122" s="2" t="s">
        <v>211</v>
      </c>
      <c r="X122" s="2">
        <v>6</v>
      </c>
    </row>
    <row r="123" spans="1:24" ht="21" hidden="1" customHeight="1">
      <c r="A123" s="2" t="s">
        <v>46</v>
      </c>
      <c r="B123" s="2" t="s">
        <v>26</v>
      </c>
      <c r="C123" s="2" t="s">
        <v>27</v>
      </c>
      <c r="D123" s="2" t="s">
        <v>28</v>
      </c>
      <c r="E123" s="2" t="s">
        <v>28</v>
      </c>
      <c r="F123" s="2" t="s">
        <v>111</v>
      </c>
      <c r="G123" s="2" t="s">
        <v>167</v>
      </c>
      <c r="H123" s="2" t="s">
        <v>168</v>
      </c>
      <c r="I123" s="2">
        <v>23</v>
      </c>
      <c r="J123" s="2">
        <v>5</v>
      </c>
      <c r="K123" s="2">
        <v>2018</v>
      </c>
      <c r="L123" s="31">
        <f t="shared" si="1"/>
        <v>43243</v>
      </c>
      <c r="M123" s="2" t="s">
        <v>415</v>
      </c>
      <c r="N123" s="2" t="s">
        <v>416</v>
      </c>
      <c r="O123" s="2">
        <v>18</v>
      </c>
      <c r="P123" s="8">
        <v>8095982024</v>
      </c>
      <c r="Q123" s="2" t="s">
        <v>417</v>
      </c>
      <c r="R123" s="11" t="s">
        <v>173</v>
      </c>
      <c r="S123" s="2">
        <v>0</v>
      </c>
      <c r="T123" s="2" t="s">
        <v>418</v>
      </c>
      <c r="V123" s="2" t="s">
        <v>175</v>
      </c>
      <c r="W123" s="2" t="s">
        <v>211</v>
      </c>
      <c r="X123" s="2">
        <v>4</v>
      </c>
    </row>
    <row r="124" spans="1:24" ht="21" hidden="1" customHeight="1">
      <c r="A124" s="2" t="s">
        <v>46</v>
      </c>
      <c r="B124" s="2" t="s">
        <v>26</v>
      </c>
      <c r="C124" s="2" t="s">
        <v>27</v>
      </c>
      <c r="D124" s="2" t="s">
        <v>28</v>
      </c>
      <c r="E124" s="2" t="s">
        <v>28</v>
      </c>
      <c r="F124" s="2" t="s">
        <v>111</v>
      </c>
      <c r="G124" s="2" t="s">
        <v>167</v>
      </c>
      <c r="H124" s="2" t="s">
        <v>168</v>
      </c>
      <c r="I124" s="2">
        <v>23</v>
      </c>
      <c r="J124" s="2">
        <v>5</v>
      </c>
      <c r="K124" s="2">
        <v>2018</v>
      </c>
      <c r="L124" s="31">
        <f t="shared" si="1"/>
        <v>43243</v>
      </c>
      <c r="M124" s="2" t="s">
        <v>419</v>
      </c>
      <c r="N124" s="2" t="s">
        <v>420</v>
      </c>
      <c r="O124" s="2">
        <v>17</v>
      </c>
      <c r="P124" s="8">
        <v>8064658551</v>
      </c>
      <c r="Q124" s="2" t="s">
        <v>417</v>
      </c>
      <c r="R124" s="11" t="s">
        <v>173</v>
      </c>
      <c r="S124" s="2">
        <v>0</v>
      </c>
      <c r="T124" s="2" t="s">
        <v>418</v>
      </c>
      <c r="V124" s="2" t="s">
        <v>175</v>
      </c>
      <c r="W124" s="2" t="s">
        <v>186</v>
      </c>
      <c r="X124" s="2">
        <v>2</v>
      </c>
    </row>
    <row r="125" spans="1:24" ht="21" hidden="1" customHeight="1">
      <c r="A125" s="2" t="s">
        <v>46</v>
      </c>
      <c r="B125" s="2" t="s">
        <v>26</v>
      </c>
      <c r="C125" s="2" t="s">
        <v>27</v>
      </c>
      <c r="D125" s="2" t="s">
        <v>28</v>
      </c>
      <c r="E125" s="2" t="s">
        <v>28</v>
      </c>
      <c r="F125" s="2" t="s">
        <v>111</v>
      </c>
      <c r="G125" s="2" t="s">
        <v>167</v>
      </c>
      <c r="H125" s="2" t="s">
        <v>168</v>
      </c>
      <c r="I125" s="2">
        <v>23</v>
      </c>
      <c r="J125" s="2">
        <v>5</v>
      </c>
      <c r="K125" s="2">
        <v>2018</v>
      </c>
      <c r="L125" s="31">
        <f t="shared" si="1"/>
        <v>43243</v>
      </c>
      <c r="M125" s="2" t="s">
        <v>421</v>
      </c>
      <c r="N125" s="2" t="s">
        <v>422</v>
      </c>
      <c r="O125" s="2">
        <v>18</v>
      </c>
      <c r="P125" s="8">
        <v>7015380478</v>
      </c>
      <c r="Q125" s="2" t="s">
        <v>417</v>
      </c>
      <c r="R125" s="11" t="s">
        <v>173</v>
      </c>
      <c r="S125" s="2">
        <v>0</v>
      </c>
      <c r="T125" s="2" t="s">
        <v>418</v>
      </c>
      <c r="V125" s="2" t="s">
        <v>175</v>
      </c>
      <c r="W125" s="2" t="s">
        <v>186</v>
      </c>
      <c r="X125" s="2">
        <v>2</v>
      </c>
    </row>
    <row r="126" spans="1:24" ht="21" hidden="1" customHeight="1">
      <c r="A126" s="2" t="s">
        <v>46</v>
      </c>
      <c r="B126" s="2" t="s">
        <v>26</v>
      </c>
      <c r="C126" s="2" t="s">
        <v>27</v>
      </c>
      <c r="D126" s="2" t="s">
        <v>28</v>
      </c>
      <c r="E126" s="2" t="s">
        <v>28</v>
      </c>
      <c r="F126" s="2" t="s">
        <v>111</v>
      </c>
      <c r="G126" s="2" t="s">
        <v>167</v>
      </c>
      <c r="H126" s="2" t="s">
        <v>168</v>
      </c>
      <c r="I126" s="2">
        <v>23</v>
      </c>
      <c r="J126" s="2">
        <v>5</v>
      </c>
      <c r="K126" s="2">
        <v>2018</v>
      </c>
      <c r="L126" s="31">
        <f t="shared" si="1"/>
        <v>43243</v>
      </c>
      <c r="M126" s="2" t="s">
        <v>423</v>
      </c>
      <c r="N126" s="2" t="s">
        <v>424</v>
      </c>
      <c r="O126" s="2">
        <v>19</v>
      </c>
      <c r="P126" s="8">
        <v>8161561524</v>
      </c>
      <c r="Q126" s="2" t="s">
        <v>172</v>
      </c>
      <c r="R126" s="11" t="s">
        <v>173</v>
      </c>
      <c r="S126" s="2">
        <v>0</v>
      </c>
      <c r="T126" s="2" t="s">
        <v>174</v>
      </c>
      <c r="V126" s="2" t="s">
        <v>175</v>
      </c>
      <c r="W126" s="2" t="s">
        <v>186</v>
      </c>
      <c r="X126" s="2">
        <v>2</v>
      </c>
    </row>
    <row r="127" spans="1:24" ht="21" hidden="1" customHeight="1">
      <c r="A127" s="2" t="s">
        <v>46</v>
      </c>
      <c r="B127" s="2" t="s">
        <v>26</v>
      </c>
      <c r="C127" s="2" t="s">
        <v>27</v>
      </c>
      <c r="D127" s="2" t="s">
        <v>28</v>
      </c>
      <c r="E127" s="2" t="s">
        <v>28</v>
      </c>
      <c r="F127" s="2" t="s">
        <v>111</v>
      </c>
      <c r="G127" s="2" t="s">
        <v>167</v>
      </c>
      <c r="H127" s="2" t="s">
        <v>168</v>
      </c>
      <c r="I127" s="2">
        <v>23</v>
      </c>
      <c r="J127" s="2">
        <v>5</v>
      </c>
      <c r="K127" s="2">
        <v>2018</v>
      </c>
      <c r="L127" s="31">
        <f t="shared" si="1"/>
        <v>43243</v>
      </c>
      <c r="M127" s="2" t="s">
        <v>425</v>
      </c>
      <c r="N127" s="2" t="s">
        <v>426</v>
      </c>
      <c r="O127" s="2">
        <v>19</v>
      </c>
      <c r="P127" s="8">
        <v>9035915934</v>
      </c>
      <c r="Q127" s="2" t="s">
        <v>172</v>
      </c>
      <c r="R127" s="11" t="s">
        <v>173</v>
      </c>
      <c r="S127" s="2">
        <v>1</v>
      </c>
      <c r="T127" s="2" t="s">
        <v>174</v>
      </c>
      <c r="V127" s="2" t="s">
        <v>175</v>
      </c>
      <c r="W127" s="2" t="s">
        <v>186</v>
      </c>
      <c r="X127" s="2">
        <v>2</v>
      </c>
    </row>
    <row r="128" spans="1:24" ht="21" hidden="1" customHeight="1">
      <c r="A128" s="2" t="s">
        <v>46</v>
      </c>
      <c r="B128" s="2" t="s">
        <v>26</v>
      </c>
      <c r="C128" s="2" t="s">
        <v>27</v>
      </c>
      <c r="D128" s="2" t="s">
        <v>28</v>
      </c>
      <c r="E128" s="2" t="s">
        <v>28</v>
      </c>
      <c r="F128" s="2" t="s">
        <v>111</v>
      </c>
      <c r="G128" s="2" t="s">
        <v>167</v>
      </c>
      <c r="H128" s="2" t="s">
        <v>168</v>
      </c>
      <c r="I128" s="2">
        <v>23</v>
      </c>
      <c r="J128" s="2">
        <v>5</v>
      </c>
      <c r="K128" s="2">
        <v>2018</v>
      </c>
      <c r="L128" s="31">
        <f t="shared" si="1"/>
        <v>43243</v>
      </c>
      <c r="M128" s="2" t="s">
        <v>427</v>
      </c>
      <c r="N128" s="2" t="s">
        <v>428</v>
      </c>
      <c r="O128" s="2">
        <v>19</v>
      </c>
      <c r="P128" s="8">
        <v>7038853111</v>
      </c>
      <c r="Q128" s="2" t="s">
        <v>172</v>
      </c>
      <c r="R128" s="11" t="s">
        <v>173</v>
      </c>
      <c r="S128" s="2">
        <v>2</v>
      </c>
      <c r="T128" s="2" t="s">
        <v>174</v>
      </c>
      <c r="V128" s="2" t="s">
        <v>175</v>
      </c>
      <c r="W128" s="2" t="s">
        <v>211</v>
      </c>
      <c r="X128" s="2">
        <v>6</v>
      </c>
    </row>
    <row r="129" spans="1:24" ht="21" hidden="1" customHeight="1">
      <c r="A129" s="2" t="s">
        <v>46</v>
      </c>
      <c r="B129" s="2" t="s">
        <v>26</v>
      </c>
      <c r="C129" s="2" t="s">
        <v>27</v>
      </c>
      <c r="D129" s="2" t="s">
        <v>28</v>
      </c>
      <c r="E129" s="2" t="s">
        <v>28</v>
      </c>
      <c r="F129" s="2" t="s">
        <v>111</v>
      </c>
      <c r="G129" s="2" t="s">
        <v>167</v>
      </c>
      <c r="H129" s="2" t="s">
        <v>168</v>
      </c>
      <c r="I129" s="2">
        <v>23</v>
      </c>
      <c r="J129" s="2">
        <v>5</v>
      </c>
      <c r="K129" s="2">
        <v>2018</v>
      </c>
      <c r="L129" s="31">
        <f t="shared" si="1"/>
        <v>43243</v>
      </c>
      <c r="M129" s="2" t="s">
        <v>429</v>
      </c>
      <c r="N129" s="2" t="s">
        <v>202</v>
      </c>
      <c r="O129" s="2">
        <v>18</v>
      </c>
      <c r="P129" s="8">
        <v>7069686376</v>
      </c>
      <c r="Q129" s="2" t="s">
        <v>172</v>
      </c>
      <c r="R129" s="11" t="s">
        <v>173</v>
      </c>
      <c r="S129" s="2">
        <v>0</v>
      </c>
      <c r="T129" s="2" t="s">
        <v>174</v>
      </c>
      <c r="V129" s="2" t="s">
        <v>175</v>
      </c>
      <c r="W129" s="2" t="s">
        <v>179</v>
      </c>
      <c r="X129" s="2">
        <v>2</v>
      </c>
    </row>
    <row r="130" spans="1:24" ht="21" hidden="1" customHeight="1">
      <c r="A130" s="2" t="s">
        <v>46</v>
      </c>
      <c r="B130" s="2" t="s">
        <v>26</v>
      </c>
      <c r="C130" s="2" t="s">
        <v>27</v>
      </c>
      <c r="D130" s="2" t="s">
        <v>28</v>
      </c>
      <c r="E130" s="2" t="s">
        <v>28</v>
      </c>
      <c r="F130" s="2" t="s">
        <v>111</v>
      </c>
      <c r="G130" s="2" t="s">
        <v>167</v>
      </c>
      <c r="H130" s="2" t="s">
        <v>168</v>
      </c>
      <c r="I130" s="2">
        <v>23</v>
      </c>
      <c r="J130" s="2">
        <v>5</v>
      </c>
      <c r="K130" s="2">
        <v>2018</v>
      </c>
      <c r="L130" s="31">
        <f t="shared" ref="L130:L193" si="2">DATE(K130,J130,I130)</f>
        <v>43243</v>
      </c>
      <c r="M130" s="2" t="s">
        <v>430</v>
      </c>
      <c r="N130" s="2" t="s">
        <v>431</v>
      </c>
      <c r="O130" s="2">
        <v>18</v>
      </c>
      <c r="P130" s="8">
        <v>8130364112</v>
      </c>
      <c r="Q130" s="2" t="s">
        <v>172</v>
      </c>
      <c r="R130" s="11" t="s">
        <v>173</v>
      </c>
      <c r="S130" s="2">
        <v>1</v>
      </c>
      <c r="T130" s="2" t="s">
        <v>174</v>
      </c>
      <c r="V130" s="2" t="s">
        <v>175</v>
      </c>
      <c r="W130" s="2" t="s">
        <v>186</v>
      </c>
      <c r="X130" s="2">
        <v>2</v>
      </c>
    </row>
    <row r="131" spans="1:24" ht="21" hidden="1" customHeight="1">
      <c r="A131" s="2" t="s">
        <v>46</v>
      </c>
      <c r="B131" s="2" t="s">
        <v>26</v>
      </c>
      <c r="C131" s="2" t="s">
        <v>27</v>
      </c>
      <c r="D131" s="2" t="s">
        <v>28</v>
      </c>
      <c r="E131" s="2" t="s">
        <v>28</v>
      </c>
      <c r="F131" s="2" t="s">
        <v>111</v>
      </c>
      <c r="G131" s="2" t="s">
        <v>167</v>
      </c>
      <c r="H131" s="2" t="s">
        <v>168</v>
      </c>
      <c r="I131" s="2">
        <v>23</v>
      </c>
      <c r="J131" s="2">
        <v>5</v>
      </c>
      <c r="K131" s="2">
        <v>2018</v>
      </c>
      <c r="L131" s="31">
        <f t="shared" si="2"/>
        <v>43243</v>
      </c>
      <c r="M131" s="11" t="s">
        <v>432</v>
      </c>
      <c r="N131" s="2" t="s">
        <v>433</v>
      </c>
      <c r="O131" s="2">
        <v>19</v>
      </c>
      <c r="P131" s="8" t="s">
        <v>171</v>
      </c>
      <c r="Q131" s="2" t="s">
        <v>172</v>
      </c>
      <c r="R131" s="11" t="s">
        <v>173</v>
      </c>
      <c r="S131" s="2">
        <v>0</v>
      </c>
      <c r="T131" s="2" t="s">
        <v>251</v>
      </c>
      <c r="V131" s="2" t="s">
        <v>252</v>
      </c>
      <c r="W131" s="2" t="s">
        <v>211</v>
      </c>
      <c r="X131" s="2">
        <v>6</v>
      </c>
    </row>
    <row r="132" spans="1:24" ht="21" hidden="1" customHeight="1">
      <c r="A132" s="2" t="s">
        <v>46</v>
      </c>
      <c r="B132" s="2" t="s">
        <v>26</v>
      </c>
      <c r="C132" s="2" t="s">
        <v>27</v>
      </c>
      <c r="D132" s="2" t="s">
        <v>28</v>
      </c>
      <c r="E132" s="2" t="s">
        <v>28</v>
      </c>
      <c r="F132" s="2" t="s">
        <v>111</v>
      </c>
      <c r="G132" s="2" t="s">
        <v>167</v>
      </c>
      <c r="H132" s="2" t="s">
        <v>168</v>
      </c>
      <c r="I132" s="2">
        <v>23</v>
      </c>
      <c r="J132" s="2">
        <v>5</v>
      </c>
      <c r="K132" s="2">
        <v>2018</v>
      </c>
      <c r="L132" s="31">
        <f t="shared" si="2"/>
        <v>43243</v>
      </c>
      <c r="M132" s="11" t="s">
        <v>434</v>
      </c>
      <c r="N132" s="2" t="s">
        <v>435</v>
      </c>
      <c r="O132" s="2">
        <v>19</v>
      </c>
      <c r="P132" s="8" t="s">
        <v>171</v>
      </c>
      <c r="Q132" s="2" t="s">
        <v>172</v>
      </c>
      <c r="R132" s="11" t="s">
        <v>173</v>
      </c>
      <c r="S132" s="2">
        <v>0</v>
      </c>
      <c r="T132" s="2" t="s">
        <v>251</v>
      </c>
      <c r="V132" s="2" t="s">
        <v>252</v>
      </c>
      <c r="W132" s="2" t="s">
        <v>186</v>
      </c>
      <c r="X132" s="2">
        <v>3</v>
      </c>
    </row>
    <row r="133" spans="1:24" ht="21" hidden="1" customHeight="1">
      <c r="A133" s="2" t="s">
        <v>46</v>
      </c>
      <c r="B133" s="2" t="s">
        <v>26</v>
      </c>
      <c r="C133" s="2" t="s">
        <v>27</v>
      </c>
      <c r="D133" s="2" t="s">
        <v>28</v>
      </c>
      <c r="E133" s="2" t="s">
        <v>28</v>
      </c>
      <c r="F133" s="2" t="s">
        <v>111</v>
      </c>
      <c r="G133" s="2" t="s">
        <v>167</v>
      </c>
      <c r="H133" s="2" t="s">
        <v>168</v>
      </c>
      <c r="I133" s="2">
        <v>23</v>
      </c>
      <c r="J133" s="2">
        <v>5</v>
      </c>
      <c r="K133" s="2">
        <v>2018</v>
      </c>
      <c r="L133" s="31">
        <f t="shared" si="2"/>
        <v>43243</v>
      </c>
      <c r="M133" s="11" t="s">
        <v>436</v>
      </c>
      <c r="N133" s="2" t="s">
        <v>437</v>
      </c>
      <c r="O133" s="2">
        <v>18</v>
      </c>
      <c r="P133" s="8" t="s">
        <v>171</v>
      </c>
      <c r="Q133" s="2" t="s">
        <v>172</v>
      </c>
      <c r="R133" s="11" t="s">
        <v>173</v>
      </c>
      <c r="S133" s="2">
        <v>1</v>
      </c>
      <c r="T133" s="2" t="s">
        <v>251</v>
      </c>
      <c r="V133" s="2" t="s">
        <v>252</v>
      </c>
      <c r="W133" s="2" t="s">
        <v>176</v>
      </c>
    </row>
    <row r="134" spans="1:24" ht="21" hidden="1" customHeight="1">
      <c r="A134" s="2" t="s">
        <v>46</v>
      </c>
      <c r="B134" s="2" t="s">
        <v>26</v>
      </c>
      <c r="C134" s="2" t="s">
        <v>27</v>
      </c>
      <c r="D134" s="2" t="s">
        <v>28</v>
      </c>
      <c r="E134" s="2" t="s">
        <v>28</v>
      </c>
      <c r="F134" s="2" t="s">
        <v>111</v>
      </c>
      <c r="G134" s="2" t="s">
        <v>167</v>
      </c>
      <c r="H134" s="2" t="s">
        <v>168</v>
      </c>
      <c r="I134" s="2">
        <v>23</v>
      </c>
      <c r="J134" s="2">
        <v>5</v>
      </c>
      <c r="K134" s="2">
        <v>2018</v>
      </c>
      <c r="L134" s="31">
        <f t="shared" si="2"/>
        <v>43243</v>
      </c>
      <c r="M134" s="11" t="s">
        <v>438</v>
      </c>
      <c r="N134" s="2" t="s">
        <v>439</v>
      </c>
      <c r="O134" s="2">
        <v>17</v>
      </c>
      <c r="P134" s="8" t="s">
        <v>171</v>
      </c>
      <c r="Q134" s="2" t="s">
        <v>172</v>
      </c>
      <c r="R134" s="11" t="s">
        <v>173</v>
      </c>
      <c r="S134" s="2">
        <v>0</v>
      </c>
      <c r="T134" s="2" t="s">
        <v>251</v>
      </c>
      <c r="V134" s="2" t="s">
        <v>252</v>
      </c>
      <c r="W134" s="2" t="s">
        <v>211</v>
      </c>
      <c r="X134" s="2">
        <v>6</v>
      </c>
    </row>
    <row r="135" spans="1:24" ht="21" hidden="1" customHeight="1">
      <c r="A135" s="2" t="s">
        <v>46</v>
      </c>
      <c r="B135" s="2" t="s">
        <v>26</v>
      </c>
      <c r="C135" s="2" t="s">
        <v>27</v>
      </c>
      <c r="D135" s="2" t="s">
        <v>28</v>
      </c>
      <c r="E135" s="2" t="s">
        <v>28</v>
      </c>
      <c r="F135" s="2" t="s">
        <v>111</v>
      </c>
      <c r="G135" s="2" t="s">
        <v>167</v>
      </c>
      <c r="H135" s="2" t="s">
        <v>168</v>
      </c>
      <c r="I135" s="2">
        <v>24</v>
      </c>
      <c r="J135" s="2">
        <v>5</v>
      </c>
      <c r="K135" s="2">
        <v>2018</v>
      </c>
      <c r="L135" s="31">
        <f t="shared" si="2"/>
        <v>43244</v>
      </c>
      <c r="M135" s="2" t="s">
        <v>440</v>
      </c>
      <c r="N135" s="2" t="s">
        <v>441</v>
      </c>
      <c r="O135" s="2">
        <v>19</v>
      </c>
      <c r="P135" s="8">
        <v>9032517464</v>
      </c>
      <c r="Q135" s="2" t="s">
        <v>172</v>
      </c>
      <c r="R135" s="11" t="s">
        <v>173</v>
      </c>
      <c r="S135" s="2">
        <v>1</v>
      </c>
      <c r="T135" s="2" t="s">
        <v>174</v>
      </c>
      <c r="V135" s="2" t="s">
        <v>175</v>
      </c>
      <c r="W135" s="2" t="s">
        <v>186</v>
      </c>
      <c r="X135" s="2">
        <v>2</v>
      </c>
    </row>
    <row r="136" spans="1:24" ht="21" hidden="1" customHeight="1">
      <c r="A136" s="2" t="s">
        <v>46</v>
      </c>
      <c r="B136" s="2" t="s">
        <v>26</v>
      </c>
      <c r="C136" s="2" t="s">
        <v>27</v>
      </c>
      <c r="D136" s="2" t="s">
        <v>28</v>
      </c>
      <c r="E136" s="2" t="s">
        <v>28</v>
      </c>
      <c r="F136" s="2" t="s">
        <v>111</v>
      </c>
      <c r="G136" s="2" t="s">
        <v>167</v>
      </c>
      <c r="H136" s="2" t="s">
        <v>168</v>
      </c>
      <c r="I136" s="2">
        <v>24</v>
      </c>
      <c r="J136" s="2">
        <v>5</v>
      </c>
      <c r="K136" s="2">
        <v>2018</v>
      </c>
      <c r="L136" s="31">
        <f t="shared" si="2"/>
        <v>43244</v>
      </c>
      <c r="M136" s="2" t="s">
        <v>442</v>
      </c>
      <c r="N136" s="2" t="s">
        <v>443</v>
      </c>
      <c r="O136" s="2">
        <v>19</v>
      </c>
      <c r="P136" s="8">
        <v>8166147547</v>
      </c>
      <c r="Q136" s="2" t="s">
        <v>417</v>
      </c>
      <c r="R136" s="11" t="s">
        <v>173</v>
      </c>
      <c r="S136" s="2">
        <v>0</v>
      </c>
      <c r="T136" s="2" t="s">
        <v>251</v>
      </c>
      <c r="V136" s="2" t="s">
        <v>252</v>
      </c>
      <c r="W136" s="2" t="s">
        <v>444</v>
      </c>
    </row>
    <row r="137" spans="1:24" ht="21" hidden="1" customHeight="1">
      <c r="A137" s="2" t="s">
        <v>46</v>
      </c>
      <c r="B137" s="2" t="s">
        <v>26</v>
      </c>
      <c r="C137" s="2" t="s">
        <v>27</v>
      </c>
      <c r="D137" s="2" t="s">
        <v>28</v>
      </c>
      <c r="E137" s="2" t="s">
        <v>28</v>
      </c>
      <c r="F137" s="2" t="s">
        <v>111</v>
      </c>
      <c r="G137" s="2" t="s">
        <v>167</v>
      </c>
      <c r="H137" s="2" t="s">
        <v>168</v>
      </c>
      <c r="I137" s="2">
        <v>24</v>
      </c>
      <c r="J137" s="2">
        <v>5</v>
      </c>
      <c r="K137" s="2">
        <v>2018</v>
      </c>
      <c r="L137" s="31">
        <f t="shared" si="2"/>
        <v>43244</v>
      </c>
      <c r="M137" s="2" t="s">
        <v>445</v>
      </c>
      <c r="N137" s="2" t="s">
        <v>446</v>
      </c>
      <c r="O137" s="2">
        <v>16</v>
      </c>
      <c r="P137" s="8">
        <v>8164944198</v>
      </c>
      <c r="Q137" s="2" t="s">
        <v>417</v>
      </c>
      <c r="R137" s="11" t="s">
        <v>173</v>
      </c>
      <c r="S137" s="2">
        <v>0</v>
      </c>
      <c r="T137" s="2" t="s">
        <v>251</v>
      </c>
      <c r="V137" s="2" t="s">
        <v>252</v>
      </c>
      <c r="W137" s="2" t="s">
        <v>186</v>
      </c>
      <c r="X137" s="2">
        <v>1</v>
      </c>
    </row>
    <row r="138" spans="1:24" ht="21" hidden="1" customHeight="1">
      <c r="A138" s="2" t="s">
        <v>46</v>
      </c>
      <c r="B138" s="2" t="s">
        <v>26</v>
      </c>
      <c r="C138" s="2" t="s">
        <v>27</v>
      </c>
      <c r="D138" s="2" t="s">
        <v>28</v>
      </c>
      <c r="E138" s="2" t="s">
        <v>28</v>
      </c>
      <c r="F138" s="2" t="s">
        <v>111</v>
      </c>
      <c r="G138" s="2" t="s">
        <v>167</v>
      </c>
      <c r="H138" s="2" t="s">
        <v>168</v>
      </c>
      <c r="I138" s="2">
        <v>25</v>
      </c>
      <c r="J138" s="2">
        <v>5</v>
      </c>
      <c r="K138" s="2">
        <v>2018</v>
      </c>
      <c r="L138" s="31">
        <f t="shared" si="2"/>
        <v>43245</v>
      </c>
      <c r="M138" s="2" t="s">
        <v>447</v>
      </c>
      <c r="N138" s="2" t="s">
        <v>448</v>
      </c>
      <c r="O138" s="2">
        <v>19</v>
      </c>
      <c r="P138" s="8">
        <v>8101800384</v>
      </c>
      <c r="Q138" s="2" t="s">
        <v>172</v>
      </c>
      <c r="R138" s="11" t="s">
        <v>173</v>
      </c>
      <c r="S138" s="2">
        <v>2</v>
      </c>
      <c r="T138" s="2" t="s">
        <v>174</v>
      </c>
      <c r="V138" s="2" t="s">
        <v>175</v>
      </c>
      <c r="W138" s="2" t="s">
        <v>179</v>
      </c>
      <c r="X138" s="2">
        <v>2</v>
      </c>
    </row>
    <row r="139" spans="1:24" ht="21" hidden="1" customHeight="1">
      <c r="A139" s="2" t="s">
        <v>46</v>
      </c>
      <c r="B139" s="2" t="s">
        <v>26</v>
      </c>
      <c r="C139" s="2" t="s">
        <v>27</v>
      </c>
      <c r="D139" s="2" t="s">
        <v>28</v>
      </c>
      <c r="E139" s="2" t="s">
        <v>28</v>
      </c>
      <c r="F139" s="2" t="s">
        <v>111</v>
      </c>
      <c r="G139" s="2" t="s">
        <v>167</v>
      </c>
      <c r="H139" s="2" t="s">
        <v>168</v>
      </c>
      <c r="I139" s="2">
        <v>25</v>
      </c>
      <c r="J139" s="2">
        <v>5</v>
      </c>
      <c r="K139" s="2">
        <v>2018</v>
      </c>
      <c r="L139" s="31">
        <f t="shared" si="2"/>
        <v>43245</v>
      </c>
      <c r="M139" s="2" t="s">
        <v>449</v>
      </c>
      <c r="N139" s="2" t="s">
        <v>399</v>
      </c>
      <c r="O139" s="2">
        <v>19</v>
      </c>
      <c r="P139" s="8" t="s">
        <v>171</v>
      </c>
      <c r="Q139" s="2" t="s">
        <v>172</v>
      </c>
      <c r="R139" s="11" t="s">
        <v>173</v>
      </c>
      <c r="S139" s="2">
        <v>1</v>
      </c>
      <c r="T139" s="2" t="s">
        <v>174</v>
      </c>
      <c r="V139" s="2" t="s">
        <v>175</v>
      </c>
      <c r="W139" s="2" t="s">
        <v>179</v>
      </c>
      <c r="X139" s="2">
        <v>1</v>
      </c>
    </row>
    <row r="140" spans="1:24" ht="21" hidden="1" customHeight="1">
      <c r="A140" s="2" t="s">
        <v>46</v>
      </c>
      <c r="B140" s="2" t="s">
        <v>26</v>
      </c>
      <c r="C140" s="2" t="s">
        <v>27</v>
      </c>
      <c r="D140" s="2" t="s">
        <v>28</v>
      </c>
      <c r="E140" s="2" t="s">
        <v>28</v>
      </c>
      <c r="F140" s="2" t="s">
        <v>111</v>
      </c>
      <c r="G140" s="2" t="s">
        <v>167</v>
      </c>
      <c r="H140" s="2" t="s">
        <v>168</v>
      </c>
      <c r="I140" s="2">
        <v>25</v>
      </c>
      <c r="J140" s="2">
        <v>5</v>
      </c>
      <c r="K140" s="2">
        <v>2018</v>
      </c>
      <c r="L140" s="31">
        <f t="shared" si="2"/>
        <v>43245</v>
      </c>
      <c r="M140" s="2" t="s">
        <v>450</v>
      </c>
      <c r="N140" s="2" t="s">
        <v>451</v>
      </c>
      <c r="O140" s="2">
        <v>18</v>
      </c>
      <c r="P140" s="8">
        <v>8088840604</v>
      </c>
      <c r="Q140" s="2" t="s">
        <v>172</v>
      </c>
      <c r="R140" s="11" t="s">
        <v>173</v>
      </c>
      <c r="S140" s="2">
        <v>0</v>
      </c>
      <c r="T140" s="2" t="s">
        <v>174</v>
      </c>
      <c r="V140" s="2" t="s">
        <v>452</v>
      </c>
      <c r="W140" s="2" t="s">
        <v>179</v>
      </c>
      <c r="X140" s="2">
        <v>1</v>
      </c>
    </row>
    <row r="141" spans="1:24" ht="21" hidden="1" customHeight="1">
      <c r="A141" s="2" t="s">
        <v>46</v>
      </c>
      <c r="B141" s="2" t="s">
        <v>26</v>
      </c>
      <c r="C141" s="2" t="s">
        <v>27</v>
      </c>
      <c r="D141" s="2" t="s">
        <v>28</v>
      </c>
      <c r="E141" s="2" t="s">
        <v>28</v>
      </c>
      <c r="F141" s="2" t="s">
        <v>111</v>
      </c>
      <c r="G141" s="2" t="s">
        <v>167</v>
      </c>
      <c r="H141" s="2" t="s">
        <v>168</v>
      </c>
      <c r="I141" s="2">
        <v>25</v>
      </c>
      <c r="J141" s="2">
        <v>5</v>
      </c>
      <c r="K141" s="2">
        <v>2018</v>
      </c>
      <c r="L141" s="31">
        <f t="shared" si="2"/>
        <v>43245</v>
      </c>
      <c r="M141" s="2" t="s">
        <v>453</v>
      </c>
      <c r="N141" s="2" t="s">
        <v>454</v>
      </c>
      <c r="O141" s="2">
        <v>17</v>
      </c>
      <c r="P141" s="8">
        <v>8067450759</v>
      </c>
      <c r="Q141" s="2" t="s">
        <v>172</v>
      </c>
      <c r="R141" s="11" t="s">
        <v>173</v>
      </c>
      <c r="S141" s="2">
        <v>0</v>
      </c>
      <c r="T141" s="2" t="s">
        <v>174</v>
      </c>
      <c r="V141" s="2" t="s">
        <v>175</v>
      </c>
      <c r="W141" s="2" t="s">
        <v>186</v>
      </c>
      <c r="X141" s="2">
        <v>3</v>
      </c>
    </row>
    <row r="142" spans="1:24" ht="21" hidden="1" customHeight="1">
      <c r="A142" s="2" t="s">
        <v>51</v>
      </c>
      <c r="B142" s="2" t="s">
        <v>26</v>
      </c>
      <c r="C142" s="2" t="s">
        <v>27</v>
      </c>
      <c r="D142" s="2" t="s">
        <v>28</v>
      </c>
      <c r="E142" s="2" t="s">
        <v>28</v>
      </c>
      <c r="F142" s="2" t="s">
        <v>111</v>
      </c>
      <c r="G142" s="2" t="s">
        <v>167</v>
      </c>
      <c r="H142" s="2" t="s">
        <v>168</v>
      </c>
      <c r="I142" s="2">
        <v>6</v>
      </c>
      <c r="J142" s="2">
        <v>6</v>
      </c>
      <c r="K142" s="2">
        <v>2018</v>
      </c>
      <c r="L142" s="31">
        <f t="shared" si="2"/>
        <v>43257</v>
      </c>
      <c r="M142" s="2" t="s">
        <v>455</v>
      </c>
      <c r="N142" s="2" t="s">
        <v>456</v>
      </c>
      <c r="O142" s="2">
        <v>18</v>
      </c>
      <c r="P142" s="8">
        <v>9088073797</v>
      </c>
      <c r="Q142" s="2" t="s">
        <v>172</v>
      </c>
      <c r="R142" s="11" t="s">
        <v>173</v>
      </c>
      <c r="S142" s="2">
        <v>0</v>
      </c>
      <c r="T142" s="2" t="s">
        <v>251</v>
      </c>
      <c r="V142" s="2" t="s">
        <v>252</v>
      </c>
      <c r="W142" s="2" t="s">
        <v>176</v>
      </c>
      <c r="X142" s="10"/>
    </row>
    <row r="143" spans="1:24" ht="21" hidden="1" customHeight="1">
      <c r="A143" s="2" t="s">
        <v>51</v>
      </c>
      <c r="B143" s="2" t="s">
        <v>26</v>
      </c>
      <c r="C143" s="2" t="s">
        <v>27</v>
      </c>
      <c r="D143" s="2" t="s">
        <v>28</v>
      </c>
      <c r="E143" s="2" t="s">
        <v>28</v>
      </c>
      <c r="F143" s="2" t="s">
        <v>111</v>
      </c>
      <c r="G143" s="2" t="s">
        <v>167</v>
      </c>
      <c r="H143" s="2" t="s">
        <v>168</v>
      </c>
      <c r="I143" s="2">
        <v>6</v>
      </c>
      <c r="J143" s="2">
        <v>6</v>
      </c>
      <c r="K143" s="2">
        <v>2018</v>
      </c>
      <c r="L143" s="31">
        <f t="shared" si="2"/>
        <v>43257</v>
      </c>
      <c r="M143" s="2" t="s">
        <v>457</v>
      </c>
      <c r="N143" s="2" t="s">
        <v>458</v>
      </c>
      <c r="O143" s="2">
        <v>18</v>
      </c>
      <c r="P143" s="8">
        <v>8104760744</v>
      </c>
      <c r="Q143" s="2" t="s">
        <v>172</v>
      </c>
      <c r="R143" s="11" t="s">
        <v>173</v>
      </c>
      <c r="S143" s="2">
        <v>2</v>
      </c>
      <c r="T143" s="2" t="s">
        <v>251</v>
      </c>
      <c r="V143" s="2" t="s">
        <v>252</v>
      </c>
      <c r="W143" s="2" t="s">
        <v>186</v>
      </c>
      <c r="X143" s="10">
        <v>3</v>
      </c>
    </row>
    <row r="144" spans="1:24" ht="21" hidden="1" customHeight="1">
      <c r="A144" s="2" t="s">
        <v>51</v>
      </c>
      <c r="B144" s="2" t="s">
        <v>26</v>
      </c>
      <c r="C144" s="2" t="s">
        <v>27</v>
      </c>
      <c r="D144" s="2" t="s">
        <v>28</v>
      </c>
      <c r="E144" s="2" t="s">
        <v>28</v>
      </c>
      <c r="F144" s="2" t="s">
        <v>111</v>
      </c>
      <c r="G144" s="2" t="s">
        <v>167</v>
      </c>
      <c r="H144" s="2" t="s">
        <v>168</v>
      </c>
      <c r="I144" s="2">
        <v>6</v>
      </c>
      <c r="J144" s="2">
        <v>6</v>
      </c>
      <c r="K144" s="2">
        <v>2018</v>
      </c>
      <c r="L144" s="31">
        <f t="shared" si="2"/>
        <v>43257</v>
      </c>
      <c r="M144" s="2" t="s">
        <v>459</v>
      </c>
      <c r="N144" s="2" t="s">
        <v>460</v>
      </c>
      <c r="O144" s="2">
        <v>19</v>
      </c>
      <c r="P144" s="8" t="s">
        <v>171</v>
      </c>
      <c r="Q144" s="2" t="s">
        <v>172</v>
      </c>
      <c r="R144" s="11" t="s">
        <v>173</v>
      </c>
      <c r="S144" s="2">
        <v>2</v>
      </c>
      <c r="T144" s="2" t="s">
        <v>251</v>
      </c>
      <c r="V144" s="2" t="s">
        <v>252</v>
      </c>
      <c r="W144" s="2" t="s">
        <v>211</v>
      </c>
      <c r="X144" s="10">
        <v>6</v>
      </c>
    </row>
    <row r="145" spans="1:24" ht="21" hidden="1" customHeight="1">
      <c r="A145" s="2" t="s">
        <v>51</v>
      </c>
      <c r="B145" s="2" t="s">
        <v>26</v>
      </c>
      <c r="C145" s="2" t="s">
        <v>27</v>
      </c>
      <c r="D145" s="2" t="s">
        <v>28</v>
      </c>
      <c r="E145" s="2" t="s">
        <v>28</v>
      </c>
      <c r="F145" s="2" t="s">
        <v>111</v>
      </c>
      <c r="G145" s="2" t="s">
        <v>167</v>
      </c>
      <c r="H145" s="2" t="s">
        <v>168</v>
      </c>
      <c r="I145" s="2">
        <v>6</v>
      </c>
      <c r="J145" s="2">
        <v>6</v>
      </c>
      <c r="K145" s="2">
        <v>2018</v>
      </c>
      <c r="L145" s="31">
        <f t="shared" si="2"/>
        <v>43257</v>
      </c>
      <c r="M145" s="2" t="s">
        <v>282</v>
      </c>
      <c r="N145" s="2" t="s">
        <v>208</v>
      </c>
      <c r="O145" s="2">
        <v>17</v>
      </c>
      <c r="P145" s="8" t="s">
        <v>171</v>
      </c>
      <c r="Q145" s="2" t="s">
        <v>172</v>
      </c>
      <c r="R145" s="11" t="s">
        <v>173</v>
      </c>
      <c r="S145" s="2">
        <v>0</v>
      </c>
      <c r="T145" s="2" t="s">
        <v>251</v>
      </c>
      <c r="V145" s="2" t="s">
        <v>252</v>
      </c>
      <c r="W145" s="2" t="s">
        <v>211</v>
      </c>
      <c r="X145" s="10">
        <v>6</v>
      </c>
    </row>
    <row r="146" spans="1:24" ht="21" hidden="1" customHeight="1">
      <c r="A146" s="2" t="s">
        <v>51</v>
      </c>
      <c r="B146" s="2" t="s">
        <v>26</v>
      </c>
      <c r="C146" s="2" t="s">
        <v>27</v>
      </c>
      <c r="D146" s="2" t="s">
        <v>28</v>
      </c>
      <c r="E146" s="2" t="s">
        <v>28</v>
      </c>
      <c r="F146" s="2" t="s">
        <v>111</v>
      </c>
      <c r="G146" s="2" t="s">
        <v>167</v>
      </c>
      <c r="H146" s="2" t="s">
        <v>168</v>
      </c>
      <c r="I146" s="2">
        <v>8</v>
      </c>
      <c r="J146" s="2">
        <v>6</v>
      </c>
      <c r="K146" s="2">
        <v>2018</v>
      </c>
      <c r="L146" s="31">
        <f t="shared" si="2"/>
        <v>43259</v>
      </c>
      <c r="M146" s="2" t="s">
        <v>205</v>
      </c>
      <c r="N146" s="2" t="s">
        <v>461</v>
      </c>
      <c r="O146" s="2">
        <v>18</v>
      </c>
      <c r="P146" s="8">
        <v>9025873356</v>
      </c>
      <c r="Q146" s="2" t="s">
        <v>172</v>
      </c>
      <c r="R146" s="11" t="s">
        <v>173</v>
      </c>
      <c r="S146" s="2">
        <v>1</v>
      </c>
      <c r="T146" s="2" t="s">
        <v>251</v>
      </c>
      <c r="V146" s="2" t="s">
        <v>252</v>
      </c>
      <c r="W146" s="2" t="s">
        <v>186</v>
      </c>
      <c r="X146" s="10">
        <v>3</v>
      </c>
    </row>
    <row r="147" spans="1:24" ht="21" hidden="1" customHeight="1">
      <c r="A147" s="2" t="s">
        <v>51</v>
      </c>
      <c r="B147" s="2" t="s">
        <v>26</v>
      </c>
      <c r="C147" s="2" t="s">
        <v>27</v>
      </c>
      <c r="D147" s="2" t="s">
        <v>28</v>
      </c>
      <c r="E147" s="2" t="s">
        <v>28</v>
      </c>
      <c r="F147" s="2" t="s">
        <v>111</v>
      </c>
      <c r="G147" s="2" t="s">
        <v>167</v>
      </c>
      <c r="H147" s="2" t="s">
        <v>168</v>
      </c>
      <c r="I147" s="2">
        <v>8</v>
      </c>
      <c r="J147" s="2">
        <v>6</v>
      </c>
      <c r="K147" s="2">
        <v>2018</v>
      </c>
      <c r="L147" s="31">
        <f t="shared" si="2"/>
        <v>43259</v>
      </c>
      <c r="M147" s="2" t="s">
        <v>462</v>
      </c>
      <c r="N147" s="2" t="s">
        <v>463</v>
      </c>
      <c r="O147" s="2">
        <v>19</v>
      </c>
      <c r="P147" s="8">
        <v>7036010519</v>
      </c>
      <c r="Q147" s="2" t="s">
        <v>172</v>
      </c>
      <c r="R147" s="11" t="s">
        <v>173</v>
      </c>
      <c r="S147" s="2">
        <v>2</v>
      </c>
      <c r="T147" s="2" t="s">
        <v>251</v>
      </c>
      <c r="V147" s="2" t="s">
        <v>252</v>
      </c>
      <c r="W147" s="2" t="s">
        <v>186</v>
      </c>
      <c r="X147" s="10">
        <v>3</v>
      </c>
    </row>
    <row r="148" spans="1:24" ht="21" hidden="1" customHeight="1">
      <c r="A148" s="2" t="s">
        <v>51</v>
      </c>
      <c r="B148" s="2" t="s">
        <v>26</v>
      </c>
      <c r="C148" s="2" t="s">
        <v>27</v>
      </c>
      <c r="D148" s="2" t="s">
        <v>28</v>
      </c>
      <c r="E148" s="2" t="s">
        <v>28</v>
      </c>
      <c r="F148" s="2" t="s">
        <v>111</v>
      </c>
      <c r="G148" s="2" t="s">
        <v>167</v>
      </c>
      <c r="H148" s="2" t="s">
        <v>168</v>
      </c>
      <c r="I148" s="2">
        <v>8</v>
      </c>
      <c r="J148" s="2">
        <v>6</v>
      </c>
      <c r="K148" s="2">
        <v>2018</v>
      </c>
      <c r="L148" s="31">
        <f t="shared" si="2"/>
        <v>43259</v>
      </c>
      <c r="M148" s="2" t="s">
        <v>464</v>
      </c>
      <c r="N148" s="2" t="s">
        <v>465</v>
      </c>
      <c r="O148" s="2">
        <v>17</v>
      </c>
      <c r="P148" s="8">
        <v>7083408679</v>
      </c>
      <c r="Q148" s="2" t="s">
        <v>172</v>
      </c>
      <c r="R148" s="11" t="s">
        <v>173</v>
      </c>
      <c r="S148" s="2">
        <v>2</v>
      </c>
      <c r="T148" s="2" t="s">
        <v>251</v>
      </c>
      <c r="V148" s="2" t="s">
        <v>252</v>
      </c>
      <c r="W148" s="2" t="s">
        <v>176</v>
      </c>
      <c r="X148" s="10"/>
    </row>
    <row r="149" spans="1:24" ht="21" hidden="1" customHeight="1">
      <c r="A149" s="2" t="s">
        <v>51</v>
      </c>
      <c r="B149" s="2" t="s">
        <v>26</v>
      </c>
      <c r="C149" s="2" t="s">
        <v>27</v>
      </c>
      <c r="D149" s="2" t="s">
        <v>28</v>
      </c>
      <c r="E149" s="2" t="s">
        <v>28</v>
      </c>
      <c r="F149" s="2" t="s">
        <v>111</v>
      </c>
      <c r="G149" s="2" t="s">
        <v>167</v>
      </c>
      <c r="H149" s="2" t="s">
        <v>168</v>
      </c>
      <c r="I149" s="2">
        <v>8</v>
      </c>
      <c r="J149" s="2">
        <v>6</v>
      </c>
      <c r="K149" s="2">
        <v>2018</v>
      </c>
      <c r="L149" s="31">
        <f t="shared" si="2"/>
        <v>43259</v>
      </c>
      <c r="M149" s="2" t="s">
        <v>253</v>
      </c>
      <c r="N149" s="2" t="s">
        <v>178</v>
      </c>
      <c r="O149" s="2">
        <v>19</v>
      </c>
      <c r="P149" s="8">
        <v>9061962925</v>
      </c>
      <c r="Q149" s="2" t="s">
        <v>172</v>
      </c>
      <c r="R149" s="11" t="s">
        <v>173</v>
      </c>
      <c r="S149" s="2">
        <v>2</v>
      </c>
      <c r="T149" s="2" t="s">
        <v>251</v>
      </c>
      <c r="V149" s="2" t="s">
        <v>252</v>
      </c>
      <c r="W149" s="2" t="s">
        <v>211</v>
      </c>
      <c r="X149" s="10">
        <v>6</v>
      </c>
    </row>
    <row r="150" spans="1:24" ht="21" hidden="1" customHeight="1">
      <c r="A150" s="2" t="s">
        <v>51</v>
      </c>
      <c r="B150" s="2" t="s">
        <v>26</v>
      </c>
      <c r="C150" s="2" t="s">
        <v>27</v>
      </c>
      <c r="D150" s="2" t="s">
        <v>28</v>
      </c>
      <c r="E150" s="2" t="s">
        <v>28</v>
      </c>
      <c r="F150" s="2" t="s">
        <v>111</v>
      </c>
      <c r="G150" s="2" t="s">
        <v>167</v>
      </c>
      <c r="H150" s="2" t="s">
        <v>168</v>
      </c>
      <c r="I150" s="2">
        <v>8</v>
      </c>
      <c r="J150" s="2">
        <v>6</v>
      </c>
      <c r="K150" s="2">
        <v>2018</v>
      </c>
      <c r="L150" s="31">
        <f t="shared" si="2"/>
        <v>43259</v>
      </c>
      <c r="M150" s="2" t="s">
        <v>466</v>
      </c>
      <c r="N150" s="2" t="s">
        <v>467</v>
      </c>
      <c r="O150" s="2">
        <v>17</v>
      </c>
      <c r="P150" s="8">
        <v>8101515801</v>
      </c>
      <c r="Q150" s="2" t="s">
        <v>172</v>
      </c>
      <c r="R150" s="11" t="s">
        <v>173</v>
      </c>
      <c r="S150" s="2">
        <v>0</v>
      </c>
      <c r="T150" s="2" t="s">
        <v>251</v>
      </c>
      <c r="V150" s="2" t="s">
        <v>252</v>
      </c>
      <c r="W150" s="2" t="s">
        <v>176</v>
      </c>
      <c r="X150" s="10"/>
    </row>
    <row r="151" spans="1:24" ht="21" hidden="1" customHeight="1">
      <c r="A151" s="2" t="s">
        <v>51</v>
      </c>
      <c r="B151" s="2" t="s">
        <v>26</v>
      </c>
      <c r="C151" s="2" t="s">
        <v>27</v>
      </c>
      <c r="D151" s="2" t="s">
        <v>28</v>
      </c>
      <c r="E151" s="2" t="s">
        <v>28</v>
      </c>
      <c r="F151" s="2" t="s">
        <v>111</v>
      </c>
      <c r="G151" s="2" t="s">
        <v>167</v>
      </c>
      <c r="H151" s="2" t="s">
        <v>168</v>
      </c>
      <c r="I151" s="2">
        <v>8</v>
      </c>
      <c r="J151" s="2">
        <v>6</v>
      </c>
      <c r="K151" s="2">
        <v>2018</v>
      </c>
      <c r="L151" s="31">
        <f t="shared" si="2"/>
        <v>43259</v>
      </c>
      <c r="M151" s="2" t="s">
        <v>468</v>
      </c>
      <c r="N151" s="2" t="s">
        <v>469</v>
      </c>
      <c r="O151" s="2">
        <v>19</v>
      </c>
      <c r="P151" s="8">
        <v>8076500810</v>
      </c>
      <c r="Q151" s="2" t="s">
        <v>172</v>
      </c>
      <c r="R151" s="11" t="s">
        <v>173</v>
      </c>
      <c r="S151" s="2">
        <v>2</v>
      </c>
      <c r="T151" s="2" t="s">
        <v>251</v>
      </c>
      <c r="V151" s="2" t="s">
        <v>252</v>
      </c>
      <c r="W151" s="2" t="s">
        <v>186</v>
      </c>
      <c r="X151" s="10">
        <v>3</v>
      </c>
    </row>
    <row r="152" spans="1:24" ht="21" hidden="1" customHeight="1">
      <c r="A152" s="2" t="s">
        <v>51</v>
      </c>
      <c r="B152" s="2" t="s">
        <v>26</v>
      </c>
      <c r="C152" s="2" t="s">
        <v>27</v>
      </c>
      <c r="D152" s="2" t="s">
        <v>28</v>
      </c>
      <c r="E152" s="2" t="s">
        <v>28</v>
      </c>
      <c r="F152" s="2" t="s">
        <v>111</v>
      </c>
      <c r="G152" s="2" t="s">
        <v>167</v>
      </c>
      <c r="H152" s="2" t="s">
        <v>168</v>
      </c>
      <c r="I152" s="2">
        <v>8</v>
      </c>
      <c r="J152" s="2">
        <v>6</v>
      </c>
      <c r="K152" s="2">
        <v>2018</v>
      </c>
      <c r="L152" s="31">
        <f t="shared" si="2"/>
        <v>43259</v>
      </c>
      <c r="M152" s="2" t="s">
        <v>470</v>
      </c>
      <c r="N152" s="2" t="s">
        <v>471</v>
      </c>
      <c r="O152" s="2">
        <v>18</v>
      </c>
      <c r="P152" s="8">
        <v>7017609168</v>
      </c>
      <c r="Q152" s="2" t="s">
        <v>172</v>
      </c>
      <c r="R152" s="11" t="s">
        <v>173</v>
      </c>
      <c r="S152" s="2">
        <v>3</v>
      </c>
      <c r="T152" s="2" t="s">
        <v>251</v>
      </c>
      <c r="V152" s="2" t="s">
        <v>252</v>
      </c>
      <c r="W152" s="2" t="s">
        <v>211</v>
      </c>
      <c r="X152" s="10">
        <v>6</v>
      </c>
    </row>
    <row r="153" spans="1:24" ht="21" hidden="1" customHeight="1">
      <c r="A153" s="2" t="s">
        <v>51</v>
      </c>
      <c r="B153" s="2" t="s">
        <v>26</v>
      </c>
      <c r="C153" s="2" t="s">
        <v>27</v>
      </c>
      <c r="D153" s="2" t="s">
        <v>28</v>
      </c>
      <c r="E153" s="2" t="s">
        <v>28</v>
      </c>
      <c r="F153" s="2" t="s">
        <v>111</v>
      </c>
      <c r="G153" s="2" t="s">
        <v>167</v>
      </c>
      <c r="H153" s="2" t="s">
        <v>168</v>
      </c>
      <c r="I153" s="2">
        <v>8</v>
      </c>
      <c r="J153" s="2">
        <v>6</v>
      </c>
      <c r="K153" s="2">
        <v>2018</v>
      </c>
      <c r="L153" s="31">
        <f t="shared" si="2"/>
        <v>43259</v>
      </c>
      <c r="M153" s="2" t="s">
        <v>472</v>
      </c>
      <c r="N153" s="2" t="s">
        <v>473</v>
      </c>
      <c r="O153" s="2">
        <v>18</v>
      </c>
      <c r="P153" s="8">
        <v>7059194946</v>
      </c>
      <c r="Q153" s="2" t="s">
        <v>172</v>
      </c>
      <c r="R153" s="11" t="s">
        <v>173</v>
      </c>
      <c r="S153" s="2">
        <v>0</v>
      </c>
      <c r="T153" s="2" t="s">
        <v>251</v>
      </c>
      <c r="V153" s="2" t="s">
        <v>252</v>
      </c>
      <c r="W153" s="2" t="s">
        <v>176</v>
      </c>
      <c r="X153" s="10"/>
    </row>
    <row r="154" spans="1:24" ht="21" hidden="1" customHeight="1">
      <c r="A154" s="2" t="s">
        <v>51</v>
      </c>
      <c r="B154" s="2" t="s">
        <v>26</v>
      </c>
      <c r="C154" s="2" t="s">
        <v>27</v>
      </c>
      <c r="D154" s="2" t="s">
        <v>28</v>
      </c>
      <c r="E154" s="2" t="s">
        <v>28</v>
      </c>
      <c r="F154" s="2" t="s">
        <v>111</v>
      </c>
      <c r="G154" s="2" t="s">
        <v>167</v>
      </c>
      <c r="H154" s="2" t="s">
        <v>168</v>
      </c>
      <c r="I154" s="2">
        <v>8</v>
      </c>
      <c r="J154" s="2">
        <v>6</v>
      </c>
      <c r="K154" s="2">
        <v>2018</v>
      </c>
      <c r="L154" s="31">
        <f t="shared" si="2"/>
        <v>43259</v>
      </c>
      <c r="M154" s="2" t="s">
        <v>410</v>
      </c>
      <c r="N154" s="2" t="s">
        <v>474</v>
      </c>
      <c r="O154" s="2">
        <v>19</v>
      </c>
      <c r="P154" s="6" t="s">
        <v>171</v>
      </c>
      <c r="Q154" s="2" t="s">
        <v>172</v>
      </c>
      <c r="R154" s="11" t="s">
        <v>173</v>
      </c>
      <c r="S154" s="2">
        <v>2</v>
      </c>
      <c r="T154" s="2" t="s">
        <v>251</v>
      </c>
      <c r="V154" s="2" t="s">
        <v>252</v>
      </c>
      <c r="W154" s="2" t="s">
        <v>176</v>
      </c>
      <c r="X154" s="10"/>
    </row>
    <row r="155" spans="1:24" ht="21" hidden="1" customHeight="1">
      <c r="A155" s="2" t="s">
        <v>51</v>
      </c>
      <c r="B155" s="2" t="s">
        <v>26</v>
      </c>
      <c r="C155" s="2" t="s">
        <v>27</v>
      </c>
      <c r="D155" s="2" t="s">
        <v>28</v>
      </c>
      <c r="E155" s="2" t="s">
        <v>28</v>
      </c>
      <c r="F155" s="2" t="s">
        <v>111</v>
      </c>
      <c r="G155" s="2" t="s">
        <v>167</v>
      </c>
      <c r="H155" s="2" t="s">
        <v>168</v>
      </c>
      <c r="I155" s="2">
        <v>8</v>
      </c>
      <c r="J155" s="2">
        <v>6</v>
      </c>
      <c r="K155" s="2">
        <v>2018</v>
      </c>
      <c r="L155" s="31">
        <f t="shared" si="2"/>
        <v>43259</v>
      </c>
      <c r="M155" s="2" t="s">
        <v>475</v>
      </c>
      <c r="N155" s="2" t="s">
        <v>295</v>
      </c>
      <c r="O155" s="2">
        <v>15</v>
      </c>
      <c r="P155" s="8">
        <v>8086911967</v>
      </c>
      <c r="Q155" s="2" t="s">
        <v>172</v>
      </c>
      <c r="R155" s="11" t="s">
        <v>173</v>
      </c>
      <c r="S155" s="2">
        <v>0</v>
      </c>
      <c r="T155" s="2" t="s">
        <v>251</v>
      </c>
      <c r="V155" s="2" t="s">
        <v>252</v>
      </c>
      <c r="W155" s="2" t="s">
        <v>179</v>
      </c>
      <c r="X155" s="10">
        <v>3</v>
      </c>
    </row>
    <row r="156" spans="1:24" ht="21" hidden="1" customHeight="1">
      <c r="A156" s="2" t="s">
        <v>51</v>
      </c>
      <c r="B156" s="2" t="s">
        <v>26</v>
      </c>
      <c r="C156" s="2" t="s">
        <v>27</v>
      </c>
      <c r="D156" s="2" t="s">
        <v>28</v>
      </c>
      <c r="E156" s="2" t="s">
        <v>28</v>
      </c>
      <c r="F156" s="2" t="s">
        <v>111</v>
      </c>
      <c r="G156" s="2" t="s">
        <v>167</v>
      </c>
      <c r="H156" s="2" t="s">
        <v>168</v>
      </c>
      <c r="I156" s="2">
        <v>8</v>
      </c>
      <c r="J156" s="2">
        <v>6</v>
      </c>
      <c r="K156" s="2">
        <v>2018</v>
      </c>
      <c r="L156" s="31">
        <f t="shared" si="2"/>
        <v>43259</v>
      </c>
      <c r="M156" s="2" t="s">
        <v>476</v>
      </c>
      <c r="N156" s="2" t="s">
        <v>477</v>
      </c>
      <c r="O156" s="2">
        <v>15</v>
      </c>
      <c r="P156" s="8">
        <v>8086911967</v>
      </c>
      <c r="Q156" s="2" t="s">
        <v>172</v>
      </c>
      <c r="R156" s="11" t="s">
        <v>173</v>
      </c>
      <c r="S156" s="2">
        <v>0</v>
      </c>
      <c r="T156" s="2" t="s">
        <v>251</v>
      </c>
      <c r="V156" s="2" t="s">
        <v>252</v>
      </c>
      <c r="W156" s="2" t="s">
        <v>176</v>
      </c>
      <c r="X156" s="10"/>
    </row>
    <row r="157" spans="1:24" ht="21" hidden="1" customHeight="1">
      <c r="A157" s="2" t="s">
        <v>51</v>
      </c>
      <c r="B157" s="2" t="s">
        <v>26</v>
      </c>
      <c r="C157" s="2" t="s">
        <v>27</v>
      </c>
      <c r="D157" s="2" t="s">
        <v>28</v>
      </c>
      <c r="E157" s="2" t="s">
        <v>28</v>
      </c>
      <c r="F157" s="2" t="s">
        <v>111</v>
      </c>
      <c r="G157" s="2" t="s">
        <v>167</v>
      </c>
      <c r="H157" s="2" t="s">
        <v>168</v>
      </c>
      <c r="I157" s="2">
        <v>8</v>
      </c>
      <c r="J157" s="2">
        <v>6</v>
      </c>
      <c r="K157" s="2">
        <v>2018</v>
      </c>
      <c r="L157" s="31">
        <f t="shared" si="2"/>
        <v>43259</v>
      </c>
      <c r="M157" s="2" t="s">
        <v>425</v>
      </c>
      <c r="N157" s="2" t="s">
        <v>478</v>
      </c>
      <c r="O157" s="2">
        <v>19</v>
      </c>
      <c r="P157" s="8">
        <v>8027761767</v>
      </c>
      <c r="Q157" s="2" t="s">
        <v>172</v>
      </c>
      <c r="R157" s="11" t="s">
        <v>173</v>
      </c>
      <c r="S157" s="2">
        <v>3</v>
      </c>
      <c r="T157" s="2" t="s">
        <v>251</v>
      </c>
      <c r="V157" s="2" t="s">
        <v>252</v>
      </c>
      <c r="W157" s="2" t="s">
        <v>211</v>
      </c>
      <c r="X157" s="10">
        <v>6</v>
      </c>
    </row>
    <row r="158" spans="1:24" ht="21" hidden="1" customHeight="1">
      <c r="A158" s="2" t="s">
        <v>51</v>
      </c>
      <c r="B158" s="2" t="s">
        <v>26</v>
      </c>
      <c r="C158" s="2" t="s">
        <v>27</v>
      </c>
      <c r="D158" s="2" t="s">
        <v>28</v>
      </c>
      <c r="E158" s="2" t="s">
        <v>28</v>
      </c>
      <c r="F158" s="2" t="s">
        <v>111</v>
      </c>
      <c r="G158" s="2" t="s">
        <v>167</v>
      </c>
      <c r="H158" s="2" t="s">
        <v>168</v>
      </c>
      <c r="I158" s="2">
        <v>8</v>
      </c>
      <c r="J158" s="2">
        <v>6</v>
      </c>
      <c r="K158" s="2">
        <v>2018</v>
      </c>
      <c r="L158" s="31">
        <f t="shared" si="2"/>
        <v>43259</v>
      </c>
      <c r="M158" s="2" t="s">
        <v>479</v>
      </c>
      <c r="N158" s="2" t="s">
        <v>480</v>
      </c>
      <c r="O158" s="2">
        <v>16</v>
      </c>
      <c r="P158" s="6" t="s">
        <v>171</v>
      </c>
      <c r="Q158" s="2" t="s">
        <v>172</v>
      </c>
      <c r="R158" s="11" t="s">
        <v>173</v>
      </c>
      <c r="S158" s="2">
        <v>0</v>
      </c>
      <c r="T158" s="2" t="s">
        <v>251</v>
      </c>
      <c r="V158" s="2" t="s">
        <v>252</v>
      </c>
      <c r="W158" s="2" t="s">
        <v>176</v>
      </c>
      <c r="X158" s="10"/>
    </row>
    <row r="159" spans="1:24" ht="21" hidden="1" customHeight="1">
      <c r="A159" s="2" t="s">
        <v>51</v>
      </c>
      <c r="B159" s="2" t="s">
        <v>26</v>
      </c>
      <c r="C159" s="2" t="s">
        <v>27</v>
      </c>
      <c r="D159" s="2" t="s">
        <v>28</v>
      </c>
      <c r="E159" s="2" t="s">
        <v>28</v>
      </c>
      <c r="F159" s="2" t="s">
        <v>111</v>
      </c>
      <c r="G159" s="2" t="s">
        <v>167</v>
      </c>
      <c r="H159" s="2" t="s">
        <v>168</v>
      </c>
      <c r="I159" s="2">
        <v>8</v>
      </c>
      <c r="J159" s="2">
        <v>6</v>
      </c>
      <c r="K159" s="2">
        <v>2018</v>
      </c>
      <c r="L159" s="31">
        <f t="shared" si="2"/>
        <v>43259</v>
      </c>
      <c r="M159" s="2" t="s">
        <v>481</v>
      </c>
      <c r="N159" s="2" t="s">
        <v>482</v>
      </c>
      <c r="O159" s="2">
        <v>18</v>
      </c>
      <c r="P159" s="8">
        <v>8186323996</v>
      </c>
      <c r="Q159" s="2" t="s">
        <v>172</v>
      </c>
      <c r="R159" s="11" t="s">
        <v>173</v>
      </c>
      <c r="S159" s="2">
        <v>3</v>
      </c>
      <c r="T159" s="2" t="s">
        <v>251</v>
      </c>
      <c r="V159" s="2" t="s">
        <v>252</v>
      </c>
      <c r="W159" s="2" t="s">
        <v>186</v>
      </c>
      <c r="X159" s="10">
        <v>3</v>
      </c>
    </row>
    <row r="160" spans="1:24" ht="21" hidden="1" customHeight="1">
      <c r="A160" s="2" t="s">
        <v>51</v>
      </c>
      <c r="B160" s="2" t="s">
        <v>26</v>
      </c>
      <c r="C160" s="2" t="s">
        <v>27</v>
      </c>
      <c r="D160" s="2" t="s">
        <v>28</v>
      </c>
      <c r="E160" s="2" t="s">
        <v>28</v>
      </c>
      <c r="F160" s="2" t="s">
        <v>111</v>
      </c>
      <c r="G160" s="2" t="s">
        <v>167</v>
      </c>
      <c r="H160" s="2" t="s">
        <v>168</v>
      </c>
      <c r="I160" s="2">
        <v>8</v>
      </c>
      <c r="J160" s="2">
        <v>6</v>
      </c>
      <c r="K160" s="2">
        <v>2018</v>
      </c>
      <c r="L160" s="31">
        <f t="shared" si="2"/>
        <v>43259</v>
      </c>
      <c r="M160" s="2" t="s">
        <v>483</v>
      </c>
      <c r="N160" s="2" t="s">
        <v>303</v>
      </c>
      <c r="O160" s="2">
        <v>16</v>
      </c>
      <c r="P160" s="8">
        <v>8186323996</v>
      </c>
      <c r="Q160" s="2" t="s">
        <v>172</v>
      </c>
      <c r="R160" s="11" t="s">
        <v>173</v>
      </c>
      <c r="S160" s="2">
        <v>1</v>
      </c>
      <c r="T160" s="2" t="s">
        <v>251</v>
      </c>
      <c r="V160" s="2" t="s">
        <v>252</v>
      </c>
      <c r="W160" s="2" t="s">
        <v>211</v>
      </c>
      <c r="X160" s="10">
        <v>6</v>
      </c>
    </row>
    <row r="161" spans="1:24" ht="21" hidden="1" customHeight="1">
      <c r="A161" s="2" t="s">
        <v>51</v>
      </c>
      <c r="B161" s="2" t="s">
        <v>26</v>
      </c>
      <c r="C161" s="2" t="s">
        <v>27</v>
      </c>
      <c r="D161" s="2" t="s">
        <v>28</v>
      </c>
      <c r="E161" s="2" t="s">
        <v>28</v>
      </c>
      <c r="F161" s="2" t="s">
        <v>111</v>
      </c>
      <c r="G161" s="2" t="s">
        <v>167</v>
      </c>
      <c r="H161" s="2" t="s">
        <v>168</v>
      </c>
      <c r="I161" s="2">
        <v>8</v>
      </c>
      <c r="J161" s="2">
        <v>6</v>
      </c>
      <c r="K161" s="2">
        <v>2018</v>
      </c>
      <c r="L161" s="31">
        <f t="shared" si="2"/>
        <v>43259</v>
      </c>
      <c r="M161" s="2" t="s">
        <v>484</v>
      </c>
      <c r="N161" s="2" t="s">
        <v>485</v>
      </c>
      <c r="O161" s="2">
        <v>17</v>
      </c>
      <c r="P161" s="8">
        <v>8164920127</v>
      </c>
      <c r="Q161" s="2" t="s">
        <v>172</v>
      </c>
      <c r="R161" s="11" t="s">
        <v>173</v>
      </c>
      <c r="S161" s="2">
        <v>1</v>
      </c>
      <c r="T161" s="2" t="s">
        <v>251</v>
      </c>
      <c r="V161" s="2" t="s">
        <v>252</v>
      </c>
      <c r="W161" s="2" t="s">
        <v>186</v>
      </c>
      <c r="X161" s="10">
        <v>3</v>
      </c>
    </row>
    <row r="162" spans="1:24" ht="21" hidden="1" customHeight="1">
      <c r="A162" s="2" t="s">
        <v>51</v>
      </c>
      <c r="B162" s="2" t="s">
        <v>26</v>
      </c>
      <c r="C162" s="2" t="s">
        <v>27</v>
      </c>
      <c r="D162" s="2" t="s">
        <v>28</v>
      </c>
      <c r="E162" s="2" t="s">
        <v>28</v>
      </c>
      <c r="F162" s="2" t="s">
        <v>111</v>
      </c>
      <c r="G162" s="2" t="s">
        <v>167</v>
      </c>
      <c r="H162" s="2" t="s">
        <v>168</v>
      </c>
      <c r="I162" s="2">
        <v>8</v>
      </c>
      <c r="J162" s="2">
        <v>6</v>
      </c>
      <c r="K162" s="2">
        <v>2018</v>
      </c>
      <c r="L162" s="31">
        <f t="shared" si="2"/>
        <v>43259</v>
      </c>
      <c r="M162" s="2" t="s">
        <v>486</v>
      </c>
      <c r="N162" s="2" t="s">
        <v>487</v>
      </c>
      <c r="O162" s="2">
        <v>19</v>
      </c>
      <c r="P162" s="6" t="s">
        <v>171</v>
      </c>
      <c r="Q162" s="2" t="s">
        <v>172</v>
      </c>
      <c r="R162" s="11" t="s">
        <v>173</v>
      </c>
      <c r="S162" s="2">
        <v>2</v>
      </c>
      <c r="T162" s="2" t="s">
        <v>251</v>
      </c>
      <c r="V162" s="2" t="s">
        <v>252</v>
      </c>
      <c r="W162" s="2" t="s">
        <v>186</v>
      </c>
      <c r="X162" s="10">
        <v>3</v>
      </c>
    </row>
    <row r="163" spans="1:24" ht="21" hidden="1" customHeight="1">
      <c r="A163" s="2" t="s">
        <v>51</v>
      </c>
      <c r="B163" s="2" t="s">
        <v>26</v>
      </c>
      <c r="C163" s="2" t="s">
        <v>27</v>
      </c>
      <c r="D163" s="2" t="s">
        <v>28</v>
      </c>
      <c r="E163" s="2" t="s">
        <v>28</v>
      </c>
      <c r="F163" s="2" t="s">
        <v>111</v>
      </c>
      <c r="G163" s="2" t="s">
        <v>167</v>
      </c>
      <c r="H163" s="2" t="s">
        <v>168</v>
      </c>
      <c r="I163" s="2">
        <v>8</v>
      </c>
      <c r="J163" s="2">
        <v>6</v>
      </c>
      <c r="K163" s="2">
        <v>2018</v>
      </c>
      <c r="L163" s="31">
        <f t="shared" si="2"/>
        <v>43259</v>
      </c>
      <c r="M163" s="2" t="s">
        <v>488</v>
      </c>
      <c r="N163" s="2" t="s">
        <v>489</v>
      </c>
      <c r="O163" s="2">
        <v>17</v>
      </c>
      <c r="P163" s="8">
        <v>8089516011</v>
      </c>
      <c r="Q163" s="2" t="s">
        <v>172</v>
      </c>
      <c r="R163" s="11" t="s">
        <v>173</v>
      </c>
      <c r="S163" s="2">
        <v>2</v>
      </c>
      <c r="T163" s="2" t="s">
        <v>251</v>
      </c>
      <c r="V163" s="2" t="s">
        <v>252</v>
      </c>
      <c r="W163" s="2" t="s">
        <v>179</v>
      </c>
      <c r="X163" s="10">
        <v>2</v>
      </c>
    </row>
    <row r="164" spans="1:24" ht="21" hidden="1" customHeight="1">
      <c r="A164" s="2" t="s">
        <v>51</v>
      </c>
      <c r="B164" s="2" t="s">
        <v>26</v>
      </c>
      <c r="C164" s="2" t="s">
        <v>27</v>
      </c>
      <c r="D164" s="2" t="s">
        <v>28</v>
      </c>
      <c r="E164" s="2" t="s">
        <v>28</v>
      </c>
      <c r="F164" s="2" t="s">
        <v>111</v>
      </c>
      <c r="G164" s="2" t="s">
        <v>167</v>
      </c>
      <c r="H164" s="2" t="s">
        <v>168</v>
      </c>
      <c r="I164" s="2">
        <v>8</v>
      </c>
      <c r="J164" s="2">
        <v>6</v>
      </c>
      <c r="K164" s="2">
        <v>2018</v>
      </c>
      <c r="L164" s="31">
        <f t="shared" si="2"/>
        <v>43259</v>
      </c>
      <c r="M164" s="2" t="s">
        <v>278</v>
      </c>
      <c r="N164" s="2" t="s">
        <v>337</v>
      </c>
      <c r="O164" s="2">
        <v>19</v>
      </c>
      <c r="P164" s="8">
        <v>8133707782</v>
      </c>
      <c r="Q164" s="2" t="s">
        <v>172</v>
      </c>
      <c r="R164" s="11" t="s">
        <v>173</v>
      </c>
      <c r="S164" s="2">
        <v>3</v>
      </c>
      <c r="T164" s="2" t="s">
        <v>251</v>
      </c>
      <c r="V164" s="2" t="s">
        <v>252</v>
      </c>
      <c r="W164" s="2" t="s">
        <v>186</v>
      </c>
      <c r="X164" s="10">
        <v>3</v>
      </c>
    </row>
    <row r="165" spans="1:24" ht="21" hidden="1" customHeight="1">
      <c r="A165" s="2" t="s">
        <v>51</v>
      </c>
      <c r="B165" s="2" t="s">
        <v>26</v>
      </c>
      <c r="C165" s="2" t="s">
        <v>27</v>
      </c>
      <c r="D165" s="2" t="s">
        <v>28</v>
      </c>
      <c r="E165" s="2" t="s">
        <v>28</v>
      </c>
      <c r="F165" s="2" t="s">
        <v>111</v>
      </c>
      <c r="G165" s="2" t="s">
        <v>167</v>
      </c>
      <c r="H165" s="2" t="s">
        <v>168</v>
      </c>
      <c r="I165" s="2">
        <v>9</v>
      </c>
      <c r="J165" s="2">
        <v>6</v>
      </c>
      <c r="K165" s="2">
        <v>2018</v>
      </c>
      <c r="L165" s="31">
        <f t="shared" si="2"/>
        <v>43260</v>
      </c>
      <c r="M165" s="2" t="s">
        <v>490</v>
      </c>
      <c r="N165" s="2" t="s">
        <v>491</v>
      </c>
      <c r="O165" s="2">
        <v>16</v>
      </c>
      <c r="P165" s="8">
        <v>8078188103</v>
      </c>
      <c r="Q165" s="2" t="s">
        <v>172</v>
      </c>
      <c r="R165" s="11" t="s">
        <v>173</v>
      </c>
      <c r="S165" s="2">
        <v>2</v>
      </c>
      <c r="T165" s="2" t="s">
        <v>251</v>
      </c>
      <c r="V165" s="2" t="s">
        <v>252</v>
      </c>
      <c r="W165" s="2" t="s">
        <v>176</v>
      </c>
      <c r="X165" s="10"/>
    </row>
    <row r="166" spans="1:24" ht="21" hidden="1" customHeight="1">
      <c r="A166" s="2" t="s">
        <v>51</v>
      </c>
      <c r="B166" s="2" t="s">
        <v>26</v>
      </c>
      <c r="C166" s="2" t="s">
        <v>27</v>
      </c>
      <c r="D166" s="2" t="s">
        <v>28</v>
      </c>
      <c r="E166" s="2" t="s">
        <v>28</v>
      </c>
      <c r="F166" s="2" t="s">
        <v>111</v>
      </c>
      <c r="G166" s="2" t="s">
        <v>167</v>
      </c>
      <c r="H166" s="2" t="s">
        <v>168</v>
      </c>
      <c r="I166" s="2">
        <v>9</v>
      </c>
      <c r="J166" s="2">
        <v>6</v>
      </c>
      <c r="K166" s="2">
        <v>2018</v>
      </c>
      <c r="L166" s="31">
        <f t="shared" si="2"/>
        <v>43260</v>
      </c>
      <c r="M166" s="2" t="s">
        <v>492</v>
      </c>
      <c r="N166" s="2" t="s">
        <v>493</v>
      </c>
      <c r="O166" s="2">
        <v>15</v>
      </c>
      <c r="P166" s="6" t="s">
        <v>171</v>
      </c>
      <c r="Q166" s="2" t="s">
        <v>172</v>
      </c>
      <c r="R166" s="11" t="s">
        <v>173</v>
      </c>
      <c r="S166" s="2">
        <v>2</v>
      </c>
      <c r="T166" s="2" t="s">
        <v>251</v>
      </c>
      <c r="V166" s="2" t="s">
        <v>252</v>
      </c>
      <c r="W166" s="2" t="s">
        <v>176</v>
      </c>
      <c r="X166" s="10"/>
    </row>
    <row r="167" spans="1:24" ht="21" hidden="1" customHeight="1">
      <c r="A167" s="2" t="s">
        <v>51</v>
      </c>
      <c r="B167" s="2" t="s">
        <v>26</v>
      </c>
      <c r="C167" s="2" t="s">
        <v>27</v>
      </c>
      <c r="D167" s="2" t="s">
        <v>28</v>
      </c>
      <c r="E167" s="2" t="s">
        <v>28</v>
      </c>
      <c r="F167" s="2" t="s">
        <v>111</v>
      </c>
      <c r="G167" s="2" t="s">
        <v>167</v>
      </c>
      <c r="H167" s="2" t="s">
        <v>168</v>
      </c>
      <c r="I167" s="2">
        <v>9</v>
      </c>
      <c r="J167" s="2">
        <v>6</v>
      </c>
      <c r="K167" s="2">
        <v>2018</v>
      </c>
      <c r="L167" s="31">
        <f t="shared" si="2"/>
        <v>43260</v>
      </c>
      <c r="M167" s="2" t="s">
        <v>494</v>
      </c>
      <c r="N167" s="2" t="s">
        <v>495</v>
      </c>
      <c r="O167" s="2">
        <v>16</v>
      </c>
      <c r="P167" s="8">
        <v>8081699360</v>
      </c>
      <c r="Q167" s="2" t="s">
        <v>172</v>
      </c>
      <c r="R167" s="11" t="s">
        <v>173</v>
      </c>
      <c r="S167" s="2">
        <v>2</v>
      </c>
      <c r="T167" s="2" t="s">
        <v>251</v>
      </c>
      <c r="V167" s="2" t="s">
        <v>252</v>
      </c>
      <c r="W167" s="2" t="s">
        <v>179</v>
      </c>
      <c r="X167" s="10">
        <v>2</v>
      </c>
    </row>
    <row r="168" spans="1:24" ht="21" hidden="1" customHeight="1">
      <c r="A168" s="2" t="s">
        <v>51</v>
      </c>
      <c r="B168" s="2" t="s">
        <v>26</v>
      </c>
      <c r="C168" s="2" t="s">
        <v>27</v>
      </c>
      <c r="D168" s="2" t="s">
        <v>28</v>
      </c>
      <c r="E168" s="2" t="s">
        <v>28</v>
      </c>
      <c r="F168" s="2" t="s">
        <v>111</v>
      </c>
      <c r="G168" s="2" t="s">
        <v>167</v>
      </c>
      <c r="H168" s="2" t="s">
        <v>168</v>
      </c>
      <c r="I168" s="2">
        <v>9</v>
      </c>
      <c r="J168" s="2">
        <v>6</v>
      </c>
      <c r="K168" s="2">
        <v>2018</v>
      </c>
      <c r="L168" s="31">
        <f t="shared" si="2"/>
        <v>43260</v>
      </c>
      <c r="M168" s="2" t="s">
        <v>496</v>
      </c>
      <c r="N168" s="2" t="s">
        <v>491</v>
      </c>
      <c r="O168" s="2">
        <v>18</v>
      </c>
      <c r="P168" s="8">
        <v>9025293253</v>
      </c>
      <c r="Q168" s="2" t="s">
        <v>172</v>
      </c>
      <c r="R168" s="11" t="s">
        <v>173</v>
      </c>
      <c r="S168" s="2">
        <v>2</v>
      </c>
      <c r="T168" s="2" t="s">
        <v>251</v>
      </c>
      <c r="V168" s="2" t="s">
        <v>252</v>
      </c>
      <c r="W168" s="2" t="s">
        <v>179</v>
      </c>
      <c r="X168" s="10">
        <v>2</v>
      </c>
    </row>
    <row r="169" spans="1:24" ht="21" hidden="1" customHeight="1">
      <c r="A169" s="2" t="s">
        <v>51</v>
      </c>
      <c r="B169" s="2" t="s">
        <v>26</v>
      </c>
      <c r="C169" s="2" t="s">
        <v>27</v>
      </c>
      <c r="D169" s="2" t="s">
        <v>28</v>
      </c>
      <c r="E169" s="2" t="s">
        <v>28</v>
      </c>
      <c r="F169" s="2" t="s">
        <v>111</v>
      </c>
      <c r="G169" s="2" t="s">
        <v>167</v>
      </c>
      <c r="H169" s="2" t="s">
        <v>168</v>
      </c>
      <c r="I169" s="2">
        <v>9</v>
      </c>
      <c r="J169" s="2">
        <v>6</v>
      </c>
      <c r="K169" s="2">
        <v>2018</v>
      </c>
      <c r="L169" s="31">
        <f t="shared" si="2"/>
        <v>43260</v>
      </c>
      <c r="M169" s="2" t="s">
        <v>497</v>
      </c>
      <c r="N169" s="2" t="s">
        <v>498</v>
      </c>
      <c r="O169" s="2">
        <v>19</v>
      </c>
      <c r="P169" s="8" t="s">
        <v>171</v>
      </c>
      <c r="Q169" s="2" t="s">
        <v>172</v>
      </c>
      <c r="R169" s="11" t="s">
        <v>173</v>
      </c>
      <c r="S169" s="2">
        <v>2</v>
      </c>
      <c r="T169" s="2" t="s">
        <v>251</v>
      </c>
      <c r="V169" s="2" t="s">
        <v>252</v>
      </c>
      <c r="W169" s="2" t="s">
        <v>176</v>
      </c>
      <c r="X169" s="10"/>
    </row>
    <row r="170" spans="1:24" ht="21" hidden="1" customHeight="1">
      <c r="A170" s="2" t="s">
        <v>51</v>
      </c>
      <c r="B170" s="2" t="s">
        <v>26</v>
      </c>
      <c r="C170" s="2" t="s">
        <v>27</v>
      </c>
      <c r="D170" s="2" t="s">
        <v>28</v>
      </c>
      <c r="E170" s="2" t="s">
        <v>28</v>
      </c>
      <c r="F170" s="2" t="s">
        <v>111</v>
      </c>
      <c r="G170" s="2" t="s">
        <v>167</v>
      </c>
      <c r="H170" s="2" t="s">
        <v>168</v>
      </c>
      <c r="I170" s="2">
        <v>9</v>
      </c>
      <c r="J170" s="2">
        <v>6</v>
      </c>
      <c r="K170" s="2">
        <v>2018</v>
      </c>
      <c r="L170" s="31">
        <f t="shared" si="2"/>
        <v>43260</v>
      </c>
      <c r="M170" s="2" t="s">
        <v>499</v>
      </c>
      <c r="N170" s="2" t="s">
        <v>283</v>
      </c>
      <c r="O170" s="2">
        <v>19</v>
      </c>
      <c r="P170" s="8" t="s">
        <v>171</v>
      </c>
      <c r="Q170" s="2" t="s">
        <v>172</v>
      </c>
      <c r="R170" s="11" t="s">
        <v>173</v>
      </c>
      <c r="S170" s="2">
        <v>1</v>
      </c>
      <c r="T170" s="2" t="s">
        <v>251</v>
      </c>
      <c r="V170" s="2" t="s">
        <v>252</v>
      </c>
      <c r="W170" s="2" t="s">
        <v>176</v>
      </c>
      <c r="X170" s="10"/>
    </row>
    <row r="171" spans="1:24" ht="21" hidden="1" customHeight="1">
      <c r="A171" s="2" t="s">
        <v>51</v>
      </c>
      <c r="B171" s="2" t="s">
        <v>26</v>
      </c>
      <c r="C171" s="2" t="s">
        <v>27</v>
      </c>
      <c r="D171" s="2" t="s">
        <v>28</v>
      </c>
      <c r="E171" s="2" t="s">
        <v>28</v>
      </c>
      <c r="F171" s="2" t="s">
        <v>111</v>
      </c>
      <c r="G171" s="2" t="s">
        <v>167</v>
      </c>
      <c r="H171" s="2" t="s">
        <v>168</v>
      </c>
      <c r="I171" s="2">
        <v>9</v>
      </c>
      <c r="J171" s="2">
        <v>6</v>
      </c>
      <c r="K171" s="2">
        <v>2018</v>
      </c>
      <c r="L171" s="31">
        <f t="shared" si="2"/>
        <v>43260</v>
      </c>
      <c r="M171" s="2" t="s">
        <v>500</v>
      </c>
      <c r="N171" s="2" t="s">
        <v>501</v>
      </c>
      <c r="O171" s="2">
        <v>15</v>
      </c>
      <c r="P171" s="6" t="s">
        <v>171</v>
      </c>
      <c r="Q171" s="2" t="s">
        <v>172</v>
      </c>
      <c r="R171" s="11" t="s">
        <v>173</v>
      </c>
      <c r="S171" s="2">
        <v>1</v>
      </c>
      <c r="T171" s="2" t="s">
        <v>251</v>
      </c>
      <c r="V171" s="2" t="s">
        <v>252</v>
      </c>
      <c r="W171" s="2" t="s">
        <v>176</v>
      </c>
      <c r="X171" s="10"/>
    </row>
    <row r="172" spans="1:24" ht="21" hidden="1" customHeight="1">
      <c r="A172" s="2" t="s">
        <v>51</v>
      </c>
      <c r="B172" s="2" t="s">
        <v>26</v>
      </c>
      <c r="C172" s="2" t="s">
        <v>27</v>
      </c>
      <c r="D172" s="2" t="s">
        <v>28</v>
      </c>
      <c r="E172" s="2" t="s">
        <v>28</v>
      </c>
      <c r="F172" s="2" t="s">
        <v>111</v>
      </c>
      <c r="G172" s="2" t="s">
        <v>167</v>
      </c>
      <c r="H172" s="2" t="s">
        <v>168</v>
      </c>
      <c r="I172" s="2">
        <v>9</v>
      </c>
      <c r="J172" s="2">
        <v>6</v>
      </c>
      <c r="K172" s="2">
        <v>2018</v>
      </c>
      <c r="L172" s="31">
        <f t="shared" si="2"/>
        <v>43260</v>
      </c>
      <c r="M172" s="2" t="s">
        <v>400</v>
      </c>
      <c r="N172" s="2" t="s">
        <v>502</v>
      </c>
      <c r="O172" s="2">
        <v>19</v>
      </c>
      <c r="P172" s="6">
        <v>8138474007</v>
      </c>
      <c r="Q172" s="2" t="s">
        <v>172</v>
      </c>
      <c r="R172" s="11" t="s">
        <v>173</v>
      </c>
      <c r="S172" s="2">
        <v>2</v>
      </c>
      <c r="T172" s="2" t="s">
        <v>174</v>
      </c>
      <c r="V172" s="2" t="s">
        <v>175</v>
      </c>
      <c r="W172" s="2" t="s">
        <v>186</v>
      </c>
      <c r="X172" s="2">
        <v>2</v>
      </c>
    </row>
    <row r="173" spans="1:24" ht="21" hidden="1" customHeight="1">
      <c r="A173" s="2" t="s">
        <v>51</v>
      </c>
      <c r="B173" s="2" t="s">
        <v>26</v>
      </c>
      <c r="C173" s="2" t="s">
        <v>27</v>
      </c>
      <c r="D173" s="2" t="s">
        <v>28</v>
      </c>
      <c r="E173" s="2" t="s">
        <v>28</v>
      </c>
      <c r="F173" s="2" t="s">
        <v>111</v>
      </c>
      <c r="G173" s="2" t="s">
        <v>167</v>
      </c>
      <c r="H173" s="2" t="s">
        <v>168</v>
      </c>
      <c r="I173" s="2">
        <v>9</v>
      </c>
      <c r="J173" s="2">
        <v>6</v>
      </c>
      <c r="K173" s="2">
        <v>2018</v>
      </c>
      <c r="L173" s="31">
        <f t="shared" si="2"/>
        <v>43260</v>
      </c>
      <c r="M173" s="2" t="s">
        <v>503</v>
      </c>
      <c r="N173" s="2" t="s">
        <v>504</v>
      </c>
      <c r="O173" s="2">
        <v>19</v>
      </c>
      <c r="P173" s="6">
        <v>8055064049</v>
      </c>
      <c r="Q173" s="2" t="s">
        <v>172</v>
      </c>
      <c r="R173" s="11" t="s">
        <v>173</v>
      </c>
      <c r="S173" s="2">
        <v>0</v>
      </c>
      <c r="T173" s="2" t="s">
        <v>174</v>
      </c>
      <c r="V173" s="2" t="s">
        <v>175</v>
      </c>
      <c r="W173" s="2" t="s">
        <v>186</v>
      </c>
      <c r="X173" s="2">
        <v>2</v>
      </c>
    </row>
    <row r="174" spans="1:24" ht="21" hidden="1" customHeight="1">
      <c r="A174" s="2" t="s">
        <v>51</v>
      </c>
      <c r="B174" s="2" t="s">
        <v>26</v>
      </c>
      <c r="C174" s="2" t="s">
        <v>27</v>
      </c>
      <c r="D174" s="2" t="s">
        <v>28</v>
      </c>
      <c r="E174" s="2" t="s">
        <v>28</v>
      </c>
      <c r="F174" s="2" t="s">
        <v>111</v>
      </c>
      <c r="G174" s="2" t="s">
        <v>167</v>
      </c>
      <c r="H174" s="2" t="s">
        <v>168</v>
      </c>
      <c r="I174" s="2">
        <v>9</v>
      </c>
      <c r="J174" s="2">
        <v>6</v>
      </c>
      <c r="K174" s="2">
        <v>2018</v>
      </c>
      <c r="L174" s="31">
        <f t="shared" si="2"/>
        <v>43260</v>
      </c>
      <c r="M174" s="2" t="s">
        <v>505</v>
      </c>
      <c r="N174" s="2" t="s">
        <v>506</v>
      </c>
      <c r="O174" s="2">
        <v>19</v>
      </c>
      <c r="P174" s="6">
        <v>8063524896</v>
      </c>
      <c r="Q174" s="2" t="s">
        <v>172</v>
      </c>
      <c r="R174" s="11" t="s">
        <v>173</v>
      </c>
      <c r="S174" s="2">
        <v>2</v>
      </c>
      <c r="T174" s="2" t="s">
        <v>174</v>
      </c>
      <c r="U174" s="2" t="s">
        <v>507</v>
      </c>
      <c r="V174" s="2" t="s">
        <v>175</v>
      </c>
      <c r="W174" s="2" t="s">
        <v>186</v>
      </c>
      <c r="X174" s="2">
        <v>2</v>
      </c>
    </row>
    <row r="175" spans="1:24" ht="21" hidden="1" customHeight="1">
      <c r="A175" s="2" t="s">
        <v>51</v>
      </c>
      <c r="B175" s="2" t="s">
        <v>26</v>
      </c>
      <c r="C175" s="2" t="s">
        <v>27</v>
      </c>
      <c r="D175" s="2" t="s">
        <v>28</v>
      </c>
      <c r="E175" s="2" t="s">
        <v>28</v>
      </c>
      <c r="F175" s="2" t="s">
        <v>111</v>
      </c>
      <c r="G175" s="2" t="s">
        <v>167</v>
      </c>
      <c r="H175" s="2" t="s">
        <v>168</v>
      </c>
      <c r="I175" s="2">
        <v>9</v>
      </c>
      <c r="J175" s="2">
        <v>6</v>
      </c>
      <c r="K175" s="2">
        <v>2018</v>
      </c>
      <c r="L175" s="31">
        <f t="shared" si="2"/>
        <v>43260</v>
      </c>
      <c r="M175" s="2" t="s">
        <v>508</v>
      </c>
      <c r="N175" s="2" t="s">
        <v>509</v>
      </c>
      <c r="O175" s="2">
        <v>19</v>
      </c>
      <c r="P175" s="6">
        <v>9032902104</v>
      </c>
      <c r="Q175" s="2" t="s">
        <v>172</v>
      </c>
      <c r="R175" s="11" t="s">
        <v>173</v>
      </c>
      <c r="S175" s="2">
        <v>1</v>
      </c>
      <c r="T175" s="2" t="s">
        <v>174</v>
      </c>
      <c r="V175" s="2" t="s">
        <v>175</v>
      </c>
      <c r="W175" s="2" t="s">
        <v>186</v>
      </c>
      <c r="X175" s="2">
        <v>2</v>
      </c>
    </row>
    <row r="176" spans="1:24" ht="21" hidden="1" customHeight="1">
      <c r="A176" s="2" t="s">
        <v>51</v>
      </c>
      <c r="B176" s="2" t="s">
        <v>26</v>
      </c>
      <c r="C176" s="2" t="s">
        <v>27</v>
      </c>
      <c r="D176" s="2" t="s">
        <v>28</v>
      </c>
      <c r="E176" s="2" t="s">
        <v>28</v>
      </c>
      <c r="F176" s="2" t="s">
        <v>111</v>
      </c>
      <c r="G176" s="2" t="s">
        <v>167</v>
      </c>
      <c r="H176" s="2" t="s">
        <v>168</v>
      </c>
      <c r="I176" s="2">
        <v>9</v>
      </c>
      <c r="J176" s="2">
        <v>6</v>
      </c>
      <c r="K176" s="2">
        <v>2018</v>
      </c>
      <c r="L176" s="31">
        <f t="shared" si="2"/>
        <v>43260</v>
      </c>
      <c r="M176" s="2" t="s">
        <v>510</v>
      </c>
      <c r="N176" s="2" t="s">
        <v>511</v>
      </c>
      <c r="O176" s="2">
        <v>19</v>
      </c>
      <c r="P176" s="6">
        <v>7034259507</v>
      </c>
      <c r="Q176" s="2" t="s">
        <v>172</v>
      </c>
      <c r="R176" s="11" t="s">
        <v>173</v>
      </c>
      <c r="S176" s="2">
        <v>0</v>
      </c>
      <c r="T176" s="2" t="s">
        <v>174</v>
      </c>
      <c r="V176" s="2" t="s">
        <v>175</v>
      </c>
      <c r="W176" s="2" t="s">
        <v>186</v>
      </c>
      <c r="X176" s="2">
        <v>1</v>
      </c>
    </row>
    <row r="177" spans="1:24" ht="21" hidden="1" customHeight="1">
      <c r="A177" s="2" t="s">
        <v>51</v>
      </c>
      <c r="B177" s="2" t="s">
        <v>26</v>
      </c>
      <c r="C177" s="2" t="s">
        <v>27</v>
      </c>
      <c r="D177" s="2" t="s">
        <v>28</v>
      </c>
      <c r="E177" s="2" t="s">
        <v>28</v>
      </c>
      <c r="F177" s="2" t="s">
        <v>111</v>
      </c>
      <c r="G177" s="2" t="s">
        <v>167</v>
      </c>
      <c r="H177" s="2" t="s">
        <v>168</v>
      </c>
      <c r="I177" s="2">
        <v>9</v>
      </c>
      <c r="J177" s="2">
        <v>6</v>
      </c>
      <c r="K177" s="2">
        <v>2018</v>
      </c>
      <c r="L177" s="31">
        <f t="shared" si="2"/>
        <v>43260</v>
      </c>
      <c r="M177" s="2" t="s">
        <v>512</v>
      </c>
      <c r="N177" s="2" t="s">
        <v>513</v>
      </c>
      <c r="O177" s="2">
        <v>19</v>
      </c>
      <c r="P177" s="6">
        <v>8013215509</v>
      </c>
      <c r="Q177" s="2" t="s">
        <v>172</v>
      </c>
      <c r="R177" s="11" t="s">
        <v>173</v>
      </c>
      <c r="S177" s="2">
        <v>2</v>
      </c>
      <c r="T177" s="2" t="s">
        <v>174</v>
      </c>
      <c r="V177" s="2" t="s">
        <v>175</v>
      </c>
      <c r="W177" s="2" t="s">
        <v>444</v>
      </c>
    </row>
    <row r="178" spans="1:24" ht="21" hidden="1" customHeight="1">
      <c r="A178" s="2" t="s">
        <v>51</v>
      </c>
      <c r="B178" s="2" t="s">
        <v>26</v>
      </c>
      <c r="C178" s="2" t="s">
        <v>27</v>
      </c>
      <c r="D178" s="2" t="s">
        <v>28</v>
      </c>
      <c r="E178" s="2" t="s">
        <v>28</v>
      </c>
      <c r="F178" s="2" t="s">
        <v>111</v>
      </c>
      <c r="G178" s="2" t="s">
        <v>167</v>
      </c>
      <c r="H178" s="2" t="s">
        <v>168</v>
      </c>
      <c r="I178" s="2">
        <v>9</v>
      </c>
      <c r="J178" s="2">
        <v>6</v>
      </c>
      <c r="K178" s="2">
        <v>2018</v>
      </c>
      <c r="L178" s="31">
        <f t="shared" si="2"/>
        <v>43260</v>
      </c>
      <c r="M178" s="2" t="s">
        <v>514</v>
      </c>
      <c r="N178" s="2" t="s">
        <v>515</v>
      </c>
      <c r="O178" s="2">
        <v>18</v>
      </c>
      <c r="P178" s="8">
        <v>8137549904</v>
      </c>
      <c r="Q178" s="2" t="s">
        <v>172</v>
      </c>
      <c r="R178" s="11" t="s">
        <v>173</v>
      </c>
      <c r="S178" s="2">
        <v>0</v>
      </c>
      <c r="T178" s="2" t="s">
        <v>174</v>
      </c>
      <c r="V178" s="2" t="s">
        <v>175</v>
      </c>
      <c r="W178" s="2" t="s">
        <v>444</v>
      </c>
    </row>
    <row r="179" spans="1:24" ht="21" hidden="1" customHeight="1">
      <c r="A179" s="2" t="s">
        <v>51</v>
      </c>
      <c r="B179" s="2" t="s">
        <v>26</v>
      </c>
      <c r="C179" s="2" t="s">
        <v>27</v>
      </c>
      <c r="D179" s="2" t="s">
        <v>28</v>
      </c>
      <c r="E179" s="2" t="s">
        <v>28</v>
      </c>
      <c r="F179" s="2" t="s">
        <v>111</v>
      </c>
      <c r="G179" s="2" t="s">
        <v>167</v>
      </c>
      <c r="H179" s="2" t="s">
        <v>168</v>
      </c>
      <c r="I179" s="2">
        <v>9</v>
      </c>
      <c r="J179" s="2">
        <v>6</v>
      </c>
      <c r="K179" s="2">
        <v>2018</v>
      </c>
      <c r="L179" s="31">
        <f t="shared" si="2"/>
        <v>43260</v>
      </c>
      <c r="M179" s="2" t="s">
        <v>516</v>
      </c>
      <c r="N179" s="2" t="s">
        <v>517</v>
      </c>
      <c r="O179" s="2">
        <v>17</v>
      </c>
      <c r="P179" s="6">
        <v>7033684196</v>
      </c>
      <c r="Q179" s="2" t="s">
        <v>172</v>
      </c>
      <c r="R179" s="11" t="s">
        <v>173</v>
      </c>
      <c r="S179" s="2">
        <v>0</v>
      </c>
      <c r="T179" s="2" t="s">
        <v>174</v>
      </c>
      <c r="V179" s="2" t="s">
        <v>175</v>
      </c>
      <c r="W179" s="2" t="s">
        <v>186</v>
      </c>
      <c r="X179" s="2">
        <v>2</v>
      </c>
    </row>
    <row r="180" spans="1:24" ht="21" hidden="1" customHeight="1">
      <c r="A180" s="2" t="s">
        <v>51</v>
      </c>
      <c r="B180" s="2" t="s">
        <v>26</v>
      </c>
      <c r="C180" s="2" t="s">
        <v>27</v>
      </c>
      <c r="D180" s="2" t="s">
        <v>28</v>
      </c>
      <c r="E180" s="2" t="s">
        <v>28</v>
      </c>
      <c r="F180" s="2" t="s">
        <v>111</v>
      </c>
      <c r="G180" s="2" t="s">
        <v>167</v>
      </c>
      <c r="H180" s="2" t="s">
        <v>168</v>
      </c>
      <c r="I180" s="2">
        <v>9</v>
      </c>
      <c r="J180" s="2">
        <v>6</v>
      </c>
      <c r="K180" s="2">
        <v>2018</v>
      </c>
      <c r="L180" s="31">
        <f t="shared" si="2"/>
        <v>43260</v>
      </c>
      <c r="M180" s="2" t="s">
        <v>421</v>
      </c>
      <c r="N180" s="2" t="s">
        <v>518</v>
      </c>
      <c r="O180" s="2">
        <v>18</v>
      </c>
      <c r="P180" s="6">
        <v>7015380478</v>
      </c>
      <c r="Q180" s="2" t="s">
        <v>172</v>
      </c>
      <c r="R180" s="11" t="s">
        <v>173</v>
      </c>
      <c r="S180" s="2">
        <v>0</v>
      </c>
      <c r="T180" s="2" t="s">
        <v>174</v>
      </c>
      <c r="V180" s="2" t="s">
        <v>175</v>
      </c>
      <c r="W180" s="2" t="s">
        <v>186</v>
      </c>
      <c r="X180" s="2">
        <v>2</v>
      </c>
    </row>
    <row r="181" spans="1:24" ht="21" hidden="1" customHeight="1">
      <c r="A181" s="2" t="s">
        <v>51</v>
      </c>
      <c r="B181" s="2" t="s">
        <v>26</v>
      </c>
      <c r="C181" s="2" t="s">
        <v>27</v>
      </c>
      <c r="D181" s="2" t="s">
        <v>28</v>
      </c>
      <c r="E181" s="2" t="s">
        <v>28</v>
      </c>
      <c r="F181" s="2" t="s">
        <v>111</v>
      </c>
      <c r="G181" s="2" t="s">
        <v>167</v>
      </c>
      <c r="H181" s="2" t="s">
        <v>168</v>
      </c>
      <c r="I181" s="2">
        <v>9</v>
      </c>
      <c r="J181" s="2">
        <v>6</v>
      </c>
      <c r="K181" s="2">
        <v>2018</v>
      </c>
      <c r="L181" s="31">
        <f t="shared" si="2"/>
        <v>43260</v>
      </c>
      <c r="M181" s="2" t="s">
        <v>519</v>
      </c>
      <c r="N181" s="2" t="s">
        <v>498</v>
      </c>
      <c r="O181" s="2">
        <v>17</v>
      </c>
      <c r="P181" s="6">
        <v>8133138717</v>
      </c>
      <c r="Q181" s="2" t="s">
        <v>417</v>
      </c>
      <c r="R181" s="11" t="s">
        <v>173</v>
      </c>
      <c r="S181" s="2">
        <v>0</v>
      </c>
      <c r="T181" s="2" t="s">
        <v>418</v>
      </c>
      <c r="V181" s="2" t="s">
        <v>175</v>
      </c>
      <c r="W181" s="2" t="s">
        <v>179</v>
      </c>
      <c r="X181" s="2">
        <v>2</v>
      </c>
    </row>
    <row r="182" spans="1:24" ht="21" hidden="1" customHeight="1">
      <c r="A182" s="2" t="s">
        <v>51</v>
      </c>
      <c r="B182" s="2" t="s">
        <v>26</v>
      </c>
      <c r="C182" s="2" t="s">
        <v>27</v>
      </c>
      <c r="D182" s="2" t="s">
        <v>28</v>
      </c>
      <c r="E182" s="2" t="s">
        <v>28</v>
      </c>
      <c r="F182" s="2" t="s">
        <v>111</v>
      </c>
      <c r="G182" s="2" t="s">
        <v>167</v>
      </c>
      <c r="H182" s="2" t="s">
        <v>168</v>
      </c>
      <c r="I182" s="2">
        <v>9</v>
      </c>
      <c r="J182" s="2">
        <v>6</v>
      </c>
      <c r="K182" s="2">
        <v>2018</v>
      </c>
      <c r="L182" s="31">
        <f t="shared" si="2"/>
        <v>43260</v>
      </c>
      <c r="M182" s="2" t="s">
        <v>520</v>
      </c>
      <c r="N182" s="2" t="s">
        <v>407</v>
      </c>
      <c r="O182" s="2">
        <v>16</v>
      </c>
      <c r="P182" s="6">
        <v>9029554188</v>
      </c>
      <c r="Q182" s="2" t="s">
        <v>172</v>
      </c>
      <c r="R182" s="11" t="s">
        <v>173</v>
      </c>
      <c r="S182" s="2">
        <v>0</v>
      </c>
      <c r="T182" s="2" t="s">
        <v>174</v>
      </c>
      <c r="V182" s="2" t="s">
        <v>175</v>
      </c>
      <c r="W182" s="2" t="s">
        <v>186</v>
      </c>
      <c r="X182" s="2">
        <v>2</v>
      </c>
    </row>
    <row r="183" spans="1:24" ht="21" hidden="1" customHeight="1">
      <c r="A183" s="2" t="s">
        <v>52</v>
      </c>
      <c r="B183" s="2" t="s">
        <v>26</v>
      </c>
      <c r="C183" s="2" t="s">
        <v>27</v>
      </c>
      <c r="D183" s="2" t="s">
        <v>28</v>
      </c>
      <c r="E183" s="2" t="s">
        <v>28</v>
      </c>
      <c r="F183" s="2" t="s">
        <v>111</v>
      </c>
      <c r="G183" s="2" t="s">
        <v>167</v>
      </c>
      <c r="H183" s="2" t="s">
        <v>168</v>
      </c>
      <c r="I183" s="2">
        <v>12</v>
      </c>
      <c r="J183" s="2">
        <v>6</v>
      </c>
      <c r="K183" s="2">
        <v>2018</v>
      </c>
      <c r="L183" s="31">
        <f t="shared" si="2"/>
        <v>43263</v>
      </c>
      <c r="M183" s="2" t="s">
        <v>521</v>
      </c>
      <c r="N183" s="2" t="s">
        <v>522</v>
      </c>
      <c r="O183" s="2">
        <v>18</v>
      </c>
      <c r="P183" s="8">
        <v>7031224445</v>
      </c>
      <c r="Q183" s="2" t="s">
        <v>172</v>
      </c>
      <c r="R183" s="11" t="s">
        <v>173</v>
      </c>
      <c r="S183" s="2">
        <v>1</v>
      </c>
      <c r="T183" s="2" t="s">
        <v>251</v>
      </c>
      <c r="V183" s="2" t="s">
        <v>252</v>
      </c>
      <c r="W183" s="2" t="s">
        <v>186</v>
      </c>
      <c r="X183" s="10">
        <v>3</v>
      </c>
    </row>
    <row r="184" spans="1:24" ht="21" hidden="1" customHeight="1">
      <c r="A184" s="2" t="s">
        <v>52</v>
      </c>
      <c r="B184" s="2" t="s">
        <v>26</v>
      </c>
      <c r="C184" s="2" t="s">
        <v>27</v>
      </c>
      <c r="D184" s="2" t="s">
        <v>28</v>
      </c>
      <c r="E184" s="2" t="s">
        <v>28</v>
      </c>
      <c r="F184" s="2" t="s">
        <v>111</v>
      </c>
      <c r="G184" s="2" t="s">
        <v>167</v>
      </c>
      <c r="H184" s="2" t="s">
        <v>168</v>
      </c>
      <c r="I184" s="2">
        <v>12</v>
      </c>
      <c r="J184" s="2">
        <v>6</v>
      </c>
      <c r="K184" s="2">
        <v>2018</v>
      </c>
      <c r="L184" s="31">
        <f t="shared" si="2"/>
        <v>43263</v>
      </c>
      <c r="M184" s="2" t="s">
        <v>523</v>
      </c>
      <c r="N184" s="2" t="s">
        <v>524</v>
      </c>
      <c r="O184" s="2">
        <v>16</v>
      </c>
      <c r="P184" s="8">
        <v>8093234733</v>
      </c>
      <c r="Q184" s="2" t="s">
        <v>172</v>
      </c>
      <c r="R184" s="11" t="s">
        <v>173</v>
      </c>
      <c r="S184" s="2">
        <v>1</v>
      </c>
      <c r="T184" s="2" t="s">
        <v>251</v>
      </c>
      <c r="V184" s="2" t="s">
        <v>252</v>
      </c>
      <c r="W184" s="2" t="s">
        <v>211</v>
      </c>
      <c r="X184" s="10">
        <v>5</v>
      </c>
    </row>
    <row r="185" spans="1:24" ht="21" hidden="1" customHeight="1">
      <c r="A185" s="2" t="s">
        <v>52</v>
      </c>
      <c r="B185" s="2" t="s">
        <v>26</v>
      </c>
      <c r="C185" s="2" t="s">
        <v>27</v>
      </c>
      <c r="D185" s="2" t="s">
        <v>28</v>
      </c>
      <c r="E185" s="2" t="s">
        <v>28</v>
      </c>
      <c r="F185" s="2" t="s">
        <v>111</v>
      </c>
      <c r="G185" s="2" t="s">
        <v>167</v>
      </c>
      <c r="H185" s="2" t="s">
        <v>168</v>
      </c>
      <c r="I185" s="2">
        <v>12</v>
      </c>
      <c r="J185" s="2">
        <v>6</v>
      </c>
      <c r="K185" s="2">
        <v>2018</v>
      </c>
      <c r="L185" s="31">
        <f t="shared" si="2"/>
        <v>43263</v>
      </c>
      <c r="M185" s="2" t="s">
        <v>525</v>
      </c>
      <c r="N185" s="2" t="s">
        <v>515</v>
      </c>
      <c r="O185" s="2">
        <v>15</v>
      </c>
      <c r="P185" s="8" t="s">
        <v>171</v>
      </c>
      <c r="Q185" s="2" t="s">
        <v>172</v>
      </c>
      <c r="R185" s="11" t="s">
        <v>173</v>
      </c>
      <c r="S185" s="2">
        <v>0</v>
      </c>
      <c r="T185" s="2" t="s">
        <v>251</v>
      </c>
      <c r="V185" s="2" t="s">
        <v>175</v>
      </c>
      <c r="W185" s="2" t="s">
        <v>186</v>
      </c>
      <c r="X185" s="10">
        <v>3</v>
      </c>
    </row>
    <row r="186" spans="1:24" ht="21" hidden="1" customHeight="1">
      <c r="A186" s="2" t="s">
        <v>52</v>
      </c>
      <c r="B186" s="2" t="s">
        <v>26</v>
      </c>
      <c r="C186" s="2" t="s">
        <v>27</v>
      </c>
      <c r="D186" s="2" t="s">
        <v>28</v>
      </c>
      <c r="E186" s="2" t="s">
        <v>28</v>
      </c>
      <c r="F186" s="2" t="s">
        <v>111</v>
      </c>
      <c r="G186" s="2" t="s">
        <v>167</v>
      </c>
      <c r="H186" s="2" t="s">
        <v>168</v>
      </c>
      <c r="I186" s="2">
        <v>12</v>
      </c>
      <c r="J186" s="2">
        <v>6</v>
      </c>
      <c r="K186" s="2">
        <v>2018</v>
      </c>
      <c r="L186" s="31">
        <f t="shared" si="2"/>
        <v>43263</v>
      </c>
      <c r="M186" s="2" t="s">
        <v>526</v>
      </c>
      <c r="N186" s="2" t="s">
        <v>210</v>
      </c>
      <c r="O186" s="2">
        <v>18</v>
      </c>
      <c r="P186" s="8" t="s">
        <v>171</v>
      </c>
      <c r="Q186" s="2" t="s">
        <v>172</v>
      </c>
      <c r="R186" s="11" t="s">
        <v>173</v>
      </c>
      <c r="S186" s="2">
        <v>0</v>
      </c>
      <c r="T186" s="2" t="s">
        <v>251</v>
      </c>
      <c r="V186" s="2" t="s">
        <v>252</v>
      </c>
      <c r="W186" s="2" t="s">
        <v>176</v>
      </c>
      <c r="X186" s="10"/>
    </row>
    <row r="187" spans="1:24" ht="21" hidden="1" customHeight="1">
      <c r="A187" s="2" t="s">
        <v>52</v>
      </c>
      <c r="B187" s="2" t="s">
        <v>26</v>
      </c>
      <c r="C187" s="2" t="s">
        <v>27</v>
      </c>
      <c r="D187" s="2" t="s">
        <v>28</v>
      </c>
      <c r="E187" s="2" t="s">
        <v>28</v>
      </c>
      <c r="F187" s="2" t="s">
        <v>111</v>
      </c>
      <c r="G187" s="2" t="s">
        <v>167</v>
      </c>
      <c r="H187" s="2" t="s">
        <v>168</v>
      </c>
      <c r="I187" s="2">
        <v>12</v>
      </c>
      <c r="J187" s="2">
        <v>6</v>
      </c>
      <c r="K187" s="2">
        <v>2018</v>
      </c>
      <c r="L187" s="31">
        <f t="shared" si="2"/>
        <v>43263</v>
      </c>
      <c r="M187" s="2" t="s">
        <v>527</v>
      </c>
      <c r="N187" s="2" t="s">
        <v>528</v>
      </c>
      <c r="O187" s="2">
        <v>19</v>
      </c>
      <c r="P187" s="8" t="s">
        <v>171</v>
      </c>
      <c r="Q187" s="2" t="s">
        <v>172</v>
      </c>
      <c r="R187" s="11" t="s">
        <v>173</v>
      </c>
      <c r="S187" s="2">
        <v>1</v>
      </c>
      <c r="T187" s="2" t="s">
        <v>251</v>
      </c>
      <c r="V187" s="2" t="s">
        <v>252</v>
      </c>
      <c r="W187" s="2" t="s">
        <v>186</v>
      </c>
      <c r="X187" s="10">
        <v>3</v>
      </c>
    </row>
    <row r="188" spans="1:24" ht="21" hidden="1" customHeight="1">
      <c r="A188" s="2" t="s">
        <v>52</v>
      </c>
      <c r="B188" s="2" t="s">
        <v>26</v>
      </c>
      <c r="C188" s="2" t="s">
        <v>27</v>
      </c>
      <c r="D188" s="2" t="s">
        <v>28</v>
      </c>
      <c r="E188" s="2" t="s">
        <v>28</v>
      </c>
      <c r="F188" s="2" t="s">
        <v>111</v>
      </c>
      <c r="G188" s="2" t="s">
        <v>167</v>
      </c>
      <c r="H188" s="2" t="s">
        <v>168</v>
      </c>
      <c r="I188" s="2">
        <v>12</v>
      </c>
      <c r="J188" s="2">
        <v>6</v>
      </c>
      <c r="K188" s="2">
        <v>2018</v>
      </c>
      <c r="L188" s="31">
        <f t="shared" si="2"/>
        <v>43263</v>
      </c>
      <c r="M188" s="2" t="s">
        <v>529</v>
      </c>
      <c r="N188" s="2" t="s">
        <v>530</v>
      </c>
      <c r="O188" s="2">
        <v>17</v>
      </c>
      <c r="P188" s="8" t="s">
        <v>171</v>
      </c>
      <c r="Q188" s="2" t="s">
        <v>172</v>
      </c>
      <c r="R188" s="11" t="s">
        <v>173</v>
      </c>
      <c r="S188" s="2">
        <v>0</v>
      </c>
      <c r="T188" s="2" t="s">
        <v>251</v>
      </c>
      <c r="V188" s="2" t="s">
        <v>252</v>
      </c>
      <c r="W188" s="2" t="s">
        <v>211</v>
      </c>
      <c r="X188" s="10">
        <v>5</v>
      </c>
    </row>
    <row r="189" spans="1:24" ht="21" hidden="1" customHeight="1">
      <c r="A189" s="2" t="s">
        <v>52</v>
      </c>
      <c r="B189" s="2" t="s">
        <v>26</v>
      </c>
      <c r="C189" s="2" t="s">
        <v>27</v>
      </c>
      <c r="D189" s="2" t="s">
        <v>28</v>
      </c>
      <c r="E189" s="2" t="s">
        <v>28</v>
      </c>
      <c r="F189" s="2" t="s">
        <v>111</v>
      </c>
      <c r="G189" s="2" t="s">
        <v>167</v>
      </c>
      <c r="H189" s="2" t="s">
        <v>168</v>
      </c>
      <c r="I189" s="2">
        <v>13</v>
      </c>
      <c r="J189" s="2">
        <v>6</v>
      </c>
      <c r="K189" s="2">
        <v>2018</v>
      </c>
      <c r="L189" s="31">
        <f t="shared" si="2"/>
        <v>43264</v>
      </c>
      <c r="M189" s="11" t="s">
        <v>531</v>
      </c>
      <c r="N189" s="11" t="s">
        <v>532</v>
      </c>
      <c r="O189" s="2">
        <v>18</v>
      </c>
      <c r="P189" s="8" t="s">
        <v>171</v>
      </c>
      <c r="Q189" s="2" t="s">
        <v>172</v>
      </c>
      <c r="R189" s="11" t="s">
        <v>173</v>
      </c>
      <c r="S189" s="2">
        <v>0</v>
      </c>
      <c r="T189" s="2" t="s">
        <v>251</v>
      </c>
      <c r="V189" s="2" t="s">
        <v>252</v>
      </c>
      <c r="W189" s="2" t="s">
        <v>176</v>
      </c>
      <c r="X189" s="10"/>
    </row>
    <row r="190" spans="1:24" ht="21" hidden="1" customHeight="1">
      <c r="A190" s="2" t="s">
        <v>52</v>
      </c>
      <c r="B190" s="2" t="s">
        <v>26</v>
      </c>
      <c r="C190" s="2" t="s">
        <v>27</v>
      </c>
      <c r="D190" s="2" t="s">
        <v>28</v>
      </c>
      <c r="E190" s="2" t="s">
        <v>28</v>
      </c>
      <c r="F190" s="2" t="s">
        <v>111</v>
      </c>
      <c r="G190" s="2" t="s">
        <v>167</v>
      </c>
      <c r="H190" s="2" t="s">
        <v>168</v>
      </c>
      <c r="I190" s="2">
        <v>13</v>
      </c>
      <c r="J190" s="2">
        <v>6</v>
      </c>
      <c r="K190" s="2">
        <v>2018</v>
      </c>
      <c r="L190" s="31">
        <f t="shared" si="2"/>
        <v>43264</v>
      </c>
      <c r="M190" s="2" t="s">
        <v>533</v>
      </c>
      <c r="N190" s="2" t="s">
        <v>407</v>
      </c>
      <c r="O190" s="2">
        <v>16</v>
      </c>
      <c r="P190" s="8" t="s">
        <v>171</v>
      </c>
      <c r="Q190" s="2" t="s">
        <v>172</v>
      </c>
      <c r="R190" s="11" t="s">
        <v>173</v>
      </c>
      <c r="S190" s="2">
        <v>0</v>
      </c>
      <c r="T190" s="2" t="s">
        <v>251</v>
      </c>
      <c r="V190" s="2" t="s">
        <v>175</v>
      </c>
      <c r="W190" s="2" t="s">
        <v>179</v>
      </c>
      <c r="X190" s="10">
        <v>2</v>
      </c>
    </row>
    <row r="191" spans="1:24" ht="21" hidden="1" customHeight="1">
      <c r="A191" s="2" t="s">
        <v>52</v>
      </c>
      <c r="B191" s="2" t="s">
        <v>26</v>
      </c>
      <c r="C191" s="2" t="s">
        <v>27</v>
      </c>
      <c r="D191" s="2" t="s">
        <v>28</v>
      </c>
      <c r="E191" s="2" t="s">
        <v>28</v>
      </c>
      <c r="F191" s="2" t="s">
        <v>111</v>
      </c>
      <c r="G191" s="2" t="s">
        <v>167</v>
      </c>
      <c r="H191" s="2" t="s">
        <v>168</v>
      </c>
      <c r="I191" s="2">
        <v>13</v>
      </c>
      <c r="J191" s="2">
        <v>6</v>
      </c>
      <c r="K191" s="2">
        <v>2018</v>
      </c>
      <c r="L191" s="31">
        <f t="shared" si="2"/>
        <v>43264</v>
      </c>
      <c r="M191" s="2" t="s">
        <v>534</v>
      </c>
      <c r="N191" s="2" t="s">
        <v>535</v>
      </c>
      <c r="O191" s="2">
        <v>19</v>
      </c>
      <c r="P191" s="8">
        <v>8037304541</v>
      </c>
      <c r="Q191" s="2" t="s">
        <v>172</v>
      </c>
      <c r="R191" s="11" t="s">
        <v>173</v>
      </c>
      <c r="S191" s="2">
        <v>2</v>
      </c>
      <c r="T191" s="2" t="s">
        <v>251</v>
      </c>
      <c r="V191" s="2" t="s">
        <v>252</v>
      </c>
      <c r="W191" s="2" t="s">
        <v>186</v>
      </c>
      <c r="X191" s="10">
        <v>3</v>
      </c>
    </row>
    <row r="192" spans="1:24" ht="21" hidden="1" customHeight="1">
      <c r="A192" s="2" t="s">
        <v>53</v>
      </c>
      <c r="B192" s="2" t="s">
        <v>26</v>
      </c>
      <c r="C192" s="2" t="s">
        <v>27</v>
      </c>
      <c r="D192" s="2" t="s">
        <v>28</v>
      </c>
      <c r="E192" s="2" t="s">
        <v>28</v>
      </c>
      <c r="F192" s="2" t="s">
        <v>111</v>
      </c>
      <c r="G192" s="2" t="s">
        <v>167</v>
      </c>
      <c r="H192" s="2" t="s">
        <v>168</v>
      </c>
      <c r="I192" s="2">
        <v>19</v>
      </c>
      <c r="J192" s="2">
        <v>6</v>
      </c>
      <c r="K192" s="2">
        <v>2018</v>
      </c>
      <c r="L192" s="31">
        <f t="shared" si="2"/>
        <v>43270</v>
      </c>
      <c r="M192" s="2" t="s">
        <v>536</v>
      </c>
      <c r="N192" s="2" t="s">
        <v>192</v>
      </c>
      <c r="O192" s="2">
        <v>19</v>
      </c>
      <c r="P192" s="6">
        <v>7039676792</v>
      </c>
      <c r="Q192" s="2" t="s">
        <v>172</v>
      </c>
      <c r="R192" s="11" t="s">
        <v>173</v>
      </c>
      <c r="S192" s="2">
        <v>1</v>
      </c>
      <c r="T192" s="2" t="s">
        <v>313</v>
      </c>
      <c r="V192" s="2" t="s">
        <v>175</v>
      </c>
      <c r="W192" s="2" t="s">
        <v>211</v>
      </c>
      <c r="X192" s="2">
        <v>6</v>
      </c>
    </row>
    <row r="193" spans="1:24" ht="21" hidden="1" customHeight="1">
      <c r="A193" s="2" t="s">
        <v>53</v>
      </c>
      <c r="B193" s="2" t="s">
        <v>26</v>
      </c>
      <c r="C193" s="2" t="s">
        <v>27</v>
      </c>
      <c r="D193" s="2" t="s">
        <v>28</v>
      </c>
      <c r="E193" s="2" t="s">
        <v>28</v>
      </c>
      <c r="F193" s="2" t="s">
        <v>111</v>
      </c>
      <c r="G193" s="2" t="s">
        <v>167</v>
      </c>
      <c r="H193" s="2" t="s">
        <v>168</v>
      </c>
      <c r="I193" s="2">
        <v>20</v>
      </c>
      <c r="J193" s="2">
        <v>6</v>
      </c>
      <c r="K193" s="2">
        <v>2018</v>
      </c>
      <c r="L193" s="31">
        <f t="shared" si="2"/>
        <v>43271</v>
      </c>
      <c r="M193" s="2" t="s">
        <v>537</v>
      </c>
      <c r="N193" s="2" t="s">
        <v>538</v>
      </c>
      <c r="O193" s="2">
        <v>19</v>
      </c>
      <c r="P193" s="8">
        <v>8037704624</v>
      </c>
      <c r="Q193" s="2" t="s">
        <v>172</v>
      </c>
      <c r="R193" s="11" t="s">
        <v>173</v>
      </c>
      <c r="S193" s="2">
        <v>1</v>
      </c>
      <c r="T193" s="2" t="s">
        <v>251</v>
      </c>
      <c r="V193" s="2" t="s">
        <v>252</v>
      </c>
      <c r="W193" s="2" t="s">
        <v>211</v>
      </c>
      <c r="X193" s="10">
        <v>6</v>
      </c>
    </row>
    <row r="194" spans="1:24" ht="21" hidden="1" customHeight="1">
      <c r="A194" s="2" t="s">
        <v>53</v>
      </c>
      <c r="B194" s="2" t="s">
        <v>26</v>
      </c>
      <c r="C194" s="2" t="s">
        <v>27</v>
      </c>
      <c r="D194" s="2" t="s">
        <v>28</v>
      </c>
      <c r="E194" s="2" t="s">
        <v>28</v>
      </c>
      <c r="F194" s="2" t="s">
        <v>111</v>
      </c>
      <c r="G194" s="2" t="s">
        <v>167</v>
      </c>
      <c r="H194" s="2" t="s">
        <v>168</v>
      </c>
      <c r="I194" s="2">
        <v>20</v>
      </c>
      <c r="J194" s="2">
        <v>6</v>
      </c>
      <c r="K194" s="2">
        <v>2018</v>
      </c>
      <c r="L194" s="31">
        <f t="shared" ref="L194:L257" si="3">DATE(K194,J194,I194)</f>
        <v>43271</v>
      </c>
      <c r="M194" s="2" t="s">
        <v>539</v>
      </c>
      <c r="N194" s="2" t="s">
        <v>502</v>
      </c>
      <c r="O194" s="2">
        <v>18</v>
      </c>
      <c r="P194" s="8">
        <v>8038686535</v>
      </c>
      <c r="Q194" s="2" t="s">
        <v>172</v>
      </c>
      <c r="R194" s="11" t="s">
        <v>173</v>
      </c>
      <c r="S194" s="2">
        <v>1</v>
      </c>
      <c r="T194" s="2" t="s">
        <v>251</v>
      </c>
      <c r="V194" s="2" t="s">
        <v>252</v>
      </c>
      <c r="W194" s="2" t="s">
        <v>186</v>
      </c>
      <c r="X194" s="10">
        <v>3</v>
      </c>
    </row>
    <row r="195" spans="1:24" ht="21" hidden="1" customHeight="1">
      <c r="A195" s="2" t="s">
        <v>53</v>
      </c>
      <c r="B195" s="2" t="s">
        <v>26</v>
      </c>
      <c r="C195" s="2" t="s">
        <v>27</v>
      </c>
      <c r="D195" s="2" t="s">
        <v>28</v>
      </c>
      <c r="E195" s="2" t="s">
        <v>28</v>
      </c>
      <c r="F195" s="2" t="s">
        <v>111</v>
      </c>
      <c r="G195" s="2" t="s">
        <v>167</v>
      </c>
      <c r="H195" s="2" t="s">
        <v>168</v>
      </c>
      <c r="I195" s="2">
        <v>21</v>
      </c>
      <c r="J195" s="2">
        <v>6</v>
      </c>
      <c r="K195" s="2">
        <v>2018</v>
      </c>
      <c r="L195" s="31">
        <f t="shared" si="3"/>
        <v>43272</v>
      </c>
      <c r="M195" s="2" t="s">
        <v>540</v>
      </c>
      <c r="N195" s="2" t="s">
        <v>541</v>
      </c>
      <c r="O195" s="2">
        <v>19</v>
      </c>
      <c r="P195" s="8">
        <v>8053172040</v>
      </c>
      <c r="Q195" s="2" t="s">
        <v>172</v>
      </c>
      <c r="R195" s="11" t="s">
        <v>173</v>
      </c>
      <c r="S195" s="2">
        <v>3</v>
      </c>
      <c r="T195" s="2" t="s">
        <v>251</v>
      </c>
      <c r="V195" s="2" t="s">
        <v>252</v>
      </c>
      <c r="W195" s="2" t="s">
        <v>211</v>
      </c>
      <c r="X195" s="10">
        <v>6</v>
      </c>
    </row>
    <row r="196" spans="1:24" ht="21" hidden="1" customHeight="1">
      <c r="A196" s="2" t="s">
        <v>53</v>
      </c>
      <c r="B196" s="2" t="s">
        <v>26</v>
      </c>
      <c r="C196" s="2" t="s">
        <v>27</v>
      </c>
      <c r="D196" s="2" t="s">
        <v>28</v>
      </c>
      <c r="E196" s="2" t="s">
        <v>28</v>
      </c>
      <c r="F196" s="2" t="s">
        <v>111</v>
      </c>
      <c r="G196" s="2" t="s">
        <v>167</v>
      </c>
      <c r="H196" s="2" t="s">
        <v>168</v>
      </c>
      <c r="I196" s="2">
        <v>21</v>
      </c>
      <c r="J196" s="2">
        <v>6</v>
      </c>
      <c r="K196" s="2">
        <v>2018</v>
      </c>
      <c r="L196" s="31">
        <f t="shared" si="3"/>
        <v>43272</v>
      </c>
      <c r="M196" s="2" t="s">
        <v>542</v>
      </c>
      <c r="N196" s="2" t="s">
        <v>543</v>
      </c>
      <c r="O196" s="2">
        <v>18</v>
      </c>
      <c r="P196" s="8" t="s">
        <v>171</v>
      </c>
      <c r="Q196" s="2" t="s">
        <v>172</v>
      </c>
      <c r="R196" s="11" t="s">
        <v>173</v>
      </c>
      <c r="S196" s="2">
        <v>0</v>
      </c>
      <c r="T196" s="2" t="s">
        <v>251</v>
      </c>
      <c r="V196" s="2" t="s">
        <v>252</v>
      </c>
      <c r="W196" s="2" t="s">
        <v>179</v>
      </c>
      <c r="X196" s="10">
        <v>2</v>
      </c>
    </row>
    <row r="197" spans="1:24" ht="21" hidden="1" customHeight="1">
      <c r="A197" s="2" t="s">
        <v>53</v>
      </c>
      <c r="B197" s="2" t="s">
        <v>26</v>
      </c>
      <c r="C197" s="2" t="s">
        <v>27</v>
      </c>
      <c r="D197" s="2" t="s">
        <v>28</v>
      </c>
      <c r="E197" s="2" t="s">
        <v>28</v>
      </c>
      <c r="F197" s="2" t="s">
        <v>111</v>
      </c>
      <c r="G197" s="2" t="s">
        <v>167</v>
      </c>
      <c r="H197" s="2" t="s">
        <v>168</v>
      </c>
      <c r="I197" s="2">
        <v>21</v>
      </c>
      <c r="J197" s="2">
        <v>6</v>
      </c>
      <c r="K197" s="2">
        <v>2018</v>
      </c>
      <c r="L197" s="31">
        <f t="shared" si="3"/>
        <v>43272</v>
      </c>
      <c r="M197" s="2" t="s">
        <v>544</v>
      </c>
      <c r="N197" s="2" t="s">
        <v>545</v>
      </c>
      <c r="O197" s="2">
        <v>18</v>
      </c>
      <c r="P197" s="8">
        <v>8101774403</v>
      </c>
      <c r="Q197" s="2" t="s">
        <v>172</v>
      </c>
      <c r="R197" s="11" t="s">
        <v>173</v>
      </c>
      <c r="S197" s="2">
        <v>2</v>
      </c>
      <c r="T197" s="2" t="s">
        <v>251</v>
      </c>
      <c r="V197" s="2" t="s">
        <v>252</v>
      </c>
      <c r="W197" s="2" t="s">
        <v>186</v>
      </c>
      <c r="X197" s="10">
        <v>3</v>
      </c>
    </row>
    <row r="198" spans="1:24" ht="21" hidden="1" customHeight="1">
      <c r="A198" s="2" t="s">
        <v>53</v>
      </c>
      <c r="B198" s="2" t="s">
        <v>26</v>
      </c>
      <c r="C198" s="2" t="s">
        <v>27</v>
      </c>
      <c r="D198" s="2" t="s">
        <v>28</v>
      </c>
      <c r="E198" s="2" t="s">
        <v>28</v>
      </c>
      <c r="F198" s="2" t="s">
        <v>111</v>
      </c>
      <c r="G198" s="2" t="s">
        <v>167</v>
      </c>
      <c r="H198" s="2" t="s">
        <v>168</v>
      </c>
      <c r="I198" s="2">
        <v>21</v>
      </c>
      <c r="J198" s="2">
        <v>6</v>
      </c>
      <c r="K198" s="2">
        <v>2018</v>
      </c>
      <c r="L198" s="31">
        <f t="shared" si="3"/>
        <v>43272</v>
      </c>
      <c r="M198" s="2" t="s">
        <v>546</v>
      </c>
      <c r="N198" s="2" t="s">
        <v>547</v>
      </c>
      <c r="O198" s="2">
        <v>19</v>
      </c>
      <c r="P198" s="8">
        <v>8141708010</v>
      </c>
      <c r="Q198" s="2" t="s">
        <v>172</v>
      </c>
      <c r="R198" s="11" t="s">
        <v>173</v>
      </c>
      <c r="S198" s="2">
        <v>3</v>
      </c>
      <c r="T198" s="2" t="s">
        <v>251</v>
      </c>
      <c r="V198" s="2" t="s">
        <v>175</v>
      </c>
      <c r="W198" s="2" t="s">
        <v>211</v>
      </c>
      <c r="X198" s="10">
        <v>6</v>
      </c>
    </row>
    <row r="199" spans="1:24" ht="21" hidden="1" customHeight="1">
      <c r="A199" s="2" t="s">
        <v>53</v>
      </c>
      <c r="B199" s="2" t="s">
        <v>26</v>
      </c>
      <c r="C199" s="2" t="s">
        <v>27</v>
      </c>
      <c r="D199" s="2" t="s">
        <v>28</v>
      </c>
      <c r="E199" s="2" t="s">
        <v>28</v>
      </c>
      <c r="F199" s="2" t="s">
        <v>111</v>
      </c>
      <c r="G199" s="2" t="s">
        <v>167</v>
      </c>
      <c r="H199" s="2" t="s">
        <v>168</v>
      </c>
      <c r="I199" s="2">
        <v>21</v>
      </c>
      <c r="J199" s="2">
        <v>6</v>
      </c>
      <c r="K199" s="2">
        <v>2018</v>
      </c>
      <c r="L199" s="31">
        <f t="shared" si="3"/>
        <v>43272</v>
      </c>
      <c r="M199" s="2" t="s">
        <v>548</v>
      </c>
      <c r="N199" s="2" t="s">
        <v>192</v>
      </c>
      <c r="O199" s="2">
        <v>18</v>
      </c>
      <c r="P199" s="8">
        <v>8081323713</v>
      </c>
      <c r="Q199" s="2" t="s">
        <v>172</v>
      </c>
      <c r="R199" s="11" t="s">
        <v>173</v>
      </c>
      <c r="S199" s="2">
        <v>2</v>
      </c>
      <c r="T199" s="2" t="s">
        <v>251</v>
      </c>
      <c r="V199" s="2" t="s">
        <v>252</v>
      </c>
      <c r="W199" s="2" t="s">
        <v>211</v>
      </c>
      <c r="X199" s="10">
        <v>6</v>
      </c>
    </row>
    <row r="200" spans="1:24" ht="21" hidden="1" customHeight="1">
      <c r="A200" s="2" t="s">
        <v>53</v>
      </c>
      <c r="B200" s="2" t="s">
        <v>26</v>
      </c>
      <c r="C200" s="2" t="s">
        <v>27</v>
      </c>
      <c r="D200" s="2" t="s">
        <v>28</v>
      </c>
      <c r="E200" s="2" t="s">
        <v>28</v>
      </c>
      <c r="F200" s="2" t="s">
        <v>111</v>
      </c>
      <c r="G200" s="2" t="s">
        <v>167</v>
      </c>
      <c r="H200" s="2" t="s">
        <v>168</v>
      </c>
      <c r="I200" s="2">
        <v>21</v>
      </c>
      <c r="J200" s="2">
        <v>6</v>
      </c>
      <c r="K200" s="2">
        <v>2018</v>
      </c>
      <c r="L200" s="31">
        <f t="shared" si="3"/>
        <v>43272</v>
      </c>
      <c r="M200" s="2" t="s">
        <v>499</v>
      </c>
      <c r="N200" s="2" t="s">
        <v>549</v>
      </c>
      <c r="O200" s="2">
        <v>17</v>
      </c>
      <c r="P200" s="8">
        <v>8081323713</v>
      </c>
      <c r="Q200" s="2" t="s">
        <v>172</v>
      </c>
      <c r="R200" s="11" t="s">
        <v>173</v>
      </c>
      <c r="S200" s="2">
        <v>1</v>
      </c>
      <c r="T200" s="2" t="s">
        <v>251</v>
      </c>
      <c r="V200" s="2" t="s">
        <v>252</v>
      </c>
      <c r="W200" s="2" t="s">
        <v>211</v>
      </c>
      <c r="X200" s="10">
        <v>5</v>
      </c>
    </row>
    <row r="201" spans="1:24" ht="21" hidden="1" customHeight="1">
      <c r="A201" s="2" t="s">
        <v>53</v>
      </c>
      <c r="B201" s="2" t="s">
        <v>26</v>
      </c>
      <c r="C201" s="2" t="s">
        <v>27</v>
      </c>
      <c r="D201" s="2" t="s">
        <v>28</v>
      </c>
      <c r="E201" s="2" t="s">
        <v>28</v>
      </c>
      <c r="F201" s="2" t="s">
        <v>111</v>
      </c>
      <c r="G201" s="2" t="s">
        <v>167</v>
      </c>
      <c r="H201" s="2" t="s">
        <v>168</v>
      </c>
      <c r="I201" s="2">
        <v>21</v>
      </c>
      <c r="J201" s="2">
        <v>6</v>
      </c>
      <c r="K201" s="2">
        <v>2018</v>
      </c>
      <c r="L201" s="31">
        <f t="shared" si="3"/>
        <v>43272</v>
      </c>
      <c r="M201" s="2" t="s">
        <v>550</v>
      </c>
      <c r="N201" s="2" t="s">
        <v>551</v>
      </c>
      <c r="O201" s="2">
        <v>19</v>
      </c>
      <c r="P201" s="8">
        <v>8084138350</v>
      </c>
      <c r="Q201" s="2" t="s">
        <v>172</v>
      </c>
      <c r="R201" s="11" t="s">
        <v>173</v>
      </c>
      <c r="S201" s="2">
        <v>2</v>
      </c>
      <c r="T201" s="2" t="s">
        <v>251</v>
      </c>
      <c r="V201" s="2" t="s">
        <v>252</v>
      </c>
      <c r="W201" s="2" t="s">
        <v>211</v>
      </c>
      <c r="X201" s="10">
        <v>6</v>
      </c>
    </row>
    <row r="202" spans="1:24" ht="21" hidden="1" customHeight="1">
      <c r="A202" s="2" t="s">
        <v>53</v>
      </c>
      <c r="B202" s="2" t="s">
        <v>26</v>
      </c>
      <c r="C202" s="2" t="s">
        <v>27</v>
      </c>
      <c r="D202" s="2" t="s">
        <v>28</v>
      </c>
      <c r="E202" s="2" t="s">
        <v>28</v>
      </c>
      <c r="F202" s="2" t="s">
        <v>111</v>
      </c>
      <c r="G202" s="2" t="s">
        <v>167</v>
      </c>
      <c r="H202" s="2" t="s">
        <v>168</v>
      </c>
      <c r="I202" s="2">
        <v>21</v>
      </c>
      <c r="J202" s="2">
        <v>6</v>
      </c>
      <c r="K202" s="2">
        <v>2018</v>
      </c>
      <c r="L202" s="31">
        <f t="shared" si="3"/>
        <v>43272</v>
      </c>
      <c r="M202" s="2" t="s">
        <v>552</v>
      </c>
      <c r="N202" s="2" t="s">
        <v>553</v>
      </c>
      <c r="O202" s="2">
        <v>19</v>
      </c>
      <c r="P202" s="6">
        <v>8028701594</v>
      </c>
      <c r="Q202" s="2" t="s">
        <v>172</v>
      </c>
      <c r="R202" s="11" t="s">
        <v>173</v>
      </c>
      <c r="S202" s="2">
        <v>0</v>
      </c>
      <c r="T202" s="2" t="s">
        <v>174</v>
      </c>
      <c r="V202" s="2" t="s">
        <v>175</v>
      </c>
      <c r="W202" s="2" t="s">
        <v>179</v>
      </c>
      <c r="X202" s="2">
        <v>2</v>
      </c>
    </row>
    <row r="203" spans="1:24" ht="21" hidden="1" customHeight="1">
      <c r="A203" s="2" t="s">
        <v>53</v>
      </c>
      <c r="B203" s="2" t="s">
        <v>26</v>
      </c>
      <c r="C203" s="2" t="s">
        <v>27</v>
      </c>
      <c r="D203" s="2" t="s">
        <v>28</v>
      </c>
      <c r="E203" s="2" t="s">
        <v>28</v>
      </c>
      <c r="F203" s="2" t="s">
        <v>111</v>
      </c>
      <c r="G203" s="2" t="s">
        <v>167</v>
      </c>
      <c r="H203" s="2" t="s">
        <v>168</v>
      </c>
      <c r="I203" s="2">
        <v>22</v>
      </c>
      <c r="J203" s="2">
        <v>6</v>
      </c>
      <c r="K203" s="2">
        <v>2018</v>
      </c>
      <c r="L203" s="31">
        <f t="shared" si="3"/>
        <v>43273</v>
      </c>
      <c r="M203" s="2" t="s">
        <v>318</v>
      </c>
      <c r="N203" s="2" t="s">
        <v>491</v>
      </c>
      <c r="O203" s="2">
        <v>19</v>
      </c>
      <c r="P203" s="6">
        <v>8133743728</v>
      </c>
      <c r="Q203" s="2" t="s">
        <v>172</v>
      </c>
      <c r="R203" s="11" t="s">
        <v>173</v>
      </c>
      <c r="S203" s="2">
        <v>1</v>
      </c>
      <c r="T203" s="2" t="s">
        <v>174</v>
      </c>
      <c r="V203" s="2" t="s">
        <v>175</v>
      </c>
      <c r="W203" s="2" t="s">
        <v>179</v>
      </c>
      <c r="X203" s="2">
        <v>2</v>
      </c>
    </row>
    <row r="204" spans="1:24" ht="21" hidden="1" customHeight="1">
      <c r="A204" s="2" t="s">
        <v>53</v>
      </c>
      <c r="B204" s="2" t="s">
        <v>26</v>
      </c>
      <c r="C204" s="2" t="s">
        <v>27</v>
      </c>
      <c r="D204" s="2" t="s">
        <v>28</v>
      </c>
      <c r="E204" s="2" t="s">
        <v>28</v>
      </c>
      <c r="F204" s="2" t="s">
        <v>111</v>
      </c>
      <c r="G204" s="2" t="s">
        <v>167</v>
      </c>
      <c r="H204" s="2" t="s">
        <v>168</v>
      </c>
      <c r="I204" s="2">
        <v>22</v>
      </c>
      <c r="J204" s="2">
        <v>6</v>
      </c>
      <c r="K204" s="2">
        <v>2018</v>
      </c>
      <c r="L204" s="31">
        <f t="shared" si="3"/>
        <v>43273</v>
      </c>
      <c r="M204" s="2" t="s">
        <v>554</v>
      </c>
      <c r="N204" s="2" t="s">
        <v>555</v>
      </c>
      <c r="O204" s="2">
        <v>16</v>
      </c>
      <c r="P204" s="6">
        <v>8133743728</v>
      </c>
      <c r="Q204" s="2" t="s">
        <v>417</v>
      </c>
      <c r="R204" s="11" t="s">
        <v>173</v>
      </c>
      <c r="S204" s="2">
        <v>0</v>
      </c>
      <c r="T204" s="2" t="s">
        <v>418</v>
      </c>
      <c r="V204" s="2" t="s">
        <v>175</v>
      </c>
      <c r="W204" s="2" t="s">
        <v>186</v>
      </c>
      <c r="X204" s="2">
        <v>1</v>
      </c>
    </row>
    <row r="205" spans="1:24" ht="21" hidden="1" customHeight="1">
      <c r="A205" s="2" t="s">
        <v>53</v>
      </c>
      <c r="B205" s="2" t="s">
        <v>26</v>
      </c>
      <c r="C205" s="2" t="s">
        <v>27</v>
      </c>
      <c r="D205" s="2" t="s">
        <v>28</v>
      </c>
      <c r="E205" s="2" t="s">
        <v>28</v>
      </c>
      <c r="F205" s="2" t="s">
        <v>111</v>
      </c>
      <c r="G205" s="2" t="s">
        <v>167</v>
      </c>
      <c r="H205" s="2" t="s">
        <v>168</v>
      </c>
      <c r="I205" s="2">
        <v>22</v>
      </c>
      <c r="J205" s="2">
        <v>6</v>
      </c>
      <c r="K205" s="2">
        <v>2018</v>
      </c>
      <c r="L205" s="31">
        <f t="shared" si="3"/>
        <v>43273</v>
      </c>
      <c r="M205" s="2" t="s">
        <v>516</v>
      </c>
      <c r="N205" s="2" t="s">
        <v>556</v>
      </c>
      <c r="O205" s="2">
        <v>17</v>
      </c>
      <c r="P205" s="6">
        <v>7037367909</v>
      </c>
      <c r="Q205" s="2" t="s">
        <v>172</v>
      </c>
      <c r="R205" s="11" t="s">
        <v>173</v>
      </c>
      <c r="S205" s="2">
        <v>0</v>
      </c>
      <c r="T205" s="2" t="s">
        <v>174</v>
      </c>
      <c r="V205" s="2" t="s">
        <v>175</v>
      </c>
      <c r="W205" s="2" t="s">
        <v>186</v>
      </c>
      <c r="X205" s="2">
        <v>1</v>
      </c>
    </row>
    <row r="206" spans="1:24" ht="21" hidden="1" customHeight="1">
      <c r="A206" s="2" t="s">
        <v>53</v>
      </c>
      <c r="B206" s="2" t="s">
        <v>26</v>
      </c>
      <c r="C206" s="2" t="s">
        <v>27</v>
      </c>
      <c r="D206" s="2" t="s">
        <v>28</v>
      </c>
      <c r="E206" s="2" t="s">
        <v>28</v>
      </c>
      <c r="F206" s="2" t="s">
        <v>111</v>
      </c>
      <c r="G206" s="2" t="s">
        <v>167</v>
      </c>
      <c r="H206" s="2" t="s">
        <v>168</v>
      </c>
      <c r="I206" s="2">
        <v>22</v>
      </c>
      <c r="J206" s="2">
        <v>6</v>
      </c>
      <c r="K206" s="2">
        <v>2018</v>
      </c>
      <c r="L206" s="31">
        <f t="shared" si="3"/>
        <v>43273</v>
      </c>
      <c r="M206" s="2" t="s">
        <v>253</v>
      </c>
      <c r="N206" s="2" t="s">
        <v>557</v>
      </c>
      <c r="O206" s="2">
        <v>16</v>
      </c>
      <c r="P206" s="6">
        <v>8133743728</v>
      </c>
      <c r="Q206" s="2" t="s">
        <v>417</v>
      </c>
      <c r="R206" s="11" t="s">
        <v>173</v>
      </c>
      <c r="S206" s="2">
        <v>0</v>
      </c>
      <c r="T206" s="2" t="s">
        <v>418</v>
      </c>
      <c r="V206" s="2" t="s">
        <v>175</v>
      </c>
      <c r="W206" s="2" t="s">
        <v>179</v>
      </c>
      <c r="X206" s="2">
        <v>2</v>
      </c>
    </row>
    <row r="207" spans="1:24" ht="21" hidden="1" customHeight="1">
      <c r="A207" s="2" t="s">
        <v>53</v>
      </c>
      <c r="B207" s="2" t="s">
        <v>26</v>
      </c>
      <c r="C207" s="2" t="s">
        <v>27</v>
      </c>
      <c r="D207" s="2" t="s">
        <v>28</v>
      </c>
      <c r="E207" s="2" t="s">
        <v>28</v>
      </c>
      <c r="F207" s="2" t="s">
        <v>111</v>
      </c>
      <c r="G207" s="2" t="s">
        <v>167</v>
      </c>
      <c r="H207" s="2" t="s">
        <v>168</v>
      </c>
      <c r="I207" s="2">
        <v>22</v>
      </c>
      <c r="J207" s="2">
        <v>6</v>
      </c>
      <c r="K207" s="2">
        <v>2018</v>
      </c>
      <c r="L207" s="31">
        <f t="shared" si="3"/>
        <v>43273</v>
      </c>
      <c r="M207" s="2" t="s">
        <v>558</v>
      </c>
      <c r="N207" s="2" t="s">
        <v>559</v>
      </c>
      <c r="O207" s="2">
        <v>19</v>
      </c>
      <c r="P207" s="6">
        <v>7031868387</v>
      </c>
      <c r="Q207" s="2" t="s">
        <v>172</v>
      </c>
      <c r="R207" s="11" t="s">
        <v>173</v>
      </c>
      <c r="S207" s="2">
        <v>1</v>
      </c>
      <c r="T207" s="2" t="s">
        <v>174</v>
      </c>
      <c r="V207" s="2" t="s">
        <v>175</v>
      </c>
      <c r="W207" s="2" t="s">
        <v>176</v>
      </c>
    </row>
    <row r="208" spans="1:24" ht="21" hidden="1" customHeight="1">
      <c r="A208" s="2" t="s">
        <v>53</v>
      </c>
      <c r="B208" s="2" t="s">
        <v>26</v>
      </c>
      <c r="C208" s="2" t="s">
        <v>27</v>
      </c>
      <c r="D208" s="2" t="s">
        <v>28</v>
      </c>
      <c r="E208" s="2" t="s">
        <v>28</v>
      </c>
      <c r="F208" s="2" t="s">
        <v>111</v>
      </c>
      <c r="G208" s="2" t="s">
        <v>167</v>
      </c>
      <c r="H208" s="2" t="s">
        <v>168</v>
      </c>
      <c r="I208" s="2">
        <v>22</v>
      </c>
      <c r="J208" s="2">
        <v>6</v>
      </c>
      <c r="K208" s="2">
        <v>2018</v>
      </c>
      <c r="L208" s="31">
        <f t="shared" si="3"/>
        <v>43273</v>
      </c>
      <c r="M208" s="2" t="s">
        <v>542</v>
      </c>
      <c r="N208" s="2" t="s">
        <v>560</v>
      </c>
      <c r="O208" s="2">
        <v>19</v>
      </c>
      <c r="P208" s="6">
        <v>8068404161</v>
      </c>
      <c r="Q208" s="2" t="s">
        <v>172</v>
      </c>
      <c r="R208" s="11" t="s">
        <v>173</v>
      </c>
      <c r="S208" s="2">
        <v>1</v>
      </c>
      <c r="T208" s="2" t="s">
        <v>174</v>
      </c>
      <c r="V208" s="2" t="s">
        <v>175</v>
      </c>
      <c r="W208" s="2" t="s">
        <v>179</v>
      </c>
      <c r="X208" s="2">
        <v>1</v>
      </c>
    </row>
    <row r="209" spans="1:24" ht="21" hidden="1" customHeight="1">
      <c r="A209" s="2" t="s">
        <v>53</v>
      </c>
      <c r="B209" s="2" t="s">
        <v>26</v>
      </c>
      <c r="C209" s="2" t="s">
        <v>27</v>
      </c>
      <c r="D209" s="2" t="s">
        <v>28</v>
      </c>
      <c r="E209" s="2" t="s">
        <v>28</v>
      </c>
      <c r="F209" s="2" t="s">
        <v>111</v>
      </c>
      <c r="G209" s="2" t="s">
        <v>167</v>
      </c>
      <c r="H209" s="2" t="s">
        <v>168</v>
      </c>
      <c r="I209" s="2">
        <v>22</v>
      </c>
      <c r="J209" s="2">
        <v>6</v>
      </c>
      <c r="K209" s="2">
        <v>2018</v>
      </c>
      <c r="L209" s="31">
        <f t="shared" si="3"/>
        <v>43273</v>
      </c>
      <c r="M209" s="2" t="s">
        <v>561</v>
      </c>
      <c r="N209" s="2" t="s">
        <v>562</v>
      </c>
      <c r="O209" s="2">
        <v>19</v>
      </c>
      <c r="P209" s="6">
        <v>8066250453</v>
      </c>
      <c r="Q209" s="2" t="s">
        <v>172</v>
      </c>
      <c r="R209" s="11" t="s">
        <v>173</v>
      </c>
      <c r="S209" s="2">
        <v>1</v>
      </c>
      <c r="T209" s="2" t="s">
        <v>174</v>
      </c>
      <c r="V209" s="2" t="s">
        <v>175</v>
      </c>
      <c r="W209" s="2" t="s">
        <v>186</v>
      </c>
      <c r="X209" s="2">
        <v>2</v>
      </c>
    </row>
    <row r="210" spans="1:24" ht="21" hidden="1" customHeight="1">
      <c r="A210" s="2" t="s">
        <v>53</v>
      </c>
      <c r="B210" s="2" t="s">
        <v>26</v>
      </c>
      <c r="C210" s="2" t="s">
        <v>27</v>
      </c>
      <c r="D210" s="2" t="s">
        <v>28</v>
      </c>
      <c r="E210" s="2" t="s">
        <v>28</v>
      </c>
      <c r="F210" s="2" t="s">
        <v>111</v>
      </c>
      <c r="G210" s="2" t="s">
        <v>167</v>
      </c>
      <c r="H210" s="2" t="s">
        <v>168</v>
      </c>
      <c r="I210" s="2">
        <v>23</v>
      </c>
      <c r="J210" s="2">
        <v>6</v>
      </c>
      <c r="K210" s="2">
        <v>2018</v>
      </c>
      <c r="L210" s="31">
        <f t="shared" si="3"/>
        <v>43274</v>
      </c>
      <c r="M210" s="2" t="s">
        <v>563</v>
      </c>
      <c r="N210" s="2" t="s">
        <v>564</v>
      </c>
      <c r="O210" s="2">
        <v>17</v>
      </c>
      <c r="P210" s="6">
        <v>9098178867</v>
      </c>
      <c r="Q210" s="2" t="s">
        <v>172</v>
      </c>
      <c r="R210" s="11" t="s">
        <v>173</v>
      </c>
      <c r="S210" s="2">
        <v>0</v>
      </c>
      <c r="T210" s="2" t="s">
        <v>313</v>
      </c>
      <c r="V210" s="2" t="s">
        <v>175</v>
      </c>
      <c r="W210" s="2" t="s">
        <v>186</v>
      </c>
      <c r="X210" s="2">
        <v>2</v>
      </c>
    </row>
    <row r="211" spans="1:24" ht="21" hidden="1" customHeight="1">
      <c r="A211" s="2" t="s">
        <v>53</v>
      </c>
      <c r="B211" s="2" t="s">
        <v>26</v>
      </c>
      <c r="C211" s="2" t="s">
        <v>27</v>
      </c>
      <c r="D211" s="2" t="s">
        <v>28</v>
      </c>
      <c r="E211" s="2" t="s">
        <v>28</v>
      </c>
      <c r="F211" s="2" t="s">
        <v>111</v>
      </c>
      <c r="G211" s="2" t="s">
        <v>167</v>
      </c>
      <c r="H211" s="2" t="s">
        <v>168</v>
      </c>
      <c r="I211" s="2">
        <v>23</v>
      </c>
      <c r="J211" s="2">
        <v>6</v>
      </c>
      <c r="K211" s="2">
        <v>2018</v>
      </c>
      <c r="L211" s="31">
        <f t="shared" si="3"/>
        <v>43274</v>
      </c>
      <c r="M211" s="2" t="s">
        <v>565</v>
      </c>
      <c r="N211" s="2" t="s">
        <v>566</v>
      </c>
      <c r="O211" s="2">
        <v>18</v>
      </c>
      <c r="P211" s="6">
        <v>9095870740</v>
      </c>
      <c r="Q211" s="2" t="s">
        <v>172</v>
      </c>
      <c r="R211" s="11" t="s">
        <v>173</v>
      </c>
      <c r="S211" s="2">
        <v>1</v>
      </c>
      <c r="T211" s="2" t="s">
        <v>313</v>
      </c>
      <c r="V211" s="2" t="s">
        <v>175</v>
      </c>
      <c r="W211" s="2" t="s">
        <v>186</v>
      </c>
      <c r="X211" s="2">
        <v>2</v>
      </c>
    </row>
    <row r="212" spans="1:24" ht="21" hidden="1" customHeight="1">
      <c r="A212" s="2" t="s">
        <v>53</v>
      </c>
      <c r="B212" s="2" t="s">
        <v>26</v>
      </c>
      <c r="C212" s="2" t="s">
        <v>27</v>
      </c>
      <c r="D212" s="2" t="s">
        <v>28</v>
      </c>
      <c r="E212" s="2" t="s">
        <v>28</v>
      </c>
      <c r="F212" s="2" t="s">
        <v>111</v>
      </c>
      <c r="G212" s="2" t="s">
        <v>167</v>
      </c>
      <c r="H212" s="2" t="s">
        <v>168</v>
      </c>
      <c r="I212" s="2">
        <v>23</v>
      </c>
      <c r="J212" s="2">
        <v>6</v>
      </c>
      <c r="K212" s="2">
        <v>2018</v>
      </c>
      <c r="L212" s="31">
        <f t="shared" si="3"/>
        <v>43274</v>
      </c>
      <c r="M212" s="2" t="s">
        <v>567</v>
      </c>
      <c r="N212" s="2" t="s">
        <v>568</v>
      </c>
      <c r="O212" s="2">
        <v>18</v>
      </c>
      <c r="P212" s="6">
        <v>7034516020</v>
      </c>
      <c r="Q212" s="2" t="s">
        <v>172</v>
      </c>
      <c r="R212" s="11" t="s">
        <v>173</v>
      </c>
      <c r="S212" s="2">
        <v>0</v>
      </c>
      <c r="T212" s="2" t="s">
        <v>313</v>
      </c>
      <c r="V212" s="2" t="s">
        <v>175</v>
      </c>
      <c r="W212" s="2" t="s">
        <v>186</v>
      </c>
      <c r="X212" s="2">
        <v>2</v>
      </c>
    </row>
    <row r="213" spans="1:24" ht="21" hidden="1" customHeight="1">
      <c r="A213" s="2" t="s">
        <v>53</v>
      </c>
      <c r="B213" s="2" t="s">
        <v>26</v>
      </c>
      <c r="C213" s="2" t="s">
        <v>27</v>
      </c>
      <c r="D213" s="2" t="s">
        <v>28</v>
      </c>
      <c r="E213" s="2" t="s">
        <v>28</v>
      </c>
      <c r="F213" s="2" t="s">
        <v>111</v>
      </c>
      <c r="G213" s="2" t="s">
        <v>167</v>
      </c>
      <c r="H213" s="2" t="s">
        <v>168</v>
      </c>
      <c r="I213" s="2">
        <v>23</v>
      </c>
      <c r="J213" s="2">
        <v>6</v>
      </c>
      <c r="K213" s="2">
        <v>2018</v>
      </c>
      <c r="L213" s="31">
        <f t="shared" si="3"/>
        <v>43274</v>
      </c>
      <c r="M213" s="2" t="s">
        <v>569</v>
      </c>
      <c r="N213" s="2" t="s">
        <v>570</v>
      </c>
      <c r="O213" s="2">
        <v>17</v>
      </c>
      <c r="P213" s="6" t="s">
        <v>171</v>
      </c>
      <c r="Q213" s="2" t="s">
        <v>172</v>
      </c>
      <c r="R213" s="11" t="s">
        <v>173</v>
      </c>
      <c r="S213" s="2">
        <v>0</v>
      </c>
      <c r="T213" s="2" t="s">
        <v>174</v>
      </c>
      <c r="V213" s="2" t="s">
        <v>175</v>
      </c>
      <c r="W213" s="2" t="s">
        <v>186</v>
      </c>
      <c r="X213" s="2">
        <v>1</v>
      </c>
    </row>
    <row r="214" spans="1:24" ht="21" hidden="1" customHeight="1">
      <c r="A214" s="2" t="s">
        <v>53</v>
      </c>
      <c r="B214" s="2" t="s">
        <v>26</v>
      </c>
      <c r="C214" s="2" t="s">
        <v>27</v>
      </c>
      <c r="D214" s="2" t="s">
        <v>28</v>
      </c>
      <c r="E214" s="2" t="s">
        <v>28</v>
      </c>
      <c r="F214" s="2" t="s">
        <v>111</v>
      </c>
      <c r="G214" s="2" t="s">
        <v>167</v>
      </c>
      <c r="H214" s="2" t="s">
        <v>168</v>
      </c>
      <c r="I214" s="2">
        <v>23</v>
      </c>
      <c r="J214" s="2">
        <v>6</v>
      </c>
      <c r="K214" s="2">
        <v>2018</v>
      </c>
      <c r="L214" s="31">
        <f t="shared" si="3"/>
        <v>43274</v>
      </c>
      <c r="M214" s="2" t="s">
        <v>571</v>
      </c>
      <c r="N214" s="2" t="s">
        <v>572</v>
      </c>
      <c r="O214" s="2">
        <v>19</v>
      </c>
      <c r="P214" s="6">
        <v>9034121310</v>
      </c>
      <c r="Q214" s="2" t="s">
        <v>172</v>
      </c>
      <c r="R214" s="11" t="s">
        <v>173</v>
      </c>
      <c r="S214" s="2">
        <v>1</v>
      </c>
      <c r="T214" s="2" t="s">
        <v>174</v>
      </c>
      <c r="V214" s="2" t="s">
        <v>175</v>
      </c>
      <c r="W214" s="2" t="s">
        <v>176</v>
      </c>
    </row>
    <row r="215" spans="1:24" ht="21" hidden="1" customHeight="1">
      <c r="A215" s="2" t="s">
        <v>53</v>
      </c>
      <c r="B215" s="2" t="s">
        <v>26</v>
      </c>
      <c r="C215" s="2" t="s">
        <v>27</v>
      </c>
      <c r="D215" s="2" t="s">
        <v>28</v>
      </c>
      <c r="E215" s="2" t="s">
        <v>28</v>
      </c>
      <c r="F215" s="2" t="s">
        <v>111</v>
      </c>
      <c r="G215" s="2" t="s">
        <v>167</v>
      </c>
      <c r="H215" s="2" t="s">
        <v>168</v>
      </c>
      <c r="I215" s="2">
        <v>23</v>
      </c>
      <c r="J215" s="2">
        <v>6</v>
      </c>
      <c r="K215" s="2">
        <v>2018</v>
      </c>
      <c r="L215" s="31">
        <f t="shared" si="3"/>
        <v>43274</v>
      </c>
      <c r="M215" s="2" t="s">
        <v>525</v>
      </c>
      <c r="N215" s="2" t="s">
        <v>573</v>
      </c>
      <c r="O215" s="2">
        <v>18</v>
      </c>
      <c r="P215" s="6" t="s">
        <v>171</v>
      </c>
      <c r="Q215" s="2" t="s">
        <v>172</v>
      </c>
      <c r="R215" s="11" t="s">
        <v>173</v>
      </c>
      <c r="S215" s="2">
        <v>1</v>
      </c>
      <c r="T215" s="2" t="s">
        <v>313</v>
      </c>
      <c r="V215" s="2" t="s">
        <v>175</v>
      </c>
      <c r="W215" s="2" t="s">
        <v>186</v>
      </c>
      <c r="X215" s="2">
        <v>2</v>
      </c>
    </row>
    <row r="216" spans="1:24" ht="21" hidden="1" customHeight="1">
      <c r="A216" s="2" t="s">
        <v>53</v>
      </c>
      <c r="B216" s="2" t="s">
        <v>26</v>
      </c>
      <c r="C216" s="2" t="s">
        <v>27</v>
      </c>
      <c r="D216" s="2" t="s">
        <v>28</v>
      </c>
      <c r="E216" s="2" t="s">
        <v>28</v>
      </c>
      <c r="F216" s="2" t="s">
        <v>111</v>
      </c>
      <c r="G216" s="2" t="s">
        <v>167</v>
      </c>
      <c r="H216" s="2" t="s">
        <v>168</v>
      </c>
      <c r="I216" s="2">
        <v>23</v>
      </c>
      <c r="J216" s="2">
        <v>6</v>
      </c>
      <c r="K216" s="2">
        <v>2018</v>
      </c>
      <c r="L216" s="31">
        <f t="shared" si="3"/>
        <v>43274</v>
      </c>
      <c r="M216" s="2" t="s">
        <v>574</v>
      </c>
      <c r="N216" s="2" t="s">
        <v>575</v>
      </c>
      <c r="O216" s="2">
        <v>16</v>
      </c>
      <c r="P216" s="6">
        <v>8108037303</v>
      </c>
      <c r="Q216" s="2" t="s">
        <v>172</v>
      </c>
      <c r="R216" s="11" t="s">
        <v>173</v>
      </c>
      <c r="S216" s="2">
        <v>0</v>
      </c>
      <c r="T216" s="2" t="s">
        <v>174</v>
      </c>
      <c r="V216" s="2" t="s">
        <v>175</v>
      </c>
      <c r="W216" s="2" t="s">
        <v>186</v>
      </c>
      <c r="X216" s="2">
        <v>2</v>
      </c>
    </row>
    <row r="217" spans="1:24" ht="21" hidden="1" customHeight="1">
      <c r="A217" s="2" t="s">
        <v>56</v>
      </c>
      <c r="B217" s="2" t="s">
        <v>26</v>
      </c>
      <c r="C217" s="2" t="s">
        <v>27</v>
      </c>
      <c r="D217" s="2" t="s">
        <v>28</v>
      </c>
      <c r="E217" s="2" t="s">
        <v>28</v>
      </c>
      <c r="F217" s="2" t="s">
        <v>111</v>
      </c>
      <c r="G217" s="2" t="s">
        <v>167</v>
      </c>
      <c r="H217" s="2" t="s">
        <v>168</v>
      </c>
      <c r="I217" s="2">
        <v>26</v>
      </c>
      <c r="J217" s="2">
        <v>6</v>
      </c>
      <c r="K217" s="2">
        <v>2018</v>
      </c>
      <c r="L217" s="31">
        <f t="shared" si="3"/>
        <v>43277</v>
      </c>
      <c r="M217" s="2" t="s">
        <v>576</v>
      </c>
      <c r="N217" s="2" t="s">
        <v>577</v>
      </c>
      <c r="O217" s="2">
        <v>19</v>
      </c>
      <c r="P217" s="6">
        <v>7085134203</v>
      </c>
      <c r="Q217" s="2" t="s">
        <v>172</v>
      </c>
      <c r="R217" s="11" t="s">
        <v>173</v>
      </c>
      <c r="S217" s="2">
        <v>2</v>
      </c>
      <c r="T217" s="2" t="s">
        <v>174</v>
      </c>
      <c r="V217" s="2" t="s">
        <v>175</v>
      </c>
      <c r="W217" s="2" t="s">
        <v>186</v>
      </c>
      <c r="X217" s="2">
        <v>2</v>
      </c>
    </row>
    <row r="218" spans="1:24" ht="21" hidden="1" customHeight="1">
      <c r="A218" s="2" t="s">
        <v>56</v>
      </c>
      <c r="B218" s="2" t="s">
        <v>26</v>
      </c>
      <c r="C218" s="2" t="s">
        <v>27</v>
      </c>
      <c r="D218" s="2" t="s">
        <v>28</v>
      </c>
      <c r="E218" s="2" t="s">
        <v>28</v>
      </c>
      <c r="F218" s="2" t="s">
        <v>111</v>
      </c>
      <c r="G218" s="2" t="s">
        <v>167</v>
      </c>
      <c r="H218" s="2" t="s">
        <v>168</v>
      </c>
      <c r="I218" s="2">
        <v>26</v>
      </c>
      <c r="J218" s="2">
        <v>6</v>
      </c>
      <c r="K218" s="2">
        <v>2018</v>
      </c>
      <c r="L218" s="31">
        <f t="shared" si="3"/>
        <v>43277</v>
      </c>
      <c r="M218" s="2" t="s">
        <v>578</v>
      </c>
      <c r="N218" s="28" t="s">
        <v>579</v>
      </c>
      <c r="O218" s="2">
        <v>19</v>
      </c>
      <c r="P218" s="6" t="s">
        <v>171</v>
      </c>
      <c r="Q218" s="2" t="s">
        <v>172</v>
      </c>
      <c r="R218" s="11" t="s">
        <v>173</v>
      </c>
      <c r="S218" s="2">
        <v>1</v>
      </c>
      <c r="T218" s="2" t="s">
        <v>174</v>
      </c>
      <c r="V218" s="2" t="s">
        <v>175</v>
      </c>
      <c r="W218" s="2" t="s">
        <v>186</v>
      </c>
      <c r="X218" s="2">
        <v>3</v>
      </c>
    </row>
    <row r="219" spans="1:24" ht="21" hidden="1" customHeight="1">
      <c r="A219" s="2" t="s">
        <v>56</v>
      </c>
      <c r="B219" s="2" t="s">
        <v>26</v>
      </c>
      <c r="C219" s="2" t="s">
        <v>27</v>
      </c>
      <c r="D219" s="2" t="s">
        <v>28</v>
      </c>
      <c r="E219" s="2" t="s">
        <v>28</v>
      </c>
      <c r="F219" s="2" t="s">
        <v>111</v>
      </c>
      <c r="G219" s="2" t="s">
        <v>167</v>
      </c>
      <c r="H219" s="2" t="s">
        <v>168</v>
      </c>
      <c r="I219" s="2">
        <v>28</v>
      </c>
      <c r="J219" s="2">
        <v>6</v>
      </c>
      <c r="K219" s="2">
        <v>2018</v>
      </c>
      <c r="L219" s="31">
        <f t="shared" si="3"/>
        <v>43279</v>
      </c>
      <c r="M219" s="2" t="s">
        <v>580</v>
      </c>
      <c r="N219" s="2" t="s">
        <v>581</v>
      </c>
      <c r="O219" s="2">
        <v>19</v>
      </c>
      <c r="P219" s="6">
        <v>8105585587</v>
      </c>
      <c r="Q219" s="2" t="s">
        <v>172</v>
      </c>
      <c r="R219" s="11" t="s">
        <v>173</v>
      </c>
      <c r="S219" s="2">
        <v>1</v>
      </c>
      <c r="T219" s="2" t="s">
        <v>174</v>
      </c>
      <c r="V219" s="2" t="s">
        <v>175</v>
      </c>
      <c r="W219" s="2" t="s">
        <v>186</v>
      </c>
      <c r="X219" s="2">
        <v>2</v>
      </c>
    </row>
    <row r="220" spans="1:24" ht="21" hidden="1" customHeight="1">
      <c r="A220" s="2" t="s">
        <v>56</v>
      </c>
      <c r="B220" s="2" t="s">
        <v>26</v>
      </c>
      <c r="C220" s="2" t="s">
        <v>27</v>
      </c>
      <c r="D220" s="2" t="s">
        <v>28</v>
      </c>
      <c r="E220" s="2" t="s">
        <v>28</v>
      </c>
      <c r="F220" s="2" t="s">
        <v>111</v>
      </c>
      <c r="G220" s="2" t="s">
        <v>167</v>
      </c>
      <c r="H220" s="2" t="s">
        <v>168</v>
      </c>
      <c r="I220" s="2">
        <v>28</v>
      </c>
      <c r="J220" s="2">
        <v>6</v>
      </c>
      <c r="K220" s="2">
        <v>2018</v>
      </c>
      <c r="L220" s="31">
        <f t="shared" si="3"/>
        <v>43279</v>
      </c>
      <c r="M220" s="2" t="s">
        <v>582</v>
      </c>
      <c r="N220" s="2" t="s">
        <v>583</v>
      </c>
      <c r="O220" s="2">
        <v>19</v>
      </c>
      <c r="P220" s="6">
        <v>7034606755</v>
      </c>
      <c r="Q220" s="2" t="s">
        <v>172</v>
      </c>
      <c r="R220" s="11" t="s">
        <v>173</v>
      </c>
      <c r="S220" s="2">
        <v>0</v>
      </c>
      <c r="T220" s="2" t="s">
        <v>174</v>
      </c>
      <c r="V220" s="2" t="s">
        <v>175</v>
      </c>
      <c r="W220" s="2" t="s">
        <v>186</v>
      </c>
      <c r="X220" s="2">
        <v>2</v>
      </c>
    </row>
    <row r="221" spans="1:24" ht="21" hidden="1" customHeight="1">
      <c r="A221" s="2" t="s">
        <v>56</v>
      </c>
      <c r="B221" s="2" t="s">
        <v>26</v>
      </c>
      <c r="C221" s="2" t="s">
        <v>27</v>
      </c>
      <c r="D221" s="2" t="s">
        <v>28</v>
      </c>
      <c r="E221" s="2" t="s">
        <v>28</v>
      </c>
      <c r="F221" s="2" t="s">
        <v>111</v>
      </c>
      <c r="G221" s="2" t="s">
        <v>167</v>
      </c>
      <c r="H221" s="2" t="s">
        <v>168</v>
      </c>
      <c r="I221" s="2">
        <v>28</v>
      </c>
      <c r="J221" s="2">
        <v>6</v>
      </c>
      <c r="K221" s="2">
        <v>2018</v>
      </c>
      <c r="L221" s="31">
        <f t="shared" si="3"/>
        <v>43279</v>
      </c>
      <c r="M221" s="2" t="s">
        <v>253</v>
      </c>
      <c r="N221" s="2" t="s">
        <v>323</v>
      </c>
      <c r="O221" s="2">
        <v>19</v>
      </c>
      <c r="P221" s="6">
        <v>8036222268</v>
      </c>
      <c r="Q221" s="2" t="s">
        <v>172</v>
      </c>
      <c r="R221" s="11" t="s">
        <v>173</v>
      </c>
      <c r="S221" s="2">
        <v>1</v>
      </c>
      <c r="T221" s="2" t="s">
        <v>313</v>
      </c>
      <c r="V221" s="2" t="s">
        <v>175</v>
      </c>
      <c r="W221" s="2" t="s">
        <v>186</v>
      </c>
      <c r="X221" s="2">
        <v>2</v>
      </c>
    </row>
    <row r="222" spans="1:24" ht="21" hidden="1" customHeight="1">
      <c r="A222" s="2" t="s">
        <v>59</v>
      </c>
      <c r="B222" s="2" t="s">
        <v>26</v>
      </c>
      <c r="C222" s="2" t="s">
        <v>27</v>
      </c>
      <c r="D222" s="2" t="s">
        <v>28</v>
      </c>
      <c r="E222" s="2" t="s">
        <v>28</v>
      </c>
      <c r="F222" s="2" t="s">
        <v>111</v>
      </c>
      <c r="G222" s="2" t="s">
        <v>167</v>
      </c>
      <c r="H222" s="2" t="s">
        <v>168</v>
      </c>
      <c r="I222" s="2">
        <v>2</v>
      </c>
      <c r="J222" s="2">
        <v>7</v>
      </c>
      <c r="K222" s="2">
        <v>2018</v>
      </c>
      <c r="L222" s="31">
        <f t="shared" si="3"/>
        <v>43283</v>
      </c>
      <c r="M222" s="2" t="s">
        <v>584</v>
      </c>
      <c r="N222" s="2" t="s">
        <v>585</v>
      </c>
      <c r="O222" s="2">
        <v>19</v>
      </c>
      <c r="P222" s="6">
        <v>8160860043</v>
      </c>
      <c r="Q222" s="2" t="s">
        <v>172</v>
      </c>
      <c r="R222" s="11" t="s">
        <v>173</v>
      </c>
      <c r="S222" s="2">
        <v>1</v>
      </c>
      <c r="T222" s="2" t="s">
        <v>174</v>
      </c>
      <c r="V222" s="2" t="s">
        <v>175</v>
      </c>
      <c r="W222" s="2" t="s">
        <v>186</v>
      </c>
      <c r="X222" s="2">
        <v>2</v>
      </c>
    </row>
    <row r="223" spans="1:24" ht="21" hidden="1" customHeight="1">
      <c r="A223" s="2" t="s">
        <v>59</v>
      </c>
      <c r="B223" s="2" t="s">
        <v>26</v>
      </c>
      <c r="C223" s="2" t="s">
        <v>27</v>
      </c>
      <c r="D223" s="2" t="s">
        <v>28</v>
      </c>
      <c r="E223" s="2" t="s">
        <v>28</v>
      </c>
      <c r="F223" s="2" t="s">
        <v>111</v>
      </c>
      <c r="G223" s="2" t="s">
        <v>167</v>
      </c>
      <c r="H223" s="2" t="s">
        <v>168</v>
      </c>
      <c r="I223" s="2">
        <v>2</v>
      </c>
      <c r="J223" s="2">
        <v>7</v>
      </c>
      <c r="K223" s="2">
        <v>2018</v>
      </c>
      <c r="L223" s="31">
        <f t="shared" si="3"/>
        <v>43283</v>
      </c>
      <c r="M223" s="2" t="s">
        <v>586</v>
      </c>
      <c r="N223" s="2" t="s">
        <v>587</v>
      </c>
      <c r="O223" s="2">
        <v>19</v>
      </c>
      <c r="P223" s="6">
        <v>8187344204</v>
      </c>
      <c r="Q223" s="2" t="s">
        <v>172</v>
      </c>
      <c r="R223" s="11" t="s">
        <v>173</v>
      </c>
      <c r="S223" s="2">
        <v>1</v>
      </c>
      <c r="T223" s="2" t="s">
        <v>174</v>
      </c>
      <c r="V223" s="2" t="s">
        <v>175</v>
      </c>
      <c r="W223" s="2" t="s">
        <v>186</v>
      </c>
      <c r="X223" s="2">
        <v>2</v>
      </c>
    </row>
    <row r="224" spans="1:24" ht="21" hidden="1" customHeight="1">
      <c r="A224" s="2" t="s">
        <v>59</v>
      </c>
      <c r="B224" s="2" t="s">
        <v>26</v>
      </c>
      <c r="C224" s="2" t="s">
        <v>27</v>
      </c>
      <c r="D224" s="2" t="s">
        <v>28</v>
      </c>
      <c r="E224" s="2" t="s">
        <v>28</v>
      </c>
      <c r="F224" s="2" t="s">
        <v>111</v>
      </c>
      <c r="G224" s="2" t="s">
        <v>167</v>
      </c>
      <c r="H224" s="2" t="s">
        <v>168</v>
      </c>
      <c r="I224" s="2">
        <v>2</v>
      </c>
      <c r="J224" s="2">
        <v>7</v>
      </c>
      <c r="K224" s="2">
        <v>2018</v>
      </c>
      <c r="L224" s="31">
        <f t="shared" si="3"/>
        <v>43283</v>
      </c>
      <c r="M224" s="2" t="s">
        <v>588</v>
      </c>
      <c r="N224" s="2" t="s">
        <v>589</v>
      </c>
      <c r="O224" s="2">
        <v>19</v>
      </c>
      <c r="P224" s="8">
        <v>8188954310</v>
      </c>
      <c r="Q224" s="2" t="s">
        <v>172</v>
      </c>
      <c r="R224" s="11" t="s">
        <v>173</v>
      </c>
      <c r="S224" s="2">
        <v>2</v>
      </c>
      <c r="T224" s="2" t="s">
        <v>251</v>
      </c>
      <c r="V224" s="2" t="s">
        <v>252</v>
      </c>
      <c r="W224" s="2" t="s">
        <v>186</v>
      </c>
      <c r="X224" s="10">
        <v>3</v>
      </c>
    </row>
    <row r="225" spans="1:24" ht="21" hidden="1" customHeight="1">
      <c r="A225" s="2" t="s">
        <v>59</v>
      </c>
      <c r="B225" s="2" t="s">
        <v>26</v>
      </c>
      <c r="C225" s="2" t="s">
        <v>27</v>
      </c>
      <c r="D225" s="2" t="s">
        <v>28</v>
      </c>
      <c r="E225" s="2" t="s">
        <v>28</v>
      </c>
      <c r="F225" s="2" t="s">
        <v>111</v>
      </c>
      <c r="G225" s="2" t="s">
        <v>167</v>
      </c>
      <c r="H225" s="2" t="s">
        <v>168</v>
      </c>
      <c r="I225" s="2">
        <v>2</v>
      </c>
      <c r="J225" s="2">
        <v>7</v>
      </c>
      <c r="K225" s="2">
        <v>2018</v>
      </c>
      <c r="L225" s="31">
        <f t="shared" si="3"/>
        <v>43283</v>
      </c>
      <c r="M225" s="2" t="s">
        <v>590</v>
      </c>
      <c r="N225" s="2" t="s">
        <v>591</v>
      </c>
      <c r="O225" s="2">
        <v>18</v>
      </c>
      <c r="P225" s="8">
        <v>9035417490</v>
      </c>
      <c r="Q225" s="2" t="s">
        <v>172</v>
      </c>
      <c r="R225" s="11" t="s">
        <v>173</v>
      </c>
      <c r="S225" s="2">
        <v>0</v>
      </c>
      <c r="T225" s="2" t="s">
        <v>251</v>
      </c>
      <c r="V225" s="2" t="s">
        <v>252</v>
      </c>
      <c r="W225" s="2" t="s">
        <v>186</v>
      </c>
      <c r="X225" s="10">
        <v>3</v>
      </c>
    </row>
    <row r="226" spans="1:24" ht="21" hidden="1" customHeight="1">
      <c r="A226" s="2" t="s">
        <v>59</v>
      </c>
      <c r="B226" s="2" t="s">
        <v>26</v>
      </c>
      <c r="C226" s="2" t="s">
        <v>27</v>
      </c>
      <c r="D226" s="2" t="s">
        <v>28</v>
      </c>
      <c r="E226" s="2" t="s">
        <v>28</v>
      </c>
      <c r="F226" s="2" t="s">
        <v>111</v>
      </c>
      <c r="G226" s="2" t="s">
        <v>167</v>
      </c>
      <c r="H226" s="2" t="s">
        <v>168</v>
      </c>
      <c r="I226" s="2">
        <v>4</v>
      </c>
      <c r="J226" s="2">
        <v>7</v>
      </c>
      <c r="K226" s="2">
        <v>2018</v>
      </c>
      <c r="L226" s="31">
        <f t="shared" si="3"/>
        <v>43285</v>
      </c>
      <c r="M226" s="2" t="s">
        <v>592</v>
      </c>
      <c r="N226" s="2" t="s">
        <v>593</v>
      </c>
      <c r="O226" s="2">
        <v>18</v>
      </c>
      <c r="P226" s="8">
        <v>8105161755</v>
      </c>
      <c r="Q226" s="2" t="s">
        <v>172</v>
      </c>
      <c r="R226" s="11" t="s">
        <v>173</v>
      </c>
      <c r="S226" s="2">
        <v>0</v>
      </c>
      <c r="T226" s="2" t="s">
        <v>251</v>
      </c>
      <c r="V226" s="2" t="s">
        <v>252</v>
      </c>
      <c r="W226" s="2" t="s">
        <v>186</v>
      </c>
      <c r="X226" s="10">
        <v>3</v>
      </c>
    </row>
    <row r="227" spans="1:24" ht="21" hidden="1" customHeight="1">
      <c r="A227" s="2" t="s">
        <v>59</v>
      </c>
      <c r="B227" s="2" t="s">
        <v>26</v>
      </c>
      <c r="C227" s="2" t="s">
        <v>27</v>
      </c>
      <c r="D227" s="2" t="s">
        <v>28</v>
      </c>
      <c r="E227" s="2" t="s">
        <v>28</v>
      </c>
      <c r="F227" s="2" t="s">
        <v>111</v>
      </c>
      <c r="G227" s="2" t="s">
        <v>167</v>
      </c>
      <c r="H227" s="2" t="s">
        <v>168</v>
      </c>
      <c r="I227" s="2">
        <v>4</v>
      </c>
      <c r="J227" s="2">
        <v>7</v>
      </c>
      <c r="K227" s="2">
        <v>2018</v>
      </c>
      <c r="L227" s="31">
        <f t="shared" si="3"/>
        <v>43285</v>
      </c>
      <c r="M227" s="2" t="s">
        <v>594</v>
      </c>
      <c r="N227" s="2" t="s">
        <v>595</v>
      </c>
      <c r="O227" s="2">
        <v>18</v>
      </c>
      <c r="P227" s="6" t="s">
        <v>171</v>
      </c>
      <c r="Q227" s="2" t="s">
        <v>172</v>
      </c>
      <c r="R227" s="11" t="s">
        <v>173</v>
      </c>
      <c r="S227" s="2">
        <v>1</v>
      </c>
      <c r="T227" s="2" t="s">
        <v>251</v>
      </c>
      <c r="V227" s="2" t="s">
        <v>252</v>
      </c>
      <c r="W227" s="2" t="s">
        <v>179</v>
      </c>
      <c r="X227" s="10">
        <v>3</v>
      </c>
    </row>
    <row r="228" spans="1:24" ht="21" hidden="1" customHeight="1">
      <c r="A228" s="2" t="s">
        <v>59</v>
      </c>
      <c r="B228" s="2" t="s">
        <v>26</v>
      </c>
      <c r="C228" s="2" t="s">
        <v>27</v>
      </c>
      <c r="D228" s="2" t="s">
        <v>28</v>
      </c>
      <c r="E228" s="2" t="s">
        <v>28</v>
      </c>
      <c r="F228" s="2" t="s">
        <v>111</v>
      </c>
      <c r="G228" s="2" t="s">
        <v>167</v>
      </c>
      <c r="H228" s="2" t="s">
        <v>168</v>
      </c>
      <c r="I228" s="2">
        <v>4</v>
      </c>
      <c r="J228" s="2">
        <v>7</v>
      </c>
      <c r="K228" s="2">
        <v>2018</v>
      </c>
      <c r="L228" s="31">
        <f t="shared" si="3"/>
        <v>43285</v>
      </c>
      <c r="M228" s="2" t="s">
        <v>596</v>
      </c>
      <c r="N228" s="2" t="s">
        <v>597</v>
      </c>
      <c r="O228" s="2">
        <v>17</v>
      </c>
      <c r="P228" s="8">
        <v>8026488789</v>
      </c>
      <c r="Q228" s="2" t="s">
        <v>172</v>
      </c>
      <c r="R228" s="11" t="s">
        <v>173</v>
      </c>
      <c r="S228" s="2">
        <v>1</v>
      </c>
      <c r="T228" s="2" t="s">
        <v>251</v>
      </c>
      <c r="V228" s="2" t="s">
        <v>252</v>
      </c>
      <c r="W228" s="2" t="s">
        <v>179</v>
      </c>
      <c r="X228" s="10">
        <v>3</v>
      </c>
    </row>
    <row r="229" spans="1:24" ht="21" hidden="1" customHeight="1">
      <c r="A229" s="2" t="s">
        <v>59</v>
      </c>
      <c r="B229" s="2" t="s">
        <v>26</v>
      </c>
      <c r="C229" s="2" t="s">
        <v>27</v>
      </c>
      <c r="D229" s="2" t="s">
        <v>28</v>
      </c>
      <c r="E229" s="2" t="s">
        <v>28</v>
      </c>
      <c r="F229" s="2" t="s">
        <v>111</v>
      </c>
      <c r="G229" s="2" t="s">
        <v>167</v>
      </c>
      <c r="H229" s="2" t="s">
        <v>168</v>
      </c>
      <c r="I229" s="2">
        <v>4</v>
      </c>
      <c r="J229" s="2">
        <v>7</v>
      </c>
      <c r="K229" s="2">
        <v>2018</v>
      </c>
      <c r="L229" s="31">
        <f t="shared" si="3"/>
        <v>43285</v>
      </c>
      <c r="M229" s="2" t="s">
        <v>598</v>
      </c>
      <c r="N229" s="2" t="s">
        <v>599</v>
      </c>
      <c r="O229" s="2">
        <v>19</v>
      </c>
      <c r="P229" s="6" t="s">
        <v>171</v>
      </c>
      <c r="Q229" s="2" t="s">
        <v>172</v>
      </c>
      <c r="R229" s="11" t="s">
        <v>173</v>
      </c>
      <c r="S229" s="2">
        <v>2</v>
      </c>
      <c r="T229" s="2" t="s">
        <v>251</v>
      </c>
      <c r="V229" s="2" t="s">
        <v>252</v>
      </c>
      <c r="W229" s="2" t="s">
        <v>211</v>
      </c>
      <c r="X229" s="10">
        <v>6</v>
      </c>
    </row>
    <row r="230" spans="1:24" ht="21" hidden="1" customHeight="1">
      <c r="A230" s="2" t="s">
        <v>59</v>
      </c>
      <c r="B230" s="2" t="s">
        <v>26</v>
      </c>
      <c r="C230" s="2" t="s">
        <v>27</v>
      </c>
      <c r="D230" s="2" t="s">
        <v>28</v>
      </c>
      <c r="E230" s="2" t="s">
        <v>28</v>
      </c>
      <c r="F230" s="2" t="s">
        <v>111</v>
      </c>
      <c r="G230" s="2" t="s">
        <v>167</v>
      </c>
      <c r="H230" s="2" t="s">
        <v>168</v>
      </c>
      <c r="I230" s="2">
        <v>4</v>
      </c>
      <c r="J230" s="2">
        <v>7</v>
      </c>
      <c r="K230" s="2">
        <v>2018</v>
      </c>
      <c r="L230" s="31">
        <f t="shared" si="3"/>
        <v>43285</v>
      </c>
      <c r="M230" s="2" t="s">
        <v>600</v>
      </c>
      <c r="N230" s="2" t="s">
        <v>601</v>
      </c>
      <c r="O230" s="2">
        <v>19</v>
      </c>
      <c r="P230" s="6" t="s">
        <v>171</v>
      </c>
      <c r="Q230" s="2" t="s">
        <v>172</v>
      </c>
      <c r="R230" s="11" t="s">
        <v>173</v>
      </c>
      <c r="S230" s="2">
        <v>1</v>
      </c>
      <c r="T230" s="2" t="s">
        <v>251</v>
      </c>
      <c r="V230" s="2" t="s">
        <v>252</v>
      </c>
      <c r="W230" s="2" t="s">
        <v>179</v>
      </c>
      <c r="X230" s="10">
        <v>3</v>
      </c>
    </row>
    <row r="231" spans="1:24" ht="21" hidden="1" customHeight="1">
      <c r="A231" s="2" t="s">
        <v>59</v>
      </c>
      <c r="B231" s="2" t="s">
        <v>26</v>
      </c>
      <c r="C231" s="2" t="s">
        <v>27</v>
      </c>
      <c r="D231" s="2" t="s">
        <v>28</v>
      </c>
      <c r="E231" s="2" t="s">
        <v>28</v>
      </c>
      <c r="F231" s="2" t="s">
        <v>111</v>
      </c>
      <c r="G231" s="2" t="s">
        <v>167</v>
      </c>
      <c r="H231" s="2" t="s">
        <v>168</v>
      </c>
      <c r="I231" s="2">
        <v>5</v>
      </c>
      <c r="J231" s="2">
        <v>7</v>
      </c>
      <c r="K231" s="2">
        <v>2018</v>
      </c>
      <c r="L231" s="31">
        <f t="shared" si="3"/>
        <v>43286</v>
      </c>
      <c r="M231" s="2" t="s">
        <v>602</v>
      </c>
      <c r="N231" s="2" t="s">
        <v>603</v>
      </c>
      <c r="O231" s="2">
        <v>19</v>
      </c>
      <c r="P231" s="6">
        <v>8037386472</v>
      </c>
      <c r="Q231" s="2" t="s">
        <v>172</v>
      </c>
      <c r="R231" s="11" t="s">
        <v>173</v>
      </c>
      <c r="S231" s="2">
        <v>1</v>
      </c>
      <c r="T231" s="2" t="s">
        <v>251</v>
      </c>
      <c r="V231" s="2" t="s">
        <v>252</v>
      </c>
      <c r="W231" s="2" t="s">
        <v>186</v>
      </c>
      <c r="X231" s="10">
        <v>3</v>
      </c>
    </row>
    <row r="232" spans="1:24" ht="21" hidden="1" customHeight="1">
      <c r="A232" s="2" t="s">
        <v>59</v>
      </c>
      <c r="B232" s="2" t="s">
        <v>26</v>
      </c>
      <c r="C232" s="2" t="s">
        <v>27</v>
      </c>
      <c r="D232" s="2" t="s">
        <v>28</v>
      </c>
      <c r="E232" s="2" t="s">
        <v>28</v>
      </c>
      <c r="F232" s="2" t="s">
        <v>111</v>
      </c>
      <c r="G232" s="2" t="s">
        <v>167</v>
      </c>
      <c r="H232" s="2" t="s">
        <v>168</v>
      </c>
      <c r="I232" s="2">
        <v>5</v>
      </c>
      <c r="J232" s="2">
        <v>7</v>
      </c>
      <c r="K232" s="2">
        <v>2018</v>
      </c>
      <c r="L232" s="31">
        <f t="shared" si="3"/>
        <v>43286</v>
      </c>
      <c r="M232" s="2" t="s">
        <v>604</v>
      </c>
      <c r="N232" s="2" t="s">
        <v>605</v>
      </c>
      <c r="O232" s="2">
        <v>19</v>
      </c>
      <c r="P232" s="6">
        <v>9096281992</v>
      </c>
      <c r="Q232" s="2" t="s">
        <v>172</v>
      </c>
      <c r="R232" s="11" t="s">
        <v>173</v>
      </c>
      <c r="S232" s="2">
        <v>3</v>
      </c>
      <c r="T232" s="2" t="s">
        <v>251</v>
      </c>
      <c r="V232" s="2" t="s">
        <v>252</v>
      </c>
      <c r="W232" s="2" t="s">
        <v>179</v>
      </c>
      <c r="X232" s="10">
        <v>3</v>
      </c>
    </row>
    <row r="233" spans="1:24" ht="21" hidden="1" customHeight="1">
      <c r="A233" s="2" t="s">
        <v>59</v>
      </c>
      <c r="B233" s="2" t="s">
        <v>26</v>
      </c>
      <c r="C233" s="2" t="s">
        <v>27</v>
      </c>
      <c r="D233" s="2" t="s">
        <v>28</v>
      </c>
      <c r="E233" s="2" t="s">
        <v>28</v>
      </c>
      <c r="F233" s="2" t="s">
        <v>111</v>
      </c>
      <c r="G233" s="2" t="s">
        <v>167</v>
      </c>
      <c r="H233" s="2" t="s">
        <v>168</v>
      </c>
      <c r="I233" s="2">
        <v>5</v>
      </c>
      <c r="J233" s="2">
        <v>7</v>
      </c>
      <c r="K233" s="2">
        <v>2018</v>
      </c>
      <c r="L233" s="31">
        <f t="shared" si="3"/>
        <v>43286</v>
      </c>
      <c r="M233" s="2" t="s">
        <v>606</v>
      </c>
      <c r="N233" s="2" t="s">
        <v>428</v>
      </c>
      <c r="O233" s="2">
        <v>19</v>
      </c>
      <c r="P233" s="6">
        <v>8053502344</v>
      </c>
      <c r="Q233" s="2" t="s">
        <v>172</v>
      </c>
      <c r="R233" s="11" t="s">
        <v>173</v>
      </c>
      <c r="S233" s="2">
        <v>3</v>
      </c>
      <c r="T233" s="2" t="s">
        <v>251</v>
      </c>
      <c r="V233" s="2" t="s">
        <v>252</v>
      </c>
      <c r="W233" s="2" t="s">
        <v>179</v>
      </c>
      <c r="X233" s="10">
        <v>3</v>
      </c>
    </row>
    <row r="234" spans="1:24" ht="21" hidden="1" customHeight="1">
      <c r="A234" s="2" t="s">
        <v>59</v>
      </c>
      <c r="B234" s="2" t="s">
        <v>26</v>
      </c>
      <c r="C234" s="2" t="s">
        <v>27</v>
      </c>
      <c r="D234" s="2" t="s">
        <v>28</v>
      </c>
      <c r="E234" s="2" t="s">
        <v>28</v>
      </c>
      <c r="F234" s="2" t="s">
        <v>111</v>
      </c>
      <c r="G234" s="2" t="s">
        <v>167</v>
      </c>
      <c r="H234" s="2" t="s">
        <v>168</v>
      </c>
      <c r="I234" s="2">
        <v>5</v>
      </c>
      <c r="J234" s="2">
        <v>7</v>
      </c>
      <c r="K234" s="2">
        <v>2018</v>
      </c>
      <c r="L234" s="31">
        <f t="shared" si="3"/>
        <v>43286</v>
      </c>
      <c r="M234" s="2" t="s">
        <v>607</v>
      </c>
      <c r="N234" s="2" t="s">
        <v>608</v>
      </c>
      <c r="O234" s="2">
        <v>18</v>
      </c>
      <c r="P234" s="6">
        <v>7067546572</v>
      </c>
      <c r="Q234" s="2" t="s">
        <v>172</v>
      </c>
      <c r="R234" s="11" t="s">
        <v>173</v>
      </c>
      <c r="S234" s="2">
        <v>1</v>
      </c>
      <c r="T234" s="2" t="s">
        <v>251</v>
      </c>
      <c r="V234" s="2" t="s">
        <v>252</v>
      </c>
      <c r="W234" s="2" t="s">
        <v>211</v>
      </c>
      <c r="X234" s="10">
        <v>6</v>
      </c>
    </row>
    <row r="235" spans="1:24" ht="21" hidden="1" customHeight="1">
      <c r="A235" s="2" t="s">
        <v>59</v>
      </c>
      <c r="B235" s="2" t="s">
        <v>26</v>
      </c>
      <c r="C235" s="2" t="s">
        <v>27</v>
      </c>
      <c r="D235" s="2" t="s">
        <v>28</v>
      </c>
      <c r="E235" s="2" t="s">
        <v>28</v>
      </c>
      <c r="F235" s="2" t="s">
        <v>111</v>
      </c>
      <c r="G235" s="2" t="s">
        <v>167</v>
      </c>
      <c r="H235" s="2" t="s">
        <v>168</v>
      </c>
      <c r="I235" s="2">
        <v>5</v>
      </c>
      <c r="J235" s="2">
        <v>7</v>
      </c>
      <c r="K235" s="2">
        <v>2018</v>
      </c>
      <c r="L235" s="31">
        <f t="shared" si="3"/>
        <v>43286</v>
      </c>
      <c r="M235" s="2" t="s">
        <v>609</v>
      </c>
      <c r="N235" s="2" t="s">
        <v>610</v>
      </c>
      <c r="O235" s="2">
        <v>18</v>
      </c>
      <c r="P235" s="6" t="s">
        <v>171</v>
      </c>
      <c r="Q235" s="2" t="s">
        <v>172</v>
      </c>
      <c r="R235" s="11" t="s">
        <v>173</v>
      </c>
      <c r="S235" s="2">
        <v>0</v>
      </c>
      <c r="T235" s="2" t="s">
        <v>251</v>
      </c>
      <c r="V235" s="2" t="s">
        <v>252</v>
      </c>
      <c r="W235" s="2" t="s">
        <v>179</v>
      </c>
      <c r="X235" s="10">
        <v>2</v>
      </c>
    </row>
    <row r="236" spans="1:24" ht="21" hidden="1" customHeight="1">
      <c r="A236" s="2" t="s">
        <v>59</v>
      </c>
      <c r="B236" s="2" t="s">
        <v>26</v>
      </c>
      <c r="C236" s="2" t="s">
        <v>27</v>
      </c>
      <c r="D236" s="2" t="s">
        <v>28</v>
      </c>
      <c r="E236" s="2" t="s">
        <v>28</v>
      </c>
      <c r="F236" s="2" t="s">
        <v>111</v>
      </c>
      <c r="G236" s="2" t="s">
        <v>167</v>
      </c>
      <c r="H236" s="2" t="s">
        <v>168</v>
      </c>
      <c r="I236" s="2">
        <v>5</v>
      </c>
      <c r="J236" s="2">
        <v>7</v>
      </c>
      <c r="K236" s="2">
        <v>2018</v>
      </c>
      <c r="L236" s="31">
        <f t="shared" si="3"/>
        <v>43286</v>
      </c>
      <c r="M236" s="2" t="s">
        <v>611</v>
      </c>
      <c r="N236" s="2" t="s">
        <v>612</v>
      </c>
      <c r="O236" s="2">
        <v>19</v>
      </c>
      <c r="P236" s="6">
        <v>8143856396</v>
      </c>
      <c r="Q236" s="2" t="s">
        <v>172</v>
      </c>
      <c r="R236" s="11" t="s">
        <v>173</v>
      </c>
      <c r="S236" s="2">
        <v>3</v>
      </c>
      <c r="T236" s="2" t="s">
        <v>251</v>
      </c>
      <c r="V236" s="2" t="s">
        <v>252</v>
      </c>
      <c r="W236" s="2" t="s">
        <v>186</v>
      </c>
      <c r="X236" s="10">
        <v>3</v>
      </c>
    </row>
    <row r="237" spans="1:24" ht="21" hidden="1" customHeight="1">
      <c r="A237" s="2" t="s">
        <v>59</v>
      </c>
      <c r="B237" s="2" t="s">
        <v>26</v>
      </c>
      <c r="C237" s="2" t="s">
        <v>27</v>
      </c>
      <c r="D237" s="2" t="s">
        <v>28</v>
      </c>
      <c r="E237" s="2" t="s">
        <v>28</v>
      </c>
      <c r="F237" s="2" t="s">
        <v>111</v>
      </c>
      <c r="G237" s="2" t="s">
        <v>167</v>
      </c>
      <c r="H237" s="2" t="s">
        <v>168</v>
      </c>
      <c r="I237" s="2">
        <v>5</v>
      </c>
      <c r="J237" s="2">
        <v>7</v>
      </c>
      <c r="K237" s="2">
        <v>2018</v>
      </c>
      <c r="L237" s="31">
        <f t="shared" si="3"/>
        <v>43286</v>
      </c>
      <c r="M237" s="2" t="s">
        <v>613</v>
      </c>
      <c r="N237" s="2" t="s">
        <v>614</v>
      </c>
      <c r="O237" s="2">
        <v>17</v>
      </c>
      <c r="P237" s="6" t="s">
        <v>171</v>
      </c>
      <c r="Q237" s="2" t="s">
        <v>172</v>
      </c>
      <c r="R237" s="11" t="s">
        <v>173</v>
      </c>
      <c r="S237" s="2">
        <v>1</v>
      </c>
      <c r="T237" s="2" t="s">
        <v>251</v>
      </c>
      <c r="V237" s="2" t="s">
        <v>252</v>
      </c>
      <c r="W237" s="2" t="s">
        <v>186</v>
      </c>
      <c r="X237" s="10">
        <v>3</v>
      </c>
    </row>
    <row r="238" spans="1:24" ht="21" hidden="1" customHeight="1">
      <c r="A238" s="2" t="s">
        <v>59</v>
      </c>
      <c r="B238" s="2" t="s">
        <v>26</v>
      </c>
      <c r="C238" s="2" t="s">
        <v>27</v>
      </c>
      <c r="D238" s="2" t="s">
        <v>28</v>
      </c>
      <c r="E238" s="2" t="s">
        <v>28</v>
      </c>
      <c r="F238" s="2" t="s">
        <v>111</v>
      </c>
      <c r="G238" s="2" t="s">
        <v>167</v>
      </c>
      <c r="H238" s="2" t="s">
        <v>168</v>
      </c>
      <c r="I238" s="2">
        <v>5</v>
      </c>
      <c r="J238" s="2">
        <v>7</v>
      </c>
      <c r="K238" s="2">
        <v>2018</v>
      </c>
      <c r="L238" s="31">
        <f t="shared" si="3"/>
        <v>43286</v>
      </c>
      <c r="M238" s="2" t="s">
        <v>505</v>
      </c>
      <c r="N238" s="2" t="s">
        <v>615</v>
      </c>
      <c r="O238" s="2">
        <v>19</v>
      </c>
      <c r="P238" s="6">
        <v>8063524896</v>
      </c>
      <c r="Q238" s="2" t="s">
        <v>172</v>
      </c>
      <c r="R238" s="11" t="s">
        <v>173</v>
      </c>
      <c r="S238" s="2">
        <v>2</v>
      </c>
      <c r="T238" s="2" t="s">
        <v>251</v>
      </c>
      <c r="V238" s="2" t="s">
        <v>252</v>
      </c>
      <c r="W238" s="2" t="s">
        <v>186</v>
      </c>
      <c r="X238" s="10">
        <v>3</v>
      </c>
    </row>
    <row r="239" spans="1:24" ht="21" hidden="1" customHeight="1">
      <c r="A239" s="2" t="s">
        <v>59</v>
      </c>
      <c r="B239" s="2" t="s">
        <v>26</v>
      </c>
      <c r="C239" s="2" t="s">
        <v>27</v>
      </c>
      <c r="D239" s="2" t="s">
        <v>28</v>
      </c>
      <c r="E239" s="2" t="s">
        <v>28</v>
      </c>
      <c r="F239" s="2" t="s">
        <v>111</v>
      </c>
      <c r="G239" s="2" t="s">
        <v>167</v>
      </c>
      <c r="H239" s="2" t="s">
        <v>168</v>
      </c>
      <c r="I239" s="2">
        <v>5</v>
      </c>
      <c r="J239" s="2">
        <v>7</v>
      </c>
      <c r="K239" s="2">
        <v>2018</v>
      </c>
      <c r="L239" s="31">
        <f t="shared" si="3"/>
        <v>43286</v>
      </c>
      <c r="M239" s="2" t="s">
        <v>616</v>
      </c>
      <c r="N239" s="2" t="s">
        <v>617</v>
      </c>
      <c r="O239" s="2">
        <v>19</v>
      </c>
      <c r="P239" s="6">
        <v>7011404801</v>
      </c>
      <c r="Q239" s="2" t="s">
        <v>172</v>
      </c>
      <c r="R239" s="11" t="s">
        <v>173</v>
      </c>
      <c r="S239" s="2">
        <v>0</v>
      </c>
      <c r="T239" s="2" t="s">
        <v>251</v>
      </c>
      <c r="V239" s="2" t="s">
        <v>252</v>
      </c>
      <c r="W239" s="2" t="s">
        <v>179</v>
      </c>
      <c r="X239" s="10">
        <v>3</v>
      </c>
    </row>
    <row r="240" spans="1:24" ht="21" hidden="1" customHeight="1">
      <c r="A240" s="2" t="s">
        <v>59</v>
      </c>
      <c r="B240" s="2" t="s">
        <v>26</v>
      </c>
      <c r="C240" s="2" t="s">
        <v>27</v>
      </c>
      <c r="D240" s="2" t="s">
        <v>28</v>
      </c>
      <c r="E240" s="2" t="s">
        <v>28</v>
      </c>
      <c r="F240" s="2" t="s">
        <v>111</v>
      </c>
      <c r="G240" s="2" t="s">
        <v>167</v>
      </c>
      <c r="H240" s="2" t="s">
        <v>168</v>
      </c>
      <c r="I240" s="2">
        <v>5</v>
      </c>
      <c r="J240" s="2">
        <v>7</v>
      </c>
      <c r="K240" s="2">
        <v>2018</v>
      </c>
      <c r="L240" s="31">
        <f t="shared" si="3"/>
        <v>43286</v>
      </c>
      <c r="M240" s="2" t="s">
        <v>618</v>
      </c>
      <c r="N240" s="2" t="s">
        <v>619</v>
      </c>
      <c r="O240" s="2">
        <v>19</v>
      </c>
      <c r="P240" s="6">
        <v>7012192467</v>
      </c>
      <c r="Q240" s="2" t="s">
        <v>172</v>
      </c>
      <c r="R240" s="11" t="s">
        <v>173</v>
      </c>
      <c r="S240" s="2">
        <v>1</v>
      </c>
      <c r="T240" s="2" t="s">
        <v>251</v>
      </c>
      <c r="V240" s="2" t="s">
        <v>252</v>
      </c>
      <c r="W240" s="2" t="s">
        <v>186</v>
      </c>
      <c r="X240" s="10">
        <v>3</v>
      </c>
    </row>
    <row r="241" spans="1:24" ht="21" hidden="1" customHeight="1">
      <c r="A241" s="2" t="s">
        <v>59</v>
      </c>
      <c r="B241" s="2" t="s">
        <v>26</v>
      </c>
      <c r="C241" s="2" t="s">
        <v>27</v>
      </c>
      <c r="D241" s="2" t="s">
        <v>28</v>
      </c>
      <c r="E241" s="2" t="s">
        <v>28</v>
      </c>
      <c r="F241" s="2" t="s">
        <v>111</v>
      </c>
      <c r="G241" s="2" t="s">
        <v>167</v>
      </c>
      <c r="H241" s="2" t="s">
        <v>168</v>
      </c>
      <c r="I241" s="2">
        <v>5</v>
      </c>
      <c r="J241" s="2">
        <v>7</v>
      </c>
      <c r="K241" s="2">
        <v>2018</v>
      </c>
      <c r="L241" s="31">
        <f t="shared" si="3"/>
        <v>43286</v>
      </c>
      <c r="M241" s="2" t="s">
        <v>620</v>
      </c>
      <c r="N241" s="2" t="s">
        <v>579</v>
      </c>
      <c r="O241" s="2">
        <v>19</v>
      </c>
      <c r="P241" s="8">
        <v>7088910614</v>
      </c>
      <c r="Q241" s="2" t="s">
        <v>172</v>
      </c>
      <c r="R241" s="11" t="s">
        <v>173</v>
      </c>
      <c r="S241" s="2">
        <v>3</v>
      </c>
      <c r="T241" s="2" t="s">
        <v>251</v>
      </c>
      <c r="V241" s="2" t="s">
        <v>252</v>
      </c>
      <c r="W241" s="2" t="s">
        <v>176</v>
      </c>
      <c r="X241" s="10"/>
    </row>
    <row r="242" spans="1:24" ht="21" hidden="1" customHeight="1">
      <c r="A242" s="2" t="s">
        <v>59</v>
      </c>
      <c r="B242" s="2" t="s">
        <v>26</v>
      </c>
      <c r="C242" s="2" t="s">
        <v>27</v>
      </c>
      <c r="D242" s="2" t="s">
        <v>28</v>
      </c>
      <c r="E242" s="2" t="s">
        <v>28</v>
      </c>
      <c r="F242" s="2" t="s">
        <v>111</v>
      </c>
      <c r="G242" s="2" t="s">
        <v>167</v>
      </c>
      <c r="H242" s="2" t="s">
        <v>168</v>
      </c>
      <c r="I242" s="2">
        <v>5</v>
      </c>
      <c r="J242" s="2">
        <v>7</v>
      </c>
      <c r="K242" s="2">
        <v>2018</v>
      </c>
      <c r="L242" s="31">
        <f t="shared" si="3"/>
        <v>43286</v>
      </c>
      <c r="M242" s="2" t="s">
        <v>389</v>
      </c>
      <c r="N242" s="2" t="s">
        <v>621</v>
      </c>
      <c r="O242" s="2">
        <v>19</v>
      </c>
      <c r="P242" s="8">
        <v>7036019584</v>
      </c>
      <c r="Q242" s="2" t="s">
        <v>172</v>
      </c>
      <c r="R242" s="11" t="s">
        <v>173</v>
      </c>
      <c r="S242" s="2">
        <v>3</v>
      </c>
      <c r="T242" s="2" t="s">
        <v>251</v>
      </c>
      <c r="V242" s="2" t="s">
        <v>252</v>
      </c>
      <c r="W242" s="2" t="s">
        <v>211</v>
      </c>
      <c r="X242" s="10">
        <v>5</v>
      </c>
    </row>
    <row r="243" spans="1:24" ht="21" hidden="1" customHeight="1">
      <c r="A243" s="2" t="s">
        <v>59</v>
      </c>
      <c r="B243" s="2" t="s">
        <v>26</v>
      </c>
      <c r="C243" s="2" t="s">
        <v>27</v>
      </c>
      <c r="D243" s="2" t="s">
        <v>28</v>
      </c>
      <c r="E243" s="2" t="s">
        <v>28</v>
      </c>
      <c r="F243" s="2" t="s">
        <v>111</v>
      </c>
      <c r="G243" s="2" t="s">
        <v>167</v>
      </c>
      <c r="H243" s="2" t="s">
        <v>168</v>
      </c>
      <c r="I243" s="2">
        <v>5</v>
      </c>
      <c r="J243" s="2">
        <v>7</v>
      </c>
      <c r="K243" s="2">
        <v>2018</v>
      </c>
      <c r="L243" s="31">
        <f t="shared" si="3"/>
        <v>43286</v>
      </c>
      <c r="M243" s="2" t="s">
        <v>622</v>
      </c>
      <c r="N243" s="2" t="s">
        <v>623</v>
      </c>
      <c r="O243" s="2">
        <v>18</v>
      </c>
      <c r="P243" s="8">
        <v>9031106824</v>
      </c>
      <c r="Q243" s="2" t="s">
        <v>172</v>
      </c>
      <c r="R243" s="11" t="s">
        <v>173</v>
      </c>
      <c r="S243" s="2">
        <v>3</v>
      </c>
      <c r="T243" s="2" t="s">
        <v>251</v>
      </c>
      <c r="V243" s="2" t="s">
        <v>252</v>
      </c>
      <c r="W243" s="2" t="s">
        <v>186</v>
      </c>
      <c r="X243" s="10">
        <v>3</v>
      </c>
    </row>
    <row r="244" spans="1:24" ht="21" hidden="1" customHeight="1">
      <c r="A244" s="2" t="s">
        <v>59</v>
      </c>
      <c r="B244" s="2" t="s">
        <v>26</v>
      </c>
      <c r="C244" s="2" t="s">
        <v>27</v>
      </c>
      <c r="D244" s="2" t="s">
        <v>28</v>
      </c>
      <c r="E244" s="2" t="s">
        <v>28</v>
      </c>
      <c r="F244" s="2" t="s">
        <v>111</v>
      </c>
      <c r="G244" s="2" t="s">
        <v>167</v>
      </c>
      <c r="H244" s="2" t="s">
        <v>168</v>
      </c>
      <c r="I244" s="2">
        <v>5</v>
      </c>
      <c r="J244" s="2">
        <v>7</v>
      </c>
      <c r="K244" s="2">
        <v>2018</v>
      </c>
      <c r="L244" s="31">
        <f t="shared" si="3"/>
        <v>43286</v>
      </c>
      <c r="M244" s="2" t="s">
        <v>624</v>
      </c>
      <c r="N244" s="2" t="s">
        <v>625</v>
      </c>
      <c r="O244" s="2">
        <v>18</v>
      </c>
      <c r="P244" s="8">
        <v>8023868898</v>
      </c>
      <c r="Q244" s="2" t="s">
        <v>172</v>
      </c>
      <c r="R244" s="11" t="s">
        <v>173</v>
      </c>
      <c r="S244" s="2">
        <v>2</v>
      </c>
      <c r="T244" s="2" t="s">
        <v>251</v>
      </c>
      <c r="V244" s="2" t="s">
        <v>252</v>
      </c>
      <c r="W244" s="2" t="s">
        <v>176</v>
      </c>
      <c r="X244" s="10"/>
    </row>
    <row r="245" spans="1:24" ht="21" hidden="1" customHeight="1">
      <c r="A245" s="2" t="s">
        <v>59</v>
      </c>
      <c r="B245" s="2" t="s">
        <v>26</v>
      </c>
      <c r="C245" s="2" t="s">
        <v>27</v>
      </c>
      <c r="D245" s="2" t="s">
        <v>28</v>
      </c>
      <c r="E245" s="2" t="s">
        <v>28</v>
      </c>
      <c r="F245" s="2" t="s">
        <v>111</v>
      </c>
      <c r="G245" s="2" t="s">
        <v>167</v>
      </c>
      <c r="H245" s="2" t="s">
        <v>168</v>
      </c>
      <c r="I245" s="2">
        <v>5</v>
      </c>
      <c r="J245" s="2">
        <v>7</v>
      </c>
      <c r="K245" s="2">
        <v>2018</v>
      </c>
      <c r="L245" s="31">
        <f t="shared" si="3"/>
        <v>43286</v>
      </c>
      <c r="M245" s="2" t="s">
        <v>626</v>
      </c>
      <c r="N245" s="2" t="s">
        <v>627</v>
      </c>
      <c r="O245" s="2">
        <v>19</v>
      </c>
      <c r="P245" s="8">
        <v>8039376532</v>
      </c>
      <c r="Q245" s="2" t="s">
        <v>172</v>
      </c>
      <c r="R245" s="11" t="s">
        <v>173</v>
      </c>
      <c r="S245" s="2">
        <v>3</v>
      </c>
      <c r="T245" s="2" t="s">
        <v>251</v>
      </c>
      <c r="V245" s="2" t="s">
        <v>252</v>
      </c>
      <c r="W245" s="2" t="s">
        <v>211</v>
      </c>
      <c r="X245" s="10">
        <v>5</v>
      </c>
    </row>
    <row r="246" spans="1:24" ht="21" hidden="1" customHeight="1">
      <c r="A246" s="2" t="s">
        <v>59</v>
      </c>
      <c r="B246" s="2" t="s">
        <v>26</v>
      </c>
      <c r="C246" s="2" t="s">
        <v>27</v>
      </c>
      <c r="D246" s="2" t="s">
        <v>28</v>
      </c>
      <c r="E246" s="2" t="s">
        <v>28</v>
      </c>
      <c r="F246" s="2" t="s">
        <v>111</v>
      </c>
      <c r="G246" s="2" t="s">
        <v>167</v>
      </c>
      <c r="H246" s="2" t="s">
        <v>168</v>
      </c>
      <c r="I246" s="2">
        <v>5</v>
      </c>
      <c r="J246" s="2">
        <v>7</v>
      </c>
      <c r="K246" s="2">
        <v>2018</v>
      </c>
      <c r="L246" s="31">
        <f t="shared" si="3"/>
        <v>43286</v>
      </c>
      <c r="M246" s="2" t="s">
        <v>628</v>
      </c>
      <c r="N246" s="2" t="s">
        <v>629</v>
      </c>
      <c r="O246" s="2">
        <v>16</v>
      </c>
      <c r="P246" s="8">
        <v>8105129800</v>
      </c>
      <c r="Q246" s="2" t="s">
        <v>172</v>
      </c>
      <c r="R246" s="11" t="s">
        <v>173</v>
      </c>
      <c r="S246" s="2">
        <v>1</v>
      </c>
      <c r="T246" s="2" t="s">
        <v>251</v>
      </c>
      <c r="V246" s="2" t="s">
        <v>252</v>
      </c>
      <c r="W246" s="2" t="s">
        <v>211</v>
      </c>
      <c r="X246" s="10">
        <v>5</v>
      </c>
    </row>
    <row r="247" spans="1:24" ht="21" hidden="1" customHeight="1">
      <c r="A247" s="2" t="s">
        <v>59</v>
      </c>
      <c r="B247" s="2" t="s">
        <v>26</v>
      </c>
      <c r="C247" s="2" t="s">
        <v>27</v>
      </c>
      <c r="D247" s="2" t="s">
        <v>28</v>
      </c>
      <c r="E247" s="2" t="s">
        <v>28</v>
      </c>
      <c r="F247" s="2" t="s">
        <v>111</v>
      </c>
      <c r="G247" s="2" t="s">
        <v>167</v>
      </c>
      <c r="H247" s="2" t="s">
        <v>168</v>
      </c>
      <c r="I247" s="2">
        <v>5</v>
      </c>
      <c r="J247" s="2">
        <v>7</v>
      </c>
      <c r="K247" s="2">
        <v>2018</v>
      </c>
      <c r="L247" s="31">
        <f t="shared" si="3"/>
        <v>43286</v>
      </c>
      <c r="M247" s="2" t="s">
        <v>630</v>
      </c>
      <c r="N247" s="2" t="s">
        <v>631</v>
      </c>
      <c r="O247" s="2">
        <v>19</v>
      </c>
      <c r="P247" s="8">
        <v>8175666630</v>
      </c>
      <c r="Q247" s="2" t="s">
        <v>172</v>
      </c>
      <c r="R247" s="11" t="s">
        <v>173</v>
      </c>
      <c r="S247" s="2">
        <v>1</v>
      </c>
      <c r="T247" s="2" t="s">
        <v>251</v>
      </c>
      <c r="V247" s="2" t="s">
        <v>252</v>
      </c>
      <c r="W247" s="2" t="s">
        <v>186</v>
      </c>
      <c r="X247" s="10">
        <v>3</v>
      </c>
    </row>
    <row r="248" spans="1:24" ht="21" hidden="1" customHeight="1">
      <c r="A248" s="2" t="s">
        <v>59</v>
      </c>
      <c r="B248" s="2" t="s">
        <v>26</v>
      </c>
      <c r="C248" s="2" t="s">
        <v>27</v>
      </c>
      <c r="D248" s="2" t="s">
        <v>28</v>
      </c>
      <c r="E248" s="2" t="s">
        <v>28</v>
      </c>
      <c r="F248" s="2" t="s">
        <v>111</v>
      </c>
      <c r="G248" s="2" t="s">
        <v>167</v>
      </c>
      <c r="H248" s="2" t="s">
        <v>168</v>
      </c>
      <c r="I248" s="2">
        <v>5</v>
      </c>
      <c r="J248" s="2">
        <v>7</v>
      </c>
      <c r="K248" s="2">
        <v>2018</v>
      </c>
      <c r="L248" s="31">
        <f t="shared" si="3"/>
        <v>43286</v>
      </c>
      <c r="M248" s="2" t="s">
        <v>632</v>
      </c>
      <c r="N248" s="2" t="s">
        <v>633</v>
      </c>
      <c r="O248" s="2">
        <v>19</v>
      </c>
      <c r="P248" s="8">
        <v>8036701770</v>
      </c>
      <c r="Q248" s="2" t="s">
        <v>172</v>
      </c>
      <c r="R248" s="11" t="s">
        <v>173</v>
      </c>
      <c r="S248" s="2">
        <v>3</v>
      </c>
      <c r="T248" s="2" t="s">
        <v>251</v>
      </c>
      <c r="V248" s="2" t="s">
        <v>252</v>
      </c>
      <c r="W248" s="2" t="s">
        <v>176</v>
      </c>
      <c r="X248" s="10"/>
    </row>
    <row r="249" spans="1:24" ht="21" hidden="1" customHeight="1">
      <c r="A249" s="2" t="s">
        <v>59</v>
      </c>
      <c r="B249" s="2" t="s">
        <v>26</v>
      </c>
      <c r="C249" s="2" t="s">
        <v>27</v>
      </c>
      <c r="D249" s="2" t="s">
        <v>28</v>
      </c>
      <c r="E249" s="2" t="s">
        <v>28</v>
      </c>
      <c r="F249" s="2" t="s">
        <v>111</v>
      </c>
      <c r="G249" s="2" t="s">
        <v>167</v>
      </c>
      <c r="H249" s="2" t="s">
        <v>168</v>
      </c>
      <c r="I249" s="2">
        <v>5</v>
      </c>
      <c r="J249" s="2">
        <v>7</v>
      </c>
      <c r="K249" s="2">
        <v>2018</v>
      </c>
      <c r="L249" s="31">
        <f t="shared" si="3"/>
        <v>43286</v>
      </c>
      <c r="M249" s="2" t="s">
        <v>634</v>
      </c>
      <c r="N249" s="2" t="s">
        <v>242</v>
      </c>
      <c r="O249" s="2">
        <v>17</v>
      </c>
      <c r="P249" s="8">
        <v>8108862384</v>
      </c>
      <c r="Q249" s="2" t="s">
        <v>172</v>
      </c>
      <c r="R249" s="11" t="s">
        <v>173</v>
      </c>
      <c r="S249" s="2">
        <v>1</v>
      </c>
      <c r="T249" s="2" t="s">
        <v>251</v>
      </c>
      <c r="V249" s="2" t="s">
        <v>252</v>
      </c>
      <c r="W249" s="2" t="s">
        <v>179</v>
      </c>
      <c r="X249" s="10">
        <v>2</v>
      </c>
    </row>
    <row r="250" spans="1:24" ht="21" hidden="1" customHeight="1">
      <c r="A250" s="2" t="s">
        <v>59</v>
      </c>
      <c r="B250" s="2" t="s">
        <v>26</v>
      </c>
      <c r="C250" s="2" t="s">
        <v>27</v>
      </c>
      <c r="D250" s="2" t="s">
        <v>28</v>
      </c>
      <c r="E250" s="2" t="s">
        <v>28</v>
      </c>
      <c r="F250" s="2" t="s">
        <v>111</v>
      </c>
      <c r="G250" s="2" t="s">
        <v>167</v>
      </c>
      <c r="H250" s="2" t="s">
        <v>168</v>
      </c>
      <c r="I250" s="2">
        <v>5</v>
      </c>
      <c r="J250" s="2">
        <v>7</v>
      </c>
      <c r="K250" s="2">
        <v>2018</v>
      </c>
      <c r="L250" s="31">
        <f t="shared" si="3"/>
        <v>43286</v>
      </c>
      <c r="M250" s="2" t="s">
        <v>635</v>
      </c>
      <c r="N250" s="2" t="s">
        <v>636</v>
      </c>
      <c r="O250" s="2">
        <v>19</v>
      </c>
      <c r="P250" s="6">
        <v>8035065387</v>
      </c>
      <c r="Q250" s="2" t="s">
        <v>172</v>
      </c>
      <c r="R250" s="11" t="s">
        <v>173</v>
      </c>
      <c r="S250" s="2">
        <v>2</v>
      </c>
      <c r="T250" s="2" t="s">
        <v>174</v>
      </c>
      <c r="V250" s="2" t="s">
        <v>175</v>
      </c>
      <c r="W250" s="2" t="s">
        <v>186</v>
      </c>
      <c r="X250" s="2">
        <v>2</v>
      </c>
    </row>
    <row r="251" spans="1:24" ht="21" hidden="1" customHeight="1">
      <c r="A251" s="2" t="s">
        <v>59</v>
      </c>
      <c r="B251" s="2" t="s">
        <v>26</v>
      </c>
      <c r="C251" s="2" t="s">
        <v>27</v>
      </c>
      <c r="D251" s="2" t="s">
        <v>28</v>
      </c>
      <c r="E251" s="2" t="s">
        <v>28</v>
      </c>
      <c r="F251" s="2" t="s">
        <v>111</v>
      </c>
      <c r="G251" s="2" t="s">
        <v>167</v>
      </c>
      <c r="H251" s="2" t="s">
        <v>168</v>
      </c>
      <c r="I251" s="2">
        <v>6</v>
      </c>
      <c r="J251" s="2">
        <v>7</v>
      </c>
      <c r="K251" s="2">
        <v>2018</v>
      </c>
      <c r="L251" s="31">
        <f t="shared" si="3"/>
        <v>43287</v>
      </c>
      <c r="M251" s="2" t="s">
        <v>637</v>
      </c>
      <c r="N251" s="2" t="s">
        <v>638</v>
      </c>
      <c r="O251" s="2">
        <v>19</v>
      </c>
      <c r="P251" s="6">
        <v>8145109669</v>
      </c>
      <c r="Q251" s="2" t="s">
        <v>172</v>
      </c>
      <c r="R251" s="11" t="s">
        <v>173</v>
      </c>
      <c r="S251" s="2">
        <v>1</v>
      </c>
      <c r="T251" s="2" t="s">
        <v>174</v>
      </c>
      <c r="V251" s="2" t="s">
        <v>175</v>
      </c>
      <c r="W251" s="2" t="s">
        <v>179</v>
      </c>
      <c r="X251" s="2">
        <v>2</v>
      </c>
    </row>
    <row r="252" spans="1:24" ht="21" hidden="1" customHeight="1">
      <c r="A252" s="2" t="s">
        <v>59</v>
      </c>
      <c r="B252" s="2" t="s">
        <v>26</v>
      </c>
      <c r="C252" s="2" t="s">
        <v>27</v>
      </c>
      <c r="D252" s="2" t="s">
        <v>28</v>
      </c>
      <c r="E252" s="2" t="s">
        <v>28</v>
      </c>
      <c r="F252" s="2" t="s">
        <v>111</v>
      </c>
      <c r="G252" s="2" t="s">
        <v>167</v>
      </c>
      <c r="H252" s="2" t="s">
        <v>168</v>
      </c>
      <c r="I252" s="2">
        <v>6</v>
      </c>
      <c r="J252" s="2">
        <v>7</v>
      </c>
      <c r="K252" s="2">
        <v>2018</v>
      </c>
      <c r="L252" s="31">
        <f t="shared" si="3"/>
        <v>43287</v>
      </c>
      <c r="M252" s="2" t="s">
        <v>203</v>
      </c>
      <c r="N252" s="2" t="s">
        <v>639</v>
      </c>
      <c r="O252" s="2">
        <v>19</v>
      </c>
      <c r="P252" s="6">
        <v>8102596499</v>
      </c>
      <c r="Q252" s="2" t="s">
        <v>172</v>
      </c>
      <c r="R252" s="11" t="s">
        <v>173</v>
      </c>
      <c r="S252" s="2">
        <v>1</v>
      </c>
      <c r="T252" s="2" t="s">
        <v>174</v>
      </c>
      <c r="V252" s="2" t="s">
        <v>175</v>
      </c>
      <c r="W252" s="2" t="s">
        <v>186</v>
      </c>
      <c r="X252" s="2">
        <v>2</v>
      </c>
    </row>
    <row r="253" spans="1:24" ht="21" hidden="1" customHeight="1">
      <c r="A253" s="2" t="s">
        <v>59</v>
      </c>
      <c r="B253" s="2" t="s">
        <v>26</v>
      </c>
      <c r="C253" s="2" t="s">
        <v>27</v>
      </c>
      <c r="D253" s="2" t="s">
        <v>28</v>
      </c>
      <c r="E253" s="2" t="s">
        <v>28</v>
      </c>
      <c r="F253" s="2" t="s">
        <v>111</v>
      </c>
      <c r="G253" s="2" t="s">
        <v>167</v>
      </c>
      <c r="H253" s="2" t="s">
        <v>168</v>
      </c>
      <c r="I253" s="2">
        <v>6</v>
      </c>
      <c r="J253" s="2">
        <v>7</v>
      </c>
      <c r="K253" s="2">
        <v>2018</v>
      </c>
      <c r="L253" s="31">
        <f t="shared" si="3"/>
        <v>43287</v>
      </c>
      <c r="M253" s="2" t="s">
        <v>640</v>
      </c>
      <c r="N253" s="2" t="s">
        <v>641</v>
      </c>
      <c r="O253" s="2">
        <v>18</v>
      </c>
      <c r="P253" s="6">
        <v>8168730872</v>
      </c>
      <c r="Q253" s="2" t="s">
        <v>172</v>
      </c>
      <c r="R253" s="11" t="s">
        <v>173</v>
      </c>
      <c r="S253" s="2">
        <v>2</v>
      </c>
      <c r="T253" s="2" t="s">
        <v>174</v>
      </c>
      <c r="V253" s="2" t="s">
        <v>175</v>
      </c>
      <c r="W253" s="2" t="s">
        <v>186</v>
      </c>
      <c r="X253" s="2">
        <v>2</v>
      </c>
    </row>
    <row r="254" spans="1:24" ht="21" hidden="1" customHeight="1">
      <c r="A254" s="2" t="s">
        <v>59</v>
      </c>
      <c r="B254" s="2" t="s">
        <v>26</v>
      </c>
      <c r="C254" s="2" t="s">
        <v>27</v>
      </c>
      <c r="D254" s="2" t="s">
        <v>28</v>
      </c>
      <c r="E254" s="2" t="s">
        <v>28</v>
      </c>
      <c r="F254" s="2" t="s">
        <v>111</v>
      </c>
      <c r="G254" s="2" t="s">
        <v>167</v>
      </c>
      <c r="H254" s="2" t="s">
        <v>168</v>
      </c>
      <c r="I254" s="2">
        <v>6</v>
      </c>
      <c r="J254" s="2">
        <v>7</v>
      </c>
      <c r="K254" s="2">
        <v>2018</v>
      </c>
      <c r="L254" s="31">
        <f t="shared" si="3"/>
        <v>43287</v>
      </c>
      <c r="M254" s="2" t="s">
        <v>642</v>
      </c>
      <c r="N254" s="2" t="s">
        <v>643</v>
      </c>
      <c r="O254" s="2">
        <v>19</v>
      </c>
      <c r="P254" s="8">
        <v>7033393836</v>
      </c>
      <c r="Q254" s="2" t="s">
        <v>172</v>
      </c>
      <c r="R254" s="11" t="s">
        <v>173</v>
      </c>
      <c r="S254" s="2">
        <v>3</v>
      </c>
      <c r="T254" s="2" t="s">
        <v>251</v>
      </c>
      <c r="V254" s="2" t="s">
        <v>252</v>
      </c>
      <c r="W254" s="2" t="s">
        <v>179</v>
      </c>
      <c r="X254" s="10">
        <v>3</v>
      </c>
    </row>
    <row r="255" spans="1:24" ht="21" hidden="1" customHeight="1">
      <c r="A255" s="2" t="s">
        <v>59</v>
      </c>
      <c r="B255" s="2" t="s">
        <v>26</v>
      </c>
      <c r="C255" s="2" t="s">
        <v>27</v>
      </c>
      <c r="D255" s="2" t="s">
        <v>28</v>
      </c>
      <c r="E255" s="2" t="s">
        <v>28</v>
      </c>
      <c r="F255" s="2" t="s">
        <v>111</v>
      </c>
      <c r="G255" s="2" t="s">
        <v>167</v>
      </c>
      <c r="H255" s="2" t="s">
        <v>168</v>
      </c>
      <c r="I255" s="2">
        <v>6</v>
      </c>
      <c r="J255" s="2">
        <v>7</v>
      </c>
      <c r="K255" s="2">
        <v>2018</v>
      </c>
      <c r="L255" s="31">
        <f t="shared" si="3"/>
        <v>43287</v>
      </c>
      <c r="M255" s="2" t="s">
        <v>644</v>
      </c>
      <c r="N255" s="2" t="s">
        <v>645</v>
      </c>
      <c r="O255" s="2">
        <v>18</v>
      </c>
      <c r="P255" s="8">
        <v>8033147999</v>
      </c>
      <c r="Q255" s="2" t="s">
        <v>172</v>
      </c>
      <c r="R255" s="11" t="s">
        <v>173</v>
      </c>
      <c r="S255" s="2">
        <v>2</v>
      </c>
      <c r="T255" s="2" t="s">
        <v>251</v>
      </c>
      <c r="V255" s="2" t="s">
        <v>252</v>
      </c>
      <c r="W255" s="2" t="s">
        <v>211</v>
      </c>
      <c r="X255" s="10">
        <v>6</v>
      </c>
    </row>
    <row r="256" spans="1:24" ht="21" hidden="1" customHeight="1">
      <c r="A256" s="2" t="s">
        <v>59</v>
      </c>
      <c r="B256" s="2" t="s">
        <v>26</v>
      </c>
      <c r="C256" s="2" t="s">
        <v>27</v>
      </c>
      <c r="D256" s="2" t="s">
        <v>28</v>
      </c>
      <c r="E256" s="2" t="s">
        <v>28</v>
      </c>
      <c r="F256" s="2" t="s">
        <v>111</v>
      </c>
      <c r="G256" s="2" t="s">
        <v>167</v>
      </c>
      <c r="H256" s="2" t="s">
        <v>168</v>
      </c>
      <c r="I256" s="2">
        <v>6</v>
      </c>
      <c r="J256" s="2">
        <v>7</v>
      </c>
      <c r="K256" s="2">
        <v>2018</v>
      </c>
      <c r="L256" s="31">
        <f t="shared" si="3"/>
        <v>43287</v>
      </c>
      <c r="M256" s="2" t="s">
        <v>646</v>
      </c>
      <c r="N256" s="2" t="s">
        <v>647</v>
      </c>
      <c r="O256" s="2">
        <v>19</v>
      </c>
      <c r="P256" s="8">
        <v>8034424623</v>
      </c>
      <c r="Q256" s="2" t="s">
        <v>172</v>
      </c>
      <c r="R256" s="11" t="s">
        <v>173</v>
      </c>
      <c r="S256" s="2">
        <v>3</v>
      </c>
      <c r="T256" s="2" t="s">
        <v>251</v>
      </c>
      <c r="V256" s="2" t="s">
        <v>252</v>
      </c>
      <c r="W256" s="2" t="s">
        <v>186</v>
      </c>
      <c r="X256" s="10">
        <v>3</v>
      </c>
    </row>
    <row r="257" spans="1:24" ht="21" hidden="1" customHeight="1">
      <c r="A257" s="2" t="s">
        <v>59</v>
      </c>
      <c r="B257" s="2" t="s">
        <v>26</v>
      </c>
      <c r="C257" s="2" t="s">
        <v>27</v>
      </c>
      <c r="D257" s="2" t="s">
        <v>28</v>
      </c>
      <c r="E257" s="2" t="s">
        <v>28</v>
      </c>
      <c r="F257" s="2" t="s">
        <v>111</v>
      </c>
      <c r="G257" s="2" t="s">
        <v>167</v>
      </c>
      <c r="H257" s="2" t="s">
        <v>168</v>
      </c>
      <c r="I257" s="2">
        <v>6</v>
      </c>
      <c r="J257" s="2">
        <v>7</v>
      </c>
      <c r="K257" s="2">
        <v>2018</v>
      </c>
      <c r="L257" s="31">
        <f t="shared" si="3"/>
        <v>43287</v>
      </c>
      <c r="M257" s="2" t="s">
        <v>222</v>
      </c>
      <c r="N257" s="2" t="s">
        <v>557</v>
      </c>
      <c r="O257" s="2">
        <v>19</v>
      </c>
      <c r="P257" s="8">
        <v>8035982664</v>
      </c>
      <c r="Q257" s="2" t="s">
        <v>172</v>
      </c>
      <c r="R257" s="11" t="s">
        <v>173</v>
      </c>
      <c r="S257" s="2">
        <v>3</v>
      </c>
      <c r="T257" s="2" t="s">
        <v>251</v>
      </c>
      <c r="V257" s="2" t="s">
        <v>252</v>
      </c>
      <c r="W257" s="2" t="s">
        <v>186</v>
      </c>
      <c r="X257" s="10">
        <v>3</v>
      </c>
    </row>
    <row r="258" spans="1:24" ht="21" hidden="1" customHeight="1">
      <c r="A258" s="2" t="s">
        <v>59</v>
      </c>
      <c r="B258" s="2" t="s">
        <v>26</v>
      </c>
      <c r="C258" s="2" t="s">
        <v>27</v>
      </c>
      <c r="D258" s="2" t="s">
        <v>28</v>
      </c>
      <c r="E258" s="2" t="s">
        <v>28</v>
      </c>
      <c r="F258" s="2" t="s">
        <v>111</v>
      </c>
      <c r="G258" s="2" t="s">
        <v>167</v>
      </c>
      <c r="H258" s="2" t="s">
        <v>168</v>
      </c>
      <c r="I258" s="2">
        <v>6</v>
      </c>
      <c r="J258" s="2">
        <v>7</v>
      </c>
      <c r="K258" s="2">
        <v>2018</v>
      </c>
      <c r="L258" s="31">
        <f t="shared" ref="L258:L321" si="4">DATE(K258,J258,I258)</f>
        <v>43287</v>
      </c>
      <c r="M258" s="2" t="s">
        <v>648</v>
      </c>
      <c r="N258" s="2" t="s">
        <v>649</v>
      </c>
      <c r="O258" s="2">
        <v>19</v>
      </c>
      <c r="P258" s="8">
        <v>8037138584</v>
      </c>
      <c r="Q258" s="2" t="s">
        <v>172</v>
      </c>
      <c r="R258" s="11" t="s">
        <v>173</v>
      </c>
      <c r="S258" s="2">
        <v>3</v>
      </c>
      <c r="T258" s="2" t="s">
        <v>251</v>
      </c>
      <c r="V258" s="2" t="s">
        <v>252</v>
      </c>
      <c r="W258" s="2" t="s">
        <v>211</v>
      </c>
      <c r="X258" s="10">
        <v>6</v>
      </c>
    </row>
    <row r="259" spans="1:24" ht="21" hidden="1" customHeight="1">
      <c r="A259" s="2" t="s">
        <v>59</v>
      </c>
      <c r="B259" s="2" t="s">
        <v>26</v>
      </c>
      <c r="C259" s="2" t="s">
        <v>27</v>
      </c>
      <c r="D259" s="2" t="s">
        <v>28</v>
      </c>
      <c r="E259" s="2" t="s">
        <v>28</v>
      </c>
      <c r="F259" s="2" t="s">
        <v>111</v>
      </c>
      <c r="G259" s="2" t="s">
        <v>167</v>
      </c>
      <c r="H259" s="2" t="s">
        <v>168</v>
      </c>
      <c r="I259" s="2">
        <v>6</v>
      </c>
      <c r="J259" s="2">
        <v>7</v>
      </c>
      <c r="K259" s="2">
        <v>2018</v>
      </c>
      <c r="L259" s="31">
        <f t="shared" si="4"/>
        <v>43287</v>
      </c>
      <c r="M259" s="2" t="s">
        <v>650</v>
      </c>
      <c r="N259" s="2" t="s">
        <v>651</v>
      </c>
      <c r="O259" s="2">
        <v>18</v>
      </c>
      <c r="P259" s="8">
        <v>7035584055</v>
      </c>
      <c r="Q259" s="2" t="s">
        <v>172</v>
      </c>
      <c r="R259" s="11" t="s">
        <v>173</v>
      </c>
      <c r="S259" s="2">
        <v>2</v>
      </c>
      <c r="T259" s="2" t="s">
        <v>251</v>
      </c>
      <c r="V259" s="2" t="s">
        <v>252</v>
      </c>
      <c r="W259" s="2" t="s">
        <v>179</v>
      </c>
      <c r="X259" s="10">
        <v>2</v>
      </c>
    </row>
    <row r="260" spans="1:24" ht="21" hidden="1" customHeight="1">
      <c r="A260" s="2" t="s">
        <v>59</v>
      </c>
      <c r="B260" s="2" t="s">
        <v>26</v>
      </c>
      <c r="C260" s="2" t="s">
        <v>27</v>
      </c>
      <c r="D260" s="2" t="s">
        <v>28</v>
      </c>
      <c r="E260" s="2" t="s">
        <v>28</v>
      </c>
      <c r="F260" s="2" t="s">
        <v>111</v>
      </c>
      <c r="G260" s="2" t="s">
        <v>167</v>
      </c>
      <c r="H260" s="2" t="s">
        <v>168</v>
      </c>
      <c r="I260" s="2">
        <v>7</v>
      </c>
      <c r="J260" s="2">
        <v>7</v>
      </c>
      <c r="K260" s="2">
        <v>2018</v>
      </c>
      <c r="L260" s="31">
        <f t="shared" si="4"/>
        <v>43288</v>
      </c>
      <c r="M260" s="2" t="s">
        <v>652</v>
      </c>
      <c r="N260" s="2" t="s">
        <v>653</v>
      </c>
      <c r="O260" s="2">
        <v>18</v>
      </c>
      <c r="P260" s="6" t="s">
        <v>171</v>
      </c>
      <c r="Q260" s="2" t="s">
        <v>172</v>
      </c>
      <c r="R260" s="11" t="s">
        <v>173</v>
      </c>
      <c r="S260" s="2">
        <v>0</v>
      </c>
      <c r="T260" s="2" t="s">
        <v>251</v>
      </c>
      <c r="V260" s="2" t="s">
        <v>252</v>
      </c>
      <c r="W260" s="2" t="s">
        <v>179</v>
      </c>
      <c r="X260" s="10">
        <v>3</v>
      </c>
    </row>
    <row r="261" spans="1:24" ht="21" hidden="1" customHeight="1">
      <c r="A261" s="2" t="s">
        <v>59</v>
      </c>
      <c r="B261" s="2" t="s">
        <v>26</v>
      </c>
      <c r="C261" s="2" t="s">
        <v>27</v>
      </c>
      <c r="D261" s="2" t="s">
        <v>28</v>
      </c>
      <c r="E261" s="2" t="s">
        <v>28</v>
      </c>
      <c r="F261" s="2" t="s">
        <v>111</v>
      </c>
      <c r="G261" s="2" t="s">
        <v>167</v>
      </c>
      <c r="H261" s="2" t="s">
        <v>168</v>
      </c>
      <c r="I261" s="2">
        <v>7</v>
      </c>
      <c r="J261" s="2">
        <v>7</v>
      </c>
      <c r="K261" s="2">
        <v>2018</v>
      </c>
      <c r="L261" s="31">
        <f t="shared" si="4"/>
        <v>43288</v>
      </c>
      <c r="M261" s="2" t="s">
        <v>654</v>
      </c>
      <c r="N261" s="2" t="s">
        <v>655</v>
      </c>
      <c r="O261" s="2">
        <v>17</v>
      </c>
      <c r="P261" s="8">
        <v>8106459187</v>
      </c>
      <c r="Q261" s="2" t="s">
        <v>172</v>
      </c>
      <c r="R261" s="11" t="s">
        <v>173</v>
      </c>
      <c r="S261" s="2">
        <v>0</v>
      </c>
      <c r="T261" s="2" t="s">
        <v>251</v>
      </c>
      <c r="V261" s="2" t="s">
        <v>252</v>
      </c>
      <c r="W261" s="2" t="s">
        <v>179</v>
      </c>
      <c r="X261" s="10">
        <v>3</v>
      </c>
    </row>
    <row r="262" spans="1:24" ht="21" hidden="1" customHeight="1">
      <c r="A262" s="2" t="s">
        <v>59</v>
      </c>
      <c r="B262" s="2" t="s">
        <v>26</v>
      </c>
      <c r="C262" s="2" t="s">
        <v>27</v>
      </c>
      <c r="D262" s="2" t="s">
        <v>28</v>
      </c>
      <c r="E262" s="2" t="s">
        <v>28</v>
      </c>
      <c r="F262" s="2" t="s">
        <v>111</v>
      </c>
      <c r="G262" s="2" t="s">
        <v>167</v>
      </c>
      <c r="H262" s="2" t="s">
        <v>168</v>
      </c>
      <c r="I262" s="2">
        <v>7</v>
      </c>
      <c r="J262" s="2">
        <v>7</v>
      </c>
      <c r="K262" s="2">
        <v>2018</v>
      </c>
      <c r="L262" s="31">
        <f t="shared" si="4"/>
        <v>43288</v>
      </c>
      <c r="M262" s="2" t="s">
        <v>656</v>
      </c>
      <c r="N262" s="2" t="s">
        <v>657</v>
      </c>
      <c r="O262" s="2">
        <v>19</v>
      </c>
      <c r="P262" s="8">
        <v>9032787397</v>
      </c>
      <c r="Q262" s="2" t="s">
        <v>172</v>
      </c>
      <c r="R262" s="11" t="s">
        <v>173</v>
      </c>
      <c r="S262" s="2">
        <v>3</v>
      </c>
      <c r="T262" s="2" t="s">
        <v>251</v>
      </c>
      <c r="V262" s="2" t="s">
        <v>252</v>
      </c>
      <c r="W262" s="2" t="s">
        <v>211</v>
      </c>
      <c r="X262" s="10">
        <v>6</v>
      </c>
    </row>
    <row r="263" spans="1:24" ht="21" hidden="1" customHeight="1">
      <c r="A263" s="2" t="s">
        <v>59</v>
      </c>
      <c r="B263" s="2" t="s">
        <v>26</v>
      </c>
      <c r="C263" s="2" t="s">
        <v>27</v>
      </c>
      <c r="D263" s="2" t="s">
        <v>28</v>
      </c>
      <c r="E263" s="2" t="s">
        <v>28</v>
      </c>
      <c r="F263" s="2" t="s">
        <v>111</v>
      </c>
      <c r="G263" s="2" t="s">
        <v>167</v>
      </c>
      <c r="H263" s="2" t="s">
        <v>168</v>
      </c>
      <c r="I263" s="2">
        <v>7</v>
      </c>
      <c r="J263" s="2">
        <v>7</v>
      </c>
      <c r="K263" s="2">
        <v>2018</v>
      </c>
      <c r="L263" s="31">
        <f t="shared" si="4"/>
        <v>43288</v>
      </c>
      <c r="M263" s="2" t="s">
        <v>658</v>
      </c>
      <c r="N263" s="2" t="s">
        <v>659</v>
      </c>
      <c r="O263" s="2">
        <v>17</v>
      </c>
      <c r="P263" s="8" t="s">
        <v>171</v>
      </c>
      <c r="Q263" s="2" t="s">
        <v>172</v>
      </c>
      <c r="R263" s="11" t="s">
        <v>173</v>
      </c>
      <c r="S263" s="2">
        <v>0</v>
      </c>
      <c r="T263" s="2" t="s">
        <v>251</v>
      </c>
      <c r="V263" s="2" t="s">
        <v>252</v>
      </c>
      <c r="W263" s="2" t="s">
        <v>211</v>
      </c>
      <c r="X263" s="10">
        <v>6</v>
      </c>
    </row>
    <row r="264" spans="1:24" ht="21" hidden="1" customHeight="1">
      <c r="A264" s="2" t="s">
        <v>59</v>
      </c>
      <c r="B264" s="2" t="s">
        <v>26</v>
      </c>
      <c r="C264" s="2" t="s">
        <v>27</v>
      </c>
      <c r="D264" s="2" t="s">
        <v>28</v>
      </c>
      <c r="E264" s="2" t="s">
        <v>28</v>
      </c>
      <c r="F264" s="2" t="s">
        <v>111</v>
      </c>
      <c r="G264" s="2" t="s">
        <v>167</v>
      </c>
      <c r="H264" s="2" t="s">
        <v>168</v>
      </c>
      <c r="I264" s="2">
        <v>7</v>
      </c>
      <c r="J264" s="2">
        <v>7</v>
      </c>
      <c r="K264" s="2">
        <v>2018</v>
      </c>
      <c r="L264" s="31">
        <f t="shared" si="4"/>
        <v>43288</v>
      </c>
      <c r="M264" s="2" t="s">
        <v>660</v>
      </c>
      <c r="N264" s="2" t="s">
        <v>661</v>
      </c>
      <c r="O264" s="2">
        <v>19</v>
      </c>
      <c r="P264" s="8">
        <v>7032235740</v>
      </c>
      <c r="Q264" s="2" t="s">
        <v>172</v>
      </c>
      <c r="R264" s="11" t="s">
        <v>173</v>
      </c>
      <c r="S264" s="2">
        <v>3</v>
      </c>
      <c r="T264" s="2" t="s">
        <v>251</v>
      </c>
      <c r="V264" s="2" t="s">
        <v>252</v>
      </c>
      <c r="W264" s="2" t="s">
        <v>186</v>
      </c>
      <c r="X264" s="10">
        <v>3</v>
      </c>
    </row>
    <row r="265" spans="1:24" ht="21" hidden="1" customHeight="1">
      <c r="A265" s="2" t="s">
        <v>59</v>
      </c>
      <c r="B265" s="2" t="s">
        <v>26</v>
      </c>
      <c r="C265" s="2" t="s">
        <v>27</v>
      </c>
      <c r="D265" s="2" t="s">
        <v>28</v>
      </c>
      <c r="E265" s="2" t="s">
        <v>28</v>
      </c>
      <c r="F265" s="2" t="s">
        <v>111</v>
      </c>
      <c r="G265" s="2" t="s">
        <v>167</v>
      </c>
      <c r="H265" s="2" t="s">
        <v>168</v>
      </c>
      <c r="I265" s="2">
        <v>7</v>
      </c>
      <c r="J265" s="2">
        <v>7</v>
      </c>
      <c r="K265" s="2">
        <v>2018</v>
      </c>
      <c r="L265" s="31">
        <f t="shared" si="4"/>
        <v>43288</v>
      </c>
      <c r="M265" s="2" t="s">
        <v>662</v>
      </c>
      <c r="N265" s="2" t="s">
        <v>663</v>
      </c>
      <c r="O265" s="2">
        <v>19</v>
      </c>
      <c r="P265" s="8">
        <v>8091120803</v>
      </c>
      <c r="Q265" s="2" t="s">
        <v>172</v>
      </c>
      <c r="R265" s="11" t="s">
        <v>173</v>
      </c>
      <c r="S265" s="2">
        <v>2</v>
      </c>
      <c r="T265" s="2" t="s">
        <v>251</v>
      </c>
      <c r="V265" s="2" t="s">
        <v>252</v>
      </c>
      <c r="W265" s="2" t="s">
        <v>211</v>
      </c>
      <c r="X265" s="10">
        <v>6</v>
      </c>
    </row>
    <row r="266" spans="1:24" ht="21" hidden="1" customHeight="1">
      <c r="A266" s="2" t="s">
        <v>60</v>
      </c>
      <c r="B266" s="2" t="s">
        <v>26</v>
      </c>
      <c r="C266" s="2" t="s">
        <v>27</v>
      </c>
      <c r="D266" s="2" t="s">
        <v>28</v>
      </c>
      <c r="E266" s="2" t="s">
        <v>28</v>
      </c>
      <c r="F266" s="2" t="s">
        <v>111</v>
      </c>
      <c r="G266" s="2" t="s">
        <v>167</v>
      </c>
      <c r="H266" s="2" t="s">
        <v>168</v>
      </c>
      <c r="I266" s="2">
        <v>9</v>
      </c>
      <c r="J266" s="2">
        <v>7</v>
      </c>
      <c r="K266" s="2">
        <v>2018</v>
      </c>
      <c r="L266" s="31">
        <f t="shared" si="4"/>
        <v>43290</v>
      </c>
      <c r="M266" s="2" t="s">
        <v>664</v>
      </c>
      <c r="N266" s="2" t="s">
        <v>665</v>
      </c>
      <c r="O266" s="2">
        <v>19</v>
      </c>
      <c r="P266" s="6">
        <v>7015421752</v>
      </c>
      <c r="Q266" s="2" t="s">
        <v>172</v>
      </c>
      <c r="R266" s="11" t="s">
        <v>173</v>
      </c>
      <c r="S266" s="2">
        <v>1</v>
      </c>
      <c r="T266" s="2" t="s">
        <v>174</v>
      </c>
      <c r="V266" s="2" t="s">
        <v>175</v>
      </c>
      <c r="W266" s="2" t="s">
        <v>186</v>
      </c>
      <c r="X266" s="2">
        <v>2</v>
      </c>
    </row>
    <row r="267" spans="1:24" ht="21" hidden="1" customHeight="1">
      <c r="A267" s="2" t="s">
        <v>60</v>
      </c>
      <c r="B267" s="2" t="s">
        <v>26</v>
      </c>
      <c r="C267" s="2" t="s">
        <v>27</v>
      </c>
      <c r="D267" s="2" t="s">
        <v>28</v>
      </c>
      <c r="E267" s="2" t="s">
        <v>28</v>
      </c>
      <c r="F267" s="2" t="s">
        <v>111</v>
      </c>
      <c r="G267" s="2" t="s">
        <v>167</v>
      </c>
      <c r="H267" s="2" t="s">
        <v>168</v>
      </c>
      <c r="I267" s="2">
        <v>9</v>
      </c>
      <c r="J267" s="2">
        <v>7</v>
      </c>
      <c r="K267" s="2">
        <v>2018</v>
      </c>
      <c r="L267" s="31">
        <f t="shared" si="4"/>
        <v>43290</v>
      </c>
      <c r="M267" s="2" t="s">
        <v>421</v>
      </c>
      <c r="N267" s="2" t="s">
        <v>666</v>
      </c>
      <c r="O267" s="2">
        <v>19</v>
      </c>
      <c r="P267" s="6" t="s">
        <v>171</v>
      </c>
      <c r="Q267" s="2" t="s">
        <v>172</v>
      </c>
      <c r="R267" s="11" t="s">
        <v>173</v>
      </c>
      <c r="S267" s="2">
        <v>2</v>
      </c>
      <c r="T267" s="2" t="s">
        <v>251</v>
      </c>
      <c r="V267" s="2" t="s">
        <v>252</v>
      </c>
      <c r="W267" s="2" t="s">
        <v>211</v>
      </c>
      <c r="X267" s="2">
        <v>6</v>
      </c>
    </row>
    <row r="268" spans="1:24" ht="21" hidden="1" customHeight="1">
      <c r="A268" s="2" t="s">
        <v>60</v>
      </c>
      <c r="B268" s="2" t="s">
        <v>26</v>
      </c>
      <c r="C268" s="2" t="s">
        <v>27</v>
      </c>
      <c r="D268" s="2" t="s">
        <v>28</v>
      </c>
      <c r="E268" s="2" t="s">
        <v>28</v>
      </c>
      <c r="F268" s="2" t="s">
        <v>111</v>
      </c>
      <c r="G268" s="2" t="s">
        <v>167</v>
      </c>
      <c r="H268" s="2" t="s">
        <v>168</v>
      </c>
      <c r="I268" s="2">
        <v>10</v>
      </c>
      <c r="J268" s="2">
        <v>7</v>
      </c>
      <c r="K268" s="2">
        <v>2018</v>
      </c>
      <c r="L268" s="31">
        <f t="shared" si="4"/>
        <v>43291</v>
      </c>
      <c r="M268" s="2" t="s">
        <v>421</v>
      </c>
      <c r="N268" s="2" t="s">
        <v>667</v>
      </c>
      <c r="O268" s="2">
        <v>18</v>
      </c>
      <c r="P268" s="8">
        <v>8036891010</v>
      </c>
      <c r="Q268" s="2" t="s">
        <v>172</v>
      </c>
      <c r="R268" s="11" t="s">
        <v>173</v>
      </c>
      <c r="S268" s="2">
        <v>2</v>
      </c>
      <c r="T268" s="2" t="s">
        <v>251</v>
      </c>
      <c r="V268" s="2" t="s">
        <v>252</v>
      </c>
      <c r="W268" s="2" t="s">
        <v>211</v>
      </c>
      <c r="X268" s="2">
        <v>6</v>
      </c>
    </row>
    <row r="269" spans="1:24" ht="21" hidden="1" customHeight="1">
      <c r="A269" s="2" t="s">
        <v>60</v>
      </c>
      <c r="B269" s="2" t="s">
        <v>26</v>
      </c>
      <c r="C269" s="2" t="s">
        <v>27</v>
      </c>
      <c r="D269" s="2" t="s">
        <v>28</v>
      </c>
      <c r="E269" s="2" t="s">
        <v>28</v>
      </c>
      <c r="F269" s="2" t="s">
        <v>111</v>
      </c>
      <c r="G269" s="2" t="s">
        <v>167</v>
      </c>
      <c r="H269" s="2" t="s">
        <v>168</v>
      </c>
      <c r="I269" s="2">
        <v>10</v>
      </c>
      <c r="J269" s="2">
        <v>7</v>
      </c>
      <c r="K269" s="2">
        <v>2018</v>
      </c>
      <c r="L269" s="31">
        <f t="shared" si="4"/>
        <v>43291</v>
      </c>
      <c r="M269" s="2" t="s">
        <v>668</v>
      </c>
      <c r="N269" s="2" t="s">
        <v>669</v>
      </c>
      <c r="O269" s="2">
        <v>19</v>
      </c>
      <c r="P269" s="6">
        <v>8039376533</v>
      </c>
      <c r="Q269" s="2" t="s">
        <v>172</v>
      </c>
      <c r="R269" s="11" t="s">
        <v>173</v>
      </c>
      <c r="S269" s="2">
        <v>2</v>
      </c>
      <c r="T269" s="2" t="s">
        <v>313</v>
      </c>
      <c r="V269" s="2" t="s">
        <v>175</v>
      </c>
      <c r="W269" s="2" t="s">
        <v>186</v>
      </c>
      <c r="X269" s="2">
        <v>2</v>
      </c>
    </row>
    <row r="270" spans="1:24" ht="21" hidden="1" customHeight="1">
      <c r="A270" s="2" t="s">
        <v>60</v>
      </c>
      <c r="B270" s="2" t="s">
        <v>26</v>
      </c>
      <c r="C270" s="2" t="s">
        <v>27</v>
      </c>
      <c r="D270" s="2" t="s">
        <v>28</v>
      </c>
      <c r="E270" s="2" t="s">
        <v>28</v>
      </c>
      <c r="F270" s="2" t="s">
        <v>111</v>
      </c>
      <c r="G270" s="2" t="s">
        <v>167</v>
      </c>
      <c r="H270" s="2" t="s">
        <v>168</v>
      </c>
      <c r="I270" s="2">
        <v>10</v>
      </c>
      <c r="J270" s="2">
        <v>7</v>
      </c>
      <c r="K270" s="2">
        <v>2018</v>
      </c>
      <c r="L270" s="31">
        <f t="shared" si="4"/>
        <v>43291</v>
      </c>
      <c r="M270" s="2" t="s">
        <v>670</v>
      </c>
      <c r="N270" s="2" t="s">
        <v>671</v>
      </c>
      <c r="O270" s="2">
        <v>16</v>
      </c>
      <c r="P270" s="6">
        <v>8108862384</v>
      </c>
      <c r="Q270" s="2" t="s">
        <v>172</v>
      </c>
      <c r="R270" s="11" t="s">
        <v>173</v>
      </c>
      <c r="S270" s="2">
        <v>2</v>
      </c>
      <c r="T270" s="2" t="s">
        <v>313</v>
      </c>
      <c r="V270" s="2" t="s">
        <v>175</v>
      </c>
      <c r="W270" s="2" t="s">
        <v>186</v>
      </c>
      <c r="X270" s="2">
        <v>2</v>
      </c>
    </row>
    <row r="271" spans="1:24" ht="21" hidden="1" customHeight="1">
      <c r="A271" s="2" t="s">
        <v>60</v>
      </c>
      <c r="B271" s="2" t="s">
        <v>26</v>
      </c>
      <c r="C271" s="2" t="s">
        <v>27</v>
      </c>
      <c r="D271" s="2" t="s">
        <v>28</v>
      </c>
      <c r="E271" s="2" t="s">
        <v>28</v>
      </c>
      <c r="F271" s="2" t="s">
        <v>111</v>
      </c>
      <c r="G271" s="2" t="s">
        <v>167</v>
      </c>
      <c r="H271" s="2" t="s">
        <v>168</v>
      </c>
      <c r="I271" s="2">
        <v>10</v>
      </c>
      <c r="J271" s="2">
        <v>7</v>
      </c>
      <c r="K271" s="2">
        <v>2018</v>
      </c>
      <c r="L271" s="31">
        <f t="shared" si="4"/>
        <v>43291</v>
      </c>
      <c r="M271" s="2" t="s">
        <v>672</v>
      </c>
      <c r="N271" s="2" t="s">
        <v>629</v>
      </c>
      <c r="O271" s="2">
        <v>16</v>
      </c>
      <c r="P271" s="6">
        <v>8105129800</v>
      </c>
      <c r="Q271" s="2" t="s">
        <v>172</v>
      </c>
      <c r="R271" s="11" t="s">
        <v>173</v>
      </c>
      <c r="S271" s="2">
        <v>1</v>
      </c>
      <c r="T271" s="2" t="s">
        <v>313</v>
      </c>
      <c r="V271" s="2" t="s">
        <v>175</v>
      </c>
      <c r="W271" s="2" t="s">
        <v>186</v>
      </c>
      <c r="X271" s="2">
        <v>2</v>
      </c>
    </row>
    <row r="272" spans="1:24" ht="21" hidden="1" customHeight="1">
      <c r="A272" s="2" t="s">
        <v>60</v>
      </c>
      <c r="B272" s="2" t="s">
        <v>26</v>
      </c>
      <c r="C272" s="2" t="s">
        <v>27</v>
      </c>
      <c r="D272" s="2" t="s">
        <v>28</v>
      </c>
      <c r="E272" s="2" t="s">
        <v>28</v>
      </c>
      <c r="F272" s="2" t="s">
        <v>111</v>
      </c>
      <c r="G272" s="2" t="s">
        <v>167</v>
      </c>
      <c r="H272" s="2" t="s">
        <v>168</v>
      </c>
      <c r="I272" s="2">
        <v>12</v>
      </c>
      <c r="J272" s="2">
        <v>7</v>
      </c>
      <c r="K272" s="2">
        <v>2018</v>
      </c>
      <c r="L272" s="31">
        <f t="shared" si="4"/>
        <v>43293</v>
      </c>
      <c r="M272" s="2" t="s">
        <v>673</v>
      </c>
      <c r="N272" s="2" t="s">
        <v>674</v>
      </c>
      <c r="O272" s="2">
        <v>19</v>
      </c>
      <c r="P272" s="6">
        <v>8166928536</v>
      </c>
      <c r="Q272" s="2" t="s">
        <v>172</v>
      </c>
      <c r="R272" s="11" t="s">
        <v>173</v>
      </c>
      <c r="S272" s="2">
        <v>1</v>
      </c>
      <c r="T272" s="2" t="s">
        <v>174</v>
      </c>
      <c r="V272" s="2" t="s">
        <v>175</v>
      </c>
      <c r="W272" s="2" t="s">
        <v>186</v>
      </c>
      <c r="X272" s="2">
        <v>2</v>
      </c>
    </row>
    <row r="273" spans="1:24" ht="21" hidden="1" customHeight="1">
      <c r="A273" s="2" t="s">
        <v>60</v>
      </c>
      <c r="B273" s="2" t="s">
        <v>26</v>
      </c>
      <c r="C273" s="2" t="s">
        <v>27</v>
      </c>
      <c r="D273" s="2" t="s">
        <v>28</v>
      </c>
      <c r="E273" s="2" t="s">
        <v>28</v>
      </c>
      <c r="F273" s="2" t="s">
        <v>111</v>
      </c>
      <c r="G273" s="2" t="s">
        <v>167</v>
      </c>
      <c r="H273" s="2" t="s">
        <v>168</v>
      </c>
      <c r="I273" s="2">
        <v>13</v>
      </c>
      <c r="J273" s="2">
        <v>7</v>
      </c>
      <c r="K273" s="2">
        <v>2018</v>
      </c>
      <c r="L273" s="31">
        <f t="shared" si="4"/>
        <v>43294</v>
      </c>
      <c r="M273" s="2" t="s">
        <v>675</v>
      </c>
      <c r="N273" s="2" t="s">
        <v>547</v>
      </c>
      <c r="O273" s="2">
        <v>19</v>
      </c>
      <c r="P273" s="6">
        <v>8035065387</v>
      </c>
      <c r="Q273" s="2" t="s">
        <v>172</v>
      </c>
      <c r="R273" s="11" t="s">
        <v>173</v>
      </c>
      <c r="S273" s="2">
        <v>1</v>
      </c>
      <c r="T273" s="2" t="s">
        <v>174</v>
      </c>
      <c r="V273" s="2" t="s">
        <v>175</v>
      </c>
      <c r="W273" s="2" t="s">
        <v>186</v>
      </c>
      <c r="X273" s="2">
        <v>2</v>
      </c>
    </row>
    <row r="274" spans="1:24" ht="21" hidden="1" customHeight="1">
      <c r="A274" s="2" t="s">
        <v>60</v>
      </c>
      <c r="B274" s="2" t="s">
        <v>26</v>
      </c>
      <c r="C274" s="2" t="s">
        <v>27</v>
      </c>
      <c r="D274" s="2" t="s">
        <v>28</v>
      </c>
      <c r="E274" s="2" t="s">
        <v>28</v>
      </c>
      <c r="F274" s="2" t="s">
        <v>111</v>
      </c>
      <c r="G274" s="2" t="s">
        <v>167</v>
      </c>
      <c r="H274" s="2" t="s">
        <v>168</v>
      </c>
      <c r="I274" s="2">
        <v>13</v>
      </c>
      <c r="J274" s="2">
        <v>7</v>
      </c>
      <c r="K274" s="2">
        <v>2018</v>
      </c>
      <c r="L274" s="31">
        <f t="shared" si="4"/>
        <v>43294</v>
      </c>
      <c r="M274" s="2" t="s">
        <v>676</v>
      </c>
      <c r="N274" s="2" t="s">
        <v>677</v>
      </c>
      <c r="O274" s="2">
        <v>19</v>
      </c>
      <c r="P274" s="6">
        <v>7060650045</v>
      </c>
      <c r="Q274" s="2" t="s">
        <v>172</v>
      </c>
      <c r="R274" s="11" t="s">
        <v>173</v>
      </c>
      <c r="S274" s="2">
        <v>2</v>
      </c>
      <c r="T274" s="2" t="s">
        <v>313</v>
      </c>
      <c r="V274" s="2" t="s">
        <v>175</v>
      </c>
      <c r="W274" s="2" t="s">
        <v>186</v>
      </c>
      <c r="X274" s="2">
        <v>2</v>
      </c>
    </row>
    <row r="275" spans="1:24" ht="21" hidden="1" customHeight="1">
      <c r="A275" s="2" t="s">
        <v>60</v>
      </c>
      <c r="B275" s="2" t="s">
        <v>26</v>
      </c>
      <c r="C275" s="2" t="s">
        <v>27</v>
      </c>
      <c r="D275" s="2" t="s">
        <v>28</v>
      </c>
      <c r="E275" s="2" t="s">
        <v>28</v>
      </c>
      <c r="F275" s="2" t="s">
        <v>111</v>
      </c>
      <c r="G275" s="2" t="s">
        <v>167</v>
      </c>
      <c r="H275" s="2" t="s">
        <v>168</v>
      </c>
      <c r="I275" s="2">
        <v>13</v>
      </c>
      <c r="J275" s="2">
        <v>7</v>
      </c>
      <c r="K275" s="2">
        <v>2018</v>
      </c>
      <c r="L275" s="31">
        <f t="shared" si="4"/>
        <v>43294</v>
      </c>
      <c r="M275" s="2" t="s">
        <v>678</v>
      </c>
      <c r="N275" s="2" t="s">
        <v>679</v>
      </c>
      <c r="O275" s="2">
        <v>19</v>
      </c>
      <c r="P275" s="6">
        <v>8169395393</v>
      </c>
      <c r="Q275" s="2" t="s">
        <v>172</v>
      </c>
      <c r="R275" s="11" t="s">
        <v>173</v>
      </c>
      <c r="S275" s="2">
        <v>2</v>
      </c>
      <c r="T275" s="2" t="s">
        <v>174</v>
      </c>
      <c r="V275" s="2" t="s">
        <v>175</v>
      </c>
      <c r="W275" s="2" t="s">
        <v>444</v>
      </c>
    </row>
    <row r="276" spans="1:24" ht="21" hidden="1" customHeight="1">
      <c r="A276" s="2" t="s">
        <v>60</v>
      </c>
      <c r="B276" s="2" t="s">
        <v>26</v>
      </c>
      <c r="C276" s="2" t="s">
        <v>27</v>
      </c>
      <c r="D276" s="2" t="s">
        <v>28</v>
      </c>
      <c r="E276" s="2" t="s">
        <v>28</v>
      </c>
      <c r="F276" s="2" t="s">
        <v>111</v>
      </c>
      <c r="G276" s="2" t="s">
        <v>167</v>
      </c>
      <c r="H276" s="2" t="s">
        <v>168</v>
      </c>
      <c r="I276" s="2">
        <v>13</v>
      </c>
      <c r="J276" s="2">
        <v>7</v>
      </c>
      <c r="K276" s="2">
        <v>2018</v>
      </c>
      <c r="L276" s="31">
        <f t="shared" si="4"/>
        <v>43294</v>
      </c>
      <c r="M276" s="2" t="s">
        <v>419</v>
      </c>
      <c r="N276" s="2" t="s">
        <v>680</v>
      </c>
      <c r="O276" s="2">
        <v>19</v>
      </c>
      <c r="P276" s="6">
        <v>8039225681</v>
      </c>
      <c r="Q276" s="2" t="s">
        <v>172</v>
      </c>
      <c r="R276" s="11" t="s">
        <v>173</v>
      </c>
      <c r="S276" s="2">
        <v>3</v>
      </c>
      <c r="T276" s="2" t="s">
        <v>313</v>
      </c>
      <c r="V276" s="2" t="s">
        <v>175</v>
      </c>
      <c r="W276" s="2" t="s">
        <v>186</v>
      </c>
      <c r="X276" s="2">
        <v>2</v>
      </c>
    </row>
    <row r="277" spans="1:24" ht="21" hidden="1" customHeight="1">
      <c r="A277" s="2" t="s">
        <v>60</v>
      </c>
      <c r="B277" s="2" t="s">
        <v>26</v>
      </c>
      <c r="C277" s="2" t="s">
        <v>27</v>
      </c>
      <c r="D277" s="2" t="s">
        <v>28</v>
      </c>
      <c r="E277" s="2" t="s">
        <v>28</v>
      </c>
      <c r="F277" s="2" t="s">
        <v>111</v>
      </c>
      <c r="G277" s="2" t="s">
        <v>167</v>
      </c>
      <c r="H277" s="2" t="s">
        <v>168</v>
      </c>
      <c r="I277" s="2">
        <v>13</v>
      </c>
      <c r="J277" s="2">
        <v>7</v>
      </c>
      <c r="K277" s="2">
        <v>2018</v>
      </c>
      <c r="L277" s="31">
        <f t="shared" si="4"/>
        <v>43294</v>
      </c>
      <c r="M277" s="2" t="s">
        <v>681</v>
      </c>
      <c r="N277" s="2" t="s">
        <v>682</v>
      </c>
      <c r="O277" s="2">
        <v>19</v>
      </c>
      <c r="P277" s="6">
        <v>8157573256</v>
      </c>
      <c r="Q277" s="2" t="s">
        <v>172</v>
      </c>
      <c r="R277" s="11" t="s">
        <v>173</v>
      </c>
      <c r="S277" s="2">
        <v>2</v>
      </c>
      <c r="T277" s="2" t="s">
        <v>313</v>
      </c>
      <c r="V277" s="2" t="s">
        <v>175</v>
      </c>
      <c r="W277" s="2" t="s">
        <v>186</v>
      </c>
      <c r="X277" s="2">
        <v>2</v>
      </c>
    </row>
    <row r="278" spans="1:24" ht="21" hidden="1" customHeight="1">
      <c r="A278" s="2" t="s">
        <v>60</v>
      </c>
      <c r="B278" s="2" t="s">
        <v>26</v>
      </c>
      <c r="C278" s="2" t="s">
        <v>27</v>
      </c>
      <c r="D278" s="2" t="s">
        <v>28</v>
      </c>
      <c r="E278" s="2" t="s">
        <v>28</v>
      </c>
      <c r="F278" s="2" t="s">
        <v>111</v>
      </c>
      <c r="G278" s="2" t="s">
        <v>167</v>
      </c>
      <c r="H278" s="2" t="s">
        <v>168</v>
      </c>
      <c r="I278" s="2">
        <v>14</v>
      </c>
      <c r="J278" s="2">
        <v>7</v>
      </c>
      <c r="K278" s="2">
        <v>2018</v>
      </c>
      <c r="L278" s="31">
        <f t="shared" si="4"/>
        <v>43295</v>
      </c>
      <c r="M278" s="2" t="s">
        <v>683</v>
      </c>
      <c r="N278" s="2" t="s">
        <v>684</v>
      </c>
      <c r="O278" s="2">
        <v>19</v>
      </c>
      <c r="P278" s="6">
        <v>9064010295</v>
      </c>
      <c r="Q278" s="2" t="s">
        <v>172</v>
      </c>
      <c r="R278" s="11" t="s">
        <v>173</v>
      </c>
      <c r="S278" s="2">
        <v>1</v>
      </c>
      <c r="T278" s="2" t="s">
        <v>313</v>
      </c>
      <c r="V278" s="2" t="s">
        <v>175</v>
      </c>
      <c r="W278" s="2" t="s">
        <v>444</v>
      </c>
    </row>
    <row r="279" spans="1:24" ht="21" hidden="1" customHeight="1">
      <c r="A279" s="2" t="s">
        <v>60</v>
      </c>
      <c r="B279" s="2" t="s">
        <v>26</v>
      </c>
      <c r="C279" s="2" t="s">
        <v>27</v>
      </c>
      <c r="D279" s="2" t="s">
        <v>28</v>
      </c>
      <c r="E279" s="2" t="s">
        <v>28</v>
      </c>
      <c r="F279" s="2" t="s">
        <v>111</v>
      </c>
      <c r="G279" s="2" t="s">
        <v>167</v>
      </c>
      <c r="H279" s="2" t="s">
        <v>168</v>
      </c>
      <c r="I279" s="2">
        <v>14</v>
      </c>
      <c r="J279" s="2">
        <v>7</v>
      </c>
      <c r="K279" s="2">
        <v>2018</v>
      </c>
      <c r="L279" s="31">
        <f t="shared" si="4"/>
        <v>43295</v>
      </c>
      <c r="M279" s="2" t="s">
        <v>685</v>
      </c>
      <c r="N279" s="2" t="s">
        <v>686</v>
      </c>
      <c r="O279" s="2">
        <v>19</v>
      </c>
      <c r="P279" s="6">
        <v>8037256350</v>
      </c>
      <c r="Q279" s="2" t="s">
        <v>172</v>
      </c>
      <c r="R279" s="11" t="s">
        <v>173</v>
      </c>
      <c r="S279" s="2">
        <v>1</v>
      </c>
      <c r="T279" s="2" t="s">
        <v>313</v>
      </c>
      <c r="V279" s="2" t="s">
        <v>175</v>
      </c>
      <c r="W279" s="2" t="s">
        <v>186</v>
      </c>
      <c r="X279" s="2">
        <v>2</v>
      </c>
    </row>
    <row r="280" spans="1:24" ht="21" hidden="1" customHeight="1">
      <c r="A280" s="2" t="s">
        <v>60</v>
      </c>
      <c r="B280" s="2" t="s">
        <v>26</v>
      </c>
      <c r="C280" s="2" t="s">
        <v>27</v>
      </c>
      <c r="D280" s="2" t="s">
        <v>28</v>
      </c>
      <c r="E280" s="2" t="s">
        <v>28</v>
      </c>
      <c r="F280" s="2" t="s">
        <v>111</v>
      </c>
      <c r="G280" s="2" t="s">
        <v>167</v>
      </c>
      <c r="H280" s="2" t="s">
        <v>168</v>
      </c>
      <c r="I280" s="2">
        <v>14</v>
      </c>
      <c r="J280" s="2">
        <v>7</v>
      </c>
      <c r="K280" s="2">
        <v>2018</v>
      </c>
      <c r="L280" s="31">
        <f t="shared" si="4"/>
        <v>43295</v>
      </c>
      <c r="M280" s="2" t="s">
        <v>288</v>
      </c>
      <c r="N280" s="2" t="s">
        <v>687</v>
      </c>
      <c r="O280" s="2">
        <v>19</v>
      </c>
      <c r="P280" s="6">
        <v>8039675747</v>
      </c>
      <c r="Q280" s="2" t="s">
        <v>172</v>
      </c>
      <c r="R280" s="11" t="s">
        <v>173</v>
      </c>
      <c r="S280" s="2">
        <v>2</v>
      </c>
      <c r="T280" s="2" t="s">
        <v>174</v>
      </c>
      <c r="V280" s="2" t="s">
        <v>175</v>
      </c>
      <c r="W280" s="2" t="s">
        <v>176</v>
      </c>
    </row>
    <row r="281" spans="1:24" ht="21" hidden="1" customHeight="1">
      <c r="A281" s="2" t="s">
        <v>63</v>
      </c>
      <c r="B281" s="2" t="s">
        <v>26</v>
      </c>
      <c r="C281" s="2" t="s">
        <v>27</v>
      </c>
      <c r="D281" s="2" t="s">
        <v>28</v>
      </c>
      <c r="E281" s="2" t="s">
        <v>28</v>
      </c>
      <c r="F281" s="2" t="s">
        <v>111</v>
      </c>
      <c r="G281" s="2" t="s">
        <v>167</v>
      </c>
      <c r="H281" s="2" t="s">
        <v>168</v>
      </c>
      <c r="I281" s="2">
        <v>16</v>
      </c>
      <c r="J281" s="2">
        <v>7</v>
      </c>
      <c r="K281" s="2">
        <v>2018</v>
      </c>
      <c r="L281" s="31">
        <f t="shared" si="4"/>
        <v>43297</v>
      </c>
      <c r="M281" s="2" t="s">
        <v>688</v>
      </c>
      <c r="N281" s="2" t="s">
        <v>689</v>
      </c>
      <c r="O281" s="2">
        <v>19</v>
      </c>
      <c r="P281" s="6">
        <v>8019995536</v>
      </c>
      <c r="Q281" s="2" t="s">
        <v>172</v>
      </c>
      <c r="R281" s="11" t="s">
        <v>173</v>
      </c>
      <c r="S281" s="2">
        <v>3</v>
      </c>
      <c r="T281" s="2" t="s">
        <v>174</v>
      </c>
      <c r="V281" s="2" t="s">
        <v>175</v>
      </c>
      <c r="W281" s="2" t="s">
        <v>186</v>
      </c>
      <c r="X281" s="2">
        <v>2</v>
      </c>
    </row>
    <row r="282" spans="1:24" ht="21" hidden="1" customHeight="1">
      <c r="A282" s="2" t="s">
        <v>63</v>
      </c>
      <c r="B282" s="2" t="s">
        <v>26</v>
      </c>
      <c r="C282" s="2" t="s">
        <v>27</v>
      </c>
      <c r="D282" s="2" t="s">
        <v>28</v>
      </c>
      <c r="E282" s="2" t="s">
        <v>28</v>
      </c>
      <c r="F282" s="2" t="s">
        <v>111</v>
      </c>
      <c r="G282" s="2" t="s">
        <v>167</v>
      </c>
      <c r="H282" s="2" t="s">
        <v>168</v>
      </c>
      <c r="I282" s="2">
        <v>16</v>
      </c>
      <c r="J282" s="2">
        <v>7</v>
      </c>
      <c r="K282" s="2">
        <v>2018</v>
      </c>
      <c r="L282" s="31">
        <f t="shared" si="4"/>
        <v>43297</v>
      </c>
      <c r="M282" s="2" t="s">
        <v>690</v>
      </c>
      <c r="N282" s="2" t="s">
        <v>691</v>
      </c>
      <c r="O282" s="2">
        <v>18</v>
      </c>
      <c r="P282" s="6">
        <v>8103163996</v>
      </c>
      <c r="Q282" s="2" t="s">
        <v>172</v>
      </c>
      <c r="R282" s="11" t="s">
        <v>173</v>
      </c>
      <c r="S282" s="2">
        <v>0</v>
      </c>
      <c r="T282" s="2" t="s">
        <v>174</v>
      </c>
      <c r="V282" s="2" t="s">
        <v>175</v>
      </c>
      <c r="W282" s="2" t="s">
        <v>186</v>
      </c>
      <c r="X282" s="2">
        <v>2</v>
      </c>
    </row>
    <row r="283" spans="1:24" ht="21" hidden="1" customHeight="1">
      <c r="A283" s="2" t="s">
        <v>63</v>
      </c>
      <c r="B283" s="2" t="s">
        <v>26</v>
      </c>
      <c r="C283" s="2" t="s">
        <v>27</v>
      </c>
      <c r="D283" s="2" t="s">
        <v>28</v>
      </c>
      <c r="E283" s="2" t="s">
        <v>28</v>
      </c>
      <c r="F283" s="2" t="s">
        <v>111</v>
      </c>
      <c r="G283" s="2" t="s">
        <v>167</v>
      </c>
      <c r="H283" s="2" t="s">
        <v>168</v>
      </c>
      <c r="I283" s="2">
        <v>16</v>
      </c>
      <c r="J283" s="2">
        <v>7</v>
      </c>
      <c r="K283" s="2">
        <v>2018</v>
      </c>
      <c r="L283" s="31">
        <f t="shared" si="4"/>
        <v>43297</v>
      </c>
      <c r="M283" s="2" t="s">
        <v>692</v>
      </c>
      <c r="N283" s="2" t="s">
        <v>693</v>
      </c>
      <c r="O283" s="2">
        <v>18</v>
      </c>
      <c r="P283" s="6">
        <v>7068326778</v>
      </c>
      <c r="Q283" s="2" t="s">
        <v>172</v>
      </c>
      <c r="R283" s="11" t="s">
        <v>173</v>
      </c>
      <c r="S283" s="2">
        <v>1</v>
      </c>
      <c r="T283" s="2" t="s">
        <v>174</v>
      </c>
      <c r="V283" s="2" t="s">
        <v>175</v>
      </c>
      <c r="W283" s="2" t="s">
        <v>186</v>
      </c>
      <c r="X283" s="2">
        <v>2</v>
      </c>
    </row>
    <row r="284" spans="1:24" ht="21" hidden="1" customHeight="1">
      <c r="A284" s="2" t="s">
        <v>63</v>
      </c>
      <c r="B284" s="2" t="s">
        <v>26</v>
      </c>
      <c r="C284" s="2" t="s">
        <v>27</v>
      </c>
      <c r="D284" s="2" t="s">
        <v>28</v>
      </c>
      <c r="E284" s="2" t="s">
        <v>28</v>
      </c>
      <c r="F284" s="2" t="s">
        <v>111</v>
      </c>
      <c r="G284" s="2" t="s">
        <v>167</v>
      </c>
      <c r="H284" s="2" t="s">
        <v>168</v>
      </c>
      <c r="I284" s="2">
        <v>16</v>
      </c>
      <c r="J284" s="2">
        <v>7</v>
      </c>
      <c r="K284" s="2">
        <v>2018</v>
      </c>
      <c r="L284" s="31">
        <f t="shared" si="4"/>
        <v>43297</v>
      </c>
      <c r="M284" s="2" t="s">
        <v>694</v>
      </c>
      <c r="N284" s="2" t="s">
        <v>695</v>
      </c>
      <c r="O284" s="2">
        <v>19</v>
      </c>
      <c r="P284" s="6">
        <v>8140273038</v>
      </c>
      <c r="Q284" s="2" t="s">
        <v>172</v>
      </c>
      <c r="R284" s="11" t="s">
        <v>173</v>
      </c>
      <c r="S284" s="2">
        <v>0</v>
      </c>
      <c r="T284" s="2" t="s">
        <v>174</v>
      </c>
      <c r="V284" s="2" t="s">
        <v>175</v>
      </c>
      <c r="W284" s="2" t="s">
        <v>186</v>
      </c>
      <c r="X284" s="2">
        <v>2</v>
      </c>
    </row>
    <row r="285" spans="1:24" ht="21" hidden="1" customHeight="1">
      <c r="A285" s="2" t="s">
        <v>63</v>
      </c>
      <c r="B285" s="2" t="s">
        <v>26</v>
      </c>
      <c r="C285" s="2" t="s">
        <v>27</v>
      </c>
      <c r="D285" s="2" t="s">
        <v>28</v>
      </c>
      <c r="E285" s="2" t="s">
        <v>28</v>
      </c>
      <c r="F285" s="2" t="s">
        <v>111</v>
      </c>
      <c r="G285" s="2" t="s">
        <v>167</v>
      </c>
      <c r="H285" s="2" t="s">
        <v>168</v>
      </c>
      <c r="I285" s="2">
        <v>16</v>
      </c>
      <c r="J285" s="2">
        <v>7</v>
      </c>
      <c r="K285" s="2">
        <v>2018</v>
      </c>
      <c r="L285" s="31">
        <f t="shared" si="4"/>
        <v>43297</v>
      </c>
      <c r="M285" s="2" t="s">
        <v>696</v>
      </c>
      <c r="N285" s="2" t="s">
        <v>257</v>
      </c>
      <c r="O285" s="2">
        <v>19</v>
      </c>
      <c r="P285" s="6">
        <v>8175902714</v>
      </c>
      <c r="Q285" s="2" t="s">
        <v>172</v>
      </c>
      <c r="R285" s="11" t="s">
        <v>173</v>
      </c>
      <c r="S285" s="2">
        <v>1</v>
      </c>
      <c r="T285" s="2" t="s">
        <v>251</v>
      </c>
      <c r="V285" s="2" t="s">
        <v>252</v>
      </c>
      <c r="W285" s="2" t="s">
        <v>186</v>
      </c>
      <c r="X285" s="10">
        <v>3</v>
      </c>
    </row>
    <row r="286" spans="1:24" ht="21" hidden="1" customHeight="1">
      <c r="A286" s="2" t="s">
        <v>63</v>
      </c>
      <c r="B286" s="2" t="s">
        <v>26</v>
      </c>
      <c r="C286" s="2" t="s">
        <v>27</v>
      </c>
      <c r="D286" s="2" t="s">
        <v>28</v>
      </c>
      <c r="E286" s="2" t="s">
        <v>28</v>
      </c>
      <c r="F286" s="2" t="s">
        <v>111</v>
      </c>
      <c r="G286" s="2" t="s">
        <v>167</v>
      </c>
      <c r="H286" s="2" t="s">
        <v>168</v>
      </c>
      <c r="I286" s="2">
        <v>16</v>
      </c>
      <c r="J286" s="2">
        <v>7</v>
      </c>
      <c r="K286" s="2">
        <v>2018</v>
      </c>
      <c r="L286" s="31">
        <f t="shared" si="4"/>
        <v>43297</v>
      </c>
      <c r="M286" s="2" t="s">
        <v>697</v>
      </c>
      <c r="N286" s="2" t="s">
        <v>698</v>
      </c>
      <c r="O286" s="2">
        <v>19</v>
      </c>
      <c r="P286" s="6" t="s">
        <v>171</v>
      </c>
      <c r="Q286" s="2" t="s">
        <v>172</v>
      </c>
      <c r="R286" s="11" t="s">
        <v>173</v>
      </c>
      <c r="S286" s="2">
        <v>0</v>
      </c>
      <c r="T286" s="2" t="s">
        <v>251</v>
      </c>
      <c r="V286" s="2" t="s">
        <v>252</v>
      </c>
      <c r="W286" s="2" t="s">
        <v>186</v>
      </c>
      <c r="X286" s="10">
        <v>3</v>
      </c>
    </row>
    <row r="287" spans="1:24" ht="21" hidden="1" customHeight="1">
      <c r="A287" s="2" t="s">
        <v>63</v>
      </c>
      <c r="B287" s="2" t="s">
        <v>26</v>
      </c>
      <c r="C287" s="2" t="s">
        <v>27</v>
      </c>
      <c r="D287" s="2" t="s">
        <v>28</v>
      </c>
      <c r="E287" s="2" t="s">
        <v>28</v>
      </c>
      <c r="F287" s="2" t="s">
        <v>111</v>
      </c>
      <c r="G287" s="2" t="s">
        <v>167</v>
      </c>
      <c r="H287" s="2" t="s">
        <v>168</v>
      </c>
      <c r="I287" s="2">
        <v>16</v>
      </c>
      <c r="J287" s="2">
        <v>7</v>
      </c>
      <c r="K287" s="2">
        <v>2018</v>
      </c>
      <c r="L287" s="31">
        <f t="shared" si="4"/>
        <v>43297</v>
      </c>
      <c r="M287" s="2" t="s">
        <v>699</v>
      </c>
      <c r="N287" s="2" t="s">
        <v>700</v>
      </c>
      <c r="O287" s="2">
        <v>19</v>
      </c>
      <c r="P287" s="6">
        <v>8093483179</v>
      </c>
      <c r="Q287" s="2" t="s">
        <v>172</v>
      </c>
      <c r="R287" s="11" t="s">
        <v>173</v>
      </c>
      <c r="S287" s="2">
        <v>1</v>
      </c>
      <c r="T287" s="2" t="s">
        <v>251</v>
      </c>
      <c r="V287" s="2" t="s">
        <v>252</v>
      </c>
      <c r="W287" s="2" t="s">
        <v>179</v>
      </c>
      <c r="X287" s="10">
        <v>3</v>
      </c>
    </row>
    <row r="288" spans="1:24" ht="21" hidden="1" customHeight="1">
      <c r="A288" s="2" t="s">
        <v>63</v>
      </c>
      <c r="B288" s="2" t="s">
        <v>26</v>
      </c>
      <c r="C288" s="2" t="s">
        <v>27</v>
      </c>
      <c r="D288" s="2" t="s">
        <v>28</v>
      </c>
      <c r="E288" s="2" t="s">
        <v>28</v>
      </c>
      <c r="F288" s="2" t="s">
        <v>111</v>
      </c>
      <c r="G288" s="2" t="s">
        <v>167</v>
      </c>
      <c r="H288" s="2" t="s">
        <v>168</v>
      </c>
      <c r="I288" s="2">
        <v>16</v>
      </c>
      <c r="J288" s="2">
        <v>7</v>
      </c>
      <c r="K288" s="2">
        <v>2018</v>
      </c>
      <c r="L288" s="31">
        <f t="shared" si="4"/>
        <v>43297</v>
      </c>
      <c r="M288" s="2" t="s">
        <v>701</v>
      </c>
      <c r="N288" s="2" t="s">
        <v>702</v>
      </c>
      <c r="O288" s="2">
        <v>17</v>
      </c>
      <c r="P288" s="6">
        <v>8100980179</v>
      </c>
      <c r="Q288" s="2" t="s">
        <v>172</v>
      </c>
      <c r="R288" s="11" t="s">
        <v>173</v>
      </c>
      <c r="S288" s="2">
        <v>0</v>
      </c>
      <c r="T288" s="2" t="s">
        <v>251</v>
      </c>
      <c r="V288" s="2" t="s">
        <v>252</v>
      </c>
      <c r="W288" s="2" t="s">
        <v>186</v>
      </c>
      <c r="X288" s="10">
        <v>3</v>
      </c>
    </row>
    <row r="289" spans="1:24" ht="21" hidden="1" customHeight="1">
      <c r="A289" s="2" t="s">
        <v>63</v>
      </c>
      <c r="B289" s="2" t="s">
        <v>26</v>
      </c>
      <c r="C289" s="2" t="s">
        <v>27</v>
      </c>
      <c r="D289" s="2" t="s">
        <v>28</v>
      </c>
      <c r="E289" s="2" t="s">
        <v>28</v>
      </c>
      <c r="F289" s="2" t="s">
        <v>111</v>
      </c>
      <c r="G289" s="2" t="s">
        <v>167</v>
      </c>
      <c r="H289" s="2" t="s">
        <v>168</v>
      </c>
      <c r="I289" s="2">
        <v>16</v>
      </c>
      <c r="J289" s="2">
        <v>7</v>
      </c>
      <c r="K289" s="2">
        <v>2018</v>
      </c>
      <c r="L289" s="31">
        <f t="shared" si="4"/>
        <v>43297</v>
      </c>
      <c r="M289" s="2" t="s">
        <v>703</v>
      </c>
      <c r="N289" s="2" t="s">
        <v>704</v>
      </c>
      <c r="O289" s="2">
        <v>19</v>
      </c>
      <c r="P289" s="6">
        <v>7036592315</v>
      </c>
      <c r="Q289" s="2" t="s">
        <v>172</v>
      </c>
      <c r="R289" s="11" t="s">
        <v>173</v>
      </c>
      <c r="S289" s="2">
        <v>2</v>
      </c>
      <c r="T289" s="2" t="s">
        <v>251</v>
      </c>
      <c r="V289" s="2" t="s">
        <v>252</v>
      </c>
      <c r="W289" s="2" t="s">
        <v>211</v>
      </c>
      <c r="X289" s="10">
        <v>6</v>
      </c>
    </row>
    <row r="290" spans="1:24" ht="21" hidden="1" customHeight="1">
      <c r="A290" s="2" t="s">
        <v>63</v>
      </c>
      <c r="B290" s="2" t="s">
        <v>26</v>
      </c>
      <c r="C290" s="2" t="s">
        <v>27</v>
      </c>
      <c r="D290" s="2" t="s">
        <v>28</v>
      </c>
      <c r="E290" s="2" t="s">
        <v>28</v>
      </c>
      <c r="F290" s="2" t="s">
        <v>111</v>
      </c>
      <c r="G290" s="2" t="s">
        <v>167</v>
      </c>
      <c r="H290" s="2" t="s">
        <v>168</v>
      </c>
      <c r="I290" s="2">
        <v>16</v>
      </c>
      <c r="J290" s="2">
        <v>7</v>
      </c>
      <c r="K290" s="2">
        <v>2018</v>
      </c>
      <c r="L290" s="31">
        <f t="shared" si="4"/>
        <v>43297</v>
      </c>
      <c r="M290" s="2" t="s">
        <v>705</v>
      </c>
      <c r="N290" s="2" t="s">
        <v>706</v>
      </c>
      <c r="O290" s="2">
        <v>18</v>
      </c>
      <c r="P290" s="6">
        <v>8142822633</v>
      </c>
      <c r="Q290" s="2" t="s">
        <v>172</v>
      </c>
      <c r="R290" s="11" t="s">
        <v>173</v>
      </c>
      <c r="S290" s="2">
        <v>1</v>
      </c>
      <c r="T290" s="2" t="s">
        <v>251</v>
      </c>
      <c r="V290" s="2" t="s">
        <v>252</v>
      </c>
      <c r="W290" s="2" t="s">
        <v>186</v>
      </c>
      <c r="X290" s="10">
        <v>3</v>
      </c>
    </row>
    <row r="291" spans="1:24" ht="21" hidden="1" customHeight="1">
      <c r="A291" s="2" t="s">
        <v>63</v>
      </c>
      <c r="B291" s="2" t="s">
        <v>26</v>
      </c>
      <c r="C291" s="2" t="s">
        <v>27</v>
      </c>
      <c r="D291" s="2" t="s">
        <v>28</v>
      </c>
      <c r="E291" s="2" t="s">
        <v>28</v>
      </c>
      <c r="F291" s="2" t="s">
        <v>111</v>
      </c>
      <c r="G291" s="2" t="s">
        <v>167</v>
      </c>
      <c r="H291" s="2" t="s">
        <v>168</v>
      </c>
      <c r="I291" s="2">
        <v>16</v>
      </c>
      <c r="J291" s="2">
        <v>7</v>
      </c>
      <c r="K291" s="2">
        <v>2018</v>
      </c>
      <c r="L291" s="31">
        <f t="shared" si="4"/>
        <v>43297</v>
      </c>
      <c r="M291" s="2" t="s">
        <v>707</v>
      </c>
      <c r="N291" s="2" t="s">
        <v>708</v>
      </c>
      <c r="O291" s="2">
        <v>19</v>
      </c>
      <c r="P291" s="6">
        <v>8027661023</v>
      </c>
      <c r="Q291" s="2" t="s">
        <v>172</v>
      </c>
      <c r="R291" s="11" t="s">
        <v>173</v>
      </c>
      <c r="S291" s="2">
        <v>2</v>
      </c>
      <c r="T291" s="2" t="s">
        <v>251</v>
      </c>
      <c r="V291" s="2" t="s">
        <v>252</v>
      </c>
      <c r="W291" s="2" t="s">
        <v>186</v>
      </c>
      <c r="X291" s="10">
        <v>3</v>
      </c>
    </row>
    <row r="292" spans="1:24" ht="21" hidden="1" customHeight="1">
      <c r="A292" s="2" t="s">
        <v>63</v>
      </c>
      <c r="B292" s="2" t="s">
        <v>26</v>
      </c>
      <c r="C292" s="2" t="s">
        <v>27</v>
      </c>
      <c r="D292" s="2" t="s">
        <v>28</v>
      </c>
      <c r="E292" s="2" t="s">
        <v>28</v>
      </c>
      <c r="F292" s="2" t="s">
        <v>111</v>
      </c>
      <c r="G292" s="2" t="s">
        <v>167</v>
      </c>
      <c r="H292" s="2" t="s">
        <v>168</v>
      </c>
      <c r="I292" s="2">
        <v>16</v>
      </c>
      <c r="J292" s="2">
        <v>7</v>
      </c>
      <c r="K292" s="2">
        <v>2018</v>
      </c>
      <c r="L292" s="31">
        <f t="shared" si="4"/>
        <v>43297</v>
      </c>
      <c r="M292" s="2" t="s">
        <v>709</v>
      </c>
      <c r="N292" s="2" t="s">
        <v>538</v>
      </c>
      <c r="O292" s="2">
        <v>16</v>
      </c>
      <c r="P292" s="6">
        <v>8182436436</v>
      </c>
      <c r="Q292" s="2" t="s">
        <v>172</v>
      </c>
      <c r="R292" s="11" t="s">
        <v>173</v>
      </c>
      <c r="S292" s="2">
        <v>1</v>
      </c>
      <c r="T292" s="2" t="s">
        <v>251</v>
      </c>
      <c r="V292" s="2" t="s">
        <v>252</v>
      </c>
      <c r="W292" s="2" t="s">
        <v>211</v>
      </c>
      <c r="X292" s="10">
        <v>6</v>
      </c>
    </row>
    <row r="293" spans="1:24" ht="21" hidden="1" customHeight="1">
      <c r="A293" s="2" t="s">
        <v>63</v>
      </c>
      <c r="B293" s="2" t="s">
        <v>26</v>
      </c>
      <c r="C293" s="2" t="s">
        <v>27</v>
      </c>
      <c r="D293" s="2" t="s">
        <v>28</v>
      </c>
      <c r="E293" s="2" t="s">
        <v>28</v>
      </c>
      <c r="F293" s="2" t="s">
        <v>111</v>
      </c>
      <c r="G293" s="2" t="s">
        <v>167</v>
      </c>
      <c r="H293" s="2" t="s">
        <v>168</v>
      </c>
      <c r="I293" s="2">
        <v>17</v>
      </c>
      <c r="J293" s="2">
        <v>7</v>
      </c>
      <c r="K293" s="2">
        <v>2018</v>
      </c>
      <c r="L293" s="31">
        <f t="shared" si="4"/>
        <v>43298</v>
      </c>
      <c r="M293" s="2" t="s">
        <v>710</v>
      </c>
      <c r="N293" s="2" t="s">
        <v>711</v>
      </c>
      <c r="O293" s="2">
        <v>19</v>
      </c>
      <c r="P293" s="6" t="s">
        <v>171</v>
      </c>
      <c r="Q293" s="2" t="s">
        <v>172</v>
      </c>
      <c r="R293" s="11" t="s">
        <v>173</v>
      </c>
      <c r="S293" s="2">
        <v>0</v>
      </c>
      <c r="T293" s="2" t="s">
        <v>251</v>
      </c>
      <c r="V293" s="2" t="s">
        <v>252</v>
      </c>
      <c r="W293" s="2" t="s">
        <v>179</v>
      </c>
      <c r="X293" s="10">
        <v>3</v>
      </c>
    </row>
    <row r="294" spans="1:24" ht="21" hidden="1" customHeight="1">
      <c r="A294" s="2" t="s">
        <v>63</v>
      </c>
      <c r="B294" s="2" t="s">
        <v>26</v>
      </c>
      <c r="C294" s="2" t="s">
        <v>27</v>
      </c>
      <c r="D294" s="2" t="s">
        <v>28</v>
      </c>
      <c r="E294" s="2" t="s">
        <v>28</v>
      </c>
      <c r="F294" s="2" t="s">
        <v>111</v>
      </c>
      <c r="G294" s="2" t="s">
        <v>167</v>
      </c>
      <c r="H294" s="2" t="s">
        <v>168</v>
      </c>
      <c r="I294" s="2">
        <v>17</v>
      </c>
      <c r="J294" s="2">
        <v>7</v>
      </c>
      <c r="K294" s="2">
        <v>2018</v>
      </c>
      <c r="L294" s="31">
        <f t="shared" si="4"/>
        <v>43298</v>
      </c>
      <c r="M294" s="2" t="s">
        <v>712</v>
      </c>
      <c r="N294" s="2" t="s">
        <v>713</v>
      </c>
      <c r="O294" s="2">
        <v>18</v>
      </c>
      <c r="P294" s="6" t="s">
        <v>171</v>
      </c>
      <c r="Q294" s="2" t="s">
        <v>172</v>
      </c>
      <c r="R294" s="11" t="s">
        <v>173</v>
      </c>
      <c r="S294" s="2">
        <v>1</v>
      </c>
      <c r="T294" s="2" t="s">
        <v>251</v>
      </c>
      <c r="V294" s="2" t="s">
        <v>252</v>
      </c>
      <c r="W294" s="2" t="s">
        <v>179</v>
      </c>
      <c r="X294" s="10">
        <v>3</v>
      </c>
    </row>
    <row r="295" spans="1:24" ht="21" hidden="1" customHeight="1">
      <c r="A295" s="2" t="s">
        <v>63</v>
      </c>
      <c r="B295" s="2" t="s">
        <v>26</v>
      </c>
      <c r="C295" s="2" t="s">
        <v>27</v>
      </c>
      <c r="D295" s="2" t="s">
        <v>28</v>
      </c>
      <c r="E295" s="2" t="s">
        <v>28</v>
      </c>
      <c r="F295" s="2" t="s">
        <v>111</v>
      </c>
      <c r="G295" s="2" t="s">
        <v>167</v>
      </c>
      <c r="H295" s="2" t="s">
        <v>168</v>
      </c>
      <c r="I295" s="2">
        <v>17</v>
      </c>
      <c r="J295" s="2">
        <v>7</v>
      </c>
      <c r="K295" s="2">
        <v>2018</v>
      </c>
      <c r="L295" s="31">
        <f t="shared" si="4"/>
        <v>43298</v>
      </c>
      <c r="M295" s="2" t="s">
        <v>714</v>
      </c>
      <c r="N295" s="2" t="s">
        <v>715</v>
      </c>
      <c r="O295" s="2">
        <v>18</v>
      </c>
      <c r="P295" s="6" t="s">
        <v>171</v>
      </c>
      <c r="Q295" s="2" t="s">
        <v>172</v>
      </c>
      <c r="R295" s="11" t="s">
        <v>173</v>
      </c>
      <c r="S295" s="2">
        <v>0</v>
      </c>
      <c r="T295" s="2" t="s">
        <v>251</v>
      </c>
      <c r="V295" s="2" t="s">
        <v>252</v>
      </c>
      <c r="W295" s="2" t="s">
        <v>186</v>
      </c>
      <c r="X295" s="10">
        <v>3</v>
      </c>
    </row>
    <row r="296" spans="1:24" ht="21" hidden="1" customHeight="1">
      <c r="A296" s="2" t="s">
        <v>63</v>
      </c>
      <c r="B296" s="2" t="s">
        <v>26</v>
      </c>
      <c r="C296" s="2" t="s">
        <v>27</v>
      </c>
      <c r="D296" s="2" t="s">
        <v>28</v>
      </c>
      <c r="E296" s="2" t="s">
        <v>28</v>
      </c>
      <c r="F296" s="2" t="s">
        <v>111</v>
      </c>
      <c r="G296" s="2" t="s">
        <v>167</v>
      </c>
      <c r="H296" s="2" t="s">
        <v>168</v>
      </c>
      <c r="I296" s="2">
        <v>17</v>
      </c>
      <c r="J296" s="2">
        <v>7</v>
      </c>
      <c r="K296" s="2">
        <v>2018</v>
      </c>
      <c r="L296" s="31">
        <f t="shared" si="4"/>
        <v>43298</v>
      </c>
      <c r="M296" s="2" t="s">
        <v>389</v>
      </c>
      <c r="N296" s="2" t="s">
        <v>716</v>
      </c>
      <c r="O296" s="2">
        <v>19</v>
      </c>
      <c r="P296" s="6">
        <v>8032370156</v>
      </c>
      <c r="Q296" s="2" t="s">
        <v>172</v>
      </c>
      <c r="R296" s="11" t="s">
        <v>173</v>
      </c>
      <c r="S296" s="2">
        <v>3</v>
      </c>
      <c r="T296" s="2" t="s">
        <v>251</v>
      </c>
      <c r="V296" s="2" t="s">
        <v>252</v>
      </c>
      <c r="W296" s="2" t="s">
        <v>186</v>
      </c>
      <c r="X296" s="10">
        <v>1</v>
      </c>
    </row>
    <row r="297" spans="1:24" ht="21" hidden="1" customHeight="1">
      <c r="A297" s="2" t="s">
        <v>63</v>
      </c>
      <c r="B297" s="2" t="s">
        <v>26</v>
      </c>
      <c r="C297" s="2" t="s">
        <v>27</v>
      </c>
      <c r="D297" s="2" t="s">
        <v>28</v>
      </c>
      <c r="E297" s="2" t="s">
        <v>28</v>
      </c>
      <c r="F297" s="2" t="s">
        <v>111</v>
      </c>
      <c r="G297" s="2" t="s">
        <v>167</v>
      </c>
      <c r="H297" s="2" t="s">
        <v>168</v>
      </c>
      <c r="I297" s="2">
        <v>17</v>
      </c>
      <c r="J297" s="2">
        <v>7</v>
      </c>
      <c r="K297" s="2">
        <v>2018</v>
      </c>
      <c r="L297" s="31">
        <f t="shared" si="4"/>
        <v>43298</v>
      </c>
      <c r="M297" s="2" t="s">
        <v>717</v>
      </c>
      <c r="N297" s="2" t="s">
        <v>718</v>
      </c>
      <c r="O297" s="2">
        <v>19</v>
      </c>
      <c r="P297" s="6">
        <v>9034037149</v>
      </c>
      <c r="Q297" s="2" t="s">
        <v>172</v>
      </c>
      <c r="R297" s="11" t="s">
        <v>173</v>
      </c>
      <c r="S297" s="2">
        <v>3</v>
      </c>
      <c r="T297" s="2" t="s">
        <v>251</v>
      </c>
      <c r="V297" s="2" t="s">
        <v>252</v>
      </c>
      <c r="W297" s="2" t="s">
        <v>211</v>
      </c>
      <c r="X297" s="10">
        <v>5</v>
      </c>
    </row>
    <row r="298" spans="1:24" ht="21" hidden="1" customHeight="1">
      <c r="A298" s="2" t="s">
        <v>63</v>
      </c>
      <c r="B298" s="2" t="s">
        <v>26</v>
      </c>
      <c r="C298" s="2" t="s">
        <v>27</v>
      </c>
      <c r="D298" s="2" t="s">
        <v>28</v>
      </c>
      <c r="E298" s="2" t="s">
        <v>28</v>
      </c>
      <c r="F298" s="2" t="s">
        <v>111</v>
      </c>
      <c r="G298" s="2" t="s">
        <v>167</v>
      </c>
      <c r="H298" s="2" t="s">
        <v>168</v>
      </c>
      <c r="I298" s="2">
        <v>17</v>
      </c>
      <c r="J298" s="2">
        <v>7</v>
      </c>
      <c r="K298" s="2">
        <v>2018</v>
      </c>
      <c r="L298" s="31">
        <f t="shared" si="4"/>
        <v>43298</v>
      </c>
      <c r="M298" s="2" t="s">
        <v>719</v>
      </c>
      <c r="N298" s="2" t="s">
        <v>720</v>
      </c>
      <c r="O298" s="2">
        <v>18</v>
      </c>
      <c r="P298" s="6">
        <v>8037485195</v>
      </c>
      <c r="Q298" s="2" t="s">
        <v>172</v>
      </c>
      <c r="R298" s="11" t="s">
        <v>173</v>
      </c>
      <c r="S298" s="2">
        <v>1</v>
      </c>
      <c r="T298" s="2" t="s">
        <v>251</v>
      </c>
      <c r="V298" s="2" t="s">
        <v>252</v>
      </c>
      <c r="W298" s="2" t="s">
        <v>186</v>
      </c>
      <c r="X298" s="10">
        <v>2</v>
      </c>
    </row>
    <row r="299" spans="1:24" ht="21" hidden="1" customHeight="1">
      <c r="A299" s="2" t="s">
        <v>63</v>
      </c>
      <c r="B299" s="2" t="s">
        <v>26</v>
      </c>
      <c r="C299" s="2" t="s">
        <v>27</v>
      </c>
      <c r="D299" s="2" t="s">
        <v>28</v>
      </c>
      <c r="E299" s="2" t="s">
        <v>28</v>
      </c>
      <c r="F299" s="2" t="s">
        <v>111</v>
      </c>
      <c r="G299" s="2" t="s">
        <v>167</v>
      </c>
      <c r="H299" s="2" t="s">
        <v>168</v>
      </c>
      <c r="I299" s="2">
        <v>17</v>
      </c>
      <c r="J299" s="2">
        <v>7</v>
      </c>
      <c r="K299" s="2">
        <v>2018</v>
      </c>
      <c r="L299" s="31">
        <f t="shared" si="4"/>
        <v>43298</v>
      </c>
      <c r="M299" s="2" t="s">
        <v>721</v>
      </c>
      <c r="N299" s="2" t="s">
        <v>722</v>
      </c>
      <c r="O299" s="2">
        <v>18</v>
      </c>
      <c r="P299" s="6">
        <v>9031988444</v>
      </c>
      <c r="Q299" s="2" t="s">
        <v>172</v>
      </c>
      <c r="R299" s="11" t="s">
        <v>173</v>
      </c>
      <c r="S299" s="2">
        <v>1</v>
      </c>
      <c r="T299" s="2" t="s">
        <v>251</v>
      </c>
      <c r="V299" s="2" t="s">
        <v>252</v>
      </c>
      <c r="W299" s="2" t="s">
        <v>176</v>
      </c>
      <c r="X299" s="10"/>
    </row>
    <row r="300" spans="1:24" ht="21" hidden="1" customHeight="1">
      <c r="A300" s="2" t="s">
        <v>63</v>
      </c>
      <c r="B300" s="2" t="s">
        <v>26</v>
      </c>
      <c r="C300" s="2" t="s">
        <v>27</v>
      </c>
      <c r="D300" s="2" t="s">
        <v>28</v>
      </c>
      <c r="E300" s="2" t="s">
        <v>28</v>
      </c>
      <c r="F300" s="2" t="s">
        <v>111</v>
      </c>
      <c r="G300" s="2" t="s">
        <v>167</v>
      </c>
      <c r="H300" s="2" t="s">
        <v>168</v>
      </c>
      <c r="I300" s="2">
        <v>17</v>
      </c>
      <c r="J300" s="2">
        <v>7</v>
      </c>
      <c r="K300" s="2">
        <v>2018</v>
      </c>
      <c r="L300" s="31">
        <f t="shared" si="4"/>
        <v>43298</v>
      </c>
      <c r="M300" s="2" t="s">
        <v>723</v>
      </c>
      <c r="N300" s="2" t="s">
        <v>724</v>
      </c>
      <c r="O300" s="2">
        <v>19</v>
      </c>
      <c r="P300" s="6">
        <v>8037485195</v>
      </c>
      <c r="Q300" s="2" t="s">
        <v>172</v>
      </c>
      <c r="R300" s="11" t="s">
        <v>173</v>
      </c>
      <c r="S300" s="2">
        <v>3</v>
      </c>
      <c r="T300" s="2" t="s">
        <v>251</v>
      </c>
      <c r="V300" s="2" t="s">
        <v>252</v>
      </c>
      <c r="W300" s="2" t="s">
        <v>211</v>
      </c>
      <c r="X300" s="10">
        <v>6</v>
      </c>
    </row>
    <row r="301" spans="1:24" ht="21" hidden="1" customHeight="1">
      <c r="A301" s="2" t="s">
        <v>63</v>
      </c>
      <c r="B301" s="2" t="s">
        <v>26</v>
      </c>
      <c r="C301" s="2" t="s">
        <v>27</v>
      </c>
      <c r="D301" s="2" t="s">
        <v>28</v>
      </c>
      <c r="E301" s="2" t="s">
        <v>28</v>
      </c>
      <c r="F301" s="2" t="s">
        <v>111</v>
      </c>
      <c r="G301" s="2" t="s">
        <v>167</v>
      </c>
      <c r="H301" s="2" t="s">
        <v>168</v>
      </c>
      <c r="I301" s="2">
        <v>17</v>
      </c>
      <c r="J301" s="2">
        <v>7</v>
      </c>
      <c r="K301" s="2">
        <v>2018</v>
      </c>
      <c r="L301" s="31">
        <f t="shared" si="4"/>
        <v>43298</v>
      </c>
      <c r="M301" s="2" t="s">
        <v>725</v>
      </c>
      <c r="N301" s="2" t="s">
        <v>323</v>
      </c>
      <c r="O301" s="2">
        <v>17</v>
      </c>
      <c r="P301" s="6">
        <v>8020861613</v>
      </c>
      <c r="Q301" s="2" t="s">
        <v>172</v>
      </c>
      <c r="R301" s="11" t="s">
        <v>173</v>
      </c>
      <c r="S301" s="2">
        <v>1</v>
      </c>
      <c r="T301" s="2" t="s">
        <v>251</v>
      </c>
      <c r="V301" s="2" t="s">
        <v>252</v>
      </c>
      <c r="W301" s="2" t="s">
        <v>179</v>
      </c>
      <c r="X301" s="10">
        <v>1</v>
      </c>
    </row>
    <row r="302" spans="1:24" ht="21" hidden="1" customHeight="1">
      <c r="A302" s="2" t="s">
        <v>63</v>
      </c>
      <c r="B302" s="2" t="s">
        <v>26</v>
      </c>
      <c r="C302" s="2" t="s">
        <v>27</v>
      </c>
      <c r="D302" s="2" t="s">
        <v>28</v>
      </c>
      <c r="E302" s="2" t="s">
        <v>28</v>
      </c>
      <c r="F302" s="2" t="s">
        <v>111</v>
      </c>
      <c r="G302" s="2" t="s">
        <v>167</v>
      </c>
      <c r="H302" s="2" t="s">
        <v>168</v>
      </c>
      <c r="I302" s="2">
        <v>17</v>
      </c>
      <c r="J302" s="2">
        <v>7</v>
      </c>
      <c r="K302" s="2">
        <v>2018</v>
      </c>
      <c r="L302" s="31">
        <f t="shared" si="4"/>
        <v>43298</v>
      </c>
      <c r="M302" s="2" t="s">
        <v>726</v>
      </c>
      <c r="N302" s="2" t="s">
        <v>727</v>
      </c>
      <c r="O302" s="2">
        <v>18</v>
      </c>
      <c r="P302" s="6">
        <v>8130238192</v>
      </c>
      <c r="Q302" s="2" t="s">
        <v>172</v>
      </c>
      <c r="R302" s="11" t="s">
        <v>173</v>
      </c>
      <c r="S302" s="2">
        <v>1</v>
      </c>
      <c r="T302" s="2" t="s">
        <v>251</v>
      </c>
      <c r="V302" s="2" t="s">
        <v>252</v>
      </c>
      <c r="W302" s="2" t="s">
        <v>186</v>
      </c>
      <c r="X302" s="10">
        <v>1</v>
      </c>
    </row>
    <row r="303" spans="1:24" ht="21" hidden="1" customHeight="1">
      <c r="A303" s="2" t="s">
        <v>63</v>
      </c>
      <c r="B303" s="2" t="s">
        <v>26</v>
      </c>
      <c r="C303" s="2" t="s">
        <v>27</v>
      </c>
      <c r="D303" s="2" t="s">
        <v>28</v>
      </c>
      <c r="E303" s="2" t="s">
        <v>28</v>
      </c>
      <c r="F303" s="2" t="s">
        <v>111</v>
      </c>
      <c r="G303" s="2" t="s">
        <v>167</v>
      </c>
      <c r="H303" s="2" t="s">
        <v>168</v>
      </c>
      <c r="I303" s="2">
        <v>17</v>
      </c>
      <c r="J303" s="2">
        <v>7</v>
      </c>
      <c r="K303" s="2">
        <v>2018</v>
      </c>
      <c r="L303" s="31">
        <f t="shared" si="4"/>
        <v>43298</v>
      </c>
      <c r="M303" s="2" t="s">
        <v>728</v>
      </c>
      <c r="N303" s="2" t="s">
        <v>729</v>
      </c>
      <c r="O303" s="2">
        <v>19</v>
      </c>
      <c r="P303" s="6">
        <v>7030171389</v>
      </c>
      <c r="Q303" s="2" t="s">
        <v>172</v>
      </c>
      <c r="R303" s="11" t="s">
        <v>173</v>
      </c>
      <c r="S303" s="2">
        <v>2</v>
      </c>
      <c r="T303" s="2" t="s">
        <v>251</v>
      </c>
      <c r="V303" s="2" t="s">
        <v>252</v>
      </c>
      <c r="W303" s="2" t="s">
        <v>179</v>
      </c>
      <c r="X303" s="10">
        <v>3</v>
      </c>
    </row>
    <row r="304" spans="1:24" ht="21" hidden="1" customHeight="1">
      <c r="A304" s="2" t="s">
        <v>63</v>
      </c>
      <c r="B304" s="2" t="s">
        <v>26</v>
      </c>
      <c r="C304" s="2" t="s">
        <v>27</v>
      </c>
      <c r="D304" s="2" t="s">
        <v>28</v>
      </c>
      <c r="E304" s="2" t="s">
        <v>28</v>
      </c>
      <c r="F304" s="2" t="s">
        <v>111</v>
      </c>
      <c r="G304" s="2" t="s">
        <v>167</v>
      </c>
      <c r="H304" s="2" t="s">
        <v>168</v>
      </c>
      <c r="I304" s="2">
        <v>17</v>
      </c>
      <c r="J304" s="2">
        <v>7</v>
      </c>
      <c r="K304" s="2">
        <v>2018</v>
      </c>
      <c r="L304" s="31">
        <f t="shared" si="4"/>
        <v>43298</v>
      </c>
      <c r="M304" s="2" t="s">
        <v>449</v>
      </c>
      <c r="N304" s="2" t="s">
        <v>730</v>
      </c>
      <c r="O304" s="2">
        <v>18</v>
      </c>
      <c r="P304" s="6">
        <v>8086206215</v>
      </c>
      <c r="Q304" s="2" t="s">
        <v>172</v>
      </c>
      <c r="R304" s="11" t="s">
        <v>173</v>
      </c>
      <c r="S304" s="2">
        <v>1</v>
      </c>
      <c r="T304" s="2" t="s">
        <v>251</v>
      </c>
      <c r="V304" s="2" t="s">
        <v>252</v>
      </c>
      <c r="W304" s="2" t="s">
        <v>186</v>
      </c>
      <c r="X304" s="10">
        <v>3</v>
      </c>
    </row>
    <row r="305" spans="1:24" ht="21" hidden="1" customHeight="1">
      <c r="A305" s="2" t="s">
        <v>63</v>
      </c>
      <c r="B305" s="2" t="s">
        <v>26</v>
      </c>
      <c r="C305" s="2" t="s">
        <v>27</v>
      </c>
      <c r="D305" s="2" t="s">
        <v>28</v>
      </c>
      <c r="E305" s="2" t="s">
        <v>28</v>
      </c>
      <c r="F305" s="2" t="s">
        <v>111</v>
      </c>
      <c r="G305" s="2" t="s">
        <v>167</v>
      </c>
      <c r="H305" s="2" t="s">
        <v>168</v>
      </c>
      <c r="I305" s="2">
        <v>17</v>
      </c>
      <c r="J305" s="2">
        <v>7</v>
      </c>
      <c r="K305" s="2">
        <v>2018</v>
      </c>
      <c r="L305" s="31">
        <f t="shared" si="4"/>
        <v>43298</v>
      </c>
      <c r="M305" s="2" t="s">
        <v>731</v>
      </c>
      <c r="N305" s="2" t="s">
        <v>732</v>
      </c>
      <c r="O305" s="2">
        <v>18</v>
      </c>
      <c r="P305" s="6">
        <v>9066184474</v>
      </c>
      <c r="Q305" s="2" t="s">
        <v>172</v>
      </c>
      <c r="R305" s="11" t="s">
        <v>173</v>
      </c>
      <c r="S305" s="2">
        <v>1</v>
      </c>
      <c r="T305" s="2" t="s">
        <v>251</v>
      </c>
      <c r="V305" s="2" t="s">
        <v>252</v>
      </c>
      <c r="W305" s="2" t="s">
        <v>186</v>
      </c>
      <c r="X305" s="10">
        <v>1</v>
      </c>
    </row>
    <row r="306" spans="1:24" ht="21" hidden="1" customHeight="1">
      <c r="A306" s="2" t="s">
        <v>63</v>
      </c>
      <c r="B306" s="2" t="s">
        <v>26</v>
      </c>
      <c r="C306" s="2" t="s">
        <v>27</v>
      </c>
      <c r="D306" s="2" t="s">
        <v>28</v>
      </c>
      <c r="E306" s="2" t="s">
        <v>28</v>
      </c>
      <c r="F306" s="2" t="s">
        <v>111</v>
      </c>
      <c r="G306" s="2" t="s">
        <v>167</v>
      </c>
      <c r="H306" s="2" t="s">
        <v>168</v>
      </c>
      <c r="I306" s="2">
        <v>17</v>
      </c>
      <c r="J306" s="2">
        <v>7</v>
      </c>
      <c r="K306" s="2">
        <v>2018</v>
      </c>
      <c r="L306" s="31">
        <f t="shared" si="4"/>
        <v>43298</v>
      </c>
      <c r="M306" s="2" t="s">
        <v>733</v>
      </c>
      <c r="N306" s="2" t="s">
        <v>734</v>
      </c>
      <c r="O306" s="2">
        <v>19</v>
      </c>
      <c r="P306" s="6">
        <v>8163209909</v>
      </c>
      <c r="Q306" s="2" t="s">
        <v>172</v>
      </c>
      <c r="R306" s="11" t="s">
        <v>173</v>
      </c>
      <c r="S306" s="2">
        <v>0</v>
      </c>
      <c r="T306" s="2" t="s">
        <v>251</v>
      </c>
      <c r="V306" s="2" t="s">
        <v>252</v>
      </c>
      <c r="W306" s="2" t="s">
        <v>186</v>
      </c>
      <c r="X306" s="10">
        <v>2</v>
      </c>
    </row>
    <row r="307" spans="1:24" ht="21" hidden="1" customHeight="1">
      <c r="A307" s="2" t="s">
        <v>63</v>
      </c>
      <c r="B307" s="2" t="s">
        <v>26</v>
      </c>
      <c r="C307" s="2" t="s">
        <v>27</v>
      </c>
      <c r="D307" s="2" t="s">
        <v>28</v>
      </c>
      <c r="E307" s="2" t="s">
        <v>28</v>
      </c>
      <c r="F307" s="2" t="s">
        <v>111</v>
      </c>
      <c r="G307" s="2" t="s">
        <v>167</v>
      </c>
      <c r="H307" s="2" t="s">
        <v>168</v>
      </c>
      <c r="I307" s="2">
        <v>17</v>
      </c>
      <c r="J307" s="2">
        <v>7</v>
      </c>
      <c r="K307" s="2">
        <v>2018</v>
      </c>
      <c r="L307" s="31">
        <f t="shared" si="4"/>
        <v>43298</v>
      </c>
      <c r="M307" s="2" t="s">
        <v>169</v>
      </c>
      <c r="N307" s="2" t="s">
        <v>327</v>
      </c>
      <c r="O307" s="2">
        <v>19</v>
      </c>
      <c r="P307" s="6">
        <v>7089650452</v>
      </c>
      <c r="Q307" s="2" t="s">
        <v>172</v>
      </c>
      <c r="R307" s="11" t="s">
        <v>173</v>
      </c>
      <c r="S307" s="2">
        <v>1</v>
      </c>
      <c r="T307" s="2" t="s">
        <v>251</v>
      </c>
      <c r="V307" s="2" t="s">
        <v>252</v>
      </c>
      <c r="W307" s="2" t="s">
        <v>186</v>
      </c>
      <c r="X307" s="10">
        <v>3</v>
      </c>
    </row>
    <row r="308" spans="1:24" ht="21" hidden="1" customHeight="1">
      <c r="A308" s="2" t="s">
        <v>63</v>
      </c>
      <c r="B308" s="2" t="s">
        <v>26</v>
      </c>
      <c r="C308" s="2" t="s">
        <v>27</v>
      </c>
      <c r="D308" s="2" t="s">
        <v>28</v>
      </c>
      <c r="E308" s="2" t="s">
        <v>28</v>
      </c>
      <c r="F308" s="2" t="s">
        <v>111</v>
      </c>
      <c r="G308" s="2" t="s">
        <v>167</v>
      </c>
      <c r="H308" s="2" t="s">
        <v>168</v>
      </c>
      <c r="I308" s="2">
        <v>17</v>
      </c>
      <c r="J308" s="2">
        <v>7</v>
      </c>
      <c r="K308" s="2">
        <v>2018</v>
      </c>
      <c r="L308" s="31">
        <f t="shared" si="4"/>
        <v>43298</v>
      </c>
      <c r="M308" s="2" t="s">
        <v>735</v>
      </c>
      <c r="N308" s="2" t="s">
        <v>736</v>
      </c>
      <c r="O308" s="2">
        <v>19</v>
      </c>
      <c r="P308" s="6">
        <v>7064241025</v>
      </c>
      <c r="Q308" s="2" t="s">
        <v>172</v>
      </c>
      <c r="R308" s="11" t="s">
        <v>173</v>
      </c>
      <c r="S308" s="2">
        <v>1</v>
      </c>
      <c r="T308" s="2" t="s">
        <v>251</v>
      </c>
      <c r="V308" s="2" t="s">
        <v>252</v>
      </c>
      <c r="W308" s="2" t="s">
        <v>186</v>
      </c>
      <c r="X308" s="10">
        <v>3</v>
      </c>
    </row>
    <row r="309" spans="1:24" ht="21" hidden="1" customHeight="1">
      <c r="A309" s="2" t="s">
        <v>63</v>
      </c>
      <c r="B309" s="2" t="s">
        <v>26</v>
      </c>
      <c r="C309" s="2" t="s">
        <v>27</v>
      </c>
      <c r="D309" s="2" t="s">
        <v>28</v>
      </c>
      <c r="E309" s="2" t="s">
        <v>28</v>
      </c>
      <c r="F309" s="2" t="s">
        <v>111</v>
      </c>
      <c r="G309" s="2" t="s">
        <v>167</v>
      </c>
      <c r="H309" s="2" t="s">
        <v>168</v>
      </c>
      <c r="I309" s="2">
        <v>18</v>
      </c>
      <c r="J309" s="2">
        <v>7</v>
      </c>
      <c r="K309" s="2">
        <v>2018</v>
      </c>
      <c r="L309" s="31">
        <f t="shared" si="4"/>
        <v>43299</v>
      </c>
      <c r="M309" s="2" t="s">
        <v>690</v>
      </c>
      <c r="N309" s="2" t="s">
        <v>737</v>
      </c>
      <c r="O309" s="2">
        <v>19</v>
      </c>
      <c r="P309" s="6">
        <v>7066199690</v>
      </c>
      <c r="Q309" s="2" t="s">
        <v>172</v>
      </c>
      <c r="R309" s="11" t="s">
        <v>173</v>
      </c>
      <c r="S309" s="2">
        <v>0</v>
      </c>
      <c r="T309" s="2" t="s">
        <v>174</v>
      </c>
      <c r="V309" s="2" t="s">
        <v>175</v>
      </c>
      <c r="W309" s="2" t="s">
        <v>179</v>
      </c>
      <c r="X309" s="2">
        <v>2</v>
      </c>
    </row>
    <row r="310" spans="1:24" ht="21" hidden="1" customHeight="1">
      <c r="A310" s="2" t="s">
        <v>63</v>
      </c>
      <c r="B310" s="2" t="s">
        <v>26</v>
      </c>
      <c r="C310" s="2" t="s">
        <v>27</v>
      </c>
      <c r="D310" s="2" t="s">
        <v>28</v>
      </c>
      <c r="E310" s="2" t="s">
        <v>28</v>
      </c>
      <c r="F310" s="2" t="s">
        <v>111</v>
      </c>
      <c r="G310" s="2" t="s">
        <v>167</v>
      </c>
      <c r="H310" s="2" t="s">
        <v>168</v>
      </c>
      <c r="I310" s="2">
        <v>18</v>
      </c>
      <c r="J310" s="2">
        <v>7</v>
      </c>
      <c r="K310" s="2">
        <v>2018</v>
      </c>
      <c r="L310" s="31">
        <f t="shared" si="4"/>
        <v>43299</v>
      </c>
      <c r="M310" s="2" t="s">
        <v>373</v>
      </c>
      <c r="N310" s="2" t="s">
        <v>666</v>
      </c>
      <c r="O310" s="2">
        <v>17</v>
      </c>
      <c r="P310" s="6">
        <v>7066199690</v>
      </c>
      <c r="Q310" s="2" t="s">
        <v>172</v>
      </c>
      <c r="R310" s="11" t="s">
        <v>173</v>
      </c>
      <c r="S310" s="2">
        <v>0</v>
      </c>
      <c r="T310" s="2" t="s">
        <v>174</v>
      </c>
      <c r="V310" s="2" t="s">
        <v>175</v>
      </c>
      <c r="W310" s="2" t="s">
        <v>179</v>
      </c>
      <c r="X310" s="2">
        <v>2</v>
      </c>
    </row>
    <row r="311" spans="1:24" ht="21" hidden="1" customHeight="1">
      <c r="A311" s="2" t="s">
        <v>63</v>
      </c>
      <c r="B311" s="2" t="s">
        <v>26</v>
      </c>
      <c r="C311" s="2" t="s">
        <v>27</v>
      </c>
      <c r="D311" s="2" t="s">
        <v>28</v>
      </c>
      <c r="E311" s="2" t="s">
        <v>28</v>
      </c>
      <c r="F311" s="2" t="s">
        <v>111</v>
      </c>
      <c r="G311" s="2" t="s">
        <v>167</v>
      </c>
      <c r="H311" s="2" t="s">
        <v>168</v>
      </c>
      <c r="I311" s="2">
        <v>18</v>
      </c>
      <c r="J311" s="2">
        <v>7</v>
      </c>
      <c r="K311" s="2">
        <v>2018</v>
      </c>
      <c r="L311" s="31">
        <f t="shared" si="4"/>
        <v>43299</v>
      </c>
      <c r="M311" s="2" t="s">
        <v>738</v>
      </c>
      <c r="N311" s="2" t="s">
        <v>739</v>
      </c>
      <c r="O311" s="2">
        <v>19</v>
      </c>
      <c r="P311" s="6">
        <v>7066343599</v>
      </c>
      <c r="Q311" s="2" t="s">
        <v>172</v>
      </c>
      <c r="R311" s="11" t="s">
        <v>173</v>
      </c>
      <c r="S311" s="2">
        <v>2</v>
      </c>
      <c r="T311" s="2" t="s">
        <v>174</v>
      </c>
      <c r="V311" s="2" t="s">
        <v>175</v>
      </c>
      <c r="W311" s="2" t="s">
        <v>179</v>
      </c>
      <c r="X311" s="2">
        <v>2</v>
      </c>
    </row>
    <row r="312" spans="1:24" ht="21" hidden="1" customHeight="1">
      <c r="A312" s="2" t="s">
        <v>63</v>
      </c>
      <c r="B312" s="2" t="s">
        <v>26</v>
      </c>
      <c r="C312" s="2" t="s">
        <v>27</v>
      </c>
      <c r="D312" s="2" t="s">
        <v>28</v>
      </c>
      <c r="E312" s="2" t="s">
        <v>28</v>
      </c>
      <c r="F312" s="2" t="s">
        <v>111</v>
      </c>
      <c r="G312" s="2" t="s">
        <v>167</v>
      </c>
      <c r="H312" s="2" t="s">
        <v>168</v>
      </c>
      <c r="I312" s="2">
        <v>20</v>
      </c>
      <c r="J312" s="2">
        <v>7</v>
      </c>
      <c r="K312" s="2">
        <v>2018</v>
      </c>
      <c r="L312" s="31">
        <f t="shared" si="4"/>
        <v>43301</v>
      </c>
      <c r="M312" s="2" t="s">
        <v>740</v>
      </c>
      <c r="N312" s="2" t="s">
        <v>741</v>
      </c>
      <c r="O312" s="2">
        <v>19</v>
      </c>
      <c r="P312" s="6" t="s">
        <v>171</v>
      </c>
      <c r="Q312" s="2" t="s">
        <v>172</v>
      </c>
      <c r="R312" s="11" t="s">
        <v>173</v>
      </c>
      <c r="S312" s="2">
        <v>3</v>
      </c>
      <c r="T312" s="2" t="s">
        <v>174</v>
      </c>
      <c r="V312" s="2" t="s">
        <v>175</v>
      </c>
      <c r="W312" s="2" t="s">
        <v>186</v>
      </c>
      <c r="X312" s="2">
        <v>2</v>
      </c>
    </row>
    <row r="313" spans="1:24" ht="21" hidden="1" customHeight="1">
      <c r="A313" s="2" t="s">
        <v>63</v>
      </c>
      <c r="B313" s="2" t="s">
        <v>26</v>
      </c>
      <c r="C313" s="2" t="s">
        <v>27</v>
      </c>
      <c r="D313" s="2" t="s">
        <v>28</v>
      </c>
      <c r="E313" s="2" t="s">
        <v>28</v>
      </c>
      <c r="F313" s="2" t="s">
        <v>111</v>
      </c>
      <c r="G313" s="2" t="s">
        <v>167</v>
      </c>
      <c r="H313" s="2" t="s">
        <v>168</v>
      </c>
      <c r="I313" s="2">
        <v>20</v>
      </c>
      <c r="J313" s="2">
        <v>7</v>
      </c>
      <c r="K313" s="2">
        <v>2018</v>
      </c>
      <c r="L313" s="31">
        <f t="shared" si="4"/>
        <v>43301</v>
      </c>
      <c r="M313" s="2" t="s">
        <v>742</v>
      </c>
      <c r="N313" s="2" t="s">
        <v>743</v>
      </c>
      <c r="O313" s="2">
        <v>19</v>
      </c>
      <c r="P313" s="6">
        <v>7011154019</v>
      </c>
      <c r="Q313" s="2" t="s">
        <v>172</v>
      </c>
      <c r="R313" s="11" t="s">
        <v>173</v>
      </c>
      <c r="S313" s="2">
        <v>2</v>
      </c>
      <c r="T313" s="2" t="s">
        <v>174</v>
      </c>
      <c r="V313" s="2" t="s">
        <v>175</v>
      </c>
      <c r="W313" s="2" t="s">
        <v>186</v>
      </c>
      <c r="X313" s="2">
        <v>2</v>
      </c>
    </row>
    <row r="314" spans="1:24" ht="21" hidden="1" customHeight="1">
      <c r="A314" s="2" t="s">
        <v>63</v>
      </c>
      <c r="B314" s="2" t="s">
        <v>26</v>
      </c>
      <c r="C314" s="2" t="s">
        <v>27</v>
      </c>
      <c r="D314" s="2" t="s">
        <v>28</v>
      </c>
      <c r="E314" s="2" t="s">
        <v>28</v>
      </c>
      <c r="F314" s="2" t="s">
        <v>111</v>
      </c>
      <c r="G314" s="2" t="s">
        <v>167</v>
      </c>
      <c r="H314" s="2" t="s">
        <v>168</v>
      </c>
      <c r="I314" s="2">
        <v>20</v>
      </c>
      <c r="J314" s="2">
        <v>7</v>
      </c>
      <c r="K314" s="2">
        <v>2018</v>
      </c>
      <c r="L314" s="31">
        <f t="shared" si="4"/>
        <v>43301</v>
      </c>
      <c r="M314" s="2" t="s">
        <v>744</v>
      </c>
      <c r="N314" s="2" t="s">
        <v>219</v>
      </c>
      <c r="O314" s="2">
        <v>19</v>
      </c>
      <c r="P314" s="6">
        <v>7031658083</v>
      </c>
      <c r="Q314" s="2" t="s">
        <v>172</v>
      </c>
      <c r="R314" s="11" t="s">
        <v>173</v>
      </c>
      <c r="S314" s="2">
        <v>1</v>
      </c>
      <c r="T314" s="2" t="s">
        <v>174</v>
      </c>
      <c r="V314" s="2" t="s">
        <v>175</v>
      </c>
      <c r="W314" s="2" t="s">
        <v>179</v>
      </c>
      <c r="X314" s="2">
        <v>2</v>
      </c>
    </row>
    <row r="315" spans="1:24" ht="21" hidden="1" customHeight="1">
      <c r="A315" s="2" t="s">
        <v>63</v>
      </c>
      <c r="B315" s="2" t="s">
        <v>26</v>
      </c>
      <c r="C315" s="2" t="s">
        <v>27</v>
      </c>
      <c r="D315" s="2" t="s">
        <v>28</v>
      </c>
      <c r="E315" s="2" t="s">
        <v>28</v>
      </c>
      <c r="F315" s="2" t="s">
        <v>111</v>
      </c>
      <c r="G315" s="2" t="s">
        <v>167</v>
      </c>
      <c r="H315" s="2" t="s">
        <v>168</v>
      </c>
      <c r="I315" s="2">
        <v>20</v>
      </c>
      <c r="J315" s="2">
        <v>7</v>
      </c>
      <c r="K315" s="2">
        <v>2018</v>
      </c>
      <c r="L315" s="31">
        <f t="shared" si="4"/>
        <v>43301</v>
      </c>
      <c r="M315" s="11" t="s">
        <v>745</v>
      </c>
      <c r="N315" s="2" t="s">
        <v>746</v>
      </c>
      <c r="O315" s="2">
        <v>19</v>
      </c>
      <c r="P315" s="6">
        <v>8032584055</v>
      </c>
      <c r="Q315" s="2" t="s">
        <v>172</v>
      </c>
      <c r="R315" s="11" t="s">
        <v>173</v>
      </c>
      <c r="S315" s="2">
        <v>1</v>
      </c>
      <c r="T315" s="2" t="s">
        <v>174</v>
      </c>
      <c r="V315" s="2" t="s">
        <v>175</v>
      </c>
      <c r="W315" s="2" t="s">
        <v>179</v>
      </c>
      <c r="X315" s="2">
        <v>2</v>
      </c>
    </row>
    <row r="316" spans="1:24" ht="21" hidden="1" customHeight="1">
      <c r="A316" s="2" t="s">
        <v>63</v>
      </c>
      <c r="B316" s="2" t="s">
        <v>26</v>
      </c>
      <c r="C316" s="2" t="s">
        <v>27</v>
      </c>
      <c r="D316" s="2" t="s">
        <v>28</v>
      </c>
      <c r="E316" s="2" t="s">
        <v>28</v>
      </c>
      <c r="F316" s="2" t="s">
        <v>111</v>
      </c>
      <c r="G316" s="2" t="s">
        <v>167</v>
      </c>
      <c r="H316" s="2" t="s">
        <v>168</v>
      </c>
      <c r="I316" s="2">
        <v>20</v>
      </c>
      <c r="J316" s="2">
        <v>7</v>
      </c>
      <c r="K316" s="2">
        <v>2018</v>
      </c>
      <c r="L316" s="31">
        <f t="shared" si="4"/>
        <v>43301</v>
      </c>
      <c r="M316" s="2" t="s">
        <v>747</v>
      </c>
      <c r="N316" s="2" t="s">
        <v>748</v>
      </c>
      <c r="O316" s="2">
        <v>18</v>
      </c>
      <c r="P316" s="6">
        <v>7039433383</v>
      </c>
      <c r="Q316" s="2" t="s">
        <v>172</v>
      </c>
      <c r="R316" s="11" t="s">
        <v>173</v>
      </c>
      <c r="S316" s="2">
        <v>1</v>
      </c>
      <c r="T316" s="2" t="s">
        <v>174</v>
      </c>
      <c r="V316" s="2" t="s">
        <v>175</v>
      </c>
      <c r="W316" s="2" t="s">
        <v>211</v>
      </c>
      <c r="X316" s="2">
        <v>6</v>
      </c>
    </row>
    <row r="317" spans="1:24" ht="21" hidden="1" customHeight="1">
      <c r="A317" s="2" t="s">
        <v>63</v>
      </c>
      <c r="B317" s="2" t="s">
        <v>26</v>
      </c>
      <c r="C317" s="2" t="s">
        <v>27</v>
      </c>
      <c r="D317" s="2" t="s">
        <v>28</v>
      </c>
      <c r="E317" s="2" t="s">
        <v>28</v>
      </c>
      <c r="F317" s="2" t="s">
        <v>111</v>
      </c>
      <c r="G317" s="2" t="s">
        <v>167</v>
      </c>
      <c r="H317" s="2" t="s">
        <v>168</v>
      </c>
      <c r="I317" s="2">
        <v>20</v>
      </c>
      <c r="J317" s="2">
        <v>7</v>
      </c>
      <c r="K317" s="2">
        <v>2018</v>
      </c>
      <c r="L317" s="31">
        <f t="shared" si="4"/>
        <v>43301</v>
      </c>
      <c r="M317" s="2" t="s">
        <v>749</v>
      </c>
      <c r="N317" s="2" t="s">
        <v>750</v>
      </c>
      <c r="O317" s="2">
        <v>18</v>
      </c>
      <c r="P317" s="6">
        <v>8181249975</v>
      </c>
      <c r="Q317" s="2" t="s">
        <v>417</v>
      </c>
      <c r="R317" s="11" t="s">
        <v>173</v>
      </c>
      <c r="S317" s="2">
        <v>0</v>
      </c>
      <c r="T317" s="2" t="s">
        <v>418</v>
      </c>
      <c r="V317" s="2" t="s">
        <v>175</v>
      </c>
      <c r="W317" s="2" t="s">
        <v>186</v>
      </c>
      <c r="X317" s="2">
        <v>2</v>
      </c>
    </row>
    <row r="318" spans="1:24" ht="21" hidden="1" customHeight="1">
      <c r="A318" s="2" t="s">
        <v>66</v>
      </c>
      <c r="B318" s="2" t="s">
        <v>26</v>
      </c>
      <c r="C318" s="2" t="s">
        <v>27</v>
      </c>
      <c r="D318" s="2" t="s">
        <v>28</v>
      </c>
      <c r="E318" s="2" t="s">
        <v>28</v>
      </c>
      <c r="F318" s="2" t="s">
        <v>111</v>
      </c>
      <c r="G318" s="2" t="s">
        <v>167</v>
      </c>
      <c r="H318" s="2" t="s">
        <v>168</v>
      </c>
      <c r="I318" s="2">
        <v>23</v>
      </c>
      <c r="J318" s="2">
        <v>7</v>
      </c>
      <c r="K318" s="2">
        <v>2018</v>
      </c>
      <c r="L318" s="31">
        <f t="shared" si="4"/>
        <v>43304</v>
      </c>
      <c r="M318" s="2" t="s">
        <v>751</v>
      </c>
      <c r="N318" s="2" t="s">
        <v>752</v>
      </c>
      <c r="O318" s="2">
        <v>18</v>
      </c>
      <c r="P318" s="6">
        <v>8163428874</v>
      </c>
      <c r="Q318" s="2" t="s">
        <v>172</v>
      </c>
      <c r="R318" s="11" t="s">
        <v>173</v>
      </c>
      <c r="S318" s="2">
        <v>1</v>
      </c>
      <c r="T318" s="2" t="s">
        <v>174</v>
      </c>
      <c r="V318" s="2" t="s">
        <v>175</v>
      </c>
      <c r="W318" s="2" t="s">
        <v>186</v>
      </c>
      <c r="X318" s="10">
        <v>2</v>
      </c>
    </row>
    <row r="319" spans="1:24" ht="21" hidden="1" customHeight="1">
      <c r="A319" s="2" t="s">
        <v>66</v>
      </c>
      <c r="B319" s="2" t="s">
        <v>26</v>
      </c>
      <c r="C319" s="2" t="s">
        <v>27</v>
      </c>
      <c r="D319" s="2" t="s">
        <v>28</v>
      </c>
      <c r="E319" s="2" t="s">
        <v>28</v>
      </c>
      <c r="F319" s="2" t="s">
        <v>111</v>
      </c>
      <c r="G319" s="2" t="s">
        <v>167</v>
      </c>
      <c r="H319" s="2" t="s">
        <v>168</v>
      </c>
      <c r="I319" s="2">
        <v>23</v>
      </c>
      <c r="J319" s="2">
        <v>7</v>
      </c>
      <c r="K319" s="2">
        <v>2018</v>
      </c>
      <c r="L319" s="31">
        <f t="shared" si="4"/>
        <v>43304</v>
      </c>
      <c r="M319" s="2" t="s">
        <v>169</v>
      </c>
      <c r="N319" s="2" t="s">
        <v>753</v>
      </c>
      <c r="O319" s="2">
        <v>19</v>
      </c>
      <c r="P319" s="6" t="s">
        <v>171</v>
      </c>
      <c r="Q319" s="2" t="s">
        <v>172</v>
      </c>
      <c r="R319" s="11" t="s">
        <v>173</v>
      </c>
      <c r="S319" s="2">
        <v>3</v>
      </c>
      <c r="T319" s="2" t="s">
        <v>174</v>
      </c>
      <c r="V319" s="2" t="s">
        <v>175</v>
      </c>
      <c r="W319" s="2" t="s">
        <v>211</v>
      </c>
      <c r="X319" s="10">
        <v>6</v>
      </c>
    </row>
    <row r="320" spans="1:24" ht="21" hidden="1" customHeight="1">
      <c r="A320" s="2" t="s">
        <v>66</v>
      </c>
      <c r="B320" s="2" t="s">
        <v>26</v>
      </c>
      <c r="C320" s="2" t="s">
        <v>27</v>
      </c>
      <c r="D320" s="2" t="s">
        <v>28</v>
      </c>
      <c r="E320" s="2" t="s">
        <v>28</v>
      </c>
      <c r="F320" s="2" t="s">
        <v>111</v>
      </c>
      <c r="G320" s="2" t="s">
        <v>167</v>
      </c>
      <c r="H320" s="2" t="s">
        <v>168</v>
      </c>
      <c r="I320" s="2">
        <v>23</v>
      </c>
      <c r="J320" s="2">
        <v>7</v>
      </c>
      <c r="K320" s="2">
        <v>2018</v>
      </c>
      <c r="L320" s="31">
        <f t="shared" si="4"/>
        <v>43304</v>
      </c>
      <c r="M320" s="2" t="s">
        <v>754</v>
      </c>
      <c r="N320" s="2" t="s">
        <v>585</v>
      </c>
      <c r="O320" s="2">
        <v>16</v>
      </c>
      <c r="P320" s="6">
        <v>8065747860</v>
      </c>
      <c r="Q320" s="2" t="s">
        <v>172</v>
      </c>
      <c r="R320" s="11" t="s">
        <v>173</v>
      </c>
      <c r="S320" s="2">
        <v>1</v>
      </c>
      <c r="T320" s="2" t="s">
        <v>174</v>
      </c>
      <c r="V320" s="2" t="s">
        <v>175</v>
      </c>
      <c r="W320" s="2" t="s">
        <v>176</v>
      </c>
      <c r="X320" s="10"/>
    </row>
    <row r="321" spans="1:24" ht="21" hidden="1" customHeight="1">
      <c r="A321" s="2" t="s">
        <v>66</v>
      </c>
      <c r="B321" s="2" t="s">
        <v>26</v>
      </c>
      <c r="C321" s="2" t="s">
        <v>27</v>
      </c>
      <c r="D321" s="2" t="s">
        <v>28</v>
      </c>
      <c r="E321" s="2" t="s">
        <v>28</v>
      </c>
      <c r="F321" s="2" t="s">
        <v>111</v>
      </c>
      <c r="G321" s="2" t="s">
        <v>167</v>
      </c>
      <c r="H321" s="2" t="s">
        <v>168</v>
      </c>
      <c r="I321" s="2">
        <v>25</v>
      </c>
      <c r="J321" s="2">
        <v>7</v>
      </c>
      <c r="K321" s="2">
        <v>2018</v>
      </c>
      <c r="L321" s="31">
        <f t="shared" si="4"/>
        <v>43306</v>
      </c>
      <c r="M321" s="2" t="s">
        <v>755</v>
      </c>
      <c r="N321" s="2" t="s">
        <v>509</v>
      </c>
      <c r="O321" s="2">
        <v>19</v>
      </c>
      <c r="P321" s="6">
        <v>7011813211</v>
      </c>
      <c r="Q321" s="2" t="s">
        <v>172</v>
      </c>
      <c r="R321" s="11" t="s">
        <v>173</v>
      </c>
      <c r="S321" s="2">
        <v>1</v>
      </c>
      <c r="T321" s="2" t="s">
        <v>174</v>
      </c>
      <c r="V321" s="2" t="s">
        <v>175</v>
      </c>
      <c r="W321" s="2" t="s">
        <v>211</v>
      </c>
      <c r="X321" s="10">
        <v>6</v>
      </c>
    </row>
    <row r="322" spans="1:24" ht="21" hidden="1" customHeight="1">
      <c r="A322" s="2" t="s">
        <v>66</v>
      </c>
      <c r="B322" s="2" t="s">
        <v>26</v>
      </c>
      <c r="C322" s="2" t="s">
        <v>27</v>
      </c>
      <c r="D322" s="2" t="s">
        <v>28</v>
      </c>
      <c r="E322" s="2" t="s">
        <v>28</v>
      </c>
      <c r="F322" s="2" t="s">
        <v>111</v>
      </c>
      <c r="G322" s="2" t="s">
        <v>167</v>
      </c>
      <c r="H322" s="2" t="s">
        <v>168</v>
      </c>
      <c r="I322" s="2">
        <v>25</v>
      </c>
      <c r="J322" s="2">
        <v>7</v>
      </c>
      <c r="K322" s="2">
        <v>2018</v>
      </c>
      <c r="L322" s="31">
        <f t="shared" ref="L322:L385" si="5">DATE(K322,J322,I322)</f>
        <v>43306</v>
      </c>
      <c r="M322" s="2" t="s">
        <v>756</v>
      </c>
      <c r="N322" s="2" t="s">
        <v>757</v>
      </c>
      <c r="O322" s="2">
        <v>19</v>
      </c>
      <c r="P322" s="6">
        <v>8065203930</v>
      </c>
      <c r="Q322" s="2" t="s">
        <v>172</v>
      </c>
      <c r="R322" s="11" t="s">
        <v>173</v>
      </c>
      <c r="S322" s="2">
        <v>1</v>
      </c>
      <c r="T322" s="2" t="s">
        <v>174</v>
      </c>
      <c r="V322" s="2" t="s">
        <v>175</v>
      </c>
      <c r="W322" s="2" t="s">
        <v>179</v>
      </c>
      <c r="X322" s="10">
        <v>2</v>
      </c>
    </row>
    <row r="323" spans="1:24" ht="21" hidden="1" customHeight="1">
      <c r="A323" s="2" t="s">
        <v>66</v>
      </c>
      <c r="B323" s="2" t="s">
        <v>26</v>
      </c>
      <c r="C323" s="2" t="s">
        <v>27</v>
      </c>
      <c r="D323" s="2" t="s">
        <v>28</v>
      </c>
      <c r="E323" s="2" t="s">
        <v>28</v>
      </c>
      <c r="F323" s="2" t="s">
        <v>111</v>
      </c>
      <c r="G323" s="2" t="s">
        <v>167</v>
      </c>
      <c r="H323" s="2" t="s">
        <v>168</v>
      </c>
      <c r="I323" s="2">
        <v>26</v>
      </c>
      <c r="J323" s="2">
        <v>7</v>
      </c>
      <c r="K323" s="2">
        <v>2018</v>
      </c>
      <c r="L323" s="31">
        <f t="shared" si="5"/>
        <v>43307</v>
      </c>
      <c r="M323" s="2" t="s">
        <v>758</v>
      </c>
      <c r="N323" s="2" t="s">
        <v>748</v>
      </c>
      <c r="O323" s="2">
        <v>19</v>
      </c>
      <c r="P323" s="6">
        <v>8097859239</v>
      </c>
      <c r="Q323" s="2" t="s">
        <v>172</v>
      </c>
      <c r="R323" s="11" t="s">
        <v>173</v>
      </c>
      <c r="S323" s="2">
        <v>2</v>
      </c>
      <c r="T323" s="2" t="s">
        <v>174</v>
      </c>
      <c r="V323" s="2" t="s">
        <v>175</v>
      </c>
      <c r="W323" s="2" t="s">
        <v>179</v>
      </c>
      <c r="X323" s="10">
        <v>2</v>
      </c>
    </row>
    <row r="324" spans="1:24" ht="21" hidden="1" customHeight="1">
      <c r="A324" s="2" t="s">
        <v>66</v>
      </c>
      <c r="B324" s="2" t="s">
        <v>26</v>
      </c>
      <c r="C324" s="2" t="s">
        <v>27</v>
      </c>
      <c r="D324" s="2" t="s">
        <v>28</v>
      </c>
      <c r="E324" s="2" t="s">
        <v>28</v>
      </c>
      <c r="F324" s="2" t="s">
        <v>111</v>
      </c>
      <c r="G324" s="2" t="s">
        <v>167</v>
      </c>
      <c r="H324" s="2" t="s">
        <v>168</v>
      </c>
      <c r="I324" s="2">
        <v>26</v>
      </c>
      <c r="J324" s="2">
        <v>7</v>
      </c>
      <c r="K324" s="2">
        <v>2018</v>
      </c>
      <c r="L324" s="31">
        <f t="shared" si="5"/>
        <v>43307</v>
      </c>
      <c r="M324" s="2" t="s">
        <v>759</v>
      </c>
      <c r="N324" s="2" t="s">
        <v>760</v>
      </c>
      <c r="O324" s="2">
        <v>17</v>
      </c>
      <c r="P324" s="6">
        <v>8097859239</v>
      </c>
      <c r="Q324" s="2" t="s">
        <v>172</v>
      </c>
      <c r="R324" s="11" t="s">
        <v>173</v>
      </c>
      <c r="S324" s="2">
        <v>1</v>
      </c>
      <c r="T324" s="2" t="s">
        <v>174</v>
      </c>
      <c r="V324" s="2" t="s">
        <v>175</v>
      </c>
      <c r="W324" s="2" t="s">
        <v>211</v>
      </c>
      <c r="X324" s="10">
        <v>6</v>
      </c>
    </row>
    <row r="325" spans="1:24" ht="21" hidden="1" customHeight="1">
      <c r="A325" s="2" t="s">
        <v>66</v>
      </c>
      <c r="B325" s="2" t="s">
        <v>26</v>
      </c>
      <c r="C325" s="2" t="s">
        <v>27</v>
      </c>
      <c r="D325" s="2" t="s">
        <v>28</v>
      </c>
      <c r="E325" s="2" t="s">
        <v>28</v>
      </c>
      <c r="F325" s="2" t="s">
        <v>111</v>
      </c>
      <c r="G325" s="2" t="s">
        <v>167</v>
      </c>
      <c r="H325" s="2" t="s">
        <v>168</v>
      </c>
      <c r="I325" s="2">
        <v>27</v>
      </c>
      <c r="J325" s="2">
        <v>7</v>
      </c>
      <c r="K325" s="2">
        <v>2018</v>
      </c>
      <c r="L325" s="31">
        <f t="shared" si="5"/>
        <v>43308</v>
      </c>
      <c r="M325" s="2" t="s">
        <v>761</v>
      </c>
      <c r="N325" s="2" t="s">
        <v>762</v>
      </c>
      <c r="O325" s="2">
        <v>19</v>
      </c>
      <c r="P325" s="6">
        <v>7085126752</v>
      </c>
      <c r="Q325" s="2" t="s">
        <v>172</v>
      </c>
      <c r="R325" s="11" t="s">
        <v>173</v>
      </c>
      <c r="S325" s="2">
        <v>0</v>
      </c>
      <c r="T325" s="2" t="s">
        <v>174</v>
      </c>
      <c r="V325" s="2" t="s">
        <v>175</v>
      </c>
      <c r="W325" s="2" t="s">
        <v>186</v>
      </c>
      <c r="X325" s="10">
        <v>1</v>
      </c>
    </row>
    <row r="326" spans="1:24" ht="21" hidden="1" customHeight="1">
      <c r="A326" s="2" t="s">
        <v>66</v>
      </c>
      <c r="B326" s="2" t="s">
        <v>26</v>
      </c>
      <c r="C326" s="2" t="s">
        <v>27</v>
      </c>
      <c r="D326" s="2" t="s">
        <v>28</v>
      </c>
      <c r="E326" s="2" t="s">
        <v>28</v>
      </c>
      <c r="F326" s="2" t="s">
        <v>111</v>
      </c>
      <c r="G326" s="2" t="s">
        <v>167</v>
      </c>
      <c r="H326" s="2" t="s">
        <v>168</v>
      </c>
      <c r="I326" s="2">
        <v>27</v>
      </c>
      <c r="J326" s="2">
        <v>7</v>
      </c>
      <c r="K326" s="2">
        <v>2018</v>
      </c>
      <c r="L326" s="31">
        <f t="shared" si="5"/>
        <v>43308</v>
      </c>
      <c r="M326" s="2" t="s">
        <v>763</v>
      </c>
      <c r="N326" s="2" t="s">
        <v>764</v>
      </c>
      <c r="O326" s="2">
        <v>19</v>
      </c>
      <c r="P326" s="6">
        <v>8052918722</v>
      </c>
      <c r="Q326" s="2" t="s">
        <v>172</v>
      </c>
      <c r="R326" s="11" t="s">
        <v>173</v>
      </c>
      <c r="S326" s="2">
        <v>0</v>
      </c>
      <c r="T326" s="2" t="s">
        <v>174</v>
      </c>
      <c r="V326" s="2" t="s">
        <v>175</v>
      </c>
      <c r="W326" s="2" t="s">
        <v>179</v>
      </c>
      <c r="X326" s="10">
        <v>1</v>
      </c>
    </row>
    <row r="327" spans="1:24" ht="21" hidden="1" customHeight="1">
      <c r="A327" s="2" t="s">
        <v>66</v>
      </c>
      <c r="B327" s="2" t="s">
        <v>26</v>
      </c>
      <c r="C327" s="2" t="s">
        <v>27</v>
      </c>
      <c r="D327" s="2" t="s">
        <v>28</v>
      </c>
      <c r="E327" s="2" t="s">
        <v>28</v>
      </c>
      <c r="F327" s="2" t="s">
        <v>111</v>
      </c>
      <c r="G327" s="2" t="s">
        <v>167</v>
      </c>
      <c r="H327" s="2" t="s">
        <v>168</v>
      </c>
      <c r="I327" s="2">
        <v>28</v>
      </c>
      <c r="J327" s="2">
        <v>7</v>
      </c>
      <c r="K327" s="2">
        <v>2018</v>
      </c>
      <c r="L327" s="31">
        <f t="shared" si="5"/>
        <v>43309</v>
      </c>
      <c r="M327" s="2" t="s">
        <v>765</v>
      </c>
      <c r="N327" s="2" t="s">
        <v>766</v>
      </c>
      <c r="O327" s="2">
        <v>19</v>
      </c>
      <c r="P327" s="6">
        <v>7033050056</v>
      </c>
      <c r="Q327" s="2" t="s">
        <v>172</v>
      </c>
      <c r="R327" s="11" t="s">
        <v>173</v>
      </c>
      <c r="S327" s="2">
        <v>1</v>
      </c>
      <c r="T327" s="2" t="s">
        <v>174</v>
      </c>
      <c r="V327" s="2" t="s">
        <v>175</v>
      </c>
      <c r="W327" s="2" t="s">
        <v>179</v>
      </c>
      <c r="X327" s="10">
        <v>2</v>
      </c>
    </row>
    <row r="328" spans="1:24" ht="21" hidden="1" customHeight="1">
      <c r="A328" s="2" t="s">
        <v>66</v>
      </c>
      <c r="B328" s="2" t="s">
        <v>26</v>
      </c>
      <c r="C328" s="2" t="s">
        <v>27</v>
      </c>
      <c r="D328" s="2" t="s">
        <v>28</v>
      </c>
      <c r="E328" s="2" t="s">
        <v>28</v>
      </c>
      <c r="F328" s="2" t="s">
        <v>111</v>
      </c>
      <c r="G328" s="2" t="s">
        <v>167</v>
      </c>
      <c r="H328" s="2" t="s">
        <v>168</v>
      </c>
      <c r="I328" s="2">
        <v>28</v>
      </c>
      <c r="J328" s="2">
        <v>7</v>
      </c>
      <c r="K328" s="2">
        <v>2018</v>
      </c>
      <c r="L328" s="31">
        <f t="shared" si="5"/>
        <v>43309</v>
      </c>
      <c r="M328" s="2" t="s">
        <v>767</v>
      </c>
      <c r="N328" s="2" t="s">
        <v>768</v>
      </c>
      <c r="O328" s="2">
        <v>17</v>
      </c>
      <c r="P328" s="6">
        <v>9023233323</v>
      </c>
      <c r="Q328" s="2" t="s">
        <v>172</v>
      </c>
      <c r="R328" s="11" t="s">
        <v>173</v>
      </c>
      <c r="S328" s="2">
        <v>1</v>
      </c>
      <c r="T328" s="2" t="s">
        <v>174</v>
      </c>
      <c r="V328" s="2" t="s">
        <v>175</v>
      </c>
      <c r="W328" s="2" t="s">
        <v>179</v>
      </c>
      <c r="X328" s="10">
        <v>2</v>
      </c>
    </row>
    <row r="329" spans="1:24" ht="21" hidden="1" customHeight="1">
      <c r="A329" s="2" t="s">
        <v>66</v>
      </c>
      <c r="B329" s="2" t="s">
        <v>26</v>
      </c>
      <c r="C329" s="2" t="s">
        <v>27</v>
      </c>
      <c r="D329" s="2" t="s">
        <v>28</v>
      </c>
      <c r="E329" s="2" t="s">
        <v>28</v>
      </c>
      <c r="F329" s="2" t="s">
        <v>111</v>
      </c>
      <c r="G329" s="2" t="s">
        <v>167</v>
      </c>
      <c r="H329" s="2" t="s">
        <v>168</v>
      </c>
      <c r="I329" s="2">
        <v>28</v>
      </c>
      <c r="J329" s="2">
        <v>7</v>
      </c>
      <c r="K329" s="2">
        <v>2018</v>
      </c>
      <c r="L329" s="31">
        <f t="shared" si="5"/>
        <v>43309</v>
      </c>
      <c r="M329" s="2" t="s">
        <v>769</v>
      </c>
      <c r="N329" s="2" t="s">
        <v>770</v>
      </c>
      <c r="O329" s="2">
        <v>19</v>
      </c>
      <c r="P329" s="6">
        <v>8069795282</v>
      </c>
      <c r="Q329" s="2" t="s">
        <v>172</v>
      </c>
      <c r="R329" s="11" t="s">
        <v>173</v>
      </c>
      <c r="S329" s="2">
        <v>1</v>
      </c>
      <c r="T329" s="2" t="s">
        <v>174</v>
      </c>
      <c r="V329" s="2" t="s">
        <v>175</v>
      </c>
      <c r="W329" s="2" t="s">
        <v>444</v>
      </c>
      <c r="X329" s="10"/>
    </row>
    <row r="330" spans="1:24" ht="21" hidden="1" customHeight="1">
      <c r="A330" s="2" t="s">
        <v>66</v>
      </c>
      <c r="B330" s="2" t="s">
        <v>26</v>
      </c>
      <c r="C330" s="2" t="s">
        <v>27</v>
      </c>
      <c r="D330" s="2" t="s">
        <v>28</v>
      </c>
      <c r="E330" s="2" t="s">
        <v>28</v>
      </c>
      <c r="F330" s="2" t="s">
        <v>111</v>
      </c>
      <c r="G330" s="2" t="s">
        <v>167</v>
      </c>
      <c r="H330" s="2" t="s">
        <v>168</v>
      </c>
      <c r="I330" s="2">
        <v>28</v>
      </c>
      <c r="J330" s="2">
        <v>7</v>
      </c>
      <c r="K330" s="2">
        <v>2018</v>
      </c>
      <c r="L330" s="31">
        <f t="shared" si="5"/>
        <v>43309</v>
      </c>
      <c r="M330" s="2" t="s">
        <v>419</v>
      </c>
      <c r="N330" s="2" t="s">
        <v>771</v>
      </c>
      <c r="O330" s="2">
        <v>19</v>
      </c>
      <c r="P330" s="6">
        <v>9064286205</v>
      </c>
      <c r="Q330" s="2" t="s">
        <v>172</v>
      </c>
      <c r="R330" s="11" t="s">
        <v>173</v>
      </c>
      <c r="S330" s="2">
        <v>2</v>
      </c>
      <c r="T330" s="2" t="s">
        <v>313</v>
      </c>
      <c r="V330" s="2" t="s">
        <v>175</v>
      </c>
      <c r="W330" s="2" t="s">
        <v>211</v>
      </c>
      <c r="X330" s="10">
        <v>6</v>
      </c>
    </row>
    <row r="331" spans="1:24" ht="21" hidden="1" customHeight="1">
      <c r="A331" s="2" t="s">
        <v>66</v>
      </c>
      <c r="B331" s="2" t="s">
        <v>26</v>
      </c>
      <c r="C331" s="2" t="s">
        <v>27</v>
      </c>
      <c r="D331" s="2" t="s">
        <v>28</v>
      </c>
      <c r="E331" s="2" t="s">
        <v>28</v>
      </c>
      <c r="F331" s="2" t="s">
        <v>111</v>
      </c>
      <c r="G331" s="2" t="s">
        <v>167</v>
      </c>
      <c r="H331" s="2" t="s">
        <v>168</v>
      </c>
      <c r="I331" s="2">
        <v>28</v>
      </c>
      <c r="J331" s="2">
        <v>7</v>
      </c>
      <c r="K331" s="2">
        <v>2018</v>
      </c>
      <c r="L331" s="31">
        <f t="shared" si="5"/>
        <v>43309</v>
      </c>
      <c r="M331" s="2" t="s">
        <v>772</v>
      </c>
      <c r="N331" s="2" t="s">
        <v>773</v>
      </c>
      <c r="O331" s="2">
        <v>19</v>
      </c>
      <c r="P331" s="6">
        <v>8108726416</v>
      </c>
      <c r="Q331" s="2" t="s">
        <v>172</v>
      </c>
      <c r="R331" s="11" t="s">
        <v>173</v>
      </c>
      <c r="S331" s="2">
        <v>0</v>
      </c>
      <c r="T331" s="2" t="s">
        <v>174</v>
      </c>
      <c r="V331" s="2" t="s">
        <v>175</v>
      </c>
      <c r="W331" s="2" t="s">
        <v>179</v>
      </c>
      <c r="X331" s="10">
        <v>2</v>
      </c>
    </row>
    <row r="332" spans="1:24" ht="21" hidden="1" customHeight="1">
      <c r="A332" s="2" t="s">
        <v>66</v>
      </c>
      <c r="B332" s="2" t="s">
        <v>26</v>
      </c>
      <c r="C332" s="2" t="s">
        <v>27</v>
      </c>
      <c r="D332" s="2" t="s">
        <v>28</v>
      </c>
      <c r="E332" s="2" t="s">
        <v>28</v>
      </c>
      <c r="F332" s="2" t="s">
        <v>111</v>
      </c>
      <c r="G332" s="2" t="s">
        <v>167</v>
      </c>
      <c r="H332" s="2" t="s">
        <v>168</v>
      </c>
      <c r="I332" s="2">
        <v>28</v>
      </c>
      <c r="J332" s="2">
        <v>7</v>
      </c>
      <c r="K332" s="2">
        <v>2018</v>
      </c>
      <c r="L332" s="31">
        <f t="shared" si="5"/>
        <v>43309</v>
      </c>
      <c r="M332" s="2" t="s">
        <v>774</v>
      </c>
      <c r="N332" s="2" t="s">
        <v>775</v>
      </c>
      <c r="O332" s="2">
        <v>18</v>
      </c>
      <c r="P332" s="6">
        <v>8069251502</v>
      </c>
      <c r="Q332" s="2" t="s">
        <v>172</v>
      </c>
      <c r="R332" s="11" t="s">
        <v>173</v>
      </c>
      <c r="S332" s="2">
        <v>0</v>
      </c>
      <c r="T332" s="2" t="s">
        <v>174</v>
      </c>
      <c r="V332" s="2" t="s">
        <v>175</v>
      </c>
      <c r="W332" s="2" t="s">
        <v>186</v>
      </c>
      <c r="X332" s="10">
        <v>3</v>
      </c>
    </row>
    <row r="333" spans="1:24" ht="21" hidden="1" customHeight="1">
      <c r="A333" s="2" t="s">
        <v>66</v>
      </c>
      <c r="B333" s="2" t="s">
        <v>26</v>
      </c>
      <c r="C333" s="2" t="s">
        <v>27</v>
      </c>
      <c r="D333" s="2" t="s">
        <v>28</v>
      </c>
      <c r="E333" s="2" t="s">
        <v>28</v>
      </c>
      <c r="F333" s="2" t="s">
        <v>111</v>
      </c>
      <c r="G333" s="2" t="s">
        <v>167</v>
      </c>
      <c r="H333" s="2" t="s">
        <v>168</v>
      </c>
      <c r="I333" s="2">
        <v>28</v>
      </c>
      <c r="J333" s="2">
        <v>7</v>
      </c>
      <c r="K333" s="2">
        <v>2018</v>
      </c>
      <c r="L333" s="31">
        <f t="shared" si="5"/>
        <v>43309</v>
      </c>
      <c r="M333" s="2" t="s">
        <v>776</v>
      </c>
      <c r="N333" s="2" t="s">
        <v>777</v>
      </c>
      <c r="O333" s="2">
        <v>19</v>
      </c>
      <c r="P333" s="6">
        <v>8086407104</v>
      </c>
      <c r="Q333" s="2" t="s">
        <v>172</v>
      </c>
      <c r="R333" s="11" t="s">
        <v>173</v>
      </c>
      <c r="S333" s="2">
        <v>1</v>
      </c>
      <c r="T333" s="2" t="s">
        <v>174</v>
      </c>
      <c r="V333" s="2" t="s">
        <v>175</v>
      </c>
      <c r="W333" s="2" t="s">
        <v>186</v>
      </c>
      <c r="X333" s="10">
        <v>3</v>
      </c>
    </row>
    <row r="334" spans="1:24" ht="21" hidden="1" customHeight="1">
      <c r="A334" s="2" t="s">
        <v>66</v>
      </c>
      <c r="B334" s="2" t="s">
        <v>26</v>
      </c>
      <c r="C334" s="2" t="s">
        <v>27</v>
      </c>
      <c r="D334" s="2" t="s">
        <v>28</v>
      </c>
      <c r="E334" s="2" t="s">
        <v>28</v>
      </c>
      <c r="F334" s="2" t="s">
        <v>111</v>
      </c>
      <c r="G334" s="2" t="s">
        <v>167</v>
      </c>
      <c r="H334" s="2" t="s">
        <v>168</v>
      </c>
      <c r="I334" s="2">
        <v>28</v>
      </c>
      <c r="J334" s="2">
        <v>7</v>
      </c>
      <c r="K334" s="2">
        <v>2018</v>
      </c>
      <c r="L334" s="31">
        <f t="shared" si="5"/>
        <v>43309</v>
      </c>
      <c r="M334" s="2" t="s">
        <v>778</v>
      </c>
      <c r="N334" s="2" t="s">
        <v>779</v>
      </c>
      <c r="O334" s="2">
        <v>19</v>
      </c>
      <c r="P334" s="6" t="s">
        <v>171</v>
      </c>
      <c r="Q334" s="2" t="s">
        <v>172</v>
      </c>
      <c r="R334" s="11" t="s">
        <v>173</v>
      </c>
      <c r="S334" s="2">
        <v>0</v>
      </c>
      <c r="T334" s="2" t="s">
        <v>174</v>
      </c>
      <c r="V334" s="2" t="s">
        <v>175</v>
      </c>
      <c r="W334" s="2" t="s">
        <v>186</v>
      </c>
      <c r="X334" s="10">
        <v>3</v>
      </c>
    </row>
    <row r="335" spans="1:24" ht="21" hidden="1" customHeight="1">
      <c r="A335" s="2" t="s">
        <v>66</v>
      </c>
      <c r="B335" s="2" t="s">
        <v>26</v>
      </c>
      <c r="C335" s="2" t="s">
        <v>27</v>
      </c>
      <c r="D335" s="2" t="s">
        <v>28</v>
      </c>
      <c r="E335" s="2" t="s">
        <v>28</v>
      </c>
      <c r="F335" s="2" t="s">
        <v>111</v>
      </c>
      <c r="G335" s="2" t="s">
        <v>167</v>
      </c>
      <c r="H335" s="2" t="s">
        <v>168</v>
      </c>
      <c r="I335" s="2">
        <v>28</v>
      </c>
      <c r="J335" s="2">
        <v>7</v>
      </c>
      <c r="K335" s="2">
        <v>2018</v>
      </c>
      <c r="L335" s="31">
        <f t="shared" si="5"/>
        <v>43309</v>
      </c>
      <c r="M335" s="2" t="s">
        <v>780</v>
      </c>
      <c r="N335" s="2" t="s">
        <v>781</v>
      </c>
      <c r="O335" s="2">
        <v>17</v>
      </c>
      <c r="P335" s="6">
        <v>8107779558</v>
      </c>
      <c r="Q335" s="2" t="s">
        <v>172</v>
      </c>
      <c r="R335" s="11" t="s">
        <v>173</v>
      </c>
      <c r="S335" s="2">
        <v>0</v>
      </c>
      <c r="T335" s="2" t="s">
        <v>174</v>
      </c>
      <c r="V335" s="2" t="s">
        <v>175</v>
      </c>
      <c r="W335" s="2" t="s">
        <v>186</v>
      </c>
      <c r="X335" s="10">
        <v>3</v>
      </c>
    </row>
    <row r="336" spans="1:24" ht="21" hidden="1" customHeight="1">
      <c r="A336" s="2" t="s">
        <v>66</v>
      </c>
      <c r="B336" s="2" t="s">
        <v>26</v>
      </c>
      <c r="C336" s="2" t="s">
        <v>27</v>
      </c>
      <c r="D336" s="2" t="s">
        <v>28</v>
      </c>
      <c r="E336" s="2" t="s">
        <v>28</v>
      </c>
      <c r="F336" s="2" t="s">
        <v>111</v>
      </c>
      <c r="G336" s="2" t="s">
        <v>167</v>
      </c>
      <c r="H336" s="2" t="s">
        <v>168</v>
      </c>
      <c r="I336" s="2">
        <v>28</v>
      </c>
      <c r="J336" s="2">
        <v>7</v>
      </c>
      <c r="K336" s="2">
        <v>2018</v>
      </c>
      <c r="L336" s="31">
        <f t="shared" si="5"/>
        <v>43309</v>
      </c>
      <c r="M336" s="2" t="s">
        <v>782</v>
      </c>
      <c r="N336" s="2" t="s">
        <v>783</v>
      </c>
      <c r="O336" s="2">
        <v>19</v>
      </c>
      <c r="P336" s="6">
        <v>9055503348</v>
      </c>
      <c r="Q336" s="2" t="s">
        <v>172</v>
      </c>
      <c r="R336" s="11" t="s">
        <v>173</v>
      </c>
      <c r="S336" s="2">
        <v>0</v>
      </c>
      <c r="T336" s="2" t="s">
        <v>174</v>
      </c>
      <c r="V336" s="2" t="s">
        <v>175</v>
      </c>
      <c r="W336" s="2" t="s">
        <v>444</v>
      </c>
      <c r="X336" s="10"/>
    </row>
    <row r="337" spans="1:24" ht="21" hidden="1" customHeight="1">
      <c r="A337" s="2" t="s">
        <v>66</v>
      </c>
      <c r="B337" s="2" t="s">
        <v>26</v>
      </c>
      <c r="C337" s="2" t="s">
        <v>27</v>
      </c>
      <c r="D337" s="2" t="s">
        <v>28</v>
      </c>
      <c r="E337" s="2" t="s">
        <v>28</v>
      </c>
      <c r="F337" s="2" t="s">
        <v>111</v>
      </c>
      <c r="G337" s="2" t="s">
        <v>167</v>
      </c>
      <c r="H337" s="2" t="s">
        <v>168</v>
      </c>
      <c r="I337" s="2">
        <v>28</v>
      </c>
      <c r="J337" s="2">
        <v>7</v>
      </c>
      <c r="K337" s="2">
        <v>2018</v>
      </c>
      <c r="L337" s="31">
        <f t="shared" si="5"/>
        <v>43309</v>
      </c>
      <c r="M337" s="2" t="s">
        <v>784</v>
      </c>
      <c r="N337" s="2" t="s">
        <v>785</v>
      </c>
      <c r="O337" s="2">
        <v>19</v>
      </c>
      <c r="P337" s="6">
        <v>8112420200</v>
      </c>
      <c r="Q337" s="2" t="s">
        <v>172</v>
      </c>
      <c r="R337" s="11" t="s">
        <v>173</v>
      </c>
      <c r="S337" s="2">
        <v>1</v>
      </c>
      <c r="T337" s="2" t="s">
        <v>174</v>
      </c>
      <c r="V337" s="2" t="s">
        <v>175</v>
      </c>
      <c r="W337" s="2" t="s">
        <v>186</v>
      </c>
      <c r="X337" s="10">
        <v>3</v>
      </c>
    </row>
    <row r="338" spans="1:24" ht="21" hidden="1" customHeight="1">
      <c r="A338" s="2" t="s">
        <v>66</v>
      </c>
      <c r="B338" s="2" t="s">
        <v>26</v>
      </c>
      <c r="C338" s="2" t="s">
        <v>27</v>
      </c>
      <c r="D338" s="2" t="s">
        <v>28</v>
      </c>
      <c r="E338" s="2" t="s">
        <v>28</v>
      </c>
      <c r="F338" s="2" t="s">
        <v>111</v>
      </c>
      <c r="G338" s="2" t="s">
        <v>167</v>
      </c>
      <c r="H338" s="2" t="s">
        <v>168</v>
      </c>
      <c r="I338" s="2">
        <v>28</v>
      </c>
      <c r="J338" s="2">
        <v>7</v>
      </c>
      <c r="K338" s="2">
        <v>2018</v>
      </c>
      <c r="L338" s="31">
        <f t="shared" si="5"/>
        <v>43309</v>
      </c>
      <c r="M338" s="2" t="s">
        <v>786</v>
      </c>
      <c r="N338" s="2" t="s">
        <v>787</v>
      </c>
      <c r="O338" s="2">
        <v>19</v>
      </c>
      <c r="P338" s="6">
        <v>7039570835</v>
      </c>
      <c r="Q338" s="2" t="s">
        <v>172</v>
      </c>
      <c r="R338" s="11" t="s">
        <v>173</v>
      </c>
      <c r="S338" s="2">
        <v>2</v>
      </c>
      <c r="T338" s="2" t="s">
        <v>174</v>
      </c>
      <c r="V338" s="2" t="s">
        <v>175</v>
      </c>
      <c r="W338" s="2" t="s">
        <v>186</v>
      </c>
      <c r="X338" s="10">
        <v>2</v>
      </c>
    </row>
    <row r="339" spans="1:24" ht="21" hidden="1" customHeight="1">
      <c r="A339" s="2" t="s">
        <v>66</v>
      </c>
      <c r="B339" s="2" t="s">
        <v>26</v>
      </c>
      <c r="C339" s="2" t="s">
        <v>27</v>
      </c>
      <c r="D339" s="2" t="s">
        <v>28</v>
      </c>
      <c r="E339" s="2" t="s">
        <v>28</v>
      </c>
      <c r="F339" s="2" t="s">
        <v>111</v>
      </c>
      <c r="G339" s="2" t="s">
        <v>167</v>
      </c>
      <c r="H339" s="2" t="s">
        <v>168</v>
      </c>
      <c r="I339" s="2">
        <v>28</v>
      </c>
      <c r="J339" s="2">
        <v>7</v>
      </c>
      <c r="K339" s="2">
        <v>2018</v>
      </c>
      <c r="L339" s="31">
        <f t="shared" si="5"/>
        <v>43309</v>
      </c>
      <c r="M339" s="2" t="s">
        <v>282</v>
      </c>
      <c r="N339" s="2" t="s">
        <v>788</v>
      </c>
      <c r="O339" s="2">
        <v>18</v>
      </c>
      <c r="P339" s="6">
        <v>8124814812</v>
      </c>
      <c r="Q339" s="2" t="s">
        <v>172</v>
      </c>
      <c r="R339" s="11" t="s">
        <v>173</v>
      </c>
      <c r="S339" s="2">
        <v>1</v>
      </c>
      <c r="T339" s="2" t="s">
        <v>174</v>
      </c>
      <c r="V339" s="2" t="s">
        <v>175</v>
      </c>
      <c r="W339" s="2" t="s">
        <v>179</v>
      </c>
      <c r="X339" s="10">
        <v>2</v>
      </c>
    </row>
    <row r="340" spans="1:24" ht="21" hidden="1" customHeight="1">
      <c r="A340" s="2" t="s">
        <v>66</v>
      </c>
      <c r="B340" s="2" t="s">
        <v>26</v>
      </c>
      <c r="C340" s="2" t="s">
        <v>27</v>
      </c>
      <c r="D340" s="2" t="s">
        <v>28</v>
      </c>
      <c r="E340" s="2" t="s">
        <v>28</v>
      </c>
      <c r="F340" s="2" t="s">
        <v>111</v>
      </c>
      <c r="G340" s="2" t="s">
        <v>167</v>
      </c>
      <c r="H340" s="2" t="s">
        <v>168</v>
      </c>
      <c r="I340" s="2">
        <v>28</v>
      </c>
      <c r="J340" s="2">
        <v>7</v>
      </c>
      <c r="K340" s="2">
        <v>2018</v>
      </c>
      <c r="L340" s="31">
        <f t="shared" si="5"/>
        <v>43309</v>
      </c>
      <c r="M340" s="2" t="s">
        <v>789</v>
      </c>
      <c r="N340" s="2" t="s">
        <v>790</v>
      </c>
      <c r="O340" s="2">
        <v>18</v>
      </c>
      <c r="P340" s="6">
        <v>8089816011</v>
      </c>
      <c r="Q340" s="2" t="s">
        <v>172</v>
      </c>
      <c r="R340" s="11" t="s">
        <v>173</v>
      </c>
      <c r="S340" s="2">
        <v>1</v>
      </c>
      <c r="T340" s="2" t="s">
        <v>174</v>
      </c>
      <c r="V340" s="2" t="s">
        <v>175</v>
      </c>
      <c r="W340" s="2" t="s">
        <v>186</v>
      </c>
      <c r="X340" s="10">
        <v>3</v>
      </c>
    </row>
    <row r="341" spans="1:24" ht="21" hidden="1" customHeight="1">
      <c r="A341" s="2" t="s">
        <v>66</v>
      </c>
      <c r="B341" s="2" t="s">
        <v>26</v>
      </c>
      <c r="C341" s="2" t="s">
        <v>27</v>
      </c>
      <c r="D341" s="2" t="s">
        <v>28</v>
      </c>
      <c r="E341" s="2" t="s">
        <v>28</v>
      </c>
      <c r="F341" s="2" t="s">
        <v>111</v>
      </c>
      <c r="G341" s="2" t="s">
        <v>167</v>
      </c>
      <c r="H341" s="2" t="s">
        <v>168</v>
      </c>
      <c r="I341" s="2">
        <v>28</v>
      </c>
      <c r="J341" s="2">
        <v>7</v>
      </c>
      <c r="K341" s="2">
        <v>2018</v>
      </c>
      <c r="L341" s="31">
        <f t="shared" si="5"/>
        <v>43309</v>
      </c>
      <c r="M341" s="2" t="s">
        <v>791</v>
      </c>
      <c r="N341" s="2" t="s">
        <v>792</v>
      </c>
      <c r="O341" s="2">
        <v>19</v>
      </c>
      <c r="P341" s="6" t="s">
        <v>171</v>
      </c>
      <c r="Q341" s="2" t="s">
        <v>172</v>
      </c>
      <c r="R341" s="11" t="s">
        <v>173</v>
      </c>
      <c r="S341" s="2">
        <v>1</v>
      </c>
      <c r="T341" s="2" t="s">
        <v>251</v>
      </c>
      <c r="V341" s="2" t="s">
        <v>252</v>
      </c>
      <c r="W341" s="2" t="s">
        <v>211</v>
      </c>
      <c r="X341" s="10">
        <v>6</v>
      </c>
    </row>
    <row r="342" spans="1:24" ht="21" hidden="1" customHeight="1">
      <c r="A342" s="2" t="s">
        <v>66</v>
      </c>
      <c r="B342" s="2" t="s">
        <v>26</v>
      </c>
      <c r="C342" s="2" t="s">
        <v>27</v>
      </c>
      <c r="D342" s="2" t="s">
        <v>28</v>
      </c>
      <c r="E342" s="2" t="s">
        <v>28</v>
      </c>
      <c r="F342" s="2" t="s">
        <v>111</v>
      </c>
      <c r="G342" s="2" t="s">
        <v>167</v>
      </c>
      <c r="H342" s="2" t="s">
        <v>168</v>
      </c>
      <c r="I342" s="2">
        <v>28</v>
      </c>
      <c r="J342" s="2">
        <v>7</v>
      </c>
      <c r="K342" s="2">
        <v>2018</v>
      </c>
      <c r="L342" s="31">
        <f t="shared" si="5"/>
        <v>43309</v>
      </c>
      <c r="M342" s="2" t="s">
        <v>793</v>
      </c>
      <c r="N342" s="2" t="s">
        <v>794</v>
      </c>
      <c r="O342" s="2">
        <v>18</v>
      </c>
      <c r="P342" s="6">
        <v>8081259173</v>
      </c>
      <c r="Q342" s="2" t="s">
        <v>172</v>
      </c>
      <c r="R342" s="11" t="s">
        <v>173</v>
      </c>
      <c r="S342" s="2">
        <v>1</v>
      </c>
      <c r="T342" s="2" t="s">
        <v>251</v>
      </c>
      <c r="V342" s="2" t="s">
        <v>252</v>
      </c>
      <c r="W342" s="2" t="s">
        <v>176</v>
      </c>
      <c r="X342" s="10"/>
    </row>
    <row r="343" spans="1:24" ht="21" hidden="1" customHeight="1">
      <c r="A343" s="2" t="s">
        <v>66</v>
      </c>
      <c r="B343" s="2" t="s">
        <v>26</v>
      </c>
      <c r="C343" s="2" t="s">
        <v>27</v>
      </c>
      <c r="D343" s="2" t="s">
        <v>28</v>
      </c>
      <c r="E343" s="2" t="s">
        <v>28</v>
      </c>
      <c r="F343" s="2" t="s">
        <v>111</v>
      </c>
      <c r="G343" s="2" t="s">
        <v>167</v>
      </c>
      <c r="H343" s="2" t="s">
        <v>168</v>
      </c>
      <c r="I343" s="2">
        <v>28</v>
      </c>
      <c r="J343" s="2">
        <v>7</v>
      </c>
      <c r="K343" s="2">
        <v>2018</v>
      </c>
      <c r="L343" s="31">
        <f t="shared" si="5"/>
        <v>43309</v>
      </c>
      <c r="M343" s="2" t="s">
        <v>795</v>
      </c>
      <c r="N343" s="2" t="s">
        <v>796</v>
      </c>
      <c r="O343" s="2">
        <v>19</v>
      </c>
      <c r="P343" s="6" t="s">
        <v>171</v>
      </c>
      <c r="Q343" s="2" t="s">
        <v>172</v>
      </c>
      <c r="R343" s="11" t="s">
        <v>173</v>
      </c>
      <c r="S343" s="2">
        <v>1</v>
      </c>
      <c r="T343" s="2" t="s">
        <v>251</v>
      </c>
      <c r="V343" s="2" t="s">
        <v>252</v>
      </c>
      <c r="W343" s="2" t="s">
        <v>179</v>
      </c>
      <c r="X343" s="10">
        <v>3</v>
      </c>
    </row>
    <row r="344" spans="1:24" ht="21" hidden="1" customHeight="1">
      <c r="A344" s="2" t="s">
        <v>66</v>
      </c>
      <c r="B344" s="2" t="s">
        <v>26</v>
      </c>
      <c r="C344" s="2" t="s">
        <v>27</v>
      </c>
      <c r="D344" s="2" t="s">
        <v>28</v>
      </c>
      <c r="E344" s="2" t="s">
        <v>28</v>
      </c>
      <c r="F344" s="2" t="s">
        <v>111</v>
      </c>
      <c r="G344" s="2" t="s">
        <v>167</v>
      </c>
      <c r="H344" s="2" t="s">
        <v>168</v>
      </c>
      <c r="I344" s="2">
        <v>28</v>
      </c>
      <c r="J344" s="2">
        <v>7</v>
      </c>
      <c r="K344" s="2">
        <v>2018</v>
      </c>
      <c r="L344" s="31">
        <f t="shared" si="5"/>
        <v>43309</v>
      </c>
      <c r="M344" s="2" t="s">
        <v>797</v>
      </c>
      <c r="N344" s="2" t="s">
        <v>798</v>
      </c>
      <c r="O344" s="2">
        <v>18</v>
      </c>
      <c r="P344" s="6" t="s">
        <v>171</v>
      </c>
      <c r="Q344" s="2" t="s">
        <v>172</v>
      </c>
      <c r="R344" s="11" t="s">
        <v>173</v>
      </c>
      <c r="S344" s="2">
        <v>0</v>
      </c>
      <c r="T344" s="2" t="s">
        <v>251</v>
      </c>
      <c r="V344" s="2" t="s">
        <v>252</v>
      </c>
      <c r="W344" s="2" t="s">
        <v>186</v>
      </c>
      <c r="X344" s="10">
        <v>3</v>
      </c>
    </row>
    <row r="345" spans="1:24" ht="21" hidden="1" customHeight="1">
      <c r="A345" s="2" t="s">
        <v>66</v>
      </c>
      <c r="B345" s="2" t="s">
        <v>26</v>
      </c>
      <c r="C345" s="2" t="s">
        <v>27</v>
      </c>
      <c r="D345" s="2" t="s">
        <v>28</v>
      </c>
      <c r="E345" s="2" t="s">
        <v>28</v>
      </c>
      <c r="F345" s="2" t="s">
        <v>111</v>
      </c>
      <c r="G345" s="2" t="s">
        <v>167</v>
      </c>
      <c r="H345" s="2" t="s">
        <v>168</v>
      </c>
      <c r="I345" s="2">
        <v>28</v>
      </c>
      <c r="J345" s="2">
        <v>7</v>
      </c>
      <c r="K345" s="2">
        <v>2018</v>
      </c>
      <c r="L345" s="31">
        <f t="shared" si="5"/>
        <v>43309</v>
      </c>
      <c r="M345" s="2" t="s">
        <v>799</v>
      </c>
      <c r="N345" s="2" t="s">
        <v>800</v>
      </c>
      <c r="O345" s="2">
        <v>19</v>
      </c>
      <c r="P345" s="6" t="s">
        <v>171</v>
      </c>
      <c r="Q345" s="2" t="s">
        <v>172</v>
      </c>
      <c r="R345" s="11" t="s">
        <v>173</v>
      </c>
      <c r="S345" s="2">
        <v>1</v>
      </c>
      <c r="T345" s="2" t="s">
        <v>251</v>
      </c>
      <c r="V345" s="2" t="s">
        <v>252</v>
      </c>
      <c r="W345" s="2" t="s">
        <v>211</v>
      </c>
      <c r="X345" s="10">
        <v>6</v>
      </c>
    </row>
    <row r="346" spans="1:24" ht="21" hidden="1" customHeight="1">
      <c r="A346" s="2" t="s">
        <v>66</v>
      </c>
      <c r="B346" s="2" t="s">
        <v>26</v>
      </c>
      <c r="C346" s="2" t="s">
        <v>27</v>
      </c>
      <c r="D346" s="2" t="s">
        <v>28</v>
      </c>
      <c r="E346" s="2" t="s">
        <v>28</v>
      </c>
      <c r="F346" s="2" t="s">
        <v>111</v>
      </c>
      <c r="G346" s="2" t="s">
        <v>167</v>
      </c>
      <c r="H346" s="2" t="s">
        <v>168</v>
      </c>
      <c r="I346" s="2">
        <v>28</v>
      </c>
      <c r="J346" s="2">
        <v>7</v>
      </c>
      <c r="K346" s="2">
        <v>2018</v>
      </c>
      <c r="L346" s="31">
        <f t="shared" si="5"/>
        <v>43309</v>
      </c>
      <c r="M346" s="2" t="s">
        <v>801</v>
      </c>
      <c r="N346" s="2" t="s">
        <v>802</v>
      </c>
      <c r="O346" s="2">
        <v>19</v>
      </c>
      <c r="P346" s="6" t="s">
        <v>171</v>
      </c>
      <c r="Q346" s="2" t="s">
        <v>172</v>
      </c>
      <c r="R346" s="11" t="s">
        <v>173</v>
      </c>
      <c r="S346" s="2">
        <v>1</v>
      </c>
      <c r="T346" s="2" t="s">
        <v>251</v>
      </c>
      <c r="V346" s="2" t="s">
        <v>252</v>
      </c>
      <c r="W346" s="2" t="s">
        <v>179</v>
      </c>
      <c r="X346" s="10">
        <v>3</v>
      </c>
    </row>
    <row r="347" spans="1:24" ht="21" hidden="1" customHeight="1">
      <c r="A347" s="2" t="s">
        <v>66</v>
      </c>
      <c r="B347" s="2" t="s">
        <v>26</v>
      </c>
      <c r="C347" s="2" t="s">
        <v>27</v>
      </c>
      <c r="D347" s="2" t="s">
        <v>28</v>
      </c>
      <c r="E347" s="2" t="s">
        <v>28</v>
      </c>
      <c r="F347" s="2" t="s">
        <v>111</v>
      </c>
      <c r="G347" s="2" t="s">
        <v>167</v>
      </c>
      <c r="H347" s="2" t="s">
        <v>168</v>
      </c>
      <c r="I347" s="2">
        <v>28</v>
      </c>
      <c r="J347" s="2">
        <v>7</v>
      </c>
      <c r="K347" s="2">
        <v>2018</v>
      </c>
      <c r="L347" s="31">
        <f t="shared" si="5"/>
        <v>43309</v>
      </c>
      <c r="M347" s="2" t="s">
        <v>803</v>
      </c>
      <c r="N347" s="2" t="s">
        <v>804</v>
      </c>
      <c r="O347" s="2">
        <v>18</v>
      </c>
      <c r="P347" s="6" t="s">
        <v>171</v>
      </c>
      <c r="Q347" s="2" t="s">
        <v>172</v>
      </c>
      <c r="R347" s="11" t="s">
        <v>173</v>
      </c>
      <c r="S347" s="2">
        <v>2</v>
      </c>
      <c r="T347" s="2" t="s">
        <v>251</v>
      </c>
      <c r="V347" s="2" t="s">
        <v>252</v>
      </c>
      <c r="W347" s="2" t="s">
        <v>211</v>
      </c>
      <c r="X347" s="10">
        <v>6</v>
      </c>
    </row>
    <row r="348" spans="1:24" ht="21" hidden="1" customHeight="1">
      <c r="A348" s="2" t="s">
        <v>66</v>
      </c>
      <c r="B348" s="2" t="s">
        <v>26</v>
      </c>
      <c r="C348" s="2" t="s">
        <v>27</v>
      </c>
      <c r="D348" s="2" t="s">
        <v>28</v>
      </c>
      <c r="E348" s="2" t="s">
        <v>28</v>
      </c>
      <c r="F348" s="2" t="s">
        <v>111</v>
      </c>
      <c r="G348" s="2" t="s">
        <v>167</v>
      </c>
      <c r="H348" s="2" t="s">
        <v>168</v>
      </c>
      <c r="I348" s="2">
        <v>28</v>
      </c>
      <c r="J348" s="2">
        <v>7</v>
      </c>
      <c r="K348" s="2">
        <v>2018</v>
      </c>
      <c r="L348" s="31">
        <f t="shared" si="5"/>
        <v>43309</v>
      </c>
      <c r="M348" s="2" t="s">
        <v>701</v>
      </c>
      <c r="N348" s="2" t="s">
        <v>702</v>
      </c>
      <c r="O348" s="2">
        <v>17</v>
      </c>
      <c r="P348" s="6" t="s">
        <v>171</v>
      </c>
      <c r="Q348" s="2" t="s">
        <v>172</v>
      </c>
      <c r="R348" s="11" t="s">
        <v>173</v>
      </c>
      <c r="S348" s="2">
        <v>0</v>
      </c>
      <c r="T348" s="2" t="s">
        <v>251</v>
      </c>
      <c r="V348" s="2" t="s">
        <v>252</v>
      </c>
      <c r="W348" s="2" t="s">
        <v>179</v>
      </c>
      <c r="X348" s="10">
        <v>3</v>
      </c>
    </row>
    <row r="349" spans="1:24" ht="21" hidden="1" customHeight="1">
      <c r="A349" s="2" t="s">
        <v>66</v>
      </c>
      <c r="B349" s="2" t="s">
        <v>26</v>
      </c>
      <c r="C349" s="2" t="s">
        <v>27</v>
      </c>
      <c r="D349" s="2" t="s">
        <v>28</v>
      </c>
      <c r="E349" s="2" t="s">
        <v>28</v>
      </c>
      <c r="F349" s="2" t="s">
        <v>111</v>
      </c>
      <c r="G349" s="2" t="s">
        <v>167</v>
      </c>
      <c r="H349" s="2" t="s">
        <v>168</v>
      </c>
      <c r="I349" s="2">
        <v>28</v>
      </c>
      <c r="J349" s="2">
        <v>7</v>
      </c>
      <c r="K349" s="2">
        <v>2018</v>
      </c>
      <c r="L349" s="31">
        <f t="shared" si="5"/>
        <v>43309</v>
      </c>
      <c r="M349" s="2" t="s">
        <v>805</v>
      </c>
      <c r="N349" s="2" t="s">
        <v>806</v>
      </c>
      <c r="O349" s="2">
        <v>19</v>
      </c>
      <c r="P349" s="6" t="s">
        <v>171</v>
      </c>
      <c r="Q349" s="2" t="s">
        <v>172</v>
      </c>
      <c r="R349" s="11" t="s">
        <v>173</v>
      </c>
      <c r="S349" s="2">
        <v>2</v>
      </c>
      <c r="T349" s="2" t="s">
        <v>251</v>
      </c>
      <c r="V349" s="2" t="s">
        <v>252</v>
      </c>
      <c r="W349" s="2" t="s">
        <v>179</v>
      </c>
      <c r="X349" s="10">
        <v>3</v>
      </c>
    </row>
    <row r="350" spans="1:24" ht="21" hidden="1" customHeight="1">
      <c r="A350" s="2" t="s">
        <v>66</v>
      </c>
      <c r="B350" s="2" t="s">
        <v>26</v>
      </c>
      <c r="C350" s="2" t="s">
        <v>27</v>
      </c>
      <c r="D350" s="2" t="s">
        <v>28</v>
      </c>
      <c r="E350" s="2" t="s">
        <v>28</v>
      </c>
      <c r="F350" s="2" t="s">
        <v>111</v>
      </c>
      <c r="G350" s="2" t="s">
        <v>167</v>
      </c>
      <c r="H350" s="2" t="s">
        <v>168</v>
      </c>
      <c r="I350" s="2">
        <v>28</v>
      </c>
      <c r="J350" s="2">
        <v>7</v>
      </c>
      <c r="K350" s="2">
        <v>2018</v>
      </c>
      <c r="L350" s="31">
        <f t="shared" si="5"/>
        <v>43309</v>
      </c>
      <c r="M350" s="2" t="s">
        <v>807</v>
      </c>
      <c r="N350" s="2" t="s">
        <v>808</v>
      </c>
      <c r="O350" s="2">
        <v>19</v>
      </c>
      <c r="P350" s="6" t="s">
        <v>171</v>
      </c>
      <c r="Q350" s="2" t="s">
        <v>172</v>
      </c>
      <c r="R350" s="11" t="s">
        <v>173</v>
      </c>
      <c r="S350" s="2">
        <v>2</v>
      </c>
      <c r="T350" s="2" t="s">
        <v>251</v>
      </c>
      <c r="V350" s="2" t="s">
        <v>252</v>
      </c>
      <c r="W350" s="2" t="s">
        <v>176</v>
      </c>
      <c r="X350" s="10"/>
    </row>
    <row r="351" spans="1:24" ht="21" hidden="1" customHeight="1">
      <c r="A351" s="2" t="s">
        <v>66</v>
      </c>
      <c r="B351" s="2" t="s">
        <v>26</v>
      </c>
      <c r="C351" s="2" t="s">
        <v>27</v>
      </c>
      <c r="D351" s="2" t="s">
        <v>28</v>
      </c>
      <c r="E351" s="2" t="s">
        <v>28</v>
      </c>
      <c r="F351" s="2" t="s">
        <v>111</v>
      </c>
      <c r="G351" s="2" t="s">
        <v>167</v>
      </c>
      <c r="H351" s="2" t="s">
        <v>168</v>
      </c>
      <c r="I351" s="2">
        <v>28</v>
      </c>
      <c r="J351" s="2">
        <v>7</v>
      </c>
      <c r="K351" s="2">
        <v>2018</v>
      </c>
      <c r="L351" s="31">
        <f t="shared" si="5"/>
        <v>43309</v>
      </c>
      <c r="M351" s="2" t="s">
        <v>809</v>
      </c>
      <c r="N351" s="2" t="s">
        <v>810</v>
      </c>
      <c r="O351" s="2">
        <v>19</v>
      </c>
      <c r="P351" s="6">
        <v>8109538369</v>
      </c>
      <c r="Q351" s="2" t="s">
        <v>172</v>
      </c>
      <c r="R351" s="11" t="s">
        <v>173</v>
      </c>
      <c r="S351" s="2">
        <v>1</v>
      </c>
      <c r="T351" s="2" t="s">
        <v>251</v>
      </c>
      <c r="V351" s="2" t="s">
        <v>252</v>
      </c>
      <c r="W351" s="2" t="s">
        <v>211</v>
      </c>
      <c r="X351" s="10">
        <v>6</v>
      </c>
    </row>
    <row r="352" spans="1:24" ht="21" hidden="1" customHeight="1">
      <c r="A352" s="2" t="s">
        <v>66</v>
      </c>
      <c r="B352" s="2" t="s">
        <v>26</v>
      </c>
      <c r="C352" s="2" t="s">
        <v>27</v>
      </c>
      <c r="D352" s="2" t="s">
        <v>28</v>
      </c>
      <c r="E352" s="2" t="s">
        <v>28</v>
      </c>
      <c r="F352" s="2" t="s">
        <v>111</v>
      </c>
      <c r="G352" s="2" t="s">
        <v>167</v>
      </c>
      <c r="H352" s="2" t="s">
        <v>168</v>
      </c>
      <c r="I352" s="2">
        <v>28</v>
      </c>
      <c r="J352" s="2">
        <v>7</v>
      </c>
      <c r="K352" s="2">
        <v>2018</v>
      </c>
      <c r="L352" s="31">
        <f t="shared" si="5"/>
        <v>43309</v>
      </c>
      <c r="M352" s="2" t="s">
        <v>811</v>
      </c>
      <c r="N352" s="2" t="s">
        <v>812</v>
      </c>
      <c r="O352" s="2">
        <v>18</v>
      </c>
      <c r="P352" s="6" t="s">
        <v>171</v>
      </c>
      <c r="Q352" s="2" t="s">
        <v>172</v>
      </c>
      <c r="R352" s="11" t="s">
        <v>173</v>
      </c>
      <c r="S352" s="2">
        <v>1</v>
      </c>
      <c r="T352" s="2" t="s">
        <v>251</v>
      </c>
      <c r="V352" s="2" t="s">
        <v>252</v>
      </c>
      <c r="W352" s="2" t="s">
        <v>186</v>
      </c>
      <c r="X352" s="10">
        <v>2</v>
      </c>
    </row>
    <row r="353" spans="1:24" ht="21" hidden="1" customHeight="1">
      <c r="A353" s="2" t="s">
        <v>66</v>
      </c>
      <c r="B353" s="2" t="s">
        <v>26</v>
      </c>
      <c r="C353" s="2" t="s">
        <v>27</v>
      </c>
      <c r="D353" s="2" t="s">
        <v>28</v>
      </c>
      <c r="E353" s="2" t="s">
        <v>28</v>
      </c>
      <c r="F353" s="2" t="s">
        <v>111</v>
      </c>
      <c r="G353" s="2" t="s">
        <v>167</v>
      </c>
      <c r="H353" s="2" t="s">
        <v>168</v>
      </c>
      <c r="I353" s="2">
        <v>28</v>
      </c>
      <c r="J353" s="2">
        <v>7</v>
      </c>
      <c r="K353" s="2">
        <v>2018</v>
      </c>
      <c r="L353" s="31">
        <f t="shared" si="5"/>
        <v>43309</v>
      </c>
      <c r="M353" s="2" t="s">
        <v>813</v>
      </c>
      <c r="N353" s="2" t="s">
        <v>814</v>
      </c>
      <c r="O353" s="2">
        <v>19</v>
      </c>
      <c r="P353" s="6">
        <v>7018398523</v>
      </c>
      <c r="Q353" s="2" t="s">
        <v>172</v>
      </c>
      <c r="R353" s="11" t="s">
        <v>173</v>
      </c>
      <c r="S353" s="2">
        <v>2</v>
      </c>
      <c r="T353" s="2" t="s">
        <v>251</v>
      </c>
      <c r="V353" s="2" t="s">
        <v>252</v>
      </c>
      <c r="W353" s="2" t="s">
        <v>186</v>
      </c>
      <c r="X353" s="10">
        <v>3</v>
      </c>
    </row>
    <row r="354" spans="1:24" ht="21" hidden="1" customHeight="1">
      <c r="A354" s="2" t="s">
        <v>70</v>
      </c>
      <c r="B354" s="2" t="s">
        <v>26</v>
      </c>
      <c r="C354" s="2" t="s">
        <v>27</v>
      </c>
      <c r="D354" s="2" t="s">
        <v>28</v>
      </c>
      <c r="E354" s="2" t="s">
        <v>28</v>
      </c>
      <c r="F354" s="2" t="s">
        <v>111</v>
      </c>
      <c r="G354" s="2" t="s">
        <v>167</v>
      </c>
      <c r="H354" s="2" t="s">
        <v>168</v>
      </c>
      <c r="I354" s="2">
        <v>1</v>
      </c>
      <c r="J354" s="2">
        <v>8</v>
      </c>
      <c r="K354" s="2">
        <v>2018</v>
      </c>
      <c r="L354" s="31">
        <f t="shared" si="5"/>
        <v>43313</v>
      </c>
      <c r="M354" s="2" t="s">
        <v>815</v>
      </c>
      <c r="N354" s="2" t="s">
        <v>816</v>
      </c>
      <c r="O354" s="2">
        <v>19</v>
      </c>
      <c r="P354" s="6" t="s">
        <v>171</v>
      </c>
      <c r="Q354" s="2" t="s">
        <v>172</v>
      </c>
      <c r="R354" s="11" t="s">
        <v>173</v>
      </c>
      <c r="S354" s="2">
        <v>1</v>
      </c>
      <c r="T354" s="2" t="s">
        <v>251</v>
      </c>
      <c r="V354" s="2" t="s">
        <v>175</v>
      </c>
      <c r="W354" s="2" t="s">
        <v>186</v>
      </c>
      <c r="X354" s="2">
        <v>3</v>
      </c>
    </row>
    <row r="355" spans="1:24" ht="21" hidden="1" customHeight="1">
      <c r="A355" s="2" t="s">
        <v>70</v>
      </c>
      <c r="B355" s="2" t="s">
        <v>26</v>
      </c>
      <c r="C355" s="2" t="s">
        <v>27</v>
      </c>
      <c r="D355" s="2" t="s">
        <v>28</v>
      </c>
      <c r="E355" s="2" t="s">
        <v>28</v>
      </c>
      <c r="F355" s="2" t="s">
        <v>111</v>
      </c>
      <c r="G355" s="2" t="s">
        <v>167</v>
      </c>
      <c r="H355" s="2" t="s">
        <v>168</v>
      </c>
      <c r="I355" s="2">
        <v>1</v>
      </c>
      <c r="J355" s="2">
        <v>8</v>
      </c>
      <c r="K355" s="2">
        <v>2018</v>
      </c>
      <c r="L355" s="31">
        <f t="shared" si="5"/>
        <v>43313</v>
      </c>
      <c r="M355" s="2" t="s">
        <v>817</v>
      </c>
      <c r="N355" s="2" t="s">
        <v>818</v>
      </c>
      <c r="O355" s="2">
        <v>19</v>
      </c>
      <c r="P355" s="6" t="s">
        <v>171</v>
      </c>
      <c r="Q355" s="2" t="s">
        <v>172</v>
      </c>
      <c r="R355" s="11" t="s">
        <v>173</v>
      </c>
      <c r="S355" s="2">
        <v>2</v>
      </c>
      <c r="T355" s="2" t="s">
        <v>174</v>
      </c>
      <c r="V355" s="2" t="s">
        <v>175</v>
      </c>
      <c r="W355" s="2" t="s">
        <v>211</v>
      </c>
      <c r="X355" s="10">
        <v>6</v>
      </c>
    </row>
    <row r="356" spans="1:24" ht="21" hidden="1" customHeight="1">
      <c r="A356" s="2" t="s">
        <v>70</v>
      </c>
      <c r="B356" s="2" t="s">
        <v>26</v>
      </c>
      <c r="C356" s="2" t="s">
        <v>27</v>
      </c>
      <c r="D356" s="2" t="s">
        <v>28</v>
      </c>
      <c r="E356" s="2" t="s">
        <v>28</v>
      </c>
      <c r="F356" s="2" t="s">
        <v>111</v>
      </c>
      <c r="G356" s="2" t="s">
        <v>167</v>
      </c>
      <c r="H356" s="2" t="s">
        <v>168</v>
      </c>
      <c r="I356" s="2">
        <v>2</v>
      </c>
      <c r="J356" s="2">
        <v>8</v>
      </c>
      <c r="K356" s="2">
        <v>2018</v>
      </c>
      <c r="L356" s="31">
        <f t="shared" si="5"/>
        <v>43314</v>
      </c>
      <c r="M356" s="2" t="s">
        <v>819</v>
      </c>
      <c r="N356" s="2" t="s">
        <v>820</v>
      </c>
      <c r="O356" s="2">
        <v>18</v>
      </c>
      <c r="P356" s="6">
        <v>9034086344</v>
      </c>
      <c r="Q356" s="2" t="s">
        <v>172</v>
      </c>
      <c r="R356" s="11" t="s">
        <v>173</v>
      </c>
      <c r="S356" s="2">
        <v>1</v>
      </c>
      <c r="T356" s="2" t="s">
        <v>313</v>
      </c>
      <c r="V356" s="2" t="s">
        <v>252</v>
      </c>
      <c r="W356" s="2" t="s">
        <v>186</v>
      </c>
      <c r="X356" s="2">
        <v>2</v>
      </c>
    </row>
    <row r="357" spans="1:24" ht="21" hidden="1" customHeight="1">
      <c r="A357" s="2" t="s">
        <v>70</v>
      </c>
      <c r="B357" s="2" t="s">
        <v>26</v>
      </c>
      <c r="C357" s="2" t="s">
        <v>27</v>
      </c>
      <c r="D357" s="2" t="s">
        <v>28</v>
      </c>
      <c r="E357" s="2" t="s">
        <v>28</v>
      </c>
      <c r="F357" s="2" t="s">
        <v>111</v>
      </c>
      <c r="G357" s="2" t="s">
        <v>167</v>
      </c>
      <c r="H357" s="2" t="s">
        <v>168</v>
      </c>
      <c r="I357" s="2">
        <v>2</v>
      </c>
      <c r="J357" s="2">
        <v>8</v>
      </c>
      <c r="K357" s="2">
        <v>2018</v>
      </c>
      <c r="L357" s="31">
        <f t="shared" si="5"/>
        <v>43314</v>
      </c>
      <c r="M357" s="2" t="s">
        <v>821</v>
      </c>
      <c r="N357" s="2" t="s">
        <v>822</v>
      </c>
      <c r="O357" s="2">
        <v>19</v>
      </c>
      <c r="P357" s="6">
        <v>7084401000</v>
      </c>
      <c r="Q357" s="2" t="s">
        <v>172</v>
      </c>
      <c r="R357" s="11" t="s">
        <v>173</v>
      </c>
      <c r="S357" s="2">
        <v>2</v>
      </c>
      <c r="T357" s="2" t="s">
        <v>251</v>
      </c>
      <c r="V357" s="2" t="s">
        <v>175</v>
      </c>
      <c r="W357" s="2" t="s">
        <v>179</v>
      </c>
      <c r="X357" s="10">
        <v>2</v>
      </c>
    </row>
    <row r="358" spans="1:24" ht="21" hidden="1" customHeight="1">
      <c r="A358" s="2" t="s">
        <v>70</v>
      </c>
      <c r="B358" s="2" t="s">
        <v>26</v>
      </c>
      <c r="C358" s="2" t="s">
        <v>27</v>
      </c>
      <c r="D358" s="2" t="s">
        <v>28</v>
      </c>
      <c r="E358" s="2" t="s">
        <v>28</v>
      </c>
      <c r="F358" s="2" t="s">
        <v>111</v>
      </c>
      <c r="G358" s="2" t="s">
        <v>167</v>
      </c>
      <c r="H358" s="2" t="s">
        <v>168</v>
      </c>
      <c r="I358" s="2">
        <v>2</v>
      </c>
      <c r="J358" s="2">
        <v>8</v>
      </c>
      <c r="K358" s="2">
        <v>2018</v>
      </c>
      <c r="L358" s="31">
        <f t="shared" si="5"/>
        <v>43314</v>
      </c>
      <c r="M358" s="2" t="s">
        <v>823</v>
      </c>
      <c r="N358" s="2" t="s">
        <v>824</v>
      </c>
      <c r="O358" s="2">
        <v>19</v>
      </c>
      <c r="P358" s="6">
        <v>7035776433</v>
      </c>
      <c r="Q358" s="2" t="s">
        <v>172</v>
      </c>
      <c r="R358" s="11" t="s">
        <v>173</v>
      </c>
      <c r="S358" s="2">
        <v>2</v>
      </c>
      <c r="T358" s="2" t="s">
        <v>251</v>
      </c>
      <c r="V358" s="2" t="s">
        <v>252</v>
      </c>
      <c r="W358" s="2" t="s">
        <v>186</v>
      </c>
      <c r="X358" s="10">
        <v>2</v>
      </c>
    </row>
    <row r="359" spans="1:24" ht="21" hidden="1" customHeight="1">
      <c r="A359" s="2" t="s">
        <v>72</v>
      </c>
      <c r="B359" s="2" t="s">
        <v>26</v>
      </c>
      <c r="C359" s="2" t="s">
        <v>27</v>
      </c>
      <c r="D359" s="2" t="s">
        <v>28</v>
      </c>
      <c r="E359" s="2" t="s">
        <v>28</v>
      </c>
      <c r="F359" s="2" t="s">
        <v>111</v>
      </c>
      <c r="G359" s="2" t="s">
        <v>167</v>
      </c>
      <c r="H359" s="2" t="s">
        <v>168</v>
      </c>
      <c r="I359" s="2">
        <v>7</v>
      </c>
      <c r="J359" s="2">
        <v>8</v>
      </c>
      <c r="K359" s="2">
        <v>2018</v>
      </c>
      <c r="L359" s="31">
        <f t="shared" si="5"/>
        <v>43319</v>
      </c>
      <c r="M359" s="2" t="s">
        <v>825</v>
      </c>
      <c r="N359" s="2" t="s">
        <v>573</v>
      </c>
      <c r="O359" s="2">
        <v>18</v>
      </c>
      <c r="P359" s="6">
        <v>8022631261</v>
      </c>
      <c r="Q359" s="2" t="s">
        <v>172</v>
      </c>
      <c r="R359" s="11" t="s">
        <v>173</v>
      </c>
      <c r="S359" s="2">
        <v>0</v>
      </c>
      <c r="T359" s="2" t="s">
        <v>251</v>
      </c>
      <c r="V359" s="2" t="s">
        <v>252</v>
      </c>
      <c r="W359" s="2" t="s">
        <v>186</v>
      </c>
      <c r="X359" s="10">
        <v>2</v>
      </c>
    </row>
    <row r="360" spans="1:24" ht="21" hidden="1" customHeight="1">
      <c r="A360" s="2" t="s">
        <v>72</v>
      </c>
      <c r="B360" s="2" t="s">
        <v>26</v>
      </c>
      <c r="C360" s="2" t="s">
        <v>27</v>
      </c>
      <c r="D360" s="2" t="s">
        <v>28</v>
      </c>
      <c r="E360" s="2" t="s">
        <v>28</v>
      </c>
      <c r="F360" s="2" t="s">
        <v>111</v>
      </c>
      <c r="G360" s="2" t="s">
        <v>167</v>
      </c>
      <c r="H360" s="2" t="s">
        <v>168</v>
      </c>
      <c r="I360" s="2">
        <v>7</v>
      </c>
      <c r="J360" s="2">
        <v>8</v>
      </c>
      <c r="K360" s="2">
        <v>2018</v>
      </c>
      <c r="L360" s="31">
        <f t="shared" si="5"/>
        <v>43319</v>
      </c>
      <c r="M360" s="2" t="s">
        <v>826</v>
      </c>
      <c r="N360" s="2" t="s">
        <v>827</v>
      </c>
      <c r="O360" s="2">
        <v>18</v>
      </c>
      <c r="P360" s="6">
        <v>9063205126</v>
      </c>
      <c r="Q360" s="2" t="s">
        <v>172</v>
      </c>
      <c r="R360" s="11" t="s">
        <v>173</v>
      </c>
      <c r="S360" s="2">
        <v>1</v>
      </c>
      <c r="T360" s="2" t="s">
        <v>251</v>
      </c>
      <c r="V360" s="2" t="s">
        <v>252</v>
      </c>
      <c r="W360" s="2" t="s">
        <v>186</v>
      </c>
      <c r="X360" s="2">
        <v>2</v>
      </c>
    </row>
    <row r="361" spans="1:24" ht="21" hidden="1" customHeight="1">
      <c r="A361" s="2" t="s">
        <v>72</v>
      </c>
      <c r="B361" s="2" t="s">
        <v>26</v>
      </c>
      <c r="C361" s="2" t="s">
        <v>27</v>
      </c>
      <c r="D361" s="2" t="s">
        <v>28</v>
      </c>
      <c r="E361" s="2" t="s">
        <v>28</v>
      </c>
      <c r="F361" s="2" t="s">
        <v>111</v>
      </c>
      <c r="G361" s="2" t="s">
        <v>167</v>
      </c>
      <c r="H361" s="2" t="s">
        <v>168</v>
      </c>
      <c r="I361" s="2">
        <v>7</v>
      </c>
      <c r="J361" s="2">
        <v>8</v>
      </c>
      <c r="K361" s="2">
        <v>2018</v>
      </c>
      <c r="L361" s="31">
        <f t="shared" si="5"/>
        <v>43319</v>
      </c>
      <c r="M361" s="2" t="s">
        <v>828</v>
      </c>
      <c r="N361" s="2" t="s">
        <v>238</v>
      </c>
      <c r="O361" s="2">
        <v>18</v>
      </c>
      <c r="P361" s="6">
        <v>7063376376</v>
      </c>
      <c r="Q361" s="2" t="s">
        <v>172</v>
      </c>
      <c r="R361" s="11" t="s">
        <v>173</v>
      </c>
      <c r="S361" s="2">
        <v>0</v>
      </c>
      <c r="T361" s="2" t="s">
        <v>251</v>
      </c>
      <c r="V361" s="2" t="s">
        <v>252</v>
      </c>
      <c r="W361" s="2" t="s">
        <v>186</v>
      </c>
      <c r="X361" s="2">
        <v>2</v>
      </c>
    </row>
    <row r="362" spans="1:24" ht="21" hidden="1" customHeight="1">
      <c r="A362" s="2" t="s">
        <v>72</v>
      </c>
      <c r="B362" s="2" t="s">
        <v>26</v>
      </c>
      <c r="C362" s="2" t="s">
        <v>27</v>
      </c>
      <c r="D362" s="2" t="s">
        <v>28</v>
      </c>
      <c r="E362" s="2" t="s">
        <v>28</v>
      </c>
      <c r="F362" s="2" t="s">
        <v>111</v>
      </c>
      <c r="G362" s="2" t="s">
        <v>167</v>
      </c>
      <c r="H362" s="2" t="s">
        <v>168</v>
      </c>
      <c r="I362" s="2">
        <v>7</v>
      </c>
      <c r="J362" s="2">
        <v>8</v>
      </c>
      <c r="K362" s="2">
        <v>2018</v>
      </c>
      <c r="L362" s="31">
        <f t="shared" si="5"/>
        <v>43319</v>
      </c>
      <c r="M362" s="2" t="s">
        <v>829</v>
      </c>
      <c r="N362" s="2" t="s">
        <v>388</v>
      </c>
      <c r="O362" s="2">
        <v>18</v>
      </c>
      <c r="P362" s="6" t="s">
        <v>171</v>
      </c>
      <c r="Q362" s="2" t="s">
        <v>172</v>
      </c>
      <c r="R362" s="11" t="s">
        <v>173</v>
      </c>
      <c r="S362" s="2">
        <v>0</v>
      </c>
      <c r="T362" s="2" t="s">
        <v>251</v>
      </c>
      <c r="V362" s="2" t="s">
        <v>252</v>
      </c>
      <c r="W362" s="2" t="s">
        <v>179</v>
      </c>
      <c r="X362" s="2">
        <v>2</v>
      </c>
    </row>
    <row r="363" spans="1:24" ht="21" hidden="1" customHeight="1">
      <c r="A363" s="2" t="s">
        <v>72</v>
      </c>
      <c r="B363" s="2" t="s">
        <v>26</v>
      </c>
      <c r="C363" s="2" t="s">
        <v>27</v>
      </c>
      <c r="D363" s="2" t="s">
        <v>28</v>
      </c>
      <c r="E363" s="2" t="s">
        <v>28</v>
      </c>
      <c r="F363" s="2" t="s">
        <v>111</v>
      </c>
      <c r="G363" s="2" t="s">
        <v>167</v>
      </c>
      <c r="H363" s="2" t="s">
        <v>168</v>
      </c>
      <c r="I363" s="2">
        <v>7</v>
      </c>
      <c r="J363" s="2">
        <v>8</v>
      </c>
      <c r="K363" s="2">
        <v>2018</v>
      </c>
      <c r="L363" s="31">
        <f t="shared" si="5"/>
        <v>43319</v>
      </c>
      <c r="M363" s="2" t="s">
        <v>830</v>
      </c>
      <c r="N363" s="2" t="s">
        <v>831</v>
      </c>
      <c r="O363" s="2">
        <v>19</v>
      </c>
      <c r="P363" s="6">
        <v>8146367132</v>
      </c>
      <c r="Q363" s="2" t="s">
        <v>172</v>
      </c>
      <c r="R363" s="11" t="s">
        <v>173</v>
      </c>
      <c r="S363" s="2">
        <v>1</v>
      </c>
      <c r="T363" s="2" t="s">
        <v>251</v>
      </c>
      <c r="V363" s="2" t="s">
        <v>252</v>
      </c>
      <c r="W363" s="2" t="s">
        <v>186</v>
      </c>
      <c r="X363" s="2">
        <v>2</v>
      </c>
    </row>
    <row r="364" spans="1:24" ht="21" hidden="1" customHeight="1">
      <c r="A364" s="2" t="s">
        <v>72</v>
      </c>
      <c r="B364" s="2" t="s">
        <v>26</v>
      </c>
      <c r="C364" s="2" t="s">
        <v>27</v>
      </c>
      <c r="D364" s="2" t="s">
        <v>28</v>
      </c>
      <c r="E364" s="2" t="s">
        <v>28</v>
      </c>
      <c r="F364" s="2" t="s">
        <v>111</v>
      </c>
      <c r="G364" s="2" t="s">
        <v>167</v>
      </c>
      <c r="H364" s="2" t="s">
        <v>168</v>
      </c>
      <c r="I364" s="2">
        <v>7</v>
      </c>
      <c r="J364" s="2">
        <v>8</v>
      </c>
      <c r="K364" s="2">
        <v>2018</v>
      </c>
      <c r="L364" s="31">
        <f t="shared" si="5"/>
        <v>43319</v>
      </c>
      <c r="M364" s="2" t="s">
        <v>832</v>
      </c>
      <c r="N364" s="2" t="s">
        <v>833</v>
      </c>
      <c r="O364" s="2">
        <v>19</v>
      </c>
      <c r="P364" s="6">
        <v>8122061299</v>
      </c>
      <c r="Q364" s="2" t="s">
        <v>172</v>
      </c>
      <c r="R364" s="11" t="s">
        <v>173</v>
      </c>
      <c r="S364" s="2">
        <v>3</v>
      </c>
      <c r="T364" s="2" t="s">
        <v>251</v>
      </c>
      <c r="V364" s="2" t="s">
        <v>252</v>
      </c>
      <c r="W364" s="2" t="s">
        <v>186</v>
      </c>
      <c r="X364" s="2">
        <v>1</v>
      </c>
    </row>
    <row r="365" spans="1:24" ht="21" hidden="1" customHeight="1">
      <c r="A365" s="2" t="s">
        <v>72</v>
      </c>
      <c r="B365" s="2" t="s">
        <v>26</v>
      </c>
      <c r="C365" s="2" t="s">
        <v>27</v>
      </c>
      <c r="D365" s="2" t="s">
        <v>28</v>
      </c>
      <c r="E365" s="2" t="s">
        <v>28</v>
      </c>
      <c r="F365" s="2" t="s">
        <v>111</v>
      </c>
      <c r="G365" s="2" t="s">
        <v>167</v>
      </c>
      <c r="H365" s="2" t="s">
        <v>168</v>
      </c>
      <c r="I365" s="2">
        <v>7</v>
      </c>
      <c r="J365" s="2">
        <v>8</v>
      </c>
      <c r="K365" s="2">
        <v>2018</v>
      </c>
      <c r="L365" s="31">
        <f t="shared" si="5"/>
        <v>43319</v>
      </c>
      <c r="M365" s="2" t="s">
        <v>834</v>
      </c>
      <c r="N365" s="2" t="s">
        <v>365</v>
      </c>
      <c r="O365" s="2">
        <v>19</v>
      </c>
      <c r="P365" s="6">
        <v>7068628192</v>
      </c>
      <c r="Q365" s="2" t="s">
        <v>172</v>
      </c>
      <c r="R365" s="11" t="s">
        <v>173</v>
      </c>
      <c r="S365" s="2">
        <v>2</v>
      </c>
      <c r="T365" s="2" t="s">
        <v>251</v>
      </c>
      <c r="V365" s="2" t="s">
        <v>252</v>
      </c>
      <c r="W365" s="2" t="s">
        <v>179</v>
      </c>
      <c r="X365" s="2">
        <v>2</v>
      </c>
    </row>
    <row r="366" spans="1:24" ht="21" hidden="1" customHeight="1">
      <c r="A366" s="2" t="s">
        <v>72</v>
      </c>
      <c r="B366" s="2" t="s">
        <v>26</v>
      </c>
      <c r="C366" s="2" t="s">
        <v>27</v>
      </c>
      <c r="D366" s="2" t="s">
        <v>28</v>
      </c>
      <c r="E366" s="2" t="s">
        <v>28</v>
      </c>
      <c r="F366" s="2" t="s">
        <v>111</v>
      </c>
      <c r="G366" s="2" t="s">
        <v>167</v>
      </c>
      <c r="H366" s="2" t="s">
        <v>168</v>
      </c>
      <c r="I366" s="2">
        <v>7</v>
      </c>
      <c r="J366" s="2">
        <v>8</v>
      </c>
      <c r="K366" s="2">
        <v>2018</v>
      </c>
      <c r="L366" s="31">
        <f t="shared" si="5"/>
        <v>43319</v>
      </c>
      <c r="M366" s="2" t="s">
        <v>835</v>
      </c>
      <c r="N366" s="2" t="s">
        <v>836</v>
      </c>
      <c r="O366" s="2">
        <v>19</v>
      </c>
      <c r="P366" s="6" t="s">
        <v>171</v>
      </c>
      <c r="Q366" s="2" t="s">
        <v>172</v>
      </c>
      <c r="R366" s="11" t="s">
        <v>173</v>
      </c>
      <c r="S366" s="2">
        <v>2</v>
      </c>
      <c r="T366" s="2" t="s">
        <v>251</v>
      </c>
      <c r="V366" s="2" t="s">
        <v>175</v>
      </c>
      <c r="W366" s="2" t="s">
        <v>186</v>
      </c>
      <c r="X366" s="2">
        <v>2</v>
      </c>
    </row>
    <row r="367" spans="1:24" ht="21" hidden="1" customHeight="1">
      <c r="A367" s="2" t="s">
        <v>72</v>
      </c>
      <c r="B367" s="2" t="s">
        <v>26</v>
      </c>
      <c r="C367" s="2" t="s">
        <v>27</v>
      </c>
      <c r="D367" s="2" t="s">
        <v>28</v>
      </c>
      <c r="E367" s="2" t="s">
        <v>28</v>
      </c>
      <c r="F367" s="2" t="s">
        <v>111</v>
      </c>
      <c r="G367" s="2" t="s">
        <v>167</v>
      </c>
      <c r="H367" s="2" t="s">
        <v>168</v>
      </c>
      <c r="I367" s="2">
        <v>7</v>
      </c>
      <c r="J367" s="2">
        <v>8</v>
      </c>
      <c r="K367" s="2">
        <v>2018</v>
      </c>
      <c r="L367" s="31">
        <f t="shared" si="5"/>
        <v>43319</v>
      </c>
      <c r="M367" s="2" t="s">
        <v>837</v>
      </c>
      <c r="N367" s="2" t="s">
        <v>374</v>
      </c>
      <c r="O367" s="2">
        <v>19</v>
      </c>
      <c r="P367" s="6">
        <v>8068157509</v>
      </c>
      <c r="Q367" s="2" t="s">
        <v>172</v>
      </c>
      <c r="R367" s="11" t="s">
        <v>173</v>
      </c>
      <c r="S367" s="2">
        <v>2</v>
      </c>
      <c r="T367" s="2" t="s">
        <v>251</v>
      </c>
      <c r="V367" s="2" t="s">
        <v>175</v>
      </c>
      <c r="W367" s="2" t="s">
        <v>186</v>
      </c>
      <c r="X367" s="2">
        <v>2</v>
      </c>
    </row>
    <row r="368" spans="1:24" ht="21" hidden="1" customHeight="1">
      <c r="A368" s="2" t="s">
        <v>72</v>
      </c>
      <c r="B368" s="2" t="s">
        <v>26</v>
      </c>
      <c r="C368" s="2" t="s">
        <v>27</v>
      </c>
      <c r="D368" s="2" t="s">
        <v>28</v>
      </c>
      <c r="E368" s="2" t="s">
        <v>28</v>
      </c>
      <c r="F368" s="2" t="s">
        <v>111</v>
      </c>
      <c r="G368" s="2" t="s">
        <v>167</v>
      </c>
      <c r="H368" s="2" t="s">
        <v>168</v>
      </c>
      <c r="I368" s="2">
        <v>9</v>
      </c>
      <c r="J368" s="2">
        <v>8</v>
      </c>
      <c r="K368" s="2">
        <v>2018</v>
      </c>
      <c r="L368" s="31">
        <f t="shared" si="5"/>
        <v>43321</v>
      </c>
      <c r="M368" s="2" t="s">
        <v>838</v>
      </c>
      <c r="N368" s="2" t="s">
        <v>839</v>
      </c>
      <c r="O368" s="2">
        <v>19</v>
      </c>
      <c r="P368" s="6">
        <v>7088980028</v>
      </c>
      <c r="Q368" s="2" t="s">
        <v>172</v>
      </c>
      <c r="R368" s="11" t="s">
        <v>173</v>
      </c>
      <c r="S368" s="2">
        <v>3</v>
      </c>
      <c r="T368" s="2" t="s">
        <v>174</v>
      </c>
      <c r="V368" s="2" t="s">
        <v>175</v>
      </c>
      <c r="W368" s="2" t="s">
        <v>179</v>
      </c>
      <c r="X368" s="2">
        <v>1</v>
      </c>
    </row>
    <row r="369" spans="1:24" ht="21" hidden="1" customHeight="1">
      <c r="A369" s="2" t="s">
        <v>72</v>
      </c>
      <c r="B369" s="2" t="s">
        <v>26</v>
      </c>
      <c r="C369" s="2" t="s">
        <v>27</v>
      </c>
      <c r="D369" s="2" t="s">
        <v>28</v>
      </c>
      <c r="E369" s="2" t="s">
        <v>28</v>
      </c>
      <c r="F369" s="2" t="s">
        <v>111</v>
      </c>
      <c r="G369" s="2" t="s">
        <v>167</v>
      </c>
      <c r="H369" s="2" t="s">
        <v>168</v>
      </c>
      <c r="I369" s="2">
        <v>10</v>
      </c>
      <c r="J369" s="2">
        <v>8</v>
      </c>
      <c r="K369" s="2">
        <v>2018</v>
      </c>
      <c r="L369" s="31">
        <f t="shared" si="5"/>
        <v>43322</v>
      </c>
      <c r="M369" s="2" t="s">
        <v>840</v>
      </c>
      <c r="N369" s="2" t="s">
        <v>841</v>
      </c>
      <c r="O369" s="2">
        <v>19</v>
      </c>
      <c r="P369" s="6">
        <v>7065606806</v>
      </c>
      <c r="Q369" s="2" t="s">
        <v>172</v>
      </c>
      <c r="R369" s="11" t="s">
        <v>173</v>
      </c>
      <c r="S369" s="2">
        <v>3</v>
      </c>
      <c r="T369" s="2" t="s">
        <v>174</v>
      </c>
      <c r="V369" s="2" t="s">
        <v>175</v>
      </c>
      <c r="W369" s="2" t="s">
        <v>444</v>
      </c>
    </row>
    <row r="370" spans="1:24" ht="21" hidden="1" customHeight="1">
      <c r="A370" s="2" t="s">
        <v>72</v>
      </c>
      <c r="B370" s="2" t="s">
        <v>26</v>
      </c>
      <c r="C370" s="2" t="s">
        <v>27</v>
      </c>
      <c r="D370" s="2" t="s">
        <v>28</v>
      </c>
      <c r="E370" s="2" t="s">
        <v>28</v>
      </c>
      <c r="F370" s="2" t="s">
        <v>111</v>
      </c>
      <c r="G370" s="2" t="s">
        <v>167</v>
      </c>
      <c r="H370" s="2" t="s">
        <v>168</v>
      </c>
      <c r="I370" s="2">
        <v>10</v>
      </c>
      <c r="J370" s="2">
        <v>8</v>
      </c>
      <c r="K370" s="2">
        <v>2018</v>
      </c>
      <c r="L370" s="31">
        <f t="shared" si="5"/>
        <v>43322</v>
      </c>
      <c r="M370" s="2" t="s">
        <v>552</v>
      </c>
      <c r="N370" s="2" t="s">
        <v>283</v>
      </c>
      <c r="O370" s="2">
        <v>19</v>
      </c>
      <c r="P370" s="6">
        <v>7038980028</v>
      </c>
      <c r="Q370" s="2" t="s">
        <v>172</v>
      </c>
      <c r="R370" s="11" t="s">
        <v>173</v>
      </c>
      <c r="S370" s="2">
        <v>3</v>
      </c>
      <c r="T370" s="2" t="s">
        <v>251</v>
      </c>
      <c r="V370" s="2" t="s">
        <v>252</v>
      </c>
      <c r="W370" s="2" t="s">
        <v>179</v>
      </c>
      <c r="X370" s="2">
        <v>2</v>
      </c>
    </row>
    <row r="371" spans="1:24" ht="21" hidden="1" customHeight="1">
      <c r="A371" s="2" t="s">
        <v>72</v>
      </c>
      <c r="B371" s="2" t="s">
        <v>26</v>
      </c>
      <c r="C371" s="2" t="s">
        <v>27</v>
      </c>
      <c r="D371" s="2" t="s">
        <v>28</v>
      </c>
      <c r="E371" s="2" t="s">
        <v>28</v>
      </c>
      <c r="F371" s="2" t="s">
        <v>111</v>
      </c>
      <c r="G371" s="2" t="s">
        <v>167</v>
      </c>
      <c r="H371" s="2" t="s">
        <v>168</v>
      </c>
      <c r="I371" s="2">
        <v>10</v>
      </c>
      <c r="J371" s="2">
        <v>8</v>
      </c>
      <c r="K371" s="2">
        <v>2018</v>
      </c>
      <c r="L371" s="31">
        <f t="shared" si="5"/>
        <v>43322</v>
      </c>
      <c r="M371" s="2" t="s">
        <v>842</v>
      </c>
      <c r="N371" s="2" t="s">
        <v>363</v>
      </c>
      <c r="O371" s="2">
        <v>19</v>
      </c>
      <c r="P371" s="6">
        <v>8068924001</v>
      </c>
      <c r="Q371" s="2" t="s">
        <v>172</v>
      </c>
      <c r="R371" s="11" t="s">
        <v>173</v>
      </c>
      <c r="S371" s="2">
        <v>3</v>
      </c>
      <c r="T371" s="2" t="s">
        <v>251</v>
      </c>
      <c r="V371" s="2" t="s">
        <v>252</v>
      </c>
      <c r="W371" s="2" t="s">
        <v>186</v>
      </c>
      <c r="X371" s="2">
        <v>2</v>
      </c>
    </row>
    <row r="372" spans="1:24" ht="21" hidden="1" customHeight="1">
      <c r="A372" s="2" t="s">
        <v>72</v>
      </c>
      <c r="B372" s="2" t="s">
        <v>26</v>
      </c>
      <c r="C372" s="2" t="s">
        <v>27</v>
      </c>
      <c r="D372" s="2" t="s">
        <v>28</v>
      </c>
      <c r="E372" s="2" t="s">
        <v>28</v>
      </c>
      <c r="F372" s="2" t="s">
        <v>111</v>
      </c>
      <c r="G372" s="2" t="s">
        <v>167</v>
      </c>
      <c r="H372" s="2" t="s">
        <v>168</v>
      </c>
      <c r="I372" s="2">
        <v>10</v>
      </c>
      <c r="J372" s="2">
        <v>8</v>
      </c>
      <c r="K372" s="2">
        <v>2018</v>
      </c>
      <c r="L372" s="31">
        <f t="shared" si="5"/>
        <v>43322</v>
      </c>
      <c r="M372" s="2" t="s">
        <v>552</v>
      </c>
      <c r="N372" s="2" t="s">
        <v>843</v>
      </c>
      <c r="O372" s="2">
        <v>17</v>
      </c>
      <c r="P372" s="6" t="s">
        <v>171</v>
      </c>
      <c r="Q372" s="2" t="s">
        <v>172</v>
      </c>
      <c r="R372" s="11" t="s">
        <v>173</v>
      </c>
      <c r="S372" s="2">
        <v>0</v>
      </c>
      <c r="T372" s="2" t="s">
        <v>251</v>
      </c>
      <c r="V372" s="2" t="s">
        <v>252</v>
      </c>
      <c r="W372" s="2" t="s">
        <v>179</v>
      </c>
      <c r="X372" s="2">
        <v>1</v>
      </c>
    </row>
    <row r="373" spans="1:24" ht="21" hidden="1" customHeight="1">
      <c r="A373" s="2" t="s">
        <v>73</v>
      </c>
      <c r="B373" s="2" t="s">
        <v>26</v>
      </c>
      <c r="C373" s="2" t="s">
        <v>27</v>
      </c>
      <c r="D373" s="2" t="s">
        <v>28</v>
      </c>
      <c r="E373" s="2" t="s">
        <v>28</v>
      </c>
      <c r="F373" s="2" t="s">
        <v>111</v>
      </c>
      <c r="G373" s="2" t="s">
        <v>167</v>
      </c>
      <c r="H373" s="2" t="s">
        <v>168</v>
      </c>
      <c r="I373" s="2">
        <v>13</v>
      </c>
      <c r="J373" s="2">
        <v>8</v>
      </c>
      <c r="K373" s="2">
        <v>2018</v>
      </c>
      <c r="L373" s="31">
        <f t="shared" si="5"/>
        <v>43325</v>
      </c>
      <c r="M373" s="2" t="s">
        <v>844</v>
      </c>
      <c r="N373" s="2" t="s">
        <v>845</v>
      </c>
      <c r="O373" s="2">
        <v>18</v>
      </c>
      <c r="P373" s="6">
        <v>8067125559</v>
      </c>
      <c r="Q373" s="2" t="s">
        <v>172</v>
      </c>
      <c r="R373" s="11" t="s">
        <v>173</v>
      </c>
      <c r="S373" s="2">
        <v>2</v>
      </c>
      <c r="T373" s="2" t="s">
        <v>174</v>
      </c>
      <c r="V373" s="2" t="s">
        <v>175</v>
      </c>
      <c r="W373" s="2" t="s">
        <v>444</v>
      </c>
      <c r="X373" s="10"/>
    </row>
    <row r="374" spans="1:24" ht="21" hidden="1" customHeight="1">
      <c r="A374" s="2" t="s">
        <v>73</v>
      </c>
      <c r="B374" s="2" t="s">
        <v>26</v>
      </c>
      <c r="C374" s="2" t="s">
        <v>27</v>
      </c>
      <c r="D374" s="2" t="s">
        <v>28</v>
      </c>
      <c r="E374" s="2" t="s">
        <v>28</v>
      </c>
      <c r="F374" s="2" t="s">
        <v>111</v>
      </c>
      <c r="G374" s="2" t="s">
        <v>167</v>
      </c>
      <c r="H374" s="2" t="s">
        <v>168</v>
      </c>
      <c r="I374" s="2">
        <v>13</v>
      </c>
      <c r="J374" s="2">
        <v>8</v>
      </c>
      <c r="K374" s="2">
        <v>2018</v>
      </c>
      <c r="L374" s="31">
        <f t="shared" si="5"/>
        <v>43325</v>
      </c>
      <c r="M374" s="11" t="s">
        <v>846</v>
      </c>
      <c r="N374" s="2" t="s">
        <v>847</v>
      </c>
      <c r="O374" s="2">
        <v>16</v>
      </c>
      <c r="P374" s="6">
        <v>8039324885</v>
      </c>
      <c r="Q374" s="2" t="s">
        <v>172</v>
      </c>
      <c r="R374" s="11" t="s">
        <v>173</v>
      </c>
      <c r="S374" s="2">
        <v>0</v>
      </c>
      <c r="T374" s="2" t="s">
        <v>251</v>
      </c>
      <c r="V374" s="2" t="s">
        <v>175</v>
      </c>
      <c r="W374" s="2" t="s">
        <v>179</v>
      </c>
      <c r="X374" s="10">
        <v>2</v>
      </c>
    </row>
    <row r="375" spans="1:24" ht="21" hidden="1" customHeight="1">
      <c r="A375" s="2" t="s">
        <v>73</v>
      </c>
      <c r="B375" s="2" t="s">
        <v>26</v>
      </c>
      <c r="C375" s="2" t="s">
        <v>27</v>
      </c>
      <c r="D375" s="2" t="s">
        <v>28</v>
      </c>
      <c r="E375" s="2" t="s">
        <v>28</v>
      </c>
      <c r="F375" s="2" t="s">
        <v>111</v>
      </c>
      <c r="G375" s="2" t="s">
        <v>167</v>
      </c>
      <c r="H375" s="2" t="s">
        <v>168</v>
      </c>
      <c r="I375" s="2">
        <v>13</v>
      </c>
      <c r="J375" s="2">
        <v>8</v>
      </c>
      <c r="K375" s="2">
        <v>2018</v>
      </c>
      <c r="L375" s="31">
        <f t="shared" si="5"/>
        <v>43325</v>
      </c>
      <c r="M375" s="2" t="s">
        <v>253</v>
      </c>
      <c r="N375" s="2" t="s">
        <v>687</v>
      </c>
      <c r="O375" s="2">
        <v>18</v>
      </c>
      <c r="P375" s="6" t="s">
        <v>171</v>
      </c>
      <c r="Q375" s="2" t="s">
        <v>172</v>
      </c>
      <c r="R375" s="11" t="s">
        <v>173</v>
      </c>
      <c r="S375" s="2">
        <v>1</v>
      </c>
      <c r="T375" s="2" t="s">
        <v>251</v>
      </c>
      <c r="V375" s="2" t="s">
        <v>252</v>
      </c>
      <c r="W375" s="2" t="s">
        <v>186</v>
      </c>
      <c r="X375" s="10">
        <v>1</v>
      </c>
    </row>
    <row r="376" spans="1:24" ht="21" hidden="1" customHeight="1">
      <c r="A376" s="2" t="s">
        <v>73</v>
      </c>
      <c r="B376" s="2" t="s">
        <v>26</v>
      </c>
      <c r="C376" s="2" t="s">
        <v>27</v>
      </c>
      <c r="D376" s="2" t="s">
        <v>28</v>
      </c>
      <c r="E376" s="2" t="s">
        <v>28</v>
      </c>
      <c r="F376" s="2" t="s">
        <v>111</v>
      </c>
      <c r="G376" s="2" t="s">
        <v>167</v>
      </c>
      <c r="H376" s="2" t="s">
        <v>168</v>
      </c>
      <c r="I376" s="2">
        <v>13</v>
      </c>
      <c r="J376" s="2">
        <v>8</v>
      </c>
      <c r="K376" s="2">
        <v>2018</v>
      </c>
      <c r="L376" s="31">
        <f t="shared" si="5"/>
        <v>43325</v>
      </c>
      <c r="M376" s="2" t="s">
        <v>848</v>
      </c>
      <c r="N376" s="2" t="s">
        <v>849</v>
      </c>
      <c r="O376" s="2">
        <v>18</v>
      </c>
      <c r="P376" s="6">
        <v>9039928617</v>
      </c>
      <c r="Q376" s="2" t="s">
        <v>172</v>
      </c>
      <c r="R376" s="11" t="s">
        <v>173</v>
      </c>
      <c r="S376" s="2">
        <v>0</v>
      </c>
      <c r="T376" s="2" t="s">
        <v>251</v>
      </c>
      <c r="V376" s="2" t="s">
        <v>252</v>
      </c>
      <c r="W376" s="2" t="s">
        <v>186</v>
      </c>
      <c r="X376" s="10">
        <v>2</v>
      </c>
    </row>
    <row r="377" spans="1:24" ht="21" hidden="1" customHeight="1">
      <c r="A377" s="2" t="s">
        <v>73</v>
      </c>
      <c r="B377" s="2" t="s">
        <v>26</v>
      </c>
      <c r="C377" s="2" t="s">
        <v>27</v>
      </c>
      <c r="D377" s="2" t="s">
        <v>28</v>
      </c>
      <c r="E377" s="2" t="s">
        <v>28</v>
      </c>
      <c r="F377" s="2" t="s">
        <v>111</v>
      </c>
      <c r="G377" s="2" t="s">
        <v>167</v>
      </c>
      <c r="H377" s="2" t="s">
        <v>168</v>
      </c>
      <c r="I377" s="2">
        <v>16</v>
      </c>
      <c r="J377" s="2">
        <v>8</v>
      </c>
      <c r="K377" s="2">
        <v>2018</v>
      </c>
      <c r="L377" s="31">
        <f t="shared" si="5"/>
        <v>43328</v>
      </c>
      <c r="M377" s="2" t="s">
        <v>850</v>
      </c>
      <c r="N377" s="2" t="s">
        <v>851</v>
      </c>
      <c r="O377" s="2">
        <v>19</v>
      </c>
      <c r="P377" s="6">
        <v>7065392883</v>
      </c>
      <c r="Q377" s="2" t="s">
        <v>417</v>
      </c>
      <c r="R377" s="11" t="s">
        <v>173</v>
      </c>
      <c r="S377" s="2">
        <v>0</v>
      </c>
      <c r="T377" s="2" t="s">
        <v>418</v>
      </c>
      <c r="V377" s="2" t="s">
        <v>175</v>
      </c>
      <c r="W377" s="2" t="s">
        <v>186</v>
      </c>
      <c r="X377" s="10">
        <v>2</v>
      </c>
    </row>
    <row r="378" spans="1:24" ht="21" hidden="1" customHeight="1">
      <c r="A378" s="2" t="s">
        <v>73</v>
      </c>
      <c r="B378" s="2" t="s">
        <v>26</v>
      </c>
      <c r="C378" s="2" t="s">
        <v>27</v>
      </c>
      <c r="D378" s="2" t="s">
        <v>28</v>
      </c>
      <c r="E378" s="2" t="s">
        <v>28</v>
      </c>
      <c r="F378" s="2" t="s">
        <v>111</v>
      </c>
      <c r="G378" s="2" t="s">
        <v>167</v>
      </c>
      <c r="H378" s="2" t="s">
        <v>168</v>
      </c>
      <c r="I378" s="2">
        <v>16</v>
      </c>
      <c r="J378" s="2">
        <v>8</v>
      </c>
      <c r="K378" s="2">
        <v>2018</v>
      </c>
      <c r="L378" s="31">
        <f t="shared" si="5"/>
        <v>43328</v>
      </c>
      <c r="M378" s="2" t="s">
        <v>852</v>
      </c>
      <c r="N378" s="2" t="s">
        <v>853</v>
      </c>
      <c r="O378" s="2">
        <v>18</v>
      </c>
      <c r="P378" s="6" t="s">
        <v>171</v>
      </c>
      <c r="Q378" s="2" t="s">
        <v>172</v>
      </c>
      <c r="R378" s="11" t="s">
        <v>173</v>
      </c>
      <c r="S378" s="2">
        <v>1</v>
      </c>
      <c r="T378" s="2" t="s">
        <v>174</v>
      </c>
      <c r="V378" s="2" t="s">
        <v>175</v>
      </c>
      <c r="W378" s="2" t="s">
        <v>186</v>
      </c>
      <c r="X378" s="10">
        <v>2</v>
      </c>
    </row>
    <row r="379" spans="1:24" ht="21" hidden="1" customHeight="1">
      <c r="A379" s="2" t="s">
        <v>77</v>
      </c>
      <c r="B379" s="2" t="s">
        <v>26</v>
      </c>
      <c r="C379" s="2" t="s">
        <v>27</v>
      </c>
      <c r="D379" s="2" t="s">
        <v>28</v>
      </c>
      <c r="E379" s="2" t="s">
        <v>28</v>
      </c>
      <c r="F379" s="2" t="s">
        <v>111</v>
      </c>
      <c r="G379" s="2" t="s">
        <v>167</v>
      </c>
      <c r="H379" s="2" t="s">
        <v>168</v>
      </c>
      <c r="I379" s="2">
        <v>23</v>
      </c>
      <c r="J379" s="2">
        <v>8</v>
      </c>
      <c r="K379" s="2">
        <v>2018</v>
      </c>
      <c r="L379" s="31">
        <f t="shared" si="5"/>
        <v>43335</v>
      </c>
      <c r="M379" s="2" t="s">
        <v>854</v>
      </c>
      <c r="N379" s="2" t="s">
        <v>855</v>
      </c>
      <c r="O379" s="2">
        <v>19</v>
      </c>
      <c r="P379" s="6">
        <v>8097587932</v>
      </c>
      <c r="Q379" s="2" t="s">
        <v>172</v>
      </c>
      <c r="R379" s="11" t="s">
        <v>173</v>
      </c>
      <c r="S379" s="2">
        <v>1</v>
      </c>
      <c r="T379" s="2" t="s">
        <v>313</v>
      </c>
      <c r="V379" s="2" t="s">
        <v>175</v>
      </c>
      <c r="W379" s="11" t="s">
        <v>186</v>
      </c>
      <c r="X379" s="2">
        <v>2</v>
      </c>
    </row>
    <row r="380" spans="1:24" ht="21" hidden="1" customHeight="1">
      <c r="A380" s="2" t="s">
        <v>77</v>
      </c>
      <c r="B380" s="2" t="s">
        <v>26</v>
      </c>
      <c r="C380" s="2" t="s">
        <v>27</v>
      </c>
      <c r="D380" s="2" t="s">
        <v>28</v>
      </c>
      <c r="E380" s="2" t="s">
        <v>28</v>
      </c>
      <c r="F380" s="2" t="s">
        <v>111</v>
      </c>
      <c r="G380" s="2" t="s">
        <v>167</v>
      </c>
      <c r="H380" s="2" t="s">
        <v>168</v>
      </c>
      <c r="I380" s="2">
        <v>23</v>
      </c>
      <c r="J380" s="2">
        <v>8</v>
      </c>
      <c r="K380" s="2">
        <v>2018</v>
      </c>
      <c r="L380" s="31">
        <f t="shared" si="5"/>
        <v>43335</v>
      </c>
      <c r="M380" s="2" t="s">
        <v>856</v>
      </c>
      <c r="N380" s="2" t="s">
        <v>451</v>
      </c>
      <c r="O380" s="2">
        <v>18</v>
      </c>
      <c r="P380" s="6">
        <v>9072748770</v>
      </c>
      <c r="Q380" s="2" t="s">
        <v>417</v>
      </c>
      <c r="R380" s="11" t="s">
        <v>173</v>
      </c>
      <c r="S380" s="2">
        <v>0</v>
      </c>
      <c r="T380" s="2" t="s">
        <v>313</v>
      </c>
      <c r="V380" s="2" t="s">
        <v>175</v>
      </c>
      <c r="W380" s="11" t="s">
        <v>186</v>
      </c>
      <c r="X380" s="2">
        <v>2</v>
      </c>
    </row>
    <row r="381" spans="1:24" ht="21" hidden="1" customHeight="1">
      <c r="A381" s="2" t="s">
        <v>80</v>
      </c>
      <c r="B381" s="2" t="s">
        <v>26</v>
      </c>
      <c r="C381" s="2" t="s">
        <v>27</v>
      </c>
      <c r="D381" s="2" t="s">
        <v>28</v>
      </c>
      <c r="E381" s="2" t="s">
        <v>28</v>
      </c>
      <c r="F381" s="2" t="s">
        <v>111</v>
      </c>
      <c r="G381" s="2" t="s">
        <v>167</v>
      </c>
      <c r="H381" s="2" t="s">
        <v>168</v>
      </c>
      <c r="I381" s="2">
        <v>28</v>
      </c>
      <c r="J381" s="2">
        <v>8</v>
      </c>
      <c r="K381" s="2">
        <v>2018</v>
      </c>
      <c r="L381" s="31">
        <f t="shared" si="5"/>
        <v>43340</v>
      </c>
      <c r="M381" s="2" t="s">
        <v>857</v>
      </c>
      <c r="N381" s="2" t="s">
        <v>858</v>
      </c>
      <c r="O381" s="2">
        <v>19</v>
      </c>
      <c r="P381" s="6">
        <v>7031555579</v>
      </c>
      <c r="Q381" s="2" t="s">
        <v>172</v>
      </c>
      <c r="R381" s="11" t="s">
        <v>173</v>
      </c>
      <c r="S381" s="2">
        <v>3</v>
      </c>
      <c r="T381" s="2" t="s">
        <v>313</v>
      </c>
      <c r="V381" s="2" t="s">
        <v>175</v>
      </c>
      <c r="W381" s="11" t="s">
        <v>186</v>
      </c>
      <c r="X381" s="2">
        <v>1</v>
      </c>
    </row>
    <row r="382" spans="1:24" ht="21" hidden="1" customHeight="1">
      <c r="A382" s="2" t="s">
        <v>80</v>
      </c>
      <c r="B382" s="2" t="s">
        <v>26</v>
      </c>
      <c r="C382" s="2" t="s">
        <v>27</v>
      </c>
      <c r="D382" s="2" t="s">
        <v>28</v>
      </c>
      <c r="E382" s="2" t="s">
        <v>28</v>
      </c>
      <c r="F382" s="2" t="s">
        <v>111</v>
      </c>
      <c r="G382" s="2" t="s">
        <v>167</v>
      </c>
      <c r="H382" s="2" t="s">
        <v>168</v>
      </c>
      <c r="I382" s="2">
        <v>29</v>
      </c>
      <c r="J382" s="2">
        <v>8</v>
      </c>
      <c r="K382" s="2">
        <v>2018</v>
      </c>
      <c r="L382" s="31">
        <f t="shared" si="5"/>
        <v>43341</v>
      </c>
      <c r="M382" s="2" t="s">
        <v>859</v>
      </c>
      <c r="N382" s="2" t="s">
        <v>860</v>
      </c>
      <c r="O382" s="2">
        <v>19</v>
      </c>
      <c r="P382" s="6">
        <v>7067654044</v>
      </c>
      <c r="Q382" s="2" t="s">
        <v>172</v>
      </c>
      <c r="R382" s="11" t="s">
        <v>173</v>
      </c>
      <c r="S382" s="2">
        <v>2</v>
      </c>
      <c r="T382" s="2" t="s">
        <v>174</v>
      </c>
      <c r="V382" s="2" t="s">
        <v>175</v>
      </c>
      <c r="W382" s="11" t="s">
        <v>186</v>
      </c>
      <c r="X382" s="2">
        <v>2</v>
      </c>
    </row>
    <row r="383" spans="1:24" ht="21" hidden="1" customHeight="1">
      <c r="A383" s="2" t="s">
        <v>80</v>
      </c>
      <c r="B383" s="2" t="s">
        <v>26</v>
      </c>
      <c r="C383" s="2" t="s">
        <v>27</v>
      </c>
      <c r="D383" s="2" t="s">
        <v>28</v>
      </c>
      <c r="E383" s="2" t="s">
        <v>28</v>
      </c>
      <c r="F383" s="2" t="s">
        <v>111</v>
      </c>
      <c r="G383" s="2" t="s">
        <v>167</v>
      </c>
      <c r="H383" s="2" t="s">
        <v>168</v>
      </c>
      <c r="I383" s="2">
        <v>29</v>
      </c>
      <c r="J383" s="2">
        <v>8</v>
      </c>
      <c r="K383" s="2">
        <v>2018</v>
      </c>
      <c r="L383" s="31">
        <f t="shared" si="5"/>
        <v>43341</v>
      </c>
      <c r="M383" s="2" t="s">
        <v>861</v>
      </c>
      <c r="N383" s="2" t="s">
        <v>862</v>
      </c>
      <c r="O383" s="2">
        <v>19</v>
      </c>
      <c r="P383" s="6" t="s">
        <v>171</v>
      </c>
      <c r="Q383" s="2" t="s">
        <v>172</v>
      </c>
      <c r="R383" s="11" t="s">
        <v>173</v>
      </c>
      <c r="S383" s="2">
        <v>0</v>
      </c>
      <c r="T383" s="2" t="s">
        <v>174</v>
      </c>
      <c r="V383" s="2" t="s">
        <v>175</v>
      </c>
      <c r="W383" s="11" t="s">
        <v>179</v>
      </c>
      <c r="X383" s="2">
        <v>2</v>
      </c>
    </row>
    <row r="384" spans="1:24" ht="21" hidden="1" customHeight="1">
      <c r="A384" s="2" t="s">
        <v>80</v>
      </c>
      <c r="B384" s="2" t="s">
        <v>26</v>
      </c>
      <c r="C384" s="2" t="s">
        <v>27</v>
      </c>
      <c r="D384" s="2" t="s">
        <v>28</v>
      </c>
      <c r="E384" s="2" t="s">
        <v>28</v>
      </c>
      <c r="F384" s="2" t="s">
        <v>111</v>
      </c>
      <c r="G384" s="2" t="s">
        <v>167</v>
      </c>
      <c r="H384" s="2" t="s">
        <v>168</v>
      </c>
      <c r="I384" s="2">
        <v>29</v>
      </c>
      <c r="J384" s="2">
        <v>8</v>
      </c>
      <c r="K384" s="2">
        <v>2018</v>
      </c>
      <c r="L384" s="31">
        <f t="shared" si="5"/>
        <v>43341</v>
      </c>
      <c r="M384" s="2" t="s">
        <v>863</v>
      </c>
      <c r="N384" s="2" t="s">
        <v>864</v>
      </c>
      <c r="O384" s="2">
        <v>19</v>
      </c>
      <c r="P384" s="6">
        <v>8132419151</v>
      </c>
      <c r="Q384" s="2" t="s">
        <v>172</v>
      </c>
      <c r="R384" s="11" t="s">
        <v>173</v>
      </c>
      <c r="S384" s="2">
        <v>2</v>
      </c>
      <c r="T384" s="2" t="s">
        <v>174</v>
      </c>
      <c r="V384" s="2" t="s">
        <v>175</v>
      </c>
      <c r="W384" s="11" t="s">
        <v>186</v>
      </c>
      <c r="X384" s="2">
        <v>2</v>
      </c>
    </row>
    <row r="385" spans="1:24" ht="21" hidden="1" customHeight="1">
      <c r="A385" s="2" t="s">
        <v>80</v>
      </c>
      <c r="B385" s="2" t="s">
        <v>26</v>
      </c>
      <c r="C385" s="2" t="s">
        <v>27</v>
      </c>
      <c r="D385" s="2" t="s">
        <v>28</v>
      </c>
      <c r="E385" s="2" t="s">
        <v>28</v>
      </c>
      <c r="F385" s="2" t="s">
        <v>111</v>
      </c>
      <c r="G385" s="2" t="s">
        <v>167</v>
      </c>
      <c r="H385" s="2" t="s">
        <v>168</v>
      </c>
      <c r="I385" s="2">
        <v>29</v>
      </c>
      <c r="J385" s="2">
        <v>8</v>
      </c>
      <c r="K385" s="2">
        <v>2018</v>
      </c>
      <c r="L385" s="31">
        <f t="shared" si="5"/>
        <v>43341</v>
      </c>
      <c r="M385" s="2" t="s">
        <v>865</v>
      </c>
      <c r="N385" s="2" t="s">
        <v>866</v>
      </c>
      <c r="O385" s="2">
        <v>18</v>
      </c>
      <c r="P385" s="6">
        <v>8072946494</v>
      </c>
      <c r="Q385" s="2" t="s">
        <v>172</v>
      </c>
      <c r="R385" s="11" t="s">
        <v>173</v>
      </c>
      <c r="S385" s="2">
        <v>2</v>
      </c>
      <c r="T385" s="2" t="s">
        <v>174</v>
      </c>
      <c r="V385" s="2" t="s">
        <v>175</v>
      </c>
      <c r="W385" s="11" t="s">
        <v>186</v>
      </c>
      <c r="X385" s="2">
        <v>2</v>
      </c>
    </row>
    <row r="386" spans="1:24" ht="21" hidden="1" customHeight="1">
      <c r="A386" s="2" t="s">
        <v>80</v>
      </c>
      <c r="B386" s="2" t="s">
        <v>26</v>
      </c>
      <c r="C386" s="2" t="s">
        <v>27</v>
      </c>
      <c r="D386" s="2" t="s">
        <v>28</v>
      </c>
      <c r="E386" s="2" t="s">
        <v>28</v>
      </c>
      <c r="F386" s="2" t="s">
        <v>111</v>
      </c>
      <c r="G386" s="2" t="s">
        <v>167</v>
      </c>
      <c r="H386" s="2" t="s">
        <v>168</v>
      </c>
      <c r="I386" s="2">
        <v>30</v>
      </c>
      <c r="J386" s="2">
        <v>8</v>
      </c>
      <c r="K386" s="2">
        <v>2018</v>
      </c>
      <c r="L386" s="31">
        <f t="shared" ref="L386:L449" si="6">DATE(K386,J386,I386)</f>
        <v>43342</v>
      </c>
      <c r="M386" s="2" t="s">
        <v>867</v>
      </c>
      <c r="N386" s="2" t="s">
        <v>868</v>
      </c>
      <c r="O386" s="2">
        <v>19</v>
      </c>
      <c r="P386" s="6">
        <v>8060771488</v>
      </c>
      <c r="Q386" s="2" t="s">
        <v>417</v>
      </c>
      <c r="R386" s="11" t="s">
        <v>173</v>
      </c>
      <c r="S386" s="2">
        <v>0</v>
      </c>
      <c r="T386" s="2" t="s">
        <v>418</v>
      </c>
      <c r="V386" s="2" t="s">
        <v>175</v>
      </c>
      <c r="W386" s="11" t="s">
        <v>186</v>
      </c>
      <c r="X386" s="2">
        <v>2</v>
      </c>
    </row>
    <row r="387" spans="1:24" ht="21" hidden="1" customHeight="1">
      <c r="A387" s="2" t="s">
        <v>83</v>
      </c>
      <c r="B387" s="2" t="s">
        <v>26</v>
      </c>
      <c r="C387" s="2" t="s">
        <v>27</v>
      </c>
      <c r="D387" s="2" t="s">
        <v>28</v>
      </c>
      <c r="E387" s="2" t="s">
        <v>28</v>
      </c>
      <c r="F387" s="2" t="s">
        <v>111</v>
      </c>
      <c r="G387" s="2" t="s">
        <v>167</v>
      </c>
      <c r="H387" s="2" t="s">
        <v>168</v>
      </c>
      <c r="I387" s="2">
        <v>4</v>
      </c>
      <c r="J387" s="2">
        <v>9</v>
      </c>
      <c r="K387" s="2">
        <v>2018</v>
      </c>
      <c r="L387" s="31">
        <f t="shared" si="6"/>
        <v>43347</v>
      </c>
      <c r="M387" s="2" t="s">
        <v>869</v>
      </c>
      <c r="N387" s="2" t="s">
        <v>800</v>
      </c>
      <c r="O387" s="2">
        <v>15</v>
      </c>
      <c r="P387" s="6">
        <v>8156673344</v>
      </c>
      <c r="Q387" s="2" t="s">
        <v>417</v>
      </c>
      <c r="R387" s="11" t="s">
        <v>173</v>
      </c>
      <c r="S387" s="2">
        <v>0</v>
      </c>
      <c r="T387" s="2" t="s">
        <v>313</v>
      </c>
      <c r="V387" s="2" t="s">
        <v>175</v>
      </c>
      <c r="W387" s="2" t="s">
        <v>179</v>
      </c>
      <c r="X387" s="2">
        <v>2</v>
      </c>
    </row>
    <row r="388" spans="1:24" ht="21" hidden="1" customHeight="1">
      <c r="A388" s="2" t="s">
        <v>83</v>
      </c>
      <c r="B388" s="2" t="s">
        <v>26</v>
      </c>
      <c r="C388" s="2" t="s">
        <v>27</v>
      </c>
      <c r="D388" s="2" t="s">
        <v>28</v>
      </c>
      <c r="E388" s="2" t="s">
        <v>28</v>
      </c>
      <c r="F388" s="2" t="s">
        <v>111</v>
      </c>
      <c r="G388" s="2" t="s">
        <v>167</v>
      </c>
      <c r="H388" s="2" t="s">
        <v>168</v>
      </c>
      <c r="I388" s="2">
        <v>4</v>
      </c>
      <c r="J388" s="2">
        <v>9</v>
      </c>
      <c r="K388" s="2">
        <v>2018</v>
      </c>
      <c r="L388" s="31">
        <f t="shared" si="6"/>
        <v>43347</v>
      </c>
      <c r="M388" s="2" t="s">
        <v>870</v>
      </c>
      <c r="N388" s="2" t="s">
        <v>871</v>
      </c>
      <c r="O388" s="2">
        <v>18</v>
      </c>
      <c r="P388" s="6">
        <v>8156673344</v>
      </c>
      <c r="Q388" s="2" t="s">
        <v>417</v>
      </c>
      <c r="R388" s="11" t="s">
        <v>173</v>
      </c>
      <c r="S388" s="2">
        <v>0</v>
      </c>
      <c r="T388" s="2" t="s">
        <v>313</v>
      </c>
      <c r="V388" s="2" t="s">
        <v>175</v>
      </c>
      <c r="W388" s="2" t="s">
        <v>186</v>
      </c>
      <c r="X388" s="2">
        <v>2</v>
      </c>
    </row>
    <row r="389" spans="1:24" ht="21" hidden="1" customHeight="1">
      <c r="A389" s="2" t="s">
        <v>83</v>
      </c>
      <c r="B389" s="2" t="s">
        <v>26</v>
      </c>
      <c r="C389" s="2" t="s">
        <v>27</v>
      </c>
      <c r="D389" s="2" t="s">
        <v>28</v>
      </c>
      <c r="E389" s="2" t="s">
        <v>28</v>
      </c>
      <c r="F389" s="2" t="s">
        <v>111</v>
      </c>
      <c r="G389" s="2" t="s">
        <v>167</v>
      </c>
      <c r="H389" s="2" t="s">
        <v>168</v>
      </c>
      <c r="I389" s="2">
        <v>7</v>
      </c>
      <c r="J389" s="2">
        <v>9</v>
      </c>
      <c r="K389" s="2">
        <v>2018</v>
      </c>
      <c r="L389" s="31">
        <f t="shared" si="6"/>
        <v>43350</v>
      </c>
      <c r="M389" s="2" t="s">
        <v>872</v>
      </c>
      <c r="N389" s="2" t="s">
        <v>873</v>
      </c>
      <c r="O389" s="2">
        <v>19</v>
      </c>
      <c r="P389" s="6" t="s">
        <v>171</v>
      </c>
      <c r="Q389" s="2" t="s">
        <v>172</v>
      </c>
      <c r="R389" s="11" t="s">
        <v>173</v>
      </c>
      <c r="S389" s="2">
        <v>1</v>
      </c>
      <c r="T389" s="2" t="s">
        <v>251</v>
      </c>
      <c r="V389" s="2" t="s">
        <v>252</v>
      </c>
      <c r="W389" s="2" t="s">
        <v>186</v>
      </c>
      <c r="X389" s="2">
        <v>3</v>
      </c>
    </row>
    <row r="390" spans="1:24" ht="21" hidden="1" customHeight="1">
      <c r="A390" s="2" t="s">
        <v>83</v>
      </c>
      <c r="B390" s="2" t="s">
        <v>26</v>
      </c>
      <c r="C390" s="2" t="s">
        <v>27</v>
      </c>
      <c r="D390" s="2" t="s">
        <v>28</v>
      </c>
      <c r="E390" s="2" t="s">
        <v>28</v>
      </c>
      <c r="F390" s="2" t="s">
        <v>111</v>
      </c>
      <c r="G390" s="2" t="s">
        <v>167</v>
      </c>
      <c r="H390" s="2" t="s">
        <v>168</v>
      </c>
      <c r="I390" s="2">
        <v>7</v>
      </c>
      <c r="J390" s="2">
        <v>9</v>
      </c>
      <c r="K390" s="2">
        <v>2018</v>
      </c>
      <c r="L390" s="31">
        <f t="shared" si="6"/>
        <v>43350</v>
      </c>
      <c r="M390" s="2" t="s">
        <v>389</v>
      </c>
      <c r="N390" s="2" t="s">
        <v>327</v>
      </c>
      <c r="O390" s="2">
        <v>18</v>
      </c>
      <c r="P390" s="6">
        <v>9023960795</v>
      </c>
      <c r="Q390" s="2" t="s">
        <v>172</v>
      </c>
      <c r="R390" s="11" t="s">
        <v>173</v>
      </c>
      <c r="S390" s="2">
        <v>0</v>
      </c>
      <c r="T390" s="2" t="s">
        <v>251</v>
      </c>
      <c r="V390" s="2" t="s">
        <v>252</v>
      </c>
      <c r="W390" s="2" t="s">
        <v>186</v>
      </c>
      <c r="X390" s="2">
        <v>3</v>
      </c>
    </row>
    <row r="391" spans="1:24" ht="21" hidden="1" customHeight="1">
      <c r="A391" s="2" t="s">
        <v>83</v>
      </c>
      <c r="B391" s="2" t="s">
        <v>26</v>
      </c>
      <c r="C391" s="2" t="s">
        <v>27</v>
      </c>
      <c r="D391" s="2" t="s">
        <v>28</v>
      </c>
      <c r="E391" s="2" t="s">
        <v>28</v>
      </c>
      <c r="F391" s="2" t="s">
        <v>111</v>
      </c>
      <c r="G391" s="2" t="s">
        <v>167</v>
      </c>
      <c r="H391" s="2" t="s">
        <v>168</v>
      </c>
      <c r="I391" s="2">
        <v>7</v>
      </c>
      <c r="J391" s="2">
        <v>9</v>
      </c>
      <c r="K391" s="2">
        <v>2018</v>
      </c>
      <c r="L391" s="31">
        <f t="shared" si="6"/>
        <v>43350</v>
      </c>
      <c r="M391" s="2" t="s">
        <v>525</v>
      </c>
      <c r="N391" s="2" t="s">
        <v>874</v>
      </c>
      <c r="O391" s="2">
        <v>19</v>
      </c>
      <c r="P391" s="6">
        <v>9034651825</v>
      </c>
      <c r="Q391" s="2" t="s">
        <v>172</v>
      </c>
      <c r="R391" s="11" t="s">
        <v>173</v>
      </c>
      <c r="S391" s="2">
        <v>0</v>
      </c>
      <c r="T391" s="2" t="s">
        <v>251</v>
      </c>
      <c r="V391" s="2" t="s">
        <v>252</v>
      </c>
      <c r="W391" s="2" t="s">
        <v>186</v>
      </c>
      <c r="X391" s="2">
        <v>3</v>
      </c>
    </row>
    <row r="392" spans="1:24" ht="21" hidden="1" customHeight="1">
      <c r="A392" s="2" t="s">
        <v>83</v>
      </c>
      <c r="B392" s="2" t="s">
        <v>26</v>
      </c>
      <c r="C392" s="2" t="s">
        <v>27</v>
      </c>
      <c r="D392" s="2" t="s">
        <v>28</v>
      </c>
      <c r="E392" s="2" t="s">
        <v>28</v>
      </c>
      <c r="F392" s="2" t="s">
        <v>111</v>
      </c>
      <c r="G392" s="2" t="s">
        <v>167</v>
      </c>
      <c r="H392" s="2" t="s">
        <v>168</v>
      </c>
      <c r="I392" s="2">
        <v>7</v>
      </c>
      <c r="J392" s="2">
        <v>9</v>
      </c>
      <c r="K392" s="2">
        <v>2018</v>
      </c>
      <c r="L392" s="31">
        <f t="shared" si="6"/>
        <v>43350</v>
      </c>
      <c r="M392" s="2" t="s">
        <v>875</v>
      </c>
      <c r="N392" s="2" t="s">
        <v>876</v>
      </c>
      <c r="O392" s="2">
        <v>19</v>
      </c>
      <c r="P392" s="6">
        <v>7050702999</v>
      </c>
      <c r="Q392" s="2" t="s">
        <v>172</v>
      </c>
      <c r="R392" s="11" t="s">
        <v>173</v>
      </c>
      <c r="S392" s="2">
        <v>1</v>
      </c>
      <c r="T392" s="2" t="s">
        <v>251</v>
      </c>
      <c r="V392" s="2" t="s">
        <v>252</v>
      </c>
      <c r="W392" s="2" t="s">
        <v>444</v>
      </c>
    </row>
    <row r="393" spans="1:24" ht="21" hidden="1" customHeight="1">
      <c r="A393" s="2" t="s">
        <v>83</v>
      </c>
      <c r="B393" s="2" t="s">
        <v>26</v>
      </c>
      <c r="C393" s="2" t="s">
        <v>27</v>
      </c>
      <c r="D393" s="2" t="s">
        <v>28</v>
      </c>
      <c r="E393" s="2" t="s">
        <v>28</v>
      </c>
      <c r="F393" s="2" t="s">
        <v>111</v>
      </c>
      <c r="G393" s="2" t="s">
        <v>167</v>
      </c>
      <c r="H393" s="2" t="s">
        <v>168</v>
      </c>
      <c r="I393" s="2">
        <v>7</v>
      </c>
      <c r="J393" s="2">
        <v>9</v>
      </c>
      <c r="K393" s="2">
        <v>2018</v>
      </c>
      <c r="L393" s="31">
        <f t="shared" si="6"/>
        <v>43350</v>
      </c>
      <c r="M393" s="2" t="s">
        <v>877</v>
      </c>
      <c r="N393" s="2" t="s">
        <v>878</v>
      </c>
      <c r="O393" s="2">
        <v>19</v>
      </c>
      <c r="P393" s="6">
        <v>8169877042</v>
      </c>
      <c r="Q393" s="2" t="s">
        <v>172</v>
      </c>
      <c r="R393" s="11" t="s">
        <v>173</v>
      </c>
      <c r="S393" s="2">
        <v>1</v>
      </c>
      <c r="T393" s="2" t="s">
        <v>174</v>
      </c>
      <c r="V393" s="2" t="s">
        <v>252</v>
      </c>
      <c r="W393" s="2" t="s">
        <v>186</v>
      </c>
      <c r="X393" s="2">
        <v>3</v>
      </c>
    </row>
    <row r="394" spans="1:24" ht="21" hidden="1" customHeight="1">
      <c r="A394" s="2" t="s">
        <v>83</v>
      </c>
      <c r="B394" s="2" t="s">
        <v>26</v>
      </c>
      <c r="C394" s="2" t="s">
        <v>27</v>
      </c>
      <c r="D394" s="2" t="s">
        <v>28</v>
      </c>
      <c r="E394" s="2" t="s">
        <v>28</v>
      </c>
      <c r="F394" s="2" t="s">
        <v>111</v>
      </c>
      <c r="G394" s="2" t="s">
        <v>167</v>
      </c>
      <c r="H394" s="2" t="s">
        <v>168</v>
      </c>
      <c r="I394" s="2">
        <v>7</v>
      </c>
      <c r="J394" s="2">
        <v>9</v>
      </c>
      <c r="K394" s="2">
        <v>2018</v>
      </c>
      <c r="L394" s="31">
        <f t="shared" si="6"/>
        <v>43350</v>
      </c>
      <c r="M394" s="2" t="s">
        <v>879</v>
      </c>
      <c r="N394" s="2" t="s">
        <v>880</v>
      </c>
      <c r="O394" s="2">
        <v>19</v>
      </c>
      <c r="P394" s="6" t="s">
        <v>171</v>
      </c>
      <c r="Q394" s="2" t="s">
        <v>172</v>
      </c>
      <c r="R394" s="11" t="s">
        <v>173</v>
      </c>
      <c r="S394" s="2">
        <v>2</v>
      </c>
      <c r="T394" s="2" t="s">
        <v>251</v>
      </c>
      <c r="V394" s="2" t="s">
        <v>252</v>
      </c>
      <c r="W394" s="2" t="s">
        <v>186</v>
      </c>
      <c r="X394" s="2">
        <v>3</v>
      </c>
    </row>
    <row r="395" spans="1:24" ht="21" hidden="1" customHeight="1">
      <c r="A395" s="2" t="s">
        <v>83</v>
      </c>
      <c r="B395" s="2" t="s">
        <v>26</v>
      </c>
      <c r="C395" s="2" t="s">
        <v>27</v>
      </c>
      <c r="D395" s="2" t="s">
        <v>28</v>
      </c>
      <c r="E395" s="2" t="s">
        <v>28</v>
      </c>
      <c r="F395" s="2" t="s">
        <v>111</v>
      </c>
      <c r="G395" s="2" t="s">
        <v>167</v>
      </c>
      <c r="H395" s="2" t="s">
        <v>168</v>
      </c>
      <c r="I395" s="2">
        <v>7</v>
      </c>
      <c r="J395" s="2">
        <v>9</v>
      </c>
      <c r="K395" s="2">
        <v>2018</v>
      </c>
      <c r="L395" s="31">
        <f t="shared" si="6"/>
        <v>43350</v>
      </c>
      <c r="M395" s="2" t="s">
        <v>881</v>
      </c>
      <c r="N395" s="2" t="s">
        <v>283</v>
      </c>
      <c r="O395" s="2">
        <v>18</v>
      </c>
      <c r="P395" s="6" t="s">
        <v>171</v>
      </c>
      <c r="Q395" s="2" t="s">
        <v>172</v>
      </c>
      <c r="R395" s="11" t="s">
        <v>173</v>
      </c>
      <c r="S395" s="2">
        <v>0</v>
      </c>
      <c r="T395" s="2" t="s">
        <v>251</v>
      </c>
      <c r="V395" s="2" t="s">
        <v>252</v>
      </c>
      <c r="W395" s="2" t="s">
        <v>186</v>
      </c>
      <c r="X395" s="2">
        <v>3</v>
      </c>
    </row>
    <row r="396" spans="1:24" ht="21" hidden="1" customHeight="1">
      <c r="A396" s="2" t="s">
        <v>83</v>
      </c>
      <c r="B396" s="2" t="s">
        <v>26</v>
      </c>
      <c r="C396" s="2" t="s">
        <v>27</v>
      </c>
      <c r="D396" s="2" t="s">
        <v>28</v>
      </c>
      <c r="E396" s="2" t="s">
        <v>28</v>
      </c>
      <c r="F396" s="2" t="s">
        <v>111</v>
      </c>
      <c r="G396" s="2" t="s">
        <v>167</v>
      </c>
      <c r="H396" s="2" t="s">
        <v>168</v>
      </c>
      <c r="I396" s="2">
        <v>7</v>
      </c>
      <c r="J396" s="2">
        <v>9</v>
      </c>
      <c r="K396" s="2">
        <v>2018</v>
      </c>
      <c r="L396" s="31">
        <f t="shared" si="6"/>
        <v>43350</v>
      </c>
      <c r="M396" s="2" t="s">
        <v>882</v>
      </c>
      <c r="N396" s="2" t="s">
        <v>883</v>
      </c>
      <c r="O396" s="2">
        <v>19</v>
      </c>
      <c r="P396" s="6" t="s">
        <v>171</v>
      </c>
      <c r="Q396" s="2" t="s">
        <v>172</v>
      </c>
      <c r="R396" s="11" t="s">
        <v>173</v>
      </c>
      <c r="S396" s="2">
        <v>1</v>
      </c>
      <c r="T396" s="2" t="s">
        <v>251</v>
      </c>
      <c r="V396" s="2" t="s">
        <v>252</v>
      </c>
      <c r="W396" s="2" t="s">
        <v>186</v>
      </c>
      <c r="X396" s="2">
        <v>3</v>
      </c>
    </row>
    <row r="397" spans="1:24" ht="21" hidden="1" customHeight="1">
      <c r="A397" s="2" t="s">
        <v>83</v>
      </c>
      <c r="B397" s="2" t="s">
        <v>26</v>
      </c>
      <c r="C397" s="2" t="s">
        <v>27</v>
      </c>
      <c r="D397" s="2" t="s">
        <v>28</v>
      </c>
      <c r="E397" s="2" t="s">
        <v>28</v>
      </c>
      <c r="F397" s="2" t="s">
        <v>111</v>
      </c>
      <c r="G397" s="2" t="s">
        <v>167</v>
      </c>
      <c r="H397" s="2" t="s">
        <v>168</v>
      </c>
      <c r="I397" s="2">
        <v>7</v>
      </c>
      <c r="J397" s="2">
        <v>9</v>
      </c>
      <c r="K397" s="2">
        <v>2018</v>
      </c>
      <c r="L397" s="31">
        <f t="shared" si="6"/>
        <v>43350</v>
      </c>
      <c r="M397" s="2" t="s">
        <v>884</v>
      </c>
      <c r="N397" s="2" t="s">
        <v>885</v>
      </c>
      <c r="O397" s="2">
        <v>19</v>
      </c>
      <c r="P397" s="6" t="s">
        <v>171</v>
      </c>
      <c r="Q397" s="2" t="s">
        <v>172</v>
      </c>
      <c r="R397" s="11" t="s">
        <v>173</v>
      </c>
      <c r="S397" s="2">
        <v>1</v>
      </c>
      <c r="T397" s="2" t="s">
        <v>251</v>
      </c>
      <c r="V397" s="2" t="s">
        <v>252</v>
      </c>
      <c r="W397" s="2" t="s">
        <v>179</v>
      </c>
      <c r="X397" s="2">
        <v>3</v>
      </c>
    </row>
    <row r="398" spans="1:24" ht="21" hidden="1" customHeight="1">
      <c r="A398" s="2" t="s">
        <v>83</v>
      </c>
      <c r="B398" s="2" t="s">
        <v>26</v>
      </c>
      <c r="C398" s="2" t="s">
        <v>27</v>
      </c>
      <c r="D398" s="2" t="s">
        <v>28</v>
      </c>
      <c r="E398" s="2" t="s">
        <v>28</v>
      </c>
      <c r="F398" s="2" t="s">
        <v>111</v>
      </c>
      <c r="G398" s="2" t="s">
        <v>167</v>
      </c>
      <c r="H398" s="2" t="s">
        <v>168</v>
      </c>
      <c r="I398" s="2">
        <v>7</v>
      </c>
      <c r="J398" s="2">
        <v>9</v>
      </c>
      <c r="K398" s="2">
        <v>2018</v>
      </c>
      <c r="L398" s="31">
        <f t="shared" si="6"/>
        <v>43350</v>
      </c>
      <c r="M398" s="2" t="s">
        <v>886</v>
      </c>
      <c r="N398" s="2" t="s">
        <v>845</v>
      </c>
      <c r="O398" s="2">
        <v>18</v>
      </c>
      <c r="P398" s="6" t="s">
        <v>171</v>
      </c>
      <c r="Q398" s="2" t="s">
        <v>172</v>
      </c>
      <c r="R398" s="11" t="s">
        <v>173</v>
      </c>
      <c r="S398" s="2">
        <v>0</v>
      </c>
      <c r="T398" s="2" t="s">
        <v>251</v>
      </c>
      <c r="V398" s="2" t="s">
        <v>252</v>
      </c>
      <c r="W398" s="2" t="s">
        <v>179</v>
      </c>
      <c r="X398" s="2">
        <v>3</v>
      </c>
    </row>
    <row r="399" spans="1:24" ht="21" hidden="1" customHeight="1">
      <c r="A399" s="2" t="s">
        <v>84</v>
      </c>
      <c r="B399" s="2" t="s">
        <v>26</v>
      </c>
      <c r="C399" s="2" t="s">
        <v>27</v>
      </c>
      <c r="D399" s="2" t="s">
        <v>28</v>
      </c>
      <c r="E399" s="2" t="s">
        <v>28</v>
      </c>
      <c r="F399" s="2" t="s">
        <v>111</v>
      </c>
      <c r="G399" s="2" t="s">
        <v>167</v>
      </c>
      <c r="H399" s="2" t="s">
        <v>168</v>
      </c>
      <c r="I399" s="2">
        <v>14</v>
      </c>
      <c r="J399" s="2">
        <v>9</v>
      </c>
      <c r="K399" s="2">
        <v>2018</v>
      </c>
      <c r="L399" s="31">
        <f t="shared" si="6"/>
        <v>43357</v>
      </c>
      <c r="M399" s="2" t="s">
        <v>887</v>
      </c>
      <c r="N399" s="2" t="s">
        <v>888</v>
      </c>
      <c r="O399" s="2">
        <v>19</v>
      </c>
      <c r="P399" s="6">
        <v>9068480910</v>
      </c>
      <c r="Q399" s="2" t="s">
        <v>172</v>
      </c>
      <c r="R399" s="11" t="s">
        <v>173</v>
      </c>
      <c r="S399" s="2">
        <v>2</v>
      </c>
      <c r="T399" s="2" t="s">
        <v>251</v>
      </c>
      <c r="V399" s="2" t="s">
        <v>252</v>
      </c>
      <c r="W399" s="2" t="s">
        <v>186</v>
      </c>
      <c r="X399" s="2">
        <v>2</v>
      </c>
    </row>
    <row r="400" spans="1:24" ht="21" hidden="1" customHeight="1">
      <c r="A400" s="2" t="s">
        <v>84</v>
      </c>
      <c r="B400" s="2" t="s">
        <v>26</v>
      </c>
      <c r="C400" s="2" t="s">
        <v>27</v>
      </c>
      <c r="D400" s="2" t="s">
        <v>28</v>
      </c>
      <c r="E400" s="2" t="s">
        <v>28</v>
      </c>
      <c r="F400" s="2" t="s">
        <v>111</v>
      </c>
      <c r="G400" s="2" t="s">
        <v>167</v>
      </c>
      <c r="H400" s="2" t="s">
        <v>168</v>
      </c>
      <c r="I400" s="2">
        <v>14</v>
      </c>
      <c r="J400" s="2">
        <v>9</v>
      </c>
      <c r="K400" s="2">
        <v>2018</v>
      </c>
      <c r="L400" s="31">
        <f t="shared" si="6"/>
        <v>43357</v>
      </c>
      <c r="M400" s="2" t="s">
        <v>889</v>
      </c>
      <c r="N400" s="2" t="s">
        <v>890</v>
      </c>
      <c r="O400" s="2">
        <v>19</v>
      </c>
      <c r="P400" s="6">
        <v>8106663227</v>
      </c>
      <c r="Q400" s="2" t="s">
        <v>172</v>
      </c>
      <c r="R400" s="11" t="s">
        <v>173</v>
      </c>
      <c r="S400" s="2">
        <v>2</v>
      </c>
      <c r="T400" s="2" t="s">
        <v>251</v>
      </c>
      <c r="V400" s="2" t="s">
        <v>252</v>
      </c>
      <c r="W400" s="2" t="s">
        <v>186</v>
      </c>
      <c r="X400" s="2">
        <v>2</v>
      </c>
    </row>
    <row r="401" spans="1:24" ht="21" hidden="1" customHeight="1">
      <c r="A401" s="2" t="s">
        <v>84</v>
      </c>
      <c r="B401" s="2" t="s">
        <v>26</v>
      </c>
      <c r="C401" s="2" t="s">
        <v>27</v>
      </c>
      <c r="D401" s="2" t="s">
        <v>28</v>
      </c>
      <c r="E401" s="2" t="s">
        <v>28</v>
      </c>
      <c r="F401" s="2" t="s">
        <v>111</v>
      </c>
      <c r="G401" s="2" t="s">
        <v>167</v>
      </c>
      <c r="H401" s="2" t="s">
        <v>168</v>
      </c>
      <c r="I401" s="2">
        <v>14</v>
      </c>
      <c r="J401" s="2">
        <v>9</v>
      </c>
      <c r="K401" s="2">
        <v>2018</v>
      </c>
      <c r="L401" s="31">
        <f t="shared" si="6"/>
        <v>43357</v>
      </c>
      <c r="M401" s="2" t="s">
        <v>891</v>
      </c>
      <c r="N401" s="2" t="s">
        <v>892</v>
      </c>
      <c r="O401" s="2">
        <v>19</v>
      </c>
      <c r="P401" s="6">
        <v>8163380112</v>
      </c>
      <c r="Q401" s="2" t="s">
        <v>172</v>
      </c>
      <c r="R401" s="11" t="s">
        <v>173</v>
      </c>
      <c r="S401" s="2">
        <v>3</v>
      </c>
      <c r="T401" s="2" t="s">
        <v>251</v>
      </c>
      <c r="V401" s="2" t="s">
        <v>252</v>
      </c>
      <c r="W401" s="2" t="s">
        <v>186</v>
      </c>
      <c r="X401" s="2">
        <v>2</v>
      </c>
    </row>
    <row r="402" spans="1:24" ht="21" hidden="1" customHeight="1">
      <c r="A402" s="2" t="s">
        <v>84</v>
      </c>
      <c r="B402" s="2" t="s">
        <v>26</v>
      </c>
      <c r="C402" s="2" t="s">
        <v>27</v>
      </c>
      <c r="D402" s="2" t="s">
        <v>28</v>
      </c>
      <c r="E402" s="2" t="s">
        <v>28</v>
      </c>
      <c r="F402" s="2" t="s">
        <v>111</v>
      </c>
      <c r="G402" s="2" t="s">
        <v>167</v>
      </c>
      <c r="H402" s="2" t="s">
        <v>168</v>
      </c>
      <c r="I402" s="2">
        <v>14</v>
      </c>
      <c r="J402" s="2">
        <v>9</v>
      </c>
      <c r="K402" s="2">
        <v>2018</v>
      </c>
      <c r="L402" s="31">
        <f t="shared" si="6"/>
        <v>43357</v>
      </c>
      <c r="M402" s="2" t="s">
        <v>253</v>
      </c>
      <c r="N402" s="2" t="s">
        <v>301</v>
      </c>
      <c r="O402" s="2">
        <v>19</v>
      </c>
      <c r="P402" s="6">
        <v>7033932182</v>
      </c>
      <c r="Q402" s="2" t="s">
        <v>172</v>
      </c>
      <c r="R402" s="11" t="s">
        <v>173</v>
      </c>
      <c r="S402" s="2">
        <v>0</v>
      </c>
      <c r="T402" s="2" t="s">
        <v>251</v>
      </c>
      <c r="V402" s="2" t="s">
        <v>252</v>
      </c>
      <c r="W402" s="2" t="s">
        <v>179</v>
      </c>
      <c r="X402" s="2">
        <v>2</v>
      </c>
    </row>
    <row r="403" spans="1:24" ht="21" hidden="1" customHeight="1">
      <c r="A403" s="2" t="s">
        <v>84</v>
      </c>
      <c r="B403" s="2" t="s">
        <v>26</v>
      </c>
      <c r="C403" s="2" t="s">
        <v>27</v>
      </c>
      <c r="D403" s="2" t="s">
        <v>28</v>
      </c>
      <c r="E403" s="2" t="s">
        <v>28</v>
      </c>
      <c r="F403" s="2" t="s">
        <v>111</v>
      </c>
      <c r="G403" s="2" t="s">
        <v>167</v>
      </c>
      <c r="H403" s="2" t="s">
        <v>168</v>
      </c>
      <c r="I403" s="2">
        <v>14</v>
      </c>
      <c r="J403" s="2">
        <v>9</v>
      </c>
      <c r="K403" s="2">
        <v>2018</v>
      </c>
      <c r="L403" s="31">
        <f t="shared" si="6"/>
        <v>43357</v>
      </c>
      <c r="M403" s="2" t="s">
        <v>893</v>
      </c>
      <c r="N403" s="2" t="s">
        <v>894</v>
      </c>
      <c r="O403" s="2">
        <v>19</v>
      </c>
      <c r="P403" s="6">
        <v>8027245331</v>
      </c>
      <c r="Q403" s="2" t="s">
        <v>172</v>
      </c>
      <c r="R403" s="11" t="s">
        <v>173</v>
      </c>
      <c r="S403" s="2">
        <v>2</v>
      </c>
      <c r="T403" s="2" t="s">
        <v>251</v>
      </c>
      <c r="V403" s="2" t="s">
        <v>252</v>
      </c>
      <c r="W403" s="2" t="s">
        <v>179</v>
      </c>
      <c r="X403" s="2">
        <v>2</v>
      </c>
    </row>
    <row r="404" spans="1:24" ht="21" hidden="1" customHeight="1">
      <c r="A404" s="2" t="s">
        <v>84</v>
      </c>
      <c r="B404" s="2" t="s">
        <v>26</v>
      </c>
      <c r="C404" s="2" t="s">
        <v>27</v>
      </c>
      <c r="D404" s="2" t="s">
        <v>28</v>
      </c>
      <c r="E404" s="2" t="s">
        <v>28</v>
      </c>
      <c r="F404" s="2" t="s">
        <v>111</v>
      </c>
      <c r="G404" s="2" t="s">
        <v>167</v>
      </c>
      <c r="H404" s="2" t="s">
        <v>168</v>
      </c>
      <c r="I404" s="2">
        <v>14</v>
      </c>
      <c r="J404" s="2">
        <v>9</v>
      </c>
      <c r="K404" s="2">
        <v>2018</v>
      </c>
      <c r="L404" s="31">
        <f t="shared" si="6"/>
        <v>43357</v>
      </c>
      <c r="M404" s="2" t="s">
        <v>488</v>
      </c>
      <c r="N404" s="2" t="s">
        <v>557</v>
      </c>
      <c r="O404" s="2">
        <v>19</v>
      </c>
      <c r="P404" s="6">
        <v>7037146656</v>
      </c>
      <c r="Q404" s="2" t="s">
        <v>417</v>
      </c>
      <c r="R404" s="11" t="s">
        <v>173</v>
      </c>
      <c r="S404" s="2">
        <v>0</v>
      </c>
      <c r="T404" s="2" t="s">
        <v>251</v>
      </c>
      <c r="V404" s="2" t="s">
        <v>252</v>
      </c>
      <c r="W404" s="2" t="s">
        <v>186</v>
      </c>
      <c r="X404" s="2">
        <v>3</v>
      </c>
    </row>
    <row r="405" spans="1:24" ht="21" hidden="1" customHeight="1">
      <c r="A405" s="2" t="s">
        <v>84</v>
      </c>
      <c r="B405" s="2" t="s">
        <v>26</v>
      </c>
      <c r="C405" s="2" t="s">
        <v>27</v>
      </c>
      <c r="D405" s="2" t="s">
        <v>28</v>
      </c>
      <c r="E405" s="2" t="s">
        <v>28</v>
      </c>
      <c r="F405" s="2" t="s">
        <v>111</v>
      </c>
      <c r="G405" s="2" t="s">
        <v>167</v>
      </c>
      <c r="H405" s="2" t="s">
        <v>168</v>
      </c>
      <c r="I405" s="2">
        <v>14</v>
      </c>
      <c r="J405" s="2">
        <v>9</v>
      </c>
      <c r="K405" s="2">
        <v>2018</v>
      </c>
      <c r="L405" s="31">
        <f t="shared" si="6"/>
        <v>43357</v>
      </c>
      <c r="M405" s="2" t="s">
        <v>895</v>
      </c>
      <c r="N405" s="2" t="s">
        <v>896</v>
      </c>
      <c r="O405" s="2">
        <v>19</v>
      </c>
      <c r="P405" s="6">
        <v>8034430102</v>
      </c>
      <c r="Q405" s="2" t="s">
        <v>172</v>
      </c>
      <c r="R405" s="11" t="s">
        <v>173</v>
      </c>
      <c r="S405" s="2">
        <v>3</v>
      </c>
      <c r="T405" s="2" t="s">
        <v>251</v>
      </c>
      <c r="V405" s="2" t="s">
        <v>252</v>
      </c>
      <c r="W405" s="2" t="s">
        <v>186</v>
      </c>
      <c r="X405" s="2">
        <v>3</v>
      </c>
    </row>
    <row r="406" spans="1:24" ht="21" hidden="1" customHeight="1">
      <c r="A406" s="2" t="s">
        <v>88</v>
      </c>
      <c r="B406" s="2" t="s">
        <v>26</v>
      </c>
      <c r="C406" s="2" t="s">
        <v>27</v>
      </c>
      <c r="D406" s="2" t="s">
        <v>28</v>
      </c>
      <c r="E406" s="2" t="s">
        <v>28</v>
      </c>
      <c r="F406" s="2" t="s">
        <v>111</v>
      </c>
      <c r="G406" s="2" t="s">
        <v>167</v>
      </c>
      <c r="H406" s="2" t="s">
        <v>168</v>
      </c>
      <c r="I406" s="2">
        <v>25</v>
      </c>
      <c r="J406" s="2">
        <v>9</v>
      </c>
      <c r="K406" s="2">
        <v>2018</v>
      </c>
      <c r="L406" s="31">
        <f t="shared" si="6"/>
        <v>43368</v>
      </c>
      <c r="M406" s="2" t="s">
        <v>897</v>
      </c>
      <c r="N406" s="2" t="s">
        <v>898</v>
      </c>
      <c r="O406" s="2">
        <v>19</v>
      </c>
      <c r="P406" s="6">
        <v>8057767142</v>
      </c>
      <c r="Q406" s="2" t="s">
        <v>417</v>
      </c>
      <c r="R406" s="11" t="s">
        <v>173</v>
      </c>
      <c r="S406" s="2">
        <v>0</v>
      </c>
      <c r="T406" s="2" t="s">
        <v>313</v>
      </c>
      <c r="V406" s="2" t="s">
        <v>175</v>
      </c>
      <c r="W406" s="2" t="s">
        <v>179</v>
      </c>
      <c r="X406" s="2">
        <v>2</v>
      </c>
    </row>
    <row r="407" spans="1:24" ht="21" hidden="1" customHeight="1">
      <c r="A407" s="2" t="s">
        <v>88</v>
      </c>
      <c r="B407" s="2" t="s">
        <v>26</v>
      </c>
      <c r="C407" s="2" t="s">
        <v>27</v>
      </c>
      <c r="D407" s="2" t="s">
        <v>28</v>
      </c>
      <c r="E407" s="2" t="s">
        <v>28</v>
      </c>
      <c r="F407" s="2" t="s">
        <v>111</v>
      </c>
      <c r="G407" s="2" t="s">
        <v>167</v>
      </c>
      <c r="H407" s="2" t="s">
        <v>168</v>
      </c>
      <c r="I407" s="2">
        <v>25</v>
      </c>
      <c r="J407" s="2">
        <v>9</v>
      </c>
      <c r="K407" s="2">
        <v>2018</v>
      </c>
      <c r="L407" s="31">
        <f t="shared" si="6"/>
        <v>43368</v>
      </c>
      <c r="M407" s="2" t="s">
        <v>899</v>
      </c>
      <c r="N407" s="2" t="s">
        <v>900</v>
      </c>
      <c r="O407" s="2">
        <v>18</v>
      </c>
      <c r="P407" s="6">
        <v>9035327232</v>
      </c>
      <c r="Q407" s="2" t="s">
        <v>172</v>
      </c>
      <c r="R407" s="11" t="s">
        <v>173</v>
      </c>
      <c r="S407" s="2">
        <v>2</v>
      </c>
      <c r="T407" s="2" t="s">
        <v>174</v>
      </c>
      <c r="V407" s="2" t="s">
        <v>175</v>
      </c>
      <c r="W407" s="2" t="s">
        <v>179</v>
      </c>
      <c r="X407" s="2">
        <v>2</v>
      </c>
    </row>
    <row r="408" spans="1:24" ht="21" hidden="1" customHeight="1">
      <c r="A408" s="2" t="s">
        <v>88</v>
      </c>
      <c r="B408" s="2" t="s">
        <v>26</v>
      </c>
      <c r="C408" s="2" t="s">
        <v>27</v>
      </c>
      <c r="D408" s="2" t="s">
        <v>28</v>
      </c>
      <c r="E408" s="2" t="s">
        <v>28</v>
      </c>
      <c r="F408" s="2" t="s">
        <v>111</v>
      </c>
      <c r="G408" s="2" t="s">
        <v>167</v>
      </c>
      <c r="H408" s="2" t="s">
        <v>168</v>
      </c>
      <c r="I408" s="2">
        <v>25</v>
      </c>
      <c r="J408" s="2">
        <v>9</v>
      </c>
      <c r="K408" s="2">
        <v>2018</v>
      </c>
      <c r="L408" s="31">
        <f t="shared" si="6"/>
        <v>43368</v>
      </c>
      <c r="M408" s="2" t="s">
        <v>901</v>
      </c>
      <c r="N408" s="2" t="s">
        <v>902</v>
      </c>
      <c r="O408" s="2">
        <v>19</v>
      </c>
      <c r="P408" s="6">
        <v>7065789303</v>
      </c>
      <c r="Q408" s="2" t="s">
        <v>172</v>
      </c>
      <c r="R408" s="11" t="s">
        <v>173</v>
      </c>
      <c r="S408" s="2">
        <v>0</v>
      </c>
      <c r="T408" s="2" t="s">
        <v>174</v>
      </c>
      <c r="V408" s="2" t="s">
        <v>175</v>
      </c>
      <c r="W408" s="2" t="s">
        <v>179</v>
      </c>
      <c r="X408" s="2">
        <v>2</v>
      </c>
    </row>
    <row r="409" spans="1:24" ht="21" hidden="1" customHeight="1">
      <c r="A409" s="2" t="s">
        <v>88</v>
      </c>
      <c r="B409" s="2" t="s">
        <v>26</v>
      </c>
      <c r="C409" s="2" t="s">
        <v>27</v>
      </c>
      <c r="D409" s="2" t="s">
        <v>28</v>
      </c>
      <c r="E409" s="2" t="s">
        <v>28</v>
      </c>
      <c r="F409" s="2" t="s">
        <v>111</v>
      </c>
      <c r="G409" s="2" t="s">
        <v>167</v>
      </c>
      <c r="H409" s="2" t="s">
        <v>168</v>
      </c>
      <c r="I409" s="2">
        <v>27</v>
      </c>
      <c r="J409" s="2">
        <v>9</v>
      </c>
      <c r="K409" s="2">
        <v>2018</v>
      </c>
      <c r="L409" s="31">
        <f t="shared" si="6"/>
        <v>43370</v>
      </c>
      <c r="M409" s="2" t="s">
        <v>903</v>
      </c>
      <c r="N409" s="2" t="s">
        <v>904</v>
      </c>
      <c r="O409" s="2">
        <v>19</v>
      </c>
      <c r="P409" s="6">
        <v>8135716512</v>
      </c>
      <c r="Q409" s="2" t="s">
        <v>172</v>
      </c>
      <c r="R409" s="11" t="s">
        <v>173</v>
      </c>
      <c r="S409" s="2">
        <v>1</v>
      </c>
      <c r="T409" s="2" t="s">
        <v>174</v>
      </c>
      <c r="V409" s="2" t="s">
        <v>175</v>
      </c>
      <c r="W409" s="2" t="s">
        <v>186</v>
      </c>
      <c r="X409" s="2">
        <v>2</v>
      </c>
    </row>
    <row r="410" spans="1:24" ht="21" hidden="1" customHeight="1">
      <c r="A410" s="2" t="s">
        <v>88</v>
      </c>
      <c r="B410" s="2" t="s">
        <v>26</v>
      </c>
      <c r="C410" s="2" t="s">
        <v>27</v>
      </c>
      <c r="D410" s="2" t="s">
        <v>28</v>
      </c>
      <c r="E410" s="2" t="s">
        <v>28</v>
      </c>
      <c r="F410" s="2" t="s">
        <v>111</v>
      </c>
      <c r="G410" s="2" t="s">
        <v>167</v>
      </c>
      <c r="H410" s="2" t="s">
        <v>168</v>
      </c>
      <c r="I410" s="2">
        <v>27</v>
      </c>
      <c r="J410" s="2">
        <v>9</v>
      </c>
      <c r="K410" s="2">
        <v>2018</v>
      </c>
      <c r="L410" s="31">
        <f t="shared" si="6"/>
        <v>43370</v>
      </c>
      <c r="M410" s="2" t="s">
        <v>905</v>
      </c>
      <c r="N410" s="2" t="s">
        <v>906</v>
      </c>
      <c r="O410" s="2">
        <v>19</v>
      </c>
      <c r="P410" s="6">
        <v>8147998079</v>
      </c>
      <c r="Q410" s="2" t="s">
        <v>172</v>
      </c>
      <c r="R410" s="11" t="s">
        <v>173</v>
      </c>
      <c r="S410" s="2">
        <v>1</v>
      </c>
      <c r="T410" s="2" t="s">
        <v>174</v>
      </c>
      <c r="V410" s="2" t="s">
        <v>175</v>
      </c>
      <c r="W410" s="2" t="s">
        <v>186</v>
      </c>
      <c r="X410" s="2">
        <v>2</v>
      </c>
    </row>
    <row r="411" spans="1:24" ht="21" hidden="1" customHeight="1">
      <c r="A411" s="2" t="s">
        <v>88</v>
      </c>
      <c r="B411" s="2" t="s">
        <v>26</v>
      </c>
      <c r="C411" s="2" t="s">
        <v>27</v>
      </c>
      <c r="D411" s="2" t="s">
        <v>28</v>
      </c>
      <c r="E411" s="2" t="s">
        <v>28</v>
      </c>
      <c r="F411" s="2" t="s">
        <v>111</v>
      </c>
      <c r="G411" s="2" t="s">
        <v>167</v>
      </c>
      <c r="H411" s="2" t="s">
        <v>168</v>
      </c>
      <c r="I411" s="2">
        <v>27</v>
      </c>
      <c r="J411" s="2">
        <v>9</v>
      </c>
      <c r="K411" s="2">
        <v>2018</v>
      </c>
      <c r="L411" s="31">
        <f t="shared" si="6"/>
        <v>43370</v>
      </c>
      <c r="M411" s="2" t="s">
        <v>907</v>
      </c>
      <c r="N411" s="2" t="s">
        <v>908</v>
      </c>
      <c r="O411" s="2">
        <v>18</v>
      </c>
      <c r="P411" s="6">
        <v>8085227439</v>
      </c>
      <c r="Q411" s="2" t="s">
        <v>172</v>
      </c>
      <c r="R411" s="11" t="s">
        <v>173</v>
      </c>
      <c r="S411" s="2">
        <v>0</v>
      </c>
      <c r="T411" s="2" t="s">
        <v>174</v>
      </c>
      <c r="V411" s="2" t="s">
        <v>175</v>
      </c>
      <c r="W411" s="2" t="s">
        <v>186</v>
      </c>
      <c r="X411" s="2">
        <v>2</v>
      </c>
    </row>
    <row r="412" spans="1:24" ht="21" hidden="1" customHeight="1">
      <c r="A412" s="2" t="s">
        <v>88</v>
      </c>
      <c r="B412" s="2" t="s">
        <v>26</v>
      </c>
      <c r="C412" s="2" t="s">
        <v>27</v>
      </c>
      <c r="D412" s="2" t="s">
        <v>28</v>
      </c>
      <c r="E412" s="2" t="s">
        <v>28</v>
      </c>
      <c r="F412" s="2" t="s">
        <v>111</v>
      </c>
      <c r="G412" s="2" t="s">
        <v>167</v>
      </c>
      <c r="H412" s="2" t="s">
        <v>168</v>
      </c>
      <c r="I412" s="2">
        <v>27</v>
      </c>
      <c r="J412" s="2">
        <v>9</v>
      </c>
      <c r="K412" s="2">
        <v>2018</v>
      </c>
      <c r="L412" s="31">
        <f t="shared" si="6"/>
        <v>43370</v>
      </c>
      <c r="M412" s="2" t="s">
        <v>909</v>
      </c>
      <c r="N412" s="2" t="s">
        <v>910</v>
      </c>
      <c r="O412" s="2">
        <v>19</v>
      </c>
      <c r="P412" s="6">
        <v>8163727618</v>
      </c>
      <c r="Q412" s="2" t="s">
        <v>172</v>
      </c>
      <c r="R412" s="11" t="s">
        <v>173</v>
      </c>
      <c r="S412" s="2">
        <v>0</v>
      </c>
      <c r="T412" s="2" t="s">
        <v>174</v>
      </c>
      <c r="V412" s="2" t="s">
        <v>175</v>
      </c>
      <c r="W412" s="2" t="s">
        <v>186</v>
      </c>
      <c r="X412" s="2">
        <v>2</v>
      </c>
    </row>
    <row r="413" spans="1:24" ht="21" hidden="1" customHeight="1">
      <c r="A413" s="2" t="s">
        <v>88</v>
      </c>
      <c r="B413" s="2" t="s">
        <v>26</v>
      </c>
      <c r="C413" s="2" t="s">
        <v>27</v>
      </c>
      <c r="D413" s="2" t="s">
        <v>28</v>
      </c>
      <c r="E413" s="2" t="s">
        <v>28</v>
      </c>
      <c r="F413" s="2" t="s">
        <v>111</v>
      </c>
      <c r="G413" s="2" t="s">
        <v>167</v>
      </c>
      <c r="H413" s="2" t="s">
        <v>168</v>
      </c>
      <c r="I413" s="2">
        <v>27</v>
      </c>
      <c r="J413" s="2">
        <v>9</v>
      </c>
      <c r="K413" s="2">
        <v>2018</v>
      </c>
      <c r="L413" s="31">
        <f t="shared" si="6"/>
        <v>43370</v>
      </c>
      <c r="M413" s="2" t="s">
        <v>911</v>
      </c>
      <c r="N413" s="2" t="s">
        <v>912</v>
      </c>
      <c r="O413" s="2">
        <v>18</v>
      </c>
      <c r="P413" s="6" t="s">
        <v>171</v>
      </c>
      <c r="Q413" s="2" t="s">
        <v>172</v>
      </c>
      <c r="R413" s="11" t="s">
        <v>173</v>
      </c>
      <c r="S413" s="2">
        <v>0</v>
      </c>
      <c r="T413" s="2" t="s">
        <v>174</v>
      </c>
      <c r="V413" s="2" t="s">
        <v>175</v>
      </c>
      <c r="W413" s="2" t="s">
        <v>179</v>
      </c>
      <c r="X413" s="2">
        <v>3</v>
      </c>
    </row>
    <row r="414" spans="1:24" ht="21" hidden="1" customHeight="1">
      <c r="A414" s="2" t="s">
        <v>88</v>
      </c>
      <c r="B414" s="2" t="s">
        <v>26</v>
      </c>
      <c r="C414" s="2" t="s">
        <v>27</v>
      </c>
      <c r="D414" s="2" t="s">
        <v>28</v>
      </c>
      <c r="E414" s="2" t="s">
        <v>28</v>
      </c>
      <c r="F414" s="2" t="s">
        <v>111</v>
      </c>
      <c r="G414" s="2" t="s">
        <v>167</v>
      </c>
      <c r="H414" s="2" t="s">
        <v>168</v>
      </c>
      <c r="I414" s="2">
        <v>27</v>
      </c>
      <c r="J414" s="2">
        <v>9</v>
      </c>
      <c r="K414" s="2">
        <v>2018</v>
      </c>
      <c r="L414" s="31">
        <f t="shared" si="6"/>
        <v>43370</v>
      </c>
      <c r="M414" s="2" t="s">
        <v>817</v>
      </c>
      <c r="N414" s="2" t="s">
        <v>913</v>
      </c>
      <c r="O414" s="2">
        <v>19</v>
      </c>
      <c r="P414" s="6" t="s">
        <v>171</v>
      </c>
      <c r="Q414" s="2" t="s">
        <v>172</v>
      </c>
      <c r="R414" s="11" t="s">
        <v>173</v>
      </c>
      <c r="S414" s="2">
        <v>1</v>
      </c>
      <c r="T414" s="2" t="s">
        <v>174</v>
      </c>
      <c r="V414" s="2" t="s">
        <v>175</v>
      </c>
      <c r="W414" s="2" t="s">
        <v>179</v>
      </c>
      <c r="X414" s="2">
        <v>3</v>
      </c>
    </row>
    <row r="415" spans="1:24" ht="21" hidden="1" customHeight="1">
      <c r="A415" s="2" t="s">
        <v>88</v>
      </c>
      <c r="B415" s="2" t="s">
        <v>26</v>
      </c>
      <c r="C415" s="2" t="s">
        <v>27</v>
      </c>
      <c r="D415" s="2" t="s">
        <v>28</v>
      </c>
      <c r="E415" s="2" t="s">
        <v>28</v>
      </c>
      <c r="F415" s="2" t="s">
        <v>111</v>
      </c>
      <c r="G415" s="2" t="s">
        <v>167</v>
      </c>
      <c r="H415" s="2" t="s">
        <v>168</v>
      </c>
      <c r="I415" s="2">
        <v>27</v>
      </c>
      <c r="J415" s="2">
        <v>9</v>
      </c>
      <c r="K415" s="2">
        <v>2018</v>
      </c>
      <c r="L415" s="31">
        <f t="shared" si="6"/>
        <v>43370</v>
      </c>
      <c r="M415" s="11" t="s">
        <v>914</v>
      </c>
      <c r="N415" s="2" t="s">
        <v>915</v>
      </c>
      <c r="O415" s="2">
        <v>18</v>
      </c>
      <c r="P415" s="6">
        <v>8100157192</v>
      </c>
      <c r="Q415" s="2" t="s">
        <v>172</v>
      </c>
      <c r="R415" s="11" t="s">
        <v>173</v>
      </c>
      <c r="S415" s="2">
        <v>1</v>
      </c>
      <c r="T415" s="2" t="s">
        <v>174</v>
      </c>
      <c r="V415" s="2" t="s">
        <v>175</v>
      </c>
      <c r="W415" s="2" t="s">
        <v>179</v>
      </c>
      <c r="X415" s="2">
        <v>2</v>
      </c>
    </row>
    <row r="416" spans="1:24" ht="21" hidden="1" customHeight="1">
      <c r="A416" s="2" t="s">
        <v>88</v>
      </c>
      <c r="B416" s="2" t="s">
        <v>26</v>
      </c>
      <c r="C416" s="2" t="s">
        <v>27</v>
      </c>
      <c r="D416" s="2" t="s">
        <v>28</v>
      </c>
      <c r="E416" s="2" t="s">
        <v>28</v>
      </c>
      <c r="F416" s="2" t="s">
        <v>111</v>
      </c>
      <c r="G416" s="2" t="s">
        <v>167</v>
      </c>
      <c r="H416" s="2" t="s">
        <v>168</v>
      </c>
      <c r="I416" s="2">
        <v>27</v>
      </c>
      <c r="J416" s="2">
        <v>9</v>
      </c>
      <c r="K416" s="2">
        <v>2018</v>
      </c>
      <c r="L416" s="31">
        <f t="shared" si="6"/>
        <v>43370</v>
      </c>
      <c r="M416" s="11" t="s">
        <v>402</v>
      </c>
      <c r="N416" s="2" t="s">
        <v>916</v>
      </c>
      <c r="O416" s="2">
        <v>18</v>
      </c>
      <c r="P416" s="6">
        <v>8100301061</v>
      </c>
      <c r="Q416" s="2" t="s">
        <v>172</v>
      </c>
      <c r="R416" s="11" t="s">
        <v>173</v>
      </c>
      <c r="S416" s="2">
        <v>1</v>
      </c>
      <c r="T416" s="2" t="s">
        <v>174</v>
      </c>
      <c r="V416" s="2" t="s">
        <v>175</v>
      </c>
      <c r="W416" s="2" t="s">
        <v>186</v>
      </c>
      <c r="X416" s="2">
        <v>2</v>
      </c>
    </row>
    <row r="417" spans="1:24" ht="21" hidden="1" customHeight="1">
      <c r="A417" s="2" t="s">
        <v>88</v>
      </c>
      <c r="B417" s="2" t="s">
        <v>26</v>
      </c>
      <c r="C417" s="2" t="s">
        <v>27</v>
      </c>
      <c r="D417" s="2" t="s">
        <v>28</v>
      </c>
      <c r="E417" s="2" t="s">
        <v>28</v>
      </c>
      <c r="F417" s="2" t="s">
        <v>111</v>
      </c>
      <c r="G417" s="2" t="s">
        <v>167</v>
      </c>
      <c r="H417" s="2" t="s">
        <v>168</v>
      </c>
      <c r="I417" s="2">
        <v>27</v>
      </c>
      <c r="J417" s="2">
        <v>9</v>
      </c>
      <c r="K417" s="2">
        <v>2018</v>
      </c>
      <c r="L417" s="31">
        <f t="shared" si="6"/>
        <v>43370</v>
      </c>
      <c r="M417" s="11" t="s">
        <v>373</v>
      </c>
      <c r="N417" s="2" t="s">
        <v>917</v>
      </c>
      <c r="O417" s="2">
        <v>17</v>
      </c>
      <c r="P417" s="6">
        <v>8123967186</v>
      </c>
      <c r="Q417" s="2" t="s">
        <v>172</v>
      </c>
      <c r="R417" s="11" t="s">
        <v>173</v>
      </c>
      <c r="S417" s="2">
        <v>1</v>
      </c>
      <c r="T417" s="2" t="s">
        <v>174</v>
      </c>
      <c r="V417" s="2" t="s">
        <v>175</v>
      </c>
      <c r="W417" s="2" t="s">
        <v>179</v>
      </c>
      <c r="X417" s="2">
        <v>2</v>
      </c>
    </row>
    <row r="418" spans="1:24" ht="21" hidden="1" customHeight="1">
      <c r="A418" s="2" t="s">
        <v>88</v>
      </c>
      <c r="B418" s="2" t="s">
        <v>26</v>
      </c>
      <c r="C418" s="2" t="s">
        <v>27</v>
      </c>
      <c r="D418" s="2" t="s">
        <v>28</v>
      </c>
      <c r="E418" s="2" t="s">
        <v>28</v>
      </c>
      <c r="F418" s="2" t="s">
        <v>111</v>
      </c>
      <c r="G418" s="2" t="s">
        <v>167</v>
      </c>
      <c r="H418" s="2" t="s">
        <v>168</v>
      </c>
      <c r="I418" s="2">
        <v>27</v>
      </c>
      <c r="J418" s="2">
        <v>9</v>
      </c>
      <c r="K418" s="2">
        <v>2018</v>
      </c>
      <c r="L418" s="31">
        <f t="shared" si="6"/>
        <v>43370</v>
      </c>
      <c r="M418" s="11" t="s">
        <v>918</v>
      </c>
      <c r="N418" s="2" t="s">
        <v>919</v>
      </c>
      <c r="O418" s="2">
        <v>18</v>
      </c>
      <c r="P418" s="6" t="s">
        <v>171</v>
      </c>
      <c r="Q418" s="2" t="s">
        <v>172</v>
      </c>
      <c r="R418" s="11" t="s">
        <v>173</v>
      </c>
      <c r="S418" s="2">
        <v>0</v>
      </c>
      <c r="T418" s="2" t="s">
        <v>251</v>
      </c>
      <c r="V418" s="2" t="s">
        <v>252</v>
      </c>
      <c r="W418" s="2" t="s">
        <v>186</v>
      </c>
      <c r="X418" s="2">
        <v>3</v>
      </c>
    </row>
    <row r="419" spans="1:24" ht="21" hidden="1" customHeight="1">
      <c r="A419" s="2" t="s">
        <v>88</v>
      </c>
      <c r="B419" s="2" t="s">
        <v>26</v>
      </c>
      <c r="C419" s="2" t="s">
        <v>27</v>
      </c>
      <c r="D419" s="2" t="s">
        <v>28</v>
      </c>
      <c r="E419" s="2" t="s">
        <v>28</v>
      </c>
      <c r="F419" s="2" t="s">
        <v>111</v>
      </c>
      <c r="G419" s="2" t="s">
        <v>167</v>
      </c>
      <c r="H419" s="2" t="s">
        <v>168</v>
      </c>
      <c r="I419" s="2">
        <v>27</v>
      </c>
      <c r="J419" s="2">
        <v>9</v>
      </c>
      <c r="K419" s="2">
        <v>2018</v>
      </c>
      <c r="L419" s="31">
        <f t="shared" si="6"/>
        <v>43370</v>
      </c>
      <c r="M419" s="11" t="s">
        <v>920</v>
      </c>
      <c r="N419" s="2" t="s">
        <v>790</v>
      </c>
      <c r="O419" s="2">
        <v>19</v>
      </c>
      <c r="P419" s="6" t="s">
        <v>171</v>
      </c>
      <c r="Q419" s="2" t="s">
        <v>172</v>
      </c>
      <c r="R419" s="11" t="s">
        <v>173</v>
      </c>
      <c r="S419" s="2">
        <v>1</v>
      </c>
      <c r="T419" s="2" t="s">
        <v>251</v>
      </c>
      <c r="V419" s="2" t="s">
        <v>252</v>
      </c>
      <c r="W419" s="2" t="s">
        <v>176</v>
      </c>
    </row>
    <row r="420" spans="1:24" ht="21" hidden="1" customHeight="1">
      <c r="A420" s="2" t="s">
        <v>90</v>
      </c>
      <c r="B420" s="2" t="s">
        <v>26</v>
      </c>
      <c r="C420" s="2" t="s">
        <v>27</v>
      </c>
      <c r="D420" s="2" t="s">
        <v>28</v>
      </c>
      <c r="E420" s="2" t="s">
        <v>28</v>
      </c>
      <c r="F420" s="2" t="s">
        <v>111</v>
      </c>
      <c r="G420" s="2" t="s">
        <v>167</v>
      </c>
      <c r="H420" s="2" t="s">
        <v>168</v>
      </c>
      <c r="I420" s="2">
        <v>3</v>
      </c>
      <c r="J420" s="2">
        <v>10</v>
      </c>
      <c r="K420" s="2">
        <v>2018</v>
      </c>
      <c r="L420" s="31">
        <f t="shared" si="6"/>
        <v>43376</v>
      </c>
      <c r="M420" s="2" t="s">
        <v>921</v>
      </c>
      <c r="N420" s="2" t="s">
        <v>922</v>
      </c>
      <c r="O420" s="2">
        <v>19</v>
      </c>
      <c r="P420" s="6">
        <v>7089091184</v>
      </c>
      <c r="Q420" s="2" t="s">
        <v>172</v>
      </c>
      <c r="R420" s="11" t="s">
        <v>173</v>
      </c>
      <c r="S420" s="2">
        <v>2</v>
      </c>
      <c r="T420" s="2" t="s">
        <v>174</v>
      </c>
      <c r="V420" s="2" t="s">
        <v>175</v>
      </c>
      <c r="W420" s="2" t="s">
        <v>186</v>
      </c>
      <c r="X420" s="2">
        <v>2</v>
      </c>
    </row>
    <row r="421" spans="1:24" ht="21" hidden="1" customHeight="1">
      <c r="A421" s="2" t="s">
        <v>91</v>
      </c>
      <c r="B421" s="2" t="s">
        <v>26</v>
      </c>
      <c r="C421" s="2" t="s">
        <v>27</v>
      </c>
      <c r="D421" s="2" t="s">
        <v>28</v>
      </c>
      <c r="E421" s="2" t="s">
        <v>28</v>
      </c>
      <c r="F421" s="2" t="s">
        <v>111</v>
      </c>
      <c r="G421" s="2" t="s">
        <v>167</v>
      </c>
      <c r="H421" s="2" t="s">
        <v>168</v>
      </c>
      <c r="I421" s="2">
        <v>10</v>
      </c>
      <c r="J421" s="2">
        <v>10</v>
      </c>
      <c r="K421" s="2">
        <v>2018</v>
      </c>
      <c r="L421" s="31">
        <f t="shared" si="6"/>
        <v>43383</v>
      </c>
      <c r="M421" s="2" t="s">
        <v>923</v>
      </c>
      <c r="N421" s="2" t="s">
        <v>924</v>
      </c>
      <c r="O421" s="2">
        <v>19</v>
      </c>
      <c r="P421" s="6">
        <v>8052665652</v>
      </c>
      <c r="Q421" s="2" t="s">
        <v>172</v>
      </c>
      <c r="R421" s="11" t="s">
        <v>173</v>
      </c>
      <c r="S421" s="2">
        <v>3</v>
      </c>
      <c r="T421" s="2" t="s">
        <v>251</v>
      </c>
      <c r="V421" s="2" t="s">
        <v>252</v>
      </c>
      <c r="W421" s="2" t="s">
        <v>179</v>
      </c>
      <c r="X421" s="2">
        <v>3</v>
      </c>
    </row>
    <row r="422" spans="1:24" ht="21" hidden="1" customHeight="1">
      <c r="A422" s="2" t="s">
        <v>91</v>
      </c>
      <c r="B422" s="2" t="s">
        <v>26</v>
      </c>
      <c r="C422" s="2" t="s">
        <v>27</v>
      </c>
      <c r="D422" s="2" t="s">
        <v>28</v>
      </c>
      <c r="E422" s="2" t="s">
        <v>28</v>
      </c>
      <c r="F422" s="2" t="s">
        <v>111</v>
      </c>
      <c r="G422" s="2" t="s">
        <v>167</v>
      </c>
      <c r="H422" s="2" t="s">
        <v>168</v>
      </c>
      <c r="I422" s="2">
        <v>10</v>
      </c>
      <c r="J422" s="2">
        <v>10</v>
      </c>
      <c r="K422" s="2">
        <v>2018</v>
      </c>
      <c r="L422" s="31">
        <f t="shared" si="6"/>
        <v>43383</v>
      </c>
      <c r="M422" s="2" t="s">
        <v>925</v>
      </c>
      <c r="N422" s="2" t="s">
        <v>543</v>
      </c>
      <c r="O422" s="2">
        <v>19</v>
      </c>
      <c r="P422" s="6">
        <v>9039085656</v>
      </c>
      <c r="Q422" s="2" t="s">
        <v>172</v>
      </c>
      <c r="R422" s="11" t="s">
        <v>173</v>
      </c>
      <c r="S422" s="2">
        <v>2</v>
      </c>
      <c r="T422" s="2" t="s">
        <v>251</v>
      </c>
      <c r="V422" s="2" t="s">
        <v>252</v>
      </c>
      <c r="W422" s="2" t="s">
        <v>179</v>
      </c>
      <c r="X422" s="2">
        <v>2</v>
      </c>
    </row>
    <row r="423" spans="1:24" ht="21" hidden="1" customHeight="1">
      <c r="A423" s="2" t="s">
        <v>91</v>
      </c>
      <c r="B423" s="2" t="s">
        <v>26</v>
      </c>
      <c r="C423" s="2" t="s">
        <v>27</v>
      </c>
      <c r="D423" s="2" t="s">
        <v>28</v>
      </c>
      <c r="E423" s="2" t="s">
        <v>28</v>
      </c>
      <c r="F423" s="2" t="s">
        <v>111</v>
      </c>
      <c r="G423" s="2" t="s">
        <v>167</v>
      </c>
      <c r="H423" s="2" t="s">
        <v>168</v>
      </c>
      <c r="I423" s="2">
        <v>10</v>
      </c>
      <c r="J423" s="2">
        <v>10</v>
      </c>
      <c r="K423" s="2">
        <v>2018</v>
      </c>
      <c r="L423" s="31">
        <f t="shared" si="6"/>
        <v>43383</v>
      </c>
      <c r="M423" s="2" t="s">
        <v>926</v>
      </c>
      <c r="N423" s="2" t="s">
        <v>927</v>
      </c>
      <c r="O423" s="2">
        <v>19</v>
      </c>
      <c r="P423" s="6">
        <v>8024872738</v>
      </c>
      <c r="Q423" s="2" t="s">
        <v>172</v>
      </c>
      <c r="R423" s="11" t="s">
        <v>173</v>
      </c>
      <c r="S423" s="2">
        <v>3</v>
      </c>
      <c r="T423" s="2" t="s">
        <v>251</v>
      </c>
      <c r="V423" s="2" t="s">
        <v>252</v>
      </c>
      <c r="W423" s="2" t="s">
        <v>186</v>
      </c>
      <c r="X423" s="2">
        <v>3</v>
      </c>
    </row>
    <row r="424" spans="1:24" ht="21" hidden="1" customHeight="1">
      <c r="A424" s="2" t="s">
        <v>91</v>
      </c>
      <c r="B424" s="2" t="s">
        <v>26</v>
      </c>
      <c r="C424" s="2" t="s">
        <v>27</v>
      </c>
      <c r="D424" s="2" t="s">
        <v>28</v>
      </c>
      <c r="E424" s="2" t="s">
        <v>28</v>
      </c>
      <c r="F424" s="2" t="s">
        <v>111</v>
      </c>
      <c r="G424" s="2" t="s">
        <v>167</v>
      </c>
      <c r="H424" s="2" t="s">
        <v>168</v>
      </c>
      <c r="I424" s="2">
        <v>10</v>
      </c>
      <c r="J424" s="2">
        <v>10</v>
      </c>
      <c r="K424" s="2">
        <v>2018</v>
      </c>
      <c r="L424" s="31">
        <f t="shared" si="6"/>
        <v>43383</v>
      </c>
      <c r="M424" s="2" t="s">
        <v>928</v>
      </c>
      <c r="N424" s="2" t="s">
        <v>929</v>
      </c>
      <c r="O424" s="2">
        <v>18</v>
      </c>
      <c r="P424" s="6">
        <v>9067273300</v>
      </c>
      <c r="Q424" s="2" t="s">
        <v>172</v>
      </c>
      <c r="R424" s="11" t="s">
        <v>173</v>
      </c>
      <c r="S424" s="2">
        <v>1</v>
      </c>
      <c r="T424" s="2" t="s">
        <v>251</v>
      </c>
      <c r="V424" s="2" t="s">
        <v>252</v>
      </c>
      <c r="W424" s="2" t="s">
        <v>211</v>
      </c>
    </row>
    <row r="425" spans="1:24" ht="21" hidden="1" customHeight="1">
      <c r="A425" s="2" t="s">
        <v>91</v>
      </c>
      <c r="B425" s="2" t="s">
        <v>26</v>
      </c>
      <c r="C425" s="2" t="s">
        <v>27</v>
      </c>
      <c r="D425" s="2" t="s">
        <v>28</v>
      </c>
      <c r="E425" s="2" t="s">
        <v>28</v>
      </c>
      <c r="F425" s="2" t="s">
        <v>111</v>
      </c>
      <c r="G425" s="2" t="s">
        <v>167</v>
      </c>
      <c r="H425" s="2" t="s">
        <v>168</v>
      </c>
      <c r="I425" s="2">
        <v>10</v>
      </c>
      <c r="J425" s="2">
        <v>10</v>
      </c>
      <c r="K425" s="2">
        <v>2018</v>
      </c>
      <c r="L425" s="31">
        <f t="shared" si="6"/>
        <v>43383</v>
      </c>
      <c r="M425" s="2" t="s">
        <v>272</v>
      </c>
      <c r="N425" s="2" t="s">
        <v>469</v>
      </c>
      <c r="O425" s="2">
        <v>19</v>
      </c>
      <c r="P425" s="6" t="s">
        <v>171</v>
      </c>
      <c r="Q425" s="2" t="s">
        <v>172</v>
      </c>
      <c r="R425" s="11" t="s">
        <v>173</v>
      </c>
      <c r="S425" s="2">
        <v>3</v>
      </c>
      <c r="T425" s="2" t="s">
        <v>251</v>
      </c>
      <c r="V425" s="2" t="s">
        <v>252</v>
      </c>
      <c r="W425" s="2" t="s">
        <v>211</v>
      </c>
    </row>
    <row r="426" spans="1:24" ht="21" hidden="1" customHeight="1">
      <c r="A426" s="2" t="s">
        <v>91</v>
      </c>
      <c r="B426" s="2" t="s">
        <v>26</v>
      </c>
      <c r="C426" s="2" t="s">
        <v>27</v>
      </c>
      <c r="D426" s="2" t="s">
        <v>28</v>
      </c>
      <c r="E426" s="2" t="s">
        <v>28</v>
      </c>
      <c r="F426" s="2" t="s">
        <v>111</v>
      </c>
      <c r="G426" s="2" t="s">
        <v>167</v>
      </c>
      <c r="H426" s="2" t="s">
        <v>168</v>
      </c>
      <c r="I426" s="2">
        <v>10</v>
      </c>
      <c r="J426" s="2">
        <v>10</v>
      </c>
      <c r="K426" s="2">
        <v>2018</v>
      </c>
      <c r="L426" s="31">
        <f t="shared" si="6"/>
        <v>43383</v>
      </c>
      <c r="M426" s="2" t="s">
        <v>930</v>
      </c>
      <c r="N426" s="2" t="s">
        <v>931</v>
      </c>
      <c r="O426" s="2">
        <v>19</v>
      </c>
      <c r="P426" s="6">
        <v>8033412253</v>
      </c>
      <c r="Q426" s="2" t="s">
        <v>172</v>
      </c>
      <c r="R426" s="11" t="s">
        <v>173</v>
      </c>
      <c r="S426" s="2">
        <v>2</v>
      </c>
      <c r="T426" s="2" t="s">
        <v>251</v>
      </c>
      <c r="V426" s="2" t="s">
        <v>252</v>
      </c>
      <c r="W426" s="2" t="s">
        <v>186</v>
      </c>
      <c r="X426" s="2">
        <v>3</v>
      </c>
    </row>
    <row r="427" spans="1:24" ht="21" hidden="1" customHeight="1">
      <c r="A427" s="2" t="s">
        <v>91</v>
      </c>
      <c r="B427" s="2" t="s">
        <v>26</v>
      </c>
      <c r="C427" s="2" t="s">
        <v>27</v>
      </c>
      <c r="D427" s="2" t="s">
        <v>28</v>
      </c>
      <c r="E427" s="2" t="s">
        <v>28</v>
      </c>
      <c r="F427" s="2" t="s">
        <v>111</v>
      </c>
      <c r="G427" s="2" t="s">
        <v>167</v>
      </c>
      <c r="H427" s="2" t="s">
        <v>168</v>
      </c>
      <c r="I427" s="2">
        <v>10</v>
      </c>
      <c r="J427" s="2">
        <v>10</v>
      </c>
      <c r="K427" s="2">
        <v>2018</v>
      </c>
      <c r="L427" s="31">
        <f t="shared" si="6"/>
        <v>43383</v>
      </c>
      <c r="M427" s="2" t="s">
        <v>932</v>
      </c>
      <c r="N427" s="2" t="s">
        <v>933</v>
      </c>
      <c r="O427" s="2">
        <v>19</v>
      </c>
      <c r="P427" s="6" t="s">
        <v>171</v>
      </c>
      <c r="Q427" s="2" t="s">
        <v>172</v>
      </c>
      <c r="R427" s="11" t="s">
        <v>173</v>
      </c>
      <c r="S427" s="2">
        <v>1</v>
      </c>
      <c r="T427" s="2" t="s">
        <v>251</v>
      </c>
      <c r="V427" s="2" t="s">
        <v>252</v>
      </c>
      <c r="W427" s="2" t="s">
        <v>179</v>
      </c>
      <c r="X427" s="2">
        <v>2</v>
      </c>
    </row>
    <row r="428" spans="1:24" ht="21" hidden="1" customHeight="1">
      <c r="A428" s="2" t="s">
        <v>91</v>
      </c>
      <c r="B428" s="2" t="s">
        <v>26</v>
      </c>
      <c r="C428" s="2" t="s">
        <v>27</v>
      </c>
      <c r="D428" s="2" t="s">
        <v>28</v>
      </c>
      <c r="E428" s="2" t="s">
        <v>28</v>
      </c>
      <c r="F428" s="2" t="s">
        <v>111</v>
      </c>
      <c r="G428" s="2" t="s">
        <v>167</v>
      </c>
      <c r="H428" s="2" t="s">
        <v>168</v>
      </c>
      <c r="I428" s="2">
        <v>10</v>
      </c>
      <c r="J428" s="2">
        <v>10</v>
      </c>
      <c r="K428" s="2">
        <v>2018</v>
      </c>
      <c r="L428" s="31">
        <f t="shared" si="6"/>
        <v>43383</v>
      </c>
      <c r="M428" s="2" t="s">
        <v>934</v>
      </c>
      <c r="N428" s="2" t="s">
        <v>935</v>
      </c>
      <c r="O428" s="2">
        <v>17</v>
      </c>
      <c r="P428" s="6">
        <v>9095875395</v>
      </c>
      <c r="Q428" s="2" t="s">
        <v>172</v>
      </c>
      <c r="R428" s="11" t="s">
        <v>173</v>
      </c>
      <c r="S428" s="2">
        <v>0</v>
      </c>
      <c r="T428" s="2" t="s">
        <v>251</v>
      </c>
      <c r="V428" s="2" t="s">
        <v>252</v>
      </c>
      <c r="W428" s="2" t="s">
        <v>186</v>
      </c>
      <c r="X428" s="2">
        <v>3</v>
      </c>
    </row>
    <row r="429" spans="1:24" ht="21" hidden="1" customHeight="1">
      <c r="A429" s="2" t="s">
        <v>91</v>
      </c>
      <c r="B429" s="2" t="s">
        <v>26</v>
      </c>
      <c r="C429" s="2" t="s">
        <v>27</v>
      </c>
      <c r="D429" s="2" t="s">
        <v>28</v>
      </c>
      <c r="E429" s="2" t="s">
        <v>28</v>
      </c>
      <c r="F429" s="2" t="s">
        <v>111</v>
      </c>
      <c r="G429" s="2" t="s">
        <v>167</v>
      </c>
      <c r="H429" s="2" t="s">
        <v>168</v>
      </c>
      <c r="I429" s="2">
        <v>12</v>
      </c>
      <c r="J429" s="2">
        <v>10</v>
      </c>
      <c r="K429" s="2">
        <v>2018</v>
      </c>
      <c r="L429" s="31">
        <f t="shared" si="6"/>
        <v>43385</v>
      </c>
      <c r="M429" s="2" t="s">
        <v>936</v>
      </c>
      <c r="N429" s="2" t="s">
        <v>937</v>
      </c>
      <c r="O429" s="2">
        <v>19</v>
      </c>
      <c r="P429" s="6">
        <v>8063449230</v>
      </c>
      <c r="Q429" s="2" t="s">
        <v>172</v>
      </c>
      <c r="R429" s="11" t="s">
        <v>173</v>
      </c>
      <c r="S429" s="2">
        <v>3</v>
      </c>
      <c r="T429" s="2" t="s">
        <v>313</v>
      </c>
      <c r="U429" s="2" t="s">
        <v>507</v>
      </c>
      <c r="V429" s="2" t="s">
        <v>175</v>
      </c>
      <c r="W429" s="2" t="s">
        <v>186</v>
      </c>
      <c r="X429" s="2">
        <v>2</v>
      </c>
    </row>
    <row r="430" spans="1:24" ht="21" hidden="1" customHeight="1">
      <c r="A430" s="2" t="s">
        <v>91</v>
      </c>
      <c r="B430" s="2" t="s">
        <v>26</v>
      </c>
      <c r="C430" s="2" t="s">
        <v>27</v>
      </c>
      <c r="D430" s="2" t="s">
        <v>28</v>
      </c>
      <c r="E430" s="2" t="s">
        <v>28</v>
      </c>
      <c r="F430" s="2" t="s">
        <v>111</v>
      </c>
      <c r="G430" s="2" t="s">
        <v>167</v>
      </c>
      <c r="H430" s="2" t="s">
        <v>168</v>
      </c>
      <c r="I430" s="2">
        <v>12</v>
      </c>
      <c r="J430" s="2">
        <v>10</v>
      </c>
      <c r="K430" s="2">
        <v>2018</v>
      </c>
      <c r="L430" s="31">
        <f t="shared" si="6"/>
        <v>43385</v>
      </c>
      <c r="M430" s="2" t="s">
        <v>938</v>
      </c>
      <c r="N430" s="2" t="s">
        <v>446</v>
      </c>
      <c r="O430" s="2">
        <v>19</v>
      </c>
      <c r="P430" s="6">
        <v>8131391416</v>
      </c>
      <c r="Q430" s="2" t="s">
        <v>172</v>
      </c>
      <c r="R430" s="11" t="s">
        <v>173</v>
      </c>
      <c r="S430" s="2">
        <v>3</v>
      </c>
      <c r="T430" s="2" t="s">
        <v>251</v>
      </c>
      <c r="V430" s="2" t="s">
        <v>252</v>
      </c>
      <c r="W430" s="2" t="s">
        <v>211</v>
      </c>
    </row>
    <row r="431" spans="1:24" ht="21" hidden="1" customHeight="1">
      <c r="A431" s="2" t="s">
        <v>91</v>
      </c>
      <c r="B431" s="2" t="s">
        <v>26</v>
      </c>
      <c r="C431" s="2" t="s">
        <v>27</v>
      </c>
      <c r="D431" s="2" t="s">
        <v>28</v>
      </c>
      <c r="E431" s="2" t="s">
        <v>28</v>
      </c>
      <c r="F431" s="2" t="s">
        <v>111</v>
      </c>
      <c r="G431" s="2" t="s">
        <v>167</v>
      </c>
      <c r="H431" s="2" t="s">
        <v>168</v>
      </c>
      <c r="I431" s="2">
        <v>12</v>
      </c>
      <c r="J431" s="2">
        <v>10</v>
      </c>
      <c r="K431" s="2">
        <v>2018</v>
      </c>
      <c r="L431" s="31">
        <f t="shared" si="6"/>
        <v>43385</v>
      </c>
      <c r="M431" s="2" t="s">
        <v>939</v>
      </c>
      <c r="N431" s="2" t="s">
        <v>940</v>
      </c>
      <c r="O431" s="2">
        <v>16</v>
      </c>
      <c r="P431" s="6">
        <v>7063292197</v>
      </c>
      <c r="Q431" s="2" t="s">
        <v>172</v>
      </c>
      <c r="R431" s="11" t="s">
        <v>173</v>
      </c>
      <c r="S431" s="2">
        <v>0</v>
      </c>
      <c r="T431" s="2" t="s">
        <v>251</v>
      </c>
      <c r="V431" s="2" t="s">
        <v>252</v>
      </c>
      <c r="W431" s="2" t="s">
        <v>186</v>
      </c>
      <c r="X431" s="2">
        <v>1</v>
      </c>
    </row>
    <row r="432" spans="1:24" ht="21" hidden="1" customHeight="1">
      <c r="A432" s="2" t="s">
        <v>91</v>
      </c>
      <c r="B432" s="2" t="s">
        <v>26</v>
      </c>
      <c r="C432" s="2" t="s">
        <v>27</v>
      </c>
      <c r="D432" s="2" t="s">
        <v>28</v>
      </c>
      <c r="E432" s="2" t="s">
        <v>28</v>
      </c>
      <c r="F432" s="2" t="s">
        <v>111</v>
      </c>
      <c r="G432" s="2" t="s">
        <v>167</v>
      </c>
      <c r="H432" s="2" t="s">
        <v>168</v>
      </c>
      <c r="I432" s="2">
        <v>12</v>
      </c>
      <c r="J432" s="2">
        <v>10</v>
      </c>
      <c r="K432" s="2">
        <v>2018</v>
      </c>
      <c r="L432" s="31">
        <f t="shared" si="6"/>
        <v>43385</v>
      </c>
      <c r="M432" s="2" t="s">
        <v>941</v>
      </c>
      <c r="N432" s="2" t="s">
        <v>942</v>
      </c>
      <c r="O432" s="2">
        <v>18</v>
      </c>
      <c r="P432" s="6">
        <v>8062175668</v>
      </c>
      <c r="Q432" s="2" t="s">
        <v>172</v>
      </c>
      <c r="R432" s="11" t="s">
        <v>173</v>
      </c>
      <c r="S432" s="2">
        <v>1</v>
      </c>
      <c r="T432" s="2" t="s">
        <v>251</v>
      </c>
      <c r="V432" s="2" t="s">
        <v>252</v>
      </c>
      <c r="W432" s="2" t="s">
        <v>186</v>
      </c>
      <c r="X432" s="2">
        <v>2</v>
      </c>
    </row>
    <row r="433" spans="1:24" ht="21" hidden="1" customHeight="1">
      <c r="A433" s="2" t="s">
        <v>91</v>
      </c>
      <c r="B433" s="2" t="s">
        <v>26</v>
      </c>
      <c r="C433" s="2" t="s">
        <v>27</v>
      </c>
      <c r="D433" s="2" t="s">
        <v>28</v>
      </c>
      <c r="E433" s="2" t="s">
        <v>28</v>
      </c>
      <c r="F433" s="2" t="s">
        <v>111</v>
      </c>
      <c r="G433" s="2" t="s">
        <v>167</v>
      </c>
      <c r="H433" s="2" t="s">
        <v>168</v>
      </c>
      <c r="I433" s="2">
        <v>12</v>
      </c>
      <c r="J433" s="2">
        <v>10</v>
      </c>
      <c r="K433" s="2">
        <v>2018</v>
      </c>
      <c r="L433" s="31">
        <f t="shared" si="6"/>
        <v>43385</v>
      </c>
      <c r="M433" s="2" t="s">
        <v>943</v>
      </c>
      <c r="N433" s="2" t="s">
        <v>944</v>
      </c>
      <c r="O433" s="2">
        <v>17</v>
      </c>
      <c r="P433" s="6">
        <v>8038824816</v>
      </c>
      <c r="Q433" s="2" t="s">
        <v>172</v>
      </c>
      <c r="R433" s="11" t="s">
        <v>173</v>
      </c>
      <c r="S433" s="2">
        <v>2</v>
      </c>
      <c r="T433" s="2" t="s">
        <v>251</v>
      </c>
      <c r="V433" s="2" t="s">
        <v>252</v>
      </c>
      <c r="W433" s="2" t="s">
        <v>186</v>
      </c>
      <c r="X433" s="2">
        <v>3</v>
      </c>
    </row>
    <row r="434" spans="1:24" ht="21" hidden="1" customHeight="1">
      <c r="A434" s="2" t="s">
        <v>91</v>
      </c>
      <c r="B434" s="2" t="s">
        <v>26</v>
      </c>
      <c r="C434" s="2" t="s">
        <v>27</v>
      </c>
      <c r="D434" s="2" t="s">
        <v>28</v>
      </c>
      <c r="E434" s="2" t="s">
        <v>28</v>
      </c>
      <c r="F434" s="2" t="s">
        <v>111</v>
      </c>
      <c r="G434" s="2" t="s">
        <v>167</v>
      </c>
      <c r="H434" s="2" t="s">
        <v>168</v>
      </c>
      <c r="I434" s="2">
        <v>12</v>
      </c>
      <c r="J434" s="2">
        <v>10</v>
      </c>
      <c r="K434" s="2">
        <v>2018</v>
      </c>
      <c r="L434" s="31">
        <f t="shared" si="6"/>
        <v>43385</v>
      </c>
      <c r="M434" s="2" t="s">
        <v>945</v>
      </c>
      <c r="N434" s="2" t="s">
        <v>858</v>
      </c>
      <c r="O434" s="2">
        <v>17</v>
      </c>
      <c r="P434" s="6">
        <v>8086234580</v>
      </c>
      <c r="Q434" s="2" t="s">
        <v>172</v>
      </c>
      <c r="R434" s="11" t="s">
        <v>173</v>
      </c>
      <c r="S434" s="2">
        <v>0</v>
      </c>
      <c r="T434" s="2" t="s">
        <v>251</v>
      </c>
      <c r="V434" s="2" t="s">
        <v>252</v>
      </c>
      <c r="W434" s="2" t="s">
        <v>179</v>
      </c>
      <c r="X434" s="2">
        <v>1</v>
      </c>
    </row>
    <row r="435" spans="1:24" ht="21" hidden="1" customHeight="1">
      <c r="A435" s="2" t="s">
        <v>91</v>
      </c>
      <c r="B435" s="2" t="s">
        <v>26</v>
      </c>
      <c r="C435" s="2" t="s">
        <v>27</v>
      </c>
      <c r="D435" s="2" t="s">
        <v>28</v>
      </c>
      <c r="E435" s="2" t="s">
        <v>28</v>
      </c>
      <c r="F435" s="2" t="s">
        <v>111</v>
      </c>
      <c r="G435" s="2" t="s">
        <v>167</v>
      </c>
      <c r="H435" s="2" t="s">
        <v>168</v>
      </c>
      <c r="I435" s="2">
        <v>12</v>
      </c>
      <c r="J435" s="2">
        <v>10</v>
      </c>
      <c r="K435" s="2">
        <v>2018</v>
      </c>
      <c r="L435" s="31">
        <f t="shared" si="6"/>
        <v>43385</v>
      </c>
      <c r="M435" s="2" t="s">
        <v>934</v>
      </c>
      <c r="N435" s="2" t="s">
        <v>946</v>
      </c>
      <c r="O435" s="2">
        <v>18</v>
      </c>
      <c r="P435" s="6" t="s">
        <v>171</v>
      </c>
      <c r="Q435" s="2" t="s">
        <v>172</v>
      </c>
      <c r="R435" s="11" t="s">
        <v>173</v>
      </c>
      <c r="S435" s="2">
        <v>2</v>
      </c>
      <c r="T435" s="2" t="s">
        <v>251</v>
      </c>
      <c r="V435" s="2" t="s">
        <v>252</v>
      </c>
      <c r="W435" s="2" t="s">
        <v>211</v>
      </c>
    </row>
    <row r="436" spans="1:24" ht="21" hidden="1" customHeight="1">
      <c r="A436" s="2" t="s">
        <v>91</v>
      </c>
      <c r="B436" s="2" t="s">
        <v>26</v>
      </c>
      <c r="C436" s="2" t="s">
        <v>27</v>
      </c>
      <c r="D436" s="2" t="s">
        <v>28</v>
      </c>
      <c r="E436" s="2" t="s">
        <v>28</v>
      </c>
      <c r="F436" s="2" t="s">
        <v>111</v>
      </c>
      <c r="G436" s="2" t="s">
        <v>167</v>
      </c>
      <c r="H436" s="2" t="s">
        <v>168</v>
      </c>
      <c r="I436" s="2">
        <v>12</v>
      </c>
      <c r="J436" s="2">
        <v>10</v>
      </c>
      <c r="K436" s="2">
        <v>2018</v>
      </c>
      <c r="L436" s="31">
        <f t="shared" si="6"/>
        <v>43385</v>
      </c>
      <c r="M436" s="2" t="s">
        <v>500</v>
      </c>
      <c r="N436" s="2" t="s">
        <v>947</v>
      </c>
      <c r="O436" s="2">
        <v>18</v>
      </c>
      <c r="P436" s="6">
        <v>8039783661</v>
      </c>
      <c r="Q436" s="2" t="s">
        <v>172</v>
      </c>
      <c r="R436" s="11" t="s">
        <v>173</v>
      </c>
      <c r="S436" s="2">
        <v>1</v>
      </c>
      <c r="T436" s="2" t="s">
        <v>251</v>
      </c>
      <c r="V436" s="2" t="s">
        <v>252</v>
      </c>
      <c r="W436" s="2" t="s">
        <v>211</v>
      </c>
    </row>
    <row r="437" spans="1:24" ht="21" hidden="1" customHeight="1">
      <c r="A437" s="2" t="s">
        <v>91</v>
      </c>
      <c r="B437" s="2" t="s">
        <v>26</v>
      </c>
      <c r="C437" s="2" t="s">
        <v>27</v>
      </c>
      <c r="D437" s="2" t="s">
        <v>28</v>
      </c>
      <c r="E437" s="2" t="s">
        <v>28</v>
      </c>
      <c r="F437" s="2" t="s">
        <v>111</v>
      </c>
      <c r="G437" s="2" t="s">
        <v>167</v>
      </c>
      <c r="H437" s="2" t="s">
        <v>168</v>
      </c>
      <c r="I437" s="2">
        <v>12</v>
      </c>
      <c r="J437" s="2">
        <v>10</v>
      </c>
      <c r="K437" s="2">
        <v>2018</v>
      </c>
      <c r="L437" s="31">
        <f t="shared" si="6"/>
        <v>43385</v>
      </c>
      <c r="M437" s="2" t="s">
        <v>948</v>
      </c>
      <c r="N437" s="2" t="s">
        <v>949</v>
      </c>
      <c r="O437" s="2">
        <v>17</v>
      </c>
      <c r="P437" s="6" t="s">
        <v>171</v>
      </c>
      <c r="Q437" s="2" t="s">
        <v>172</v>
      </c>
      <c r="R437" s="11" t="s">
        <v>173</v>
      </c>
      <c r="S437" s="2">
        <v>0</v>
      </c>
      <c r="T437" s="2" t="s">
        <v>251</v>
      </c>
      <c r="V437" s="2" t="s">
        <v>252</v>
      </c>
      <c r="W437" s="2" t="s">
        <v>186</v>
      </c>
      <c r="X437" s="2">
        <v>2</v>
      </c>
    </row>
    <row r="438" spans="1:24" ht="21" hidden="1" customHeight="1">
      <c r="A438" s="2" t="s">
        <v>91</v>
      </c>
      <c r="B438" s="2" t="s">
        <v>26</v>
      </c>
      <c r="C438" s="2" t="s">
        <v>27</v>
      </c>
      <c r="D438" s="2" t="s">
        <v>28</v>
      </c>
      <c r="E438" s="2" t="s">
        <v>28</v>
      </c>
      <c r="F438" s="2" t="s">
        <v>111</v>
      </c>
      <c r="G438" s="2" t="s">
        <v>167</v>
      </c>
      <c r="H438" s="2" t="s">
        <v>168</v>
      </c>
      <c r="I438" s="2">
        <v>12</v>
      </c>
      <c r="J438" s="2">
        <v>10</v>
      </c>
      <c r="K438" s="2">
        <v>2018</v>
      </c>
      <c r="L438" s="31">
        <f t="shared" si="6"/>
        <v>43385</v>
      </c>
      <c r="M438" s="2" t="s">
        <v>542</v>
      </c>
      <c r="N438" s="2" t="s">
        <v>363</v>
      </c>
      <c r="O438" s="2">
        <v>15</v>
      </c>
      <c r="P438" s="6">
        <v>9065974393</v>
      </c>
      <c r="Q438" s="2" t="s">
        <v>417</v>
      </c>
      <c r="R438" s="11" t="s">
        <v>173</v>
      </c>
      <c r="S438" s="2">
        <v>0</v>
      </c>
      <c r="T438" s="2" t="s">
        <v>251</v>
      </c>
      <c r="V438" s="2" t="s">
        <v>252</v>
      </c>
      <c r="W438" s="2" t="s">
        <v>186</v>
      </c>
      <c r="X438" s="2">
        <v>2</v>
      </c>
    </row>
    <row r="439" spans="1:24" ht="21" hidden="1" customHeight="1">
      <c r="A439" s="2" t="s">
        <v>91</v>
      </c>
      <c r="B439" s="2" t="s">
        <v>26</v>
      </c>
      <c r="C439" s="2" t="s">
        <v>27</v>
      </c>
      <c r="D439" s="2" t="s">
        <v>28</v>
      </c>
      <c r="E439" s="2" t="s">
        <v>28</v>
      </c>
      <c r="F439" s="2" t="s">
        <v>111</v>
      </c>
      <c r="G439" s="2" t="s">
        <v>167</v>
      </c>
      <c r="H439" s="2" t="s">
        <v>168</v>
      </c>
      <c r="I439" s="2">
        <v>12</v>
      </c>
      <c r="J439" s="2">
        <v>10</v>
      </c>
      <c r="K439" s="2">
        <v>2018</v>
      </c>
      <c r="L439" s="31">
        <f t="shared" si="6"/>
        <v>43385</v>
      </c>
      <c r="M439" s="2" t="s">
        <v>950</v>
      </c>
      <c r="N439" s="2" t="s">
        <v>951</v>
      </c>
      <c r="O439" s="2">
        <v>16</v>
      </c>
      <c r="P439" s="6" t="s">
        <v>171</v>
      </c>
      <c r="Q439" s="2" t="s">
        <v>172</v>
      </c>
      <c r="R439" s="11" t="s">
        <v>173</v>
      </c>
      <c r="S439" s="2">
        <v>0</v>
      </c>
      <c r="T439" s="2" t="s">
        <v>251</v>
      </c>
      <c r="V439" s="2" t="s">
        <v>252</v>
      </c>
      <c r="W439" s="2" t="s">
        <v>176</v>
      </c>
    </row>
    <row r="440" spans="1:24" ht="21" hidden="1" customHeight="1">
      <c r="A440" s="2" t="s">
        <v>91</v>
      </c>
      <c r="B440" s="2" t="s">
        <v>26</v>
      </c>
      <c r="C440" s="2" t="s">
        <v>27</v>
      </c>
      <c r="D440" s="2" t="s">
        <v>28</v>
      </c>
      <c r="E440" s="2" t="s">
        <v>28</v>
      </c>
      <c r="F440" s="2" t="s">
        <v>111</v>
      </c>
      <c r="G440" s="2" t="s">
        <v>167</v>
      </c>
      <c r="H440" s="2" t="s">
        <v>168</v>
      </c>
      <c r="I440" s="2">
        <v>12</v>
      </c>
      <c r="J440" s="2">
        <v>10</v>
      </c>
      <c r="K440" s="2">
        <v>2018</v>
      </c>
      <c r="L440" s="31">
        <f t="shared" si="6"/>
        <v>43385</v>
      </c>
      <c r="M440" s="2" t="s">
        <v>282</v>
      </c>
      <c r="N440" s="2" t="s">
        <v>194</v>
      </c>
      <c r="O440" s="2">
        <v>17</v>
      </c>
      <c r="P440" s="6" t="s">
        <v>171</v>
      </c>
      <c r="Q440" s="2" t="s">
        <v>172</v>
      </c>
      <c r="R440" s="11" t="s">
        <v>173</v>
      </c>
      <c r="S440" s="2">
        <v>0</v>
      </c>
      <c r="T440" s="2" t="s">
        <v>251</v>
      </c>
      <c r="V440" s="2" t="s">
        <v>252</v>
      </c>
      <c r="W440" s="2" t="s">
        <v>186</v>
      </c>
      <c r="X440" s="2">
        <v>3</v>
      </c>
    </row>
    <row r="441" spans="1:24" ht="21" hidden="1" customHeight="1">
      <c r="A441" s="2" t="s">
        <v>91</v>
      </c>
      <c r="B441" s="2" t="s">
        <v>26</v>
      </c>
      <c r="C441" s="2" t="s">
        <v>27</v>
      </c>
      <c r="D441" s="2" t="s">
        <v>28</v>
      </c>
      <c r="E441" s="2" t="s">
        <v>28</v>
      </c>
      <c r="F441" s="2" t="s">
        <v>111</v>
      </c>
      <c r="G441" s="2" t="s">
        <v>167</v>
      </c>
      <c r="H441" s="2" t="s">
        <v>168</v>
      </c>
      <c r="I441" s="2">
        <v>12</v>
      </c>
      <c r="J441" s="2">
        <v>10</v>
      </c>
      <c r="K441" s="2">
        <v>2018</v>
      </c>
      <c r="L441" s="31">
        <f t="shared" si="6"/>
        <v>43385</v>
      </c>
      <c r="M441" s="2" t="s">
        <v>952</v>
      </c>
      <c r="N441" s="2" t="s">
        <v>953</v>
      </c>
      <c r="O441" s="2">
        <v>16</v>
      </c>
      <c r="P441" s="6" t="s">
        <v>171</v>
      </c>
      <c r="Q441" s="2" t="s">
        <v>417</v>
      </c>
      <c r="R441" s="11" t="s">
        <v>173</v>
      </c>
      <c r="S441" s="2">
        <v>0</v>
      </c>
      <c r="T441" s="2" t="s">
        <v>251</v>
      </c>
      <c r="V441" s="2" t="s">
        <v>252</v>
      </c>
      <c r="W441" s="2" t="s">
        <v>211</v>
      </c>
    </row>
    <row r="442" spans="1:24" ht="21" hidden="1" customHeight="1">
      <c r="A442" s="2" t="s">
        <v>91</v>
      </c>
      <c r="B442" s="2" t="s">
        <v>26</v>
      </c>
      <c r="C442" s="2" t="s">
        <v>27</v>
      </c>
      <c r="D442" s="2" t="s">
        <v>28</v>
      </c>
      <c r="E442" s="2" t="s">
        <v>28</v>
      </c>
      <c r="F442" s="2" t="s">
        <v>111</v>
      </c>
      <c r="G442" s="2" t="s">
        <v>167</v>
      </c>
      <c r="H442" s="2" t="s">
        <v>168</v>
      </c>
      <c r="I442" s="2">
        <v>12</v>
      </c>
      <c r="J442" s="2">
        <v>10</v>
      </c>
      <c r="K442" s="2">
        <v>2018</v>
      </c>
      <c r="L442" s="31">
        <f t="shared" si="6"/>
        <v>43385</v>
      </c>
      <c r="M442" s="2" t="s">
        <v>525</v>
      </c>
      <c r="N442" s="2" t="s">
        <v>661</v>
      </c>
      <c r="O442" s="2">
        <v>18</v>
      </c>
      <c r="P442" s="6">
        <v>9069925579</v>
      </c>
      <c r="Q442" s="2" t="s">
        <v>172</v>
      </c>
      <c r="R442" s="11" t="s">
        <v>173</v>
      </c>
      <c r="S442" s="2">
        <v>1</v>
      </c>
      <c r="T442" s="2" t="s">
        <v>251</v>
      </c>
      <c r="V442" s="2" t="s">
        <v>252</v>
      </c>
      <c r="W442" s="2" t="s">
        <v>179</v>
      </c>
      <c r="X442" s="2">
        <v>3</v>
      </c>
    </row>
    <row r="443" spans="1:24" ht="21" hidden="1" customHeight="1">
      <c r="A443" s="2" t="s">
        <v>91</v>
      </c>
      <c r="B443" s="2" t="s">
        <v>26</v>
      </c>
      <c r="C443" s="2" t="s">
        <v>27</v>
      </c>
      <c r="D443" s="2" t="s">
        <v>28</v>
      </c>
      <c r="E443" s="2" t="s">
        <v>28</v>
      </c>
      <c r="F443" s="2" t="s">
        <v>111</v>
      </c>
      <c r="G443" s="2" t="s">
        <v>167</v>
      </c>
      <c r="H443" s="2" t="s">
        <v>168</v>
      </c>
      <c r="I443" s="2">
        <v>12</v>
      </c>
      <c r="J443" s="2">
        <v>10</v>
      </c>
      <c r="K443" s="2">
        <v>2018</v>
      </c>
      <c r="L443" s="31">
        <f t="shared" si="6"/>
        <v>43385</v>
      </c>
      <c r="M443" s="2" t="s">
        <v>954</v>
      </c>
      <c r="N443" s="2" t="s">
        <v>790</v>
      </c>
      <c r="O443" s="2">
        <v>15</v>
      </c>
      <c r="P443" s="6">
        <v>8039783661</v>
      </c>
      <c r="Q443" s="2" t="s">
        <v>417</v>
      </c>
      <c r="R443" s="11" t="s">
        <v>173</v>
      </c>
      <c r="S443" s="2">
        <v>0</v>
      </c>
      <c r="T443" s="2" t="s">
        <v>251</v>
      </c>
      <c r="V443" s="2" t="s">
        <v>252</v>
      </c>
      <c r="W443" s="2" t="s">
        <v>211</v>
      </c>
    </row>
    <row r="444" spans="1:24" ht="21" hidden="1" customHeight="1">
      <c r="A444" s="2" t="s">
        <v>91</v>
      </c>
      <c r="B444" s="2" t="s">
        <v>26</v>
      </c>
      <c r="C444" s="2" t="s">
        <v>27</v>
      </c>
      <c r="D444" s="2" t="s">
        <v>28</v>
      </c>
      <c r="E444" s="2" t="s">
        <v>28</v>
      </c>
      <c r="F444" s="2" t="s">
        <v>111</v>
      </c>
      <c r="G444" s="2" t="s">
        <v>167</v>
      </c>
      <c r="H444" s="2" t="s">
        <v>168</v>
      </c>
      <c r="I444" s="2">
        <v>12</v>
      </c>
      <c r="J444" s="2">
        <v>10</v>
      </c>
      <c r="K444" s="2">
        <v>2018</v>
      </c>
      <c r="L444" s="31">
        <f t="shared" si="6"/>
        <v>43385</v>
      </c>
      <c r="M444" s="2" t="s">
        <v>955</v>
      </c>
      <c r="N444" s="2" t="s">
        <v>956</v>
      </c>
      <c r="O444" s="2">
        <v>18</v>
      </c>
      <c r="P444" s="6" t="s">
        <v>171</v>
      </c>
      <c r="Q444" s="2" t="s">
        <v>172</v>
      </c>
      <c r="R444" s="11" t="s">
        <v>173</v>
      </c>
      <c r="S444" s="2">
        <v>0</v>
      </c>
      <c r="T444" s="2" t="s">
        <v>234</v>
      </c>
      <c r="V444" s="2" t="s">
        <v>175</v>
      </c>
      <c r="W444" s="2" t="s">
        <v>186</v>
      </c>
      <c r="X444" s="2">
        <v>3</v>
      </c>
    </row>
    <row r="445" spans="1:24" ht="21" hidden="1" customHeight="1">
      <c r="A445" s="2" t="s">
        <v>91</v>
      </c>
      <c r="B445" s="2" t="s">
        <v>26</v>
      </c>
      <c r="C445" s="2" t="s">
        <v>27</v>
      </c>
      <c r="D445" s="2" t="s">
        <v>28</v>
      </c>
      <c r="E445" s="2" t="s">
        <v>28</v>
      </c>
      <c r="F445" s="2" t="s">
        <v>111</v>
      </c>
      <c r="G445" s="2" t="s">
        <v>167</v>
      </c>
      <c r="H445" s="2" t="s">
        <v>168</v>
      </c>
      <c r="I445" s="2">
        <v>12</v>
      </c>
      <c r="J445" s="2">
        <v>10</v>
      </c>
      <c r="K445" s="2">
        <v>2018</v>
      </c>
      <c r="L445" s="31">
        <f t="shared" si="6"/>
        <v>43385</v>
      </c>
      <c r="M445" s="2" t="s">
        <v>957</v>
      </c>
      <c r="N445" s="2" t="s">
        <v>779</v>
      </c>
      <c r="O445" s="2">
        <v>19</v>
      </c>
      <c r="P445" s="6" t="s">
        <v>171</v>
      </c>
      <c r="Q445" s="2" t="s">
        <v>172</v>
      </c>
      <c r="R445" s="11" t="s">
        <v>173</v>
      </c>
      <c r="S445" s="2">
        <v>1</v>
      </c>
      <c r="T445" s="2" t="s">
        <v>313</v>
      </c>
      <c r="U445" s="2" t="s">
        <v>958</v>
      </c>
      <c r="V445" s="2" t="s">
        <v>175</v>
      </c>
      <c r="W445" s="2" t="s">
        <v>186</v>
      </c>
      <c r="X445" s="2">
        <v>3</v>
      </c>
    </row>
    <row r="446" spans="1:24" ht="21" hidden="1" customHeight="1">
      <c r="A446" s="2" t="s">
        <v>92</v>
      </c>
      <c r="B446" s="2" t="s">
        <v>26</v>
      </c>
      <c r="C446" s="2" t="s">
        <v>27</v>
      </c>
      <c r="D446" s="2" t="s">
        <v>28</v>
      </c>
      <c r="E446" s="2" t="s">
        <v>28</v>
      </c>
      <c r="F446" s="2" t="s">
        <v>111</v>
      </c>
      <c r="G446" s="2" t="s">
        <v>167</v>
      </c>
      <c r="H446" s="2" t="s">
        <v>168</v>
      </c>
      <c r="I446" s="2">
        <v>15</v>
      </c>
      <c r="J446" s="2">
        <v>10</v>
      </c>
      <c r="K446" s="2">
        <v>2018</v>
      </c>
      <c r="L446" s="31">
        <f t="shared" si="6"/>
        <v>43388</v>
      </c>
      <c r="M446" s="2" t="s">
        <v>959</v>
      </c>
      <c r="N446" s="2" t="s">
        <v>960</v>
      </c>
      <c r="O446" s="2">
        <v>19</v>
      </c>
      <c r="P446" s="6">
        <v>9031843271</v>
      </c>
      <c r="Q446" s="2" t="s">
        <v>172</v>
      </c>
      <c r="R446" s="11" t="s">
        <v>173</v>
      </c>
      <c r="S446" s="2">
        <v>1</v>
      </c>
      <c r="T446" s="2" t="s">
        <v>174</v>
      </c>
      <c r="V446" s="2" t="s">
        <v>175</v>
      </c>
      <c r="W446" s="2" t="s">
        <v>186</v>
      </c>
      <c r="X446" s="2">
        <v>2</v>
      </c>
    </row>
    <row r="447" spans="1:24" ht="21" hidden="1" customHeight="1">
      <c r="A447" s="2" t="s">
        <v>92</v>
      </c>
      <c r="B447" s="2" t="s">
        <v>26</v>
      </c>
      <c r="C447" s="2" t="s">
        <v>27</v>
      </c>
      <c r="D447" s="2" t="s">
        <v>28</v>
      </c>
      <c r="E447" s="2" t="s">
        <v>28</v>
      </c>
      <c r="F447" s="2" t="s">
        <v>111</v>
      </c>
      <c r="G447" s="2" t="s">
        <v>167</v>
      </c>
      <c r="H447" s="2" t="s">
        <v>168</v>
      </c>
      <c r="I447" s="2">
        <v>16</v>
      </c>
      <c r="J447" s="2">
        <v>10</v>
      </c>
      <c r="K447" s="2">
        <v>2018</v>
      </c>
      <c r="L447" s="31">
        <f t="shared" si="6"/>
        <v>43389</v>
      </c>
      <c r="M447" s="2" t="s">
        <v>961</v>
      </c>
      <c r="N447" s="2" t="s">
        <v>962</v>
      </c>
      <c r="O447" s="2">
        <v>19</v>
      </c>
      <c r="P447" s="6">
        <v>8087880965</v>
      </c>
      <c r="Q447" s="2" t="s">
        <v>172</v>
      </c>
      <c r="R447" s="11" t="s">
        <v>173</v>
      </c>
      <c r="S447" s="2">
        <v>1</v>
      </c>
      <c r="T447" s="2" t="s">
        <v>313</v>
      </c>
      <c r="U447" s="2" t="s">
        <v>507</v>
      </c>
      <c r="V447" s="2" t="s">
        <v>175</v>
      </c>
      <c r="W447" s="2" t="s">
        <v>186</v>
      </c>
      <c r="X447" s="2">
        <v>2</v>
      </c>
    </row>
    <row r="448" spans="1:24" ht="21" hidden="1" customHeight="1">
      <c r="A448" s="2" t="s">
        <v>92</v>
      </c>
      <c r="B448" s="2" t="s">
        <v>26</v>
      </c>
      <c r="C448" s="2" t="s">
        <v>27</v>
      </c>
      <c r="D448" s="2" t="s">
        <v>28</v>
      </c>
      <c r="E448" s="2" t="s">
        <v>28</v>
      </c>
      <c r="F448" s="2" t="s">
        <v>111</v>
      </c>
      <c r="G448" s="2" t="s">
        <v>167</v>
      </c>
      <c r="H448" s="2" t="s">
        <v>168</v>
      </c>
      <c r="I448" s="2">
        <v>17</v>
      </c>
      <c r="J448" s="2">
        <v>10</v>
      </c>
      <c r="K448" s="2">
        <v>2018</v>
      </c>
      <c r="L448" s="31">
        <f t="shared" si="6"/>
        <v>43390</v>
      </c>
      <c r="M448" s="2" t="s">
        <v>963</v>
      </c>
      <c r="N448" s="2" t="s">
        <v>964</v>
      </c>
      <c r="O448" s="2">
        <v>19</v>
      </c>
      <c r="P448" s="6">
        <v>8060376962</v>
      </c>
      <c r="Q448" s="2" t="s">
        <v>172</v>
      </c>
      <c r="R448" s="11" t="s">
        <v>173</v>
      </c>
      <c r="S448" s="2">
        <v>1</v>
      </c>
      <c r="T448" s="2" t="s">
        <v>174</v>
      </c>
      <c r="V448" s="2" t="s">
        <v>175</v>
      </c>
      <c r="W448" s="2" t="s">
        <v>186</v>
      </c>
      <c r="X448" s="2">
        <v>1</v>
      </c>
    </row>
    <row r="449" spans="1:24" ht="21" hidden="1" customHeight="1">
      <c r="A449" s="2" t="s">
        <v>92</v>
      </c>
      <c r="B449" s="2" t="s">
        <v>26</v>
      </c>
      <c r="C449" s="2" t="s">
        <v>27</v>
      </c>
      <c r="D449" s="2" t="s">
        <v>28</v>
      </c>
      <c r="E449" s="2" t="s">
        <v>28</v>
      </c>
      <c r="F449" s="2" t="s">
        <v>111</v>
      </c>
      <c r="G449" s="2" t="s">
        <v>167</v>
      </c>
      <c r="H449" s="2" t="s">
        <v>168</v>
      </c>
      <c r="I449" s="2">
        <v>18</v>
      </c>
      <c r="J449" s="2">
        <v>10</v>
      </c>
      <c r="K449" s="2">
        <v>2018</v>
      </c>
      <c r="L449" s="31">
        <f t="shared" si="6"/>
        <v>43391</v>
      </c>
      <c r="M449" s="2" t="s">
        <v>298</v>
      </c>
      <c r="N449" s="2" t="s">
        <v>254</v>
      </c>
      <c r="O449" s="2">
        <v>18</v>
      </c>
      <c r="P449" s="6">
        <v>8036266009</v>
      </c>
      <c r="Q449" s="2" t="s">
        <v>172</v>
      </c>
      <c r="R449" s="11" t="s">
        <v>173</v>
      </c>
      <c r="S449" s="2">
        <v>2</v>
      </c>
      <c r="T449" s="2" t="s">
        <v>251</v>
      </c>
      <c r="V449" s="2" t="s">
        <v>252</v>
      </c>
      <c r="W449" s="2" t="s">
        <v>186</v>
      </c>
      <c r="X449" s="2">
        <v>2</v>
      </c>
    </row>
    <row r="450" spans="1:24" ht="21" hidden="1" customHeight="1">
      <c r="A450" s="2" t="s">
        <v>92</v>
      </c>
      <c r="B450" s="2" t="s">
        <v>26</v>
      </c>
      <c r="C450" s="2" t="s">
        <v>27</v>
      </c>
      <c r="D450" s="2" t="s">
        <v>28</v>
      </c>
      <c r="E450" s="2" t="s">
        <v>28</v>
      </c>
      <c r="F450" s="2" t="s">
        <v>111</v>
      </c>
      <c r="G450" s="2" t="s">
        <v>167</v>
      </c>
      <c r="H450" s="2" t="s">
        <v>168</v>
      </c>
      <c r="I450" s="2">
        <v>19</v>
      </c>
      <c r="J450" s="2">
        <v>10</v>
      </c>
      <c r="K450" s="2">
        <v>2018</v>
      </c>
      <c r="L450" s="31">
        <f t="shared" ref="L450:L513" si="7">DATE(K450,J450,I450)</f>
        <v>43392</v>
      </c>
      <c r="M450" s="2" t="s">
        <v>965</v>
      </c>
      <c r="N450" s="2" t="s">
        <v>966</v>
      </c>
      <c r="O450" s="2">
        <v>19</v>
      </c>
      <c r="P450" s="6">
        <v>8140090621</v>
      </c>
      <c r="Q450" s="2" t="s">
        <v>172</v>
      </c>
      <c r="R450" s="11" t="s">
        <v>173</v>
      </c>
      <c r="S450" s="2">
        <v>1</v>
      </c>
      <c r="T450" s="2" t="s">
        <v>313</v>
      </c>
      <c r="V450" s="2" t="s">
        <v>175</v>
      </c>
      <c r="W450" s="2" t="s">
        <v>186</v>
      </c>
      <c r="X450" s="2">
        <v>2</v>
      </c>
    </row>
    <row r="451" spans="1:24" ht="21" hidden="1" customHeight="1">
      <c r="A451" s="2" t="s">
        <v>92</v>
      </c>
      <c r="B451" s="2" t="s">
        <v>26</v>
      </c>
      <c r="C451" s="2" t="s">
        <v>27</v>
      </c>
      <c r="D451" s="2" t="s">
        <v>28</v>
      </c>
      <c r="E451" s="2" t="s">
        <v>28</v>
      </c>
      <c r="F451" s="2" t="s">
        <v>111</v>
      </c>
      <c r="G451" s="2" t="s">
        <v>167</v>
      </c>
      <c r="H451" s="2" t="s">
        <v>168</v>
      </c>
      <c r="I451" s="2">
        <v>19</v>
      </c>
      <c r="J451" s="2">
        <v>10</v>
      </c>
      <c r="K451" s="2">
        <v>2018</v>
      </c>
      <c r="L451" s="31">
        <f t="shared" si="7"/>
        <v>43392</v>
      </c>
      <c r="M451" s="2" t="s">
        <v>967</v>
      </c>
      <c r="N451" s="2" t="s">
        <v>968</v>
      </c>
      <c r="O451" s="2">
        <v>19</v>
      </c>
      <c r="P451" s="6" t="s">
        <v>171</v>
      </c>
      <c r="Q451" s="2" t="s">
        <v>417</v>
      </c>
      <c r="R451" s="11" t="s">
        <v>173</v>
      </c>
      <c r="S451" s="2">
        <v>0</v>
      </c>
      <c r="T451" s="2" t="s">
        <v>418</v>
      </c>
      <c r="V451" s="2" t="s">
        <v>175</v>
      </c>
      <c r="W451" s="2" t="s">
        <v>186</v>
      </c>
      <c r="X451" s="2">
        <v>2</v>
      </c>
    </row>
    <row r="452" spans="1:24" ht="21" hidden="1" customHeight="1">
      <c r="A452" s="2" t="s">
        <v>92</v>
      </c>
      <c r="B452" s="2" t="s">
        <v>26</v>
      </c>
      <c r="C452" s="2" t="s">
        <v>27</v>
      </c>
      <c r="D452" s="2" t="s">
        <v>28</v>
      </c>
      <c r="E452" s="2" t="s">
        <v>28</v>
      </c>
      <c r="F452" s="2" t="s">
        <v>111</v>
      </c>
      <c r="G452" s="2" t="s">
        <v>167</v>
      </c>
      <c r="H452" s="2" t="s">
        <v>168</v>
      </c>
      <c r="I452" s="2">
        <v>19</v>
      </c>
      <c r="J452" s="2">
        <v>10</v>
      </c>
      <c r="K452" s="2">
        <v>2018</v>
      </c>
      <c r="L452" s="31">
        <f t="shared" si="7"/>
        <v>43392</v>
      </c>
      <c r="M452" s="2" t="s">
        <v>969</v>
      </c>
      <c r="N452" s="2" t="s">
        <v>970</v>
      </c>
      <c r="O452" s="2">
        <v>19</v>
      </c>
      <c r="P452" s="6">
        <v>8185039508</v>
      </c>
      <c r="Q452" s="2" t="s">
        <v>417</v>
      </c>
      <c r="R452" s="11" t="s">
        <v>173</v>
      </c>
      <c r="S452" s="2">
        <v>0</v>
      </c>
      <c r="T452" s="2" t="s">
        <v>418</v>
      </c>
      <c r="V452" s="2" t="s">
        <v>175</v>
      </c>
      <c r="W452" s="2" t="s">
        <v>186</v>
      </c>
      <c r="X452" s="2">
        <v>2</v>
      </c>
    </row>
    <row r="453" spans="1:24" ht="21" hidden="1" customHeight="1">
      <c r="A453" s="2" t="s">
        <v>93</v>
      </c>
      <c r="B453" s="2" t="s">
        <v>26</v>
      </c>
      <c r="C453" s="2" t="s">
        <v>27</v>
      </c>
      <c r="D453" s="2" t="s">
        <v>28</v>
      </c>
      <c r="E453" s="2" t="s">
        <v>28</v>
      </c>
      <c r="F453" s="2" t="s">
        <v>111</v>
      </c>
      <c r="G453" s="2" t="s">
        <v>167</v>
      </c>
      <c r="H453" s="2" t="s">
        <v>168</v>
      </c>
      <c r="I453" s="2">
        <v>22</v>
      </c>
      <c r="J453" s="2">
        <v>10</v>
      </c>
      <c r="K453" s="2">
        <v>2018</v>
      </c>
      <c r="L453" s="31">
        <f t="shared" si="7"/>
        <v>43395</v>
      </c>
      <c r="M453" s="2" t="s">
        <v>971</v>
      </c>
      <c r="N453" s="2" t="s">
        <v>972</v>
      </c>
      <c r="O453" s="2">
        <v>19</v>
      </c>
      <c r="P453" s="6">
        <v>806703399</v>
      </c>
      <c r="Q453" s="2" t="s">
        <v>172</v>
      </c>
      <c r="R453" s="11" t="s">
        <v>173</v>
      </c>
      <c r="S453" s="2">
        <v>1</v>
      </c>
      <c r="T453" s="2" t="s">
        <v>174</v>
      </c>
      <c r="V453" s="2" t="s">
        <v>175</v>
      </c>
      <c r="W453" s="2" t="s">
        <v>186</v>
      </c>
      <c r="X453" s="2">
        <v>2</v>
      </c>
    </row>
    <row r="454" spans="1:24" ht="21" hidden="1" customHeight="1">
      <c r="A454" s="2" t="s">
        <v>93</v>
      </c>
      <c r="B454" s="2" t="s">
        <v>26</v>
      </c>
      <c r="C454" s="2" t="s">
        <v>27</v>
      </c>
      <c r="D454" s="2" t="s">
        <v>28</v>
      </c>
      <c r="E454" s="2" t="s">
        <v>28</v>
      </c>
      <c r="F454" s="2" t="s">
        <v>111</v>
      </c>
      <c r="G454" s="2" t="s">
        <v>167</v>
      </c>
      <c r="H454" s="2" t="s">
        <v>168</v>
      </c>
      <c r="I454" s="2">
        <v>22</v>
      </c>
      <c r="J454" s="2">
        <v>10</v>
      </c>
      <c r="K454" s="2">
        <v>2018</v>
      </c>
      <c r="L454" s="31">
        <f t="shared" si="7"/>
        <v>43395</v>
      </c>
      <c r="M454" s="2" t="s">
        <v>973</v>
      </c>
      <c r="N454" s="2" t="s">
        <v>974</v>
      </c>
      <c r="O454" s="2">
        <v>19</v>
      </c>
      <c r="P454" s="6">
        <v>9028834122</v>
      </c>
      <c r="Q454" s="2" t="s">
        <v>417</v>
      </c>
      <c r="R454" s="11" t="s">
        <v>173</v>
      </c>
      <c r="S454" s="2">
        <v>0</v>
      </c>
      <c r="T454" s="2" t="s">
        <v>418</v>
      </c>
      <c r="V454" s="2" t="s">
        <v>175</v>
      </c>
      <c r="W454" s="2" t="s">
        <v>186</v>
      </c>
      <c r="X454" s="2">
        <v>2</v>
      </c>
    </row>
    <row r="455" spans="1:24" ht="21" hidden="1" customHeight="1">
      <c r="A455" s="2" t="s">
        <v>93</v>
      </c>
      <c r="B455" s="2" t="s">
        <v>26</v>
      </c>
      <c r="C455" s="2" t="s">
        <v>27</v>
      </c>
      <c r="D455" s="2" t="s">
        <v>28</v>
      </c>
      <c r="E455" s="2" t="s">
        <v>28</v>
      </c>
      <c r="F455" s="2" t="s">
        <v>111</v>
      </c>
      <c r="G455" s="2" t="s">
        <v>167</v>
      </c>
      <c r="H455" s="2" t="s">
        <v>168</v>
      </c>
      <c r="I455" s="2">
        <v>25</v>
      </c>
      <c r="J455" s="2">
        <v>10</v>
      </c>
      <c r="K455" s="2">
        <v>2018</v>
      </c>
      <c r="L455" s="31">
        <f t="shared" si="7"/>
        <v>43398</v>
      </c>
      <c r="M455" s="2" t="s">
        <v>272</v>
      </c>
      <c r="N455" s="2" t="s">
        <v>975</v>
      </c>
      <c r="O455" s="2">
        <v>19</v>
      </c>
      <c r="P455" s="6">
        <v>7037304680</v>
      </c>
      <c r="Q455" s="2" t="s">
        <v>172</v>
      </c>
      <c r="R455" s="11" t="s">
        <v>173</v>
      </c>
      <c r="S455" s="2">
        <v>3</v>
      </c>
      <c r="T455" s="2" t="s">
        <v>313</v>
      </c>
      <c r="U455" s="2" t="s">
        <v>507</v>
      </c>
      <c r="V455" s="2" t="s">
        <v>175</v>
      </c>
      <c r="W455" s="2" t="s">
        <v>186</v>
      </c>
      <c r="X455" s="2">
        <v>2</v>
      </c>
    </row>
    <row r="456" spans="1:24" ht="21" hidden="1" customHeight="1">
      <c r="A456" s="2" t="s">
        <v>93</v>
      </c>
      <c r="B456" s="2" t="s">
        <v>26</v>
      </c>
      <c r="C456" s="2" t="s">
        <v>27</v>
      </c>
      <c r="D456" s="2" t="s">
        <v>28</v>
      </c>
      <c r="E456" s="2" t="s">
        <v>28</v>
      </c>
      <c r="F456" s="2" t="s">
        <v>111</v>
      </c>
      <c r="G456" s="2" t="s">
        <v>167</v>
      </c>
      <c r="H456" s="2" t="s">
        <v>168</v>
      </c>
      <c r="I456" s="2">
        <v>26</v>
      </c>
      <c r="J456" s="2">
        <v>10</v>
      </c>
      <c r="K456" s="2">
        <v>2018</v>
      </c>
      <c r="L456" s="31">
        <f t="shared" si="7"/>
        <v>43399</v>
      </c>
      <c r="M456" s="2" t="s">
        <v>976</v>
      </c>
      <c r="N456" s="2" t="s">
        <v>977</v>
      </c>
      <c r="O456" s="2">
        <v>19</v>
      </c>
      <c r="P456" s="6">
        <v>8060060585</v>
      </c>
      <c r="Q456" s="2" t="s">
        <v>172</v>
      </c>
      <c r="R456" s="11" t="s">
        <v>173</v>
      </c>
      <c r="S456" s="2">
        <v>3</v>
      </c>
      <c r="T456" s="2" t="s">
        <v>174</v>
      </c>
      <c r="V456" s="2" t="s">
        <v>175</v>
      </c>
      <c r="W456" s="2" t="s">
        <v>186</v>
      </c>
      <c r="X456" s="2">
        <v>2</v>
      </c>
    </row>
    <row r="457" spans="1:24" ht="21" hidden="1" customHeight="1">
      <c r="A457" s="2" t="s">
        <v>93</v>
      </c>
      <c r="B457" s="2" t="s">
        <v>26</v>
      </c>
      <c r="C457" s="2" t="s">
        <v>27</v>
      </c>
      <c r="D457" s="2" t="s">
        <v>28</v>
      </c>
      <c r="E457" s="2" t="s">
        <v>28</v>
      </c>
      <c r="F457" s="2" t="s">
        <v>111</v>
      </c>
      <c r="G457" s="2" t="s">
        <v>167</v>
      </c>
      <c r="H457" s="2" t="s">
        <v>168</v>
      </c>
      <c r="I457" s="2">
        <v>26</v>
      </c>
      <c r="J457" s="2">
        <v>10</v>
      </c>
      <c r="K457" s="2">
        <v>2018</v>
      </c>
      <c r="L457" s="31">
        <f t="shared" si="7"/>
        <v>43399</v>
      </c>
      <c r="M457" s="2" t="s">
        <v>978</v>
      </c>
      <c r="N457" s="2" t="s">
        <v>979</v>
      </c>
      <c r="O457" s="2">
        <v>18</v>
      </c>
      <c r="P457" s="6" t="s">
        <v>171</v>
      </c>
      <c r="Q457" s="2" t="s">
        <v>172</v>
      </c>
      <c r="R457" s="11" t="s">
        <v>173</v>
      </c>
      <c r="S457" s="2">
        <v>1</v>
      </c>
      <c r="T457" s="2" t="s">
        <v>251</v>
      </c>
      <c r="V457" s="2" t="s">
        <v>252</v>
      </c>
      <c r="W457" s="2" t="s">
        <v>211</v>
      </c>
    </row>
    <row r="458" spans="1:24" ht="21" hidden="1" customHeight="1">
      <c r="A458" s="2" t="s">
        <v>93</v>
      </c>
      <c r="B458" s="2" t="s">
        <v>26</v>
      </c>
      <c r="C458" s="2" t="s">
        <v>27</v>
      </c>
      <c r="D458" s="2" t="s">
        <v>28</v>
      </c>
      <c r="E458" s="2" t="s">
        <v>28</v>
      </c>
      <c r="F458" s="2" t="s">
        <v>111</v>
      </c>
      <c r="G458" s="2" t="s">
        <v>167</v>
      </c>
      <c r="H458" s="2" t="s">
        <v>168</v>
      </c>
      <c r="I458" s="2">
        <v>26</v>
      </c>
      <c r="J458" s="2">
        <v>10</v>
      </c>
      <c r="K458" s="2">
        <v>2018</v>
      </c>
      <c r="L458" s="31">
        <f t="shared" si="7"/>
        <v>43399</v>
      </c>
      <c r="M458" s="2" t="s">
        <v>980</v>
      </c>
      <c r="N458" s="2" t="s">
        <v>981</v>
      </c>
      <c r="O458" s="2">
        <v>19</v>
      </c>
      <c r="P458" s="6">
        <v>903471383</v>
      </c>
      <c r="Q458" s="2" t="s">
        <v>172</v>
      </c>
      <c r="R458" s="11" t="s">
        <v>173</v>
      </c>
      <c r="S458" s="2">
        <v>1</v>
      </c>
      <c r="T458" s="2" t="s">
        <v>251</v>
      </c>
      <c r="V458" s="2" t="s">
        <v>252</v>
      </c>
      <c r="W458" s="2" t="s">
        <v>179</v>
      </c>
      <c r="X458" s="2">
        <v>3</v>
      </c>
    </row>
    <row r="459" spans="1:24" ht="21" hidden="1" customHeight="1">
      <c r="A459" s="2" t="s">
        <v>93</v>
      </c>
      <c r="B459" s="2" t="s">
        <v>26</v>
      </c>
      <c r="C459" s="2" t="s">
        <v>27</v>
      </c>
      <c r="D459" s="2" t="s">
        <v>28</v>
      </c>
      <c r="E459" s="2" t="s">
        <v>28</v>
      </c>
      <c r="F459" s="2" t="s">
        <v>111</v>
      </c>
      <c r="G459" s="2" t="s">
        <v>167</v>
      </c>
      <c r="H459" s="2" t="s">
        <v>168</v>
      </c>
      <c r="I459" s="2">
        <v>26</v>
      </c>
      <c r="J459" s="2">
        <v>10</v>
      </c>
      <c r="K459" s="2">
        <v>2018</v>
      </c>
      <c r="L459" s="31">
        <f t="shared" si="7"/>
        <v>43399</v>
      </c>
      <c r="M459" s="2" t="s">
        <v>982</v>
      </c>
      <c r="N459" s="2" t="s">
        <v>983</v>
      </c>
      <c r="O459" s="2">
        <v>19</v>
      </c>
      <c r="P459" s="6" t="s">
        <v>171</v>
      </c>
      <c r="Q459" s="2" t="s">
        <v>172</v>
      </c>
      <c r="R459" s="11" t="s">
        <v>173</v>
      </c>
      <c r="S459" s="2">
        <v>2</v>
      </c>
      <c r="T459" s="2" t="s">
        <v>251</v>
      </c>
      <c r="V459" s="2" t="s">
        <v>252</v>
      </c>
      <c r="W459" s="2" t="s">
        <v>186</v>
      </c>
      <c r="X459" s="2">
        <v>3</v>
      </c>
    </row>
    <row r="460" spans="1:24" ht="21" hidden="1" customHeight="1">
      <c r="A460" s="2" t="s">
        <v>93</v>
      </c>
      <c r="B460" s="2" t="s">
        <v>26</v>
      </c>
      <c r="C460" s="2" t="s">
        <v>27</v>
      </c>
      <c r="D460" s="2" t="s">
        <v>28</v>
      </c>
      <c r="E460" s="2" t="s">
        <v>28</v>
      </c>
      <c r="F460" s="2" t="s">
        <v>111</v>
      </c>
      <c r="G460" s="2" t="s">
        <v>167</v>
      </c>
      <c r="H460" s="2" t="s">
        <v>168</v>
      </c>
      <c r="I460" s="2">
        <v>26</v>
      </c>
      <c r="J460" s="2">
        <v>10</v>
      </c>
      <c r="K460" s="2">
        <v>2018</v>
      </c>
      <c r="L460" s="31">
        <f t="shared" si="7"/>
        <v>43399</v>
      </c>
      <c r="M460" s="2" t="s">
        <v>984</v>
      </c>
      <c r="N460" s="2" t="s">
        <v>985</v>
      </c>
      <c r="O460" s="2">
        <v>19</v>
      </c>
      <c r="P460" s="6" t="s">
        <v>171</v>
      </c>
      <c r="Q460" s="2" t="s">
        <v>172</v>
      </c>
      <c r="R460" s="11" t="s">
        <v>173</v>
      </c>
      <c r="S460" s="2">
        <v>1</v>
      </c>
      <c r="T460" s="2" t="s">
        <v>251</v>
      </c>
      <c r="V460" s="2" t="s">
        <v>252</v>
      </c>
      <c r="W460" s="2" t="s">
        <v>176</v>
      </c>
    </row>
    <row r="461" spans="1:24" ht="21" hidden="1" customHeight="1">
      <c r="A461" s="2" t="s">
        <v>93</v>
      </c>
      <c r="B461" s="2" t="s">
        <v>26</v>
      </c>
      <c r="C461" s="2" t="s">
        <v>27</v>
      </c>
      <c r="D461" s="2" t="s">
        <v>28</v>
      </c>
      <c r="E461" s="2" t="s">
        <v>28</v>
      </c>
      <c r="F461" s="2" t="s">
        <v>111</v>
      </c>
      <c r="G461" s="2" t="s">
        <v>167</v>
      </c>
      <c r="H461" s="2" t="s">
        <v>168</v>
      </c>
      <c r="I461" s="2">
        <v>26</v>
      </c>
      <c r="J461" s="2">
        <v>10</v>
      </c>
      <c r="K461" s="2">
        <v>2018</v>
      </c>
      <c r="L461" s="31">
        <f t="shared" si="7"/>
        <v>43399</v>
      </c>
      <c r="M461" s="2" t="s">
        <v>986</v>
      </c>
      <c r="N461" s="2" t="s">
        <v>987</v>
      </c>
      <c r="O461" s="2">
        <v>17</v>
      </c>
      <c r="P461" s="6" t="s">
        <v>171</v>
      </c>
      <c r="Q461" s="2" t="s">
        <v>172</v>
      </c>
      <c r="R461" s="11" t="s">
        <v>173</v>
      </c>
      <c r="S461" s="2">
        <v>0</v>
      </c>
      <c r="T461" s="2" t="s">
        <v>251</v>
      </c>
      <c r="V461" s="2" t="s">
        <v>252</v>
      </c>
      <c r="W461" s="2" t="s">
        <v>211</v>
      </c>
    </row>
    <row r="462" spans="1:24" ht="21" hidden="1" customHeight="1">
      <c r="A462" s="2" t="s">
        <v>93</v>
      </c>
      <c r="B462" s="2" t="s">
        <v>26</v>
      </c>
      <c r="C462" s="2" t="s">
        <v>27</v>
      </c>
      <c r="D462" s="2" t="s">
        <v>28</v>
      </c>
      <c r="E462" s="2" t="s">
        <v>28</v>
      </c>
      <c r="F462" s="2" t="s">
        <v>111</v>
      </c>
      <c r="G462" s="2" t="s">
        <v>167</v>
      </c>
      <c r="H462" s="2" t="s">
        <v>168</v>
      </c>
      <c r="I462" s="2">
        <v>26</v>
      </c>
      <c r="J462" s="2">
        <v>10</v>
      </c>
      <c r="K462" s="2">
        <v>2018</v>
      </c>
      <c r="L462" s="31">
        <f t="shared" si="7"/>
        <v>43399</v>
      </c>
      <c r="M462" s="2" t="s">
        <v>988</v>
      </c>
      <c r="N462" s="2" t="s">
        <v>989</v>
      </c>
      <c r="O462" s="2">
        <v>19</v>
      </c>
      <c r="P462" s="6" t="s">
        <v>171</v>
      </c>
      <c r="Q462" s="2" t="s">
        <v>172</v>
      </c>
      <c r="R462" s="11" t="s">
        <v>173</v>
      </c>
      <c r="S462" s="2">
        <v>1</v>
      </c>
      <c r="T462" s="2" t="s">
        <v>251</v>
      </c>
      <c r="V462" s="2" t="s">
        <v>252</v>
      </c>
      <c r="W462" s="2" t="s">
        <v>186</v>
      </c>
      <c r="X462" s="2">
        <v>3</v>
      </c>
    </row>
    <row r="463" spans="1:24" ht="21" hidden="1" customHeight="1">
      <c r="A463" s="2" t="s">
        <v>93</v>
      </c>
      <c r="B463" s="2" t="s">
        <v>26</v>
      </c>
      <c r="C463" s="2" t="s">
        <v>27</v>
      </c>
      <c r="D463" s="2" t="s">
        <v>28</v>
      </c>
      <c r="E463" s="2" t="s">
        <v>28</v>
      </c>
      <c r="F463" s="2" t="s">
        <v>111</v>
      </c>
      <c r="G463" s="2" t="s">
        <v>167</v>
      </c>
      <c r="H463" s="2" t="s">
        <v>168</v>
      </c>
      <c r="I463" s="2">
        <v>26</v>
      </c>
      <c r="J463" s="2">
        <v>10</v>
      </c>
      <c r="K463" s="2">
        <v>2018</v>
      </c>
      <c r="L463" s="31">
        <f t="shared" si="7"/>
        <v>43399</v>
      </c>
      <c r="M463" s="2" t="s">
        <v>990</v>
      </c>
      <c r="N463" s="2" t="s">
        <v>991</v>
      </c>
      <c r="O463" s="2">
        <v>18</v>
      </c>
      <c r="P463" s="6" t="s">
        <v>171</v>
      </c>
      <c r="Q463" s="2" t="s">
        <v>172</v>
      </c>
      <c r="R463" s="11" t="s">
        <v>173</v>
      </c>
      <c r="S463" s="2">
        <v>0</v>
      </c>
      <c r="T463" s="2" t="s">
        <v>251</v>
      </c>
      <c r="V463" s="2" t="s">
        <v>252</v>
      </c>
      <c r="W463" s="2" t="s">
        <v>179</v>
      </c>
      <c r="X463" s="2">
        <v>3</v>
      </c>
    </row>
    <row r="464" spans="1:24" ht="21" hidden="1" customHeight="1">
      <c r="A464" s="2" t="s">
        <v>93</v>
      </c>
      <c r="B464" s="2" t="s">
        <v>26</v>
      </c>
      <c r="C464" s="2" t="s">
        <v>27</v>
      </c>
      <c r="D464" s="2" t="s">
        <v>28</v>
      </c>
      <c r="E464" s="2" t="s">
        <v>28</v>
      </c>
      <c r="F464" s="2" t="s">
        <v>111</v>
      </c>
      <c r="G464" s="2" t="s">
        <v>167</v>
      </c>
      <c r="H464" s="2" t="s">
        <v>168</v>
      </c>
      <c r="I464" s="2">
        <v>26</v>
      </c>
      <c r="J464" s="2">
        <v>10</v>
      </c>
      <c r="K464" s="2">
        <v>2018</v>
      </c>
      <c r="L464" s="31">
        <f t="shared" si="7"/>
        <v>43399</v>
      </c>
      <c r="M464" s="2" t="s">
        <v>992</v>
      </c>
      <c r="N464" s="2" t="s">
        <v>993</v>
      </c>
      <c r="O464" s="2">
        <v>19</v>
      </c>
      <c r="P464" s="6">
        <v>8026697691</v>
      </c>
      <c r="Q464" s="2" t="s">
        <v>172</v>
      </c>
      <c r="R464" s="11" t="s">
        <v>173</v>
      </c>
      <c r="S464" s="2">
        <v>2</v>
      </c>
      <c r="T464" s="2" t="s">
        <v>251</v>
      </c>
      <c r="V464" s="2" t="s">
        <v>252</v>
      </c>
      <c r="W464" s="2" t="s">
        <v>186</v>
      </c>
      <c r="X464" s="2">
        <v>3</v>
      </c>
    </row>
    <row r="465" spans="1:24" ht="21" hidden="1" customHeight="1">
      <c r="A465" s="2" t="s">
        <v>93</v>
      </c>
      <c r="B465" s="2" t="s">
        <v>26</v>
      </c>
      <c r="C465" s="2" t="s">
        <v>27</v>
      </c>
      <c r="D465" s="2" t="s">
        <v>28</v>
      </c>
      <c r="E465" s="2" t="s">
        <v>28</v>
      </c>
      <c r="F465" s="2" t="s">
        <v>111</v>
      </c>
      <c r="G465" s="2" t="s">
        <v>167</v>
      </c>
      <c r="H465" s="2" t="s">
        <v>168</v>
      </c>
      <c r="I465" s="2">
        <v>26</v>
      </c>
      <c r="J465" s="2">
        <v>10</v>
      </c>
      <c r="K465" s="2">
        <v>2018</v>
      </c>
      <c r="L465" s="31">
        <f t="shared" si="7"/>
        <v>43399</v>
      </c>
      <c r="M465" s="2" t="s">
        <v>994</v>
      </c>
      <c r="N465" s="2" t="s">
        <v>995</v>
      </c>
      <c r="O465" s="2">
        <v>18</v>
      </c>
      <c r="P465" s="6" t="s">
        <v>171</v>
      </c>
      <c r="Q465" s="2" t="s">
        <v>172</v>
      </c>
      <c r="R465" s="11" t="s">
        <v>173</v>
      </c>
      <c r="S465" s="2">
        <v>0</v>
      </c>
      <c r="T465" s="2" t="s">
        <v>251</v>
      </c>
      <c r="V465" s="2" t="s">
        <v>252</v>
      </c>
      <c r="W465" s="2" t="s">
        <v>179</v>
      </c>
      <c r="X465" s="2">
        <v>3</v>
      </c>
    </row>
    <row r="466" spans="1:24" ht="21" hidden="1" customHeight="1">
      <c r="A466" s="2" t="s">
        <v>93</v>
      </c>
      <c r="B466" s="2" t="s">
        <v>26</v>
      </c>
      <c r="C466" s="2" t="s">
        <v>27</v>
      </c>
      <c r="D466" s="2" t="s">
        <v>28</v>
      </c>
      <c r="E466" s="2" t="s">
        <v>28</v>
      </c>
      <c r="F466" s="2" t="s">
        <v>111</v>
      </c>
      <c r="G466" s="2" t="s">
        <v>167</v>
      </c>
      <c r="H466" s="2" t="s">
        <v>168</v>
      </c>
      <c r="I466" s="2">
        <v>26</v>
      </c>
      <c r="J466" s="2">
        <v>10</v>
      </c>
      <c r="K466" s="2">
        <v>2018</v>
      </c>
      <c r="L466" s="31">
        <f t="shared" si="7"/>
        <v>43399</v>
      </c>
      <c r="M466" s="2" t="s">
        <v>996</v>
      </c>
      <c r="N466" s="2" t="s">
        <v>997</v>
      </c>
      <c r="O466" s="2">
        <v>17</v>
      </c>
      <c r="P466" s="6" t="s">
        <v>171</v>
      </c>
      <c r="Q466" s="2" t="s">
        <v>172</v>
      </c>
      <c r="R466" s="11" t="s">
        <v>173</v>
      </c>
      <c r="S466" s="2">
        <v>0</v>
      </c>
      <c r="T466" s="2" t="s">
        <v>251</v>
      </c>
      <c r="V466" s="2" t="s">
        <v>252</v>
      </c>
      <c r="W466" s="2" t="s">
        <v>179</v>
      </c>
      <c r="X466" s="2">
        <v>3</v>
      </c>
    </row>
    <row r="467" spans="1:24" ht="21" hidden="1" customHeight="1">
      <c r="A467" s="2" t="s">
        <v>93</v>
      </c>
      <c r="B467" s="2" t="s">
        <v>26</v>
      </c>
      <c r="C467" s="2" t="s">
        <v>27</v>
      </c>
      <c r="D467" s="2" t="s">
        <v>28</v>
      </c>
      <c r="E467" s="2" t="s">
        <v>28</v>
      </c>
      <c r="F467" s="2" t="s">
        <v>111</v>
      </c>
      <c r="G467" s="2" t="s">
        <v>167</v>
      </c>
      <c r="H467" s="2" t="s">
        <v>168</v>
      </c>
      <c r="I467" s="2">
        <v>26</v>
      </c>
      <c r="J467" s="2">
        <v>10</v>
      </c>
      <c r="K467" s="2">
        <v>2018</v>
      </c>
      <c r="L467" s="31">
        <f t="shared" si="7"/>
        <v>43399</v>
      </c>
      <c r="M467" s="2" t="s">
        <v>998</v>
      </c>
      <c r="N467" s="2" t="s">
        <v>999</v>
      </c>
      <c r="O467" s="2">
        <v>19</v>
      </c>
      <c r="P467" s="6" t="s">
        <v>171</v>
      </c>
      <c r="Q467" s="2" t="s">
        <v>172</v>
      </c>
      <c r="R467" s="11" t="s">
        <v>173</v>
      </c>
      <c r="S467" s="2">
        <v>1</v>
      </c>
      <c r="T467" s="2" t="s">
        <v>251</v>
      </c>
      <c r="V467" s="2" t="s">
        <v>252</v>
      </c>
      <c r="W467" s="2" t="s">
        <v>176</v>
      </c>
    </row>
    <row r="468" spans="1:24" ht="21" hidden="1" customHeight="1">
      <c r="A468" s="2" t="s">
        <v>93</v>
      </c>
      <c r="B468" s="2" t="s">
        <v>26</v>
      </c>
      <c r="C468" s="2" t="s">
        <v>27</v>
      </c>
      <c r="D468" s="2" t="s">
        <v>28</v>
      </c>
      <c r="E468" s="2" t="s">
        <v>28</v>
      </c>
      <c r="F468" s="2" t="s">
        <v>111</v>
      </c>
      <c r="G468" s="2" t="s">
        <v>167</v>
      </c>
      <c r="H468" s="2" t="s">
        <v>168</v>
      </c>
      <c r="I468" s="2">
        <v>26</v>
      </c>
      <c r="J468" s="2">
        <v>10</v>
      </c>
      <c r="K468" s="2">
        <v>2018</v>
      </c>
      <c r="L468" s="31">
        <f t="shared" si="7"/>
        <v>43399</v>
      </c>
      <c r="M468" s="2" t="s">
        <v>1000</v>
      </c>
      <c r="N468" s="2" t="s">
        <v>1001</v>
      </c>
      <c r="O468" s="2">
        <v>19</v>
      </c>
      <c r="P468" s="6" t="s">
        <v>171</v>
      </c>
      <c r="Q468" s="2" t="s">
        <v>172</v>
      </c>
      <c r="R468" s="2" t="s">
        <v>173</v>
      </c>
      <c r="S468" s="2">
        <v>2</v>
      </c>
      <c r="T468" s="2" t="s">
        <v>251</v>
      </c>
      <c r="V468" s="2" t="s">
        <v>252</v>
      </c>
      <c r="W468" s="2" t="s">
        <v>186</v>
      </c>
      <c r="X468" s="2">
        <v>3</v>
      </c>
    </row>
    <row r="469" spans="1:24" ht="21" hidden="1" customHeight="1">
      <c r="A469" s="2" t="s">
        <v>93</v>
      </c>
      <c r="B469" s="2" t="s">
        <v>26</v>
      </c>
      <c r="C469" s="2" t="s">
        <v>27</v>
      </c>
      <c r="D469" s="2" t="s">
        <v>28</v>
      </c>
      <c r="E469" s="2" t="s">
        <v>28</v>
      </c>
      <c r="F469" s="2" t="s">
        <v>111</v>
      </c>
      <c r="G469" s="2" t="s">
        <v>167</v>
      </c>
      <c r="H469" s="2" t="s">
        <v>168</v>
      </c>
      <c r="I469" s="2">
        <v>26</v>
      </c>
      <c r="J469" s="2">
        <v>10</v>
      </c>
      <c r="K469" s="2">
        <v>2018</v>
      </c>
      <c r="L469" s="31">
        <f t="shared" si="7"/>
        <v>43399</v>
      </c>
      <c r="M469" s="2" t="s">
        <v>1002</v>
      </c>
      <c r="N469" s="2" t="s">
        <v>1003</v>
      </c>
      <c r="O469" s="2">
        <v>18</v>
      </c>
      <c r="P469" s="6">
        <v>8036697691</v>
      </c>
      <c r="Q469" s="2" t="s">
        <v>172</v>
      </c>
      <c r="R469" s="2" t="s">
        <v>173</v>
      </c>
      <c r="S469" s="2">
        <v>0</v>
      </c>
      <c r="T469" s="2" t="s">
        <v>251</v>
      </c>
      <c r="V469" s="2" t="s">
        <v>252</v>
      </c>
      <c r="W469" s="2" t="s">
        <v>176</v>
      </c>
    </row>
    <row r="470" spans="1:24" ht="21" hidden="1" customHeight="1">
      <c r="A470" s="2" t="s">
        <v>93</v>
      </c>
      <c r="B470" s="2" t="s">
        <v>26</v>
      </c>
      <c r="C470" s="2" t="s">
        <v>27</v>
      </c>
      <c r="D470" s="2" t="s">
        <v>28</v>
      </c>
      <c r="E470" s="2" t="s">
        <v>28</v>
      </c>
      <c r="F470" s="2" t="s">
        <v>111</v>
      </c>
      <c r="G470" s="2" t="s">
        <v>167</v>
      </c>
      <c r="H470" s="2" t="s">
        <v>168</v>
      </c>
      <c r="I470" s="2">
        <v>26</v>
      </c>
      <c r="J470" s="2">
        <v>10</v>
      </c>
      <c r="K470" s="2">
        <v>2018</v>
      </c>
      <c r="L470" s="31">
        <f t="shared" si="7"/>
        <v>43399</v>
      </c>
      <c r="M470" s="2" t="s">
        <v>1004</v>
      </c>
      <c r="N470" s="2" t="s">
        <v>1005</v>
      </c>
      <c r="O470" s="2">
        <v>19</v>
      </c>
      <c r="P470" s="6">
        <v>8025592471</v>
      </c>
      <c r="Q470" s="2" t="s">
        <v>172</v>
      </c>
      <c r="R470" s="2" t="s">
        <v>173</v>
      </c>
      <c r="S470" s="2">
        <v>1</v>
      </c>
      <c r="T470" s="2" t="s">
        <v>251</v>
      </c>
      <c r="V470" s="2" t="s">
        <v>252</v>
      </c>
      <c r="W470" s="2" t="s">
        <v>186</v>
      </c>
      <c r="X470" s="2">
        <v>3</v>
      </c>
    </row>
    <row r="471" spans="1:24" ht="21" hidden="1" customHeight="1">
      <c r="A471" s="2" t="s">
        <v>93</v>
      </c>
      <c r="B471" s="2" t="s">
        <v>26</v>
      </c>
      <c r="C471" s="2" t="s">
        <v>27</v>
      </c>
      <c r="D471" s="2" t="s">
        <v>28</v>
      </c>
      <c r="E471" s="2" t="s">
        <v>28</v>
      </c>
      <c r="F471" s="2" t="s">
        <v>111</v>
      </c>
      <c r="G471" s="2" t="s">
        <v>167</v>
      </c>
      <c r="H471" s="2" t="s">
        <v>168</v>
      </c>
      <c r="I471" s="2">
        <v>26</v>
      </c>
      <c r="J471" s="2">
        <v>10</v>
      </c>
      <c r="K471" s="2">
        <v>2018</v>
      </c>
      <c r="L471" s="31">
        <f t="shared" si="7"/>
        <v>43399</v>
      </c>
      <c r="M471" s="2" t="s">
        <v>1006</v>
      </c>
      <c r="N471" s="2" t="s">
        <v>1007</v>
      </c>
      <c r="O471" s="2">
        <v>18</v>
      </c>
      <c r="P471" s="6" t="s">
        <v>171</v>
      </c>
      <c r="Q471" s="2" t="s">
        <v>172</v>
      </c>
      <c r="R471" s="2" t="s">
        <v>173</v>
      </c>
      <c r="S471" s="2">
        <v>2</v>
      </c>
      <c r="T471" s="2" t="s">
        <v>251</v>
      </c>
      <c r="V471" s="2" t="s">
        <v>252</v>
      </c>
      <c r="W471" s="2" t="s">
        <v>179</v>
      </c>
      <c r="X471" s="2">
        <v>3</v>
      </c>
    </row>
    <row r="472" spans="1:24" ht="21" hidden="1" customHeight="1">
      <c r="A472" s="2" t="s">
        <v>93</v>
      </c>
      <c r="B472" s="2" t="s">
        <v>26</v>
      </c>
      <c r="C472" s="2" t="s">
        <v>27</v>
      </c>
      <c r="D472" s="2" t="s">
        <v>28</v>
      </c>
      <c r="E472" s="2" t="s">
        <v>28</v>
      </c>
      <c r="F472" s="2" t="s">
        <v>111</v>
      </c>
      <c r="G472" s="2" t="s">
        <v>167</v>
      </c>
      <c r="H472" s="2" t="s">
        <v>168</v>
      </c>
      <c r="I472" s="2">
        <v>26</v>
      </c>
      <c r="J472" s="2">
        <v>10</v>
      </c>
      <c r="K472" s="2">
        <v>2018</v>
      </c>
      <c r="L472" s="31">
        <f t="shared" si="7"/>
        <v>43399</v>
      </c>
      <c r="M472" s="2" t="s">
        <v>1008</v>
      </c>
      <c r="N472" s="2" t="s">
        <v>1009</v>
      </c>
      <c r="O472" s="2">
        <v>18</v>
      </c>
      <c r="P472" s="6" t="s">
        <v>171</v>
      </c>
      <c r="Q472" s="2" t="s">
        <v>172</v>
      </c>
      <c r="R472" s="2" t="s">
        <v>173</v>
      </c>
      <c r="S472" s="2">
        <v>0</v>
      </c>
      <c r="T472" s="2" t="s">
        <v>251</v>
      </c>
      <c r="V472" s="2" t="s">
        <v>252</v>
      </c>
      <c r="W472" s="2" t="s">
        <v>179</v>
      </c>
      <c r="X472" s="2">
        <v>3</v>
      </c>
    </row>
    <row r="473" spans="1:24" ht="21" hidden="1" customHeight="1">
      <c r="A473" s="2" t="s">
        <v>93</v>
      </c>
      <c r="B473" s="2" t="s">
        <v>26</v>
      </c>
      <c r="C473" s="2" t="s">
        <v>27</v>
      </c>
      <c r="D473" s="2" t="s">
        <v>28</v>
      </c>
      <c r="E473" s="2" t="s">
        <v>28</v>
      </c>
      <c r="F473" s="2" t="s">
        <v>111</v>
      </c>
      <c r="G473" s="2" t="s">
        <v>167</v>
      </c>
      <c r="H473" s="2" t="s">
        <v>168</v>
      </c>
      <c r="I473" s="2">
        <v>26</v>
      </c>
      <c r="J473" s="2">
        <v>10</v>
      </c>
      <c r="K473" s="2">
        <v>2018</v>
      </c>
      <c r="L473" s="31">
        <f t="shared" si="7"/>
        <v>43399</v>
      </c>
      <c r="M473" s="2" t="s">
        <v>1010</v>
      </c>
      <c r="N473" s="2" t="s">
        <v>1011</v>
      </c>
      <c r="O473" s="2">
        <v>19</v>
      </c>
      <c r="P473" s="6" t="s">
        <v>171</v>
      </c>
      <c r="Q473" s="2" t="s">
        <v>172</v>
      </c>
      <c r="R473" s="2" t="s">
        <v>173</v>
      </c>
      <c r="S473" s="2">
        <v>1</v>
      </c>
      <c r="T473" s="2" t="s">
        <v>251</v>
      </c>
      <c r="V473" s="2" t="s">
        <v>252</v>
      </c>
      <c r="W473" s="2" t="s">
        <v>186</v>
      </c>
      <c r="X473" s="2">
        <v>3</v>
      </c>
    </row>
    <row r="474" spans="1:24" ht="21" hidden="1" customHeight="1">
      <c r="A474" s="2" t="s">
        <v>1012</v>
      </c>
      <c r="B474" s="2" t="s">
        <v>26</v>
      </c>
      <c r="C474" s="2" t="s">
        <v>27</v>
      </c>
      <c r="D474" s="2" t="s">
        <v>28</v>
      </c>
      <c r="E474" s="2" t="s">
        <v>28</v>
      </c>
      <c r="F474" s="2" t="s">
        <v>111</v>
      </c>
      <c r="G474" s="2" t="s">
        <v>167</v>
      </c>
      <c r="H474" s="2" t="s">
        <v>168</v>
      </c>
      <c r="I474" s="2">
        <v>9</v>
      </c>
      <c r="J474" s="2">
        <v>11</v>
      </c>
      <c r="K474" s="2">
        <v>2018</v>
      </c>
      <c r="L474" s="31">
        <f t="shared" si="7"/>
        <v>43413</v>
      </c>
      <c r="M474" s="2" t="s">
        <v>1013</v>
      </c>
      <c r="N474" s="2" t="s">
        <v>1014</v>
      </c>
      <c r="O474" s="2">
        <v>19</v>
      </c>
      <c r="P474" s="6" t="s">
        <v>171</v>
      </c>
      <c r="Q474" s="2" t="s">
        <v>172</v>
      </c>
      <c r="R474" s="2" t="s">
        <v>173</v>
      </c>
      <c r="S474" s="2">
        <v>2</v>
      </c>
      <c r="T474" s="2" t="s">
        <v>174</v>
      </c>
      <c r="V474" s="2" t="s">
        <v>175</v>
      </c>
      <c r="W474" s="2" t="s">
        <v>179</v>
      </c>
      <c r="X474" s="2">
        <v>2</v>
      </c>
    </row>
    <row r="475" spans="1:24" ht="21" hidden="1" customHeight="1">
      <c r="A475" s="2" t="s">
        <v>94</v>
      </c>
      <c r="B475" s="2" t="s">
        <v>26</v>
      </c>
      <c r="C475" s="2" t="s">
        <v>27</v>
      </c>
      <c r="D475" s="2" t="s">
        <v>28</v>
      </c>
      <c r="E475" s="2" t="s">
        <v>28</v>
      </c>
      <c r="F475" s="2" t="s">
        <v>111</v>
      </c>
      <c r="G475" s="2" t="s">
        <v>167</v>
      </c>
      <c r="H475" s="2" t="s">
        <v>168</v>
      </c>
      <c r="I475" s="2">
        <v>12</v>
      </c>
      <c r="J475" s="2">
        <v>11</v>
      </c>
      <c r="K475" s="2">
        <v>2018</v>
      </c>
      <c r="L475" s="31">
        <f t="shared" si="7"/>
        <v>43416</v>
      </c>
      <c r="M475" s="2" t="s">
        <v>1015</v>
      </c>
      <c r="N475" s="2" t="s">
        <v>1016</v>
      </c>
      <c r="O475" s="2">
        <v>19</v>
      </c>
      <c r="P475" s="6">
        <v>8175817436</v>
      </c>
      <c r="Q475" s="2" t="s">
        <v>417</v>
      </c>
      <c r="R475" s="2" t="s">
        <v>173</v>
      </c>
      <c r="S475" s="2">
        <v>0</v>
      </c>
      <c r="T475" s="2" t="s">
        <v>418</v>
      </c>
      <c r="V475" s="2" t="s">
        <v>175</v>
      </c>
      <c r="W475" s="2" t="s">
        <v>444</v>
      </c>
    </row>
    <row r="476" spans="1:24" ht="21" hidden="1" customHeight="1">
      <c r="A476" s="2" t="s">
        <v>94</v>
      </c>
      <c r="B476" s="2" t="s">
        <v>26</v>
      </c>
      <c r="C476" s="2" t="s">
        <v>27</v>
      </c>
      <c r="D476" s="2" t="s">
        <v>28</v>
      </c>
      <c r="E476" s="2" t="s">
        <v>28</v>
      </c>
      <c r="F476" s="2" t="s">
        <v>111</v>
      </c>
      <c r="G476" s="2" t="s">
        <v>167</v>
      </c>
      <c r="H476" s="2" t="s">
        <v>168</v>
      </c>
      <c r="I476" s="2">
        <v>12</v>
      </c>
      <c r="J476" s="2">
        <v>11</v>
      </c>
      <c r="K476" s="2">
        <v>2018</v>
      </c>
      <c r="L476" s="31">
        <f t="shared" si="7"/>
        <v>43416</v>
      </c>
      <c r="M476" s="2" t="s">
        <v>1017</v>
      </c>
      <c r="N476" s="2" t="s">
        <v>1018</v>
      </c>
      <c r="O476" s="2">
        <v>19</v>
      </c>
      <c r="P476" s="6">
        <v>8175817436</v>
      </c>
      <c r="Q476" s="2" t="s">
        <v>417</v>
      </c>
      <c r="R476" s="2" t="s">
        <v>173</v>
      </c>
      <c r="S476" s="2">
        <v>0</v>
      </c>
      <c r="T476" s="2" t="s">
        <v>418</v>
      </c>
      <c r="V476" s="2" t="s">
        <v>175</v>
      </c>
      <c r="W476" s="2" t="s">
        <v>186</v>
      </c>
      <c r="X476" s="2">
        <v>2</v>
      </c>
    </row>
    <row r="477" spans="1:24" ht="21" hidden="1" customHeight="1">
      <c r="A477" s="2" t="s">
        <v>94</v>
      </c>
      <c r="B477" s="2" t="s">
        <v>26</v>
      </c>
      <c r="C477" s="2" t="s">
        <v>27</v>
      </c>
      <c r="D477" s="2" t="s">
        <v>28</v>
      </c>
      <c r="E477" s="2" t="s">
        <v>28</v>
      </c>
      <c r="F477" s="2" t="s">
        <v>111</v>
      </c>
      <c r="G477" s="2" t="s">
        <v>167</v>
      </c>
      <c r="H477" s="2" t="s">
        <v>168</v>
      </c>
      <c r="I477" s="2">
        <v>15</v>
      </c>
      <c r="J477" s="2">
        <v>11</v>
      </c>
      <c r="K477" s="2">
        <v>2018</v>
      </c>
      <c r="L477" s="31">
        <f t="shared" si="7"/>
        <v>43419</v>
      </c>
      <c r="M477" s="2" t="s">
        <v>1019</v>
      </c>
      <c r="N477" s="2" t="s">
        <v>1020</v>
      </c>
      <c r="O477" s="2">
        <v>19</v>
      </c>
      <c r="P477" s="6">
        <v>9094276133</v>
      </c>
      <c r="Q477" s="2" t="s">
        <v>417</v>
      </c>
      <c r="R477" s="2" t="s">
        <v>173</v>
      </c>
      <c r="S477" s="2">
        <v>1</v>
      </c>
      <c r="T477" s="2" t="s">
        <v>313</v>
      </c>
      <c r="U477" s="2" t="s">
        <v>507</v>
      </c>
      <c r="V477" s="2" t="s">
        <v>175</v>
      </c>
      <c r="W477" s="2" t="s">
        <v>186</v>
      </c>
      <c r="X477" s="2">
        <v>2</v>
      </c>
    </row>
    <row r="478" spans="1:24" ht="21" hidden="1" customHeight="1">
      <c r="A478" s="2" t="s">
        <v>94</v>
      </c>
      <c r="B478" s="2" t="s">
        <v>26</v>
      </c>
      <c r="C478" s="2" t="s">
        <v>27</v>
      </c>
      <c r="D478" s="2" t="s">
        <v>28</v>
      </c>
      <c r="E478" s="2" t="s">
        <v>28</v>
      </c>
      <c r="F478" s="2" t="s">
        <v>111</v>
      </c>
      <c r="G478" s="2" t="s">
        <v>167</v>
      </c>
      <c r="H478" s="2" t="s">
        <v>168</v>
      </c>
      <c r="I478" s="2">
        <v>16</v>
      </c>
      <c r="J478" s="2">
        <v>11</v>
      </c>
      <c r="K478" s="2">
        <v>2018</v>
      </c>
      <c r="L478" s="31">
        <f t="shared" si="7"/>
        <v>43420</v>
      </c>
      <c r="M478" s="2" t="s">
        <v>1021</v>
      </c>
      <c r="N478" s="2" t="s">
        <v>581</v>
      </c>
      <c r="O478" s="2">
        <v>19</v>
      </c>
      <c r="P478" s="6">
        <v>8105585589</v>
      </c>
      <c r="Q478" s="2" t="s">
        <v>172</v>
      </c>
      <c r="R478" s="2" t="s">
        <v>173</v>
      </c>
      <c r="S478" s="2">
        <v>1</v>
      </c>
      <c r="T478" s="2" t="s">
        <v>174</v>
      </c>
      <c r="V478" s="2" t="s">
        <v>175</v>
      </c>
      <c r="W478" s="2" t="s">
        <v>186</v>
      </c>
      <c r="X478" s="2">
        <v>3</v>
      </c>
    </row>
    <row r="479" spans="1:24" ht="21" hidden="1" customHeight="1">
      <c r="A479" s="2" t="s">
        <v>94</v>
      </c>
      <c r="B479" s="2" t="s">
        <v>26</v>
      </c>
      <c r="C479" s="2" t="s">
        <v>27</v>
      </c>
      <c r="D479" s="2" t="s">
        <v>28</v>
      </c>
      <c r="E479" s="2" t="s">
        <v>28</v>
      </c>
      <c r="F479" s="2" t="s">
        <v>111</v>
      </c>
      <c r="G479" s="2" t="s">
        <v>167</v>
      </c>
      <c r="H479" s="2" t="s">
        <v>168</v>
      </c>
      <c r="I479" s="2">
        <v>16</v>
      </c>
      <c r="J479" s="2">
        <v>11</v>
      </c>
      <c r="K479" s="2">
        <v>2018</v>
      </c>
      <c r="L479" s="31">
        <f t="shared" si="7"/>
        <v>43420</v>
      </c>
      <c r="M479" s="2" t="s">
        <v>1022</v>
      </c>
      <c r="N479" s="2" t="s">
        <v>1023</v>
      </c>
      <c r="O479" s="2">
        <v>19</v>
      </c>
      <c r="P479" s="6">
        <v>8065132582</v>
      </c>
      <c r="Q479" s="2" t="s">
        <v>172</v>
      </c>
      <c r="R479" s="2" t="s">
        <v>173</v>
      </c>
      <c r="S479" s="2">
        <v>1</v>
      </c>
      <c r="T479" s="2" t="s">
        <v>251</v>
      </c>
      <c r="V479" s="2" t="s">
        <v>175</v>
      </c>
      <c r="W479" s="2" t="s">
        <v>186</v>
      </c>
      <c r="X479" s="2">
        <v>1</v>
      </c>
    </row>
    <row r="480" spans="1:24" ht="21" hidden="1" customHeight="1">
      <c r="A480" s="2" t="s">
        <v>94</v>
      </c>
      <c r="B480" s="2" t="s">
        <v>26</v>
      </c>
      <c r="C480" s="2" t="s">
        <v>27</v>
      </c>
      <c r="D480" s="2" t="s">
        <v>28</v>
      </c>
      <c r="E480" s="2" t="s">
        <v>28</v>
      </c>
      <c r="F480" s="2" t="s">
        <v>111</v>
      </c>
      <c r="G480" s="2" t="s">
        <v>167</v>
      </c>
      <c r="H480" s="2" t="s">
        <v>168</v>
      </c>
      <c r="I480" s="2">
        <v>16</v>
      </c>
      <c r="J480" s="2">
        <v>11</v>
      </c>
      <c r="K480" s="2">
        <v>2018</v>
      </c>
      <c r="L480" s="31">
        <f t="shared" si="7"/>
        <v>43420</v>
      </c>
      <c r="M480" s="2" t="s">
        <v>1024</v>
      </c>
      <c r="N480" s="2" t="s">
        <v>1025</v>
      </c>
      <c r="O480" s="2">
        <v>19</v>
      </c>
      <c r="P480" s="6">
        <v>8163385315</v>
      </c>
      <c r="Q480" s="2" t="s">
        <v>172</v>
      </c>
      <c r="R480" s="2" t="s">
        <v>173</v>
      </c>
      <c r="S480" s="2">
        <v>2</v>
      </c>
      <c r="T480" s="2" t="s">
        <v>313</v>
      </c>
      <c r="U480" s="2" t="s">
        <v>507</v>
      </c>
      <c r="V480" s="2" t="s">
        <v>175</v>
      </c>
      <c r="W480" s="2" t="s">
        <v>176</v>
      </c>
    </row>
    <row r="481" spans="1:24" ht="21" hidden="1" customHeight="1">
      <c r="A481" s="2" t="s">
        <v>94</v>
      </c>
      <c r="B481" s="2" t="s">
        <v>26</v>
      </c>
      <c r="C481" s="2" t="s">
        <v>27</v>
      </c>
      <c r="D481" s="2" t="s">
        <v>28</v>
      </c>
      <c r="E481" s="2" t="s">
        <v>28</v>
      </c>
      <c r="F481" s="2" t="s">
        <v>111</v>
      </c>
      <c r="G481" s="2" t="s">
        <v>167</v>
      </c>
      <c r="H481" s="2" t="s">
        <v>168</v>
      </c>
      <c r="I481" s="2">
        <v>16</v>
      </c>
      <c r="J481" s="2">
        <v>11</v>
      </c>
      <c r="K481" s="2">
        <v>2018</v>
      </c>
      <c r="L481" s="31">
        <f t="shared" si="7"/>
        <v>43420</v>
      </c>
      <c r="M481" s="2" t="s">
        <v>1026</v>
      </c>
      <c r="N481" s="2" t="s">
        <v>192</v>
      </c>
      <c r="O481" s="2">
        <v>19</v>
      </c>
      <c r="P481" s="6">
        <v>7068692252</v>
      </c>
      <c r="Q481" s="2" t="s">
        <v>172</v>
      </c>
      <c r="R481" s="2" t="s">
        <v>173</v>
      </c>
      <c r="S481" s="2">
        <v>3</v>
      </c>
      <c r="T481" s="2" t="s">
        <v>313</v>
      </c>
      <c r="U481" s="2" t="s">
        <v>507</v>
      </c>
      <c r="V481" s="2" t="s">
        <v>175</v>
      </c>
      <c r="W481" s="2" t="s">
        <v>186</v>
      </c>
      <c r="X481" s="2">
        <v>3</v>
      </c>
    </row>
    <row r="482" spans="1:24" ht="21" hidden="1" customHeight="1">
      <c r="A482" s="2" t="s">
        <v>94</v>
      </c>
      <c r="B482" s="2" t="s">
        <v>26</v>
      </c>
      <c r="C482" s="2" t="s">
        <v>27</v>
      </c>
      <c r="D482" s="2" t="s">
        <v>28</v>
      </c>
      <c r="E482" s="2" t="s">
        <v>28</v>
      </c>
      <c r="F482" s="2" t="s">
        <v>111</v>
      </c>
      <c r="G482" s="2" t="s">
        <v>167</v>
      </c>
      <c r="H482" s="2" t="s">
        <v>168</v>
      </c>
      <c r="I482" s="2">
        <v>16</v>
      </c>
      <c r="J482" s="2">
        <v>11</v>
      </c>
      <c r="K482" s="2">
        <v>2018</v>
      </c>
      <c r="L482" s="31">
        <f t="shared" si="7"/>
        <v>43420</v>
      </c>
      <c r="M482" s="2" t="s">
        <v>1027</v>
      </c>
      <c r="N482" s="2" t="s">
        <v>223</v>
      </c>
      <c r="O482" s="2">
        <v>18</v>
      </c>
      <c r="P482" s="6">
        <v>8093171560</v>
      </c>
      <c r="Q482" s="2" t="s">
        <v>172</v>
      </c>
      <c r="R482" s="2" t="s">
        <v>173</v>
      </c>
      <c r="S482" s="2">
        <v>2</v>
      </c>
      <c r="T482" s="2" t="s">
        <v>251</v>
      </c>
      <c r="V482" s="2" t="s">
        <v>252</v>
      </c>
      <c r="W482" s="2" t="s">
        <v>179</v>
      </c>
      <c r="X482" s="2">
        <v>3</v>
      </c>
    </row>
    <row r="483" spans="1:24" ht="21" hidden="1" customHeight="1">
      <c r="A483" s="2" t="s">
        <v>94</v>
      </c>
      <c r="B483" s="2" t="s">
        <v>26</v>
      </c>
      <c r="C483" s="2" t="s">
        <v>27</v>
      </c>
      <c r="D483" s="2" t="s">
        <v>28</v>
      </c>
      <c r="E483" s="2" t="s">
        <v>28</v>
      </c>
      <c r="F483" s="2" t="s">
        <v>111</v>
      </c>
      <c r="G483" s="2" t="s">
        <v>167</v>
      </c>
      <c r="H483" s="2" t="s">
        <v>168</v>
      </c>
      <c r="I483" s="2">
        <v>16</v>
      </c>
      <c r="J483" s="2">
        <v>11</v>
      </c>
      <c r="K483" s="2">
        <v>2018</v>
      </c>
      <c r="L483" s="31">
        <f t="shared" si="7"/>
        <v>43420</v>
      </c>
      <c r="M483" s="2" t="s">
        <v>1028</v>
      </c>
      <c r="N483" s="2" t="s">
        <v>1029</v>
      </c>
      <c r="O483" s="2">
        <v>17</v>
      </c>
      <c r="P483" s="6">
        <v>8176405669</v>
      </c>
      <c r="Q483" s="2" t="s">
        <v>172</v>
      </c>
      <c r="R483" s="2" t="s">
        <v>173</v>
      </c>
      <c r="S483" s="2">
        <v>2</v>
      </c>
      <c r="T483" s="2" t="s">
        <v>251</v>
      </c>
      <c r="V483" s="2" t="s">
        <v>252</v>
      </c>
      <c r="W483" s="2" t="s">
        <v>211</v>
      </c>
    </row>
    <row r="484" spans="1:24" ht="21" hidden="1" customHeight="1">
      <c r="A484" s="2" t="s">
        <v>94</v>
      </c>
      <c r="B484" s="2" t="s">
        <v>26</v>
      </c>
      <c r="C484" s="2" t="s">
        <v>27</v>
      </c>
      <c r="D484" s="2" t="s">
        <v>28</v>
      </c>
      <c r="E484" s="2" t="s">
        <v>28</v>
      </c>
      <c r="F484" s="2" t="s">
        <v>111</v>
      </c>
      <c r="G484" s="2" t="s">
        <v>167</v>
      </c>
      <c r="H484" s="2" t="s">
        <v>168</v>
      </c>
      <c r="I484" s="2">
        <v>16</v>
      </c>
      <c r="J484" s="2">
        <v>11</v>
      </c>
      <c r="K484" s="2">
        <v>2018</v>
      </c>
      <c r="L484" s="31">
        <f t="shared" si="7"/>
        <v>43420</v>
      </c>
      <c r="M484" s="2" t="s">
        <v>1030</v>
      </c>
      <c r="N484" s="2" t="s">
        <v>796</v>
      </c>
      <c r="O484" s="2">
        <v>19</v>
      </c>
      <c r="P484" s="6">
        <v>7086150027</v>
      </c>
      <c r="Q484" s="2" t="s">
        <v>172</v>
      </c>
      <c r="R484" s="2" t="s">
        <v>173</v>
      </c>
      <c r="S484" s="2">
        <v>1</v>
      </c>
      <c r="T484" s="2" t="s">
        <v>251</v>
      </c>
      <c r="V484" s="2" t="s">
        <v>252</v>
      </c>
      <c r="W484" s="2" t="s">
        <v>179</v>
      </c>
      <c r="X484" s="2">
        <v>3</v>
      </c>
    </row>
    <row r="485" spans="1:24" ht="21" hidden="1" customHeight="1">
      <c r="A485" s="2" t="s">
        <v>94</v>
      </c>
      <c r="B485" s="2" t="s">
        <v>26</v>
      </c>
      <c r="C485" s="2" t="s">
        <v>27</v>
      </c>
      <c r="D485" s="2" t="s">
        <v>28</v>
      </c>
      <c r="E485" s="2" t="s">
        <v>28</v>
      </c>
      <c r="F485" s="2" t="s">
        <v>111</v>
      </c>
      <c r="G485" s="2" t="s">
        <v>167</v>
      </c>
      <c r="H485" s="2" t="s">
        <v>168</v>
      </c>
      <c r="I485" s="2">
        <v>16</v>
      </c>
      <c r="J485" s="2">
        <v>11</v>
      </c>
      <c r="K485" s="2">
        <v>2018</v>
      </c>
      <c r="L485" s="31">
        <f t="shared" si="7"/>
        <v>43420</v>
      </c>
      <c r="M485" s="2" t="s">
        <v>282</v>
      </c>
      <c r="N485" s="2" t="s">
        <v>1031</v>
      </c>
      <c r="O485" s="2">
        <v>18</v>
      </c>
      <c r="P485" s="6">
        <v>9023166281</v>
      </c>
      <c r="Q485" s="2" t="s">
        <v>172</v>
      </c>
      <c r="R485" s="2" t="s">
        <v>173</v>
      </c>
      <c r="S485" s="2">
        <v>0</v>
      </c>
      <c r="T485" s="2" t="s">
        <v>251</v>
      </c>
      <c r="V485" s="2" t="s">
        <v>252</v>
      </c>
      <c r="W485" s="2" t="s">
        <v>211</v>
      </c>
    </row>
    <row r="486" spans="1:24" ht="21" hidden="1" customHeight="1">
      <c r="A486" s="2" t="s">
        <v>94</v>
      </c>
      <c r="B486" s="2" t="s">
        <v>26</v>
      </c>
      <c r="C486" s="2" t="s">
        <v>27</v>
      </c>
      <c r="D486" s="2" t="s">
        <v>28</v>
      </c>
      <c r="E486" s="2" t="s">
        <v>28</v>
      </c>
      <c r="F486" s="2" t="s">
        <v>111</v>
      </c>
      <c r="G486" s="2" t="s">
        <v>167</v>
      </c>
      <c r="H486" s="2" t="s">
        <v>168</v>
      </c>
      <c r="I486" s="2">
        <v>16</v>
      </c>
      <c r="J486" s="2">
        <v>11</v>
      </c>
      <c r="K486" s="2">
        <v>2018</v>
      </c>
      <c r="L486" s="31">
        <f t="shared" si="7"/>
        <v>43420</v>
      </c>
      <c r="M486" s="2" t="s">
        <v>1032</v>
      </c>
      <c r="N486" s="2" t="s">
        <v>1033</v>
      </c>
      <c r="O486" s="2">
        <v>18</v>
      </c>
      <c r="P486" s="6">
        <v>8062331469</v>
      </c>
      <c r="Q486" s="2" t="s">
        <v>172</v>
      </c>
      <c r="R486" s="2" t="s">
        <v>173</v>
      </c>
      <c r="S486" s="2">
        <v>1</v>
      </c>
      <c r="T486" s="2" t="s">
        <v>251</v>
      </c>
      <c r="V486" s="2" t="s">
        <v>252</v>
      </c>
      <c r="W486" s="2" t="s">
        <v>179</v>
      </c>
      <c r="X486" s="2">
        <v>3</v>
      </c>
    </row>
    <row r="487" spans="1:24" ht="21" hidden="1" customHeight="1">
      <c r="A487" s="2" t="s">
        <v>94</v>
      </c>
      <c r="B487" s="2" t="s">
        <v>26</v>
      </c>
      <c r="C487" s="2" t="s">
        <v>27</v>
      </c>
      <c r="D487" s="2" t="s">
        <v>28</v>
      </c>
      <c r="E487" s="2" t="s">
        <v>28</v>
      </c>
      <c r="F487" s="2" t="s">
        <v>111</v>
      </c>
      <c r="G487" s="2" t="s">
        <v>167</v>
      </c>
      <c r="H487" s="2" t="s">
        <v>168</v>
      </c>
      <c r="I487" s="2">
        <v>16</v>
      </c>
      <c r="J487" s="2">
        <v>11</v>
      </c>
      <c r="K487" s="2">
        <v>2018</v>
      </c>
      <c r="L487" s="31">
        <f t="shared" si="7"/>
        <v>43420</v>
      </c>
      <c r="M487" s="2" t="s">
        <v>1034</v>
      </c>
      <c r="N487" s="2" t="s">
        <v>478</v>
      </c>
      <c r="O487" s="2">
        <v>19</v>
      </c>
      <c r="P487" s="6">
        <v>9032051240</v>
      </c>
      <c r="Q487" s="2" t="s">
        <v>172</v>
      </c>
      <c r="R487" s="2" t="s">
        <v>173</v>
      </c>
      <c r="S487" s="2">
        <v>2</v>
      </c>
      <c r="T487" s="2" t="s">
        <v>251</v>
      </c>
      <c r="V487" s="2" t="s">
        <v>252</v>
      </c>
      <c r="W487" s="2" t="s">
        <v>186</v>
      </c>
      <c r="X487" s="2">
        <v>3</v>
      </c>
    </row>
    <row r="488" spans="1:24" ht="21" hidden="1" customHeight="1">
      <c r="A488" s="2" t="s">
        <v>94</v>
      </c>
      <c r="B488" s="2" t="s">
        <v>26</v>
      </c>
      <c r="C488" s="2" t="s">
        <v>27</v>
      </c>
      <c r="D488" s="2" t="s">
        <v>28</v>
      </c>
      <c r="E488" s="2" t="s">
        <v>28</v>
      </c>
      <c r="F488" s="2" t="s">
        <v>111</v>
      </c>
      <c r="G488" s="2" t="s">
        <v>167</v>
      </c>
      <c r="H488" s="2" t="s">
        <v>168</v>
      </c>
      <c r="I488" s="2">
        <v>16</v>
      </c>
      <c r="J488" s="2">
        <v>11</v>
      </c>
      <c r="K488" s="2">
        <v>2018</v>
      </c>
      <c r="L488" s="31">
        <f t="shared" si="7"/>
        <v>43420</v>
      </c>
      <c r="M488" s="2" t="s">
        <v>1035</v>
      </c>
      <c r="N488" s="2" t="s">
        <v>299</v>
      </c>
      <c r="O488" s="2">
        <v>17</v>
      </c>
      <c r="P488" s="6">
        <v>8164206021</v>
      </c>
      <c r="Q488" s="2" t="s">
        <v>172</v>
      </c>
      <c r="R488" s="2" t="s">
        <v>173</v>
      </c>
      <c r="S488" s="2">
        <v>2</v>
      </c>
      <c r="T488" s="2" t="s">
        <v>251</v>
      </c>
      <c r="V488" s="2" t="s">
        <v>252</v>
      </c>
      <c r="W488" s="2" t="s">
        <v>186</v>
      </c>
      <c r="X488" s="2">
        <v>1</v>
      </c>
    </row>
    <row r="489" spans="1:24" ht="21" hidden="1" customHeight="1">
      <c r="A489" s="2" t="s">
        <v>94</v>
      </c>
      <c r="B489" s="2" t="s">
        <v>26</v>
      </c>
      <c r="C489" s="2" t="s">
        <v>27</v>
      </c>
      <c r="D489" s="2" t="s">
        <v>28</v>
      </c>
      <c r="E489" s="2" t="s">
        <v>28</v>
      </c>
      <c r="F489" s="2" t="s">
        <v>111</v>
      </c>
      <c r="G489" s="2" t="s">
        <v>167</v>
      </c>
      <c r="H489" s="2" t="s">
        <v>168</v>
      </c>
      <c r="I489" s="2">
        <v>16</v>
      </c>
      <c r="J489" s="2">
        <v>11</v>
      </c>
      <c r="K489" s="2">
        <v>2018</v>
      </c>
      <c r="L489" s="31">
        <f t="shared" si="7"/>
        <v>43420</v>
      </c>
      <c r="M489" s="2" t="s">
        <v>1036</v>
      </c>
      <c r="N489" s="2" t="s">
        <v>1037</v>
      </c>
      <c r="O489" s="2">
        <v>17</v>
      </c>
      <c r="P489" s="6">
        <v>9061712447</v>
      </c>
      <c r="Q489" s="2" t="s">
        <v>172</v>
      </c>
      <c r="R489" s="2" t="s">
        <v>173</v>
      </c>
      <c r="S489" s="2">
        <v>1</v>
      </c>
      <c r="T489" s="2" t="s">
        <v>251</v>
      </c>
      <c r="V489" s="2" t="s">
        <v>252</v>
      </c>
      <c r="W489" s="2" t="s">
        <v>186</v>
      </c>
      <c r="X489" s="2">
        <v>3</v>
      </c>
    </row>
    <row r="490" spans="1:24" ht="21" hidden="1" customHeight="1">
      <c r="A490" s="2" t="s">
        <v>94</v>
      </c>
      <c r="B490" s="2" t="s">
        <v>26</v>
      </c>
      <c r="C490" s="2" t="s">
        <v>27</v>
      </c>
      <c r="D490" s="2" t="s">
        <v>28</v>
      </c>
      <c r="E490" s="2" t="s">
        <v>28</v>
      </c>
      <c r="F490" s="2" t="s">
        <v>111</v>
      </c>
      <c r="G490" s="2" t="s">
        <v>167</v>
      </c>
      <c r="H490" s="2" t="s">
        <v>168</v>
      </c>
      <c r="I490" s="2">
        <v>16</v>
      </c>
      <c r="J490" s="2">
        <v>11</v>
      </c>
      <c r="K490" s="2">
        <v>2018</v>
      </c>
      <c r="L490" s="31">
        <f t="shared" si="7"/>
        <v>43420</v>
      </c>
      <c r="M490" s="2" t="s">
        <v>514</v>
      </c>
      <c r="N490" s="2" t="s">
        <v>1038</v>
      </c>
      <c r="O490" s="2">
        <v>19</v>
      </c>
      <c r="P490" s="6" t="s">
        <v>171</v>
      </c>
      <c r="Q490" s="2" t="s">
        <v>172</v>
      </c>
      <c r="R490" s="2" t="s">
        <v>173</v>
      </c>
      <c r="S490" s="2">
        <v>3</v>
      </c>
      <c r="T490" s="2" t="s">
        <v>251</v>
      </c>
      <c r="V490" s="2" t="s">
        <v>252</v>
      </c>
      <c r="W490" s="2" t="s">
        <v>211</v>
      </c>
    </row>
    <row r="491" spans="1:24" ht="21" hidden="1" customHeight="1">
      <c r="A491" s="2" t="s">
        <v>94</v>
      </c>
      <c r="B491" s="2" t="s">
        <v>26</v>
      </c>
      <c r="C491" s="2" t="s">
        <v>27</v>
      </c>
      <c r="D491" s="2" t="s">
        <v>28</v>
      </c>
      <c r="E491" s="2" t="s">
        <v>28</v>
      </c>
      <c r="F491" s="2" t="s">
        <v>111</v>
      </c>
      <c r="G491" s="2" t="s">
        <v>167</v>
      </c>
      <c r="H491" s="2" t="s">
        <v>168</v>
      </c>
      <c r="I491" s="2">
        <v>16</v>
      </c>
      <c r="J491" s="2">
        <v>11</v>
      </c>
      <c r="K491" s="2">
        <v>2018</v>
      </c>
      <c r="L491" s="31">
        <f t="shared" si="7"/>
        <v>43420</v>
      </c>
      <c r="M491" s="2" t="s">
        <v>1039</v>
      </c>
      <c r="N491" s="2" t="s">
        <v>1040</v>
      </c>
      <c r="O491" s="2">
        <v>18</v>
      </c>
      <c r="P491" s="6">
        <v>8038757325</v>
      </c>
      <c r="Q491" s="2" t="s">
        <v>172</v>
      </c>
      <c r="R491" s="2" t="s">
        <v>173</v>
      </c>
      <c r="S491" s="2">
        <v>1</v>
      </c>
      <c r="T491" s="2" t="s">
        <v>251</v>
      </c>
      <c r="V491" s="2" t="s">
        <v>252</v>
      </c>
      <c r="W491" s="2" t="s">
        <v>186</v>
      </c>
      <c r="X491" s="2">
        <v>3</v>
      </c>
    </row>
    <row r="492" spans="1:24" ht="21" hidden="1" customHeight="1">
      <c r="A492" s="2" t="s">
        <v>94</v>
      </c>
      <c r="B492" s="2" t="s">
        <v>26</v>
      </c>
      <c r="C492" s="2" t="s">
        <v>27</v>
      </c>
      <c r="D492" s="2" t="s">
        <v>28</v>
      </c>
      <c r="E492" s="2" t="s">
        <v>28</v>
      </c>
      <c r="F492" s="2" t="s">
        <v>111</v>
      </c>
      <c r="G492" s="2" t="s">
        <v>167</v>
      </c>
      <c r="H492" s="2" t="s">
        <v>168</v>
      </c>
      <c r="I492" s="2">
        <v>16</v>
      </c>
      <c r="J492" s="2">
        <v>11</v>
      </c>
      <c r="K492" s="2">
        <v>2018</v>
      </c>
      <c r="L492" s="31">
        <f t="shared" si="7"/>
        <v>43420</v>
      </c>
      <c r="M492" s="2" t="s">
        <v>1041</v>
      </c>
      <c r="N492" s="2" t="s">
        <v>1042</v>
      </c>
      <c r="O492" s="2">
        <v>18</v>
      </c>
      <c r="P492" s="6">
        <v>8088846227</v>
      </c>
      <c r="Q492" s="2" t="s">
        <v>172</v>
      </c>
      <c r="R492" s="2" t="s">
        <v>173</v>
      </c>
      <c r="S492" s="2">
        <v>2</v>
      </c>
      <c r="T492" s="2" t="s">
        <v>251</v>
      </c>
      <c r="V492" s="2" t="s">
        <v>252</v>
      </c>
      <c r="W492" s="2" t="s">
        <v>186</v>
      </c>
      <c r="X492" s="2">
        <v>2</v>
      </c>
    </row>
    <row r="493" spans="1:24" ht="21" hidden="1" customHeight="1">
      <c r="A493" s="2" t="s">
        <v>94</v>
      </c>
      <c r="B493" s="2" t="s">
        <v>26</v>
      </c>
      <c r="C493" s="2" t="s">
        <v>27</v>
      </c>
      <c r="D493" s="2" t="s">
        <v>28</v>
      </c>
      <c r="E493" s="2" t="s">
        <v>28</v>
      </c>
      <c r="F493" s="2" t="s">
        <v>111</v>
      </c>
      <c r="G493" s="2" t="s">
        <v>167</v>
      </c>
      <c r="H493" s="2" t="s">
        <v>168</v>
      </c>
      <c r="I493" s="2">
        <v>16</v>
      </c>
      <c r="J493" s="2">
        <v>11</v>
      </c>
      <c r="K493" s="2">
        <v>2018</v>
      </c>
      <c r="L493" s="31">
        <f t="shared" si="7"/>
        <v>43420</v>
      </c>
      <c r="M493" s="2" t="s">
        <v>1043</v>
      </c>
      <c r="N493" s="2" t="s">
        <v>716</v>
      </c>
      <c r="O493" s="2">
        <v>17</v>
      </c>
      <c r="Q493" s="2" t="s">
        <v>172</v>
      </c>
      <c r="R493" s="2" t="s">
        <v>173</v>
      </c>
      <c r="S493" s="2">
        <v>1</v>
      </c>
      <c r="T493" s="2" t="s">
        <v>251</v>
      </c>
      <c r="V493" s="2" t="s">
        <v>252</v>
      </c>
      <c r="W493" s="2" t="s">
        <v>179</v>
      </c>
      <c r="X493" s="2">
        <v>1</v>
      </c>
    </row>
    <row r="494" spans="1:24" ht="21" hidden="1" customHeight="1">
      <c r="A494" s="2" t="s">
        <v>94</v>
      </c>
      <c r="B494" s="2" t="s">
        <v>26</v>
      </c>
      <c r="C494" s="2" t="s">
        <v>27</v>
      </c>
      <c r="D494" s="2" t="s">
        <v>28</v>
      </c>
      <c r="E494" s="2" t="s">
        <v>28</v>
      </c>
      <c r="F494" s="2" t="s">
        <v>111</v>
      </c>
      <c r="G494" s="2" t="s">
        <v>167</v>
      </c>
      <c r="H494" s="2" t="s">
        <v>168</v>
      </c>
      <c r="I494" s="2">
        <v>16</v>
      </c>
      <c r="J494" s="2">
        <v>11</v>
      </c>
      <c r="K494" s="2">
        <v>2018</v>
      </c>
      <c r="L494" s="31">
        <f t="shared" si="7"/>
        <v>43420</v>
      </c>
      <c r="M494" s="2" t="s">
        <v>1044</v>
      </c>
      <c r="N494" s="2" t="s">
        <v>1045</v>
      </c>
      <c r="O494" s="2">
        <v>19</v>
      </c>
      <c r="P494" s="6">
        <v>7032828198</v>
      </c>
      <c r="Q494" s="2" t="s">
        <v>172</v>
      </c>
      <c r="R494" s="2" t="s">
        <v>173</v>
      </c>
      <c r="S494" s="2">
        <v>1</v>
      </c>
      <c r="T494" s="2" t="s">
        <v>251</v>
      </c>
      <c r="V494" s="2" t="s">
        <v>252</v>
      </c>
      <c r="W494" s="2" t="s">
        <v>211</v>
      </c>
    </row>
    <row r="495" spans="1:24" ht="21" hidden="1" customHeight="1">
      <c r="A495" s="2" t="s">
        <v>94</v>
      </c>
      <c r="B495" s="2" t="s">
        <v>26</v>
      </c>
      <c r="C495" s="2" t="s">
        <v>27</v>
      </c>
      <c r="D495" s="2" t="s">
        <v>28</v>
      </c>
      <c r="E495" s="2" t="s">
        <v>28</v>
      </c>
      <c r="F495" s="2" t="s">
        <v>111</v>
      </c>
      <c r="G495" s="2" t="s">
        <v>167</v>
      </c>
      <c r="H495" s="2" t="s">
        <v>168</v>
      </c>
      <c r="I495" s="2">
        <v>16</v>
      </c>
      <c r="J495" s="2">
        <v>11</v>
      </c>
      <c r="K495" s="2">
        <v>2018</v>
      </c>
      <c r="L495" s="31">
        <f t="shared" si="7"/>
        <v>43420</v>
      </c>
      <c r="M495" s="2" t="s">
        <v>1046</v>
      </c>
      <c r="N495" s="2" t="s">
        <v>1047</v>
      </c>
      <c r="O495" s="2">
        <v>17</v>
      </c>
      <c r="P495" s="6" t="s">
        <v>171</v>
      </c>
      <c r="Q495" s="2" t="s">
        <v>172</v>
      </c>
      <c r="R495" s="2" t="s">
        <v>173</v>
      </c>
      <c r="S495" s="2">
        <v>0</v>
      </c>
      <c r="T495" s="2" t="s">
        <v>251</v>
      </c>
      <c r="V495" s="2" t="s">
        <v>252</v>
      </c>
      <c r="W495" s="2" t="s">
        <v>179</v>
      </c>
      <c r="X495" s="2">
        <v>1</v>
      </c>
    </row>
    <row r="496" spans="1:24" ht="21" hidden="1" customHeight="1">
      <c r="A496" s="2" t="s">
        <v>94</v>
      </c>
      <c r="B496" s="2" t="s">
        <v>26</v>
      </c>
      <c r="C496" s="2" t="s">
        <v>27</v>
      </c>
      <c r="D496" s="2" t="s">
        <v>28</v>
      </c>
      <c r="E496" s="2" t="s">
        <v>28</v>
      </c>
      <c r="F496" s="2" t="s">
        <v>111</v>
      </c>
      <c r="G496" s="2" t="s">
        <v>167</v>
      </c>
      <c r="H496" s="2" t="s">
        <v>168</v>
      </c>
      <c r="I496" s="2">
        <v>16</v>
      </c>
      <c r="J496" s="2">
        <v>11</v>
      </c>
      <c r="K496" s="2">
        <v>2018</v>
      </c>
      <c r="L496" s="31">
        <f t="shared" si="7"/>
        <v>43420</v>
      </c>
      <c r="M496" s="2" t="s">
        <v>1048</v>
      </c>
      <c r="N496" s="2" t="s">
        <v>1049</v>
      </c>
      <c r="O496" s="2">
        <v>19</v>
      </c>
      <c r="P496" s="6">
        <v>8036109259</v>
      </c>
      <c r="Q496" s="2" t="s">
        <v>172</v>
      </c>
      <c r="R496" s="2" t="s">
        <v>173</v>
      </c>
      <c r="S496" s="2">
        <v>2</v>
      </c>
      <c r="T496" s="2" t="s">
        <v>251</v>
      </c>
      <c r="V496" s="2" t="s">
        <v>252</v>
      </c>
      <c r="W496" s="2" t="s">
        <v>186</v>
      </c>
      <c r="X496" s="2">
        <v>1</v>
      </c>
    </row>
    <row r="497" spans="1:24" ht="21" hidden="1" customHeight="1">
      <c r="A497" s="2" t="s">
        <v>94</v>
      </c>
      <c r="B497" s="2" t="s">
        <v>26</v>
      </c>
      <c r="C497" s="2" t="s">
        <v>27</v>
      </c>
      <c r="D497" s="2" t="s">
        <v>28</v>
      </c>
      <c r="E497" s="2" t="s">
        <v>28</v>
      </c>
      <c r="F497" s="2" t="s">
        <v>111</v>
      </c>
      <c r="G497" s="2" t="s">
        <v>167</v>
      </c>
      <c r="H497" s="2" t="s">
        <v>168</v>
      </c>
      <c r="I497" s="2">
        <v>16</v>
      </c>
      <c r="J497" s="2">
        <v>11</v>
      </c>
      <c r="K497" s="2">
        <v>2018</v>
      </c>
      <c r="L497" s="31">
        <f t="shared" si="7"/>
        <v>43420</v>
      </c>
      <c r="M497" s="2" t="s">
        <v>1050</v>
      </c>
      <c r="N497" s="2" t="s">
        <v>1051</v>
      </c>
      <c r="O497" s="2">
        <v>19</v>
      </c>
      <c r="P497" s="6">
        <v>7038600383</v>
      </c>
      <c r="Q497" s="2" t="s">
        <v>172</v>
      </c>
      <c r="R497" s="2" t="s">
        <v>173</v>
      </c>
      <c r="S497" s="2">
        <v>2</v>
      </c>
      <c r="T497" s="2" t="s">
        <v>251</v>
      </c>
      <c r="V497" s="2" t="s">
        <v>252</v>
      </c>
      <c r="W497" s="2" t="s">
        <v>186</v>
      </c>
      <c r="X497" s="2">
        <v>1</v>
      </c>
    </row>
    <row r="498" spans="1:24" ht="21" hidden="1" customHeight="1">
      <c r="A498" s="2" t="s">
        <v>94</v>
      </c>
      <c r="B498" s="2" t="s">
        <v>26</v>
      </c>
      <c r="C498" s="2" t="s">
        <v>27</v>
      </c>
      <c r="D498" s="2" t="s">
        <v>28</v>
      </c>
      <c r="E498" s="2" t="s">
        <v>28</v>
      </c>
      <c r="F498" s="2" t="s">
        <v>111</v>
      </c>
      <c r="G498" s="2" t="s">
        <v>167</v>
      </c>
      <c r="H498" s="2" t="s">
        <v>168</v>
      </c>
      <c r="I498" s="2">
        <v>16</v>
      </c>
      <c r="J498" s="2">
        <v>11</v>
      </c>
      <c r="K498" s="2">
        <v>2018</v>
      </c>
      <c r="L498" s="31">
        <f t="shared" si="7"/>
        <v>43420</v>
      </c>
      <c r="M498" s="2" t="s">
        <v>389</v>
      </c>
      <c r="N498" s="2" t="s">
        <v>1052</v>
      </c>
      <c r="O498" s="2">
        <v>18</v>
      </c>
      <c r="P498" s="6">
        <v>8164191155</v>
      </c>
      <c r="Q498" s="2" t="s">
        <v>172</v>
      </c>
      <c r="R498" s="2" t="s">
        <v>173</v>
      </c>
      <c r="S498" s="2">
        <v>1</v>
      </c>
      <c r="T498" s="2" t="s">
        <v>251</v>
      </c>
      <c r="V498" s="2" t="s">
        <v>252</v>
      </c>
      <c r="W498" s="2" t="s">
        <v>186</v>
      </c>
      <c r="X498" s="2">
        <v>2</v>
      </c>
    </row>
    <row r="499" spans="1:24" ht="21" hidden="1" customHeight="1">
      <c r="A499" s="2" t="s">
        <v>94</v>
      </c>
      <c r="B499" s="2" t="s">
        <v>26</v>
      </c>
      <c r="C499" s="2" t="s">
        <v>27</v>
      </c>
      <c r="D499" s="2" t="s">
        <v>28</v>
      </c>
      <c r="E499" s="2" t="s">
        <v>28</v>
      </c>
      <c r="F499" s="2" t="s">
        <v>111</v>
      </c>
      <c r="G499" s="2" t="s">
        <v>167</v>
      </c>
      <c r="H499" s="2" t="s">
        <v>168</v>
      </c>
      <c r="I499" s="2">
        <v>16</v>
      </c>
      <c r="J499" s="2">
        <v>11</v>
      </c>
      <c r="K499" s="2">
        <v>2018</v>
      </c>
      <c r="L499" s="31">
        <f t="shared" si="7"/>
        <v>43420</v>
      </c>
      <c r="M499" s="2" t="s">
        <v>1053</v>
      </c>
      <c r="N499" s="2" t="s">
        <v>1054</v>
      </c>
      <c r="O499" s="2">
        <v>19</v>
      </c>
      <c r="P499" s="6">
        <v>8054995825</v>
      </c>
      <c r="Q499" s="2" t="s">
        <v>172</v>
      </c>
      <c r="R499" s="2" t="s">
        <v>173</v>
      </c>
      <c r="S499" s="2">
        <v>1</v>
      </c>
      <c r="T499" s="2" t="s">
        <v>251</v>
      </c>
      <c r="V499" s="2" t="s">
        <v>252</v>
      </c>
      <c r="W499" s="2" t="s">
        <v>186</v>
      </c>
      <c r="X499" s="2">
        <v>3</v>
      </c>
    </row>
    <row r="500" spans="1:24" ht="21" hidden="1" customHeight="1">
      <c r="A500" s="2" t="s">
        <v>94</v>
      </c>
      <c r="B500" s="2" t="s">
        <v>26</v>
      </c>
      <c r="C500" s="2" t="s">
        <v>27</v>
      </c>
      <c r="D500" s="2" t="s">
        <v>28</v>
      </c>
      <c r="E500" s="2" t="s">
        <v>28</v>
      </c>
      <c r="F500" s="2" t="s">
        <v>111</v>
      </c>
      <c r="G500" s="2" t="s">
        <v>167</v>
      </c>
      <c r="H500" s="2" t="s">
        <v>168</v>
      </c>
      <c r="I500" s="2">
        <v>16</v>
      </c>
      <c r="J500" s="2">
        <v>11</v>
      </c>
      <c r="K500" s="2">
        <v>2018</v>
      </c>
      <c r="L500" s="31">
        <f t="shared" si="7"/>
        <v>43420</v>
      </c>
      <c r="M500" s="2" t="s">
        <v>576</v>
      </c>
      <c r="N500" s="2" t="s">
        <v>374</v>
      </c>
      <c r="O500" s="2">
        <v>17</v>
      </c>
      <c r="P500" s="6">
        <v>9095155886</v>
      </c>
      <c r="Q500" s="2" t="s">
        <v>172</v>
      </c>
      <c r="R500" s="2" t="s">
        <v>173</v>
      </c>
      <c r="S500" s="2">
        <v>0</v>
      </c>
      <c r="T500" s="2" t="s">
        <v>251</v>
      </c>
      <c r="V500" s="2" t="s">
        <v>252</v>
      </c>
      <c r="W500" s="2" t="s">
        <v>179</v>
      </c>
      <c r="X500" s="2">
        <v>1</v>
      </c>
    </row>
    <row r="501" spans="1:24" ht="21" hidden="1" customHeight="1">
      <c r="A501" s="2" t="s">
        <v>94</v>
      </c>
      <c r="B501" s="2" t="s">
        <v>26</v>
      </c>
      <c r="C501" s="2" t="s">
        <v>27</v>
      </c>
      <c r="D501" s="2" t="s">
        <v>28</v>
      </c>
      <c r="E501" s="2" t="s">
        <v>28</v>
      </c>
      <c r="F501" s="2" t="s">
        <v>111</v>
      </c>
      <c r="G501" s="2" t="s">
        <v>167</v>
      </c>
      <c r="H501" s="2" t="s">
        <v>168</v>
      </c>
      <c r="I501" s="2">
        <v>16</v>
      </c>
      <c r="J501" s="2">
        <v>11</v>
      </c>
      <c r="K501" s="2">
        <v>2018</v>
      </c>
      <c r="L501" s="31">
        <f t="shared" si="7"/>
        <v>43420</v>
      </c>
      <c r="M501" s="2" t="s">
        <v>1055</v>
      </c>
      <c r="N501" s="2" t="s">
        <v>1056</v>
      </c>
      <c r="O501" s="2">
        <v>17</v>
      </c>
      <c r="P501" s="6">
        <v>8147090388</v>
      </c>
      <c r="Q501" s="2" t="s">
        <v>172</v>
      </c>
      <c r="R501" s="2" t="s">
        <v>173</v>
      </c>
      <c r="S501" s="2">
        <v>0</v>
      </c>
      <c r="T501" s="2" t="s">
        <v>251</v>
      </c>
      <c r="V501" s="2" t="s">
        <v>252</v>
      </c>
      <c r="W501" s="2" t="s">
        <v>179</v>
      </c>
      <c r="X501" s="2">
        <v>1</v>
      </c>
    </row>
    <row r="502" spans="1:24" ht="21" hidden="1" customHeight="1">
      <c r="A502" s="2" t="s">
        <v>1057</v>
      </c>
      <c r="B502" s="2" t="s">
        <v>26</v>
      </c>
      <c r="C502" s="2" t="s">
        <v>27</v>
      </c>
      <c r="D502" s="2" t="s">
        <v>28</v>
      </c>
      <c r="E502" s="2" t="s">
        <v>28</v>
      </c>
      <c r="F502" s="2" t="s">
        <v>111</v>
      </c>
      <c r="G502" s="2" t="s">
        <v>167</v>
      </c>
      <c r="H502" s="2" t="s">
        <v>168</v>
      </c>
      <c r="I502" s="2">
        <v>19</v>
      </c>
      <c r="J502" s="2">
        <v>11</v>
      </c>
      <c r="K502" s="2">
        <v>2018</v>
      </c>
      <c r="L502" s="31">
        <f t="shared" si="7"/>
        <v>43423</v>
      </c>
      <c r="M502" s="2" t="s">
        <v>1058</v>
      </c>
      <c r="N502" s="2" t="s">
        <v>1059</v>
      </c>
      <c r="O502" s="2">
        <v>19</v>
      </c>
      <c r="P502" s="6">
        <v>9067273300</v>
      </c>
      <c r="Q502" s="2" t="s">
        <v>172</v>
      </c>
      <c r="R502" s="2" t="s">
        <v>173</v>
      </c>
      <c r="S502" s="2">
        <v>1</v>
      </c>
      <c r="T502" s="2" t="s">
        <v>251</v>
      </c>
      <c r="V502" s="2" t="s">
        <v>252</v>
      </c>
      <c r="W502" s="2" t="s">
        <v>186</v>
      </c>
      <c r="X502" s="2">
        <v>3</v>
      </c>
    </row>
    <row r="503" spans="1:24" ht="21" hidden="1" customHeight="1">
      <c r="A503" s="2" t="s">
        <v>1057</v>
      </c>
      <c r="B503" s="2" t="s">
        <v>26</v>
      </c>
      <c r="C503" s="2" t="s">
        <v>27</v>
      </c>
      <c r="D503" s="2" t="s">
        <v>28</v>
      </c>
      <c r="E503" s="2" t="s">
        <v>28</v>
      </c>
      <c r="F503" s="2" t="s">
        <v>111</v>
      </c>
      <c r="G503" s="2" t="s">
        <v>167</v>
      </c>
      <c r="H503" s="2" t="s">
        <v>168</v>
      </c>
      <c r="I503" s="2">
        <v>19</v>
      </c>
      <c r="J503" s="2">
        <v>11</v>
      </c>
      <c r="K503" s="2">
        <v>2018</v>
      </c>
      <c r="L503" s="31">
        <f t="shared" si="7"/>
        <v>43423</v>
      </c>
      <c r="M503" s="2" t="s">
        <v>1060</v>
      </c>
      <c r="N503" s="2" t="s">
        <v>491</v>
      </c>
      <c r="O503" s="2">
        <v>18</v>
      </c>
      <c r="P503" s="6">
        <v>8093932117</v>
      </c>
      <c r="Q503" s="2" t="s">
        <v>172</v>
      </c>
      <c r="R503" s="2" t="s">
        <v>173</v>
      </c>
      <c r="S503" s="2">
        <v>0</v>
      </c>
      <c r="T503" s="2" t="s">
        <v>251</v>
      </c>
      <c r="V503" s="2" t="s">
        <v>252</v>
      </c>
      <c r="W503" s="2" t="s">
        <v>186</v>
      </c>
      <c r="X503" s="2">
        <v>1</v>
      </c>
    </row>
    <row r="504" spans="1:24" ht="21" hidden="1" customHeight="1">
      <c r="A504" s="2" t="s">
        <v>1057</v>
      </c>
      <c r="B504" s="2" t="s">
        <v>26</v>
      </c>
      <c r="C504" s="2" t="s">
        <v>27</v>
      </c>
      <c r="D504" s="2" t="s">
        <v>28</v>
      </c>
      <c r="E504" s="2" t="s">
        <v>28</v>
      </c>
      <c r="F504" s="2" t="s">
        <v>111</v>
      </c>
      <c r="G504" s="2" t="s">
        <v>167</v>
      </c>
      <c r="H504" s="2" t="s">
        <v>168</v>
      </c>
      <c r="I504" s="2">
        <v>19</v>
      </c>
      <c r="J504" s="2">
        <v>11</v>
      </c>
      <c r="K504" s="2">
        <v>2018</v>
      </c>
      <c r="L504" s="31">
        <f t="shared" si="7"/>
        <v>43423</v>
      </c>
      <c r="M504" s="2" t="s">
        <v>761</v>
      </c>
      <c r="N504" s="2" t="s">
        <v>1061</v>
      </c>
      <c r="O504" s="2">
        <v>19</v>
      </c>
      <c r="P504" s="6">
        <v>8051644030</v>
      </c>
      <c r="Q504" s="2" t="s">
        <v>172</v>
      </c>
      <c r="R504" s="2" t="s">
        <v>173</v>
      </c>
      <c r="S504" s="2">
        <v>2</v>
      </c>
      <c r="T504" s="2" t="s">
        <v>251</v>
      </c>
      <c r="V504" s="2" t="s">
        <v>252</v>
      </c>
      <c r="W504" s="2" t="s">
        <v>186</v>
      </c>
      <c r="X504" s="2">
        <v>2</v>
      </c>
    </row>
    <row r="505" spans="1:24" ht="21" hidden="1" customHeight="1">
      <c r="A505" s="2" t="s">
        <v>1057</v>
      </c>
      <c r="B505" s="2" t="s">
        <v>26</v>
      </c>
      <c r="C505" s="2" t="s">
        <v>27</v>
      </c>
      <c r="D505" s="2" t="s">
        <v>28</v>
      </c>
      <c r="E505" s="2" t="s">
        <v>28</v>
      </c>
      <c r="F505" s="2" t="s">
        <v>111</v>
      </c>
      <c r="G505" s="2" t="s">
        <v>167</v>
      </c>
      <c r="H505" s="2" t="s">
        <v>168</v>
      </c>
      <c r="I505" s="2">
        <v>19</v>
      </c>
      <c r="J505" s="2">
        <v>11</v>
      </c>
      <c r="K505" s="2">
        <v>2018</v>
      </c>
      <c r="L505" s="31">
        <f t="shared" si="7"/>
        <v>43423</v>
      </c>
      <c r="M505" s="2" t="s">
        <v>1062</v>
      </c>
      <c r="N505" s="2" t="s">
        <v>940</v>
      </c>
      <c r="O505" s="2">
        <v>18</v>
      </c>
      <c r="P505" s="6">
        <v>8097507229</v>
      </c>
      <c r="Q505" s="2" t="s">
        <v>172</v>
      </c>
      <c r="R505" s="2" t="s">
        <v>173</v>
      </c>
      <c r="S505" s="2">
        <v>1</v>
      </c>
      <c r="T505" s="2" t="s">
        <v>251</v>
      </c>
      <c r="V505" s="2" t="s">
        <v>252</v>
      </c>
      <c r="W505" s="2" t="s">
        <v>211</v>
      </c>
    </row>
    <row r="506" spans="1:24" ht="21" hidden="1" customHeight="1">
      <c r="A506" s="2" t="s">
        <v>1057</v>
      </c>
      <c r="B506" s="2" t="s">
        <v>26</v>
      </c>
      <c r="C506" s="2" t="s">
        <v>27</v>
      </c>
      <c r="D506" s="2" t="s">
        <v>28</v>
      </c>
      <c r="E506" s="2" t="s">
        <v>28</v>
      </c>
      <c r="F506" s="2" t="s">
        <v>111</v>
      </c>
      <c r="G506" s="2" t="s">
        <v>167</v>
      </c>
      <c r="H506" s="2" t="s">
        <v>168</v>
      </c>
      <c r="I506" s="2">
        <v>19</v>
      </c>
      <c r="J506" s="2">
        <v>11</v>
      </c>
      <c r="K506" s="2">
        <v>2018</v>
      </c>
      <c r="L506" s="31">
        <f t="shared" si="7"/>
        <v>43423</v>
      </c>
      <c r="M506" s="2" t="s">
        <v>1063</v>
      </c>
      <c r="N506" s="2" t="s">
        <v>1064</v>
      </c>
      <c r="O506" s="2">
        <v>16</v>
      </c>
      <c r="P506" s="6" t="s">
        <v>171</v>
      </c>
      <c r="Q506" s="2" t="s">
        <v>172</v>
      </c>
      <c r="R506" s="2" t="s">
        <v>173</v>
      </c>
      <c r="S506" s="2">
        <v>0</v>
      </c>
      <c r="T506" s="2" t="s">
        <v>251</v>
      </c>
      <c r="V506" s="2" t="s">
        <v>252</v>
      </c>
      <c r="W506" s="2" t="s">
        <v>211</v>
      </c>
    </row>
    <row r="507" spans="1:24" ht="21" hidden="1" customHeight="1">
      <c r="A507" s="2" t="s">
        <v>1057</v>
      </c>
      <c r="B507" s="2" t="s">
        <v>26</v>
      </c>
      <c r="C507" s="2" t="s">
        <v>27</v>
      </c>
      <c r="D507" s="2" t="s">
        <v>28</v>
      </c>
      <c r="E507" s="2" t="s">
        <v>28</v>
      </c>
      <c r="F507" s="2" t="s">
        <v>111</v>
      </c>
      <c r="G507" s="2" t="s">
        <v>167</v>
      </c>
      <c r="H507" s="2" t="s">
        <v>168</v>
      </c>
      <c r="I507" s="2">
        <v>19</v>
      </c>
      <c r="J507" s="2">
        <v>11</v>
      </c>
      <c r="K507" s="2">
        <v>2018</v>
      </c>
      <c r="L507" s="31">
        <f t="shared" si="7"/>
        <v>43423</v>
      </c>
      <c r="M507" s="2" t="s">
        <v>412</v>
      </c>
      <c r="N507" s="2" t="s">
        <v>441</v>
      </c>
      <c r="O507" s="2">
        <v>18</v>
      </c>
      <c r="P507" s="6">
        <v>9082966886</v>
      </c>
      <c r="Q507" s="2" t="s">
        <v>172</v>
      </c>
      <c r="R507" s="2" t="s">
        <v>173</v>
      </c>
      <c r="S507" s="2">
        <v>1</v>
      </c>
      <c r="T507" s="2" t="s">
        <v>251</v>
      </c>
      <c r="V507" s="2" t="s">
        <v>252</v>
      </c>
      <c r="W507" s="2" t="s">
        <v>186</v>
      </c>
      <c r="X507" s="2">
        <v>3</v>
      </c>
    </row>
    <row r="508" spans="1:24" ht="21" hidden="1" customHeight="1">
      <c r="A508" s="2" t="s">
        <v>1057</v>
      </c>
      <c r="B508" s="2" t="s">
        <v>26</v>
      </c>
      <c r="C508" s="2" t="s">
        <v>27</v>
      </c>
      <c r="D508" s="2" t="s">
        <v>28</v>
      </c>
      <c r="E508" s="2" t="s">
        <v>28</v>
      </c>
      <c r="F508" s="2" t="s">
        <v>111</v>
      </c>
      <c r="G508" s="2" t="s">
        <v>167</v>
      </c>
      <c r="H508" s="2" t="s">
        <v>168</v>
      </c>
      <c r="I508" s="2">
        <v>19</v>
      </c>
      <c r="J508" s="2">
        <v>11</v>
      </c>
      <c r="K508" s="2">
        <v>2018</v>
      </c>
      <c r="L508" s="31">
        <f t="shared" si="7"/>
        <v>43423</v>
      </c>
      <c r="M508" s="2" t="s">
        <v>531</v>
      </c>
      <c r="N508" s="2" t="s">
        <v>666</v>
      </c>
      <c r="O508" s="2">
        <v>19</v>
      </c>
      <c r="P508" s="6">
        <v>8166833958</v>
      </c>
      <c r="Q508" s="2" t="s">
        <v>172</v>
      </c>
      <c r="R508" s="2" t="s">
        <v>173</v>
      </c>
      <c r="S508" s="2">
        <v>2</v>
      </c>
      <c r="T508" s="2" t="s">
        <v>251</v>
      </c>
      <c r="V508" s="2" t="s">
        <v>252</v>
      </c>
      <c r="W508" s="2" t="s">
        <v>176</v>
      </c>
    </row>
    <row r="509" spans="1:24" ht="21" hidden="1" customHeight="1">
      <c r="A509" s="2" t="s">
        <v>1057</v>
      </c>
      <c r="B509" s="2" t="s">
        <v>26</v>
      </c>
      <c r="C509" s="2" t="s">
        <v>27</v>
      </c>
      <c r="D509" s="2" t="s">
        <v>28</v>
      </c>
      <c r="E509" s="2" t="s">
        <v>28</v>
      </c>
      <c r="F509" s="2" t="s">
        <v>111</v>
      </c>
      <c r="G509" s="2" t="s">
        <v>167</v>
      </c>
      <c r="H509" s="2" t="s">
        <v>168</v>
      </c>
      <c r="I509" s="2">
        <v>19</v>
      </c>
      <c r="J509" s="2">
        <v>11</v>
      </c>
      <c r="K509" s="2">
        <v>2018</v>
      </c>
      <c r="L509" s="31">
        <f t="shared" si="7"/>
        <v>43423</v>
      </c>
      <c r="M509" s="2" t="s">
        <v>1065</v>
      </c>
      <c r="N509" s="2" t="s">
        <v>1066</v>
      </c>
      <c r="O509" s="2">
        <v>18</v>
      </c>
      <c r="P509" s="6" t="s">
        <v>171</v>
      </c>
      <c r="Q509" s="2" t="s">
        <v>172</v>
      </c>
      <c r="R509" s="2" t="s">
        <v>173</v>
      </c>
      <c r="S509" s="2">
        <v>0</v>
      </c>
      <c r="T509" s="2" t="s">
        <v>251</v>
      </c>
      <c r="V509" s="2" t="s">
        <v>252</v>
      </c>
      <c r="W509" s="2" t="s">
        <v>186</v>
      </c>
      <c r="X509" s="2">
        <v>3</v>
      </c>
    </row>
    <row r="510" spans="1:24" ht="21" hidden="1" customHeight="1">
      <c r="A510" s="2" t="s">
        <v>1057</v>
      </c>
      <c r="B510" s="2" t="s">
        <v>26</v>
      </c>
      <c r="C510" s="2" t="s">
        <v>27</v>
      </c>
      <c r="D510" s="2" t="s">
        <v>28</v>
      </c>
      <c r="E510" s="2" t="s">
        <v>28</v>
      </c>
      <c r="F510" s="2" t="s">
        <v>111</v>
      </c>
      <c r="G510" s="2" t="s">
        <v>167</v>
      </c>
      <c r="H510" s="2" t="s">
        <v>168</v>
      </c>
      <c r="I510" s="2">
        <v>19</v>
      </c>
      <c r="J510" s="2">
        <v>11</v>
      </c>
      <c r="K510" s="2">
        <v>2018</v>
      </c>
      <c r="L510" s="31">
        <f t="shared" si="7"/>
        <v>43423</v>
      </c>
      <c r="M510" s="2" t="s">
        <v>245</v>
      </c>
      <c r="N510" s="2" t="s">
        <v>194</v>
      </c>
      <c r="O510" s="2">
        <v>17</v>
      </c>
      <c r="P510" s="6">
        <v>8037112676</v>
      </c>
      <c r="Q510" s="2" t="s">
        <v>172</v>
      </c>
      <c r="R510" s="2" t="s">
        <v>173</v>
      </c>
      <c r="S510" s="2">
        <v>1</v>
      </c>
      <c r="T510" s="2" t="s">
        <v>251</v>
      </c>
      <c r="V510" s="2" t="s">
        <v>252</v>
      </c>
      <c r="W510" s="2" t="s">
        <v>176</v>
      </c>
    </row>
    <row r="511" spans="1:24" ht="21" hidden="1" customHeight="1">
      <c r="A511" s="2" t="s">
        <v>1057</v>
      </c>
      <c r="B511" s="2" t="s">
        <v>26</v>
      </c>
      <c r="C511" s="2" t="s">
        <v>27</v>
      </c>
      <c r="D511" s="2" t="s">
        <v>28</v>
      </c>
      <c r="E511" s="2" t="s">
        <v>28</v>
      </c>
      <c r="F511" s="2" t="s">
        <v>111</v>
      </c>
      <c r="G511" s="2" t="s">
        <v>167</v>
      </c>
      <c r="H511" s="2" t="s">
        <v>168</v>
      </c>
      <c r="I511" s="2">
        <v>19</v>
      </c>
      <c r="J511" s="2">
        <v>11</v>
      </c>
      <c r="K511" s="2">
        <v>2018</v>
      </c>
      <c r="L511" s="31">
        <f t="shared" si="7"/>
        <v>43423</v>
      </c>
      <c r="M511" s="2" t="s">
        <v>1067</v>
      </c>
      <c r="N511" s="2" t="s">
        <v>1068</v>
      </c>
      <c r="O511" s="2">
        <v>19</v>
      </c>
      <c r="P511" s="6" t="s">
        <v>171</v>
      </c>
      <c r="Q511" s="2" t="s">
        <v>172</v>
      </c>
      <c r="R511" s="2" t="s">
        <v>173</v>
      </c>
      <c r="S511" s="2">
        <v>0</v>
      </c>
      <c r="T511" s="2" t="s">
        <v>251</v>
      </c>
      <c r="V511" s="2" t="s">
        <v>252</v>
      </c>
      <c r="W511" s="2" t="s">
        <v>176</v>
      </c>
    </row>
    <row r="512" spans="1:24" ht="21" hidden="1" customHeight="1">
      <c r="A512" s="2" t="s">
        <v>1057</v>
      </c>
      <c r="B512" s="2" t="s">
        <v>26</v>
      </c>
      <c r="C512" s="2" t="s">
        <v>27</v>
      </c>
      <c r="D512" s="2" t="s">
        <v>28</v>
      </c>
      <c r="E512" s="2" t="s">
        <v>28</v>
      </c>
      <c r="F512" s="2" t="s">
        <v>111</v>
      </c>
      <c r="G512" s="2" t="s">
        <v>167</v>
      </c>
      <c r="H512" s="2" t="s">
        <v>168</v>
      </c>
      <c r="I512" s="2">
        <v>19</v>
      </c>
      <c r="J512" s="2">
        <v>11</v>
      </c>
      <c r="K512" s="2">
        <v>2018</v>
      </c>
      <c r="L512" s="31">
        <f t="shared" si="7"/>
        <v>43423</v>
      </c>
      <c r="M512" s="2" t="s">
        <v>1069</v>
      </c>
      <c r="N512" s="2" t="s">
        <v>1070</v>
      </c>
      <c r="O512" s="2">
        <v>18</v>
      </c>
      <c r="P512" s="6" t="s">
        <v>171</v>
      </c>
      <c r="Q512" s="2" t="s">
        <v>172</v>
      </c>
      <c r="R512" s="2" t="s">
        <v>173</v>
      </c>
      <c r="S512" s="2">
        <v>0</v>
      </c>
      <c r="T512" s="2" t="s">
        <v>251</v>
      </c>
      <c r="V512" s="2" t="s">
        <v>252</v>
      </c>
      <c r="W512" s="2" t="s">
        <v>179</v>
      </c>
      <c r="X512" s="2">
        <v>3</v>
      </c>
    </row>
    <row r="513" spans="1:24" ht="21" hidden="1" customHeight="1">
      <c r="A513" s="2" t="s">
        <v>1057</v>
      </c>
      <c r="B513" s="2" t="s">
        <v>26</v>
      </c>
      <c r="C513" s="2" t="s">
        <v>27</v>
      </c>
      <c r="D513" s="2" t="s">
        <v>28</v>
      </c>
      <c r="E513" s="2" t="s">
        <v>28</v>
      </c>
      <c r="F513" s="2" t="s">
        <v>111</v>
      </c>
      <c r="G513" s="2" t="s">
        <v>167</v>
      </c>
      <c r="H513" s="2" t="s">
        <v>168</v>
      </c>
      <c r="I513" s="2">
        <v>19</v>
      </c>
      <c r="J513" s="2">
        <v>11</v>
      </c>
      <c r="K513" s="2">
        <v>2018</v>
      </c>
      <c r="L513" s="31">
        <f t="shared" si="7"/>
        <v>43423</v>
      </c>
      <c r="M513" s="2" t="s">
        <v>670</v>
      </c>
      <c r="N513" s="2" t="s">
        <v>711</v>
      </c>
      <c r="O513" s="2">
        <v>18</v>
      </c>
      <c r="P513" s="6">
        <v>8051627188</v>
      </c>
      <c r="Q513" s="2" t="s">
        <v>172</v>
      </c>
      <c r="R513" s="2" t="s">
        <v>173</v>
      </c>
      <c r="S513" s="2">
        <v>0</v>
      </c>
      <c r="T513" s="2" t="s">
        <v>251</v>
      </c>
      <c r="V513" s="2" t="s">
        <v>252</v>
      </c>
      <c r="W513" s="2" t="s">
        <v>176</v>
      </c>
    </row>
    <row r="514" spans="1:24" ht="21" hidden="1" customHeight="1">
      <c r="A514" s="2" t="s">
        <v>1057</v>
      </c>
      <c r="B514" s="2" t="s">
        <v>26</v>
      </c>
      <c r="C514" s="2" t="s">
        <v>27</v>
      </c>
      <c r="D514" s="2" t="s">
        <v>28</v>
      </c>
      <c r="E514" s="2" t="s">
        <v>28</v>
      </c>
      <c r="F514" s="2" t="s">
        <v>111</v>
      </c>
      <c r="G514" s="2" t="s">
        <v>167</v>
      </c>
      <c r="H514" s="2" t="s">
        <v>168</v>
      </c>
      <c r="I514" s="2">
        <v>19</v>
      </c>
      <c r="J514" s="2">
        <v>11</v>
      </c>
      <c r="K514" s="2">
        <v>2018</v>
      </c>
      <c r="L514" s="31">
        <f t="shared" ref="L514:L577" si="8">DATE(K514,J514,I514)</f>
        <v>43423</v>
      </c>
      <c r="M514" s="2" t="s">
        <v>1071</v>
      </c>
      <c r="N514" s="2" t="s">
        <v>1072</v>
      </c>
      <c r="O514" s="2">
        <v>19</v>
      </c>
      <c r="P514" s="6" t="s">
        <v>171</v>
      </c>
      <c r="Q514" s="2" t="s">
        <v>172</v>
      </c>
      <c r="R514" s="2" t="s">
        <v>173</v>
      </c>
      <c r="S514" s="2">
        <v>0</v>
      </c>
      <c r="T514" s="2" t="s">
        <v>251</v>
      </c>
      <c r="V514" s="2" t="s">
        <v>252</v>
      </c>
      <c r="W514" s="2" t="s">
        <v>179</v>
      </c>
      <c r="X514" s="2">
        <v>3</v>
      </c>
    </row>
    <row r="515" spans="1:24" ht="21" hidden="1" customHeight="1">
      <c r="A515" s="2" t="s">
        <v>1057</v>
      </c>
      <c r="B515" s="2" t="s">
        <v>26</v>
      </c>
      <c r="C515" s="2" t="s">
        <v>27</v>
      </c>
      <c r="D515" s="2" t="s">
        <v>28</v>
      </c>
      <c r="E515" s="2" t="s">
        <v>28</v>
      </c>
      <c r="F515" s="2" t="s">
        <v>111</v>
      </c>
      <c r="G515" s="2" t="s">
        <v>167</v>
      </c>
      <c r="H515" s="2" t="s">
        <v>168</v>
      </c>
      <c r="I515" s="2">
        <v>19</v>
      </c>
      <c r="J515" s="2">
        <v>11</v>
      </c>
      <c r="K515" s="2">
        <v>2018</v>
      </c>
      <c r="L515" s="31">
        <f t="shared" si="8"/>
        <v>43423</v>
      </c>
      <c r="M515" s="2" t="s">
        <v>1073</v>
      </c>
      <c r="N515" s="2" t="s">
        <v>1074</v>
      </c>
      <c r="O515" s="2">
        <v>17</v>
      </c>
      <c r="P515" s="6">
        <v>8065552931</v>
      </c>
      <c r="Q515" s="2" t="s">
        <v>172</v>
      </c>
      <c r="R515" s="2" t="s">
        <v>173</v>
      </c>
      <c r="S515" s="2">
        <v>0</v>
      </c>
      <c r="T515" s="2" t="s">
        <v>251</v>
      </c>
      <c r="V515" s="2" t="s">
        <v>252</v>
      </c>
      <c r="W515" s="2" t="s">
        <v>179</v>
      </c>
      <c r="X515" s="2">
        <v>3</v>
      </c>
    </row>
    <row r="516" spans="1:24" ht="21" hidden="1" customHeight="1">
      <c r="A516" s="2" t="s">
        <v>1057</v>
      </c>
      <c r="B516" s="2" t="s">
        <v>26</v>
      </c>
      <c r="C516" s="2" t="s">
        <v>27</v>
      </c>
      <c r="D516" s="2" t="s">
        <v>28</v>
      </c>
      <c r="E516" s="2" t="s">
        <v>28</v>
      </c>
      <c r="F516" s="2" t="s">
        <v>111</v>
      </c>
      <c r="G516" s="2" t="s">
        <v>167</v>
      </c>
      <c r="H516" s="2" t="s">
        <v>168</v>
      </c>
      <c r="I516" s="2">
        <v>19</v>
      </c>
      <c r="J516" s="2">
        <v>11</v>
      </c>
      <c r="K516" s="2">
        <v>2018</v>
      </c>
      <c r="L516" s="31">
        <f t="shared" si="8"/>
        <v>43423</v>
      </c>
      <c r="M516" s="2" t="s">
        <v>1075</v>
      </c>
      <c r="N516" s="2" t="s">
        <v>1076</v>
      </c>
      <c r="O516" s="2">
        <v>19</v>
      </c>
      <c r="P516" s="6" t="s">
        <v>171</v>
      </c>
      <c r="Q516" s="2" t="s">
        <v>172</v>
      </c>
      <c r="R516" s="2" t="s">
        <v>173</v>
      </c>
      <c r="S516" s="2">
        <v>1</v>
      </c>
      <c r="T516" s="2" t="s">
        <v>251</v>
      </c>
      <c r="V516" s="2" t="s">
        <v>252</v>
      </c>
      <c r="W516" s="2" t="s">
        <v>179</v>
      </c>
    </row>
    <row r="517" spans="1:24" ht="21" hidden="1" customHeight="1">
      <c r="A517" s="2" t="s">
        <v>1057</v>
      </c>
      <c r="B517" s="2" t="s">
        <v>26</v>
      </c>
      <c r="C517" s="2" t="s">
        <v>27</v>
      </c>
      <c r="D517" s="2" t="s">
        <v>28</v>
      </c>
      <c r="E517" s="2" t="s">
        <v>28</v>
      </c>
      <c r="F517" s="2" t="s">
        <v>111</v>
      </c>
      <c r="G517" s="2" t="s">
        <v>167</v>
      </c>
      <c r="H517" s="2" t="s">
        <v>168</v>
      </c>
      <c r="I517" s="2">
        <v>19</v>
      </c>
      <c r="J517" s="2">
        <v>11</v>
      </c>
      <c r="K517" s="2">
        <v>2018</v>
      </c>
      <c r="L517" s="31">
        <f t="shared" si="8"/>
        <v>43423</v>
      </c>
      <c r="M517" s="2" t="s">
        <v>1077</v>
      </c>
      <c r="N517" s="2" t="s">
        <v>1078</v>
      </c>
      <c r="O517" s="2">
        <v>18</v>
      </c>
      <c r="P517" s="6" t="s">
        <v>171</v>
      </c>
      <c r="Q517" s="2" t="s">
        <v>172</v>
      </c>
      <c r="R517" s="2" t="s">
        <v>173</v>
      </c>
      <c r="S517" s="2">
        <v>0</v>
      </c>
      <c r="T517" s="2" t="s">
        <v>251</v>
      </c>
      <c r="V517" s="2" t="s">
        <v>252</v>
      </c>
      <c r="W517" s="2" t="s">
        <v>176</v>
      </c>
    </row>
    <row r="518" spans="1:24" ht="21" hidden="1" customHeight="1">
      <c r="A518" s="2" t="s">
        <v>1057</v>
      </c>
      <c r="B518" s="2" t="s">
        <v>26</v>
      </c>
      <c r="C518" s="2" t="s">
        <v>27</v>
      </c>
      <c r="D518" s="2" t="s">
        <v>28</v>
      </c>
      <c r="E518" s="2" t="s">
        <v>28</v>
      </c>
      <c r="F518" s="2" t="s">
        <v>111</v>
      </c>
      <c r="G518" s="2" t="s">
        <v>167</v>
      </c>
      <c r="H518" s="2" t="s">
        <v>168</v>
      </c>
      <c r="I518" s="2">
        <v>19</v>
      </c>
      <c r="J518" s="2">
        <v>11</v>
      </c>
      <c r="K518" s="2">
        <v>2018</v>
      </c>
      <c r="L518" s="31">
        <f t="shared" si="8"/>
        <v>43423</v>
      </c>
      <c r="M518" s="2" t="s">
        <v>1079</v>
      </c>
      <c r="N518" s="2" t="s">
        <v>1080</v>
      </c>
      <c r="O518" s="2">
        <v>19</v>
      </c>
      <c r="P518" s="6" t="s">
        <v>171</v>
      </c>
      <c r="Q518" s="2" t="s">
        <v>172</v>
      </c>
      <c r="R518" s="2" t="s">
        <v>173</v>
      </c>
      <c r="S518" s="2">
        <v>1</v>
      </c>
      <c r="T518" s="2" t="s">
        <v>251</v>
      </c>
      <c r="V518" s="2" t="s">
        <v>252</v>
      </c>
      <c r="W518" s="2" t="s">
        <v>176</v>
      </c>
    </row>
    <row r="519" spans="1:24" ht="21" hidden="1" customHeight="1">
      <c r="A519" s="2" t="s">
        <v>1057</v>
      </c>
      <c r="B519" s="2" t="s">
        <v>26</v>
      </c>
      <c r="C519" s="2" t="s">
        <v>27</v>
      </c>
      <c r="D519" s="2" t="s">
        <v>28</v>
      </c>
      <c r="E519" s="2" t="s">
        <v>28</v>
      </c>
      <c r="F519" s="2" t="s">
        <v>111</v>
      </c>
      <c r="G519" s="2" t="s">
        <v>167</v>
      </c>
      <c r="H519" s="2" t="s">
        <v>168</v>
      </c>
      <c r="I519" s="2">
        <v>21</v>
      </c>
      <c r="J519" s="2">
        <v>11</v>
      </c>
      <c r="K519" s="2">
        <v>2018</v>
      </c>
      <c r="L519" s="31">
        <f t="shared" si="8"/>
        <v>43425</v>
      </c>
      <c r="M519" s="2" t="s">
        <v>1081</v>
      </c>
      <c r="N519" s="2" t="s">
        <v>1082</v>
      </c>
      <c r="O519" s="2">
        <v>19</v>
      </c>
      <c r="P519" s="6">
        <v>9051390236</v>
      </c>
      <c r="Q519" s="2" t="s">
        <v>417</v>
      </c>
      <c r="R519" s="2" t="s">
        <v>173</v>
      </c>
      <c r="S519" s="2">
        <v>0</v>
      </c>
      <c r="T519" s="2" t="s">
        <v>418</v>
      </c>
      <c r="V519" s="2" t="s">
        <v>175</v>
      </c>
      <c r="W519" s="2" t="s">
        <v>444</v>
      </c>
    </row>
    <row r="520" spans="1:24" ht="21" hidden="1" customHeight="1">
      <c r="A520" s="2" t="s">
        <v>1057</v>
      </c>
      <c r="B520" s="2" t="s">
        <v>26</v>
      </c>
      <c r="C520" s="2" t="s">
        <v>27</v>
      </c>
      <c r="D520" s="2" t="s">
        <v>28</v>
      </c>
      <c r="E520" s="2" t="s">
        <v>28</v>
      </c>
      <c r="F520" s="2" t="s">
        <v>111</v>
      </c>
      <c r="G520" s="2" t="s">
        <v>167</v>
      </c>
      <c r="H520" s="2" t="s">
        <v>168</v>
      </c>
      <c r="I520" s="2">
        <v>22</v>
      </c>
      <c r="J520" s="2">
        <v>11</v>
      </c>
      <c r="K520" s="2">
        <v>2018</v>
      </c>
      <c r="L520" s="31">
        <f t="shared" si="8"/>
        <v>43426</v>
      </c>
      <c r="M520" s="2" t="s">
        <v>1083</v>
      </c>
      <c r="N520" s="2" t="s">
        <v>1084</v>
      </c>
      <c r="O520" s="2">
        <v>18</v>
      </c>
      <c r="P520" s="6">
        <v>8174813992</v>
      </c>
      <c r="Q520" s="2" t="s">
        <v>417</v>
      </c>
      <c r="R520" s="2" t="s">
        <v>173</v>
      </c>
      <c r="S520" s="2">
        <v>0</v>
      </c>
      <c r="T520" s="2" t="s">
        <v>418</v>
      </c>
      <c r="V520" s="2" t="s">
        <v>175</v>
      </c>
      <c r="W520" s="2" t="s">
        <v>186</v>
      </c>
      <c r="X520" s="2">
        <v>3</v>
      </c>
    </row>
    <row r="521" spans="1:24" ht="21" hidden="1" customHeight="1">
      <c r="A521" s="2" t="s">
        <v>1057</v>
      </c>
      <c r="B521" s="2" t="s">
        <v>26</v>
      </c>
      <c r="C521" s="2" t="s">
        <v>27</v>
      </c>
      <c r="D521" s="2" t="s">
        <v>28</v>
      </c>
      <c r="E521" s="2" t="s">
        <v>28</v>
      </c>
      <c r="F521" s="2" t="s">
        <v>111</v>
      </c>
      <c r="G521" s="2" t="s">
        <v>167</v>
      </c>
      <c r="H521" s="2" t="s">
        <v>168</v>
      </c>
      <c r="I521" s="2">
        <v>23</v>
      </c>
      <c r="J521" s="2">
        <v>11</v>
      </c>
      <c r="K521" s="2">
        <v>2018</v>
      </c>
      <c r="L521" s="31">
        <f t="shared" si="8"/>
        <v>43427</v>
      </c>
      <c r="M521" s="2" t="s">
        <v>1085</v>
      </c>
      <c r="N521" s="2" t="s">
        <v>1086</v>
      </c>
      <c r="O521" s="2">
        <v>19</v>
      </c>
      <c r="P521" s="6">
        <v>8034923416</v>
      </c>
      <c r="Q521" s="2" t="s">
        <v>172</v>
      </c>
      <c r="R521" s="2" t="s">
        <v>173</v>
      </c>
      <c r="S521" s="2">
        <v>1</v>
      </c>
      <c r="T521" s="2" t="s">
        <v>313</v>
      </c>
      <c r="U521" s="2" t="s">
        <v>507</v>
      </c>
      <c r="V521" s="2" t="s">
        <v>175</v>
      </c>
      <c r="W521" s="2" t="s">
        <v>186</v>
      </c>
      <c r="X521" s="2">
        <v>3</v>
      </c>
    </row>
    <row r="522" spans="1:24" ht="21" hidden="1" customHeight="1">
      <c r="A522" s="2" t="s">
        <v>1087</v>
      </c>
      <c r="B522" s="2" t="s">
        <v>26</v>
      </c>
      <c r="C522" s="2" t="s">
        <v>27</v>
      </c>
      <c r="D522" s="2" t="s">
        <v>28</v>
      </c>
      <c r="E522" s="2" t="s">
        <v>28</v>
      </c>
      <c r="F522" s="2" t="s">
        <v>111</v>
      </c>
      <c r="G522" s="2" t="s">
        <v>167</v>
      </c>
      <c r="H522" s="2" t="s">
        <v>168</v>
      </c>
      <c r="I522" s="2">
        <v>26</v>
      </c>
      <c r="J522" s="2">
        <v>11</v>
      </c>
      <c r="K522" s="2">
        <v>2018</v>
      </c>
      <c r="L522" s="31">
        <f t="shared" si="8"/>
        <v>43430</v>
      </c>
      <c r="M522" s="2" t="s">
        <v>1088</v>
      </c>
      <c r="N522" s="2" t="s">
        <v>1089</v>
      </c>
      <c r="O522" s="2">
        <v>19</v>
      </c>
      <c r="P522" s="6">
        <v>7063766178</v>
      </c>
      <c r="Q522" s="2" t="s">
        <v>417</v>
      </c>
      <c r="R522" s="2" t="s">
        <v>173</v>
      </c>
      <c r="S522" s="2">
        <v>0</v>
      </c>
      <c r="T522" s="2" t="s">
        <v>418</v>
      </c>
      <c r="V522" s="2" t="s">
        <v>175</v>
      </c>
      <c r="W522" s="2" t="s">
        <v>186</v>
      </c>
      <c r="X522" s="2">
        <v>2</v>
      </c>
    </row>
    <row r="523" spans="1:24" ht="21" hidden="1" customHeight="1">
      <c r="A523" s="2" t="s">
        <v>1087</v>
      </c>
      <c r="B523" s="2" t="s">
        <v>26</v>
      </c>
      <c r="C523" s="2" t="s">
        <v>27</v>
      </c>
      <c r="D523" s="2" t="s">
        <v>28</v>
      </c>
      <c r="E523" s="2" t="s">
        <v>28</v>
      </c>
      <c r="F523" s="2" t="s">
        <v>111</v>
      </c>
      <c r="G523" s="2" t="s">
        <v>167</v>
      </c>
      <c r="H523" s="2" t="s">
        <v>168</v>
      </c>
      <c r="I523" s="2">
        <v>26</v>
      </c>
      <c r="J523" s="2">
        <v>11</v>
      </c>
      <c r="K523" s="2">
        <v>2018</v>
      </c>
      <c r="L523" s="31">
        <f t="shared" si="8"/>
        <v>43430</v>
      </c>
      <c r="M523" s="2" t="s">
        <v>1090</v>
      </c>
      <c r="N523" s="2" t="s">
        <v>1091</v>
      </c>
      <c r="O523" s="2">
        <v>18</v>
      </c>
      <c r="P523" s="6">
        <v>9073478707</v>
      </c>
      <c r="Q523" s="2" t="s">
        <v>417</v>
      </c>
      <c r="R523" s="2" t="s">
        <v>173</v>
      </c>
      <c r="S523" s="2">
        <v>1</v>
      </c>
      <c r="T523" s="2" t="s">
        <v>418</v>
      </c>
      <c r="V523" s="2" t="s">
        <v>175</v>
      </c>
      <c r="W523" s="2" t="s">
        <v>186</v>
      </c>
      <c r="X523" s="2">
        <v>2</v>
      </c>
    </row>
    <row r="524" spans="1:24" ht="21" hidden="1" customHeight="1">
      <c r="A524" s="2" t="s">
        <v>1087</v>
      </c>
      <c r="B524" s="2" t="s">
        <v>26</v>
      </c>
      <c r="C524" s="2" t="s">
        <v>27</v>
      </c>
      <c r="D524" s="2" t="s">
        <v>28</v>
      </c>
      <c r="E524" s="2" t="s">
        <v>28</v>
      </c>
      <c r="F524" s="2" t="s">
        <v>111</v>
      </c>
      <c r="G524" s="2" t="s">
        <v>167</v>
      </c>
      <c r="H524" s="2" t="s">
        <v>168</v>
      </c>
      <c r="I524" s="2">
        <v>30</v>
      </c>
      <c r="J524" s="2">
        <v>11</v>
      </c>
      <c r="K524" s="2">
        <v>2018</v>
      </c>
      <c r="L524" s="31">
        <f t="shared" si="8"/>
        <v>43434</v>
      </c>
      <c r="M524" s="2" t="s">
        <v>1092</v>
      </c>
      <c r="N524" s="2" t="s">
        <v>1093</v>
      </c>
      <c r="O524" s="2">
        <v>18</v>
      </c>
      <c r="P524" s="6">
        <v>9037834009</v>
      </c>
      <c r="Q524" s="2" t="s">
        <v>172</v>
      </c>
      <c r="R524" s="2" t="s">
        <v>173</v>
      </c>
      <c r="S524" s="2">
        <v>2</v>
      </c>
      <c r="T524" s="2" t="s">
        <v>313</v>
      </c>
      <c r="U524" s="2" t="s">
        <v>507</v>
      </c>
      <c r="V524" s="2" t="s">
        <v>175</v>
      </c>
      <c r="W524" s="2" t="s">
        <v>186</v>
      </c>
      <c r="X524" s="2">
        <v>3</v>
      </c>
    </row>
    <row r="525" spans="1:24" ht="21" hidden="1" customHeight="1">
      <c r="A525" s="2" t="s">
        <v>1087</v>
      </c>
      <c r="B525" s="2" t="s">
        <v>26</v>
      </c>
      <c r="C525" s="2" t="s">
        <v>27</v>
      </c>
      <c r="D525" s="2" t="s">
        <v>28</v>
      </c>
      <c r="E525" s="2" t="s">
        <v>28</v>
      </c>
      <c r="F525" s="2" t="s">
        <v>111</v>
      </c>
      <c r="G525" s="2" t="s">
        <v>167</v>
      </c>
      <c r="H525" s="2" t="s">
        <v>168</v>
      </c>
      <c r="I525" s="2">
        <v>30</v>
      </c>
      <c r="J525" s="2">
        <v>11</v>
      </c>
      <c r="K525" s="2">
        <v>2018</v>
      </c>
      <c r="L525" s="31">
        <f t="shared" si="8"/>
        <v>43434</v>
      </c>
      <c r="M525" s="2" t="s">
        <v>1094</v>
      </c>
      <c r="N525" s="2" t="s">
        <v>1095</v>
      </c>
      <c r="O525" s="2">
        <v>19</v>
      </c>
      <c r="P525" s="6">
        <v>8140559195</v>
      </c>
      <c r="Q525" s="2" t="s">
        <v>172</v>
      </c>
      <c r="R525" s="2" t="s">
        <v>173</v>
      </c>
      <c r="S525" s="2">
        <v>2</v>
      </c>
      <c r="T525" s="2" t="s">
        <v>313</v>
      </c>
      <c r="U525" s="2" t="s">
        <v>507</v>
      </c>
      <c r="V525" s="2" t="s">
        <v>175</v>
      </c>
      <c r="W525" s="2" t="s">
        <v>186</v>
      </c>
      <c r="X525" s="2">
        <v>3</v>
      </c>
    </row>
    <row r="526" spans="1:24" ht="21" hidden="1" customHeight="1">
      <c r="A526" s="2" t="s">
        <v>1096</v>
      </c>
      <c r="B526" s="2" t="s">
        <v>26</v>
      </c>
      <c r="C526" s="2" t="s">
        <v>27</v>
      </c>
      <c r="D526" s="2" t="s">
        <v>28</v>
      </c>
      <c r="E526" s="2" t="s">
        <v>28</v>
      </c>
      <c r="F526" s="2" t="s">
        <v>111</v>
      </c>
      <c r="G526" s="2" t="s">
        <v>167</v>
      </c>
      <c r="H526" s="2" t="s">
        <v>168</v>
      </c>
      <c r="I526" s="2">
        <v>3</v>
      </c>
      <c r="J526" s="2">
        <v>12</v>
      </c>
      <c r="K526" s="2">
        <v>2018</v>
      </c>
      <c r="L526" s="31">
        <f t="shared" si="8"/>
        <v>43437</v>
      </c>
      <c r="M526" s="2" t="s">
        <v>1097</v>
      </c>
      <c r="N526" s="2" t="s">
        <v>1098</v>
      </c>
      <c r="O526" s="2">
        <v>18</v>
      </c>
      <c r="P526" s="6">
        <v>8155713789</v>
      </c>
      <c r="Q526" s="2" t="s">
        <v>172</v>
      </c>
      <c r="R526" s="2" t="s">
        <v>173</v>
      </c>
      <c r="S526" s="2">
        <v>0</v>
      </c>
      <c r="T526" s="2" t="s">
        <v>313</v>
      </c>
      <c r="U526" s="2" t="s">
        <v>507</v>
      </c>
      <c r="V526" s="2" t="s">
        <v>175</v>
      </c>
      <c r="W526" s="2" t="s">
        <v>186</v>
      </c>
      <c r="X526" s="2">
        <v>3</v>
      </c>
    </row>
    <row r="527" spans="1:24" ht="21" hidden="1" customHeight="1">
      <c r="A527" s="2" t="s">
        <v>1096</v>
      </c>
      <c r="B527" s="2" t="s">
        <v>26</v>
      </c>
      <c r="C527" s="2" t="s">
        <v>27</v>
      </c>
      <c r="D527" s="2" t="s">
        <v>28</v>
      </c>
      <c r="E527" s="2" t="s">
        <v>28</v>
      </c>
      <c r="F527" s="2" t="s">
        <v>111</v>
      </c>
      <c r="G527" s="2" t="s">
        <v>167</v>
      </c>
      <c r="H527" s="2" t="s">
        <v>168</v>
      </c>
      <c r="I527" s="2">
        <v>4</v>
      </c>
      <c r="J527" s="2">
        <v>12</v>
      </c>
      <c r="K527" s="2">
        <v>2018</v>
      </c>
      <c r="L527" s="31">
        <f t="shared" si="8"/>
        <v>43438</v>
      </c>
      <c r="M527" s="2" t="s">
        <v>1099</v>
      </c>
      <c r="N527" s="2" t="s">
        <v>1100</v>
      </c>
      <c r="O527" s="2">
        <v>19</v>
      </c>
      <c r="P527" s="6">
        <v>9060552637</v>
      </c>
      <c r="Q527" s="2" t="s">
        <v>172</v>
      </c>
      <c r="R527" s="2" t="s">
        <v>173</v>
      </c>
      <c r="S527" s="2">
        <v>1</v>
      </c>
      <c r="T527" s="2" t="s">
        <v>313</v>
      </c>
      <c r="U527" s="2" t="s">
        <v>507</v>
      </c>
      <c r="V527" s="2" t="s">
        <v>175</v>
      </c>
      <c r="W527" s="2" t="s">
        <v>444</v>
      </c>
    </row>
    <row r="528" spans="1:24" ht="21" hidden="1" customHeight="1">
      <c r="A528" s="2" t="s">
        <v>1096</v>
      </c>
      <c r="B528" s="2" t="s">
        <v>26</v>
      </c>
      <c r="C528" s="2" t="s">
        <v>27</v>
      </c>
      <c r="D528" s="2" t="s">
        <v>28</v>
      </c>
      <c r="E528" s="2" t="s">
        <v>28</v>
      </c>
      <c r="F528" s="2" t="s">
        <v>111</v>
      </c>
      <c r="G528" s="2" t="s">
        <v>167</v>
      </c>
      <c r="H528" s="2" t="s">
        <v>168</v>
      </c>
      <c r="I528" s="2">
        <v>6</v>
      </c>
      <c r="J528" s="2">
        <v>12</v>
      </c>
      <c r="K528" s="2">
        <v>2018</v>
      </c>
      <c r="L528" s="31">
        <f t="shared" si="8"/>
        <v>43440</v>
      </c>
      <c r="M528" s="2" t="s">
        <v>574</v>
      </c>
      <c r="N528" s="2" t="s">
        <v>1101</v>
      </c>
      <c r="O528" s="2">
        <v>19</v>
      </c>
      <c r="P528" s="6">
        <v>8147453222</v>
      </c>
      <c r="Q528" s="2" t="s">
        <v>172</v>
      </c>
      <c r="R528" s="2" t="s">
        <v>173</v>
      </c>
      <c r="S528" s="2">
        <v>0</v>
      </c>
      <c r="T528" s="2" t="s">
        <v>251</v>
      </c>
      <c r="V528" s="2" t="s">
        <v>252</v>
      </c>
      <c r="W528" s="2" t="s">
        <v>186</v>
      </c>
      <c r="X528" s="2">
        <v>3</v>
      </c>
    </row>
    <row r="529" spans="1:24" ht="21" hidden="1" customHeight="1">
      <c r="A529" s="2" t="s">
        <v>1096</v>
      </c>
      <c r="B529" s="2" t="s">
        <v>26</v>
      </c>
      <c r="C529" s="2" t="s">
        <v>27</v>
      </c>
      <c r="D529" s="2" t="s">
        <v>28</v>
      </c>
      <c r="E529" s="2" t="s">
        <v>28</v>
      </c>
      <c r="F529" s="2" t="s">
        <v>111</v>
      </c>
      <c r="G529" s="2" t="s">
        <v>167</v>
      </c>
      <c r="H529" s="2" t="s">
        <v>168</v>
      </c>
      <c r="I529" s="2">
        <v>6</v>
      </c>
      <c r="J529" s="2">
        <v>12</v>
      </c>
      <c r="K529" s="2">
        <v>2018</v>
      </c>
      <c r="L529" s="31">
        <f t="shared" si="8"/>
        <v>43440</v>
      </c>
      <c r="M529" s="2" t="s">
        <v>1102</v>
      </c>
      <c r="N529" s="2" t="s">
        <v>1103</v>
      </c>
      <c r="O529" s="2">
        <v>18</v>
      </c>
      <c r="P529" s="6">
        <v>8140087880</v>
      </c>
      <c r="Q529" s="2" t="s">
        <v>172</v>
      </c>
      <c r="R529" s="2" t="s">
        <v>173</v>
      </c>
      <c r="S529" s="2">
        <v>1</v>
      </c>
      <c r="T529" s="2" t="s">
        <v>251</v>
      </c>
      <c r="V529" s="2" t="s">
        <v>252</v>
      </c>
      <c r="W529" s="2" t="s">
        <v>186</v>
      </c>
      <c r="X529" s="2">
        <v>1</v>
      </c>
    </row>
    <row r="530" spans="1:24" ht="21" hidden="1" customHeight="1">
      <c r="A530" s="2" t="s">
        <v>1096</v>
      </c>
      <c r="B530" s="2" t="s">
        <v>26</v>
      </c>
      <c r="C530" s="2" t="s">
        <v>27</v>
      </c>
      <c r="D530" s="2" t="s">
        <v>28</v>
      </c>
      <c r="E530" s="2" t="s">
        <v>28</v>
      </c>
      <c r="F530" s="2" t="s">
        <v>111</v>
      </c>
      <c r="G530" s="2" t="s">
        <v>167</v>
      </c>
      <c r="H530" s="2" t="s">
        <v>168</v>
      </c>
      <c r="I530" s="2">
        <v>6</v>
      </c>
      <c r="J530" s="2">
        <v>12</v>
      </c>
      <c r="K530" s="2">
        <v>2018</v>
      </c>
      <c r="L530" s="31">
        <f t="shared" si="8"/>
        <v>43440</v>
      </c>
      <c r="M530" s="2" t="s">
        <v>1104</v>
      </c>
      <c r="N530" s="2" t="s">
        <v>363</v>
      </c>
      <c r="O530" s="2">
        <v>19</v>
      </c>
      <c r="P530" s="6">
        <v>8029863751</v>
      </c>
      <c r="Q530" s="2" t="s">
        <v>172</v>
      </c>
      <c r="R530" s="2" t="s">
        <v>173</v>
      </c>
      <c r="S530" s="2">
        <v>1</v>
      </c>
      <c r="T530" s="2" t="s">
        <v>251</v>
      </c>
      <c r="V530" s="2" t="s">
        <v>252</v>
      </c>
      <c r="W530" s="2" t="s">
        <v>186</v>
      </c>
      <c r="X530" s="2">
        <v>1</v>
      </c>
    </row>
    <row r="531" spans="1:24" ht="21" hidden="1" customHeight="1">
      <c r="A531" s="2" t="s">
        <v>1096</v>
      </c>
      <c r="B531" s="2" t="s">
        <v>26</v>
      </c>
      <c r="C531" s="2" t="s">
        <v>27</v>
      </c>
      <c r="D531" s="2" t="s">
        <v>28</v>
      </c>
      <c r="E531" s="2" t="s">
        <v>28</v>
      </c>
      <c r="F531" s="2" t="s">
        <v>111</v>
      </c>
      <c r="G531" s="2" t="s">
        <v>167</v>
      </c>
      <c r="H531" s="2" t="s">
        <v>168</v>
      </c>
      <c r="I531" s="2">
        <v>6</v>
      </c>
      <c r="J531" s="2">
        <v>12</v>
      </c>
      <c r="K531" s="2">
        <v>2018</v>
      </c>
      <c r="L531" s="31">
        <f t="shared" si="8"/>
        <v>43440</v>
      </c>
      <c r="M531" s="2" t="s">
        <v>1105</v>
      </c>
      <c r="N531" s="2" t="s">
        <v>1106</v>
      </c>
      <c r="O531" s="2">
        <v>19</v>
      </c>
      <c r="P531" s="6" t="s">
        <v>171</v>
      </c>
      <c r="Q531" s="2" t="s">
        <v>172</v>
      </c>
      <c r="R531" s="2" t="s">
        <v>173</v>
      </c>
      <c r="S531" s="2">
        <v>3</v>
      </c>
      <c r="T531" s="2" t="s">
        <v>251</v>
      </c>
      <c r="V531" s="2" t="s">
        <v>252</v>
      </c>
      <c r="W531" s="2" t="s">
        <v>186</v>
      </c>
      <c r="X531" s="2">
        <v>3</v>
      </c>
    </row>
    <row r="532" spans="1:24" ht="21" hidden="1" customHeight="1">
      <c r="A532" s="2" t="s">
        <v>1096</v>
      </c>
      <c r="B532" s="2" t="s">
        <v>26</v>
      </c>
      <c r="C532" s="2" t="s">
        <v>27</v>
      </c>
      <c r="D532" s="2" t="s">
        <v>28</v>
      </c>
      <c r="E532" s="2" t="s">
        <v>28</v>
      </c>
      <c r="F532" s="2" t="s">
        <v>111</v>
      </c>
      <c r="G532" s="2" t="s">
        <v>167</v>
      </c>
      <c r="H532" s="2" t="s">
        <v>168</v>
      </c>
      <c r="I532" s="2">
        <v>6</v>
      </c>
      <c r="J532" s="2">
        <v>12</v>
      </c>
      <c r="K532" s="2">
        <v>2018</v>
      </c>
      <c r="L532" s="31">
        <f t="shared" si="8"/>
        <v>43440</v>
      </c>
      <c r="M532" s="2" t="s">
        <v>1107</v>
      </c>
      <c r="N532" s="2" t="s">
        <v>1108</v>
      </c>
      <c r="O532" s="2">
        <v>18</v>
      </c>
      <c r="P532" s="6">
        <v>8145778816</v>
      </c>
      <c r="Q532" s="2" t="s">
        <v>172</v>
      </c>
      <c r="R532" s="2" t="s">
        <v>173</v>
      </c>
      <c r="S532" s="2">
        <v>1</v>
      </c>
      <c r="T532" s="2" t="s">
        <v>251</v>
      </c>
      <c r="V532" s="2" t="s">
        <v>252</v>
      </c>
      <c r="W532" s="2" t="s">
        <v>186</v>
      </c>
      <c r="X532" s="2">
        <v>3</v>
      </c>
    </row>
    <row r="533" spans="1:24" ht="21" hidden="1" customHeight="1">
      <c r="A533" s="2" t="s">
        <v>1096</v>
      </c>
      <c r="B533" s="2" t="s">
        <v>26</v>
      </c>
      <c r="C533" s="2" t="s">
        <v>27</v>
      </c>
      <c r="D533" s="2" t="s">
        <v>28</v>
      </c>
      <c r="E533" s="2" t="s">
        <v>28</v>
      </c>
      <c r="F533" s="2" t="s">
        <v>111</v>
      </c>
      <c r="G533" s="2" t="s">
        <v>167</v>
      </c>
      <c r="H533" s="2" t="s">
        <v>168</v>
      </c>
      <c r="I533" s="2">
        <v>6</v>
      </c>
      <c r="J533" s="2">
        <v>12</v>
      </c>
      <c r="K533" s="2">
        <v>2018</v>
      </c>
      <c r="L533" s="31">
        <f t="shared" si="8"/>
        <v>43440</v>
      </c>
      <c r="M533" s="2" t="s">
        <v>1109</v>
      </c>
      <c r="N533" s="2" t="s">
        <v>428</v>
      </c>
      <c r="O533" s="2">
        <v>19</v>
      </c>
      <c r="P533" s="6">
        <v>8146151390</v>
      </c>
      <c r="Q533" s="2" t="s">
        <v>172</v>
      </c>
      <c r="R533" s="2" t="s">
        <v>173</v>
      </c>
      <c r="S533" s="2">
        <v>1</v>
      </c>
      <c r="T533" s="2" t="s">
        <v>251</v>
      </c>
      <c r="V533" s="2" t="s">
        <v>252</v>
      </c>
      <c r="W533" s="2" t="s">
        <v>186</v>
      </c>
      <c r="X533" s="2">
        <v>3</v>
      </c>
    </row>
    <row r="534" spans="1:24" ht="21" hidden="1" customHeight="1">
      <c r="A534" s="2" t="s">
        <v>1096</v>
      </c>
      <c r="B534" s="2" t="s">
        <v>26</v>
      </c>
      <c r="C534" s="2" t="s">
        <v>27</v>
      </c>
      <c r="D534" s="2" t="s">
        <v>28</v>
      </c>
      <c r="E534" s="2" t="s">
        <v>28</v>
      </c>
      <c r="F534" s="2" t="s">
        <v>111</v>
      </c>
      <c r="G534" s="2" t="s">
        <v>167</v>
      </c>
      <c r="H534" s="2" t="s">
        <v>168</v>
      </c>
      <c r="I534" s="2">
        <v>6</v>
      </c>
      <c r="J534" s="2">
        <v>12</v>
      </c>
      <c r="K534" s="2">
        <v>2018</v>
      </c>
      <c r="L534" s="31">
        <f t="shared" si="8"/>
        <v>43440</v>
      </c>
      <c r="M534" s="2" t="s">
        <v>1110</v>
      </c>
      <c r="N534" s="2" t="s">
        <v>1111</v>
      </c>
      <c r="O534" s="2">
        <v>18</v>
      </c>
      <c r="P534" s="6">
        <v>8145778816</v>
      </c>
      <c r="Q534" s="2" t="s">
        <v>172</v>
      </c>
      <c r="R534" s="2" t="s">
        <v>173</v>
      </c>
      <c r="S534" s="2">
        <v>0</v>
      </c>
      <c r="T534" s="2" t="s">
        <v>251</v>
      </c>
      <c r="V534" s="2" t="s">
        <v>252</v>
      </c>
      <c r="W534" s="2" t="s">
        <v>444</v>
      </c>
      <c r="X534" s="34"/>
    </row>
    <row r="535" spans="1:24" ht="21" hidden="1" customHeight="1">
      <c r="A535" s="2" t="s">
        <v>1096</v>
      </c>
      <c r="B535" s="2" t="s">
        <v>26</v>
      </c>
      <c r="C535" s="2" t="s">
        <v>27</v>
      </c>
      <c r="D535" s="2" t="s">
        <v>28</v>
      </c>
      <c r="E535" s="2" t="s">
        <v>28</v>
      </c>
      <c r="F535" s="2" t="s">
        <v>111</v>
      </c>
      <c r="G535" s="2" t="s">
        <v>167</v>
      </c>
      <c r="H535" s="2" t="s">
        <v>168</v>
      </c>
      <c r="I535" s="2">
        <v>6</v>
      </c>
      <c r="J535" s="2">
        <v>12</v>
      </c>
      <c r="K535" s="2">
        <v>2018</v>
      </c>
      <c r="L535" s="31">
        <f t="shared" si="8"/>
        <v>43440</v>
      </c>
      <c r="M535" s="2" t="s">
        <v>1112</v>
      </c>
      <c r="N535" s="2" t="s">
        <v>1113</v>
      </c>
      <c r="O535" s="2">
        <v>19</v>
      </c>
      <c r="P535" s="6">
        <v>9020028185</v>
      </c>
      <c r="Q535" s="2" t="s">
        <v>172</v>
      </c>
      <c r="R535" s="2" t="s">
        <v>173</v>
      </c>
      <c r="S535" s="2">
        <v>0</v>
      </c>
      <c r="T535" s="2" t="s">
        <v>251</v>
      </c>
      <c r="V535" s="2" t="s">
        <v>252</v>
      </c>
      <c r="W535" s="2" t="s">
        <v>179</v>
      </c>
      <c r="X535" s="2">
        <v>3</v>
      </c>
    </row>
    <row r="536" spans="1:24" ht="21" hidden="1" customHeight="1">
      <c r="A536" s="2" t="s">
        <v>1096</v>
      </c>
      <c r="B536" s="2" t="s">
        <v>26</v>
      </c>
      <c r="C536" s="2" t="s">
        <v>27</v>
      </c>
      <c r="D536" s="2" t="s">
        <v>28</v>
      </c>
      <c r="E536" s="2" t="s">
        <v>28</v>
      </c>
      <c r="F536" s="2" t="s">
        <v>111</v>
      </c>
      <c r="G536" s="2" t="s">
        <v>167</v>
      </c>
      <c r="H536" s="2" t="s">
        <v>168</v>
      </c>
      <c r="I536" s="2">
        <v>6</v>
      </c>
      <c r="J536" s="2">
        <v>12</v>
      </c>
      <c r="K536" s="2">
        <v>2018</v>
      </c>
      <c r="L536" s="31">
        <f t="shared" si="8"/>
        <v>43440</v>
      </c>
      <c r="M536" s="2" t="s">
        <v>1114</v>
      </c>
      <c r="N536" s="2" t="s">
        <v>568</v>
      </c>
      <c r="O536" s="2">
        <v>19</v>
      </c>
      <c r="P536" s="6">
        <v>7067248754</v>
      </c>
      <c r="Q536" s="2" t="s">
        <v>172</v>
      </c>
      <c r="R536" s="2" t="s">
        <v>173</v>
      </c>
      <c r="S536" s="2">
        <v>2</v>
      </c>
      <c r="T536" s="2" t="s">
        <v>251</v>
      </c>
      <c r="V536" s="2" t="s">
        <v>252</v>
      </c>
      <c r="W536" s="2" t="s">
        <v>444</v>
      </c>
      <c r="X536" s="34"/>
    </row>
    <row r="537" spans="1:24" ht="21" hidden="1" customHeight="1">
      <c r="A537" s="2" t="s">
        <v>1096</v>
      </c>
      <c r="B537" s="2" t="s">
        <v>26</v>
      </c>
      <c r="C537" s="2" t="s">
        <v>27</v>
      </c>
      <c r="D537" s="2" t="s">
        <v>28</v>
      </c>
      <c r="E537" s="2" t="s">
        <v>28</v>
      </c>
      <c r="F537" s="2" t="s">
        <v>111</v>
      </c>
      <c r="G537" s="2" t="s">
        <v>167</v>
      </c>
      <c r="H537" s="2" t="s">
        <v>168</v>
      </c>
      <c r="I537" s="2">
        <v>6</v>
      </c>
      <c r="J537" s="2">
        <v>12</v>
      </c>
      <c r="K537" s="2">
        <v>2018</v>
      </c>
      <c r="L537" s="31">
        <f t="shared" si="8"/>
        <v>43440</v>
      </c>
      <c r="M537" s="2" t="s">
        <v>1115</v>
      </c>
      <c r="N537" s="2" t="s">
        <v>289</v>
      </c>
      <c r="O537" s="2">
        <v>18</v>
      </c>
      <c r="P537" s="6">
        <v>9029287246</v>
      </c>
      <c r="Q537" s="2" t="s">
        <v>172</v>
      </c>
      <c r="R537" s="2" t="s">
        <v>173</v>
      </c>
      <c r="S537" s="2">
        <v>1</v>
      </c>
      <c r="T537" s="2" t="s">
        <v>251</v>
      </c>
      <c r="V537" s="2" t="s">
        <v>252</v>
      </c>
      <c r="W537" s="2" t="s">
        <v>179</v>
      </c>
      <c r="X537" s="2">
        <v>1</v>
      </c>
    </row>
    <row r="538" spans="1:24" ht="21" hidden="1" customHeight="1">
      <c r="A538" s="2" t="s">
        <v>1096</v>
      </c>
      <c r="B538" s="2" t="s">
        <v>26</v>
      </c>
      <c r="C538" s="2" t="s">
        <v>27</v>
      </c>
      <c r="D538" s="2" t="s">
        <v>28</v>
      </c>
      <c r="E538" s="2" t="s">
        <v>28</v>
      </c>
      <c r="F538" s="2" t="s">
        <v>111</v>
      </c>
      <c r="G538" s="2" t="s">
        <v>167</v>
      </c>
      <c r="H538" s="2" t="s">
        <v>168</v>
      </c>
      <c r="I538" s="2">
        <v>6</v>
      </c>
      <c r="J538" s="2">
        <v>12</v>
      </c>
      <c r="K538" s="2">
        <v>2018</v>
      </c>
      <c r="L538" s="31">
        <f t="shared" si="8"/>
        <v>43440</v>
      </c>
      <c r="M538" s="2" t="s">
        <v>1116</v>
      </c>
      <c r="N538" s="2" t="s">
        <v>1117</v>
      </c>
      <c r="O538" s="2">
        <v>17</v>
      </c>
      <c r="P538" s="6">
        <v>7083506403</v>
      </c>
      <c r="Q538" s="2" t="s">
        <v>172</v>
      </c>
      <c r="R538" s="2" t="s">
        <v>1118</v>
      </c>
      <c r="S538" s="2">
        <v>1</v>
      </c>
      <c r="T538" s="2" t="s">
        <v>251</v>
      </c>
      <c r="V538" s="2" t="s">
        <v>252</v>
      </c>
      <c r="W538" s="2" t="s">
        <v>211</v>
      </c>
      <c r="X538" s="34">
        <v>6</v>
      </c>
    </row>
    <row r="539" spans="1:24" ht="21" hidden="1" customHeight="1">
      <c r="A539" s="2" t="s">
        <v>1096</v>
      </c>
      <c r="B539" s="2" t="s">
        <v>26</v>
      </c>
      <c r="C539" s="2" t="s">
        <v>27</v>
      </c>
      <c r="D539" s="2" t="s">
        <v>28</v>
      </c>
      <c r="E539" s="2" t="s">
        <v>28</v>
      </c>
      <c r="F539" s="2" t="s">
        <v>111</v>
      </c>
      <c r="G539" s="2" t="s">
        <v>167</v>
      </c>
      <c r="H539" s="2" t="s">
        <v>168</v>
      </c>
      <c r="I539" s="2">
        <v>6</v>
      </c>
      <c r="J539" s="2">
        <v>12</v>
      </c>
      <c r="K539" s="2">
        <v>2018</v>
      </c>
      <c r="L539" s="31">
        <f t="shared" si="8"/>
        <v>43440</v>
      </c>
      <c r="M539" s="2" t="s">
        <v>272</v>
      </c>
      <c r="N539" s="2" t="s">
        <v>1045</v>
      </c>
      <c r="O539" s="2">
        <v>19</v>
      </c>
      <c r="P539" s="6">
        <v>7033756723</v>
      </c>
      <c r="Q539" s="2" t="s">
        <v>172</v>
      </c>
      <c r="R539" s="2" t="s">
        <v>1118</v>
      </c>
      <c r="S539" s="2">
        <v>0</v>
      </c>
      <c r="T539" s="2" t="s">
        <v>251</v>
      </c>
      <c r="V539" s="2" t="s">
        <v>252</v>
      </c>
      <c r="W539" s="2" t="s">
        <v>186</v>
      </c>
      <c r="X539" s="2">
        <v>2</v>
      </c>
    </row>
    <row r="540" spans="1:24" ht="21" hidden="1" customHeight="1">
      <c r="A540" s="2" t="s">
        <v>1096</v>
      </c>
      <c r="B540" s="2" t="s">
        <v>26</v>
      </c>
      <c r="C540" s="2" t="s">
        <v>27</v>
      </c>
      <c r="D540" s="2" t="s">
        <v>28</v>
      </c>
      <c r="E540" s="2" t="s">
        <v>28</v>
      </c>
      <c r="F540" s="2" t="s">
        <v>111</v>
      </c>
      <c r="G540" s="2" t="s">
        <v>167</v>
      </c>
      <c r="H540" s="2" t="s">
        <v>168</v>
      </c>
      <c r="I540" s="2">
        <v>6</v>
      </c>
      <c r="J540" s="2">
        <v>12</v>
      </c>
      <c r="K540" s="2">
        <v>2018</v>
      </c>
      <c r="L540" s="31">
        <f t="shared" si="8"/>
        <v>43440</v>
      </c>
      <c r="M540" s="2" t="s">
        <v>1119</v>
      </c>
      <c r="N540" s="2" t="s">
        <v>469</v>
      </c>
      <c r="O540" s="2">
        <v>15</v>
      </c>
      <c r="P540" s="6" t="s">
        <v>171</v>
      </c>
      <c r="Q540" s="2" t="s">
        <v>172</v>
      </c>
      <c r="R540" s="2" t="s">
        <v>173</v>
      </c>
      <c r="S540" s="2">
        <v>0</v>
      </c>
      <c r="T540" s="2" t="s">
        <v>251</v>
      </c>
      <c r="V540" s="2" t="s">
        <v>252</v>
      </c>
      <c r="W540" s="2" t="s">
        <v>179</v>
      </c>
      <c r="X540" s="34">
        <v>1</v>
      </c>
    </row>
    <row r="541" spans="1:24" ht="21" hidden="1" customHeight="1">
      <c r="A541" s="2" t="s">
        <v>1096</v>
      </c>
      <c r="B541" s="2" t="s">
        <v>26</v>
      </c>
      <c r="C541" s="2" t="s">
        <v>27</v>
      </c>
      <c r="D541" s="2" t="s">
        <v>28</v>
      </c>
      <c r="E541" s="2" t="s">
        <v>28</v>
      </c>
      <c r="F541" s="2" t="s">
        <v>111</v>
      </c>
      <c r="G541" s="2" t="s">
        <v>167</v>
      </c>
      <c r="H541" s="2" t="s">
        <v>168</v>
      </c>
      <c r="I541" s="2">
        <v>6</v>
      </c>
      <c r="J541" s="2">
        <v>12</v>
      </c>
      <c r="K541" s="2">
        <v>2018</v>
      </c>
      <c r="L541" s="31">
        <f t="shared" si="8"/>
        <v>43440</v>
      </c>
      <c r="M541" s="2" t="s">
        <v>1120</v>
      </c>
      <c r="N541" s="2" t="s">
        <v>851</v>
      </c>
      <c r="O541" s="2">
        <v>17</v>
      </c>
      <c r="P541" s="6">
        <v>7085691526</v>
      </c>
      <c r="Q541" s="2" t="s">
        <v>172</v>
      </c>
      <c r="R541" s="2" t="s">
        <v>173</v>
      </c>
      <c r="S541" s="2">
        <v>1</v>
      </c>
      <c r="T541" s="2" t="s">
        <v>251</v>
      </c>
      <c r="V541" s="2" t="s">
        <v>252</v>
      </c>
      <c r="W541" s="2" t="s">
        <v>179</v>
      </c>
      <c r="X541" s="2">
        <v>1</v>
      </c>
    </row>
    <row r="542" spans="1:24" ht="21" hidden="1" customHeight="1">
      <c r="A542" s="2" t="s">
        <v>1096</v>
      </c>
      <c r="B542" s="2" t="s">
        <v>26</v>
      </c>
      <c r="C542" s="2" t="s">
        <v>27</v>
      </c>
      <c r="D542" s="2" t="s">
        <v>28</v>
      </c>
      <c r="E542" s="2" t="s">
        <v>28</v>
      </c>
      <c r="F542" s="2" t="s">
        <v>111</v>
      </c>
      <c r="G542" s="2" t="s">
        <v>167</v>
      </c>
      <c r="H542" s="2" t="s">
        <v>168</v>
      </c>
      <c r="I542" s="2">
        <v>7</v>
      </c>
      <c r="J542" s="2">
        <v>12</v>
      </c>
      <c r="K542" s="2">
        <v>2018</v>
      </c>
      <c r="L542" s="31">
        <f t="shared" si="8"/>
        <v>43441</v>
      </c>
      <c r="M542" s="2" t="s">
        <v>1121</v>
      </c>
      <c r="N542" s="2" t="s">
        <v>1122</v>
      </c>
      <c r="O542" s="2">
        <v>19</v>
      </c>
      <c r="P542" s="6">
        <v>8100851219</v>
      </c>
      <c r="Q542" s="2" t="s">
        <v>172</v>
      </c>
      <c r="R542" s="2" t="s">
        <v>173</v>
      </c>
      <c r="S542" s="2">
        <v>1</v>
      </c>
      <c r="T542" s="2" t="s">
        <v>313</v>
      </c>
      <c r="U542" s="2" t="s">
        <v>507</v>
      </c>
      <c r="V542" s="2" t="s">
        <v>175</v>
      </c>
      <c r="W542" s="2" t="s">
        <v>186</v>
      </c>
      <c r="X542" s="34">
        <v>3</v>
      </c>
    </row>
    <row r="543" spans="1:24" ht="21" hidden="1" customHeight="1">
      <c r="A543" s="2" t="s">
        <v>1096</v>
      </c>
      <c r="B543" s="2" t="s">
        <v>26</v>
      </c>
      <c r="C543" s="2" t="s">
        <v>27</v>
      </c>
      <c r="D543" s="2" t="s">
        <v>28</v>
      </c>
      <c r="E543" s="2" t="s">
        <v>28</v>
      </c>
      <c r="F543" s="2" t="s">
        <v>111</v>
      </c>
      <c r="G543" s="2" t="s">
        <v>167</v>
      </c>
      <c r="H543" s="2" t="s">
        <v>168</v>
      </c>
      <c r="I543" s="2">
        <v>7</v>
      </c>
      <c r="J543" s="2">
        <v>12</v>
      </c>
      <c r="K543" s="2">
        <v>2018</v>
      </c>
      <c r="L543" s="31">
        <f t="shared" si="8"/>
        <v>43441</v>
      </c>
      <c r="M543" s="2" t="s">
        <v>1123</v>
      </c>
      <c r="N543" s="2" t="s">
        <v>1124</v>
      </c>
      <c r="O543" s="2">
        <v>19</v>
      </c>
      <c r="P543" s="6">
        <v>7039764205</v>
      </c>
      <c r="Q543" s="2" t="s">
        <v>172</v>
      </c>
      <c r="R543" s="2" t="s">
        <v>173</v>
      </c>
      <c r="S543" s="2">
        <v>3</v>
      </c>
      <c r="T543" s="2" t="s">
        <v>313</v>
      </c>
      <c r="U543" s="2" t="s">
        <v>507</v>
      </c>
      <c r="V543" s="2" t="s">
        <v>175</v>
      </c>
      <c r="W543" s="2" t="s">
        <v>211</v>
      </c>
      <c r="X543" s="34"/>
    </row>
    <row r="544" spans="1:24" ht="21" hidden="1" customHeight="1">
      <c r="A544" s="2" t="s">
        <v>1096</v>
      </c>
      <c r="B544" s="2" t="s">
        <v>26</v>
      </c>
      <c r="C544" s="2" t="s">
        <v>27</v>
      </c>
      <c r="D544" s="2" t="s">
        <v>28</v>
      </c>
      <c r="E544" s="2" t="s">
        <v>28</v>
      </c>
      <c r="F544" s="2" t="s">
        <v>111</v>
      </c>
      <c r="G544" s="2" t="s">
        <v>167</v>
      </c>
      <c r="H544" s="2" t="s">
        <v>168</v>
      </c>
      <c r="I544" s="2">
        <v>7</v>
      </c>
      <c r="J544" s="2">
        <v>12</v>
      </c>
      <c r="K544" s="2">
        <v>2018</v>
      </c>
      <c r="L544" s="31">
        <f t="shared" si="8"/>
        <v>43441</v>
      </c>
      <c r="M544" s="2" t="s">
        <v>298</v>
      </c>
      <c r="N544" s="2" t="s">
        <v>1125</v>
      </c>
      <c r="O544" s="2">
        <v>19</v>
      </c>
      <c r="P544" s="6">
        <v>7034397232</v>
      </c>
      <c r="Q544" s="2" t="s">
        <v>172</v>
      </c>
      <c r="R544" s="2" t="s">
        <v>173</v>
      </c>
      <c r="S544" s="2">
        <v>2</v>
      </c>
      <c r="T544" s="2" t="s">
        <v>313</v>
      </c>
      <c r="U544" s="2" t="s">
        <v>507</v>
      </c>
      <c r="V544" s="2" t="s">
        <v>175</v>
      </c>
      <c r="W544" s="2" t="s">
        <v>179</v>
      </c>
      <c r="X544" s="2">
        <v>1</v>
      </c>
    </row>
    <row r="545" spans="1:24" ht="21" hidden="1" customHeight="1">
      <c r="A545" s="2" t="s">
        <v>1096</v>
      </c>
      <c r="B545" s="2" t="s">
        <v>26</v>
      </c>
      <c r="C545" s="2" t="s">
        <v>27</v>
      </c>
      <c r="D545" s="2" t="s">
        <v>28</v>
      </c>
      <c r="E545" s="2" t="s">
        <v>28</v>
      </c>
      <c r="F545" s="2" t="s">
        <v>111</v>
      </c>
      <c r="G545" s="2" t="s">
        <v>167</v>
      </c>
      <c r="H545" s="2" t="s">
        <v>168</v>
      </c>
      <c r="I545" s="2">
        <v>8</v>
      </c>
      <c r="J545" s="2">
        <v>12</v>
      </c>
      <c r="K545" s="2">
        <v>2018</v>
      </c>
      <c r="L545" s="31">
        <f t="shared" si="8"/>
        <v>43442</v>
      </c>
      <c r="M545" s="2" t="s">
        <v>1126</v>
      </c>
      <c r="N545" s="2" t="s">
        <v>1127</v>
      </c>
      <c r="O545" s="2">
        <v>18</v>
      </c>
      <c r="P545" s="6">
        <v>8067566168</v>
      </c>
      <c r="Q545" s="2" t="s">
        <v>172</v>
      </c>
      <c r="R545" s="2" t="s">
        <v>173</v>
      </c>
      <c r="S545" s="2">
        <v>1</v>
      </c>
      <c r="T545" s="2" t="s">
        <v>251</v>
      </c>
      <c r="V545" s="2" t="s">
        <v>252</v>
      </c>
      <c r="W545" s="2" t="s">
        <v>211</v>
      </c>
      <c r="X545" s="34"/>
    </row>
    <row r="546" spans="1:24" ht="21" hidden="1" customHeight="1">
      <c r="A546" s="2" t="s">
        <v>1096</v>
      </c>
      <c r="B546" s="2" t="s">
        <v>26</v>
      </c>
      <c r="C546" s="2" t="s">
        <v>27</v>
      </c>
      <c r="D546" s="2" t="s">
        <v>28</v>
      </c>
      <c r="E546" s="2" t="s">
        <v>28</v>
      </c>
      <c r="F546" s="2" t="s">
        <v>111</v>
      </c>
      <c r="G546" s="2" t="s">
        <v>167</v>
      </c>
      <c r="H546" s="2" t="s">
        <v>168</v>
      </c>
      <c r="I546" s="2">
        <v>8</v>
      </c>
      <c r="J546" s="2">
        <v>12</v>
      </c>
      <c r="K546" s="2">
        <v>2018</v>
      </c>
      <c r="L546" s="31">
        <f t="shared" si="8"/>
        <v>43442</v>
      </c>
      <c r="M546" s="2" t="s">
        <v>1128</v>
      </c>
      <c r="N546" s="2" t="s">
        <v>874</v>
      </c>
      <c r="O546" s="2">
        <v>19</v>
      </c>
      <c r="P546" s="6">
        <v>9067737210</v>
      </c>
      <c r="Q546" s="2" t="s">
        <v>172</v>
      </c>
      <c r="R546" s="2" t="s">
        <v>173</v>
      </c>
      <c r="S546" s="2">
        <v>1</v>
      </c>
      <c r="T546" s="2" t="s">
        <v>251</v>
      </c>
      <c r="V546" s="2" t="s">
        <v>252</v>
      </c>
      <c r="W546" s="2" t="s">
        <v>179</v>
      </c>
      <c r="X546" s="34">
        <v>2</v>
      </c>
    </row>
    <row r="547" spans="1:24" ht="21" hidden="1" customHeight="1">
      <c r="A547" s="2" t="s">
        <v>1096</v>
      </c>
      <c r="B547" s="2" t="s">
        <v>26</v>
      </c>
      <c r="C547" s="2" t="s">
        <v>27</v>
      </c>
      <c r="D547" s="2" t="s">
        <v>28</v>
      </c>
      <c r="E547" s="2" t="s">
        <v>28</v>
      </c>
      <c r="F547" s="2" t="s">
        <v>111</v>
      </c>
      <c r="G547" s="2" t="s">
        <v>167</v>
      </c>
      <c r="H547" s="2" t="s">
        <v>168</v>
      </c>
      <c r="I547" s="2">
        <v>8</v>
      </c>
      <c r="J547" s="2">
        <v>12</v>
      </c>
      <c r="K547" s="2">
        <v>2018</v>
      </c>
      <c r="L547" s="31">
        <f t="shared" si="8"/>
        <v>43442</v>
      </c>
      <c r="M547" s="2" t="s">
        <v>1129</v>
      </c>
      <c r="N547" s="2" t="s">
        <v>1130</v>
      </c>
      <c r="O547" s="2">
        <v>16</v>
      </c>
      <c r="P547" s="6">
        <v>8063520267</v>
      </c>
      <c r="Q547" s="2" t="s">
        <v>172</v>
      </c>
      <c r="R547" s="2" t="s">
        <v>173</v>
      </c>
      <c r="S547" s="2">
        <v>1</v>
      </c>
      <c r="T547" s="2" t="s">
        <v>251</v>
      </c>
      <c r="V547" s="2" t="s">
        <v>252</v>
      </c>
      <c r="W547" s="2" t="s">
        <v>179</v>
      </c>
      <c r="X547" s="34">
        <v>1</v>
      </c>
    </row>
    <row r="548" spans="1:24" ht="21" hidden="1" customHeight="1">
      <c r="A548" s="2" t="s">
        <v>1096</v>
      </c>
      <c r="B548" s="2" t="s">
        <v>26</v>
      </c>
      <c r="C548" s="2" t="s">
        <v>27</v>
      </c>
      <c r="D548" s="2" t="s">
        <v>28</v>
      </c>
      <c r="E548" s="2" t="s">
        <v>28</v>
      </c>
      <c r="F548" s="2" t="s">
        <v>111</v>
      </c>
      <c r="G548" s="2" t="s">
        <v>167</v>
      </c>
      <c r="H548" s="2" t="s">
        <v>168</v>
      </c>
      <c r="I548" s="2">
        <v>8</v>
      </c>
      <c r="J548" s="2">
        <v>12</v>
      </c>
      <c r="K548" s="2">
        <v>2018</v>
      </c>
      <c r="L548" s="31">
        <f t="shared" si="8"/>
        <v>43442</v>
      </c>
      <c r="M548" s="34" t="s">
        <v>1131</v>
      </c>
      <c r="N548" s="2" t="s">
        <v>1051</v>
      </c>
      <c r="O548" s="2">
        <v>19</v>
      </c>
      <c r="P548" s="6">
        <v>8106965358</v>
      </c>
      <c r="Q548" s="2" t="s">
        <v>172</v>
      </c>
      <c r="R548" s="2" t="s">
        <v>173</v>
      </c>
      <c r="S548" s="2">
        <v>2</v>
      </c>
      <c r="T548" s="2" t="s">
        <v>251</v>
      </c>
      <c r="V548" s="2" t="s">
        <v>252</v>
      </c>
      <c r="W548" s="2" t="s">
        <v>211</v>
      </c>
      <c r="X548" s="34"/>
    </row>
    <row r="549" spans="1:24" ht="21" hidden="1" customHeight="1">
      <c r="A549" s="2" t="s">
        <v>1096</v>
      </c>
      <c r="B549" s="2" t="s">
        <v>26</v>
      </c>
      <c r="C549" s="2" t="s">
        <v>27</v>
      </c>
      <c r="D549" s="2" t="s">
        <v>28</v>
      </c>
      <c r="E549" s="2" t="s">
        <v>28</v>
      </c>
      <c r="F549" s="2" t="s">
        <v>111</v>
      </c>
      <c r="G549" s="2" t="s">
        <v>167</v>
      </c>
      <c r="H549" s="2" t="s">
        <v>168</v>
      </c>
      <c r="I549" s="2">
        <v>8</v>
      </c>
      <c r="J549" s="2">
        <v>12</v>
      </c>
      <c r="K549" s="2">
        <v>2018</v>
      </c>
      <c r="L549" s="31">
        <f t="shared" si="8"/>
        <v>43442</v>
      </c>
      <c r="M549" s="2" t="s">
        <v>1132</v>
      </c>
      <c r="N549" s="2" t="s">
        <v>711</v>
      </c>
      <c r="O549" s="2">
        <v>18</v>
      </c>
      <c r="P549" s="6">
        <v>8026678280</v>
      </c>
      <c r="Q549" s="2" t="s">
        <v>172</v>
      </c>
      <c r="R549" s="2" t="s">
        <v>173</v>
      </c>
      <c r="S549" s="2">
        <v>1</v>
      </c>
      <c r="T549" s="2" t="s">
        <v>251</v>
      </c>
      <c r="V549" s="2" t="s">
        <v>252</v>
      </c>
      <c r="W549" s="2" t="s">
        <v>211</v>
      </c>
      <c r="X549" s="34"/>
    </row>
    <row r="550" spans="1:24" ht="21" hidden="1" customHeight="1">
      <c r="A550" s="2" t="s">
        <v>1096</v>
      </c>
      <c r="B550" s="2" t="s">
        <v>26</v>
      </c>
      <c r="C550" s="2" t="s">
        <v>27</v>
      </c>
      <c r="D550" s="2" t="s">
        <v>28</v>
      </c>
      <c r="E550" s="2" t="s">
        <v>28</v>
      </c>
      <c r="F550" s="2" t="s">
        <v>111</v>
      </c>
      <c r="G550" s="2" t="s">
        <v>167</v>
      </c>
      <c r="H550" s="2" t="s">
        <v>168</v>
      </c>
      <c r="I550" s="2">
        <v>8</v>
      </c>
      <c r="J550" s="2">
        <v>12</v>
      </c>
      <c r="K550" s="2">
        <v>2018</v>
      </c>
      <c r="L550" s="31">
        <f t="shared" si="8"/>
        <v>43442</v>
      </c>
      <c r="M550" s="2" t="s">
        <v>1133</v>
      </c>
      <c r="N550" s="2" t="s">
        <v>192</v>
      </c>
      <c r="O550" s="2">
        <v>17</v>
      </c>
      <c r="P550" s="6">
        <v>7057077843</v>
      </c>
      <c r="Q550" s="2" t="s">
        <v>172</v>
      </c>
      <c r="R550" s="2" t="s">
        <v>173</v>
      </c>
      <c r="S550" s="2">
        <v>1</v>
      </c>
      <c r="T550" s="2" t="s">
        <v>251</v>
      </c>
      <c r="V550" s="2" t="s">
        <v>252</v>
      </c>
      <c r="W550" s="2" t="s">
        <v>179</v>
      </c>
      <c r="X550" s="34">
        <v>2</v>
      </c>
    </row>
    <row r="551" spans="1:24" ht="21" hidden="1" customHeight="1">
      <c r="A551" s="2" t="s">
        <v>1096</v>
      </c>
      <c r="B551" s="2" t="s">
        <v>26</v>
      </c>
      <c r="C551" s="2" t="s">
        <v>27</v>
      </c>
      <c r="D551" s="2" t="s">
        <v>28</v>
      </c>
      <c r="E551" s="2" t="s">
        <v>28</v>
      </c>
      <c r="F551" s="2" t="s">
        <v>111</v>
      </c>
      <c r="G551" s="2" t="s">
        <v>167</v>
      </c>
      <c r="H551" s="2" t="s">
        <v>168</v>
      </c>
      <c r="I551" s="2">
        <v>8</v>
      </c>
      <c r="J551" s="2">
        <v>12</v>
      </c>
      <c r="K551" s="2">
        <v>2018</v>
      </c>
      <c r="L551" s="31">
        <f t="shared" si="8"/>
        <v>43442</v>
      </c>
      <c r="M551" s="2" t="s">
        <v>1134</v>
      </c>
      <c r="N551" s="2" t="s">
        <v>1038</v>
      </c>
      <c r="O551" s="2">
        <v>19</v>
      </c>
      <c r="P551" s="6">
        <v>7033927175</v>
      </c>
      <c r="Q551" s="2" t="s">
        <v>172</v>
      </c>
      <c r="R551" s="2" t="s">
        <v>173</v>
      </c>
      <c r="S551" s="2">
        <v>2</v>
      </c>
      <c r="T551" s="2" t="s">
        <v>251</v>
      </c>
      <c r="V551" s="2" t="s">
        <v>252</v>
      </c>
      <c r="W551" s="2" t="s">
        <v>186</v>
      </c>
      <c r="X551" s="34">
        <v>3</v>
      </c>
    </row>
    <row r="552" spans="1:24" ht="21" hidden="1" customHeight="1">
      <c r="A552" s="2" t="s">
        <v>1096</v>
      </c>
      <c r="B552" s="2" t="s">
        <v>26</v>
      </c>
      <c r="C552" s="2" t="s">
        <v>27</v>
      </c>
      <c r="D552" s="2" t="s">
        <v>28</v>
      </c>
      <c r="E552" s="2" t="s">
        <v>28</v>
      </c>
      <c r="F552" s="2" t="s">
        <v>111</v>
      </c>
      <c r="G552" s="2" t="s">
        <v>167</v>
      </c>
      <c r="H552" s="2" t="s">
        <v>168</v>
      </c>
      <c r="I552" s="2">
        <v>8</v>
      </c>
      <c r="J552" s="2">
        <v>12</v>
      </c>
      <c r="K552" s="2">
        <v>2018</v>
      </c>
      <c r="L552" s="31">
        <f t="shared" si="8"/>
        <v>43442</v>
      </c>
      <c r="M552" s="2" t="s">
        <v>1135</v>
      </c>
      <c r="N552" s="2" t="s">
        <v>1136</v>
      </c>
      <c r="O552" s="2">
        <v>18</v>
      </c>
      <c r="P552" s="6">
        <v>8094882780</v>
      </c>
      <c r="Q552" s="2" t="s">
        <v>172</v>
      </c>
      <c r="R552" s="2" t="s">
        <v>173</v>
      </c>
      <c r="S552" s="2">
        <v>2</v>
      </c>
      <c r="T552" s="2" t="s">
        <v>251</v>
      </c>
      <c r="V552" s="2" t="s">
        <v>252</v>
      </c>
      <c r="W552" s="2" t="s">
        <v>179</v>
      </c>
      <c r="X552" s="34"/>
    </row>
    <row r="553" spans="1:24" ht="21" hidden="1" customHeight="1">
      <c r="A553" s="2" t="s">
        <v>1096</v>
      </c>
      <c r="B553" s="2" t="s">
        <v>26</v>
      </c>
      <c r="C553" s="2" t="s">
        <v>27</v>
      </c>
      <c r="D553" s="2" t="s">
        <v>28</v>
      </c>
      <c r="E553" s="2" t="s">
        <v>28</v>
      </c>
      <c r="F553" s="2" t="s">
        <v>111</v>
      </c>
      <c r="G553" s="2" t="s">
        <v>167</v>
      </c>
      <c r="H553" s="2" t="s">
        <v>168</v>
      </c>
      <c r="I553" s="2">
        <v>8</v>
      </c>
      <c r="J553" s="2">
        <v>12</v>
      </c>
      <c r="K553" s="2">
        <v>2018</v>
      </c>
      <c r="L553" s="31">
        <f t="shared" si="8"/>
        <v>43442</v>
      </c>
      <c r="M553" s="2" t="s">
        <v>1137</v>
      </c>
      <c r="N553" s="2" t="s">
        <v>1138</v>
      </c>
      <c r="O553" s="2">
        <v>18</v>
      </c>
      <c r="P553" s="6">
        <v>810893185</v>
      </c>
      <c r="Q553" s="2" t="s">
        <v>172</v>
      </c>
      <c r="R553" s="2" t="s">
        <v>173</v>
      </c>
      <c r="S553" s="2">
        <v>2</v>
      </c>
      <c r="T553" s="2" t="s">
        <v>251</v>
      </c>
      <c r="V553" s="2" t="s">
        <v>252</v>
      </c>
      <c r="W553" s="2" t="s">
        <v>179</v>
      </c>
      <c r="X553" s="34">
        <v>3</v>
      </c>
    </row>
    <row r="554" spans="1:24" ht="21" hidden="1" customHeight="1">
      <c r="A554" s="2" t="s">
        <v>1096</v>
      </c>
      <c r="B554" s="2" t="s">
        <v>26</v>
      </c>
      <c r="C554" s="2" t="s">
        <v>27</v>
      </c>
      <c r="D554" s="2" t="s">
        <v>28</v>
      </c>
      <c r="E554" s="2" t="s">
        <v>28</v>
      </c>
      <c r="F554" s="2" t="s">
        <v>111</v>
      </c>
      <c r="G554" s="2" t="s">
        <v>167</v>
      </c>
      <c r="H554" s="2" t="s">
        <v>168</v>
      </c>
      <c r="I554" s="2">
        <v>8</v>
      </c>
      <c r="J554" s="2">
        <v>12</v>
      </c>
      <c r="K554" s="2">
        <v>2018</v>
      </c>
      <c r="L554" s="31">
        <f t="shared" si="8"/>
        <v>43442</v>
      </c>
      <c r="M554" s="2" t="s">
        <v>1139</v>
      </c>
      <c r="N554" s="2" t="s">
        <v>339</v>
      </c>
      <c r="O554" s="2">
        <v>19</v>
      </c>
      <c r="P554" s="6">
        <v>9022898799</v>
      </c>
      <c r="Q554" s="2" t="s">
        <v>172</v>
      </c>
      <c r="R554" s="2" t="s">
        <v>173</v>
      </c>
      <c r="S554" s="2">
        <v>3</v>
      </c>
      <c r="T554" s="2" t="s">
        <v>251</v>
      </c>
      <c r="V554" s="2" t="s">
        <v>252</v>
      </c>
      <c r="W554" s="2" t="s">
        <v>176</v>
      </c>
      <c r="X554" s="34"/>
    </row>
    <row r="555" spans="1:24" ht="21" hidden="1" customHeight="1">
      <c r="A555" s="2" t="s">
        <v>1096</v>
      </c>
      <c r="B555" s="2" t="s">
        <v>26</v>
      </c>
      <c r="C555" s="2" t="s">
        <v>27</v>
      </c>
      <c r="D555" s="2" t="s">
        <v>28</v>
      </c>
      <c r="E555" s="2" t="s">
        <v>28</v>
      </c>
      <c r="F555" s="2" t="s">
        <v>111</v>
      </c>
      <c r="G555" s="2" t="s">
        <v>167</v>
      </c>
      <c r="H555" s="2" t="s">
        <v>168</v>
      </c>
      <c r="I555" s="2">
        <v>8</v>
      </c>
      <c r="J555" s="2">
        <v>12</v>
      </c>
      <c r="K555" s="2">
        <v>2018</v>
      </c>
      <c r="L555" s="31">
        <f t="shared" si="8"/>
        <v>43442</v>
      </c>
      <c r="M555" s="2" t="s">
        <v>169</v>
      </c>
      <c r="N555" s="2" t="s">
        <v>577</v>
      </c>
      <c r="O555" s="2">
        <v>19</v>
      </c>
      <c r="P555" s="6">
        <v>8055957514</v>
      </c>
      <c r="Q555" s="2" t="s">
        <v>172</v>
      </c>
      <c r="R555" s="2" t="s">
        <v>173</v>
      </c>
      <c r="S555" s="2">
        <v>1</v>
      </c>
      <c r="T555" s="2" t="s">
        <v>251</v>
      </c>
      <c r="V555" s="2" t="s">
        <v>252</v>
      </c>
      <c r="W555" s="2" t="s">
        <v>186</v>
      </c>
      <c r="X555" s="34"/>
    </row>
    <row r="556" spans="1:24" ht="21" hidden="1" customHeight="1">
      <c r="A556" s="2" t="s">
        <v>1096</v>
      </c>
      <c r="B556" s="2" t="s">
        <v>26</v>
      </c>
      <c r="C556" s="2" t="s">
        <v>27</v>
      </c>
      <c r="D556" s="2" t="s">
        <v>28</v>
      </c>
      <c r="E556" s="2" t="s">
        <v>28</v>
      </c>
      <c r="F556" s="2" t="s">
        <v>111</v>
      </c>
      <c r="G556" s="2" t="s">
        <v>167</v>
      </c>
      <c r="H556" s="2" t="s">
        <v>168</v>
      </c>
      <c r="I556" s="2">
        <v>8</v>
      </c>
      <c r="J556" s="2">
        <v>12</v>
      </c>
      <c r="K556" s="2">
        <v>2018</v>
      </c>
      <c r="L556" s="31">
        <f t="shared" si="8"/>
        <v>43442</v>
      </c>
      <c r="M556" s="2" t="s">
        <v>531</v>
      </c>
      <c r="N556" s="2" t="s">
        <v>814</v>
      </c>
      <c r="O556" s="2">
        <v>17</v>
      </c>
      <c r="P556" s="6">
        <v>8166883958</v>
      </c>
      <c r="Q556" s="2" t="s">
        <v>172</v>
      </c>
      <c r="R556" s="2" t="s">
        <v>173</v>
      </c>
      <c r="S556" s="2">
        <v>1</v>
      </c>
      <c r="T556" s="2" t="s">
        <v>251</v>
      </c>
      <c r="V556" s="2" t="s">
        <v>252</v>
      </c>
      <c r="W556" s="2" t="s">
        <v>179</v>
      </c>
      <c r="X556" s="34">
        <v>3</v>
      </c>
    </row>
    <row r="557" spans="1:24" ht="21" hidden="1" customHeight="1">
      <c r="A557" s="2" t="s">
        <v>1140</v>
      </c>
      <c r="B557" s="2" t="s">
        <v>26</v>
      </c>
      <c r="C557" s="2" t="s">
        <v>27</v>
      </c>
      <c r="D557" s="2" t="s">
        <v>28</v>
      </c>
      <c r="E557" s="2" t="s">
        <v>28</v>
      </c>
      <c r="F557" s="2" t="s">
        <v>111</v>
      </c>
      <c r="G557" s="2" t="s">
        <v>167</v>
      </c>
      <c r="H557" s="2" t="s">
        <v>168</v>
      </c>
      <c r="I557" s="2">
        <v>10</v>
      </c>
      <c r="J557" s="2">
        <v>12</v>
      </c>
      <c r="K557" s="2">
        <v>2018</v>
      </c>
      <c r="L557" s="31">
        <f t="shared" si="8"/>
        <v>43444</v>
      </c>
      <c r="M557" s="2" t="s">
        <v>1141</v>
      </c>
      <c r="N557" s="2" t="s">
        <v>1142</v>
      </c>
      <c r="O557" s="2">
        <v>19</v>
      </c>
      <c r="P557" s="6">
        <v>7081839262</v>
      </c>
      <c r="Q557" s="2" t="s">
        <v>172</v>
      </c>
      <c r="R557" s="2" t="s">
        <v>173</v>
      </c>
      <c r="S557" s="2">
        <v>1</v>
      </c>
      <c r="T557" s="2" t="s">
        <v>418</v>
      </c>
      <c r="V557" s="2" t="s">
        <v>175</v>
      </c>
      <c r="W557" s="2" t="s">
        <v>186</v>
      </c>
      <c r="X557" s="34">
        <v>3</v>
      </c>
    </row>
    <row r="558" spans="1:24" ht="21" hidden="1" customHeight="1">
      <c r="A558" s="2" t="s">
        <v>1140</v>
      </c>
      <c r="B558" s="2" t="s">
        <v>26</v>
      </c>
      <c r="C558" s="2" t="s">
        <v>27</v>
      </c>
      <c r="D558" s="2" t="s">
        <v>28</v>
      </c>
      <c r="E558" s="2" t="s">
        <v>28</v>
      </c>
      <c r="F558" s="2" t="s">
        <v>111</v>
      </c>
      <c r="G558" s="2" t="s">
        <v>167</v>
      </c>
      <c r="H558" s="2" t="s">
        <v>168</v>
      </c>
      <c r="I558" s="2">
        <v>10</v>
      </c>
      <c r="J558" s="2">
        <v>12</v>
      </c>
      <c r="K558" s="2">
        <v>2018</v>
      </c>
      <c r="L558" s="31">
        <f t="shared" si="8"/>
        <v>43444</v>
      </c>
      <c r="M558" s="2" t="s">
        <v>1143</v>
      </c>
      <c r="N558" s="2" t="s">
        <v>1144</v>
      </c>
      <c r="O558" s="2">
        <v>19</v>
      </c>
      <c r="P558" s="6">
        <v>8085816685</v>
      </c>
      <c r="Q558" s="2" t="s">
        <v>172</v>
      </c>
      <c r="R558" s="2" t="s">
        <v>173</v>
      </c>
      <c r="S558" s="2">
        <v>1</v>
      </c>
      <c r="T558" s="2" t="s">
        <v>418</v>
      </c>
      <c r="V558" s="2" t="s">
        <v>175</v>
      </c>
      <c r="W558" s="2" t="s">
        <v>186</v>
      </c>
      <c r="X558" s="34">
        <v>3</v>
      </c>
    </row>
    <row r="559" spans="1:24" ht="21" hidden="1" customHeight="1">
      <c r="A559" s="2" t="s">
        <v>1140</v>
      </c>
      <c r="B559" s="2" t="s">
        <v>26</v>
      </c>
      <c r="C559" s="2" t="s">
        <v>27</v>
      </c>
      <c r="D559" s="2" t="s">
        <v>28</v>
      </c>
      <c r="E559" s="2" t="s">
        <v>28</v>
      </c>
      <c r="F559" s="2" t="s">
        <v>111</v>
      </c>
      <c r="G559" s="2" t="s">
        <v>167</v>
      </c>
      <c r="H559" s="2" t="s">
        <v>168</v>
      </c>
      <c r="I559" s="2">
        <v>10</v>
      </c>
      <c r="J559" s="2">
        <v>12</v>
      </c>
      <c r="K559" s="2">
        <v>2018</v>
      </c>
      <c r="L559" s="31">
        <f t="shared" si="8"/>
        <v>43444</v>
      </c>
      <c r="M559" s="2" t="s">
        <v>1145</v>
      </c>
      <c r="N559" s="2" t="s">
        <v>1146</v>
      </c>
      <c r="O559" s="2">
        <v>18</v>
      </c>
      <c r="P559" s="6">
        <v>8136040014</v>
      </c>
      <c r="Q559" s="2" t="s">
        <v>172</v>
      </c>
      <c r="R559" s="2" t="s">
        <v>173</v>
      </c>
      <c r="S559" s="2">
        <v>1</v>
      </c>
      <c r="T559" s="2" t="s">
        <v>418</v>
      </c>
      <c r="V559" s="2" t="s">
        <v>175</v>
      </c>
      <c r="W559" s="2" t="s">
        <v>186</v>
      </c>
      <c r="X559" s="34">
        <v>2</v>
      </c>
    </row>
    <row r="560" spans="1:24" ht="21" hidden="1" customHeight="1">
      <c r="A560" s="2" t="s">
        <v>1140</v>
      </c>
      <c r="B560" s="2" t="s">
        <v>26</v>
      </c>
      <c r="C560" s="2" t="s">
        <v>27</v>
      </c>
      <c r="D560" s="2" t="s">
        <v>28</v>
      </c>
      <c r="E560" s="2" t="s">
        <v>28</v>
      </c>
      <c r="F560" s="2" t="s">
        <v>111</v>
      </c>
      <c r="G560" s="2" t="s">
        <v>167</v>
      </c>
      <c r="H560" s="2" t="s">
        <v>168</v>
      </c>
      <c r="I560" s="2">
        <v>12</v>
      </c>
      <c r="J560" s="2">
        <v>12</v>
      </c>
      <c r="K560" s="2">
        <v>2018</v>
      </c>
      <c r="L560" s="31">
        <f t="shared" si="8"/>
        <v>43446</v>
      </c>
      <c r="M560" s="2" t="s">
        <v>1147</v>
      </c>
      <c r="N560" s="2" t="s">
        <v>194</v>
      </c>
      <c r="O560" s="2">
        <v>18</v>
      </c>
      <c r="P560" s="6" t="s">
        <v>171</v>
      </c>
      <c r="Q560" s="2" t="s">
        <v>172</v>
      </c>
      <c r="R560" s="2" t="s">
        <v>173</v>
      </c>
      <c r="S560" s="2">
        <v>1</v>
      </c>
      <c r="T560" s="2" t="s">
        <v>251</v>
      </c>
      <c r="V560" s="2" t="s">
        <v>252</v>
      </c>
      <c r="W560" s="2" t="s">
        <v>186</v>
      </c>
      <c r="X560" s="34">
        <v>2</v>
      </c>
    </row>
    <row r="561" spans="1:24" ht="21" hidden="1" customHeight="1">
      <c r="A561" s="2" t="s">
        <v>1140</v>
      </c>
      <c r="B561" s="2" t="s">
        <v>26</v>
      </c>
      <c r="C561" s="2" t="s">
        <v>27</v>
      </c>
      <c r="D561" s="2" t="s">
        <v>28</v>
      </c>
      <c r="E561" s="2" t="s">
        <v>28</v>
      </c>
      <c r="F561" s="2" t="s">
        <v>111</v>
      </c>
      <c r="G561" s="2" t="s">
        <v>167</v>
      </c>
      <c r="H561" s="2" t="s">
        <v>168</v>
      </c>
      <c r="I561" s="2">
        <v>12</v>
      </c>
      <c r="J561" s="2">
        <v>12</v>
      </c>
      <c r="K561" s="2">
        <v>2018</v>
      </c>
      <c r="L561" s="31">
        <f t="shared" si="8"/>
        <v>43446</v>
      </c>
      <c r="M561" s="2" t="s">
        <v>1148</v>
      </c>
      <c r="N561" s="2" t="s">
        <v>995</v>
      </c>
      <c r="O561" s="2">
        <v>19</v>
      </c>
      <c r="P561" s="6" t="s">
        <v>171</v>
      </c>
      <c r="Q561" s="2" t="s">
        <v>172</v>
      </c>
      <c r="R561" s="2" t="s">
        <v>173</v>
      </c>
      <c r="S561" s="2">
        <v>2</v>
      </c>
      <c r="T561" s="2" t="s">
        <v>251</v>
      </c>
      <c r="V561" s="2" t="s">
        <v>252</v>
      </c>
      <c r="W561" s="2" t="s">
        <v>179</v>
      </c>
      <c r="X561" s="34">
        <v>3</v>
      </c>
    </row>
    <row r="562" spans="1:24" ht="21" hidden="1" customHeight="1">
      <c r="A562" s="2" t="s">
        <v>1140</v>
      </c>
      <c r="B562" s="2" t="s">
        <v>26</v>
      </c>
      <c r="C562" s="2" t="s">
        <v>27</v>
      </c>
      <c r="D562" s="2" t="s">
        <v>28</v>
      </c>
      <c r="E562" s="2" t="s">
        <v>28</v>
      </c>
      <c r="F562" s="2" t="s">
        <v>111</v>
      </c>
      <c r="G562" s="2" t="s">
        <v>167</v>
      </c>
      <c r="H562" s="2" t="s">
        <v>168</v>
      </c>
      <c r="I562" s="2">
        <v>12</v>
      </c>
      <c r="J562" s="2">
        <v>12</v>
      </c>
      <c r="K562" s="2">
        <v>2018</v>
      </c>
      <c r="L562" s="31">
        <f t="shared" si="8"/>
        <v>43446</v>
      </c>
      <c r="M562" s="2" t="s">
        <v>1149</v>
      </c>
      <c r="N562" s="2" t="s">
        <v>1150</v>
      </c>
      <c r="O562" s="2">
        <v>18</v>
      </c>
      <c r="P562" s="6">
        <v>8145012099</v>
      </c>
      <c r="Q562" s="2" t="s">
        <v>172</v>
      </c>
      <c r="R562" s="2" t="s">
        <v>173</v>
      </c>
      <c r="S562" s="2">
        <v>1</v>
      </c>
      <c r="T562" s="2" t="s">
        <v>251</v>
      </c>
      <c r="V562" s="2" t="s">
        <v>252</v>
      </c>
      <c r="W562" s="2" t="s">
        <v>179</v>
      </c>
      <c r="X562" s="34">
        <v>2</v>
      </c>
    </row>
    <row r="563" spans="1:24" ht="21" hidden="1" customHeight="1">
      <c r="A563" s="2" t="s">
        <v>1140</v>
      </c>
      <c r="B563" s="2" t="s">
        <v>26</v>
      </c>
      <c r="C563" s="2" t="s">
        <v>27</v>
      </c>
      <c r="D563" s="2" t="s">
        <v>28</v>
      </c>
      <c r="E563" s="2" t="s">
        <v>28</v>
      </c>
      <c r="F563" s="2" t="s">
        <v>111</v>
      </c>
      <c r="G563" s="2" t="s">
        <v>167</v>
      </c>
      <c r="H563" s="2" t="s">
        <v>168</v>
      </c>
      <c r="I563" s="2">
        <v>12</v>
      </c>
      <c r="J563" s="2">
        <v>12</v>
      </c>
      <c r="K563" s="2">
        <v>2018</v>
      </c>
      <c r="L563" s="31">
        <f t="shared" si="8"/>
        <v>43446</v>
      </c>
      <c r="M563" s="2" t="s">
        <v>1151</v>
      </c>
      <c r="N563" s="2" t="s">
        <v>1152</v>
      </c>
      <c r="O563" s="2">
        <v>18</v>
      </c>
      <c r="P563" s="6" t="s">
        <v>171</v>
      </c>
      <c r="Q563" s="2" t="s">
        <v>172</v>
      </c>
      <c r="R563" s="2" t="s">
        <v>173</v>
      </c>
      <c r="S563" s="2">
        <v>2</v>
      </c>
      <c r="T563" s="2" t="s">
        <v>174</v>
      </c>
      <c r="V563" s="2" t="s">
        <v>175</v>
      </c>
      <c r="W563" s="2" t="s">
        <v>211</v>
      </c>
      <c r="X563" s="34"/>
    </row>
    <row r="564" spans="1:24" ht="21" hidden="1" customHeight="1">
      <c r="A564" s="2" t="s">
        <v>1140</v>
      </c>
      <c r="B564" s="2" t="s">
        <v>26</v>
      </c>
      <c r="C564" s="2" t="s">
        <v>27</v>
      </c>
      <c r="D564" s="2" t="s">
        <v>28</v>
      </c>
      <c r="E564" s="2" t="s">
        <v>28</v>
      </c>
      <c r="F564" s="2" t="s">
        <v>111</v>
      </c>
      <c r="G564" s="2" t="s">
        <v>167</v>
      </c>
      <c r="H564" s="2" t="s">
        <v>168</v>
      </c>
      <c r="I564" s="2">
        <v>12</v>
      </c>
      <c r="J564" s="2">
        <v>12</v>
      </c>
      <c r="K564" s="2">
        <v>2018</v>
      </c>
      <c r="L564" s="31">
        <f t="shared" si="8"/>
        <v>43446</v>
      </c>
      <c r="M564" s="2" t="s">
        <v>1153</v>
      </c>
      <c r="N564" s="2" t="s">
        <v>1154</v>
      </c>
      <c r="O564" s="2">
        <v>19</v>
      </c>
      <c r="P564" s="6" t="s">
        <v>171</v>
      </c>
      <c r="Q564" s="2" t="s">
        <v>172</v>
      </c>
      <c r="R564" s="2" t="s">
        <v>173</v>
      </c>
      <c r="S564" s="2">
        <v>1</v>
      </c>
      <c r="T564" s="2" t="s">
        <v>174</v>
      </c>
      <c r="V564" s="2" t="s">
        <v>175</v>
      </c>
      <c r="W564" s="2" t="s">
        <v>211</v>
      </c>
      <c r="X564" s="34"/>
    </row>
    <row r="565" spans="1:24" ht="21" hidden="1" customHeight="1">
      <c r="A565" s="2" t="s">
        <v>1140</v>
      </c>
      <c r="B565" s="2" t="s">
        <v>26</v>
      </c>
      <c r="C565" s="2" t="s">
        <v>27</v>
      </c>
      <c r="D565" s="2" t="s">
        <v>28</v>
      </c>
      <c r="E565" s="2" t="s">
        <v>28</v>
      </c>
      <c r="F565" s="2" t="s">
        <v>111</v>
      </c>
      <c r="G565" s="2" t="s">
        <v>167</v>
      </c>
      <c r="H565" s="2" t="s">
        <v>168</v>
      </c>
      <c r="I565" s="2">
        <v>12</v>
      </c>
      <c r="J565" s="2">
        <v>12</v>
      </c>
      <c r="K565" s="2">
        <v>2018</v>
      </c>
      <c r="L565" s="31">
        <f t="shared" si="8"/>
        <v>43446</v>
      </c>
      <c r="M565" s="2" t="s">
        <v>761</v>
      </c>
      <c r="N565" s="2" t="s">
        <v>1155</v>
      </c>
      <c r="O565" s="2">
        <v>19</v>
      </c>
      <c r="P565" s="6" t="s">
        <v>171</v>
      </c>
      <c r="Q565" s="2" t="s">
        <v>172</v>
      </c>
      <c r="R565" s="2" t="s">
        <v>173</v>
      </c>
      <c r="S565" s="2">
        <v>3</v>
      </c>
      <c r="T565" s="2" t="s">
        <v>418</v>
      </c>
      <c r="V565" s="2" t="s">
        <v>175</v>
      </c>
      <c r="W565" s="2" t="s">
        <v>186</v>
      </c>
      <c r="X565" s="34">
        <v>1</v>
      </c>
    </row>
    <row r="566" spans="1:24" ht="21" hidden="1" customHeight="1">
      <c r="A566" s="2" t="s">
        <v>1140</v>
      </c>
      <c r="B566" s="2" t="s">
        <v>26</v>
      </c>
      <c r="C566" s="2" t="s">
        <v>27</v>
      </c>
      <c r="D566" s="2" t="s">
        <v>28</v>
      </c>
      <c r="E566" s="2" t="s">
        <v>28</v>
      </c>
      <c r="F566" s="2" t="s">
        <v>111</v>
      </c>
      <c r="G566" s="2" t="s">
        <v>167</v>
      </c>
      <c r="H566" s="2" t="s">
        <v>168</v>
      </c>
      <c r="I566" s="2">
        <v>13</v>
      </c>
      <c r="J566" s="2">
        <v>12</v>
      </c>
      <c r="K566" s="2">
        <v>2018</v>
      </c>
      <c r="L566" s="31">
        <f t="shared" si="8"/>
        <v>43447</v>
      </c>
      <c r="M566" s="2" t="s">
        <v>1156</v>
      </c>
      <c r="N566" s="2" t="s">
        <v>1157</v>
      </c>
      <c r="O566" s="2">
        <v>19</v>
      </c>
      <c r="P566" s="6" t="s">
        <v>171</v>
      </c>
      <c r="Q566" s="2" t="s">
        <v>417</v>
      </c>
      <c r="R566" s="2" t="s">
        <v>173</v>
      </c>
      <c r="S566" s="2">
        <v>0</v>
      </c>
      <c r="T566" s="2" t="s">
        <v>418</v>
      </c>
      <c r="V566" s="2" t="s">
        <v>175</v>
      </c>
      <c r="W566" s="2" t="s">
        <v>186</v>
      </c>
      <c r="X566" s="34">
        <v>3</v>
      </c>
    </row>
    <row r="567" spans="1:24" ht="21" hidden="1" customHeight="1">
      <c r="A567" s="2" t="s">
        <v>1140</v>
      </c>
      <c r="B567" s="2" t="s">
        <v>26</v>
      </c>
      <c r="C567" s="2" t="s">
        <v>27</v>
      </c>
      <c r="D567" s="2" t="s">
        <v>28</v>
      </c>
      <c r="E567" s="2" t="s">
        <v>28</v>
      </c>
      <c r="F567" s="2" t="s">
        <v>111</v>
      </c>
      <c r="G567" s="2" t="s">
        <v>167</v>
      </c>
      <c r="H567" s="2" t="s">
        <v>168</v>
      </c>
      <c r="I567" s="2">
        <v>13</v>
      </c>
      <c r="J567" s="2">
        <v>12</v>
      </c>
      <c r="K567" s="2">
        <v>2018</v>
      </c>
      <c r="L567" s="31">
        <f t="shared" si="8"/>
        <v>43447</v>
      </c>
      <c r="M567" s="2" t="s">
        <v>1158</v>
      </c>
      <c r="N567" s="2" t="s">
        <v>1159</v>
      </c>
      <c r="O567" s="2">
        <v>19</v>
      </c>
      <c r="P567" s="6" t="s">
        <v>171</v>
      </c>
      <c r="Q567" s="2" t="s">
        <v>172</v>
      </c>
      <c r="R567" s="2" t="s">
        <v>173</v>
      </c>
      <c r="S567" s="2">
        <v>2</v>
      </c>
      <c r="T567" s="2" t="s">
        <v>174</v>
      </c>
      <c r="V567" s="2" t="s">
        <v>175</v>
      </c>
      <c r="W567" s="2" t="s">
        <v>186</v>
      </c>
      <c r="X567" s="34">
        <v>2</v>
      </c>
    </row>
    <row r="568" spans="1:24" ht="21" hidden="1" customHeight="1">
      <c r="A568" s="2" t="s">
        <v>1140</v>
      </c>
      <c r="B568" s="2" t="s">
        <v>26</v>
      </c>
      <c r="C568" s="2" t="s">
        <v>27</v>
      </c>
      <c r="D568" s="2" t="s">
        <v>28</v>
      </c>
      <c r="E568" s="2" t="s">
        <v>28</v>
      </c>
      <c r="F568" s="2" t="s">
        <v>111</v>
      </c>
      <c r="G568" s="2" t="s">
        <v>167</v>
      </c>
      <c r="H568" s="2" t="s">
        <v>168</v>
      </c>
      <c r="I568" s="2">
        <v>13</v>
      </c>
      <c r="J568" s="2">
        <v>12</v>
      </c>
      <c r="K568" s="2">
        <v>2018</v>
      </c>
      <c r="L568" s="31">
        <f t="shared" si="8"/>
        <v>43447</v>
      </c>
      <c r="M568" s="2" t="s">
        <v>1160</v>
      </c>
      <c r="N568" s="2" t="s">
        <v>1161</v>
      </c>
      <c r="O568" s="2">
        <v>18</v>
      </c>
      <c r="P568" s="6" t="s">
        <v>171</v>
      </c>
      <c r="Q568" s="2" t="s">
        <v>172</v>
      </c>
      <c r="R568" s="2" t="s">
        <v>173</v>
      </c>
      <c r="S568" s="2">
        <v>2</v>
      </c>
      <c r="T568" s="2" t="s">
        <v>174</v>
      </c>
      <c r="V568" s="2" t="s">
        <v>175</v>
      </c>
      <c r="W568" s="2" t="s">
        <v>186</v>
      </c>
      <c r="X568" s="34">
        <v>3</v>
      </c>
    </row>
    <row r="569" spans="1:24" ht="21" hidden="1" customHeight="1">
      <c r="A569" s="2" t="s">
        <v>1140</v>
      </c>
      <c r="B569" s="2" t="s">
        <v>26</v>
      </c>
      <c r="C569" s="2" t="s">
        <v>27</v>
      </c>
      <c r="D569" s="2" t="s">
        <v>28</v>
      </c>
      <c r="E569" s="2" t="s">
        <v>28</v>
      </c>
      <c r="F569" s="2" t="s">
        <v>111</v>
      </c>
      <c r="G569" s="2" t="s">
        <v>167</v>
      </c>
      <c r="H569" s="2" t="s">
        <v>168</v>
      </c>
      <c r="I569" s="2">
        <v>13</v>
      </c>
      <c r="J569" s="2">
        <v>12</v>
      </c>
      <c r="K569" s="2">
        <v>2018</v>
      </c>
      <c r="L569" s="31">
        <f t="shared" si="8"/>
        <v>43447</v>
      </c>
      <c r="M569" s="2" t="s">
        <v>1162</v>
      </c>
      <c r="N569" s="2" t="s">
        <v>814</v>
      </c>
      <c r="O569" s="2">
        <v>19</v>
      </c>
      <c r="P569" s="6" t="s">
        <v>171</v>
      </c>
      <c r="Q569" s="2" t="s">
        <v>172</v>
      </c>
      <c r="R569" s="2" t="s">
        <v>173</v>
      </c>
      <c r="S569" s="2">
        <v>2</v>
      </c>
      <c r="T569" s="2" t="s">
        <v>174</v>
      </c>
      <c r="V569" s="2" t="s">
        <v>175</v>
      </c>
      <c r="W569" s="2" t="s">
        <v>179</v>
      </c>
      <c r="X569" s="34">
        <v>3</v>
      </c>
    </row>
    <row r="570" spans="1:24" ht="21" hidden="1" customHeight="1">
      <c r="A570" s="2" t="s">
        <v>1140</v>
      </c>
      <c r="B570" s="2" t="s">
        <v>26</v>
      </c>
      <c r="C570" s="2" t="s">
        <v>27</v>
      </c>
      <c r="D570" s="2" t="s">
        <v>28</v>
      </c>
      <c r="E570" s="2" t="s">
        <v>28</v>
      </c>
      <c r="F570" s="2" t="s">
        <v>111</v>
      </c>
      <c r="G570" s="2" t="s">
        <v>167</v>
      </c>
      <c r="H570" s="2" t="s">
        <v>168</v>
      </c>
      <c r="I570" s="2">
        <v>13</v>
      </c>
      <c r="J570" s="2">
        <v>12</v>
      </c>
      <c r="K570" s="2">
        <v>2018</v>
      </c>
      <c r="L570" s="31">
        <f t="shared" si="8"/>
        <v>43447</v>
      </c>
      <c r="M570" s="2" t="s">
        <v>1163</v>
      </c>
      <c r="N570" s="2" t="s">
        <v>1164</v>
      </c>
      <c r="O570" s="2">
        <v>19</v>
      </c>
      <c r="P570" s="6" t="s">
        <v>171</v>
      </c>
      <c r="Q570" s="2" t="s">
        <v>172</v>
      </c>
      <c r="R570" s="2" t="s">
        <v>173</v>
      </c>
      <c r="S570" s="2">
        <v>2</v>
      </c>
      <c r="T570" s="2" t="s">
        <v>174</v>
      </c>
      <c r="V570" s="2" t="s">
        <v>175</v>
      </c>
      <c r="W570" s="2" t="s">
        <v>179</v>
      </c>
      <c r="X570" s="34">
        <v>2</v>
      </c>
    </row>
    <row r="571" spans="1:24" ht="21" hidden="1" customHeight="1">
      <c r="A571" s="2" t="s">
        <v>1140</v>
      </c>
      <c r="B571" s="2" t="s">
        <v>26</v>
      </c>
      <c r="C571" s="2" t="s">
        <v>27</v>
      </c>
      <c r="D571" s="2" t="s">
        <v>28</v>
      </c>
      <c r="E571" s="2" t="s">
        <v>28</v>
      </c>
      <c r="F571" s="2" t="s">
        <v>111</v>
      </c>
      <c r="G571" s="2" t="s">
        <v>167</v>
      </c>
      <c r="H571" s="2" t="s">
        <v>168</v>
      </c>
      <c r="I571" s="2">
        <v>13</v>
      </c>
      <c r="J571" s="2">
        <v>12</v>
      </c>
      <c r="K571" s="2">
        <v>2018</v>
      </c>
      <c r="L571" s="31">
        <f t="shared" si="8"/>
        <v>43447</v>
      </c>
      <c r="M571" s="2" t="s">
        <v>1165</v>
      </c>
      <c r="N571" s="2" t="s">
        <v>858</v>
      </c>
      <c r="O571" s="2">
        <v>18</v>
      </c>
      <c r="P571" s="6" t="s">
        <v>171</v>
      </c>
      <c r="Q571" s="2" t="s">
        <v>172</v>
      </c>
      <c r="R571" s="2" t="s">
        <v>173</v>
      </c>
      <c r="S571" s="2">
        <v>1</v>
      </c>
      <c r="T571" s="2" t="s">
        <v>174</v>
      </c>
      <c r="V571" s="2" t="s">
        <v>175</v>
      </c>
      <c r="W571" s="2" t="s">
        <v>211</v>
      </c>
      <c r="X571" s="34"/>
    </row>
    <row r="572" spans="1:24" ht="21" hidden="1" customHeight="1">
      <c r="A572" s="2" t="s">
        <v>1140</v>
      </c>
      <c r="B572" s="2" t="s">
        <v>26</v>
      </c>
      <c r="C572" s="2" t="s">
        <v>27</v>
      </c>
      <c r="D572" s="2" t="s">
        <v>28</v>
      </c>
      <c r="E572" s="2" t="s">
        <v>28</v>
      </c>
      <c r="F572" s="2" t="s">
        <v>111</v>
      </c>
      <c r="G572" s="2" t="s">
        <v>167</v>
      </c>
      <c r="H572" s="2" t="s">
        <v>168</v>
      </c>
      <c r="I572" s="2">
        <v>13</v>
      </c>
      <c r="J572" s="2">
        <v>12</v>
      </c>
      <c r="K572" s="2">
        <v>2018</v>
      </c>
      <c r="L572" s="31">
        <f t="shared" si="8"/>
        <v>43447</v>
      </c>
      <c r="M572" s="2" t="s">
        <v>1166</v>
      </c>
      <c r="N572" s="2" t="s">
        <v>1167</v>
      </c>
      <c r="O572" s="2">
        <v>19</v>
      </c>
      <c r="P572" s="6" t="s">
        <v>171</v>
      </c>
      <c r="Q572" s="2" t="s">
        <v>172</v>
      </c>
      <c r="R572" s="2" t="s">
        <v>173</v>
      </c>
      <c r="S572" s="2">
        <v>1</v>
      </c>
      <c r="T572" s="2" t="s">
        <v>174</v>
      </c>
      <c r="V572" s="2" t="s">
        <v>175</v>
      </c>
      <c r="W572" s="2" t="s">
        <v>186</v>
      </c>
      <c r="X572" s="34">
        <v>1</v>
      </c>
    </row>
    <row r="573" spans="1:24" ht="21" hidden="1" customHeight="1">
      <c r="A573" s="2" t="s">
        <v>100</v>
      </c>
      <c r="B573" s="2" t="s">
        <v>26</v>
      </c>
      <c r="C573" s="2" t="s">
        <v>27</v>
      </c>
      <c r="D573" s="2" t="s">
        <v>28</v>
      </c>
      <c r="E573" s="2" t="s">
        <v>28</v>
      </c>
      <c r="F573" s="2" t="s">
        <v>111</v>
      </c>
      <c r="G573" s="2" t="s">
        <v>167</v>
      </c>
      <c r="H573" s="2" t="s">
        <v>168</v>
      </c>
      <c r="I573" s="2">
        <v>17</v>
      </c>
      <c r="J573" s="2">
        <v>12</v>
      </c>
      <c r="K573" s="2">
        <v>2018</v>
      </c>
      <c r="L573" s="31">
        <f t="shared" si="8"/>
        <v>43451</v>
      </c>
      <c r="M573" s="2" t="s">
        <v>1168</v>
      </c>
      <c r="N573" s="2" t="s">
        <v>1169</v>
      </c>
      <c r="O573" s="2">
        <v>19</v>
      </c>
      <c r="P573" s="6">
        <v>7065853820</v>
      </c>
      <c r="Q573" s="2" t="s">
        <v>172</v>
      </c>
      <c r="R573" s="2" t="s">
        <v>173</v>
      </c>
      <c r="S573" s="2">
        <v>1</v>
      </c>
      <c r="T573" s="2" t="s">
        <v>418</v>
      </c>
      <c r="V573" s="2" t="s">
        <v>175</v>
      </c>
      <c r="W573" s="2" t="s">
        <v>186</v>
      </c>
      <c r="X573" s="34">
        <v>3</v>
      </c>
    </row>
    <row r="574" spans="1:24" ht="21" hidden="1" customHeight="1">
      <c r="A574" s="2" t="s">
        <v>100</v>
      </c>
      <c r="B574" s="2" t="s">
        <v>26</v>
      </c>
      <c r="C574" s="2" t="s">
        <v>27</v>
      </c>
      <c r="D574" s="2" t="s">
        <v>28</v>
      </c>
      <c r="E574" s="2" t="s">
        <v>28</v>
      </c>
      <c r="F574" s="2" t="s">
        <v>111</v>
      </c>
      <c r="G574" s="2" t="s">
        <v>167</v>
      </c>
      <c r="H574" s="2" t="s">
        <v>168</v>
      </c>
      <c r="I574" s="2">
        <v>17</v>
      </c>
      <c r="J574" s="2">
        <v>12</v>
      </c>
      <c r="K574" s="2">
        <v>2018</v>
      </c>
      <c r="L574" s="31">
        <f t="shared" si="8"/>
        <v>43451</v>
      </c>
      <c r="M574" s="2" t="s">
        <v>1170</v>
      </c>
      <c r="N574" s="2" t="s">
        <v>1171</v>
      </c>
      <c r="O574" s="2">
        <v>19</v>
      </c>
      <c r="P574" s="6">
        <v>8142272766</v>
      </c>
      <c r="Q574" s="2" t="s">
        <v>172</v>
      </c>
      <c r="R574" s="2" t="s">
        <v>173</v>
      </c>
      <c r="S574" s="2">
        <v>1</v>
      </c>
      <c r="T574" s="2" t="s">
        <v>418</v>
      </c>
      <c r="V574" s="2" t="s">
        <v>175</v>
      </c>
      <c r="W574" s="2" t="s">
        <v>186</v>
      </c>
      <c r="X574" s="34">
        <v>2</v>
      </c>
    </row>
    <row r="575" spans="1:24" ht="21" hidden="1" customHeight="1">
      <c r="A575" s="2" t="s">
        <v>100</v>
      </c>
      <c r="B575" s="2" t="s">
        <v>26</v>
      </c>
      <c r="C575" s="2" t="s">
        <v>27</v>
      </c>
      <c r="D575" s="2" t="s">
        <v>28</v>
      </c>
      <c r="E575" s="2" t="s">
        <v>28</v>
      </c>
      <c r="F575" s="2" t="s">
        <v>111</v>
      </c>
      <c r="G575" s="2" t="s">
        <v>167</v>
      </c>
      <c r="H575" s="2" t="s">
        <v>168</v>
      </c>
      <c r="I575" s="2">
        <v>17</v>
      </c>
      <c r="J575" s="2">
        <v>12</v>
      </c>
      <c r="K575" s="2">
        <v>2018</v>
      </c>
      <c r="L575" s="31">
        <f t="shared" si="8"/>
        <v>43451</v>
      </c>
      <c r="M575" s="2" t="s">
        <v>1172</v>
      </c>
      <c r="N575" s="2" t="s">
        <v>1173</v>
      </c>
      <c r="O575" s="2">
        <v>19</v>
      </c>
      <c r="P575" s="6">
        <v>8132392040</v>
      </c>
      <c r="Q575" s="2" t="s">
        <v>172</v>
      </c>
      <c r="R575" s="2" t="s">
        <v>173</v>
      </c>
      <c r="S575" s="2">
        <v>0</v>
      </c>
      <c r="T575" s="2" t="s">
        <v>418</v>
      </c>
      <c r="V575" s="2" t="s">
        <v>175</v>
      </c>
      <c r="W575" s="2" t="s">
        <v>186</v>
      </c>
      <c r="X575" s="34">
        <v>3</v>
      </c>
    </row>
    <row r="576" spans="1:24" ht="21" hidden="1" customHeight="1">
      <c r="A576" s="2" t="s">
        <v>100</v>
      </c>
      <c r="B576" s="2" t="s">
        <v>26</v>
      </c>
      <c r="C576" s="2" t="s">
        <v>27</v>
      </c>
      <c r="D576" s="2" t="s">
        <v>28</v>
      </c>
      <c r="E576" s="2" t="s">
        <v>28</v>
      </c>
      <c r="F576" s="2" t="s">
        <v>111</v>
      </c>
      <c r="G576" s="2" t="s">
        <v>167</v>
      </c>
      <c r="H576" s="2" t="s">
        <v>168</v>
      </c>
      <c r="I576" s="2">
        <v>17</v>
      </c>
      <c r="J576" s="2">
        <v>12</v>
      </c>
      <c r="K576" s="2">
        <v>2018</v>
      </c>
      <c r="L576" s="31">
        <f t="shared" si="8"/>
        <v>43451</v>
      </c>
      <c r="M576" s="2" t="s">
        <v>1174</v>
      </c>
      <c r="N576" s="2" t="s">
        <v>1175</v>
      </c>
      <c r="O576" s="2">
        <v>18</v>
      </c>
      <c r="P576" s="6">
        <v>9075426996</v>
      </c>
      <c r="Q576" s="2" t="s">
        <v>417</v>
      </c>
      <c r="R576" s="2" t="s">
        <v>173</v>
      </c>
      <c r="S576" s="2">
        <v>1</v>
      </c>
      <c r="T576" s="2" t="s">
        <v>418</v>
      </c>
      <c r="V576" s="2" t="s">
        <v>175</v>
      </c>
      <c r="W576" s="2" t="s">
        <v>444</v>
      </c>
      <c r="X576" s="34"/>
    </row>
    <row r="577" spans="1:24" ht="21" hidden="1" customHeight="1">
      <c r="A577" s="2" t="s">
        <v>100</v>
      </c>
      <c r="B577" s="2" t="s">
        <v>26</v>
      </c>
      <c r="C577" s="2" t="s">
        <v>27</v>
      </c>
      <c r="D577" s="2" t="s">
        <v>28</v>
      </c>
      <c r="E577" s="2" t="s">
        <v>28</v>
      </c>
      <c r="F577" s="2" t="s">
        <v>111</v>
      </c>
      <c r="G577" s="2" t="s">
        <v>167</v>
      </c>
      <c r="H577" s="2" t="s">
        <v>168</v>
      </c>
      <c r="I577" s="2">
        <v>17</v>
      </c>
      <c r="J577" s="2">
        <v>12</v>
      </c>
      <c r="K577" s="2">
        <v>2018</v>
      </c>
      <c r="L577" s="31">
        <f t="shared" si="8"/>
        <v>43451</v>
      </c>
      <c r="M577" s="2" t="s">
        <v>1176</v>
      </c>
      <c r="N577" s="2" t="s">
        <v>1177</v>
      </c>
      <c r="O577" s="2">
        <v>18</v>
      </c>
      <c r="P577" s="6">
        <v>7032876430</v>
      </c>
      <c r="Q577" s="2" t="s">
        <v>172</v>
      </c>
      <c r="R577" s="2" t="s">
        <v>173</v>
      </c>
      <c r="S577" s="2">
        <v>1</v>
      </c>
      <c r="T577" s="2" t="s">
        <v>174</v>
      </c>
      <c r="V577" s="2" t="s">
        <v>175</v>
      </c>
      <c r="W577" s="2" t="s">
        <v>176</v>
      </c>
      <c r="X577" s="34"/>
    </row>
    <row r="578" spans="1:24" ht="21" hidden="1" customHeight="1">
      <c r="A578" s="2" t="s">
        <v>100</v>
      </c>
      <c r="B578" s="2" t="s">
        <v>26</v>
      </c>
      <c r="C578" s="2" t="s">
        <v>27</v>
      </c>
      <c r="D578" s="2" t="s">
        <v>28</v>
      </c>
      <c r="E578" s="2" t="s">
        <v>28</v>
      </c>
      <c r="F578" s="2" t="s">
        <v>111</v>
      </c>
      <c r="G578" s="2" t="s">
        <v>167</v>
      </c>
      <c r="H578" s="2" t="s">
        <v>168</v>
      </c>
      <c r="I578" s="2">
        <v>17</v>
      </c>
      <c r="J578" s="2">
        <v>12</v>
      </c>
      <c r="K578" s="2">
        <v>2018</v>
      </c>
      <c r="L578" s="31">
        <f t="shared" ref="L578:L641" si="9">DATE(K578,J578,I578)</f>
        <v>43451</v>
      </c>
      <c r="M578" s="2" t="s">
        <v>1178</v>
      </c>
      <c r="N578" s="2" t="s">
        <v>1179</v>
      </c>
      <c r="O578" s="2">
        <v>19</v>
      </c>
      <c r="P578" s="6" t="s">
        <v>171</v>
      </c>
      <c r="Q578" s="2" t="s">
        <v>172</v>
      </c>
      <c r="R578" s="2" t="s">
        <v>173</v>
      </c>
      <c r="S578" s="2">
        <v>2</v>
      </c>
      <c r="T578" s="2" t="s">
        <v>174</v>
      </c>
      <c r="V578" s="2" t="s">
        <v>175</v>
      </c>
      <c r="W578" s="2" t="s">
        <v>179</v>
      </c>
      <c r="X578" s="34">
        <v>3</v>
      </c>
    </row>
    <row r="579" spans="1:24" ht="21" hidden="1" customHeight="1">
      <c r="A579" s="2" t="s">
        <v>100</v>
      </c>
      <c r="B579" s="2" t="s">
        <v>26</v>
      </c>
      <c r="C579" s="2" t="s">
        <v>27</v>
      </c>
      <c r="D579" s="2" t="s">
        <v>28</v>
      </c>
      <c r="E579" s="2" t="s">
        <v>28</v>
      </c>
      <c r="F579" s="2" t="s">
        <v>111</v>
      </c>
      <c r="G579" s="2" t="s">
        <v>167</v>
      </c>
      <c r="H579" s="2" t="s">
        <v>168</v>
      </c>
      <c r="I579" s="2">
        <v>19</v>
      </c>
      <c r="J579" s="2">
        <v>12</v>
      </c>
      <c r="K579" s="2">
        <v>2018</v>
      </c>
      <c r="L579" s="31">
        <f t="shared" si="9"/>
        <v>43453</v>
      </c>
      <c r="M579" s="2" t="s">
        <v>1180</v>
      </c>
      <c r="N579" s="2" t="s">
        <v>1181</v>
      </c>
      <c r="O579" s="2">
        <v>18</v>
      </c>
      <c r="P579" s="6">
        <v>8093223431</v>
      </c>
      <c r="Q579" s="2" t="s">
        <v>172</v>
      </c>
      <c r="R579" s="2" t="s">
        <v>173</v>
      </c>
      <c r="S579" s="2">
        <v>1</v>
      </c>
      <c r="T579" s="2" t="s">
        <v>418</v>
      </c>
      <c r="V579" s="2" t="s">
        <v>175</v>
      </c>
      <c r="W579" s="2" t="s">
        <v>186</v>
      </c>
      <c r="X579" s="34">
        <v>3</v>
      </c>
    </row>
    <row r="580" spans="1:24" ht="21" hidden="1" customHeight="1">
      <c r="A580" s="2" t="s">
        <v>100</v>
      </c>
      <c r="B580" s="2" t="s">
        <v>26</v>
      </c>
      <c r="C580" s="2" t="s">
        <v>27</v>
      </c>
      <c r="D580" s="2" t="s">
        <v>28</v>
      </c>
      <c r="E580" s="2" t="s">
        <v>28</v>
      </c>
      <c r="F580" s="2" t="s">
        <v>111</v>
      </c>
      <c r="G580" s="2" t="s">
        <v>167</v>
      </c>
      <c r="H580" s="2" t="s">
        <v>168</v>
      </c>
      <c r="I580" s="2">
        <v>20</v>
      </c>
      <c r="J580" s="2">
        <v>12</v>
      </c>
      <c r="K580" s="2">
        <v>2018</v>
      </c>
      <c r="L580" s="31">
        <f t="shared" si="9"/>
        <v>43454</v>
      </c>
      <c r="M580" s="2" t="s">
        <v>1182</v>
      </c>
      <c r="N580" s="2" t="s">
        <v>1183</v>
      </c>
      <c r="O580" s="2">
        <v>19</v>
      </c>
      <c r="P580" s="6">
        <v>8069265515</v>
      </c>
      <c r="Q580" s="2" t="s">
        <v>172</v>
      </c>
      <c r="R580" s="2" t="s">
        <v>173</v>
      </c>
      <c r="S580" s="2">
        <v>0</v>
      </c>
      <c r="T580" s="2" t="s">
        <v>418</v>
      </c>
      <c r="V580" s="2" t="s">
        <v>175</v>
      </c>
      <c r="W580" s="2" t="s">
        <v>186</v>
      </c>
      <c r="X580" s="34">
        <v>2</v>
      </c>
    </row>
    <row r="581" spans="1:24" ht="21" hidden="1" customHeight="1">
      <c r="A581" s="2" t="s">
        <v>100</v>
      </c>
      <c r="B581" s="2" t="s">
        <v>26</v>
      </c>
      <c r="C581" s="2" t="s">
        <v>27</v>
      </c>
      <c r="D581" s="2" t="s">
        <v>28</v>
      </c>
      <c r="E581" s="2" t="s">
        <v>28</v>
      </c>
      <c r="F581" s="2" t="s">
        <v>111</v>
      </c>
      <c r="G581" s="2" t="s">
        <v>167</v>
      </c>
      <c r="H581" s="2" t="s">
        <v>168</v>
      </c>
      <c r="I581" s="2">
        <v>20</v>
      </c>
      <c r="J581" s="2">
        <v>12</v>
      </c>
      <c r="K581" s="2">
        <v>2018</v>
      </c>
      <c r="L581" s="31">
        <f t="shared" si="9"/>
        <v>43454</v>
      </c>
      <c r="M581" s="2" t="s">
        <v>670</v>
      </c>
      <c r="N581" s="2" t="s">
        <v>802</v>
      </c>
      <c r="O581" s="2">
        <v>18</v>
      </c>
      <c r="P581" s="6">
        <v>8183413615</v>
      </c>
      <c r="Q581" s="2" t="s">
        <v>172</v>
      </c>
      <c r="R581" s="2" t="s">
        <v>173</v>
      </c>
      <c r="S581" s="2">
        <v>1</v>
      </c>
      <c r="T581" s="2" t="s">
        <v>251</v>
      </c>
      <c r="V581" s="2" t="s">
        <v>252</v>
      </c>
      <c r="W581" s="2" t="s">
        <v>186</v>
      </c>
      <c r="X581" s="34">
        <v>2</v>
      </c>
    </row>
    <row r="582" spans="1:24" ht="21" hidden="1" customHeight="1">
      <c r="A582" s="2" t="s">
        <v>100</v>
      </c>
      <c r="B582" s="2" t="s">
        <v>26</v>
      </c>
      <c r="C582" s="2" t="s">
        <v>27</v>
      </c>
      <c r="D582" s="2" t="s">
        <v>28</v>
      </c>
      <c r="E582" s="2" t="s">
        <v>28</v>
      </c>
      <c r="F582" s="2" t="s">
        <v>111</v>
      </c>
      <c r="G582" s="2" t="s">
        <v>167</v>
      </c>
      <c r="H582" s="2" t="s">
        <v>168</v>
      </c>
      <c r="I582" s="2">
        <v>20</v>
      </c>
      <c r="J582" s="2">
        <v>12</v>
      </c>
      <c r="K582" s="2">
        <v>2018</v>
      </c>
      <c r="L582" s="31">
        <f t="shared" si="9"/>
        <v>43454</v>
      </c>
      <c r="M582" s="2" t="s">
        <v>1184</v>
      </c>
      <c r="N582" s="2" t="s">
        <v>1185</v>
      </c>
      <c r="O582" s="2">
        <v>19</v>
      </c>
      <c r="P582" s="6" t="s">
        <v>171</v>
      </c>
      <c r="Q582" s="2" t="s">
        <v>172</v>
      </c>
      <c r="R582" s="2" t="s">
        <v>173</v>
      </c>
      <c r="S582" s="2">
        <v>1</v>
      </c>
      <c r="T582" s="2" t="s">
        <v>251</v>
      </c>
      <c r="V582" s="2" t="s">
        <v>252</v>
      </c>
      <c r="W582" s="2" t="s">
        <v>176</v>
      </c>
      <c r="X582" s="34"/>
    </row>
    <row r="583" spans="1:24" ht="21" hidden="1" customHeight="1">
      <c r="A583" s="2" t="s">
        <v>100</v>
      </c>
      <c r="B583" s="2" t="s">
        <v>26</v>
      </c>
      <c r="C583" s="2" t="s">
        <v>27</v>
      </c>
      <c r="D583" s="2" t="s">
        <v>28</v>
      </c>
      <c r="E583" s="2" t="s">
        <v>28</v>
      </c>
      <c r="F583" s="2" t="s">
        <v>111</v>
      </c>
      <c r="G583" s="2" t="s">
        <v>167</v>
      </c>
      <c r="H583" s="2" t="s">
        <v>168</v>
      </c>
      <c r="I583" s="2">
        <v>20</v>
      </c>
      <c r="J583" s="2">
        <v>12</v>
      </c>
      <c r="K583" s="2">
        <v>2018</v>
      </c>
      <c r="L583" s="31">
        <f t="shared" si="9"/>
        <v>43454</v>
      </c>
      <c r="M583" s="2" t="s">
        <v>1186</v>
      </c>
      <c r="N583" s="2" t="s">
        <v>720</v>
      </c>
      <c r="O583" s="2">
        <v>18</v>
      </c>
      <c r="P583" s="6">
        <v>9038994761</v>
      </c>
      <c r="Q583" s="2" t="s">
        <v>172</v>
      </c>
      <c r="R583" s="2" t="s">
        <v>173</v>
      </c>
      <c r="S583" s="2">
        <v>2</v>
      </c>
      <c r="T583" s="2" t="s">
        <v>251</v>
      </c>
      <c r="V583" s="2" t="s">
        <v>252</v>
      </c>
      <c r="W583" s="2" t="s">
        <v>186</v>
      </c>
      <c r="X583" s="34">
        <v>2</v>
      </c>
    </row>
    <row r="584" spans="1:24" ht="21" hidden="1" customHeight="1">
      <c r="A584" s="2" t="s">
        <v>100</v>
      </c>
      <c r="B584" s="2" t="s">
        <v>26</v>
      </c>
      <c r="C584" s="2" t="s">
        <v>27</v>
      </c>
      <c r="D584" s="2" t="s">
        <v>28</v>
      </c>
      <c r="E584" s="2" t="s">
        <v>28</v>
      </c>
      <c r="F584" s="2" t="s">
        <v>111</v>
      </c>
      <c r="G584" s="2" t="s">
        <v>167</v>
      </c>
      <c r="H584" s="2" t="s">
        <v>168</v>
      </c>
      <c r="I584" s="2">
        <v>20</v>
      </c>
      <c r="J584" s="2">
        <v>12</v>
      </c>
      <c r="K584" s="2">
        <v>2018</v>
      </c>
      <c r="L584" s="31">
        <f t="shared" si="9"/>
        <v>43454</v>
      </c>
      <c r="M584" s="2" t="s">
        <v>1187</v>
      </c>
      <c r="N584" s="2" t="s">
        <v>489</v>
      </c>
      <c r="O584" s="2">
        <v>17</v>
      </c>
      <c r="P584" s="6">
        <v>7068156208</v>
      </c>
      <c r="Q584" s="2" t="s">
        <v>172</v>
      </c>
      <c r="R584" s="2" t="s">
        <v>173</v>
      </c>
      <c r="S584" s="2">
        <v>1</v>
      </c>
      <c r="T584" s="2" t="s">
        <v>251</v>
      </c>
      <c r="V584" s="2" t="s">
        <v>252</v>
      </c>
      <c r="W584" s="2" t="s">
        <v>186</v>
      </c>
      <c r="X584" s="34">
        <v>2</v>
      </c>
    </row>
    <row r="585" spans="1:24" ht="21" hidden="1" customHeight="1">
      <c r="A585" s="2" t="s">
        <v>100</v>
      </c>
      <c r="B585" s="2" t="s">
        <v>26</v>
      </c>
      <c r="C585" s="2" t="s">
        <v>27</v>
      </c>
      <c r="D585" s="2" t="s">
        <v>28</v>
      </c>
      <c r="E585" s="2" t="s">
        <v>28</v>
      </c>
      <c r="F585" s="2" t="s">
        <v>111</v>
      </c>
      <c r="G585" s="2" t="s">
        <v>167</v>
      </c>
      <c r="H585" s="2" t="s">
        <v>168</v>
      </c>
      <c r="I585" s="2">
        <v>20</v>
      </c>
      <c r="J585" s="2">
        <v>12</v>
      </c>
      <c r="K585" s="2">
        <v>2018</v>
      </c>
      <c r="L585" s="31">
        <f t="shared" si="9"/>
        <v>43454</v>
      </c>
      <c r="M585" s="2" t="s">
        <v>1188</v>
      </c>
      <c r="N585" s="2" t="s">
        <v>1189</v>
      </c>
      <c r="O585" s="2">
        <v>15</v>
      </c>
      <c r="P585" s="6" t="s">
        <v>171</v>
      </c>
      <c r="Q585" s="2" t="s">
        <v>172</v>
      </c>
      <c r="R585" s="2" t="s">
        <v>173</v>
      </c>
      <c r="S585" s="2">
        <v>0</v>
      </c>
      <c r="T585" s="2" t="s">
        <v>251</v>
      </c>
      <c r="V585" s="2" t="s">
        <v>252</v>
      </c>
      <c r="W585" s="2" t="s">
        <v>176</v>
      </c>
      <c r="X585" s="34"/>
    </row>
    <row r="586" spans="1:24" ht="21" hidden="1" customHeight="1">
      <c r="A586" s="2" t="s">
        <v>100</v>
      </c>
      <c r="B586" s="2" t="s">
        <v>26</v>
      </c>
      <c r="C586" s="2" t="s">
        <v>27</v>
      </c>
      <c r="D586" s="2" t="s">
        <v>28</v>
      </c>
      <c r="E586" s="2" t="s">
        <v>28</v>
      </c>
      <c r="F586" s="2" t="s">
        <v>111</v>
      </c>
      <c r="G586" s="2" t="s">
        <v>167</v>
      </c>
      <c r="H586" s="2" t="s">
        <v>168</v>
      </c>
      <c r="I586" s="2">
        <v>20</v>
      </c>
      <c r="J586" s="2">
        <v>12</v>
      </c>
      <c r="K586" s="2">
        <v>2018</v>
      </c>
      <c r="L586" s="31">
        <f t="shared" si="9"/>
        <v>43454</v>
      </c>
      <c r="M586" s="2" t="s">
        <v>1190</v>
      </c>
      <c r="N586" s="2" t="s">
        <v>1191</v>
      </c>
      <c r="O586" s="2">
        <v>16</v>
      </c>
      <c r="P586" s="6" t="s">
        <v>171</v>
      </c>
      <c r="Q586" s="2" t="s">
        <v>172</v>
      </c>
      <c r="R586" s="2" t="s">
        <v>173</v>
      </c>
      <c r="S586" s="2">
        <v>1</v>
      </c>
      <c r="T586" s="2" t="s">
        <v>251</v>
      </c>
      <c r="V586" s="2" t="s">
        <v>252</v>
      </c>
      <c r="W586" s="2" t="s">
        <v>211</v>
      </c>
      <c r="X586" s="34"/>
    </row>
    <row r="587" spans="1:24" ht="21" hidden="1" customHeight="1">
      <c r="A587" s="2" t="s">
        <v>100</v>
      </c>
      <c r="B587" s="2" t="s">
        <v>26</v>
      </c>
      <c r="C587" s="2" t="s">
        <v>27</v>
      </c>
      <c r="D587" s="2" t="s">
        <v>28</v>
      </c>
      <c r="E587" s="2" t="s">
        <v>28</v>
      </c>
      <c r="F587" s="2" t="s">
        <v>111</v>
      </c>
      <c r="G587" s="2" t="s">
        <v>167</v>
      </c>
      <c r="H587" s="2" t="s">
        <v>168</v>
      </c>
      <c r="I587" s="2">
        <v>20</v>
      </c>
      <c r="J587" s="2">
        <v>12</v>
      </c>
      <c r="K587" s="2">
        <v>2018</v>
      </c>
      <c r="L587" s="31">
        <f t="shared" si="9"/>
        <v>43454</v>
      </c>
      <c r="M587" s="2" t="s">
        <v>1132</v>
      </c>
      <c r="N587" s="2" t="s">
        <v>1192</v>
      </c>
      <c r="O587" s="2">
        <v>19</v>
      </c>
      <c r="P587" s="6" t="s">
        <v>171</v>
      </c>
      <c r="Q587" s="2" t="s">
        <v>172</v>
      </c>
      <c r="R587" s="2" t="s">
        <v>173</v>
      </c>
      <c r="S587" s="2">
        <v>3</v>
      </c>
      <c r="T587" s="2" t="s">
        <v>251</v>
      </c>
      <c r="V587" s="2" t="s">
        <v>252</v>
      </c>
      <c r="W587" s="2" t="s">
        <v>211</v>
      </c>
      <c r="X587" s="34"/>
    </row>
    <row r="588" spans="1:24" ht="21" hidden="1" customHeight="1">
      <c r="A588" s="2" t="s">
        <v>100</v>
      </c>
      <c r="B588" s="2" t="s">
        <v>26</v>
      </c>
      <c r="C588" s="2" t="s">
        <v>27</v>
      </c>
      <c r="D588" s="2" t="s">
        <v>28</v>
      </c>
      <c r="E588" s="2" t="s">
        <v>28</v>
      </c>
      <c r="F588" s="2" t="s">
        <v>111</v>
      </c>
      <c r="G588" s="2" t="s">
        <v>167</v>
      </c>
      <c r="H588" s="2" t="s">
        <v>168</v>
      </c>
      <c r="I588" s="2">
        <v>20</v>
      </c>
      <c r="J588" s="2">
        <v>12</v>
      </c>
      <c r="K588" s="2">
        <v>2018</v>
      </c>
      <c r="L588" s="31">
        <f t="shared" si="9"/>
        <v>43454</v>
      </c>
      <c r="M588" s="2" t="s">
        <v>1193</v>
      </c>
      <c r="N588" s="2" t="s">
        <v>1194</v>
      </c>
      <c r="O588" s="2">
        <v>19</v>
      </c>
      <c r="P588" s="6" t="s">
        <v>171</v>
      </c>
      <c r="Q588" s="2" t="s">
        <v>172</v>
      </c>
      <c r="R588" s="2" t="s">
        <v>173</v>
      </c>
      <c r="S588" s="2">
        <v>2</v>
      </c>
      <c r="T588" s="2" t="s">
        <v>251</v>
      </c>
      <c r="V588" s="2" t="s">
        <v>252</v>
      </c>
      <c r="W588" s="2" t="s">
        <v>176</v>
      </c>
      <c r="X588" s="34"/>
    </row>
    <row r="589" spans="1:24" ht="21" hidden="1" customHeight="1">
      <c r="A589" s="2" t="s">
        <v>100</v>
      </c>
      <c r="B589" s="2" t="s">
        <v>26</v>
      </c>
      <c r="C589" s="2" t="s">
        <v>27</v>
      </c>
      <c r="D589" s="2" t="s">
        <v>28</v>
      </c>
      <c r="E589" s="2" t="s">
        <v>28</v>
      </c>
      <c r="F589" s="2" t="s">
        <v>111</v>
      </c>
      <c r="G589" s="2" t="s">
        <v>167</v>
      </c>
      <c r="H589" s="2" t="s">
        <v>168</v>
      </c>
      <c r="I589" s="2">
        <v>20</v>
      </c>
      <c r="J589" s="2">
        <v>12</v>
      </c>
      <c r="K589" s="2">
        <v>2018</v>
      </c>
      <c r="L589" s="31">
        <f t="shared" si="9"/>
        <v>43454</v>
      </c>
      <c r="M589" s="2" t="s">
        <v>1053</v>
      </c>
      <c r="N589" s="2" t="s">
        <v>722</v>
      </c>
      <c r="O589" s="2">
        <v>17</v>
      </c>
      <c r="P589" s="6">
        <v>8054995825</v>
      </c>
      <c r="Q589" s="2" t="s">
        <v>172</v>
      </c>
      <c r="R589" s="2" t="s">
        <v>173</v>
      </c>
      <c r="S589" s="2">
        <v>0</v>
      </c>
      <c r="T589" s="2" t="s">
        <v>251</v>
      </c>
      <c r="V589" s="2" t="s">
        <v>252</v>
      </c>
      <c r="W589" s="2" t="s">
        <v>186</v>
      </c>
      <c r="X589" s="34">
        <v>3</v>
      </c>
    </row>
    <row r="590" spans="1:24" ht="21" hidden="1" customHeight="1">
      <c r="A590" s="2" t="s">
        <v>100</v>
      </c>
      <c r="B590" s="2" t="s">
        <v>26</v>
      </c>
      <c r="C590" s="2" t="s">
        <v>27</v>
      </c>
      <c r="D590" s="2" t="s">
        <v>28</v>
      </c>
      <c r="E590" s="2" t="s">
        <v>28</v>
      </c>
      <c r="F590" s="2" t="s">
        <v>111</v>
      </c>
      <c r="G590" s="2" t="s">
        <v>167</v>
      </c>
      <c r="H590" s="2" t="s">
        <v>168</v>
      </c>
      <c r="I590" s="2">
        <v>20</v>
      </c>
      <c r="J590" s="2">
        <v>12</v>
      </c>
      <c r="K590" s="2">
        <v>2018</v>
      </c>
      <c r="L590" s="31">
        <f t="shared" si="9"/>
        <v>43454</v>
      </c>
      <c r="M590" s="2" t="s">
        <v>1195</v>
      </c>
      <c r="N590" s="2" t="s">
        <v>1196</v>
      </c>
      <c r="O590" s="2">
        <v>18</v>
      </c>
      <c r="P590" s="6" t="s">
        <v>171</v>
      </c>
      <c r="Q590" s="2" t="s">
        <v>172</v>
      </c>
      <c r="R590" s="2" t="s">
        <v>173</v>
      </c>
      <c r="S590" s="2">
        <v>2</v>
      </c>
      <c r="T590" s="2" t="s">
        <v>251</v>
      </c>
      <c r="V590" s="2" t="s">
        <v>252</v>
      </c>
      <c r="W590" s="2" t="s">
        <v>211</v>
      </c>
      <c r="X590" s="34"/>
    </row>
    <row r="591" spans="1:24" ht="21" hidden="1" customHeight="1">
      <c r="A591" s="2" t="s">
        <v>100</v>
      </c>
      <c r="B591" s="2" t="s">
        <v>26</v>
      </c>
      <c r="C591" s="2" t="s">
        <v>27</v>
      </c>
      <c r="D591" s="2" t="s">
        <v>28</v>
      </c>
      <c r="E591" s="2" t="s">
        <v>28</v>
      </c>
      <c r="F591" s="2" t="s">
        <v>111</v>
      </c>
      <c r="G591" s="2" t="s">
        <v>167</v>
      </c>
      <c r="H591" s="2" t="s">
        <v>168</v>
      </c>
      <c r="I591" s="2">
        <v>20</v>
      </c>
      <c r="J591" s="2">
        <v>12</v>
      </c>
      <c r="K591" s="2">
        <v>2018</v>
      </c>
      <c r="L591" s="31">
        <f t="shared" si="9"/>
        <v>43454</v>
      </c>
      <c r="M591" s="2" t="s">
        <v>1197</v>
      </c>
      <c r="N591" s="2" t="s">
        <v>1198</v>
      </c>
      <c r="O591" s="2">
        <v>16</v>
      </c>
      <c r="P591" s="6" t="s">
        <v>171</v>
      </c>
      <c r="Q591" s="2" t="s">
        <v>172</v>
      </c>
      <c r="R591" s="2" t="s">
        <v>173</v>
      </c>
      <c r="S591" s="2">
        <v>2</v>
      </c>
      <c r="T591" s="2" t="s">
        <v>251</v>
      </c>
      <c r="V591" s="2" t="s">
        <v>252</v>
      </c>
      <c r="W591" s="2" t="s">
        <v>211</v>
      </c>
      <c r="X591" s="34"/>
    </row>
    <row r="592" spans="1:24" ht="21" hidden="1" customHeight="1">
      <c r="A592" s="2" t="s">
        <v>100</v>
      </c>
      <c r="B592" s="2" t="s">
        <v>26</v>
      </c>
      <c r="C592" s="2" t="s">
        <v>27</v>
      </c>
      <c r="D592" s="2" t="s">
        <v>28</v>
      </c>
      <c r="E592" s="2" t="s">
        <v>28</v>
      </c>
      <c r="F592" s="2" t="s">
        <v>111</v>
      </c>
      <c r="G592" s="2" t="s">
        <v>167</v>
      </c>
      <c r="H592" s="2" t="s">
        <v>168</v>
      </c>
      <c r="I592" s="2">
        <v>20</v>
      </c>
      <c r="J592" s="2">
        <v>12</v>
      </c>
      <c r="K592" s="2">
        <v>2018</v>
      </c>
      <c r="L592" s="31">
        <f t="shared" si="9"/>
        <v>43454</v>
      </c>
      <c r="M592" s="2" t="s">
        <v>1199</v>
      </c>
      <c r="N592" s="2" t="s">
        <v>977</v>
      </c>
      <c r="O592" s="2">
        <v>19</v>
      </c>
      <c r="P592" s="6" t="s">
        <v>171</v>
      </c>
      <c r="Q592" s="2" t="s">
        <v>172</v>
      </c>
      <c r="R592" s="2" t="s">
        <v>173</v>
      </c>
      <c r="S592" s="2">
        <v>3</v>
      </c>
      <c r="T592" s="2" t="s">
        <v>251</v>
      </c>
      <c r="V592" s="2" t="s">
        <v>252</v>
      </c>
      <c r="W592" s="2" t="s">
        <v>186</v>
      </c>
      <c r="X592" s="34">
        <v>2</v>
      </c>
    </row>
    <row r="593" spans="1:24" ht="21" hidden="1" customHeight="1">
      <c r="A593" s="2" t="s">
        <v>100</v>
      </c>
      <c r="B593" s="2" t="s">
        <v>26</v>
      </c>
      <c r="C593" s="2" t="s">
        <v>27</v>
      </c>
      <c r="D593" s="2" t="s">
        <v>28</v>
      </c>
      <c r="E593" s="2" t="s">
        <v>28</v>
      </c>
      <c r="F593" s="2" t="s">
        <v>111</v>
      </c>
      <c r="G593" s="2" t="s">
        <v>167</v>
      </c>
      <c r="H593" s="2" t="s">
        <v>168</v>
      </c>
      <c r="I593" s="2">
        <v>20</v>
      </c>
      <c r="J593" s="2">
        <v>12</v>
      </c>
      <c r="K593" s="2">
        <v>2018</v>
      </c>
      <c r="L593" s="31">
        <f t="shared" si="9"/>
        <v>43454</v>
      </c>
      <c r="M593" s="2" t="s">
        <v>1200</v>
      </c>
      <c r="N593" s="2" t="s">
        <v>1201</v>
      </c>
      <c r="O593" s="2">
        <v>17</v>
      </c>
      <c r="P593" s="6" t="s">
        <v>171</v>
      </c>
      <c r="Q593" s="2" t="s">
        <v>172</v>
      </c>
      <c r="R593" s="2" t="s">
        <v>173</v>
      </c>
      <c r="S593" s="2">
        <v>1</v>
      </c>
      <c r="T593" s="2" t="s">
        <v>251</v>
      </c>
      <c r="V593" s="2" t="s">
        <v>252</v>
      </c>
      <c r="W593" s="2" t="s">
        <v>444</v>
      </c>
      <c r="X593" s="34"/>
    </row>
    <row r="594" spans="1:24" ht="21" hidden="1" customHeight="1">
      <c r="A594" s="2" t="s">
        <v>100</v>
      </c>
      <c r="B594" s="2" t="s">
        <v>26</v>
      </c>
      <c r="C594" s="2" t="s">
        <v>27</v>
      </c>
      <c r="D594" s="2" t="s">
        <v>28</v>
      </c>
      <c r="E594" s="2" t="s">
        <v>28</v>
      </c>
      <c r="F594" s="2" t="s">
        <v>111</v>
      </c>
      <c r="G594" s="2" t="s">
        <v>167</v>
      </c>
      <c r="H594" s="2" t="s">
        <v>168</v>
      </c>
      <c r="I594" s="2">
        <v>20</v>
      </c>
      <c r="J594" s="2">
        <v>12</v>
      </c>
      <c r="K594" s="2">
        <v>2018</v>
      </c>
      <c r="L594" s="31">
        <f t="shared" si="9"/>
        <v>43454</v>
      </c>
      <c r="M594" s="2" t="s">
        <v>1202</v>
      </c>
      <c r="N594" s="2" t="s">
        <v>1074</v>
      </c>
      <c r="O594" s="2">
        <v>18</v>
      </c>
      <c r="P594" s="6" t="s">
        <v>171</v>
      </c>
      <c r="Q594" s="2" t="s">
        <v>172</v>
      </c>
      <c r="R594" s="2" t="s">
        <v>173</v>
      </c>
      <c r="S594" s="2">
        <v>2</v>
      </c>
      <c r="T594" s="2" t="s">
        <v>251</v>
      </c>
      <c r="V594" s="2" t="s">
        <v>252</v>
      </c>
      <c r="W594" s="2" t="s">
        <v>179</v>
      </c>
      <c r="X594" s="34">
        <v>3</v>
      </c>
    </row>
    <row r="595" spans="1:24" ht="21" hidden="1" customHeight="1">
      <c r="A595" s="2" t="s">
        <v>100</v>
      </c>
      <c r="B595" s="2" t="s">
        <v>26</v>
      </c>
      <c r="C595" s="2" t="s">
        <v>27</v>
      </c>
      <c r="D595" s="2" t="s">
        <v>28</v>
      </c>
      <c r="E595" s="2" t="s">
        <v>28</v>
      </c>
      <c r="F595" s="2" t="s">
        <v>111</v>
      </c>
      <c r="G595" s="2" t="s">
        <v>167</v>
      </c>
      <c r="H595" s="2" t="s">
        <v>168</v>
      </c>
      <c r="I595" s="2">
        <v>20</v>
      </c>
      <c r="J595" s="2">
        <v>12</v>
      </c>
      <c r="K595" s="2">
        <v>2018</v>
      </c>
      <c r="L595" s="31">
        <f t="shared" si="9"/>
        <v>43454</v>
      </c>
      <c r="M595" s="2" t="s">
        <v>1203</v>
      </c>
      <c r="N595" s="2" t="s">
        <v>1204</v>
      </c>
      <c r="O595" s="2">
        <v>15</v>
      </c>
      <c r="P595" s="6" t="s">
        <v>171</v>
      </c>
      <c r="Q595" s="2" t="s">
        <v>172</v>
      </c>
      <c r="R595" s="2" t="s">
        <v>173</v>
      </c>
      <c r="S595" s="2">
        <v>0</v>
      </c>
      <c r="T595" s="2" t="s">
        <v>251</v>
      </c>
      <c r="V595" s="2" t="s">
        <v>252</v>
      </c>
      <c r="W595" s="2" t="s">
        <v>179</v>
      </c>
      <c r="X595" s="34">
        <v>3</v>
      </c>
    </row>
    <row r="596" spans="1:24" ht="21" hidden="1" customHeight="1">
      <c r="A596" s="2" t="s">
        <v>100</v>
      </c>
      <c r="B596" s="2" t="s">
        <v>26</v>
      </c>
      <c r="C596" s="2" t="s">
        <v>27</v>
      </c>
      <c r="D596" s="2" t="s">
        <v>28</v>
      </c>
      <c r="E596" s="2" t="s">
        <v>28</v>
      </c>
      <c r="F596" s="2" t="s">
        <v>111</v>
      </c>
      <c r="G596" s="2" t="s">
        <v>167</v>
      </c>
      <c r="H596" s="2" t="s">
        <v>168</v>
      </c>
      <c r="I596" s="2">
        <v>20</v>
      </c>
      <c r="J596" s="2">
        <v>12</v>
      </c>
      <c r="K596" s="2">
        <v>2018</v>
      </c>
      <c r="L596" s="31">
        <f t="shared" si="9"/>
        <v>43454</v>
      </c>
      <c r="M596" s="2" t="s">
        <v>1205</v>
      </c>
      <c r="N596" s="2" t="s">
        <v>1206</v>
      </c>
      <c r="O596" s="2">
        <v>19</v>
      </c>
      <c r="P596" s="6">
        <v>8034143398</v>
      </c>
      <c r="Q596" s="2" t="s">
        <v>172</v>
      </c>
      <c r="R596" s="2" t="s">
        <v>173</v>
      </c>
      <c r="S596" s="2">
        <v>2</v>
      </c>
      <c r="T596" s="2" t="s">
        <v>251</v>
      </c>
      <c r="V596" s="2" t="s">
        <v>252</v>
      </c>
      <c r="W596" s="2" t="s">
        <v>186</v>
      </c>
      <c r="X596" s="34">
        <v>2</v>
      </c>
    </row>
    <row r="597" spans="1:24" ht="21" hidden="1" customHeight="1">
      <c r="A597" s="2" t="s">
        <v>100</v>
      </c>
      <c r="B597" s="2" t="s">
        <v>26</v>
      </c>
      <c r="C597" s="2" t="s">
        <v>27</v>
      </c>
      <c r="D597" s="2" t="s">
        <v>28</v>
      </c>
      <c r="E597" s="2" t="s">
        <v>28</v>
      </c>
      <c r="F597" s="2" t="s">
        <v>111</v>
      </c>
      <c r="G597" s="2" t="s">
        <v>167</v>
      </c>
      <c r="H597" s="2" t="s">
        <v>168</v>
      </c>
      <c r="I597" s="2">
        <v>20</v>
      </c>
      <c r="J597" s="2">
        <v>12</v>
      </c>
      <c r="K597" s="2">
        <v>2018</v>
      </c>
      <c r="L597" s="31">
        <f t="shared" si="9"/>
        <v>43454</v>
      </c>
      <c r="M597" s="2" t="s">
        <v>1207</v>
      </c>
      <c r="N597" s="2" t="s">
        <v>1208</v>
      </c>
      <c r="O597" s="2">
        <v>16</v>
      </c>
      <c r="P597" s="6" t="s">
        <v>171</v>
      </c>
      <c r="Q597" s="2" t="s">
        <v>172</v>
      </c>
      <c r="R597" s="2" t="s">
        <v>173</v>
      </c>
      <c r="S597" s="2">
        <v>0</v>
      </c>
      <c r="T597" s="2" t="s">
        <v>251</v>
      </c>
      <c r="V597" s="2" t="s">
        <v>252</v>
      </c>
      <c r="W597" s="2" t="s">
        <v>186</v>
      </c>
      <c r="X597" s="34">
        <v>1</v>
      </c>
    </row>
    <row r="598" spans="1:24" ht="21" hidden="1" customHeight="1">
      <c r="A598" s="2" t="s">
        <v>100</v>
      </c>
      <c r="B598" s="2" t="s">
        <v>26</v>
      </c>
      <c r="C598" s="2" t="s">
        <v>27</v>
      </c>
      <c r="D598" s="2" t="s">
        <v>28</v>
      </c>
      <c r="E598" s="2" t="s">
        <v>28</v>
      </c>
      <c r="F598" s="2" t="s">
        <v>111</v>
      </c>
      <c r="G598" s="2" t="s">
        <v>167</v>
      </c>
      <c r="H598" s="2" t="s">
        <v>168</v>
      </c>
      <c r="I598" s="2">
        <v>20</v>
      </c>
      <c r="J598" s="2">
        <v>12</v>
      </c>
      <c r="K598" s="2">
        <v>2018</v>
      </c>
      <c r="L598" s="31">
        <f t="shared" si="9"/>
        <v>43454</v>
      </c>
      <c r="M598" s="2" t="s">
        <v>1209</v>
      </c>
      <c r="N598" s="2" t="s">
        <v>360</v>
      </c>
      <c r="O598" s="2">
        <v>19</v>
      </c>
      <c r="P598" s="6" t="s">
        <v>171</v>
      </c>
      <c r="Q598" s="2" t="s">
        <v>172</v>
      </c>
      <c r="R598" s="2" t="s">
        <v>173</v>
      </c>
      <c r="S598" s="2">
        <v>2</v>
      </c>
      <c r="T598" s="2" t="s">
        <v>251</v>
      </c>
      <c r="V598" s="2" t="s">
        <v>252</v>
      </c>
      <c r="W598" s="2" t="s">
        <v>211</v>
      </c>
      <c r="X598" s="34"/>
    </row>
    <row r="599" spans="1:24" ht="21" hidden="1" customHeight="1">
      <c r="A599" s="2" t="s">
        <v>100</v>
      </c>
      <c r="B599" s="2" t="s">
        <v>26</v>
      </c>
      <c r="C599" s="2" t="s">
        <v>27</v>
      </c>
      <c r="D599" s="2" t="s">
        <v>28</v>
      </c>
      <c r="E599" s="2" t="s">
        <v>28</v>
      </c>
      <c r="F599" s="2" t="s">
        <v>111</v>
      </c>
      <c r="G599" s="2" t="s">
        <v>167</v>
      </c>
      <c r="H599" s="2" t="s">
        <v>168</v>
      </c>
      <c r="I599" s="2">
        <v>20</v>
      </c>
      <c r="J599" s="2">
        <v>12</v>
      </c>
      <c r="K599" s="2">
        <v>2018</v>
      </c>
      <c r="L599" s="31">
        <f t="shared" si="9"/>
        <v>43454</v>
      </c>
      <c r="M599" s="2" t="s">
        <v>1210</v>
      </c>
      <c r="N599" s="2" t="s">
        <v>1211</v>
      </c>
      <c r="O599" s="2">
        <v>16</v>
      </c>
      <c r="P599" s="6" t="s">
        <v>171</v>
      </c>
      <c r="Q599" s="2" t="s">
        <v>172</v>
      </c>
      <c r="R599" s="2" t="s">
        <v>173</v>
      </c>
      <c r="S599" s="2">
        <v>1</v>
      </c>
      <c r="T599" s="2" t="s">
        <v>251</v>
      </c>
      <c r="V599" s="2" t="s">
        <v>252</v>
      </c>
      <c r="W599" s="2" t="s">
        <v>179</v>
      </c>
      <c r="X599" s="34">
        <v>3</v>
      </c>
    </row>
    <row r="600" spans="1:24" ht="21" hidden="1" customHeight="1">
      <c r="A600" s="2" t="s">
        <v>100</v>
      </c>
      <c r="B600" s="2" t="s">
        <v>26</v>
      </c>
      <c r="C600" s="2" t="s">
        <v>27</v>
      </c>
      <c r="D600" s="2" t="s">
        <v>28</v>
      </c>
      <c r="E600" s="2" t="s">
        <v>28</v>
      </c>
      <c r="F600" s="2" t="s">
        <v>111</v>
      </c>
      <c r="G600" s="2" t="s">
        <v>167</v>
      </c>
      <c r="H600" s="2" t="s">
        <v>168</v>
      </c>
      <c r="I600" s="2">
        <v>21</v>
      </c>
      <c r="J600" s="2">
        <v>12</v>
      </c>
      <c r="K600" s="2">
        <v>2018</v>
      </c>
      <c r="L600" s="31">
        <f t="shared" si="9"/>
        <v>43455</v>
      </c>
      <c r="M600" s="2" t="s">
        <v>1212</v>
      </c>
      <c r="N600" s="2" t="s">
        <v>1213</v>
      </c>
      <c r="O600" s="2">
        <v>19</v>
      </c>
      <c r="P600" s="6">
        <v>803796339</v>
      </c>
      <c r="Q600" s="2" t="s">
        <v>172</v>
      </c>
      <c r="R600" s="2" t="s">
        <v>173</v>
      </c>
      <c r="S600" s="2">
        <v>2</v>
      </c>
      <c r="T600" s="2" t="s">
        <v>313</v>
      </c>
      <c r="U600" s="2" t="s">
        <v>507</v>
      </c>
      <c r="V600" s="2" t="s">
        <v>175</v>
      </c>
      <c r="W600" s="2" t="s">
        <v>186</v>
      </c>
      <c r="X600" s="34">
        <v>3</v>
      </c>
    </row>
    <row r="601" spans="1:24" ht="21" hidden="1" customHeight="1">
      <c r="A601" s="2" t="s">
        <v>100</v>
      </c>
      <c r="B601" s="2" t="s">
        <v>26</v>
      </c>
      <c r="C601" s="2" t="s">
        <v>27</v>
      </c>
      <c r="D601" s="2" t="s">
        <v>28</v>
      </c>
      <c r="E601" s="2" t="s">
        <v>28</v>
      </c>
      <c r="F601" s="2" t="s">
        <v>111</v>
      </c>
      <c r="G601" s="2" t="s">
        <v>167</v>
      </c>
      <c r="H601" s="2" t="s">
        <v>168</v>
      </c>
      <c r="I601" s="2">
        <v>21</v>
      </c>
      <c r="J601" s="2">
        <v>12</v>
      </c>
      <c r="K601" s="2">
        <v>2018</v>
      </c>
      <c r="L601" s="31">
        <f t="shared" si="9"/>
        <v>43455</v>
      </c>
      <c r="M601" s="2" t="s">
        <v>1214</v>
      </c>
      <c r="N601" s="2" t="s">
        <v>1215</v>
      </c>
      <c r="O601" s="2">
        <v>19</v>
      </c>
      <c r="P601" s="6">
        <v>7065043784</v>
      </c>
      <c r="Q601" s="2" t="s">
        <v>172</v>
      </c>
      <c r="R601" s="2" t="s">
        <v>173</v>
      </c>
      <c r="S601" s="2">
        <v>2</v>
      </c>
      <c r="T601" s="2" t="s">
        <v>313</v>
      </c>
      <c r="U601" s="2" t="s">
        <v>507</v>
      </c>
      <c r="V601" s="2" t="s">
        <v>175</v>
      </c>
      <c r="W601" s="2" t="s">
        <v>186</v>
      </c>
      <c r="X601" s="34">
        <v>3</v>
      </c>
    </row>
    <row r="602" spans="1:24" ht="21" hidden="1" customHeight="1">
      <c r="A602" s="2" t="s">
        <v>1216</v>
      </c>
      <c r="B602" s="2" t="s">
        <v>26</v>
      </c>
      <c r="C602" s="2" t="s">
        <v>27</v>
      </c>
      <c r="D602" s="2" t="s">
        <v>28</v>
      </c>
      <c r="E602" s="2" t="s">
        <v>28</v>
      </c>
      <c r="F602" s="2" t="s">
        <v>111</v>
      </c>
      <c r="G602" s="2" t="s">
        <v>167</v>
      </c>
      <c r="H602" s="2" t="s">
        <v>168</v>
      </c>
      <c r="I602" s="2">
        <v>27</v>
      </c>
      <c r="J602" s="2">
        <v>12</v>
      </c>
      <c r="K602" s="2">
        <v>2018</v>
      </c>
      <c r="L602" s="31">
        <f t="shared" si="9"/>
        <v>43461</v>
      </c>
      <c r="M602" s="2" t="s">
        <v>1217</v>
      </c>
      <c r="N602" s="2" t="s">
        <v>1218</v>
      </c>
      <c r="O602" s="2">
        <v>19</v>
      </c>
      <c r="P602" s="6">
        <v>9068751230</v>
      </c>
      <c r="Q602" s="2" t="s">
        <v>172</v>
      </c>
      <c r="R602" s="2" t="s">
        <v>173</v>
      </c>
      <c r="S602" s="2">
        <v>2</v>
      </c>
      <c r="T602" s="2" t="s">
        <v>313</v>
      </c>
      <c r="U602" s="2" t="s">
        <v>507</v>
      </c>
      <c r="V602" s="2" t="s">
        <v>175</v>
      </c>
      <c r="W602" s="2" t="s">
        <v>444</v>
      </c>
    </row>
    <row r="603" spans="1:24" ht="21" hidden="1" customHeight="1">
      <c r="A603" s="2" t="s">
        <v>1216</v>
      </c>
      <c r="B603" s="2" t="s">
        <v>26</v>
      </c>
      <c r="C603" s="2" t="s">
        <v>27</v>
      </c>
      <c r="D603" s="2" t="s">
        <v>28</v>
      </c>
      <c r="E603" s="2" t="s">
        <v>28</v>
      </c>
      <c r="F603" s="2" t="s">
        <v>111</v>
      </c>
      <c r="G603" s="2" t="s">
        <v>167</v>
      </c>
      <c r="H603" s="2" t="s">
        <v>168</v>
      </c>
      <c r="I603" s="2">
        <v>27</v>
      </c>
      <c r="J603" s="2">
        <v>12</v>
      </c>
      <c r="K603" s="2">
        <v>2018</v>
      </c>
      <c r="L603" s="31">
        <f t="shared" si="9"/>
        <v>43461</v>
      </c>
      <c r="M603" s="2" t="s">
        <v>516</v>
      </c>
      <c r="N603" s="2" t="s">
        <v>1124</v>
      </c>
      <c r="O603" s="2">
        <v>19</v>
      </c>
      <c r="P603" s="6">
        <v>8067276777</v>
      </c>
      <c r="Q603" s="2" t="s">
        <v>172</v>
      </c>
      <c r="R603" s="2" t="s">
        <v>173</v>
      </c>
      <c r="S603" s="2">
        <v>2</v>
      </c>
      <c r="T603" s="2" t="s">
        <v>313</v>
      </c>
      <c r="U603" s="2" t="s">
        <v>507</v>
      </c>
      <c r="V603" s="2" t="s">
        <v>175</v>
      </c>
      <c r="W603" s="2" t="s">
        <v>186</v>
      </c>
      <c r="X603" s="2">
        <v>3</v>
      </c>
    </row>
    <row r="604" spans="1:24" ht="21" hidden="1" customHeight="1">
      <c r="A604" s="2" t="s">
        <v>1216</v>
      </c>
      <c r="B604" s="2" t="s">
        <v>26</v>
      </c>
      <c r="C604" s="2" t="s">
        <v>27</v>
      </c>
      <c r="D604" s="2" t="s">
        <v>28</v>
      </c>
      <c r="E604" s="2" t="s">
        <v>28</v>
      </c>
      <c r="F604" s="2" t="s">
        <v>111</v>
      </c>
      <c r="G604" s="2" t="s">
        <v>167</v>
      </c>
      <c r="H604" s="2" t="s">
        <v>168</v>
      </c>
      <c r="I604" s="2">
        <v>27</v>
      </c>
      <c r="J604" s="2">
        <v>12</v>
      </c>
      <c r="K604" s="2">
        <v>2018</v>
      </c>
      <c r="L604" s="31">
        <f t="shared" si="9"/>
        <v>43461</v>
      </c>
      <c r="M604" s="2" t="s">
        <v>1219</v>
      </c>
      <c r="N604" s="2" t="s">
        <v>1220</v>
      </c>
      <c r="O604" s="2">
        <v>19</v>
      </c>
      <c r="P604" s="6">
        <v>8147373754</v>
      </c>
      <c r="Q604" s="2" t="s">
        <v>172</v>
      </c>
      <c r="R604" s="2" t="s">
        <v>173</v>
      </c>
      <c r="S604" s="2">
        <v>1</v>
      </c>
      <c r="T604" s="2" t="s">
        <v>313</v>
      </c>
      <c r="U604" s="2" t="s">
        <v>507</v>
      </c>
      <c r="V604" s="2" t="s">
        <v>175</v>
      </c>
      <c r="W604" s="2" t="s">
        <v>186</v>
      </c>
      <c r="X604" s="2">
        <v>3</v>
      </c>
    </row>
    <row r="605" spans="1:24" ht="21" hidden="1" customHeight="1">
      <c r="A605" s="2" t="s">
        <v>1216</v>
      </c>
      <c r="B605" s="2" t="s">
        <v>26</v>
      </c>
      <c r="C605" s="2" t="s">
        <v>27</v>
      </c>
      <c r="D605" s="2" t="s">
        <v>28</v>
      </c>
      <c r="E605" s="2" t="s">
        <v>28</v>
      </c>
      <c r="F605" s="2" t="s">
        <v>111</v>
      </c>
      <c r="G605" s="2" t="s">
        <v>167</v>
      </c>
      <c r="H605" s="2" t="s">
        <v>168</v>
      </c>
      <c r="I605" s="2">
        <v>29</v>
      </c>
      <c r="J605" s="2">
        <v>12</v>
      </c>
      <c r="K605" s="2">
        <v>2018</v>
      </c>
      <c r="L605" s="31">
        <f t="shared" si="9"/>
        <v>43463</v>
      </c>
      <c r="M605" s="2" t="s">
        <v>712</v>
      </c>
      <c r="N605" s="2" t="s">
        <v>1221</v>
      </c>
      <c r="O605" s="2">
        <v>17</v>
      </c>
      <c r="P605" s="6" t="s">
        <v>171</v>
      </c>
      <c r="Q605" s="2" t="s">
        <v>172</v>
      </c>
      <c r="R605" s="2" t="s">
        <v>173</v>
      </c>
      <c r="S605" s="2">
        <v>0</v>
      </c>
      <c r="T605" s="2" t="s">
        <v>251</v>
      </c>
      <c r="V605" s="2" t="s">
        <v>252</v>
      </c>
      <c r="W605" s="2" t="s">
        <v>186</v>
      </c>
      <c r="X605" s="2">
        <v>3</v>
      </c>
    </row>
    <row r="606" spans="1:24" ht="21" hidden="1" customHeight="1">
      <c r="A606" s="2" t="s">
        <v>1216</v>
      </c>
      <c r="B606" s="2" t="s">
        <v>26</v>
      </c>
      <c r="C606" s="2" t="s">
        <v>27</v>
      </c>
      <c r="D606" s="2" t="s">
        <v>28</v>
      </c>
      <c r="E606" s="2" t="s">
        <v>28</v>
      </c>
      <c r="F606" s="2" t="s">
        <v>111</v>
      </c>
      <c r="G606" s="2" t="s">
        <v>167</v>
      </c>
      <c r="H606" s="2" t="s">
        <v>168</v>
      </c>
      <c r="I606" s="2">
        <v>29</v>
      </c>
      <c r="J606" s="2">
        <v>12</v>
      </c>
      <c r="K606" s="2">
        <v>2018</v>
      </c>
      <c r="L606" s="31">
        <f t="shared" si="9"/>
        <v>43463</v>
      </c>
      <c r="M606" s="2" t="s">
        <v>1222</v>
      </c>
      <c r="N606" s="2" t="s">
        <v>1223</v>
      </c>
      <c r="O606" s="2">
        <v>18</v>
      </c>
      <c r="P606" s="6" t="s">
        <v>171</v>
      </c>
      <c r="Q606" s="2" t="s">
        <v>172</v>
      </c>
      <c r="R606" s="2" t="s">
        <v>173</v>
      </c>
      <c r="S606" s="2">
        <v>0</v>
      </c>
      <c r="T606" s="2" t="s">
        <v>251</v>
      </c>
      <c r="V606" s="2" t="s">
        <v>252</v>
      </c>
      <c r="W606" s="2" t="s">
        <v>186</v>
      </c>
      <c r="X606" s="2">
        <v>3</v>
      </c>
    </row>
    <row r="607" spans="1:24" ht="21" hidden="1" customHeight="1">
      <c r="A607" s="2" t="s">
        <v>1224</v>
      </c>
      <c r="B607" s="2" t="s">
        <v>26</v>
      </c>
      <c r="C607" s="2" t="s">
        <v>27</v>
      </c>
      <c r="D607" s="2" t="s">
        <v>28</v>
      </c>
      <c r="E607" s="2" t="s">
        <v>28</v>
      </c>
      <c r="F607" s="2" t="s">
        <v>111</v>
      </c>
      <c r="G607" s="2" t="s">
        <v>167</v>
      </c>
      <c r="H607" s="2" t="s">
        <v>168</v>
      </c>
      <c r="I607" s="2">
        <v>2</v>
      </c>
      <c r="J607" s="2">
        <v>1</v>
      </c>
      <c r="K607" s="2">
        <v>2019</v>
      </c>
      <c r="L607" s="31">
        <f t="shared" si="9"/>
        <v>43467</v>
      </c>
      <c r="M607" s="2" t="s">
        <v>1225</v>
      </c>
      <c r="N607" s="2" t="s">
        <v>1226</v>
      </c>
      <c r="O607" s="2">
        <v>19</v>
      </c>
      <c r="P607" s="6">
        <v>9022604555</v>
      </c>
      <c r="Q607" s="2" t="s">
        <v>172</v>
      </c>
      <c r="R607" s="2" t="s">
        <v>173</v>
      </c>
      <c r="S607" s="2">
        <v>2</v>
      </c>
      <c r="T607" s="2" t="s">
        <v>313</v>
      </c>
      <c r="U607" s="2" t="s">
        <v>507</v>
      </c>
      <c r="V607" s="2" t="s">
        <v>175</v>
      </c>
      <c r="W607" s="10" t="s">
        <v>444</v>
      </c>
    </row>
    <row r="608" spans="1:24" ht="21" hidden="1" customHeight="1">
      <c r="A608" s="2" t="s">
        <v>1224</v>
      </c>
      <c r="B608" s="2" t="s">
        <v>26</v>
      </c>
      <c r="C608" s="2" t="s">
        <v>27</v>
      </c>
      <c r="D608" s="2" t="s">
        <v>28</v>
      </c>
      <c r="E608" s="2" t="s">
        <v>28</v>
      </c>
      <c r="F608" s="2" t="s">
        <v>111</v>
      </c>
      <c r="G608" s="2" t="s">
        <v>167</v>
      </c>
      <c r="H608" s="2" t="s">
        <v>168</v>
      </c>
      <c r="I608" s="2">
        <v>2</v>
      </c>
      <c r="J608" s="2">
        <v>1</v>
      </c>
      <c r="K608" s="2">
        <v>2019</v>
      </c>
      <c r="L608" s="31">
        <f t="shared" si="9"/>
        <v>43467</v>
      </c>
      <c r="M608" s="2" t="s">
        <v>1227</v>
      </c>
      <c r="N608" s="2" t="s">
        <v>532</v>
      </c>
      <c r="O608" s="2">
        <v>19</v>
      </c>
      <c r="P608" s="6">
        <v>8084424418</v>
      </c>
      <c r="Q608" s="2" t="s">
        <v>172</v>
      </c>
      <c r="R608" s="2" t="s">
        <v>173</v>
      </c>
      <c r="S608" s="2">
        <v>2</v>
      </c>
      <c r="T608" s="2" t="s">
        <v>313</v>
      </c>
      <c r="U608" s="2" t="s">
        <v>507</v>
      </c>
      <c r="V608" s="2" t="s">
        <v>175</v>
      </c>
      <c r="W608" s="10" t="s">
        <v>186</v>
      </c>
      <c r="X608" s="2">
        <v>3</v>
      </c>
    </row>
    <row r="609" spans="1:24" ht="21" hidden="1" customHeight="1">
      <c r="A609" s="2" t="s">
        <v>1228</v>
      </c>
      <c r="B609" s="2" t="s">
        <v>26</v>
      </c>
      <c r="C609" s="2" t="s">
        <v>27</v>
      </c>
      <c r="D609" s="2" t="s">
        <v>28</v>
      </c>
      <c r="E609" s="2" t="s">
        <v>28</v>
      </c>
      <c r="F609" s="2" t="s">
        <v>111</v>
      </c>
      <c r="G609" s="2" t="s">
        <v>167</v>
      </c>
      <c r="H609" s="2" t="s">
        <v>168</v>
      </c>
      <c r="I609" s="2">
        <v>7</v>
      </c>
      <c r="J609" s="2">
        <v>1</v>
      </c>
      <c r="K609" s="2">
        <v>2019</v>
      </c>
      <c r="L609" s="31">
        <f t="shared" si="9"/>
        <v>43472</v>
      </c>
      <c r="M609" s="2" t="s">
        <v>1229</v>
      </c>
      <c r="N609" s="2" t="s">
        <v>1230</v>
      </c>
      <c r="O609" s="2">
        <v>19</v>
      </c>
      <c r="P609" s="6">
        <v>8105854171</v>
      </c>
      <c r="Q609" s="2" t="s">
        <v>172</v>
      </c>
      <c r="R609" s="2" t="s">
        <v>173</v>
      </c>
      <c r="S609" s="2">
        <v>1</v>
      </c>
      <c r="T609" s="2" t="s">
        <v>313</v>
      </c>
      <c r="U609" s="2" t="s">
        <v>507</v>
      </c>
      <c r="V609" s="2" t="s">
        <v>175</v>
      </c>
      <c r="W609" s="10" t="s">
        <v>186</v>
      </c>
      <c r="X609" s="2">
        <v>2</v>
      </c>
    </row>
    <row r="610" spans="1:24" ht="21" hidden="1" customHeight="1">
      <c r="A610" s="2" t="s">
        <v>1228</v>
      </c>
      <c r="B610" s="2" t="s">
        <v>26</v>
      </c>
      <c r="C610" s="2" t="s">
        <v>27</v>
      </c>
      <c r="D610" s="2" t="s">
        <v>28</v>
      </c>
      <c r="E610" s="2" t="s">
        <v>28</v>
      </c>
      <c r="F610" s="2" t="s">
        <v>111</v>
      </c>
      <c r="G610" s="2" t="s">
        <v>167</v>
      </c>
      <c r="H610" s="2" t="s">
        <v>168</v>
      </c>
      <c r="I610" s="2">
        <v>10</v>
      </c>
      <c r="J610" s="2">
        <v>1</v>
      </c>
      <c r="K610" s="2">
        <v>2019</v>
      </c>
      <c r="L610" s="31">
        <f t="shared" si="9"/>
        <v>43475</v>
      </c>
      <c r="M610" s="2" t="s">
        <v>1231</v>
      </c>
      <c r="N610" s="2" t="s">
        <v>1196</v>
      </c>
      <c r="O610" s="2">
        <v>19</v>
      </c>
      <c r="P610" s="6">
        <v>8087191922</v>
      </c>
      <c r="Q610" s="2" t="s">
        <v>172</v>
      </c>
      <c r="R610" s="2" t="s">
        <v>173</v>
      </c>
      <c r="S610" s="2">
        <v>2</v>
      </c>
      <c r="T610" s="2" t="s">
        <v>313</v>
      </c>
      <c r="U610" s="2" t="s">
        <v>507</v>
      </c>
      <c r="V610" s="2" t="s">
        <v>175</v>
      </c>
      <c r="W610" s="10" t="s">
        <v>179</v>
      </c>
      <c r="X610" s="2">
        <v>3</v>
      </c>
    </row>
    <row r="611" spans="1:24" ht="21" hidden="1" customHeight="1">
      <c r="A611" s="2" t="s">
        <v>1228</v>
      </c>
      <c r="B611" s="2" t="s">
        <v>26</v>
      </c>
      <c r="C611" s="2" t="s">
        <v>27</v>
      </c>
      <c r="D611" s="2" t="s">
        <v>28</v>
      </c>
      <c r="E611" s="2" t="s">
        <v>28</v>
      </c>
      <c r="F611" s="2" t="s">
        <v>111</v>
      </c>
      <c r="G611" s="2" t="s">
        <v>167</v>
      </c>
      <c r="H611" s="2" t="s">
        <v>168</v>
      </c>
      <c r="I611" s="2">
        <v>11</v>
      </c>
      <c r="J611" s="2">
        <v>1</v>
      </c>
      <c r="K611" s="2">
        <v>2019</v>
      </c>
      <c r="L611" s="31">
        <f t="shared" si="9"/>
        <v>43476</v>
      </c>
      <c r="M611" s="2" t="s">
        <v>1232</v>
      </c>
      <c r="N611" s="2" t="s">
        <v>1233</v>
      </c>
      <c r="O611" s="2">
        <v>18</v>
      </c>
      <c r="P611" s="6" t="s">
        <v>171</v>
      </c>
      <c r="Q611" s="2" t="s">
        <v>172</v>
      </c>
      <c r="R611" s="2" t="s">
        <v>173</v>
      </c>
      <c r="S611" s="2">
        <v>1</v>
      </c>
      <c r="T611" s="2" t="s">
        <v>251</v>
      </c>
      <c r="V611" s="2" t="s">
        <v>252</v>
      </c>
      <c r="W611" s="10" t="s">
        <v>179</v>
      </c>
      <c r="X611" s="2">
        <v>3</v>
      </c>
    </row>
    <row r="612" spans="1:24" ht="21" hidden="1" customHeight="1">
      <c r="A612" s="2" t="s">
        <v>1228</v>
      </c>
      <c r="B612" s="2" t="s">
        <v>26</v>
      </c>
      <c r="C612" s="2" t="s">
        <v>27</v>
      </c>
      <c r="D612" s="2" t="s">
        <v>28</v>
      </c>
      <c r="E612" s="2" t="s">
        <v>28</v>
      </c>
      <c r="F612" s="2" t="s">
        <v>111</v>
      </c>
      <c r="G612" s="2" t="s">
        <v>167</v>
      </c>
      <c r="H612" s="2" t="s">
        <v>168</v>
      </c>
      <c r="I612" s="2">
        <v>11</v>
      </c>
      <c r="J612" s="2">
        <v>1</v>
      </c>
      <c r="K612" s="2">
        <v>2019</v>
      </c>
      <c r="L612" s="31">
        <f t="shared" si="9"/>
        <v>43476</v>
      </c>
      <c r="M612" s="2" t="s">
        <v>759</v>
      </c>
      <c r="N612" s="2" t="s">
        <v>317</v>
      </c>
      <c r="O612" s="2">
        <v>19</v>
      </c>
      <c r="P612" s="6" t="s">
        <v>171</v>
      </c>
      <c r="Q612" s="2" t="s">
        <v>172</v>
      </c>
      <c r="R612" s="2" t="s">
        <v>173</v>
      </c>
      <c r="S612" s="2">
        <v>2</v>
      </c>
      <c r="T612" s="2" t="s">
        <v>251</v>
      </c>
      <c r="V612" s="2" t="s">
        <v>252</v>
      </c>
      <c r="W612" s="10" t="s">
        <v>1234</v>
      </c>
    </row>
    <row r="613" spans="1:24" ht="21" hidden="1" customHeight="1">
      <c r="A613" s="2" t="s">
        <v>1228</v>
      </c>
      <c r="B613" s="2" t="s">
        <v>26</v>
      </c>
      <c r="C613" s="2" t="s">
        <v>27</v>
      </c>
      <c r="D613" s="2" t="s">
        <v>28</v>
      </c>
      <c r="E613" s="2" t="s">
        <v>28</v>
      </c>
      <c r="F613" s="2" t="s">
        <v>111</v>
      </c>
      <c r="G613" s="2" t="s">
        <v>167</v>
      </c>
      <c r="H613" s="2" t="s">
        <v>168</v>
      </c>
      <c r="I613" s="2">
        <v>11</v>
      </c>
      <c r="J613" s="2">
        <v>1</v>
      </c>
      <c r="K613" s="2">
        <v>2019</v>
      </c>
      <c r="L613" s="31">
        <f t="shared" si="9"/>
        <v>43476</v>
      </c>
      <c r="M613" s="2" t="s">
        <v>1235</v>
      </c>
      <c r="N613" s="2" t="s">
        <v>1236</v>
      </c>
      <c r="O613" s="2">
        <v>19</v>
      </c>
      <c r="P613" s="6" t="s">
        <v>171</v>
      </c>
      <c r="Q613" s="2" t="s">
        <v>172</v>
      </c>
      <c r="R613" s="2" t="s">
        <v>173</v>
      </c>
      <c r="S613" s="2">
        <v>1</v>
      </c>
      <c r="T613" s="2" t="s">
        <v>251</v>
      </c>
      <c r="V613" s="2" t="s">
        <v>252</v>
      </c>
      <c r="W613" s="10" t="s">
        <v>179</v>
      </c>
      <c r="X613" s="2">
        <v>3</v>
      </c>
    </row>
    <row r="614" spans="1:24" ht="21" hidden="1" customHeight="1">
      <c r="A614" s="2" t="s">
        <v>1228</v>
      </c>
      <c r="B614" s="2" t="s">
        <v>26</v>
      </c>
      <c r="C614" s="2" t="s">
        <v>27</v>
      </c>
      <c r="D614" s="2" t="s">
        <v>28</v>
      </c>
      <c r="E614" s="2" t="s">
        <v>28</v>
      </c>
      <c r="F614" s="2" t="s">
        <v>111</v>
      </c>
      <c r="G614" s="2" t="s">
        <v>167</v>
      </c>
      <c r="H614" s="2" t="s">
        <v>168</v>
      </c>
      <c r="I614" s="2">
        <v>11</v>
      </c>
      <c r="J614" s="2">
        <v>1</v>
      </c>
      <c r="K614" s="2">
        <v>2019</v>
      </c>
      <c r="L614" s="31">
        <f t="shared" si="9"/>
        <v>43476</v>
      </c>
      <c r="M614" s="2" t="s">
        <v>1237</v>
      </c>
      <c r="N614" s="2" t="s">
        <v>1238</v>
      </c>
      <c r="O614" s="2">
        <v>19</v>
      </c>
      <c r="P614" s="6">
        <v>8051644030</v>
      </c>
      <c r="Q614" s="2" t="s">
        <v>172</v>
      </c>
      <c r="R614" s="2" t="s">
        <v>173</v>
      </c>
      <c r="S614" s="2">
        <v>0</v>
      </c>
      <c r="T614" s="2" t="s">
        <v>251</v>
      </c>
      <c r="V614" s="2" t="s">
        <v>252</v>
      </c>
      <c r="W614" s="10" t="s">
        <v>186</v>
      </c>
      <c r="X614" s="2">
        <v>3</v>
      </c>
    </row>
    <row r="615" spans="1:24" ht="21" hidden="1" customHeight="1">
      <c r="A615" s="2" t="s">
        <v>1228</v>
      </c>
      <c r="B615" s="2" t="s">
        <v>26</v>
      </c>
      <c r="C615" s="2" t="s">
        <v>27</v>
      </c>
      <c r="D615" s="2" t="s">
        <v>28</v>
      </c>
      <c r="E615" s="2" t="s">
        <v>28</v>
      </c>
      <c r="F615" s="2" t="s">
        <v>111</v>
      </c>
      <c r="G615" s="2" t="s">
        <v>167</v>
      </c>
      <c r="H615" s="2" t="s">
        <v>168</v>
      </c>
      <c r="I615" s="2">
        <v>11</v>
      </c>
      <c r="J615" s="2">
        <v>1</v>
      </c>
      <c r="K615" s="2">
        <v>2019</v>
      </c>
      <c r="L615" s="31">
        <f t="shared" si="9"/>
        <v>43476</v>
      </c>
      <c r="M615" s="2" t="s">
        <v>1239</v>
      </c>
      <c r="N615" s="2" t="s">
        <v>1240</v>
      </c>
      <c r="O615" s="2">
        <v>18</v>
      </c>
      <c r="P615" s="6" t="s">
        <v>171</v>
      </c>
      <c r="Q615" s="2" t="s">
        <v>172</v>
      </c>
      <c r="R615" s="2" t="s">
        <v>173</v>
      </c>
      <c r="S615" s="2">
        <v>1</v>
      </c>
      <c r="T615" s="2" t="s">
        <v>251</v>
      </c>
      <c r="V615" s="2" t="s">
        <v>252</v>
      </c>
      <c r="W615" s="10" t="s">
        <v>1234</v>
      </c>
    </row>
    <row r="616" spans="1:24" ht="21" hidden="1" customHeight="1">
      <c r="A616" s="2" t="s">
        <v>1228</v>
      </c>
      <c r="B616" s="2" t="s">
        <v>26</v>
      </c>
      <c r="C616" s="2" t="s">
        <v>27</v>
      </c>
      <c r="D616" s="2" t="s">
        <v>28</v>
      </c>
      <c r="E616" s="2" t="s">
        <v>28</v>
      </c>
      <c r="F616" s="2" t="s">
        <v>111</v>
      </c>
      <c r="G616" s="2" t="s">
        <v>167</v>
      </c>
      <c r="H616" s="2" t="s">
        <v>168</v>
      </c>
      <c r="I616" s="2">
        <v>11</v>
      </c>
      <c r="J616" s="2">
        <v>1</v>
      </c>
      <c r="K616" s="2">
        <v>2019</v>
      </c>
      <c r="L616" s="31">
        <f t="shared" si="9"/>
        <v>43476</v>
      </c>
      <c r="M616" s="2" t="s">
        <v>1241</v>
      </c>
      <c r="N616" s="2" t="s">
        <v>1242</v>
      </c>
      <c r="O616" s="2">
        <v>19</v>
      </c>
      <c r="P616" s="6" t="s">
        <v>171</v>
      </c>
      <c r="Q616" s="2" t="s">
        <v>172</v>
      </c>
      <c r="R616" s="2" t="s">
        <v>173</v>
      </c>
      <c r="S616" s="2">
        <v>0</v>
      </c>
      <c r="T616" s="2" t="s">
        <v>251</v>
      </c>
      <c r="V616" s="2" t="s">
        <v>252</v>
      </c>
      <c r="W616" s="10" t="s">
        <v>186</v>
      </c>
      <c r="X616" s="2">
        <v>3</v>
      </c>
    </row>
    <row r="617" spans="1:24" ht="21" hidden="1" customHeight="1">
      <c r="A617" s="2" t="s">
        <v>1228</v>
      </c>
      <c r="B617" s="2" t="s">
        <v>26</v>
      </c>
      <c r="C617" s="2" t="s">
        <v>27</v>
      </c>
      <c r="D617" s="2" t="s">
        <v>28</v>
      </c>
      <c r="E617" s="2" t="s">
        <v>28</v>
      </c>
      <c r="F617" s="2" t="s">
        <v>111</v>
      </c>
      <c r="G617" s="2" t="s">
        <v>167</v>
      </c>
      <c r="H617" s="2" t="s">
        <v>168</v>
      </c>
      <c r="I617" s="2">
        <v>11</v>
      </c>
      <c r="J617" s="2">
        <v>1</v>
      </c>
      <c r="K617" s="2">
        <v>2019</v>
      </c>
      <c r="L617" s="31">
        <f t="shared" si="9"/>
        <v>43476</v>
      </c>
      <c r="M617" s="2" t="s">
        <v>1243</v>
      </c>
      <c r="N617" s="2" t="s">
        <v>1244</v>
      </c>
      <c r="O617" s="2">
        <v>18</v>
      </c>
      <c r="P617" s="6" t="s">
        <v>171</v>
      </c>
      <c r="Q617" s="2" t="s">
        <v>172</v>
      </c>
      <c r="R617" s="2" t="s">
        <v>173</v>
      </c>
      <c r="S617" s="2">
        <v>1</v>
      </c>
      <c r="T617" s="2" t="s">
        <v>251</v>
      </c>
      <c r="V617" s="2" t="s">
        <v>252</v>
      </c>
      <c r="W617" s="10" t="s">
        <v>179</v>
      </c>
      <c r="X617" s="2">
        <v>3</v>
      </c>
    </row>
    <row r="618" spans="1:24" ht="21" hidden="1" customHeight="1">
      <c r="A618" s="2" t="s">
        <v>1228</v>
      </c>
      <c r="B618" s="2" t="s">
        <v>26</v>
      </c>
      <c r="C618" s="2" t="s">
        <v>27</v>
      </c>
      <c r="D618" s="2" t="s">
        <v>28</v>
      </c>
      <c r="E618" s="2" t="s">
        <v>28</v>
      </c>
      <c r="F618" s="2" t="s">
        <v>111</v>
      </c>
      <c r="G618" s="2" t="s">
        <v>167</v>
      </c>
      <c r="H618" s="2" t="s">
        <v>168</v>
      </c>
      <c r="I618" s="2">
        <v>11</v>
      </c>
      <c r="J618" s="2">
        <v>1</v>
      </c>
      <c r="K618" s="2">
        <v>2019</v>
      </c>
      <c r="L618" s="31">
        <f t="shared" si="9"/>
        <v>43476</v>
      </c>
      <c r="M618" s="2" t="s">
        <v>1245</v>
      </c>
      <c r="N618" s="2" t="s">
        <v>1246</v>
      </c>
      <c r="O618" s="2">
        <v>19</v>
      </c>
      <c r="P618" s="6" t="s">
        <v>171</v>
      </c>
      <c r="Q618" s="2" t="s">
        <v>172</v>
      </c>
      <c r="R618" s="2" t="s">
        <v>173</v>
      </c>
      <c r="S618" s="2">
        <v>1</v>
      </c>
      <c r="T618" s="2" t="s">
        <v>251</v>
      </c>
      <c r="V618" s="2" t="s">
        <v>252</v>
      </c>
      <c r="W618" s="10" t="s">
        <v>186</v>
      </c>
      <c r="X618" s="2">
        <v>3</v>
      </c>
    </row>
    <row r="619" spans="1:24" ht="21" hidden="1" customHeight="1">
      <c r="A619" s="2" t="s">
        <v>1228</v>
      </c>
      <c r="B619" s="2" t="s">
        <v>26</v>
      </c>
      <c r="C619" s="2" t="s">
        <v>27</v>
      </c>
      <c r="D619" s="2" t="s">
        <v>28</v>
      </c>
      <c r="E619" s="2" t="s">
        <v>28</v>
      </c>
      <c r="F619" s="2" t="s">
        <v>111</v>
      </c>
      <c r="G619" s="2" t="s">
        <v>167</v>
      </c>
      <c r="H619" s="2" t="s">
        <v>168</v>
      </c>
      <c r="I619" s="2">
        <v>11</v>
      </c>
      <c r="J619" s="2">
        <v>1</v>
      </c>
      <c r="K619" s="2">
        <v>2019</v>
      </c>
      <c r="L619" s="31">
        <f t="shared" si="9"/>
        <v>43476</v>
      </c>
      <c r="M619" s="2" t="s">
        <v>1247</v>
      </c>
      <c r="N619" s="2" t="s">
        <v>1248</v>
      </c>
      <c r="O619" s="2">
        <v>19</v>
      </c>
      <c r="P619" s="6">
        <v>9067273300</v>
      </c>
      <c r="Q619" s="2" t="s">
        <v>172</v>
      </c>
      <c r="R619" s="2" t="s">
        <v>173</v>
      </c>
      <c r="S619" s="2">
        <v>1</v>
      </c>
      <c r="T619" s="2" t="s">
        <v>251</v>
      </c>
      <c r="V619" s="2" t="s">
        <v>252</v>
      </c>
      <c r="W619" s="10" t="s">
        <v>179</v>
      </c>
      <c r="X619" s="2">
        <v>3</v>
      </c>
    </row>
    <row r="620" spans="1:24" ht="21" hidden="1" customHeight="1">
      <c r="A620" s="2" t="s">
        <v>1228</v>
      </c>
      <c r="B620" s="2" t="s">
        <v>26</v>
      </c>
      <c r="C620" s="2" t="s">
        <v>27</v>
      </c>
      <c r="D620" s="2" t="s">
        <v>28</v>
      </c>
      <c r="E620" s="2" t="s">
        <v>28</v>
      </c>
      <c r="F620" s="2" t="s">
        <v>111</v>
      </c>
      <c r="G620" s="2" t="s">
        <v>167</v>
      </c>
      <c r="H620" s="2" t="s">
        <v>168</v>
      </c>
      <c r="I620" s="2">
        <v>11</v>
      </c>
      <c r="J620" s="2">
        <v>1</v>
      </c>
      <c r="K620" s="2">
        <v>2019</v>
      </c>
      <c r="L620" s="31">
        <f t="shared" si="9"/>
        <v>43476</v>
      </c>
      <c r="M620" s="2" t="s">
        <v>1249</v>
      </c>
      <c r="N620" s="2" t="s">
        <v>1250</v>
      </c>
      <c r="O620" s="2">
        <v>19</v>
      </c>
      <c r="P620" s="6" t="s">
        <v>171</v>
      </c>
      <c r="Q620" s="2" t="s">
        <v>172</v>
      </c>
      <c r="R620" s="2" t="s">
        <v>173</v>
      </c>
      <c r="S620" s="2">
        <v>1</v>
      </c>
      <c r="T620" s="2" t="s">
        <v>251</v>
      </c>
      <c r="V620" s="2" t="s">
        <v>252</v>
      </c>
      <c r="W620" s="10" t="s">
        <v>1234</v>
      </c>
    </row>
    <row r="621" spans="1:24" ht="21" hidden="1" customHeight="1">
      <c r="A621" s="2" t="s">
        <v>1228</v>
      </c>
      <c r="B621" s="2" t="s">
        <v>26</v>
      </c>
      <c r="C621" s="2" t="s">
        <v>27</v>
      </c>
      <c r="D621" s="2" t="s">
        <v>28</v>
      </c>
      <c r="E621" s="2" t="s">
        <v>28</v>
      </c>
      <c r="F621" s="2" t="s">
        <v>111</v>
      </c>
      <c r="G621" s="2" t="s">
        <v>167</v>
      </c>
      <c r="H621" s="2" t="s">
        <v>168</v>
      </c>
      <c r="I621" s="2">
        <v>11</v>
      </c>
      <c r="J621" s="2">
        <v>1</v>
      </c>
      <c r="K621" s="2">
        <v>2019</v>
      </c>
      <c r="L621" s="31">
        <f t="shared" si="9"/>
        <v>43476</v>
      </c>
      <c r="M621" s="2" t="s">
        <v>1027</v>
      </c>
      <c r="N621" s="2" t="s">
        <v>1251</v>
      </c>
      <c r="O621" s="2">
        <v>19</v>
      </c>
      <c r="P621" s="6">
        <v>8105129800</v>
      </c>
      <c r="Q621" s="2" t="s">
        <v>172</v>
      </c>
      <c r="R621" s="2" t="s">
        <v>173</v>
      </c>
      <c r="S621" s="2">
        <v>0</v>
      </c>
      <c r="T621" s="2" t="s">
        <v>251</v>
      </c>
      <c r="V621" s="2" t="s">
        <v>252</v>
      </c>
      <c r="W621" s="10" t="s">
        <v>186</v>
      </c>
      <c r="X621" s="2">
        <v>3</v>
      </c>
    </row>
    <row r="622" spans="1:24" ht="21" hidden="1" customHeight="1">
      <c r="A622" s="2" t="s">
        <v>1228</v>
      </c>
      <c r="B622" s="2" t="s">
        <v>26</v>
      </c>
      <c r="C622" s="2" t="s">
        <v>27</v>
      </c>
      <c r="D622" s="2" t="s">
        <v>28</v>
      </c>
      <c r="E622" s="2" t="s">
        <v>28</v>
      </c>
      <c r="F622" s="2" t="s">
        <v>111</v>
      </c>
      <c r="G622" s="2" t="s">
        <v>167</v>
      </c>
      <c r="H622" s="2" t="s">
        <v>168</v>
      </c>
      <c r="I622" s="2">
        <v>11</v>
      </c>
      <c r="J622" s="2">
        <v>1</v>
      </c>
      <c r="K622" s="2">
        <v>2019</v>
      </c>
      <c r="L622" s="31">
        <f t="shared" si="9"/>
        <v>43476</v>
      </c>
      <c r="M622" s="2" t="s">
        <v>1252</v>
      </c>
      <c r="N622" s="2" t="s">
        <v>1253</v>
      </c>
      <c r="O622" s="2">
        <v>18</v>
      </c>
      <c r="P622" s="6">
        <v>8097507229</v>
      </c>
      <c r="Q622" s="2" t="s">
        <v>172</v>
      </c>
      <c r="R622" s="2" t="s">
        <v>173</v>
      </c>
      <c r="S622" s="2">
        <v>0</v>
      </c>
      <c r="T622" s="2" t="s">
        <v>251</v>
      </c>
      <c r="V622" s="2" t="s">
        <v>252</v>
      </c>
      <c r="W622" s="10" t="s">
        <v>186</v>
      </c>
      <c r="X622" s="2">
        <v>3</v>
      </c>
    </row>
    <row r="623" spans="1:24" ht="21" hidden="1" customHeight="1">
      <c r="A623" s="2" t="s">
        <v>1228</v>
      </c>
      <c r="B623" s="2" t="s">
        <v>26</v>
      </c>
      <c r="C623" s="2" t="s">
        <v>27</v>
      </c>
      <c r="D623" s="2" t="s">
        <v>28</v>
      </c>
      <c r="E623" s="2" t="s">
        <v>28</v>
      </c>
      <c r="F623" s="2" t="s">
        <v>111</v>
      </c>
      <c r="G623" s="2" t="s">
        <v>167</v>
      </c>
      <c r="H623" s="2" t="s">
        <v>168</v>
      </c>
      <c r="I623" s="2">
        <v>11</v>
      </c>
      <c r="J623" s="2">
        <v>1</v>
      </c>
      <c r="K623" s="2">
        <v>2019</v>
      </c>
      <c r="L623" s="31">
        <f t="shared" si="9"/>
        <v>43476</v>
      </c>
      <c r="M623" s="2" t="s">
        <v>1254</v>
      </c>
      <c r="N623" s="2" t="s">
        <v>649</v>
      </c>
      <c r="O623" s="2">
        <v>19</v>
      </c>
      <c r="P623" s="6" t="s">
        <v>171</v>
      </c>
      <c r="Q623" s="2" t="s">
        <v>172</v>
      </c>
      <c r="R623" s="2" t="s">
        <v>173</v>
      </c>
      <c r="S623" s="2">
        <v>2</v>
      </c>
      <c r="T623" s="2" t="s">
        <v>251</v>
      </c>
      <c r="V623" s="2" t="s">
        <v>252</v>
      </c>
      <c r="W623" s="10" t="s">
        <v>1234</v>
      </c>
    </row>
    <row r="624" spans="1:24" ht="21" hidden="1" customHeight="1">
      <c r="A624" s="2" t="s">
        <v>1228</v>
      </c>
      <c r="B624" s="2" t="s">
        <v>26</v>
      </c>
      <c r="C624" s="2" t="s">
        <v>27</v>
      </c>
      <c r="D624" s="2" t="s">
        <v>28</v>
      </c>
      <c r="E624" s="2" t="s">
        <v>28</v>
      </c>
      <c r="F624" s="2" t="s">
        <v>111</v>
      </c>
      <c r="G624" s="2" t="s">
        <v>167</v>
      </c>
      <c r="H624" s="2" t="s">
        <v>168</v>
      </c>
      <c r="I624" s="2">
        <v>11</v>
      </c>
      <c r="J624" s="2">
        <v>1</v>
      </c>
      <c r="K624" s="2">
        <v>2019</v>
      </c>
      <c r="L624" s="31">
        <f t="shared" si="9"/>
        <v>43476</v>
      </c>
      <c r="M624" s="2" t="s">
        <v>1255</v>
      </c>
      <c r="N624" s="2" t="s">
        <v>1256</v>
      </c>
      <c r="O624" s="2">
        <v>18</v>
      </c>
      <c r="P624" s="6" t="s">
        <v>171</v>
      </c>
      <c r="Q624" s="2" t="s">
        <v>172</v>
      </c>
      <c r="R624" s="2" t="s">
        <v>173</v>
      </c>
      <c r="S624" s="2">
        <v>0</v>
      </c>
      <c r="T624" s="2" t="s">
        <v>251</v>
      </c>
      <c r="V624" s="2" t="s">
        <v>252</v>
      </c>
      <c r="W624" s="10" t="s">
        <v>186</v>
      </c>
      <c r="X624" s="2">
        <v>2</v>
      </c>
    </row>
    <row r="625" spans="1:24" ht="21" hidden="1" customHeight="1">
      <c r="A625" s="2" t="s">
        <v>1228</v>
      </c>
      <c r="B625" s="2" t="s">
        <v>26</v>
      </c>
      <c r="C625" s="2" t="s">
        <v>27</v>
      </c>
      <c r="D625" s="2" t="s">
        <v>28</v>
      </c>
      <c r="E625" s="2" t="s">
        <v>28</v>
      </c>
      <c r="F625" s="2" t="s">
        <v>111</v>
      </c>
      <c r="G625" s="2" t="s">
        <v>167</v>
      </c>
      <c r="H625" s="2" t="s">
        <v>168</v>
      </c>
      <c r="I625" s="2">
        <v>11</v>
      </c>
      <c r="J625" s="2">
        <v>1</v>
      </c>
      <c r="K625" s="2">
        <v>2019</v>
      </c>
      <c r="L625" s="31">
        <f t="shared" si="9"/>
        <v>43476</v>
      </c>
      <c r="M625" s="2" t="s">
        <v>1257</v>
      </c>
      <c r="N625" s="2" t="s">
        <v>1258</v>
      </c>
      <c r="O625" s="2">
        <v>18</v>
      </c>
      <c r="P625" s="6" t="s">
        <v>171</v>
      </c>
      <c r="Q625" s="2" t="s">
        <v>172</v>
      </c>
      <c r="R625" s="2" t="s">
        <v>173</v>
      </c>
      <c r="S625" s="2">
        <v>0</v>
      </c>
      <c r="T625" s="2" t="s">
        <v>251</v>
      </c>
      <c r="V625" s="2" t="s">
        <v>252</v>
      </c>
      <c r="W625" s="10" t="s">
        <v>186</v>
      </c>
      <c r="X625" s="2">
        <v>2</v>
      </c>
    </row>
    <row r="626" spans="1:24" ht="21" hidden="1" customHeight="1">
      <c r="A626" s="2" t="s">
        <v>1228</v>
      </c>
      <c r="B626" s="2" t="s">
        <v>26</v>
      </c>
      <c r="C626" s="2" t="s">
        <v>27</v>
      </c>
      <c r="D626" s="2" t="s">
        <v>28</v>
      </c>
      <c r="E626" s="2" t="s">
        <v>28</v>
      </c>
      <c r="F626" s="2" t="s">
        <v>111</v>
      </c>
      <c r="G626" s="2" t="s">
        <v>167</v>
      </c>
      <c r="H626" s="2" t="s">
        <v>168</v>
      </c>
      <c r="I626" s="2">
        <v>11</v>
      </c>
      <c r="J626" s="2">
        <v>1</v>
      </c>
      <c r="K626" s="2">
        <v>2019</v>
      </c>
      <c r="L626" s="31">
        <f t="shared" si="9"/>
        <v>43476</v>
      </c>
      <c r="M626" s="2" t="s">
        <v>1259</v>
      </c>
      <c r="N626" s="2" t="s">
        <v>1260</v>
      </c>
      <c r="O626" s="2">
        <v>19</v>
      </c>
      <c r="P626" s="6">
        <v>8093932117</v>
      </c>
      <c r="Q626" s="2" t="s">
        <v>172</v>
      </c>
      <c r="R626" s="2" t="s">
        <v>173</v>
      </c>
      <c r="S626" s="2">
        <v>1</v>
      </c>
      <c r="T626" s="2" t="s">
        <v>251</v>
      </c>
      <c r="V626" s="2" t="s">
        <v>252</v>
      </c>
      <c r="W626" s="10" t="s">
        <v>186</v>
      </c>
      <c r="X626" s="2">
        <v>3</v>
      </c>
    </row>
    <row r="627" spans="1:24" ht="21" hidden="1" customHeight="1">
      <c r="A627" s="2" t="s">
        <v>1228</v>
      </c>
      <c r="B627" s="2" t="s">
        <v>26</v>
      </c>
      <c r="C627" s="2" t="s">
        <v>27</v>
      </c>
      <c r="D627" s="2" t="s">
        <v>28</v>
      </c>
      <c r="E627" s="2" t="s">
        <v>28</v>
      </c>
      <c r="F627" s="2" t="s">
        <v>111</v>
      </c>
      <c r="G627" s="2" t="s">
        <v>167</v>
      </c>
      <c r="H627" s="2" t="s">
        <v>168</v>
      </c>
      <c r="I627" s="2">
        <v>11</v>
      </c>
      <c r="J627" s="2">
        <v>1</v>
      </c>
      <c r="K627" s="2">
        <v>2019</v>
      </c>
      <c r="L627" s="31">
        <f t="shared" si="9"/>
        <v>43476</v>
      </c>
      <c r="M627" s="2" t="s">
        <v>1261</v>
      </c>
      <c r="N627" s="2" t="s">
        <v>337</v>
      </c>
      <c r="O627" s="2">
        <v>17</v>
      </c>
      <c r="P627" s="6" t="s">
        <v>171</v>
      </c>
      <c r="Q627" s="2" t="s">
        <v>172</v>
      </c>
      <c r="R627" s="2" t="s">
        <v>173</v>
      </c>
      <c r="S627" s="2">
        <v>0</v>
      </c>
      <c r="T627" s="2" t="s">
        <v>251</v>
      </c>
      <c r="V627" s="2" t="s">
        <v>252</v>
      </c>
      <c r="W627" s="10" t="s">
        <v>186</v>
      </c>
      <c r="X627" s="2">
        <v>2</v>
      </c>
    </row>
    <row r="628" spans="1:24" ht="21" hidden="1" customHeight="1">
      <c r="A628" s="2" t="s">
        <v>1228</v>
      </c>
      <c r="B628" s="2" t="s">
        <v>26</v>
      </c>
      <c r="C628" s="2" t="s">
        <v>27</v>
      </c>
      <c r="D628" s="2" t="s">
        <v>28</v>
      </c>
      <c r="E628" s="2" t="s">
        <v>28</v>
      </c>
      <c r="F628" s="2" t="s">
        <v>111</v>
      </c>
      <c r="G628" s="2" t="s">
        <v>167</v>
      </c>
      <c r="H628" s="2" t="s">
        <v>168</v>
      </c>
      <c r="I628" s="2">
        <v>11</v>
      </c>
      <c r="J628" s="2">
        <v>1</v>
      </c>
      <c r="K628" s="2">
        <v>2019</v>
      </c>
      <c r="L628" s="31">
        <f t="shared" si="9"/>
        <v>43476</v>
      </c>
      <c r="M628" s="2" t="s">
        <v>1262</v>
      </c>
      <c r="N628" s="2" t="s">
        <v>1263</v>
      </c>
      <c r="O628" s="2">
        <v>19</v>
      </c>
      <c r="P628" s="6">
        <v>8039376532</v>
      </c>
      <c r="Q628" s="2" t="s">
        <v>172</v>
      </c>
      <c r="R628" s="2" t="s">
        <v>173</v>
      </c>
      <c r="S628" s="2">
        <v>0</v>
      </c>
      <c r="T628" s="2" t="s">
        <v>251</v>
      </c>
      <c r="V628" s="2" t="s">
        <v>252</v>
      </c>
      <c r="W628" s="10" t="s">
        <v>186</v>
      </c>
      <c r="X628" s="2">
        <v>3</v>
      </c>
    </row>
    <row r="629" spans="1:24" ht="21" hidden="1" customHeight="1">
      <c r="A629" s="2" t="s">
        <v>1228</v>
      </c>
      <c r="B629" s="2" t="s">
        <v>26</v>
      </c>
      <c r="C629" s="2" t="s">
        <v>27</v>
      </c>
      <c r="D629" s="2" t="s">
        <v>28</v>
      </c>
      <c r="E629" s="2" t="s">
        <v>28</v>
      </c>
      <c r="F629" s="2" t="s">
        <v>111</v>
      </c>
      <c r="G629" s="2" t="s">
        <v>167</v>
      </c>
      <c r="H629" s="2" t="s">
        <v>168</v>
      </c>
      <c r="I629" s="2">
        <v>11</v>
      </c>
      <c r="J629" s="2">
        <v>1</v>
      </c>
      <c r="K629" s="2">
        <v>2019</v>
      </c>
      <c r="L629" s="31">
        <f t="shared" si="9"/>
        <v>43476</v>
      </c>
      <c r="M629" s="2" t="s">
        <v>1264</v>
      </c>
      <c r="N629" s="2" t="s">
        <v>1031</v>
      </c>
      <c r="O629" s="2">
        <v>18</v>
      </c>
      <c r="P629" s="6" t="s">
        <v>171</v>
      </c>
      <c r="Q629" s="2" t="s">
        <v>172</v>
      </c>
      <c r="R629" s="2" t="s">
        <v>173</v>
      </c>
      <c r="S629" s="2">
        <v>0</v>
      </c>
      <c r="T629" s="2" t="s">
        <v>251</v>
      </c>
      <c r="V629" s="2" t="s">
        <v>252</v>
      </c>
      <c r="W629" s="10" t="s">
        <v>186</v>
      </c>
      <c r="X629" s="2">
        <v>3</v>
      </c>
    </row>
    <row r="630" spans="1:24" ht="21" hidden="1" customHeight="1">
      <c r="A630" s="2" t="s">
        <v>1228</v>
      </c>
      <c r="B630" s="2" t="s">
        <v>26</v>
      </c>
      <c r="C630" s="2" t="s">
        <v>27</v>
      </c>
      <c r="D630" s="2" t="s">
        <v>28</v>
      </c>
      <c r="E630" s="2" t="s">
        <v>28</v>
      </c>
      <c r="F630" s="2" t="s">
        <v>111</v>
      </c>
      <c r="G630" s="2" t="s">
        <v>167</v>
      </c>
      <c r="H630" s="2" t="s">
        <v>168</v>
      </c>
      <c r="I630" s="2">
        <v>11</v>
      </c>
      <c r="J630" s="2">
        <v>1</v>
      </c>
      <c r="K630" s="2">
        <v>2019</v>
      </c>
      <c r="L630" s="31">
        <f t="shared" si="9"/>
        <v>43476</v>
      </c>
      <c r="M630" s="2" t="s">
        <v>1265</v>
      </c>
      <c r="N630" s="2" t="s">
        <v>1266</v>
      </c>
      <c r="O630" s="2">
        <v>19</v>
      </c>
      <c r="P630" s="6" t="s">
        <v>171</v>
      </c>
      <c r="Q630" s="2" t="s">
        <v>172</v>
      </c>
      <c r="R630" s="2" t="s">
        <v>173</v>
      </c>
      <c r="S630" s="2">
        <v>1</v>
      </c>
      <c r="T630" s="2" t="s">
        <v>251</v>
      </c>
      <c r="V630" s="2" t="s">
        <v>252</v>
      </c>
      <c r="W630" s="10" t="s">
        <v>179</v>
      </c>
      <c r="X630" s="2">
        <v>3</v>
      </c>
    </row>
    <row r="631" spans="1:24" ht="21" hidden="1" customHeight="1">
      <c r="A631" s="2" t="s">
        <v>1228</v>
      </c>
      <c r="B631" s="2" t="s">
        <v>26</v>
      </c>
      <c r="C631" s="2" t="s">
        <v>27</v>
      </c>
      <c r="D631" s="2" t="s">
        <v>28</v>
      </c>
      <c r="E631" s="2" t="s">
        <v>28</v>
      </c>
      <c r="F631" s="2" t="s">
        <v>111</v>
      </c>
      <c r="G631" s="2" t="s">
        <v>167</v>
      </c>
      <c r="H631" s="2" t="s">
        <v>168</v>
      </c>
      <c r="I631" s="2">
        <v>11</v>
      </c>
      <c r="J631" s="2">
        <v>1</v>
      </c>
      <c r="K631" s="2">
        <v>2019</v>
      </c>
      <c r="L631" s="31">
        <f t="shared" si="9"/>
        <v>43476</v>
      </c>
      <c r="M631" s="2" t="s">
        <v>1267</v>
      </c>
      <c r="N631" s="2" t="s">
        <v>1268</v>
      </c>
      <c r="O631" s="2">
        <v>19</v>
      </c>
      <c r="P631" s="6">
        <v>8036701770</v>
      </c>
      <c r="Q631" s="2" t="s">
        <v>172</v>
      </c>
      <c r="R631" s="2" t="s">
        <v>173</v>
      </c>
      <c r="S631" s="2">
        <v>1</v>
      </c>
      <c r="T631" s="2" t="s">
        <v>251</v>
      </c>
      <c r="V631" s="2" t="s">
        <v>252</v>
      </c>
      <c r="W631" s="10" t="s">
        <v>179</v>
      </c>
      <c r="X631" s="2">
        <v>3</v>
      </c>
    </row>
    <row r="632" spans="1:24" ht="21" hidden="1" customHeight="1">
      <c r="A632" s="2" t="s">
        <v>1269</v>
      </c>
      <c r="B632" s="2" t="s">
        <v>26</v>
      </c>
      <c r="C632" s="2" t="s">
        <v>27</v>
      </c>
      <c r="D632" s="2" t="s">
        <v>28</v>
      </c>
      <c r="E632" s="2" t="s">
        <v>28</v>
      </c>
      <c r="F632" s="2" t="s">
        <v>111</v>
      </c>
      <c r="G632" s="2" t="s">
        <v>167</v>
      </c>
      <c r="H632" s="2" t="s">
        <v>168</v>
      </c>
      <c r="I632" s="2">
        <v>15</v>
      </c>
      <c r="J632" s="2">
        <v>1</v>
      </c>
      <c r="K632" s="2">
        <v>2019</v>
      </c>
      <c r="L632" s="31">
        <f t="shared" si="9"/>
        <v>43480</v>
      </c>
      <c r="M632" s="2" t="s">
        <v>1270</v>
      </c>
      <c r="N632" s="2" t="s">
        <v>1271</v>
      </c>
      <c r="O632" s="2">
        <v>19</v>
      </c>
      <c r="P632" s="6">
        <v>9021888024</v>
      </c>
      <c r="Q632" s="2" t="s">
        <v>172</v>
      </c>
      <c r="R632" s="2" t="s">
        <v>173</v>
      </c>
      <c r="S632" s="2">
        <v>3</v>
      </c>
      <c r="T632" s="2" t="s">
        <v>313</v>
      </c>
      <c r="U632" s="2" t="s">
        <v>507</v>
      </c>
      <c r="V632" s="2" t="s">
        <v>175</v>
      </c>
      <c r="W632" s="10" t="s">
        <v>176</v>
      </c>
    </row>
    <row r="633" spans="1:24" ht="21" hidden="1" customHeight="1">
      <c r="A633" s="2" t="s">
        <v>1269</v>
      </c>
      <c r="B633" s="2" t="s">
        <v>26</v>
      </c>
      <c r="C633" s="2" t="s">
        <v>27</v>
      </c>
      <c r="D633" s="2" t="s">
        <v>28</v>
      </c>
      <c r="E633" s="2" t="s">
        <v>28</v>
      </c>
      <c r="F633" s="2" t="s">
        <v>111</v>
      </c>
      <c r="G633" s="2" t="s">
        <v>167</v>
      </c>
      <c r="H633" s="2" t="s">
        <v>168</v>
      </c>
      <c r="I633" s="2">
        <v>15</v>
      </c>
      <c r="J633" s="2">
        <v>1</v>
      </c>
      <c r="K633" s="2">
        <v>2019</v>
      </c>
      <c r="L633" s="31">
        <f t="shared" si="9"/>
        <v>43480</v>
      </c>
      <c r="M633" s="2" t="s">
        <v>1272</v>
      </c>
      <c r="N633" s="2" t="s">
        <v>1273</v>
      </c>
      <c r="O633" s="2">
        <v>18</v>
      </c>
      <c r="P633" s="6">
        <v>8137522436</v>
      </c>
      <c r="Q633" s="2" t="s">
        <v>172</v>
      </c>
      <c r="R633" s="2" t="s">
        <v>173</v>
      </c>
      <c r="S633" s="2">
        <v>2</v>
      </c>
      <c r="T633" s="2" t="s">
        <v>313</v>
      </c>
      <c r="U633" s="2" t="s">
        <v>507</v>
      </c>
      <c r="V633" s="2" t="s">
        <v>175</v>
      </c>
      <c r="W633" s="10" t="s">
        <v>186</v>
      </c>
      <c r="X633" s="2">
        <v>3</v>
      </c>
    </row>
    <row r="634" spans="1:24" ht="21" hidden="1" customHeight="1">
      <c r="A634" s="2" t="s">
        <v>1269</v>
      </c>
      <c r="B634" s="2" t="s">
        <v>26</v>
      </c>
      <c r="C634" s="2" t="s">
        <v>27</v>
      </c>
      <c r="D634" s="2" t="s">
        <v>28</v>
      </c>
      <c r="E634" s="2" t="s">
        <v>28</v>
      </c>
      <c r="F634" s="2" t="s">
        <v>111</v>
      </c>
      <c r="G634" s="2" t="s">
        <v>167</v>
      </c>
      <c r="H634" s="2" t="s">
        <v>168</v>
      </c>
      <c r="I634" s="2">
        <v>16</v>
      </c>
      <c r="J634" s="2">
        <v>1</v>
      </c>
      <c r="K634" s="2">
        <v>2019</v>
      </c>
      <c r="L634" s="31">
        <f t="shared" si="9"/>
        <v>43481</v>
      </c>
      <c r="M634" s="2" t="s">
        <v>1067</v>
      </c>
      <c r="N634" s="2" t="s">
        <v>1068</v>
      </c>
      <c r="O634" s="2">
        <v>18</v>
      </c>
      <c r="P634" s="6" t="s">
        <v>171</v>
      </c>
      <c r="Q634" s="2" t="s">
        <v>172</v>
      </c>
      <c r="R634" s="2" t="s">
        <v>173</v>
      </c>
      <c r="S634" s="2">
        <v>0</v>
      </c>
      <c r="T634" s="2" t="s">
        <v>174</v>
      </c>
      <c r="V634" s="2" t="s">
        <v>175</v>
      </c>
      <c r="W634" s="10" t="s">
        <v>179</v>
      </c>
      <c r="X634" s="2">
        <v>3</v>
      </c>
    </row>
    <row r="635" spans="1:24" ht="21" hidden="1" customHeight="1">
      <c r="A635" s="2" t="s">
        <v>1269</v>
      </c>
      <c r="B635" s="2" t="s">
        <v>26</v>
      </c>
      <c r="C635" s="2" t="s">
        <v>27</v>
      </c>
      <c r="D635" s="2" t="s">
        <v>28</v>
      </c>
      <c r="E635" s="2" t="s">
        <v>28</v>
      </c>
      <c r="F635" s="2" t="s">
        <v>111</v>
      </c>
      <c r="G635" s="2" t="s">
        <v>167</v>
      </c>
      <c r="H635" s="2" t="s">
        <v>168</v>
      </c>
      <c r="I635" s="2">
        <v>16</v>
      </c>
      <c r="J635" s="2">
        <v>1</v>
      </c>
      <c r="K635" s="2">
        <v>2019</v>
      </c>
      <c r="L635" s="31">
        <f t="shared" si="9"/>
        <v>43481</v>
      </c>
      <c r="M635" s="2" t="s">
        <v>1274</v>
      </c>
      <c r="N635" s="2" t="s">
        <v>1275</v>
      </c>
      <c r="O635" s="2">
        <v>19</v>
      </c>
      <c r="P635" s="6" t="s">
        <v>171</v>
      </c>
      <c r="Q635" s="2" t="s">
        <v>172</v>
      </c>
      <c r="R635" s="2" t="s">
        <v>173</v>
      </c>
      <c r="S635" s="2">
        <v>1</v>
      </c>
      <c r="T635" s="2" t="s">
        <v>174</v>
      </c>
      <c r="V635" s="2" t="s">
        <v>175</v>
      </c>
      <c r="W635" s="10" t="s">
        <v>186</v>
      </c>
      <c r="X635" s="2">
        <v>3</v>
      </c>
    </row>
    <row r="636" spans="1:24" ht="21" hidden="1" customHeight="1">
      <c r="A636" s="2" t="s">
        <v>1269</v>
      </c>
      <c r="B636" s="2" t="s">
        <v>26</v>
      </c>
      <c r="C636" s="2" t="s">
        <v>27</v>
      </c>
      <c r="D636" s="2" t="s">
        <v>28</v>
      </c>
      <c r="E636" s="2" t="s">
        <v>28</v>
      </c>
      <c r="F636" s="2" t="s">
        <v>111</v>
      </c>
      <c r="G636" s="2" t="s">
        <v>167</v>
      </c>
      <c r="H636" s="2" t="s">
        <v>168</v>
      </c>
      <c r="I636" s="2">
        <v>17</v>
      </c>
      <c r="J636" s="2">
        <v>1</v>
      </c>
      <c r="K636" s="2">
        <v>2019</v>
      </c>
      <c r="L636" s="31">
        <f t="shared" si="9"/>
        <v>43482</v>
      </c>
      <c r="M636" s="2" t="s">
        <v>1276</v>
      </c>
      <c r="N636" s="2" t="s">
        <v>1277</v>
      </c>
      <c r="O636" s="2">
        <v>19</v>
      </c>
      <c r="P636" s="6">
        <v>8132392040</v>
      </c>
      <c r="Q636" s="2" t="s">
        <v>172</v>
      </c>
      <c r="R636" s="2" t="s">
        <v>173</v>
      </c>
      <c r="S636" s="2">
        <v>1</v>
      </c>
      <c r="T636" s="2" t="s">
        <v>174</v>
      </c>
      <c r="V636" s="2" t="s">
        <v>175</v>
      </c>
      <c r="W636" s="10" t="s">
        <v>186</v>
      </c>
      <c r="X636" s="2">
        <v>3</v>
      </c>
    </row>
    <row r="637" spans="1:24" ht="21" hidden="1" customHeight="1">
      <c r="A637" s="2" t="s">
        <v>1269</v>
      </c>
      <c r="B637" s="2" t="s">
        <v>26</v>
      </c>
      <c r="C637" s="2" t="s">
        <v>27</v>
      </c>
      <c r="D637" s="2" t="s">
        <v>28</v>
      </c>
      <c r="E637" s="2" t="s">
        <v>28</v>
      </c>
      <c r="F637" s="2" t="s">
        <v>111</v>
      </c>
      <c r="G637" s="2" t="s">
        <v>167</v>
      </c>
      <c r="H637" s="2" t="s">
        <v>168</v>
      </c>
      <c r="I637" s="2">
        <v>17</v>
      </c>
      <c r="J637" s="2">
        <v>1</v>
      </c>
      <c r="K637" s="2">
        <v>2019</v>
      </c>
      <c r="L637" s="31">
        <f t="shared" si="9"/>
        <v>43482</v>
      </c>
      <c r="M637" s="2" t="s">
        <v>1278</v>
      </c>
      <c r="N637" s="2" t="s">
        <v>1279</v>
      </c>
      <c r="O637" s="2">
        <v>19</v>
      </c>
      <c r="P637" s="6" t="s">
        <v>171</v>
      </c>
      <c r="Q637" s="2" t="s">
        <v>172</v>
      </c>
      <c r="R637" s="2" t="s">
        <v>173</v>
      </c>
      <c r="S637" s="2">
        <v>1</v>
      </c>
      <c r="T637" s="2" t="s">
        <v>174</v>
      </c>
      <c r="V637" s="2" t="s">
        <v>175</v>
      </c>
      <c r="W637" s="10" t="s">
        <v>179</v>
      </c>
      <c r="X637" s="2">
        <v>3</v>
      </c>
    </row>
    <row r="638" spans="1:24" ht="21" hidden="1" customHeight="1">
      <c r="A638" s="2" t="s">
        <v>1269</v>
      </c>
      <c r="B638" s="2" t="s">
        <v>26</v>
      </c>
      <c r="C638" s="2" t="s">
        <v>27</v>
      </c>
      <c r="D638" s="2" t="s">
        <v>28</v>
      </c>
      <c r="E638" s="2" t="s">
        <v>28</v>
      </c>
      <c r="F638" s="2" t="s">
        <v>111</v>
      </c>
      <c r="G638" s="2" t="s">
        <v>167</v>
      </c>
      <c r="H638" s="2" t="s">
        <v>168</v>
      </c>
      <c r="I638" s="2">
        <v>17</v>
      </c>
      <c r="J638" s="2">
        <v>1</v>
      </c>
      <c r="K638" s="2">
        <v>2019</v>
      </c>
      <c r="L638" s="31">
        <f t="shared" si="9"/>
        <v>43482</v>
      </c>
      <c r="M638" s="2" t="s">
        <v>1280</v>
      </c>
      <c r="N638" s="2" t="s">
        <v>1281</v>
      </c>
      <c r="O638" s="2">
        <v>18</v>
      </c>
      <c r="P638" s="6" t="s">
        <v>171</v>
      </c>
      <c r="Q638" s="2" t="s">
        <v>172</v>
      </c>
      <c r="R638" s="2" t="s">
        <v>173</v>
      </c>
      <c r="S638" s="2">
        <v>0</v>
      </c>
      <c r="T638" s="2" t="s">
        <v>174</v>
      </c>
      <c r="V638" s="2" t="s">
        <v>175</v>
      </c>
      <c r="W638" s="10" t="s">
        <v>176</v>
      </c>
    </row>
    <row r="639" spans="1:24" ht="21" hidden="1" customHeight="1">
      <c r="A639" s="2" t="s">
        <v>1269</v>
      </c>
      <c r="B639" s="2" t="s">
        <v>26</v>
      </c>
      <c r="C639" s="2" t="s">
        <v>27</v>
      </c>
      <c r="D639" s="2" t="s">
        <v>28</v>
      </c>
      <c r="E639" s="2" t="s">
        <v>28</v>
      </c>
      <c r="F639" s="2" t="s">
        <v>111</v>
      </c>
      <c r="G639" s="2" t="s">
        <v>167</v>
      </c>
      <c r="H639" s="2" t="s">
        <v>168</v>
      </c>
      <c r="I639" s="2">
        <v>18</v>
      </c>
      <c r="J639" s="2">
        <v>1</v>
      </c>
      <c r="K639" s="2">
        <v>2019</v>
      </c>
      <c r="L639" s="31">
        <f t="shared" si="9"/>
        <v>43483</v>
      </c>
      <c r="M639" s="2" t="s">
        <v>1282</v>
      </c>
      <c r="N639" s="2" t="s">
        <v>1283</v>
      </c>
      <c r="O639" s="2">
        <v>19</v>
      </c>
      <c r="P639" s="6" t="s">
        <v>171</v>
      </c>
      <c r="Q639" s="2" t="s">
        <v>172</v>
      </c>
      <c r="R639" s="2" t="s">
        <v>173</v>
      </c>
      <c r="S639" s="2">
        <v>1</v>
      </c>
      <c r="T639" s="2" t="s">
        <v>174</v>
      </c>
      <c r="V639" s="2" t="s">
        <v>175</v>
      </c>
      <c r="W639" s="10" t="s">
        <v>211</v>
      </c>
      <c r="X639" s="2">
        <v>6</v>
      </c>
    </row>
    <row r="640" spans="1:24" ht="21" hidden="1" customHeight="1">
      <c r="A640" s="2" t="s">
        <v>1269</v>
      </c>
      <c r="B640" s="2" t="s">
        <v>26</v>
      </c>
      <c r="C640" s="2" t="s">
        <v>27</v>
      </c>
      <c r="D640" s="2" t="s">
        <v>28</v>
      </c>
      <c r="E640" s="2" t="s">
        <v>28</v>
      </c>
      <c r="F640" s="2" t="s">
        <v>111</v>
      </c>
      <c r="G640" s="2" t="s">
        <v>167</v>
      </c>
      <c r="H640" s="2" t="s">
        <v>168</v>
      </c>
      <c r="I640" s="2">
        <v>18</v>
      </c>
      <c r="J640" s="2">
        <v>1</v>
      </c>
      <c r="K640" s="2">
        <v>2019</v>
      </c>
      <c r="L640" s="31">
        <f t="shared" si="9"/>
        <v>43483</v>
      </c>
      <c r="M640" s="2" t="s">
        <v>1284</v>
      </c>
      <c r="N640" s="2" t="s">
        <v>1285</v>
      </c>
      <c r="O640" s="2">
        <v>18</v>
      </c>
      <c r="P640" s="6" t="s">
        <v>171</v>
      </c>
      <c r="Q640" s="2" t="s">
        <v>172</v>
      </c>
      <c r="R640" s="2" t="s">
        <v>173</v>
      </c>
      <c r="S640" s="2">
        <v>0</v>
      </c>
      <c r="T640" s="2" t="s">
        <v>174</v>
      </c>
      <c r="V640" s="2" t="s">
        <v>175</v>
      </c>
      <c r="W640" s="10" t="s">
        <v>179</v>
      </c>
      <c r="X640" s="2">
        <v>3</v>
      </c>
    </row>
    <row r="641" spans="1:24" ht="21" hidden="1" customHeight="1">
      <c r="A641" s="2" t="s">
        <v>1269</v>
      </c>
      <c r="B641" s="2" t="s">
        <v>26</v>
      </c>
      <c r="C641" s="2" t="s">
        <v>27</v>
      </c>
      <c r="D641" s="2" t="s">
        <v>28</v>
      </c>
      <c r="E641" s="2" t="s">
        <v>28</v>
      </c>
      <c r="F641" s="2" t="s">
        <v>111</v>
      </c>
      <c r="G641" s="2" t="s">
        <v>167</v>
      </c>
      <c r="H641" s="2" t="s">
        <v>168</v>
      </c>
      <c r="I641" s="2">
        <v>18</v>
      </c>
      <c r="J641" s="2">
        <v>1</v>
      </c>
      <c r="K641" s="2">
        <v>2019</v>
      </c>
      <c r="L641" s="31">
        <f t="shared" si="9"/>
        <v>43483</v>
      </c>
      <c r="M641" s="2" t="s">
        <v>1286</v>
      </c>
      <c r="N641" s="2" t="s">
        <v>1287</v>
      </c>
      <c r="O641" s="2">
        <v>17</v>
      </c>
      <c r="P641" s="6" t="s">
        <v>171</v>
      </c>
      <c r="Q641" s="2" t="s">
        <v>172</v>
      </c>
      <c r="R641" s="2" t="s">
        <v>173</v>
      </c>
      <c r="S641" s="2">
        <v>0</v>
      </c>
      <c r="T641" s="2" t="s">
        <v>174</v>
      </c>
      <c r="V641" s="2" t="s">
        <v>175</v>
      </c>
      <c r="W641" s="10" t="s">
        <v>186</v>
      </c>
      <c r="X641" s="2">
        <v>2</v>
      </c>
    </row>
    <row r="642" spans="1:24" ht="21" hidden="1" customHeight="1">
      <c r="A642" s="2" t="s">
        <v>1269</v>
      </c>
      <c r="B642" s="2" t="s">
        <v>26</v>
      </c>
      <c r="C642" s="2" t="s">
        <v>27</v>
      </c>
      <c r="D642" s="2" t="s">
        <v>28</v>
      </c>
      <c r="E642" s="2" t="s">
        <v>28</v>
      </c>
      <c r="F642" s="2" t="s">
        <v>111</v>
      </c>
      <c r="G642" s="2" t="s">
        <v>167</v>
      </c>
      <c r="H642" s="2" t="s">
        <v>168</v>
      </c>
      <c r="I642" s="2">
        <v>18</v>
      </c>
      <c r="J642" s="2">
        <v>1</v>
      </c>
      <c r="K642" s="2">
        <v>2019</v>
      </c>
      <c r="L642" s="31">
        <f t="shared" ref="L642:L706" si="10">DATE(K642,J642,I642)</f>
        <v>43483</v>
      </c>
      <c r="M642" s="2" t="s">
        <v>1288</v>
      </c>
      <c r="N642" s="2" t="s">
        <v>1289</v>
      </c>
      <c r="O642" s="2">
        <v>19</v>
      </c>
      <c r="P642" s="6">
        <v>8142272766</v>
      </c>
      <c r="Q642" s="2" t="s">
        <v>172</v>
      </c>
      <c r="R642" s="2" t="s">
        <v>173</v>
      </c>
      <c r="S642" s="2">
        <v>1</v>
      </c>
      <c r="T642" s="2" t="s">
        <v>174</v>
      </c>
      <c r="V642" s="2" t="s">
        <v>175</v>
      </c>
      <c r="W642" s="10" t="s">
        <v>186</v>
      </c>
      <c r="X642" s="2">
        <v>3</v>
      </c>
    </row>
    <row r="643" spans="1:24" ht="21" hidden="1" customHeight="1">
      <c r="A643" s="2" t="s">
        <v>1269</v>
      </c>
      <c r="B643" s="2" t="s">
        <v>26</v>
      </c>
      <c r="C643" s="2" t="s">
        <v>27</v>
      </c>
      <c r="D643" s="2" t="s">
        <v>28</v>
      </c>
      <c r="E643" s="2" t="s">
        <v>28</v>
      </c>
      <c r="F643" s="2" t="s">
        <v>111</v>
      </c>
      <c r="G643" s="2" t="s">
        <v>167</v>
      </c>
      <c r="H643" s="2" t="s">
        <v>168</v>
      </c>
      <c r="I643" s="2">
        <v>18</v>
      </c>
      <c r="J643" s="2">
        <v>1</v>
      </c>
      <c r="K643" s="2">
        <v>2019</v>
      </c>
      <c r="L643" s="31">
        <f t="shared" si="10"/>
        <v>43483</v>
      </c>
      <c r="M643" s="2" t="s">
        <v>1290</v>
      </c>
      <c r="N643" s="2" t="s">
        <v>407</v>
      </c>
      <c r="O643" s="2">
        <v>16</v>
      </c>
      <c r="P643" s="6" t="s">
        <v>171</v>
      </c>
      <c r="Q643" s="2" t="s">
        <v>172</v>
      </c>
      <c r="R643" s="2" t="s">
        <v>173</v>
      </c>
      <c r="S643" s="2">
        <v>0</v>
      </c>
      <c r="T643" s="2" t="s">
        <v>174</v>
      </c>
      <c r="V643" s="2" t="s">
        <v>175</v>
      </c>
      <c r="W643" s="10" t="s">
        <v>176</v>
      </c>
    </row>
    <row r="644" spans="1:24" ht="21" hidden="1" customHeight="1">
      <c r="A644" s="2" t="s">
        <v>1269</v>
      </c>
      <c r="B644" s="2" t="s">
        <v>26</v>
      </c>
      <c r="C644" s="2" t="s">
        <v>27</v>
      </c>
      <c r="D644" s="2" t="s">
        <v>28</v>
      </c>
      <c r="E644" s="2" t="s">
        <v>28</v>
      </c>
      <c r="F644" s="2" t="s">
        <v>111</v>
      </c>
      <c r="G644" s="2" t="s">
        <v>167</v>
      </c>
      <c r="H644" s="2" t="s">
        <v>168</v>
      </c>
      <c r="I644" s="2">
        <v>18</v>
      </c>
      <c r="J644" s="2">
        <v>1</v>
      </c>
      <c r="K644" s="2">
        <v>2019</v>
      </c>
      <c r="L644" s="31">
        <f t="shared" si="10"/>
        <v>43483</v>
      </c>
      <c r="M644" s="2" t="s">
        <v>1291</v>
      </c>
      <c r="N644" s="2" t="s">
        <v>1292</v>
      </c>
      <c r="O644" s="2">
        <v>18</v>
      </c>
      <c r="P644" s="6" t="s">
        <v>171</v>
      </c>
      <c r="Q644" s="2" t="s">
        <v>172</v>
      </c>
      <c r="R644" s="2" t="s">
        <v>173</v>
      </c>
      <c r="S644" s="2">
        <v>0</v>
      </c>
      <c r="T644" s="2" t="s">
        <v>174</v>
      </c>
      <c r="V644" s="2" t="s">
        <v>175</v>
      </c>
      <c r="W644" s="10" t="s">
        <v>179</v>
      </c>
      <c r="X644" s="2">
        <v>3</v>
      </c>
    </row>
    <row r="645" spans="1:24" ht="21" hidden="1" customHeight="1">
      <c r="A645" s="2" t="s">
        <v>1269</v>
      </c>
      <c r="B645" s="2" t="s">
        <v>26</v>
      </c>
      <c r="C645" s="2" t="s">
        <v>27</v>
      </c>
      <c r="D645" s="2" t="s">
        <v>28</v>
      </c>
      <c r="E645" s="2" t="s">
        <v>28</v>
      </c>
      <c r="F645" s="2" t="s">
        <v>111</v>
      </c>
      <c r="G645" s="2" t="s">
        <v>167</v>
      </c>
      <c r="H645" s="2" t="s">
        <v>168</v>
      </c>
      <c r="I645" s="2">
        <v>18</v>
      </c>
      <c r="J645" s="2">
        <v>1</v>
      </c>
      <c r="K645" s="2">
        <v>2019</v>
      </c>
      <c r="L645" s="31">
        <f t="shared" si="10"/>
        <v>43483</v>
      </c>
      <c r="M645" s="2" t="s">
        <v>1293</v>
      </c>
      <c r="N645" s="2" t="s">
        <v>1294</v>
      </c>
      <c r="O645" s="2">
        <v>17</v>
      </c>
      <c r="P645" s="6">
        <v>8036186634</v>
      </c>
      <c r="Q645" s="2" t="s">
        <v>172</v>
      </c>
      <c r="R645" s="2" t="s">
        <v>173</v>
      </c>
      <c r="S645" s="2">
        <v>1</v>
      </c>
      <c r="T645" s="2" t="s">
        <v>174</v>
      </c>
      <c r="V645" s="2" t="s">
        <v>175</v>
      </c>
      <c r="W645" s="10" t="s">
        <v>444</v>
      </c>
    </row>
    <row r="646" spans="1:24" ht="21" hidden="1" customHeight="1">
      <c r="A646" s="2" t="s">
        <v>1269</v>
      </c>
      <c r="B646" s="2" t="s">
        <v>26</v>
      </c>
      <c r="C646" s="2" t="s">
        <v>27</v>
      </c>
      <c r="D646" s="2" t="s">
        <v>28</v>
      </c>
      <c r="E646" s="2" t="s">
        <v>28</v>
      </c>
      <c r="F646" s="2" t="s">
        <v>111</v>
      </c>
      <c r="G646" s="2" t="s">
        <v>167</v>
      </c>
      <c r="H646" s="2" t="s">
        <v>168</v>
      </c>
      <c r="I646" s="2">
        <v>18</v>
      </c>
      <c r="J646" s="2">
        <v>1</v>
      </c>
      <c r="K646" s="2">
        <v>2019</v>
      </c>
      <c r="L646" s="31">
        <f t="shared" si="10"/>
        <v>43483</v>
      </c>
      <c r="M646" s="2" t="s">
        <v>1295</v>
      </c>
      <c r="N646" s="2" t="s">
        <v>1296</v>
      </c>
      <c r="O646" s="2">
        <v>19</v>
      </c>
      <c r="P646" s="6">
        <v>8057984748</v>
      </c>
      <c r="Q646" s="2" t="s">
        <v>172</v>
      </c>
      <c r="R646" s="2" t="s">
        <v>173</v>
      </c>
      <c r="S646" s="2">
        <v>3</v>
      </c>
      <c r="T646" s="2" t="s">
        <v>313</v>
      </c>
      <c r="U646" s="2" t="s">
        <v>507</v>
      </c>
      <c r="V646" s="2" t="s">
        <v>175</v>
      </c>
      <c r="W646" s="10" t="s">
        <v>179</v>
      </c>
      <c r="X646" s="2">
        <v>3</v>
      </c>
    </row>
    <row r="647" spans="1:24" ht="21" hidden="1" customHeight="1">
      <c r="A647" s="2" t="s">
        <v>1269</v>
      </c>
      <c r="B647" s="2" t="s">
        <v>26</v>
      </c>
      <c r="C647" s="2" t="s">
        <v>27</v>
      </c>
      <c r="D647" s="2" t="s">
        <v>28</v>
      </c>
      <c r="E647" s="2" t="s">
        <v>28</v>
      </c>
      <c r="F647" s="2" t="s">
        <v>111</v>
      </c>
      <c r="G647" s="2" t="s">
        <v>167</v>
      </c>
      <c r="H647" s="2" t="s">
        <v>168</v>
      </c>
      <c r="I647" s="2">
        <v>18</v>
      </c>
      <c r="J647" s="2">
        <v>1</v>
      </c>
      <c r="K647" s="2">
        <v>2019</v>
      </c>
      <c r="L647" s="31">
        <f t="shared" si="10"/>
        <v>43483</v>
      </c>
      <c r="M647" s="2" t="s">
        <v>1297</v>
      </c>
      <c r="N647" s="2" t="s">
        <v>1298</v>
      </c>
      <c r="O647" s="2">
        <v>18</v>
      </c>
      <c r="P647" s="6">
        <v>8100063654</v>
      </c>
      <c r="Q647" s="2" t="s">
        <v>172</v>
      </c>
      <c r="R647" s="2" t="s">
        <v>173</v>
      </c>
      <c r="S647" s="2">
        <v>0</v>
      </c>
      <c r="T647" s="2" t="s">
        <v>313</v>
      </c>
      <c r="U647" s="2" t="s">
        <v>507</v>
      </c>
      <c r="V647" s="2" t="s">
        <v>175</v>
      </c>
      <c r="W647" s="10" t="s">
        <v>186</v>
      </c>
      <c r="X647" s="2">
        <v>3</v>
      </c>
    </row>
    <row r="648" spans="1:24" ht="21" hidden="1" customHeight="1">
      <c r="A648" s="2" t="s">
        <v>1269</v>
      </c>
      <c r="B648" s="2" t="s">
        <v>26</v>
      </c>
      <c r="C648" s="2" t="s">
        <v>27</v>
      </c>
      <c r="D648" s="2" t="s">
        <v>28</v>
      </c>
      <c r="E648" s="2" t="s">
        <v>28</v>
      </c>
      <c r="F648" s="2" t="s">
        <v>111</v>
      </c>
      <c r="G648" s="2" t="s">
        <v>167</v>
      </c>
      <c r="H648" s="2" t="s">
        <v>168</v>
      </c>
      <c r="I648" s="2">
        <v>18</v>
      </c>
      <c r="J648" s="2">
        <v>1</v>
      </c>
      <c r="K648" s="2">
        <v>2019</v>
      </c>
      <c r="L648" s="31">
        <f t="shared" si="10"/>
        <v>43483</v>
      </c>
      <c r="M648" s="2" t="s">
        <v>1299</v>
      </c>
      <c r="N648" s="2" t="s">
        <v>1300</v>
      </c>
      <c r="O648" s="2">
        <v>17</v>
      </c>
      <c r="P648" s="6">
        <v>9063564012</v>
      </c>
      <c r="Q648" s="2" t="s">
        <v>172</v>
      </c>
      <c r="R648" s="2" t="s">
        <v>173</v>
      </c>
      <c r="S648" s="2">
        <v>1</v>
      </c>
      <c r="T648" s="2" t="s">
        <v>313</v>
      </c>
      <c r="U648" s="2" t="s">
        <v>507</v>
      </c>
      <c r="V648" s="2" t="s">
        <v>175</v>
      </c>
      <c r="W648" s="10" t="s">
        <v>179</v>
      </c>
      <c r="X648" s="2">
        <v>3</v>
      </c>
    </row>
    <row r="649" spans="1:24" ht="21" hidden="1" customHeight="1">
      <c r="A649" s="2" t="s">
        <v>1269</v>
      </c>
      <c r="B649" s="2" t="s">
        <v>26</v>
      </c>
      <c r="C649" s="2" t="s">
        <v>27</v>
      </c>
      <c r="D649" s="2" t="s">
        <v>28</v>
      </c>
      <c r="E649" s="2" t="s">
        <v>28</v>
      </c>
      <c r="F649" s="2" t="s">
        <v>111</v>
      </c>
      <c r="G649" s="2" t="s">
        <v>167</v>
      </c>
      <c r="H649" s="2" t="s">
        <v>168</v>
      </c>
      <c r="I649" s="2">
        <v>18</v>
      </c>
      <c r="J649" s="2">
        <v>1</v>
      </c>
      <c r="K649" s="2">
        <v>2019</v>
      </c>
      <c r="L649" s="31">
        <f t="shared" si="10"/>
        <v>43483</v>
      </c>
      <c r="M649" s="2" t="s">
        <v>1301</v>
      </c>
      <c r="N649" s="2" t="s">
        <v>1302</v>
      </c>
      <c r="O649" s="2">
        <v>18</v>
      </c>
      <c r="P649" s="6">
        <v>8038757325</v>
      </c>
      <c r="Q649" s="2" t="s">
        <v>172</v>
      </c>
      <c r="R649" s="2" t="s">
        <v>173</v>
      </c>
      <c r="S649" s="2">
        <v>2</v>
      </c>
      <c r="T649" s="2" t="s">
        <v>313</v>
      </c>
      <c r="V649" s="2" t="s">
        <v>175</v>
      </c>
      <c r="W649" s="10" t="s">
        <v>179</v>
      </c>
      <c r="X649" s="2">
        <v>3</v>
      </c>
    </row>
    <row r="650" spans="1:24" ht="21" hidden="1" customHeight="1">
      <c r="A650" s="2" t="s">
        <v>1269</v>
      </c>
      <c r="B650" s="2" t="s">
        <v>26</v>
      </c>
      <c r="C650" s="2" t="s">
        <v>27</v>
      </c>
      <c r="D650" s="2" t="s">
        <v>28</v>
      </c>
      <c r="E650" s="2" t="s">
        <v>28</v>
      </c>
      <c r="F650" s="2" t="s">
        <v>111</v>
      </c>
      <c r="G650" s="2" t="s">
        <v>167</v>
      </c>
      <c r="H650" s="2" t="s">
        <v>168</v>
      </c>
      <c r="I650" s="2">
        <v>18</v>
      </c>
      <c r="J650" s="2">
        <v>1</v>
      </c>
      <c r="K650" s="2">
        <v>2019</v>
      </c>
      <c r="L650" s="31">
        <f t="shared" si="10"/>
        <v>43483</v>
      </c>
      <c r="M650" s="2" t="s">
        <v>1137</v>
      </c>
      <c r="N650" s="2" t="s">
        <v>1303</v>
      </c>
      <c r="O650" s="2">
        <v>17</v>
      </c>
      <c r="P650" s="6" t="s">
        <v>171</v>
      </c>
      <c r="Q650" s="2" t="s">
        <v>172</v>
      </c>
      <c r="R650" s="2" t="s">
        <v>173</v>
      </c>
      <c r="S650" s="2">
        <v>1</v>
      </c>
      <c r="T650" s="2" t="s">
        <v>174</v>
      </c>
      <c r="V650" s="2" t="s">
        <v>175</v>
      </c>
      <c r="W650" s="10" t="s">
        <v>211</v>
      </c>
      <c r="X650" s="2">
        <v>6</v>
      </c>
    </row>
    <row r="651" spans="1:24" ht="21" hidden="1" customHeight="1">
      <c r="A651" s="2" t="s">
        <v>1269</v>
      </c>
      <c r="B651" s="2" t="s">
        <v>26</v>
      </c>
      <c r="C651" s="2" t="s">
        <v>27</v>
      </c>
      <c r="D651" s="2" t="s">
        <v>28</v>
      </c>
      <c r="E651" s="2" t="s">
        <v>28</v>
      </c>
      <c r="F651" s="2" t="s">
        <v>111</v>
      </c>
      <c r="G651" s="2" t="s">
        <v>167</v>
      </c>
      <c r="H651" s="2" t="s">
        <v>168</v>
      </c>
      <c r="I651" s="2">
        <v>18</v>
      </c>
      <c r="J651" s="2">
        <v>1</v>
      </c>
      <c r="K651" s="2">
        <v>2019</v>
      </c>
      <c r="L651" s="31">
        <f t="shared" si="10"/>
        <v>43483</v>
      </c>
      <c r="M651" s="2" t="s">
        <v>1304</v>
      </c>
      <c r="N651" s="2" t="s">
        <v>1305</v>
      </c>
      <c r="O651" s="2">
        <v>19</v>
      </c>
      <c r="P651" s="6">
        <v>8036544359</v>
      </c>
      <c r="Q651" s="2" t="s">
        <v>172</v>
      </c>
      <c r="R651" s="2" t="s">
        <v>173</v>
      </c>
      <c r="S651" s="2">
        <v>3</v>
      </c>
      <c r="T651" s="2" t="s">
        <v>174</v>
      </c>
      <c r="V651" s="2" t="s">
        <v>175</v>
      </c>
      <c r="W651" s="10" t="s">
        <v>179</v>
      </c>
      <c r="X651" s="2">
        <v>2</v>
      </c>
    </row>
    <row r="652" spans="1:24" ht="21" hidden="1" customHeight="1">
      <c r="A652" s="2" t="s">
        <v>1269</v>
      </c>
      <c r="B652" s="2" t="s">
        <v>26</v>
      </c>
      <c r="C652" s="2" t="s">
        <v>27</v>
      </c>
      <c r="D652" s="2" t="s">
        <v>28</v>
      </c>
      <c r="E652" s="2" t="s">
        <v>28</v>
      </c>
      <c r="F652" s="2" t="s">
        <v>111</v>
      </c>
      <c r="G652" s="2" t="s">
        <v>167</v>
      </c>
      <c r="H652" s="2" t="s">
        <v>168</v>
      </c>
      <c r="I652" s="2">
        <v>19</v>
      </c>
      <c r="J652" s="2">
        <v>1</v>
      </c>
      <c r="K652" s="2">
        <v>2019</v>
      </c>
      <c r="L652" s="31">
        <f t="shared" si="10"/>
        <v>43484</v>
      </c>
      <c r="M652" s="2" t="s">
        <v>1306</v>
      </c>
      <c r="N652" s="2" t="s">
        <v>1307</v>
      </c>
      <c r="O652" s="2">
        <v>19</v>
      </c>
      <c r="P652" s="6" t="s">
        <v>171</v>
      </c>
      <c r="Q652" s="2" t="s">
        <v>172</v>
      </c>
      <c r="R652" s="2" t="s">
        <v>173</v>
      </c>
      <c r="S652" s="2">
        <v>3</v>
      </c>
      <c r="T652" s="2" t="s">
        <v>251</v>
      </c>
      <c r="V652" s="2" t="s">
        <v>252</v>
      </c>
      <c r="W652" s="10" t="s">
        <v>211</v>
      </c>
    </row>
    <row r="653" spans="1:24" ht="21" hidden="1" customHeight="1">
      <c r="A653" s="2" t="s">
        <v>1269</v>
      </c>
      <c r="B653" s="2" t="s">
        <v>26</v>
      </c>
      <c r="C653" s="2" t="s">
        <v>27</v>
      </c>
      <c r="D653" s="2" t="s">
        <v>28</v>
      </c>
      <c r="E653" s="2" t="s">
        <v>28</v>
      </c>
      <c r="F653" s="2" t="s">
        <v>111</v>
      </c>
      <c r="G653" s="2" t="s">
        <v>167</v>
      </c>
      <c r="H653" s="2" t="s">
        <v>168</v>
      </c>
      <c r="I653" s="2">
        <v>19</v>
      </c>
      <c r="J653" s="2">
        <v>1</v>
      </c>
      <c r="K653" s="2">
        <v>2019</v>
      </c>
      <c r="L653" s="31">
        <f t="shared" si="10"/>
        <v>43484</v>
      </c>
      <c r="M653" s="2" t="s">
        <v>571</v>
      </c>
      <c r="N653" s="2" t="s">
        <v>732</v>
      </c>
      <c r="O653" s="2">
        <v>19</v>
      </c>
      <c r="P653" s="6">
        <v>8122811263</v>
      </c>
      <c r="Q653" s="2" t="s">
        <v>172</v>
      </c>
      <c r="R653" s="2" t="s">
        <v>173</v>
      </c>
      <c r="S653" s="2">
        <v>2</v>
      </c>
      <c r="T653" s="2" t="s">
        <v>251</v>
      </c>
      <c r="V653" s="2" t="s">
        <v>252</v>
      </c>
      <c r="W653" s="10" t="s">
        <v>176</v>
      </c>
    </row>
    <row r="654" spans="1:24" ht="21" hidden="1" customHeight="1">
      <c r="A654" s="2" t="s">
        <v>1269</v>
      </c>
      <c r="B654" s="2" t="s">
        <v>26</v>
      </c>
      <c r="C654" s="2" t="s">
        <v>27</v>
      </c>
      <c r="D654" s="2" t="s">
        <v>28</v>
      </c>
      <c r="E654" s="2" t="s">
        <v>28</v>
      </c>
      <c r="F654" s="2" t="s">
        <v>111</v>
      </c>
      <c r="G654" s="2" t="s">
        <v>167</v>
      </c>
      <c r="H654" s="2" t="s">
        <v>168</v>
      </c>
      <c r="I654" s="2">
        <v>19</v>
      </c>
      <c r="J654" s="2">
        <v>1</v>
      </c>
      <c r="K654" s="2">
        <v>2019</v>
      </c>
      <c r="L654" s="31">
        <f t="shared" si="10"/>
        <v>43484</v>
      </c>
      <c r="M654" s="2" t="s">
        <v>1308</v>
      </c>
      <c r="N654" s="2" t="s">
        <v>1309</v>
      </c>
      <c r="O654" s="2">
        <v>18</v>
      </c>
      <c r="P654" s="6" t="s">
        <v>171</v>
      </c>
      <c r="Q654" s="2" t="s">
        <v>172</v>
      </c>
      <c r="R654" s="2" t="s">
        <v>173</v>
      </c>
      <c r="S654" s="2">
        <v>1</v>
      </c>
      <c r="T654" s="2" t="s">
        <v>251</v>
      </c>
      <c r="V654" s="2" t="s">
        <v>252</v>
      </c>
      <c r="W654" s="10" t="s">
        <v>211</v>
      </c>
    </row>
    <row r="655" spans="1:24" ht="21" hidden="1" customHeight="1">
      <c r="A655" s="2" t="s">
        <v>1269</v>
      </c>
      <c r="B655" s="2" t="s">
        <v>26</v>
      </c>
      <c r="C655" s="2" t="s">
        <v>27</v>
      </c>
      <c r="D655" s="2" t="s">
        <v>28</v>
      </c>
      <c r="E655" s="2" t="s">
        <v>28</v>
      </c>
      <c r="F655" s="2" t="s">
        <v>111</v>
      </c>
      <c r="G655" s="2" t="s">
        <v>167</v>
      </c>
      <c r="H655" s="2" t="s">
        <v>168</v>
      </c>
      <c r="I655" s="2">
        <v>19</v>
      </c>
      <c r="J655" s="2">
        <v>1</v>
      </c>
      <c r="K655" s="2">
        <v>2019</v>
      </c>
      <c r="L655" s="31">
        <f t="shared" si="10"/>
        <v>43484</v>
      </c>
      <c r="M655" s="2" t="s">
        <v>1310</v>
      </c>
      <c r="N655" s="2" t="s">
        <v>1311</v>
      </c>
      <c r="O655" s="2">
        <v>19</v>
      </c>
      <c r="P655" s="6">
        <v>8138947665</v>
      </c>
      <c r="Q655" s="2" t="s">
        <v>172</v>
      </c>
      <c r="R655" s="2" t="s">
        <v>173</v>
      </c>
      <c r="S655" s="2">
        <v>0</v>
      </c>
      <c r="T655" s="2" t="s">
        <v>251</v>
      </c>
      <c r="V655" s="2" t="s">
        <v>252</v>
      </c>
      <c r="W655" s="10" t="s">
        <v>176</v>
      </c>
    </row>
    <row r="656" spans="1:24" ht="21" hidden="1" customHeight="1">
      <c r="A656" s="2" t="s">
        <v>1269</v>
      </c>
      <c r="B656" s="2" t="s">
        <v>26</v>
      </c>
      <c r="C656" s="2" t="s">
        <v>27</v>
      </c>
      <c r="D656" s="2" t="s">
        <v>28</v>
      </c>
      <c r="E656" s="2" t="s">
        <v>28</v>
      </c>
      <c r="F656" s="2" t="s">
        <v>111</v>
      </c>
      <c r="G656" s="2" t="s">
        <v>167</v>
      </c>
      <c r="H656" s="2" t="s">
        <v>168</v>
      </c>
      <c r="I656" s="2">
        <v>19</v>
      </c>
      <c r="J656" s="2">
        <v>1</v>
      </c>
      <c r="K656" s="2">
        <v>2019</v>
      </c>
      <c r="L656" s="31">
        <f t="shared" si="10"/>
        <v>43484</v>
      </c>
      <c r="M656" s="2" t="s">
        <v>1312</v>
      </c>
      <c r="N656" s="2" t="s">
        <v>1313</v>
      </c>
      <c r="O656" s="2">
        <v>17</v>
      </c>
      <c r="P656" s="6" t="s">
        <v>171</v>
      </c>
      <c r="Q656" s="2" t="s">
        <v>172</v>
      </c>
      <c r="R656" s="2" t="s">
        <v>173</v>
      </c>
      <c r="S656" s="2">
        <v>0</v>
      </c>
      <c r="T656" s="2" t="s">
        <v>251</v>
      </c>
      <c r="V656" s="2" t="s">
        <v>252</v>
      </c>
      <c r="W656" s="10" t="s">
        <v>179</v>
      </c>
      <c r="X656" s="2">
        <v>3</v>
      </c>
    </row>
    <row r="657" spans="1:24" ht="21" hidden="1" customHeight="1">
      <c r="A657" s="2" t="s">
        <v>1269</v>
      </c>
      <c r="B657" s="2" t="s">
        <v>26</v>
      </c>
      <c r="C657" s="2" t="s">
        <v>27</v>
      </c>
      <c r="D657" s="2" t="s">
        <v>28</v>
      </c>
      <c r="E657" s="2" t="s">
        <v>28</v>
      </c>
      <c r="F657" s="2" t="s">
        <v>111</v>
      </c>
      <c r="G657" s="2" t="s">
        <v>167</v>
      </c>
      <c r="H657" s="2" t="s">
        <v>168</v>
      </c>
      <c r="I657" s="2">
        <v>19</v>
      </c>
      <c r="J657" s="2">
        <v>1</v>
      </c>
      <c r="K657" s="2">
        <v>2019</v>
      </c>
      <c r="L657" s="31">
        <f t="shared" si="10"/>
        <v>43484</v>
      </c>
      <c r="M657" s="2" t="s">
        <v>1314</v>
      </c>
      <c r="N657" s="2" t="s">
        <v>1263</v>
      </c>
      <c r="O657" s="2">
        <v>18</v>
      </c>
      <c r="P657" s="6" t="s">
        <v>171</v>
      </c>
      <c r="Q657" s="2" t="s">
        <v>172</v>
      </c>
      <c r="R657" s="2" t="s">
        <v>173</v>
      </c>
      <c r="S657" s="2">
        <v>1</v>
      </c>
      <c r="T657" s="2" t="s">
        <v>251</v>
      </c>
      <c r="V657" s="2" t="s">
        <v>252</v>
      </c>
      <c r="W657" s="10" t="s">
        <v>211</v>
      </c>
    </row>
    <row r="658" spans="1:24" ht="21" hidden="1" customHeight="1">
      <c r="A658" s="2" t="s">
        <v>1269</v>
      </c>
      <c r="B658" s="2" t="s">
        <v>26</v>
      </c>
      <c r="C658" s="2" t="s">
        <v>27</v>
      </c>
      <c r="D658" s="2" t="s">
        <v>28</v>
      </c>
      <c r="E658" s="2" t="s">
        <v>28</v>
      </c>
      <c r="F658" s="2" t="s">
        <v>111</v>
      </c>
      <c r="G658" s="2" t="s">
        <v>167</v>
      </c>
      <c r="H658" s="2" t="s">
        <v>168</v>
      </c>
      <c r="I658" s="2">
        <v>19</v>
      </c>
      <c r="J658" s="2">
        <v>1</v>
      </c>
      <c r="K658" s="2">
        <v>2019</v>
      </c>
      <c r="L658" s="31">
        <f t="shared" si="10"/>
        <v>43484</v>
      </c>
      <c r="M658" s="2" t="s">
        <v>1315</v>
      </c>
      <c r="N658" s="2" t="s">
        <v>1316</v>
      </c>
      <c r="O658" s="2">
        <v>19</v>
      </c>
      <c r="P658" s="6" t="s">
        <v>171</v>
      </c>
      <c r="Q658" s="2" t="s">
        <v>172</v>
      </c>
      <c r="R658" s="2" t="s">
        <v>173</v>
      </c>
      <c r="S658" s="2">
        <v>1</v>
      </c>
      <c r="T658" s="2" t="s">
        <v>251</v>
      </c>
      <c r="V658" s="2" t="s">
        <v>252</v>
      </c>
      <c r="W658" s="10" t="s">
        <v>211</v>
      </c>
    </row>
    <row r="659" spans="1:24" ht="21" hidden="1" customHeight="1">
      <c r="A659" s="2" t="s">
        <v>1269</v>
      </c>
      <c r="B659" s="2" t="s">
        <v>26</v>
      </c>
      <c r="C659" s="2" t="s">
        <v>27</v>
      </c>
      <c r="D659" s="2" t="s">
        <v>28</v>
      </c>
      <c r="E659" s="2" t="s">
        <v>28</v>
      </c>
      <c r="F659" s="2" t="s">
        <v>111</v>
      </c>
      <c r="G659" s="2" t="s">
        <v>167</v>
      </c>
      <c r="H659" s="2" t="s">
        <v>168</v>
      </c>
      <c r="I659" s="2">
        <v>19</v>
      </c>
      <c r="J659" s="2">
        <v>1</v>
      </c>
      <c r="K659" s="2">
        <v>2019</v>
      </c>
      <c r="L659" s="31">
        <f t="shared" si="10"/>
        <v>43484</v>
      </c>
      <c r="M659" s="2" t="s">
        <v>1317</v>
      </c>
      <c r="N659" s="2" t="s">
        <v>1318</v>
      </c>
      <c r="O659" s="2">
        <v>19</v>
      </c>
      <c r="P659" s="6">
        <v>9022314585</v>
      </c>
      <c r="Q659" s="2" t="s">
        <v>172</v>
      </c>
      <c r="R659" s="2" t="s">
        <v>173</v>
      </c>
      <c r="S659" s="2">
        <v>2</v>
      </c>
      <c r="T659" s="2" t="s">
        <v>251</v>
      </c>
      <c r="V659" s="2" t="s">
        <v>252</v>
      </c>
      <c r="W659" s="10" t="s">
        <v>179</v>
      </c>
      <c r="X659" s="2">
        <v>3</v>
      </c>
    </row>
    <row r="660" spans="1:24" ht="21" hidden="1" customHeight="1">
      <c r="A660" s="2" t="s">
        <v>1269</v>
      </c>
      <c r="B660" s="2" t="s">
        <v>26</v>
      </c>
      <c r="C660" s="2" t="s">
        <v>27</v>
      </c>
      <c r="D660" s="2" t="s">
        <v>28</v>
      </c>
      <c r="E660" s="2" t="s">
        <v>28</v>
      </c>
      <c r="F660" s="2" t="s">
        <v>111</v>
      </c>
      <c r="G660" s="2" t="s">
        <v>167</v>
      </c>
      <c r="H660" s="2" t="s">
        <v>168</v>
      </c>
      <c r="I660" s="2">
        <v>19</v>
      </c>
      <c r="J660" s="2">
        <v>1</v>
      </c>
      <c r="K660" s="2">
        <v>2019</v>
      </c>
      <c r="L660" s="31">
        <f t="shared" si="10"/>
        <v>43484</v>
      </c>
      <c r="M660" s="2" t="s">
        <v>1319</v>
      </c>
      <c r="N660" s="2" t="s">
        <v>1320</v>
      </c>
      <c r="O660" s="2">
        <v>17</v>
      </c>
      <c r="P660" s="6" t="s">
        <v>171</v>
      </c>
      <c r="Q660" s="2" t="s">
        <v>172</v>
      </c>
      <c r="R660" s="2" t="s">
        <v>173</v>
      </c>
      <c r="S660" s="2">
        <v>0</v>
      </c>
      <c r="T660" s="2" t="s">
        <v>251</v>
      </c>
      <c r="V660" s="2" t="s">
        <v>252</v>
      </c>
      <c r="W660" s="10" t="s">
        <v>176</v>
      </c>
    </row>
    <row r="661" spans="1:24" ht="21" hidden="1" customHeight="1">
      <c r="A661" s="2" t="s">
        <v>1269</v>
      </c>
      <c r="B661" s="2" t="s">
        <v>26</v>
      </c>
      <c r="C661" s="2" t="s">
        <v>27</v>
      </c>
      <c r="D661" s="2" t="s">
        <v>28</v>
      </c>
      <c r="E661" s="2" t="s">
        <v>28</v>
      </c>
      <c r="F661" s="2" t="s">
        <v>111</v>
      </c>
      <c r="G661" s="2" t="s">
        <v>167</v>
      </c>
      <c r="H661" s="2" t="s">
        <v>168</v>
      </c>
      <c r="I661" s="2">
        <v>19</v>
      </c>
      <c r="J661" s="2">
        <v>1</v>
      </c>
      <c r="K661" s="2">
        <v>2019</v>
      </c>
      <c r="L661" s="31">
        <f t="shared" si="10"/>
        <v>43484</v>
      </c>
      <c r="M661" s="2" t="s">
        <v>1115</v>
      </c>
      <c r="N661" s="2" t="s">
        <v>1321</v>
      </c>
      <c r="O661" s="2">
        <v>18</v>
      </c>
      <c r="P661" s="6" t="s">
        <v>171</v>
      </c>
      <c r="Q661" s="2" t="s">
        <v>172</v>
      </c>
      <c r="R661" s="2" t="s">
        <v>173</v>
      </c>
      <c r="S661" s="2">
        <v>0</v>
      </c>
      <c r="T661" s="2" t="s">
        <v>251</v>
      </c>
      <c r="V661" s="2" t="s">
        <v>252</v>
      </c>
      <c r="W661" s="10" t="s">
        <v>211</v>
      </c>
    </row>
    <row r="662" spans="1:24" ht="21" hidden="1" customHeight="1">
      <c r="A662" s="2" t="s">
        <v>1269</v>
      </c>
      <c r="B662" s="2" t="s">
        <v>26</v>
      </c>
      <c r="C662" s="2" t="s">
        <v>27</v>
      </c>
      <c r="D662" s="2" t="s">
        <v>28</v>
      </c>
      <c r="E662" s="2" t="s">
        <v>28</v>
      </c>
      <c r="F662" s="2" t="s">
        <v>111</v>
      </c>
      <c r="G662" s="2" t="s">
        <v>167</v>
      </c>
      <c r="H662" s="2" t="s">
        <v>168</v>
      </c>
      <c r="I662" s="2">
        <v>19</v>
      </c>
      <c r="J662" s="2">
        <v>1</v>
      </c>
      <c r="K662" s="2">
        <v>2019</v>
      </c>
      <c r="L662" s="31">
        <f t="shared" si="10"/>
        <v>43484</v>
      </c>
      <c r="M662" s="2" t="s">
        <v>817</v>
      </c>
      <c r="N662" s="2" t="s">
        <v>816</v>
      </c>
      <c r="O662" s="2">
        <v>19</v>
      </c>
      <c r="P662" s="6">
        <v>7063046945</v>
      </c>
      <c r="Q662" s="2" t="s">
        <v>172</v>
      </c>
      <c r="R662" s="2" t="s">
        <v>173</v>
      </c>
      <c r="S662" s="2">
        <v>3</v>
      </c>
      <c r="T662" s="2" t="s">
        <v>251</v>
      </c>
      <c r="V662" s="2" t="s">
        <v>252</v>
      </c>
      <c r="W662" s="10" t="s">
        <v>176</v>
      </c>
    </row>
    <row r="663" spans="1:24" ht="21" hidden="1" customHeight="1">
      <c r="A663" s="2" t="s">
        <v>1269</v>
      </c>
      <c r="B663" s="2" t="s">
        <v>26</v>
      </c>
      <c r="C663" s="2" t="s">
        <v>27</v>
      </c>
      <c r="D663" s="2" t="s">
        <v>28</v>
      </c>
      <c r="E663" s="2" t="s">
        <v>28</v>
      </c>
      <c r="F663" s="2" t="s">
        <v>111</v>
      </c>
      <c r="G663" s="2" t="s">
        <v>167</v>
      </c>
      <c r="H663" s="2" t="s">
        <v>168</v>
      </c>
      <c r="I663" s="2">
        <v>19</v>
      </c>
      <c r="J663" s="2">
        <v>1</v>
      </c>
      <c r="K663" s="2">
        <v>2019</v>
      </c>
      <c r="L663" s="31">
        <f t="shared" si="10"/>
        <v>43484</v>
      </c>
      <c r="M663" s="2" t="s">
        <v>1322</v>
      </c>
      <c r="N663" s="2" t="s">
        <v>1323</v>
      </c>
      <c r="O663" s="2">
        <v>18</v>
      </c>
      <c r="P663" s="6" t="s">
        <v>171</v>
      </c>
      <c r="Q663" s="2" t="s">
        <v>172</v>
      </c>
      <c r="R663" s="2" t="s">
        <v>173</v>
      </c>
      <c r="S663" s="2">
        <v>0</v>
      </c>
      <c r="T663" s="2" t="s">
        <v>251</v>
      </c>
      <c r="V663" s="2" t="s">
        <v>252</v>
      </c>
      <c r="W663" s="10" t="s">
        <v>211</v>
      </c>
    </row>
    <row r="664" spans="1:24" ht="21" hidden="1" customHeight="1">
      <c r="A664" s="2" t="s">
        <v>1269</v>
      </c>
      <c r="B664" s="2" t="s">
        <v>26</v>
      </c>
      <c r="C664" s="2" t="s">
        <v>27</v>
      </c>
      <c r="D664" s="2" t="s">
        <v>28</v>
      </c>
      <c r="E664" s="2" t="s">
        <v>28</v>
      </c>
      <c r="F664" s="2" t="s">
        <v>111</v>
      </c>
      <c r="G664" s="2" t="s">
        <v>167</v>
      </c>
      <c r="H664" s="2" t="s">
        <v>168</v>
      </c>
      <c r="I664" s="2">
        <v>19</v>
      </c>
      <c r="J664" s="2">
        <v>1</v>
      </c>
      <c r="K664" s="2">
        <v>2019</v>
      </c>
      <c r="L664" s="31">
        <f t="shared" si="10"/>
        <v>43484</v>
      </c>
      <c r="M664" s="2" t="s">
        <v>1324</v>
      </c>
      <c r="N664" s="2" t="s">
        <v>1325</v>
      </c>
      <c r="O664" s="2">
        <v>18</v>
      </c>
      <c r="P664" s="6" t="s">
        <v>171</v>
      </c>
      <c r="Q664" s="2" t="s">
        <v>172</v>
      </c>
      <c r="R664" s="2" t="s">
        <v>173</v>
      </c>
      <c r="S664" s="2">
        <v>1</v>
      </c>
      <c r="T664" s="2" t="s">
        <v>251</v>
      </c>
      <c r="V664" s="2" t="s">
        <v>252</v>
      </c>
      <c r="W664" s="10" t="s">
        <v>176</v>
      </c>
    </row>
    <row r="665" spans="1:24" ht="21" hidden="1" customHeight="1">
      <c r="A665" s="2" t="s">
        <v>1269</v>
      </c>
      <c r="B665" s="2" t="s">
        <v>26</v>
      </c>
      <c r="C665" s="2" t="s">
        <v>27</v>
      </c>
      <c r="D665" s="2" t="s">
        <v>28</v>
      </c>
      <c r="E665" s="2" t="s">
        <v>28</v>
      </c>
      <c r="F665" s="2" t="s">
        <v>111</v>
      </c>
      <c r="G665" s="2" t="s">
        <v>167</v>
      </c>
      <c r="H665" s="2" t="s">
        <v>168</v>
      </c>
      <c r="I665" s="2">
        <v>19</v>
      </c>
      <c r="J665" s="2">
        <v>1</v>
      </c>
      <c r="K665" s="2">
        <v>2019</v>
      </c>
      <c r="L665" s="31">
        <f t="shared" si="10"/>
        <v>43484</v>
      </c>
      <c r="M665" s="2" t="s">
        <v>1326</v>
      </c>
      <c r="N665" s="2" t="s">
        <v>1327</v>
      </c>
      <c r="O665" s="2">
        <v>19</v>
      </c>
      <c r="P665" s="6">
        <v>9023451436</v>
      </c>
      <c r="Q665" s="2" t="s">
        <v>172</v>
      </c>
      <c r="R665" s="2" t="s">
        <v>173</v>
      </c>
      <c r="S665" s="2">
        <v>2</v>
      </c>
      <c r="T665" s="2" t="s">
        <v>251</v>
      </c>
      <c r="V665" s="2" t="s">
        <v>252</v>
      </c>
      <c r="W665" s="10" t="s">
        <v>211</v>
      </c>
    </row>
    <row r="666" spans="1:24" ht="21" hidden="1" customHeight="1">
      <c r="A666" s="2" t="s">
        <v>1269</v>
      </c>
      <c r="B666" s="2" t="s">
        <v>26</v>
      </c>
      <c r="C666" s="2" t="s">
        <v>27</v>
      </c>
      <c r="D666" s="2" t="s">
        <v>28</v>
      </c>
      <c r="E666" s="2" t="s">
        <v>28</v>
      </c>
      <c r="F666" s="2" t="s">
        <v>111</v>
      </c>
      <c r="G666" s="2" t="s">
        <v>167</v>
      </c>
      <c r="H666" s="2" t="s">
        <v>168</v>
      </c>
      <c r="I666" s="2">
        <v>19</v>
      </c>
      <c r="J666" s="2">
        <v>1</v>
      </c>
      <c r="K666" s="2">
        <v>2019</v>
      </c>
      <c r="L666" s="31">
        <f t="shared" si="10"/>
        <v>43484</v>
      </c>
      <c r="M666" s="2" t="s">
        <v>1328</v>
      </c>
      <c r="N666" s="2" t="s">
        <v>1329</v>
      </c>
      <c r="O666" s="2">
        <v>18</v>
      </c>
      <c r="P666" s="6">
        <v>8039764231</v>
      </c>
      <c r="Q666" s="2" t="s">
        <v>172</v>
      </c>
      <c r="R666" s="2" t="s">
        <v>173</v>
      </c>
      <c r="S666" s="2">
        <v>1</v>
      </c>
      <c r="T666" s="2" t="s">
        <v>251</v>
      </c>
      <c r="V666" s="2" t="s">
        <v>252</v>
      </c>
      <c r="W666" s="10" t="s">
        <v>211</v>
      </c>
    </row>
    <row r="667" spans="1:24" ht="21" hidden="1" customHeight="1">
      <c r="A667" s="2" t="s">
        <v>1269</v>
      </c>
      <c r="B667" s="2" t="s">
        <v>26</v>
      </c>
      <c r="C667" s="2" t="s">
        <v>27</v>
      </c>
      <c r="D667" s="2" t="s">
        <v>28</v>
      </c>
      <c r="E667" s="2" t="s">
        <v>28</v>
      </c>
      <c r="F667" s="2" t="s">
        <v>111</v>
      </c>
      <c r="G667" s="2" t="s">
        <v>167</v>
      </c>
      <c r="H667" s="2" t="s">
        <v>168</v>
      </c>
      <c r="I667" s="2">
        <v>19</v>
      </c>
      <c r="J667" s="2">
        <v>1</v>
      </c>
      <c r="K667" s="2">
        <v>2019</v>
      </c>
      <c r="L667" s="31">
        <f t="shared" si="10"/>
        <v>43484</v>
      </c>
      <c r="M667" s="2" t="s">
        <v>1330</v>
      </c>
      <c r="N667" s="2" t="s">
        <v>1331</v>
      </c>
      <c r="O667" s="2">
        <v>18</v>
      </c>
      <c r="P667" s="6" t="s">
        <v>171</v>
      </c>
      <c r="Q667" s="2" t="s">
        <v>172</v>
      </c>
      <c r="R667" s="2" t="s">
        <v>173</v>
      </c>
      <c r="S667" s="2">
        <v>0</v>
      </c>
      <c r="T667" s="2" t="s">
        <v>251</v>
      </c>
      <c r="V667" s="2" t="s">
        <v>252</v>
      </c>
      <c r="W667" s="10" t="s">
        <v>176</v>
      </c>
    </row>
    <row r="668" spans="1:24" ht="21" hidden="1" customHeight="1">
      <c r="A668" s="2" t="s">
        <v>1269</v>
      </c>
      <c r="B668" s="2" t="s">
        <v>26</v>
      </c>
      <c r="C668" s="2" t="s">
        <v>27</v>
      </c>
      <c r="D668" s="2" t="s">
        <v>28</v>
      </c>
      <c r="E668" s="2" t="s">
        <v>28</v>
      </c>
      <c r="F668" s="2" t="s">
        <v>111</v>
      </c>
      <c r="G668" s="2" t="s">
        <v>167</v>
      </c>
      <c r="H668" s="2" t="s">
        <v>168</v>
      </c>
      <c r="I668" s="2">
        <v>19</v>
      </c>
      <c r="J668" s="2">
        <v>1</v>
      </c>
      <c r="K668" s="2">
        <v>2019</v>
      </c>
      <c r="L668" s="31">
        <f t="shared" si="10"/>
        <v>43484</v>
      </c>
      <c r="M668" s="2" t="s">
        <v>1332</v>
      </c>
      <c r="N668" s="2" t="s">
        <v>1333</v>
      </c>
      <c r="O668" s="2">
        <v>19</v>
      </c>
      <c r="P668" s="6" t="s">
        <v>171</v>
      </c>
      <c r="Q668" s="2" t="s">
        <v>172</v>
      </c>
      <c r="R668" s="2" t="s">
        <v>173</v>
      </c>
      <c r="S668" s="2">
        <v>3</v>
      </c>
      <c r="T668" s="2" t="s">
        <v>251</v>
      </c>
      <c r="V668" s="2" t="s">
        <v>252</v>
      </c>
      <c r="W668" s="10" t="s">
        <v>176</v>
      </c>
    </row>
    <row r="669" spans="1:24" ht="21" hidden="1" customHeight="1">
      <c r="A669" s="2" t="s">
        <v>1269</v>
      </c>
      <c r="B669" s="2" t="s">
        <v>26</v>
      </c>
      <c r="C669" s="2" t="s">
        <v>27</v>
      </c>
      <c r="D669" s="2" t="s">
        <v>28</v>
      </c>
      <c r="E669" s="2" t="s">
        <v>28</v>
      </c>
      <c r="F669" s="2" t="s">
        <v>111</v>
      </c>
      <c r="G669" s="2" t="s">
        <v>167</v>
      </c>
      <c r="H669" s="2" t="s">
        <v>168</v>
      </c>
      <c r="I669" s="2">
        <v>19</v>
      </c>
      <c r="J669" s="2">
        <v>1</v>
      </c>
      <c r="K669" s="2">
        <v>2019</v>
      </c>
      <c r="L669" s="31">
        <f t="shared" si="10"/>
        <v>43484</v>
      </c>
      <c r="M669" s="2" t="s">
        <v>765</v>
      </c>
      <c r="N669" s="2" t="s">
        <v>1334</v>
      </c>
      <c r="O669" s="2">
        <v>19</v>
      </c>
      <c r="P669" s="6" t="s">
        <v>171</v>
      </c>
      <c r="Q669" s="2" t="s">
        <v>172</v>
      </c>
      <c r="R669" s="2" t="s">
        <v>173</v>
      </c>
      <c r="S669" s="2">
        <v>3</v>
      </c>
      <c r="T669" s="2" t="s">
        <v>251</v>
      </c>
      <c r="V669" s="2" t="s">
        <v>252</v>
      </c>
      <c r="W669" s="10" t="s">
        <v>176</v>
      </c>
    </row>
    <row r="670" spans="1:24" ht="21" hidden="1" customHeight="1">
      <c r="A670" s="2" t="s">
        <v>1269</v>
      </c>
      <c r="B670" s="2" t="s">
        <v>26</v>
      </c>
      <c r="C670" s="2" t="s">
        <v>27</v>
      </c>
      <c r="D670" s="2" t="s">
        <v>28</v>
      </c>
      <c r="E670" s="2" t="s">
        <v>28</v>
      </c>
      <c r="F670" s="2" t="s">
        <v>111</v>
      </c>
      <c r="G670" s="2" t="s">
        <v>167</v>
      </c>
      <c r="H670" s="2" t="s">
        <v>168</v>
      </c>
      <c r="I670" s="2">
        <v>19</v>
      </c>
      <c r="J670" s="2">
        <v>1</v>
      </c>
      <c r="K670" s="2">
        <v>2019</v>
      </c>
      <c r="L670" s="31">
        <f t="shared" si="10"/>
        <v>43484</v>
      </c>
      <c r="M670" s="2" t="s">
        <v>1335</v>
      </c>
      <c r="N670" s="2" t="s">
        <v>1336</v>
      </c>
      <c r="O670" s="2">
        <v>17</v>
      </c>
      <c r="P670" s="6" t="s">
        <v>171</v>
      </c>
      <c r="Q670" s="2" t="s">
        <v>172</v>
      </c>
      <c r="R670" s="2" t="s">
        <v>173</v>
      </c>
      <c r="S670" s="2">
        <v>0</v>
      </c>
      <c r="T670" s="2" t="s">
        <v>251</v>
      </c>
      <c r="V670" s="2" t="s">
        <v>252</v>
      </c>
      <c r="W670" s="10" t="s">
        <v>186</v>
      </c>
      <c r="X670" s="2">
        <v>3</v>
      </c>
    </row>
    <row r="671" spans="1:24" ht="21" hidden="1" customHeight="1">
      <c r="A671" s="2" t="s">
        <v>1269</v>
      </c>
      <c r="B671" s="2" t="s">
        <v>26</v>
      </c>
      <c r="C671" s="2" t="s">
        <v>27</v>
      </c>
      <c r="D671" s="2" t="s">
        <v>28</v>
      </c>
      <c r="E671" s="2" t="s">
        <v>28</v>
      </c>
      <c r="F671" s="2" t="s">
        <v>111</v>
      </c>
      <c r="G671" s="2" t="s">
        <v>167</v>
      </c>
      <c r="H671" s="2" t="s">
        <v>168</v>
      </c>
      <c r="I671" s="2">
        <v>19</v>
      </c>
      <c r="J671" s="2">
        <v>1</v>
      </c>
      <c r="K671" s="2">
        <v>2019</v>
      </c>
      <c r="L671" s="31">
        <f t="shared" si="10"/>
        <v>43484</v>
      </c>
      <c r="M671" s="2" t="s">
        <v>389</v>
      </c>
      <c r="N671" s="2" t="s">
        <v>1337</v>
      </c>
      <c r="O671" s="2">
        <v>18</v>
      </c>
      <c r="P671" s="6" t="s">
        <v>171</v>
      </c>
      <c r="Q671" s="2" t="s">
        <v>172</v>
      </c>
      <c r="R671" s="2" t="s">
        <v>173</v>
      </c>
      <c r="S671" s="2">
        <v>0</v>
      </c>
      <c r="T671" s="2" t="s">
        <v>251</v>
      </c>
      <c r="V671" s="2" t="s">
        <v>252</v>
      </c>
      <c r="W671" s="10" t="s">
        <v>186</v>
      </c>
      <c r="X671" s="2">
        <v>3</v>
      </c>
    </row>
    <row r="672" spans="1:24" ht="21" hidden="1" customHeight="1">
      <c r="A672" s="2" t="s">
        <v>109</v>
      </c>
      <c r="B672" s="2" t="s">
        <v>26</v>
      </c>
      <c r="C672" s="2" t="s">
        <v>27</v>
      </c>
      <c r="D672" s="2" t="s">
        <v>28</v>
      </c>
      <c r="E672" s="2" t="s">
        <v>28</v>
      </c>
      <c r="F672" s="2" t="s">
        <v>111</v>
      </c>
      <c r="G672" s="2" t="s">
        <v>167</v>
      </c>
      <c r="H672" s="2" t="s">
        <v>168</v>
      </c>
      <c r="I672" s="2">
        <v>21</v>
      </c>
      <c r="J672" s="2">
        <v>1</v>
      </c>
      <c r="K672" s="2">
        <v>2019</v>
      </c>
      <c r="L672" s="31">
        <f t="shared" si="10"/>
        <v>43486</v>
      </c>
      <c r="M672" s="2" t="s">
        <v>1338</v>
      </c>
      <c r="N672" s="2" t="s">
        <v>1339</v>
      </c>
      <c r="O672" s="2">
        <v>19</v>
      </c>
      <c r="P672" s="6" t="s">
        <v>171</v>
      </c>
      <c r="Q672" s="2" t="s">
        <v>172</v>
      </c>
      <c r="R672" s="2" t="s">
        <v>173</v>
      </c>
      <c r="S672" s="2">
        <v>1</v>
      </c>
      <c r="T672" s="2" t="s">
        <v>251</v>
      </c>
      <c r="V672" s="2" t="s">
        <v>252</v>
      </c>
      <c r="W672" s="10" t="s">
        <v>211</v>
      </c>
    </row>
    <row r="673" spans="1:24" ht="21" hidden="1" customHeight="1">
      <c r="A673" s="2" t="s">
        <v>109</v>
      </c>
      <c r="B673" s="2" t="s">
        <v>26</v>
      </c>
      <c r="C673" s="2" t="s">
        <v>27</v>
      </c>
      <c r="D673" s="2" t="s">
        <v>28</v>
      </c>
      <c r="E673" s="2" t="s">
        <v>28</v>
      </c>
      <c r="F673" s="2" t="s">
        <v>111</v>
      </c>
      <c r="G673" s="2" t="s">
        <v>167</v>
      </c>
      <c r="H673" s="2" t="s">
        <v>168</v>
      </c>
      <c r="I673" s="2">
        <v>21</v>
      </c>
      <c r="J673" s="2">
        <v>1</v>
      </c>
      <c r="K673" s="2">
        <v>2019</v>
      </c>
      <c r="L673" s="31">
        <f t="shared" si="10"/>
        <v>43486</v>
      </c>
      <c r="M673" s="2" t="s">
        <v>1340</v>
      </c>
      <c r="N673" s="2" t="s">
        <v>1341</v>
      </c>
      <c r="O673" s="2">
        <v>16</v>
      </c>
      <c r="P673" s="6" t="s">
        <v>171</v>
      </c>
      <c r="Q673" s="2" t="s">
        <v>172</v>
      </c>
      <c r="R673" s="2" t="s">
        <v>173</v>
      </c>
      <c r="S673" s="2">
        <v>0</v>
      </c>
      <c r="T673" s="2" t="s">
        <v>251</v>
      </c>
      <c r="V673" s="2" t="s">
        <v>252</v>
      </c>
      <c r="W673" s="10" t="s">
        <v>176</v>
      </c>
    </row>
    <row r="674" spans="1:24" ht="21" hidden="1" customHeight="1">
      <c r="A674" s="2" t="s">
        <v>109</v>
      </c>
      <c r="B674" s="2" t="s">
        <v>26</v>
      </c>
      <c r="C674" s="2" t="s">
        <v>27</v>
      </c>
      <c r="D674" s="2" t="s">
        <v>28</v>
      </c>
      <c r="E674" s="2" t="s">
        <v>28</v>
      </c>
      <c r="F674" s="2" t="s">
        <v>111</v>
      </c>
      <c r="G674" s="2" t="s">
        <v>167</v>
      </c>
      <c r="H674" s="2" t="s">
        <v>168</v>
      </c>
      <c r="I674" s="2">
        <v>21</v>
      </c>
      <c r="J674" s="2">
        <v>1</v>
      </c>
      <c r="K674" s="2">
        <v>2019</v>
      </c>
      <c r="L674" s="31">
        <f t="shared" si="10"/>
        <v>43486</v>
      </c>
      <c r="M674" s="2" t="s">
        <v>1342</v>
      </c>
      <c r="N674" s="2" t="s">
        <v>1343</v>
      </c>
      <c r="O674" s="2">
        <v>17</v>
      </c>
      <c r="P674" s="6" t="s">
        <v>171</v>
      </c>
      <c r="Q674" s="2" t="s">
        <v>172</v>
      </c>
      <c r="R674" s="2" t="s">
        <v>173</v>
      </c>
      <c r="S674" s="2">
        <v>0</v>
      </c>
      <c r="T674" s="2" t="s">
        <v>251</v>
      </c>
      <c r="V674" s="2" t="s">
        <v>252</v>
      </c>
      <c r="W674" s="10" t="s">
        <v>211</v>
      </c>
    </row>
    <row r="675" spans="1:24" ht="21" hidden="1" customHeight="1">
      <c r="A675" s="2" t="s">
        <v>109</v>
      </c>
      <c r="B675" s="2" t="s">
        <v>26</v>
      </c>
      <c r="C675" s="2" t="s">
        <v>27</v>
      </c>
      <c r="D675" s="2" t="s">
        <v>28</v>
      </c>
      <c r="E675" s="2" t="s">
        <v>28</v>
      </c>
      <c r="F675" s="2" t="s">
        <v>111</v>
      </c>
      <c r="G675" s="2" t="s">
        <v>167</v>
      </c>
      <c r="H675" s="2" t="s">
        <v>168</v>
      </c>
      <c r="I675" s="2">
        <v>21</v>
      </c>
      <c r="J675" s="2">
        <v>1</v>
      </c>
      <c r="K675" s="2">
        <v>2019</v>
      </c>
      <c r="L675" s="31">
        <f t="shared" si="10"/>
        <v>43486</v>
      </c>
      <c r="M675" s="2" t="s">
        <v>1344</v>
      </c>
      <c r="N675" s="2" t="s">
        <v>1345</v>
      </c>
      <c r="O675" s="2">
        <v>19</v>
      </c>
      <c r="P675" s="6">
        <v>7044078017</v>
      </c>
      <c r="Q675" s="2" t="s">
        <v>172</v>
      </c>
      <c r="R675" s="2" t="s">
        <v>173</v>
      </c>
      <c r="S675" s="2">
        <v>2</v>
      </c>
      <c r="T675" s="2" t="s">
        <v>251</v>
      </c>
      <c r="V675" s="2" t="s">
        <v>252</v>
      </c>
      <c r="W675" s="10" t="s">
        <v>444</v>
      </c>
    </row>
    <row r="676" spans="1:24" ht="21" hidden="1" customHeight="1">
      <c r="A676" s="2" t="s">
        <v>109</v>
      </c>
      <c r="B676" s="2" t="s">
        <v>26</v>
      </c>
      <c r="C676" s="2" t="s">
        <v>27</v>
      </c>
      <c r="D676" s="2" t="s">
        <v>28</v>
      </c>
      <c r="E676" s="2" t="s">
        <v>28</v>
      </c>
      <c r="F676" s="2" t="s">
        <v>111</v>
      </c>
      <c r="G676" s="2" t="s">
        <v>167</v>
      </c>
      <c r="H676" s="2" t="s">
        <v>168</v>
      </c>
      <c r="I676" s="2">
        <v>21</v>
      </c>
      <c r="J676" s="2">
        <v>1</v>
      </c>
      <c r="K676" s="2">
        <v>2019</v>
      </c>
      <c r="L676" s="31">
        <f t="shared" si="10"/>
        <v>43486</v>
      </c>
      <c r="M676" s="2" t="s">
        <v>1346</v>
      </c>
      <c r="N676" s="2" t="s">
        <v>1347</v>
      </c>
      <c r="O676" s="2">
        <v>19</v>
      </c>
      <c r="P676" s="6" t="s">
        <v>171</v>
      </c>
      <c r="Q676" s="2" t="s">
        <v>172</v>
      </c>
      <c r="R676" s="2" t="s">
        <v>173</v>
      </c>
      <c r="S676" s="2">
        <v>0</v>
      </c>
      <c r="T676" s="2" t="s">
        <v>251</v>
      </c>
      <c r="V676" s="2" t="s">
        <v>252</v>
      </c>
      <c r="W676" s="10" t="s">
        <v>186</v>
      </c>
      <c r="X676" s="2">
        <v>3</v>
      </c>
    </row>
    <row r="677" spans="1:24" ht="21" hidden="1" customHeight="1">
      <c r="A677" s="2" t="s">
        <v>109</v>
      </c>
      <c r="B677" s="2" t="s">
        <v>26</v>
      </c>
      <c r="C677" s="2" t="s">
        <v>27</v>
      </c>
      <c r="D677" s="2" t="s">
        <v>28</v>
      </c>
      <c r="E677" s="2" t="s">
        <v>28</v>
      </c>
      <c r="F677" s="2" t="s">
        <v>111</v>
      </c>
      <c r="G677" s="2" t="s">
        <v>167</v>
      </c>
      <c r="H677" s="2" t="s">
        <v>168</v>
      </c>
      <c r="I677" s="2">
        <v>21</v>
      </c>
      <c r="J677" s="2">
        <v>1</v>
      </c>
      <c r="K677" s="2">
        <v>2019</v>
      </c>
      <c r="L677" s="31">
        <f t="shared" si="10"/>
        <v>43486</v>
      </c>
      <c r="M677" s="2" t="s">
        <v>1348</v>
      </c>
      <c r="N677" s="2" t="s">
        <v>1349</v>
      </c>
      <c r="O677" s="2">
        <v>18</v>
      </c>
      <c r="P677" s="6" t="s">
        <v>171</v>
      </c>
      <c r="Q677" s="2" t="s">
        <v>172</v>
      </c>
      <c r="R677" s="2" t="s">
        <v>173</v>
      </c>
      <c r="S677" s="2">
        <v>1</v>
      </c>
      <c r="T677" s="2" t="s">
        <v>251</v>
      </c>
      <c r="V677" s="2" t="s">
        <v>252</v>
      </c>
      <c r="W677" s="10" t="s">
        <v>176</v>
      </c>
    </row>
    <row r="678" spans="1:24" ht="21" hidden="1" customHeight="1">
      <c r="A678" s="2" t="s">
        <v>109</v>
      </c>
      <c r="B678" s="2" t="s">
        <v>26</v>
      </c>
      <c r="C678" s="2" t="s">
        <v>27</v>
      </c>
      <c r="D678" s="2" t="s">
        <v>28</v>
      </c>
      <c r="E678" s="2" t="s">
        <v>28</v>
      </c>
      <c r="F678" s="2" t="s">
        <v>111</v>
      </c>
      <c r="G678" s="2" t="s">
        <v>167</v>
      </c>
      <c r="H678" s="2" t="s">
        <v>168</v>
      </c>
      <c r="I678" s="2">
        <v>21</v>
      </c>
      <c r="J678" s="2">
        <v>1</v>
      </c>
      <c r="K678" s="2">
        <v>2019</v>
      </c>
      <c r="L678" s="31">
        <f t="shared" si="10"/>
        <v>43486</v>
      </c>
      <c r="M678" s="2" t="s">
        <v>531</v>
      </c>
      <c r="N678" s="2" t="s">
        <v>374</v>
      </c>
      <c r="O678" s="2">
        <v>19</v>
      </c>
      <c r="P678" s="6">
        <v>9060560865</v>
      </c>
      <c r="Q678" s="2" t="s">
        <v>172</v>
      </c>
      <c r="R678" s="2" t="s">
        <v>173</v>
      </c>
      <c r="S678" s="2">
        <v>3</v>
      </c>
      <c r="T678" s="2" t="s">
        <v>251</v>
      </c>
      <c r="V678" s="2" t="s">
        <v>252</v>
      </c>
      <c r="W678" s="10" t="s">
        <v>176</v>
      </c>
    </row>
    <row r="679" spans="1:24" ht="21" hidden="1" customHeight="1">
      <c r="A679" s="2" t="s">
        <v>109</v>
      </c>
      <c r="B679" s="2" t="s">
        <v>26</v>
      </c>
      <c r="C679" s="2" t="s">
        <v>27</v>
      </c>
      <c r="D679" s="2" t="s">
        <v>28</v>
      </c>
      <c r="E679" s="2" t="s">
        <v>28</v>
      </c>
      <c r="F679" s="2" t="s">
        <v>111</v>
      </c>
      <c r="G679" s="2" t="s">
        <v>167</v>
      </c>
      <c r="H679" s="2" t="s">
        <v>168</v>
      </c>
      <c r="I679" s="2">
        <v>21</v>
      </c>
      <c r="J679" s="2">
        <v>1</v>
      </c>
      <c r="K679" s="2">
        <v>2019</v>
      </c>
      <c r="L679" s="31">
        <f t="shared" si="10"/>
        <v>43486</v>
      </c>
      <c r="M679" s="2" t="s">
        <v>1350</v>
      </c>
      <c r="N679" s="2" t="s">
        <v>1351</v>
      </c>
      <c r="O679" s="2">
        <v>18</v>
      </c>
      <c r="P679" s="6" t="s">
        <v>171</v>
      </c>
      <c r="Q679" s="2" t="s">
        <v>172</v>
      </c>
      <c r="R679" s="2" t="s">
        <v>173</v>
      </c>
      <c r="S679" s="2">
        <v>0</v>
      </c>
      <c r="T679" s="2" t="s">
        <v>251</v>
      </c>
      <c r="V679" s="2" t="s">
        <v>252</v>
      </c>
      <c r="W679" s="10" t="s">
        <v>179</v>
      </c>
      <c r="X679" s="2">
        <v>3</v>
      </c>
    </row>
    <row r="680" spans="1:24" ht="21" hidden="1" customHeight="1">
      <c r="A680" s="2" t="s">
        <v>109</v>
      </c>
      <c r="B680" s="2" t="s">
        <v>26</v>
      </c>
      <c r="C680" s="2" t="s">
        <v>27</v>
      </c>
      <c r="D680" s="2" t="s">
        <v>28</v>
      </c>
      <c r="E680" s="2" t="s">
        <v>28</v>
      </c>
      <c r="F680" s="2" t="s">
        <v>111</v>
      </c>
      <c r="G680" s="2" t="s">
        <v>167</v>
      </c>
      <c r="H680" s="2" t="s">
        <v>168</v>
      </c>
      <c r="I680" s="2">
        <v>21</v>
      </c>
      <c r="J680" s="2">
        <v>1</v>
      </c>
      <c r="K680" s="2">
        <v>2019</v>
      </c>
      <c r="L680" s="31">
        <f t="shared" si="10"/>
        <v>43486</v>
      </c>
      <c r="M680" s="2" t="s">
        <v>626</v>
      </c>
      <c r="N680" s="2" t="s">
        <v>1352</v>
      </c>
      <c r="O680" s="2">
        <v>19</v>
      </c>
      <c r="P680" s="6">
        <v>8141920127</v>
      </c>
      <c r="Q680" s="2" t="s">
        <v>172</v>
      </c>
      <c r="R680" s="2" t="s">
        <v>173</v>
      </c>
      <c r="S680" s="2">
        <v>1</v>
      </c>
      <c r="T680" s="2" t="s">
        <v>251</v>
      </c>
      <c r="V680" s="2" t="s">
        <v>252</v>
      </c>
      <c r="W680" s="10" t="s">
        <v>179</v>
      </c>
      <c r="X680" s="2">
        <v>3</v>
      </c>
    </row>
    <row r="681" spans="1:24" ht="21" hidden="1" customHeight="1">
      <c r="A681" s="2" t="s">
        <v>109</v>
      </c>
      <c r="B681" s="2" t="s">
        <v>26</v>
      </c>
      <c r="C681" s="2" t="s">
        <v>27</v>
      </c>
      <c r="D681" s="2" t="s">
        <v>28</v>
      </c>
      <c r="E681" s="2" t="s">
        <v>28</v>
      </c>
      <c r="F681" s="2" t="s">
        <v>111</v>
      </c>
      <c r="G681" s="2" t="s">
        <v>167</v>
      </c>
      <c r="H681" s="2" t="s">
        <v>168</v>
      </c>
      <c r="I681" s="2">
        <v>22</v>
      </c>
      <c r="J681" s="2">
        <v>1</v>
      </c>
      <c r="K681" s="2">
        <v>2019</v>
      </c>
      <c r="L681" s="31">
        <f t="shared" si="10"/>
        <v>43487</v>
      </c>
      <c r="M681" s="2" t="s">
        <v>1247</v>
      </c>
      <c r="N681" s="2" t="s">
        <v>1353</v>
      </c>
      <c r="O681" s="2">
        <v>18</v>
      </c>
      <c r="P681" s="6" t="s">
        <v>171</v>
      </c>
      <c r="Q681" s="2" t="s">
        <v>172</v>
      </c>
      <c r="R681" s="2" t="s">
        <v>173</v>
      </c>
      <c r="S681" s="2">
        <v>0</v>
      </c>
      <c r="T681" s="2" t="s">
        <v>251</v>
      </c>
      <c r="V681" s="2" t="s">
        <v>252</v>
      </c>
      <c r="W681" s="10" t="s">
        <v>211</v>
      </c>
    </row>
    <row r="682" spans="1:24" ht="21" hidden="1" customHeight="1">
      <c r="A682" s="2" t="s">
        <v>109</v>
      </c>
      <c r="B682" s="2" t="s">
        <v>26</v>
      </c>
      <c r="C682" s="2" t="s">
        <v>27</v>
      </c>
      <c r="D682" s="2" t="s">
        <v>28</v>
      </c>
      <c r="E682" s="2" t="s">
        <v>28</v>
      </c>
      <c r="F682" s="2" t="s">
        <v>111</v>
      </c>
      <c r="G682" s="2" t="s">
        <v>167</v>
      </c>
      <c r="H682" s="2" t="s">
        <v>168</v>
      </c>
      <c r="I682" s="2">
        <v>22</v>
      </c>
      <c r="J682" s="2">
        <v>1</v>
      </c>
      <c r="K682" s="2">
        <v>2019</v>
      </c>
      <c r="L682" s="31">
        <f t="shared" si="10"/>
        <v>43487</v>
      </c>
      <c r="M682" s="2" t="s">
        <v>1354</v>
      </c>
      <c r="N682" s="2" t="s">
        <v>1355</v>
      </c>
      <c r="O682" s="2">
        <v>18</v>
      </c>
      <c r="P682" s="6">
        <v>8182341290</v>
      </c>
      <c r="Q682" s="2" t="s">
        <v>172</v>
      </c>
      <c r="R682" s="2" t="s">
        <v>173</v>
      </c>
      <c r="S682" s="2">
        <v>0</v>
      </c>
      <c r="T682" s="2" t="s">
        <v>251</v>
      </c>
      <c r="V682" s="2" t="s">
        <v>252</v>
      </c>
      <c r="W682" s="10" t="s">
        <v>176</v>
      </c>
    </row>
    <row r="683" spans="1:24" ht="21" hidden="1" customHeight="1">
      <c r="A683" s="2" t="s">
        <v>109</v>
      </c>
      <c r="B683" s="2" t="s">
        <v>26</v>
      </c>
      <c r="C683" s="2" t="s">
        <v>27</v>
      </c>
      <c r="D683" s="2" t="s">
        <v>28</v>
      </c>
      <c r="E683" s="2" t="s">
        <v>28</v>
      </c>
      <c r="F683" s="2" t="s">
        <v>111</v>
      </c>
      <c r="G683" s="2" t="s">
        <v>167</v>
      </c>
      <c r="H683" s="2" t="s">
        <v>168</v>
      </c>
      <c r="I683" s="2">
        <v>22</v>
      </c>
      <c r="J683" s="2">
        <v>1</v>
      </c>
      <c r="K683" s="2">
        <v>2019</v>
      </c>
      <c r="L683" s="31">
        <f t="shared" si="10"/>
        <v>43487</v>
      </c>
      <c r="M683" s="2" t="s">
        <v>1356</v>
      </c>
      <c r="N683" s="2" t="s">
        <v>1242</v>
      </c>
      <c r="O683" s="2">
        <v>19</v>
      </c>
      <c r="P683" s="6" t="s">
        <v>171</v>
      </c>
      <c r="Q683" s="2" t="s">
        <v>172</v>
      </c>
      <c r="R683" s="2" t="s">
        <v>173</v>
      </c>
      <c r="S683" s="2">
        <v>1</v>
      </c>
      <c r="T683" s="2" t="s">
        <v>251</v>
      </c>
      <c r="V683" s="2" t="s">
        <v>252</v>
      </c>
      <c r="W683" s="10" t="s">
        <v>211</v>
      </c>
    </row>
    <row r="684" spans="1:24" ht="21" hidden="1" customHeight="1">
      <c r="A684" s="2" t="s">
        <v>109</v>
      </c>
      <c r="B684" s="2" t="s">
        <v>26</v>
      </c>
      <c r="C684" s="2" t="s">
        <v>27</v>
      </c>
      <c r="D684" s="2" t="s">
        <v>28</v>
      </c>
      <c r="E684" s="2" t="s">
        <v>28</v>
      </c>
      <c r="F684" s="2" t="s">
        <v>111</v>
      </c>
      <c r="G684" s="2" t="s">
        <v>167</v>
      </c>
      <c r="H684" s="2" t="s">
        <v>168</v>
      </c>
      <c r="I684" s="2">
        <v>22</v>
      </c>
      <c r="J684" s="2">
        <v>1</v>
      </c>
      <c r="K684" s="2">
        <v>2019</v>
      </c>
      <c r="L684" s="31">
        <f t="shared" si="10"/>
        <v>43487</v>
      </c>
      <c r="M684" s="2" t="s">
        <v>1357</v>
      </c>
      <c r="N684" s="2" t="s">
        <v>1358</v>
      </c>
      <c r="O684" s="2">
        <v>19</v>
      </c>
      <c r="P684" s="6">
        <v>8026590281</v>
      </c>
      <c r="Q684" s="2" t="s">
        <v>172</v>
      </c>
      <c r="R684" s="2" t="s">
        <v>173</v>
      </c>
      <c r="S684" s="2">
        <v>0</v>
      </c>
      <c r="T684" s="2" t="s">
        <v>251</v>
      </c>
      <c r="V684" s="2" t="s">
        <v>252</v>
      </c>
      <c r="W684" s="10" t="s">
        <v>186</v>
      </c>
      <c r="X684" s="2">
        <v>3</v>
      </c>
    </row>
    <row r="685" spans="1:24" ht="21" hidden="1" customHeight="1">
      <c r="A685" s="2" t="s">
        <v>109</v>
      </c>
      <c r="B685" s="2" t="s">
        <v>26</v>
      </c>
      <c r="C685" s="2" t="s">
        <v>27</v>
      </c>
      <c r="D685" s="2" t="s">
        <v>28</v>
      </c>
      <c r="E685" s="2" t="s">
        <v>28</v>
      </c>
      <c r="F685" s="2" t="s">
        <v>111</v>
      </c>
      <c r="G685" s="2" t="s">
        <v>167</v>
      </c>
      <c r="H685" s="2" t="s">
        <v>168</v>
      </c>
      <c r="I685" s="2">
        <v>22</v>
      </c>
      <c r="J685" s="2">
        <v>1</v>
      </c>
      <c r="K685" s="2">
        <v>2019</v>
      </c>
      <c r="L685" s="31">
        <f t="shared" si="10"/>
        <v>43487</v>
      </c>
      <c r="M685" s="2" t="s">
        <v>1359</v>
      </c>
      <c r="N685" s="2" t="s">
        <v>1360</v>
      </c>
      <c r="O685" s="2">
        <v>19</v>
      </c>
      <c r="P685" s="6" t="s">
        <v>171</v>
      </c>
      <c r="Q685" s="2" t="s">
        <v>172</v>
      </c>
      <c r="R685" s="2" t="s">
        <v>173</v>
      </c>
      <c r="S685" s="2">
        <v>0</v>
      </c>
      <c r="T685" s="2" t="s">
        <v>251</v>
      </c>
      <c r="V685" s="2" t="s">
        <v>252</v>
      </c>
      <c r="W685" s="10" t="s">
        <v>179</v>
      </c>
      <c r="X685" s="2">
        <v>3</v>
      </c>
    </row>
    <row r="686" spans="1:24" ht="21" hidden="1" customHeight="1">
      <c r="A686" s="2" t="s">
        <v>109</v>
      </c>
      <c r="B686" s="2" t="s">
        <v>26</v>
      </c>
      <c r="C686" s="2" t="s">
        <v>27</v>
      </c>
      <c r="D686" s="2" t="s">
        <v>28</v>
      </c>
      <c r="E686" s="2" t="s">
        <v>28</v>
      </c>
      <c r="F686" s="2" t="s">
        <v>111</v>
      </c>
      <c r="G686" s="2" t="s">
        <v>167</v>
      </c>
      <c r="H686" s="2" t="s">
        <v>168</v>
      </c>
      <c r="I686" s="2">
        <v>22</v>
      </c>
      <c r="J686" s="2">
        <v>1</v>
      </c>
      <c r="K686" s="2">
        <v>2019</v>
      </c>
      <c r="L686" s="31">
        <f t="shared" si="10"/>
        <v>43487</v>
      </c>
      <c r="M686" s="2" t="s">
        <v>336</v>
      </c>
      <c r="N686" s="2" t="s">
        <v>1361</v>
      </c>
      <c r="O686" s="2">
        <v>19</v>
      </c>
      <c r="P686" s="6">
        <v>8168142654</v>
      </c>
      <c r="Q686" s="2" t="s">
        <v>172</v>
      </c>
      <c r="R686" s="2" t="s">
        <v>173</v>
      </c>
      <c r="S686" s="2">
        <v>3</v>
      </c>
      <c r="T686" s="2" t="s">
        <v>174</v>
      </c>
      <c r="V686" s="2" t="s">
        <v>175</v>
      </c>
      <c r="W686" s="10" t="s">
        <v>211</v>
      </c>
    </row>
    <row r="687" spans="1:24" ht="21" hidden="1" customHeight="1">
      <c r="A687" s="2" t="s">
        <v>109</v>
      </c>
      <c r="B687" s="2" t="s">
        <v>26</v>
      </c>
      <c r="C687" s="2" t="s">
        <v>27</v>
      </c>
      <c r="D687" s="2" t="s">
        <v>28</v>
      </c>
      <c r="E687" s="2" t="s">
        <v>28</v>
      </c>
      <c r="F687" s="2" t="s">
        <v>111</v>
      </c>
      <c r="G687" s="2" t="s">
        <v>167</v>
      </c>
      <c r="H687" s="2" t="s">
        <v>168</v>
      </c>
      <c r="I687" s="2">
        <v>22</v>
      </c>
      <c r="J687" s="2">
        <v>1</v>
      </c>
      <c r="K687" s="2">
        <v>2019</v>
      </c>
      <c r="L687" s="31">
        <f t="shared" si="10"/>
        <v>43487</v>
      </c>
      <c r="M687" s="2" t="s">
        <v>1362</v>
      </c>
      <c r="N687" s="2" t="s">
        <v>1363</v>
      </c>
      <c r="O687" s="2">
        <v>19</v>
      </c>
      <c r="P687" s="6">
        <v>8163273305</v>
      </c>
      <c r="Q687" s="2" t="s">
        <v>172</v>
      </c>
      <c r="R687" s="2" t="s">
        <v>173</v>
      </c>
      <c r="S687" s="2">
        <v>3</v>
      </c>
      <c r="T687" s="2" t="s">
        <v>174</v>
      </c>
      <c r="V687" s="2" t="s">
        <v>175</v>
      </c>
      <c r="W687" s="10" t="s">
        <v>186</v>
      </c>
      <c r="X687" s="2">
        <v>3</v>
      </c>
    </row>
    <row r="688" spans="1:24" ht="21" hidden="1" customHeight="1">
      <c r="A688" s="2" t="s">
        <v>109</v>
      </c>
      <c r="B688" s="2" t="s">
        <v>26</v>
      </c>
      <c r="C688" s="2" t="s">
        <v>27</v>
      </c>
      <c r="D688" s="2" t="s">
        <v>28</v>
      </c>
      <c r="E688" s="2" t="s">
        <v>28</v>
      </c>
      <c r="F688" s="2" t="s">
        <v>111</v>
      </c>
      <c r="G688" s="2" t="s">
        <v>167</v>
      </c>
      <c r="H688" s="2" t="s">
        <v>168</v>
      </c>
      <c r="I688" s="2">
        <v>23</v>
      </c>
      <c r="J688" s="2">
        <v>1</v>
      </c>
      <c r="K688" s="2">
        <v>2019</v>
      </c>
      <c r="L688" s="31">
        <f t="shared" si="10"/>
        <v>43488</v>
      </c>
      <c r="M688" s="2" t="s">
        <v>1364</v>
      </c>
      <c r="N688" s="2" t="s">
        <v>1365</v>
      </c>
      <c r="O688" s="2">
        <v>18</v>
      </c>
      <c r="P688" s="6" t="s">
        <v>171</v>
      </c>
      <c r="Q688" s="2" t="s">
        <v>172</v>
      </c>
      <c r="R688" s="2" t="s">
        <v>173</v>
      </c>
      <c r="S688" s="2">
        <v>1</v>
      </c>
      <c r="T688" s="2" t="s">
        <v>418</v>
      </c>
      <c r="V688" s="2" t="s">
        <v>175</v>
      </c>
      <c r="W688" s="10" t="s">
        <v>186</v>
      </c>
      <c r="X688" s="2">
        <v>3</v>
      </c>
    </row>
    <row r="689" spans="1:24" ht="21" hidden="1" customHeight="1">
      <c r="A689" s="2" t="s">
        <v>109</v>
      </c>
      <c r="B689" s="2" t="s">
        <v>26</v>
      </c>
      <c r="C689" s="2" t="s">
        <v>27</v>
      </c>
      <c r="D689" s="2" t="s">
        <v>28</v>
      </c>
      <c r="E689" s="2" t="s">
        <v>28</v>
      </c>
      <c r="F689" s="2" t="s">
        <v>111</v>
      </c>
      <c r="G689" s="2" t="s">
        <v>167</v>
      </c>
      <c r="H689" s="2" t="s">
        <v>168</v>
      </c>
      <c r="I689" s="2">
        <v>24</v>
      </c>
      <c r="J689" s="2">
        <v>1</v>
      </c>
      <c r="K689" s="2">
        <v>2019</v>
      </c>
      <c r="L689" s="31">
        <f t="shared" si="10"/>
        <v>43489</v>
      </c>
      <c r="M689" s="2" t="s">
        <v>1366</v>
      </c>
      <c r="N689" s="2" t="s">
        <v>1367</v>
      </c>
      <c r="O689" s="2">
        <v>18</v>
      </c>
      <c r="P689" s="6">
        <v>9038696689</v>
      </c>
      <c r="Q689" s="2" t="s">
        <v>172</v>
      </c>
      <c r="R689" s="2" t="s">
        <v>173</v>
      </c>
      <c r="S689" s="2">
        <v>1</v>
      </c>
      <c r="T689" s="2" t="s">
        <v>418</v>
      </c>
      <c r="V689" s="2" t="s">
        <v>175</v>
      </c>
      <c r="W689" s="10" t="s">
        <v>186</v>
      </c>
      <c r="X689" s="2">
        <v>3</v>
      </c>
    </row>
    <row r="690" spans="1:24" ht="21" hidden="1" customHeight="1">
      <c r="A690" s="2" t="s">
        <v>109</v>
      </c>
      <c r="B690" s="2" t="s">
        <v>26</v>
      </c>
      <c r="C690" s="2" t="s">
        <v>27</v>
      </c>
      <c r="D690" s="2" t="s">
        <v>28</v>
      </c>
      <c r="E690" s="2" t="s">
        <v>28</v>
      </c>
      <c r="F690" s="2" t="s">
        <v>111</v>
      </c>
      <c r="G690" s="2" t="s">
        <v>167</v>
      </c>
      <c r="H690" s="2" t="s">
        <v>168</v>
      </c>
      <c r="I690" s="2">
        <v>24</v>
      </c>
      <c r="J690" s="2">
        <v>1</v>
      </c>
      <c r="K690" s="2">
        <v>2019</v>
      </c>
      <c r="L690" s="31">
        <f t="shared" si="10"/>
        <v>43489</v>
      </c>
      <c r="M690" s="2" t="s">
        <v>1368</v>
      </c>
      <c r="N690" s="2" t="s">
        <v>1369</v>
      </c>
      <c r="O690" s="2">
        <v>17</v>
      </c>
      <c r="P690" s="6">
        <v>8139463350</v>
      </c>
      <c r="Q690" s="2" t="s">
        <v>172</v>
      </c>
      <c r="R690" s="2" t="s">
        <v>173</v>
      </c>
      <c r="S690" s="2">
        <v>2</v>
      </c>
      <c r="T690" s="2" t="s">
        <v>174</v>
      </c>
      <c r="V690" s="2" t="s">
        <v>175</v>
      </c>
      <c r="W690" s="10" t="s">
        <v>211</v>
      </c>
      <c r="X690" s="2">
        <v>6</v>
      </c>
    </row>
    <row r="691" spans="1:24" ht="21" hidden="1" customHeight="1">
      <c r="A691" s="2" t="s">
        <v>109</v>
      </c>
      <c r="B691" s="2" t="s">
        <v>26</v>
      </c>
      <c r="C691" s="2" t="s">
        <v>27</v>
      </c>
      <c r="D691" s="2" t="s">
        <v>28</v>
      </c>
      <c r="E691" s="2" t="s">
        <v>28</v>
      </c>
      <c r="F691" s="2" t="s">
        <v>111</v>
      </c>
      <c r="G691" s="2" t="s">
        <v>167</v>
      </c>
      <c r="H691" s="2" t="s">
        <v>168</v>
      </c>
      <c r="I691" s="2">
        <v>24</v>
      </c>
      <c r="J691" s="2">
        <v>1</v>
      </c>
      <c r="K691" s="2">
        <v>2019</v>
      </c>
      <c r="L691" s="31">
        <f t="shared" si="10"/>
        <v>43489</v>
      </c>
      <c r="M691" s="2" t="s">
        <v>1370</v>
      </c>
      <c r="N691" s="2" t="s">
        <v>1371</v>
      </c>
      <c r="O691" s="2">
        <v>19</v>
      </c>
      <c r="P691" s="6">
        <v>8146081982</v>
      </c>
      <c r="Q691" s="2" t="s">
        <v>172</v>
      </c>
      <c r="R691" s="2" t="s">
        <v>173</v>
      </c>
      <c r="S691" s="2">
        <v>2</v>
      </c>
      <c r="T691" s="2" t="s">
        <v>174</v>
      </c>
      <c r="V691" s="2" t="s">
        <v>175</v>
      </c>
      <c r="W691" s="10" t="s">
        <v>176</v>
      </c>
    </row>
    <row r="692" spans="1:24" ht="21" hidden="1" customHeight="1">
      <c r="A692" s="2" t="s">
        <v>109</v>
      </c>
      <c r="B692" s="2" t="s">
        <v>26</v>
      </c>
      <c r="C692" s="2" t="s">
        <v>27</v>
      </c>
      <c r="D692" s="2" t="s">
        <v>28</v>
      </c>
      <c r="E692" s="2" t="s">
        <v>28</v>
      </c>
      <c r="F692" s="2" t="s">
        <v>111</v>
      </c>
      <c r="G692" s="2" t="s">
        <v>167</v>
      </c>
      <c r="H692" s="2" t="s">
        <v>168</v>
      </c>
      <c r="I692" s="2">
        <v>24</v>
      </c>
      <c r="J692" s="2">
        <v>1</v>
      </c>
      <c r="K692" s="2">
        <v>2019</v>
      </c>
      <c r="L692" s="31">
        <f t="shared" si="10"/>
        <v>43489</v>
      </c>
      <c r="M692" s="2" t="s">
        <v>1372</v>
      </c>
      <c r="N692" s="2" t="s">
        <v>1373</v>
      </c>
      <c r="O692" s="2">
        <v>18</v>
      </c>
      <c r="P692" s="6">
        <v>8069839884</v>
      </c>
      <c r="Q692" s="2" t="s">
        <v>172</v>
      </c>
      <c r="R692" s="2" t="s">
        <v>173</v>
      </c>
      <c r="S692" s="2">
        <v>2</v>
      </c>
      <c r="T692" s="2" t="s">
        <v>174</v>
      </c>
      <c r="V692" s="2" t="s">
        <v>175</v>
      </c>
      <c r="W692" s="10" t="s">
        <v>186</v>
      </c>
      <c r="X692" s="2">
        <v>3</v>
      </c>
    </row>
    <row r="693" spans="1:24" ht="21" hidden="1" customHeight="1">
      <c r="A693" s="2" t="s">
        <v>109</v>
      </c>
      <c r="B693" s="2" t="s">
        <v>26</v>
      </c>
      <c r="C693" s="2" t="s">
        <v>27</v>
      </c>
      <c r="D693" s="2" t="s">
        <v>28</v>
      </c>
      <c r="E693" s="2" t="s">
        <v>28</v>
      </c>
      <c r="F693" s="2" t="s">
        <v>111</v>
      </c>
      <c r="G693" s="2" t="s">
        <v>167</v>
      </c>
      <c r="H693" s="2" t="s">
        <v>168</v>
      </c>
      <c r="I693" s="2">
        <v>25</v>
      </c>
      <c r="J693" s="2">
        <v>1</v>
      </c>
      <c r="K693" s="2">
        <v>2019</v>
      </c>
      <c r="L693" s="31">
        <f t="shared" si="10"/>
        <v>43490</v>
      </c>
      <c r="M693" s="2" t="s">
        <v>1374</v>
      </c>
      <c r="N693" s="2" t="s">
        <v>1375</v>
      </c>
      <c r="O693" s="2">
        <v>18</v>
      </c>
      <c r="P693" s="6" t="s">
        <v>171</v>
      </c>
      <c r="Q693" s="2" t="s">
        <v>172</v>
      </c>
      <c r="R693" s="2" t="s">
        <v>173</v>
      </c>
      <c r="S693" s="2">
        <v>1</v>
      </c>
      <c r="T693" s="2" t="s">
        <v>418</v>
      </c>
      <c r="V693" s="2" t="s">
        <v>175</v>
      </c>
      <c r="W693" s="10" t="s">
        <v>186</v>
      </c>
      <c r="X693" s="2">
        <v>3</v>
      </c>
    </row>
    <row r="694" spans="1:24" ht="21" hidden="1" customHeight="1">
      <c r="A694" s="2" t="s">
        <v>109</v>
      </c>
      <c r="B694" s="2" t="s">
        <v>26</v>
      </c>
      <c r="C694" s="2" t="s">
        <v>27</v>
      </c>
      <c r="D694" s="2" t="s">
        <v>28</v>
      </c>
      <c r="E694" s="2" t="s">
        <v>28</v>
      </c>
      <c r="F694" s="2" t="s">
        <v>111</v>
      </c>
      <c r="G694" s="2" t="s">
        <v>167</v>
      </c>
      <c r="H694" s="2" t="s">
        <v>168</v>
      </c>
      <c r="I694" s="2">
        <v>25</v>
      </c>
      <c r="J694" s="2">
        <v>1</v>
      </c>
      <c r="K694" s="2">
        <v>2019</v>
      </c>
      <c r="L694" s="31">
        <f t="shared" si="10"/>
        <v>43490</v>
      </c>
      <c r="M694" s="2" t="s">
        <v>1376</v>
      </c>
      <c r="N694" s="2" t="s">
        <v>1377</v>
      </c>
      <c r="O694" s="2">
        <v>19</v>
      </c>
      <c r="P694" s="6" t="s">
        <v>171</v>
      </c>
      <c r="Q694" s="2" t="s">
        <v>172</v>
      </c>
      <c r="R694" s="2" t="s">
        <v>173</v>
      </c>
      <c r="S694" s="2">
        <v>2</v>
      </c>
      <c r="T694" s="2" t="s">
        <v>174</v>
      </c>
      <c r="V694" s="2" t="s">
        <v>175</v>
      </c>
      <c r="W694" s="10" t="s">
        <v>186</v>
      </c>
      <c r="X694" s="2">
        <v>2</v>
      </c>
    </row>
    <row r="695" spans="1:24" ht="21" hidden="1" customHeight="1">
      <c r="A695" s="2" t="s">
        <v>109</v>
      </c>
      <c r="B695" s="2" t="s">
        <v>26</v>
      </c>
      <c r="C695" s="2" t="s">
        <v>27</v>
      </c>
      <c r="D695" s="2" t="s">
        <v>28</v>
      </c>
      <c r="E695" s="2" t="s">
        <v>28</v>
      </c>
      <c r="F695" s="2" t="s">
        <v>111</v>
      </c>
      <c r="G695" s="2" t="s">
        <v>167</v>
      </c>
      <c r="H695" s="2" t="s">
        <v>168</v>
      </c>
      <c r="I695" s="2">
        <v>25</v>
      </c>
      <c r="J695" s="2">
        <v>1</v>
      </c>
      <c r="K695" s="2">
        <v>2019</v>
      </c>
      <c r="L695" s="31">
        <f t="shared" si="10"/>
        <v>43490</v>
      </c>
      <c r="M695" s="2" t="s">
        <v>1378</v>
      </c>
      <c r="N695" s="2" t="s">
        <v>1379</v>
      </c>
      <c r="O695" s="2">
        <v>19</v>
      </c>
      <c r="P695" s="6" t="s">
        <v>171</v>
      </c>
      <c r="Q695" s="2" t="s">
        <v>172</v>
      </c>
      <c r="R695" s="2" t="s">
        <v>173</v>
      </c>
      <c r="S695" s="2">
        <v>1</v>
      </c>
      <c r="T695" s="2" t="s">
        <v>174</v>
      </c>
      <c r="V695" s="2" t="s">
        <v>175</v>
      </c>
      <c r="W695" s="10" t="s">
        <v>186</v>
      </c>
      <c r="X695" s="2">
        <v>3</v>
      </c>
    </row>
    <row r="696" spans="1:24" ht="21" hidden="1" customHeight="1">
      <c r="A696" s="2" t="s">
        <v>109</v>
      </c>
      <c r="B696" s="2" t="s">
        <v>26</v>
      </c>
      <c r="C696" s="2" t="s">
        <v>27</v>
      </c>
      <c r="D696" s="2" t="s">
        <v>28</v>
      </c>
      <c r="E696" s="2" t="s">
        <v>28</v>
      </c>
      <c r="F696" s="2" t="s">
        <v>111</v>
      </c>
      <c r="G696" s="2" t="s">
        <v>167</v>
      </c>
      <c r="H696" s="2" t="s">
        <v>168</v>
      </c>
      <c r="I696" s="2">
        <v>25</v>
      </c>
      <c r="J696" s="2">
        <v>1</v>
      </c>
      <c r="K696" s="2">
        <v>2019</v>
      </c>
      <c r="L696" s="31">
        <f t="shared" si="10"/>
        <v>43490</v>
      </c>
      <c r="M696" s="2" t="s">
        <v>1306</v>
      </c>
      <c r="N696" s="2" t="s">
        <v>1380</v>
      </c>
      <c r="O696" s="2">
        <v>19</v>
      </c>
      <c r="P696" s="6">
        <v>80895057971</v>
      </c>
      <c r="Q696" s="2" t="s">
        <v>172</v>
      </c>
      <c r="R696" s="2" t="s">
        <v>173</v>
      </c>
      <c r="S696" s="2">
        <v>2</v>
      </c>
      <c r="T696" s="2" t="s">
        <v>174</v>
      </c>
      <c r="V696" s="2" t="s">
        <v>175</v>
      </c>
      <c r="W696" s="10" t="s">
        <v>179</v>
      </c>
      <c r="X696" s="2">
        <v>2</v>
      </c>
    </row>
    <row r="697" spans="1:24" ht="21" hidden="1" customHeight="1">
      <c r="A697" s="2" t="s">
        <v>109</v>
      </c>
      <c r="B697" s="2" t="s">
        <v>26</v>
      </c>
      <c r="C697" s="2" t="s">
        <v>27</v>
      </c>
      <c r="D697" s="2" t="s">
        <v>28</v>
      </c>
      <c r="E697" s="2" t="s">
        <v>28</v>
      </c>
      <c r="F697" s="2" t="s">
        <v>111</v>
      </c>
      <c r="G697" s="2" t="s">
        <v>167</v>
      </c>
      <c r="H697" s="2" t="s">
        <v>168</v>
      </c>
      <c r="I697" s="2">
        <v>25</v>
      </c>
      <c r="J697" s="2">
        <v>1</v>
      </c>
      <c r="K697" s="2">
        <v>2019</v>
      </c>
      <c r="L697" s="31">
        <f t="shared" si="10"/>
        <v>43490</v>
      </c>
      <c r="M697" s="2" t="s">
        <v>1381</v>
      </c>
      <c r="N697" s="2" t="s">
        <v>1382</v>
      </c>
      <c r="O697" s="2">
        <v>18</v>
      </c>
      <c r="P697" s="6">
        <v>8159220702</v>
      </c>
      <c r="Q697" s="2" t="s">
        <v>172</v>
      </c>
      <c r="R697" s="2" t="s">
        <v>173</v>
      </c>
      <c r="S697" s="2">
        <v>2</v>
      </c>
      <c r="T697" s="2" t="s">
        <v>174</v>
      </c>
      <c r="V697" s="2" t="s">
        <v>175</v>
      </c>
      <c r="W697" s="10" t="s">
        <v>186</v>
      </c>
      <c r="X697" s="2">
        <v>2</v>
      </c>
    </row>
    <row r="698" spans="1:24" ht="21" hidden="1" customHeight="1">
      <c r="A698" s="2" t="s">
        <v>109</v>
      </c>
      <c r="B698" s="2" t="s">
        <v>26</v>
      </c>
      <c r="C698" s="2" t="s">
        <v>27</v>
      </c>
      <c r="D698" s="2" t="s">
        <v>28</v>
      </c>
      <c r="E698" s="2" t="s">
        <v>28</v>
      </c>
      <c r="F698" s="2" t="s">
        <v>111</v>
      </c>
      <c r="G698" s="2" t="s">
        <v>167</v>
      </c>
      <c r="H698" s="2" t="s">
        <v>168</v>
      </c>
      <c r="I698" s="2">
        <v>25</v>
      </c>
      <c r="J698" s="2">
        <v>1</v>
      </c>
      <c r="K698" s="2">
        <v>2019</v>
      </c>
      <c r="L698" s="31">
        <f t="shared" si="10"/>
        <v>43490</v>
      </c>
      <c r="M698" s="2" t="s">
        <v>1383</v>
      </c>
      <c r="N698" s="2" t="s">
        <v>1384</v>
      </c>
      <c r="O698" s="2">
        <v>19</v>
      </c>
      <c r="P698" s="6" t="s">
        <v>171</v>
      </c>
      <c r="Q698" s="2" t="s">
        <v>172</v>
      </c>
      <c r="R698" s="2" t="s">
        <v>173</v>
      </c>
      <c r="S698" s="2">
        <v>2</v>
      </c>
      <c r="T698" s="2" t="s">
        <v>174</v>
      </c>
      <c r="V698" s="2" t="s">
        <v>175</v>
      </c>
      <c r="W698" s="10" t="s">
        <v>211</v>
      </c>
      <c r="X698" s="2">
        <v>6</v>
      </c>
    </row>
    <row r="699" spans="1:24" ht="21" hidden="1" customHeight="1">
      <c r="A699" s="2" t="s">
        <v>1385</v>
      </c>
      <c r="B699" s="2" t="s">
        <v>26</v>
      </c>
      <c r="C699" s="2" t="s">
        <v>27</v>
      </c>
      <c r="D699" s="2" t="s">
        <v>28</v>
      </c>
      <c r="E699" s="2" t="s">
        <v>28</v>
      </c>
      <c r="F699" s="2" t="s">
        <v>111</v>
      </c>
      <c r="G699" s="2" t="s">
        <v>167</v>
      </c>
      <c r="H699" s="2" t="s">
        <v>168</v>
      </c>
      <c r="I699" s="2">
        <v>28</v>
      </c>
      <c r="J699" s="2">
        <v>1</v>
      </c>
      <c r="K699" s="2">
        <v>2019</v>
      </c>
      <c r="L699" s="31">
        <f t="shared" si="10"/>
        <v>43493</v>
      </c>
      <c r="M699" s="2" t="s">
        <v>1386</v>
      </c>
      <c r="N699" s="2" t="s">
        <v>1387</v>
      </c>
      <c r="O699" s="2">
        <v>17</v>
      </c>
      <c r="P699" s="6" t="s">
        <v>171</v>
      </c>
      <c r="Q699" s="2" t="s">
        <v>417</v>
      </c>
      <c r="R699" s="2" t="s">
        <v>173</v>
      </c>
      <c r="S699" s="2">
        <v>0</v>
      </c>
      <c r="T699" s="2" t="s">
        <v>418</v>
      </c>
      <c r="V699" s="2" t="s">
        <v>175</v>
      </c>
      <c r="W699" s="10" t="s">
        <v>186</v>
      </c>
      <c r="X699" s="2">
        <v>2</v>
      </c>
    </row>
    <row r="700" spans="1:24" ht="21" hidden="1" customHeight="1">
      <c r="A700" s="2" t="s">
        <v>1385</v>
      </c>
      <c r="B700" s="2" t="s">
        <v>26</v>
      </c>
      <c r="C700" s="2" t="s">
        <v>27</v>
      </c>
      <c r="D700" s="2" t="s">
        <v>28</v>
      </c>
      <c r="E700" s="2" t="s">
        <v>28</v>
      </c>
      <c r="F700" s="2" t="s">
        <v>111</v>
      </c>
      <c r="G700" s="2" t="s">
        <v>167</v>
      </c>
      <c r="H700" s="2" t="s">
        <v>168</v>
      </c>
      <c r="I700" s="2">
        <v>28</v>
      </c>
      <c r="J700" s="2">
        <v>1</v>
      </c>
      <c r="K700" s="2">
        <v>2019</v>
      </c>
      <c r="L700" s="31">
        <f t="shared" si="10"/>
        <v>43493</v>
      </c>
      <c r="M700" s="2" t="s">
        <v>1388</v>
      </c>
      <c r="N700" s="2" t="s">
        <v>1389</v>
      </c>
      <c r="O700" s="2">
        <v>18</v>
      </c>
      <c r="P700" s="6">
        <v>9039062549</v>
      </c>
      <c r="Q700" s="2" t="s">
        <v>172</v>
      </c>
      <c r="R700" s="2" t="s">
        <v>173</v>
      </c>
      <c r="S700" s="2">
        <v>0</v>
      </c>
      <c r="T700" s="2" t="s">
        <v>174</v>
      </c>
      <c r="V700" s="2" t="s">
        <v>175</v>
      </c>
      <c r="W700" s="10" t="s">
        <v>211</v>
      </c>
      <c r="X700" s="2">
        <v>6</v>
      </c>
    </row>
    <row r="701" spans="1:24" ht="21" hidden="1" customHeight="1">
      <c r="A701" s="2" t="s">
        <v>1385</v>
      </c>
      <c r="B701" s="2" t="s">
        <v>26</v>
      </c>
      <c r="C701" s="2" t="s">
        <v>27</v>
      </c>
      <c r="D701" s="2" t="s">
        <v>28</v>
      </c>
      <c r="E701" s="2" t="s">
        <v>28</v>
      </c>
      <c r="F701" s="2" t="s">
        <v>111</v>
      </c>
      <c r="G701" s="2" t="s">
        <v>167</v>
      </c>
      <c r="H701" s="2" t="s">
        <v>168</v>
      </c>
      <c r="I701" s="2">
        <v>28</v>
      </c>
      <c r="J701" s="2">
        <v>1</v>
      </c>
      <c r="K701" s="2">
        <v>2019</v>
      </c>
      <c r="L701" s="31">
        <f t="shared" si="10"/>
        <v>43493</v>
      </c>
      <c r="M701" s="2" t="s">
        <v>1390</v>
      </c>
      <c r="N701" s="2" t="s">
        <v>1391</v>
      </c>
      <c r="O701" s="2">
        <v>19</v>
      </c>
      <c r="P701" s="6">
        <v>9095818559</v>
      </c>
      <c r="Q701" s="2" t="s">
        <v>417</v>
      </c>
      <c r="R701" s="2" t="s">
        <v>173</v>
      </c>
      <c r="S701" s="2">
        <v>0</v>
      </c>
      <c r="T701" s="2" t="s">
        <v>418</v>
      </c>
      <c r="V701" s="2" t="s">
        <v>175</v>
      </c>
      <c r="W701" s="10" t="s">
        <v>186</v>
      </c>
      <c r="X701" s="2">
        <v>3</v>
      </c>
    </row>
    <row r="702" spans="1:24" ht="21" hidden="1" customHeight="1">
      <c r="A702" s="2" t="s">
        <v>1385</v>
      </c>
      <c r="B702" s="2" t="s">
        <v>26</v>
      </c>
      <c r="C702" s="2" t="s">
        <v>27</v>
      </c>
      <c r="D702" s="2" t="s">
        <v>28</v>
      </c>
      <c r="E702" s="2" t="s">
        <v>28</v>
      </c>
      <c r="F702" s="2" t="s">
        <v>111</v>
      </c>
      <c r="G702" s="2" t="s">
        <v>167</v>
      </c>
      <c r="H702" s="2" t="s">
        <v>168</v>
      </c>
      <c r="I702" s="2">
        <v>28</v>
      </c>
      <c r="J702" s="2">
        <v>1</v>
      </c>
      <c r="K702" s="2">
        <v>2019</v>
      </c>
      <c r="L702" s="31">
        <f t="shared" si="10"/>
        <v>43493</v>
      </c>
      <c r="M702" s="2" t="s">
        <v>1392</v>
      </c>
      <c r="N702" s="2" t="s">
        <v>1393</v>
      </c>
      <c r="O702" s="2">
        <v>18</v>
      </c>
      <c r="P702" s="6">
        <v>8050242879</v>
      </c>
      <c r="Q702" s="2" t="s">
        <v>172</v>
      </c>
      <c r="R702" s="2" t="s">
        <v>173</v>
      </c>
      <c r="S702" s="2">
        <v>2</v>
      </c>
      <c r="T702" s="2" t="s">
        <v>174</v>
      </c>
      <c r="V702" s="2" t="s">
        <v>175</v>
      </c>
      <c r="W702" s="10" t="s">
        <v>186</v>
      </c>
      <c r="X702" s="2">
        <v>3</v>
      </c>
    </row>
    <row r="703" spans="1:24" ht="21" hidden="1" customHeight="1">
      <c r="A703" s="2" t="s">
        <v>1385</v>
      </c>
      <c r="B703" s="2" t="s">
        <v>26</v>
      </c>
      <c r="C703" s="2" t="s">
        <v>27</v>
      </c>
      <c r="D703" s="2" t="s">
        <v>28</v>
      </c>
      <c r="E703" s="2" t="s">
        <v>28</v>
      </c>
      <c r="F703" s="2" t="s">
        <v>111</v>
      </c>
      <c r="G703" s="2" t="s">
        <v>167</v>
      </c>
      <c r="H703" s="2" t="s">
        <v>168</v>
      </c>
      <c r="I703" s="2">
        <v>28</v>
      </c>
      <c r="J703" s="2">
        <v>1</v>
      </c>
      <c r="K703" s="2">
        <v>2019</v>
      </c>
      <c r="L703" s="31">
        <f t="shared" si="10"/>
        <v>43493</v>
      </c>
      <c r="M703" s="2" t="s">
        <v>1394</v>
      </c>
      <c r="N703" s="2" t="s">
        <v>1395</v>
      </c>
      <c r="O703" s="2">
        <v>18</v>
      </c>
      <c r="P703" s="6">
        <v>7066496694</v>
      </c>
      <c r="Q703" s="2" t="s">
        <v>417</v>
      </c>
      <c r="R703" s="2" t="s">
        <v>173</v>
      </c>
      <c r="S703" s="2">
        <v>0</v>
      </c>
      <c r="T703" s="2" t="s">
        <v>418</v>
      </c>
      <c r="V703" s="2" t="s">
        <v>175</v>
      </c>
      <c r="W703" s="10" t="s">
        <v>186</v>
      </c>
      <c r="X703" s="2">
        <v>3</v>
      </c>
    </row>
    <row r="704" spans="1:24" ht="21" hidden="1" customHeight="1">
      <c r="A704" s="2" t="s">
        <v>1385</v>
      </c>
      <c r="B704" s="2" t="s">
        <v>26</v>
      </c>
      <c r="C704" s="2" t="s">
        <v>27</v>
      </c>
      <c r="D704" s="2" t="s">
        <v>28</v>
      </c>
      <c r="E704" s="2" t="s">
        <v>28</v>
      </c>
      <c r="F704" s="2" t="s">
        <v>111</v>
      </c>
      <c r="G704" s="2" t="s">
        <v>167</v>
      </c>
      <c r="H704" s="2" t="s">
        <v>168</v>
      </c>
      <c r="I704" s="2">
        <v>31</v>
      </c>
      <c r="J704" s="2">
        <v>1</v>
      </c>
      <c r="K704" s="2">
        <v>2019</v>
      </c>
      <c r="L704" s="31">
        <f t="shared" si="10"/>
        <v>43496</v>
      </c>
      <c r="M704" s="2" t="s">
        <v>1396</v>
      </c>
      <c r="N704" s="2" t="s">
        <v>1397</v>
      </c>
      <c r="O704" s="2">
        <v>18</v>
      </c>
      <c r="P704" s="6">
        <v>7011579328</v>
      </c>
      <c r="Q704" s="2" t="s">
        <v>417</v>
      </c>
      <c r="R704" s="2" t="s">
        <v>173</v>
      </c>
      <c r="S704" s="2">
        <v>0</v>
      </c>
      <c r="T704" s="2" t="s">
        <v>234</v>
      </c>
      <c r="V704" s="2" t="s">
        <v>175</v>
      </c>
      <c r="W704" s="10" t="s">
        <v>186</v>
      </c>
    </row>
    <row r="705" spans="1:24" ht="21" hidden="1" customHeight="1">
      <c r="A705" s="2" t="s">
        <v>1398</v>
      </c>
      <c r="B705" s="2" t="s">
        <v>26</v>
      </c>
      <c r="C705" s="2" t="s">
        <v>27</v>
      </c>
      <c r="D705" s="2" t="s">
        <v>28</v>
      </c>
      <c r="E705" s="2" t="s">
        <v>28</v>
      </c>
      <c r="F705" s="2" t="s">
        <v>111</v>
      </c>
      <c r="G705" s="2" t="s">
        <v>167</v>
      </c>
      <c r="H705" s="2" t="s">
        <v>168</v>
      </c>
      <c r="I705" s="2">
        <v>1</v>
      </c>
      <c r="J705" s="2">
        <v>2</v>
      </c>
      <c r="K705" s="2">
        <v>2019</v>
      </c>
      <c r="L705" s="31">
        <f t="shared" si="10"/>
        <v>43497</v>
      </c>
      <c r="M705" s="2" t="s">
        <v>1399</v>
      </c>
      <c r="N705" s="2" t="s">
        <v>1400</v>
      </c>
      <c r="O705" s="2">
        <v>17</v>
      </c>
      <c r="P705" s="6">
        <v>8167631479</v>
      </c>
      <c r="Q705" s="2" t="s">
        <v>417</v>
      </c>
      <c r="R705" s="2" t="s">
        <v>173</v>
      </c>
      <c r="S705" s="2">
        <v>0</v>
      </c>
      <c r="T705" s="2" t="s">
        <v>234</v>
      </c>
      <c r="V705" s="2" t="s">
        <v>175</v>
      </c>
      <c r="W705" s="10" t="s">
        <v>186</v>
      </c>
      <c r="X705" s="2">
        <v>3</v>
      </c>
    </row>
    <row r="706" spans="1:24" ht="21" hidden="1" customHeight="1">
      <c r="A706" s="2" t="s">
        <v>1398</v>
      </c>
      <c r="B706" s="2" t="s">
        <v>26</v>
      </c>
      <c r="C706" s="2" t="s">
        <v>27</v>
      </c>
      <c r="D706" s="2" t="s">
        <v>28</v>
      </c>
      <c r="E706" s="2" t="s">
        <v>28</v>
      </c>
      <c r="F706" s="2" t="s">
        <v>111</v>
      </c>
      <c r="G706" s="2" t="s">
        <v>167</v>
      </c>
      <c r="H706" s="2" t="s">
        <v>168</v>
      </c>
      <c r="I706" s="2">
        <v>1</v>
      </c>
      <c r="J706" s="2">
        <v>2</v>
      </c>
      <c r="K706" s="2">
        <v>2019</v>
      </c>
      <c r="L706" s="31">
        <f t="shared" si="10"/>
        <v>43497</v>
      </c>
      <c r="M706" s="2" t="s">
        <v>1401</v>
      </c>
      <c r="N706" s="2" t="s">
        <v>1402</v>
      </c>
      <c r="O706" s="2">
        <v>19</v>
      </c>
      <c r="P706" s="6">
        <v>9035843006</v>
      </c>
      <c r="Q706" s="2" t="s">
        <v>172</v>
      </c>
      <c r="R706" s="2" t="s">
        <v>173</v>
      </c>
      <c r="S706" s="2">
        <v>3</v>
      </c>
      <c r="T706" s="2" t="s">
        <v>313</v>
      </c>
      <c r="V706" s="2" t="s">
        <v>175</v>
      </c>
      <c r="W706" s="10" t="s">
        <v>186</v>
      </c>
      <c r="X706" s="2">
        <v>3</v>
      </c>
    </row>
    <row r="707" spans="1:24" ht="21" hidden="1" customHeight="1">
      <c r="A707" s="2" t="s">
        <v>1398</v>
      </c>
      <c r="B707" s="2" t="s">
        <v>26</v>
      </c>
      <c r="C707" s="2" t="s">
        <v>27</v>
      </c>
      <c r="D707" s="2" t="s">
        <v>28</v>
      </c>
      <c r="E707" s="2" t="s">
        <v>28</v>
      </c>
      <c r="F707" s="2" t="s">
        <v>111</v>
      </c>
      <c r="G707" s="2" t="s">
        <v>167</v>
      </c>
      <c r="H707" s="2" t="s">
        <v>168</v>
      </c>
      <c r="I707" s="2">
        <v>4</v>
      </c>
      <c r="J707" s="2">
        <v>2</v>
      </c>
      <c r="K707" s="2">
        <v>2019</v>
      </c>
      <c r="L707" s="31">
        <f t="shared" ref="L707:L770" si="11">DATE(K707,J707,I707)</f>
        <v>43500</v>
      </c>
      <c r="M707" s="2" t="s">
        <v>1403</v>
      </c>
      <c r="N707" s="2" t="s">
        <v>1404</v>
      </c>
      <c r="O707" s="2">
        <v>19</v>
      </c>
      <c r="P707" s="6">
        <v>9067005975</v>
      </c>
      <c r="Q707" s="2" t="s">
        <v>172</v>
      </c>
      <c r="R707" s="2" t="s">
        <v>173</v>
      </c>
      <c r="S707" s="2">
        <v>3</v>
      </c>
      <c r="T707" s="2" t="s">
        <v>313</v>
      </c>
      <c r="U707" s="2" t="s">
        <v>507</v>
      </c>
      <c r="V707" s="2" t="s">
        <v>175</v>
      </c>
      <c r="W707" s="10" t="s">
        <v>186</v>
      </c>
      <c r="X707" s="2">
        <v>2</v>
      </c>
    </row>
    <row r="708" spans="1:24" ht="21" hidden="1" customHeight="1">
      <c r="A708" s="2" t="s">
        <v>1398</v>
      </c>
      <c r="B708" s="2" t="s">
        <v>26</v>
      </c>
      <c r="C708" s="2" t="s">
        <v>27</v>
      </c>
      <c r="D708" s="2" t="s">
        <v>28</v>
      </c>
      <c r="E708" s="2" t="s">
        <v>28</v>
      </c>
      <c r="F708" s="2" t="s">
        <v>111</v>
      </c>
      <c r="G708" s="2" t="s">
        <v>167</v>
      </c>
      <c r="H708" s="2" t="s">
        <v>168</v>
      </c>
      <c r="I708" s="2">
        <v>4</v>
      </c>
      <c r="J708" s="2">
        <v>2</v>
      </c>
      <c r="K708" s="2">
        <v>2019</v>
      </c>
      <c r="L708" s="31">
        <f t="shared" si="11"/>
        <v>43500</v>
      </c>
      <c r="M708" s="2" t="s">
        <v>222</v>
      </c>
      <c r="N708" s="2" t="s">
        <v>1405</v>
      </c>
      <c r="O708" s="2">
        <v>19</v>
      </c>
      <c r="P708" s="6">
        <v>8125319123</v>
      </c>
      <c r="Q708" s="2" t="s">
        <v>172</v>
      </c>
      <c r="R708" s="2" t="s">
        <v>173</v>
      </c>
      <c r="S708" s="2">
        <v>2</v>
      </c>
      <c r="T708" s="2" t="s">
        <v>313</v>
      </c>
      <c r="U708" s="2" t="s">
        <v>507</v>
      </c>
      <c r="V708" s="2" t="s">
        <v>175</v>
      </c>
      <c r="W708" s="10" t="s">
        <v>179</v>
      </c>
      <c r="X708" s="2">
        <v>3</v>
      </c>
    </row>
    <row r="709" spans="1:24" ht="21" hidden="1" customHeight="1">
      <c r="A709" s="2" t="s">
        <v>1398</v>
      </c>
      <c r="B709" s="2" t="s">
        <v>26</v>
      </c>
      <c r="C709" s="2" t="s">
        <v>27</v>
      </c>
      <c r="D709" s="2" t="s">
        <v>28</v>
      </c>
      <c r="E709" s="2" t="s">
        <v>28</v>
      </c>
      <c r="F709" s="2" t="s">
        <v>111</v>
      </c>
      <c r="G709" s="2" t="s">
        <v>167</v>
      </c>
      <c r="H709" s="2" t="s">
        <v>168</v>
      </c>
      <c r="I709" s="2">
        <v>7</v>
      </c>
      <c r="J709" s="2">
        <v>2</v>
      </c>
      <c r="K709" s="2">
        <v>2019</v>
      </c>
      <c r="L709" s="31">
        <f t="shared" si="11"/>
        <v>43503</v>
      </c>
      <c r="M709" s="2" t="s">
        <v>1406</v>
      </c>
      <c r="N709" s="2" t="s">
        <v>339</v>
      </c>
      <c r="O709" s="2">
        <v>19</v>
      </c>
      <c r="P709" s="6">
        <v>9052766054</v>
      </c>
      <c r="Q709" s="2" t="s">
        <v>172</v>
      </c>
      <c r="R709" s="2" t="s">
        <v>173</v>
      </c>
      <c r="S709" s="2">
        <v>1</v>
      </c>
      <c r="T709" s="2" t="s">
        <v>251</v>
      </c>
      <c r="V709" s="2" t="s">
        <v>252</v>
      </c>
      <c r="W709" s="10" t="s">
        <v>186</v>
      </c>
      <c r="X709" s="2">
        <v>3</v>
      </c>
    </row>
    <row r="710" spans="1:24" ht="21" hidden="1" customHeight="1">
      <c r="A710" s="2" t="s">
        <v>1398</v>
      </c>
      <c r="B710" s="2" t="s">
        <v>26</v>
      </c>
      <c r="C710" s="2" t="s">
        <v>27</v>
      </c>
      <c r="D710" s="2" t="s">
        <v>28</v>
      </c>
      <c r="E710" s="2" t="s">
        <v>28</v>
      </c>
      <c r="F710" s="2" t="s">
        <v>111</v>
      </c>
      <c r="G710" s="2" t="s">
        <v>167</v>
      </c>
      <c r="H710" s="2" t="s">
        <v>168</v>
      </c>
      <c r="I710" s="2">
        <v>7</v>
      </c>
      <c r="J710" s="2">
        <v>2</v>
      </c>
      <c r="K710" s="2">
        <v>2019</v>
      </c>
      <c r="L710" s="31">
        <f t="shared" si="11"/>
        <v>43503</v>
      </c>
      <c r="M710" s="2" t="s">
        <v>1407</v>
      </c>
      <c r="N710" s="2" t="s">
        <v>498</v>
      </c>
      <c r="O710" s="2">
        <v>19</v>
      </c>
      <c r="P710" s="6">
        <v>8160371882</v>
      </c>
      <c r="Q710" s="2" t="s">
        <v>172</v>
      </c>
      <c r="R710" s="2" t="s">
        <v>173</v>
      </c>
      <c r="S710" s="2">
        <v>3</v>
      </c>
      <c r="T710" s="2" t="s">
        <v>251</v>
      </c>
      <c r="V710" s="2" t="s">
        <v>252</v>
      </c>
      <c r="W710" s="10" t="s">
        <v>176</v>
      </c>
    </row>
    <row r="711" spans="1:24" ht="21" hidden="1" customHeight="1">
      <c r="A711" s="2" t="s">
        <v>1398</v>
      </c>
      <c r="B711" s="2" t="s">
        <v>26</v>
      </c>
      <c r="C711" s="2" t="s">
        <v>27</v>
      </c>
      <c r="D711" s="2" t="s">
        <v>28</v>
      </c>
      <c r="E711" s="2" t="s">
        <v>28</v>
      </c>
      <c r="F711" s="2" t="s">
        <v>111</v>
      </c>
      <c r="G711" s="2" t="s">
        <v>167</v>
      </c>
      <c r="H711" s="2" t="s">
        <v>168</v>
      </c>
      <c r="I711" s="2">
        <v>7</v>
      </c>
      <c r="J711" s="2">
        <v>2</v>
      </c>
      <c r="K711" s="2">
        <v>2019</v>
      </c>
      <c r="L711" s="31">
        <f t="shared" si="11"/>
        <v>43503</v>
      </c>
      <c r="M711" s="2" t="s">
        <v>1408</v>
      </c>
      <c r="N711" s="2" t="s">
        <v>1409</v>
      </c>
      <c r="O711" s="2">
        <v>19</v>
      </c>
      <c r="P711" s="6">
        <v>8058550144</v>
      </c>
      <c r="Q711" s="2" t="s">
        <v>172</v>
      </c>
      <c r="R711" s="2" t="s">
        <v>173</v>
      </c>
      <c r="S711" s="2">
        <v>3</v>
      </c>
      <c r="T711" s="2" t="s">
        <v>251</v>
      </c>
      <c r="V711" s="2" t="s">
        <v>252</v>
      </c>
      <c r="W711" s="10" t="s">
        <v>176</v>
      </c>
    </row>
    <row r="712" spans="1:24" ht="21" hidden="1" customHeight="1">
      <c r="A712" s="2" t="s">
        <v>1398</v>
      </c>
      <c r="B712" s="2" t="s">
        <v>26</v>
      </c>
      <c r="C712" s="2" t="s">
        <v>27</v>
      </c>
      <c r="D712" s="2" t="s">
        <v>28</v>
      </c>
      <c r="E712" s="2" t="s">
        <v>28</v>
      </c>
      <c r="F712" s="2" t="s">
        <v>111</v>
      </c>
      <c r="G712" s="2" t="s">
        <v>167</v>
      </c>
      <c r="H712" s="2" t="s">
        <v>168</v>
      </c>
      <c r="I712" s="2">
        <v>7</v>
      </c>
      <c r="J712" s="2">
        <v>2</v>
      </c>
      <c r="K712" s="2">
        <v>2019</v>
      </c>
      <c r="L712" s="31">
        <f t="shared" si="11"/>
        <v>43503</v>
      </c>
      <c r="M712" s="2" t="s">
        <v>1410</v>
      </c>
      <c r="N712" s="2" t="s">
        <v>1411</v>
      </c>
      <c r="O712" s="2">
        <v>18</v>
      </c>
      <c r="P712" s="6" t="s">
        <v>171</v>
      </c>
      <c r="Q712" s="2" t="s">
        <v>172</v>
      </c>
      <c r="R712" s="2" t="s">
        <v>173</v>
      </c>
      <c r="S712" s="2">
        <v>2</v>
      </c>
      <c r="T712" s="2" t="s">
        <v>251</v>
      </c>
      <c r="V712" s="2" t="s">
        <v>252</v>
      </c>
      <c r="W712" s="10" t="s">
        <v>176</v>
      </c>
    </row>
    <row r="713" spans="1:24" ht="21" hidden="1" customHeight="1">
      <c r="A713" s="2" t="s">
        <v>1398</v>
      </c>
      <c r="B713" s="2" t="s">
        <v>26</v>
      </c>
      <c r="C713" s="2" t="s">
        <v>27</v>
      </c>
      <c r="D713" s="2" t="s">
        <v>28</v>
      </c>
      <c r="E713" s="2" t="s">
        <v>28</v>
      </c>
      <c r="F713" s="2" t="s">
        <v>111</v>
      </c>
      <c r="G713" s="2" t="s">
        <v>167</v>
      </c>
      <c r="H713" s="2" t="s">
        <v>168</v>
      </c>
      <c r="I713" s="2">
        <v>7</v>
      </c>
      <c r="J713" s="2">
        <v>2</v>
      </c>
      <c r="K713" s="2">
        <v>2019</v>
      </c>
      <c r="L713" s="31">
        <f t="shared" si="11"/>
        <v>43503</v>
      </c>
      <c r="M713" s="2" t="s">
        <v>1412</v>
      </c>
      <c r="N713" s="2" t="s">
        <v>1413</v>
      </c>
      <c r="O713" s="2">
        <v>18</v>
      </c>
      <c r="P713" s="6">
        <v>9029287246</v>
      </c>
      <c r="Q713" s="2" t="s">
        <v>172</v>
      </c>
      <c r="R713" s="2" t="s">
        <v>173</v>
      </c>
      <c r="S713" s="2">
        <v>2</v>
      </c>
      <c r="T713" s="2" t="s">
        <v>251</v>
      </c>
      <c r="V713" s="2" t="s">
        <v>252</v>
      </c>
      <c r="W713" s="10" t="s">
        <v>176</v>
      </c>
    </row>
    <row r="714" spans="1:24" ht="21" hidden="1" customHeight="1">
      <c r="A714" s="2" t="s">
        <v>1398</v>
      </c>
      <c r="B714" s="2" t="s">
        <v>26</v>
      </c>
      <c r="C714" s="2" t="s">
        <v>27</v>
      </c>
      <c r="D714" s="2" t="s">
        <v>28</v>
      </c>
      <c r="E714" s="2" t="s">
        <v>28</v>
      </c>
      <c r="F714" s="2" t="s">
        <v>111</v>
      </c>
      <c r="G714" s="2" t="s">
        <v>167</v>
      </c>
      <c r="H714" s="2" t="s">
        <v>168</v>
      </c>
      <c r="I714" s="2">
        <v>7</v>
      </c>
      <c r="J714" s="2">
        <v>2</v>
      </c>
      <c r="K714" s="2">
        <v>2019</v>
      </c>
      <c r="L714" s="31">
        <f t="shared" si="11"/>
        <v>43503</v>
      </c>
      <c r="M714" s="2" t="s">
        <v>1414</v>
      </c>
      <c r="N714" s="2" t="s">
        <v>1415</v>
      </c>
      <c r="O714" s="2">
        <v>18</v>
      </c>
      <c r="P714" s="6" t="s">
        <v>171</v>
      </c>
      <c r="Q714" s="2" t="s">
        <v>172</v>
      </c>
      <c r="R714" s="2" t="s">
        <v>173</v>
      </c>
      <c r="S714" s="2">
        <v>3</v>
      </c>
      <c r="T714" s="2" t="s">
        <v>251</v>
      </c>
      <c r="V714" s="2" t="s">
        <v>252</v>
      </c>
      <c r="W714" s="10" t="s">
        <v>176</v>
      </c>
    </row>
    <row r="715" spans="1:24" ht="21" hidden="1" customHeight="1">
      <c r="A715" s="2" t="s">
        <v>1398</v>
      </c>
      <c r="B715" s="2" t="s">
        <v>26</v>
      </c>
      <c r="C715" s="2" t="s">
        <v>27</v>
      </c>
      <c r="D715" s="2" t="s">
        <v>28</v>
      </c>
      <c r="E715" s="2" t="s">
        <v>28</v>
      </c>
      <c r="F715" s="2" t="s">
        <v>111</v>
      </c>
      <c r="G715" s="2" t="s">
        <v>167</v>
      </c>
      <c r="H715" s="2" t="s">
        <v>168</v>
      </c>
      <c r="I715" s="2">
        <v>7</v>
      </c>
      <c r="J715" s="2">
        <v>2</v>
      </c>
      <c r="K715" s="2">
        <v>2019</v>
      </c>
      <c r="L715" s="31">
        <f t="shared" si="11"/>
        <v>43503</v>
      </c>
      <c r="M715" s="2" t="s">
        <v>1416</v>
      </c>
      <c r="N715" s="2" t="s">
        <v>1417</v>
      </c>
      <c r="O715" s="2">
        <v>18</v>
      </c>
      <c r="P715" s="6">
        <v>8038353479</v>
      </c>
      <c r="Q715" s="2" t="s">
        <v>172</v>
      </c>
      <c r="R715" s="2" t="s">
        <v>173</v>
      </c>
      <c r="S715" s="2">
        <v>2</v>
      </c>
      <c r="T715" s="2" t="s">
        <v>251</v>
      </c>
      <c r="V715" s="2" t="s">
        <v>252</v>
      </c>
      <c r="W715" s="10" t="s">
        <v>176</v>
      </c>
    </row>
    <row r="716" spans="1:24" ht="21" hidden="1" customHeight="1">
      <c r="A716" s="2" t="s">
        <v>1398</v>
      </c>
      <c r="B716" s="2" t="s">
        <v>26</v>
      </c>
      <c r="C716" s="2" t="s">
        <v>27</v>
      </c>
      <c r="D716" s="2" t="s">
        <v>28</v>
      </c>
      <c r="E716" s="2" t="s">
        <v>28</v>
      </c>
      <c r="F716" s="2" t="s">
        <v>111</v>
      </c>
      <c r="G716" s="2" t="s">
        <v>167</v>
      </c>
      <c r="H716" s="2" t="s">
        <v>168</v>
      </c>
      <c r="I716" s="2">
        <v>7</v>
      </c>
      <c r="J716" s="2">
        <v>2</v>
      </c>
      <c r="K716" s="2">
        <v>2019</v>
      </c>
      <c r="L716" s="31">
        <f t="shared" si="11"/>
        <v>43503</v>
      </c>
      <c r="M716" s="2" t="s">
        <v>1418</v>
      </c>
      <c r="N716" s="2" t="s">
        <v>269</v>
      </c>
      <c r="O716" s="2">
        <v>19</v>
      </c>
      <c r="P716" s="6">
        <v>7033756723</v>
      </c>
      <c r="Q716" s="2" t="s">
        <v>172</v>
      </c>
      <c r="R716" s="2" t="s">
        <v>173</v>
      </c>
      <c r="S716" s="2">
        <v>1</v>
      </c>
      <c r="T716" s="2" t="s">
        <v>251</v>
      </c>
      <c r="V716" s="2" t="s">
        <v>252</v>
      </c>
      <c r="W716" s="10" t="s">
        <v>176</v>
      </c>
    </row>
    <row r="717" spans="1:24" ht="21" hidden="1" customHeight="1">
      <c r="A717" s="2" t="s">
        <v>1398</v>
      </c>
      <c r="B717" s="2" t="s">
        <v>26</v>
      </c>
      <c r="C717" s="2" t="s">
        <v>27</v>
      </c>
      <c r="D717" s="2" t="s">
        <v>28</v>
      </c>
      <c r="E717" s="2" t="s">
        <v>28</v>
      </c>
      <c r="F717" s="2" t="s">
        <v>111</v>
      </c>
      <c r="G717" s="2" t="s">
        <v>167</v>
      </c>
      <c r="H717" s="2" t="s">
        <v>168</v>
      </c>
      <c r="I717" s="2">
        <v>7</v>
      </c>
      <c r="J717" s="2">
        <v>2</v>
      </c>
      <c r="K717" s="2">
        <v>2019</v>
      </c>
      <c r="L717" s="31">
        <f t="shared" si="11"/>
        <v>43503</v>
      </c>
      <c r="M717" s="2" t="s">
        <v>712</v>
      </c>
      <c r="N717" s="2" t="s">
        <v>1419</v>
      </c>
      <c r="O717" s="2">
        <v>19</v>
      </c>
      <c r="P717" s="6">
        <v>9066999810</v>
      </c>
      <c r="Q717" s="2" t="s">
        <v>172</v>
      </c>
      <c r="R717" s="2" t="s">
        <v>173</v>
      </c>
      <c r="S717" s="2">
        <v>1</v>
      </c>
      <c r="T717" s="2" t="s">
        <v>251</v>
      </c>
      <c r="V717" s="2" t="s">
        <v>252</v>
      </c>
      <c r="W717" s="10" t="s">
        <v>176</v>
      </c>
    </row>
    <row r="718" spans="1:24" ht="21" hidden="1" customHeight="1">
      <c r="A718" s="2" t="s">
        <v>1398</v>
      </c>
      <c r="B718" s="2" t="s">
        <v>26</v>
      </c>
      <c r="C718" s="2" t="s">
        <v>27</v>
      </c>
      <c r="D718" s="2" t="s">
        <v>28</v>
      </c>
      <c r="E718" s="2" t="s">
        <v>28</v>
      </c>
      <c r="F718" s="2" t="s">
        <v>111</v>
      </c>
      <c r="G718" s="2" t="s">
        <v>167</v>
      </c>
      <c r="H718" s="2" t="s">
        <v>168</v>
      </c>
      <c r="I718" s="2">
        <v>7</v>
      </c>
      <c r="J718" s="2">
        <v>2</v>
      </c>
      <c r="K718" s="2">
        <v>2019</v>
      </c>
      <c r="L718" s="31">
        <f t="shared" si="11"/>
        <v>43503</v>
      </c>
      <c r="M718" s="2" t="s">
        <v>1420</v>
      </c>
      <c r="N718" s="2" t="s">
        <v>1421</v>
      </c>
      <c r="O718" s="2">
        <v>18</v>
      </c>
      <c r="P718" s="6">
        <v>8129960687</v>
      </c>
      <c r="Q718" s="2" t="s">
        <v>172</v>
      </c>
      <c r="R718" s="2" t="s">
        <v>173</v>
      </c>
      <c r="S718" s="2">
        <v>1</v>
      </c>
      <c r="T718" s="2" t="s">
        <v>251</v>
      </c>
      <c r="V718" s="2" t="s">
        <v>252</v>
      </c>
      <c r="W718" s="10" t="s">
        <v>176</v>
      </c>
    </row>
    <row r="719" spans="1:24" ht="21" hidden="1" customHeight="1">
      <c r="A719" s="2" t="s">
        <v>1398</v>
      </c>
      <c r="B719" s="2" t="s">
        <v>26</v>
      </c>
      <c r="C719" s="2" t="s">
        <v>27</v>
      </c>
      <c r="D719" s="2" t="s">
        <v>28</v>
      </c>
      <c r="E719" s="2" t="s">
        <v>28</v>
      </c>
      <c r="F719" s="2" t="s">
        <v>111</v>
      </c>
      <c r="G719" s="2" t="s">
        <v>167</v>
      </c>
      <c r="H719" s="2" t="s">
        <v>168</v>
      </c>
      <c r="I719" s="2">
        <v>7</v>
      </c>
      <c r="J719" s="2">
        <v>2</v>
      </c>
      <c r="K719" s="2">
        <v>2019</v>
      </c>
      <c r="L719" s="31">
        <f t="shared" si="11"/>
        <v>43503</v>
      </c>
      <c r="M719" s="2" t="s">
        <v>1422</v>
      </c>
      <c r="N719" s="2" t="s">
        <v>1423</v>
      </c>
      <c r="O719" s="2">
        <v>19</v>
      </c>
      <c r="P719" s="6">
        <v>8145488054</v>
      </c>
      <c r="Q719" s="2" t="s">
        <v>172</v>
      </c>
      <c r="R719" s="2" t="s">
        <v>173</v>
      </c>
      <c r="S719" s="2">
        <v>1</v>
      </c>
      <c r="T719" s="2" t="s">
        <v>251</v>
      </c>
      <c r="V719" s="2" t="s">
        <v>252</v>
      </c>
      <c r="W719" s="10" t="s">
        <v>211</v>
      </c>
    </row>
    <row r="720" spans="1:24" ht="21" hidden="1" customHeight="1">
      <c r="A720" s="2" t="s">
        <v>1398</v>
      </c>
      <c r="B720" s="2" t="s">
        <v>26</v>
      </c>
      <c r="C720" s="2" t="s">
        <v>27</v>
      </c>
      <c r="D720" s="2" t="s">
        <v>28</v>
      </c>
      <c r="E720" s="2" t="s">
        <v>28</v>
      </c>
      <c r="F720" s="2" t="s">
        <v>111</v>
      </c>
      <c r="G720" s="2" t="s">
        <v>167</v>
      </c>
      <c r="H720" s="2" t="s">
        <v>168</v>
      </c>
      <c r="I720" s="2">
        <v>7</v>
      </c>
      <c r="J720" s="2">
        <v>2</v>
      </c>
      <c r="K720" s="2">
        <v>2019</v>
      </c>
      <c r="L720" s="31">
        <f t="shared" si="11"/>
        <v>43503</v>
      </c>
      <c r="M720" s="2" t="s">
        <v>1424</v>
      </c>
      <c r="N720" s="2" t="s">
        <v>356</v>
      </c>
      <c r="O720" s="2">
        <v>19</v>
      </c>
      <c r="P720" s="6">
        <v>7033756723</v>
      </c>
      <c r="Q720" s="2" t="s">
        <v>172</v>
      </c>
      <c r="R720" s="2" t="s">
        <v>173</v>
      </c>
      <c r="S720" s="2">
        <v>2</v>
      </c>
      <c r="T720" s="2" t="s">
        <v>251</v>
      </c>
      <c r="V720" s="2" t="s">
        <v>252</v>
      </c>
      <c r="W720" s="10" t="s">
        <v>176</v>
      </c>
    </row>
    <row r="721" spans="1:24" ht="21" hidden="1" customHeight="1">
      <c r="A721" s="2" t="s">
        <v>1398</v>
      </c>
      <c r="B721" s="2" t="s">
        <v>26</v>
      </c>
      <c r="C721" s="2" t="s">
        <v>27</v>
      </c>
      <c r="D721" s="2" t="s">
        <v>28</v>
      </c>
      <c r="E721" s="2" t="s">
        <v>28</v>
      </c>
      <c r="F721" s="2" t="s">
        <v>111</v>
      </c>
      <c r="G721" s="2" t="s">
        <v>167</v>
      </c>
      <c r="H721" s="2" t="s">
        <v>168</v>
      </c>
      <c r="I721" s="2">
        <v>7</v>
      </c>
      <c r="J721" s="2">
        <v>2</v>
      </c>
      <c r="K721" s="2">
        <v>2019</v>
      </c>
      <c r="L721" s="31">
        <f t="shared" si="11"/>
        <v>43503</v>
      </c>
      <c r="M721" s="2" t="s">
        <v>1425</v>
      </c>
      <c r="N721" s="2" t="s">
        <v>1426</v>
      </c>
      <c r="O721" s="2">
        <v>19</v>
      </c>
      <c r="P721" s="6" t="s">
        <v>171</v>
      </c>
      <c r="Q721" s="2" t="s">
        <v>172</v>
      </c>
      <c r="R721" s="2" t="s">
        <v>173</v>
      </c>
      <c r="S721" s="2">
        <v>3</v>
      </c>
      <c r="T721" s="2" t="s">
        <v>251</v>
      </c>
      <c r="V721" s="2" t="s">
        <v>252</v>
      </c>
      <c r="W721" s="10" t="s">
        <v>176</v>
      </c>
    </row>
    <row r="722" spans="1:24" ht="21" hidden="1" customHeight="1">
      <c r="A722" s="2" t="s">
        <v>1398</v>
      </c>
      <c r="B722" s="2" t="s">
        <v>26</v>
      </c>
      <c r="C722" s="2" t="s">
        <v>27</v>
      </c>
      <c r="D722" s="2" t="s">
        <v>28</v>
      </c>
      <c r="E722" s="2" t="s">
        <v>28</v>
      </c>
      <c r="F722" s="2" t="s">
        <v>111</v>
      </c>
      <c r="G722" s="2" t="s">
        <v>167</v>
      </c>
      <c r="H722" s="2" t="s">
        <v>168</v>
      </c>
      <c r="I722" s="2">
        <v>7</v>
      </c>
      <c r="J722" s="2">
        <v>2</v>
      </c>
      <c r="K722" s="2">
        <v>2019</v>
      </c>
      <c r="L722" s="31">
        <f t="shared" si="11"/>
        <v>43503</v>
      </c>
      <c r="M722" s="2" t="s">
        <v>1427</v>
      </c>
      <c r="N722" s="2" t="s">
        <v>1428</v>
      </c>
      <c r="O722" s="2">
        <v>18</v>
      </c>
      <c r="P722" s="6">
        <v>9033397905</v>
      </c>
      <c r="Q722" s="2" t="s">
        <v>172</v>
      </c>
      <c r="R722" s="2" t="s">
        <v>173</v>
      </c>
      <c r="S722" s="2">
        <v>2</v>
      </c>
      <c r="T722" s="2" t="s">
        <v>251</v>
      </c>
      <c r="V722" s="2" t="s">
        <v>252</v>
      </c>
      <c r="W722" s="10" t="s">
        <v>176</v>
      </c>
    </row>
    <row r="723" spans="1:24" ht="21" hidden="1" customHeight="1">
      <c r="A723" s="2" t="s">
        <v>1398</v>
      </c>
      <c r="B723" s="2" t="s">
        <v>26</v>
      </c>
      <c r="C723" s="2" t="s">
        <v>27</v>
      </c>
      <c r="D723" s="2" t="s">
        <v>28</v>
      </c>
      <c r="E723" s="2" t="s">
        <v>28</v>
      </c>
      <c r="F723" s="2" t="s">
        <v>111</v>
      </c>
      <c r="G723" s="2" t="s">
        <v>167</v>
      </c>
      <c r="H723" s="2" t="s">
        <v>168</v>
      </c>
      <c r="I723" s="2">
        <v>7</v>
      </c>
      <c r="J723" s="2">
        <v>2</v>
      </c>
      <c r="K723" s="2">
        <v>2019</v>
      </c>
      <c r="L723" s="31">
        <f t="shared" si="11"/>
        <v>43503</v>
      </c>
      <c r="M723" s="2" t="s">
        <v>1429</v>
      </c>
      <c r="N723" s="2" t="s">
        <v>1430</v>
      </c>
      <c r="O723" s="2">
        <v>17</v>
      </c>
      <c r="P723" s="6">
        <v>7060769501</v>
      </c>
      <c r="Q723" s="2" t="s">
        <v>417</v>
      </c>
      <c r="R723" s="2" t="s">
        <v>173</v>
      </c>
      <c r="S723" s="2">
        <v>0</v>
      </c>
      <c r="T723" s="2" t="s">
        <v>313</v>
      </c>
      <c r="U723" s="2" t="s">
        <v>507</v>
      </c>
      <c r="V723" s="2" t="s">
        <v>175</v>
      </c>
      <c r="W723" s="10" t="s">
        <v>179</v>
      </c>
      <c r="X723" s="2">
        <v>3</v>
      </c>
    </row>
    <row r="724" spans="1:24" ht="21" hidden="1" customHeight="1">
      <c r="A724" s="2" t="s">
        <v>1398</v>
      </c>
      <c r="B724" s="2" t="s">
        <v>26</v>
      </c>
      <c r="C724" s="2" t="s">
        <v>27</v>
      </c>
      <c r="D724" s="2" t="s">
        <v>28</v>
      </c>
      <c r="E724" s="2" t="s">
        <v>28</v>
      </c>
      <c r="F724" s="2" t="s">
        <v>111</v>
      </c>
      <c r="G724" s="2" t="s">
        <v>167</v>
      </c>
      <c r="H724" s="2" t="s">
        <v>168</v>
      </c>
      <c r="I724" s="2">
        <v>8</v>
      </c>
      <c r="J724" s="2">
        <v>2</v>
      </c>
      <c r="K724" s="2">
        <v>2019</v>
      </c>
      <c r="L724" s="31">
        <f t="shared" si="11"/>
        <v>43504</v>
      </c>
      <c r="M724" s="2" t="s">
        <v>1128</v>
      </c>
      <c r="N724" s="2" t="s">
        <v>874</v>
      </c>
      <c r="O724" s="2">
        <v>19</v>
      </c>
      <c r="P724" s="6">
        <v>8182350488</v>
      </c>
      <c r="Q724" s="2" t="s">
        <v>172</v>
      </c>
      <c r="R724" s="2" t="s">
        <v>173</v>
      </c>
      <c r="S724" s="2">
        <v>1</v>
      </c>
      <c r="T724" s="2" t="s">
        <v>313</v>
      </c>
      <c r="U724" s="2" t="s">
        <v>507</v>
      </c>
      <c r="V724" s="2" t="s">
        <v>175</v>
      </c>
      <c r="W724" s="10" t="s">
        <v>186</v>
      </c>
      <c r="X724" s="2">
        <v>1</v>
      </c>
    </row>
    <row r="725" spans="1:24" ht="21" hidden="1" customHeight="1">
      <c r="A725" s="2" t="s">
        <v>1398</v>
      </c>
      <c r="B725" s="2" t="s">
        <v>26</v>
      </c>
      <c r="C725" s="2" t="s">
        <v>27</v>
      </c>
      <c r="D725" s="2" t="s">
        <v>28</v>
      </c>
      <c r="E725" s="2" t="s">
        <v>28</v>
      </c>
      <c r="F725" s="2" t="s">
        <v>111</v>
      </c>
      <c r="G725" s="2" t="s">
        <v>167</v>
      </c>
      <c r="H725" s="2" t="s">
        <v>168</v>
      </c>
      <c r="I725" s="2">
        <v>8</v>
      </c>
      <c r="J725" s="2">
        <v>2</v>
      </c>
      <c r="K725" s="2">
        <v>2019</v>
      </c>
      <c r="L725" s="31">
        <f t="shared" si="11"/>
        <v>43504</v>
      </c>
      <c r="M725" s="2" t="s">
        <v>1431</v>
      </c>
      <c r="N725" s="2" t="s">
        <v>1432</v>
      </c>
      <c r="O725" s="2">
        <v>19</v>
      </c>
      <c r="P725" s="6">
        <v>8141571581</v>
      </c>
      <c r="Q725" s="2" t="s">
        <v>172</v>
      </c>
      <c r="R725" s="2" t="s">
        <v>173</v>
      </c>
      <c r="S725" s="2">
        <v>1</v>
      </c>
      <c r="T725" s="2" t="s">
        <v>313</v>
      </c>
      <c r="U725" s="2" t="s">
        <v>507</v>
      </c>
      <c r="V725" s="2" t="s">
        <v>175</v>
      </c>
      <c r="W725" s="10" t="s">
        <v>186</v>
      </c>
      <c r="X725" s="2">
        <v>3</v>
      </c>
    </row>
    <row r="726" spans="1:24" ht="21" hidden="1" customHeight="1">
      <c r="A726" s="2" t="s">
        <v>1398</v>
      </c>
      <c r="B726" s="2" t="s">
        <v>26</v>
      </c>
      <c r="C726" s="2" t="s">
        <v>27</v>
      </c>
      <c r="D726" s="2" t="s">
        <v>28</v>
      </c>
      <c r="E726" s="2" t="s">
        <v>28</v>
      </c>
      <c r="F726" s="2" t="s">
        <v>111</v>
      </c>
      <c r="G726" s="2" t="s">
        <v>167</v>
      </c>
      <c r="H726" s="2" t="s">
        <v>168</v>
      </c>
      <c r="I726" s="2">
        <v>8</v>
      </c>
      <c r="J726" s="2">
        <v>2</v>
      </c>
      <c r="K726" s="2">
        <v>2019</v>
      </c>
      <c r="L726" s="31">
        <f t="shared" si="11"/>
        <v>43504</v>
      </c>
      <c r="M726" s="2" t="s">
        <v>1433</v>
      </c>
      <c r="N726" s="2" t="s">
        <v>1434</v>
      </c>
      <c r="O726" s="2">
        <v>17</v>
      </c>
      <c r="P726" s="6" t="s">
        <v>171</v>
      </c>
      <c r="Q726" s="2" t="s">
        <v>172</v>
      </c>
      <c r="R726" s="2" t="s">
        <v>173</v>
      </c>
      <c r="S726" s="2">
        <v>2</v>
      </c>
      <c r="T726" s="2" t="s">
        <v>174</v>
      </c>
      <c r="V726" s="2" t="s">
        <v>175</v>
      </c>
      <c r="W726" s="10" t="s">
        <v>176</v>
      </c>
    </row>
    <row r="727" spans="1:24" ht="21" hidden="1" customHeight="1">
      <c r="A727" s="2" t="s">
        <v>1398</v>
      </c>
      <c r="B727" s="2" t="s">
        <v>26</v>
      </c>
      <c r="C727" s="2" t="s">
        <v>27</v>
      </c>
      <c r="D727" s="2" t="s">
        <v>28</v>
      </c>
      <c r="E727" s="2" t="s">
        <v>28</v>
      </c>
      <c r="F727" s="2" t="s">
        <v>111</v>
      </c>
      <c r="G727" s="2" t="s">
        <v>167</v>
      </c>
      <c r="H727" s="2" t="s">
        <v>168</v>
      </c>
      <c r="I727" s="2">
        <v>8</v>
      </c>
      <c r="J727" s="2">
        <v>2</v>
      </c>
      <c r="K727" s="2">
        <v>2019</v>
      </c>
      <c r="L727" s="31">
        <f t="shared" si="11"/>
        <v>43504</v>
      </c>
      <c r="M727" s="2" t="s">
        <v>1435</v>
      </c>
      <c r="N727" s="2" t="s">
        <v>1436</v>
      </c>
      <c r="O727" s="2">
        <v>19</v>
      </c>
      <c r="P727" s="6">
        <v>8130250589</v>
      </c>
      <c r="Q727" s="2" t="s">
        <v>417</v>
      </c>
      <c r="R727" s="2" t="s">
        <v>173</v>
      </c>
      <c r="S727" s="2">
        <v>0</v>
      </c>
      <c r="T727" s="2" t="s">
        <v>418</v>
      </c>
      <c r="V727" s="2" t="s">
        <v>175</v>
      </c>
      <c r="W727" s="10" t="s">
        <v>444</v>
      </c>
    </row>
    <row r="728" spans="1:24" ht="21" hidden="1" customHeight="1">
      <c r="A728" s="2" t="s">
        <v>1398</v>
      </c>
      <c r="B728" s="2" t="s">
        <v>26</v>
      </c>
      <c r="C728" s="2" t="s">
        <v>27</v>
      </c>
      <c r="D728" s="2" t="s">
        <v>28</v>
      </c>
      <c r="E728" s="2" t="s">
        <v>28</v>
      </c>
      <c r="F728" s="2" t="s">
        <v>111</v>
      </c>
      <c r="G728" s="2" t="s">
        <v>167</v>
      </c>
      <c r="H728" s="2" t="s">
        <v>168</v>
      </c>
      <c r="I728" s="2">
        <v>9</v>
      </c>
      <c r="J728" s="2">
        <v>2</v>
      </c>
      <c r="K728" s="2">
        <v>2019</v>
      </c>
      <c r="L728" s="31">
        <f t="shared" si="11"/>
        <v>43505</v>
      </c>
      <c r="M728" s="2" t="s">
        <v>1437</v>
      </c>
      <c r="N728" s="2" t="s">
        <v>1438</v>
      </c>
      <c r="O728" s="2">
        <v>19</v>
      </c>
      <c r="P728" s="6">
        <v>8131857815</v>
      </c>
      <c r="Q728" s="2" t="s">
        <v>172</v>
      </c>
      <c r="R728" s="2" t="s">
        <v>173</v>
      </c>
      <c r="S728" s="2">
        <v>2</v>
      </c>
      <c r="T728" s="2" t="s">
        <v>251</v>
      </c>
      <c r="V728" s="2" t="s">
        <v>252</v>
      </c>
      <c r="W728" s="10" t="s">
        <v>211</v>
      </c>
      <c r="X728" s="2">
        <v>6</v>
      </c>
    </row>
    <row r="729" spans="1:24" ht="21" hidden="1" customHeight="1">
      <c r="A729" s="2" t="s">
        <v>1398</v>
      </c>
      <c r="B729" s="2" t="s">
        <v>26</v>
      </c>
      <c r="C729" s="2" t="s">
        <v>27</v>
      </c>
      <c r="D729" s="2" t="s">
        <v>28</v>
      </c>
      <c r="E729" s="2" t="s">
        <v>28</v>
      </c>
      <c r="F729" s="2" t="s">
        <v>111</v>
      </c>
      <c r="G729" s="2" t="s">
        <v>167</v>
      </c>
      <c r="H729" s="2" t="s">
        <v>168</v>
      </c>
      <c r="I729" s="2">
        <v>9</v>
      </c>
      <c r="J729" s="2">
        <v>2</v>
      </c>
      <c r="K729" s="2">
        <v>2019</v>
      </c>
      <c r="L729" s="31">
        <f t="shared" si="11"/>
        <v>43505</v>
      </c>
      <c r="M729" s="2" t="s">
        <v>1439</v>
      </c>
      <c r="N729" s="2" t="s">
        <v>1056</v>
      </c>
      <c r="O729" s="2">
        <v>19</v>
      </c>
      <c r="P729" s="6">
        <v>8109230249</v>
      </c>
      <c r="Q729" s="2" t="s">
        <v>172</v>
      </c>
      <c r="R729" s="2" t="s">
        <v>173</v>
      </c>
      <c r="S729" s="2">
        <v>2</v>
      </c>
      <c r="T729" s="2" t="s">
        <v>251</v>
      </c>
      <c r="V729" s="2" t="s">
        <v>252</v>
      </c>
      <c r="W729" s="10" t="s">
        <v>176</v>
      </c>
    </row>
    <row r="730" spans="1:24" ht="21" hidden="1" customHeight="1">
      <c r="A730" s="2" t="s">
        <v>1398</v>
      </c>
      <c r="B730" s="2" t="s">
        <v>26</v>
      </c>
      <c r="C730" s="2" t="s">
        <v>27</v>
      </c>
      <c r="D730" s="2" t="s">
        <v>28</v>
      </c>
      <c r="E730" s="2" t="s">
        <v>28</v>
      </c>
      <c r="F730" s="2" t="s">
        <v>111</v>
      </c>
      <c r="G730" s="2" t="s">
        <v>167</v>
      </c>
      <c r="H730" s="2" t="s">
        <v>168</v>
      </c>
      <c r="I730" s="2">
        <v>9</v>
      </c>
      <c r="J730" s="2">
        <v>2</v>
      </c>
      <c r="K730" s="2">
        <v>2019</v>
      </c>
      <c r="L730" s="31">
        <f t="shared" si="11"/>
        <v>43505</v>
      </c>
      <c r="M730" s="2" t="s">
        <v>322</v>
      </c>
      <c r="N730" s="2" t="s">
        <v>1440</v>
      </c>
      <c r="O730" s="2">
        <v>19</v>
      </c>
      <c r="P730" s="6" t="s">
        <v>171</v>
      </c>
      <c r="Q730" s="2" t="s">
        <v>172</v>
      </c>
      <c r="R730" s="2" t="s">
        <v>173</v>
      </c>
      <c r="S730" s="2">
        <v>2</v>
      </c>
      <c r="T730" s="2" t="s">
        <v>251</v>
      </c>
      <c r="V730" s="2" t="s">
        <v>252</v>
      </c>
      <c r="W730" s="10" t="s">
        <v>176</v>
      </c>
    </row>
    <row r="731" spans="1:24" ht="21" hidden="1" customHeight="1">
      <c r="A731" s="2" t="s">
        <v>1398</v>
      </c>
      <c r="B731" s="2" t="s">
        <v>26</v>
      </c>
      <c r="C731" s="2" t="s">
        <v>27</v>
      </c>
      <c r="D731" s="2" t="s">
        <v>28</v>
      </c>
      <c r="E731" s="2" t="s">
        <v>28</v>
      </c>
      <c r="F731" s="2" t="s">
        <v>111</v>
      </c>
      <c r="G731" s="2" t="s">
        <v>167</v>
      </c>
      <c r="H731" s="2" t="s">
        <v>168</v>
      </c>
      <c r="I731" s="2">
        <v>9</v>
      </c>
      <c r="J731" s="2">
        <v>2</v>
      </c>
      <c r="K731" s="2">
        <v>2019</v>
      </c>
      <c r="L731" s="31">
        <f t="shared" si="11"/>
        <v>43505</v>
      </c>
      <c r="M731" s="2" t="s">
        <v>447</v>
      </c>
      <c r="N731" s="2" t="s">
        <v>319</v>
      </c>
      <c r="O731" s="2">
        <v>18</v>
      </c>
      <c r="P731" s="6">
        <v>8180611177</v>
      </c>
      <c r="Q731" s="2" t="s">
        <v>172</v>
      </c>
      <c r="R731" s="2" t="s">
        <v>173</v>
      </c>
      <c r="S731" s="2">
        <v>2</v>
      </c>
      <c r="T731" s="2" t="s">
        <v>251</v>
      </c>
      <c r="V731" s="2" t="s">
        <v>252</v>
      </c>
      <c r="W731" s="10" t="s">
        <v>444</v>
      </c>
    </row>
    <row r="732" spans="1:24" ht="21" hidden="1" customHeight="1">
      <c r="A732" s="2" t="s">
        <v>1441</v>
      </c>
      <c r="B732" s="2" t="s">
        <v>26</v>
      </c>
      <c r="C732" s="2" t="s">
        <v>27</v>
      </c>
      <c r="D732" s="2" t="s">
        <v>28</v>
      </c>
      <c r="E732" s="2" t="s">
        <v>28</v>
      </c>
      <c r="F732" s="2" t="s">
        <v>111</v>
      </c>
      <c r="G732" s="2" t="s">
        <v>167</v>
      </c>
      <c r="H732" s="2" t="s">
        <v>168</v>
      </c>
      <c r="I732" s="2">
        <v>12</v>
      </c>
      <c r="J732" s="2">
        <v>2</v>
      </c>
      <c r="K732" s="2">
        <v>2019</v>
      </c>
      <c r="L732" s="31">
        <f t="shared" si="11"/>
        <v>43508</v>
      </c>
      <c r="M732" s="2" t="s">
        <v>1442</v>
      </c>
      <c r="N732" s="2" t="s">
        <v>1443</v>
      </c>
      <c r="O732" s="2">
        <v>19</v>
      </c>
      <c r="P732" s="6">
        <v>8083510580</v>
      </c>
      <c r="Q732" s="2" t="s">
        <v>172</v>
      </c>
      <c r="R732" s="2" t="s">
        <v>173</v>
      </c>
      <c r="S732" s="2">
        <v>1</v>
      </c>
      <c r="T732" s="2" t="s">
        <v>313</v>
      </c>
      <c r="U732" s="2" t="s">
        <v>507</v>
      </c>
      <c r="V732" s="2" t="s">
        <v>175</v>
      </c>
      <c r="W732" s="10" t="s">
        <v>186</v>
      </c>
      <c r="X732" s="2">
        <v>3</v>
      </c>
    </row>
    <row r="733" spans="1:24" ht="21" hidden="1" customHeight="1">
      <c r="A733" s="2" t="s">
        <v>1441</v>
      </c>
      <c r="B733" s="2" t="s">
        <v>26</v>
      </c>
      <c r="C733" s="2" t="s">
        <v>27</v>
      </c>
      <c r="D733" s="2" t="s">
        <v>28</v>
      </c>
      <c r="E733" s="2" t="s">
        <v>28</v>
      </c>
      <c r="F733" s="2" t="s">
        <v>111</v>
      </c>
      <c r="G733" s="2" t="s">
        <v>167</v>
      </c>
      <c r="H733" s="2" t="s">
        <v>168</v>
      </c>
      <c r="I733" s="2">
        <v>12</v>
      </c>
      <c r="J733" s="2">
        <v>2</v>
      </c>
      <c r="K733" s="2">
        <v>2019</v>
      </c>
      <c r="L733" s="31">
        <f t="shared" si="11"/>
        <v>43508</v>
      </c>
      <c r="M733" s="2" t="s">
        <v>1444</v>
      </c>
      <c r="N733" s="2" t="s">
        <v>223</v>
      </c>
      <c r="O733" s="2">
        <v>18</v>
      </c>
      <c r="P733" s="6">
        <v>8030835388</v>
      </c>
      <c r="Q733" s="2" t="s">
        <v>172</v>
      </c>
      <c r="R733" s="2" t="s">
        <v>173</v>
      </c>
      <c r="S733" s="2">
        <v>1</v>
      </c>
      <c r="T733" s="2" t="s">
        <v>313</v>
      </c>
      <c r="U733" s="2" t="s">
        <v>507</v>
      </c>
      <c r="V733" s="2" t="s">
        <v>175</v>
      </c>
      <c r="W733" s="10" t="s">
        <v>179</v>
      </c>
      <c r="X733" s="2">
        <v>2</v>
      </c>
    </row>
    <row r="734" spans="1:24" ht="21" hidden="1" customHeight="1">
      <c r="A734" s="2" t="s">
        <v>1441</v>
      </c>
      <c r="B734" s="2" t="s">
        <v>26</v>
      </c>
      <c r="C734" s="2" t="s">
        <v>27</v>
      </c>
      <c r="D734" s="2" t="s">
        <v>28</v>
      </c>
      <c r="E734" s="2" t="s">
        <v>28</v>
      </c>
      <c r="F734" s="2" t="s">
        <v>111</v>
      </c>
      <c r="G734" s="2" t="s">
        <v>167</v>
      </c>
      <c r="H734" s="2" t="s">
        <v>168</v>
      </c>
      <c r="I734" s="2">
        <v>14</v>
      </c>
      <c r="J734" s="2">
        <v>2</v>
      </c>
      <c r="K734" s="2">
        <v>2019</v>
      </c>
      <c r="L734" s="31">
        <f t="shared" si="11"/>
        <v>43510</v>
      </c>
      <c r="M734" s="2" t="s">
        <v>1445</v>
      </c>
      <c r="N734" s="2" t="s">
        <v>1446</v>
      </c>
      <c r="O734" s="2">
        <v>19</v>
      </c>
      <c r="P734" s="6">
        <v>8145778816</v>
      </c>
      <c r="Q734" s="2" t="s">
        <v>172</v>
      </c>
      <c r="R734" s="2" t="s">
        <v>173</v>
      </c>
      <c r="S734" s="2">
        <v>2</v>
      </c>
      <c r="T734" s="2" t="s">
        <v>174</v>
      </c>
      <c r="V734" s="2" t="s">
        <v>175</v>
      </c>
      <c r="W734" s="10" t="s">
        <v>186</v>
      </c>
      <c r="X734" s="2">
        <v>3</v>
      </c>
    </row>
    <row r="735" spans="1:24" ht="21" hidden="1" customHeight="1">
      <c r="A735" s="2" t="s">
        <v>1441</v>
      </c>
      <c r="B735" s="2" t="s">
        <v>26</v>
      </c>
      <c r="C735" s="2" t="s">
        <v>27</v>
      </c>
      <c r="D735" s="2" t="s">
        <v>28</v>
      </c>
      <c r="E735" s="2" t="s">
        <v>28</v>
      </c>
      <c r="F735" s="2" t="s">
        <v>111</v>
      </c>
      <c r="G735" s="2" t="s">
        <v>167</v>
      </c>
      <c r="H735" s="2" t="s">
        <v>168</v>
      </c>
      <c r="I735" s="2">
        <v>14</v>
      </c>
      <c r="J735" s="2">
        <v>2</v>
      </c>
      <c r="K735" s="2">
        <v>2019</v>
      </c>
      <c r="L735" s="31">
        <f t="shared" si="11"/>
        <v>43510</v>
      </c>
      <c r="M735" s="2" t="s">
        <v>1447</v>
      </c>
      <c r="N735" s="2" t="s">
        <v>1448</v>
      </c>
      <c r="O735" s="2">
        <v>19</v>
      </c>
      <c r="P735" s="6" t="s">
        <v>171</v>
      </c>
      <c r="Q735" s="2" t="s">
        <v>172</v>
      </c>
      <c r="R735" s="2" t="s">
        <v>173</v>
      </c>
      <c r="S735" s="2">
        <v>3</v>
      </c>
      <c r="T735" s="2" t="s">
        <v>251</v>
      </c>
      <c r="V735" s="2" t="s">
        <v>252</v>
      </c>
      <c r="W735" s="10" t="s">
        <v>176</v>
      </c>
    </row>
    <row r="736" spans="1:24" ht="21" hidden="1" customHeight="1">
      <c r="A736" s="2" t="s">
        <v>1441</v>
      </c>
      <c r="B736" s="2" t="s">
        <v>26</v>
      </c>
      <c r="C736" s="2" t="s">
        <v>27</v>
      </c>
      <c r="D736" s="2" t="s">
        <v>28</v>
      </c>
      <c r="E736" s="2" t="s">
        <v>28</v>
      </c>
      <c r="F736" s="2" t="s">
        <v>111</v>
      </c>
      <c r="G736" s="2" t="s">
        <v>167</v>
      </c>
      <c r="H736" s="2" t="s">
        <v>168</v>
      </c>
      <c r="I736" s="2">
        <v>14</v>
      </c>
      <c r="J736" s="2">
        <v>2</v>
      </c>
      <c r="K736" s="2">
        <v>2019</v>
      </c>
      <c r="L736" s="31">
        <f t="shared" si="11"/>
        <v>43510</v>
      </c>
      <c r="M736" s="2" t="s">
        <v>1449</v>
      </c>
      <c r="N736" s="2" t="s">
        <v>1450</v>
      </c>
      <c r="O736" s="2">
        <v>19</v>
      </c>
      <c r="P736" s="6" t="s">
        <v>171</v>
      </c>
      <c r="Q736" s="2" t="s">
        <v>172</v>
      </c>
      <c r="R736" s="2" t="s">
        <v>173</v>
      </c>
      <c r="S736" s="2">
        <v>1</v>
      </c>
      <c r="T736" s="2" t="s">
        <v>251</v>
      </c>
      <c r="V736" s="2" t="s">
        <v>252</v>
      </c>
      <c r="W736" s="10" t="s">
        <v>176</v>
      </c>
    </row>
    <row r="737" spans="1:24" ht="21" hidden="1" customHeight="1">
      <c r="A737" s="2" t="s">
        <v>1441</v>
      </c>
      <c r="B737" s="2" t="s">
        <v>26</v>
      </c>
      <c r="C737" s="2" t="s">
        <v>27</v>
      </c>
      <c r="D737" s="2" t="s">
        <v>28</v>
      </c>
      <c r="E737" s="2" t="s">
        <v>28</v>
      </c>
      <c r="F737" s="2" t="s">
        <v>111</v>
      </c>
      <c r="G737" s="2" t="s">
        <v>167</v>
      </c>
      <c r="H737" s="2" t="s">
        <v>168</v>
      </c>
      <c r="I737" s="2">
        <v>14</v>
      </c>
      <c r="J737" s="2">
        <v>2</v>
      </c>
      <c r="K737" s="2">
        <v>2019</v>
      </c>
      <c r="L737" s="31">
        <f t="shared" si="11"/>
        <v>43510</v>
      </c>
      <c r="M737" s="2" t="s">
        <v>1344</v>
      </c>
      <c r="N737" s="2" t="s">
        <v>585</v>
      </c>
      <c r="O737" s="2">
        <v>19</v>
      </c>
      <c r="P737" s="6" t="s">
        <v>171</v>
      </c>
      <c r="Q737" s="2" t="s">
        <v>172</v>
      </c>
      <c r="R737" s="2" t="s">
        <v>173</v>
      </c>
      <c r="S737" s="2">
        <v>0</v>
      </c>
      <c r="T737" s="2" t="s">
        <v>251</v>
      </c>
      <c r="V737" s="2" t="s">
        <v>252</v>
      </c>
      <c r="W737" s="10" t="s">
        <v>211</v>
      </c>
    </row>
    <row r="738" spans="1:24" ht="21" hidden="1" customHeight="1">
      <c r="A738" s="2" t="s">
        <v>1441</v>
      </c>
      <c r="B738" s="2" t="s">
        <v>26</v>
      </c>
      <c r="C738" s="2" t="s">
        <v>27</v>
      </c>
      <c r="D738" s="2" t="s">
        <v>28</v>
      </c>
      <c r="E738" s="2" t="s">
        <v>28</v>
      </c>
      <c r="F738" s="2" t="s">
        <v>111</v>
      </c>
      <c r="G738" s="2" t="s">
        <v>167</v>
      </c>
      <c r="H738" s="2" t="s">
        <v>168</v>
      </c>
      <c r="I738" s="2">
        <v>14</v>
      </c>
      <c r="J738" s="2">
        <v>2</v>
      </c>
      <c r="K738" s="2">
        <v>2019</v>
      </c>
      <c r="L738" s="31">
        <f t="shared" si="11"/>
        <v>43510</v>
      </c>
      <c r="M738" s="2" t="s">
        <v>1451</v>
      </c>
      <c r="N738" s="2" t="s">
        <v>204</v>
      </c>
      <c r="O738" s="2">
        <v>19</v>
      </c>
      <c r="P738" s="6">
        <v>8168728032</v>
      </c>
      <c r="Q738" s="2" t="s">
        <v>172</v>
      </c>
      <c r="R738" s="2" t="s">
        <v>173</v>
      </c>
      <c r="S738" s="2">
        <v>3</v>
      </c>
      <c r="T738" s="2" t="s">
        <v>251</v>
      </c>
      <c r="V738" s="2" t="s">
        <v>252</v>
      </c>
      <c r="W738" s="10" t="s">
        <v>186</v>
      </c>
      <c r="X738" s="2">
        <v>1</v>
      </c>
    </row>
    <row r="739" spans="1:24" ht="21" hidden="1" customHeight="1">
      <c r="A739" s="2" t="s">
        <v>1441</v>
      </c>
      <c r="B739" s="2" t="s">
        <v>26</v>
      </c>
      <c r="C739" s="2" t="s">
        <v>27</v>
      </c>
      <c r="D739" s="2" t="s">
        <v>28</v>
      </c>
      <c r="E739" s="2" t="s">
        <v>28</v>
      </c>
      <c r="F739" s="2" t="s">
        <v>111</v>
      </c>
      <c r="G739" s="2" t="s">
        <v>167</v>
      </c>
      <c r="H739" s="2" t="s">
        <v>168</v>
      </c>
      <c r="I739" s="2">
        <v>14</v>
      </c>
      <c r="J739" s="2">
        <v>2</v>
      </c>
      <c r="K739" s="2">
        <v>2019</v>
      </c>
      <c r="L739" s="31">
        <f t="shared" si="11"/>
        <v>43510</v>
      </c>
      <c r="M739" s="2" t="s">
        <v>1452</v>
      </c>
      <c r="N739" s="2" t="s">
        <v>281</v>
      </c>
      <c r="O739" s="2">
        <v>19</v>
      </c>
      <c r="P739" s="6" t="s">
        <v>171</v>
      </c>
      <c r="Q739" s="2" t="s">
        <v>172</v>
      </c>
      <c r="R739" s="2" t="s">
        <v>173</v>
      </c>
      <c r="S739" s="2">
        <v>1</v>
      </c>
      <c r="T739" s="2" t="s">
        <v>313</v>
      </c>
      <c r="V739" s="2" t="s">
        <v>175</v>
      </c>
      <c r="W739" s="10" t="s">
        <v>179</v>
      </c>
      <c r="X739" s="2">
        <v>3</v>
      </c>
    </row>
    <row r="740" spans="1:24" ht="21" hidden="1" customHeight="1">
      <c r="A740" s="2" t="s">
        <v>1441</v>
      </c>
      <c r="B740" s="2" t="s">
        <v>26</v>
      </c>
      <c r="C740" s="2" t="s">
        <v>27</v>
      </c>
      <c r="D740" s="2" t="s">
        <v>28</v>
      </c>
      <c r="E740" s="2" t="s">
        <v>28</v>
      </c>
      <c r="F740" s="2" t="s">
        <v>111</v>
      </c>
      <c r="G740" s="2" t="s">
        <v>167</v>
      </c>
      <c r="H740" s="2" t="s">
        <v>168</v>
      </c>
      <c r="I740" s="2">
        <v>14</v>
      </c>
      <c r="J740" s="2">
        <v>2</v>
      </c>
      <c r="K740" s="2">
        <v>2019</v>
      </c>
      <c r="L740" s="31">
        <f t="shared" si="11"/>
        <v>43510</v>
      </c>
      <c r="M740" s="2" t="s">
        <v>1453</v>
      </c>
      <c r="N740" s="2" t="s">
        <v>760</v>
      </c>
      <c r="O740" s="2">
        <v>19</v>
      </c>
      <c r="P740" s="6" t="s">
        <v>171</v>
      </c>
      <c r="Q740" s="2" t="s">
        <v>172</v>
      </c>
      <c r="R740" s="2" t="s">
        <v>173</v>
      </c>
      <c r="S740" s="2">
        <v>3</v>
      </c>
      <c r="T740" s="2" t="s">
        <v>251</v>
      </c>
      <c r="V740" s="2" t="s">
        <v>252</v>
      </c>
      <c r="W740" s="10" t="s">
        <v>211</v>
      </c>
    </row>
    <row r="741" spans="1:24" ht="21" hidden="1" customHeight="1">
      <c r="A741" s="2" t="s">
        <v>1441</v>
      </c>
      <c r="B741" s="2" t="s">
        <v>26</v>
      </c>
      <c r="C741" s="2" t="s">
        <v>27</v>
      </c>
      <c r="D741" s="2" t="s">
        <v>28</v>
      </c>
      <c r="E741" s="2" t="s">
        <v>28</v>
      </c>
      <c r="F741" s="2" t="s">
        <v>111</v>
      </c>
      <c r="G741" s="2" t="s">
        <v>167</v>
      </c>
      <c r="H741" s="2" t="s">
        <v>168</v>
      </c>
      <c r="I741" s="2">
        <v>14</v>
      </c>
      <c r="J741" s="2">
        <v>2</v>
      </c>
      <c r="K741" s="2">
        <v>2019</v>
      </c>
      <c r="L741" s="31">
        <f t="shared" si="11"/>
        <v>43510</v>
      </c>
      <c r="M741" s="2" t="s">
        <v>582</v>
      </c>
      <c r="N741" s="2" t="s">
        <v>1454</v>
      </c>
      <c r="O741" s="2">
        <v>18</v>
      </c>
      <c r="P741" s="6" t="s">
        <v>171</v>
      </c>
      <c r="Q741" s="2" t="s">
        <v>172</v>
      </c>
      <c r="R741" s="2" t="s">
        <v>173</v>
      </c>
      <c r="S741" s="2">
        <v>2</v>
      </c>
      <c r="T741" s="2" t="s">
        <v>251</v>
      </c>
      <c r="V741" s="2" t="s">
        <v>252</v>
      </c>
      <c r="W741" s="10" t="s">
        <v>211</v>
      </c>
    </row>
    <row r="742" spans="1:24" ht="21" hidden="1" customHeight="1">
      <c r="A742" s="2" t="s">
        <v>1441</v>
      </c>
      <c r="B742" s="2" t="s">
        <v>26</v>
      </c>
      <c r="C742" s="2" t="s">
        <v>27</v>
      </c>
      <c r="D742" s="2" t="s">
        <v>28</v>
      </c>
      <c r="E742" s="2" t="s">
        <v>28</v>
      </c>
      <c r="F742" s="2" t="s">
        <v>111</v>
      </c>
      <c r="G742" s="2" t="s">
        <v>167</v>
      </c>
      <c r="H742" s="2" t="s">
        <v>168</v>
      </c>
      <c r="I742" s="2">
        <v>15</v>
      </c>
      <c r="J742" s="2">
        <v>2</v>
      </c>
      <c r="K742" s="2">
        <v>2019</v>
      </c>
      <c r="L742" s="31">
        <f t="shared" si="11"/>
        <v>43511</v>
      </c>
      <c r="M742" s="2" t="s">
        <v>1455</v>
      </c>
      <c r="N742" s="2" t="s">
        <v>446</v>
      </c>
      <c r="O742" s="2">
        <v>18</v>
      </c>
      <c r="P742" s="6">
        <v>8071240649</v>
      </c>
      <c r="Q742" s="2" t="s">
        <v>417</v>
      </c>
      <c r="R742" s="2" t="s">
        <v>173</v>
      </c>
      <c r="S742" s="2">
        <v>0</v>
      </c>
      <c r="T742" s="2" t="s">
        <v>418</v>
      </c>
      <c r="V742" s="2" t="s">
        <v>175</v>
      </c>
      <c r="W742" s="10" t="s">
        <v>186</v>
      </c>
      <c r="X742" s="2">
        <v>3</v>
      </c>
    </row>
    <row r="743" spans="1:24" ht="21" hidden="1" customHeight="1">
      <c r="A743" s="2" t="s">
        <v>1441</v>
      </c>
      <c r="B743" s="2" t="s">
        <v>26</v>
      </c>
      <c r="C743" s="2" t="s">
        <v>27</v>
      </c>
      <c r="D743" s="2" t="s">
        <v>28</v>
      </c>
      <c r="E743" s="2" t="s">
        <v>28</v>
      </c>
      <c r="F743" s="2" t="s">
        <v>111</v>
      </c>
      <c r="G743" s="2" t="s">
        <v>167</v>
      </c>
      <c r="H743" s="2" t="s">
        <v>168</v>
      </c>
      <c r="I743" s="2">
        <v>15</v>
      </c>
      <c r="J743" s="2">
        <v>2</v>
      </c>
      <c r="K743" s="2">
        <v>2019</v>
      </c>
      <c r="L743" s="31">
        <f t="shared" si="11"/>
        <v>43511</v>
      </c>
      <c r="M743" s="2" t="s">
        <v>1456</v>
      </c>
      <c r="N743" s="2" t="s">
        <v>1457</v>
      </c>
      <c r="O743" s="2">
        <v>19</v>
      </c>
      <c r="P743" s="6">
        <v>7014836134</v>
      </c>
      <c r="Q743" s="2" t="s">
        <v>417</v>
      </c>
      <c r="R743" s="2" t="s">
        <v>1118</v>
      </c>
      <c r="S743" s="2">
        <v>0</v>
      </c>
      <c r="T743" s="2" t="s">
        <v>418</v>
      </c>
      <c r="V743" s="2" t="s">
        <v>175</v>
      </c>
      <c r="W743" s="10" t="s">
        <v>179</v>
      </c>
      <c r="X743" s="2">
        <v>2</v>
      </c>
    </row>
    <row r="744" spans="1:24" ht="21" hidden="1" customHeight="1">
      <c r="A744" s="2" t="s">
        <v>1441</v>
      </c>
      <c r="B744" s="2" t="s">
        <v>26</v>
      </c>
      <c r="C744" s="2" t="s">
        <v>27</v>
      </c>
      <c r="D744" s="2" t="s">
        <v>28</v>
      </c>
      <c r="E744" s="2" t="s">
        <v>28</v>
      </c>
      <c r="F744" s="2" t="s">
        <v>111</v>
      </c>
      <c r="G744" s="2" t="s">
        <v>167</v>
      </c>
      <c r="H744" s="2" t="s">
        <v>168</v>
      </c>
      <c r="I744" s="2">
        <v>15</v>
      </c>
      <c r="J744" s="2">
        <v>2</v>
      </c>
      <c r="K744" s="2">
        <v>2019</v>
      </c>
      <c r="L744" s="31">
        <f t="shared" si="11"/>
        <v>43511</v>
      </c>
      <c r="M744" s="2" t="s">
        <v>1458</v>
      </c>
      <c r="N744" s="2" t="s">
        <v>1459</v>
      </c>
      <c r="O744" s="2">
        <v>18</v>
      </c>
      <c r="P744" s="6">
        <v>8032267833</v>
      </c>
      <c r="Q744" s="2" t="s">
        <v>172</v>
      </c>
      <c r="R744" s="2" t="s">
        <v>173</v>
      </c>
      <c r="S744" s="2">
        <v>3</v>
      </c>
      <c r="T744" s="2" t="s">
        <v>174</v>
      </c>
      <c r="V744" s="2" t="s">
        <v>175</v>
      </c>
      <c r="W744" s="10" t="s">
        <v>186</v>
      </c>
      <c r="X744" s="2">
        <v>3</v>
      </c>
    </row>
    <row r="745" spans="1:24" ht="21" hidden="1" customHeight="1">
      <c r="A745" s="2" t="s">
        <v>1441</v>
      </c>
      <c r="B745" s="2" t="s">
        <v>26</v>
      </c>
      <c r="C745" s="2" t="s">
        <v>27</v>
      </c>
      <c r="D745" s="2" t="s">
        <v>28</v>
      </c>
      <c r="E745" s="2" t="s">
        <v>28</v>
      </c>
      <c r="F745" s="2" t="s">
        <v>111</v>
      </c>
      <c r="G745" s="2" t="s">
        <v>167</v>
      </c>
      <c r="H745" s="2" t="s">
        <v>168</v>
      </c>
      <c r="I745" s="2">
        <v>15</v>
      </c>
      <c r="J745" s="2">
        <v>2</v>
      </c>
      <c r="K745" s="2">
        <v>2019</v>
      </c>
      <c r="L745" s="31">
        <f t="shared" si="11"/>
        <v>43511</v>
      </c>
      <c r="M745" s="2" t="s">
        <v>1460</v>
      </c>
      <c r="N745" s="2" t="s">
        <v>1461</v>
      </c>
      <c r="O745" s="2">
        <v>19</v>
      </c>
      <c r="P745" s="6" t="s">
        <v>171</v>
      </c>
      <c r="Q745" s="2" t="s">
        <v>172</v>
      </c>
      <c r="R745" s="2" t="s">
        <v>173</v>
      </c>
      <c r="S745" s="2">
        <v>1</v>
      </c>
      <c r="T745" s="2" t="s">
        <v>174</v>
      </c>
      <c r="V745" s="2" t="s">
        <v>175</v>
      </c>
      <c r="W745" s="10" t="s">
        <v>179</v>
      </c>
      <c r="X745" s="2">
        <v>2</v>
      </c>
    </row>
    <row r="746" spans="1:24" ht="21" hidden="1" customHeight="1">
      <c r="A746" s="2" t="s">
        <v>1441</v>
      </c>
      <c r="B746" s="2" t="s">
        <v>26</v>
      </c>
      <c r="C746" s="2" t="s">
        <v>27</v>
      </c>
      <c r="D746" s="2" t="s">
        <v>28</v>
      </c>
      <c r="E746" s="2" t="s">
        <v>28</v>
      </c>
      <c r="F746" s="2" t="s">
        <v>111</v>
      </c>
      <c r="G746" s="2" t="s">
        <v>167</v>
      </c>
      <c r="H746" s="2" t="s">
        <v>168</v>
      </c>
      <c r="I746" s="2">
        <v>15</v>
      </c>
      <c r="J746" s="2">
        <v>2</v>
      </c>
      <c r="K746" s="2">
        <v>2019</v>
      </c>
      <c r="L746" s="31">
        <f t="shared" si="11"/>
        <v>43511</v>
      </c>
      <c r="M746" s="2" t="s">
        <v>1462</v>
      </c>
      <c r="N746" s="2" t="s">
        <v>1463</v>
      </c>
      <c r="O746" s="2">
        <v>18</v>
      </c>
      <c r="P746" s="6" t="s">
        <v>171</v>
      </c>
      <c r="Q746" s="2" t="s">
        <v>172</v>
      </c>
      <c r="R746" s="2" t="s">
        <v>173</v>
      </c>
      <c r="S746" s="2">
        <v>1</v>
      </c>
      <c r="T746" s="2" t="s">
        <v>174</v>
      </c>
      <c r="V746" s="2" t="s">
        <v>175</v>
      </c>
      <c r="W746" s="10" t="s">
        <v>179</v>
      </c>
      <c r="X746" s="2">
        <v>3</v>
      </c>
    </row>
    <row r="747" spans="1:24" ht="21" hidden="1" customHeight="1">
      <c r="A747" s="2" t="s">
        <v>1441</v>
      </c>
      <c r="B747" s="2" t="s">
        <v>26</v>
      </c>
      <c r="C747" s="2" t="s">
        <v>27</v>
      </c>
      <c r="D747" s="2" t="s">
        <v>28</v>
      </c>
      <c r="E747" s="2" t="s">
        <v>28</v>
      </c>
      <c r="F747" s="2" t="s">
        <v>111</v>
      </c>
      <c r="G747" s="2" t="s">
        <v>167</v>
      </c>
      <c r="H747" s="2" t="s">
        <v>168</v>
      </c>
      <c r="I747" s="2">
        <v>15</v>
      </c>
      <c r="J747" s="2">
        <v>2</v>
      </c>
      <c r="K747" s="2">
        <v>2019</v>
      </c>
      <c r="L747" s="31">
        <f t="shared" si="11"/>
        <v>43511</v>
      </c>
      <c r="M747" s="2" t="s">
        <v>1464</v>
      </c>
      <c r="N747" s="2" t="s">
        <v>1465</v>
      </c>
      <c r="O747" s="2">
        <v>17</v>
      </c>
      <c r="P747" s="6" t="s">
        <v>171</v>
      </c>
      <c r="Q747" s="2" t="s">
        <v>172</v>
      </c>
      <c r="R747" s="2" t="s">
        <v>173</v>
      </c>
      <c r="S747" s="2">
        <v>0</v>
      </c>
      <c r="T747" s="2" t="s">
        <v>174</v>
      </c>
      <c r="V747" s="2" t="s">
        <v>175</v>
      </c>
      <c r="W747" s="10" t="s">
        <v>186</v>
      </c>
      <c r="X747" s="2">
        <v>2</v>
      </c>
    </row>
    <row r="748" spans="1:24" ht="21" hidden="1" customHeight="1">
      <c r="A748" s="2" t="s">
        <v>1441</v>
      </c>
      <c r="B748" s="2" t="s">
        <v>26</v>
      </c>
      <c r="C748" s="2" t="s">
        <v>27</v>
      </c>
      <c r="D748" s="2" t="s">
        <v>28</v>
      </c>
      <c r="E748" s="2" t="s">
        <v>28</v>
      </c>
      <c r="F748" s="2" t="s">
        <v>111</v>
      </c>
      <c r="G748" s="2" t="s">
        <v>167</v>
      </c>
      <c r="H748" s="2" t="s">
        <v>168</v>
      </c>
      <c r="I748" s="2">
        <v>15</v>
      </c>
      <c r="J748" s="2">
        <v>2</v>
      </c>
      <c r="K748" s="2">
        <v>2019</v>
      </c>
      <c r="L748" s="31">
        <f t="shared" si="11"/>
        <v>43511</v>
      </c>
      <c r="M748" s="2" t="s">
        <v>1466</v>
      </c>
      <c r="N748" s="2" t="s">
        <v>1467</v>
      </c>
      <c r="O748" s="2">
        <v>19</v>
      </c>
      <c r="P748" s="6" t="s">
        <v>171</v>
      </c>
      <c r="Q748" s="2" t="s">
        <v>172</v>
      </c>
      <c r="R748" s="2" t="s">
        <v>173</v>
      </c>
      <c r="S748" s="2">
        <v>2</v>
      </c>
      <c r="T748" s="2" t="s">
        <v>174</v>
      </c>
      <c r="V748" s="2" t="s">
        <v>175</v>
      </c>
      <c r="W748" s="10" t="s">
        <v>186</v>
      </c>
      <c r="X748" s="2">
        <v>1</v>
      </c>
    </row>
    <row r="749" spans="1:24" ht="21" hidden="1" customHeight="1">
      <c r="A749" s="2" t="s">
        <v>1441</v>
      </c>
      <c r="B749" s="2" t="s">
        <v>26</v>
      </c>
      <c r="C749" s="2" t="s">
        <v>27</v>
      </c>
      <c r="D749" s="2" t="s">
        <v>28</v>
      </c>
      <c r="E749" s="2" t="s">
        <v>28</v>
      </c>
      <c r="F749" s="2" t="s">
        <v>111</v>
      </c>
      <c r="G749" s="2" t="s">
        <v>167</v>
      </c>
      <c r="H749" s="2" t="s">
        <v>168</v>
      </c>
      <c r="I749" s="2">
        <v>15</v>
      </c>
      <c r="J749" s="2">
        <v>2</v>
      </c>
      <c r="K749" s="2">
        <v>2019</v>
      </c>
      <c r="L749" s="31">
        <f t="shared" si="11"/>
        <v>43511</v>
      </c>
      <c r="M749" s="2" t="s">
        <v>1468</v>
      </c>
      <c r="N749" s="2" t="s">
        <v>181</v>
      </c>
      <c r="O749" s="2">
        <v>19</v>
      </c>
      <c r="P749" s="6" t="s">
        <v>171</v>
      </c>
      <c r="Q749" s="2" t="s">
        <v>172</v>
      </c>
      <c r="R749" s="2" t="s">
        <v>173</v>
      </c>
      <c r="S749" s="2">
        <v>1</v>
      </c>
      <c r="T749" s="2" t="s">
        <v>174</v>
      </c>
      <c r="V749" s="2" t="s">
        <v>175</v>
      </c>
      <c r="W749" s="10" t="s">
        <v>186</v>
      </c>
      <c r="X749" s="2">
        <v>2</v>
      </c>
    </row>
    <row r="750" spans="1:24" ht="21" hidden="1" customHeight="1">
      <c r="A750" s="2" t="s">
        <v>1441</v>
      </c>
      <c r="B750" s="2" t="s">
        <v>26</v>
      </c>
      <c r="C750" s="2" t="s">
        <v>27</v>
      </c>
      <c r="D750" s="2" t="s">
        <v>28</v>
      </c>
      <c r="E750" s="2" t="s">
        <v>28</v>
      </c>
      <c r="F750" s="2" t="s">
        <v>111</v>
      </c>
      <c r="G750" s="2" t="s">
        <v>167</v>
      </c>
      <c r="H750" s="2" t="s">
        <v>168</v>
      </c>
      <c r="I750" s="2">
        <v>15</v>
      </c>
      <c r="J750" s="2">
        <v>2</v>
      </c>
      <c r="K750" s="2">
        <v>2019</v>
      </c>
      <c r="L750" s="31">
        <f t="shared" si="11"/>
        <v>43511</v>
      </c>
      <c r="M750" s="2" t="s">
        <v>1469</v>
      </c>
      <c r="N750" s="2" t="s">
        <v>1470</v>
      </c>
      <c r="O750" s="2">
        <v>18</v>
      </c>
      <c r="P750" s="6" t="s">
        <v>171</v>
      </c>
      <c r="Q750" s="2" t="s">
        <v>172</v>
      </c>
      <c r="R750" s="2" t="s">
        <v>173</v>
      </c>
      <c r="S750" s="2">
        <v>0</v>
      </c>
      <c r="T750" s="2" t="s">
        <v>174</v>
      </c>
      <c r="V750" s="2" t="s">
        <v>175</v>
      </c>
      <c r="W750" s="10" t="s">
        <v>186</v>
      </c>
      <c r="X750" s="2">
        <v>3</v>
      </c>
    </row>
    <row r="751" spans="1:24" ht="21" hidden="1" customHeight="1">
      <c r="A751" s="2" t="s">
        <v>1441</v>
      </c>
      <c r="B751" s="2" t="s">
        <v>26</v>
      </c>
      <c r="C751" s="2" t="s">
        <v>27</v>
      </c>
      <c r="D751" s="2" t="s">
        <v>28</v>
      </c>
      <c r="E751" s="2" t="s">
        <v>28</v>
      </c>
      <c r="F751" s="2" t="s">
        <v>111</v>
      </c>
      <c r="G751" s="2" t="s">
        <v>167</v>
      </c>
      <c r="H751" s="2" t="s">
        <v>168</v>
      </c>
      <c r="I751" s="2">
        <v>15</v>
      </c>
      <c r="J751" s="2">
        <v>2</v>
      </c>
      <c r="K751" s="2">
        <v>2019</v>
      </c>
      <c r="L751" s="31">
        <f t="shared" si="11"/>
        <v>43511</v>
      </c>
      <c r="M751" s="2" t="s">
        <v>1471</v>
      </c>
      <c r="N751" s="2" t="s">
        <v>1472</v>
      </c>
      <c r="O751" s="2">
        <v>19</v>
      </c>
      <c r="P751" s="6" t="s">
        <v>171</v>
      </c>
      <c r="Q751" s="2" t="s">
        <v>172</v>
      </c>
      <c r="R751" s="2" t="s">
        <v>173</v>
      </c>
      <c r="S751" s="2">
        <v>1</v>
      </c>
      <c r="T751" s="2" t="s">
        <v>174</v>
      </c>
      <c r="V751" s="2" t="s">
        <v>175</v>
      </c>
      <c r="W751" s="10" t="s">
        <v>186</v>
      </c>
      <c r="X751" s="2">
        <v>3</v>
      </c>
    </row>
    <row r="752" spans="1:24" ht="21" hidden="1" customHeight="1">
      <c r="A752" s="2" t="s">
        <v>118</v>
      </c>
      <c r="B752" s="2" t="s">
        <v>26</v>
      </c>
      <c r="C752" s="2" t="s">
        <v>27</v>
      </c>
      <c r="D752" s="2" t="s">
        <v>28</v>
      </c>
      <c r="E752" s="2" t="s">
        <v>28</v>
      </c>
      <c r="F752" s="2" t="s">
        <v>111</v>
      </c>
      <c r="G752" s="2" t="s">
        <v>167</v>
      </c>
      <c r="H752" s="2" t="s">
        <v>168</v>
      </c>
      <c r="I752" s="2">
        <v>18</v>
      </c>
      <c r="J752" s="2">
        <v>2</v>
      </c>
      <c r="K752" s="2">
        <v>2019</v>
      </c>
      <c r="L752" s="31">
        <f t="shared" si="11"/>
        <v>43514</v>
      </c>
      <c r="M752" s="2" t="s">
        <v>400</v>
      </c>
      <c r="N752" s="2" t="s">
        <v>1473</v>
      </c>
      <c r="O752" s="2">
        <v>19</v>
      </c>
      <c r="P752" s="6">
        <v>8067362857</v>
      </c>
      <c r="Q752" s="2" t="s">
        <v>172</v>
      </c>
      <c r="R752" s="2" t="s">
        <v>173</v>
      </c>
      <c r="S752" s="2">
        <v>1</v>
      </c>
      <c r="T752" s="2" t="s">
        <v>313</v>
      </c>
      <c r="U752" s="2" t="s">
        <v>507</v>
      </c>
      <c r="V752" s="2" t="s">
        <v>175</v>
      </c>
      <c r="W752" s="10" t="s">
        <v>186</v>
      </c>
      <c r="X752" s="2">
        <v>2</v>
      </c>
    </row>
    <row r="753" spans="1:24" ht="21" hidden="1" customHeight="1">
      <c r="A753" s="2" t="s">
        <v>118</v>
      </c>
      <c r="B753" s="2" t="s">
        <v>26</v>
      </c>
      <c r="C753" s="2" t="s">
        <v>27</v>
      </c>
      <c r="D753" s="2" t="s">
        <v>28</v>
      </c>
      <c r="E753" s="2" t="s">
        <v>28</v>
      </c>
      <c r="F753" s="2" t="s">
        <v>111</v>
      </c>
      <c r="G753" s="2" t="s">
        <v>167</v>
      </c>
      <c r="H753" s="2" t="s">
        <v>168</v>
      </c>
      <c r="I753" s="2">
        <v>18</v>
      </c>
      <c r="J753" s="2">
        <v>2</v>
      </c>
      <c r="K753" s="2">
        <v>2019</v>
      </c>
      <c r="L753" s="31">
        <f t="shared" si="11"/>
        <v>43514</v>
      </c>
      <c r="M753" s="2" t="s">
        <v>1474</v>
      </c>
      <c r="N753" s="2" t="s">
        <v>1475</v>
      </c>
      <c r="O753" s="2">
        <v>19</v>
      </c>
      <c r="P753" s="6">
        <v>7033695539</v>
      </c>
      <c r="Q753" s="2" t="s">
        <v>172</v>
      </c>
      <c r="R753" s="2" t="s">
        <v>173</v>
      </c>
      <c r="S753" s="2">
        <v>2</v>
      </c>
      <c r="T753" s="2" t="s">
        <v>313</v>
      </c>
      <c r="U753" s="2" t="s">
        <v>507</v>
      </c>
      <c r="V753" s="2" t="s">
        <v>175</v>
      </c>
      <c r="W753" s="10" t="s">
        <v>179</v>
      </c>
      <c r="X753" s="2">
        <v>2</v>
      </c>
    </row>
    <row r="754" spans="1:24" ht="21" hidden="1" customHeight="1">
      <c r="A754" s="2" t="s">
        <v>118</v>
      </c>
      <c r="B754" s="2" t="s">
        <v>26</v>
      </c>
      <c r="C754" s="2" t="s">
        <v>27</v>
      </c>
      <c r="D754" s="2" t="s">
        <v>28</v>
      </c>
      <c r="E754" s="2" t="s">
        <v>28</v>
      </c>
      <c r="F754" s="2" t="s">
        <v>111</v>
      </c>
      <c r="G754" s="2" t="s">
        <v>167</v>
      </c>
      <c r="H754" s="2" t="s">
        <v>168</v>
      </c>
      <c r="I754" s="2">
        <v>18</v>
      </c>
      <c r="J754" s="2">
        <v>2</v>
      </c>
      <c r="K754" s="2">
        <v>2019</v>
      </c>
      <c r="L754" s="31">
        <f t="shared" si="11"/>
        <v>43514</v>
      </c>
      <c r="M754" s="2" t="s">
        <v>1476</v>
      </c>
      <c r="N754" s="2" t="s">
        <v>1477</v>
      </c>
      <c r="O754" s="2">
        <v>19</v>
      </c>
      <c r="P754" s="6">
        <v>7062662165</v>
      </c>
      <c r="Q754" s="2" t="s">
        <v>172</v>
      </c>
      <c r="R754" s="2" t="s">
        <v>173</v>
      </c>
      <c r="S754" s="2">
        <v>1</v>
      </c>
      <c r="T754" s="2" t="s">
        <v>313</v>
      </c>
      <c r="U754" s="2" t="s">
        <v>507</v>
      </c>
      <c r="V754" s="2" t="s">
        <v>175</v>
      </c>
      <c r="W754" s="10" t="s">
        <v>186</v>
      </c>
      <c r="X754" s="2">
        <v>3</v>
      </c>
    </row>
    <row r="755" spans="1:24" ht="21" hidden="1" customHeight="1">
      <c r="A755" s="2" t="s">
        <v>118</v>
      </c>
      <c r="B755" s="2" t="s">
        <v>26</v>
      </c>
      <c r="C755" s="2" t="s">
        <v>27</v>
      </c>
      <c r="D755" s="2" t="s">
        <v>28</v>
      </c>
      <c r="E755" s="2" t="s">
        <v>28</v>
      </c>
      <c r="F755" s="2" t="s">
        <v>111</v>
      </c>
      <c r="G755" s="2" t="s">
        <v>167</v>
      </c>
      <c r="H755" s="2" t="s">
        <v>168</v>
      </c>
      <c r="I755" s="2">
        <v>18</v>
      </c>
      <c r="J755" s="2">
        <v>2</v>
      </c>
      <c r="K755" s="2">
        <v>2019</v>
      </c>
      <c r="L755" s="31">
        <f t="shared" si="11"/>
        <v>43514</v>
      </c>
      <c r="M755" s="2" t="s">
        <v>1478</v>
      </c>
      <c r="N755" s="2" t="s">
        <v>1479</v>
      </c>
      <c r="O755" s="2">
        <v>19</v>
      </c>
      <c r="P755" s="6">
        <v>8171518336</v>
      </c>
      <c r="Q755" s="2" t="s">
        <v>172</v>
      </c>
      <c r="R755" s="2" t="s">
        <v>173</v>
      </c>
      <c r="S755" s="2">
        <v>2</v>
      </c>
      <c r="T755" s="2" t="s">
        <v>313</v>
      </c>
      <c r="U755" s="2" t="s">
        <v>507</v>
      </c>
      <c r="V755" s="2" t="s">
        <v>175</v>
      </c>
      <c r="W755" s="10" t="s">
        <v>186</v>
      </c>
      <c r="X755" s="2">
        <v>3</v>
      </c>
    </row>
    <row r="756" spans="1:24" ht="21" hidden="1" customHeight="1">
      <c r="A756" s="2" t="s">
        <v>118</v>
      </c>
      <c r="B756" s="2" t="s">
        <v>26</v>
      </c>
      <c r="C756" s="2" t="s">
        <v>27</v>
      </c>
      <c r="D756" s="2" t="s">
        <v>28</v>
      </c>
      <c r="E756" s="2" t="s">
        <v>28</v>
      </c>
      <c r="F756" s="2" t="s">
        <v>111</v>
      </c>
      <c r="G756" s="2" t="s">
        <v>167</v>
      </c>
      <c r="H756" s="2" t="s">
        <v>168</v>
      </c>
      <c r="I756" s="2">
        <v>18</v>
      </c>
      <c r="J756" s="2">
        <v>2</v>
      </c>
      <c r="K756" s="2">
        <v>2019</v>
      </c>
      <c r="L756" s="31">
        <f t="shared" si="11"/>
        <v>43514</v>
      </c>
      <c r="M756" s="2" t="s">
        <v>1480</v>
      </c>
      <c r="N756" s="2" t="s">
        <v>1481</v>
      </c>
      <c r="O756" s="2">
        <v>19</v>
      </c>
      <c r="P756" s="6">
        <v>7031812211</v>
      </c>
      <c r="Q756" s="2" t="s">
        <v>172</v>
      </c>
      <c r="R756" s="2" t="s">
        <v>173</v>
      </c>
      <c r="S756" s="2">
        <v>2</v>
      </c>
      <c r="T756" s="2" t="s">
        <v>313</v>
      </c>
      <c r="U756" s="2" t="s">
        <v>507</v>
      </c>
      <c r="V756" s="2" t="s">
        <v>175</v>
      </c>
      <c r="W756" s="10" t="s">
        <v>186</v>
      </c>
      <c r="X756" s="2">
        <v>2</v>
      </c>
    </row>
    <row r="757" spans="1:24" ht="21" hidden="1" customHeight="1">
      <c r="A757" s="2" t="s">
        <v>118</v>
      </c>
      <c r="B757" s="2" t="s">
        <v>26</v>
      </c>
      <c r="C757" s="2" t="s">
        <v>27</v>
      </c>
      <c r="D757" s="2" t="s">
        <v>28</v>
      </c>
      <c r="E757" s="2" t="s">
        <v>28</v>
      </c>
      <c r="F757" s="2" t="s">
        <v>111</v>
      </c>
      <c r="G757" s="2" t="s">
        <v>167</v>
      </c>
      <c r="H757" s="2" t="s">
        <v>168</v>
      </c>
      <c r="I757" s="2">
        <v>18</v>
      </c>
      <c r="J757" s="2">
        <v>2</v>
      </c>
      <c r="K757" s="2">
        <v>2019</v>
      </c>
      <c r="L757" s="31">
        <f t="shared" si="11"/>
        <v>43514</v>
      </c>
      <c r="M757" s="2" t="s">
        <v>1482</v>
      </c>
      <c r="N757" s="2" t="s">
        <v>724</v>
      </c>
      <c r="O757" s="2">
        <v>19</v>
      </c>
      <c r="P757" s="6">
        <v>8165273738</v>
      </c>
      <c r="Q757" s="2" t="s">
        <v>172</v>
      </c>
      <c r="R757" s="2" t="s">
        <v>173</v>
      </c>
      <c r="S757" s="2">
        <v>1</v>
      </c>
      <c r="T757" s="2" t="s">
        <v>313</v>
      </c>
      <c r="U757" s="2" t="s">
        <v>507</v>
      </c>
      <c r="V757" s="2" t="s">
        <v>175</v>
      </c>
      <c r="W757" s="10" t="s">
        <v>179</v>
      </c>
      <c r="X757" s="2">
        <v>3</v>
      </c>
    </row>
    <row r="758" spans="1:24" ht="21" hidden="1" customHeight="1">
      <c r="A758" s="2" t="s">
        <v>118</v>
      </c>
      <c r="B758" s="2" t="s">
        <v>26</v>
      </c>
      <c r="C758" s="2" t="s">
        <v>27</v>
      </c>
      <c r="D758" s="2" t="s">
        <v>28</v>
      </c>
      <c r="E758" s="2" t="s">
        <v>28</v>
      </c>
      <c r="F758" s="2" t="s">
        <v>111</v>
      </c>
      <c r="G758" s="2" t="s">
        <v>167</v>
      </c>
      <c r="H758" s="2" t="s">
        <v>168</v>
      </c>
      <c r="I758" s="2">
        <v>18</v>
      </c>
      <c r="J758" s="2">
        <v>2</v>
      </c>
      <c r="K758" s="2">
        <v>2019</v>
      </c>
      <c r="L758" s="31">
        <f t="shared" si="11"/>
        <v>43514</v>
      </c>
      <c r="M758" s="2" t="s">
        <v>943</v>
      </c>
      <c r="N758" s="2" t="s">
        <v>493</v>
      </c>
      <c r="O758" s="2">
        <v>17</v>
      </c>
      <c r="P758" s="6">
        <v>8038824816</v>
      </c>
      <c r="Q758" s="2" t="s">
        <v>172</v>
      </c>
      <c r="R758" s="2" t="s">
        <v>173</v>
      </c>
      <c r="S758" s="2">
        <v>2</v>
      </c>
      <c r="T758" s="2" t="s">
        <v>251</v>
      </c>
      <c r="V758" s="2" t="s">
        <v>252</v>
      </c>
      <c r="W758" s="10" t="s">
        <v>186</v>
      </c>
      <c r="X758" s="2">
        <v>2</v>
      </c>
    </row>
    <row r="759" spans="1:24" ht="21" hidden="1" customHeight="1">
      <c r="A759" s="2" t="s">
        <v>118</v>
      </c>
      <c r="B759" s="2" t="s">
        <v>26</v>
      </c>
      <c r="C759" s="2" t="s">
        <v>27</v>
      </c>
      <c r="D759" s="2" t="s">
        <v>28</v>
      </c>
      <c r="E759" s="2" t="s">
        <v>28</v>
      </c>
      <c r="F759" s="2" t="s">
        <v>111</v>
      </c>
      <c r="G759" s="2" t="s">
        <v>167</v>
      </c>
      <c r="H759" s="2" t="s">
        <v>168</v>
      </c>
      <c r="I759" s="2">
        <v>18</v>
      </c>
      <c r="J759" s="2">
        <v>2</v>
      </c>
      <c r="K759" s="2">
        <v>2019</v>
      </c>
      <c r="L759" s="31">
        <f t="shared" si="11"/>
        <v>43514</v>
      </c>
      <c r="M759" s="2" t="s">
        <v>1483</v>
      </c>
      <c r="N759" s="2" t="s">
        <v>1484</v>
      </c>
      <c r="O759" s="2">
        <v>18</v>
      </c>
      <c r="P759" s="6">
        <v>8140333208</v>
      </c>
      <c r="Q759" s="2" t="s">
        <v>172</v>
      </c>
      <c r="R759" s="2" t="s">
        <v>173</v>
      </c>
      <c r="S759" s="2">
        <v>1</v>
      </c>
      <c r="T759" s="2" t="s">
        <v>251</v>
      </c>
      <c r="V759" s="2" t="s">
        <v>252</v>
      </c>
      <c r="W759" s="10" t="s">
        <v>179</v>
      </c>
      <c r="X759" s="2">
        <v>1</v>
      </c>
    </row>
    <row r="760" spans="1:24" ht="21" hidden="1" customHeight="1">
      <c r="A760" s="2" t="s">
        <v>118</v>
      </c>
      <c r="B760" s="2" t="s">
        <v>26</v>
      </c>
      <c r="C760" s="2" t="s">
        <v>27</v>
      </c>
      <c r="D760" s="2" t="s">
        <v>28</v>
      </c>
      <c r="E760" s="2" t="s">
        <v>28</v>
      </c>
      <c r="F760" s="2" t="s">
        <v>111</v>
      </c>
      <c r="G760" s="2" t="s">
        <v>167</v>
      </c>
      <c r="H760" s="2" t="s">
        <v>168</v>
      </c>
      <c r="I760" s="2">
        <v>18</v>
      </c>
      <c r="J760" s="2">
        <v>2</v>
      </c>
      <c r="K760" s="2">
        <v>2019</v>
      </c>
      <c r="L760" s="31">
        <f t="shared" si="11"/>
        <v>43514</v>
      </c>
      <c r="M760" s="2" t="s">
        <v>1485</v>
      </c>
      <c r="N760" s="2" t="s">
        <v>1486</v>
      </c>
      <c r="O760" s="2">
        <v>19</v>
      </c>
      <c r="P760" s="6">
        <v>7087010660</v>
      </c>
      <c r="Q760" s="2" t="s">
        <v>172</v>
      </c>
      <c r="R760" s="2" t="s">
        <v>173</v>
      </c>
      <c r="S760" s="2">
        <v>1</v>
      </c>
      <c r="T760" s="2" t="s">
        <v>251</v>
      </c>
      <c r="V760" s="2" t="s">
        <v>252</v>
      </c>
      <c r="W760" s="10" t="s">
        <v>211</v>
      </c>
    </row>
    <row r="761" spans="1:24" ht="21" hidden="1" customHeight="1">
      <c r="A761" s="2" t="s">
        <v>118</v>
      </c>
      <c r="B761" s="2" t="s">
        <v>26</v>
      </c>
      <c r="C761" s="2" t="s">
        <v>27</v>
      </c>
      <c r="D761" s="2" t="s">
        <v>28</v>
      </c>
      <c r="E761" s="2" t="s">
        <v>28</v>
      </c>
      <c r="F761" s="2" t="s">
        <v>111</v>
      </c>
      <c r="G761" s="2" t="s">
        <v>167</v>
      </c>
      <c r="H761" s="2" t="s">
        <v>168</v>
      </c>
      <c r="I761" s="2">
        <v>18</v>
      </c>
      <c r="J761" s="2">
        <v>2</v>
      </c>
      <c r="K761" s="2">
        <v>2019</v>
      </c>
      <c r="L761" s="31">
        <f t="shared" si="11"/>
        <v>43514</v>
      </c>
      <c r="M761" s="2" t="s">
        <v>1487</v>
      </c>
      <c r="N761" s="2" t="s">
        <v>1488</v>
      </c>
      <c r="O761" s="2">
        <v>18</v>
      </c>
      <c r="P761" s="6" t="s">
        <v>171</v>
      </c>
      <c r="Q761" s="2" t="s">
        <v>172</v>
      </c>
      <c r="R761" s="2" t="s">
        <v>173</v>
      </c>
      <c r="S761" s="2">
        <v>1</v>
      </c>
      <c r="T761" s="2" t="s">
        <v>251</v>
      </c>
      <c r="V761" s="2" t="s">
        <v>252</v>
      </c>
      <c r="W761" s="10" t="s">
        <v>179</v>
      </c>
      <c r="X761" s="2">
        <v>1</v>
      </c>
    </row>
    <row r="762" spans="1:24" ht="21" hidden="1" customHeight="1">
      <c r="A762" s="2" t="s">
        <v>118</v>
      </c>
      <c r="B762" s="2" t="s">
        <v>26</v>
      </c>
      <c r="C762" s="2" t="s">
        <v>27</v>
      </c>
      <c r="D762" s="2" t="s">
        <v>28</v>
      </c>
      <c r="E762" s="2" t="s">
        <v>28</v>
      </c>
      <c r="F762" s="2" t="s">
        <v>111</v>
      </c>
      <c r="G762" s="2" t="s">
        <v>167</v>
      </c>
      <c r="H762" s="2" t="s">
        <v>168</v>
      </c>
      <c r="I762" s="2">
        <v>18</v>
      </c>
      <c r="J762" s="2">
        <v>2</v>
      </c>
      <c r="K762" s="2">
        <v>2019</v>
      </c>
      <c r="L762" s="31">
        <f t="shared" si="11"/>
        <v>43514</v>
      </c>
      <c r="M762" s="2" t="s">
        <v>1489</v>
      </c>
      <c r="N762" s="2" t="s">
        <v>1490</v>
      </c>
      <c r="O762" s="2">
        <v>19</v>
      </c>
      <c r="P762" s="6">
        <v>9038492030</v>
      </c>
      <c r="Q762" s="2" t="s">
        <v>172</v>
      </c>
      <c r="R762" s="2" t="s">
        <v>173</v>
      </c>
      <c r="S762" s="2">
        <v>2</v>
      </c>
      <c r="T762" s="2" t="s">
        <v>251</v>
      </c>
      <c r="V762" s="2" t="s">
        <v>252</v>
      </c>
      <c r="W762" s="10" t="s">
        <v>186</v>
      </c>
      <c r="X762" s="2">
        <v>3</v>
      </c>
    </row>
    <row r="763" spans="1:24" ht="21" hidden="1" customHeight="1">
      <c r="A763" s="2" t="s">
        <v>118</v>
      </c>
      <c r="B763" s="2" t="s">
        <v>26</v>
      </c>
      <c r="C763" s="2" t="s">
        <v>27</v>
      </c>
      <c r="D763" s="2" t="s">
        <v>28</v>
      </c>
      <c r="E763" s="2" t="s">
        <v>28</v>
      </c>
      <c r="F763" s="2" t="s">
        <v>111</v>
      </c>
      <c r="G763" s="2" t="s">
        <v>167</v>
      </c>
      <c r="H763" s="2" t="s">
        <v>168</v>
      </c>
      <c r="I763" s="2">
        <v>18</v>
      </c>
      <c r="J763" s="2">
        <v>2</v>
      </c>
      <c r="K763" s="2">
        <v>2019</v>
      </c>
      <c r="L763" s="31">
        <f t="shared" si="11"/>
        <v>43514</v>
      </c>
      <c r="M763" s="2" t="s">
        <v>848</v>
      </c>
      <c r="N763" s="2" t="s">
        <v>568</v>
      </c>
      <c r="O763" s="2">
        <v>19</v>
      </c>
      <c r="P763" s="6">
        <v>8063606165</v>
      </c>
      <c r="Q763" s="2" t="s">
        <v>172</v>
      </c>
      <c r="R763" s="2" t="s">
        <v>173</v>
      </c>
      <c r="S763" s="2">
        <v>1</v>
      </c>
      <c r="T763" s="2" t="s">
        <v>251</v>
      </c>
      <c r="V763" s="2" t="s">
        <v>252</v>
      </c>
      <c r="W763" s="10" t="s">
        <v>179</v>
      </c>
      <c r="X763" s="2">
        <v>3</v>
      </c>
    </row>
    <row r="764" spans="1:24" ht="21" hidden="1" customHeight="1">
      <c r="A764" s="2" t="s">
        <v>118</v>
      </c>
      <c r="B764" s="2" t="s">
        <v>26</v>
      </c>
      <c r="C764" s="2" t="s">
        <v>27</v>
      </c>
      <c r="D764" s="2" t="s">
        <v>28</v>
      </c>
      <c r="E764" s="2" t="s">
        <v>28</v>
      </c>
      <c r="F764" s="2" t="s">
        <v>111</v>
      </c>
      <c r="G764" s="2" t="s">
        <v>167</v>
      </c>
      <c r="H764" s="2" t="s">
        <v>168</v>
      </c>
      <c r="I764" s="2">
        <v>18</v>
      </c>
      <c r="J764" s="2">
        <v>2</v>
      </c>
      <c r="K764" s="2">
        <v>2019</v>
      </c>
      <c r="L764" s="31">
        <f t="shared" si="11"/>
        <v>43514</v>
      </c>
      <c r="M764" s="2" t="s">
        <v>1491</v>
      </c>
      <c r="N764" s="2" t="s">
        <v>1492</v>
      </c>
      <c r="O764" s="2">
        <v>17</v>
      </c>
      <c r="P764" s="6" t="s">
        <v>171</v>
      </c>
      <c r="Q764" s="2" t="s">
        <v>172</v>
      </c>
      <c r="R764" s="2" t="s">
        <v>173</v>
      </c>
      <c r="S764" s="2">
        <v>1</v>
      </c>
      <c r="T764" s="2" t="s">
        <v>251</v>
      </c>
      <c r="V764" s="2" t="s">
        <v>252</v>
      </c>
      <c r="W764" s="10" t="s">
        <v>176</v>
      </c>
    </row>
    <row r="765" spans="1:24" ht="21" hidden="1" customHeight="1">
      <c r="A765" s="2" t="s">
        <v>118</v>
      </c>
      <c r="B765" s="2" t="s">
        <v>26</v>
      </c>
      <c r="C765" s="2" t="s">
        <v>27</v>
      </c>
      <c r="D765" s="2" t="s">
        <v>28</v>
      </c>
      <c r="E765" s="2" t="s">
        <v>28</v>
      </c>
      <c r="F765" s="2" t="s">
        <v>111</v>
      </c>
      <c r="G765" s="2" t="s">
        <v>167</v>
      </c>
      <c r="H765" s="2" t="s">
        <v>168</v>
      </c>
      <c r="I765" s="2">
        <v>18</v>
      </c>
      <c r="J765" s="2">
        <v>2</v>
      </c>
      <c r="K765" s="2">
        <v>2019</v>
      </c>
      <c r="L765" s="31">
        <f t="shared" si="11"/>
        <v>43514</v>
      </c>
      <c r="M765" s="2" t="s">
        <v>1493</v>
      </c>
      <c r="N765" s="2" t="s">
        <v>1494</v>
      </c>
      <c r="O765" s="2">
        <v>19</v>
      </c>
      <c r="P765" s="6">
        <v>8035077100</v>
      </c>
      <c r="Q765" s="2" t="s">
        <v>172</v>
      </c>
      <c r="R765" s="2" t="s">
        <v>173</v>
      </c>
      <c r="S765" s="2">
        <v>2</v>
      </c>
      <c r="T765" s="2" t="s">
        <v>251</v>
      </c>
      <c r="V765" s="2" t="s">
        <v>252</v>
      </c>
      <c r="W765" s="10" t="s">
        <v>211</v>
      </c>
    </row>
    <row r="766" spans="1:24" ht="21" hidden="1" customHeight="1">
      <c r="A766" s="2" t="s">
        <v>118</v>
      </c>
      <c r="B766" s="2" t="s">
        <v>26</v>
      </c>
      <c r="C766" s="2" t="s">
        <v>27</v>
      </c>
      <c r="D766" s="2" t="s">
        <v>28</v>
      </c>
      <c r="E766" s="2" t="s">
        <v>28</v>
      </c>
      <c r="F766" s="2" t="s">
        <v>111</v>
      </c>
      <c r="G766" s="2" t="s">
        <v>167</v>
      </c>
      <c r="H766" s="2" t="s">
        <v>168</v>
      </c>
      <c r="I766" s="2">
        <v>18</v>
      </c>
      <c r="J766" s="2">
        <v>2</v>
      </c>
      <c r="K766" s="2">
        <v>2019</v>
      </c>
      <c r="L766" s="31">
        <f t="shared" si="11"/>
        <v>43514</v>
      </c>
      <c r="M766" s="2" t="s">
        <v>412</v>
      </c>
      <c r="N766" s="2" t="s">
        <v>1495</v>
      </c>
      <c r="O766" s="2">
        <v>18</v>
      </c>
      <c r="P766" s="6">
        <v>9082966886</v>
      </c>
      <c r="Q766" s="2" t="s">
        <v>172</v>
      </c>
      <c r="R766" s="2" t="s">
        <v>173</v>
      </c>
      <c r="S766" s="2">
        <v>1</v>
      </c>
      <c r="T766" s="2" t="s">
        <v>251</v>
      </c>
      <c r="V766" s="2" t="s">
        <v>252</v>
      </c>
      <c r="W766" s="10" t="s">
        <v>179</v>
      </c>
      <c r="X766" s="2">
        <v>1</v>
      </c>
    </row>
    <row r="767" spans="1:24" ht="21" hidden="1" customHeight="1">
      <c r="A767" s="2" t="s">
        <v>118</v>
      </c>
      <c r="B767" s="2" t="s">
        <v>26</v>
      </c>
      <c r="C767" s="2" t="s">
        <v>27</v>
      </c>
      <c r="D767" s="2" t="s">
        <v>28</v>
      </c>
      <c r="E767" s="2" t="s">
        <v>28</v>
      </c>
      <c r="F767" s="2" t="s">
        <v>111</v>
      </c>
      <c r="G767" s="2" t="s">
        <v>167</v>
      </c>
      <c r="H767" s="2" t="s">
        <v>168</v>
      </c>
      <c r="I767" s="2">
        <v>18</v>
      </c>
      <c r="J767" s="2">
        <v>2</v>
      </c>
      <c r="K767" s="2">
        <v>2019</v>
      </c>
      <c r="L767" s="31">
        <f t="shared" si="11"/>
        <v>43514</v>
      </c>
      <c r="M767" s="2" t="s">
        <v>914</v>
      </c>
      <c r="N767" s="2" t="s">
        <v>1496</v>
      </c>
      <c r="O767" s="2">
        <v>18</v>
      </c>
      <c r="P767" s="6" t="s">
        <v>171</v>
      </c>
      <c r="Q767" s="2" t="s">
        <v>172</v>
      </c>
      <c r="R767" s="2" t="s">
        <v>173</v>
      </c>
      <c r="S767" s="2">
        <v>1</v>
      </c>
      <c r="T767" s="2" t="s">
        <v>251</v>
      </c>
      <c r="V767" s="2" t="s">
        <v>252</v>
      </c>
      <c r="W767" s="10" t="s">
        <v>186</v>
      </c>
      <c r="X767" s="2">
        <v>1</v>
      </c>
    </row>
    <row r="768" spans="1:24" ht="21" hidden="1" customHeight="1">
      <c r="A768" s="2" t="s">
        <v>118</v>
      </c>
      <c r="B768" s="2" t="s">
        <v>26</v>
      </c>
      <c r="C768" s="2" t="s">
        <v>27</v>
      </c>
      <c r="D768" s="2" t="s">
        <v>28</v>
      </c>
      <c r="E768" s="2" t="s">
        <v>28</v>
      </c>
      <c r="F768" s="2" t="s">
        <v>111</v>
      </c>
      <c r="G768" s="2" t="s">
        <v>167</v>
      </c>
      <c r="H768" s="2" t="s">
        <v>168</v>
      </c>
      <c r="I768" s="2">
        <v>18</v>
      </c>
      <c r="J768" s="2">
        <v>2</v>
      </c>
      <c r="K768" s="2">
        <v>2019</v>
      </c>
      <c r="L768" s="31">
        <f t="shared" si="11"/>
        <v>43514</v>
      </c>
      <c r="M768" s="2" t="s">
        <v>670</v>
      </c>
      <c r="N768" s="2" t="s">
        <v>1497</v>
      </c>
      <c r="O768" s="2">
        <v>19</v>
      </c>
      <c r="P768" s="6" t="s">
        <v>171</v>
      </c>
      <c r="Q768" s="2" t="s">
        <v>172</v>
      </c>
      <c r="R768" s="2" t="s">
        <v>173</v>
      </c>
      <c r="S768" s="2">
        <v>2</v>
      </c>
      <c r="T768" s="2" t="s">
        <v>251</v>
      </c>
      <c r="V768" s="2" t="s">
        <v>252</v>
      </c>
      <c r="W768" s="10" t="s">
        <v>179</v>
      </c>
      <c r="X768" s="2">
        <v>2</v>
      </c>
    </row>
    <row r="769" spans="1:24" ht="21" hidden="1" customHeight="1">
      <c r="A769" s="2" t="s">
        <v>118</v>
      </c>
      <c r="B769" s="2" t="s">
        <v>26</v>
      </c>
      <c r="C769" s="2" t="s">
        <v>27</v>
      </c>
      <c r="D769" s="2" t="s">
        <v>28</v>
      </c>
      <c r="E769" s="2" t="s">
        <v>28</v>
      </c>
      <c r="F769" s="2" t="s">
        <v>111</v>
      </c>
      <c r="G769" s="2" t="s">
        <v>167</v>
      </c>
      <c r="H769" s="2" t="s">
        <v>168</v>
      </c>
      <c r="I769" s="2">
        <v>18</v>
      </c>
      <c r="J769" s="2">
        <v>2</v>
      </c>
      <c r="K769" s="2">
        <v>2019</v>
      </c>
      <c r="L769" s="31">
        <f t="shared" si="11"/>
        <v>43514</v>
      </c>
      <c r="M769" s="2" t="s">
        <v>1148</v>
      </c>
      <c r="N769" s="2" t="s">
        <v>254</v>
      </c>
      <c r="O769" s="2">
        <v>18</v>
      </c>
      <c r="P769" s="6">
        <v>8060327675</v>
      </c>
      <c r="Q769" s="2" t="s">
        <v>172</v>
      </c>
      <c r="R769" s="2" t="s">
        <v>173</v>
      </c>
      <c r="S769" s="2">
        <v>2</v>
      </c>
      <c r="T769" s="2" t="s">
        <v>251</v>
      </c>
      <c r="V769" s="2" t="s">
        <v>252</v>
      </c>
      <c r="W769" s="10" t="s">
        <v>186</v>
      </c>
      <c r="X769" s="2">
        <v>1</v>
      </c>
    </row>
    <row r="770" spans="1:24" ht="21" hidden="1" customHeight="1">
      <c r="A770" s="2" t="s">
        <v>118</v>
      </c>
      <c r="B770" s="2" t="s">
        <v>26</v>
      </c>
      <c r="C770" s="2" t="s">
        <v>27</v>
      </c>
      <c r="D770" s="2" t="s">
        <v>28</v>
      </c>
      <c r="E770" s="2" t="s">
        <v>28</v>
      </c>
      <c r="F770" s="2" t="s">
        <v>111</v>
      </c>
      <c r="G770" s="2" t="s">
        <v>167</v>
      </c>
      <c r="H770" s="2" t="s">
        <v>168</v>
      </c>
      <c r="I770" s="2">
        <v>18</v>
      </c>
      <c r="J770" s="2">
        <v>2</v>
      </c>
      <c r="K770" s="2">
        <v>2019</v>
      </c>
      <c r="L770" s="31">
        <f t="shared" si="11"/>
        <v>43514</v>
      </c>
      <c r="M770" s="2" t="s">
        <v>1498</v>
      </c>
      <c r="N770" s="2" t="s">
        <v>1499</v>
      </c>
      <c r="O770" s="2">
        <v>18</v>
      </c>
      <c r="P770" s="6">
        <v>8189065478</v>
      </c>
      <c r="Q770" s="2" t="s">
        <v>172</v>
      </c>
      <c r="R770" s="2" t="s">
        <v>173</v>
      </c>
      <c r="S770" s="2">
        <v>1</v>
      </c>
      <c r="T770" s="2" t="s">
        <v>251</v>
      </c>
      <c r="V770" s="2" t="s">
        <v>252</v>
      </c>
      <c r="W770" s="10" t="s">
        <v>179</v>
      </c>
      <c r="X770" s="2">
        <v>3</v>
      </c>
    </row>
    <row r="771" spans="1:24" ht="21" hidden="1" customHeight="1">
      <c r="A771" s="2" t="s">
        <v>118</v>
      </c>
      <c r="B771" s="2" t="s">
        <v>26</v>
      </c>
      <c r="C771" s="2" t="s">
        <v>27</v>
      </c>
      <c r="D771" s="2" t="s">
        <v>28</v>
      </c>
      <c r="E771" s="2" t="s">
        <v>28</v>
      </c>
      <c r="F771" s="2" t="s">
        <v>111</v>
      </c>
      <c r="G771" s="2" t="s">
        <v>167</v>
      </c>
      <c r="H771" s="2" t="s">
        <v>168</v>
      </c>
      <c r="I771" s="2">
        <v>18</v>
      </c>
      <c r="J771" s="2">
        <v>2</v>
      </c>
      <c r="K771" s="2">
        <v>2019</v>
      </c>
      <c r="L771" s="31">
        <f t="shared" ref="L771:L828" si="12">DATE(K771,J771,I771)</f>
        <v>43514</v>
      </c>
      <c r="M771" s="2" t="s">
        <v>169</v>
      </c>
      <c r="N771" s="2" t="s">
        <v>170</v>
      </c>
      <c r="O771" s="2">
        <v>19</v>
      </c>
      <c r="P771" s="6" t="s">
        <v>171</v>
      </c>
      <c r="Q771" s="2" t="s">
        <v>172</v>
      </c>
      <c r="R771" s="2" t="s">
        <v>173</v>
      </c>
      <c r="S771" s="2">
        <v>2</v>
      </c>
      <c r="T771" s="2" t="s">
        <v>251</v>
      </c>
      <c r="V771" s="2" t="s">
        <v>252</v>
      </c>
      <c r="W771" s="10" t="s">
        <v>176</v>
      </c>
    </row>
    <row r="772" spans="1:24" ht="21" hidden="1" customHeight="1">
      <c r="A772" s="2" t="s">
        <v>118</v>
      </c>
      <c r="B772" s="2" t="s">
        <v>26</v>
      </c>
      <c r="C772" s="2" t="s">
        <v>27</v>
      </c>
      <c r="D772" s="2" t="s">
        <v>28</v>
      </c>
      <c r="E772" s="2" t="s">
        <v>28</v>
      </c>
      <c r="F772" s="2" t="s">
        <v>111</v>
      </c>
      <c r="G772" s="2" t="s">
        <v>167</v>
      </c>
      <c r="H772" s="2" t="s">
        <v>168</v>
      </c>
      <c r="I772" s="2">
        <v>18</v>
      </c>
      <c r="J772" s="2">
        <v>2</v>
      </c>
      <c r="K772" s="2">
        <v>2019</v>
      </c>
      <c r="L772" s="31">
        <f t="shared" si="12"/>
        <v>43514</v>
      </c>
      <c r="M772" s="2" t="s">
        <v>544</v>
      </c>
      <c r="N772" s="2" t="s">
        <v>802</v>
      </c>
      <c r="O772" s="2">
        <v>19</v>
      </c>
      <c r="P772" s="6">
        <v>8148698995</v>
      </c>
      <c r="Q772" s="2" t="s">
        <v>172</v>
      </c>
      <c r="R772" s="2" t="s">
        <v>173</v>
      </c>
      <c r="S772" s="2">
        <v>2</v>
      </c>
      <c r="T772" s="2" t="s">
        <v>251</v>
      </c>
      <c r="V772" s="2" t="s">
        <v>252</v>
      </c>
      <c r="W772" s="10" t="s">
        <v>186</v>
      </c>
      <c r="X772" s="2">
        <v>2</v>
      </c>
    </row>
    <row r="773" spans="1:24" ht="21" hidden="1" customHeight="1">
      <c r="A773" s="2" t="s">
        <v>118</v>
      </c>
      <c r="B773" s="2" t="s">
        <v>26</v>
      </c>
      <c r="C773" s="2" t="s">
        <v>27</v>
      </c>
      <c r="D773" s="2" t="s">
        <v>28</v>
      </c>
      <c r="E773" s="2" t="s">
        <v>28</v>
      </c>
      <c r="F773" s="2" t="s">
        <v>111</v>
      </c>
      <c r="G773" s="2" t="s">
        <v>167</v>
      </c>
      <c r="H773" s="2" t="s">
        <v>168</v>
      </c>
      <c r="I773" s="2">
        <v>18</v>
      </c>
      <c r="J773" s="2">
        <v>2</v>
      </c>
      <c r="K773" s="2">
        <v>2019</v>
      </c>
      <c r="L773" s="31">
        <f t="shared" si="12"/>
        <v>43514</v>
      </c>
      <c r="M773" s="2" t="s">
        <v>1500</v>
      </c>
      <c r="N773" s="2" t="s">
        <v>1501</v>
      </c>
      <c r="O773" s="2">
        <v>19</v>
      </c>
      <c r="P773" s="6">
        <v>8036109295</v>
      </c>
      <c r="Q773" s="2" t="s">
        <v>172</v>
      </c>
      <c r="R773" s="2" t="s">
        <v>173</v>
      </c>
      <c r="S773" s="2">
        <v>2</v>
      </c>
      <c r="T773" s="2" t="s">
        <v>251</v>
      </c>
      <c r="V773" s="2" t="s">
        <v>252</v>
      </c>
      <c r="W773" s="10" t="s">
        <v>186</v>
      </c>
      <c r="X773" s="2">
        <v>2</v>
      </c>
    </row>
    <row r="774" spans="1:24" ht="21" hidden="1" customHeight="1">
      <c r="A774" s="2" t="s">
        <v>118</v>
      </c>
      <c r="B774" s="2" t="s">
        <v>26</v>
      </c>
      <c r="C774" s="2" t="s">
        <v>27</v>
      </c>
      <c r="D774" s="2" t="s">
        <v>28</v>
      </c>
      <c r="E774" s="2" t="s">
        <v>28</v>
      </c>
      <c r="F774" s="2" t="s">
        <v>111</v>
      </c>
      <c r="G774" s="2" t="s">
        <v>167</v>
      </c>
      <c r="H774" s="2" t="s">
        <v>168</v>
      </c>
      <c r="I774" s="2">
        <v>18</v>
      </c>
      <c r="J774" s="2">
        <v>2</v>
      </c>
      <c r="K774" s="2">
        <v>2019</v>
      </c>
      <c r="L774" s="31">
        <f t="shared" si="12"/>
        <v>43514</v>
      </c>
      <c r="M774" s="2" t="s">
        <v>1502</v>
      </c>
      <c r="N774" s="2" t="s">
        <v>1503</v>
      </c>
      <c r="O774" s="2">
        <v>18</v>
      </c>
      <c r="P774" s="6">
        <v>8088138218</v>
      </c>
      <c r="Q774" s="2" t="s">
        <v>172</v>
      </c>
      <c r="R774" s="2" t="s">
        <v>173</v>
      </c>
      <c r="S774" s="2">
        <v>2</v>
      </c>
      <c r="T774" s="2" t="s">
        <v>251</v>
      </c>
      <c r="V774" s="2" t="s">
        <v>252</v>
      </c>
      <c r="W774" s="10" t="s">
        <v>211</v>
      </c>
    </row>
    <row r="775" spans="1:24" ht="21" hidden="1" customHeight="1">
      <c r="A775" s="2" t="s">
        <v>118</v>
      </c>
      <c r="B775" s="2" t="s">
        <v>26</v>
      </c>
      <c r="C775" s="2" t="s">
        <v>27</v>
      </c>
      <c r="D775" s="2" t="s">
        <v>28</v>
      </c>
      <c r="E775" s="2" t="s">
        <v>28</v>
      </c>
      <c r="F775" s="2" t="s">
        <v>111</v>
      </c>
      <c r="G775" s="2" t="s">
        <v>167</v>
      </c>
      <c r="H775" s="2" t="s">
        <v>168</v>
      </c>
      <c r="I775" s="2">
        <v>18</v>
      </c>
      <c r="J775" s="2">
        <v>2</v>
      </c>
      <c r="K775" s="2">
        <v>2019</v>
      </c>
      <c r="L775" s="31">
        <f t="shared" si="12"/>
        <v>43514</v>
      </c>
      <c r="M775" s="2" t="s">
        <v>1504</v>
      </c>
      <c r="N775" s="2" t="s">
        <v>1196</v>
      </c>
      <c r="O775" s="2">
        <v>19</v>
      </c>
      <c r="P775" s="6">
        <v>8028448863</v>
      </c>
      <c r="Q775" s="2" t="s">
        <v>172</v>
      </c>
      <c r="R775" s="2" t="s">
        <v>173</v>
      </c>
      <c r="S775" s="2">
        <v>2</v>
      </c>
      <c r="T775" s="2" t="s">
        <v>251</v>
      </c>
      <c r="V775" s="2" t="s">
        <v>252</v>
      </c>
      <c r="W775" s="10" t="s">
        <v>179</v>
      </c>
      <c r="X775" s="2">
        <v>1</v>
      </c>
    </row>
    <row r="776" spans="1:24" ht="21" hidden="1" customHeight="1">
      <c r="A776" s="2" t="s">
        <v>118</v>
      </c>
      <c r="B776" s="2" t="s">
        <v>26</v>
      </c>
      <c r="C776" s="2" t="s">
        <v>27</v>
      </c>
      <c r="D776" s="2" t="s">
        <v>28</v>
      </c>
      <c r="E776" s="2" t="s">
        <v>28</v>
      </c>
      <c r="F776" s="2" t="s">
        <v>111</v>
      </c>
      <c r="G776" s="2" t="s">
        <v>167</v>
      </c>
      <c r="H776" s="2" t="s">
        <v>168</v>
      </c>
      <c r="I776" s="2">
        <v>18</v>
      </c>
      <c r="J776" s="2">
        <v>2</v>
      </c>
      <c r="K776" s="2">
        <v>2019</v>
      </c>
      <c r="L776" s="31">
        <f t="shared" si="12"/>
        <v>43514</v>
      </c>
      <c r="M776" s="2" t="s">
        <v>205</v>
      </c>
      <c r="N776" s="2" t="s">
        <v>1192</v>
      </c>
      <c r="O776" s="2">
        <v>17</v>
      </c>
      <c r="P776" s="6">
        <v>8067551387</v>
      </c>
      <c r="Q776" s="2" t="s">
        <v>172</v>
      </c>
      <c r="R776" s="2" t="s">
        <v>173</v>
      </c>
      <c r="S776" s="2">
        <v>1</v>
      </c>
      <c r="T776" s="2" t="s">
        <v>251</v>
      </c>
      <c r="V776" s="2" t="s">
        <v>252</v>
      </c>
      <c r="W776" s="10" t="s">
        <v>176</v>
      </c>
    </row>
    <row r="777" spans="1:24" ht="21" hidden="1" customHeight="1">
      <c r="A777" s="2" t="s">
        <v>118</v>
      </c>
      <c r="B777" s="2" t="s">
        <v>26</v>
      </c>
      <c r="C777" s="2" t="s">
        <v>27</v>
      </c>
      <c r="D777" s="2" t="s">
        <v>28</v>
      </c>
      <c r="E777" s="2" t="s">
        <v>28</v>
      </c>
      <c r="F777" s="2" t="s">
        <v>111</v>
      </c>
      <c r="G777" s="2" t="s">
        <v>167</v>
      </c>
      <c r="H777" s="2" t="s">
        <v>168</v>
      </c>
      <c r="I777" s="2">
        <v>18</v>
      </c>
      <c r="J777" s="2">
        <v>2</v>
      </c>
      <c r="K777" s="2">
        <v>2019</v>
      </c>
      <c r="L777" s="31">
        <f t="shared" si="12"/>
        <v>43514</v>
      </c>
      <c r="M777" s="2" t="s">
        <v>1505</v>
      </c>
      <c r="N777" s="2" t="s">
        <v>1506</v>
      </c>
      <c r="O777" s="2">
        <v>18</v>
      </c>
      <c r="P777" s="6">
        <v>9077726067</v>
      </c>
      <c r="Q777" s="2" t="s">
        <v>172</v>
      </c>
      <c r="R777" s="2" t="s">
        <v>173</v>
      </c>
      <c r="S777" s="2">
        <v>1</v>
      </c>
      <c r="T777" s="2" t="s">
        <v>251</v>
      </c>
      <c r="V777" s="2" t="s">
        <v>252</v>
      </c>
      <c r="W777" s="10" t="s">
        <v>179</v>
      </c>
      <c r="X777" s="2">
        <v>3</v>
      </c>
    </row>
    <row r="778" spans="1:24" ht="21" hidden="1" customHeight="1">
      <c r="A778" s="2" t="s">
        <v>118</v>
      </c>
      <c r="B778" s="2" t="s">
        <v>26</v>
      </c>
      <c r="C778" s="2" t="s">
        <v>27</v>
      </c>
      <c r="D778" s="2" t="s">
        <v>28</v>
      </c>
      <c r="E778" s="2" t="s">
        <v>28</v>
      </c>
      <c r="F778" s="2" t="s">
        <v>111</v>
      </c>
      <c r="G778" s="2" t="s">
        <v>167</v>
      </c>
      <c r="H778" s="2" t="s">
        <v>168</v>
      </c>
      <c r="I778" s="2">
        <v>18</v>
      </c>
      <c r="J778" s="2">
        <v>2</v>
      </c>
      <c r="K778" s="2">
        <v>2019</v>
      </c>
      <c r="L778" s="31">
        <f t="shared" si="12"/>
        <v>43514</v>
      </c>
      <c r="M778" s="2" t="s">
        <v>1507</v>
      </c>
      <c r="N778" s="2" t="s">
        <v>1496</v>
      </c>
      <c r="O778" s="2">
        <v>19</v>
      </c>
      <c r="P778" s="6" t="s">
        <v>171</v>
      </c>
      <c r="Q778" s="2" t="s">
        <v>172</v>
      </c>
      <c r="R778" s="2" t="s">
        <v>173</v>
      </c>
      <c r="S778" s="2">
        <v>1</v>
      </c>
      <c r="T778" s="2" t="s">
        <v>251</v>
      </c>
      <c r="V778" s="2" t="s">
        <v>252</v>
      </c>
      <c r="W778" s="10" t="s">
        <v>211</v>
      </c>
    </row>
    <row r="779" spans="1:24" ht="21" hidden="1" customHeight="1">
      <c r="A779" s="2" t="s">
        <v>118</v>
      </c>
      <c r="B779" s="2" t="s">
        <v>26</v>
      </c>
      <c r="C779" s="2" t="s">
        <v>27</v>
      </c>
      <c r="D779" s="2" t="s">
        <v>28</v>
      </c>
      <c r="E779" s="2" t="s">
        <v>28</v>
      </c>
      <c r="F779" s="2" t="s">
        <v>111</v>
      </c>
      <c r="G779" s="2" t="s">
        <v>167</v>
      </c>
      <c r="H779" s="2" t="s">
        <v>168</v>
      </c>
      <c r="I779" s="2">
        <v>18</v>
      </c>
      <c r="J779" s="2">
        <v>2</v>
      </c>
      <c r="K779" s="2">
        <v>2019</v>
      </c>
      <c r="L779" s="31">
        <f t="shared" si="12"/>
        <v>43514</v>
      </c>
      <c r="M779" s="2" t="s">
        <v>1508</v>
      </c>
      <c r="N779" s="2" t="s">
        <v>192</v>
      </c>
      <c r="O779" s="2">
        <v>19</v>
      </c>
      <c r="P779" s="6">
        <v>8056320025</v>
      </c>
      <c r="Q779" s="2" t="s">
        <v>172</v>
      </c>
      <c r="R779" s="2" t="s">
        <v>173</v>
      </c>
      <c r="S779" s="2">
        <v>1</v>
      </c>
      <c r="T779" s="2" t="s">
        <v>251</v>
      </c>
      <c r="V779" s="2" t="s">
        <v>252</v>
      </c>
      <c r="W779" s="10" t="s">
        <v>186</v>
      </c>
      <c r="X779" s="2">
        <v>1</v>
      </c>
    </row>
    <row r="780" spans="1:24" ht="21" hidden="1" customHeight="1">
      <c r="A780" s="2" t="s">
        <v>118</v>
      </c>
      <c r="B780" s="2" t="s">
        <v>26</v>
      </c>
      <c r="C780" s="2" t="s">
        <v>27</v>
      </c>
      <c r="D780" s="2" t="s">
        <v>28</v>
      </c>
      <c r="E780" s="2" t="s">
        <v>28</v>
      </c>
      <c r="F780" s="2" t="s">
        <v>111</v>
      </c>
      <c r="G780" s="2" t="s">
        <v>167</v>
      </c>
      <c r="H780" s="2" t="s">
        <v>168</v>
      </c>
      <c r="I780" s="2">
        <v>18</v>
      </c>
      <c r="J780" s="2">
        <v>2</v>
      </c>
      <c r="K780" s="2">
        <v>2019</v>
      </c>
      <c r="L780" s="31">
        <f t="shared" si="12"/>
        <v>43514</v>
      </c>
      <c r="M780" s="2" t="s">
        <v>1344</v>
      </c>
      <c r="N780" s="2" t="s">
        <v>493</v>
      </c>
      <c r="O780" s="2">
        <v>18</v>
      </c>
      <c r="P780" s="6">
        <v>903899476</v>
      </c>
      <c r="Q780" s="2" t="s">
        <v>172</v>
      </c>
      <c r="R780" s="2" t="s">
        <v>173</v>
      </c>
      <c r="S780" s="2">
        <v>1</v>
      </c>
      <c r="T780" s="2" t="s">
        <v>251</v>
      </c>
      <c r="V780" s="2" t="s">
        <v>252</v>
      </c>
      <c r="W780" s="10" t="s">
        <v>179</v>
      </c>
      <c r="X780" s="2">
        <v>3</v>
      </c>
    </row>
    <row r="781" spans="1:24" ht="21" hidden="1" customHeight="1">
      <c r="A781" s="2" t="s">
        <v>118</v>
      </c>
      <c r="B781" s="2" t="s">
        <v>26</v>
      </c>
      <c r="C781" s="2" t="s">
        <v>27</v>
      </c>
      <c r="D781" s="2" t="s">
        <v>28</v>
      </c>
      <c r="E781" s="2" t="s">
        <v>28</v>
      </c>
      <c r="F781" s="2" t="s">
        <v>111</v>
      </c>
      <c r="G781" s="2" t="s">
        <v>167</v>
      </c>
      <c r="H781" s="2" t="s">
        <v>168</v>
      </c>
      <c r="I781" s="2">
        <v>18</v>
      </c>
      <c r="J781" s="2">
        <v>2</v>
      </c>
      <c r="K781" s="2">
        <v>2019</v>
      </c>
      <c r="L781" s="31">
        <f t="shared" si="12"/>
        <v>43514</v>
      </c>
      <c r="M781" s="2" t="s">
        <v>1509</v>
      </c>
      <c r="N781" s="2" t="s">
        <v>585</v>
      </c>
      <c r="O781" s="2">
        <v>17</v>
      </c>
      <c r="P781" s="6" t="s">
        <v>171</v>
      </c>
      <c r="Q781" s="2" t="s">
        <v>172</v>
      </c>
      <c r="R781" s="2" t="s">
        <v>173</v>
      </c>
      <c r="S781" s="2">
        <v>1</v>
      </c>
      <c r="T781" s="2" t="s">
        <v>251</v>
      </c>
      <c r="V781" s="2" t="s">
        <v>252</v>
      </c>
      <c r="W781" s="10" t="s">
        <v>176</v>
      </c>
    </row>
    <row r="782" spans="1:24" ht="21" hidden="1" customHeight="1">
      <c r="A782" s="2" t="s">
        <v>118</v>
      </c>
      <c r="B782" s="2" t="s">
        <v>26</v>
      </c>
      <c r="C782" s="2" t="s">
        <v>27</v>
      </c>
      <c r="D782" s="2" t="s">
        <v>28</v>
      </c>
      <c r="E782" s="2" t="s">
        <v>28</v>
      </c>
      <c r="F782" s="2" t="s">
        <v>111</v>
      </c>
      <c r="G782" s="2" t="s">
        <v>167</v>
      </c>
      <c r="H782" s="2" t="s">
        <v>168</v>
      </c>
      <c r="I782" s="2">
        <v>18</v>
      </c>
      <c r="J782" s="2">
        <v>2</v>
      </c>
      <c r="K782" s="2">
        <v>2019</v>
      </c>
      <c r="L782" s="31">
        <f t="shared" si="12"/>
        <v>43514</v>
      </c>
      <c r="M782" s="2" t="s">
        <v>1510</v>
      </c>
      <c r="N782" s="2" t="s">
        <v>1511</v>
      </c>
      <c r="O782" s="2">
        <v>17</v>
      </c>
      <c r="P782" s="6" t="s">
        <v>171</v>
      </c>
      <c r="Q782" s="2" t="s">
        <v>172</v>
      </c>
      <c r="R782" s="2" t="s">
        <v>173</v>
      </c>
      <c r="S782" s="2">
        <v>0</v>
      </c>
      <c r="T782" s="2" t="s">
        <v>251</v>
      </c>
      <c r="V782" s="2" t="s">
        <v>252</v>
      </c>
      <c r="W782" s="10" t="s">
        <v>176</v>
      </c>
    </row>
    <row r="783" spans="1:24" ht="21" hidden="1" customHeight="1">
      <c r="A783" s="2" t="s">
        <v>118</v>
      </c>
      <c r="B783" s="2" t="s">
        <v>26</v>
      </c>
      <c r="C783" s="2" t="s">
        <v>27</v>
      </c>
      <c r="D783" s="2" t="s">
        <v>28</v>
      </c>
      <c r="E783" s="2" t="s">
        <v>28</v>
      </c>
      <c r="F783" s="2" t="s">
        <v>111</v>
      </c>
      <c r="G783" s="2" t="s">
        <v>167</v>
      </c>
      <c r="H783" s="2" t="s">
        <v>168</v>
      </c>
      <c r="I783" s="2">
        <v>19</v>
      </c>
      <c r="J783" s="2">
        <v>2</v>
      </c>
      <c r="K783" s="2">
        <v>2019</v>
      </c>
      <c r="L783" s="31">
        <f t="shared" si="12"/>
        <v>43515</v>
      </c>
      <c r="M783" s="2" t="s">
        <v>1512</v>
      </c>
      <c r="N783" s="2" t="s">
        <v>1513</v>
      </c>
      <c r="O783" s="2">
        <v>17</v>
      </c>
      <c r="P783" s="6">
        <v>808572241</v>
      </c>
      <c r="Q783" s="2" t="s">
        <v>172</v>
      </c>
      <c r="R783" s="2" t="s">
        <v>173</v>
      </c>
      <c r="S783" s="2">
        <v>0</v>
      </c>
      <c r="T783" s="2" t="s">
        <v>251</v>
      </c>
      <c r="V783" s="2" t="s">
        <v>252</v>
      </c>
      <c r="W783" s="10" t="s">
        <v>176</v>
      </c>
    </row>
    <row r="784" spans="1:24" ht="21" hidden="1" customHeight="1">
      <c r="A784" s="2" t="s">
        <v>118</v>
      </c>
      <c r="B784" s="2" t="s">
        <v>26</v>
      </c>
      <c r="C784" s="2" t="s">
        <v>27</v>
      </c>
      <c r="D784" s="2" t="s">
        <v>28</v>
      </c>
      <c r="E784" s="2" t="s">
        <v>28</v>
      </c>
      <c r="F784" s="2" t="s">
        <v>111</v>
      </c>
      <c r="G784" s="2" t="s">
        <v>167</v>
      </c>
      <c r="H784" s="2" t="s">
        <v>168</v>
      </c>
      <c r="I784" s="2">
        <v>19</v>
      </c>
      <c r="J784" s="2">
        <v>2</v>
      </c>
      <c r="K784" s="2">
        <v>2019</v>
      </c>
      <c r="L784" s="31">
        <f t="shared" si="12"/>
        <v>43515</v>
      </c>
      <c r="M784" s="2" t="s">
        <v>1514</v>
      </c>
      <c r="N784" s="2" t="s">
        <v>1488</v>
      </c>
      <c r="O784" s="2">
        <v>18</v>
      </c>
      <c r="P784" s="6" t="s">
        <v>171</v>
      </c>
      <c r="Q784" s="2" t="s">
        <v>172</v>
      </c>
      <c r="R784" s="2" t="s">
        <v>173</v>
      </c>
      <c r="S784" s="2">
        <v>1</v>
      </c>
      <c r="T784" s="2" t="s">
        <v>251</v>
      </c>
      <c r="V784" s="2" t="s">
        <v>252</v>
      </c>
      <c r="W784" s="10" t="s">
        <v>211</v>
      </c>
    </row>
    <row r="785" spans="1:24" ht="21" hidden="1" customHeight="1">
      <c r="A785" s="2" t="s">
        <v>118</v>
      </c>
      <c r="B785" s="2" t="s">
        <v>26</v>
      </c>
      <c r="C785" s="2" t="s">
        <v>27</v>
      </c>
      <c r="D785" s="2" t="s">
        <v>28</v>
      </c>
      <c r="E785" s="2" t="s">
        <v>28</v>
      </c>
      <c r="F785" s="2" t="s">
        <v>111</v>
      </c>
      <c r="G785" s="2" t="s">
        <v>167</v>
      </c>
      <c r="H785" s="2" t="s">
        <v>168</v>
      </c>
      <c r="I785" s="2">
        <v>19</v>
      </c>
      <c r="J785" s="2">
        <v>2</v>
      </c>
      <c r="K785" s="2">
        <v>2019</v>
      </c>
      <c r="L785" s="31">
        <f t="shared" si="12"/>
        <v>43515</v>
      </c>
      <c r="M785" s="2" t="s">
        <v>1515</v>
      </c>
      <c r="N785" s="2" t="s">
        <v>1516</v>
      </c>
      <c r="O785" s="2">
        <v>19</v>
      </c>
      <c r="P785" s="6" t="s">
        <v>171</v>
      </c>
      <c r="Q785" s="2" t="s">
        <v>172</v>
      </c>
      <c r="R785" s="2" t="s">
        <v>173</v>
      </c>
      <c r="S785" s="2">
        <v>1</v>
      </c>
      <c r="T785" s="2" t="s">
        <v>251</v>
      </c>
      <c r="V785" s="2" t="s">
        <v>252</v>
      </c>
      <c r="W785" s="10" t="s">
        <v>179</v>
      </c>
      <c r="X785" s="2">
        <v>3</v>
      </c>
    </row>
    <row r="786" spans="1:24" ht="21" hidden="1" customHeight="1">
      <c r="A786" s="2" t="s">
        <v>118</v>
      </c>
      <c r="B786" s="2" t="s">
        <v>26</v>
      </c>
      <c r="C786" s="2" t="s">
        <v>27</v>
      </c>
      <c r="D786" s="2" t="s">
        <v>28</v>
      </c>
      <c r="E786" s="2" t="s">
        <v>28</v>
      </c>
      <c r="F786" s="2" t="s">
        <v>111</v>
      </c>
      <c r="G786" s="2" t="s">
        <v>167</v>
      </c>
      <c r="H786" s="2" t="s">
        <v>168</v>
      </c>
      <c r="I786" s="2">
        <v>19</v>
      </c>
      <c r="J786" s="2">
        <v>2</v>
      </c>
      <c r="K786" s="2">
        <v>2019</v>
      </c>
      <c r="L786" s="31">
        <f t="shared" si="12"/>
        <v>43515</v>
      </c>
      <c r="M786" s="2" t="s">
        <v>450</v>
      </c>
      <c r="N786" s="2" t="s">
        <v>1517</v>
      </c>
      <c r="O786" s="2">
        <v>18</v>
      </c>
      <c r="P786" s="6">
        <v>8131860829</v>
      </c>
      <c r="Q786" s="2" t="s">
        <v>172</v>
      </c>
      <c r="R786" s="2" t="s">
        <v>173</v>
      </c>
      <c r="S786" s="2">
        <v>2</v>
      </c>
      <c r="T786" s="2" t="s">
        <v>251</v>
      </c>
      <c r="V786" s="2" t="s">
        <v>252</v>
      </c>
      <c r="W786" s="10" t="s">
        <v>211</v>
      </c>
    </row>
    <row r="787" spans="1:24" ht="21" hidden="1" customHeight="1">
      <c r="A787" s="2" t="s">
        <v>118</v>
      </c>
      <c r="B787" s="2" t="s">
        <v>26</v>
      </c>
      <c r="C787" s="2" t="s">
        <v>27</v>
      </c>
      <c r="D787" s="2" t="s">
        <v>28</v>
      </c>
      <c r="E787" s="2" t="s">
        <v>28</v>
      </c>
      <c r="F787" s="2" t="s">
        <v>111</v>
      </c>
      <c r="G787" s="2" t="s">
        <v>167</v>
      </c>
      <c r="H787" s="2" t="s">
        <v>168</v>
      </c>
      <c r="I787" s="2">
        <v>19</v>
      </c>
      <c r="J787" s="2">
        <v>2</v>
      </c>
      <c r="K787" s="2">
        <v>2019</v>
      </c>
      <c r="L787" s="31">
        <f t="shared" si="12"/>
        <v>43515</v>
      </c>
      <c r="M787" s="2" t="s">
        <v>1518</v>
      </c>
      <c r="N787" s="2" t="s">
        <v>1138</v>
      </c>
      <c r="O787" s="2">
        <v>18</v>
      </c>
      <c r="P787" s="6">
        <v>8036130159</v>
      </c>
      <c r="Q787" s="2" t="s">
        <v>172</v>
      </c>
      <c r="R787" s="2" t="s">
        <v>173</v>
      </c>
      <c r="S787" s="2">
        <v>1</v>
      </c>
      <c r="T787" s="2" t="s">
        <v>251</v>
      </c>
      <c r="V787" s="2" t="s">
        <v>252</v>
      </c>
      <c r="W787" s="10" t="s">
        <v>186</v>
      </c>
      <c r="X787" s="2">
        <v>1</v>
      </c>
    </row>
    <row r="788" spans="1:24" ht="21" hidden="1" customHeight="1">
      <c r="A788" s="2" t="s">
        <v>118</v>
      </c>
      <c r="B788" s="2" t="s">
        <v>26</v>
      </c>
      <c r="C788" s="2" t="s">
        <v>27</v>
      </c>
      <c r="D788" s="2" t="s">
        <v>28</v>
      </c>
      <c r="E788" s="2" t="s">
        <v>28</v>
      </c>
      <c r="F788" s="2" t="s">
        <v>111</v>
      </c>
      <c r="G788" s="2" t="s">
        <v>167</v>
      </c>
      <c r="H788" s="2" t="s">
        <v>168</v>
      </c>
      <c r="I788" s="2">
        <v>19</v>
      </c>
      <c r="J788" s="2">
        <v>2</v>
      </c>
      <c r="K788" s="2">
        <v>2019</v>
      </c>
      <c r="L788" s="31">
        <f t="shared" si="12"/>
        <v>43515</v>
      </c>
      <c r="M788" s="2" t="s">
        <v>1519</v>
      </c>
      <c r="N788" s="2" t="s">
        <v>687</v>
      </c>
      <c r="O788" s="2">
        <v>19</v>
      </c>
      <c r="P788" s="6">
        <v>8136678703</v>
      </c>
      <c r="Q788" s="2" t="s">
        <v>172</v>
      </c>
      <c r="R788" s="2" t="s">
        <v>173</v>
      </c>
      <c r="S788" s="2">
        <v>2</v>
      </c>
      <c r="T788" s="2" t="s">
        <v>251</v>
      </c>
      <c r="V788" s="2" t="s">
        <v>252</v>
      </c>
      <c r="W788" s="10" t="s">
        <v>179</v>
      </c>
      <c r="X788" s="2">
        <v>3</v>
      </c>
    </row>
    <row r="789" spans="1:24" ht="21" hidden="1" customHeight="1">
      <c r="A789" s="2" t="s">
        <v>118</v>
      </c>
      <c r="B789" s="2" t="s">
        <v>26</v>
      </c>
      <c r="C789" s="2" t="s">
        <v>27</v>
      </c>
      <c r="D789" s="2" t="s">
        <v>28</v>
      </c>
      <c r="E789" s="2" t="s">
        <v>28</v>
      </c>
      <c r="F789" s="2" t="s">
        <v>111</v>
      </c>
      <c r="G789" s="2" t="s">
        <v>167</v>
      </c>
      <c r="H789" s="2" t="s">
        <v>168</v>
      </c>
      <c r="I789" s="2">
        <v>19</v>
      </c>
      <c r="J789" s="2">
        <v>2</v>
      </c>
      <c r="K789" s="2">
        <v>2019</v>
      </c>
      <c r="L789" s="31">
        <f t="shared" si="12"/>
        <v>43515</v>
      </c>
      <c r="M789" s="2" t="s">
        <v>1520</v>
      </c>
      <c r="N789" s="2" t="s">
        <v>722</v>
      </c>
      <c r="O789" s="2">
        <v>18</v>
      </c>
      <c r="P789" s="6" t="s">
        <v>171</v>
      </c>
      <c r="Q789" s="2" t="s">
        <v>172</v>
      </c>
      <c r="R789" s="2" t="s">
        <v>173</v>
      </c>
      <c r="S789" s="2">
        <v>2</v>
      </c>
      <c r="T789" s="2" t="s">
        <v>251</v>
      </c>
      <c r="V789" s="2" t="s">
        <v>252</v>
      </c>
      <c r="W789" s="10" t="s">
        <v>176</v>
      </c>
    </row>
    <row r="790" spans="1:24" ht="21" hidden="1" customHeight="1">
      <c r="A790" s="2" t="s">
        <v>118</v>
      </c>
      <c r="B790" s="2" t="s">
        <v>26</v>
      </c>
      <c r="C790" s="2" t="s">
        <v>27</v>
      </c>
      <c r="D790" s="2" t="s">
        <v>28</v>
      </c>
      <c r="E790" s="2" t="s">
        <v>28</v>
      </c>
      <c r="F790" s="2" t="s">
        <v>111</v>
      </c>
      <c r="G790" s="2" t="s">
        <v>167</v>
      </c>
      <c r="H790" s="2" t="s">
        <v>168</v>
      </c>
      <c r="I790" s="2">
        <v>19</v>
      </c>
      <c r="J790" s="2">
        <v>2</v>
      </c>
      <c r="K790" s="2">
        <v>2019</v>
      </c>
      <c r="L790" s="31">
        <f t="shared" si="12"/>
        <v>43515</v>
      </c>
      <c r="M790" s="2" t="s">
        <v>1521</v>
      </c>
      <c r="N790" s="2" t="s">
        <v>1192</v>
      </c>
      <c r="O790" s="2">
        <v>19</v>
      </c>
      <c r="P790" s="6">
        <v>9060654207</v>
      </c>
      <c r="Q790" s="2" t="s">
        <v>172</v>
      </c>
      <c r="R790" s="2" t="s">
        <v>173</v>
      </c>
      <c r="S790" s="2">
        <v>2</v>
      </c>
      <c r="T790" s="2" t="s">
        <v>251</v>
      </c>
      <c r="V790" s="2" t="s">
        <v>252</v>
      </c>
      <c r="W790" s="10" t="s">
        <v>186</v>
      </c>
      <c r="X790" s="2">
        <v>1</v>
      </c>
    </row>
    <row r="791" spans="1:24" ht="21" hidden="1" customHeight="1">
      <c r="A791" s="2" t="s">
        <v>118</v>
      </c>
      <c r="B791" s="2" t="s">
        <v>26</v>
      </c>
      <c r="C791" s="2" t="s">
        <v>27</v>
      </c>
      <c r="D791" s="2" t="s">
        <v>28</v>
      </c>
      <c r="E791" s="2" t="s">
        <v>28</v>
      </c>
      <c r="F791" s="2" t="s">
        <v>111</v>
      </c>
      <c r="G791" s="2" t="s">
        <v>167</v>
      </c>
      <c r="H791" s="2" t="s">
        <v>168</v>
      </c>
      <c r="I791" s="2">
        <v>19</v>
      </c>
      <c r="J791" s="2">
        <v>2</v>
      </c>
      <c r="K791" s="2">
        <v>2019</v>
      </c>
      <c r="L791" s="31">
        <f t="shared" si="12"/>
        <v>43515</v>
      </c>
      <c r="M791" s="2" t="s">
        <v>361</v>
      </c>
      <c r="N791" s="2" t="s">
        <v>1522</v>
      </c>
      <c r="O791" s="2">
        <v>19</v>
      </c>
      <c r="P791" s="6">
        <v>9094123996</v>
      </c>
      <c r="Q791" s="2" t="s">
        <v>172</v>
      </c>
      <c r="R791" s="2" t="s">
        <v>173</v>
      </c>
      <c r="S791" s="2">
        <v>1</v>
      </c>
      <c r="T791" s="2" t="s">
        <v>251</v>
      </c>
      <c r="V791" s="2" t="s">
        <v>252</v>
      </c>
      <c r="W791" s="10" t="s">
        <v>179</v>
      </c>
      <c r="X791" s="2">
        <v>1</v>
      </c>
    </row>
    <row r="792" spans="1:24" ht="21" hidden="1" customHeight="1">
      <c r="A792" s="2" t="s">
        <v>118</v>
      </c>
      <c r="B792" s="2" t="s">
        <v>26</v>
      </c>
      <c r="C792" s="2" t="s">
        <v>27</v>
      </c>
      <c r="D792" s="2" t="s">
        <v>28</v>
      </c>
      <c r="E792" s="2" t="s">
        <v>28</v>
      </c>
      <c r="F792" s="2" t="s">
        <v>111</v>
      </c>
      <c r="G792" s="2" t="s">
        <v>167</v>
      </c>
      <c r="H792" s="2" t="s">
        <v>168</v>
      </c>
      <c r="I792" s="2">
        <v>20</v>
      </c>
      <c r="J792" s="2">
        <v>2</v>
      </c>
      <c r="K792" s="2">
        <v>2019</v>
      </c>
      <c r="L792" s="31">
        <f t="shared" si="12"/>
        <v>43516</v>
      </c>
      <c r="M792" s="2" t="s">
        <v>761</v>
      </c>
      <c r="N792" s="2" t="s">
        <v>1523</v>
      </c>
      <c r="O792" s="2">
        <v>19</v>
      </c>
      <c r="P792" s="6" t="s">
        <v>171</v>
      </c>
      <c r="Q792" s="2" t="s">
        <v>172</v>
      </c>
      <c r="R792" s="2" t="s">
        <v>173</v>
      </c>
      <c r="S792" s="2">
        <v>1</v>
      </c>
      <c r="T792" s="2" t="s">
        <v>251</v>
      </c>
      <c r="V792" s="2" t="s">
        <v>252</v>
      </c>
      <c r="W792" s="10" t="s">
        <v>179</v>
      </c>
      <c r="X792" s="2">
        <v>3</v>
      </c>
    </row>
    <row r="793" spans="1:24" ht="21" hidden="1" customHeight="1">
      <c r="A793" s="2" t="s">
        <v>118</v>
      </c>
      <c r="B793" s="2" t="s">
        <v>26</v>
      </c>
      <c r="C793" s="2" t="s">
        <v>27</v>
      </c>
      <c r="D793" s="2" t="s">
        <v>28</v>
      </c>
      <c r="E793" s="2" t="s">
        <v>28</v>
      </c>
      <c r="F793" s="2" t="s">
        <v>111</v>
      </c>
      <c r="G793" s="2" t="s">
        <v>167</v>
      </c>
      <c r="H793" s="2" t="s">
        <v>168</v>
      </c>
      <c r="I793" s="2">
        <v>20</v>
      </c>
      <c r="J793" s="2">
        <v>2</v>
      </c>
      <c r="K793" s="2">
        <v>2019</v>
      </c>
      <c r="L793" s="31">
        <f t="shared" si="12"/>
        <v>43516</v>
      </c>
      <c r="M793" s="2" t="s">
        <v>1524</v>
      </c>
      <c r="N793" s="2" t="s">
        <v>1525</v>
      </c>
      <c r="O793" s="2">
        <v>18</v>
      </c>
      <c r="P793" s="6">
        <v>8063346364</v>
      </c>
      <c r="Q793" s="2" t="s">
        <v>172</v>
      </c>
      <c r="R793" s="2" t="s">
        <v>173</v>
      </c>
      <c r="S793" s="2">
        <v>1</v>
      </c>
      <c r="T793" s="2" t="s">
        <v>251</v>
      </c>
      <c r="V793" s="2" t="s">
        <v>252</v>
      </c>
      <c r="W793" s="10" t="s">
        <v>179</v>
      </c>
      <c r="X793" s="2">
        <v>1</v>
      </c>
    </row>
    <row r="794" spans="1:24" ht="21" hidden="1" customHeight="1">
      <c r="A794" s="2" t="s">
        <v>118</v>
      </c>
      <c r="B794" s="2" t="s">
        <v>26</v>
      </c>
      <c r="C794" s="2" t="s">
        <v>27</v>
      </c>
      <c r="D794" s="2" t="s">
        <v>28</v>
      </c>
      <c r="E794" s="2" t="s">
        <v>28</v>
      </c>
      <c r="F794" s="2" t="s">
        <v>111</v>
      </c>
      <c r="G794" s="2" t="s">
        <v>167</v>
      </c>
      <c r="H794" s="2" t="s">
        <v>168</v>
      </c>
      <c r="I794" s="2">
        <v>20</v>
      </c>
      <c r="J794" s="2">
        <v>2</v>
      </c>
      <c r="K794" s="2">
        <v>2019</v>
      </c>
      <c r="L794" s="31">
        <f t="shared" si="12"/>
        <v>43516</v>
      </c>
      <c r="M794" s="2" t="s">
        <v>1526</v>
      </c>
      <c r="N794" s="2" t="s">
        <v>1527</v>
      </c>
      <c r="O794" s="2">
        <v>16</v>
      </c>
      <c r="P794" s="6" t="s">
        <v>171</v>
      </c>
      <c r="Q794" s="2" t="s">
        <v>172</v>
      </c>
      <c r="R794" s="2" t="s">
        <v>173</v>
      </c>
      <c r="S794" s="2">
        <v>0</v>
      </c>
      <c r="T794" s="2" t="s">
        <v>251</v>
      </c>
      <c r="V794" s="2" t="s">
        <v>252</v>
      </c>
      <c r="W794" s="10" t="s">
        <v>179</v>
      </c>
      <c r="X794" s="2">
        <v>1</v>
      </c>
    </row>
    <row r="795" spans="1:24" ht="21" hidden="1" customHeight="1">
      <c r="A795" s="2" t="s">
        <v>118</v>
      </c>
      <c r="B795" s="2" t="s">
        <v>26</v>
      </c>
      <c r="C795" s="2" t="s">
        <v>27</v>
      </c>
      <c r="D795" s="2" t="s">
        <v>28</v>
      </c>
      <c r="E795" s="2" t="s">
        <v>28</v>
      </c>
      <c r="F795" s="2" t="s">
        <v>111</v>
      </c>
      <c r="G795" s="2" t="s">
        <v>167</v>
      </c>
      <c r="H795" s="2" t="s">
        <v>168</v>
      </c>
      <c r="I795" s="2">
        <v>20</v>
      </c>
      <c r="J795" s="2">
        <v>2</v>
      </c>
      <c r="K795" s="2">
        <v>2019</v>
      </c>
      <c r="L795" s="31">
        <f t="shared" si="12"/>
        <v>43516</v>
      </c>
      <c r="M795" s="2" t="s">
        <v>1528</v>
      </c>
      <c r="N795" s="2" t="s">
        <v>1529</v>
      </c>
      <c r="O795" s="2">
        <v>18</v>
      </c>
      <c r="P795" s="6" t="s">
        <v>171</v>
      </c>
      <c r="Q795" s="2" t="s">
        <v>172</v>
      </c>
      <c r="R795" s="2" t="s">
        <v>173</v>
      </c>
      <c r="S795" s="2">
        <v>0</v>
      </c>
      <c r="T795" s="2" t="s">
        <v>251</v>
      </c>
      <c r="V795" s="2" t="s">
        <v>252</v>
      </c>
      <c r="W795" s="10" t="s">
        <v>186</v>
      </c>
      <c r="X795" s="2">
        <v>2</v>
      </c>
    </row>
    <row r="796" spans="1:24" ht="21" hidden="1" customHeight="1">
      <c r="A796" s="2" t="s">
        <v>118</v>
      </c>
      <c r="B796" s="2" t="s">
        <v>26</v>
      </c>
      <c r="C796" s="2" t="s">
        <v>27</v>
      </c>
      <c r="D796" s="2" t="s">
        <v>28</v>
      </c>
      <c r="E796" s="2" t="s">
        <v>28</v>
      </c>
      <c r="F796" s="2" t="s">
        <v>111</v>
      </c>
      <c r="G796" s="2" t="s">
        <v>167</v>
      </c>
      <c r="H796" s="2" t="s">
        <v>168</v>
      </c>
      <c r="I796" s="2">
        <v>20</v>
      </c>
      <c r="J796" s="2">
        <v>2</v>
      </c>
      <c r="K796" s="2">
        <v>2019</v>
      </c>
      <c r="L796" s="31">
        <f t="shared" si="12"/>
        <v>43516</v>
      </c>
      <c r="M796" s="2" t="s">
        <v>1460</v>
      </c>
      <c r="N796" s="2" t="s">
        <v>1530</v>
      </c>
      <c r="O796" s="2">
        <v>19</v>
      </c>
      <c r="P796" s="6" t="s">
        <v>171</v>
      </c>
      <c r="Q796" s="2" t="s">
        <v>172</v>
      </c>
      <c r="R796" s="2" t="s">
        <v>173</v>
      </c>
      <c r="S796" s="2">
        <v>1</v>
      </c>
      <c r="T796" s="2" t="s">
        <v>251</v>
      </c>
      <c r="V796" s="2" t="s">
        <v>252</v>
      </c>
      <c r="W796" s="10" t="s">
        <v>211</v>
      </c>
    </row>
    <row r="797" spans="1:24" ht="21" hidden="1" customHeight="1">
      <c r="A797" s="2" t="s">
        <v>118</v>
      </c>
      <c r="B797" s="2" t="s">
        <v>26</v>
      </c>
      <c r="C797" s="2" t="s">
        <v>27</v>
      </c>
      <c r="D797" s="2" t="s">
        <v>28</v>
      </c>
      <c r="E797" s="2" t="s">
        <v>28</v>
      </c>
      <c r="F797" s="2" t="s">
        <v>111</v>
      </c>
      <c r="G797" s="2" t="s">
        <v>167</v>
      </c>
      <c r="H797" s="2" t="s">
        <v>168</v>
      </c>
      <c r="I797" s="2">
        <v>20</v>
      </c>
      <c r="J797" s="2">
        <v>2</v>
      </c>
      <c r="K797" s="2">
        <v>2019</v>
      </c>
      <c r="L797" s="31">
        <f t="shared" si="12"/>
        <v>43516</v>
      </c>
      <c r="M797" s="2" t="s">
        <v>1531</v>
      </c>
      <c r="N797" s="2" t="s">
        <v>1532</v>
      </c>
      <c r="O797" s="2">
        <v>19</v>
      </c>
      <c r="P797" s="6" t="s">
        <v>171</v>
      </c>
      <c r="Q797" s="2" t="s">
        <v>172</v>
      </c>
      <c r="R797" s="2" t="s">
        <v>173</v>
      </c>
      <c r="S797" s="2">
        <v>2</v>
      </c>
      <c r="T797" s="2" t="s">
        <v>251</v>
      </c>
      <c r="V797" s="2" t="s">
        <v>252</v>
      </c>
      <c r="W797" s="10" t="s">
        <v>211</v>
      </c>
    </row>
    <row r="798" spans="1:24" ht="21" hidden="1" customHeight="1">
      <c r="A798" s="2" t="s">
        <v>118</v>
      </c>
      <c r="B798" s="2" t="s">
        <v>26</v>
      </c>
      <c r="C798" s="2" t="s">
        <v>27</v>
      </c>
      <c r="D798" s="2" t="s">
        <v>28</v>
      </c>
      <c r="E798" s="2" t="s">
        <v>28</v>
      </c>
      <c r="F798" s="2" t="s">
        <v>111</v>
      </c>
      <c r="G798" s="2" t="s">
        <v>167</v>
      </c>
      <c r="H798" s="2" t="s">
        <v>168</v>
      </c>
      <c r="I798" s="2">
        <v>20</v>
      </c>
      <c r="J798" s="2">
        <v>2</v>
      </c>
      <c r="K798" s="2">
        <v>2019</v>
      </c>
      <c r="L798" s="31">
        <f t="shared" si="12"/>
        <v>43516</v>
      </c>
      <c r="M798" s="2" t="s">
        <v>1533</v>
      </c>
      <c r="N798" s="2" t="s">
        <v>1534</v>
      </c>
      <c r="O798" s="2">
        <v>19</v>
      </c>
      <c r="P798" s="6" t="s">
        <v>171</v>
      </c>
      <c r="Q798" s="2" t="s">
        <v>172</v>
      </c>
      <c r="R798" s="2" t="s">
        <v>173</v>
      </c>
      <c r="S798" s="2">
        <v>0</v>
      </c>
      <c r="T798" s="2" t="s">
        <v>251</v>
      </c>
      <c r="V798" s="2" t="s">
        <v>252</v>
      </c>
      <c r="W798" s="10" t="s">
        <v>179</v>
      </c>
      <c r="X798" s="2">
        <v>3</v>
      </c>
    </row>
    <row r="799" spans="1:24" ht="21" hidden="1" customHeight="1">
      <c r="A799" s="2" t="s">
        <v>118</v>
      </c>
      <c r="B799" s="2" t="s">
        <v>26</v>
      </c>
      <c r="C799" s="2" t="s">
        <v>27</v>
      </c>
      <c r="D799" s="2" t="s">
        <v>28</v>
      </c>
      <c r="E799" s="2" t="s">
        <v>28</v>
      </c>
      <c r="F799" s="2" t="s">
        <v>111</v>
      </c>
      <c r="G799" s="2" t="s">
        <v>167</v>
      </c>
      <c r="H799" s="2" t="s">
        <v>168</v>
      </c>
      <c r="I799" s="2">
        <v>20</v>
      </c>
      <c r="J799" s="2">
        <v>2</v>
      </c>
      <c r="K799" s="2">
        <v>2019</v>
      </c>
      <c r="L799" s="31">
        <f t="shared" si="12"/>
        <v>43516</v>
      </c>
      <c r="M799" s="2" t="s">
        <v>1535</v>
      </c>
      <c r="N799" s="2" t="s">
        <v>1536</v>
      </c>
      <c r="O799" s="2">
        <v>18</v>
      </c>
      <c r="P799" s="6" t="s">
        <v>171</v>
      </c>
      <c r="Q799" s="2" t="s">
        <v>172</v>
      </c>
      <c r="R799" s="2" t="s">
        <v>173</v>
      </c>
      <c r="S799" s="2">
        <v>1</v>
      </c>
      <c r="T799" s="2" t="s">
        <v>251</v>
      </c>
      <c r="V799" s="2" t="s">
        <v>252</v>
      </c>
      <c r="W799" s="10" t="s">
        <v>186</v>
      </c>
      <c r="X799" s="2">
        <v>1</v>
      </c>
    </row>
    <row r="800" spans="1:24" ht="21" hidden="1" customHeight="1">
      <c r="A800" s="2" t="s">
        <v>118</v>
      </c>
      <c r="B800" s="2" t="s">
        <v>26</v>
      </c>
      <c r="C800" s="2" t="s">
        <v>27</v>
      </c>
      <c r="D800" s="2" t="s">
        <v>28</v>
      </c>
      <c r="E800" s="2" t="s">
        <v>28</v>
      </c>
      <c r="F800" s="2" t="s">
        <v>111</v>
      </c>
      <c r="G800" s="2" t="s">
        <v>167</v>
      </c>
      <c r="H800" s="2" t="s">
        <v>168</v>
      </c>
      <c r="I800" s="2">
        <v>21</v>
      </c>
      <c r="J800" s="2">
        <v>2</v>
      </c>
      <c r="K800" s="2">
        <v>2019</v>
      </c>
      <c r="L800" s="31">
        <f t="shared" si="12"/>
        <v>43517</v>
      </c>
      <c r="M800" s="2" t="s">
        <v>1537</v>
      </c>
      <c r="N800" s="2" t="s">
        <v>1538</v>
      </c>
      <c r="O800" s="2">
        <v>19</v>
      </c>
      <c r="P800" s="6">
        <v>8038720763</v>
      </c>
      <c r="Q800" s="2" t="s">
        <v>172</v>
      </c>
      <c r="R800" s="2" t="s">
        <v>173</v>
      </c>
      <c r="S800" s="2">
        <v>2</v>
      </c>
      <c r="T800" s="2" t="s">
        <v>251</v>
      </c>
      <c r="V800" s="2" t="s">
        <v>252</v>
      </c>
      <c r="W800" s="10" t="s">
        <v>186</v>
      </c>
      <c r="X800" s="2">
        <v>3</v>
      </c>
    </row>
    <row r="801" spans="1:24" ht="21" hidden="1" customHeight="1">
      <c r="A801" s="2" t="s">
        <v>118</v>
      </c>
      <c r="B801" s="2" t="s">
        <v>26</v>
      </c>
      <c r="C801" s="2" t="s">
        <v>27</v>
      </c>
      <c r="D801" s="2" t="s">
        <v>28</v>
      </c>
      <c r="E801" s="2" t="s">
        <v>28</v>
      </c>
      <c r="F801" s="2" t="s">
        <v>111</v>
      </c>
      <c r="G801" s="2" t="s">
        <v>167</v>
      </c>
      <c r="H801" s="2" t="s">
        <v>168</v>
      </c>
      <c r="I801" s="2">
        <v>21</v>
      </c>
      <c r="J801" s="2">
        <v>2</v>
      </c>
      <c r="K801" s="2">
        <v>2019</v>
      </c>
      <c r="L801" s="31">
        <f t="shared" si="12"/>
        <v>43517</v>
      </c>
      <c r="M801" s="2" t="s">
        <v>1539</v>
      </c>
      <c r="N801" s="2" t="s">
        <v>358</v>
      </c>
      <c r="O801" s="2">
        <v>18</v>
      </c>
      <c r="P801" s="6">
        <v>8109590323</v>
      </c>
      <c r="Q801" s="2" t="s">
        <v>172</v>
      </c>
      <c r="R801" s="2" t="s">
        <v>173</v>
      </c>
      <c r="S801" s="2">
        <v>0</v>
      </c>
      <c r="T801" s="2" t="s">
        <v>251</v>
      </c>
      <c r="V801" s="2" t="s">
        <v>252</v>
      </c>
      <c r="W801" s="10" t="s">
        <v>211</v>
      </c>
      <c r="X801" s="2">
        <v>6</v>
      </c>
    </row>
    <row r="802" spans="1:24" ht="21" hidden="1" customHeight="1">
      <c r="A802" s="2" t="s">
        <v>118</v>
      </c>
      <c r="B802" s="2" t="s">
        <v>26</v>
      </c>
      <c r="C802" s="2" t="s">
        <v>27</v>
      </c>
      <c r="D802" s="2" t="s">
        <v>28</v>
      </c>
      <c r="E802" s="2" t="s">
        <v>28</v>
      </c>
      <c r="F802" s="2" t="s">
        <v>111</v>
      </c>
      <c r="G802" s="2" t="s">
        <v>167</v>
      </c>
      <c r="H802" s="2" t="s">
        <v>168</v>
      </c>
      <c r="I802" s="2">
        <v>21</v>
      </c>
      <c r="J802" s="2">
        <v>2</v>
      </c>
      <c r="K802" s="2">
        <v>2019</v>
      </c>
      <c r="L802" s="31">
        <f t="shared" si="12"/>
        <v>43517</v>
      </c>
      <c r="M802" s="2" t="s">
        <v>670</v>
      </c>
      <c r="N802" s="2" t="s">
        <v>441</v>
      </c>
      <c r="O802" s="2">
        <v>15</v>
      </c>
      <c r="P802" s="6">
        <v>9035387634</v>
      </c>
      <c r="Q802" s="2" t="s">
        <v>172</v>
      </c>
      <c r="R802" s="2" t="s">
        <v>173</v>
      </c>
      <c r="S802" s="2">
        <v>0</v>
      </c>
      <c r="T802" s="2" t="s">
        <v>251</v>
      </c>
      <c r="V802" s="2" t="s">
        <v>252</v>
      </c>
      <c r="W802" s="10" t="s">
        <v>211</v>
      </c>
      <c r="X802" s="2">
        <v>6</v>
      </c>
    </row>
    <row r="803" spans="1:24" ht="21" hidden="1" customHeight="1">
      <c r="A803" s="2" t="s">
        <v>118</v>
      </c>
      <c r="B803" s="2" t="s">
        <v>26</v>
      </c>
      <c r="C803" s="2" t="s">
        <v>27</v>
      </c>
      <c r="D803" s="2" t="s">
        <v>28</v>
      </c>
      <c r="E803" s="2" t="s">
        <v>28</v>
      </c>
      <c r="F803" s="2" t="s">
        <v>111</v>
      </c>
      <c r="G803" s="2" t="s">
        <v>167</v>
      </c>
      <c r="H803" s="2" t="s">
        <v>168</v>
      </c>
      <c r="I803" s="2">
        <v>21</v>
      </c>
      <c r="J803" s="2">
        <v>2</v>
      </c>
      <c r="K803" s="2">
        <v>2019</v>
      </c>
      <c r="L803" s="31">
        <f t="shared" si="12"/>
        <v>43517</v>
      </c>
      <c r="M803" s="2" t="s">
        <v>1540</v>
      </c>
      <c r="N803" s="2" t="s">
        <v>509</v>
      </c>
      <c r="O803" s="2">
        <v>15</v>
      </c>
      <c r="P803" s="6">
        <v>7033321567</v>
      </c>
      <c r="Q803" s="2" t="s">
        <v>172</v>
      </c>
      <c r="R803" s="2" t="s">
        <v>173</v>
      </c>
      <c r="S803" s="2">
        <v>0</v>
      </c>
      <c r="T803" s="2" t="s">
        <v>251</v>
      </c>
      <c r="V803" s="2" t="s">
        <v>252</v>
      </c>
      <c r="W803" s="10" t="s">
        <v>211</v>
      </c>
      <c r="X803" s="2">
        <v>6</v>
      </c>
    </row>
    <row r="804" spans="1:24" ht="21" hidden="1" customHeight="1">
      <c r="A804" s="2" t="s">
        <v>118</v>
      </c>
      <c r="B804" s="2" t="s">
        <v>26</v>
      </c>
      <c r="C804" s="2" t="s">
        <v>27</v>
      </c>
      <c r="D804" s="2" t="s">
        <v>28</v>
      </c>
      <c r="E804" s="2" t="s">
        <v>28</v>
      </c>
      <c r="F804" s="2" t="s">
        <v>111</v>
      </c>
      <c r="G804" s="2" t="s">
        <v>167</v>
      </c>
      <c r="H804" s="2" t="s">
        <v>168</v>
      </c>
      <c r="I804" s="2">
        <v>21</v>
      </c>
      <c r="J804" s="2">
        <v>2</v>
      </c>
      <c r="K804" s="2">
        <v>2019</v>
      </c>
      <c r="L804" s="31">
        <f t="shared" si="12"/>
        <v>43517</v>
      </c>
      <c r="M804" s="2" t="s">
        <v>1541</v>
      </c>
      <c r="N804" s="2" t="s">
        <v>185</v>
      </c>
      <c r="O804" s="2">
        <v>19</v>
      </c>
      <c r="P804" s="6">
        <v>7039592178</v>
      </c>
      <c r="Q804" s="2" t="s">
        <v>172</v>
      </c>
      <c r="R804" s="2" t="s">
        <v>173</v>
      </c>
      <c r="S804" s="2">
        <v>1</v>
      </c>
      <c r="T804" s="2" t="s">
        <v>251</v>
      </c>
      <c r="V804" s="2" t="s">
        <v>252</v>
      </c>
      <c r="W804" s="10" t="s">
        <v>186</v>
      </c>
      <c r="X804" s="2">
        <v>3</v>
      </c>
    </row>
    <row r="805" spans="1:24" ht="21" hidden="1" customHeight="1">
      <c r="A805" s="2" t="s">
        <v>118</v>
      </c>
      <c r="B805" s="2" t="s">
        <v>26</v>
      </c>
      <c r="C805" s="2" t="s">
        <v>27</v>
      </c>
      <c r="D805" s="2" t="s">
        <v>28</v>
      </c>
      <c r="E805" s="2" t="s">
        <v>28</v>
      </c>
      <c r="F805" s="2" t="s">
        <v>111</v>
      </c>
      <c r="G805" s="2" t="s">
        <v>167</v>
      </c>
      <c r="H805" s="2" t="s">
        <v>168</v>
      </c>
      <c r="I805" s="2">
        <v>21</v>
      </c>
      <c r="J805" s="2">
        <v>2</v>
      </c>
      <c r="K805" s="2">
        <v>2019</v>
      </c>
      <c r="L805" s="31">
        <f t="shared" si="12"/>
        <v>43517</v>
      </c>
      <c r="M805" s="2" t="s">
        <v>1542</v>
      </c>
      <c r="N805" s="2" t="s">
        <v>1543</v>
      </c>
      <c r="O805" s="2">
        <v>15</v>
      </c>
      <c r="P805" s="6" t="s">
        <v>171</v>
      </c>
      <c r="Q805" s="2" t="s">
        <v>172</v>
      </c>
      <c r="R805" s="2" t="s">
        <v>173</v>
      </c>
      <c r="S805" s="2">
        <v>0</v>
      </c>
      <c r="T805" s="2" t="s">
        <v>251</v>
      </c>
      <c r="V805" s="2" t="s">
        <v>252</v>
      </c>
      <c r="W805" s="10" t="s">
        <v>211</v>
      </c>
      <c r="X805" s="2">
        <v>6</v>
      </c>
    </row>
    <row r="806" spans="1:24" ht="21" hidden="1" customHeight="1">
      <c r="A806" s="2" t="s">
        <v>118</v>
      </c>
      <c r="B806" s="2" t="s">
        <v>26</v>
      </c>
      <c r="C806" s="2" t="s">
        <v>27</v>
      </c>
      <c r="D806" s="2" t="s">
        <v>28</v>
      </c>
      <c r="E806" s="2" t="s">
        <v>28</v>
      </c>
      <c r="F806" s="2" t="s">
        <v>111</v>
      </c>
      <c r="G806" s="2" t="s">
        <v>167</v>
      </c>
      <c r="H806" s="2" t="s">
        <v>168</v>
      </c>
      <c r="I806" s="2">
        <v>21</v>
      </c>
      <c r="J806" s="2">
        <v>2</v>
      </c>
      <c r="K806" s="2">
        <v>2019</v>
      </c>
      <c r="L806" s="31">
        <f t="shared" si="12"/>
        <v>43517</v>
      </c>
      <c r="M806" s="2" t="s">
        <v>253</v>
      </c>
      <c r="N806" s="2" t="s">
        <v>225</v>
      </c>
      <c r="O806" s="2">
        <v>16</v>
      </c>
      <c r="P806" s="6">
        <v>8160371882</v>
      </c>
      <c r="Q806" s="2" t="s">
        <v>172</v>
      </c>
      <c r="R806" s="2" t="s">
        <v>173</v>
      </c>
      <c r="S806" s="2">
        <v>0</v>
      </c>
      <c r="T806" s="2" t="s">
        <v>251</v>
      </c>
      <c r="V806" s="2" t="s">
        <v>252</v>
      </c>
      <c r="W806" s="10" t="s">
        <v>186</v>
      </c>
      <c r="X806" s="2">
        <v>3</v>
      </c>
    </row>
    <row r="807" spans="1:24" ht="21" hidden="1" customHeight="1">
      <c r="A807" s="2" t="s">
        <v>118</v>
      </c>
      <c r="B807" s="2" t="s">
        <v>26</v>
      </c>
      <c r="C807" s="2" t="s">
        <v>27</v>
      </c>
      <c r="D807" s="2" t="s">
        <v>28</v>
      </c>
      <c r="E807" s="2" t="s">
        <v>28</v>
      </c>
      <c r="F807" s="2" t="s">
        <v>111</v>
      </c>
      <c r="G807" s="2" t="s">
        <v>167</v>
      </c>
      <c r="H807" s="2" t="s">
        <v>168</v>
      </c>
      <c r="I807" s="2">
        <v>21</v>
      </c>
      <c r="J807" s="2">
        <v>2</v>
      </c>
      <c r="K807" s="2">
        <v>2019</v>
      </c>
      <c r="L807" s="31">
        <f t="shared" si="12"/>
        <v>43517</v>
      </c>
      <c r="M807" s="2" t="s">
        <v>1544</v>
      </c>
      <c r="N807" s="2" t="s">
        <v>399</v>
      </c>
      <c r="O807" s="2">
        <v>16</v>
      </c>
      <c r="P807" s="6">
        <v>7083230150</v>
      </c>
      <c r="Q807" s="2" t="s">
        <v>172</v>
      </c>
      <c r="R807" s="2" t="s">
        <v>173</v>
      </c>
      <c r="S807" s="2">
        <v>1</v>
      </c>
      <c r="T807" s="2" t="s">
        <v>251</v>
      </c>
      <c r="V807" s="2" t="s">
        <v>252</v>
      </c>
      <c r="W807" s="10" t="s">
        <v>186</v>
      </c>
      <c r="X807" s="2">
        <v>3</v>
      </c>
    </row>
    <row r="808" spans="1:24" ht="21" hidden="1" customHeight="1">
      <c r="A808" s="2" t="s">
        <v>118</v>
      </c>
      <c r="B808" s="2" t="s">
        <v>26</v>
      </c>
      <c r="C808" s="2" t="s">
        <v>27</v>
      </c>
      <c r="D808" s="2" t="s">
        <v>28</v>
      </c>
      <c r="E808" s="2" t="s">
        <v>28</v>
      </c>
      <c r="F808" s="2" t="s">
        <v>111</v>
      </c>
      <c r="G808" s="2" t="s">
        <v>167</v>
      </c>
      <c r="H808" s="2" t="s">
        <v>168</v>
      </c>
      <c r="I808" s="2">
        <v>21</v>
      </c>
      <c r="J808" s="2">
        <v>2</v>
      </c>
      <c r="K808" s="2">
        <v>2019</v>
      </c>
      <c r="L808" s="31">
        <f t="shared" si="12"/>
        <v>43517</v>
      </c>
      <c r="M808" s="2" t="s">
        <v>1545</v>
      </c>
      <c r="N808" s="2" t="s">
        <v>1546</v>
      </c>
      <c r="O808" s="2">
        <v>15</v>
      </c>
      <c r="P808" s="6">
        <v>8189676223</v>
      </c>
      <c r="Q808" s="2" t="s">
        <v>172</v>
      </c>
      <c r="R808" s="2" t="s">
        <v>173</v>
      </c>
      <c r="S808" s="2">
        <v>0</v>
      </c>
      <c r="T808" s="2" t="s">
        <v>251</v>
      </c>
      <c r="V808" s="2" t="s">
        <v>252</v>
      </c>
      <c r="W808" s="10" t="s">
        <v>186</v>
      </c>
      <c r="X808" s="2">
        <v>3</v>
      </c>
    </row>
    <row r="809" spans="1:24" ht="21" hidden="1" customHeight="1">
      <c r="A809" s="2" t="s">
        <v>118</v>
      </c>
      <c r="B809" s="2" t="s">
        <v>26</v>
      </c>
      <c r="C809" s="2" t="s">
        <v>27</v>
      </c>
      <c r="D809" s="2" t="s">
        <v>28</v>
      </c>
      <c r="E809" s="2" t="s">
        <v>28</v>
      </c>
      <c r="F809" s="2" t="s">
        <v>111</v>
      </c>
      <c r="G809" s="2" t="s">
        <v>167</v>
      </c>
      <c r="H809" s="2" t="s">
        <v>168</v>
      </c>
      <c r="I809" s="2">
        <v>21</v>
      </c>
      <c r="J809" s="2">
        <v>2</v>
      </c>
      <c r="K809" s="2">
        <v>2019</v>
      </c>
      <c r="L809" s="31">
        <f t="shared" si="12"/>
        <v>43517</v>
      </c>
      <c r="M809" s="2" t="s">
        <v>1547</v>
      </c>
      <c r="N809" s="2" t="s">
        <v>1548</v>
      </c>
      <c r="O809" s="2">
        <v>15</v>
      </c>
      <c r="P809" s="6" t="s">
        <v>171</v>
      </c>
      <c r="Q809" s="2" t="s">
        <v>172</v>
      </c>
      <c r="R809" s="2" t="s">
        <v>173</v>
      </c>
      <c r="S809" s="2">
        <v>1</v>
      </c>
      <c r="T809" s="2" t="s">
        <v>251</v>
      </c>
      <c r="V809" s="2" t="s">
        <v>252</v>
      </c>
      <c r="W809" s="10" t="s">
        <v>179</v>
      </c>
      <c r="X809" s="2">
        <v>1</v>
      </c>
    </row>
    <row r="810" spans="1:24" ht="21" hidden="1" customHeight="1">
      <c r="A810" s="2" t="s">
        <v>118</v>
      </c>
      <c r="B810" s="2" t="s">
        <v>26</v>
      </c>
      <c r="C810" s="2" t="s">
        <v>27</v>
      </c>
      <c r="D810" s="2" t="s">
        <v>28</v>
      </c>
      <c r="E810" s="2" t="s">
        <v>28</v>
      </c>
      <c r="F810" s="2" t="s">
        <v>111</v>
      </c>
      <c r="G810" s="2" t="s">
        <v>167</v>
      </c>
      <c r="H810" s="2" t="s">
        <v>168</v>
      </c>
      <c r="I810" s="2">
        <v>21</v>
      </c>
      <c r="J810" s="2">
        <v>2</v>
      </c>
      <c r="K810" s="2">
        <v>2019</v>
      </c>
      <c r="L810" s="31">
        <f t="shared" si="12"/>
        <v>43517</v>
      </c>
      <c r="M810" s="2" t="s">
        <v>1549</v>
      </c>
      <c r="N810" s="2" t="s">
        <v>1339</v>
      </c>
      <c r="O810" s="2">
        <v>17</v>
      </c>
      <c r="P810" s="6">
        <v>9021852117</v>
      </c>
      <c r="Q810" s="2" t="s">
        <v>172</v>
      </c>
      <c r="R810" s="2" t="s">
        <v>173</v>
      </c>
      <c r="S810" s="2">
        <v>2</v>
      </c>
      <c r="T810" s="2" t="s">
        <v>251</v>
      </c>
      <c r="V810" s="2" t="s">
        <v>252</v>
      </c>
      <c r="W810" s="10" t="s">
        <v>186</v>
      </c>
      <c r="X810" s="2">
        <v>1</v>
      </c>
    </row>
    <row r="811" spans="1:24" ht="21" hidden="1" customHeight="1">
      <c r="A811" s="2" t="s">
        <v>118</v>
      </c>
      <c r="B811" s="2" t="s">
        <v>26</v>
      </c>
      <c r="C811" s="2" t="s">
        <v>27</v>
      </c>
      <c r="D811" s="2" t="s">
        <v>28</v>
      </c>
      <c r="E811" s="2" t="s">
        <v>28</v>
      </c>
      <c r="F811" s="2" t="s">
        <v>111</v>
      </c>
      <c r="G811" s="2" t="s">
        <v>167</v>
      </c>
      <c r="H811" s="2" t="s">
        <v>168</v>
      </c>
      <c r="I811" s="2">
        <v>21</v>
      </c>
      <c r="J811" s="2">
        <v>2</v>
      </c>
      <c r="K811" s="2">
        <v>2019</v>
      </c>
      <c r="L811" s="31">
        <f t="shared" si="12"/>
        <v>43517</v>
      </c>
      <c r="M811" s="2" t="s">
        <v>1550</v>
      </c>
      <c r="N811" s="2" t="s">
        <v>1551</v>
      </c>
      <c r="O811" s="2">
        <v>19</v>
      </c>
      <c r="P811" s="6" t="s">
        <v>171</v>
      </c>
      <c r="Q811" s="2" t="s">
        <v>172</v>
      </c>
      <c r="R811" s="2" t="s">
        <v>173</v>
      </c>
      <c r="S811" s="2">
        <v>3</v>
      </c>
      <c r="T811" s="2" t="s">
        <v>251</v>
      </c>
      <c r="V811" s="2" t="s">
        <v>252</v>
      </c>
      <c r="W811" s="10" t="s">
        <v>186</v>
      </c>
      <c r="X811" s="2">
        <v>3</v>
      </c>
    </row>
    <row r="812" spans="1:24" ht="21" hidden="1" customHeight="1">
      <c r="A812" s="2" t="s">
        <v>118</v>
      </c>
      <c r="B812" s="2" t="s">
        <v>26</v>
      </c>
      <c r="C812" s="2" t="s">
        <v>27</v>
      </c>
      <c r="D812" s="2" t="s">
        <v>28</v>
      </c>
      <c r="E812" s="2" t="s">
        <v>28</v>
      </c>
      <c r="F812" s="2" t="s">
        <v>111</v>
      </c>
      <c r="G812" s="2" t="s">
        <v>167</v>
      </c>
      <c r="H812" s="2" t="s">
        <v>168</v>
      </c>
      <c r="I812" s="2">
        <v>21</v>
      </c>
      <c r="J812" s="2">
        <v>2</v>
      </c>
      <c r="K812" s="2">
        <v>2019</v>
      </c>
      <c r="L812" s="31">
        <f t="shared" si="12"/>
        <v>43517</v>
      </c>
      <c r="M812" s="2" t="s">
        <v>1552</v>
      </c>
      <c r="N812" s="2" t="s">
        <v>1413</v>
      </c>
      <c r="O812" s="2">
        <v>19</v>
      </c>
      <c r="P812" s="6" t="s">
        <v>171</v>
      </c>
      <c r="Q812" s="2" t="s">
        <v>172</v>
      </c>
      <c r="R812" s="2" t="s">
        <v>173</v>
      </c>
      <c r="S812" s="2">
        <v>0</v>
      </c>
      <c r="T812" s="2" t="s">
        <v>251</v>
      </c>
      <c r="V812" s="2" t="s">
        <v>252</v>
      </c>
      <c r="W812" s="10" t="s">
        <v>179</v>
      </c>
      <c r="X812" s="2">
        <v>1</v>
      </c>
    </row>
    <row r="813" spans="1:24" ht="21" hidden="1" customHeight="1">
      <c r="A813" s="2" t="s">
        <v>118</v>
      </c>
      <c r="B813" s="2" t="s">
        <v>26</v>
      </c>
      <c r="C813" s="2" t="s">
        <v>27</v>
      </c>
      <c r="D813" s="2" t="s">
        <v>28</v>
      </c>
      <c r="E813" s="2" t="s">
        <v>28</v>
      </c>
      <c r="F813" s="2" t="s">
        <v>111</v>
      </c>
      <c r="G813" s="2" t="s">
        <v>167</v>
      </c>
      <c r="H813" s="2" t="s">
        <v>168</v>
      </c>
      <c r="I813" s="2">
        <v>21</v>
      </c>
      <c r="J813" s="2">
        <v>2</v>
      </c>
      <c r="K813" s="2">
        <v>2019</v>
      </c>
      <c r="L813" s="31">
        <f t="shared" si="12"/>
        <v>43517</v>
      </c>
      <c r="M813" s="2" t="s">
        <v>1553</v>
      </c>
      <c r="N813" s="2" t="s">
        <v>1554</v>
      </c>
      <c r="O813" s="2">
        <v>18</v>
      </c>
      <c r="P813" s="6">
        <v>8167205416</v>
      </c>
      <c r="Q813" s="2" t="s">
        <v>172</v>
      </c>
      <c r="R813" s="2" t="s">
        <v>173</v>
      </c>
      <c r="S813" s="2">
        <v>2</v>
      </c>
      <c r="T813" s="2" t="s">
        <v>251</v>
      </c>
      <c r="V813" s="2" t="s">
        <v>252</v>
      </c>
      <c r="W813" s="10" t="s">
        <v>176</v>
      </c>
    </row>
    <row r="814" spans="1:24" ht="21" hidden="1" customHeight="1">
      <c r="A814" s="2" t="s">
        <v>118</v>
      </c>
      <c r="B814" s="2" t="s">
        <v>26</v>
      </c>
      <c r="C814" s="2" t="s">
        <v>27</v>
      </c>
      <c r="D814" s="2" t="s">
        <v>28</v>
      </c>
      <c r="E814" s="2" t="s">
        <v>28</v>
      </c>
      <c r="F814" s="2" t="s">
        <v>111</v>
      </c>
      <c r="G814" s="2" t="s">
        <v>167</v>
      </c>
      <c r="H814" s="2" t="s">
        <v>168</v>
      </c>
      <c r="I814" s="2">
        <v>21</v>
      </c>
      <c r="J814" s="2">
        <v>2</v>
      </c>
      <c r="K814" s="2">
        <v>2019</v>
      </c>
      <c r="L814" s="31">
        <f t="shared" si="12"/>
        <v>43517</v>
      </c>
      <c r="M814" s="2" t="s">
        <v>1209</v>
      </c>
      <c r="N814" s="2" t="s">
        <v>1555</v>
      </c>
      <c r="O814" s="2">
        <v>19</v>
      </c>
      <c r="P814" s="6">
        <v>9033667129</v>
      </c>
      <c r="Q814" s="2" t="s">
        <v>172</v>
      </c>
      <c r="R814" s="2" t="s">
        <v>173</v>
      </c>
      <c r="S814" s="2">
        <v>0</v>
      </c>
      <c r="T814" s="2" t="s">
        <v>251</v>
      </c>
      <c r="V814" s="2" t="s">
        <v>252</v>
      </c>
      <c r="W814" s="10" t="s">
        <v>186</v>
      </c>
      <c r="X814" s="2">
        <v>3</v>
      </c>
    </row>
    <row r="815" spans="1:24" ht="21" hidden="1" customHeight="1">
      <c r="A815" s="2" t="s">
        <v>118</v>
      </c>
      <c r="B815" s="2" t="s">
        <v>26</v>
      </c>
      <c r="C815" s="2" t="s">
        <v>27</v>
      </c>
      <c r="D815" s="2" t="s">
        <v>28</v>
      </c>
      <c r="E815" s="2" t="s">
        <v>28</v>
      </c>
      <c r="F815" s="2" t="s">
        <v>111</v>
      </c>
      <c r="G815" s="2" t="s">
        <v>167</v>
      </c>
      <c r="H815" s="2" t="s">
        <v>168</v>
      </c>
      <c r="I815" s="2">
        <v>21</v>
      </c>
      <c r="J815" s="2">
        <v>2</v>
      </c>
      <c r="K815" s="2">
        <v>2019</v>
      </c>
      <c r="L815" s="31">
        <f t="shared" si="12"/>
        <v>43517</v>
      </c>
      <c r="M815" s="2" t="s">
        <v>1556</v>
      </c>
      <c r="N815" s="2" t="s">
        <v>1557</v>
      </c>
      <c r="O815" s="2">
        <v>16</v>
      </c>
      <c r="P815" s="6" t="s">
        <v>171</v>
      </c>
      <c r="Q815" s="2" t="s">
        <v>172</v>
      </c>
      <c r="R815" s="2" t="s">
        <v>173</v>
      </c>
      <c r="S815" s="2">
        <v>0</v>
      </c>
      <c r="T815" s="2" t="s">
        <v>251</v>
      </c>
      <c r="V815" s="2" t="s">
        <v>252</v>
      </c>
      <c r="W815" s="10" t="s">
        <v>211</v>
      </c>
      <c r="X815" s="2">
        <v>6</v>
      </c>
    </row>
    <row r="816" spans="1:24" ht="21" hidden="1" customHeight="1">
      <c r="A816" s="2" t="s">
        <v>118</v>
      </c>
      <c r="B816" s="2" t="s">
        <v>26</v>
      </c>
      <c r="C816" s="2" t="s">
        <v>27</v>
      </c>
      <c r="D816" s="2" t="s">
        <v>28</v>
      </c>
      <c r="E816" s="2" t="s">
        <v>28</v>
      </c>
      <c r="F816" s="2" t="s">
        <v>111</v>
      </c>
      <c r="G816" s="2" t="s">
        <v>167</v>
      </c>
      <c r="H816" s="2" t="s">
        <v>168</v>
      </c>
      <c r="I816" s="2">
        <v>21</v>
      </c>
      <c r="J816" s="2">
        <v>2</v>
      </c>
      <c r="K816" s="2">
        <v>2019</v>
      </c>
      <c r="L816" s="31">
        <f t="shared" si="12"/>
        <v>43517</v>
      </c>
      <c r="M816" s="2" t="s">
        <v>1558</v>
      </c>
      <c r="N816" s="2" t="s">
        <v>1559</v>
      </c>
      <c r="O816" s="2">
        <v>15</v>
      </c>
      <c r="P816" s="6" t="s">
        <v>171</v>
      </c>
      <c r="Q816" s="2" t="s">
        <v>172</v>
      </c>
      <c r="R816" s="2" t="s">
        <v>173</v>
      </c>
      <c r="S816" s="2">
        <v>0</v>
      </c>
      <c r="T816" s="2" t="s">
        <v>251</v>
      </c>
      <c r="V816" s="2" t="s">
        <v>252</v>
      </c>
      <c r="W816" s="10" t="s">
        <v>179</v>
      </c>
      <c r="X816" s="2">
        <v>2</v>
      </c>
    </row>
    <row r="817" spans="1:24" ht="21" hidden="1" customHeight="1">
      <c r="A817" s="2" t="s">
        <v>118</v>
      </c>
      <c r="B817" s="2" t="s">
        <v>26</v>
      </c>
      <c r="C817" s="2" t="s">
        <v>27</v>
      </c>
      <c r="D817" s="2" t="s">
        <v>28</v>
      </c>
      <c r="E817" s="2" t="s">
        <v>28</v>
      </c>
      <c r="F817" s="2" t="s">
        <v>111</v>
      </c>
      <c r="G817" s="2" t="s">
        <v>167</v>
      </c>
      <c r="H817" s="2" t="s">
        <v>168</v>
      </c>
      <c r="I817" s="2">
        <v>21</v>
      </c>
      <c r="J817" s="2">
        <v>2</v>
      </c>
      <c r="K817" s="2">
        <v>2019</v>
      </c>
      <c r="L817" s="31">
        <f t="shared" si="12"/>
        <v>43517</v>
      </c>
      <c r="M817" s="2" t="s">
        <v>1560</v>
      </c>
      <c r="N817" s="2" t="s">
        <v>1561</v>
      </c>
      <c r="O817" s="2">
        <v>15</v>
      </c>
      <c r="P817" s="6" t="s">
        <v>171</v>
      </c>
      <c r="Q817" s="2" t="s">
        <v>172</v>
      </c>
      <c r="R817" s="2" t="s">
        <v>173</v>
      </c>
      <c r="S817" s="2">
        <v>0</v>
      </c>
      <c r="T817" s="2" t="s">
        <v>251</v>
      </c>
      <c r="V817" s="2" t="s">
        <v>252</v>
      </c>
      <c r="W817" s="10" t="s">
        <v>179</v>
      </c>
      <c r="X817" s="2">
        <v>3</v>
      </c>
    </row>
    <row r="818" spans="1:24" ht="21" hidden="1" customHeight="1">
      <c r="A818" s="2" t="s">
        <v>118</v>
      </c>
      <c r="B818" s="2" t="s">
        <v>26</v>
      </c>
      <c r="C818" s="2" t="s">
        <v>27</v>
      </c>
      <c r="D818" s="2" t="s">
        <v>28</v>
      </c>
      <c r="E818" s="2" t="s">
        <v>28</v>
      </c>
      <c r="F818" s="2" t="s">
        <v>111</v>
      </c>
      <c r="G818" s="2" t="s">
        <v>167</v>
      </c>
      <c r="H818" s="2" t="s">
        <v>168</v>
      </c>
      <c r="I818" s="2">
        <v>21</v>
      </c>
      <c r="J818" s="2">
        <v>2</v>
      </c>
      <c r="K818" s="2">
        <v>2019</v>
      </c>
      <c r="L818" s="31">
        <f t="shared" si="12"/>
        <v>43517</v>
      </c>
      <c r="M818" s="2" t="s">
        <v>1562</v>
      </c>
      <c r="N818" s="2" t="s">
        <v>1563</v>
      </c>
      <c r="O818" s="2">
        <v>19</v>
      </c>
      <c r="P818" s="6" t="s">
        <v>171</v>
      </c>
      <c r="Q818" s="2" t="s">
        <v>172</v>
      </c>
      <c r="R818" s="2" t="s">
        <v>173</v>
      </c>
      <c r="S818" s="2">
        <v>0</v>
      </c>
      <c r="T818" s="2" t="s">
        <v>251</v>
      </c>
      <c r="V818" s="2" t="s">
        <v>252</v>
      </c>
      <c r="W818" s="10" t="s">
        <v>179</v>
      </c>
      <c r="X818" s="2">
        <v>3</v>
      </c>
    </row>
    <row r="819" spans="1:24" ht="21" hidden="1" customHeight="1">
      <c r="A819" s="2" t="s">
        <v>1564</v>
      </c>
      <c r="B819" s="2" t="s">
        <v>26</v>
      </c>
      <c r="C819" s="2" t="s">
        <v>27</v>
      </c>
      <c r="D819" s="2" t="s">
        <v>28</v>
      </c>
      <c r="E819" s="2" t="s">
        <v>28</v>
      </c>
      <c r="F819" s="2" t="s">
        <v>111</v>
      </c>
      <c r="G819" s="2" t="s">
        <v>167</v>
      </c>
      <c r="H819" s="2" t="s">
        <v>168</v>
      </c>
      <c r="I819" s="2">
        <v>25</v>
      </c>
      <c r="J819" s="2">
        <v>2</v>
      </c>
      <c r="K819" s="2">
        <v>2019</v>
      </c>
      <c r="L819" s="31">
        <f t="shared" si="12"/>
        <v>43521</v>
      </c>
      <c r="M819" s="2" t="s">
        <v>1565</v>
      </c>
      <c r="N819" s="2" t="s">
        <v>1566</v>
      </c>
      <c r="O819" s="2">
        <v>17</v>
      </c>
      <c r="P819" s="6">
        <v>8072043113</v>
      </c>
      <c r="Q819" s="2" t="s">
        <v>417</v>
      </c>
      <c r="R819" s="2" t="s">
        <v>173</v>
      </c>
      <c r="S819" s="2">
        <v>0</v>
      </c>
      <c r="T819" s="2" t="s">
        <v>313</v>
      </c>
      <c r="U819" s="2" t="s">
        <v>507</v>
      </c>
      <c r="V819" s="2" t="s">
        <v>175</v>
      </c>
      <c r="W819" s="10" t="s">
        <v>176</v>
      </c>
    </row>
    <row r="820" spans="1:24" ht="21" hidden="1" customHeight="1">
      <c r="A820" s="2" t="s">
        <v>1564</v>
      </c>
      <c r="B820" s="2" t="s">
        <v>26</v>
      </c>
      <c r="C820" s="2" t="s">
        <v>27</v>
      </c>
      <c r="D820" s="2" t="s">
        <v>28</v>
      </c>
      <c r="E820" s="2" t="s">
        <v>28</v>
      </c>
      <c r="F820" s="2" t="s">
        <v>111</v>
      </c>
      <c r="G820" s="2" t="s">
        <v>167</v>
      </c>
      <c r="H820" s="2" t="s">
        <v>168</v>
      </c>
      <c r="I820" s="2">
        <v>25</v>
      </c>
      <c r="J820" s="2">
        <v>2</v>
      </c>
      <c r="K820" s="2">
        <v>2019</v>
      </c>
      <c r="L820" s="31">
        <f t="shared" si="12"/>
        <v>43521</v>
      </c>
      <c r="M820" s="2" t="s">
        <v>1567</v>
      </c>
      <c r="N820" s="2" t="s">
        <v>309</v>
      </c>
      <c r="O820" s="2">
        <v>19</v>
      </c>
      <c r="P820" s="6">
        <v>7033847375</v>
      </c>
      <c r="Q820" s="2" t="s">
        <v>172</v>
      </c>
      <c r="R820" s="2" t="s">
        <v>173</v>
      </c>
      <c r="S820" s="2">
        <v>3</v>
      </c>
      <c r="T820" s="2" t="s">
        <v>313</v>
      </c>
      <c r="U820" s="2" t="s">
        <v>507</v>
      </c>
      <c r="V820" s="2" t="s">
        <v>175</v>
      </c>
      <c r="W820" s="10" t="s">
        <v>179</v>
      </c>
      <c r="X820" s="2">
        <v>3</v>
      </c>
    </row>
    <row r="821" spans="1:24" ht="21" hidden="1" customHeight="1">
      <c r="A821" s="2" t="s">
        <v>1564</v>
      </c>
      <c r="B821" s="2" t="s">
        <v>26</v>
      </c>
      <c r="C821" s="2" t="s">
        <v>27</v>
      </c>
      <c r="D821" s="2" t="s">
        <v>28</v>
      </c>
      <c r="E821" s="2" t="s">
        <v>28</v>
      </c>
      <c r="F821" s="2" t="s">
        <v>111</v>
      </c>
      <c r="G821" s="2" t="s">
        <v>167</v>
      </c>
      <c r="H821" s="2" t="s">
        <v>168</v>
      </c>
      <c r="I821" s="2">
        <v>25</v>
      </c>
      <c r="J821" s="2">
        <v>2</v>
      </c>
      <c r="K821" s="2">
        <v>2019</v>
      </c>
      <c r="L821" s="31">
        <f t="shared" si="12"/>
        <v>43521</v>
      </c>
      <c r="M821" s="2" t="s">
        <v>1568</v>
      </c>
      <c r="N821" s="2" t="s">
        <v>1569</v>
      </c>
      <c r="O821" s="2">
        <v>19</v>
      </c>
      <c r="P821" s="6" t="s">
        <v>171</v>
      </c>
      <c r="Q821" s="2" t="s">
        <v>172</v>
      </c>
      <c r="R821" s="2" t="s">
        <v>173</v>
      </c>
      <c r="S821" s="2">
        <v>0</v>
      </c>
      <c r="T821" s="2" t="s">
        <v>251</v>
      </c>
      <c r="V821" s="2" t="s">
        <v>252</v>
      </c>
      <c r="W821" s="10" t="s">
        <v>176</v>
      </c>
      <c r="X821" s="2">
        <v>3</v>
      </c>
    </row>
    <row r="822" spans="1:24" ht="21" hidden="1" customHeight="1">
      <c r="A822" s="2" t="s">
        <v>1564</v>
      </c>
      <c r="B822" s="2" t="s">
        <v>26</v>
      </c>
      <c r="C822" s="2" t="s">
        <v>27</v>
      </c>
      <c r="D822" s="2" t="s">
        <v>28</v>
      </c>
      <c r="E822" s="2" t="s">
        <v>28</v>
      </c>
      <c r="F822" s="2" t="s">
        <v>111</v>
      </c>
      <c r="G822" s="2" t="s">
        <v>167</v>
      </c>
      <c r="H822" s="2" t="s">
        <v>168</v>
      </c>
      <c r="I822" s="2">
        <v>25</v>
      </c>
      <c r="J822" s="2">
        <v>2</v>
      </c>
      <c r="K822" s="2">
        <v>2019</v>
      </c>
      <c r="L822" s="31">
        <f t="shared" si="12"/>
        <v>43521</v>
      </c>
      <c r="M822" s="2" t="s">
        <v>1570</v>
      </c>
      <c r="N822" s="2" t="s">
        <v>1571</v>
      </c>
      <c r="O822" s="2">
        <v>17</v>
      </c>
      <c r="P822" s="6" t="s">
        <v>171</v>
      </c>
      <c r="Q822" s="2" t="s">
        <v>172</v>
      </c>
      <c r="R822" s="2" t="s">
        <v>173</v>
      </c>
      <c r="S822" s="2">
        <v>0</v>
      </c>
      <c r="T822" s="2" t="s">
        <v>251</v>
      </c>
      <c r="V822" s="2" t="s">
        <v>252</v>
      </c>
      <c r="W822" s="10" t="s">
        <v>179</v>
      </c>
      <c r="X822" s="2">
        <v>3</v>
      </c>
    </row>
    <row r="823" spans="1:24" ht="21" hidden="1" customHeight="1">
      <c r="A823" s="2" t="s">
        <v>1564</v>
      </c>
      <c r="B823" s="2" t="s">
        <v>26</v>
      </c>
      <c r="C823" s="2" t="s">
        <v>27</v>
      </c>
      <c r="D823" s="2" t="s">
        <v>28</v>
      </c>
      <c r="E823" s="2" t="s">
        <v>28</v>
      </c>
      <c r="F823" s="2" t="s">
        <v>111</v>
      </c>
      <c r="G823" s="2" t="s">
        <v>167</v>
      </c>
      <c r="H823" s="2" t="s">
        <v>168</v>
      </c>
      <c r="I823" s="2">
        <v>25</v>
      </c>
      <c r="J823" s="2">
        <v>2</v>
      </c>
      <c r="K823" s="2">
        <v>2019</v>
      </c>
      <c r="L823" s="31">
        <f t="shared" si="12"/>
        <v>43521</v>
      </c>
      <c r="M823" s="2" t="s">
        <v>1572</v>
      </c>
      <c r="N823" s="2" t="s">
        <v>1573</v>
      </c>
      <c r="O823" s="2">
        <v>19</v>
      </c>
      <c r="P823" s="6" t="s">
        <v>171</v>
      </c>
      <c r="Q823" s="2" t="s">
        <v>172</v>
      </c>
      <c r="R823" s="2" t="s">
        <v>173</v>
      </c>
      <c r="S823" s="2">
        <v>0</v>
      </c>
      <c r="T823" s="2" t="s">
        <v>251</v>
      </c>
      <c r="V823" s="2" t="s">
        <v>252</v>
      </c>
      <c r="W823" s="10" t="s">
        <v>186</v>
      </c>
      <c r="X823" s="2">
        <v>3</v>
      </c>
    </row>
    <row r="824" spans="1:24" ht="21" hidden="1" customHeight="1">
      <c r="A824" s="2" t="s">
        <v>1564</v>
      </c>
      <c r="B824" s="2" t="s">
        <v>26</v>
      </c>
      <c r="C824" s="2" t="s">
        <v>27</v>
      </c>
      <c r="D824" s="2" t="s">
        <v>28</v>
      </c>
      <c r="E824" s="2" t="s">
        <v>28</v>
      </c>
      <c r="F824" s="2" t="s">
        <v>111</v>
      </c>
      <c r="G824" s="2" t="s">
        <v>167</v>
      </c>
      <c r="H824" s="2" t="s">
        <v>168</v>
      </c>
      <c r="I824" s="2">
        <v>25</v>
      </c>
      <c r="J824" s="2">
        <v>2</v>
      </c>
      <c r="K824" s="2">
        <v>2019</v>
      </c>
      <c r="L824" s="31">
        <f t="shared" si="12"/>
        <v>43521</v>
      </c>
      <c r="M824" s="2" t="s">
        <v>1574</v>
      </c>
      <c r="N824" s="2" t="s">
        <v>1575</v>
      </c>
      <c r="O824" s="2">
        <v>18</v>
      </c>
      <c r="P824" s="6" t="s">
        <v>171</v>
      </c>
      <c r="Q824" s="2" t="s">
        <v>172</v>
      </c>
      <c r="R824" s="2" t="s">
        <v>173</v>
      </c>
      <c r="S824" s="2">
        <v>0</v>
      </c>
      <c r="T824" s="2" t="s">
        <v>251</v>
      </c>
      <c r="V824" s="2" t="s">
        <v>252</v>
      </c>
      <c r="W824" s="10" t="s">
        <v>211</v>
      </c>
    </row>
    <row r="825" spans="1:24" ht="21" hidden="1" customHeight="1">
      <c r="A825" s="2" t="s">
        <v>1564</v>
      </c>
      <c r="B825" s="2" t="s">
        <v>26</v>
      </c>
      <c r="C825" s="2" t="s">
        <v>27</v>
      </c>
      <c r="D825" s="2" t="s">
        <v>28</v>
      </c>
      <c r="E825" s="2" t="s">
        <v>28</v>
      </c>
      <c r="F825" s="2" t="s">
        <v>111</v>
      </c>
      <c r="G825" s="2" t="s">
        <v>167</v>
      </c>
      <c r="H825" s="2" t="s">
        <v>168</v>
      </c>
      <c r="I825" s="2">
        <v>25</v>
      </c>
      <c r="J825" s="2">
        <v>2</v>
      </c>
      <c r="K825" s="2">
        <v>2019</v>
      </c>
      <c r="L825" s="31">
        <f t="shared" si="12"/>
        <v>43521</v>
      </c>
      <c r="M825" s="2" t="s">
        <v>1576</v>
      </c>
      <c r="N825" s="2" t="s">
        <v>1577</v>
      </c>
      <c r="O825" s="2">
        <v>19</v>
      </c>
      <c r="P825" s="6" t="s">
        <v>171</v>
      </c>
      <c r="Q825" s="2" t="s">
        <v>172</v>
      </c>
      <c r="R825" s="2" t="s">
        <v>173</v>
      </c>
      <c r="S825" s="2">
        <v>0</v>
      </c>
      <c r="T825" s="2" t="s">
        <v>251</v>
      </c>
      <c r="V825" s="2" t="s">
        <v>252</v>
      </c>
      <c r="W825" s="10" t="s">
        <v>176</v>
      </c>
    </row>
    <row r="826" spans="1:24" ht="21" hidden="1" customHeight="1">
      <c r="A826" s="2" t="s">
        <v>1564</v>
      </c>
      <c r="B826" s="2" t="s">
        <v>26</v>
      </c>
      <c r="C826" s="2" t="s">
        <v>27</v>
      </c>
      <c r="D826" s="2" t="s">
        <v>28</v>
      </c>
      <c r="E826" s="2" t="s">
        <v>28</v>
      </c>
      <c r="F826" s="2" t="s">
        <v>111</v>
      </c>
      <c r="G826" s="2" t="s">
        <v>167</v>
      </c>
      <c r="H826" s="2" t="s">
        <v>168</v>
      </c>
      <c r="I826" s="2">
        <v>27</v>
      </c>
      <c r="J826" s="2">
        <v>2</v>
      </c>
      <c r="K826" s="2">
        <v>2019</v>
      </c>
      <c r="L826" s="31">
        <f t="shared" si="12"/>
        <v>43523</v>
      </c>
      <c r="M826" s="2" t="s">
        <v>1578</v>
      </c>
      <c r="N826" s="2" t="s">
        <v>1579</v>
      </c>
      <c r="O826" s="2">
        <v>19</v>
      </c>
      <c r="P826" s="6">
        <v>8052676489</v>
      </c>
      <c r="Q826" s="2" t="s">
        <v>172</v>
      </c>
      <c r="R826" s="2" t="s">
        <v>173</v>
      </c>
      <c r="S826" s="2">
        <v>3</v>
      </c>
      <c r="T826" s="2" t="s">
        <v>251</v>
      </c>
      <c r="V826" s="2" t="s">
        <v>175</v>
      </c>
      <c r="W826" s="10" t="s">
        <v>186</v>
      </c>
      <c r="X826" s="2">
        <v>2</v>
      </c>
    </row>
    <row r="827" spans="1:24" ht="21" hidden="1" customHeight="1">
      <c r="A827" s="2" t="s">
        <v>1564</v>
      </c>
      <c r="B827" s="2" t="s">
        <v>26</v>
      </c>
      <c r="C827" s="2" t="s">
        <v>27</v>
      </c>
      <c r="D827" s="2" t="s">
        <v>28</v>
      </c>
      <c r="E827" s="2" t="s">
        <v>28</v>
      </c>
      <c r="F827" s="2" t="s">
        <v>111</v>
      </c>
      <c r="G827" s="2" t="s">
        <v>167</v>
      </c>
      <c r="H827" s="2" t="s">
        <v>168</v>
      </c>
      <c r="I827" s="2">
        <v>27</v>
      </c>
      <c r="J827" s="2">
        <v>2</v>
      </c>
      <c r="K827" s="2">
        <v>2019</v>
      </c>
      <c r="L827" s="31">
        <f t="shared" si="12"/>
        <v>43523</v>
      </c>
      <c r="M827" s="2" t="s">
        <v>1580</v>
      </c>
      <c r="N827" s="2" t="s">
        <v>1581</v>
      </c>
      <c r="O827" s="2">
        <v>19</v>
      </c>
      <c r="P827" s="6">
        <v>8059742089</v>
      </c>
      <c r="Q827" s="2" t="s">
        <v>172</v>
      </c>
      <c r="R827" s="2" t="s">
        <v>173</v>
      </c>
      <c r="S827" s="2">
        <v>3</v>
      </c>
      <c r="T827" s="2" t="s">
        <v>251</v>
      </c>
      <c r="V827" s="2" t="s">
        <v>175</v>
      </c>
      <c r="W827" s="10" t="s">
        <v>186</v>
      </c>
      <c r="X827" s="2">
        <v>3</v>
      </c>
    </row>
    <row r="828" spans="1:24" ht="21" hidden="1" customHeight="1">
      <c r="A828" s="2" t="s">
        <v>1564</v>
      </c>
      <c r="B828" s="2" t="s">
        <v>26</v>
      </c>
      <c r="C828" s="2" t="s">
        <v>27</v>
      </c>
      <c r="D828" s="2" t="s">
        <v>28</v>
      </c>
      <c r="E828" s="2" t="s">
        <v>28</v>
      </c>
      <c r="F828" s="2" t="s">
        <v>111</v>
      </c>
      <c r="G828" s="2" t="s">
        <v>167</v>
      </c>
      <c r="H828" s="2" t="s">
        <v>168</v>
      </c>
      <c r="I828" s="2">
        <v>27</v>
      </c>
      <c r="J828" s="2">
        <v>2</v>
      </c>
      <c r="K828" s="2">
        <v>2019</v>
      </c>
      <c r="L828" s="31">
        <f t="shared" si="12"/>
        <v>43523</v>
      </c>
      <c r="M828" s="2" t="s">
        <v>1582</v>
      </c>
      <c r="N828" s="2" t="s">
        <v>1583</v>
      </c>
      <c r="O828" s="2">
        <v>19</v>
      </c>
      <c r="P828" s="6">
        <v>8051937388</v>
      </c>
      <c r="Q828" s="2" t="s">
        <v>172</v>
      </c>
      <c r="R828" s="2" t="s">
        <v>173</v>
      </c>
      <c r="S828" s="2">
        <v>2</v>
      </c>
      <c r="T828" s="2" t="s">
        <v>251</v>
      </c>
      <c r="V828" s="2" t="s">
        <v>175</v>
      </c>
      <c r="W828" s="10" t="s">
        <v>186</v>
      </c>
      <c r="X828" s="2">
        <v>3</v>
      </c>
    </row>
    <row r="829" spans="1:24" ht="21" hidden="1" customHeight="1">
      <c r="A829" s="2" t="s">
        <v>1564</v>
      </c>
      <c r="B829" s="2" t="s">
        <v>26</v>
      </c>
      <c r="C829" s="2" t="s">
        <v>27</v>
      </c>
      <c r="D829" s="2" t="s">
        <v>28</v>
      </c>
      <c r="E829" s="2" t="s">
        <v>28</v>
      </c>
      <c r="F829" s="2" t="s">
        <v>111</v>
      </c>
      <c r="G829" s="2" t="s">
        <v>167</v>
      </c>
      <c r="H829" s="2" t="s">
        <v>168</v>
      </c>
      <c r="I829" s="2">
        <v>27</v>
      </c>
      <c r="J829" s="2">
        <v>2</v>
      </c>
      <c r="K829" s="2">
        <v>2019</v>
      </c>
      <c r="L829" s="31">
        <f t="shared" ref="L829:L892" si="13">DATE(K829,J829,I829)</f>
        <v>43523</v>
      </c>
      <c r="M829" s="2" t="s">
        <v>1584</v>
      </c>
      <c r="N829" s="2" t="s">
        <v>732</v>
      </c>
      <c r="O829" s="2">
        <v>15</v>
      </c>
      <c r="P829" s="6" t="s">
        <v>171</v>
      </c>
      <c r="Q829" s="2" t="s">
        <v>172</v>
      </c>
      <c r="R829" s="2" t="s">
        <v>173</v>
      </c>
      <c r="S829" s="2">
        <v>0</v>
      </c>
      <c r="T829" s="2" t="s">
        <v>251</v>
      </c>
      <c r="V829" s="2" t="s">
        <v>175</v>
      </c>
      <c r="W829" s="10" t="s">
        <v>176</v>
      </c>
    </row>
    <row r="830" spans="1:24" ht="21" hidden="1" customHeight="1">
      <c r="A830" s="51" t="s">
        <v>1564</v>
      </c>
      <c r="B830" s="52" t="s">
        <v>26</v>
      </c>
      <c r="C830" s="52" t="s">
        <v>27</v>
      </c>
      <c r="D830" s="52" t="s">
        <v>28</v>
      </c>
      <c r="E830" s="46" t="s">
        <v>28</v>
      </c>
      <c r="F830" s="46" t="s">
        <v>111</v>
      </c>
      <c r="G830" s="46" t="s">
        <v>167</v>
      </c>
      <c r="H830" s="52" t="s">
        <v>168</v>
      </c>
      <c r="I830" s="46">
        <v>1</v>
      </c>
      <c r="J830" s="46">
        <v>3</v>
      </c>
      <c r="K830" s="52">
        <v>2019</v>
      </c>
      <c r="L830" s="31">
        <f t="shared" si="13"/>
        <v>43525</v>
      </c>
      <c r="M830" s="56" t="s">
        <v>222</v>
      </c>
      <c r="N830" s="56" t="s">
        <v>489</v>
      </c>
      <c r="O830" s="46">
        <v>19</v>
      </c>
      <c r="P830" s="57">
        <v>8160957922</v>
      </c>
      <c r="Q830" s="52" t="s">
        <v>172</v>
      </c>
      <c r="R830" s="69" t="s">
        <v>173</v>
      </c>
      <c r="S830" s="46">
        <v>3</v>
      </c>
      <c r="T830" s="46" t="s">
        <v>313</v>
      </c>
      <c r="U830" s="46" t="s">
        <v>507</v>
      </c>
      <c r="V830" s="46" t="s">
        <v>175</v>
      </c>
      <c r="W830" s="58" t="s">
        <v>179</v>
      </c>
      <c r="X830" s="59">
        <v>2</v>
      </c>
    </row>
    <row r="831" spans="1:24" ht="21" hidden="1" customHeight="1">
      <c r="A831" s="51" t="s">
        <v>1564</v>
      </c>
      <c r="B831" s="51" t="s">
        <v>26</v>
      </c>
      <c r="C831" s="51" t="s">
        <v>27</v>
      </c>
      <c r="D831" s="51" t="s">
        <v>28</v>
      </c>
      <c r="E831" s="46" t="s">
        <v>28</v>
      </c>
      <c r="F831" s="46" t="s">
        <v>111</v>
      </c>
      <c r="G831" s="46" t="s">
        <v>167</v>
      </c>
      <c r="H831" s="52" t="s">
        <v>168</v>
      </c>
      <c r="I831" s="46">
        <v>1</v>
      </c>
      <c r="J831" s="46">
        <v>3</v>
      </c>
      <c r="K831" s="52">
        <v>2019</v>
      </c>
      <c r="L831" s="31">
        <f t="shared" si="13"/>
        <v>43525</v>
      </c>
      <c r="M831" s="46" t="s">
        <v>1585</v>
      </c>
      <c r="N831" s="46" t="s">
        <v>1586</v>
      </c>
      <c r="O831" s="46">
        <v>19</v>
      </c>
      <c r="P831" s="57">
        <v>8167778196</v>
      </c>
      <c r="Q831" s="52" t="s">
        <v>172</v>
      </c>
      <c r="R831" s="69" t="s">
        <v>173</v>
      </c>
      <c r="S831" s="46">
        <v>1</v>
      </c>
      <c r="T831" s="46" t="s">
        <v>313</v>
      </c>
      <c r="U831" s="46" t="s">
        <v>507</v>
      </c>
      <c r="V831" s="46" t="s">
        <v>175</v>
      </c>
      <c r="W831" s="58" t="s">
        <v>186</v>
      </c>
      <c r="X831" s="59">
        <v>2</v>
      </c>
    </row>
    <row r="832" spans="1:24" ht="21" hidden="1" customHeight="1">
      <c r="A832" s="52" t="s">
        <v>1587</v>
      </c>
      <c r="B832" s="52" t="s">
        <v>26</v>
      </c>
      <c r="C832" s="52" t="s">
        <v>27</v>
      </c>
      <c r="D832" s="52" t="s">
        <v>28</v>
      </c>
      <c r="E832" s="46" t="s">
        <v>28</v>
      </c>
      <c r="F832" s="46" t="s">
        <v>111</v>
      </c>
      <c r="G832" s="46" t="s">
        <v>167</v>
      </c>
      <c r="H832" s="52" t="s">
        <v>168</v>
      </c>
      <c r="I832" s="46">
        <v>4</v>
      </c>
      <c r="J832" s="46">
        <v>3</v>
      </c>
      <c r="K832" s="52">
        <v>2019</v>
      </c>
      <c r="L832" s="31">
        <f t="shared" si="13"/>
        <v>43528</v>
      </c>
      <c r="M832" s="46" t="s">
        <v>1588</v>
      </c>
      <c r="N832" s="46" t="s">
        <v>1589</v>
      </c>
      <c r="O832" s="46">
        <v>19</v>
      </c>
      <c r="P832" s="57">
        <v>8083603441</v>
      </c>
      <c r="Q832" s="46" t="s">
        <v>172</v>
      </c>
      <c r="R832" s="69" t="s">
        <v>173</v>
      </c>
      <c r="S832" s="46">
        <v>2</v>
      </c>
      <c r="T832" s="46" t="s">
        <v>313</v>
      </c>
      <c r="U832" s="46" t="s">
        <v>507</v>
      </c>
      <c r="V832" s="46" t="s">
        <v>175</v>
      </c>
      <c r="W832" s="58" t="s">
        <v>186</v>
      </c>
      <c r="X832" s="59">
        <v>3</v>
      </c>
    </row>
    <row r="833" spans="1:24" ht="21" hidden="1" customHeight="1">
      <c r="A833" s="52" t="s">
        <v>1587</v>
      </c>
      <c r="B833" s="52" t="s">
        <v>26</v>
      </c>
      <c r="C833" s="52" t="s">
        <v>27</v>
      </c>
      <c r="D833" s="52" t="s">
        <v>28</v>
      </c>
      <c r="E833" s="46" t="s">
        <v>28</v>
      </c>
      <c r="F833" s="46" t="s">
        <v>111</v>
      </c>
      <c r="G833" s="46" t="s">
        <v>167</v>
      </c>
      <c r="H833" s="52" t="s">
        <v>168</v>
      </c>
      <c r="I833" s="46">
        <v>4</v>
      </c>
      <c r="J833" s="46">
        <v>3</v>
      </c>
      <c r="K833" s="52">
        <v>2019</v>
      </c>
      <c r="L833" s="31">
        <f t="shared" si="13"/>
        <v>43528</v>
      </c>
      <c r="M833" s="46" t="s">
        <v>1590</v>
      </c>
      <c r="N833" s="46" t="s">
        <v>845</v>
      </c>
      <c r="O833" s="46">
        <v>19</v>
      </c>
      <c r="P833" s="57">
        <v>8168382649</v>
      </c>
      <c r="Q833" s="46" t="s">
        <v>172</v>
      </c>
      <c r="R833" s="69" t="s">
        <v>173</v>
      </c>
      <c r="S833" s="46">
        <v>3</v>
      </c>
      <c r="T833" s="46" t="s">
        <v>313</v>
      </c>
      <c r="U833" s="46" t="s">
        <v>507</v>
      </c>
      <c r="V833" s="46" t="s">
        <v>175</v>
      </c>
      <c r="W833" s="58" t="s">
        <v>186</v>
      </c>
      <c r="X833" s="59">
        <v>2</v>
      </c>
    </row>
    <row r="834" spans="1:24" ht="21" hidden="1" customHeight="1">
      <c r="A834" s="52" t="s">
        <v>1587</v>
      </c>
      <c r="B834" s="52" t="s">
        <v>26</v>
      </c>
      <c r="C834" s="52" t="s">
        <v>27</v>
      </c>
      <c r="D834" s="52" t="s">
        <v>28</v>
      </c>
      <c r="E834" s="46" t="s">
        <v>28</v>
      </c>
      <c r="F834" s="46" t="s">
        <v>111</v>
      </c>
      <c r="G834" s="46" t="s">
        <v>167</v>
      </c>
      <c r="H834" s="52" t="s">
        <v>168</v>
      </c>
      <c r="I834" s="46">
        <v>4</v>
      </c>
      <c r="J834" s="46">
        <v>3</v>
      </c>
      <c r="K834" s="52">
        <v>2019</v>
      </c>
      <c r="L834" s="31">
        <f t="shared" si="13"/>
        <v>43528</v>
      </c>
      <c r="M834" s="46" t="s">
        <v>1591</v>
      </c>
      <c r="N834" s="46" t="s">
        <v>1325</v>
      </c>
      <c r="O834" s="46">
        <v>19</v>
      </c>
      <c r="P834" s="57">
        <v>9035344641</v>
      </c>
      <c r="Q834" s="52" t="s">
        <v>172</v>
      </c>
      <c r="R834" s="69" t="s">
        <v>173</v>
      </c>
      <c r="S834" s="46">
        <v>2</v>
      </c>
      <c r="T834" s="46" t="s">
        <v>251</v>
      </c>
      <c r="U834" s="46"/>
      <c r="V834" s="46" t="s">
        <v>252</v>
      </c>
      <c r="W834" s="58" t="s">
        <v>186</v>
      </c>
      <c r="X834" s="59">
        <v>3</v>
      </c>
    </row>
    <row r="835" spans="1:24" ht="21" hidden="1" customHeight="1">
      <c r="A835" s="52" t="s">
        <v>1587</v>
      </c>
      <c r="B835" s="52" t="s">
        <v>26</v>
      </c>
      <c r="C835" s="52" t="s">
        <v>27</v>
      </c>
      <c r="D835" s="52" t="s">
        <v>28</v>
      </c>
      <c r="E835" s="46" t="s">
        <v>28</v>
      </c>
      <c r="F835" s="46" t="s">
        <v>111</v>
      </c>
      <c r="G835" s="46" t="s">
        <v>167</v>
      </c>
      <c r="H835" s="52" t="s">
        <v>168</v>
      </c>
      <c r="I835" s="46">
        <v>4</v>
      </c>
      <c r="J835" s="46">
        <v>3</v>
      </c>
      <c r="K835" s="52">
        <v>2019</v>
      </c>
      <c r="L835" s="31">
        <f t="shared" si="13"/>
        <v>43528</v>
      </c>
      <c r="M835" s="46" t="s">
        <v>1592</v>
      </c>
      <c r="N835" s="46" t="s">
        <v>917</v>
      </c>
      <c r="O835" s="46">
        <v>19</v>
      </c>
      <c r="P835" s="57" t="s">
        <v>171</v>
      </c>
      <c r="Q835" s="52" t="s">
        <v>172</v>
      </c>
      <c r="R835" s="69" t="s">
        <v>173</v>
      </c>
      <c r="S835" s="46">
        <v>2</v>
      </c>
      <c r="T835" s="46" t="s">
        <v>251</v>
      </c>
      <c r="U835" s="46"/>
      <c r="V835" s="46" t="s">
        <v>252</v>
      </c>
      <c r="W835" s="58" t="s">
        <v>179</v>
      </c>
      <c r="X835" s="59">
        <v>3</v>
      </c>
    </row>
    <row r="836" spans="1:24" ht="21" hidden="1" customHeight="1">
      <c r="A836" s="52" t="s">
        <v>1587</v>
      </c>
      <c r="B836" s="52" t="s">
        <v>26</v>
      </c>
      <c r="C836" s="52" t="s">
        <v>27</v>
      </c>
      <c r="D836" s="52" t="s">
        <v>28</v>
      </c>
      <c r="E836" s="46" t="s">
        <v>28</v>
      </c>
      <c r="F836" s="46" t="s">
        <v>111</v>
      </c>
      <c r="G836" s="46" t="s">
        <v>167</v>
      </c>
      <c r="H836" s="52" t="s">
        <v>168</v>
      </c>
      <c r="I836" s="46">
        <v>4</v>
      </c>
      <c r="J836" s="46">
        <v>3</v>
      </c>
      <c r="K836" s="52">
        <v>2019</v>
      </c>
      <c r="L836" s="31">
        <f t="shared" si="13"/>
        <v>43528</v>
      </c>
      <c r="M836" s="46" t="s">
        <v>1593</v>
      </c>
      <c r="N836" s="46" t="s">
        <v>217</v>
      </c>
      <c r="O836" s="46">
        <v>17</v>
      </c>
      <c r="P836" s="57">
        <v>8120432820</v>
      </c>
      <c r="Q836" s="52" t="s">
        <v>172</v>
      </c>
      <c r="R836" s="69" t="s">
        <v>173</v>
      </c>
      <c r="S836" s="46">
        <v>0</v>
      </c>
      <c r="T836" s="46" t="s">
        <v>251</v>
      </c>
      <c r="U836" s="46"/>
      <c r="V836" s="46" t="s">
        <v>252</v>
      </c>
      <c r="W836" s="58" t="s">
        <v>186</v>
      </c>
      <c r="X836" s="59">
        <v>3</v>
      </c>
    </row>
    <row r="837" spans="1:24" ht="21" hidden="1" customHeight="1">
      <c r="A837" s="52" t="s">
        <v>1587</v>
      </c>
      <c r="B837" s="52" t="s">
        <v>26</v>
      </c>
      <c r="C837" s="52" t="s">
        <v>27</v>
      </c>
      <c r="D837" s="52" t="s">
        <v>28</v>
      </c>
      <c r="E837" s="46" t="s">
        <v>28</v>
      </c>
      <c r="F837" s="46" t="s">
        <v>111</v>
      </c>
      <c r="G837" s="46" t="s">
        <v>167</v>
      </c>
      <c r="H837" s="52" t="s">
        <v>168</v>
      </c>
      <c r="I837" s="46">
        <v>4</v>
      </c>
      <c r="J837" s="46">
        <v>3</v>
      </c>
      <c r="K837" s="52">
        <v>2019</v>
      </c>
      <c r="L837" s="31">
        <f t="shared" si="13"/>
        <v>43528</v>
      </c>
      <c r="M837" s="46" t="s">
        <v>1594</v>
      </c>
      <c r="N837" s="46" t="s">
        <v>1595</v>
      </c>
      <c r="O837" s="46">
        <v>19</v>
      </c>
      <c r="P837" s="57">
        <v>8173382318</v>
      </c>
      <c r="Q837" s="46" t="s">
        <v>172</v>
      </c>
      <c r="R837" s="69" t="s">
        <v>173</v>
      </c>
      <c r="S837" s="46">
        <v>4</v>
      </c>
      <c r="T837" s="46" t="s">
        <v>251</v>
      </c>
      <c r="U837" s="46"/>
      <c r="V837" s="46" t="s">
        <v>252</v>
      </c>
      <c r="W837" s="58" t="s">
        <v>179</v>
      </c>
      <c r="X837" s="59">
        <v>3</v>
      </c>
    </row>
    <row r="838" spans="1:24" ht="21" hidden="1" customHeight="1">
      <c r="A838" s="52" t="s">
        <v>1587</v>
      </c>
      <c r="B838" s="52" t="s">
        <v>26</v>
      </c>
      <c r="C838" s="52" t="s">
        <v>27</v>
      </c>
      <c r="D838" s="52" t="s">
        <v>28</v>
      </c>
      <c r="E838" s="46" t="s">
        <v>28</v>
      </c>
      <c r="F838" s="46" t="s">
        <v>111</v>
      </c>
      <c r="G838" s="46" t="s">
        <v>167</v>
      </c>
      <c r="H838" s="52" t="s">
        <v>168</v>
      </c>
      <c r="I838" s="46">
        <v>4</v>
      </c>
      <c r="J838" s="46">
        <v>3</v>
      </c>
      <c r="K838" s="52">
        <v>2019</v>
      </c>
      <c r="L838" s="31">
        <f t="shared" si="13"/>
        <v>43528</v>
      </c>
      <c r="M838" s="46" t="s">
        <v>531</v>
      </c>
      <c r="N838" s="46" t="s">
        <v>1596</v>
      </c>
      <c r="O838" s="46">
        <v>15</v>
      </c>
      <c r="P838" s="57" t="s">
        <v>171</v>
      </c>
      <c r="Q838" s="52" t="s">
        <v>172</v>
      </c>
      <c r="R838" s="69" t="s">
        <v>173</v>
      </c>
      <c r="S838" s="46">
        <v>0</v>
      </c>
      <c r="T838" s="46" t="s">
        <v>251</v>
      </c>
      <c r="U838" s="46"/>
      <c r="V838" s="46" t="s">
        <v>252</v>
      </c>
      <c r="W838" s="58" t="s">
        <v>179</v>
      </c>
      <c r="X838" s="59">
        <v>2</v>
      </c>
    </row>
    <row r="839" spans="1:24" ht="21" hidden="1" customHeight="1">
      <c r="A839" s="52" t="s">
        <v>1587</v>
      </c>
      <c r="B839" s="52" t="s">
        <v>26</v>
      </c>
      <c r="C839" s="52" t="s">
        <v>27</v>
      </c>
      <c r="D839" s="52" t="s">
        <v>28</v>
      </c>
      <c r="E839" s="46" t="s">
        <v>28</v>
      </c>
      <c r="F839" s="46" t="s">
        <v>111</v>
      </c>
      <c r="G839" s="46" t="s">
        <v>167</v>
      </c>
      <c r="H839" s="52" t="s">
        <v>168</v>
      </c>
      <c r="I839" s="46">
        <v>4</v>
      </c>
      <c r="J839" s="46">
        <v>3</v>
      </c>
      <c r="K839" s="52">
        <v>2019</v>
      </c>
      <c r="L839" s="31">
        <f t="shared" si="13"/>
        <v>43528</v>
      </c>
      <c r="M839" s="46" t="s">
        <v>1597</v>
      </c>
      <c r="N839" s="46" t="s">
        <v>1598</v>
      </c>
      <c r="O839" s="46">
        <v>19</v>
      </c>
      <c r="P839" s="57">
        <v>9039239871</v>
      </c>
      <c r="Q839" s="46" t="s">
        <v>172</v>
      </c>
      <c r="R839" s="69" t="s">
        <v>173</v>
      </c>
      <c r="S839" s="46">
        <v>3</v>
      </c>
      <c r="T839" s="46" t="s">
        <v>251</v>
      </c>
      <c r="U839" s="46"/>
      <c r="V839" s="46" t="s">
        <v>252</v>
      </c>
      <c r="W839" s="58" t="s">
        <v>176</v>
      </c>
      <c r="X839" s="59"/>
    </row>
    <row r="840" spans="1:24" ht="21" hidden="1" customHeight="1">
      <c r="A840" s="52" t="s">
        <v>1587</v>
      </c>
      <c r="B840" s="52" t="s">
        <v>26</v>
      </c>
      <c r="C840" s="52" t="s">
        <v>27</v>
      </c>
      <c r="D840" s="52" t="s">
        <v>28</v>
      </c>
      <c r="E840" s="46" t="s">
        <v>28</v>
      </c>
      <c r="F840" s="46" t="s">
        <v>111</v>
      </c>
      <c r="G840" s="46" t="s">
        <v>167</v>
      </c>
      <c r="H840" s="52" t="s">
        <v>168</v>
      </c>
      <c r="I840" s="46">
        <v>4</v>
      </c>
      <c r="J840" s="46">
        <v>3</v>
      </c>
      <c r="K840" s="52">
        <v>2019</v>
      </c>
      <c r="L840" s="31">
        <f t="shared" si="13"/>
        <v>43528</v>
      </c>
      <c r="M840" s="46" t="s">
        <v>1599</v>
      </c>
      <c r="N840" s="46" t="s">
        <v>1600</v>
      </c>
      <c r="O840" s="46">
        <v>19</v>
      </c>
      <c r="P840" s="57">
        <v>8162032729</v>
      </c>
      <c r="Q840" s="46" t="s">
        <v>172</v>
      </c>
      <c r="R840" s="69" t="s">
        <v>173</v>
      </c>
      <c r="S840" s="46">
        <v>3</v>
      </c>
      <c r="T840" s="46" t="s">
        <v>251</v>
      </c>
      <c r="U840" s="46"/>
      <c r="V840" s="46" t="s">
        <v>252</v>
      </c>
      <c r="W840" s="58" t="s">
        <v>179</v>
      </c>
      <c r="X840" s="59">
        <v>3</v>
      </c>
    </row>
    <row r="841" spans="1:24" ht="21" hidden="1" customHeight="1">
      <c r="A841" s="52" t="s">
        <v>1587</v>
      </c>
      <c r="B841" s="52" t="s">
        <v>26</v>
      </c>
      <c r="C841" s="52" t="s">
        <v>27</v>
      </c>
      <c r="D841" s="52" t="s">
        <v>28</v>
      </c>
      <c r="E841" s="46" t="s">
        <v>28</v>
      </c>
      <c r="F841" s="46" t="s">
        <v>111</v>
      </c>
      <c r="G841" s="46" t="s">
        <v>167</v>
      </c>
      <c r="H841" s="52" t="s">
        <v>168</v>
      </c>
      <c r="I841" s="46">
        <v>4</v>
      </c>
      <c r="J841" s="46">
        <v>3</v>
      </c>
      <c r="K841" s="52">
        <v>2019</v>
      </c>
      <c r="L841" s="31">
        <f t="shared" si="13"/>
        <v>43528</v>
      </c>
      <c r="M841" s="46" t="s">
        <v>1601</v>
      </c>
      <c r="N841" s="46" t="s">
        <v>1602</v>
      </c>
      <c r="O841" s="46">
        <v>18</v>
      </c>
      <c r="P841" s="57" t="s">
        <v>171</v>
      </c>
      <c r="Q841" s="46" t="s">
        <v>172</v>
      </c>
      <c r="R841" s="69" t="s">
        <v>173</v>
      </c>
      <c r="S841" s="46">
        <v>2</v>
      </c>
      <c r="T841" s="46" t="s">
        <v>251</v>
      </c>
      <c r="U841" s="46"/>
      <c r="V841" s="46" t="s">
        <v>252</v>
      </c>
      <c r="W841" s="58" t="s">
        <v>176</v>
      </c>
      <c r="X841" s="59"/>
    </row>
    <row r="842" spans="1:24" ht="21" hidden="1" customHeight="1">
      <c r="A842" s="52" t="s">
        <v>1587</v>
      </c>
      <c r="B842" s="52" t="s">
        <v>26</v>
      </c>
      <c r="C842" s="52" t="s">
        <v>27</v>
      </c>
      <c r="D842" s="52" t="s">
        <v>28</v>
      </c>
      <c r="E842" s="46" t="s">
        <v>28</v>
      </c>
      <c r="F842" s="46" t="s">
        <v>111</v>
      </c>
      <c r="G842" s="46" t="s">
        <v>167</v>
      </c>
      <c r="H842" s="52" t="s">
        <v>168</v>
      </c>
      <c r="I842" s="46">
        <v>4</v>
      </c>
      <c r="J842" s="46">
        <v>3</v>
      </c>
      <c r="K842" s="52">
        <v>2019</v>
      </c>
      <c r="L842" s="31">
        <f t="shared" si="13"/>
        <v>43528</v>
      </c>
      <c r="M842" s="46" t="s">
        <v>1603</v>
      </c>
      <c r="N842" s="46" t="s">
        <v>1604</v>
      </c>
      <c r="O842" s="46">
        <v>17</v>
      </c>
      <c r="P842" s="57" t="s">
        <v>171</v>
      </c>
      <c r="Q842" s="52" t="s">
        <v>172</v>
      </c>
      <c r="R842" s="69" t="s">
        <v>173</v>
      </c>
      <c r="S842" s="46">
        <v>2</v>
      </c>
      <c r="T842" s="46" t="s">
        <v>251</v>
      </c>
      <c r="U842" s="46"/>
      <c r="V842" s="46" t="s">
        <v>252</v>
      </c>
      <c r="W842" s="58" t="s">
        <v>176</v>
      </c>
      <c r="X842" s="59"/>
    </row>
    <row r="843" spans="1:24" ht="21" hidden="1" customHeight="1">
      <c r="A843" s="52" t="s">
        <v>1587</v>
      </c>
      <c r="B843" s="52" t="s">
        <v>26</v>
      </c>
      <c r="C843" s="52" t="s">
        <v>27</v>
      </c>
      <c r="D843" s="52" t="s">
        <v>28</v>
      </c>
      <c r="E843" s="46" t="s">
        <v>28</v>
      </c>
      <c r="F843" s="46" t="s">
        <v>111</v>
      </c>
      <c r="G843" s="46" t="s">
        <v>167</v>
      </c>
      <c r="H843" s="52" t="s">
        <v>168</v>
      </c>
      <c r="I843" s="46">
        <v>4</v>
      </c>
      <c r="J843" s="46">
        <v>3</v>
      </c>
      <c r="K843" s="52">
        <v>2019</v>
      </c>
      <c r="L843" s="31">
        <f t="shared" si="13"/>
        <v>43528</v>
      </c>
      <c r="M843" s="46" t="s">
        <v>1605</v>
      </c>
      <c r="N843" s="46" t="s">
        <v>1606</v>
      </c>
      <c r="O843" s="46">
        <v>18</v>
      </c>
      <c r="P843" s="57">
        <v>8086914730</v>
      </c>
      <c r="Q843" s="52" t="s">
        <v>172</v>
      </c>
      <c r="R843" s="69" t="s">
        <v>173</v>
      </c>
      <c r="S843" s="46">
        <v>2</v>
      </c>
      <c r="T843" s="46" t="s">
        <v>251</v>
      </c>
      <c r="U843" s="46"/>
      <c r="V843" s="46" t="s">
        <v>252</v>
      </c>
      <c r="W843" s="58" t="s">
        <v>176</v>
      </c>
      <c r="X843" s="59"/>
    </row>
    <row r="844" spans="1:24" ht="21" hidden="1" customHeight="1">
      <c r="A844" s="52" t="s">
        <v>1587</v>
      </c>
      <c r="B844" s="52" t="s">
        <v>26</v>
      </c>
      <c r="C844" s="52" t="s">
        <v>27</v>
      </c>
      <c r="D844" s="52" t="s">
        <v>28</v>
      </c>
      <c r="E844" s="46" t="s">
        <v>28</v>
      </c>
      <c r="F844" s="46" t="s">
        <v>111</v>
      </c>
      <c r="G844" s="46" t="s">
        <v>167</v>
      </c>
      <c r="H844" s="52" t="s">
        <v>168</v>
      </c>
      <c r="I844" s="46">
        <v>4</v>
      </c>
      <c r="J844" s="46">
        <v>3</v>
      </c>
      <c r="K844" s="52">
        <v>2019</v>
      </c>
      <c r="L844" s="31">
        <f t="shared" si="13"/>
        <v>43528</v>
      </c>
      <c r="M844" s="46" t="s">
        <v>934</v>
      </c>
      <c r="N844" s="46" t="s">
        <v>1607</v>
      </c>
      <c r="O844" s="46">
        <v>19</v>
      </c>
      <c r="P844" s="57">
        <v>7034813595</v>
      </c>
      <c r="Q844" s="52" t="s">
        <v>172</v>
      </c>
      <c r="R844" s="69" t="s">
        <v>173</v>
      </c>
      <c r="S844" s="46">
        <v>2</v>
      </c>
      <c r="T844" s="46" t="s">
        <v>251</v>
      </c>
      <c r="U844" s="46"/>
      <c r="V844" s="46" t="s">
        <v>252</v>
      </c>
      <c r="W844" s="58" t="s">
        <v>186</v>
      </c>
      <c r="X844" s="59">
        <v>1</v>
      </c>
    </row>
    <row r="845" spans="1:24" ht="21" hidden="1" customHeight="1">
      <c r="A845" s="52" t="s">
        <v>1587</v>
      </c>
      <c r="B845" s="52" t="s">
        <v>26</v>
      </c>
      <c r="C845" s="52" t="s">
        <v>27</v>
      </c>
      <c r="D845" s="52" t="s">
        <v>28</v>
      </c>
      <c r="E845" s="46" t="s">
        <v>28</v>
      </c>
      <c r="F845" s="46" t="s">
        <v>111</v>
      </c>
      <c r="G845" s="46" t="s">
        <v>167</v>
      </c>
      <c r="H845" s="52" t="s">
        <v>168</v>
      </c>
      <c r="I845" s="46">
        <v>4</v>
      </c>
      <c r="J845" s="46">
        <v>3</v>
      </c>
      <c r="K845" s="52">
        <v>2019</v>
      </c>
      <c r="L845" s="31">
        <f t="shared" si="13"/>
        <v>43528</v>
      </c>
      <c r="M845" s="46" t="s">
        <v>1608</v>
      </c>
      <c r="N845" s="46" t="s">
        <v>428</v>
      </c>
      <c r="O845" s="46">
        <v>19</v>
      </c>
      <c r="P845" s="57">
        <v>8111862610</v>
      </c>
      <c r="Q845" s="52" t="s">
        <v>172</v>
      </c>
      <c r="R845" s="69" t="s">
        <v>173</v>
      </c>
      <c r="S845" s="46">
        <v>3</v>
      </c>
      <c r="T845" s="46" t="s">
        <v>251</v>
      </c>
      <c r="U845" s="46"/>
      <c r="V845" s="46" t="s">
        <v>252</v>
      </c>
      <c r="W845" s="58" t="s">
        <v>179</v>
      </c>
      <c r="X845" s="59">
        <v>3</v>
      </c>
    </row>
    <row r="846" spans="1:24" ht="21" hidden="1" customHeight="1">
      <c r="A846" s="52" t="s">
        <v>1587</v>
      </c>
      <c r="B846" s="52" t="s">
        <v>26</v>
      </c>
      <c r="C846" s="52" t="s">
        <v>27</v>
      </c>
      <c r="D846" s="52" t="s">
        <v>28</v>
      </c>
      <c r="E846" s="46" t="s">
        <v>28</v>
      </c>
      <c r="F846" s="46" t="s">
        <v>111</v>
      </c>
      <c r="G846" s="46" t="s">
        <v>167</v>
      </c>
      <c r="H846" s="52" t="s">
        <v>168</v>
      </c>
      <c r="I846" s="46">
        <v>4</v>
      </c>
      <c r="J846" s="46">
        <v>3</v>
      </c>
      <c r="K846" s="52">
        <v>2019</v>
      </c>
      <c r="L846" s="31">
        <f t="shared" si="13"/>
        <v>43528</v>
      </c>
      <c r="M846" s="46" t="s">
        <v>1609</v>
      </c>
      <c r="N846" s="46" t="s">
        <v>1610</v>
      </c>
      <c r="O846" s="46">
        <v>19</v>
      </c>
      <c r="P846" s="57">
        <v>7085898402</v>
      </c>
      <c r="Q846" s="52" t="s">
        <v>172</v>
      </c>
      <c r="R846" s="69" t="s">
        <v>173</v>
      </c>
      <c r="S846" s="46">
        <v>2</v>
      </c>
      <c r="T846" s="46" t="s">
        <v>251</v>
      </c>
      <c r="U846" s="46"/>
      <c r="V846" s="46" t="s">
        <v>252</v>
      </c>
      <c r="W846" s="58" t="s">
        <v>186</v>
      </c>
      <c r="X846" s="59">
        <v>1</v>
      </c>
    </row>
    <row r="847" spans="1:24" ht="21" hidden="1" customHeight="1">
      <c r="A847" s="52" t="s">
        <v>1587</v>
      </c>
      <c r="B847" s="52" t="s">
        <v>26</v>
      </c>
      <c r="C847" s="52" t="s">
        <v>27</v>
      </c>
      <c r="D847" s="52" t="s">
        <v>28</v>
      </c>
      <c r="E847" s="46" t="s">
        <v>28</v>
      </c>
      <c r="F847" s="46" t="s">
        <v>111</v>
      </c>
      <c r="G847" s="46" t="s">
        <v>167</v>
      </c>
      <c r="H847" s="52" t="s">
        <v>168</v>
      </c>
      <c r="I847" s="46">
        <v>4</v>
      </c>
      <c r="J847" s="46">
        <v>3</v>
      </c>
      <c r="K847" s="52">
        <v>2019</v>
      </c>
      <c r="L847" s="31">
        <f t="shared" si="13"/>
        <v>43528</v>
      </c>
      <c r="M847" s="46" t="s">
        <v>1611</v>
      </c>
      <c r="N847" s="46" t="s">
        <v>1612</v>
      </c>
      <c r="O847" s="46">
        <v>19</v>
      </c>
      <c r="P847" s="57">
        <v>7068773289</v>
      </c>
      <c r="Q847" s="52" t="s">
        <v>172</v>
      </c>
      <c r="R847" s="69" t="s">
        <v>173</v>
      </c>
      <c r="S847" s="46">
        <v>1</v>
      </c>
      <c r="T847" s="46" t="s">
        <v>251</v>
      </c>
      <c r="U847" s="46"/>
      <c r="V847" s="46" t="s">
        <v>252</v>
      </c>
      <c r="W847" s="58" t="s">
        <v>186</v>
      </c>
      <c r="X847" s="59">
        <v>3</v>
      </c>
    </row>
    <row r="848" spans="1:24" ht="21" hidden="1" customHeight="1">
      <c r="A848" s="52" t="s">
        <v>1587</v>
      </c>
      <c r="B848" s="52" t="s">
        <v>26</v>
      </c>
      <c r="C848" s="52" t="s">
        <v>27</v>
      </c>
      <c r="D848" s="52" t="s">
        <v>28</v>
      </c>
      <c r="E848" s="46" t="s">
        <v>28</v>
      </c>
      <c r="F848" s="46" t="s">
        <v>111</v>
      </c>
      <c r="G848" s="46" t="s">
        <v>167</v>
      </c>
      <c r="H848" s="52" t="s">
        <v>168</v>
      </c>
      <c r="I848" s="46">
        <v>4</v>
      </c>
      <c r="J848" s="46">
        <v>3</v>
      </c>
      <c r="K848" s="52">
        <v>2019</v>
      </c>
      <c r="L848" s="31">
        <f t="shared" si="13"/>
        <v>43528</v>
      </c>
      <c r="M848" s="46" t="s">
        <v>1613</v>
      </c>
      <c r="N848" s="46" t="s">
        <v>1614</v>
      </c>
      <c r="O848" s="46">
        <v>19</v>
      </c>
      <c r="P848" s="57">
        <v>9065737450</v>
      </c>
      <c r="Q848" s="52" t="s">
        <v>172</v>
      </c>
      <c r="R848" s="69" t="s">
        <v>173</v>
      </c>
      <c r="S848" s="46">
        <v>2</v>
      </c>
      <c r="T848" s="46" t="s">
        <v>251</v>
      </c>
      <c r="U848" s="46"/>
      <c r="V848" s="46" t="s">
        <v>252</v>
      </c>
      <c r="W848" s="58" t="s">
        <v>186</v>
      </c>
      <c r="X848" s="59">
        <v>3</v>
      </c>
    </row>
    <row r="849" spans="1:24" ht="21" hidden="1" customHeight="1">
      <c r="A849" s="52" t="s">
        <v>1587</v>
      </c>
      <c r="B849" s="52" t="s">
        <v>26</v>
      </c>
      <c r="C849" s="52" t="s">
        <v>27</v>
      </c>
      <c r="D849" s="52" t="s">
        <v>28</v>
      </c>
      <c r="E849" s="46" t="s">
        <v>28</v>
      </c>
      <c r="F849" s="46" t="s">
        <v>111</v>
      </c>
      <c r="G849" s="46" t="s">
        <v>167</v>
      </c>
      <c r="H849" s="52" t="s">
        <v>168</v>
      </c>
      <c r="I849" s="46">
        <v>4</v>
      </c>
      <c r="J849" s="46">
        <v>3</v>
      </c>
      <c r="K849" s="52">
        <v>2019</v>
      </c>
      <c r="L849" s="31">
        <f t="shared" si="13"/>
        <v>43528</v>
      </c>
      <c r="M849" s="46" t="s">
        <v>1615</v>
      </c>
      <c r="N849" s="46" t="s">
        <v>407</v>
      </c>
      <c r="O849" s="46">
        <v>19</v>
      </c>
      <c r="P849" s="57">
        <v>7068062495</v>
      </c>
      <c r="Q849" s="46" t="s">
        <v>172</v>
      </c>
      <c r="R849" s="69" t="s">
        <v>173</v>
      </c>
      <c r="S849" s="46">
        <v>3</v>
      </c>
      <c r="T849" s="46" t="s">
        <v>251</v>
      </c>
      <c r="U849" s="46"/>
      <c r="V849" s="46" t="s">
        <v>252</v>
      </c>
      <c r="W849" s="58" t="s">
        <v>186</v>
      </c>
      <c r="X849" s="59">
        <v>3</v>
      </c>
    </row>
    <row r="850" spans="1:24" ht="21" hidden="1" customHeight="1">
      <c r="A850" s="52" t="s">
        <v>1587</v>
      </c>
      <c r="B850" s="52" t="s">
        <v>26</v>
      </c>
      <c r="C850" s="52" t="s">
        <v>27</v>
      </c>
      <c r="D850" s="52" t="s">
        <v>28</v>
      </c>
      <c r="E850" s="46" t="s">
        <v>28</v>
      </c>
      <c r="F850" s="46" t="s">
        <v>111</v>
      </c>
      <c r="G850" s="46" t="s">
        <v>167</v>
      </c>
      <c r="H850" s="52" t="s">
        <v>168</v>
      </c>
      <c r="I850" s="46">
        <v>4</v>
      </c>
      <c r="J850" s="46">
        <v>3</v>
      </c>
      <c r="K850" s="52">
        <v>2019</v>
      </c>
      <c r="L850" s="31">
        <f t="shared" si="13"/>
        <v>43528</v>
      </c>
      <c r="M850" s="46" t="s">
        <v>911</v>
      </c>
      <c r="N850" s="46" t="s">
        <v>1616</v>
      </c>
      <c r="O850" s="46">
        <v>18</v>
      </c>
      <c r="P850" s="57">
        <v>7035948132</v>
      </c>
      <c r="Q850" s="52" t="s">
        <v>172</v>
      </c>
      <c r="R850" s="69" t="s">
        <v>173</v>
      </c>
      <c r="S850" s="46">
        <v>3</v>
      </c>
      <c r="T850" s="46" t="s">
        <v>251</v>
      </c>
      <c r="U850" s="46"/>
      <c r="V850" s="46" t="s">
        <v>252</v>
      </c>
      <c r="W850" s="58" t="s">
        <v>186</v>
      </c>
      <c r="X850" s="59">
        <v>3</v>
      </c>
    </row>
    <row r="851" spans="1:24" ht="21" hidden="1" customHeight="1">
      <c r="A851" s="52" t="s">
        <v>1587</v>
      </c>
      <c r="B851" s="52" t="s">
        <v>26</v>
      </c>
      <c r="C851" s="52" t="s">
        <v>27</v>
      </c>
      <c r="D851" s="52" t="s">
        <v>28</v>
      </c>
      <c r="E851" s="46" t="s">
        <v>28</v>
      </c>
      <c r="F851" s="46" t="s">
        <v>111</v>
      </c>
      <c r="G851" s="46" t="s">
        <v>167</v>
      </c>
      <c r="H851" s="52" t="s">
        <v>168</v>
      </c>
      <c r="I851" s="46">
        <v>4</v>
      </c>
      <c r="J851" s="46">
        <v>3</v>
      </c>
      <c r="K851" s="52">
        <v>2019</v>
      </c>
      <c r="L851" s="31">
        <f t="shared" si="13"/>
        <v>43528</v>
      </c>
      <c r="M851" s="46" t="s">
        <v>1617</v>
      </c>
      <c r="N851" s="46" t="s">
        <v>1618</v>
      </c>
      <c r="O851" s="46">
        <v>19</v>
      </c>
      <c r="P851" s="57">
        <v>7034870776</v>
      </c>
      <c r="Q851" s="52" t="s">
        <v>172</v>
      </c>
      <c r="R851" s="69" t="s">
        <v>173</v>
      </c>
      <c r="S851" s="46">
        <v>0</v>
      </c>
      <c r="T851" s="46" t="s">
        <v>251</v>
      </c>
      <c r="U851" s="46"/>
      <c r="V851" s="46" t="s">
        <v>252</v>
      </c>
      <c r="W851" s="58" t="s">
        <v>186</v>
      </c>
      <c r="X851" s="59">
        <v>3</v>
      </c>
    </row>
    <row r="852" spans="1:24" ht="21" hidden="1" customHeight="1">
      <c r="A852" s="52" t="s">
        <v>1587</v>
      </c>
      <c r="B852" s="52" t="s">
        <v>26</v>
      </c>
      <c r="C852" s="52" t="s">
        <v>27</v>
      </c>
      <c r="D852" s="52" t="s">
        <v>28</v>
      </c>
      <c r="E852" s="46" t="s">
        <v>28</v>
      </c>
      <c r="F852" s="46" t="s">
        <v>111</v>
      </c>
      <c r="G852" s="46" t="s">
        <v>167</v>
      </c>
      <c r="H852" s="46" t="s">
        <v>168</v>
      </c>
      <c r="I852" s="46">
        <v>4</v>
      </c>
      <c r="J852" s="46">
        <v>3</v>
      </c>
      <c r="K852" s="52">
        <v>2019</v>
      </c>
      <c r="L852" s="31">
        <f t="shared" si="13"/>
        <v>43528</v>
      </c>
      <c r="M852" s="46" t="s">
        <v>1619</v>
      </c>
      <c r="N852" s="46" t="s">
        <v>1620</v>
      </c>
      <c r="O852" s="46">
        <v>19</v>
      </c>
      <c r="P852" s="57" t="s">
        <v>171</v>
      </c>
      <c r="Q852" s="52" t="s">
        <v>172</v>
      </c>
      <c r="R852" s="70" t="s">
        <v>173</v>
      </c>
      <c r="S852" s="46">
        <v>2</v>
      </c>
      <c r="T852" s="46" t="s">
        <v>251</v>
      </c>
      <c r="U852" s="46"/>
      <c r="V852" s="46" t="s">
        <v>252</v>
      </c>
      <c r="W852" s="58" t="s">
        <v>179</v>
      </c>
      <c r="X852" s="59">
        <v>2</v>
      </c>
    </row>
    <row r="853" spans="1:24" ht="21" hidden="1" customHeight="1">
      <c r="A853" s="52" t="s">
        <v>1587</v>
      </c>
      <c r="B853" s="52" t="s">
        <v>26</v>
      </c>
      <c r="C853" s="52" t="s">
        <v>27</v>
      </c>
      <c r="D853" s="52" t="s">
        <v>28</v>
      </c>
      <c r="E853" s="46" t="s">
        <v>28</v>
      </c>
      <c r="F853" s="46" t="s">
        <v>111</v>
      </c>
      <c r="G853" s="46" t="s">
        <v>167</v>
      </c>
      <c r="H853" s="46" t="s">
        <v>168</v>
      </c>
      <c r="I853" s="46">
        <v>4</v>
      </c>
      <c r="J853" s="46">
        <v>3</v>
      </c>
      <c r="K853" s="52">
        <v>2019</v>
      </c>
      <c r="L853" s="31">
        <f t="shared" si="13"/>
        <v>43528</v>
      </c>
      <c r="M853" s="46" t="s">
        <v>850</v>
      </c>
      <c r="N853" s="46" t="s">
        <v>471</v>
      </c>
      <c r="O853" s="46">
        <v>18</v>
      </c>
      <c r="P853" s="57" t="s">
        <v>171</v>
      </c>
      <c r="Q853" s="52" t="s">
        <v>172</v>
      </c>
      <c r="R853" s="70" t="s">
        <v>173</v>
      </c>
      <c r="S853" s="46">
        <v>1</v>
      </c>
      <c r="T853" s="46" t="s">
        <v>251</v>
      </c>
      <c r="U853" s="46"/>
      <c r="V853" s="46" t="s">
        <v>252</v>
      </c>
      <c r="W853" s="58" t="s">
        <v>186</v>
      </c>
      <c r="X853" s="59">
        <v>3</v>
      </c>
    </row>
    <row r="854" spans="1:24" ht="21" hidden="1" customHeight="1">
      <c r="A854" s="52" t="s">
        <v>1587</v>
      </c>
      <c r="B854" s="52" t="s">
        <v>26</v>
      </c>
      <c r="C854" s="52" t="s">
        <v>27</v>
      </c>
      <c r="D854" s="52" t="s">
        <v>28</v>
      </c>
      <c r="E854" s="46" t="s">
        <v>28</v>
      </c>
      <c r="F854" s="46" t="s">
        <v>111</v>
      </c>
      <c r="G854" s="46" t="s">
        <v>167</v>
      </c>
      <c r="H854" s="46" t="s">
        <v>168</v>
      </c>
      <c r="I854" s="46">
        <v>4</v>
      </c>
      <c r="J854" s="46">
        <v>3</v>
      </c>
      <c r="K854" s="52">
        <v>2019</v>
      </c>
      <c r="L854" s="31">
        <f t="shared" si="13"/>
        <v>43528</v>
      </c>
      <c r="M854" s="46" t="s">
        <v>222</v>
      </c>
      <c r="N854" s="46" t="s">
        <v>1621</v>
      </c>
      <c r="O854" s="46">
        <v>19</v>
      </c>
      <c r="P854" s="57" t="s">
        <v>171</v>
      </c>
      <c r="Q854" s="52" t="s">
        <v>172</v>
      </c>
      <c r="R854" s="70" t="s">
        <v>173</v>
      </c>
      <c r="S854" s="46">
        <v>3</v>
      </c>
      <c r="T854" s="46" t="s">
        <v>251</v>
      </c>
      <c r="U854" s="46"/>
      <c r="V854" s="46" t="s">
        <v>252</v>
      </c>
      <c r="W854" s="58" t="s">
        <v>176</v>
      </c>
      <c r="X854" s="59"/>
    </row>
    <row r="855" spans="1:24" ht="21" hidden="1" customHeight="1">
      <c r="A855" s="52" t="s">
        <v>1587</v>
      </c>
      <c r="B855" s="52" t="s">
        <v>26</v>
      </c>
      <c r="C855" s="52" t="s">
        <v>27</v>
      </c>
      <c r="D855" s="52" t="s">
        <v>28</v>
      </c>
      <c r="E855" s="46" t="s">
        <v>28</v>
      </c>
      <c r="F855" s="46" t="s">
        <v>111</v>
      </c>
      <c r="G855" s="46" t="s">
        <v>167</v>
      </c>
      <c r="H855" s="46" t="s">
        <v>168</v>
      </c>
      <c r="I855" s="46">
        <v>4</v>
      </c>
      <c r="J855" s="46">
        <v>3</v>
      </c>
      <c r="K855" s="52">
        <v>2019</v>
      </c>
      <c r="L855" s="31">
        <f t="shared" si="13"/>
        <v>43528</v>
      </c>
      <c r="M855" s="46" t="s">
        <v>1622</v>
      </c>
      <c r="N855" s="46" t="s">
        <v>649</v>
      </c>
      <c r="O855" s="46">
        <v>18</v>
      </c>
      <c r="P855" s="57" t="s">
        <v>171</v>
      </c>
      <c r="Q855" s="52" t="s">
        <v>172</v>
      </c>
      <c r="R855" s="70" t="s">
        <v>173</v>
      </c>
      <c r="S855" s="46">
        <v>2</v>
      </c>
      <c r="T855" s="46" t="s">
        <v>251</v>
      </c>
      <c r="U855" s="46"/>
      <c r="V855" s="46" t="s">
        <v>252</v>
      </c>
      <c r="W855" s="58" t="s">
        <v>211</v>
      </c>
      <c r="X855" s="59">
        <v>6</v>
      </c>
    </row>
    <row r="856" spans="1:24" ht="21" hidden="1" customHeight="1">
      <c r="A856" s="52" t="s">
        <v>1587</v>
      </c>
      <c r="B856" s="52" t="s">
        <v>26</v>
      </c>
      <c r="C856" s="52" t="s">
        <v>27</v>
      </c>
      <c r="D856" s="52" t="s">
        <v>28</v>
      </c>
      <c r="E856" s="46" t="s">
        <v>28</v>
      </c>
      <c r="F856" s="46" t="s">
        <v>111</v>
      </c>
      <c r="G856" s="46" t="s">
        <v>167</v>
      </c>
      <c r="H856" s="46" t="s">
        <v>168</v>
      </c>
      <c r="I856" s="46">
        <v>4</v>
      </c>
      <c r="J856" s="46">
        <v>3</v>
      </c>
      <c r="K856" s="52">
        <v>2019</v>
      </c>
      <c r="L856" s="31">
        <f t="shared" si="13"/>
        <v>43528</v>
      </c>
      <c r="M856" s="46" t="s">
        <v>1623</v>
      </c>
      <c r="N856" s="46" t="s">
        <v>1624</v>
      </c>
      <c r="O856" s="46">
        <v>17</v>
      </c>
      <c r="P856" s="57" t="s">
        <v>171</v>
      </c>
      <c r="Q856" s="52" t="s">
        <v>172</v>
      </c>
      <c r="R856" s="70" t="s">
        <v>173</v>
      </c>
      <c r="S856" s="46">
        <v>1</v>
      </c>
      <c r="T856" s="46" t="s">
        <v>251</v>
      </c>
      <c r="U856" s="46"/>
      <c r="V856" s="46" t="s">
        <v>252</v>
      </c>
      <c r="W856" s="58" t="s">
        <v>211</v>
      </c>
      <c r="X856" s="59">
        <v>6</v>
      </c>
    </row>
    <row r="857" spans="1:24" ht="21" hidden="1" customHeight="1">
      <c r="A857" s="52" t="s">
        <v>1587</v>
      </c>
      <c r="B857" s="52" t="s">
        <v>26</v>
      </c>
      <c r="C857" s="52" t="s">
        <v>27</v>
      </c>
      <c r="D857" s="52" t="s">
        <v>28</v>
      </c>
      <c r="E857" s="46" t="s">
        <v>28</v>
      </c>
      <c r="F857" s="46" t="s">
        <v>111</v>
      </c>
      <c r="G857" s="46" t="s">
        <v>167</v>
      </c>
      <c r="H857" s="52" t="s">
        <v>168</v>
      </c>
      <c r="I857" s="46">
        <v>5</v>
      </c>
      <c r="J857" s="46">
        <v>3</v>
      </c>
      <c r="K857" s="52">
        <v>2019</v>
      </c>
      <c r="L857" s="31">
        <f t="shared" si="13"/>
        <v>43529</v>
      </c>
      <c r="M857" s="46" t="s">
        <v>1625</v>
      </c>
      <c r="N857" s="46" t="s">
        <v>1626</v>
      </c>
      <c r="O857" s="46">
        <v>18</v>
      </c>
      <c r="P857" s="57" t="s">
        <v>171</v>
      </c>
      <c r="Q857" s="46" t="s">
        <v>172</v>
      </c>
      <c r="R857" s="69" t="s">
        <v>173</v>
      </c>
      <c r="S857" s="46">
        <v>1</v>
      </c>
      <c r="T857" s="46" t="s">
        <v>251</v>
      </c>
      <c r="U857" s="46"/>
      <c r="V857" s="46" t="s">
        <v>252</v>
      </c>
      <c r="W857" s="58" t="s">
        <v>211</v>
      </c>
      <c r="X857" s="59"/>
    </row>
    <row r="858" spans="1:24" ht="21" hidden="1" customHeight="1">
      <c r="A858" s="52" t="s">
        <v>1587</v>
      </c>
      <c r="B858" s="52" t="s">
        <v>26</v>
      </c>
      <c r="C858" s="52" t="s">
        <v>27</v>
      </c>
      <c r="D858" s="52" t="s">
        <v>28</v>
      </c>
      <c r="E858" s="46" t="s">
        <v>28</v>
      </c>
      <c r="F858" s="46" t="s">
        <v>111</v>
      </c>
      <c r="G858" s="46" t="s">
        <v>167</v>
      </c>
      <c r="H858" s="52" t="s">
        <v>168</v>
      </c>
      <c r="I858" s="46">
        <v>5</v>
      </c>
      <c r="J858" s="46">
        <v>3</v>
      </c>
      <c r="K858" s="52">
        <v>2019</v>
      </c>
      <c r="L858" s="31">
        <f t="shared" si="13"/>
        <v>43529</v>
      </c>
      <c r="M858" s="46" t="s">
        <v>1627</v>
      </c>
      <c r="N858" s="46" t="s">
        <v>1049</v>
      </c>
      <c r="O858" s="46">
        <v>19</v>
      </c>
      <c r="P858" s="57">
        <v>7022493669</v>
      </c>
      <c r="Q858" s="52" t="s">
        <v>172</v>
      </c>
      <c r="R858" s="69" t="s">
        <v>173</v>
      </c>
      <c r="S858" s="46">
        <v>1</v>
      </c>
      <c r="T858" s="46" t="s">
        <v>251</v>
      </c>
      <c r="U858" s="46"/>
      <c r="V858" s="46" t="s">
        <v>252</v>
      </c>
      <c r="W858" s="58" t="s">
        <v>211</v>
      </c>
      <c r="X858" s="59"/>
    </row>
    <row r="859" spans="1:24" ht="21" hidden="1" customHeight="1">
      <c r="A859" s="52" t="s">
        <v>1587</v>
      </c>
      <c r="B859" s="52" t="s">
        <v>26</v>
      </c>
      <c r="C859" s="52" t="s">
        <v>27</v>
      </c>
      <c r="D859" s="52" t="s">
        <v>28</v>
      </c>
      <c r="E859" s="46" t="s">
        <v>28</v>
      </c>
      <c r="F859" s="46" t="s">
        <v>111</v>
      </c>
      <c r="G859" s="46" t="s">
        <v>167</v>
      </c>
      <c r="H859" s="52" t="s">
        <v>168</v>
      </c>
      <c r="I859" s="46">
        <v>5</v>
      </c>
      <c r="J859" s="46">
        <v>3</v>
      </c>
      <c r="K859" s="52">
        <v>2019</v>
      </c>
      <c r="L859" s="31">
        <f t="shared" si="13"/>
        <v>43529</v>
      </c>
      <c r="M859" s="46" t="s">
        <v>1235</v>
      </c>
      <c r="N859" s="46" t="s">
        <v>363</v>
      </c>
      <c r="O859" s="46">
        <v>19</v>
      </c>
      <c r="P859" s="57" t="s">
        <v>171</v>
      </c>
      <c r="Q859" s="52" t="s">
        <v>172</v>
      </c>
      <c r="R859" s="69" t="s">
        <v>173</v>
      </c>
      <c r="S859" s="46">
        <v>2</v>
      </c>
      <c r="T859" s="46" t="s">
        <v>251</v>
      </c>
      <c r="U859" s="46"/>
      <c r="V859" s="46" t="s">
        <v>252</v>
      </c>
      <c r="W859" s="58" t="s">
        <v>179</v>
      </c>
      <c r="X859" s="59">
        <v>1</v>
      </c>
    </row>
    <row r="860" spans="1:24" ht="21" hidden="1" customHeight="1">
      <c r="A860" s="52" t="s">
        <v>1587</v>
      </c>
      <c r="B860" s="52" t="s">
        <v>26</v>
      </c>
      <c r="C860" s="52" t="s">
        <v>27</v>
      </c>
      <c r="D860" s="52" t="s">
        <v>28</v>
      </c>
      <c r="E860" s="46" t="s">
        <v>28</v>
      </c>
      <c r="F860" s="46" t="s">
        <v>111</v>
      </c>
      <c r="G860" s="46" t="s">
        <v>167</v>
      </c>
      <c r="H860" s="52" t="s">
        <v>168</v>
      </c>
      <c r="I860" s="46">
        <v>5</v>
      </c>
      <c r="J860" s="46">
        <v>3</v>
      </c>
      <c r="K860" s="52">
        <v>2019</v>
      </c>
      <c r="L860" s="31">
        <f t="shared" si="13"/>
        <v>43529</v>
      </c>
      <c r="M860" s="46" t="s">
        <v>1628</v>
      </c>
      <c r="N860" s="46" t="s">
        <v>1629</v>
      </c>
      <c r="O860" s="46">
        <v>17</v>
      </c>
      <c r="P860" s="57" t="s">
        <v>171</v>
      </c>
      <c r="Q860" s="52" t="s">
        <v>172</v>
      </c>
      <c r="R860" s="69" t="s">
        <v>173</v>
      </c>
      <c r="S860" s="46">
        <v>1</v>
      </c>
      <c r="T860" s="46" t="s">
        <v>251</v>
      </c>
      <c r="U860" s="46"/>
      <c r="V860" s="46" t="s">
        <v>252</v>
      </c>
      <c r="W860" s="58" t="s">
        <v>211</v>
      </c>
      <c r="X860" s="59"/>
    </row>
    <row r="861" spans="1:24" ht="21" hidden="1" customHeight="1">
      <c r="A861" s="52" t="s">
        <v>1587</v>
      </c>
      <c r="B861" s="52" t="s">
        <v>26</v>
      </c>
      <c r="C861" s="52" t="s">
        <v>27</v>
      </c>
      <c r="D861" s="52" t="s">
        <v>28</v>
      </c>
      <c r="E861" s="46" t="s">
        <v>28</v>
      </c>
      <c r="F861" s="46" t="s">
        <v>111</v>
      </c>
      <c r="G861" s="46" t="s">
        <v>167</v>
      </c>
      <c r="H861" s="52" t="s">
        <v>168</v>
      </c>
      <c r="I861" s="46">
        <v>5</v>
      </c>
      <c r="J861" s="46">
        <v>3</v>
      </c>
      <c r="K861" s="52">
        <v>2019</v>
      </c>
      <c r="L861" s="31">
        <f t="shared" si="13"/>
        <v>43529</v>
      </c>
      <c r="M861" s="46" t="s">
        <v>1630</v>
      </c>
      <c r="N861" s="46" t="s">
        <v>1631</v>
      </c>
      <c r="O861" s="46">
        <v>18</v>
      </c>
      <c r="P861" s="57" t="s">
        <v>171</v>
      </c>
      <c r="Q861" s="52" t="s">
        <v>172</v>
      </c>
      <c r="R861" s="69" t="s">
        <v>173</v>
      </c>
      <c r="S861" s="46">
        <v>1</v>
      </c>
      <c r="T861" s="46" t="s">
        <v>251</v>
      </c>
      <c r="U861" s="46"/>
      <c r="V861" s="46" t="s">
        <v>252</v>
      </c>
      <c r="W861" s="58" t="s">
        <v>176</v>
      </c>
      <c r="X861" s="59"/>
    </row>
    <row r="862" spans="1:24" ht="21" hidden="1" customHeight="1">
      <c r="A862" s="52" t="s">
        <v>1587</v>
      </c>
      <c r="B862" s="52" t="s">
        <v>26</v>
      </c>
      <c r="C862" s="52" t="s">
        <v>27</v>
      </c>
      <c r="D862" s="52" t="s">
        <v>28</v>
      </c>
      <c r="E862" s="46" t="s">
        <v>28</v>
      </c>
      <c r="F862" s="46" t="s">
        <v>111</v>
      </c>
      <c r="G862" s="46" t="s">
        <v>167</v>
      </c>
      <c r="H862" s="52" t="s">
        <v>168</v>
      </c>
      <c r="I862" s="46">
        <v>5</v>
      </c>
      <c r="J862" s="46">
        <v>3</v>
      </c>
      <c r="K862" s="52">
        <v>2019</v>
      </c>
      <c r="L862" s="31">
        <f t="shared" si="13"/>
        <v>43529</v>
      </c>
      <c r="M862" s="46" t="s">
        <v>1632</v>
      </c>
      <c r="N862" s="46" t="s">
        <v>1307</v>
      </c>
      <c r="O862" s="46">
        <v>19</v>
      </c>
      <c r="P862" s="57">
        <v>8144975519</v>
      </c>
      <c r="Q862" s="52" t="s">
        <v>172</v>
      </c>
      <c r="R862" s="69" t="s">
        <v>173</v>
      </c>
      <c r="S862" s="46">
        <v>2</v>
      </c>
      <c r="T862" s="46" t="s">
        <v>251</v>
      </c>
      <c r="U862" s="46"/>
      <c r="V862" s="46" t="s">
        <v>252</v>
      </c>
      <c r="W862" s="58" t="s">
        <v>179</v>
      </c>
      <c r="X862" s="59">
        <v>1</v>
      </c>
    </row>
    <row r="863" spans="1:24" ht="21" hidden="1" customHeight="1">
      <c r="A863" s="52" t="s">
        <v>1587</v>
      </c>
      <c r="B863" s="52" t="s">
        <v>26</v>
      </c>
      <c r="C863" s="52" t="s">
        <v>27</v>
      </c>
      <c r="D863" s="52" t="s">
        <v>28</v>
      </c>
      <c r="E863" s="46" t="s">
        <v>28</v>
      </c>
      <c r="F863" s="46" t="s">
        <v>111</v>
      </c>
      <c r="G863" s="46" t="s">
        <v>167</v>
      </c>
      <c r="H863" s="52" t="s">
        <v>168</v>
      </c>
      <c r="I863" s="46">
        <v>5</v>
      </c>
      <c r="J863" s="46">
        <v>3</v>
      </c>
      <c r="K863" s="52">
        <v>2019</v>
      </c>
      <c r="L863" s="31">
        <f t="shared" si="13"/>
        <v>43529</v>
      </c>
      <c r="M863" s="46" t="s">
        <v>1633</v>
      </c>
      <c r="N863" s="46" t="s">
        <v>1634</v>
      </c>
      <c r="O863" s="46">
        <v>18</v>
      </c>
      <c r="P863" s="57">
        <v>9083001227</v>
      </c>
      <c r="Q863" s="52" t="s">
        <v>172</v>
      </c>
      <c r="R863" s="69" t="s">
        <v>173</v>
      </c>
      <c r="S863" s="46">
        <v>1</v>
      </c>
      <c r="T863" s="46" t="s">
        <v>251</v>
      </c>
      <c r="U863" s="46"/>
      <c r="V863" s="46" t="s">
        <v>252</v>
      </c>
      <c r="W863" s="58" t="s">
        <v>186</v>
      </c>
      <c r="X863" s="59">
        <v>3</v>
      </c>
    </row>
    <row r="864" spans="1:24" ht="21" hidden="1" customHeight="1">
      <c r="A864" s="52" t="s">
        <v>1587</v>
      </c>
      <c r="B864" s="52" t="s">
        <v>26</v>
      </c>
      <c r="C864" s="52" t="s">
        <v>27</v>
      </c>
      <c r="D864" s="52" t="s">
        <v>28</v>
      </c>
      <c r="E864" s="46" t="s">
        <v>28</v>
      </c>
      <c r="F864" s="46" t="s">
        <v>111</v>
      </c>
      <c r="G864" s="46" t="s">
        <v>167</v>
      </c>
      <c r="H864" s="52" t="s">
        <v>168</v>
      </c>
      <c r="I864" s="46">
        <v>5</v>
      </c>
      <c r="J864" s="46">
        <v>3</v>
      </c>
      <c r="K864" s="52">
        <v>2019</v>
      </c>
      <c r="L864" s="31">
        <f t="shared" si="13"/>
        <v>43529</v>
      </c>
      <c r="M864" s="46" t="s">
        <v>1635</v>
      </c>
      <c r="N864" s="46" t="s">
        <v>1488</v>
      </c>
      <c r="O864" s="46">
        <v>16</v>
      </c>
      <c r="P864" s="57" t="s">
        <v>171</v>
      </c>
      <c r="Q864" s="52" t="s">
        <v>417</v>
      </c>
      <c r="R864" s="69" t="s">
        <v>173</v>
      </c>
      <c r="S864" s="46">
        <v>0</v>
      </c>
      <c r="T864" s="46" t="s">
        <v>251</v>
      </c>
      <c r="U864" s="46"/>
      <c r="V864" s="46" t="s">
        <v>252</v>
      </c>
      <c r="W864" s="58" t="s">
        <v>176</v>
      </c>
      <c r="X864" s="59"/>
    </row>
    <row r="865" spans="1:24" ht="21" hidden="1" customHeight="1">
      <c r="A865" s="52" t="s">
        <v>1587</v>
      </c>
      <c r="B865" s="52" t="s">
        <v>26</v>
      </c>
      <c r="C865" s="52" t="s">
        <v>27</v>
      </c>
      <c r="D865" s="52" t="s">
        <v>28</v>
      </c>
      <c r="E865" s="46" t="s">
        <v>28</v>
      </c>
      <c r="F865" s="46" t="s">
        <v>111</v>
      </c>
      <c r="G865" s="46" t="s">
        <v>167</v>
      </c>
      <c r="H865" s="52" t="s">
        <v>168</v>
      </c>
      <c r="I865" s="46">
        <v>5</v>
      </c>
      <c r="J865" s="46">
        <v>3</v>
      </c>
      <c r="K865" s="52">
        <v>2019</v>
      </c>
      <c r="L865" s="31">
        <f t="shared" si="13"/>
        <v>43529</v>
      </c>
      <c r="M865" s="46" t="s">
        <v>1636</v>
      </c>
      <c r="N865" s="46" t="s">
        <v>1637</v>
      </c>
      <c r="O865" s="46">
        <v>19</v>
      </c>
      <c r="P865" s="57" t="s">
        <v>171</v>
      </c>
      <c r="Q865" s="46" t="s">
        <v>172</v>
      </c>
      <c r="R865" s="69" t="s">
        <v>173</v>
      </c>
      <c r="S865" s="46">
        <v>2</v>
      </c>
      <c r="T865" s="46" t="s">
        <v>251</v>
      </c>
      <c r="U865" s="46"/>
      <c r="V865" s="46" t="s">
        <v>252</v>
      </c>
      <c r="W865" s="58" t="s">
        <v>179</v>
      </c>
      <c r="X865" s="59">
        <v>1</v>
      </c>
    </row>
    <row r="866" spans="1:24" ht="21" hidden="1" customHeight="1">
      <c r="A866" s="52" t="s">
        <v>1587</v>
      </c>
      <c r="B866" s="52" t="s">
        <v>26</v>
      </c>
      <c r="C866" s="52" t="s">
        <v>27</v>
      </c>
      <c r="D866" s="52" t="s">
        <v>28</v>
      </c>
      <c r="E866" s="46" t="s">
        <v>28</v>
      </c>
      <c r="F866" s="46" t="s">
        <v>111</v>
      </c>
      <c r="G866" s="46" t="s">
        <v>167</v>
      </c>
      <c r="H866" s="52" t="s">
        <v>168</v>
      </c>
      <c r="I866" s="46">
        <v>5</v>
      </c>
      <c r="J866" s="46">
        <v>3</v>
      </c>
      <c r="K866" s="52">
        <v>2019</v>
      </c>
      <c r="L866" s="31">
        <f t="shared" si="13"/>
        <v>43529</v>
      </c>
      <c r="M866" s="46" t="s">
        <v>1638</v>
      </c>
      <c r="N866" s="46" t="s">
        <v>764</v>
      </c>
      <c r="O866" s="46">
        <v>19</v>
      </c>
      <c r="P866" s="57" t="s">
        <v>171</v>
      </c>
      <c r="Q866" s="46" t="s">
        <v>172</v>
      </c>
      <c r="R866" s="69" t="s">
        <v>173</v>
      </c>
      <c r="S866" s="46">
        <v>2</v>
      </c>
      <c r="T866" s="46" t="s">
        <v>251</v>
      </c>
      <c r="U866" s="46"/>
      <c r="V866" s="46" t="s">
        <v>252</v>
      </c>
      <c r="W866" s="58" t="s">
        <v>176</v>
      </c>
      <c r="X866" s="59"/>
    </row>
    <row r="867" spans="1:24" ht="21" hidden="1" customHeight="1">
      <c r="A867" s="52" t="s">
        <v>1587</v>
      </c>
      <c r="B867" s="52" t="s">
        <v>26</v>
      </c>
      <c r="C867" s="52" t="s">
        <v>27</v>
      </c>
      <c r="D867" s="52" t="s">
        <v>28</v>
      </c>
      <c r="E867" s="46" t="s">
        <v>28</v>
      </c>
      <c r="F867" s="46" t="s">
        <v>111</v>
      </c>
      <c r="G867" s="46" t="s">
        <v>167</v>
      </c>
      <c r="H867" s="52" t="s">
        <v>168</v>
      </c>
      <c r="I867" s="46">
        <v>5</v>
      </c>
      <c r="J867" s="46">
        <v>3</v>
      </c>
      <c r="K867" s="52">
        <v>2019</v>
      </c>
      <c r="L867" s="31">
        <f t="shared" si="13"/>
        <v>43529</v>
      </c>
      <c r="M867" s="46" t="s">
        <v>1639</v>
      </c>
      <c r="N867" s="46" t="s">
        <v>469</v>
      </c>
      <c r="O867" s="46">
        <v>18</v>
      </c>
      <c r="P867" s="57">
        <v>7059254551</v>
      </c>
      <c r="Q867" s="52" t="s">
        <v>172</v>
      </c>
      <c r="R867" s="69" t="s">
        <v>173</v>
      </c>
      <c r="S867" s="46">
        <v>1</v>
      </c>
      <c r="T867" s="46" t="s">
        <v>251</v>
      </c>
      <c r="U867" s="46"/>
      <c r="V867" s="46" t="s">
        <v>252</v>
      </c>
      <c r="W867" s="58" t="s">
        <v>176</v>
      </c>
      <c r="X867" s="59"/>
    </row>
    <row r="868" spans="1:24" ht="21" hidden="1" customHeight="1">
      <c r="A868" s="52" t="s">
        <v>1587</v>
      </c>
      <c r="B868" s="52" t="s">
        <v>26</v>
      </c>
      <c r="C868" s="52" t="s">
        <v>27</v>
      </c>
      <c r="D868" s="52" t="s">
        <v>28</v>
      </c>
      <c r="E868" s="46" t="s">
        <v>28</v>
      </c>
      <c r="F868" s="46" t="s">
        <v>111</v>
      </c>
      <c r="G868" s="46" t="s">
        <v>167</v>
      </c>
      <c r="H868" s="52" t="s">
        <v>168</v>
      </c>
      <c r="I868" s="46">
        <v>5</v>
      </c>
      <c r="J868" s="46">
        <v>3</v>
      </c>
      <c r="K868" s="52">
        <v>2019</v>
      </c>
      <c r="L868" s="31">
        <f t="shared" si="13"/>
        <v>43529</v>
      </c>
      <c r="M868" s="46" t="s">
        <v>1640</v>
      </c>
      <c r="N868" s="46" t="s">
        <v>1641</v>
      </c>
      <c r="O868" s="46">
        <v>19</v>
      </c>
      <c r="P868" s="57">
        <v>7067306526</v>
      </c>
      <c r="Q868" s="52" t="s">
        <v>172</v>
      </c>
      <c r="R868" s="69" t="s">
        <v>173</v>
      </c>
      <c r="S868" s="46">
        <v>2</v>
      </c>
      <c r="T868" s="46" t="s">
        <v>251</v>
      </c>
      <c r="U868" s="46"/>
      <c r="V868" s="46" t="s">
        <v>252</v>
      </c>
      <c r="W868" s="58" t="s">
        <v>176</v>
      </c>
      <c r="X868" s="59"/>
    </row>
    <row r="869" spans="1:24" ht="21" hidden="1" customHeight="1">
      <c r="A869" s="52" t="s">
        <v>1587</v>
      </c>
      <c r="B869" s="52" t="s">
        <v>26</v>
      </c>
      <c r="C869" s="52" t="s">
        <v>27</v>
      </c>
      <c r="D869" s="52" t="s">
        <v>28</v>
      </c>
      <c r="E869" s="46" t="s">
        <v>28</v>
      </c>
      <c r="F869" s="46" t="s">
        <v>111</v>
      </c>
      <c r="G869" s="46" t="s">
        <v>167</v>
      </c>
      <c r="H869" s="52" t="s">
        <v>168</v>
      </c>
      <c r="I869" s="46">
        <v>6</v>
      </c>
      <c r="J869" s="46">
        <v>3</v>
      </c>
      <c r="K869" s="52">
        <v>2019</v>
      </c>
      <c r="L869" s="31">
        <f t="shared" si="13"/>
        <v>43530</v>
      </c>
      <c r="M869" s="46" t="s">
        <v>1642</v>
      </c>
      <c r="N869" s="46" t="s">
        <v>1643</v>
      </c>
      <c r="O869" s="46">
        <v>17</v>
      </c>
      <c r="P869" s="57" t="s">
        <v>171</v>
      </c>
      <c r="Q869" s="46" t="s">
        <v>172</v>
      </c>
      <c r="R869" s="69" t="s">
        <v>173</v>
      </c>
      <c r="S869" s="46">
        <v>1</v>
      </c>
      <c r="T869" s="46" t="s">
        <v>251</v>
      </c>
      <c r="U869" s="46"/>
      <c r="V869" s="46" t="s">
        <v>252</v>
      </c>
      <c r="W869" s="58" t="s">
        <v>179</v>
      </c>
      <c r="X869" s="59">
        <v>1</v>
      </c>
    </row>
    <row r="870" spans="1:24" ht="21" hidden="1" customHeight="1">
      <c r="A870" s="52" t="s">
        <v>1587</v>
      </c>
      <c r="B870" s="52" t="s">
        <v>26</v>
      </c>
      <c r="C870" s="52" t="s">
        <v>27</v>
      </c>
      <c r="D870" s="52" t="s">
        <v>28</v>
      </c>
      <c r="E870" s="46" t="s">
        <v>28</v>
      </c>
      <c r="F870" s="46" t="s">
        <v>111</v>
      </c>
      <c r="G870" s="46" t="s">
        <v>167</v>
      </c>
      <c r="H870" s="52" t="s">
        <v>168</v>
      </c>
      <c r="I870" s="46">
        <v>6</v>
      </c>
      <c r="J870" s="46">
        <v>3</v>
      </c>
      <c r="K870" s="52">
        <v>2019</v>
      </c>
      <c r="L870" s="31">
        <f t="shared" si="13"/>
        <v>43530</v>
      </c>
      <c r="M870" s="46" t="s">
        <v>1644</v>
      </c>
      <c r="N870" s="46" t="s">
        <v>1645</v>
      </c>
      <c r="O870" s="46">
        <v>16</v>
      </c>
      <c r="P870" s="57" t="s">
        <v>171</v>
      </c>
      <c r="Q870" s="46" t="s">
        <v>172</v>
      </c>
      <c r="R870" s="69" t="s">
        <v>173</v>
      </c>
      <c r="S870" s="46">
        <v>0</v>
      </c>
      <c r="T870" s="46" t="s">
        <v>251</v>
      </c>
      <c r="U870" s="46"/>
      <c r="V870" s="46" t="s">
        <v>252</v>
      </c>
      <c r="W870" s="58" t="s">
        <v>211</v>
      </c>
      <c r="X870" s="59"/>
    </row>
    <row r="871" spans="1:24" ht="21" hidden="1" customHeight="1">
      <c r="A871" s="52" t="s">
        <v>1587</v>
      </c>
      <c r="B871" s="52" t="s">
        <v>26</v>
      </c>
      <c r="C871" s="52" t="s">
        <v>27</v>
      </c>
      <c r="D871" s="52" t="s">
        <v>28</v>
      </c>
      <c r="E871" s="46" t="s">
        <v>28</v>
      </c>
      <c r="F871" s="46" t="s">
        <v>111</v>
      </c>
      <c r="G871" s="46" t="s">
        <v>167</v>
      </c>
      <c r="H871" s="52" t="s">
        <v>168</v>
      </c>
      <c r="I871" s="46">
        <v>6</v>
      </c>
      <c r="J871" s="46">
        <v>3</v>
      </c>
      <c r="K871" s="52">
        <v>2019</v>
      </c>
      <c r="L871" s="31">
        <f t="shared" si="13"/>
        <v>43530</v>
      </c>
      <c r="M871" s="46" t="s">
        <v>1646</v>
      </c>
      <c r="N871" s="46" t="s">
        <v>1647</v>
      </c>
      <c r="O871" s="46">
        <v>18</v>
      </c>
      <c r="P871" s="57" t="s">
        <v>171</v>
      </c>
      <c r="Q871" s="46" t="s">
        <v>172</v>
      </c>
      <c r="R871" s="69" t="s">
        <v>173</v>
      </c>
      <c r="S871" s="46">
        <v>1</v>
      </c>
      <c r="T871" s="46" t="s">
        <v>251</v>
      </c>
      <c r="U871" s="46"/>
      <c r="V871" s="46" t="s">
        <v>252</v>
      </c>
      <c r="W871" s="58" t="s">
        <v>176</v>
      </c>
      <c r="X871" s="59"/>
    </row>
    <row r="872" spans="1:24" ht="21" hidden="1" customHeight="1">
      <c r="A872" s="52" t="s">
        <v>1587</v>
      </c>
      <c r="B872" s="52" t="s">
        <v>26</v>
      </c>
      <c r="C872" s="52" t="s">
        <v>27</v>
      </c>
      <c r="D872" s="52" t="s">
        <v>28</v>
      </c>
      <c r="E872" s="46" t="s">
        <v>28</v>
      </c>
      <c r="F872" s="46" t="s">
        <v>111</v>
      </c>
      <c r="G872" s="46" t="s">
        <v>167</v>
      </c>
      <c r="H872" s="52" t="s">
        <v>168</v>
      </c>
      <c r="I872" s="46">
        <v>6</v>
      </c>
      <c r="J872" s="46">
        <v>3</v>
      </c>
      <c r="K872" s="52">
        <v>2019</v>
      </c>
      <c r="L872" s="31">
        <f t="shared" si="13"/>
        <v>43530</v>
      </c>
      <c r="M872" s="46" t="s">
        <v>1648</v>
      </c>
      <c r="N872" s="46" t="s">
        <v>816</v>
      </c>
      <c r="O872" s="46">
        <v>19</v>
      </c>
      <c r="P872" s="57" t="s">
        <v>171</v>
      </c>
      <c r="Q872" s="46" t="s">
        <v>172</v>
      </c>
      <c r="R872" s="69" t="s">
        <v>173</v>
      </c>
      <c r="S872" s="46">
        <v>1</v>
      </c>
      <c r="T872" s="46" t="s">
        <v>251</v>
      </c>
      <c r="U872" s="46"/>
      <c r="V872" s="46" t="s">
        <v>252</v>
      </c>
      <c r="W872" s="58" t="s">
        <v>176</v>
      </c>
      <c r="X872" s="59"/>
    </row>
    <row r="873" spans="1:24" ht="21" hidden="1" customHeight="1">
      <c r="A873" s="52" t="s">
        <v>1587</v>
      </c>
      <c r="B873" s="52" t="s">
        <v>26</v>
      </c>
      <c r="C873" s="52" t="s">
        <v>27</v>
      </c>
      <c r="D873" s="52" t="s">
        <v>28</v>
      </c>
      <c r="E873" s="46" t="s">
        <v>28</v>
      </c>
      <c r="F873" s="46" t="s">
        <v>111</v>
      </c>
      <c r="G873" s="46" t="s">
        <v>167</v>
      </c>
      <c r="H873" s="52" t="s">
        <v>168</v>
      </c>
      <c r="I873" s="46">
        <v>6</v>
      </c>
      <c r="J873" s="46">
        <v>3</v>
      </c>
      <c r="K873" s="52">
        <v>2019</v>
      </c>
      <c r="L873" s="31">
        <f t="shared" si="13"/>
        <v>43530</v>
      </c>
      <c r="M873" s="46" t="s">
        <v>1649</v>
      </c>
      <c r="N873" s="46" t="s">
        <v>1650</v>
      </c>
      <c r="O873" s="46">
        <v>18</v>
      </c>
      <c r="P873" s="57" t="s">
        <v>171</v>
      </c>
      <c r="Q873" s="46" t="s">
        <v>172</v>
      </c>
      <c r="R873" s="69" t="s">
        <v>173</v>
      </c>
      <c r="S873" s="46">
        <v>1</v>
      </c>
      <c r="T873" s="46" t="s">
        <v>251</v>
      </c>
      <c r="U873" s="46"/>
      <c r="V873" s="46" t="s">
        <v>252</v>
      </c>
      <c r="W873" s="58" t="s">
        <v>186</v>
      </c>
      <c r="X873" s="59">
        <v>2</v>
      </c>
    </row>
    <row r="874" spans="1:24" ht="21" hidden="1" customHeight="1">
      <c r="A874" s="52" t="s">
        <v>1587</v>
      </c>
      <c r="B874" s="52" t="s">
        <v>26</v>
      </c>
      <c r="C874" s="52" t="s">
        <v>27</v>
      </c>
      <c r="D874" s="52" t="s">
        <v>28</v>
      </c>
      <c r="E874" s="46" t="s">
        <v>28</v>
      </c>
      <c r="F874" s="46" t="s">
        <v>111</v>
      </c>
      <c r="G874" s="46" t="s">
        <v>167</v>
      </c>
      <c r="H874" s="52" t="s">
        <v>168</v>
      </c>
      <c r="I874" s="46">
        <v>8</v>
      </c>
      <c r="J874" s="46">
        <v>3</v>
      </c>
      <c r="K874" s="52">
        <v>2019</v>
      </c>
      <c r="L874" s="31">
        <f t="shared" si="13"/>
        <v>43532</v>
      </c>
      <c r="M874" s="46" t="s">
        <v>1651</v>
      </c>
      <c r="N874" s="46" t="s">
        <v>1652</v>
      </c>
      <c r="O874" s="46">
        <v>19</v>
      </c>
      <c r="P874" s="57">
        <v>703210957</v>
      </c>
      <c r="Q874" s="46" t="s">
        <v>172</v>
      </c>
      <c r="R874" s="69" t="s">
        <v>173</v>
      </c>
      <c r="S874" s="46">
        <v>1</v>
      </c>
      <c r="T874" s="46" t="s">
        <v>313</v>
      </c>
      <c r="U874" s="46" t="s">
        <v>507</v>
      </c>
      <c r="V874" s="46" t="s">
        <v>175</v>
      </c>
      <c r="W874" s="58" t="s">
        <v>186</v>
      </c>
      <c r="X874" s="59">
        <v>3</v>
      </c>
    </row>
    <row r="875" spans="1:24" ht="21" hidden="1" customHeight="1">
      <c r="A875" s="52" t="s">
        <v>1587</v>
      </c>
      <c r="B875" s="52" t="s">
        <v>26</v>
      </c>
      <c r="C875" s="52" t="s">
        <v>27</v>
      </c>
      <c r="D875" s="52" t="s">
        <v>28</v>
      </c>
      <c r="E875" s="46" t="s">
        <v>28</v>
      </c>
      <c r="F875" s="46" t="s">
        <v>111</v>
      </c>
      <c r="G875" s="46" t="s">
        <v>167</v>
      </c>
      <c r="H875" s="46" t="s">
        <v>168</v>
      </c>
      <c r="I875" s="46">
        <v>8</v>
      </c>
      <c r="J875" s="46">
        <v>3</v>
      </c>
      <c r="K875" s="52">
        <v>2019</v>
      </c>
      <c r="L875" s="31">
        <f t="shared" si="13"/>
        <v>43532</v>
      </c>
      <c r="M875" s="46" t="s">
        <v>1653</v>
      </c>
      <c r="N875" s="46" t="s">
        <v>1654</v>
      </c>
      <c r="O875" s="46">
        <v>18</v>
      </c>
      <c r="P875" s="57">
        <v>9069667272</v>
      </c>
      <c r="Q875" s="46" t="s">
        <v>172</v>
      </c>
      <c r="R875" s="70" t="s">
        <v>173</v>
      </c>
      <c r="S875" s="46">
        <v>1</v>
      </c>
      <c r="T875" s="46" t="s">
        <v>251</v>
      </c>
      <c r="U875" s="46"/>
      <c r="V875" s="46" t="s">
        <v>252</v>
      </c>
      <c r="W875" s="58" t="s">
        <v>176</v>
      </c>
      <c r="X875" s="59"/>
    </row>
    <row r="876" spans="1:24" ht="21" hidden="1" customHeight="1">
      <c r="A876" s="52" t="s">
        <v>1587</v>
      </c>
      <c r="B876" s="52" t="s">
        <v>26</v>
      </c>
      <c r="C876" s="52" t="s">
        <v>27</v>
      </c>
      <c r="D876" s="52" t="s">
        <v>28</v>
      </c>
      <c r="E876" s="46" t="s">
        <v>28</v>
      </c>
      <c r="F876" s="46" t="s">
        <v>111</v>
      </c>
      <c r="G876" s="46" t="s">
        <v>167</v>
      </c>
      <c r="H876" s="46" t="s">
        <v>168</v>
      </c>
      <c r="I876" s="46">
        <v>8</v>
      </c>
      <c r="J876" s="46">
        <v>3</v>
      </c>
      <c r="K876" s="52">
        <v>2019</v>
      </c>
      <c r="L876" s="31">
        <f t="shared" si="13"/>
        <v>43532</v>
      </c>
      <c r="M876" s="46" t="s">
        <v>1655</v>
      </c>
      <c r="N876" s="46" t="s">
        <v>1656</v>
      </c>
      <c r="O876" s="46">
        <v>17</v>
      </c>
      <c r="P876" s="57" t="s">
        <v>171</v>
      </c>
      <c r="Q876" s="46" t="s">
        <v>172</v>
      </c>
      <c r="R876" s="70" t="s">
        <v>173</v>
      </c>
      <c r="S876" s="46">
        <v>2</v>
      </c>
      <c r="T876" s="46" t="s">
        <v>251</v>
      </c>
      <c r="U876" s="46"/>
      <c r="V876" s="46" t="s">
        <v>252</v>
      </c>
      <c r="W876" s="58" t="s">
        <v>176</v>
      </c>
      <c r="X876" s="59"/>
    </row>
    <row r="877" spans="1:24" ht="21" hidden="1" customHeight="1">
      <c r="A877" s="52" t="s">
        <v>1587</v>
      </c>
      <c r="B877" s="52" t="s">
        <v>26</v>
      </c>
      <c r="C877" s="52" t="s">
        <v>27</v>
      </c>
      <c r="D877" s="52" t="s">
        <v>28</v>
      </c>
      <c r="E877" s="46" t="s">
        <v>28</v>
      </c>
      <c r="F877" s="46" t="s">
        <v>111</v>
      </c>
      <c r="G877" s="46" t="s">
        <v>167</v>
      </c>
      <c r="H877" s="46" t="s">
        <v>168</v>
      </c>
      <c r="I877" s="46">
        <v>8</v>
      </c>
      <c r="J877" s="46">
        <v>3</v>
      </c>
      <c r="K877" s="52">
        <v>2019</v>
      </c>
      <c r="L877" s="31">
        <f t="shared" si="13"/>
        <v>43532</v>
      </c>
      <c r="M877" s="46" t="s">
        <v>1207</v>
      </c>
      <c r="N877" s="46" t="s">
        <v>1657</v>
      </c>
      <c r="O877" s="46">
        <v>18</v>
      </c>
      <c r="P877" s="57" t="s">
        <v>171</v>
      </c>
      <c r="Q877" s="46" t="s">
        <v>172</v>
      </c>
      <c r="R877" s="70" t="s">
        <v>173</v>
      </c>
      <c r="S877" s="46">
        <v>2</v>
      </c>
      <c r="T877" s="46" t="s">
        <v>251</v>
      </c>
      <c r="U877" s="46"/>
      <c r="V877" s="46" t="s">
        <v>252</v>
      </c>
      <c r="W877" s="58" t="s">
        <v>176</v>
      </c>
      <c r="X877" s="59"/>
    </row>
    <row r="878" spans="1:24" ht="21" hidden="1" customHeight="1">
      <c r="A878" s="52" t="s">
        <v>1587</v>
      </c>
      <c r="B878" s="52" t="s">
        <v>26</v>
      </c>
      <c r="C878" s="52" t="s">
        <v>27</v>
      </c>
      <c r="D878" s="52" t="s">
        <v>28</v>
      </c>
      <c r="E878" s="46" t="s">
        <v>28</v>
      </c>
      <c r="F878" s="46" t="s">
        <v>111</v>
      </c>
      <c r="G878" s="46" t="s">
        <v>167</v>
      </c>
      <c r="H878" s="46" t="s">
        <v>168</v>
      </c>
      <c r="I878" s="46">
        <v>8</v>
      </c>
      <c r="J878" s="46">
        <v>3</v>
      </c>
      <c r="K878" s="52">
        <v>2019</v>
      </c>
      <c r="L878" s="31">
        <f t="shared" si="13"/>
        <v>43532</v>
      </c>
      <c r="M878" s="46" t="s">
        <v>1658</v>
      </c>
      <c r="N878" s="46" t="s">
        <v>1659</v>
      </c>
      <c r="O878" s="46">
        <v>19</v>
      </c>
      <c r="P878" s="57" t="s">
        <v>171</v>
      </c>
      <c r="Q878" s="46" t="s">
        <v>172</v>
      </c>
      <c r="R878" s="70" t="s">
        <v>173</v>
      </c>
      <c r="S878" s="46">
        <v>2</v>
      </c>
      <c r="T878" s="46" t="s">
        <v>251</v>
      </c>
      <c r="U878" s="46"/>
      <c r="V878" s="46" t="s">
        <v>252</v>
      </c>
      <c r="W878" s="58" t="s">
        <v>179</v>
      </c>
      <c r="X878" s="59">
        <v>2</v>
      </c>
    </row>
    <row r="879" spans="1:24" ht="21" hidden="1" customHeight="1">
      <c r="A879" s="52" t="s">
        <v>1587</v>
      </c>
      <c r="B879" s="52" t="s">
        <v>26</v>
      </c>
      <c r="C879" s="52" t="s">
        <v>27</v>
      </c>
      <c r="D879" s="52" t="s">
        <v>28</v>
      </c>
      <c r="E879" s="46" t="s">
        <v>28</v>
      </c>
      <c r="F879" s="46" t="s">
        <v>111</v>
      </c>
      <c r="G879" s="46" t="s">
        <v>167</v>
      </c>
      <c r="H879" s="46" t="s">
        <v>168</v>
      </c>
      <c r="I879" s="46">
        <v>8</v>
      </c>
      <c r="J879" s="46">
        <v>3</v>
      </c>
      <c r="K879" s="52">
        <v>2019</v>
      </c>
      <c r="L879" s="31">
        <f t="shared" si="13"/>
        <v>43532</v>
      </c>
      <c r="M879" s="46" t="s">
        <v>412</v>
      </c>
      <c r="N879" s="46" t="s">
        <v>722</v>
      </c>
      <c r="O879" s="46">
        <v>19</v>
      </c>
      <c r="P879" s="57">
        <v>9082966881</v>
      </c>
      <c r="Q879" s="46" t="s">
        <v>172</v>
      </c>
      <c r="R879" s="70" t="s">
        <v>173</v>
      </c>
      <c r="S879" s="46">
        <v>2</v>
      </c>
      <c r="T879" s="46" t="s">
        <v>251</v>
      </c>
      <c r="U879" s="46"/>
      <c r="V879" s="46" t="s">
        <v>252</v>
      </c>
      <c r="W879" s="58" t="s">
        <v>179</v>
      </c>
      <c r="X879" s="59">
        <v>3</v>
      </c>
    </row>
    <row r="880" spans="1:24" ht="21" hidden="1" customHeight="1">
      <c r="A880" s="52" t="s">
        <v>1587</v>
      </c>
      <c r="B880" s="52" t="s">
        <v>26</v>
      </c>
      <c r="C880" s="52" t="s">
        <v>27</v>
      </c>
      <c r="D880" s="52" t="s">
        <v>28</v>
      </c>
      <c r="E880" s="46" t="s">
        <v>28</v>
      </c>
      <c r="F880" s="46" t="s">
        <v>111</v>
      </c>
      <c r="G880" s="46" t="s">
        <v>167</v>
      </c>
      <c r="H880" s="46" t="s">
        <v>168</v>
      </c>
      <c r="I880" s="46">
        <v>8</v>
      </c>
      <c r="J880" s="46">
        <v>3</v>
      </c>
      <c r="K880" s="52">
        <v>2019</v>
      </c>
      <c r="L880" s="31">
        <f t="shared" si="13"/>
        <v>43532</v>
      </c>
      <c r="M880" s="46" t="s">
        <v>1660</v>
      </c>
      <c r="N880" s="46" t="s">
        <v>760</v>
      </c>
      <c r="O880" s="46">
        <v>18</v>
      </c>
      <c r="P880" s="57" t="s">
        <v>171</v>
      </c>
      <c r="Q880" s="46" t="s">
        <v>172</v>
      </c>
      <c r="R880" s="70" t="s">
        <v>173</v>
      </c>
      <c r="S880" s="46">
        <v>1</v>
      </c>
      <c r="T880" s="46" t="s">
        <v>251</v>
      </c>
      <c r="U880" s="46"/>
      <c r="V880" s="46" t="s">
        <v>252</v>
      </c>
      <c r="W880" s="58" t="s">
        <v>176</v>
      </c>
      <c r="X880" s="59"/>
    </row>
    <row r="881" spans="1:24" ht="21" hidden="1" customHeight="1">
      <c r="A881" s="52" t="s">
        <v>1587</v>
      </c>
      <c r="B881" s="52" t="s">
        <v>26</v>
      </c>
      <c r="C881" s="52" t="s">
        <v>27</v>
      </c>
      <c r="D881" s="52" t="s">
        <v>28</v>
      </c>
      <c r="E881" s="46" t="s">
        <v>28</v>
      </c>
      <c r="F881" s="46" t="s">
        <v>111</v>
      </c>
      <c r="G881" s="46" t="s">
        <v>167</v>
      </c>
      <c r="H881" s="46" t="s">
        <v>168</v>
      </c>
      <c r="I881" s="46">
        <v>8</v>
      </c>
      <c r="J881" s="46">
        <v>3</v>
      </c>
      <c r="K881" s="52">
        <v>2019</v>
      </c>
      <c r="L881" s="31">
        <f t="shared" si="13"/>
        <v>43532</v>
      </c>
      <c r="M881" s="46" t="s">
        <v>1661</v>
      </c>
      <c r="N881" s="46" t="s">
        <v>1154</v>
      </c>
      <c r="O881" s="46">
        <v>19</v>
      </c>
      <c r="P881" s="57" t="s">
        <v>171</v>
      </c>
      <c r="Q881" s="46" t="s">
        <v>172</v>
      </c>
      <c r="R881" s="70" t="s">
        <v>173</v>
      </c>
      <c r="S881" s="46">
        <v>2</v>
      </c>
      <c r="T881" s="46" t="s">
        <v>251</v>
      </c>
      <c r="U881" s="46"/>
      <c r="V881" s="46" t="s">
        <v>252</v>
      </c>
      <c r="W881" s="58" t="s">
        <v>186</v>
      </c>
      <c r="X881" s="59">
        <v>1</v>
      </c>
    </row>
    <row r="882" spans="1:24" ht="21" hidden="1" customHeight="1">
      <c r="A882" s="52" t="s">
        <v>1662</v>
      </c>
      <c r="B882" s="52" t="s">
        <v>26</v>
      </c>
      <c r="C882" s="52" t="s">
        <v>27</v>
      </c>
      <c r="D882" s="52" t="s">
        <v>28</v>
      </c>
      <c r="E882" s="46" t="s">
        <v>28</v>
      </c>
      <c r="F882" s="46" t="s">
        <v>111</v>
      </c>
      <c r="G882" s="46" t="s">
        <v>167</v>
      </c>
      <c r="H882" s="46" t="s">
        <v>168</v>
      </c>
      <c r="I882" s="46">
        <v>19</v>
      </c>
      <c r="J882" s="46">
        <v>3</v>
      </c>
      <c r="K882" s="52">
        <v>2019</v>
      </c>
      <c r="L882" s="31">
        <f t="shared" si="13"/>
        <v>43543</v>
      </c>
      <c r="M882" s="46" t="s">
        <v>1663</v>
      </c>
      <c r="N882" s="46" t="s">
        <v>1664</v>
      </c>
      <c r="O882" s="46">
        <v>19</v>
      </c>
      <c r="P882" s="57">
        <v>816816854</v>
      </c>
      <c r="Q882" s="46" t="s">
        <v>417</v>
      </c>
      <c r="R882" s="49" t="s">
        <v>173</v>
      </c>
      <c r="S882" s="46">
        <v>1</v>
      </c>
      <c r="T882" s="46" t="s">
        <v>313</v>
      </c>
      <c r="U882" s="46" t="s">
        <v>507</v>
      </c>
      <c r="V882" s="46" t="s">
        <v>175</v>
      </c>
      <c r="W882" s="58" t="s">
        <v>186</v>
      </c>
      <c r="X882" s="59">
        <v>3</v>
      </c>
    </row>
    <row r="883" spans="1:24" ht="21" hidden="1" customHeight="1">
      <c r="A883" s="52" t="s">
        <v>1662</v>
      </c>
      <c r="B883" s="52" t="s">
        <v>26</v>
      </c>
      <c r="C883" s="52" t="s">
        <v>27</v>
      </c>
      <c r="D883" s="52" t="s">
        <v>28</v>
      </c>
      <c r="E883" s="46" t="s">
        <v>28</v>
      </c>
      <c r="F883" s="46" t="s">
        <v>111</v>
      </c>
      <c r="G883" s="46" t="s">
        <v>167</v>
      </c>
      <c r="H883" s="46" t="s">
        <v>168</v>
      </c>
      <c r="I883" s="46">
        <v>19</v>
      </c>
      <c r="J883" s="46">
        <v>3</v>
      </c>
      <c r="K883" s="52">
        <v>2019</v>
      </c>
      <c r="L883" s="31">
        <f t="shared" si="13"/>
        <v>43543</v>
      </c>
      <c r="M883" s="46" t="s">
        <v>1665</v>
      </c>
      <c r="N883" s="46" t="s">
        <v>858</v>
      </c>
      <c r="O883" s="46">
        <v>19</v>
      </c>
      <c r="P883" s="57">
        <v>7030902255</v>
      </c>
      <c r="Q883" s="46" t="s">
        <v>172</v>
      </c>
      <c r="R883" s="49" t="s">
        <v>173</v>
      </c>
      <c r="S883" s="46">
        <v>2</v>
      </c>
      <c r="T883" s="46" t="s">
        <v>174</v>
      </c>
      <c r="U883" s="46"/>
      <c r="V883" s="46" t="s">
        <v>175</v>
      </c>
      <c r="W883" s="58" t="s">
        <v>186</v>
      </c>
      <c r="X883" s="59">
        <v>2</v>
      </c>
    </row>
    <row r="884" spans="1:24" ht="21" hidden="1" customHeight="1">
      <c r="A884" s="52" t="s">
        <v>1662</v>
      </c>
      <c r="B884" s="52" t="s">
        <v>26</v>
      </c>
      <c r="C884" s="52" t="s">
        <v>27</v>
      </c>
      <c r="D884" s="52" t="s">
        <v>28</v>
      </c>
      <c r="E884" s="46" t="s">
        <v>28</v>
      </c>
      <c r="F884" s="46" t="s">
        <v>111</v>
      </c>
      <c r="G884" s="46" t="s">
        <v>167</v>
      </c>
      <c r="H884" s="46" t="s">
        <v>168</v>
      </c>
      <c r="I884" s="46">
        <v>19</v>
      </c>
      <c r="J884" s="46">
        <v>3</v>
      </c>
      <c r="K884" s="52">
        <v>2019</v>
      </c>
      <c r="L884" s="31">
        <f t="shared" si="13"/>
        <v>43543</v>
      </c>
      <c r="M884" s="46" t="s">
        <v>1666</v>
      </c>
      <c r="N884" s="46" t="s">
        <v>908</v>
      </c>
      <c r="O884" s="46">
        <v>18</v>
      </c>
      <c r="P884" s="57" t="s">
        <v>171</v>
      </c>
      <c r="Q884" s="46" t="s">
        <v>172</v>
      </c>
      <c r="R884" s="49" t="s">
        <v>173</v>
      </c>
      <c r="S884" s="46">
        <v>1</v>
      </c>
      <c r="T884" s="46" t="s">
        <v>251</v>
      </c>
      <c r="U884" s="46"/>
      <c r="V884" s="46" t="s">
        <v>252</v>
      </c>
      <c r="W884" s="58" t="s">
        <v>211</v>
      </c>
      <c r="X884" s="59"/>
    </row>
    <row r="885" spans="1:24" ht="21" hidden="1" customHeight="1">
      <c r="A885" s="52" t="s">
        <v>1662</v>
      </c>
      <c r="B885" s="52" t="s">
        <v>26</v>
      </c>
      <c r="C885" s="52" t="s">
        <v>27</v>
      </c>
      <c r="D885" s="52" t="s">
        <v>28</v>
      </c>
      <c r="E885" s="46" t="s">
        <v>28</v>
      </c>
      <c r="F885" s="46" t="s">
        <v>111</v>
      </c>
      <c r="G885" s="46" t="s">
        <v>167</v>
      </c>
      <c r="H885" s="46" t="s">
        <v>168</v>
      </c>
      <c r="I885" s="46">
        <v>19</v>
      </c>
      <c r="J885" s="46">
        <v>3</v>
      </c>
      <c r="K885" s="52">
        <v>2019</v>
      </c>
      <c r="L885" s="31">
        <f t="shared" si="13"/>
        <v>43543</v>
      </c>
      <c r="M885" s="46" t="s">
        <v>1370</v>
      </c>
      <c r="N885" s="46" t="s">
        <v>1667</v>
      </c>
      <c r="O885" s="46">
        <v>19</v>
      </c>
      <c r="P885" s="57" t="s">
        <v>171</v>
      </c>
      <c r="Q885" s="46" t="s">
        <v>172</v>
      </c>
      <c r="R885" s="49" t="s">
        <v>173</v>
      </c>
      <c r="S885" s="46">
        <v>1</v>
      </c>
      <c r="T885" s="46" t="s">
        <v>251</v>
      </c>
      <c r="U885" s="46"/>
      <c r="V885" s="46" t="s">
        <v>252</v>
      </c>
      <c r="W885" s="58" t="s">
        <v>179</v>
      </c>
      <c r="X885" s="59">
        <v>1</v>
      </c>
    </row>
    <row r="886" spans="1:24" ht="21" hidden="1" customHeight="1">
      <c r="A886" s="52" t="s">
        <v>1662</v>
      </c>
      <c r="B886" s="52" t="s">
        <v>26</v>
      </c>
      <c r="C886" s="52" t="s">
        <v>27</v>
      </c>
      <c r="D886" s="52" t="s">
        <v>28</v>
      </c>
      <c r="E886" s="46" t="s">
        <v>28</v>
      </c>
      <c r="F886" s="46" t="s">
        <v>111</v>
      </c>
      <c r="G886" s="46" t="s">
        <v>167</v>
      </c>
      <c r="H886" s="46" t="s">
        <v>168</v>
      </c>
      <c r="I886" s="46">
        <v>19</v>
      </c>
      <c r="J886" s="46">
        <v>3</v>
      </c>
      <c r="K886" s="52">
        <v>2019</v>
      </c>
      <c r="L886" s="31">
        <f t="shared" si="13"/>
        <v>43543</v>
      </c>
      <c r="M886" s="46" t="s">
        <v>1668</v>
      </c>
      <c r="N886" s="46" t="s">
        <v>1669</v>
      </c>
      <c r="O886" s="46">
        <v>17</v>
      </c>
      <c r="P886" s="57" t="s">
        <v>171</v>
      </c>
      <c r="Q886" s="46" t="s">
        <v>172</v>
      </c>
      <c r="R886" s="49" t="s">
        <v>173</v>
      </c>
      <c r="S886" s="46">
        <v>1</v>
      </c>
      <c r="T886" s="46" t="s">
        <v>251</v>
      </c>
      <c r="U886" s="46"/>
      <c r="V886" s="46" t="s">
        <v>252</v>
      </c>
      <c r="W886" s="58" t="s">
        <v>211</v>
      </c>
      <c r="X886" s="59"/>
    </row>
    <row r="887" spans="1:24" ht="21" hidden="1" customHeight="1">
      <c r="A887" s="52" t="s">
        <v>1662</v>
      </c>
      <c r="B887" s="52" t="s">
        <v>26</v>
      </c>
      <c r="C887" s="52" t="s">
        <v>27</v>
      </c>
      <c r="D887" s="52" t="s">
        <v>28</v>
      </c>
      <c r="E887" s="46" t="s">
        <v>28</v>
      </c>
      <c r="F887" s="46" t="s">
        <v>111</v>
      </c>
      <c r="G887" s="46" t="s">
        <v>167</v>
      </c>
      <c r="H887" s="46" t="s">
        <v>168</v>
      </c>
      <c r="I887" s="46">
        <v>19</v>
      </c>
      <c r="J887" s="46">
        <v>3</v>
      </c>
      <c r="K887" s="52">
        <v>2019</v>
      </c>
      <c r="L887" s="31">
        <f t="shared" si="13"/>
        <v>43543</v>
      </c>
      <c r="M887" s="46" t="s">
        <v>1670</v>
      </c>
      <c r="N887" s="46" t="s">
        <v>1671</v>
      </c>
      <c r="O887" s="46">
        <v>18</v>
      </c>
      <c r="P887" s="57" t="s">
        <v>171</v>
      </c>
      <c r="Q887" s="46" t="s">
        <v>172</v>
      </c>
      <c r="R887" s="49" t="s">
        <v>173</v>
      </c>
      <c r="S887" s="46">
        <v>1</v>
      </c>
      <c r="T887" s="46" t="s">
        <v>251</v>
      </c>
      <c r="U887" s="46"/>
      <c r="V887" s="46" t="s">
        <v>252</v>
      </c>
      <c r="W887" s="58" t="s">
        <v>176</v>
      </c>
      <c r="X887" s="59"/>
    </row>
    <row r="888" spans="1:24" ht="21" hidden="1" customHeight="1">
      <c r="A888" s="52" t="s">
        <v>1662</v>
      </c>
      <c r="B888" s="52" t="s">
        <v>26</v>
      </c>
      <c r="C888" s="52" t="s">
        <v>27</v>
      </c>
      <c r="D888" s="52" t="s">
        <v>28</v>
      </c>
      <c r="E888" s="46" t="s">
        <v>28</v>
      </c>
      <c r="F888" s="46" t="s">
        <v>111</v>
      </c>
      <c r="G888" s="46" t="s">
        <v>167</v>
      </c>
      <c r="H888" s="46" t="s">
        <v>168</v>
      </c>
      <c r="I888" s="46">
        <v>19</v>
      </c>
      <c r="J888" s="46">
        <v>3</v>
      </c>
      <c r="K888" s="52">
        <v>2019</v>
      </c>
      <c r="L888" s="31">
        <f t="shared" si="13"/>
        <v>43543</v>
      </c>
      <c r="M888" s="46" t="s">
        <v>1672</v>
      </c>
      <c r="N888" s="46" t="s">
        <v>1673</v>
      </c>
      <c r="O888" s="46">
        <v>17</v>
      </c>
      <c r="P888" s="57">
        <v>8027786643</v>
      </c>
      <c r="Q888" s="46" t="s">
        <v>172</v>
      </c>
      <c r="R888" s="49" t="s">
        <v>173</v>
      </c>
      <c r="S888" s="46">
        <v>1</v>
      </c>
      <c r="T888" s="46" t="s">
        <v>251</v>
      </c>
      <c r="U888" s="46"/>
      <c r="V888" s="46" t="s">
        <v>252</v>
      </c>
      <c r="W888" s="58" t="s">
        <v>211</v>
      </c>
      <c r="X888" s="59"/>
    </row>
    <row r="889" spans="1:24" ht="21" hidden="1" customHeight="1">
      <c r="A889" s="52" t="s">
        <v>1662</v>
      </c>
      <c r="B889" s="52" t="s">
        <v>26</v>
      </c>
      <c r="C889" s="52" t="s">
        <v>27</v>
      </c>
      <c r="D889" s="52" t="s">
        <v>28</v>
      </c>
      <c r="E889" s="46" t="s">
        <v>28</v>
      </c>
      <c r="F889" s="46" t="s">
        <v>111</v>
      </c>
      <c r="G889" s="46" t="s">
        <v>167</v>
      </c>
      <c r="H889" s="46" t="s">
        <v>168</v>
      </c>
      <c r="I889" s="46">
        <v>19</v>
      </c>
      <c r="J889" s="46">
        <v>3</v>
      </c>
      <c r="K889" s="52">
        <v>2019</v>
      </c>
      <c r="L889" s="31">
        <f t="shared" si="13"/>
        <v>43543</v>
      </c>
      <c r="M889" s="46" t="s">
        <v>1674</v>
      </c>
      <c r="N889" s="46" t="s">
        <v>1675</v>
      </c>
      <c r="O889" s="46">
        <v>18</v>
      </c>
      <c r="P889" s="57" t="s">
        <v>171</v>
      </c>
      <c r="Q889" s="46" t="s">
        <v>172</v>
      </c>
      <c r="R889" s="49" t="s">
        <v>173</v>
      </c>
      <c r="S889" s="46">
        <v>1</v>
      </c>
      <c r="T889" s="46" t="s">
        <v>251</v>
      </c>
      <c r="U889" s="46"/>
      <c r="V889" s="46" t="s">
        <v>252</v>
      </c>
      <c r="W889" s="58" t="s">
        <v>176</v>
      </c>
      <c r="X889" s="59"/>
    </row>
    <row r="890" spans="1:24" ht="21" hidden="1" customHeight="1">
      <c r="A890" s="52" t="s">
        <v>1662</v>
      </c>
      <c r="B890" s="52" t="s">
        <v>26</v>
      </c>
      <c r="C890" s="52" t="s">
        <v>27</v>
      </c>
      <c r="D890" s="52" t="s">
        <v>28</v>
      </c>
      <c r="E890" s="46" t="s">
        <v>28</v>
      </c>
      <c r="F890" s="46" t="s">
        <v>111</v>
      </c>
      <c r="G890" s="46" t="s">
        <v>167</v>
      </c>
      <c r="H890" s="46" t="s">
        <v>168</v>
      </c>
      <c r="I890" s="46">
        <v>19</v>
      </c>
      <c r="J890" s="46">
        <v>3</v>
      </c>
      <c r="K890" s="52">
        <v>2019</v>
      </c>
      <c r="L890" s="31">
        <f t="shared" si="13"/>
        <v>43543</v>
      </c>
      <c r="M890" s="46" t="s">
        <v>1676</v>
      </c>
      <c r="N890" s="46" t="s">
        <v>1677</v>
      </c>
      <c r="O890" s="46">
        <v>18</v>
      </c>
      <c r="P890" s="57" t="s">
        <v>171</v>
      </c>
      <c r="Q890" s="46" t="s">
        <v>172</v>
      </c>
      <c r="R890" s="49" t="s">
        <v>173</v>
      </c>
      <c r="S890" s="46">
        <v>1</v>
      </c>
      <c r="T890" s="46" t="s">
        <v>251</v>
      </c>
      <c r="U890" s="46"/>
      <c r="V890" s="46" t="s">
        <v>252</v>
      </c>
      <c r="W890" s="58" t="s">
        <v>186</v>
      </c>
      <c r="X890" s="59">
        <v>3</v>
      </c>
    </row>
    <row r="891" spans="1:24" ht="21" hidden="1" customHeight="1">
      <c r="A891" s="52" t="s">
        <v>1662</v>
      </c>
      <c r="B891" s="52" t="s">
        <v>26</v>
      </c>
      <c r="C891" s="52" t="s">
        <v>27</v>
      </c>
      <c r="D891" s="52" t="s">
        <v>28</v>
      </c>
      <c r="E891" s="46" t="s">
        <v>28</v>
      </c>
      <c r="F891" s="46" t="s">
        <v>111</v>
      </c>
      <c r="G891" s="46" t="s">
        <v>167</v>
      </c>
      <c r="H891" s="46" t="s">
        <v>168</v>
      </c>
      <c r="I891" s="46">
        <v>19</v>
      </c>
      <c r="J891" s="46">
        <v>3</v>
      </c>
      <c r="K891" s="52">
        <v>2019</v>
      </c>
      <c r="L891" s="31">
        <f t="shared" si="13"/>
        <v>43543</v>
      </c>
      <c r="M891" s="46" t="s">
        <v>1678</v>
      </c>
      <c r="N891" s="46" t="s">
        <v>1679</v>
      </c>
      <c r="O891" s="46">
        <v>18</v>
      </c>
      <c r="P891" s="57" t="s">
        <v>171</v>
      </c>
      <c r="Q891" s="46" t="s">
        <v>172</v>
      </c>
      <c r="R891" s="49" t="s">
        <v>173</v>
      </c>
      <c r="S891" s="46">
        <v>1</v>
      </c>
      <c r="T891" s="46" t="s">
        <v>251</v>
      </c>
      <c r="U891" s="46"/>
      <c r="V891" s="46" t="s">
        <v>252</v>
      </c>
      <c r="W891" s="58" t="s">
        <v>179</v>
      </c>
      <c r="X891" s="59">
        <v>1</v>
      </c>
    </row>
    <row r="892" spans="1:24" ht="21" hidden="1" customHeight="1">
      <c r="A892" s="52" t="s">
        <v>1662</v>
      </c>
      <c r="B892" s="52" t="s">
        <v>26</v>
      </c>
      <c r="C892" s="52" t="s">
        <v>27</v>
      </c>
      <c r="D892" s="52" t="s">
        <v>28</v>
      </c>
      <c r="E892" s="46" t="s">
        <v>28</v>
      </c>
      <c r="F892" s="46" t="s">
        <v>111</v>
      </c>
      <c r="G892" s="46" t="s">
        <v>167</v>
      </c>
      <c r="H892" s="46" t="s">
        <v>168</v>
      </c>
      <c r="I892" s="46">
        <v>19</v>
      </c>
      <c r="J892" s="46">
        <v>3</v>
      </c>
      <c r="K892" s="52">
        <v>2019</v>
      </c>
      <c r="L892" s="31">
        <f t="shared" si="13"/>
        <v>43543</v>
      </c>
      <c r="M892" s="46" t="s">
        <v>1524</v>
      </c>
      <c r="N892" s="46" t="s">
        <v>1680</v>
      </c>
      <c r="O892" s="46">
        <v>17</v>
      </c>
      <c r="P892" s="57" t="s">
        <v>171</v>
      </c>
      <c r="Q892" s="46" t="s">
        <v>172</v>
      </c>
      <c r="R892" s="49" t="s">
        <v>173</v>
      </c>
      <c r="S892" s="46">
        <v>1</v>
      </c>
      <c r="T892" s="46" t="s">
        <v>251</v>
      </c>
      <c r="U892" s="46"/>
      <c r="V892" s="46" t="s">
        <v>252</v>
      </c>
      <c r="W892" s="58" t="s">
        <v>176</v>
      </c>
      <c r="X892" s="59"/>
    </row>
    <row r="893" spans="1:24" ht="21" hidden="1" customHeight="1">
      <c r="A893" s="52" t="s">
        <v>1662</v>
      </c>
      <c r="B893" s="52" t="s">
        <v>26</v>
      </c>
      <c r="C893" s="52" t="s">
        <v>27</v>
      </c>
      <c r="D893" s="52" t="s">
        <v>28</v>
      </c>
      <c r="E893" s="46" t="s">
        <v>28</v>
      </c>
      <c r="F893" s="46" t="s">
        <v>111</v>
      </c>
      <c r="G893" s="46" t="s">
        <v>167</v>
      </c>
      <c r="H893" s="46" t="s">
        <v>168</v>
      </c>
      <c r="I893" s="46">
        <v>19</v>
      </c>
      <c r="J893" s="46">
        <v>3</v>
      </c>
      <c r="K893" s="52">
        <v>2019</v>
      </c>
      <c r="L893" s="31">
        <f t="shared" ref="L893:L956" si="14">DATE(K893,J893,I893)</f>
        <v>43543</v>
      </c>
      <c r="M893" s="46" t="s">
        <v>1601</v>
      </c>
      <c r="N893" s="46" t="s">
        <v>1681</v>
      </c>
      <c r="O893" s="46">
        <v>18</v>
      </c>
      <c r="P893" s="57" t="s">
        <v>171</v>
      </c>
      <c r="Q893" s="46" t="s">
        <v>172</v>
      </c>
      <c r="R893" s="49" t="s">
        <v>173</v>
      </c>
      <c r="S893" s="46">
        <v>1</v>
      </c>
      <c r="T893" s="46" t="s">
        <v>251</v>
      </c>
      <c r="U893" s="46"/>
      <c r="V893" s="46" t="s">
        <v>252</v>
      </c>
      <c r="W893" s="58" t="s">
        <v>179</v>
      </c>
      <c r="X893" s="59">
        <v>2</v>
      </c>
    </row>
    <row r="894" spans="1:24" ht="21" hidden="1" customHeight="1">
      <c r="A894" s="52" t="s">
        <v>1662</v>
      </c>
      <c r="B894" s="52" t="s">
        <v>26</v>
      </c>
      <c r="C894" s="52" t="s">
        <v>27</v>
      </c>
      <c r="D894" s="52" t="s">
        <v>28</v>
      </c>
      <c r="E894" s="46" t="s">
        <v>28</v>
      </c>
      <c r="F894" s="46" t="s">
        <v>111</v>
      </c>
      <c r="G894" s="46" t="s">
        <v>167</v>
      </c>
      <c r="H894" s="46" t="s">
        <v>168</v>
      </c>
      <c r="I894" s="46">
        <v>19</v>
      </c>
      <c r="J894" s="46">
        <v>3</v>
      </c>
      <c r="K894" s="52">
        <v>2019</v>
      </c>
      <c r="L894" s="31">
        <f t="shared" si="14"/>
        <v>43543</v>
      </c>
      <c r="M894" s="46" t="s">
        <v>1682</v>
      </c>
      <c r="N894" s="46" t="s">
        <v>1683</v>
      </c>
      <c r="O894" s="46">
        <v>17</v>
      </c>
      <c r="P894" s="57" t="s">
        <v>171</v>
      </c>
      <c r="Q894" s="46" t="s">
        <v>172</v>
      </c>
      <c r="R894" s="49" t="s">
        <v>173</v>
      </c>
      <c r="S894" s="46">
        <v>1</v>
      </c>
      <c r="T894" s="46" t="s">
        <v>251</v>
      </c>
      <c r="U894" s="46"/>
      <c r="V894" s="46" t="s">
        <v>252</v>
      </c>
      <c r="W894" s="58" t="s">
        <v>176</v>
      </c>
      <c r="X894" s="59"/>
    </row>
    <row r="895" spans="1:24" ht="21" hidden="1" customHeight="1">
      <c r="A895" s="52" t="s">
        <v>1662</v>
      </c>
      <c r="B895" s="52" t="s">
        <v>26</v>
      </c>
      <c r="C895" s="52" t="s">
        <v>27</v>
      </c>
      <c r="D895" s="52" t="s">
        <v>28</v>
      </c>
      <c r="E895" s="46" t="s">
        <v>28</v>
      </c>
      <c r="F895" s="46" t="s">
        <v>111</v>
      </c>
      <c r="G895" s="46" t="s">
        <v>167</v>
      </c>
      <c r="H895" s="46" t="s">
        <v>168</v>
      </c>
      <c r="I895" s="46">
        <v>19</v>
      </c>
      <c r="J895" s="46">
        <v>3</v>
      </c>
      <c r="K895" s="52">
        <v>2019</v>
      </c>
      <c r="L895" s="31">
        <f t="shared" si="14"/>
        <v>43543</v>
      </c>
      <c r="M895" s="46" t="s">
        <v>1684</v>
      </c>
      <c r="N895" s="46" t="s">
        <v>1426</v>
      </c>
      <c r="O895" s="46">
        <v>18</v>
      </c>
      <c r="P895" s="57">
        <v>8168655460</v>
      </c>
      <c r="Q895" s="46" t="s">
        <v>172</v>
      </c>
      <c r="R895" s="49" t="s">
        <v>173</v>
      </c>
      <c r="S895" s="46">
        <v>1</v>
      </c>
      <c r="T895" s="46" t="s">
        <v>251</v>
      </c>
      <c r="U895" s="46"/>
      <c r="V895" s="46" t="s">
        <v>252</v>
      </c>
      <c r="W895" s="58" t="s">
        <v>176</v>
      </c>
      <c r="X895" s="59"/>
    </row>
    <row r="896" spans="1:24" ht="21" hidden="1" customHeight="1">
      <c r="A896" s="52" t="s">
        <v>1662</v>
      </c>
      <c r="B896" s="52" t="s">
        <v>26</v>
      </c>
      <c r="C896" s="52" t="s">
        <v>27</v>
      </c>
      <c r="D896" s="52" t="s">
        <v>28</v>
      </c>
      <c r="E896" s="46" t="s">
        <v>28</v>
      </c>
      <c r="F896" s="46" t="s">
        <v>111</v>
      </c>
      <c r="G896" s="46" t="s">
        <v>167</v>
      </c>
      <c r="H896" s="46" t="s">
        <v>168</v>
      </c>
      <c r="I896" s="46">
        <v>19</v>
      </c>
      <c r="J896" s="46">
        <v>3</v>
      </c>
      <c r="K896" s="52">
        <v>2019</v>
      </c>
      <c r="L896" s="31">
        <f t="shared" si="14"/>
        <v>43543</v>
      </c>
      <c r="M896" s="46" t="s">
        <v>1685</v>
      </c>
      <c r="N896" s="46" t="s">
        <v>289</v>
      </c>
      <c r="O896" s="46">
        <v>19</v>
      </c>
      <c r="P896" s="57">
        <v>8066661389</v>
      </c>
      <c r="Q896" s="46" t="s">
        <v>172</v>
      </c>
      <c r="R896" s="49" t="s">
        <v>173</v>
      </c>
      <c r="S896" s="46">
        <v>1</v>
      </c>
      <c r="T896" s="46" t="s">
        <v>251</v>
      </c>
      <c r="U896" s="46"/>
      <c r="V896" s="46" t="s">
        <v>252</v>
      </c>
      <c r="W896" s="58" t="s">
        <v>211</v>
      </c>
      <c r="X896" s="59"/>
    </row>
    <row r="897" spans="1:24" ht="21" hidden="1" customHeight="1">
      <c r="A897" s="52" t="s">
        <v>1662</v>
      </c>
      <c r="B897" s="52" t="s">
        <v>26</v>
      </c>
      <c r="C897" s="52" t="s">
        <v>27</v>
      </c>
      <c r="D897" s="52" t="s">
        <v>28</v>
      </c>
      <c r="E897" s="46" t="s">
        <v>28</v>
      </c>
      <c r="F897" s="46" t="s">
        <v>111</v>
      </c>
      <c r="G897" s="46" t="s">
        <v>167</v>
      </c>
      <c r="H897" s="46" t="s">
        <v>168</v>
      </c>
      <c r="I897" s="46">
        <v>19</v>
      </c>
      <c r="J897" s="46">
        <v>3</v>
      </c>
      <c r="K897" s="52">
        <v>2019</v>
      </c>
      <c r="L897" s="31">
        <f t="shared" si="14"/>
        <v>43543</v>
      </c>
      <c r="M897" s="46" t="s">
        <v>1686</v>
      </c>
      <c r="N897" s="46" t="s">
        <v>1101</v>
      </c>
      <c r="O897" s="46">
        <v>17</v>
      </c>
      <c r="P897" s="57" t="s">
        <v>171</v>
      </c>
      <c r="Q897" s="46" t="s">
        <v>172</v>
      </c>
      <c r="R897" s="49" t="s">
        <v>173</v>
      </c>
      <c r="S897" s="46">
        <v>1</v>
      </c>
      <c r="T897" s="46" t="s">
        <v>251</v>
      </c>
      <c r="U897" s="46"/>
      <c r="V897" s="46" t="s">
        <v>252</v>
      </c>
      <c r="W897" s="58" t="s">
        <v>179</v>
      </c>
      <c r="X897" s="59">
        <v>1</v>
      </c>
    </row>
    <row r="898" spans="1:24" ht="21" hidden="1" customHeight="1">
      <c r="A898" s="52" t="s">
        <v>1662</v>
      </c>
      <c r="B898" s="52" t="s">
        <v>26</v>
      </c>
      <c r="C898" s="52" t="s">
        <v>27</v>
      </c>
      <c r="D898" s="52" t="s">
        <v>28</v>
      </c>
      <c r="E898" s="46" t="s">
        <v>28</v>
      </c>
      <c r="F898" s="46" t="s">
        <v>111</v>
      </c>
      <c r="G898" s="46" t="s">
        <v>167</v>
      </c>
      <c r="H898" s="46" t="s">
        <v>168</v>
      </c>
      <c r="I898" s="46">
        <v>19</v>
      </c>
      <c r="J898" s="46">
        <v>3</v>
      </c>
      <c r="K898" s="52">
        <v>2019</v>
      </c>
      <c r="L898" s="31">
        <f t="shared" si="14"/>
        <v>43543</v>
      </c>
      <c r="M898" s="46" t="s">
        <v>1687</v>
      </c>
      <c r="N898" s="46" t="s">
        <v>1577</v>
      </c>
      <c r="O898" s="46">
        <v>18</v>
      </c>
      <c r="P898" s="57" t="s">
        <v>171</v>
      </c>
      <c r="Q898" s="46" t="s">
        <v>172</v>
      </c>
      <c r="R898" s="49" t="s">
        <v>173</v>
      </c>
      <c r="S898" s="46">
        <v>1</v>
      </c>
      <c r="T898" s="46" t="s">
        <v>251</v>
      </c>
      <c r="U898" s="46"/>
      <c r="V898" s="46" t="s">
        <v>252</v>
      </c>
      <c r="W898" s="58" t="s">
        <v>211</v>
      </c>
      <c r="X898" s="59"/>
    </row>
    <row r="899" spans="1:24" ht="21" hidden="1" customHeight="1">
      <c r="A899" s="52" t="s">
        <v>1662</v>
      </c>
      <c r="B899" s="52" t="s">
        <v>26</v>
      </c>
      <c r="C899" s="52" t="s">
        <v>27</v>
      </c>
      <c r="D899" s="52" t="s">
        <v>28</v>
      </c>
      <c r="E899" s="46" t="s">
        <v>28</v>
      </c>
      <c r="F899" s="46" t="s">
        <v>111</v>
      </c>
      <c r="G899" s="46" t="s">
        <v>167</v>
      </c>
      <c r="H899" s="46" t="s">
        <v>168</v>
      </c>
      <c r="I899" s="46">
        <v>19</v>
      </c>
      <c r="J899" s="46">
        <v>3</v>
      </c>
      <c r="K899" s="52">
        <v>2019</v>
      </c>
      <c r="L899" s="31">
        <f t="shared" si="14"/>
        <v>43543</v>
      </c>
      <c r="M899" s="46" t="s">
        <v>209</v>
      </c>
      <c r="N899" s="46" t="s">
        <v>194</v>
      </c>
      <c r="O899" s="46">
        <v>18</v>
      </c>
      <c r="P899" s="57" t="s">
        <v>171</v>
      </c>
      <c r="Q899" s="46" t="s">
        <v>172</v>
      </c>
      <c r="R899" s="49" t="s">
        <v>173</v>
      </c>
      <c r="S899" s="46">
        <v>3</v>
      </c>
      <c r="T899" s="46" t="s">
        <v>251</v>
      </c>
      <c r="U899" s="46"/>
      <c r="V899" s="46" t="s">
        <v>252</v>
      </c>
      <c r="W899" s="58" t="s">
        <v>176</v>
      </c>
      <c r="X899" s="59"/>
    </row>
    <row r="900" spans="1:24" ht="21" hidden="1" customHeight="1">
      <c r="A900" s="52" t="s">
        <v>1662</v>
      </c>
      <c r="B900" s="52" t="s">
        <v>26</v>
      </c>
      <c r="C900" s="52" t="s">
        <v>27</v>
      </c>
      <c r="D900" s="52" t="s">
        <v>28</v>
      </c>
      <c r="E900" s="46" t="s">
        <v>28</v>
      </c>
      <c r="F900" s="46" t="s">
        <v>111</v>
      </c>
      <c r="G900" s="46" t="s">
        <v>167</v>
      </c>
      <c r="H900" s="46" t="s">
        <v>168</v>
      </c>
      <c r="I900" s="46">
        <v>19</v>
      </c>
      <c r="J900" s="46">
        <v>3</v>
      </c>
      <c r="K900" s="52">
        <v>2019</v>
      </c>
      <c r="L900" s="31">
        <f t="shared" si="14"/>
        <v>43543</v>
      </c>
      <c r="M900" s="46" t="s">
        <v>1688</v>
      </c>
      <c r="N900" s="46" t="s">
        <v>498</v>
      </c>
      <c r="O900" s="46">
        <v>18</v>
      </c>
      <c r="P900" s="57" t="s">
        <v>171</v>
      </c>
      <c r="Q900" s="46" t="s">
        <v>172</v>
      </c>
      <c r="R900" s="49" t="s">
        <v>173</v>
      </c>
      <c r="S900" s="46">
        <v>1</v>
      </c>
      <c r="T900" s="46" t="s">
        <v>251</v>
      </c>
      <c r="U900" s="46"/>
      <c r="V900" s="46" t="s">
        <v>252</v>
      </c>
      <c r="W900" s="58" t="s">
        <v>211</v>
      </c>
      <c r="X900" s="59"/>
    </row>
    <row r="901" spans="1:24" ht="21" hidden="1" customHeight="1">
      <c r="A901" s="52" t="s">
        <v>1662</v>
      </c>
      <c r="B901" s="52" t="s">
        <v>26</v>
      </c>
      <c r="C901" s="52" t="s">
        <v>27</v>
      </c>
      <c r="D901" s="52" t="s">
        <v>28</v>
      </c>
      <c r="E901" s="46" t="s">
        <v>28</v>
      </c>
      <c r="F901" s="46" t="s">
        <v>111</v>
      </c>
      <c r="G901" s="46" t="s">
        <v>167</v>
      </c>
      <c r="H901" s="46" t="s">
        <v>168</v>
      </c>
      <c r="I901" s="46">
        <v>19</v>
      </c>
      <c r="J901" s="46">
        <v>3</v>
      </c>
      <c r="K901" s="52">
        <v>2019</v>
      </c>
      <c r="L901" s="31">
        <f t="shared" si="14"/>
        <v>43543</v>
      </c>
      <c r="M901" s="46" t="s">
        <v>253</v>
      </c>
      <c r="N901" s="46" t="s">
        <v>1689</v>
      </c>
      <c r="O901" s="46">
        <v>19</v>
      </c>
      <c r="P901" s="57" t="s">
        <v>171</v>
      </c>
      <c r="Q901" s="46" t="s">
        <v>172</v>
      </c>
      <c r="R901" s="49" t="s">
        <v>173</v>
      </c>
      <c r="S901" s="46">
        <v>2</v>
      </c>
      <c r="T901" s="46" t="s">
        <v>251</v>
      </c>
      <c r="U901" s="46"/>
      <c r="V901" s="46" t="s">
        <v>252</v>
      </c>
      <c r="W901" s="58" t="s">
        <v>186</v>
      </c>
      <c r="X901" s="59">
        <v>2</v>
      </c>
    </row>
    <row r="902" spans="1:24" ht="21" hidden="1" customHeight="1">
      <c r="A902" s="52" t="s">
        <v>1662</v>
      </c>
      <c r="B902" s="52" t="s">
        <v>26</v>
      </c>
      <c r="C902" s="52" t="s">
        <v>27</v>
      </c>
      <c r="D902" s="52" t="s">
        <v>28</v>
      </c>
      <c r="E902" s="46" t="s">
        <v>28</v>
      </c>
      <c r="F902" s="46" t="s">
        <v>111</v>
      </c>
      <c r="G902" s="46" t="s">
        <v>167</v>
      </c>
      <c r="H902" s="46" t="s">
        <v>168</v>
      </c>
      <c r="I902" s="46">
        <v>20</v>
      </c>
      <c r="J902" s="46">
        <v>3</v>
      </c>
      <c r="K902" s="52">
        <v>2019</v>
      </c>
      <c r="L902" s="31">
        <f t="shared" si="14"/>
        <v>43544</v>
      </c>
      <c r="M902" s="46" t="s">
        <v>245</v>
      </c>
      <c r="N902" s="46" t="s">
        <v>1690</v>
      </c>
      <c r="O902" s="46">
        <v>19</v>
      </c>
      <c r="P902" s="57">
        <v>7024725794</v>
      </c>
      <c r="Q902" s="46" t="s">
        <v>172</v>
      </c>
      <c r="R902" s="49" t="s">
        <v>173</v>
      </c>
      <c r="S902" s="46">
        <v>3</v>
      </c>
      <c r="T902" s="46" t="s">
        <v>313</v>
      </c>
      <c r="U902" s="46" t="s">
        <v>507</v>
      </c>
      <c r="V902" s="46" t="s">
        <v>175</v>
      </c>
      <c r="W902" s="58" t="s">
        <v>176</v>
      </c>
      <c r="X902" s="59"/>
    </row>
    <row r="903" spans="1:24" ht="21" hidden="1" customHeight="1">
      <c r="A903" s="52" t="s">
        <v>1662</v>
      </c>
      <c r="B903" s="52" t="s">
        <v>26</v>
      </c>
      <c r="C903" s="52" t="s">
        <v>27</v>
      </c>
      <c r="D903" s="52" t="s">
        <v>28</v>
      </c>
      <c r="E903" s="46" t="s">
        <v>28</v>
      </c>
      <c r="F903" s="46" t="s">
        <v>111</v>
      </c>
      <c r="G903" s="46" t="s">
        <v>167</v>
      </c>
      <c r="H903" s="46" t="s">
        <v>168</v>
      </c>
      <c r="I903" s="46">
        <v>20</v>
      </c>
      <c r="J903" s="46">
        <v>3</v>
      </c>
      <c r="K903" s="52">
        <v>2019</v>
      </c>
      <c r="L903" s="31">
        <f t="shared" si="14"/>
        <v>43544</v>
      </c>
      <c r="M903" s="46" t="s">
        <v>789</v>
      </c>
      <c r="N903" s="46" t="s">
        <v>866</v>
      </c>
      <c r="O903" s="46">
        <v>19</v>
      </c>
      <c r="P903" s="57">
        <v>7030052392</v>
      </c>
      <c r="Q903" s="46" t="s">
        <v>172</v>
      </c>
      <c r="R903" s="49" t="s">
        <v>173</v>
      </c>
      <c r="S903" s="46">
        <v>3</v>
      </c>
      <c r="T903" s="46" t="s">
        <v>313</v>
      </c>
      <c r="U903" s="46" t="s">
        <v>507</v>
      </c>
      <c r="V903" s="46" t="s">
        <v>175</v>
      </c>
      <c r="W903" s="58" t="s">
        <v>186</v>
      </c>
      <c r="X903" s="59">
        <v>2</v>
      </c>
    </row>
    <row r="904" spans="1:24" ht="21" hidden="1" customHeight="1">
      <c r="A904" s="52" t="s">
        <v>1662</v>
      </c>
      <c r="B904" s="52" t="s">
        <v>26</v>
      </c>
      <c r="C904" s="52" t="s">
        <v>27</v>
      </c>
      <c r="D904" s="52" t="s">
        <v>28</v>
      </c>
      <c r="E904" s="46" t="s">
        <v>28</v>
      </c>
      <c r="F904" s="46" t="s">
        <v>111</v>
      </c>
      <c r="G904" s="46" t="s">
        <v>167</v>
      </c>
      <c r="H904" s="46" t="s">
        <v>168</v>
      </c>
      <c r="I904" s="46">
        <v>20</v>
      </c>
      <c r="J904" s="46">
        <v>3</v>
      </c>
      <c r="K904" s="52">
        <v>2019</v>
      </c>
      <c r="L904" s="31">
        <f t="shared" si="14"/>
        <v>43544</v>
      </c>
      <c r="M904" s="46" t="s">
        <v>1691</v>
      </c>
      <c r="N904" s="46" t="s">
        <v>502</v>
      </c>
      <c r="O904" s="46">
        <v>19</v>
      </c>
      <c r="P904" s="57" t="s">
        <v>171</v>
      </c>
      <c r="Q904" s="46" t="s">
        <v>172</v>
      </c>
      <c r="R904" s="49" t="s">
        <v>173</v>
      </c>
      <c r="S904" s="46">
        <v>2</v>
      </c>
      <c r="T904" s="46" t="s">
        <v>251</v>
      </c>
      <c r="U904" s="46"/>
      <c r="V904" s="46" t="s">
        <v>252</v>
      </c>
      <c r="W904" s="58" t="s">
        <v>176</v>
      </c>
      <c r="X904" s="59"/>
    </row>
    <row r="905" spans="1:24" ht="21" hidden="1" customHeight="1">
      <c r="A905" s="52" t="s">
        <v>1662</v>
      </c>
      <c r="B905" s="52" t="s">
        <v>26</v>
      </c>
      <c r="C905" s="52" t="s">
        <v>27</v>
      </c>
      <c r="D905" s="52" t="s">
        <v>28</v>
      </c>
      <c r="E905" s="46" t="s">
        <v>28</v>
      </c>
      <c r="F905" s="46" t="s">
        <v>111</v>
      </c>
      <c r="G905" s="46" t="s">
        <v>167</v>
      </c>
      <c r="H905" s="46" t="s">
        <v>168</v>
      </c>
      <c r="I905" s="46">
        <v>20</v>
      </c>
      <c r="J905" s="46">
        <v>3</v>
      </c>
      <c r="K905" s="52">
        <v>2019</v>
      </c>
      <c r="L905" s="31">
        <f t="shared" si="14"/>
        <v>43544</v>
      </c>
      <c r="M905" s="46" t="s">
        <v>1692</v>
      </c>
      <c r="N905" s="46" t="s">
        <v>1693</v>
      </c>
      <c r="O905" s="46">
        <v>19</v>
      </c>
      <c r="P905" s="57" t="s">
        <v>171</v>
      </c>
      <c r="Q905" s="46" t="s">
        <v>172</v>
      </c>
      <c r="R905" s="49" t="s">
        <v>173</v>
      </c>
      <c r="S905" s="46">
        <v>2</v>
      </c>
      <c r="T905" s="46" t="s">
        <v>251</v>
      </c>
      <c r="U905" s="46"/>
      <c r="V905" s="46" t="s">
        <v>252</v>
      </c>
      <c r="W905" s="58" t="s">
        <v>211</v>
      </c>
      <c r="X905" s="59"/>
    </row>
    <row r="906" spans="1:24" ht="21" hidden="1" customHeight="1">
      <c r="A906" s="52" t="s">
        <v>1662</v>
      </c>
      <c r="B906" s="52" t="s">
        <v>26</v>
      </c>
      <c r="C906" s="52" t="s">
        <v>27</v>
      </c>
      <c r="D906" s="52" t="s">
        <v>28</v>
      </c>
      <c r="E906" s="46" t="s">
        <v>28</v>
      </c>
      <c r="F906" s="46" t="s">
        <v>111</v>
      </c>
      <c r="G906" s="46" t="s">
        <v>167</v>
      </c>
      <c r="H906" s="46" t="s">
        <v>168</v>
      </c>
      <c r="I906" s="46">
        <v>20</v>
      </c>
      <c r="J906" s="46">
        <v>3</v>
      </c>
      <c r="K906" s="52">
        <v>2019</v>
      </c>
      <c r="L906" s="31">
        <f t="shared" si="14"/>
        <v>43544</v>
      </c>
      <c r="M906" s="46" t="s">
        <v>1694</v>
      </c>
      <c r="N906" s="46" t="s">
        <v>1695</v>
      </c>
      <c r="O906" s="46">
        <v>19</v>
      </c>
      <c r="P906" s="57" t="s">
        <v>171</v>
      </c>
      <c r="Q906" s="46" t="s">
        <v>172</v>
      </c>
      <c r="R906" s="49" t="s">
        <v>173</v>
      </c>
      <c r="S906" s="46">
        <v>2</v>
      </c>
      <c r="T906" s="46" t="s">
        <v>251</v>
      </c>
      <c r="U906" s="46"/>
      <c r="V906" s="46" t="s">
        <v>252</v>
      </c>
      <c r="W906" s="58" t="s">
        <v>176</v>
      </c>
      <c r="X906" s="59"/>
    </row>
    <row r="907" spans="1:24" ht="21" hidden="1" customHeight="1">
      <c r="A907" s="52" t="s">
        <v>1662</v>
      </c>
      <c r="B907" s="52" t="s">
        <v>26</v>
      </c>
      <c r="C907" s="52" t="s">
        <v>27</v>
      </c>
      <c r="D907" s="52" t="s">
        <v>28</v>
      </c>
      <c r="E907" s="46" t="s">
        <v>28</v>
      </c>
      <c r="F907" s="46" t="s">
        <v>111</v>
      </c>
      <c r="G907" s="46" t="s">
        <v>167</v>
      </c>
      <c r="H907" s="46" t="s">
        <v>168</v>
      </c>
      <c r="I907" s="46">
        <v>20</v>
      </c>
      <c r="J907" s="46">
        <v>3</v>
      </c>
      <c r="K907" s="52">
        <v>2019</v>
      </c>
      <c r="L907" s="31">
        <f t="shared" si="14"/>
        <v>43544</v>
      </c>
      <c r="M907" s="46" t="s">
        <v>1696</v>
      </c>
      <c r="N907" s="46" t="s">
        <v>1697</v>
      </c>
      <c r="O907" s="46">
        <v>17</v>
      </c>
      <c r="P907" s="57" t="s">
        <v>171</v>
      </c>
      <c r="Q907" s="46" t="s">
        <v>172</v>
      </c>
      <c r="R907" s="49" t="s">
        <v>173</v>
      </c>
      <c r="S907" s="46">
        <v>1</v>
      </c>
      <c r="T907" s="46" t="s">
        <v>251</v>
      </c>
      <c r="U907" s="46"/>
      <c r="V907" s="46" t="s">
        <v>252</v>
      </c>
      <c r="W907" s="58" t="s">
        <v>211</v>
      </c>
      <c r="X907" s="59"/>
    </row>
    <row r="908" spans="1:24" ht="21" hidden="1" customHeight="1">
      <c r="A908" s="52" t="s">
        <v>1662</v>
      </c>
      <c r="B908" s="52" t="s">
        <v>26</v>
      </c>
      <c r="C908" s="52" t="s">
        <v>27</v>
      </c>
      <c r="D908" s="52" t="s">
        <v>28</v>
      </c>
      <c r="E908" s="46" t="s">
        <v>28</v>
      </c>
      <c r="F908" s="46" t="s">
        <v>111</v>
      </c>
      <c r="G908" s="46" t="s">
        <v>167</v>
      </c>
      <c r="H908" s="46" t="s">
        <v>168</v>
      </c>
      <c r="I908" s="46">
        <v>20</v>
      </c>
      <c r="J908" s="46">
        <v>3</v>
      </c>
      <c r="K908" s="52">
        <v>2019</v>
      </c>
      <c r="L908" s="31">
        <f t="shared" si="14"/>
        <v>43544</v>
      </c>
      <c r="M908" s="46" t="s">
        <v>1698</v>
      </c>
      <c r="N908" s="46" t="s">
        <v>1614</v>
      </c>
      <c r="O908" s="46">
        <v>19</v>
      </c>
      <c r="P908" s="57">
        <v>9065737450</v>
      </c>
      <c r="Q908" s="46" t="s">
        <v>172</v>
      </c>
      <c r="R908" s="49" t="s">
        <v>173</v>
      </c>
      <c r="S908" s="46">
        <v>0</v>
      </c>
      <c r="T908" s="46" t="s">
        <v>251</v>
      </c>
      <c r="U908" s="46"/>
      <c r="V908" s="46" t="s">
        <v>252</v>
      </c>
      <c r="W908" s="58" t="s">
        <v>186</v>
      </c>
      <c r="X908" s="59">
        <v>3</v>
      </c>
    </row>
    <row r="909" spans="1:24" ht="21" hidden="1" customHeight="1">
      <c r="A909" s="52" t="s">
        <v>1662</v>
      </c>
      <c r="B909" s="52" t="s">
        <v>26</v>
      </c>
      <c r="C909" s="52" t="s">
        <v>27</v>
      </c>
      <c r="D909" s="52" t="s">
        <v>28</v>
      </c>
      <c r="E909" s="46" t="s">
        <v>28</v>
      </c>
      <c r="F909" s="46" t="s">
        <v>111</v>
      </c>
      <c r="G909" s="46" t="s">
        <v>167</v>
      </c>
      <c r="H909" s="46" t="s">
        <v>168</v>
      </c>
      <c r="I909" s="46">
        <v>20</v>
      </c>
      <c r="J909" s="46">
        <v>3</v>
      </c>
      <c r="K909" s="52">
        <v>2019</v>
      </c>
      <c r="L909" s="31">
        <f t="shared" si="14"/>
        <v>43544</v>
      </c>
      <c r="M909" s="46" t="s">
        <v>298</v>
      </c>
      <c r="N909" s="46" t="s">
        <v>1196</v>
      </c>
      <c r="O909" s="46">
        <v>18</v>
      </c>
      <c r="P909" s="91">
        <v>7067323593</v>
      </c>
      <c r="Q909" s="46" t="s">
        <v>172</v>
      </c>
      <c r="R909" s="49" t="s">
        <v>173</v>
      </c>
      <c r="S909" s="46">
        <v>1</v>
      </c>
      <c r="T909" s="46" t="s">
        <v>251</v>
      </c>
      <c r="U909" s="46"/>
      <c r="V909" s="46" t="s">
        <v>252</v>
      </c>
      <c r="W909" s="58" t="s">
        <v>179</v>
      </c>
      <c r="X909" s="59">
        <v>3</v>
      </c>
    </row>
    <row r="910" spans="1:24" ht="21" hidden="1" customHeight="1">
      <c r="A910" s="52" t="s">
        <v>1662</v>
      </c>
      <c r="B910" s="52" t="s">
        <v>26</v>
      </c>
      <c r="C910" s="52" t="s">
        <v>27</v>
      </c>
      <c r="D910" s="52" t="s">
        <v>28</v>
      </c>
      <c r="E910" s="46" t="s">
        <v>28</v>
      </c>
      <c r="F910" s="46" t="s">
        <v>111</v>
      </c>
      <c r="G910" s="46" t="s">
        <v>167</v>
      </c>
      <c r="H910" s="46" t="s">
        <v>168</v>
      </c>
      <c r="I910" s="46">
        <v>20</v>
      </c>
      <c r="J910" s="46">
        <v>3</v>
      </c>
      <c r="K910" s="52">
        <v>2019</v>
      </c>
      <c r="L910" s="31">
        <f t="shared" si="14"/>
        <v>43544</v>
      </c>
      <c r="M910" s="46" t="s">
        <v>1699</v>
      </c>
      <c r="N910" s="46" t="s">
        <v>1700</v>
      </c>
      <c r="O910" s="46">
        <v>19</v>
      </c>
      <c r="P910" s="57" t="s">
        <v>171</v>
      </c>
      <c r="Q910" s="46" t="s">
        <v>172</v>
      </c>
      <c r="R910" s="49" t="s">
        <v>173</v>
      </c>
      <c r="S910" s="46">
        <v>2</v>
      </c>
      <c r="T910" s="46" t="s">
        <v>251</v>
      </c>
      <c r="U910" s="46"/>
      <c r="V910" s="46" t="s">
        <v>252</v>
      </c>
      <c r="W910" s="58" t="s">
        <v>179</v>
      </c>
      <c r="X910" s="59">
        <v>1</v>
      </c>
    </row>
    <row r="911" spans="1:24" ht="21" hidden="1" customHeight="1">
      <c r="A911" s="52" t="s">
        <v>1662</v>
      </c>
      <c r="B911" s="52" t="s">
        <v>26</v>
      </c>
      <c r="C911" s="52" t="s">
        <v>27</v>
      </c>
      <c r="D911" s="52" t="s">
        <v>28</v>
      </c>
      <c r="E911" s="46" t="s">
        <v>28</v>
      </c>
      <c r="F911" s="46" t="s">
        <v>111</v>
      </c>
      <c r="G911" s="46" t="s">
        <v>167</v>
      </c>
      <c r="H911" s="46" t="s">
        <v>168</v>
      </c>
      <c r="I911" s="46">
        <v>20</v>
      </c>
      <c r="J911" s="46">
        <v>3</v>
      </c>
      <c r="K911" s="52">
        <v>2019</v>
      </c>
      <c r="L911" s="31">
        <f t="shared" si="14"/>
        <v>43544</v>
      </c>
      <c r="M911" s="46" t="s">
        <v>1576</v>
      </c>
      <c r="N911" s="46" t="s">
        <v>1701</v>
      </c>
      <c r="O911" s="46">
        <v>18</v>
      </c>
      <c r="P911" s="57" t="s">
        <v>171</v>
      </c>
      <c r="Q911" s="46" t="s">
        <v>172</v>
      </c>
      <c r="R911" s="49" t="s">
        <v>173</v>
      </c>
      <c r="S911" s="46">
        <v>1</v>
      </c>
      <c r="T911" s="46" t="s">
        <v>251</v>
      </c>
      <c r="U911" s="46"/>
      <c r="V911" s="46" t="s">
        <v>252</v>
      </c>
      <c r="W911" s="58" t="s">
        <v>176</v>
      </c>
      <c r="X911" s="59"/>
    </row>
    <row r="912" spans="1:24" ht="21" customHeight="1">
      <c r="A912" s="52" t="s">
        <v>1662</v>
      </c>
      <c r="B912" s="52" t="s">
        <v>26</v>
      </c>
      <c r="C912" s="52" t="s">
        <v>27</v>
      </c>
      <c r="D912" s="52" t="s">
        <v>28</v>
      </c>
      <c r="E912" s="46" t="s">
        <v>28</v>
      </c>
      <c r="F912" s="46" t="s">
        <v>111</v>
      </c>
      <c r="G912" s="46" t="s">
        <v>167</v>
      </c>
      <c r="H912" s="46" t="s">
        <v>168</v>
      </c>
      <c r="I912" s="46">
        <v>20</v>
      </c>
      <c r="J912" s="46">
        <v>3</v>
      </c>
      <c r="K912" s="52">
        <v>2019</v>
      </c>
      <c r="L912" s="31">
        <f t="shared" si="14"/>
        <v>43544</v>
      </c>
      <c r="M912" s="46" t="s">
        <v>1702</v>
      </c>
      <c r="N912" s="46" t="s">
        <v>711</v>
      </c>
      <c r="O912" s="46">
        <v>17</v>
      </c>
      <c r="P912" s="57" t="s">
        <v>171</v>
      </c>
      <c r="Q912" s="46" t="s">
        <v>172</v>
      </c>
      <c r="R912" s="49" t="s">
        <v>173</v>
      </c>
      <c r="S912" s="46">
        <v>0</v>
      </c>
      <c r="T912" s="46" t="s">
        <v>251</v>
      </c>
      <c r="U912" s="46"/>
      <c r="V912" s="46" t="s">
        <v>252</v>
      </c>
      <c r="W912" s="58" t="s">
        <v>179</v>
      </c>
      <c r="X912" s="59">
        <v>2</v>
      </c>
    </row>
    <row r="913" spans="1:24" ht="21" hidden="1" customHeight="1">
      <c r="A913" s="52" t="s">
        <v>1662</v>
      </c>
      <c r="B913" s="52" t="s">
        <v>26</v>
      </c>
      <c r="C913" s="52" t="s">
        <v>27</v>
      </c>
      <c r="D913" s="52" t="s">
        <v>28</v>
      </c>
      <c r="E913" s="46" t="s">
        <v>28</v>
      </c>
      <c r="F913" s="46" t="s">
        <v>111</v>
      </c>
      <c r="G913" s="46" t="s">
        <v>167</v>
      </c>
      <c r="H913" s="46" t="s">
        <v>168</v>
      </c>
      <c r="I913" s="46">
        <v>20</v>
      </c>
      <c r="J913" s="46">
        <v>3</v>
      </c>
      <c r="K913" s="52">
        <v>2019</v>
      </c>
      <c r="L913" s="31">
        <f t="shared" si="14"/>
        <v>43544</v>
      </c>
      <c r="M913" s="46" t="s">
        <v>1703</v>
      </c>
      <c r="N913" s="46" t="s">
        <v>1704</v>
      </c>
      <c r="O913" s="46">
        <v>19</v>
      </c>
      <c r="P913" s="57">
        <v>8173332318</v>
      </c>
      <c r="Q913" s="46" t="s">
        <v>172</v>
      </c>
      <c r="R913" s="49" t="s">
        <v>173</v>
      </c>
      <c r="S913" s="46">
        <v>1</v>
      </c>
      <c r="T913" s="46" t="s">
        <v>251</v>
      </c>
      <c r="U913" s="46"/>
      <c r="V913" s="46" t="s">
        <v>252</v>
      </c>
      <c r="W913" s="58" t="s">
        <v>179</v>
      </c>
      <c r="X913" s="59">
        <v>3</v>
      </c>
    </row>
    <row r="914" spans="1:24" ht="21" hidden="1" customHeight="1">
      <c r="A914" s="52" t="s">
        <v>1662</v>
      </c>
      <c r="B914" s="52" t="s">
        <v>26</v>
      </c>
      <c r="C914" s="52" t="s">
        <v>27</v>
      </c>
      <c r="D914" s="52" t="s">
        <v>28</v>
      </c>
      <c r="E914" s="46" t="s">
        <v>28</v>
      </c>
      <c r="F914" s="46" t="s">
        <v>111</v>
      </c>
      <c r="G914" s="46" t="s">
        <v>167</v>
      </c>
      <c r="H914" s="46" t="s">
        <v>168</v>
      </c>
      <c r="I914" s="46">
        <v>20</v>
      </c>
      <c r="J914" s="46">
        <v>3</v>
      </c>
      <c r="K914" s="52">
        <v>2019</v>
      </c>
      <c r="L914" s="31">
        <f t="shared" si="14"/>
        <v>43544</v>
      </c>
      <c r="M914" s="46" t="s">
        <v>1705</v>
      </c>
      <c r="N914" s="46" t="s">
        <v>1706</v>
      </c>
      <c r="O914" s="46">
        <v>19</v>
      </c>
      <c r="P914" s="57" t="s">
        <v>171</v>
      </c>
      <c r="Q914" s="46" t="s">
        <v>172</v>
      </c>
      <c r="R914" s="49" t="s">
        <v>173</v>
      </c>
      <c r="S914" s="46">
        <v>2</v>
      </c>
      <c r="T914" s="46" t="s">
        <v>251</v>
      </c>
      <c r="U914" s="46"/>
      <c r="V914" s="46" t="s">
        <v>252</v>
      </c>
      <c r="W914" s="58" t="s">
        <v>179</v>
      </c>
      <c r="X914" s="59">
        <v>3</v>
      </c>
    </row>
    <row r="915" spans="1:24" ht="21" hidden="1" customHeight="1">
      <c r="A915" s="52" t="s">
        <v>1662</v>
      </c>
      <c r="B915" s="52" t="s">
        <v>26</v>
      </c>
      <c r="C915" s="52" t="s">
        <v>27</v>
      </c>
      <c r="D915" s="52" t="s">
        <v>28</v>
      </c>
      <c r="E915" s="46" t="s">
        <v>28</v>
      </c>
      <c r="F915" s="46" t="s">
        <v>111</v>
      </c>
      <c r="G915" s="46" t="s">
        <v>167</v>
      </c>
      <c r="H915" s="46" t="s">
        <v>168</v>
      </c>
      <c r="I915" s="46">
        <v>20</v>
      </c>
      <c r="J915" s="46">
        <v>3</v>
      </c>
      <c r="K915" s="52">
        <v>2019</v>
      </c>
      <c r="L915" s="31">
        <f t="shared" si="14"/>
        <v>43544</v>
      </c>
      <c r="M915" s="46" t="s">
        <v>1707</v>
      </c>
      <c r="N915" s="46" t="s">
        <v>1523</v>
      </c>
      <c r="O915" s="46">
        <v>18</v>
      </c>
      <c r="P915" s="91">
        <v>7035948132</v>
      </c>
      <c r="Q915" s="46" t="s">
        <v>172</v>
      </c>
      <c r="R915" s="49" t="s">
        <v>173</v>
      </c>
      <c r="S915" s="46">
        <v>1</v>
      </c>
      <c r="T915" s="46" t="s">
        <v>251</v>
      </c>
      <c r="U915" s="46"/>
      <c r="V915" s="46" t="s">
        <v>252</v>
      </c>
      <c r="W915" s="58" t="s">
        <v>176</v>
      </c>
      <c r="X915" s="59"/>
    </row>
    <row r="916" spans="1:24" ht="21" hidden="1" customHeight="1">
      <c r="A916" s="52" t="s">
        <v>1662</v>
      </c>
      <c r="B916" s="52" t="s">
        <v>26</v>
      </c>
      <c r="C916" s="52" t="s">
        <v>27</v>
      </c>
      <c r="D916" s="52" t="s">
        <v>28</v>
      </c>
      <c r="E916" s="46" t="s">
        <v>28</v>
      </c>
      <c r="F916" s="46" t="s">
        <v>111</v>
      </c>
      <c r="G916" s="46" t="s">
        <v>167</v>
      </c>
      <c r="H916" s="46" t="s">
        <v>168</v>
      </c>
      <c r="I916" s="46">
        <v>20</v>
      </c>
      <c r="J916" s="46">
        <v>3</v>
      </c>
      <c r="K916" s="52">
        <v>2019</v>
      </c>
      <c r="L916" s="31">
        <f t="shared" si="14"/>
        <v>43544</v>
      </c>
      <c r="M916" s="46" t="s">
        <v>1708</v>
      </c>
      <c r="N916" s="46" t="s">
        <v>1709</v>
      </c>
      <c r="O916" s="46">
        <v>19</v>
      </c>
      <c r="P916" s="57" t="s">
        <v>171</v>
      </c>
      <c r="Q916" s="46" t="s">
        <v>172</v>
      </c>
      <c r="R916" s="49" t="s">
        <v>173</v>
      </c>
      <c r="S916" s="46">
        <v>1</v>
      </c>
      <c r="T916" s="46" t="s">
        <v>251</v>
      </c>
      <c r="U916" s="46"/>
      <c r="V916" s="46" t="s">
        <v>252</v>
      </c>
      <c r="W916" s="58" t="s">
        <v>186</v>
      </c>
      <c r="X916" s="59">
        <v>3</v>
      </c>
    </row>
    <row r="917" spans="1:24" ht="21" hidden="1" customHeight="1">
      <c r="A917" s="52" t="s">
        <v>1662</v>
      </c>
      <c r="B917" s="52" t="s">
        <v>26</v>
      </c>
      <c r="C917" s="52" t="s">
        <v>27</v>
      </c>
      <c r="D917" s="52" t="s">
        <v>28</v>
      </c>
      <c r="E917" s="46" t="s">
        <v>28</v>
      </c>
      <c r="F917" s="46" t="s">
        <v>111</v>
      </c>
      <c r="G917" s="46" t="s">
        <v>167</v>
      </c>
      <c r="H917" s="46" t="s">
        <v>168</v>
      </c>
      <c r="I917" s="46">
        <v>20</v>
      </c>
      <c r="J917" s="46">
        <v>3</v>
      </c>
      <c r="K917" s="52">
        <v>2019</v>
      </c>
      <c r="L917" s="31">
        <f t="shared" si="14"/>
        <v>43544</v>
      </c>
      <c r="M917" s="46" t="s">
        <v>1710</v>
      </c>
      <c r="N917" s="46" t="s">
        <v>221</v>
      </c>
      <c r="O917" s="46">
        <v>19</v>
      </c>
      <c r="P917" s="57" t="s">
        <v>171</v>
      </c>
      <c r="Q917" s="46" t="s">
        <v>172</v>
      </c>
      <c r="R917" s="49" t="s">
        <v>173</v>
      </c>
      <c r="S917" s="46">
        <v>1</v>
      </c>
      <c r="T917" s="46" t="s">
        <v>251</v>
      </c>
      <c r="U917" s="46"/>
      <c r="V917" s="46" t="s">
        <v>252</v>
      </c>
      <c r="W917" s="58" t="s">
        <v>179</v>
      </c>
      <c r="X917" s="59">
        <v>3</v>
      </c>
    </row>
    <row r="918" spans="1:24" ht="21" hidden="1" customHeight="1">
      <c r="A918" s="52" t="s">
        <v>1662</v>
      </c>
      <c r="B918" s="52" t="s">
        <v>26</v>
      </c>
      <c r="C918" s="52" t="s">
        <v>27</v>
      </c>
      <c r="D918" s="52" t="s">
        <v>28</v>
      </c>
      <c r="E918" s="46" t="s">
        <v>28</v>
      </c>
      <c r="F918" s="46" t="s">
        <v>111</v>
      </c>
      <c r="G918" s="46" t="s">
        <v>167</v>
      </c>
      <c r="H918" s="46" t="s">
        <v>168</v>
      </c>
      <c r="I918" s="46">
        <v>20</v>
      </c>
      <c r="J918" s="46">
        <v>3</v>
      </c>
      <c r="K918" s="52">
        <v>2019</v>
      </c>
      <c r="L918" s="31">
        <f t="shared" si="14"/>
        <v>43544</v>
      </c>
      <c r="M918" s="46" t="s">
        <v>1711</v>
      </c>
      <c r="N918" s="46" t="s">
        <v>639</v>
      </c>
      <c r="O918" s="46">
        <v>19</v>
      </c>
      <c r="P918" s="57" t="s">
        <v>171</v>
      </c>
      <c r="Q918" s="46" t="s">
        <v>172</v>
      </c>
      <c r="R918" s="49" t="s">
        <v>173</v>
      </c>
      <c r="S918" s="46">
        <v>1</v>
      </c>
      <c r="T918" s="46" t="s">
        <v>251</v>
      </c>
      <c r="U918" s="46"/>
      <c r="V918" s="46" t="s">
        <v>252</v>
      </c>
      <c r="W918" s="58" t="s">
        <v>176</v>
      </c>
      <c r="X918" s="59"/>
    </row>
    <row r="919" spans="1:24" ht="21" hidden="1" customHeight="1">
      <c r="A919" s="52" t="s">
        <v>1662</v>
      </c>
      <c r="B919" s="52" t="s">
        <v>26</v>
      </c>
      <c r="C919" s="52" t="s">
        <v>27</v>
      </c>
      <c r="D919" s="52" t="s">
        <v>28</v>
      </c>
      <c r="E919" s="46" t="s">
        <v>28</v>
      </c>
      <c r="F919" s="46" t="s">
        <v>111</v>
      </c>
      <c r="G919" s="46" t="s">
        <v>167</v>
      </c>
      <c r="H919" s="46" t="s">
        <v>168</v>
      </c>
      <c r="I919" s="46">
        <v>20</v>
      </c>
      <c r="J919" s="46">
        <v>3</v>
      </c>
      <c r="K919" s="52">
        <v>2019</v>
      </c>
      <c r="L919" s="31">
        <f t="shared" si="14"/>
        <v>43544</v>
      </c>
      <c r="M919" s="46" t="s">
        <v>1617</v>
      </c>
      <c r="N919" s="46" t="s">
        <v>1712</v>
      </c>
      <c r="O919" s="46">
        <v>19</v>
      </c>
      <c r="P919" s="57" t="s">
        <v>171</v>
      </c>
      <c r="Q919" s="46" t="s">
        <v>172</v>
      </c>
      <c r="R919" s="49" t="s">
        <v>173</v>
      </c>
      <c r="S919" s="46">
        <v>2</v>
      </c>
      <c r="T919" s="46" t="s">
        <v>251</v>
      </c>
      <c r="U919" s="46"/>
      <c r="V919" s="46" t="s">
        <v>252</v>
      </c>
      <c r="W919" s="58" t="s">
        <v>176</v>
      </c>
      <c r="X919" s="59"/>
    </row>
    <row r="920" spans="1:24" ht="21" hidden="1" customHeight="1">
      <c r="A920" s="52" t="s">
        <v>1662</v>
      </c>
      <c r="B920" s="52" t="s">
        <v>26</v>
      </c>
      <c r="C920" s="52" t="s">
        <v>27</v>
      </c>
      <c r="D920" s="52" t="s">
        <v>28</v>
      </c>
      <c r="E920" s="46" t="s">
        <v>28</v>
      </c>
      <c r="F920" s="46" t="s">
        <v>111</v>
      </c>
      <c r="G920" s="46" t="s">
        <v>167</v>
      </c>
      <c r="H920" s="46" t="s">
        <v>168</v>
      </c>
      <c r="I920" s="46">
        <v>20</v>
      </c>
      <c r="J920" s="46">
        <v>3</v>
      </c>
      <c r="K920" s="52">
        <v>2019</v>
      </c>
      <c r="L920" s="31">
        <f t="shared" si="14"/>
        <v>43544</v>
      </c>
      <c r="M920" s="46" t="s">
        <v>1713</v>
      </c>
      <c r="N920" s="46" t="s">
        <v>1612</v>
      </c>
      <c r="O920" s="46">
        <v>19</v>
      </c>
      <c r="P920" s="57">
        <v>7068773289</v>
      </c>
      <c r="Q920" s="46" t="s">
        <v>172</v>
      </c>
      <c r="R920" s="49" t="s">
        <v>173</v>
      </c>
      <c r="S920" s="46">
        <v>1</v>
      </c>
      <c r="T920" s="46" t="s">
        <v>251</v>
      </c>
      <c r="U920" s="46"/>
      <c r="V920" s="46" t="s">
        <v>252</v>
      </c>
      <c r="W920" s="58" t="s">
        <v>186</v>
      </c>
      <c r="X920" s="59">
        <v>3</v>
      </c>
    </row>
    <row r="921" spans="1:24" ht="21" hidden="1" customHeight="1">
      <c r="A921" s="52" t="s">
        <v>1662</v>
      </c>
      <c r="B921" s="52" t="s">
        <v>26</v>
      </c>
      <c r="C921" s="52" t="s">
        <v>27</v>
      </c>
      <c r="D921" s="52" t="s">
        <v>28</v>
      </c>
      <c r="E921" s="46" t="s">
        <v>28</v>
      </c>
      <c r="F921" s="46" t="s">
        <v>111</v>
      </c>
      <c r="G921" s="46" t="s">
        <v>167</v>
      </c>
      <c r="H921" s="46" t="s">
        <v>168</v>
      </c>
      <c r="I921" s="46">
        <v>20</v>
      </c>
      <c r="J921" s="46">
        <v>3</v>
      </c>
      <c r="K921" s="52">
        <v>2019</v>
      </c>
      <c r="L921" s="31">
        <f t="shared" si="14"/>
        <v>43544</v>
      </c>
      <c r="M921" s="46" t="s">
        <v>1714</v>
      </c>
      <c r="N921" s="46" t="s">
        <v>1715</v>
      </c>
      <c r="O921" s="46">
        <v>18</v>
      </c>
      <c r="P921" s="57" t="s">
        <v>171</v>
      </c>
      <c r="Q921" s="46" t="s">
        <v>172</v>
      </c>
      <c r="R921" s="49" t="s">
        <v>173</v>
      </c>
      <c r="S921" s="46">
        <v>0</v>
      </c>
      <c r="T921" s="46" t="s">
        <v>251</v>
      </c>
      <c r="U921" s="46"/>
      <c r="V921" s="46" t="s">
        <v>252</v>
      </c>
      <c r="W921" s="58" t="s">
        <v>186</v>
      </c>
      <c r="X921" s="59">
        <v>1</v>
      </c>
    </row>
    <row r="922" spans="1:24" ht="21" hidden="1" customHeight="1">
      <c r="A922" s="52" t="s">
        <v>1662</v>
      </c>
      <c r="B922" s="52" t="s">
        <v>26</v>
      </c>
      <c r="C922" s="52" t="s">
        <v>27</v>
      </c>
      <c r="D922" s="52" t="s">
        <v>28</v>
      </c>
      <c r="E922" s="46" t="s">
        <v>28</v>
      </c>
      <c r="F922" s="46" t="s">
        <v>111</v>
      </c>
      <c r="G922" s="46" t="s">
        <v>167</v>
      </c>
      <c r="H922" s="46" t="s">
        <v>168</v>
      </c>
      <c r="I922" s="46">
        <v>20</v>
      </c>
      <c r="J922" s="46">
        <v>3</v>
      </c>
      <c r="K922" s="52">
        <v>2019</v>
      </c>
      <c r="L922" s="31">
        <f t="shared" si="14"/>
        <v>43544</v>
      </c>
      <c r="M922" s="46" t="s">
        <v>1716</v>
      </c>
      <c r="N922" s="46" t="s">
        <v>1717</v>
      </c>
      <c r="O922" s="46">
        <v>19</v>
      </c>
      <c r="P922" s="57" t="s">
        <v>171</v>
      </c>
      <c r="Q922" s="46" t="s">
        <v>172</v>
      </c>
      <c r="R922" s="49" t="s">
        <v>173</v>
      </c>
      <c r="S922" s="46">
        <v>2</v>
      </c>
      <c r="T922" s="46" t="s">
        <v>251</v>
      </c>
      <c r="U922" s="46"/>
      <c r="V922" s="46" t="s">
        <v>252</v>
      </c>
      <c r="W922" s="58" t="s">
        <v>186</v>
      </c>
      <c r="X922" s="59">
        <v>3</v>
      </c>
    </row>
    <row r="923" spans="1:24" ht="21" hidden="1" customHeight="1">
      <c r="A923" s="52" t="s">
        <v>1662</v>
      </c>
      <c r="B923" s="52" t="s">
        <v>26</v>
      </c>
      <c r="C923" s="52" t="s">
        <v>27</v>
      </c>
      <c r="D923" s="52" t="s">
        <v>28</v>
      </c>
      <c r="E923" s="46" t="s">
        <v>28</v>
      </c>
      <c r="F923" s="46" t="s">
        <v>111</v>
      </c>
      <c r="G923" s="46" t="s">
        <v>167</v>
      </c>
      <c r="H923" s="46" t="s">
        <v>168</v>
      </c>
      <c r="I923" s="46">
        <v>20</v>
      </c>
      <c r="J923" s="46">
        <v>3</v>
      </c>
      <c r="K923" s="52">
        <v>2019</v>
      </c>
      <c r="L923" s="31">
        <f t="shared" si="14"/>
        <v>43544</v>
      </c>
      <c r="M923" s="46" t="s">
        <v>1718</v>
      </c>
      <c r="N923" s="46" t="s">
        <v>1501</v>
      </c>
      <c r="O923" s="46">
        <v>17</v>
      </c>
      <c r="P923" s="57" t="s">
        <v>171</v>
      </c>
      <c r="Q923" s="46" t="s">
        <v>172</v>
      </c>
      <c r="R923" s="49" t="s">
        <v>173</v>
      </c>
      <c r="S923" s="46">
        <v>0</v>
      </c>
      <c r="T923" s="46" t="s">
        <v>251</v>
      </c>
      <c r="U923" s="46"/>
      <c r="V923" s="46" t="s">
        <v>252</v>
      </c>
      <c r="W923" s="58" t="s">
        <v>179</v>
      </c>
      <c r="X923" s="59">
        <v>1</v>
      </c>
    </row>
    <row r="924" spans="1:24" ht="21" hidden="1" customHeight="1">
      <c r="A924" s="52" t="s">
        <v>1662</v>
      </c>
      <c r="B924" s="52" t="s">
        <v>26</v>
      </c>
      <c r="C924" s="52" t="s">
        <v>27</v>
      </c>
      <c r="D924" s="52" t="s">
        <v>28</v>
      </c>
      <c r="E924" s="46" t="s">
        <v>28</v>
      </c>
      <c r="F924" s="46" t="s">
        <v>111</v>
      </c>
      <c r="G924" s="46" t="s">
        <v>167</v>
      </c>
      <c r="H924" s="46" t="s">
        <v>168</v>
      </c>
      <c r="I924" s="46">
        <v>20</v>
      </c>
      <c r="J924" s="46">
        <v>3</v>
      </c>
      <c r="K924" s="52">
        <v>2019</v>
      </c>
      <c r="L924" s="31">
        <f t="shared" si="14"/>
        <v>43544</v>
      </c>
      <c r="M924" s="46" t="s">
        <v>527</v>
      </c>
      <c r="N924" s="46" t="s">
        <v>1719</v>
      </c>
      <c r="O924" s="46">
        <v>18</v>
      </c>
      <c r="P924" s="57" t="s">
        <v>171</v>
      </c>
      <c r="Q924" s="46" t="s">
        <v>172</v>
      </c>
      <c r="R924" s="49" t="s">
        <v>173</v>
      </c>
      <c r="S924" s="46">
        <v>1</v>
      </c>
      <c r="T924" s="46" t="s">
        <v>251</v>
      </c>
      <c r="U924" s="46"/>
      <c r="V924" s="46" t="s">
        <v>252</v>
      </c>
      <c r="W924" s="58" t="s">
        <v>179</v>
      </c>
      <c r="X924" s="59">
        <v>2</v>
      </c>
    </row>
    <row r="925" spans="1:24" ht="21" hidden="1" customHeight="1">
      <c r="A925" s="52" t="s">
        <v>1662</v>
      </c>
      <c r="B925" s="52" t="s">
        <v>26</v>
      </c>
      <c r="C925" s="52" t="s">
        <v>27</v>
      </c>
      <c r="D925" s="52" t="s">
        <v>28</v>
      </c>
      <c r="E925" s="46" t="s">
        <v>28</v>
      </c>
      <c r="F925" s="46" t="s">
        <v>111</v>
      </c>
      <c r="G925" s="46" t="s">
        <v>167</v>
      </c>
      <c r="H925" s="46" t="s">
        <v>168</v>
      </c>
      <c r="I925" s="46">
        <v>20</v>
      </c>
      <c r="J925" s="46">
        <v>3</v>
      </c>
      <c r="K925" s="52">
        <v>2019</v>
      </c>
      <c r="L925" s="31">
        <f t="shared" si="14"/>
        <v>43544</v>
      </c>
      <c r="M925" s="46" t="s">
        <v>1720</v>
      </c>
      <c r="N925" s="46" t="s">
        <v>1040</v>
      </c>
      <c r="O925" s="46">
        <v>19</v>
      </c>
      <c r="P925" s="57" t="s">
        <v>171</v>
      </c>
      <c r="Q925" s="46" t="s">
        <v>172</v>
      </c>
      <c r="R925" s="49" t="s">
        <v>173</v>
      </c>
      <c r="S925" s="46">
        <v>2</v>
      </c>
      <c r="T925" s="46" t="s">
        <v>251</v>
      </c>
      <c r="U925" s="46"/>
      <c r="V925" s="46" t="s">
        <v>252</v>
      </c>
      <c r="W925" s="58" t="s">
        <v>186</v>
      </c>
      <c r="X925" s="59">
        <v>1</v>
      </c>
    </row>
    <row r="926" spans="1:24" ht="21" hidden="1" customHeight="1">
      <c r="A926" s="52" t="s">
        <v>1662</v>
      </c>
      <c r="B926" s="52" t="s">
        <v>26</v>
      </c>
      <c r="C926" s="52" t="s">
        <v>27</v>
      </c>
      <c r="D926" s="52" t="s">
        <v>28</v>
      </c>
      <c r="E926" s="46" t="s">
        <v>28</v>
      </c>
      <c r="F926" s="46" t="s">
        <v>111</v>
      </c>
      <c r="G926" s="46" t="s">
        <v>167</v>
      </c>
      <c r="H926" s="46" t="s">
        <v>168</v>
      </c>
      <c r="I926" s="46">
        <v>20</v>
      </c>
      <c r="J926" s="46">
        <v>3</v>
      </c>
      <c r="K926" s="52">
        <v>2019</v>
      </c>
      <c r="L926" s="31">
        <f t="shared" si="14"/>
        <v>43544</v>
      </c>
      <c r="M926" s="46" t="s">
        <v>1721</v>
      </c>
      <c r="N926" s="46" t="s">
        <v>1192</v>
      </c>
      <c r="O926" s="46">
        <v>17</v>
      </c>
      <c r="P926" s="57" t="s">
        <v>171</v>
      </c>
      <c r="Q926" s="46" t="s">
        <v>172</v>
      </c>
      <c r="R926" s="49" t="s">
        <v>173</v>
      </c>
      <c r="S926" s="46">
        <v>0</v>
      </c>
      <c r="T926" s="46" t="s">
        <v>251</v>
      </c>
      <c r="U926" s="46"/>
      <c r="V926" s="46" t="s">
        <v>252</v>
      </c>
      <c r="W926" s="58" t="s">
        <v>176</v>
      </c>
      <c r="X926" s="59"/>
    </row>
    <row r="927" spans="1:24" ht="21" hidden="1" customHeight="1">
      <c r="A927" s="52" t="s">
        <v>1662</v>
      </c>
      <c r="B927" s="52" t="s">
        <v>26</v>
      </c>
      <c r="C927" s="52" t="s">
        <v>27</v>
      </c>
      <c r="D927" s="52" t="s">
        <v>28</v>
      </c>
      <c r="E927" s="46" t="s">
        <v>28</v>
      </c>
      <c r="F927" s="46" t="s">
        <v>111</v>
      </c>
      <c r="G927" s="46" t="s">
        <v>167</v>
      </c>
      <c r="H927" s="46" t="s">
        <v>168</v>
      </c>
      <c r="I927" s="46">
        <v>20</v>
      </c>
      <c r="J927" s="46">
        <v>3</v>
      </c>
      <c r="K927" s="52">
        <v>2019</v>
      </c>
      <c r="L927" s="31">
        <f t="shared" si="14"/>
        <v>43544</v>
      </c>
      <c r="M927" s="46" t="s">
        <v>934</v>
      </c>
      <c r="N927" s="46" t="s">
        <v>1618</v>
      </c>
      <c r="O927" s="46">
        <v>19</v>
      </c>
      <c r="P927" s="57">
        <v>7034870776</v>
      </c>
      <c r="Q927" s="46" t="s">
        <v>172</v>
      </c>
      <c r="R927" s="49" t="s">
        <v>173</v>
      </c>
      <c r="S927" s="46">
        <v>2</v>
      </c>
      <c r="T927" s="46" t="s">
        <v>251</v>
      </c>
      <c r="U927" s="46"/>
      <c r="V927" s="46" t="s">
        <v>252</v>
      </c>
      <c r="W927" s="58" t="s">
        <v>186</v>
      </c>
      <c r="X927" s="59">
        <v>3</v>
      </c>
    </row>
    <row r="928" spans="1:24" ht="21" hidden="1" customHeight="1">
      <c r="A928" s="52" t="s">
        <v>1662</v>
      </c>
      <c r="B928" s="52" t="s">
        <v>26</v>
      </c>
      <c r="C928" s="52" t="s">
        <v>27</v>
      </c>
      <c r="D928" s="52" t="s">
        <v>28</v>
      </c>
      <c r="E928" s="46" t="s">
        <v>28</v>
      </c>
      <c r="F928" s="46" t="s">
        <v>111</v>
      </c>
      <c r="G928" s="46" t="s">
        <v>167</v>
      </c>
      <c r="H928" s="46" t="s">
        <v>168</v>
      </c>
      <c r="I928" s="46">
        <v>20</v>
      </c>
      <c r="J928" s="46">
        <v>3</v>
      </c>
      <c r="K928" s="52">
        <v>2019</v>
      </c>
      <c r="L928" s="31">
        <f t="shared" si="14"/>
        <v>43544</v>
      </c>
      <c r="M928" s="46" t="s">
        <v>1722</v>
      </c>
      <c r="N928" s="46" t="s">
        <v>1723</v>
      </c>
      <c r="O928" s="46">
        <v>19</v>
      </c>
      <c r="P928" s="57" t="s">
        <v>171</v>
      </c>
      <c r="Q928" s="46" t="s">
        <v>172</v>
      </c>
      <c r="R928" s="49" t="s">
        <v>173</v>
      </c>
      <c r="S928" s="46">
        <v>2</v>
      </c>
      <c r="T928" s="46" t="s">
        <v>251</v>
      </c>
      <c r="U928" s="46"/>
      <c r="V928" s="46" t="s">
        <v>252</v>
      </c>
      <c r="W928" s="58" t="s">
        <v>186</v>
      </c>
      <c r="X928" s="59">
        <v>3</v>
      </c>
    </row>
    <row r="929" spans="1:24" ht="21" hidden="1" customHeight="1">
      <c r="A929" s="52" t="s">
        <v>1662</v>
      </c>
      <c r="B929" s="52" t="s">
        <v>26</v>
      </c>
      <c r="C929" s="52" t="s">
        <v>27</v>
      </c>
      <c r="D929" s="52" t="s">
        <v>28</v>
      </c>
      <c r="E929" s="46" t="s">
        <v>28</v>
      </c>
      <c r="F929" s="46" t="s">
        <v>111</v>
      </c>
      <c r="G929" s="46" t="s">
        <v>167</v>
      </c>
      <c r="H929" s="46" t="s">
        <v>168</v>
      </c>
      <c r="I929" s="46">
        <v>20</v>
      </c>
      <c r="J929" s="46">
        <v>3</v>
      </c>
      <c r="K929" s="52">
        <v>2019</v>
      </c>
      <c r="L929" s="31">
        <f t="shared" si="14"/>
        <v>43544</v>
      </c>
      <c r="M929" s="46" t="s">
        <v>1724</v>
      </c>
      <c r="N929" s="46" t="s">
        <v>1106</v>
      </c>
      <c r="O929" s="46">
        <v>19</v>
      </c>
      <c r="P929" s="57" t="s">
        <v>171</v>
      </c>
      <c r="Q929" s="46" t="s">
        <v>172</v>
      </c>
      <c r="R929" s="49" t="s">
        <v>173</v>
      </c>
      <c r="S929" s="46">
        <v>1</v>
      </c>
      <c r="T929" s="46" t="s">
        <v>251</v>
      </c>
      <c r="U929" s="46"/>
      <c r="V929" s="46" t="s">
        <v>252</v>
      </c>
      <c r="W929" s="58" t="s">
        <v>179</v>
      </c>
      <c r="X929" s="59">
        <v>3</v>
      </c>
    </row>
    <row r="930" spans="1:24" ht="21" hidden="1" customHeight="1">
      <c r="A930" s="52" t="s">
        <v>1662</v>
      </c>
      <c r="B930" s="52" t="s">
        <v>26</v>
      </c>
      <c r="C930" s="52" t="s">
        <v>27</v>
      </c>
      <c r="D930" s="52" t="s">
        <v>28</v>
      </c>
      <c r="E930" s="46" t="s">
        <v>28</v>
      </c>
      <c r="F930" s="46" t="s">
        <v>111</v>
      </c>
      <c r="G930" s="46" t="s">
        <v>167</v>
      </c>
      <c r="H930" s="46" t="s">
        <v>168</v>
      </c>
      <c r="I930" s="46">
        <v>20</v>
      </c>
      <c r="J930" s="46">
        <v>3</v>
      </c>
      <c r="K930" s="52">
        <v>2019</v>
      </c>
      <c r="L930" s="31">
        <f t="shared" si="14"/>
        <v>43544</v>
      </c>
      <c r="M930" s="46" t="s">
        <v>1725</v>
      </c>
      <c r="N930" s="46" t="s">
        <v>1144</v>
      </c>
      <c r="O930" s="46">
        <v>18</v>
      </c>
      <c r="P930" s="57" t="s">
        <v>171</v>
      </c>
      <c r="Q930" s="46" t="s">
        <v>172</v>
      </c>
      <c r="R930" s="49" t="s">
        <v>173</v>
      </c>
      <c r="S930" s="46">
        <v>1</v>
      </c>
      <c r="T930" s="46" t="s">
        <v>251</v>
      </c>
      <c r="U930" s="46"/>
      <c r="V930" s="46" t="s">
        <v>252</v>
      </c>
      <c r="W930" s="58" t="s">
        <v>176</v>
      </c>
      <c r="X930" s="59"/>
    </row>
    <row r="931" spans="1:24" ht="21" hidden="1" customHeight="1">
      <c r="A931" s="52" t="s">
        <v>1662</v>
      </c>
      <c r="B931" s="52" t="s">
        <v>26</v>
      </c>
      <c r="C931" s="52" t="s">
        <v>27</v>
      </c>
      <c r="D931" s="52" t="s">
        <v>28</v>
      </c>
      <c r="E931" s="46" t="s">
        <v>28</v>
      </c>
      <c r="F931" s="46" t="s">
        <v>111</v>
      </c>
      <c r="G931" s="46" t="s">
        <v>167</v>
      </c>
      <c r="H931" s="46" t="s">
        <v>168</v>
      </c>
      <c r="I931" s="46">
        <v>20</v>
      </c>
      <c r="J931" s="46">
        <v>3</v>
      </c>
      <c r="K931" s="52">
        <v>2019</v>
      </c>
      <c r="L931" s="31">
        <f t="shared" si="14"/>
        <v>43544</v>
      </c>
      <c r="M931" s="46" t="s">
        <v>1726</v>
      </c>
      <c r="N931" s="46" t="s">
        <v>317</v>
      </c>
      <c r="O931" s="46">
        <v>19</v>
      </c>
      <c r="P931" s="57" t="s">
        <v>171</v>
      </c>
      <c r="Q931" s="46" t="s">
        <v>172</v>
      </c>
      <c r="R931" s="49" t="s">
        <v>173</v>
      </c>
      <c r="S931" s="46">
        <v>1</v>
      </c>
      <c r="T931" s="46" t="s">
        <v>251</v>
      </c>
      <c r="U931" s="46"/>
      <c r="V931" s="46" t="s">
        <v>252</v>
      </c>
      <c r="W931" s="58" t="s">
        <v>186</v>
      </c>
      <c r="X931" s="59">
        <v>3</v>
      </c>
    </row>
    <row r="932" spans="1:24" ht="21" hidden="1" customHeight="1">
      <c r="A932" s="52" t="s">
        <v>133</v>
      </c>
      <c r="B932" s="52" t="s">
        <v>26</v>
      </c>
      <c r="C932" s="52" t="s">
        <v>27</v>
      </c>
      <c r="D932" s="52" t="s">
        <v>28</v>
      </c>
      <c r="E932" s="46" t="s">
        <v>28</v>
      </c>
      <c r="F932" s="46" t="s">
        <v>111</v>
      </c>
      <c r="G932" s="46" t="s">
        <v>167</v>
      </c>
      <c r="H932" s="46" t="s">
        <v>168</v>
      </c>
      <c r="I932" s="46">
        <v>25</v>
      </c>
      <c r="J932" s="46">
        <v>3</v>
      </c>
      <c r="K932" s="52">
        <v>2019</v>
      </c>
      <c r="L932" s="31">
        <f t="shared" si="14"/>
        <v>43549</v>
      </c>
      <c r="M932" s="46" t="s">
        <v>1727</v>
      </c>
      <c r="N932" s="46" t="s">
        <v>1728</v>
      </c>
      <c r="O932" s="46">
        <v>19</v>
      </c>
      <c r="P932" s="57">
        <v>8036224561</v>
      </c>
      <c r="Q932" s="46" t="s">
        <v>172</v>
      </c>
      <c r="R932" s="49" t="s">
        <v>173</v>
      </c>
      <c r="S932" s="46">
        <v>1</v>
      </c>
      <c r="T932" s="46" t="s">
        <v>174</v>
      </c>
      <c r="U932" s="46"/>
      <c r="V932" s="46" t="s">
        <v>175</v>
      </c>
      <c r="W932" s="58" t="s">
        <v>186</v>
      </c>
      <c r="X932" s="59">
        <v>2</v>
      </c>
    </row>
    <row r="933" spans="1:24" ht="21" hidden="1" customHeight="1">
      <c r="A933" s="52" t="s">
        <v>133</v>
      </c>
      <c r="B933" s="52" t="s">
        <v>26</v>
      </c>
      <c r="C933" s="52" t="s">
        <v>27</v>
      </c>
      <c r="D933" s="52" t="s">
        <v>28</v>
      </c>
      <c r="E933" s="46" t="s">
        <v>28</v>
      </c>
      <c r="F933" s="46" t="s">
        <v>111</v>
      </c>
      <c r="G933" s="46" t="s">
        <v>167</v>
      </c>
      <c r="H933" s="46" t="s">
        <v>168</v>
      </c>
      <c r="I933" s="46">
        <v>25</v>
      </c>
      <c r="J933" s="46">
        <v>3</v>
      </c>
      <c r="K933" s="52">
        <v>2019</v>
      </c>
      <c r="L933" s="31">
        <f t="shared" si="14"/>
        <v>43549</v>
      </c>
      <c r="M933" s="46" t="s">
        <v>1729</v>
      </c>
      <c r="N933" s="46" t="s">
        <v>1577</v>
      </c>
      <c r="O933" s="46">
        <v>17</v>
      </c>
      <c r="P933" s="57">
        <v>7060508077</v>
      </c>
      <c r="Q933" s="46" t="s">
        <v>172</v>
      </c>
      <c r="R933" s="49" t="s">
        <v>173</v>
      </c>
      <c r="S933" s="46">
        <v>1</v>
      </c>
      <c r="T933" s="46" t="s">
        <v>251</v>
      </c>
      <c r="U933" s="46"/>
      <c r="V933" s="46" t="s">
        <v>252</v>
      </c>
      <c r="W933" s="58" t="s">
        <v>186</v>
      </c>
      <c r="X933" s="59">
        <v>1</v>
      </c>
    </row>
    <row r="934" spans="1:24" ht="21" hidden="1" customHeight="1">
      <c r="A934" s="52" t="s">
        <v>133</v>
      </c>
      <c r="B934" s="52" t="s">
        <v>26</v>
      </c>
      <c r="C934" s="52" t="s">
        <v>27</v>
      </c>
      <c r="D934" s="52" t="s">
        <v>28</v>
      </c>
      <c r="E934" s="46" t="s">
        <v>28</v>
      </c>
      <c r="F934" s="46" t="s">
        <v>111</v>
      </c>
      <c r="G934" s="46" t="s">
        <v>167</v>
      </c>
      <c r="H934" s="46" t="s">
        <v>168</v>
      </c>
      <c r="I934" s="46">
        <v>25</v>
      </c>
      <c r="J934" s="46">
        <v>3</v>
      </c>
      <c r="K934" s="52">
        <v>2019</v>
      </c>
      <c r="L934" s="31">
        <f t="shared" si="14"/>
        <v>43549</v>
      </c>
      <c r="M934" s="46" t="s">
        <v>1730</v>
      </c>
      <c r="N934" s="46" t="s">
        <v>1551</v>
      </c>
      <c r="O934" s="46">
        <v>19</v>
      </c>
      <c r="P934" s="57">
        <v>8124377560</v>
      </c>
      <c r="Q934" s="46" t="s">
        <v>172</v>
      </c>
      <c r="R934" s="49" t="s">
        <v>173</v>
      </c>
      <c r="S934" s="46">
        <v>3</v>
      </c>
      <c r="T934" s="46" t="s">
        <v>251</v>
      </c>
      <c r="U934" s="46"/>
      <c r="V934" s="46" t="s">
        <v>252</v>
      </c>
      <c r="W934" s="58" t="s">
        <v>176</v>
      </c>
      <c r="X934" s="59"/>
    </row>
    <row r="935" spans="1:24" ht="21" hidden="1" customHeight="1">
      <c r="A935" s="52" t="s">
        <v>133</v>
      </c>
      <c r="B935" s="52" t="s">
        <v>26</v>
      </c>
      <c r="C935" s="52" t="s">
        <v>27</v>
      </c>
      <c r="D935" s="52" t="s">
        <v>28</v>
      </c>
      <c r="E935" s="46" t="s">
        <v>28</v>
      </c>
      <c r="F935" s="46" t="s">
        <v>111</v>
      </c>
      <c r="G935" s="46" t="s">
        <v>167</v>
      </c>
      <c r="H935" s="46" t="s">
        <v>168</v>
      </c>
      <c r="I935" s="46">
        <v>26</v>
      </c>
      <c r="J935" s="46">
        <v>3</v>
      </c>
      <c r="K935" s="52">
        <v>2019</v>
      </c>
      <c r="L935" s="31">
        <f t="shared" si="14"/>
        <v>43550</v>
      </c>
      <c r="M935" s="46" t="s">
        <v>1731</v>
      </c>
      <c r="N935" s="46" t="s">
        <v>1031</v>
      </c>
      <c r="O935" s="46">
        <v>19</v>
      </c>
      <c r="P935" s="57">
        <v>8069450427</v>
      </c>
      <c r="Q935" s="46" t="s">
        <v>172</v>
      </c>
      <c r="R935" s="49" t="s">
        <v>173</v>
      </c>
      <c r="S935" s="46">
        <v>3</v>
      </c>
      <c r="T935" s="46" t="s">
        <v>313</v>
      </c>
      <c r="U935" s="46" t="s">
        <v>507</v>
      </c>
      <c r="V935" s="46" t="s">
        <v>175</v>
      </c>
      <c r="W935" s="58" t="s">
        <v>186</v>
      </c>
      <c r="X935" s="59">
        <v>2</v>
      </c>
    </row>
    <row r="936" spans="1:24" ht="21" hidden="1" customHeight="1">
      <c r="A936" s="52" t="s">
        <v>133</v>
      </c>
      <c r="B936" s="52" t="s">
        <v>26</v>
      </c>
      <c r="C936" s="52" t="s">
        <v>27</v>
      </c>
      <c r="D936" s="52" t="s">
        <v>28</v>
      </c>
      <c r="E936" s="53" t="s">
        <v>28</v>
      </c>
      <c r="F936" s="53" t="s">
        <v>111</v>
      </c>
      <c r="G936" s="53" t="s">
        <v>167</v>
      </c>
      <c r="H936" s="53" t="s">
        <v>168</v>
      </c>
      <c r="I936" s="46">
        <v>28</v>
      </c>
      <c r="J936" s="46">
        <v>3</v>
      </c>
      <c r="K936" s="52">
        <v>2019</v>
      </c>
      <c r="L936" s="31">
        <f t="shared" si="14"/>
        <v>43552</v>
      </c>
      <c r="M936" s="53" t="s">
        <v>1732</v>
      </c>
      <c r="N936" s="53" t="s">
        <v>1733</v>
      </c>
      <c r="O936" s="53">
        <v>18</v>
      </c>
      <c r="P936" s="60" t="s">
        <v>171</v>
      </c>
      <c r="Q936" s="53" t="s">
        <v>172</v>
      </c>
      <c r="R936" s="49" t="s">
        <v>173</v>
      </c>
      <c r="S936" s="53">
        <v>1</v>
      </c>
      <c r="T936" s="53" t="s">
        <v>174</v>
      </c>
      <c r="U936" s="53"/>
      <c r="V936" s="53" t="s">
        <v>175</v>
      </c>
      <c r="W936" s="61" t="s">
        <v>179</v>
      </c>
      <c r="X936" s="62">
        <v>2</v>
      </c>
    </row>
    <row r="937" spans="1:24" ht="21" hidden="1" customHeight="1">
      <c r="A937" s="52" t="s">
        <v>133</v>
      </c>
      <c r="B937" s="52" t="s">
        <v>26</v>
      </c>
      <c r="C937" s="52" t="s">
        <v>27</v>
      </c>
      <c r="D937" s="52" t="s">
        <v>28</v>
      </c>
      <c r="E937" s="53" t="s">
        <v>28</v>
      </c>
      <c r="F937" s="53" t="s">
        <v>111</v>
      </c>
      <c r="G937" s="53" t="s">
        <v>167</v>
      </c>
      <c r="H937" s="53" t="s">
        <v>168</v>
      </c>
      <c r="I937" s="46">
        <v>28</v>
      </c>
      <c r="J937" s="46">
        <v>3</v>
      </c>
      <c r="K937" s="52">
        <v>2019</v>
      </c>
      <c r="L937" s="31">
        <f t="shared" si="14"/>
        <v>43552</v>
      </c>
      <c r="M937" s="53" t="s">
        <v>865</v>
      </c>
      <c r="N937" s="53" t="s">
        <v>1734</v>
      </c>
      <c r="O937" s="53">
        <v>19</v>
      </c>
      <c r="P937" s="60" t="s">
        <v>171</v>
      </c>
      <c r="Q937" s="53" t="s">
        <v>172</v>
      </c>
      <c r="R937" s="49" t="s">
        <v>173</v>
      </c>
      <c r="S937" s="53">
        <v>2</v>
      </c>
      <c r="T937" s="53" t="s">
        <v>174</v>
      </c>
      <c r="U937" s="53"/>
      <c r="V937" s="53" t="s">
        <v>175</v>
      </c>
      <c r="W937" s="61" t="s">
        <v>186</v>
      </c>
      <c r="X937" s="62">
        <v>1</v>
      </c>
    </row>
    <row r="938" spans="1:24" ht="21" hidden="1" customHeight="1">
      <c r="A938" s="52" t="s">
        <v>133</v>
      </c>
      <c r="B938" s="52" t="s">
        <v>26</v>
      </c>
      <c r="C938" s="52" t="s">
        <v>27</v>
      </c>
      <c r="D938" s="52" t="s">
        <v>28</v>
      </c>
      <c r="E938" s="53" t="s">
        <v>28</v>
      </c>
      <c r="F938" s="53" t="s">
        <v>111</v>
      </c>
      <c r="G938" s="53" t="s">
        <v>167</v>
      </c>
      <c r="H938" s="53" t="s">
        <v>168</v>
      </c>
      <c r="I938" s="46">
        <v>28</v>
      </c>
      <c r="J938" s="46">
        <v>3</v>
      </c>
      <c r="K938" s="52">
        <v>2019</v>
      </c>
      <c r="L938" s="31">
        <f t="shared" si="14"/>
        <v>43552</v>
      </c>
      <c r="M938" s="53" t="s">
        <v>1735</v>
      </c>
      <c r="N938" s="53" t="s">
        <v>1736</v>
      </c>
      <c r="O938" s="53">
        <v>19</v>
      </c>
      <c r="P938" s="60" t="s">
        <v>171</v>
      </c>
      <c r="Q938" s="53" t="s">
        <v>172</v>
      </c>
      <c r="R938" s="49" t="s">
        <v>173</v>
      </c>
      <c r="S938" s="53">
        <v>0</v>
      </c>
      <c r="T938" s="53" t="s">
        <v>174</v>
      </c>
      <c r="U938" s="53"/>
      <c r="V938" s="53" t="s">
        <v>175</v>
      </c>
      <c r="W938" s="61" t="s">
        <v>186</v>
      </c>
      <c r="X938" s="62">
        <v>2</v>
      </c>
    </row>
    <row r="939" spans="1:24" ht="21" hidden="1" customHeight="1">
      <c r="A939" s="52" t="s">
        <v>133</v>
      </c>
      <c r="B939" s="52" t="s">
        <v>26</v>
      </c>
      <c r="C939" s="52" t="s">
        <v>27</v>
      </c>
      <c r="D939" s="52" t="s">
        <v>28</v>
      </c>
      <c r="E939" s="53" t="s">
        <v>28</v>
      </c>
      <c r="F939" s="53" t="s">
        <v>111</v>
      </c>
      <c r="G939" s="53" t="s">
        <v>167</v>
      </c>
      <c r="H939" s="53" t="s">
        <v>168</v>
      </c>
      <c r="I939" s="46">
        <v>28</v>
      </c>
      <c r="J939" s="46">
        <v>3</v>
      </c>
      <c r="K939" s="52">
        <v>2019</v>
      </c>
      <c r="L939" s="31">
        <f t="shared" si="14"/>
        <v>43552</v>
      </c>
      <c r="M939" s="53" t="s">
        <v>1737</v>
      </c>
      <c r="N939" s="53" t="s">
        <v>1738</v>
      </c>
      <c r="O939" s="53">
        <v>19</v>
      </c>
      <c r="P939" s="60" t="s">
        <v>171</v>
      </c>
      <c r="Q939" s="53" t="s">
        <v>172</v>
      </c>
      <c r="R939" s="49" t="s">
        <v>173</v>
      </c>
      <c r="S939" s="53">
        <v>1</v>
      </c>
      <c r="T939" s="53" t="s">
        <v>174</v>
      </c>
      <c r="U939" s="53"/>
      <c r="V939" s="53" t="s">
        <v>175</v>
      </c>
      <c r="W939" s="61" t="s">
        <v>179</v>
      </c>
      <c r="X939" s="62">
        <v>2</v>
      </c>
    </row>
    <row r="940" spans="1:24" ht="21" hidden="1" customHeight="1">
      <c r="A940" s="52" t="s">
        <v>133</v>
      </c>
      <c r="B940" s="52" t="s">
        <v>26</v>
      </c>
      <c r="C940" s="52" t="s">
        <v>27</v>
      </c>
      <c r="D940" s="52" t="s">
        <v>28</v>
      </c>
      <c r="E940" s="53" t="s">
        <v>28</v>
      </c>
      <c r="F940" s="53" t="s">
        <v>111</v>
      </c>
      <c r="G940" s="53" t="s">
        <v>167</v>
      </c>
      <c r="H940" s="53" t="s">
        <v>168</v>
      </c>
      <c r="I940" s="46">
        <v>28</v>
      </c>
      <c r="J940" s="46">
        <v>3</v>
      </c>
      <c r="K940" s="52">
        <v>2019</v>
      </c>
      <c r="L940" s="31">
        <f t="shared" si="14"/>
        <v>43552</v>
      </c>
      <c r="M940" s="53" t="s">
        <v>1739</v>
      </c>
      <c r="N940" s="53" t="s">
        <v>1740</v>
      </c>
      <c r="O940" s="53">
        <v>18</v>
      </c>
      <c r="P940" s="60" t="s">
        <v>171</v>
      </c>
      <c r="Q940" s="53" t="s">
        <v>172</v>
      </c>
      <c r="R940" s="49" t="s">
        <v>173</v>
      </c>
      <c r="S940" s="53">
        <v>1</v>
      </c>
      <c r="T940" s="53" t="s">
        <v>174</v>
      </c>
      <c r="U940" s="53"/>
      <c r="V940" s="53" t="s">
        <v>175</v>
      </c>
      <c r="W940" s="61" t="s">
        <v>211</v>
      </c>
      <c r="X940" s="62"/>
    </row>
    <row r="941" spans="1:24" ht="21" hidden="1" customHeight="1">
      <c r="A941" s="52" t="s">
        <v>133</v>
      </c>
      <c r="B941" s="52" t="s">
        <v>26</v>
      </c>
      <c r="C941" s="52" t="s">
        <v>27</v>
      </c>
      <c r="D941" s="52" t="s">
        <v>28</v>
      </c>
      <c r="E941" s="53" t="s">
        <v>28</v>
      </c>
      <c r="F941" s="53" t="s">
        <v>111</v>
      </c>
      <c r="G941" s="53" t="s">
        <v>167</v>
      </c>
      <c r="H941" s="53" t="s">
        <v>168</v>
      </c>
      <c r="I941" s="46">
        <v>28</v>
      </c>
      <c r="J941" s="46">
        <v>3</v>
      </c>
      <c r="K941" s="52">
        <v>2019</v>
      </c>
      <c r="L941" s="31">
        <f t="shared" si="14"/>
        <v>43552</v>
      </c>
      <c r="M941" s="53" t="s">
        <v>1741</v>
      </c>
      <c r="N941" s="53" t="s">
        <v>1742</v>
      </c>
      <c r="O941" s="53">
        <v>19</v>
      </c>
      <c r="P941" s="60" t="s">
        <v>171</v>
      </c>
      <c r="Q941" s="53" t="s">
        <v>172</v>
      </c>
      <c r="R941" s="49" t="s">
        <v>173</v>
      </c>
      <c r="S941" s="53">
        <v>2</v>
      </c>
      <c r="T941" s="53" t="s">
        <v>174</v>
      </c>
      <c r="U941" s="53"/>
      <c r="V941" s="53" t="s">
        <v>175</v>
      </c>
      <c r="W941" s="61" t="s">
        <v>179</v>
      </c>
      <c r="X941" s="62">
        <v>2</v>
      </c>
    </row>
    <row r="942" spans="1:24" ht="21" hidden="1" customHeight="1">
      <c r="A942" s="52" t="s">
        <v>133</v>
      </c>
      <c r="B942" s="52" t="s">
        <v>26</v>
      </c>
      <c r="C942" s="52" t="s">
        <v>27</v>
      </c>
      <c r="D942" s="52" t="s">
        <v>28</v>
      </c>
      <c r="E942" s="53" t="s">
        <v>28</v>
      </c>
      <c r="F942" s="53" t="s">
        <v>111</v>
      </c>
      <c r="G942" s="53" t="s">
        <v>167</v>
      </c>
      <c r="H942" s="53" t="s">
        <v>168</v>
      </c>
      <c r="I942" s="53">
        <v>29</v>
      </c>
      <c r="J942" s="53">
        <v>3</v>
      </c>
      <c r="K942" s="52">
        <v>2019</v>
      </c>
      <c r="L942" s="31">
        <f t="shared" si="14"/>
        <v>43553</v>
      </c>
      <c r="M942" s="53" t="s">
        <v>1743</v>
      </c>
      <c r="N942" s="53" t="s">
        <v>1744</v>
      </c>
      <c r="O942" s="53">
        <v>18</v>
      </c>
      <c r="P942" s="60" t="s">
        <v>171</v>
      </c>
      <c r="Q942" s="53" t="s">
        <v>172</v>
      </c>
      <c r="R942" s="49" t="s">
        <v>173</v>
      </c>
      <c r="S942" s="53">
        <v>1</v>
      </c>
      <c r="T942" s="53" t="s">
        <v>174</v>
      </c>
      <c r="U942" s="53"/>
      <c r="V942" s="53" t="s">
        <v>175</v>
      </c>
      <c r="W942" s="61" t="s">
        <v>186</v>
      </c>
      <c r="X942" s="62">
        <v>1</v>
      </c>
    </row>
    <row r="943" spans="1:24" ht="21" hidden="1" customHeight="1">
      <c r="A943" s="52" t="s">
        <v>133</v>
      </c>
      <c r="B943" s="52" t="s">
        <v>26</v>
      </c>
      <c r="C943" s="52" t="s">
        <v>27</v>
      </c>
      <c r="D943" s="52" t="s">
        <v>28</v>
      </c>
      <c r="E943" s="53" t="s">
        <v>28</v>
      </c>
      <c r="F943" s="53" t="s">
        <v>111</v>
      </c>
      <c r="G943" s="53" t="s">
        <v>167</v>
      </c>
      <c r="H943" s="53" t="s">
        <v>168</v>
      </c>
      <c r="I943" s="53">
        <v>29</v>
      </c>
      <c r="J943" s="53">
        <v>3</v>
      </c>
      <c r="K943" s="52">
        <v>2019</v>
      </c>
      <c r="L943" s="31">
        <f t="shared" si="14"/>
        <v>43553</v>
      </c>
      <c r="M943" s="53" t="s">
        <v>1745</v>
      </c>
      <c r="N943" s="53" t="s">
        <v>1746</v>
      </c>
      <c r="O943" s="53">
        <v>18</v>
      </c>
      <c r="P943" s="60" t="s">
        <v>171</v>
      </c>
      <c r="Q943" s="53" t="s">
        <v>172</v>
      </c>
      <c r="R943" s="49" t="s">
        <v>173</v>
      </c>
      <c r="S943" s="53">
        <v>0</v>
      </c>
      <c r="T943" s="53" t="s">
        <v>174</v>
      </c>
      <c r="U943" s="53"/>
      <c r="V943" s="53" t="s">
        <v>175</v>
      </c>
      <c r="W943" s="61" t="s">
        <v>179</v>
      </c>
      <c r="X943" s="62">
        <v>3</v>
      </c>
    </row>
    <row r="944" spans="1:24" ht="21" hidden="1" customHeight="1">
      <c r="A944" s="52" t="s">
        <v>133</v>
      </c>
      <c r="B944" s="52" t="s">
        <v>26</v>
      </c>
      <c r="C944" s="52" t="s">
        <v>27</v>
      </c>
      <c r="D944" s="52" t="s">
        <v>28</v>
      </c>
      <c r="E944" s="53" t="s">
        <v>28</v>
      </c>
      <c r="F944" s="53" t="s">
        <v>111</v>
      </c>
      <c r="G944" s="53" t="s">
        <v>167</v>
      </c>
      <c r="H944" s="53" t="s">
        <v>168</v>
      </c>
      <c r="I944" s="53">
        <v>29</v>
      </c>
      <c r="J944" s="53">
        <v>3</v>
      </c>
      <c r="K944" s="52">
        <v>2019</v>
      </c>
      <c r="L944" s="31">
        <f t="shared" si="14"/>
        <v>43553</v>
      </c>
      <c r="M944" s="53" t="s">
        <v>1747</v>
      </c>
      <c r="N944" s="53" t="s">
        <v>1748</v>
      </c>
      <c r="O944" s="53">
        <v>19</v>
      </c>
      <c r="P944" s="60" t="s">
        <v>171</v>
      </c>
      <c r="Q944" s="53" t="s">
        <v>172</v>
      </c>
      <c r="R944" s="49" t="s">
        <v>173</v>
      </c>
      <c r="S944" s="53">
        <v>1</v>
      </c>
      <c r="T944" s="53" t="s">
        <v>174</v>
      </c>
      <c r="U944" s="53"/>
      <c r="V944" s="53" t="s">
        <v>175</v>
      </c>
      <c r="W944" s="61" t="s">
        <v>186</v>
      </c>
      <c r="X944" s="62">
        <v>3</v>
      </c>
    </row>
    <row r="945" spans="1:24" ht="21" hidden="1" customHeight="1">
      <c r="A945" s="52" t="s">
        <v>133</v>
      </c>
      <c r="B945" s="52" t="s">
        <v>26</v>
      </c>
      <c r="C945" s="52" t="s">
        <v>27</v>
      </c>
      <c r="D945" s="52" t="s">
        <v>28</v>
      </c>
      <c r="E945" s="53" t="s">
        <v>28</v>
      </c>
      <c r="F945" s="53" t="s">
        <v>111</v>
      </c>
      <c r="G945" s="53" t="s">
        <v>167</v>
      </c>
      <c r="H945" s="53" t="s">
        <v>168</v>
      </c>
      <c r="I945" s="53">
        <v>29</v>
      </c>
      <c r="J945" s="53">
        <v>3</v>
      </c>
      <c r="K945" s="52">
        <v>2019</v>
      </c>
      <c r="L945" s="31">
        <f t="shared" si="14"/>
        <v>43553</v>
      </c>
      <c r="M945" s="53" t="s">
        <v>1749</v>
      </c>
      <c r="N945" s="53" t="s">
        <v>1750</v>
      </c>
      <c r="O945" s="53">
        <v>18</v>
      </c>
      <c r="P945" s="60" t="s">
        <v>171</v>
      </c>
      <c r="Q945" s="53" t="s">
        <v>172</v>
      </c>
      <c r="R945" s="49" t="s">
        <v>173</v>
      </c>
      <c r="S945" s="53">
        <v>0</v>
      </c>
      <c r="T945" s="53" t="s">
        <v>174</v>
      </c>
      <c r="U945" s="53"/>
      <c r="V945" s="53" t="s">
        <v>175</v>
      </c>
      <c r="W945" s="61" t="s">
        <v>211</v>
      </c>
      <c r="X945" s="62"/>
    </row>
    <row r="946" spans="1:24" ht="21" hidden="1" customHeight="1">
      <c r="A946" s="52" t="s">
        <v>133</v>
      </c>
      <c r="B946" s="52" t="s">
        <v>26</v>
      </c>
      <c r="C946" s="52" t="s">
        <v>27</v>
      </c>
      <c r="D946" s="52" t="s">
        <v>28</v>
      </c>
      <c r="E946" s="53" t="s">
        <v>28</v>
      </c>
      <c r="F946" s="53" t="s">
        <v>111</v>
      </c>
      <c r="G946" s="53" t="s">
        <v>167</v>
      </c>
      <c r="H946" s="53" t="s">
        <v>168</v>
      </c>
      <c r="I946" s="53">
        <v>29</v>
      </c>
      <c r="J946" s="53">
        <v>3</v>
      </c>
      <c r="K946" s="52">
        <v>2019</v>
      </c>
      <c r="L946" s="31">
        <f t="shared" si="14"/>
        <v>43553</v>
      </c>
      <c r="M946" s="53" t="s">
        <v>1751</v>
      </c>
      <c r="N946" s="53" t="s">
        <v>1675</v>
      </c>
      <c r="O946" s="53">
        <v>19</v>
      </c>
      <c r="P946" s="60" t="s">
        <v>171</v>
      </c>
      <c r="Q946" s="53" t="s">
        <v>172</v>
      </c>
      <c r="R946" s="49" t="s">
        <v>173</v>
      </c>
      <c r="S946" s="53">
        <v>2</v>
      </c>
      <c r="T946" s="53" t="s">
        <v>174</v>
      </c>
      <c r="U946" s="53"/>
      <c r="V946" s="53" t="s">
        <v>175</v>
      </c>
      <c r="W946" s="61" t="s">
        <v>211</v>
      </c>
      <c r="X946" s="62"/>
    </row>
    <row r="947" spans="1:24" ht="21" hidden="1" customHeight="1">
      <c r="A947" s="46" t="s">
        <v>1752</v>
      </c>
      <c r="B947" s="46" t="s">
        <v>26</v>
      </c>
      <c r="C947" s="46" t="s">
        <v>27</v>
      </c>
      <c r="D947" s="46" t="s">
        <v>28</v>
      </c>
      <c r="E947" s="46" t="s">
        <v>28</v>
      </c>
      <c r="F947" s="46" t="s">
        <v>111</v>
      </c>
      <c r="G947" s="46" t="s">
        <v>167</v>
      </c>
      <c r="H947" s="54" t="s">
        <v>168</v>
      </c>
      <c r="I947" s="54">
        <v>3</v>
      </c>
      <c r="J947" s="54">
        <v>4</v>
      </c>
      <c r="K947" s="52">
        <v>2019</v>
      </c>
      <c r="L947" s="31">
        <f t="shared" si="14"/>
        <v>43558</v>
      </c>
      <c r="M947" s="46" t="s">
        <v>1753</v>
      </c>
      <c r="N947" s="46" t="s">
        <v>1754</v>
      </c>
      <c r="O947" s="54">
        <v>19</v>
      </c>
      <c r="P947" s="92">
        <v>8100731221</v>
      </c>
      <c r="Q947" s="46" t="s">
        <v>172</v>
      </c>
      <c r="R947" s="49" t="s">
        <v>1755</v>
      </c>
      <c r="S947" s="54">
        <v>2</v>
      </c>
      <c r="T947" s="46" t="s">
        <v>313</v>
      </c>
      <c r="U947" s="46" t="s">
        <v>507</v>
      </c>
      <c r="V947" s="46" t="s">
        <v>175</v>
      </c>
      <c r="W947" s="49" t="s">
        <v>186</v>
      </c>
      <c r="X947" s="93">
        <v>3</v>
      </c>
    </row>
    <row r="948" spans="1:24" ht="21" hidden="1" customHeight="1">
      <c r="A948" s="46" t="s">
        <v>1752</v>
      </c>
      <c r="B948" s="46" t="s">
        <v>26</v>
      </c>
      <c r="C948" s="46" t="s">
        <v>27</v>
      </c>
      <c r="D948" s="46" t="s">
        <v>28</v>
      </c>
      <c r="E948" s="46" t="s">
        <v>28</v>
      </c>
      <c r="F948" s="46" t="s">
        <v>111</v>
      </c>
      <c r="G948" s="46" t="s">
        <v>167</v>
      </c>
      <c r="H948" s="54" t="s">
        <v>168</v>
      </c>
      <c r="I948" s="54">
        <v>3</v>
      </c>
      <c r="J948" s="54">
        <v>4</v>
      </c>
      <c r="K948" s="52">
        <v>2019</v>
      </c>
      <c r="L948" s="31">
        <f t="shared" si="14"/>
        <v>43558</v>
      </c>
      <c r="M948" s="46" t="s">
        <v>1756</v>
      </c>
      <c r="N948" s="46" t="s">
        <v>1757</v>
      </c>
      <c r="O948" s="54">
        <v>19</v>
      </c>
      <c r="P948" s="92">
        <v>8162861125</v>
      </c>
      <c r="Q948" s="46" t="s">
        <v>172</v>
      </c>
      <c r="R948" s="49" t="s">
        <v>1755</v>
      </c>
      <c r="S948" s="54">
        <v>1</v>
      </c>
      <c r="T948" s="46" t="s">
        <v>313</v>
      </c>
      <c r="U948" s="46" t="s">
        <v>507</v>
      </c>
      <c r="V948" s="46" t="s">
        <v>175</v>
      </c>
      <c r="W948" s="49" t="s">
        <v>186</v>
      </c>
      <c r="X948" s="93">
        <v>2</v>
      </c>
    </row>
    <row r="949" spans="1:24" ht="21" hidden="1" customHeight="1">
      <c r="A949" s="46" t="s">
        <v>1752</v>
      </c>
      <c r="B949" s="46" t="s">
        <v>26</v>
      </c>
      <c r="C949" s="46" t="s">
        <v>27</v>
      </c>
      <c r="D949" s="46" t="s">
        <v>28</v>
      </c>
      <c r="E949" s="46" t="s">
        <v>28</v>
      </c>
      <c r="F949" s="46" t="s">
        <v>111</v>
      </c>
      <c r="G949" s="46" t="s">
        <v>167</v>
      </c>
      <c r="H949" s="54" t="s">
        <v>168</v>
      </c>
      <c r="I949" s="54">
        <v>4</v>
      </c>
      <c r="J949" s="54">
        <v>4</v>
      </c>
      <c r="K949" s="52">
        <v>2019</v>
      </c>
      <c r="L949" s="31">
        <f t="shared" si="14"/>
        <v>43559</v>
      </c>
      <c r="M949" s="46" t="s">
        <v>1758</v>
      </c>
      <c r="N949" s="46" t="s">
        <v>210</v>
      </c>
      <c r="O949" s="54">
        <v>19</v>
      </c>
      <c r="P949" s="92">
        <v>9023382634</v>
      </c>
      <c r="Q949" s="46" t="s">
        <v>172</v>
      </c>
      <c r="R949" s="49" t="s">
        <v>1755</v>
      </c>
      <c r="S949" s="54">
        <v>2</v>
      </c>
      <c r="T949" s="54" t="s">
        <v>251</v>
      </c>
      <c r="U949" s="54"/>
      <c r="V949" s="54" t="s">
        <v>252</v>
      </c>
      <c r="W949" s="49" t="s">
        <v>211</v>
      </c>
      <c r="X949" s="93"/>
    </row>
    <row r="950" spans="1:24" ht="21" hidden="1" customHeight="1">
      <c r="A950" s="46" t="s">
        <v>1752</v>
      </c>
      <c r="B950" s="46" t="s">
        <v>26</v>
      </c>
      <c r="C950" s="46" t="s">
        <v>27</v>
      </c>
      <c r="D950" s="46" t="s">
        <v>28</v>
      </c>
      <c r="E950" s="46" t="s">
        <v>28</v>
      </c>
      <c r="F950" s="46" t="s">
        <v>111</v>
      </c>
      <c r="G950" s="46" t="s">
        <v>167</v>
      </c>
      <c r="H950" s="54" t="s">
        <v>168</v>
      </c>
      <c r="I950" s="54">
        <v>4</v>
      </c>
      <c r="J950" s="54">
        <v>4</v>
      </c>
      <c r="K950" s="52">
        <v>2019</v>
      </c>
      <c r="L950" s="31">
        <f t="shared" si="14"/>
        <v>43559</v>
      </c>
      <c r="M950" s="46" t="s">
        <v>1759</v>
      </c>
      <c r="N950" s="46" t="s">
        <v>1760</v>
      </c>
      <c r="O950" s="54">
        <v>19</v>
      </c>
      <c r="P950" s="92">
        <v>8035715433</v>
      </c>
      <c r="Q950" s="46" t="s">
        <v>172</v>
      </c>
      <c r="R950" s="49" t="s">
        <v>1755</v>
      </c>
      <c r="S950" s="54">
        <v>2</v>
      </c>
      <c r="T950" s="46" t="s">
        <v>251</v>
      </c>
      <c r="U950" s="54"/>
      <c r="V950" s="46" t="s">
        <v>252</v>
      </c>
      <c r="W950" s="49" t="s">
        <v>186</v>
      </c>
      <c r="X950" s="93">
        <v>3</v>
      </c>
    </row>
    <row r="951" spans="1:24" ht="21" hidden="1" customHeight="1">
      <c r="A951" s="46" t="s">
        <v>1752</v>
      </c>
      <c r="B951" s="46" t="s">
        <v>26</v>
      </c>
      <c r="C951" s="46" t="s">
        <v>27</v>
      </c>
      <c r="D951" s="46" t="s">
        <v>28</v>
      </c>
      <c r="E951" s="46" t="s">
        <v>28</v>
      </c>
      <c r="F951" s="46" t="s">
        <v>111</v>
      </c>
      <c r="G951" s="46" t="s">
        <v>167</v>
      </c>
      <c r="H951" s="54" t="s">
        <v>168</v>
      </c>
      <c r="I951" s="54">
        <v>4</v>
      </c>
      <c r="J951" s="54">
        <v>4</v>
      </c>
      <c r="K951" s="52">
        <v>2019</v>
      </c>
      <c r="L951" s="31">
        <f t="shared" si="14"/>
        <v>43559</v>
      </c>
      <c r="M951" s="46" t="s">
        <v>1761</v>
      </c>
      <c r="N951" s="46" t="s">
        <v>1762</v>
      </c>
      <c r="O951" s="54">
        <v>19</v>
      </c>
      <c r="P951" s="92">
        <v>9034845040</v>
      </c>
      <c r="Q951" s="46" t="s">
        <v>172</v>
      </c>
      <c r="R951" s="49" t="s">
        <v>1755</v>
      </c>
      <c r="S951" s="54">
        <v>2</v>
      </c>
      <c r="T951" s="46" t="s">
        <v>251</v>
      </c>
      <c r="U951" s="54"/>
      <c r="V951" s="46" t="s">
        <v>252</v>
      </c>
      <c r="W951" s="49" t="s">
        <v>186</v>
      </c>
      <c r="X951" s="93">
        <v>3</v>
      </c>
    </row>
    <row r="952" spans="1:24" ht="21" hidden="1" customHeight="1">
      <c r="A952" s="46" t="s">
        <v>1752</v>
      </c>
      <c r="B952" s="46" t="s">
        <v>26</v>
      </c>
      <c r="C952" s="46" t="s">
        <v>27</v>
      </c>
      <c r="D952" s="46" t="s">
        <v>28</v>
      </c>
      <c r="E952" s="46" t="s">
        <v>28</v>
      </c>
      <c r="F952" s="46" t="s">
        <v>111</v>
      </c>
      <c r="G952" s="46" t="s">
        <v>167</v>
      </c>
      <c r="H952" s="54" t="s">
        <v>168</v>
      </c>
      <c r="I952" s="54">
        <v>4</v>
      </c>
      <c r="J952" s="54">
        <v>4</v>
      </c>
      <c r="K952" s="52">
        <v>2019</v>
      </c>
      <c r="L952" s="31">
        <f t="shared" si="14"/>
        <v>43559</v>
      </c>
      <c r="M952" s="46" t="s">
        <v>1763</v>
      </c>
      <c r="N952" s="46" t="s">
        <v>250</v>
      </c>
      <c r="O952" s="54">
        <v>19</v>
      </c>
      <c r="P952" s="92">
        <v>8140826090</v>
      </c>
      <c r="Q952" s="46" t="s">
        <v>172</v>
      </c>
      <c r="R952" s="49" t="s">
        <v>1755</v>
      </c>
      <c r="S952" s="54">
        <v>2</v>
      </c>
      <c r="T952" s="46" t="s">
        <v>251</v>
      </c>
      <c r="U952" s="54"/>
      <c r="V952" s="46" t="s">
        <v>252</v>
      </c>
      <c r="W952" s="49" t="s">
        <v>186</v>
      </c>
      <c r="X952" s="93">
        <v>3</v>
      </c>
    </row>
    <row r="953" spans="1:24" ht="21" hidden="1" customHeight="1">
      <c r="A953" s="46" t="s">
        <v>1752</v>
      </c>
      <c r="B953" s="46" t="s">
        <v>26</v>
      </c>
      <c r="C953" s="46" t="s">
        <v>27</v>
      </c>
      <c r="D953" s="46" t="s">
        <v>28</v>
      </c>
      <c r="E953" s="46" t="s">
        <v>28</v>
      </c>
      <c r="F953" s="46" t="s">
        <v>111</v>
      </c>
      <c r="G953" s="46" t="s">
        <v>167</v>
      </c>
      <c r="H953" s="54" t="s">
        <v>168</v>
      </c>
      <c r="I953" s="54">
        <v>4</v>
      </c>
      <c r="J953" s="54">
        <v>4</v>
      </c>
      <c r="K953" s="52">
        <v>2019</v>
      </c>
      <c r="L953" s="31">
        <f t="shared" si="14"/>
        <v>43559</v>
      </c>
      <c r="M953" s="46" t="s">
        <v>1764</v>
      </c>
      <c r="N953" s="46" t="s">
        <v>1614</v>
      </c>
      <c r="O953" s="54">
        <v>19</v>
      </c>
      <c r="P953" s="92">
        <v>8127975803</v>
      </c>
      <c r="Q953" s="46" t="s">
        <v>172</v>
      </c>
      <c r="R953" s="49" t="s">
        <v>1755</v>
      </c>
      <c r="S953" s="54">
        <v>2</v>
      </c>
      <c r="T953" s="46" t="s">
        <v>251</v>
      </c>
      <c r="U953" s="54"/>
      <c r="V953" s="46" t="s">
        <v>252</v>
      </c>
      <c r="W953" s="49" t="s">
        <v>186</v>
      </c>
      <c r="X953" s="93">
        <v>3</v>
      </c>
    </row>
    <row r="954" spans="1:24" ht="21" hidden="1" customHeight="1">
      <c r="A954" s="46" t="s">
        <v>1752</v>
      </c>
      <c r="B954" s="46" t="s">
        <v>26</v>
      </c>
      <c r="C954" s="46" t="s">
        <v>27</v>
      </c>
      <c r="D954" s="46" t="s">
        <v>28</v>
      </c>
      <c r="E954" s="46" t="s">
        <v>28</v>
      </c>
      <c r="F954" s="46" t="s">
        <v>111</v>
      </c>
      <c r="G954" s="46" t="s">
        <v>167</v>
      </c>
      <c r="H954" s="54" t="s">
        <v>168</v>
      </c>
      <c r="I954" s="54">
        <v>4</v>
      </c>
      <c r="J954" s="54">
        <v>4</v>
      </c>
      <c r="K954" s="52">
        <v>2019</v>
      </c>
      <c r="L954" s="31">
        <f t="shared" si="14"/>
        <v>43559</v>
      </c>
      <c r="M954" s="46" t="s">
        <v>1765</v>
      </c>
      <c r="N954" s="46" t="s">
        <v>1766</v>
      </c>
      <c r="O954" s="54">
        <v>19</v>
      </c>
      <c r="P954" s="92">
        <v>7059941419</v>
      </c>
      <c r="Q954" s="46" t="s">
        <v>172</v>
      </c>
      <c r="R954" s="49" t="s">
        <v>1755</v>
      </c>
      <c r="S954" s="54">
        <v>2</v>
      </c>
      <c r="T954" s="46" t="s">
        <v>251</v>
      </c>
      <c r="U954" s="54"/>
      <c r="V954" s="46" t="s">
        <v>252</v>
      </c>
      <c r="W954" s="49" t="s">
        <v>211</v>
      </c>
      <c r="X954" s="93"/>
    </row>
    <row r="955" spans="1:24" ht="21" hidden="1" customHeight="1">
      <c r="A955" s="46" t="s">
        <v>1752</v>
      </c>
      <c r="B955" s="46" t="s">
        <v>26</v>
      </c>
      <c r="C955" s="46" t="s">
        <v>27</v>
      </c>
      <c r="D955" s="46" t="s">
        <v>28</v>
      </c>
      <c r="E955" s="46" t="s">
        <v>28</v>
      </c>
      <c r="F955" s="46" t="s">
        <v>111</v>
      </c>
      <c r="G955" s="46" t="s">
        <v>167</v>
      </c>
      <c r="H955" s="54" t="s">
        <v>168</v>
      </c>
      <c r="I955" s="54">
        <v>4</v>
      </c>
      <c r="J955" s="54">
        <v>4</v>
      </c>
      <c r="K955" s="52">
        <v>2019</v>
      </c>
      <c r="L955" s="31">
        <f t="shared" si="14"/>
        <v>43559</v>
      </c>
      <c r="M955" s="46" t="s">
        <v>1767</v>
      </c>
      <c r="N955" s="46" t="s">
        <v>339</v>
      </c>
      <c r="O955" s="54">
        <v>16</v>
      </c>
      <c r="P955" s="57" t="s">
        <v>171</v>
      </c>
      <c r="Q955" s="46" t="s">
        <v>417</v>
      </c>
      <c r="R955" s="49" t="s">
        <v>1755</v>
      </c>
      <c r="S955" s="54">
        <v>0</v>
      </c>
      <c r="T955" s="46" t="s">
        <v>251</v>
      </c>
      <c r="U955" s="54"/>
      <c r="V955" s="46" t="s">
        <v>252</v>
      </c>
      <c r="W955" s="49" t="s">
        <v>211</v>
      </c>
      <c r="X955" s="93"/>
    </row>
    <row r="956" spans="1:24" ht="21" hidden="1" customHeight="1">
      <c r="A956" s="46" t="s">
        <v>1752</v>
      </c>
      <c r="B956" s="46" t="s">
        <v>26</v>
      </c>
      <c r="C956" s="46" t="s">
        <v>27</v>
      </c>
      <c r="D956" s="46" t="s">
        <v>28</v>
      </c>
      <c r="E956" s="46" t="s">
        <v>28</v>
      </c>
      <c r="F956" s="46" t="s">
        <v>111</v>
      </c>
      <c r="G956" s="46" t="s">
        <v>167</v>
      </c>
      <c r="H956" s="54" t="s">
        <v>168</v>
      </c>
      <c r="I956" s="54">
        <v>4</v>
      </c>
      <c r="J956" s="54">
        <v>4</v>
      </c>
      <c r="K956" s="52">
        <v>2019</v>
      </c>
      <c r="L956" s="31">
        <f t="shared" si="14"/>
        <v>43559</v>
      </c>
      <c r="M956" s="46" t="s">
        <v>207</v>
      </c>
      <c r="N956" s="46" t="s">
        <v>1768</v>
      </c>
      <c r="O956" s="54">
        <v>19</v>
      </c>
      <c r="P956" s="92">
        <v>7035254384</v>
      </c>
      <c r="Q956" s="46" t="s">
        <v>172</v>
      </c>
      <c r="R956" s="49" t="s">
        <v>1755</v>
      </c>
      <c r="S956" s="54">
        <v>2</v>
      </c>
      <c r="T956" s="46" t="s">
        <v>251</v>
      </c>
      <c r="U956" s="54"/>
      <c r="V956" s="46" t="s">
        <v>252</v>
      </c>
      <c r="W956" s="49" t="s">
        <v>211</v>
      </c>
      <c r="X956" s="93"/>
    </row>
    <row r="957" spans="1:24" ht="21" hidden="1" customHeight="1">
      <c r="A957" s="46" t="s">
        <v>1752</v>
      </c>
      <c r="B957" s="46" t="s">
        <v>26</v>
      </c>
      <c r="C957" s="46" t="s">
        <v>27</v>
      </c>
      <c r="D957" s="46" t="s">
        <v>28</v>
      </c>
      <c r="E957" s="46" t="s">
        <v>28</v>
      </c>
      <c r="F957" s="46" t="s">
        <v>111</v>
      </c>
      <c r="G957" s="46" t="s">
        <v>167</v>
      </c>
      <c r="H957" s="54" t="s">
        <v>168</v>
      </c>
      <c r="I957" s="54">
        <v>4</v>
      </c>
      <c r="J957" s="54">
        <v>4</v>
      </c>
      <c r="K957" s="52">
        <v>2019</v>
      </c>
      <c r="L957" s="31">
        <f t="shared" ref="L957:L1020" si="15">DATE(K957,J957,I957)</f>
        <v>43559</v>
      </c>
      <c r="M957" s="46" t="s">
        <v>1769</v>
      </c>
      <c r="N957" s="46" t="s">
        <v>1770</v>
      </c>
      <c r="O957" s="54">
        <v>15</v>
      </c>
      <c r="P957" s="57" t="s">
        <v>171</v>
      </c>
      <c r="Q957" s="46" t="s">
        <v>172</v>
      </c>
      <c r="R957" s="49" t="s">
        <v>1755</v>
      </c>
      <c r="S957" s="54">
        <v>0</v>
      </c>
      <c r="T957" s="46" t="s">
        <v>251</v>
      </c>
      <c r="U957" s="54"/>
      <c r="V957" s="46" t="s">
        <v>252</v>
      </c>
      <c r="W957" s="49" t="s">
        <v>211</v>
      </c>
      <c r="X957" s="93"/>
    </row>
    <row r="958" spans="1:24" ht="21" hidden="1" customHeight="1">
      <c r="A958" s="46" t="s">
        <v>1752</v>
      </c>
      <c r="B958" s="46" t="s">
        <v>26</v>
      </c>
      <c r="C958" s="46" t="s">
        <v>27</v>
      </c>
      <c r="D958" s="46" t="s">
        <v>28</v>
      </c>
      <c r="E958" s="46" t="s">
        <v>28</v>
      </c>
      <c r="F958" s="46" t="s">
        <v>111</v>
      </c>
      <c r="G958" s="46" t="s">
        <v>167</v>
      </c>
      <c r="H958" s="54" t="s">
        <v>168</v>
      </c>
      <c r="I958" s="54">
        <v>4</v>
      </c>
      <c r="J958" s="54">
        <v>4</v>
      </c>
      <c r="K958" s="52">
        <v>2019</v>
      </c>
      <c r="L958" s="31">
        <f t="shared" si="15"/>
        <v>43559</v>
      </c>
      <c r="M958" s="46" t="s">
        <v>1771</v>
      </c>
      <c r="N958" s="46" t="s">
        <v>977</v>
      </c>
      <c r="O958" s="54">
        <v>18</v>
      </c>
      <c r="P958" s="57" t="s">
        <v>171</v>
      </c>
      <c r="Q958" s="46" t="s">
        <v>172</v>
      </c>
      <c r="R958" s="49" t="s">
        <v>1755</v>
      </c>
      <c r="S958" s="54">
        <v>0</v>
      </c>
      <c r="T958" s="46" t="s">
        <v>251</v>
      </c>
      <c r="U958" s="54"/>
      <c r="V958" s="46" t="s">
        <v>252</v>
      </c>
      <c r="W958" s="49" t="s">
        <v>211</v>
      </c>
      <c r="X958" s="93"/>
    </row>
    <row r="959" spans="1:24" ht="21" hidden="1" customHeight="1">
      <c r="A959" s="46" t="s">
        <v>1752</v>
      </c>
      <c r="B959" s="46" t="s">
        <v>26</v>
      </c>
      <c r="C959" s="46" t="s">
        <v>27</v>
      </c>
      <c r="D959" s="46" t="s">
        <v>28</v>
      </c>
      <c r="E959" s="46" t="s">
        <v>28</v>
      </c>
      <c r="F959" s="46" t="s">
        <v>111</v>
      </c>
      <c r="G959" s="46" t="s">
        <v>167</v>
      </c>
      <c r="H959" s="54" t="s">
        <v>168</v>
      </c>
      <c r="I959" s="54">
        <v>4</v>
      </c>
      <c r="J959" s="54">
        <v>4</v>
      </c>
      <c r="K959" s="52">
        <v>2019</v>
      </c>
      <c r="L959" s="31">
        <f t="shared" si="15"/>
        <v>43559</v>
      </c>
      <c r="M959" s="46" t="s">
        <v>1772</v>
      </c>
      <c r="N959" s="46" t="s">
        <v>1773</v>
      </c>
      <c r="O959" s="54">
        <v>19</v>
      </c>
      <c r="P959" s="57" t="s">
        <v>171</v>
      </c>
      <c r="Q959" s="46" t="s">
        <v>172</v>
      </c>
      <c r="R959" s="49" t="s">
        <v>1755</v>
      </c>
      <c r="S959" s="54">
        <v>2</v>
      </c>
      <c r="T959" s="46" t="s">
        <v>251</v>
      </c>
      <c r="U959" s="54"/>
      <c r="V959" s="46" t="s">
        <v>252</v>
      </c>
      <c r="W959" s="49" t="s">
        <v>211</v>
      </c>
      <c r="X959" s="93"/>
    </row>
    <row r="960" spans="1:24" ht="21" hidden="1" customHeight="1">
      <c r="A960" s="46" t="s">
        <v>1752</v>
      </c>
      <c r="B960" s="46" t="s">
        <v>26</v>
      </c>
      <c r="C960" s="46" t="s">
        <v>27</v>
      </c>
      <c r="D960" s="46" t="s">
        <v>28</v>
      </c>
      <c r="E960" s="46" t="s">
        <v>28</v>
      </c>
      <c r="F960" s="46" t="s">
        <v>111</v>
      </c>
      <c r="G960" s="46" t="s">
        <v>167</v>
      </c>
      <c r="H960" s="54" t="s">
        <v>168</v>
      </c>
      <c r="I960" s="54">
        <v>4</v>
      </c>
      <c r="J960" s="54">
        <v>4</v>
      </c>
      <c r="K960" s="52">
        <v>2019</v>
      </c>
      <c r="L960" s="31">
        <f t="shared" si="15"/>
        <v>43559</v>
      </c>
      <c r="M960" s="46" t="s">
        <v>1774</v>
      </c>
      <c r="N960" s="46" t="s">
        <v>1775</v>
      </c>
      <c r="O960" s="54">
        <v>19</v>
      </c>
      <c r="P960" s="57" t="s">
        <v>171</v>
      </c>
      <c r="Q960" s="46" t="s">
        <v>172</v>
      </c>
      <c r="R960" s="49" t="s">
        <v>1755</v>
      </c>
      <c r="S960" s="54">
        <v>2</v>
      </c>
      <c r="T960" s="46" t="s">
        <v>251</v>
      </c>
      <c r="U960" s="54"/>
      <c r="V960" s="46" t="s">
        <v>252</v>
      </c>
      <c r="W960" s="49" t="s">
        <v>211</v>
      </c>
      <c r="X960" s="93"/>
    </row>
    <row r="961" spans="1:24" ht="21" hidden="1" customHeight="1">
      <c r="A961" s="46" t="s">
        <v>1752</v>
      </c>
      <c r="B961" s="46" t="s">
        <v>26</v>
      </c>
      <c r="C961" s="46" t="s">
        <v>27</v>
      </c>
      <c r="D961" s="46" t="s">
        <v>28</v>
      </c>
      <c r="E961" s="46" t="s">
        <v>28</v>
      </c>
      <c r="F961" s="46" t="s">
        <v>111</v>
      </c>
      <c r="G961" s="46" t="s">
        <v>167</v>
      </c>
      <c r="H961" s="54" t="s">
        <v>168</v>
      </c>
      <c r="I961" s="54">
        <v>5</v>
      </c>
      <c r="J961" s="54">
        <v>4</v>
      </c>
      <c r="K961" s="52">
        <v>2019</v>
      </c>
      <c r="L961" s="31">
        <f t="shared" si="15"/>
        <v>43560</v>
      </c>
      <c r="M961" s="46" t="s">
        <v>1776</v>
      </c>
      <c r="N961" s="46" t="s">
        <v>217</v>
      </c>
      <c r="O961" s="54">
        <v>19</v>
      </c>
      <c r="P961" s="92">
        <v>9071063742</v>
      </c>
      <c r="Q961" s="46" t="s">
        <v>172</v>
      </c>
      <c r="R961" s="49" t="s">
        <v>1755</v>
      </c>
      <c r="S961" s="54">
        <v>2</v>
      </c>
      <c r="T961" s="46" t="s">
        <v>251</v>
      </c>
      <c r="U961" s="54"/>
      <c r="V961" s="46" t="s">
        <v>252</v>
      </c>
      <c r="W961" s="49" t="s">
        <v>186</v>
      </c>
      <c r="X961" s="93">
        <v>3</v>
      </c>
    </row>
    <row r="962" spans="1:24" ht="21" hidden="1" customHeight="1">
      <c r="A962" s="46" t="s">
        <v>1752</v>
      </c>
      <c r="B962" s="46" t="s">
        <v>26</v>
      </c>
      <c r="C962" s="46" t="s">
        <v>27</v>
      </c>
      <c r="D962" s="46" t="s">
        <v>28</v>
      </c>
      <c r="E962" s="46" t="s">
        <v>28</v>
      </c>
      <c r="F962" s="46" t="s">
        <v>111</v>
      </c>
      <c r="G962" s="46" t="s">
        <v>167</v>
      </c>
      <c r="H962" s="54" t="s">
        <v>168</v>
      </c>
      <c r="I962" s="54">
        <v>5</v>
      </c>
      <c r="J962" s="54">
        <v>4</v>
      </c>
      <c r="K962" s="52">
        <v>2019</v>
      </c>
      <c r="L962" s="31">
        <f t="shared" si="15"/>
        <v>43560</v>
      </c>
      <c r="M962" s="46" t="s">
        <v>1777</v>
      </c>
      <c r="N962" s="46" t="s">
        <v>796</v>
      </c>
      <c r="O962" s="54">
        <v>19</v>
      </c>
      <c r="P962" s="57" t="s">
        <v>171</v>
      </c>
      <c r="Q962" s="46" t="s">
        <v>172</v>
      </c>
      <c r="R962" s="49" t="s">
        <v>1755</v>
      </c>
      <c r="S962" s="54">
        <v>2</v>
      </c>
      <c r="T962" s="46" t="s">
        <v>251</v>
      </c>
      <c r="U962" s="54"/>
      <c r="V962" s="46" t="s">
        <v>252</v>
      </c>
      <c r="W962" s="49" t="s">
        <v>211</v>
      </c>
      <c r="X962" s="93"/>
    </row>
    <row r="963" spans="1:24" ht="21" hidden="1" customHeight="1">
      <c r="A963" s="46" t="s">
        <v>1752</v>
      </c>
      <c r="B963" s="46" t="s">
        <v>26</v>
      </c>
      <c r="C963" s="46" t="s">
        <v>27</v>
      </c>
      <c r="D963" s="46" t="s">
        <v>28</v>
      </c>
      <c r="E963" s="46" t="s">
        <v>28</v>
      </c>
      <c r="F963" s="46" t="s">
        <v>111</v>
      </c>
      <c r="G963" s="46" t="s">
        <v>167</v>
      </c>
      <c r="H963" s="54" t="s">
        <v>168</v>
      </c>
      <c r="I963" s="54">
        <v>5</v>
      </c>
      <c r="J963" s="54">
        <v>4</v>
      </c>
      <c r="K963" s="52">
        <v>2019</v>
      </c>
      <c r="L963" s="31">
        <f t="shared" si="15"/>
        <v>43560</v>
      </c>
      <c r="M963" s="46" t="s">
        <v>1119</v>
      </c>
      <c r="N963" s="46" t="s">
        <v>1659</v>
      </c>
      <c r="O963" s="54">
        <v>18</v>
      </c>
      <c r="P963" s="57" t="s">
        <v>171</v>
      </c>
      <c r="Q963" s="46" t="s">
        <v>172</v>
      </c>
      <c r="R963" s="49" t="s">
        <v>1755</v>
      </c>
      <c r="S963" s="54">
        <v>1</v>
      </c>
      <c r="T963" s="46" t="s">
        <v>251</v>
      </c>
      <c r="U963" s="54"/>
      <c r="V963" s="46" t="s">
        <v>252</v>
      </c>
      <c r="W963" s="49" t="s">
        <v>211</v>
      </c>
      <c r="X963" s="93"/>
    </row>
    <row r="964" spans="1:24" ht="21" hidden="1" customHeight="1">
      <c r="A964" s="46" t="s">
        <v>1752</v>
      </c>
      <c r="B964" s="46" t="s">
        <v>26</v>
      </c>
      <c r="C964" s="46" t="s">
        <v>27</v>
      </c>
      <c r="D964" s="46" t="s">
        <v>28</v>
      </c>
      <c r="E964" s="46" t="s">
        <v>28</v>
      </c>
      <c r="F964" s="46" t="s">
        <v>111</v>
      </c>
      <c r="G964" s="46" t="s">
        <v>167</v>
      </c>
      <c r="H964" s="54" t="s">
        <v>168</v>
      </c>
      <c r="I964" s="54">
        <v>5</v>
      </c>
      <c r="J964" s="54">
        <v>4</v>
      </c>
      <c r="K964" s="52">
        <v>2019</v>
      </c>
      <c r="L964" s="31">
        <f t="shared" si="15"/>
        <v>43560</v>
      </c>
      <c r="M964" s="46" t="s">
        <v>1778</v>
      </c>
      <c r="N964" s="46" t="s">
        <v>1779</v>
      </c>
      <c r="O964" s="54">
        <v>19</v>
      </c>
      <c r="P964" s="57" t="s">
        <v>171</v>
      </c>
      <c r="Q964" s="46" t="s">
        <v>172</v>
      </c>
      <c r="R964" s="49" t="s">
        <v>1755</v>
      </c>
      <c r="S964" s="54">
        <v>2</v>
      </c>
      <c r="T964" s="46" t="s">
        <v>251</v>
      </c>
      <c r="U964" s="54"/>
      <c r="V964" s="46" t="s">
        <v>252</v>
      </c>
      <c r="W964" s="49" t="s">
        <v>211</v>
      </c>
      <c r="X964" s="93"/>
    </row>
    <row r="965" spans="1:24" ht="21" hidden="1" customHeight="1">
      <c r="A965" s="46" t="s">
        <v>1752</v>
      </c>
      <c r="B965" s="46" t="s">
        <v>26</v>
      </c>
      <c r="C965" s="46" t="s">
        <v>27</v>
      </c>
      <c r="D965" s="46" t="s">
        <v>28</v>
      </c>
      <c r="E965" s="46" t="s">
        <v>28</v>
      </c>
      <c r="F965" s="46" t="s">
        <v>111</v>
      </c>
      <c r="G965" s="46" t="s">
        <v>167</v>
      </c>
      <c r="H965" s="54" t="s">
        <v>168</v>
      </c>
      <c r="I965" s="54">
        <v>5</v>
      </c>
      <c r="J965" s="54">
        <v>4</v>
      </c>
      <c r="K965" s="52">
        <v>2019</v>
      </c>
      <c r="L965" s="31">
        <f t="shared" si="15"/>
        <v>43560</v>
      </c>
      <c r="M965" s="46" t="s">
        <v>1780</v>
      </c>
      <c r="N965" s="46" t="s">
        <v>1781</v>
      </c>
      <c r="O965" s="54">
        <v>19</v>
      </c>
      <c r="P965" s="92">
        <v>7035154910</v>
      </c>
      <c r="Q965" s="46" t="s">
        <v>172</v>
      </c>
      <c r="R965" s="49" t="s">
        <v>1755</v>
      </c>
      <c r="S965" s="54">
        <v>2</v>
      </c>
      <c r="T965" s="46" t="s">
        <v>251</v>
      </c>
      <c r="U965" s="54"/>
      <c r="V965" s="46" t="s">
        <v>252</v>
      </c>
      <c r="W965" s="49" t="s">
        <v>444</v>
      </c>
      <c r="X965" s="93"/>
    </row>
    <row r="966" spans="1:24" ht="21" hidden="1" customHeight="1">
      <c r="A966" s="46" t="s">
        <v>1752</v>
      </c>
      <c r="B966" s="46" t="s">
        <v>26</v>
      </c>
      <c r="C966" s="46" t="s">
        <v>27</v>
      </c>
      <c r="D966" s="46" t="s">
        <v>28</v>
      </c>
      <c r="E966" s="46" t="s">
        <v>28</v>
      </c>
      <c r="F966" s="46" t="s">
        <v>111</v>
      </c>
      <c r="G966" s="46" t="s">
        <v>167</v>
      </c>
      <c r="H966" s="54" t="s">
        <v>168</v>
      </c>
      <c r="I966" s="54">
        <v>5</v>
      </c>
      <c r="J966" s="54">
        <v>4</v>
      </c>
      <c r="K966" s="52">
        <v>2019</v>
      </c>
      <c r="L966" s="31">
        <f t="shared" si="15"/>
        <v>43560</v>
      </c>
      <c r="M966" s="46" t="s">
        <v>1782</v>
      </c>
      <c r="N966" s="46" t="s">
        <v>900</v>
      </c>
      <c r="O966" s="54">
        <v>18</v>
      </c>
      <c r="P966" s="92">
        <v>9029682098</v>
      </c>
      <c r="Q966" s="46" t="s">
        <v>172</v>
      </c>
      <c r="R966" s="49" t="s">
        <v>1755</v>
      </c>
      <c r="S966" s="54">
        <v>0</v>
      </c>
      <c r="T966" s="46" t="s">
        <v>251</v>
      </c>
      <c r="U966" s="54"/>
      <c r="V966" s="46" t="s">
        <v>252</v>
      </c>
      <c r="W966" s="49" t="s">
        <v>186</v>
      </c>
      <c r="X966" s="93">
        <v>3</v>
      </c>
    </row>
    <row r="967" spans="1:24" ht="21" hidden="1" customHeight="1">
      <c r="A967" s="46" t="s">
        <v>1752</v>
      </c>
      <c r="B967" s="46" t="s">
        <v>26</v>
      </c>
      <c r="C967" s="46" t="s">
        <v>27</v>
      </c>
      <c r="D967" s="46" t="s">
        <v>28</v>
      </c>
      <c r="E967" s="46" t="s">
        <v>28</v>
      </c>
      <c r="F967" s="46" t="s">
        <v>111</v>
      </c>
      <c r="G967" s="46" t="s">
        <v>167</v>
      </c>
      <c r="H967" s="54" t="s">
        <v>168</v>
      </c>
      <c r="I967" s="54">
        <v>5</v>
      </c>
      <c r="J967" s="54">
        <v>4</v>
      </c>
      <c r="K967" s="52">
        <v>2019</v>
      </c>
      <c r="L967" s="31">
        <f t="shared" si="15"/>
        <v>43560</v>
      </c>
      <c r="M967" s="46" t="s">
        <v>1783</v>
      </c>
      <c r="N967" s="46" t="s">
        <v>1715</v>
      </c>
      <c r="O967" s="54">
        <v>16</v>
      </c>
      <c r="P967" s="92">
        <v>9061384883</v>
      </c>
      <c r="Q967" s="46" t="s">
        <v>417</v>
      </c>
      <c r="R967" s="49" t="s">
        <v>1755</v>
      </c>
      <c r="S967" s="54">
        <v>0</v>
      </c>
      <c r="T967" s="46" t="s">
        <v>251</v>
      </c>
      <c r="U967" s="54"/>
      <c r="V967" s="46" t="s">
        <v>252</v>
      </c>
      <c r="W967" s="49" t="s">
        <v>186</v>
      </c>
      <c r="X967" s="93">
        <v>1</v>
      </c>
    </row>
    <row r="968" spans="1:24" ht="21" hidden="1" customHeight="1">
      <c r="A968" s="46" t="s">
        <v>1752</v>
      </c>
      <c r="B968" s="46" t="s">
        <v>26</v>
      </c>
      <c r="C968" s="46" t="s">
        <v>27</v>
      </c>
      <c r="D968" s="46" t="s">
        <v>28</v>
      </c>
      <c r="E968" s="46" t="s">
        <v>28</v>
      </c>
      <c r="F968" s="46" t="s">
        <v>111</v>
      </c>
      <c r="G968" s="46" t="s">
        <v>167</v>
      </c>
      <c r="H968" s="54" t="s">
        <v>168</v>
      </c>
      <c r="I968" s="54">
        <v>5</v>
      </c>
      <c r="J968" s="54">
        <v>4</v>
      </c>
      <c r="K968" s="52">
        <v>2019</v>
      </c>
      <c r="L968" s="31">
        <f t="shared" si="15"/>
        <v>43560</v>
      </c>
      <c r="M968" s="46" t="s">
        <v>1784</v>
      </c>
      <c r="N968" s="46" t="s">
        <v>1785</v>
      </c>
      <c r="O968" s="54">
        <v>16</v>
      </c>
      <c r="P968" s="57" t="s">
        <v>171</v>
      </c>
      <c r="Q968" s="46" t="s">
        <v>172</v>
      </c>
      <c r="R968" s="49" t="s">
        <v>1755</v>
      </c>
      <c r="S968" s="54">
        <v>0</v>
      </c>
      <c r="T968" s="46" t="s">
        <v>251</v>
      </c>
      <c r="U968" s="54"/>
      <c r="V968" s="46" t="s">
        <v>252</v>
      </c>
      <c r="W968" s="49" t="s">
        <v>179</v>
      </c>
      <c r="X968" s="93">
        <v>2</v>
      </c>
    </row>
    <row r="969" spans="1:24" ht="21" hidden="1" customHeight="1">
      <c r="A969" s="46" t="s">
        <v>1752</v>
      </c>
      <c r="B969" s="46" t="s">
        <v>26</v>
      </c>
      <c r="C969" s="46" t="s">
        <v>27</v>
      </c>
      <c r="D969" s="46" t="s">
        <v>28</v>
      </c>
      <c r="E969" s="46" t="s">
        <v>28</v>
      </c>
      <c r="F969" s="46" t="s">
        <v>111</v>
      </c>
      <c r="G969" s="46" t="s">
        <v>167</v>
      </c>
      <c r="H969" s="54" t="s">
        <v>168</v>
      </c>
      <c r="I969" s="54">
        <v>5</v>
      </c>
      <c r="J969" s="54">
        <v>4</v>
      </c>
      <c r="K969" s="52">
        <v>2019</v>
      </c>
      <c r="L969" s="31">
        <f t="shared" si="15"/>
        <v>43560</v>
      </c>
      <c r="M969" s="46" t="s">
        <v>1786</v>
      </c>
      <c r="N969" s="46" t="s">
        <v>689</v>
      </c>
      <c r="O969" s="54">
        <v>19</v>
      </c>
      <c r="P969" s="57" t="s">
        <v>171</v>
      </c>
      <c r="Q969" s="46" t="s">
        <v>172</v>
      </c>
      <c r="R969" s="49" t="s">
        <v>1755</v>
      </c>
      <c r="S969" s="54">
        <v>2</v>
      </c>
      <c r="T969" s="46" t="s">
        <v>251</v>
      </c>
      <c r="U969" s="54"/>
      <c r="V969" s="46" t="s">
        <v>252</v>
      </c>
      <c r="W969" s="49" t="s">
        <v>186</v>
      </c>
      <c r="X969" s="93">
        <v>3</v>
      </c>
    </row>
    <row r="970" spans="1:24" ht="21" hidden="1" customHeight="1">
      <c r="A970" s="46" t="s">
        <v>1752</v>
      </c>
      <c r="B970" s="46" t="s">
        <v>26</v>
      </c>
      <c r="C970" s="46" t="s">
        <v>27</v>
      </c>
      <c r="D970" s="46" t="s">
        <v>28</v>
      </c>
      <c r="E970" s="46" t="s">
        <v>28</v>
      </c>
      <c r="F970" s="46" t="s">
        <v>111</v>
      </c>
      <c r="G970" s="46" t="s">
        <v>167</v>
      </c>
      <c r="H970" s="54" t="s">
        <v>168</v>
      </c>
      <c r="I970" s="54">
        <v>5</v>
      </c>
      <c r="J970" s="54">
        <v>4</v>
      </c>
      <c r="K970" s="52">
        <v>2019</v>
      </c>
      <c r="L970" s="31">
        <f t="shared" si="15"/>
        <v>43560</v>
      </c>
      <c r="M970" s="46" t="s">
        <v>1787</v>
      </c>
      <c r="N970" s="46" t="s">
        <v>1788</v>
      </c>
      <c r="O970" s="54">
        <v>19</v>
      </c>
      <c r="P970" s="92">
        <v>8097154209</v>
      </c>
      <c r="Q970" s="46" t="s">
        <v>172</v>
      </c>
      <c r="R970" s="49" t="s">
        <v>1755</v>
      </c>
      <c r="S970" s="54">
        <v>2</v>
      </c>
      <c r="T970" s="46" t="s">
        <v>251</v>
      </c>
      <c r="U970" s="54"/>
      <c r="V970" s="46" t="s">
        <v>252</v>
      </c>
      <c r="W970" s="49" t="s">
        <v>186</v>
      </c>
      <c r="X970" s="93">
        <v>3</v>
      </c>
    </row>
    <row r="971" spans="1:24" ht="21" hidden="1" customHeight="1">
      <c r="A971" s="46" t="s">
        <v>1752</v>
      </c>
      <c r="B971" s="46" t="s">
        <v>26</v>
      </c>
      <c r="C971" s="46" t="s">
        <v>27</v>
      </c>
      <c r="D971" s="46" t="s">
        <v>28</v>
      </c>
      <c r="E971" s="46" t="s">
        <v>28</v>
      </c>
      <c r="F971" s="46" t="s">
        <v>111</v>
      </c>
      <c r="G971" s="46" t="s">
        <v>167</v>
      </c>
      <c r="H971" s="54" t="s">
        <v>168</v>
      </c>
      <c r="I971" s="54">
        <v>5</v>
      </c>
      <c r="J971" s="54">
        <v>4</v>
      </c>
      <c r="K971" s="52">
        <v>2019</v>
      </c>
      <c r="L971" s="31">
        <f t="shared" si="15"/>
        <v>43560</v>
      </c>
      <c r="M971" s="46" t="s">
        <v>1789</v>
      </c>
      <c r="N971" s="46" t="s">
        <v>1790</v>
      </c>
      <c r="O971" s="54">
        <v>18</v>
      </c>
      <c r="P971" s="57" t="s">
        <v>171</v>
      </c>
      <c r="Q971" s="46" t="s">
        <v>172</v>
      </c>
      <c r="R971" s="49" t="s">
        <v>1755</v>
      </c>
      <c r="S971" s="54">
        <v>1</v>
      </c>
      <c r="T971" s="46" t="s">
        <v>251</v>
      </c>
      <c r="U971" s="54"/>
      <c r="V971" s="46" t="s">
        <v>252</v>
      </c>
      <c r="W971" s="49" t="s">
        <v>444</v>
      </c>
      <c r="X971" s="93"/>
    </row>
    <row r="972" spans="1:24" ht="21" hidden="1" customHeight="1">
      <c r="A972" s="46" t="s">
        <v>1752</v>
      </c>
      <c r="B972" s="46" t="s">
        <v>26</v>
      </c>
      <c r="C972" s="46" t="s">
        <v>27</v>
      </c>
      <c r="D972" s="46" t="s">
        <v>28</v>
      </c>
      <c r="E972" s="46" t="s">
        <v>28</v>
      </c>
      <c r="F972" s="46" t="s">
        <v>111</v>
      </c>
      <c r="G972" s="46" t="s">
        <v>167</v>
      </c>
      <c r="H972" s="54" t="s">
        <v>168</v>
      </c>
      <c r="I972" s="54">
        <v>5</v>
      </c>
      <c r="J972" s="54">
        <v>4</v>
      </c>
      <c r="K972" s="52">
        <v>2019</v>
      </c>
      <c r="L972" s="31">
        <f t="shared" si="15"/>
        <v>43560</v>
      </c>
      <c r="M972" s="46" t="s">
        <v>1791</v>
      </c>
      <c r="N972" s="46" t="s">
        <v>1792</v>
      </c>
      <c r="O972" s="54">
        <v>19</v>
      </c>
      <c r="P972" s="92">
        <v>7067777625</v>
      </c>
      <c r="Q972" s="46" t="s">
        <v>172</v>
      </c>
      <c r="R972" s="49" t="s">
        <v>1755</v>
      </c>
      <c r="S972" s="54">
        <v>2</v>
      </c>
      <c r="T972" s="46" t="s">
        <v>251</v>
      </c>
      <c r="U972" s="54"/>
      <c r="V972" s="46" t="s">
        <v>252</v>
      </c>
      <c r="W972" s="49" t="s">
        <v>444</v>
      </c>
      <c r="X972" s="93"/>
    </row>
    <row r="973" spans="1:24" ht="21" hidden="1" customHeight="1">
      <c r="A973" s="46" t="s">
        <v>1793</v>
      </c>
      <c r="B973" s="46" t="s">
        <v>26</v>
      </c>
      <c r="C973" s="46" t="s">
        <v>27</v>
      </c>
      <c r="D973" s="46" t="s">
        <v>28</v>
      </c>
      <c r="E973" s="46" t="s">
        <v>28</v>
      </c>
      <c r="F973" s="46" t="s">
        <v>111</v>
      </c>
      <c r="G973" s="46" t="s">
        <v>167</v>
      </c>
      <c r="H973" s="54" t="s">
        <v>168</v>
      </c>
      <c r="I973" s="54">
        <v>8</v>
      </c>
      <c r="J973" s="54">
        <v>4</v>
      </c>
      <c r="K973" s="52">
        <v>2019</v>
      </c>
      <c r="L973" s="31">
        <f t="shared" si="15"/>
        <v>43563</v>
      </c>
      <c r="M973" s="46" t="s">
        <v>1794</v>
      </c>
      <c r="N973" s="46" t="s">
        <v>1795</v>
      </c>
      <c r="O973" s="54">
        <v>19</v>
      </c>
      <c r="P973" s="92">
        <v>8105059507</v>
      </c>
      <c r="Q973" s="46" t="s">
        <v>172</v>
      </c>
      <c r="R973" s="49" t="s">
        <v>1755</v>
      </c>
      <c r="S973" s="54">
        <v>2</v>
      </c>
      <c r="T973" s="46" t="s">
        <v>313</v>
      </c>
      <c r="U973" s="46" t="s">
        <v>507</v>
      </c>
      <c r="V973" s="46" t="s">
        <v>175</v>
      </c>
      <c r="W973" s="49" t="s">
        <v>186</v>
      </c>
      <c r="X973" s="93">
        <v>1</v>
      </c>
    </row>
    <row r="974" spans="1:24" ht="21" hidden="1" customHeight="1">
      <c r="A974" s="46" t="s">
        <v>1793</v>
      </c>
      <c r="B974" s="46" t="s">
        <v>26</v>
      </c>
      <c r="C974" s="46" t="s">
        <v>27</v>
      </c>
      <c r="D974" s="46" t="s">
        <v>28</v>
      </c>
      <c r="E974" s="46" t="s">
        <v>28</v>
      </c>
      <c r="F974" s="46" t="s">
        <v>111</v>
      </c>
      <c r="G974" s="46" t="s">
        <v>167</v>
      </c>
      <c r="H974" s="54" t="s">
        <v>168</v>
      </c>
      <c r="I974" s="54">
        <v>8</v>
      </c>
      <c r="J974" s="54">
        <v>4</v>
      </c>
      <c r="K974" s="52">
        <v>2019</v>
      </c>
      <c r="L974" s="31">
        <f t="shared" si="15"/>
        <v>43563</v>
      </c>
      <c r="M974" s="46" t="s">
        <v>1796</v>
      </c>
      <c r="N974" s="46" t="s">
        <v>1797</v>
      </c>
      <c r="O974" s="54">
        <v>19</v>
      </c>
      <c r="P974" s="92">
        <v>9075111505</v>
      </c>
      <c r="Q974" s="46" t="s">
        <v>172</v>
      </c>
      <c r="R974" s="49" t="s">
        <v>1755</v>
      </c>
      <c r="S974" s="54">
        <v>1</v>
      </c>
      <c r="T974" s="46" t="s">
        <v>174</v>
      </c>
      <c r="U974" s="54"/>
      <c r="V974" s="46" t="s">
        <v>175</v>
      </c>
      <c r="W974" s="49" t="s">
        <v>186</v>
      </c>
      <c r="X974" s="93">
        <v>3</v>
      </c>
    </row>
    <row r="975" spans="1:24" ht="21" hidden="1" customHeight="1">
      <c r="A975" s="46" t="s">
        <v>1793</v>
      </c>
      <c r="B975" s="46" t="s">
        <v>26</v>
      </c>
      <c r="C975" s="46" t="s">
        <v>27</v>
      </c>
      <c r="D975" s="46" t="s">
        <v>28</v>
      </c>
      <c r="E975" s="46" t="s">
        <v>28</v>
      </c>
      <c r="F975" s="46" t="s">
        <v>111</v>
      </c>
      <c r="G975" s="46" t="s">
        <v>167</v>
      </c>
      <c r="H975" s="54" t="s">
        <v>168</v>
      </c>
      <c r="I975" s="54">
        <v>9</v>
      </c>
      <c r="J975" s="54">
        <v>4</v>
      </c>
      <c r="K975" s="52">
        <v>2019</v>
      </c>
      <c r="L975" s="31">
        <f t="shared" si="15"/>
        <v>43564</v>
      </c>
      <c r="M975" s="46" t="s">
        <v>1798</v>
      </c>
      <c r="N975" s="46" t="s">
        <v>1799</v>
      </c>
      <c r="O975" s="54">
        <v>19</v>
      </c>
      <c r="P975" s="92">
        <v>8076008237</v>
      </c>
      <c r="Q975" s="46" t="s">
        <v>172</v>
      </c>
      <c r="R975" s="49" t="s">
        <v>1755</v>
      </c>
      <c r="S975" s="54">
        <v>2</v>
      </c>
      <c r="T975" s="46" t="s">
        <v>251</v>
      </c>
      <c r="U975" s="54"/>
      <c r="V975" s="46" t="s">
        <v>252</v>
      </c>
      <c r="W975" s="49" t="s">
        <v>176</v>
      </c>
      <c r="X975" s="93"/>
    </row>
    <row r="976" spans="1:24" ht="21" hidden="1" customHeight="1">
      <c r="A976" s="46" t="s">
        <v>1793</v>
      </c>
      <c r="B976" s="46" t="s">
        <v>26</v>
      </c>
      <c r="C976" s="46" t="s">
        <v>27</v>
      </c>
      <c r="D976" s="46" t="s">
        <v>28</v>
      </c>
      <c r="E976" s="46" t="s">
        <v>28</v>
      </c>
      <c r="F976" s="46" t="s">
        <v>111</v>
      </c>
      <c r="G976" s="46" t="s">
        <v>167</v>
      </c>
      <c r="H976" s="54" t="s">
        <v>168</v>
      </c>
      <c r="I976" s="54">
        <v>9</v>
      </c>
      <c r="J976" s="54">
        <v>4</v>
      </c>
      <c r="K976" s="52">
        <v>2019</v>
      </c>
      <c r="L976" s="31">
        <f t="shared" si="15"/>
        <v>43564</v>
      </c>
      <c r="M976" s="46" t="s">
        <v>1800</v>
      </c>
      <c r="N976" s="46" t="s">
        <v>1801</v>
      </c>
      <c r="O976" s="54">
        <v>19</v>
      </c>
      <c r="P976" s="92">
        <v>8036380508</v>
      </c>
      <c r="Q976" s="46" t="s">
        <v>172</v>
      </c>
      <c r="R976" s="49" t="s">
        <v>1755</v>
      </c>
      <c r="S976" s="54">
        <v>2</v>
      </c>
      <c r="T976" s="46" t="s">
        <v>251</v>
      </c>
      <c r="U976" s="54"/>
      <c r="V976" s="46" t="s">
        <v>252</v>
      </c>
      <c r="W976" s="49" t="s">
        <v>211</v>
      </c>
      <c r="X976" s="93"/>
    </row>
    <row r="977" spans="1:24" ht="21" hidden="1" customHeight="1">
      <c r="A977" s="46" t="s">
        <v>1793</v>
      </c>
      <c r="B977" s="46" t="s">
        <v>26</v>
      </c>
      <c r="C977" s="46" t="s">
        <v>27</v>
      </c>
      <c r="D977" s="46" t="s">
        <v>28</v>
      </c>
      <c r="E977" s="46" t="s">
        <v>28</v>
      </c>
      <c r="F977" s="46" t="s">
        <v>111</v>
      </c>
      <c r="G977" s="46" t="s">
        <v>167</v>
      </c>
      <c r="H977" s="54" t="s">
        <v>168</v>
      </c>
      <c r="I977" s="54">
        <v>9</v>
      </c>
      <c r="J977" s="54">
        <v>4</v>
      </c>
      <c r="K977" s="52">
        <v>2019</v>
      </c>
      <c r="L977" s="31">
        <f t="shared" si="15"/>
        <v>43564</v>
      </c>
      <c r="M977" s="46" t="s">
        <v>1802</v>
      </c>
      <c r="N977" s="46" t="s">
        <v>498</v>
      </c>
      <c r="O977" s="54">
        <v>18</v>
      </c>
      <c r="P977" s="57" t="s">
        <v>171</v>
      </c>
      <c r="Q977" s="46" t="s">
        <v>172</v>
      </c>
      <c r="R977" s="49" t="s">
        <v>1755</v>
      </c>
      <c r="S977" s="54">
        <v>1</v>
      </c>
      <c r="T977" s="46" t="s">
        <v>251</v>
      </c>
      <c r="U977" s="54"/>
      <c r="V977" s="46" t="s">
        <v>252</v>
      </c>
      <c r="W977" s="49" t="s">
        <v>176</v>
      </c>
      <c r="X977" s="93"/>
    </row>
    <row r="978" spans="1:24" ht="21" hidden="1" customHeight="1">
      <c r="A978" s="46" t="s">
        <v>1793</v>
      </c>
      <c r="B978" s="46" t="s">
        <v>26</v>
      </c>
      <c r="C978" s="46" t="s">
        <v>27</v>
      </c>
      <c r="D978" s="46" t="s">
        <v>28</v>
      </c>
      <c r="E978" s="46" t="s">
        <v>28</v>
      </c>
      <c r="F978" s="46" t="s">
        <v>111</v>
      </c>
      <c r="G978" s="46" t="s">
        <v>167</v>
      </c>
      <c r="H978" s="54" t="s">
        <v>168</v>
      </c>
      <c r="I978" s="54">
        <v>9</v>
      </c>
      <c r="J978" s="54">
        <v>4</v>
      </c>
      <c r="K978" s="52">
        <v>2019</v>
      </c>
      <c r="L978" s="31">
        <f t="shared" si="15"/>
        <v>43564</v>
      </c>
      <c r="M978" s="46" t="s">
        <v>1803</v>
      </c>
      <c r="N978" s="46" t="s">
        <v>1804</v>
      </c>
      <c r="O978" s="54">
        <v>19</v>
      </c>
      <c r="P978" s="92">
        <v>7039331052</v>
      </c>
      <c r="Q978" s="46" t="s">
        <v>172</v>
      </c>
      <c r="R978" s="49" t="s">
        <v>1755</v>
      </c>
      <c r="S978" s="54">
        <v>2</v>
      </c>
      <c r="T978" s="46" t="s">
        <v>251</v>
      </c>
      <c r="U978" s="54"/>
      <c r="V978" s="46" t="s">
        <v>252</v>
      </c>
      <c r="W978" s="49" t="s">
        <v>211</v>
      </c>
      <c r="X978" s="93"/>
    </row>
    <row r="979" spans="1:24" ht="21" hidden="1" customHeight="1">
      <c r="A979" s="46" t="s">
        <v>1793</v>
      </c>
      <c r="B979" s="46" t="s">
        <v>26</v>
      </c>
      <c r="C979" s="46" t="s">
        <v>27</v>
      </c>
      <c r="D979" s="46" t="s">
        <v>28</v>
      </c>
      <c r="E979" s="46" t="s">
        <v>28</v>
      </c>
      <c r="F979" s="46" t="s">
        <v>111</v>
      </c>
      <c r="G979" s="46" t="s">
        <v>167</v>
      </c>
      <c r="H979" s="54" t="s">
        <v>168</v>
      </c>
      <c r="I979" s="54">
        <v>9</v>
      </c>
      <c r="J979" s="54">
        <v>4</v>
      </c>
      <c r="K979" s="52">
        <v>2019</v>
      </c>
      <c r="L979" s="31">
        <f t="shared" si="15"/>
        <v>43564</v>
      </c>
      <c r="M979" s="46" t="s">
        <v>1805</v>
      </c>
      <c r="N979" s="46" t="s">
        <v>1657</v>
      </c>
      <c r="O979" s="54">
        <v>19</v>
      </c>
      <c r="P979" s="57" t="s">
        <v>171</v>
      </c>
      <c r="Q979" s="46" t="s">
        <v>172</v>
      </c>
      <c r="R979" s="49" t="s">
        <v>1755</v>
      </c>
      <c r="S979" s="54">
        <v>2</v>
      </c>
      <c r="T979" s="46" t="s">
        <v>251</v>
      </c>
      <c r="U979" s="54"/>
      <c r="V979" s="46" t="s">
        <v>252</v>
      </c>
      <c r="W979" s="49" t="s">
        <v>176</v>
      </c>
      <c r="X979" s="93"/>
    </row>
    <row r="980" spans="1:24" ht="21" hidden="1" customHeight="1">
      <c r="A980" s="46" t="s">
        <v>1793</v>
      </c>
      <c r="B980" s="46" t="s">
        <v>26</v>
      </c>
      <c r="C980" s="46" t="s">
        <v>27</v>
      </c>
      <c r="D980" s="46" t="s">
        <v>28</v>
      </c>
      <c r="E980" s="46" t="s">
        <v>28</v>
      </c>
      <c r="F980" s="46" t="s">
        <v>111</v>
      </c>
      <c r="G980" s="46" t="s">
        <v>167</v>
      </c>
      <c r="H980" s="54" t="s">
        <v>168</v>
      </c>
      <c r="I980" s="54">
        <v>9</v>
      </c>
      <c r="J980" s="54">
        <v>4</v>
      </c>
      <c r="K980" s="52">
        <v>2019</v>
      </c>
      <c r="L980" s="31">
        <f t="shared" si="15"/>
        <v>43564</v>
      </c>
      <c r="M980" s="46" t="s">
        <v>169</v>
      </c>
      <c r="N980" s="46" t="s">
        <v>1806</v>
      </c>
      <c r="O980" s="54">
        <v>18</v>
      </c>
      <c r="P980" s="92">
        <v>8056750219</v>
      </c>
      <c r="Q980" s="46" t="s">
        <v>172</v>
      </c>
      <c r="R980" s="49" t="s">
        <v>1755</v>
      </c>
      <c r="S980" s="54">
        <v>1</v>
      </c>
      <c r="T980" s="46" t="s">
        <v>251</v>
      </c>
      <c r="U980" s="54"/>
      <c r="V980" s="46" t="s">
        <v>252</v>
      </c>
      <c r="W980" s="49" t="s">
        <v>179</v>
      </c>
      <c r="X980" s="93">
        <v>1</v>
      </c>
    </row>
    <row r="981" spans="1:24" ht="21" hidden="1" customHeight="1">
      <c r="A981" s="46" t="s">
        <v>1793</v>
      </c>
      <c r="B981" s="46" t="s">
        <v>26</v>
      </c>
      <c r="C981" s="46" t="s">
        <v>27</v>
      </c>
      <c r="D981" s="46" t="s">
        <v>28</v>
      </c>
      <c r="E981" s="46" t="s">
        <v>28</v>
      </c>
      <c r="F981" s="46" t="s">
        <v>111</v>
      </c>
      <c r="G981" s="46" t="s">
        <v>167</v>
      </c>
      <c r="H981" s="54" t="s">
        <v>168</v>
      </c>
      <c r="I981" s="54">
        <v>9</v>
      </c>
      <c r="J981" s="54">
        <v>4</v>
      </c>
      <c r="K981" s="52">
        <v>2019</v>
      </c>
      <c r="L981" s="31">
        <f t="shared" si="15"/>
        <v>43564</v>
      </c>
      <c r="M981" s="46" t="s">
        <v>1807</v>
      </c>
      <c r="N981" s="46" t="s">
        <v>1808</v>
      </c>
      <c r="O981" s="54">
        <v>19</v>
      </c>
      <c r="P981" s="57" t="s">
        <v>171</v>
      </c>
      <c r="Q981" s="46" t="s">
        <v>172</v>
      </c>
      <c r="R981" s="49" t="s">
        <v>1755</v>
      </c>
      <c r="S981" s="54">
        <v>2</v>
      </c>
      <c r="T981" s="46" t="s">
        <v>251</v>
      </c>
      <c r="U981" s="54"/>
      <c r="V981" s="46" t="s">
        <v>252</v>
      </c>
      <c r="W981" s="49" t="s">
        <v>211</v>
      </c>
      <c r="X981" s="93"/>
    </row>
    <row r="982" spans="1:24" ht="21" hidden="1" customHeight="1">
      <c r="A982" s="46" t="s">
        <v>1793</v>
      </c>
      <c r="B982" s="46" t="s">
        <v>26</v>
      </c>
      <c r="C982" s="46" t="s">
        <v>27</v>
      </c>
      <c r="D982" s="46" t="s">
        <v>28</v>
      </c>
      <c r="E982" s="46" t="s">
        <v>28</v>
      </c>
      <c r="F982" s="46" t="s">
        <v>111</v>
      </c>
      <c r="G982" s="46" t="s">
        <v>167</v>
      </c>
      <c r="H982" s="54" t="s">
        <v>168</v>
      </c>
      <c r="I982" s="54">
        <v>9</v>
      </c>
      <c r="J982" s="54">
        <v>4</v>
      </c>
      <c r="K982" s="52">
        <v>2019</v>
      </c>
      <c r="L982" s="31">
        <f t="shared" si="15"/>
        <v>43564</v>
      </c>
      <c r="M982" s="46" t="s">
        <v>1809</v>
      </c>
      <c r="N982" s="46" t="s">
        <v>1810</v>
      </c>
      <c r="O982" s="54">
        <v>18</v>
      </c>
      <c r="P982" s="57" t="s">
        <v>171</v>
      </c>
      <c r="Q982" s="46" t="s">
        <v>172</v>
      </c>
      <c r="R982" s="49" t="s">
        <v>1755</v>
      </c>
      <c r="S982" s="54">
        <v>1</v>
      </c>
      <c r="T982" s="46" t="s">
        <v>251</v>
      </c>
      <c r="U982" s="54"/>
      <c r="V982" s="46" t="s">
        <v>252</v>
      </c>
      <c r="W982" s="49" t="s">
        <v>179</v>
      </c>
      <c r="X982" s="93">
        <v>3</v>
      </c>
    </row>
    <row r="983" spans="1:24" ht="21" hidden="1" customHeight="1">
      <c r="A983" s="46" t="s">
        <v>1793</v>
      </c>
      <c r="B983" s="46" t="s">
        <v>26</v>
      </c>
      <c r="C983" s="46" t="s">
        <v>27</v>
      </c>
      <c r="D983" s="46" t="s">
        <v>28</v>
      </c>
      <c r="E983" s="46" t="s">
        <v>28</v>
      </c>
      <c r="F983" s="46" t="s">
        <v>111</v>
      </c>
      <c r="G983" s="46" t="s">
        <v>167</v>
      </c>
      <c r="H983" s="54" t="s">
        <v>168</v>
      </c>
      <c r="I983" s="54">
        <v>9</v>
      </c>
      <c r="J983" s="54">
        <v>4</v>
      </c>
      <c r="K983" s="52">
        <v>2019</v>
      </c>
      <c r="L983" s="31">
        <f t="shared" si="15"/>
        <v>43564</v>
      </c>
      <c r="M983" s="46" t="s">
        <v>1811</v>
      </c>
      <c r="N983" s="46" t="s">
        <v>1577</v>
      </c>
      <c r="O983" s="54">
        <v>19</v>
      </c>
      <c r="P983" s="92">
        <v>8025430918</v>
      </c>
      <c r="Q983" s="46" t="s">
        <v>172</v>
      </c>
      <c r="R983" s="49" t="s">
        <v>1755</v>
      </c>
      <c r="S983" s="54">
        <v>2</v>
      </c>
      <c r="T983" s="46" t="s">
        <v>251</v>
      </c>
      <c r="U983" s="54"/>
      <c r="V983" s="46" t="s">
        <v>252</v>
      </c>
      <c r="W983" s="49" t="s">
        <v>211</v>
      </c>
      <c r="X983" s="93"/>
    </row>
    <row r="984" spans="1:24" ht="21" hidden="1" customHeight="1">
      <c r="A984" s="46" t="s">
        <v>1793</v>
      </c>
      <c r="B984" s="46" t="s">
        <v>26</v>
      </c>
      <c r="C984" s="46" t="s">
        <v>27</v>
      </c>
      <c r="D984" s="46" t="s">
        <v>28</v>
      </c>
      <c r="E984" s="46" t="s">
        <v>28</v>
      </c>
      <c r="F984" s="46" t="s">
        <v>111</v>
      </c>
      <c r="G984" s="46" t="s">
        <v>167</v>
      </c>
      <c r="H984" s="54" t="s">
        <v>168</v>
      </c>
      <c r="I984" s="54">
        <v>9</v>
      </c>
      <c r="J984" s="54">
        <v>4</v>
      </c>
      <c r="K984" s="52">
        <v>2019</v>
      </c>
      <c r="L984" s="31">
        <f t="shared" si="15"/>
        <v>43564</v>
      </c>
      <c r="M984" s="46" t="s">
        <v>1812</v>
      </c>
      <c r="N984" s="46" t="s">
        <v>1532</v>
      </c>
      <c r="O984" s="54">
        <v>19</v>
      </c>
      <c r="P984" s="57" t="s">
        <v>171</v>
      </c>
      <c r="Q984" s="46" t="s">
        <v>172</v>
      </c>
      <c r="R984" s="49" t="s">
        <v>1755</v>
      </c>
      <c r="S984" s="54">
        <v>2</v>
      </c>
      <c r="T984" s="46" t="s">
        <v>251</v>
      </c>
      <c r="U984" s="54"/>
      <c r="V984" s="46" t="s">
        <v>252</v>
      </c>
      <c r="W984" s="49" t="s">
        <v>176</v>
      </c>
      <c r="X984" s="93"/>
    </row>
    <row r="985" spans="1:24" ht="21" hidden="1" customHeight="1">
      <c r="A985" s="46" t="s">
        <v>1793</v>
      </c>
      <c r="B985" s="46" t="s">
        <v>26</v>
      </c>
      <c r="C985" s="46" t="s">
        <v>27</v>
      </c>
      <c r="D985" s="46" t="s">
        <v>28</v>
      </c>
      <c r="E985" s="46" t="s">
        <v>28</v>
      </c>
      <c r="F985" s="46" t="s">
        <v>111</v>
      </c>
      <c r="G985" s="46" t="s">
        <v>167</v>
      </c>
      <c r="H985" s="54" t="s">
        <v>168</v>
      </c>
      <c r="I985" s="54">
        <v>9</v>
      </c>
      <c r="J985" s="54">
        <v>4</v>
      </c>
      <c r="K985" s="52">
        <v>2019</v>
      </c>
      <c r="L985" s="31">
        <f t="shared" si="15"/>
        <v>43564</v>
      </c>
      <c r="M985" s="46" t="s">
        <v>1813</v>
      </c>
      <c r="N985" s="46" t="s">
        <v>1814</v>
      </c>
      <c r="O985" s="54">
        <v>19</v>
      </c>
      <c r="P985" s="57" t="s">
        <v>171</v>
      </c>
      <c r="Q985" s="46" t="s">
        <v>172</v>
      </c>
      <c r="R985" s="49" t="s">
        <v>1755</v>
      </c>
      <c r="S985" s="54">
        <v>3</v>
      </c>
      <c r="T985" s="46" t="s">
        <v>251</v>
      </c>
      <c r="U985" s="54"/>
      <c r="V985" s="46" t="s">
        <v>252</v>
      </c>
      <c r="W985" s="49" t="s">
        <v>176</v>
      </c>
      <c r="X985" s="93"/>
    </row>
    <row r="986" spans="1:24" ht="21" hidden="1" customHeight="1">
      <c r="A986" s="46" t="s">
        <v>1793</v>
      </c>
      <c r="B986" s="46" t="s">
        <v>26</v>
      </c>
      <c r="C986" s="46" t="s">
        <v>27</v>
      </c>
      <c r="D986" s="46" t="s">
        <v>28</v>
      </c>
      <c r="E986" s="46" t="s">
        <v>28</v>
      </c>
      <c r="F986" s="46" t="s">
        <v>111</v>
      </c>
      <c r="G986" s="46" t="s">
        <v>167</v>
      </c>
      <c r="H986" s="54" t="s">
        <v>168</v>
      </c>
      <c r="I986" s="54">
        <v>9</v>
      </c>
      <c r="J986" s="54">
        <v>4</v>
      </c>
      <c r="K986" s="52">
        <v>2019</v>
      </c>
      <c r="L986" s="31">
        <f t="shared" si="15"/>
        <v>43564</v>
      </c>
      <c r="M986" s="46" t="s">
        <v>1815</v>
      </c>
      <c r="N986" s="46" t="s">
        <v>407</v>
      </c>
      <c r="O986" s="54">
        <v>19</v>
      </c>
      <c r="P986" s="57" t="s">
        <v>171</v>
      </c>
      <c r="Q986" s="46" t="s">
        <v>172</v>
      </c>
      <c r="R986" s="49" t="s">
        <v>1755</v>
      </c>
      <c r="S986" s="54">
        <v>2</v>
      </c>
      <c r="T986" s="46" t="s">
        <v>251</v>
      </c>
      <c r="U986" s="54"/>
      <c r="V986" s="46" t="s">
        <v>252</v>
      </c>
      <c r="W986" s="49" t="s">
        <v>176</v>
      </c>
      <c r="X986" s="93"/>
    </row>
    <row r="987" spans="1:24" ht="21" hidden="1" customHeight="1">
      <c r="A987" s="46" t="s">
        <v>1793</v>
      </c>
      <c r="B987" s="46" t="s">
        <v>26</v>
      </c>
      <c r="C987" s="46" t="s">
        <v>27</v>
      </c>
      <c r="D987" s="46" t="s">
        <v>28</v>
      </c>
      <c r="E987" s="46" t="s">
        <v>28</v>
      </c>
      <c r="F987" s="46" t="s">
        <v>111</v>
      </c>
      <c r="G987" s="46" t="s">
        <v>167</v>
      </c>
      <c r="H987" s="54" t="s">
        <v>168</v>
      </c>
      <c r="I987" s="54">
        <v>9</v>
      </c>
      <c r="J987" s="54">
        <v>4</v>
      </c>
      <c r="K987" s="52">
        <v>2019</v>
      </c>
      <c r="L987" s="31">
        <f t="shared" si="15"/>
        <v>43564</v>
      </c>
      <c r="M987" s="46" t="s">
        <v>1816</v>
      </c>
      <c r="N987" s="46" t="s">
        <v>1817</v>
      </c>
      <c r="O987" s="54">
        <v>19</v>
      </c>
      <c r="P987" s="57" t="s">
        <v>171</v>
      </c>
      <c r="Q987" s="46" t="s">
        <v>172</v>
      </c>
      <c r="R987" s="49" t="s">
        <v>1755</v>
      </c>
      <c r="S987" s="54">
        <v>1</v>
      </c>
      <c r="T987" s="46" t="s">
        <v>251</v>
      </c>
      <c r="U987" s="54"/>
      <c r="V987" s="46" t="s">
        <v>252</v>
      </c>
      <c r="W987" s="49" t="s">
        <v>176</v>
      </c>
      <c r="X987" s="93"/>
    </row>
    <row r="988" spans="1:24" ht="21" hidden="1" customHeight="1">
      <c r="A988" s="46" t="s">
        <v>1793</v>
      </c>
      <c r="B988" s="46" t="s">
        <v>26</v>
      </c>
      <c r="C988" s="46" t="s">
        <v>27</v>
      </c>
      <c r="D988" s="46" t="s">
        <v>28</v>
      </c>
      <c r="E988" s="46" t="s">
        <v>28</v>
      </c>
      <c r="F988" s="46" t="s">
        <v>111</v>
      </c>
      <c r="G988" s="46" t="s">
        <v>167</v>
      </c>
      <c r="H988" s="54" t="s">
        <v>168</v>
      </c>
      <c r="I988" s="54">
        <v>10</v>
      </c>
      <c r="J988" s="54">
        <v>4</v>
      </c>
      <c r="K988" s="52">
        <v>2019</v>
      </c>
      <c r="L988" s="31">
        <f t="shared" si="15"/>
        <v>43565</v>
      </c>
      <c r="M988" s="46" t="s">
        <v>1818</v>
      </c>
      <c r="N988" s="46" t="s">
        <v>1819</v>
      </c>
      <c r="O988" s="54">
        <v>19</v>
      </c>
      <c r="P988" s="92">
        <v>8144479269</v>
      </c>
      <c r="Q988" s="46" t="s">
        <v>172</v>
      </c>
      <c r="R988" s="49" t="s">
        <v>1755</v>
      </c>
      <c r="S988" s="54">
        <v>1</v>
      </c>
      <c r="T988" s="46" t="s">
        <v>174</v>
      </c>
      <c r="U988" s="54"/>
      <c r="V988" s="46" t="s">
        <v>175</v>
      </c>
      <c r="W988" s="49" t="s">
        <v>186</v>
      </c>
      <c r="X988" s="93">
        <v>3</v>
      </c>
    </row>
    <row r="989" spans="1:24" ht="21" hidden="1" customHeight="1">
      <c r="A989" s="46" t="s">
        <v>1793</v>
      </c>
      <c r="B989" s="46" t="s">
        <v>26</v>
      </c>
      <c r="C989" s="46" t="s">
        <v>27</v>
      </c>
      <c r="D989" s="46" t="s">
        <v>28</v>
      </c>
      <c r="E989" s="46" t="s">
        <v>28</v>
      </c>
      <c r="F989" s="46" t="s">
        <v>111</v>
      </c>
      <c r="G989" s="46" t="s">
        <v>167</v>
      </c>
      <c r="H989" s="54" t="s">
        <v>168</v>
      </c>
      <c r="I989" s="54">
        <v>12</v>
      </c>
      <c r="J989" s="54">
        <v>4</v>
      </c>
      <c r="K989" s="52">
        <v>2019</v>
      </c>
      <c r="L989" s="31">
        <f t="shared" si="15"/>
        <v>43567</v>
      </c>
      <c r="M989" s="46" t="s">
        <v>1820</v>
      </c>
      <c r="N989" s="46" t="s">
        <v>1821</v>
      </c>
      <c r="O989" s="54">
        <v>19</v>
      </c>
      <c r="P989" s="92">
        <v>7012161432</v>
      </c>
      <c r="Q989" s="46" t="s">
        <v>417</v>
      </c>
      <c r="R989" s="49" t="s">
        <v>1755</v>
      </c>
      <c r="S989" s="54">
        <v>0</v>
      </c>
      <c r="T989" s="46" t="s">
        <v>418</v>
      </c>
      <c r="U989" s="54"/>
      <c r="V989" s="46" t="s">
        <v>175</v>
      </c>
      <c r="W989" s="49" t="s">
        <v>186</v>
      </c>
      <c r="X989" s="93">
        <v>3</v>
      </c>
    </row>
    <row r="990" spans="1:24" ht="21" hidden="1" customHeight="1">
      <c r="A990" s="46" t="s">
        <v>1793</v>
      </c>
      <c r="B990" s="46" t="s">
        <v>26</v>
      </c>
      <c r="C990" s="46" t="s">
        <v>27</v>
      </c>
      <c r="D990" s="46" t="s">
        <v>28</v>
      </c>
      <c r="E990" s="46" t="s">
        <v>28</v>
      </c>
      <c r="F990" s="46" t="s">
        <v>111</v>
      </c>
      <c r="G990" s="46" t="s">
        <v>167</v>
      </c>
      <c r="H990" s="54" t="s">
        <v>168</v>
      </c>
      <c r="I990" s="54">
        <v>12</v>
      </c>
      <c r="J990" s="54">
        <v>4</v>
      </c>
      <c r="K990" s="52">
        <v>2019</v>
      </c>
      <c r="L990" s="31">
        <f t="shared" si="15"/>
        <v>43567</v>
      </c>
      <c r="M990" s="46" t="s">
        <v>1822</v>
      </c>
      <c r="N990" s="46" t="s">
        <v>1823</v>
      </c>
      <c r="O990" s="54">
        <v>19</v>
      </c>
      <c r="P990" s="92">
        <v>9023570793</v>
      </c>
      <c r="Q990" s="46" t="s">
        <v>172</v>
      </c>
      <c r="R990" s="49" t="s">
        <v>1755</v>
      </c>
      <c r="S990" s="54">
        <v>0</v>
      </c>
      <c r="T990" s="46" t="s">
        <v>174</v>
      </c>
      <c r="U990" s="54"/>
      <c r="V990" s="46" t="s">
        <v>175</v>
      </c>
      <c r="W990" s="49" t="s">
        <v>444</v>
      </c>
      <c r="X990" s="93"/>
    </row>
    <row r="991" spans="1:24" ht="21" hidden="1" customHeight="1">
      <c r="A991" s="46" t="s">
        <v>141</v>
      </c>
      <c r="B991" s="46" t="s">
        <v>26</v>
      </c>
      <c r="C991" s="46" t="s">
        <v>27</v>
      </c>
      <c r="D991" s="46" t="s">
        <v>28</v>
      </c>
      <c r="E991" s="46" t="s">
        <v>28</v>
      </c>
      <c r="F991" s="46" t="s">
        <v>111</v>
      </c>
      <c r="G991" s="46" t="s">
        <v>167</v>
      </c>
      <c r="H991" s="54" t="s">
        <v>168</v>
      </c>
      <c r="I991" s="54">
        <v>15</v>
      </c>
      <c r="J991" s="54">
        <v>4</v>
      </c>
      <c r="K991" s="52">
        <v>2019</v>
      </c>
      <c r="L991" s="31">
        <f t="shared" si="15"/>
        <v>43570</v>
      </c>
      <c r="M991" s="46" t="s">
        <v>1824</v>
      </c>
      <c r="N991" s="46" t="s">
        <v>1825</v>
      </c>
      <c r="O991" s="54">
        <v>17</v>
      </c>
      <c r="P991" s="92">
        <v>8138420912</v>
      </c>
      <c r="Q991" s="46" t="s">
        <v>417</v>
      </c>
      <c r="R991" s="49" t="s">
        <v>1755</v>
      </c>
      <c r="S991" s="54">
        <v>0</v>
      </c>
      <c r="T991" s="46" t="s">
        <v>313</v>
      </c>
      <c r="U991" s="46" t="s">
        <v>507</v>
      </c>
      <c r="V991" s="46" t="s">
        <v>175</v>
      </c>
      <c r="W991" s="49" t="s">
        <v>186</v>
      </c>
      <c r="X991" s="93">
        <v>3</v>
      </c>
    </row>
    <row r="992" spans="1:24" ht="21" hidden="1" customHeight="1">
      <c r="A992" s="46" t="s">
        <v>1826</v>
      </c>
      <c r="B992" s="46" t="s">
        <v>26</v>
      </c>
      <c r="C992" s="46" t="s">
        <v>27</v>
      </c>
      <c r="D992" s="46" t="s">
        <v>28</v>
      </c>
      <c r="E992" s="46" t="s">
        <v>28</v>
      </c>
      <c r="F992" s="46" t="s">
        <v>111</v>
      </c>
      <c r="G992" s="46" t="s">
        <v>167</v>
      </c>
      <c r="H992" s="54" t="s">
        <v>168</v>
      </c>
      <c r="I992" s="54">
        <v>15</v>
      </c>
      <c r="J992" s="54">
        <v>4</v>
      </c>
      <c r="K992" s="52">
        <v>2019</v>
      </c>
      <c r="L992" s="31">
        <f t="shared" si="15"/>
        <v>43570</v>
      </c>
      <c r="M992" s="46" t="s">
        <v>1827</v>
      </c>
      <c r="N992" s="46" t="s">
        <v>1828</v>
      </c>
      <c r="O992" s="54">
        <v>19</v>
      </c>
      <c r="P992" s="92">
        <v>8051479930</v>
      </c>
      <c r="Q992" s="46" t="s">
        <v>172</v>
      </c>
      <c r="R992" s="49" t="s">
        <v>1755</v>
      </c>
      <c r="S992" s="54">
        <v>2</v>
      </c>
      <c r="T992" s="46" t="s">
        <v>251</v>
      </c>
      <c r="U992" s="46"/>
      <c r="V992" s="46" t="s">
        <v>252</v>
      </c>
      <c r="W992" s="49" t="s">
        <v>186</v>
      </c>
      <c r="X992" s="93">
        <v>3</v>
      </c>
    </row>
    <row r="993" spans="1:24" ht="21" hidden="1" customHeight="1">
      <c r="A993" s="46" t="s">
        <v>141</v>
      </c>
      <c r="B993" s="46" t="s">
        <v>26</v>
      </c>
      <c r="C993" s="46" t="s">
        <v>27</v>
      </c>
      <c r="D993" s="46" t="s">
        <v>28</v>
      </c>
      <c r="E993" s="46" t="s">
        <v>28</v>
      </c>
      <c r="F993" s="46" t="s">
        <v>111</v>
      </c>
      <c r="G993" s="46" t="s">
        <v>167</v>
      </c>
      <c r="H993" s="54" t="s">
        <v>168</v>
      </c>
      <c r="I993" s="54">
        <v>15</v>
      </c>
      <c r="J993" s="54">
        <v>4</v>
      </c>
      <c r="K993" s="52">
        <v>2019</v>
      </c>
      <c r="L993" s="31">
        <f t="shared" si="15"/>
        <v>43570</v>
      </c>
      <c r="M993" s="46" t="s">
        <v>1829</v>
      </c>
      <c r="N993" s="46" t="s">
        <v>1047</v>
      </c>
      <c r="O993" s="54">
        <v>19</v>
      </c>
      <c r="P993" s="57" t="s">
        <v>171</v>
      </c>
      <c r="Q993" s="46" t="s">
        <v>172</v>
      </c>
      <c r="R993" s="49" t="s">
        <v>1755</v>
      </c>
      <c r="S993" s="54">
        <v>1</v>
      </c>
      <c r="T993" s="46" t="s">
        <v>251</v>
      </c>
      <c r="U993" s="46"/>
      <c r="V993" s="46" t="s">
        <v>252</v>
      </c>
      <c r="W993" s="49" t="s">
        <v>186</v>
      </c>
      <c r="X993" s="93">
        <v>3</v>
      </c>
    </row>
    <row r="994" spans="1:24" ht="21" hidden="1" customHeight="1">
      <c r="A994" s="46" t="s">
        <v>141</v>
      </c>
      <c r="B994" s="46" t="s">
        <v>26</v>
      </c>
      <c r="C994" s="46" t="s">
        <v>27</v>
      </c>
      <c r="D994" s="46" t="s">
        <v>28</v>
      </c>
      <c r="E994" s="46" t="s">
        <v>28</v>
      </c>
      <c r="F994" s="46" t="s">
        <v>111</v>
      </c>
      <c r="G994" s="46" t="s">
        <v>167</v>
      </c>
      <c r="H994" s="54" t="s">
        <v>168</v>
      </c>
      <c r="I994" s="54">
        <v>15</v>
      </c>
      <c r="J994" s="54">
        <v>4</v>
      </c>
      <c r="K994" s="52">
        <v>2019</v>
      </c>
      <c r="L994" s="31">
        <f t="shared" si="15"/>
        <v>43570</v>
      </c>
      <c r="M994" s="46" t="s">
        <v>1830</v>
      </c>
      <c r="N994" s="46" t="s">
        <v>1831</v>
      </c>
      <c r="O994" s="54">
        <v>19</v>
      </c>
      <c r="P994" s="57" t="s">
        <v>171</v>
      </c>
      <c r="Q994" s="46" t="s">
        <v>172</v>
      </c>
      <c r="R994" s="49" t="s">
        <v>1755</v>
      </c>
      <c r="S994" s="54">
        <v>2</v>
      </c>
      <c r="T994" s="46" t="s">
        <v>251</v>
      </c>
      <c r="U994" s="46"/>
      <c r="V994" s="46" t="s">
        <v>252</v>
      </c>
      <c r="W994" s="49" t="s">
        <v>186</v>
      </c>
      <c r="X994" s="93">
        <v>3</v>
      </c>
    </row>
    <row r="995" spans="1:24" ht="21" hidden="1" customHeight="1">
      <c r="A995" s="46" t="s">
        <v>141</v>
      </c>
      <c r="B995" s="46" t="s">
        <v>26</v>
      </c>
      <c r="C995" s="46" t="s">
        <v>27</v>
      </c>
      <c r="D995" s="46" t="s">
        <v>28</v>
      </c>
      <c r="E995" s="46" t="s">
        <v>28</v>
      </c>
      <c r="F995" s="46" t="s">
        <v>111</v>
      </c>
      <c r="G995" s="46" t="s">
        <v>167</v>
      </c>
      <c r="H995" s="54" t="s">
        <v>168</v>
      </c>
      <c r="I995" s="54">
        <v>15</v>
      </c>
      <c r="J995" s="54">
        <v>4</v>
      </c>
      <c r="K995" s="52">
        <v>2019</v>
      </c>
      <c r="L995" s="31">
        <f t="shared" si="15"/>
        <v>43570</v>
      </c>
      <c r="M995" s="46" t="s">
        <v>1666</v>
      </c>
      <c r="N995" s="46" t="s">
        <v>1832</v>
      </c>
      <c r="O995" s="54">
        <v>19</v>
      </c>
      <c r="P995" s="57" t="s">
        <v>171</v>
      </c>
      <c r="Q995" s="46" t="s">
        <v>172</v>
      </c>
      <c r="R995" s="49" t="s">
        <v>1755</v>
      </c>
      <c r="S995" s="54">
        <v>2</v>
      </c>
      <c r="T995" s="46" t="s">
        <v>251</v>
      </c>
      <c r="U995" s="46"/>
      <c r="V995" s="46" t="s">
        <v>252</v>
      </c>
      <c r="W995" s="49" t="s">
        <v>179</v>
      </c>
      <c r="X995" s="93">
        <v>3</v>
      </c>
    </row>
    <row r="996" spans="1:24" ht="21" hidden="1" customHeight="1">
      <c r="A996" s="46" t="s">
        <v>141</v>
      </c>
      <c r="B996" s="46" t="s">
        <v>26</v>
      </c>
      <c r="C996" s="46" t="s">
        <v>27</v>
      </c>
      <c r="D996" s="46" t="s">
        <v>28</v>
      </c>
      <c r="E996" s="46" t="s">
        <v>28</v>
      </c>
      <c r="F996" s="46" t="s">
        <v>111</v>
      </c>
      <c r="G996" s="46" t="s">
        <v>167</v>
      </c>
      <c r="H996" s="54" t="s">
        <v>168</v>
      </c>
      <c r="I996" s="54">
        <v>15</v>
      </c>
      <c r="J996" s="54">
        <v>4</v>
      </c>
      <c r="K996" s="52">
        <v>2019</v>
      </c>
      <c r="L996" s="31">
        <f t="shared" si="15"/>
        <v>43570</v>
      </c>
      <c r="M996" s="46" t="s">
        <v>1833</v>
      </c>
      <c r="N996" s="46" t="s">
        <v>1717</v>
      </c>
      <c r="O996" s="54">
        <v>18</v>
      </c>
      <c r="P996" s="92">
        <v>8055843082</v>
      </c>
      <c r="Q996" s="46" t="s">
        <v>172</v>
      </c>
      <c r="R996" s="49" t="s">
        <v>1755</v>
      </c>
      <c r="S996" s="54">
        <v>1</v>
      </c>
      <c r="T996" s="46" t="s">
        <v>251</v>
      </c>
      <c r="U996" s="46"/>
      <c r="V996" s="46" t="s">
        <v>252</v>
      </c>
      <c r="W996" s="49" t="s">
        <v>186</v>
      </c>
      <c r="X996" s="93">
        <v>3</v>
      </c>
    </row>
    <row r="997" spans="1:24" ht="21" hidden="1" customHeight="1">
      <c r="A997" s="46" t="s">
        <v>141</v>
      </c>
      <c r="B997" s="46" t="s">
        <v>26</v>
      </c>
      <c r="C997" s="46" t="s">
        <v>27</v>
      </c>
      <c r="D997" s="46" t="s">
        <v>28</v>
      </c>
      <c r="E997" s="46" t="s">
        <v>28</v>
      </c>
      <c r="F997" s="46" t="s">
        <v>111</v>
      </c>
      <c r="G997" s="46" t="s">
        <v>167</v>
      </c>
      <c r="H997" s="54" t="s">
        <v>168</v>
      </c>
      <c r="I997" s="54">
        <v>15</v>
      </c>
      <c r="J997" s="54">
        <v>4</v>
      </c>
      <c r="K997" s="52">
        <v>2019</v>
      </c>
      <c r="L997" s="31">
        <f t="shared" si="15"/>
        <v>43570</v>
      </c>
      <c r="M997" s="46" t="s">
        <v>1834</v>
      </c>
      <c r="N997" s="46" t="s">
        <v>1298</v>
      </c>
      <c r="O997" s="54">
        <v>18</v>
      </c>
      <c r="P997" s="92">
        <v>9034593836</v>
      </c>
      <c r="Q997" s="46" t="s">
        <v>172</v>
      </c>
      <c r="R997" s="49" t="s">
        <v>1755</v>
      </c>
      <c r="S997" s="54">
        <v>1</v>
      </c>
      <c r="T997" s="46" t="s">
        <v>251</v>
      </c>
      <c r="U997" s="46"/>
      <c r="V997" s="46" t="s">
        <v>252</v>
      </c>
      <c r="W997" s="49" t="s">
        <v>186</v>
      </c>
      <c r="X997" s="93">
        <v>3</v>
      </c>
    </row>
    <row r="998" spans="1:24" ht="21" hidden="1" customHeight="1">
      <c r="A998" s="46" t="s">
        <v>141</v>
      </c>
      <c r="B998" s="46" t="s">
        <v>26</v>
      </c>
      <c r="C998" s="46" t="s">
        <v>27</v>
      </c>
      <c r="D998" s="46" t="s">
        <v>28</v>
      </c>
      <c r="E998" s="46" t="s">
        <v>28</v>
      </c>
      <c r="F998" s="46" t="s">
        <v>111</v>
      </c>
      <c r="G998" s="46" t="s">
        <v>167</v>
      </c>
      <c r="H998" s="54" t="s">
        <v>168</v>
      </c>
      <c r="I998" s="54">
        <v>15</v>
      </c>
      <c r="J998" s="54">
        <v>4</v>
      </c>
      <c r="K998" s="52">
        <v>2019</v>
      </c>
      <c r="L998" s="31">
        <f t="shared" si="15"/>
        <v>43570</v>
      </c>
      <c r="M998" s="46" t="s">
        <v>1835</v>
      </c>
      <c r="N998" s="46" t="s">
        <v>1836</v>
      </c>
      <c r="O998" s="54">
        <v>19</v>
      </c>
      <c r="P998" s="57" t="s">
        <v>171</v>
      </c>
      <c r="Q998" s="46" t="s">
        <v>172</v>
      </c>
      <c r="R998" s="49" t="s">
        <v>1755</v>
      </c>
      <c r="S998" s="54">
        <v>2</v>
      </c>
      <c r="T998" s="46" t="s">
        <v>251</v>
      </c>
      <c r="U998" s="46"/>
      <c r="V998" s="46" t="s">
        <v>252</v>
      </c>
      <c r="W998" s="49" t="s">
        <v>186</v>
      </c>
      <c r="X998" s="93">
        <v>3</v>
      </c>
    </row>
    <row r="999" spans="1:24" ht="21" hidden="1" customHeight="1">
      <c r="A999" s="46" t="s">
        <v>141</v>
      </c>
      <c r="B999" s="46" t="s">
        <v>26</v>
      </c>
      <c r="C999" s="46" t="s">
        <v>27</v>
      </c>
      <c r="D999" s="46" t="s">
        <v>28</v>
      </c>
      <c r="E999" s="46" t="s">
        <v>28</v>
      </c>
      <c r="F999" s="46" t="s">
        <v>111</v>
      </c>
      <c r="G999" s="46" t="s">
        <v>167</v>
      </c>
      <c r="H999" s="54" t="s">
        <v>168</v>
      </c>
      <c r="I999" s="54">
        <v>15</v>
      </c>
      <c r="J999" s="54">
        <v>4</v>
      </c>
      <c r="K999" s="52">
        <v>2019</v>
      </c>
      <c r="L999" s="31">
        <f t="shared" si="15"/>
        <v>43570</v>
      </c>
      <c r="M999" s="46" t="s">
        <v>1837</v>
      </c>
      <c r="N999" s="46" t="s">
        <v>428</v>
      </c>
      <c r="O999" s="54">
        <v>19</v>
      </c>
      <c r="P999" s="92">
        <v>9023382634</v>
      </c>
      <c r="Q999" s="46" t="s">
        <v>172</v>
      </c>
      <c r="R999" s="49" t="s">
        <v>1755</v>
      </c>
      <c r="S999" s="54">
        <v>2</v>
      </c>
      <c r="T999" s="46" t="s">
        <v>251</v>
      </c>
      <c r="U999" s="46"/>
      <c r="V999" s="46" t="s">
        <v>252</v>
      </c>
      <c r="W999" s="49" t="s">
        <v>211</v>
      </c>
      <c r="X999" s="93"/>
    </row>
    <row r="1000" spans="1:24" ht="21" hidden="1" customHeight="1">
      <c r="A1000" s="46" t="s">
        <v>141</v>
      </c>
      <c r="B1000" s="46" t="s">
        <v>26</v>
      </c>
      <c r="C1000" s="46" t="s">
        <v>27</v>
      </c>
      <c r="D1000" s="46" t="s">
        <v>28</v>
      </c>
      <c r="E1000" s="46" t="s">
        <v>28</v>
      </c>
      <c r="F1000" s="46" t="s">
        <v>111</v>
      </c>
      <c r="G1000" s="46" t="s">
        <v>167</v>
      </c>
      <c r="H1000" s="54" t="s">
        <v>168</v>
      </c>
      <c r="I1000" s="54">
        <v>16</v>
      </c>
      <c r="J1000" s="54">
        <v>4</v>
      </c>
      <c r="K1000" s="52">
        <v>2019</v>
      </c>
      <c r="L1000" s="31">
        <f t="shared" si="15"/>
        <v>43571</v>
      </c>
      <c r="M1000" s="46" t="s">
        <v>1763</v>
      </c>
      <c r="N1000" s="46" t="s">
        <v>1838</v>
      </c>
      <c r="O1000" s="54">
        <v>19</v>
      </c>
      <c r="P1000" s="57" t="s">
        <v>171</v>
      </c>
      <c r="Q1000" s="46" t="s">
        <v>172</v>
      </c>
      <c r="R1000" s="49" t="s">
        <v>1755</v>
      </c>
      <c r="S1000" s="54">
        <v>2</v>
      </c>
      <c r="T1000" s="46" t="s">
        <v>251</v>
      </c>
      <c r="U1000" s="46"/>
      <c r="V1000" s="46" t="s">
        <v>252</v>
      </c>
      <c r="W1000" s="49" t="s">
        <v>186</v>
      </c>
      <c r="X1000" s="93">
        <v>3</v>
      </c>
    </row>
    <row r="1001" spans="1:24" ht="21" hidden="1" customHeight="1">
      <c r="A1001" s="46" t="s">
        <v>141</v>
      </c>
      <c r="B1001" s="46" t="s">
        <v>26</v>
      </c>
      <c r="C1001" s="46" t="s">
        <v>27</v>
      </c>
      <c r="D1001" s="46" t="s">
        <v>28</v>
      </c>
      <c r="E1001" s="46" t="s">
        <v>28</v>
      </c>
      <c r="F1001" s="46" t="s">
        <v>111</v>
      </c>
      <c r="G1001" s="46" t="s">
        <v>167</v>
      </c>
      <c r="H1001" s="54" t="s">
        <v>168</v>
      </c>
      <c r="I1001" s="54">
        <v>16</v>
      </c>
      <c r="J1001" s="54">
        <v>4</v>
      </c>
      <c r="K1001" s="52">
        <v>2019</v>
      </c>
      <c r="L1001" s="31">
        <f t="shared" si="15"/>
        <v>43571</v>
      </c>
      <c r="M1001" s="46" t="s">
        <v>1839</v>
      </c>
      <c r="N1001" s="46" t="s">
        <v>556</v>
      </c>
      <c r="O1001" s="54">
        <v>19</v>
      </c>
      <c r="P1001" s="57" t="s">
        <v>171</v>
      </c>
      <c r="Q1001" s="46" t="s">
        <v>172</v>
      </c>
      <c r="R1001" s="49" t="s">
        <v>1755</v>
      </c>
      <c r="S1001" s="54">
        <v>2</v>
      </c>
      <c r="T1001" s="46" t="s">
        <v>251</v>
      </c>
      <c r="U1001" s="46"/>
      <c r="V1001" s="46" t="s">
        <v>252</v>
      </c>
      <c r="W1001" s="49" t="s">
        <v>186</v>
      </c>
      <c r="X1001" s="93">
        <v>3</v>
      </c>
    </row>
    <row r="1002" spans="1:24" ht="21" hidden="1" customHeight="1">
      <c r="A1002" s="46" t="s">
        <v>141</v>
      </c>
      <c r="B1002" s="46" t="s">
        <v>26</v>
      </c>
      <c r="C1002" s="46" t="s">
        <v>27</v>
      </c>
      <c r="D1002" s="46" t="s">
        <v>28</v>
      </c>
      <c r="E1002" s="46" t="s">
        <v>28</v>
      </c>
      <c r="F1002" s="46" t="s">
        <v>111</v>
      </c>
      <c r="G1002" s="46" t="s">
        <v>167</v>
      </c>
      <c r="H1002" s="54" t="s">
        <v>168</v>
      </c>
      <c r="I1002" s="54">
        <v>16</v>
      </c>
      <c r="J1002" s="54">
        <v>4</v>
      </c>
      <c r="K1002" s="52">
        <v>2019</v>
      </c>
      <c r="L1002" s="31">
        <f t="shared" si="15"/>
        <v>43571</v>
      </c>
      <c r="M1002" s="46" t="s">
        <v>1840</v>
      </c>
      <c r="N1002" s="46" t="s">
        <v>1841</v>
      </c>
      <c r="O1002" s="54">
        <v>19</v>
      </c>
      <c r="P1002" s="57" t="s">
        <v>171</v>
      </c>
      <c r="Q1002" s="46" t="s">
        <v>172</v>
      </c>
      <c r="R1002" s="49" t="s">
        <v>1755</v>
      </c>
      <c r="S1002" s="54">
        <v>2</v>
      </c>
      <c r="T1002" s="46" t="s">
        <v>251</v>
      </c>
      <c r="U1002" s="46"/>
      <c r="V1002" s="46" t="s">
        <v>252</v>
      </c>
      <c r="W1002" s="49" t="s">
        <v>186</v>
      </c>
      <c r="X1002" s="93">
        <v>3</v>
      </c>
    </row>
    <row r="1003" spans="1:24" ht="21" customHeight="1">
      <c r="A1003" s="46" t="s">
        <v>141</v>
      </c>
      <c r="B1003" s="46" t="s">
        <v>26</v>
      </c>
      <c r="C1003" s="46" t="s">
        <v>27</v>
      </c>
      <c r="D1003" s="46" t="s">
        <v>28</v>
      </c>
      <c r="E1003" s="46" t="s">
        <v>28</v>
      </c>
      <c r="F1003" s="46" t="s">
        <v>111</v>
      </c>
      <c r="G1003" s="46" t="s">
        <v>167</v>
      </c>
      <c r="H1003" s="54" t="s">
        <v>168</v>
      </c>
      <c r="I1003" s="54">
        <v>16</v>
      </c>
      <c r="J1003" s="54">
        <v>4</v>
      </c>
      <c r="K1003" s="52">
        <v>2019</v>
      </c>
      <c r="L1003" s="31">
        <f t="shared" si="15"/>
        <v>43571</v>
      </c>
      <c r="M1003" s="46" t="s">
        <v>1702</v>
      </c>
      <c r="N1003" s="46" t="s">
        <v>1842</v>
      </c>
      <c r="O1003" s="54">
        <v>19</v>
      </c>
      <c r="P1003" s="57" t="s">
        <v>171</v>
      </c>
      <c r="Q1003" s="46" t="s">
        <v>172</v>
      </c>
      <c r="R1003" s="49" t="s">
        <v>1755</v>
      </c>
      <c r="S1003" s="54">
        <v>2</v>
      </c>
      <c r="T1003" s="46" t="s">
        <v>251</v>
      </c>
      <c r="U1003" s="46"/>
      <c r="V1003" s="46" t="s">
        <v>252</v>
      </c>
      <c r="W1003" s="49" t="s">
        <v>186</v>
      </c>
      <c r="X1003" s="93">
        <v>3</v>
      </c>
    </row>
    <row r="1004" spans="1:24" ht="21" hidden="1" customHeight="1">
      <c r="A1004" s="46" t="s">
        <v>141</v>
      </c>
      <c r="B1004" s="46" t="s">
        <v>26</v>
      </c>
      <c r="C1004" s="46" t="s">
        <v>27</v>
      </c>
      <c r="D1004" s="46" t="s">
        <v>28</v>
      </c>
      <c r="E1004" s="46" t="s">
        <v>28</v>
      </c>
      <c r="F1004" s="46" t="s">
        <v>111</v>
      </c>
      <c r="G1004" s="46" t="s">
        <v>167</v>
      </c>
      <c r="H1004" s="54" t="s">
        <v>168</v>
      </c>
      <c r="I1004" s="54">
        <v>16</v>
      </c>
      <c r="J1004" s="54">
        <v>4</v>
      </c>
      <c r="K1004" s="52">
        <v>2019</v>
      </c>
      <c r="L1004" s="31">
        <f t="shared" si="15"/>
        <v>43571</v>
      </c>
      <c r="M1004" s="46" t="s">
        <v>670</v>
      </c>
      <c r="N1004" s="46" t="s">
        <v>1843</v>
      </c>
      <c r="O1004" s="54">
        <v>19</v>
      </c>
      <c r="P1004" s="57" t="s">
        <v>171</v>
      </c>
      <c r="Q1004" s="46" t="s">
        <v>172</v>
      </c>
      <c r="R1004" s="49" t="s">
        <v>1755</v>
      </c>
      <c r="S1004" s="54">
        <v>2</v>
      </c>
      <c r="T1004" s="46" t="s">
        <v>251</v>
      </c>
      <c r="U1004" s="46"/>
      <c r="V1004" s="46" t="s">
        <v>252</v>
      </c>
      <c r="W1004" s="49" t="s">
        <v>186</v>
      </c>
      <c r="X1004" s="93">
        <v>2</v>
      </c>
    </row>
    <row r="1005" spans="1:24" ht="21" hidden="1" customHeight="1">
      <c r="A1005" s="46" t="s">
        <v>141</v>
      </c>
      <c r="B1005" s="46" t="s">
        <v>26</v>
      </c>
      <c r="C1005" s="46" t="s">
        <v>27</v>
      </c>
      <c r="D1005" s="46" t="s">
        <v>28</v>
      </c>
      <c r="E1005" s="46" t="s">
        <v>28</v>
      </c>
      <c r="F1005" s="46" t="s">
        <v>111</v>
      </c>
      <c r="G1005" s="46" t="s">
        <v>167</v>
      </c>
      <c r="H1005" s="54" t="s">
        <v>168</v>
      </c>
      <c r="I1005" s="54">
        <v>16</v>
      </c>
      <c r="J1005" s="54">
        <v>4</v>
      </c>
      <c r="K1005" s="52">
        <v>2019</v>
      </c>
      <c r="L1005" s="31">
        <f t="shared" si="15"/>
        <v>43571</v>
      </c>
      <c r="M1005" s="46" t="s">
        <v>1844</v>
      </c>
      <c r="N1005" s="46" t="s">
        <v>1845</v>
      </c>
      <c r="O1005" s="54">
        <v>18</v>
      </c>
      <c r="P1005" s="92">
        <v>8069282119</v>
      </c>
      <c r="Q1005" s="46" t="s">
        <v>172</v>
      </c>
      <c r="R1005" s="49" t="s">
        <v>1755</v>
      </c>
      <c r="S1005" s="54">
        <v>1</v>
      </c>
      <c r="T1005" s="46" t="s">
        <v>251</v>
      </c>
      <c r="U1005" s="46"/>
      <c r="V1005" s="46" t="s">
        <v>252</v>
      </c>
      <c r="W1005" s="49" t="s">
        <v>211</v>
      </c>
      <c r="X1005" s="93">
        <v>5</v>
      </c>
    </row>
    <row r="1006" spans="1:24" ht="21" hidden="1" customHeight="1">
      <c r="A1006" s="46" t="s">
        <v>141</v>
      </c>
      <c r="B1006" s="46" t="s">
        <v>26</v>
      </c>
      <c r="C1006" s="46" t="s">
        <v>27</v>
      </c>
      <c r="D1006" s="46" t="s">
        <v>28</v>
      </c>
      <c r="E1006" s="46" t="s">
        <v>28</v>
      </c>
      <c r="F1006" s="46" t="s">
        <v>111</v>
      </c>
      <c r="G1006" s="46" t="s">
        <v>167</v>
      </c>
      <c r="H1006" s="54" t="s">
        <v>168</v>
      </c>
      <c r="I1006" s="54">
        <v>16</v>
      </c>
      <c r="J1006" s="54">
        <v>4</v>
      </c>
      <c r="K1006" s="52">
        <v>2019</v>
      </c>
      <c r="L1006" s="31">
        <f t="shared" si="15"/>
        <v>43571</v>
      </c>
      <c r="M1006" s="46" t="s">
        <v>1846</v>
      </c>
      <c r="N1006" s="46" t="s">
        <v>1847</v>
      </c>
      <c r="O1006" s="54">
        <v>18</v>
      </c>
      <c r="P1006" s="57" t="s">
        <v>171</v>
      </c>
      <c r="Q1006" s="46" t="s">
        <v>172</v>
      </c>
      <c r="R1006" s="49" t="s">
        <v>1755</v>
      </c>
      <c r="S1006" s="54">
        <v>1</v>
      </c>
      <c r="T1006" s="46" t="s">
        <v>251</v>
      </c>
      <c r="U1006" s="46"/>
      <c r="V1006" s="46" t="s">
        <v>252</v>
      </c>
      <c r="W1006" s="49" t="s">
        <v>211</v>
      </c>
      <c r="X1006" s="93"/>
    </row>
    <row r="1007" spans="1:24" ht="21" hidden="1" customHeight="1">
      <c r="A1007" s="46" t="s">
        <v>141</v>
      </c>
      <c r="B1007" s="46" t="s">
        <v>26</v>
      </c>
      <c r="C1007" s="46" t="s">
        <v>27</v>
      </c>
      <c r="D1007" s="46" t="s">
        <v>28</v>
      </c>
      <c r="E1007" s="46" t="s">
        <v>28</v>
      </c>
      <c r="F1007" s="46" t="s">
        <v>111</v>
      </c>
      <c r="G1007" s="46" t="s">
        <v>167</v>
      </c>
      <c r="H1007" s="54" t="s">
        <v>168</v>
      </c>
      <c r="I1007" s="54">
        <v>16</v>
      </c>
      <c r="J1007" s="54">
        <v>4</v>
      </c>
      <c r="K1007" s="52">
        <v>2019</v>
      </c>
      <c r="L1007" s="31">
        <f t="shared" si="15"/>
        <v>43571</v>
      </c>
      <c r="M1007" s="46" t="s">
        <v>569</v>
      </c>
      <c r="N1007" s="46" t="s">
        <v>1848</v>
      </c>
      <c r="O1007" s="54">
        <v>18</v>
      </c>
      <c r="P1007" s="57" t="s">
        <v>171</v>
      </c>
      <c r="Q1007" s="46" t="s">
        <v>172</v>
      </c>
      <c r="R1007" s="49" t="s">
        <v>1755</v>
      </c>
      <c r="S1007" s="54">
        <v>1</v>
      </c>
      <c r="T1007" s="46" t="s">
        <v>251</v>
      </c>
      <c r="U1007" s="46"/>
      <c r="V1007" s="46" t="s">
        <v>252</v>
      </c>
      <c r="W1007" s="49" t="s">
        <v>211</v>
      </c>
      <c r="X1007" s="93"/>
    </row>
    <row r="1008" spans="1:24" ht="21" hidden="1" customHeight="1">
      <c r="A1008" s="46" t="s">
        <v>141</v>
      </c>
      <c r="B1008" s="46" t="s">
        <v>26</v>
      </c>
      <c r="C1008" s="46" t="s">
        <v>27</v>
      </c>
      <c r="D1008" s="46" t="s">
        <v>28</v>
      </c>
      <c r="E1008" s="46" t="s">
        <v>28</v>
      </c>
      <c r="F1008" s="46" t="s">
        <v>111</v>
      </c>
      <c r="G1008" s="46" t="s">
        <v>167</v>
      </c>
      <c r="H1008" s="54" t="s">
        <v>168</v>
      </c>
      <c r="I1008" s="54">
        <v>16</v>
      </c>
      <c r="J1008" s="54">
        <v>4</v>
      </c>
      <c r="K1008" s="52">
        <v>2019</v>
      </c>
      <c r="L1008" s="31">
        <f t="shared" si="15"/>
        <v>43571</v>
      </c>
      <c r="M1008" s="46" t="s">
        <v>1849</v>
      </c>
      <c r="N1008" s="46" t="s">
        <v>1850</v>
      </c>
      <c r="O1008" s="54">
        <v>18</v>
      </c>
      <c r="P1008" s="57" t="s">
        <v>171</v>
      </c>
      <c r="Q1008" s="46" t="s">
        <v>172</v>
      </c>
      <c r="R1008" s="49" t="s">
        <v>1755</v>
      </c>
      <c r="S1008" s="54">
        <v>1</v>
      </c>
      <c r="T1008" s="46" t="s">
        <v>251</v>
      </c>
      <c r="U1008" s="46"/>
      <c r="V1008" s="46" t="s">
        <v>252</v>
      </c>
      <c r="W1008" s="49" t="s">
        <v>176</v>
      </c>
      <c r="X1008" s="93"/>
    </row>
    <row r="1009" spans="1:24" ht="21" hidden="1" customHeight="1">
      <c r="A1009" s="46" t="s">
        <v>141</v>
      </c>
      <c r="B1009" s="46" t="s">
        <v>26</v>
      </c>
      <c r="C1009" s="46" t="s">
        <v>27</v>
      </c>
      <c r="D1009" s="46" t="s">
        <v>28</v>
      </c>
      <c r="E1009" s="46" t="s">
        <v>28</v>
      </c>
      <c r="F1009" s="46" t="s">
        <v>111</v>
      </c>
      <c r="G1009" s="46" t="s">
        <v>167</v>
      </c>
      <c r="H1009" s="54" t="s">
        <v>168</v>
      </c>
      <c r="I1009" s="54">
        <v>16</v>
      </c>
      <c r="J1009" s="54">
        <v>4</v>
      </c>
      <c r="K1009" s="52">
        <v>2019</v>
      </c>
      <c r="L1009" s="31">
        <f t="shared" si="15"/>
        <v>43571</v>
      </c>
      <c r="M1009" s="46" t="s">
        <v>1851</v>
      </c>
      <c r="N1009" s="46" t="s">
        <v>1852</v>
      </c>
      <c r="O1009" s="54">
        <v>18</v>
      </c>
      <c r="P1009" s="57" t="s">
        <v>171</v>
      </c>
      <c r="Q1009" s="46" t="s">
        <v>172</v>
      </c>
      <c r="R1009" s="49" t="s">
        <v>1755</v>
      </c>
      <c r="S1009" s="54">
        <v>1</v>
      </c>
      <c r="T1009" s="46" t="s">
        <v>251</v>
      </c>
      <c r="U1009" s="46"/>
      <c r="V1009" s="46" t="s">
        <v>252</v>
      </c>
      <c r="W1009" s="49" t="s">
        <v>211</v>
      </c>
      <c r="X1009" s="93"/>
    </row>
    <row r="1010" spans="1:24" ht="21" hidden="1" customHeight="1">
      <c r="A1010" s="46" t="s">
        <v>141</v>
      </c>
      <c r="B1010" s="46" t="s">
        <v>26</v>
      </c>
      <c r="C1010" s="46" t="s">
        <v>27</v>
      </c>
      <c r="D1010" s="46" t="s">
        <v>28</v>
      </c>
      <c r="E1010" s="46" t="s">
        <v>28</v>
      </c>
      <c r="F1010" s="46" t="s">
        <v>111</v>
      </c>
      <c r="G1010" s="46" t="s">
        <v>167</v>
      </c>
      <c r="H1010" s="54" t="s">
        <v>168</v>
      </c>
      <c r="I1010" s="54">
        <v>17</v>
      </c>
      <c r="J1010" s="54">
        <v>4</v>
      </c>
      <c r="K1010" s="52">
        <v>2019</v>
      </c>
      <c r="L1010" s="31">
        <f t="shared" si="15"/>
        <v>43572</v>
      </c>
      <c r="M1010" s="46" t="s">
        <v>1853</v>
      </c>
      <c r="N1010" s="46" t="s">
        <v>1854</v>
      </c>
      <c r="O1010" s="54">
        <v>19</v>
      </c>
      <c r="P1010" s="92">
        <v>7062619208</v>
      </c>
      <c r="Q1010" s="46" t="s">
        <v>417</v>
      </c>
      <c r="R1010" s="49" t="s">
        <v>1755</v>
      </c>
      <c r="S1010" s="54">
        <v>0</v>
      </c>
      <c r="T1010" s="46" t="s">
        <v>418</v>
      </c>
      <c r="U1010" s="46"/>
      <c r="V1010" s="46" t="s">
        <v>252</v>
      </c>
      <c r="W1010" s="49" t="s">
        <v>444</v>
      </c>
      <c r="X1010" s="93"/>
    </row>
    <row r="1011" spans="1:24" ht="21" hidden="1" customHeight="1">
      <c r="A1011" s="46" t="s">
        <v>141</v>
      </c>
      <c r="B1011" s="46" t="s">
        <v>26</v>
      </c>
      <c r="C1011" s="46" t="s">
        <v>27</v>
      </c>
      <c r="D1011" s="46" t="s">
        <v>28</v>
      </c>
      <c r="E1011" s="46" t="s">
        <v>28</v>
      </c>
      <c r="F1011" s="46" t="s">
        <v>111</v>
      </c>
      <c r="G1011" s="46" t="s">
        <v>167</v>
      </c>
      <c r="H1011" s="54" t="s">
        <v>168</v>
      </c>
      <c r="I1011" s="54">
        <v>17</v>
      </c>
      <c r="J1011" s="54">
        <v>4</v>
      </c>
      <c r="K1011" s="52">
        <v>2019</v>
      </c>
      <c r="L1011" s="31">
        <f t="shared" si="15"/>
        <v>43572</v>
      </c>
      <c r="M1011" s="46" t="s">
        <v>488</v>
      </c>
      <c r="N1011" s="46" t="s">
        <v>225</v>
      </c>
      <c r="O1011" s="54">
        <v>17</v>
      </c>
      <c r="P1011" s="57" t="s">
        <v>171</v>
      </c>
      <c r="Q1011" s="46" t="s">
        <v>172</v>
      </c>
      <c r="R1011" s="49" t="s">
        <v>1755</v>
      </c>
      <c r="S1011" s="54">
        <v>0</v>
      </c>
      <c r="T1011" s="46" t="s">
        <v>251</v>
      </c>
      <c r="U1011" s="46"/>
      <c r="V1011" s="46" t="s">
        <v>252</v>
      </c>
      <c r="W1011" s="49" t="s">
        <v>179</v>
      </c>
      <c r="X1011" s="93">
        <v>1</v>
      </c>
    </row>
    <row r="1012" spans="1:24" ht="21" hidden="1" customHeight="1">
      <c r="A1012" s="46" t="s">
        <v>141</v>
      </c>
      <c r="B1012" s="46" t="s">
        <v>26</v>
      </c>
      <c r="C1012" s="46" t="s">
        <v>27</v>
      </c>
      <c r="D1012" s="46" t="s">
        <v>28</v>
      </c>
      <c r="E1012" s="46" t="s">
        <v>28</v>
      </c>
      <c r="F1012" s="46" t="s">
        <v>111</v>
      </c>
      <c r="G1012" s="46" t="s">
        <v>167</v>
      </c>
      <c r="H1012" s="54" t="s">
        <v>168</v>
      </c>
      <c r="I1012" s="54">
        <v>17</v>
      </c>
      <c r="J1012" s="54">
        <v>4</v>
      </c>
      <c r="K1012" s="52">
        <v>2019</v>
      </c>
      <c r="L1012" s="31">
        <f t="shared" si="15"/>
        <v>43572</v>
      </c>
      <c r="M1012" s="46" t="s">
        <v>1855</v>
      </c>
      <c r="N1012" s="46" t="s">
        <v>1856</v>
      </c>
      <c r="O1012" s="54">
        <v>19</v>
      </c>
      <c r="P1012" s="92">
        <v>7014086539</v>
      </c>
      <c r="Q1012" s="46" t="s">
        <v>172</v>
      </c>
      <c r="R1012" s="49" t="s">
        <v>1755</v>
      </c>
      <c r="S1012" s="54">
        <v>2</v>
      </c>
      <c r="T1012" s="46" t="s">
        <v>251</v>
      </c>
      <c r="U1012" s="46"/>
      <c r="V1012" s="46" t="s">
        <v>252</v>
      </c>
      <c r="W1012" s="49" t="s">
        <v>176</v>
      </c>
      <c r="X1012" s="93"/>
    </row>
    <row r="1013" spans="1:24" ht="21" hidden="1" customHeight="1">
      <c r="A1013" s="46" t="s">
        <v>141</v>
      </c>
      <c r="B1013" s="46" t="s">
        <v>26</v>
      </c>
      <c r="C1013" s="46" t="s">
        <v>27</v>
      </c>
      <c r="D1013" s="46" t="s">
        <v>28</v>
      </c>
      <c r="E1013" s="46" t="s">
        <v>28</v>
      </c>
      <c r="F1013" s="46" t="s">
        <v>111</v>
      </c>
      <c r="G1013" s="46" t="s">
        <v>167</v>
      </c>
      <c r="H1013" s="54" t="s">
        <v>168</v>
      </c>
      <c r="I1013" s="54">
        <v>17</v>
      </c>
      <c r="J1013" s="54">
        <v>4</v>
      </c>
      <c r="K1013" s="52">
        <v>2019</v>
      </c>
      <c r="L1013" s="31">
        <f t="shared" si="15"/>
        <v>43572</v>
      </c>
      <c r="M1013" s="46" t="s">
        <v>1524</v>
      </c>
      <c r="N1013" s="46" t="s">
        <v>1857</v>
      </c>
      <c r="O1013" s="54">
        <v>19</v>
      </c>
      <c r="P1013" s="92">
        <v>8117796684</v>
      </c>
      <c r="Q1013" s="46" t="s">
        <v>172</v>
      </c>
      <c r="R1013" s="49" t="s">
        <v>1755</v>
      </c>
      <c r="S1013" s="54">
        <v>2</v>
      </c>
      <c r="T1013" s="46" t="s">
        <v>251</v>
      </c>
      <c r="U1013" s="46"/>
      <c r="V1013" s="46" t="s">
        <v>252</v>
      </c>
      <c r="W1013" s="49" t="s">
        <v>176</v>
      </c>
      <c r="X1013" s="93"/>
    </row>
    <row r="1014" spans="1:24" ht="21" hidden="1" customHeight="1">
      <c r="A1014" s="46" t="s">
        <v>141</v>
      </c>
      <c r="B1014" s="46" t="s">
        <v>26</v>
      </c>
      <c r="C1014" s="46" t="s">
        <v>27</v>
      </c>
      <c r="D1014" s="46" t="s">
        <v>28</v>
      </c>
      <c r="E1014" s="46" t="s">
        <v>28</v>
      </c>
      <c r="F1014" s="46" t="s">
        <v>111</v>
      </c>
      <c r="G1014" s="46" t="s">
        <v>167</v>
      </c>
      <c r="H1014" s="54" t="s">
        <v>168</v>
      </c>
      <c r="I1014" s="54">
        <v>17</v>
      </c>
      <c r="J1014" s="54">
        <v>4</v>
      </c>
      <c r="K1014" s="52">
        <v>2019</v>
      </c>
      <c r="L1014" s="31">
        <f t="shared" si="15"/>
        <v>43572</v>
      </c>
      <c r="M1014" s="46" t="s">
        <v>646</v>
      </c>
      <c r="N1014" s="46" t="s">
        <v>977</v>
      </c>
      <c r="O1014" s="54">
        <v>19</v>
      </c>
      <c r="P1014" s="92">
        <v>8039681862</v>
      </c>
      <c r="Q1014" s="46" t="s">
        <v>172</v>
      </c>
      <c r="R1014" s="49" t="s">
        <v>1755</v>
      </c>
      <c r="S1014" s="54">
        <v>1</v>
      </c>
      <c r="T1014" s="46" t="s">
        <v>251</v>
      </c>
      <c r="U1014" s="46"/>
      <c r="V1014" s="46" t="s">
        <v>252</v>
      </c>
      <c r="W1014" s="49" t="s">
        <v>176</v>
      </c>
      <c r="X1014" s="93"/>
    </row>
    <row r="1015" spans="1:24" ht="21" hidden="1" customHeight="1">
      <c r="A1015" s="46" t="s">
        <v>141</v>
      </c>
      <c r="B1015" s="46" t="s">
        <v>26</v>
      </c>
      <c r="C1015" s="46" t="s">
        <v>27</v>
      </c>
      <c r="D1015" s="46" t="s">
        <v>28</v>
      </c>
      <c r="E1015" s="46" t="s">
        <v>28</v>
      </c>
      <c r="F1015" s="46" t="s">
        <v>111</v>
      </c>
      <c r="G1015" s="46" t="s">
        <v>167</v>
      </c>
      <c r="H1015" s="54" t="s">
        <v>168</v>
      </c>
      <c r="I1015" s="54">
        <v>17</v>
      </c>
      <c r="J1015" s="54">
        <v>4</v>
      </c>
      <c r="K1015" s="52">
        <v>2019</v>
      </c>
      <c r="L1015" s="31">
        <f t="shared" si="15"/>
        <v>43572</v>
      </c>
      <c r="M1015" s="46" t="s">
        <v>1858</v>
      </c>
      <c r="N1015" s="46" t="s">
        <v>428</v>
      </c>
      <c r="O1015" s="54">
        <v>18</v>
      </c>
      <c r="P1015" s="57" t="s">
        <v>171</v>
      </c>
      <c r="Q1015" s="46" t="s">
        <v>172</v>
      </c>
      <c r="R1015" s="49" t="s">
        <v>1755</v>
      </c>
      <c r="S1015" s="54">
        <v>0</v>
      </c>
      <c r="T1015" s="46" t="s">
        <v>251</v>
      </c>
      <c r="U1015" s="46"/>
      <c r="V1015" s="46" t="s">
        <v>252</v>
      </c>
      <c r="W1015" s="49" t="s">
        <v>186</v>
      </c>
      <c r="X1015" s="93">
        <v>3</v>
      </c>
    </row>
    <row r="1016" spans="1:24" ht="21" hidden="1" customHeight="1">
      <c r="A1016" s="46" t="s">
        <v>141</v>
      </c>
      <c r="B1016" s="46" t="s">
        <v>26</v>
      </c>
      <c r="C1016" s="46" t="s">
        <v>27</v>
      </c>
      <c r="D1016" s="46" t="s">
        <v>28</v>
      </c>
      <c r="E1016" s="46" t="s">
        <v>28</v>
      </c>
      <c r="F1016" s="46" t="s">
        <v>111</v>
      </c>
      <c r="G1016" s="46" t="s">
        <v>167</v>
      </c>
      <c r="H1016" s="54" t="s">
        <v>168</v>
      </c>
      <c r="I1016" s="54">
        <v>17</v>
      </c>
      <c r="J1016" s="54">
        <v>4</v>
      </c>
      <c r="K1016" s="52">
        <v>2019</v>
      </c>
      <c r="L1016" s="31">
        <f t="shared" si="15"/>
        <v>43572</v>
      </c>
      <c r="M1016" s="46" t="s">
        <v>1859</v>
      </c>
      <c r="N1016" s="46" t="s">
        <v>1860</v>
      </c>
      <c r="O1016" s="54">
        <v>17</v>
      </c>
      <c r="P1016" s="57" t="s">
        <v>171</v>
      </c>
      <c r="Q1016" s="46" t="s">
        <v>172</v>
      </c>
      <c r="R1016" s="49" t="s">
        <v>1755</v>
      </c>
      <c r="S1016" s="54">
        <v>0</v>
      </c>
      <c r="T1016" s="46" t="s">
        <v>251</v>
      </c>
      <c r="U1016" s="46"/>
      <c r="V1016" s="46" t="s">
        <v>252</v>
      </c>
      <c r="W1016" s="49" t="s">
        <v>179</v>
      </c>
      <c r="X1016" s="93">
        <v>2</v>
      </c>
    </row>
    <row r="1017" spans="1:24" ht="21" hidden="1" customHeight="1">
      <c r="A1017" s="46" t="s">
        <v>141</v>
      </c>
      <c r="B1017" s="46" t="s">
        <v>26</v>
      </c>
      <c r="C1017" s="46" t="s">
        <v>27</v>
      </c>
      <c r="D1017" s="46" t="s">
        <v>28</v>
      </c>
      <c r="E1017" s="46" t="s">
        <v>28</v>
      </c>
      <c r="F1017" s="46" t="s">
        <v>111</v>
      </c>
      <c r="G1017" s="46" t="s">
        <v>167</v>
      </c>
      <c r="H1017" s="54" t="s">
        <v>168</v>
      </c>
      <c r="I1017" s="54">
        <v>17</v>
      </c>
      <c r="J1017" s="54">
        <v>4</v>
      </c>
      <c r="K1017" s="52">
        <v>2019</v>
      </c>
      <c r="L1017" s="31">
        <f t="shared" si="15"/>
        <v>43572</v>
      </c>
      <c r="M1017" s="46" t="s">
        <v>850</v>
      </c>
      <c r="N1017" s="46" t="s">
        <v>1861</v>
      </c>
      <c r="O1017" s="54">
        <v>18</v>
      </c>
      <c r="P1017" s="57" t="s">
        <v>171</v>
      </c>
      <c r="Q1017" s="46" t="s">
        <v>172</v>
      </c>
      <c r="R1017" s="49" t="s">
        <v>1755</v>
      </c>
      <c r="S1017" s="54">
        <v>1</v>
      </c>
      <c r="T1017" s="46" t="s">
        <v>251</v>
      </c>
      <c r="U1017" s="46"/>
      <c r="V1017" s="46" t="s">
        <v>252</v>
      </c>
      <c r="W1017" s="49" t="s">
        <v>186</v>
      </c>
      <c r="X1017" s="93">
        <v>3</v>
      </c>
    </row>
    <row r="1018" spans="1:24" ht="21" hidden="1" customHeight="1">
      <c r="A1018" s="46" t="s">
        <v>141</v>
      </c>
      <c r="B1018" s="46" t="s">
        <v>26</v>
      </c>
      <c r="C1018" s="46" t="s">
        <v>27</v>
      </c>
      <c r="D1018" s="46" t="s">
        <v>28</v>
      </c>
      <c r="E1018" s="46" t="s">
        <v>28</v>
      </c>
      <c r="F1018" s="46" t="s">
        <v>111</v>
      </c>
      <c r="G1018" s="46" t="s">
        <v>167</v>
      </c>
      <c r="H1018" s="54" t="s">
        <v>168</v>
      </c>
      <c r="I1018" s="54">
        <v>17</v>
      </c>
      <c r="J1018" s="54">
        <v>4</v>
      </c>
      <c r="K1018" s="52">
        <v>2019</v>
      </c>
      <c r="L1018" s="31">
        <f t="shared" si="15"/>
        <v>43572</v>
      </c>
      <c r="M1018" s="46" t="s">
        <v>1862</v>
      </c>
      <c r="N1018" s="46" t="s">
        <v>1690</v>
      </c>
      <c r="O1018" s="54">
        <v>18</v>
      </c>
      <c r="P1018" s="92">
        <v>8064977857</v>
      </c>
      <c r="Q1018" s="46" t="s">
        <v>172</v>
      </c>
      <c r="R1018" s="49" t="s">
        <v>1755</v>
      </c>
      <c r="S1018" s="54">
        <v>0</v>
      </c>
      <c r="T1018" s="46" t="s">
        <v>251</v>
      </c>
      <c r="U1018" s="46"/>
      <c r="V1018" s="46" t="s">
        <v>252</v>
      </c>
      <c r="W1018" s="49" t="s">
        <v>186</v>
      </c>
      <c r="X1018" s="93">
        <v>1</v>
      </c>
    </row>
    <row r="1019" spans="1:24" ht="21" hidden="1" customHeight="1">
      <c r="A1019" s="46" t="s">
        <v>141</v>
      </c>
      <c r="B1019" s="46" t="s">
        <v>26</v>
      </c>
      <c r="C1019" s="46" t="s">
        <v>27</v>
      </c>
      <c r="D1019" s="46" t="s">
        <v>28</v>
      </c>
      <c r="E1019" s="46" t="s">
        <v>28</v>
      </c>
      <c r="F1019" s="46" t="s">
        <v>111</v>
      </c>
      <c r="G1019" s="46" t="s">
        <v>167</v>
      </c>
      <c r="H1019" s="54" t="s">
        <v>168</v>
      </c>
      <c r="I1019" s="54">
        <v>17</v>
      </c>
      <c r="J1019" s="54">
        <v>4</v>
      </c>
      <c r="K1019" s="52">
        <v>2019</v>
      </c>
      <c r="L1019" s="31">
        <f t="shared" si="15"/>
        <v>43572</v>
      </c>
      <c r="M1019" s="46" t="s">
        <v>1863</v>
      </c>
      <c r="N1019" s="46" t="s">
        <v>1864</v>
      </c>
      <c r="O1019" s="54">
        <v>19</v>
      </c>
      <c r="P1019" s="92">
        <v>8137715643</v>
      </c>
      <c r="Q1019" s="46" t="s">
        <v>172</v>
      </c>
      <c r="R1019" s="49" t="s">
        <v>1755</v>
      </c>
      <c r="S1019" s="54">
        <v>2</v>
      </c>
      <c r="T1019" s="46" t="s">
        <v>251</v>
      </c>
      <c r="U1019" s="46"/>
      <c r="V1019" s="46" t="s">
        <v>252</v>
      </c>
      <c r="W1019" s="49" t="s">
        <v>176</v>
      </c>
      <c r="X1019" s="93"/>
    </row>
    <row r="1020" spans="1:24" ht="21" hidden="1" customHeight="1">
      <c r="A1020" s="46" t="s">
        <v>141</v>
      </c>
      <c r="B1020" s="46" t="s">
        <v>26</v>
      </c>
      <c r="C1020" s="46" t="s">
        <v>27</v>
      </c>
      <c r="D1020" s="46" t="s">
        <v>28</v>
      </c>
      <c r="E1020" s="46" t="s">
        <v>28</v>
      </c>
      <c r="F1020" s="46" t="s">
        <v>111</v>
      </c>
      <c r="G1020" s="46" t="s">
        <v>167</v>
      </c>
      <c r="H1020" s="54" t="s">
        <v>168</v>
      </c>
      <c r="I1020" s="54">
        <v>17</v>
      </c>
      <c r="J1020" s="54">
        <v>4</v>
      </c>
      <c r="K1020" s="52">
        <v>2019</v>
      </c>
      <c r="L1020" s="31">
        <f t="shared" si="15"/>
        <v>43572</v>
      </c>
      <c r="M1020" s="46" t="s">
        <v>1865</v>
      </c>
      <c r="N1020" s="46" t="s">
        <v>1866</v>
      </c>
      <c r="O1020" s="54">
        <v>18</v>
      </c>
      <c r="P1020" s="57" t="s">
        <v>171</v>
      </c>
      <c r="Q1020" s="46" t="s">
        <v>172</v>
      </c>
      <c r="R1020" s="49" t="s">
        <v>1755</v>
      </c>
      <c r="S1020" s="54">
        <v>1</v>
      </c>
      <c r="T1020" s="46" t="s">
        <v>251</v>
      </c>
      <c r="U1020" s="46"/>
      <c r="V1020" s="46" t="s">
        <v>252</v>
      </c>
      <c r="W1020" s="49" t="s">
        <v>211</v>
      </c>
      <c r="X1020" s="93"/>
    </row>
    <row r="1021" spans="1:24" ht="21" hidden="1" customHeight="1">
      <c r="A1021" s="46" t="s">
        <v>141</v>
      </c>
      <c r="B1021" s="46" t="s">
        <v>26</v>
      </c>
      <c r="C1021" s="46" t="s">
        <v>27</v>
      </c>
      <c r="D1021" s="46" t="s">
        <v>28</v>
      </c>
      <c r="E1021" s="46" t="s">
        <v>28</v>
      </c>
      <c r="F1021" s="46" t="s">
        <v>111</v>
      </c>
      <c r="G1021" s="46" t="s">
        <v>167</v>
      </c>
      <c r="H1021" s="54" t="s">
        <v>168</v>
      </c>
      <c r="I1021" s="54">
        <v>17</v>
      </c>
      <c r="J1021" s="54">
        <v>4</v>
      </c>
      <c r="K1021" s="52">
        <v>2019</v>
      </c>
      <c r="L1021" s="31">
        <f t="shared" ref="L1021:L1033" si="16">DATE(K1021,J1021,I1021)</f>
        <v>43572</v>
      </c>
      <c r="M1021" s="46" t="s">
        <v>1867</v>
      </c>
      <c r="N1021" s="46" t="s">
        <v>1868</v>
      </c>
      <c r="O1021" s="54">
        <v>19</v>
      </c>
      <c r="P1021" s="57" t="s">
        <v>171</v>
      </c>
      <c r="Q1021" s="46" t="s">
        <v>172</v>
      </c>
      <c r="R1021" s="49" t="s">
        <v>1755</v>
      </c>
      <c r="S1021" s="54">
        <v>2</v>
      </c>
      <c r="T1021" s="46" t="s">
        <v>251</v>
      </c>
      <c r="U1021" s="46"/>
      <c r="V1021" s="46" t="s">
        <v>252</v>
      </c>
      <c r="W1021" s="49" t="s">
        <v>179</v>
      </c>
      <c r="X1021" s="93">
        <v>1</v>
      </c>
    </row>
    <row r="1022" spans="1:24" ht="21" hidden="1" customHeight="1">
      <c r="A1022" s="46" t="s">
        <v>141</v>
      </c>
      <c r="B1022" s="46" t="s">
        <v>26</v>
      </c>
      <c r="C1022" s="46" t="s">
        <v>27</v>
      </c>
      <c r="D1022" s="46" t="s">
        <v>28</v>
      </c>
      <c r="E1022" s="46" t="s">
        <v>28</v>
      </c>
      <c r="F1022" s="46" t="s">
        <v>111</v>
      </c>
      <c r="G1022" s="46" t="s">
        <v>167</v>
      </c>
      <c r="H1022" s="54" t="s">
        <v>168</v>
      </c>
      <c r="I1022" s="54">
        <v>17</v>
      </c>
      <c r="J1022" s="54">
        <v>4</v>
      </c>
      <c r="K1022" s="52">
        <v>2019</v>
      </c>
      <c r="L1022" s="31">
        <f t="shared" si="16"/>
        <v>43572</v>
      </c>
      <c r="M1022" s="46" t="s">
        <v>184</v>
      </c>
      <c r="N1022" s="46" t="s">
        <v>1869</v>
      </c>
      <c r="O1022" s="54">
        <v>18</v>
      </c>
      <c r="P1022" s="57" t="s">
        <v>171</v>
      </c>
      <c r="Q1022" s="46" t="s">
        <v>172</v>
      </c>
      <c r="R1022" s="49" t="s">
        <v>1755</v>
      </c>
      <c r="S1022" s="54">
        <v>1</v>
      </c>
      <c r="T1022" s="46" t="s">
        <v>251</v>
      </c>
      <c r="U1022" s="46"/>
      <c r="V1022" s="46" t="s">
        <v>252</v>
      </c>
      <c r="W1022" s="49" t="s">
        <v>176</v>
      </c>
      <c r="X1022" s="93"/>
    </row>
    <row r="1023" spans="1:24" ht="21" hidden="1" customHeight="1">
      <c r="A1023" s="46" t="s">
        <v>141</v>
      </c>
      <c r="B1023" s="46" t="s">
        <v>26</v>
      </c>
      <c r="C1023" s="46" t="s">
        <v>27</v>
      </c>
      <c r="D1023" s="46" t="s">
        <v>28</v>
      </c>
      <c r="E1023" s="46" t="s">
        <v>28</v>
      </c>
      <c r="F1023" s="46" t="s">
        <v>111</v>
      </c>
      <c r="G1023" s="46" t="s">
        <v>167</v>
      </c>
      <c r="H1023" s="54" t="s">
        <v>168</v>
      </c>
      <c r="I1023" s="54">
        <v>17</v>
      </c>
      <c r="J1023" s="54">
        <v>4</v>
      </c>
      <c r="K1023" s="52">
        <v>2019</v>
      </c>
      <c r="L1023" s="31">
        <f t="shared" si="16"/>
        <v>43572</v>
      </c>
      <c r="M1023" s="46" t="s">
        <v>1870</v>
      </c>
      <c r="N1023" s="46" t="s">
        <v>1871</v>
      </c>
      <c r="O1023" s="54">
        <v>19</v>
      </c>
      <c r="P1023" s="57" t="s">
        <v>171</v>
      </c>
      <c r="Q1023" s="46" t="s">
        <v>172</v>
      </c>
      <c r="R1023" s="49" t="s">
        <v>1755</v>
      </c>
      <c r="S1023" s="54">
        <v>1</v>
      </c>
      <c r="T1023" s="46" t="s">
        <v>251</v>
      </c>
      <c r="U1023" s="46"/>
      <c r="V1023" s="46" t="s">
        <v>252</v>
      </c>
      <c r="W1023" s="49" t="s">
        <v>176</v>
      </c>
      <c r="X1023" s="93"/>
    </row>
    <row r="1024" spans="1:24" ht="21" hidden="1" customHeight="1">
      <c r="A1024" s="46" t="s">
        <v>141</v>
      </c>
      <c r="B1024" s="46" t="s">
        <v>26</v>
      </c>
      <c r="C1024" s="46" t="s">
        <v>27</v>
      </c>
      <c r="D1024" s="46" t="s">
        <v>28</v>
      </c>
      <c r="E1024" s="46" t="s">
        <v>28</v>
      </c>
      <c r="F1024" s="46" t="s">
        <v>111</v>
      </c>
      <c r="G1024" s="46" t="s">
        <v>167</v>
      </c>
      <c r="H1024" s="54" t="s">
        <v>168</v>
      </c>
      <c r="I1024" s="54">
        <v>17</v>
      </c>
      <c r="J1024" s="54">
        <v>4</v>
      </c>
      <c r="K1024" s="52">
        <v>2019</v>
      </c>
      <c r="L1024" s="31">
        <f t="shared" si="16"/>
        <v>43572</v>
      </c>
      <c r="M1024" s="46" t="s">
        <v>1872</v>
      </c>
      <c r="N1024" s="46" t="s">
        <v>1873</v>
      </c>
      <c r="O1024" s="54">
        <v>19</v>
      </c>
      <c r="P1024" s="57" t="s">
        <v>171</v>
      </c>
      <c r="Q1024" s="46" t="s">
        <v>172</v>
      </c>
      <c r="R1024" s="49" t="s">
        <v>1755</v>
      </c>
      <c r="S1024" s="54">
        <v>1</v>
      </c>
      <c r="T1024" s="46" t="s">
        <v>251</v>
      </c>
      <c r="U1024" s="46"/>
      <c r="V1024" s="46" t="s">
        <v>252</v>
      </c>
      <c r="W1024" s="49" t="s">
        <v>176</v>
      </c>
      <c r="X1024" s="93"/>
    </row>
    <row r="1025" spans="1:24" ht="21" hidden="1" customHeight="1">
      <c r="A1025" s="46" t="s">
        <v>141</v>
      </c>
      <c r="B1025" s="46" t="s">
        <v>26</v>
      </c>
      <c r="C1025" s="46" t="s">
        <v>27</v>
      </c>
      <c r="D1025" s="46" t="s">
        <v>28</v>
      </c>
      <c r="E1025" s="46" t="s">
        <v>28</v>
      </c>
      <c r="F1025" s="46" t="s">
        <v>111</v>
      </c>
      <c r="G1025" s="46" t="s">
        <v>167</v>
      </c>
      <c r="H1025" s="54" t="s">
        <v>168</v>
      </c>
      <c r="I1025" s="54">
        <v>17</v>
      </c>
      <c r="J1025" s="54">
        <v>4</v>
      </c>
      <c r="K1025" s="52">
        <v>2019</v>
      </c>
      <c r="L1025" s="31">
        <f t="shared" si="16"/>
        <v>43572</v>
      </c>
      <c r="M1025" s="46" t="s">
        <v>1751</v>
      </c>
      <c r="N1025" s="46" t="s">
        <v>874</v>
      </c>
      <c r="O1025" s="54">
        <v>19</v>
      </c>
      <c r="P1025" s="92">
        <v>7082249427</v>
      </c>
      <c r="Q1025" s="46" t="s">
        <v>172</v>
      </c>
      <c r="R1025" s="49" t="s">
        <v>1755</v>
      </c>
      <c r="S1025" s="54">
        <v>1</v>
      </c>
      <c r="T1025" s="46" t="s">
        <v>251</v>
      </c>
      <c r="U1025" s="46"/>
      <c r="V1025" s="46" t="s">
        <v>252</v>
      </c>
      <c r="W1025" s="49" t="s">
        <v>176</v>
      </c>
      <c r="X1025" s="93"/>
    </row>
    <row r="1026" spans="1:24" ht="21" hidden="1" customHeight="1">
      <c r="A1026" s="46" t="s">
        <v>141</v>
      </c>
      <c r="B1026" s="46" t="s">
        <v>26</v>
      </c>
      <c r="C1026" s="46" t="s">
        <v>27</v>
      </c>
      <c r="D1026" s="46" t="s">
        <v>28</v>
      </c>
      <c r="E1026" s="46" t="s">
        <v>28</v>
      </c>
      <c r="F1026" s="46" t="s">
        <v>111</v>
      </c>
      <c r="G1026" s="46" t="s">
        <v>167</v>
      </c>
      <c r="H1026" s="54" t="s">
        <v>168</v>
      </c>
      <c r="I1026" s="54">
        <v>17</v>
      </c>
      <c r="J1026" s="54">
        <v>4</v>
      </c>
      <c r="K1026" s="52">
        <v>2019</v>
      </c>
      <c r="L1026" s="31">
        <f t="shared" si="16"/>
        <v>43572</v>
      </c>
      <c r="M1026" s="46" t="s">
        <v>1874</v>
      </c>
      <c r="N1026" s="46" t="s">
        <v>1875</v>
      </c>
      <c r="O1026" s="54">
        <v>18</v>
      </c>
      <c r="P1026" s="92">
        <v>8038549455</v>
      </c>
      <c r="Q1026" s="46" t="s">
        <v>172</v>
      </c>
      <c r="R1026" s="49" t="s">
        <v>1755</v>
      </c>
      <c r="S1026" s="54">
        <v>0</v>
      </c>
      <c r="T1026" s="46" t="s">
        <v>251</v>
      </c>
      <c r="U1026" s="46"/>
      <c r="V1026" s="46" t="s">
        <v>252</v>
      </c>
      <c r="W1026" s="49" t="s">
        <v>211</v>
      </c>
      <c r="X1026" s="93"/>
    </row>
    <row r="1027" spans="1:24" ht="21" hidden="1" customHeight="1">
      <c r="A1027" s="46" t="s">
        <v>141</v>
      </c>
      <c r="B1027" s="46" t="s">
        <v>26</v>
      </c>
      <c r="C1027" s="46" t="s">
        <v>27</v>
      </c>
      <c r="D1027" s="46" t="s">
        <v>28</v>
      </c>
      <c r="E1027" s="46" t="s">
        <v>28</v>
      </c>
      <c r="F1027" s="46" t="s">
        <v>111</v>
      </c>
      <c r="G1027" s="46" t="s">
        <v>167</v>
      </c>
      <c r="H1027" s="54" t="s">
        <v>168</v>
      </c>
      <c r="I1027" s="54">
        <v>17</v>
      </c>
      <c r="J1027" s="54">
        <v>4</v>
      </c>
      <c r="K1027" s="52">
        <v>2019</v>
      </c>
      <c r="L1027" s="31">
        <f t="shared" si="16"/>
        <v>43572</v>
      </c>
      <c r="M1027" s="46" t="s">
        <v>1876</v>
      </c>
      <c r="N1027" s="46" t="s">
        <v>441</v>
      </c>
      <c r="O1027" s="54">
        <v>16</v>
      </c>
      <c r="P1027" s="57" t="s">
        <v>171</v>
      </c>
      <c r="Q1027" s="46" t="s">
        <v>172</v>
      </c>
      <c r="R1027" s="49" t="s">
        <v>1755</v>
      </c>
      <c r="S1027" s="54">
        <v>1</v>
      </c>
      <c r="T1027" s="46" t="s">
        <v>251</v>
      </c>
      <c r="U1027" s="46"/>
      <c r="V1027" s="46" t="s">
        <v>252</v>
      </c>
      <c r="W1027" s="49" t="s">
        <v>176</v>
      </c>
      <c r="X1027" s="93"/>
    </row>
    <row r="1028" spans="1:24" ht="21" hidden="1" customHeight="1">
      <c r="A1028" s="46" t="s">
        <v>141</v>
      </c>
      <c r="B1028" s="46" t="s">
        <v>26</v>
      </c>
      <c r="C1028" s="46" t="s">
        <v>27</v>
      </c>
      <c r="D1028" s="46" t="s">
        <v>28</v>
      </c>
      <c r="E1028" s="46" t="s">
        <v>28</v>
      </c>
      <c r="F1028" s="46" t="s">
        <v>111</v>
      </c>
      <c r="G1028" s="46" t="s">
        <v>167</v>
      </c>
      <c r="H1028" s="54" t="s">
        <v>168</v>
      </c>
      <c r="I1028" s="54">
        <v>17</v>
      </c>
      <c r="J1028" s="54">
        <v>4</v>
      </c>
      <c r="K1028" s="52">
        <v>2019</v>
      </c>
      <c r="L1028" s="31">
        <f t="shared" si="16"/>
        <v>43572</v>
      </c>
      <c r="M1028" s="46" t="s">
        <v>1877</v>
      </c>
      <c r="N1028" s="46" t="s">
        <v>1878</v>
      </c>
      <c r="O1028" s="54">
        <v>16</v>
      </c>
      <c r="P1028" s="57" t="s">
        <v>171</v>
      </c>
      <c r="Q1028" s="46" t="s">
        <v>172</v>
      </c>
      <c r="R1028" s="49" t="s">
        <v>1755</v>
      </c>
      <c r="S1028" s="54">
        <v>1</v>
      </c>
      <c r="T1028" s="46" t="s">
        <v>251</v>
      </c>
      <c r="U1028" s="46"/>
      <c r="V1028" s="46" t="s">
        <v>252</v>
      </c>
      <c r="W1028" s="49" t="s">
        <v>176</v>
      </c>
      <c r="X1028" s="93"/>
    </row>
    <row r="1029" spans="1:24" ht="21" hidden="1" customHeight="1">
      <c r="A1029" s="46" t="s">
        <v>141</v>
      </c>
      <c r="B1029" s="46" t="s">
        <v>26</v>
      </c>
      <c r="C1029" s="46" t="s">
        <v>27</v>
      </c>
      <c r="D1029" s="46" t="s">
        <v>28</v>
      </c>
      <c r="E1029" s="46" t="s">
        <v>28</v>
      </c>
      <c r="F1029" s="46" t="s">
        <v>111</v>
      </c>
      <c r="G1029" s="46" t="s">
        <v>167</v>
      </c>
      <c r="H1029" s="54" t="s">
        <v>168</v>
      </c>
      <c r="I1029" s="54">
        <v>17</v>
      </c>
      <c r="J1029" s="54">
        <v>4</v>
      </c>
      <c r="K1029" s="52">
        <v>2019</v>
      </c>
      <c r="L1029" s="31">
        <f t="shared" si="16"/>
        <v>43572</v>
      </c>
      <c r="M1029" s="46" t="s">
        <v>1879</v>
      </c>
      <c r="N1029" s="46" t="s">
        <v>1880</v>
      </c>
      <c r="O1029" s="54">
        <v>17</v>
      </c>
      <c r="P1029" s="57" t="s">
        <v>171</v>
      </c>
      <c r="Q1029" s="46" t="s">
        <v>172</v>
      </c>
      <c r="R1029" s="49" t="s">
        <v>1755</v>
      </c>
      <c r="S1029" s="54">
        <v>1</v>
      </c>
      <c r="T1029" s="46" t="s">
        <v>251</v>
      </c>
      <c r="U1029" s="46"/>
      <c r="V1029" s="46" t="s">
        <v>252</v>
      </c>
      <c r="W1029" s="49" t="s">
        <v>176</v>
      </c>
      <c r="X1029" s="93"/>
    </row>
    <row r="1030" spans="1:24" ht="21" hidden="1" customHeight="1">
      <c r="A1030" s="46" t="s">
        <v>1826</v>
      </c>
      <c r="B1030" s="46" t="s">
        <v>26</v>
      </c>
      <c r="C1030" s="46" t="s">
        <v>27</v>
      </c>
      <c r="D1030" s="46" t="s">
        <v>28</v>
      </c>
      <c r="E1030" s="46" t="s">
        <v>28</v>
      </c>
      <c r="F1030" s="46" t="s">
        <v>111</v>
      </c>
      <c r="G1030" s="46" t="s">
        <v>167</v>
      </c>
      <c r="H1030" s="54" t="s">
        <v>168</v>
      </c>
      <c r="I1030" s="54">
        <v>22</v>
      </c>
      <c r="J1030" s="54">
        <v>4</v>
      </c>
      <c r="K1030" s="52">
        <v>2019</v>
      </c>
      <c r="L1030" s="31">
        <f t="shared" si="16"/>
        <v>43577</v>
      </c>
      <c r="M1030" s="46" t="s">
        <v>1881</v>
      </c>
      <c r="N1030" s="46" t="s">
        <v>568</v>
      </c>
      <c r="O1030" s="54">
        <v>19</v>
      </c>
      <c r="P1030" s="92">
        <v>8060445569</v>
      </c>
      <c r="Q1030" s="46" t="s">
        <v>172</v>
      </c>
      <c r="R1030" s="49" t="s">
        <v>1755</v>
      </c>
      <c r="S1030" s="54">
        <v>1</v>
      </c>
      <c r="T1030" s="46" t="s">
        <v>174</v>
      </c>
      <c r="U1030" s="46"/>
      <c r="V1030" s="46" t="s">
        <v>175</v>
      </c>
      <c r="W1030" s="49" t="s">
        <v>186</v>
      </c>
      <c r="X1030" s="93">
        <v>2</v>
      </c>
    </row>
    <row r="1031" spans="1:24" ht="21" hidden="1" customHeight="1">
      <c r="A1031" s="46" t="s">
        <v>1826</v>
      </c>
      <c r="B1031" s="46" t="s">
        <v>26</v>
      </c>
      <c r="C1031" s="46" t="s">
        <v>27</v>
      </c>
      <c r="D1031" s="46" t="s">
        <v>28</v>
      </c>
      <c r="E1031" s="46" t="s">
        <v>28</v>
      </c>
      <c r="F1031" s="46" t="s">
        <v>111</v>
      </c>
      <c r="G1031" s="46" t="s">
        <v>167</v>
      </c>
      <c r="H1031" s="54" t="s">
        <v>168</v>
      </c>
      <c r="I1031" s="54">
        <v>23</v>
      </c>
      <c r="J1031" s="54">
        <v>4</v>
      </c>
      <c r="K1031" s="52">
        <v>2019</v>
      </c>
      <c r="L1031" s="31">
        <f t="shared" si="16"/>
        <v>43578</v>
      </c>
      <c r="M1031" s="46" t="s">
        <v>1370</v>
      </c>
      <c r="N1031" s="46" t="s">
        <v>693</v>
      </c>
      <c r="O1031" s="54">
        <v>19</v>
      </c>
      <c r="P1031" s="92">
        <v>7060939690</v>
      </c>
      <c r="Q1031" s="46" t="s">
        <v>172</v>
      </c>
      <c r="R1031" s="49" t="s">
        <v>1755</v>
      </c>
      <c r="S1031" s="54">
        <v>1</v>
      </c>
      <c r="T1031" s="46" t="s">
        <v>174</v>
      </c>
      <c r="U1031" s="46"/>
      <c r="V1031" s="46" t="s">
        <v>175</v>
      </c>
      <c r="W1031" s="49" t="s">
        <v>186</v>
      </c>
      <c r="X1031" s="93">
        <v>2</v>
      </c>
    </row>
    <row r="1032" spans="1:24" ht="21" hidden="1" customHeight="1">
      <c r="A1032" s="52" t="s">
        <v>145</v>
      </c>
      <c r="B1032" s="52" t="s">
        <v>26</v>
      </c>
      <c r="C1032" s="52" t="s">
        <v>27</v>
      </c>
      <c r="D1032" s="52" t="s">
        <v>28</v>
      </c>
      <c r="E1032" s="52" t="s">
        <v>28</v>
      </c>
      <c r="F1032" s="52" t="s">
        <v>111</v>
      </c>
      <c r="G1032" s="52" t="s">
        <v>167</v>
      </c>
      <c r="H1032" s="54" t="s">
        <v>168</v>
      </c>
      <c r="I1032" s="54">
        <v>29</v>
      </c>
      <c r="J1032" s="54">
        <v>4</v>
      </c>
      <c r="K1032" s="52">
        <v>2019</v>
      </c>
      <c r="L1032" s="31">
        <f t="shared" si="16"/>
        <v>43584</v>
      </c>
      <c r="M1032" s="54" t="s">
        <v>298</v>
      </c>
      <c r="N1032" s="54" t="s">
        <v>693</v>
      </c>
      <c r="O1032" s="54">
        <v>19</v>
      </c>
      <c r="P1032" s="92">
        <v>8069356023</v>
      </c>
      <c r="Q1032" s="54" t="s">
        <v>172</v>
      </c>
      <c r="R1032" s="49" t="s">
        <v>1755</v>
      </c>
      <c r="S1032" s="54">
        <v>2</v>
      </c>
      <c r="T1032" s="54" t="s">
        <v>174</v>
      </c>
      <c r="U1032" s="54"/>
      <c r="V1032" s="54" t="s">
        <v>175</v>
      </c>
      <c r="W1032" s="58" t="s">
        <v>186</v>
      </c>
      <c r="X1032" s="93">
        <v>3</v>
      </c>
    </row>
    <row r="1033" spans="1:24" ht="21" hidden="1" customHeight="1">
      <c r="A1033" s="52" t="s">
        <v>145</v>
      </c>
      <c r="B1033" s="52" t="s">
        <v>26</v>
      </c>
      <c r="C1033" s="52" t="s">
        <v>27</v>
      </c>
      <c r="D1033" s="52" t="s">
        <v>28</v>
      </c>
      <c r="E1033" s="52" t="s">
        <v>28</v>
      </c>
      <c r="F1033" s="52" t="s">
        <v>111</v>
      </c>
      <c r="G1033" s="52" t="s">
        <v>167</v>
      </c>
      <c r="H1033" s="54" t="s">
        <v>168</v>
      </c>
      <c r="I1033" s="54">
        <v>29</v>
      </c>
      <c r="J1033" s="54">
        <v>4</v>
      </c>
      <c r="K1033" s="52">
        <v>2019</v>
      </c>
      <c r="L1033" s="31">
        <f t="shared" si="16"/>
        <v>43584</v>
      </c>
      <c r="M1033" s="54" t="s">
        <v>1882</v>
      </c>
      <c r="N1033" s="54" t="s">
        <v>1883</v>
      </c>
      <c r="O1033" s="54">
        <v>19</v>
      </c>
      <c r="P1033" s="92">
        <v>7063172310</v>
      </c>
      <c r="Q1033" s="54" t="s">
        <v>172</v>
      </c>
      <c r="R1033" s="49" t="s">
        <v>1755</v>
      </c>
      <c r="S1033" s="54">
        <v>3</v>
      </c>
      <c r="T1033" s="54" t="s">
        <v>174</v>
      </c>
      <c r="U1033" s="54"/>
      <c r="V1033" s="54" t="s">
        <v>175</v>
      </c>
      <c r="W1033" s="58" t="s">
        <v>186</v>
      </c>
      <c r="X1033" s="93">
        <v>1</v>
      </c>
    </row>
  </sheetData>
  <autoFilter ref="A1:X1033">
    <filterColumn colId="12">
      <filters>
        <filter val="MARYAM SHEHU"/>
      </filters>
    </filterColumn>
  </autoFilter>
  <dataValidations count="22">
    <dataValidation type="list" allowBlank="1" showInputMessage="1" showErrorMessage="1" sqref="W457:W473 W392:W393 W84:W110 W254:W265 W18:W20 W224:W249 W142:W171 W285:W308 W357:W359 W355 W373:W378 X392 W183:W191 W31:W36 W193:W201 W16 W5 W7 W9:W10 W26:W28 W516:W601 W514 W512 K602:K606 X607:X829 X1034:X1048576 W830:W1033">
      <formula1>Last_Class</formula1>
    </dataValidation>
    <dataValidation type="list" allowBlank="1" showInputMessage="1" showErrorMessage="1" sqref="Q2:Q520 Q522:Q604 Q607:Q1048576">
      <formula1>Marital_Status</formula1>
    </dataValidation>
    <dataValidation type="list" allowBlank="1" showInputMessage="1" showErrorMessage="1" sqref="K193:K201 K224:K249 K142:K171 K285:K308 K103:K110 K136:K137 K183:K191 K254:K265 K528:K541 K520:K521 K607:K829 K1034:K1048576">
      <formula1>Year</formula1>
    </dataValidation>
    <dataValidation type="list" allowBlank="1" showInputMessage="1" showErrorMessage="1" sqref="J193:J201 J224:J249 J142:J171 J285:J308 J103:J110 J136:J137 J183:J191 J254:J265 J526:J541 J520:J521 J607:J829 J1034:J1048576">
      <formula1>Month</formula1>
    </dataValidation>
    <dataValidation type="list" allowBlank="1" showInputMessage="1" showErrorMessage="1" sqref="I254:I265 I224:I249 I183:I191 I136:I137 I374:I378 I84:I110 I142:I171 I285:I308 I193:I201 I453:I1048576">
      <formula1>Day</formula1>
    </dataValidation>
    <dataValidation type="list" allowBlank="1" showInputMessage="1" showErrorMessage="1" sqref="E607:E829 E936:E1048576">
      <formula1>Ward</formula1>
    </dataValidation>
    <dataValidation type="list" allowBlank="1" showInputMessage="1" showErrorMessage="1" sqref="V136:V137 V42:V48 V355:V378 V318:V353 V37:V39 V54:V61 V64:V83 I602:I604 V453:V1048576">
      <formula1>Activity</formula1>
    </dataValidation>
    <dataValidation type="list" allowBlank="1" showInputMessage="1" showErrorMessage="1" sqref="T224:T249 T355:T376 T378 T2:T113 T136:T137 T142:T171 T183:T191 T318:T353 T193:T201 T254:T265 T267:T268 T285:T308 U829 T453:T828 T830:T1048576">
      <formula1>Heard</formula1>
    </dataValidation>
    <dataValidation type="list" allowBlank="1" showInputMessage="1" showErrorMessage="1" sqref="D2:D83 D318:D326 D453:D1048576">
      <formula1>LGA</formula1>
    </dataValidation>
    <dataValidation type="list" allowBlank="1" showInputMessage="1" showErrorMessage="1" sqref="C2:C83 C318:C326 C453:C1048576">
      <formula1>State</formula1>
    </dataValidation>
    <dataValidation type="list" allowBlank="1" showInputMessage="1" showErrorMessage="1" sqref="B2:B83 B318:B326 B453:B1048576">
      <formula1>Region</formula1>
    </dataValidation>
    <dataValidation type="whole" allowBlank="1" showInputMessage="1" showErrorMessage="1" sqref="O453:O601 O605:O1048576">
      <formula1>10</formula1>
      <formula2>25</formula2>
    </dataValidation>
    <dataValidation type="whole" allowBlank="1" showInputMessage="1" showErrorMessage="1" sqref="X453:X521 W607:W829 W1034:W1048576">
      <formula1>1</formula1>
      <formula2>6</formula2>
    </dataValidation>
    <dataValidation type="list" allowBlank="1" showInputMessage="1" showErrorMessage="1" sqref="E2:E606">
      <formula1>Ward2</formula1>
    </dataValidation>
    <dataValidation type="list" allowBlank="1" showInputMessage="1" showErrorMessage="1" sqref="A324 A62:A83 A326 A318 A320 A322">
      <formula1>Week</formula1>
    </dataValidation>
    <dataValidation type="list" allowBlank="1" showInputMessage="1" showErrorMessage="1" sqref="W21:W25 W6 W8 W2:W4 W11:W15 W17 X2:X110">
      <formula1>Class</formula1>
    </dataValidation>
    <dataValidation type="whole" allowBlank="1" showInputMessage="1" showErrorMessage="1" sqref="J453:J519 J522:J525 J542:J606 J830:J1033">
      <formula1>1</formula1>
      <formula2>12</formula2>
    </dataValidation>
    <dataValidation type="whole" allowBlank="1" showInputMessage="1" showErrorMessage="1" sqref="K453:K519 K522:K527 K542:K606">
      <formula1>2017</formula1>
      <formula2>2018</formula2>
    </dataValidation>
    <dataValidation type="list" allowBlank="1" showInputMessage="1" showErrorMessage="1" sqref="J602:J606">
      <formula1>Mobilized</formula1>
    </dataValidation>
    <dataValidation type="list" allowBlank="1" showInputMessage="1" showErrorMessage="1" sqref="S829 R2:R1048576">
      <formula1>Pregnancy</formula1>
    </dataValidation>
    <dataValidation type="whole" allowBlank="1" showInputMessage="1" showErrorMessage="1" sqref="S453:S828 T829 S830:S1048576">
      <formula1>0</formula1>
      <formula2>10</formula2>
    </dataValidation>
    <dataValidation type="list" allowBlank="1" showInputMessage="1" showErrorMessage="1" sqref="H1032:H1033">
      <formula1>#REF!</formula1>
    </dataValidation>
  </dataValidations>
  <pageMargins left="0.7" right="0.7" top="0.75" bottom="0.75" header="0.3" footer="0.3"/>
  <pageSetup orientation="portrait" horizontalDpi="4294967293" verticalDpi="4294967293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'Lists (DO NOT TOUCH)'!$F$2:$F$5</xm:f>
          </x14:formula1>
          <xm:sqref>H607:H829 H1034:H1048576</xm:sqref>
        </x14:dataValidation>
        <x14:dataValidation type="list" allowBlank="1" showInputMessage="1" showErrorMessage="1">
          <x14:formula1>
            <xm:f>'[3]Lists (DO NOT TOUCH)'!#REF!</xm:f>
          </x14:formula1>
          <xm:sqref>W453:W456 H2:H606 W515 W474:W511 W513</xm:sqref>
        </x14:dataValidation>
        <x14:dataValidation type="list" allowBlank="1" showInputMessage="1" showErrorMessage="1">
          <x14:formula1>
            <xm:f>'[1]Lists (DO NOT TOUCH)'!#REF!</xm:f>
          </x14:formula1>
          <xm:sqref>H830:H851 H857:H874 H935 H947:H972</xm:sqref>
        </x14:dataValidation>
        <x14:dataValidation type="list" allowBlank="1" showInputMessage="1" showErrorMessage="1">
          <x14:formula1>
            <xm:f>'[4]Lists (DO NOT TOUCH)'!#REF!</xm:f>
          </x14:formula1>
          <xm:sqref>H852:H856 H875:H934 H936:H946 H973:H1031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1810"/>
  <sheetViews>
    <sheetView workbookViewId="0">
      <pane ySplit="1" topLeftCell="A2" activePane="bottomLeft" state="frozen"/>
      <selection activeCell="G16" sqref="G16"/>
      <selection pane="bottomLeft" sqref="A1:XFD1"/>
    </sheetView>
  </sheetViews>
  <sheetFormatPr defaultColWidth="13.85546875" defaultRowHeight="23.1" customHeight="1"/>
  <cols>
    <col min="1" max="5" width="13.85546875" style="38"/>
    <col min="6" max="6" width="18.140625" style="38" customWidth="1"/>
    <col min="7" max="7" width="21.42578125" style="38" customWidth="1"/>
    <col min="8" max="8" width="13.85546875" style="38"/>
    <col min="9" max="9" width="18.28515625" style="38" customWidth="1"/>
    <col min="10" max="10" width="21.7109375" style="38" customWidth="1"/>
    <col min="11" max="11" width="13.85546875" style="110"/>
    <col min="12" max="14" width="13.85546875" style="38"/>
    <col min="15" max="15" width="13.85546875" style="111"/>
    <col min="16" max="16" width="20.28515625" style="38" bestFit="1" customWidth="1"/>
    <col min="17" max="17" width="16.42578125" style="38" bestFit="1" customWidth="1"/>
    <col min="18" max="16384" width="13.85546875" style="38"/>
  </cols>
  <sheetData>
    <row r="1" spans="1:18" s="39" customFormat="1" ht="23.1" customHeight="1">
      <c r="A1" s="79" t="s">
        <v>7</v>
      </c>
      <c r="B1" s="79" t="s">
        <v>9</v>
      </c>
      <c r="C1" s="79" t="s">
        <v>10</v>
      </c>
      <c r="D1" s="79" t="s">
        <v>11</v>
      </c>
      <c r="E1" s="79" t="s">
        <v>12</v>
      </c>
      <c r="F1" s="79" t="s">
        <v>13</v>
      </c>
      <c r="G1" s="79" t="s">
        <v>14</v>
      </c>
      <c r="H1" s="79" t="s">
        <v>15</v>
      </c>
      <c r="I1" s="79" t="s">
        <v>1884</v>
      </c>
      <c r="J1" s="95" t="s">
        <v>155</v>
      </c>
      <c r="K1" s="96" t="s">
        <v>1885</v>
      </c>
      <c r="L1" s="95" t="s">
        <v>154</v>
      </c>
      <c r="M1" s="95" t="s">
        <v>17</v>
      </c>
      <c r="N1" s="95" t="s">
        <v>18</v>
      </c>
      <c r="O1" s="97" t="s">
        <v>19</v>
      </c>
      <c r="P1" s="98" t="s">
        <v>156</v>
      </c>
      <c r="Q1" s="79" t="s">
        <v>1886</v>
      </c>
      <c r="R1" s="95" t="s">
        <v>157</v>
      </c>
    </row>
    <row r="2" spans="1:18" ht="23.1" customHeight="1">
      <c r="A2" s="80" t="s">
        <v>24</v>
      </c>
      <c r="B2" s="80" t="s">
        <v>26</v>
      </c>
      <c r="C2" s="80" t="s">
        <v>27</v>
      </c>
      <c r="D2" s="80" t="s">
        <v>28</v>
      </c>
      <c r="E2" s="80" t="s">
        <v>28</v>
      </c>
      <c r="F2" s="80" t="s">
        <v>29</v>
      </c>
      <c r="G2" s="80" t="s">
        <v>1887</v>
      </c>
      <c r="H2" s="80" t="s">
        <v>8165</v>
      </c>
      <c r="I2" s="80" t="s">
        <v>8163</v>
      </c>
      <c r="J2" s="80" t="s">
        <v>1888</v>
      </c>
      <c r="K2" s="77" t="s">
        <v>1889</v>
      </c>
      <c r="L2" s="80">
        <v>19</v>
      </c>
      <c r="M2" s="80">
        <v>4</v>
      </c>
      <c r="N2" s="80">
        <v>2018</v>
      </c>
      <c r="O2" s="77">
        <f>DATE(N2,M2,L2)</f>
        <v>43209</v>
      </c>
      <c r="P2" s="80" t="s">
        <v>1890</v>
      </c>
      <c r="Q2" s="80" t="s">
        <v>175</v>
      </c>
      <c r="R2" s="80">
        <f>VLOOKUP(P2,Registration!O:P,2,FALSE)</f>
        <v>17</v>
      </c>
    </row>
    <row r="3" spans="1:18" ht="23.1" customHeight="1">
      <c r="A3" s="80" t="s">
        <v>24</v>
      </c>
      <c r="B3" s="80" t="s">
        <v>26</v>
      </c>
      <c r="C3" s="80" t="s">
        <v>27</v>
      </c>
      <c r="D3" s="80" t="s">
        <v>28</v>
      </c>
      <c r="E3" s="80" t="s">
        <v>28</v>
      </c>
      <c r="F3" s="80" t="s">
        <v>29</v>
      </c>
      <c r="G3" s="80" t="s">
        <v>1887</v>
      </c>
      <c r="H3" s="80" t="s">
        <v>8165</v>
      </c>
      <c r="I3" s="80" t="s">
        <v>8163</v>
      </c>
      <c r="J3" s="80" t="s">
        <v>1891</v>
      </c>
      <c r="K3" s="77" t="s">
        <v>1889</v>
      </c>
      <c r="L3" s="80">
        <v>19</v>
      </c>
      <c r="M3" s="80">
        <v>4</v>
      </c>
      <c r="N3" s="80">
        <v>2018</v>
      </c>
      <c r="O3" s="77">
        <f t="shared" ref="O3:O65" si="0">DATE(N3,M3,L3)</f>
        <v>43209</v>
      </c>
      <c r="P3" s="80" t="s">
        <v>1892</v>
      </c>
      <c r="Q3" s="80" t="s">
        <v>175</v>
      </c>
      <c r="R3" s="80">
        <f>VLOOKUP(P3,Registration!O:P,2,FALSE)</f>
        <v>17</v>
      </c>
    </row>
    <row r="4" spans="1:18" ht="23.1" customHeight="1">
      <c r="A4" s="80" t="s">
        <v>24</v>
      </c>
      <c r="B4" s="80" t="s">
        <v>26</v>
      </c>
      <c r="C4" s="80" t="s">
        <v>27</v>
      </c>
      <c r="D4" s="80" t="s">
        <v>28</v>
      </c>
      <c r="E4" s="80" t="s">
        <v>28</v>
      </c>
      <c r="F4" s="80" t="s">
        <v>29</v>
      </c>
      <c r="G4" s="80" t="s">
        <v>1887</v>
      </c>
      <c r="H4" s="80" t="s">
        <v>8165</v>
      </c>
      <c r="I4" s="80" t="s">
        <v>8163</v>
      </c>
      <c r="J4" s="80" t="s">
        <v>1893</v>
      </c>
      <c r="K4" s="77" t="s">
        <v>1889</v>
      </c>
      <c r="L4" s="80">
        <v>19</v>
      </c>
      <c r="M4" s="80">
        <v>4</v>
      </c>
      <c r="N4" s="80">
        <v>2018</v>
      </c>
      <c r="O4" s="77">
        <f t="shared" si="0"/>
        <v>43209</v>
      </c>
      <c r="P4" s="80" t="s">
        <v>1894</v>
      </c>
      <c r="Q4" s="80" t="s">
        <v>175</v>
      </c>
      <c r="R4" s="80">
        <f>VLOOKUP(P4,Registration!O:P,2,FALSE)</f>
        <v>17</v>
      </c>
    </row>
    <row r="5" spans="1:18" ht="23.1" customHeight="1">
      <c r="A5" s="80" t="s">
        <v>24</v>
      </c>
      <c r="B5" s="80" t="s">
        <v>26</v>
      </c>
      <c r="C5" s="80" t="s">
        <v>27</v>
      </c>
      <c r="D5" s="80" t="s">
        <v>28</v>
      </c>
      <c r="E5" s="80" t="s">
        <v>28</v>
      </c>
      <c r="F5" s="80" t="s">
        <v>29</v>
      </c>
      <c r="G5" s="80" t="s">
        <v>1887</v>
      </c>
      <c r="H5" s="80" t="s">
        <v>8165</v>
      </c>
      <c r="I5" s="80" t="s">
        <v>8163</v>
      </c>
      <c r="J5" s="80" t="s">
        <v>1895</v>
      </c>
      <c r="K5" s="77" t="s">
        <v>1889</v>
      </c>
      <c r="L5" s="80">
        <v>19</v>
      </c>
      <c r="M5" s="80">
        <v>4</v>
      </c>
      <c r="N5" s="80">
        <v>2018</v>
      </c>
      <c r="O5" s="77">
        <f t="shared" si="0"/>
        <v>43209</v>
      </c>
      <c r="P5" s="80" t="s">
        <v>1896</v>
      </c>
      <c r="Q5" s="80" t="s">
        <v>175</v>
      </c>
      <c r="R5" s="80">
        <f>VLOOKUP(P5,Registration!O:P,2,FALSE)</f>
        <v>19</v>
      </c>
    </row>
    <row r="6" spans="1:18" ht="23.1" customHeight="1">
      <c r="A6" s="80" t="s">
        <v>24</v>
      </c>
      <c r="B6" s="80" t="s">
        <v>26</v>
      </c>
      <c r="C6" s="80" t="s">
        <v>27</v>
      </c>
      <c r="D6" s="80" t="s">
        <v>28</v>
      </c>
      <c r="E6" s="80" t="s">
        <v>28</v>
      </c>
      <c r="F6" s="80" t="s">
        <v>29</v>
      </c>
      <c r="G6" s="80" t="s">
        <v>1887</v>
      </c>
      <c r="H6" s="80" t="s">
        <v>8165</v>
      </c>
      <c r="I6" s="80" t="s">
        <v>8163</v>
      </c>
      <c r="J6" s="80" t="s">
        <v>1897</v>
      </c>
      <c r="K6" s="77" t="s">
        <v>1889</v>
      </c>
      <c r="L6" s="80">
        <v>19</v>
      </c>
      <c r="M6" s="80">
        <v>4</v>
      </c>
      <c r="N6" s="80">
        <v>2018</v>
      </c>
      <c r="O6" s="77">
        <f t="shared" si="0"/>
        <v>43209</v>
      </c>
      <c r="P6" s="80" t="s">
        <v>1898</v>
      </c>
      <c r="Q6" s="80" t="s">
        <v>175</v>
      </c>
      <c r="R6" s="80">
        <f>VLOOKUP(P6,Registration!O:P,2,FALSE)</f>
        <v>18</v>
      </c>
    </row>
    <row r="7" spans="1:18" ht="23.1" customHeight="1">
      <c r="A7" s="80" t="s">
        <v>24</v>
      </c>
      <c r="B7" s="80" t="s">
        <v>26</v>
      </c>
      <c r="C7" s="80" t="s">
        <v>27</v>
      </c>
      <c r="D7" s="80" t="s">
        <v>28</v>
      </c>
      <c r="E7" s="80" t="s">
        <v>28</v>
      </c>
      <c r="F7" s="80" t="s">
        <v>29</v>
      </c>
      <c r="G7" s="80" t="s">
        <v>1887</v>
      </c>
      <c r="H7" s="80" t="s">
        <v>8165</v>
      </c>
      <c r="I7" s="80" t="s">
        <v>8162</v>
      </c>
      <c r="J7" s="80" t="s">
        <v>1900</v>
      </c>
      <c r="K7" s="77" t="s">
        <v>33</v>
      </c>
      <c r="L7" s="80">
        <v>21</v>
      </c>
      <c r="M7" s="80">
        <v>4</v>
      </c>
      <c r="N7" s="80">
        <v>2018</v>
      </c>
      <c r="O7" s="77">
        <f t="shared" si="0"/>
        <v>43211</v>
      </c>
      <c r="P7" s="80" t="s">
        <v>1901</v>
      </c>
      <c r="Q7" s="80" t="s">
        <v>1899</v>
      </c>
      <c r="R7" s="80">
        <f>VLOOKUP(P7,Registration!O:P,2,FALSE)</f>
        <v>15</v>
      </c>
    </row>
    <row r="8" spans="1:18" ht="23.1" customHeight="1">
      <c r="A8" s="80" t="s">
        <v>24</v>
      </c>
      <c r="B8" s="80" t="s">
        <v>26</v>
      </c>
      <c r="C8" s="80" t="s">
        <v>27</v>
      </c>
      <c r="D8" s="80" t="s">
        <v>28</v>
      </c>
      <c r="E8" s="80" t="s">
        <v>28</v>
      </c>
      <c r="F8" s="80" t="s">
        <v>29</v>
      </c>
      <c r="G8" s="80" t="s">
        <v>1887</v>
      </c>
      <c r="H8" s="80" t="s">
        <v>8165</v>
      </c>
      <c r="I8" s="80" t="s">
        <v>8162</v>
      </c>
      <c r="J8" s="80" t="s">
        <v>1902</v>
      </c>
      <c r="K8" s="77" t="s">
        <v>33</v>
      </c>
      <c r="L8" s="80">
        <v>21</v>
      </c>
      <c r="M8" s="80">
        <v>4</v>
      </c>
      <c r="N8" s="80">
        <v>2018</v>
      </c>
      <c r="O8" s="77">
        <f t="shared" si="0"/>
        <v>43211</v>
      </c>
      <c r="P8" s="80" t="s">
        <v>1903</v>
      </c>
      <c r="Q8" s="80" t="s">
        <v>1899</v>
      </c>
      <c r="R8" s="80">
        <f>VLOOKUP(P8,Registration!O:P,2,FALSE)</f>
        <v>16</v>
      </c>
    </row>
    <row r="9" spans="1:18" ht="23.1" customHeight="1">
      <c r="A9" s="80" t="s">
        <v>24</v>
      </c>
      <c r="B9" s="80" t="s">
        <v>26</v>
      </c>
      <c r="C9" s="80" t="s">
        <v>27</v>
      </c>
      <c r="D9" s="80" t="s">
        <v>28</v>
      </c>
      <c r="E9" s="80" t="s">
        <v>28</v>
      </c>
      <c r="F9" s="80" t="s">
        <v>29</v>
      </c>
      <c r="G9" s="80" t="s">
        <v>1887</v>
      </c>
      <c r="H9" s="80" t="s">
        <v>8165</v>
      </c>
      <c r="I9" s="80" t="s">
        <v>8162</v>
      </c>
      <c r="J9" s="80" t="s">
        <v>1904</v>
      </c>
      <c r="K9" s="77" t="s">
        <v>33</v>
      </c>
      <c r="L9" s="80">
        <v>21</v>
      </c>
      <c r="M9" s="80">
        <v>4</v>
      </c>
      <c r="N9" s="80">
        <v>2018</v>
      </c>
      <c r="O9" s="77">
        <f t="shared" si="0"/>
        <v>43211</v>
      </c>
      <c r="P9" s="80" t="s">
        <v>1905</v>
      </c>
      <c r="Q9" s="80" t="s">
        <v>1899</v>
      </c>
      <c r="R9" s="80">
        <f>VLOOKUP(P9,Registration!O:P,2,FALSE)</f>
        <v>15</v>
      </c>
    </row>
    <row r="10" spans="1:18" ht="23.1" customHeight="1">
      <c r="A10" s="80" t="s">
        <v>24</v>
      </c>
      <c r="B10" s="80" t="s">
        <v>26</v>
      </c>
      <c r="C10" s="80" t="s">
        <v>27</v>
      </c>
      <c r="D10" s="80" t="s">
        <v>28</v>
      </c>
      <c r="E10" s="80" t="s">
        <v>28</v>
      </c>
      <c r="F10" s="80" t="s">
        <v>29</v>
      </c>
      <c r="G10" s="80" t="s">
        <v>1887</v>
      </c>
      <c r="H10" s="80" t="s">
        <v>8165</v>
      </c>
      <c r="I10" s="80" t="s">
        <v>8162</v>
      </c>
      <c r="J10" s="80" t="s">
        <v>1906</v>
      </c>
      <c r="K10" s="77" t="s">
        <v>33</v>
      </c>
      <c r="L10" s="80">
        <v>21</v>
      </c>
      <c r="M10" s="80">
        <v>4</v>
      </c>
      <c r="N10" s="80">
        <v>2018</v>
      </c>
      <c r="O10" s="77">
        <f t="shared" si="0"/>
        <v>43211</v>
      </c>
      <c r="P10" s="80" t="s">
        <v>1907</v>
      </c>
      <c r="Q10" s="80" t="s">
        <v>1899</v>
      </c>
      <c r="R10" s="80">
        <f>VLOOKUP(P10,Registration!O:P,2,FALSE)</f>
        <v>15</v>
      </c>
    </row>
    <row r="11" spans="1:18" ht="23.1" customHeight="1">
      <c r="A11" s="80" t="s">
        <v>24</v>
      </c>
      <c r="B11" s="80" t="s">
        <v>26</v>
      </c>
      <c r="C11" s="80" t="s">
        <v>27</v>
      </c>
      <c r="D11" s="80" t="s">
        <v>28</v>
      </c>
      <c r="E11" s="80" t="s">
        <v>28</v>
      </c>
      <c r="F11" s="80" t="s">
        <v>29</v>
      </c>
      <c r="G11" s="80" t="s">
        <v>1887</v>
      </c>
      <c r="H11" s="80" t="s">
        <v>8165</v>
      </c>
      <c r="I11" s="80" t="s">
        <v>8162</v>
      </c>
      <c r="J11" s="80" t="s">
        <v>1908</v>
      </c>
      <c r="K11" s="77" t="s">
        <v>33</v>
      </c>
      <c r="L11" s="80">
        <v>21</v>
      </c>
      <c r="M11" s="80">
        <v>4</v>
      </c>
      <c r="N11" s="80">
        <v>2018</v>
      </c>
      <c r="O11" s="77">
        <f t="shared" si="0"/>
        <v>43211</v>
      </c>
      <c r="P11" s="80" t="s">
        <v>1909</v>
      </c>
      <c r="Q11" s="80" t="s">
        <v>1899</v>
      </c>
      <c r="R11" s="80">
        <f>VLOOKUP(P11,Registration!O:P,2,FALSE)</f>
        <v>18</v>
      </c>
    </row>
    <row r="12" spans="1:18" ht="23.1" customHeight="1">
      <c r="A12" s="80" t="s">
        <v>24</v>
      </c>
      <c r="B12" s="80" t="s">
        <v>26</v>
      </c>
      <c r="C12" s="80" t="s">
        <v>27</v>
      </c>
      <c r="D12" s="80" t="s">
        <v>28</v>
      </c>
      <c r="E12" s="80" t="s">
        <v>28</v>
      </c>
      <c r="F12" s="80" t="s">
        <v>29</v>
      </c>
      <c r="G12" s="80" t="s">
        <v>1887</v>
      </c>
      <c r="H12" s="80" t="s">
        <v>8165</v>
      </c>
      <c r="I12" s="80" t="s">
        <v>8162</v>
      </c>
      <c r="J12" s="80" t="s">
        <v>1910</v>
      </c>
      <c r="K12" s="77" t="s">
        <v>33</v>
      </c>
      <c r="L12" s="80">
        <v>21</v>
      </c>
      <c r="M12" s="80">
        <v>4</v>
      </c>
      <c r="N12" s="80">
        <v>2018</v>
      </c>
      <c r="O12" s="77">
        <f t="shared" si="0"/>
        <v>43211</v>
      </c>
      <c r="P12" s="80" t="s">
        <v>1911</v>
      </c>
      <c r="Q12" s="80" t="s">
        <v>1899</v>
      </c>
      <c r="R12" s="80">
        <f>VLOOKUP(P12,Registration!O:P,2,FALSE)</f>
        <v>15</v>
      </c>
    </row>
    <row r="13" spans="1:18" ht="23.1" customHeight="1">
      <c r="A13" s="80" t="s">
        <v>24</v>
      </c>
      <c r="B13" s="80" t="s">
        <v>26</v>
      </c>
      <c r="C13" s="80" t="s">
        <v>27</v>
      </c>
      <c r="D13" s="80" t="s">
        <v>28</v>
      </c>
      <c r="E13" s="80" t="s">
        <v>28</v>
      </c>
      <c r="F13" s="80" t="s">
        <v>29</v>
      </c>
      <c r="G13" s="80" t="s">
        <v>1887</v>
      </c>
      <c r="H13" s="80" t="s">
        <v>8165</v>
      </c>
      <c r="I13" s="80" t="s">
        <v>8162</v>
      </c>
      <c r="J13" s="80" t="s">
        <v>1912</v>
      </c>
      <c r="K13" s="77" t="s">
        <v>33</v>
      </c>
      <c r="L13" s="80">
        <v>21</v>
      </c>
      <c r="M13" s="80">
        <v>4</v>
      </c>
      <c r="N13" s="80">
        <v>2018</v>
      </c>
      <c r="O13" s="77">
        <f t="shared" si="0"/>
        <v>43211</v>
      </c>
      <c r="P13" s="80" t="s">
        <v>1913</v>
      </c>
      <c r="Q13" s="80" t="s">
        <v>1899</v>
      </c>
      <c r="R13" s="80">
        <f>VLOOKUP(P13,Registration!O:P,2,FALSE)</f>
        <v>17</v>
      </c>
    </row>
    <row r="14" spans="1:18" ht="23.1" customHeight="1">
      <c r="A14" s="80" t="s">
        <v>24</v>
      </c>
      <c r="B14" s="80" t="s">
        <v>26</v>
      </c>
      <c r="C14" s="80" t="s">
        <v>27</v>
      </c>
      <c r="D14" s="80" t="s">
        <v>28</v>
      </c>
      <c r="E14" s="80" t="s">
        <v>28</v>
      </c>
      <c r="F14" s="80" t="s">
        <v>29</v>
      </c>
      <c r="G14" s="80" t="s">
        <v>1887</v>
      </c>
      <c r="H14" s="80" t="s">
        <v>8165</v>
      </c>
      <c r="I14" s="80" t="s">
        <v>8162</v>
      </c>
      <c r="J14" s="80" t="s">
        <v>1914</v>
      </c>
      <c r="K14" s="77" t="s">
        <v>33</v>
      </c>
      <c r="L14" s="80">
        <v>21</v>
      </c>
      <c r="M14" s="80">
        <v>4</v>
      </c>
      <c r="N14" s="80">
        <v>2018</v>
      </c>
      <c r="O14" s="77">
        <f t="shared" si="0"/>
        <v>43211</v>
      </c>
      <c r="P14" s="80" t="s">
        <v>1915</v>
      </c>
      <c r="Q14" s="80" t="s">
        <v>1899</v>
      </c>
      <c r="R14" s="80">
        <f>VLOOKUP(P14,Registration!O:P,2,FALSE)</f>
        <v>18</v>
      </c>
    </row>
    <row r="15" spans="1:18" ht="23.1" customHeight="1">
      <c r="A15" s="80" t="s">
        <v>24</v>
      </c>
      <c r="B15" s="80" t="s">
        <v>26</v>
      </c>
      <c r="C15" s="80" t="s">
        <v>27</v>
      </c>
      <c r="D15" s="80" t="s">
        <v>28</v>
      </c>
      <c r="E15" s="80" t="s">
        <v>28</v>
      </c>
      <c r="F15" s="80" t="s">
        <v>29</v>
      </c>
      <c r="G15" s="80" t="s">
        <v>1887</v>
      </c>
      <c r="H15" s="80" t="s">
        <v>8165</v>
      </c>
      <c r="I15" s="80" t="s">
        <v>8162</v>
      </c>
      <c r="J15" s="80" t="s">
        <v>1897</v>
      </c>
      <c r="K15" s="77" t="s">
        <v>33</v>
      </c>
      <c r="L15" s="80">
        <v>21</v>
      </c>
      <c r="M15" s="80">
        <v>4</v>
      </c>
      <c r="N15" s="80">
        <v>2018</v>
      </c>
      <c r="O15" s="77">
        <f t="shared" si="0"/>
        <v>43211</v>
      </c>
      <c r="P15" s="80" t="s">
        <v>1898</v>
      </c>
      <c r="Q15" s="80" t="s">
        <v>1899</v>
      </c>
      <c r="R15" s="80">
        <f>VLOOKUP(P15,Registration!O:P,2,FALSE)</f>
        <v>18</v>
      </c>
    </row>
    <row r="16" spans="1:18" ht="23.1" customHeight="1">
      <c r="A16" s="80" t="s">
        <v>24</v>
      </c>
      <c r="B16" s="80" t="s">
        <v>26</v>
      </c>
      <c r="C16" s="80" t="s">
        <v>27</v>
      </c>
      <c r="D16" s="80" t="s">
        <v>28</v>
      </c>
      <c r="E16" s="80" t="s">
        <v>28</v>
      </c>
      <c r="F16" s="80" t="s">
        <v>29</v>
      </c>
      <c r="G16" s="80" t="s">
        <v>1887</v>
      </c>
      <c r="H16" s="80" t="s">
        <v>8165</v>
      </c>
      <c r="I16" s="80" t="s">
        <v>8162</v>
      </c>
      <c r="J16" s="80" t="s">
        <v>1895</v>
      </c>
      <c r="K16" s="77" t="s">
        <v>33</v>
      </c>
      <c r="L16" s="80">
        <v>21</v>
      </c>
      <c r="M16" s="80">
        <v>4</v>
      </c>
      <c r="N16" s="80">
        <v>2018</v>
      </c>
      <c r="O16" s="77">
        <f t="shared" si="0"/>
        <v>43211</v>
      </c>
      <c r="P16" s="80" t="s">
        <v>1896</v>
      </c>
      <c r="Q16" s="80" t="s">
        <v>1899</v>
      </c>
      <c r="R16" s="80">
        <f>VLOOKUP(P16,Registration!O:P,2,FALSE)</f>
        <v>19</v>
      </c>
    </row>
    <row r="17" spans="1:18" ht="23.1" customHeight="1">
      <c r="A17" s="80" t="s">
        <v>24</v>
      </c>
      <c r="B17" s="80" t="s">
        <v>26</v>
      </c>
      <c r="C17" s="80" t="s">
        <v>27</v>
      </c>
      <c r="D17" s="80" t="s">
        <v>28</v>
      </c>
      <c r="E17" s="80" t="s">
        <v>28</v>
      </c>
      <c r="F17" s="80" t="s">
        <v>29</v>
      </c>
      <c r="G17" s="80" t="s">
        <v>1887</v>
      </c>
      <c r="H17" s="80" t="s">
        <v>8165</v>
      </c>
      <c r="I17" s="80" t="s">
        <v>8162</v>
      </c>
      <c r="J17" s="80" t="s">
        <v>1888</v>
      </c>
      <c r="K17" s="77" t="s">
        <v>33</v>
      </c>
      <c r="L17" s="80">
        <v>21</v>
      </c>
      <c r="M17" s="80">
        <v>4</v>
      </c>
      <c r="N17" s="80">
        <v>2018</v>
      </c>
      <c r="O17" s="77">
        <f t="shared" si="0"/>
        <v>43211</v>
      </c>
      <c r="P17" s="80" t="s">
        <v>1890</v>
      </c>
      <c r="Q17" s="80" t="s">
        <v>1899</v>
      </c>
      <c r="R17" s="80">
        <f>VLOOKUP(P17,Registration!O:P,2,FALSE)</f>
        <v>17</v>
      </c>
    </row>
    <row r="18" spans="1:18" ht="23.1" customHeight="1">
      <c r="A18" s="80" t="s">
        <v>24</v>
      </c>
      <c r="B18" s="80" t="s">
        <v>26</v>
      </c>
      <c r="C18" s="80" t="s">
        <v>27</v>
      </c>
      <c r="D18" s="80" t="s">
        <v>28</v>
      </c>
      <c r="E18" s="80" t="s">
        <v>28</v>
      </c>
      <c r="F18" s="80" t="s">
        <v>29</v>
      </c>
      <c r="G18" s="80" t="s">
        <v>1887</v>
      </c>
      <c r="H18" s="80" t="s">
        <v>8165</v>
      </c>
      <c r="I18" s="80" t="s">
        <v>8162</v>
      </c>
      <c r="J18" s="80" t="s">
        <v>1916</v>
      </c>
      <c r="K18" s="77" t="s">
        <v>33</v>
      </c>
      <c r="L18" s="80">
        <v>21</v>
      </c>
      <c r="M18" s="80">
        <v>4</v>
      </c>
      <c r="N18" s="80">
        <v>2018</v>
      </c>
      <c r="O18" s="77">
        <f t="shared" si="0"/>
        <v>43211</v>
      </c>
      <c r="P18" s="80" t="s">
        <v>1917</v>
      </c>
      <c r="Q18" s="80" t="s">
        <v>1899</v>
      </c>
      <c r="R18" s="80">
        <f>VLOOKUP(P18,Registration!O:P,2,FALSE)</f>
        <v>18</v>
      </c>
    </row>
    <row r="19" spans="1:18" ht="23.1" customHeight="1">
      <c r="A19" s="80" t="s">
        <v>24</v>
      </c>
      <c r="B19" s="80" t="s">
        <v>26</v>
      </c>
      <c r="C19" s="80" t="s">
        <v>27</v>
      </c>
      <c r="D19" s="80" t="s">
        <v>28</v>
      </c>
      <c r="E19" s="80" t="s">
        <v>28</v>
      </c>
      <c r="F19" s="80" t="s">
        <v>29</v>
      </c>
      <c r="G19" s="80" t="s">
        <v>1887</v>
      </c>
      <c r="H19" s="80" t="s">
        <v>8165</v>
      </c>
      <c r="I19" s="80" t="s">
        <v>8162</v>
      </c>
      <c r="J19" s="80" t="s">
        <v>1918</v>
      </c>
      <c r="K19" s="77" t="s">
        <v>33</v>
      </c>
      <c r="L19" s="80">
        <v>21</v>
      </c>
      <c r="M19" s="80">
        <v>4</v>
      </c>
      <c r="N19" s="80">
        <v>2018</v>
      </c>
      <c r="O19" s="77">
        <f t="shared" si="0"/>
        <v>43211</v>
      </c>
      <c r="P19" s="80" t="s">
        <v>1919</v>
      </c>
      <c r="Q19" s="80" t="s">
        <v>1899</v>
      </c>
      <c r="R19" s="80">
        <f>VLOOKUP(P19,Registration!O:P,2,FALSE)</f>
        <v>19</v>
      </c>
    </row>
    <row r="20" spans="1:18" ht="23.1" customHeight="1">
      <c r="A20" s="80" t="s">
        <v>24</v>
      </c>
      <c r="B20" s="80" t="s">
        <v>26</v>
      </c>
      <c r="C20" s="80" t="s">
        <v>27</v>
      </c>
      <c r="D20" s="80" t="s">
        <v>28</v>
      </c>
      <c r="E20" s="80" t="s">
        <v>28</v>
      </c>
      <c r="F20" s="80" t="s">
        <v>29</v>
      </c>
      <c r="G20" s="80" t="s">
        <v>1887</v>
      </c>
      <c r="H20" s="80" t="s">
        <v>8165</v>
      </c>
      <c r="I20" s="80" t="s">
        <v>8162</v>
      </c>
      <c r="J20" s="80" t="s">
        <v>1920</v>
      </c>
      <c r="K20" s="77" t="s">
        <v>33</v>
      </c>
      <c r="L20" s="80">
        <v>21</v>
      </c>
      <c r="M20" s="80">
        <v>4</v>
      </c>
      <c r="N20" s="80">
        <v>2018</v>
      </c>
      <c r="O20" s="77">
        <f t="shared" si="0"/>
        <v>43211</v>
      </c>
      <c r="P20" s="80" t="s">
        <v>1921</v>
      </c>
      <c r="Q20" s="80" t="s">
        <v>1899</v>
      </c>
      <c r="R20" s="80">
        <f>VLOOKUP(P20,Registration!O:P,2,FALSE)</f>
        <v>17</v>
      </c>
    </row>
    <row r="21" spans="1:18" ht="23.1" customHeight="1">
      <c r="A21" s="80" t="s">
        <v>24</v>
      </c>
      <c r="B21" s="80" t="s">
        <v>26</v>
      </c>
      <c r="C21" s="80" t="s">
        <v>27</v>
      </c>
      <c r="D21" s="80" t="s">
        <v>28</v>
      </c>
      <c r="E21" s="80" t="s">
        <v>28</v>
      </c>
      <c r="F21" s="80" t="s">
        <v>29</v>
      </c>
      <c r="G21" s="80" t="s">
        <v>1887</v>
      </c>
      <c r="H21" s="80" t="s">
        <v>8165</v>
      </c>
      <c r="I21" s="80" t="s">
        <v>8162</v>
      </c>
      <c r="J21" s="80" t="s">
        <v>1891</v>
      </c>
      <c r="K21" s="77" t="s">
        <v>33</v>
      </c>
      <c r="L21" s="80">
        <v>21</v>
      </c>
      <c r="M21" s="80">
        <v>4</v>
      </c>
      <c r="N21" s="80">
        <v>2018</v>
      </c>
      <c r="O21" s="77">
        <f t="shared" si="0"/>
        <v>43211</v>
      </c>
      <c r="P21" s="80" t="s">
        <v>1892</v>
      </c>
      <c r="Q21" s="80" t="s">
        <v>1899</v>
      </c>
      <c r="R21" s="80">
        <f>VLOOKUP(P21,Registration!O:P,2,FALSE)</f>
        <v>17</v>
      </c>
    </row>
    <row r="22" spans="1:18" ht="23.1" customHeight="1">
      <c r="A22" s="80" t="s">
        <v>24</v>
      </c>
      <c r="B22" s="80" t="s">
        <v>26</v>
      </c>
      <c r="C22" s="80" t="s">
        <v>27</v>
      </c>
      <c r="D22" s="80" t="s">
        <v>28</v>
      </c>
      <c r="E22" s="80" t="s">
        <v>28</v>
      </c>
      <c r="F22" s="80" t="s">
        <v>29</v>
      </c>
      <c r="G22" s="80" t="s">
        <v>1887</v>
      </c>
      <c r="H22" s="80" t="s">
        <v>8165</v>
      </c>
      <c r="I22" s="80" t="s">
        <v>8162</v>
      </c>
      <c r="J22" s="80" t="s">
        <v>1922</v>
      </c>
      <c r="K22" s="77" t="s">
        <v>33</v>
      </c>
      <c r="L22" s="80">
        <v>21</v>
      </c>
      <c r="M22" s="80">
        <v>4</v>
      </c>
      <c r="N22" s="80">
        <v>2018</v>
      </c>
      <c r="O22" s="77">
        <f t="shared" si="0"/>
        <v>43211</v>
      </c>
      <c r="P22" s="80" t="s">
        <v>1923</v>
      </c>
      <c r="Q22" s="80" t="s">
        <v>1899</v>
      </c>
      <c r="R22" s="80">
        <f>VLOOKUP(P22,Registration!O:P,2,FALSE)</f>
        <v>18</v>
      </c>
    </row>
    <row r="23" spans="1:18" ht="23.1" customHeight="1">
      <c r="A23" s="80" t="s">
        <v>24</v>
      </c>
      <c r="B23" s="80" t="s">
        <v>26</v>
      </c>
      <c r="C23" s="80" t="s">
        <v>27</v>
      </c>
      <c r="D23" s="80" t="s">
        <v>28</v>
      </c>
      <c r="E23" s="80" t="s">
        <v>28</v>
      </c>
      <c r="F23" s="80" t="s">
        <v>29</v>
      </c>
      <c r="G23" s="80" t="s">
        <v>1887</v>
      </c>
      <c r="H23" s="80" t="s">
        <v>8165</v>
      </c>
      <c r="I23" s="80" t="s">
        <v>8162</v>
      </c>
      <c r="J23" s="80" t="s">
        <v>1924</v>
      </c>
      <c r="K23" s="77" t="s">
        <v>33</v>
      </c>
      <c r="L23" s="80">
        <v>21</v>
      </c>
      <c r="M23" s="80">
        <v>4</v>
      </c>
      <c r="N23" s="80">
        <v>2018</v>
      </c>
      <c r="O23" s="77">
        <f t="shared" si="0"/>
        <v>43211</v>
      </c>
      <c r="P23" s="80" t="s">
        <v>1925</v>
      </c>
      <c r="Q23" s="80" t="s">
        <v>1899</v>
      </c>
      <c r="R23" s="80">
        <f>VLOOKUP(P23,Registration!O:P,2,FALSE)</f>
        <v>15</v>
      </c>
    </row>
    <row r="24" spans="1:18" ht="23.1" customHeight="1">
      <c r="A24" s="80" t="s">
        <v>24</v>
      </c>
      <c r="B24" s="80" t="s">
        <v>26</v>
      </c>
      <c r="C24" s="80" t="s">
        <v>27</v>
      </c>
      <c r="D24" s="80" t="s">
        <v>28</v>
      </c>
      <c r="E24" s="80" t="s">
        <v>28</v>
      </c>
      <c r="F24" s="80" t="s">
        <v>29</v>
      </c>
      <c r="G24" s="80" t="s">
        <v>1887</v>
      </c>
      <c r="H24" s="80" t="s">
        <v>8165</v>
      </c>
      <c r="I24" s="80" t="s">
        <v>8162</v>
      </c>
      <c r="J24" s="80" t="s">
        <v>1926</v>
      </c>
      <c r="K24" s="77" t="s">
        <v>33</v>
      </c>
      <c r="L24" s="80">
        <v>21</v>
      </c>
      <c r="M24" s="80">
        <v>4</v>
      </c>
      <c r="N24" s="80">
        <v>2018</v>
      </c>
      <c r="O24" s="77">
        <f t="shared" si="0"/>
        <v>43211</v>
      </c>
      <c r="P24" s="80" t="s">
        <v>1927</v>
      </c>
      <c r="Q24" s="80" t="s">
        <v>1899</v>
      </c>
      <c r="R24" s="80">
        <f>VLOOKUP(P24,Registration!O:P,2,FALSE)</f>
        <v>18</v>
      </c>
    </row>
    <row r="25" spans="1:18" ht="23.1" customHeight="1">
      <c r="A25" s="80" t="s">
        <v>24</v>
      </c>
      <c r="B25" s="80" t="s">
        <v>26</v>
      </c>
      <c r="C25" s="80" t="s">
        <v>27</v>
      </c>
      <c r="D25" s="80" t="s">
        <v>28</v>
      </c>
      <c r="E25" s="80" t="s">
        <v>28</v>
      </c>
      <c r="F25" s="80" t="s">
        <v>29</v>
      </c>
      <c r="G25" s="80" t="s">
        <v>1887</v>
      </c>
      <c r="H25" s="80" t="s">
        <v>8165</v>
      </c>
      <c r="I25" s="80" t="s">
        <v>8162</v>
      </c>
      <c r="J25" s="80" t="s">
        <v>1928</v>
      </c>
      <c r="K25" s="77" t="s">
        <v>33</v>
      </c>
      <c r="L25" s="80">
        <v>21</v>
      </c>
      <c r="M25" s="80">
        <v>4</v>
      </c>
      <c r="N25" s="80">
        <v>2018</v>
      </c>
      <c r="O25" s="77">
        <f t="shared" si="0"/>
        <v>43211</v>
      </c>
      <c r="P25" s="80" t="s">
        <v>1929</v>
      </c>
      <c r="Q25" s="80" t="s">
        <v>1899</v>
      </c>
      <c r="R25" s="80">
        <f>VLOOKUP(P25,Registration!O:P,2,FALSE)</f>
        <v>15</v>
      </c>
    </row>
    <row r="26" spans="1:18" ht="23.1" customHeight="1">
      <c r="A26" s="80" t="s">
        <v>24</v>
      </c>
      <c r="B26" s="80" t="s">
        <v>26</v>
      </c>
      <c r="C26" s="80" t="s">
        <v>27</v>
      </c>
      <c r="D26" s="80" t="s">
        <v>28</v>
      </c>
      <c r="E26" s="80" t="s">
        <v>28</v>
      </c>
      <c r="F26" s="80" t="s">
        <v>29</v>
      </c>
      <c r="G26" s="80" t="s">
        <v>1887</v>
      </c>
      <c r="H26" s="80" t="s">
        <v>8165</v>
      </c>
      <c r="I26" s="80" t="s">
        <v>8162</v>
      </c>
      <c r="J26" s="80" t="s">
        <v>1897</v>
      </c>
      <c r="K26" s="77" t="s">
        <v>33</v>
      </c>
      <c r="L26" s="80">
        <v>21</v>
      </c>
      <c r="M26" s="80">
        <v>4</v>
      </c>
      <c r="N26" s="80">
        <v>2018</v>
      </c>
      <c r="O26" s="77">
        <f t="shared" si="0"/>
        <v>43211</v>
      </c>
      <c r="P26" s="80" t="s">
        <v>1898</v>
      </c>
      <c r="Q26" s="80" t="s">
        <v>1899</v>
      </c>
      <c r="R26" s="80">
        <f>VLOOKUP(P26,Registration!O:P,2,FALSE)</f>
        <v>18</v>
      </c>
    </row>
    <row r="27" spans="1:18" ht="23.1" customHeight="1">
      <c r="A27" s="80" t="s">
        <v>24</v>
      </c>
      <c r="B27" s="80" t="s">
        <v>26</v>
      </c>
      <c r="C27" s="80" t="s">
        <v>27</v>
      </c>
      <c r="D27" s="80" t="s">
        <v>28</v>
      </c>
      <c r="E27" s="80" t="s">
        <v>28</v>
      </c>
      <c r="F27" s="80" t="s">
        <v>29</v>
      </c>
      <c r="G27" s="80" t="s">
        <v>1887</v>
      </c>
      <c r="H27" s="80" t="s">
        <v>8165</v>
      </c>
      <c r="I27" s="80" t="s">
        <v>8162</v>
      </c>
      <c r="J27" s="80" t="s">
        <v>1930</v>
      </c>
      <c r="K27" s="77" t="s">
        <v>33</v>
      </c>
      <c r="L27" s="80">
        <v>21</v>
      </c>
      <c r="M27" s="80">
        <v>4</v>
      </c>
      <c r="N27" s="80">
        <v>2018</v>
      </c>
      <c r="O27" s="77">
        <f t="shared" si="0"/>
        <v>43211</v>
      </c>
      <c r="P27" s="80" t="s">
        <v>1931</v>
      </c>
      <c r="Q27" s="80" t="s">
        <v>1899</v>
      </c>
      <c r="R27" s="80">
        <f>VLOOKUP(P27,Registration!O:P,2,FALSE)</f>
        <v>19</v>
      </c>
    </row>
    <row r="28" spans="1:18" ht="23.1" customHeight="1">
      <c r="A28" s="80" t="s">
        <v>24</v>
      </c>
      <c r="B28" s="80" t="s">
        <v>26</v>
      </c>
      <c r="C28" s="80" t="s">
        <v>27</v>
      </c>
      <c r="D28" s="80" t="s">
        <v>28</v>
      </c>
      <c r="E28" s="80" t="s">
        <v>28</v>
      </c>
      <c r="F28" s="80" t="s">
        <v>29</v>
      </c>
      <c r="G28" s="80" t="s">
        <v>1887</v>
      </c>
      <c r="H28" s="80" t="s">
        <v>8165</v>
      </c>
      <c r="I28" s="80" t="s">
        <v>8162</v>
      </c>
      <c r="J28" s="80" t="s">
        <v>1932</v>
      </c>
      <c r="K28" s="77" t="s">
        <v>33</v>
      </c>
      <c r="L28" s="80">
        <v>21</v>
      </c>
      <c r="M28" s="80">
        <v>4</v>
      </c>
      <c r="N28" s="80">
        <v>2018</v>
      </c>
      <c r="O28" s="77">
        <f t="shared" si="0"/>
        <v>43211</v>
      </c>
      <c r="P28" s="80" t="s">
        <v>1933</v>
      </c>
      <c r="Q28" s="80" t="s">
        <v>1899</v>
      </c>
      <c r="R28" s="80">
        <f>VLOOKUP(P28,Registration!O:P,2,FALSE)</f>
        <v>16</v>
      </c>
    </row>
    <row r="29" spans="1:18" ht="23.1" customHeight="1">
      <c r="A29" s="80" t="s">
        <v>24</v>
      </c>
      <c r="B29" s="80" t="s">
        <v>26</v>
      </c>
      <c r="C29" s="80" t="s">
        <v>27</v>
      </c>
      <c r="D29" s="80" t="s">
        <v>28</v>
      </c>
      <c r="E29" s="80" t="s">
        <v>28</v>
      </c>
      <c r="F29" s="80" t="s">
        <v>29</v>
      </c>
      <c r="G29" s="80" t="s">
        <v>1887</v>
      </c>
      <c r="H29" s="80" t="s">
        <v>8165</v>
      </c>
      <c r="I29" s="80" t="s">
        <v>8162</v>
      </c>
      <c r="J29" s="99" t="s">
        <v>1934</v>
      </c>
      <c r="K29" s="77" t="s">
        <v>33</v>
      </c>
      <c r="L29" s="80">
        <v>21</v>
      </c>
      <c r="M29" s="80">
        <v>4</v>
      </c>
      <c r="N29" s="80">
        <v>2018</v>
      </c>
      <c r="O29" s="77">
        <f t="shared" si="0"/>
        <v>43211</v>
      </c>
      <c r="P29" s="80" t="s">
        <v>1935</v>
      </c>
      <c r="Q29" s="80" t="s">
        <v>1899</v>
      </c>
      <c r="R29" s="80">
        <f>VLOOKUP(P29,Registration!O:P,2,FALSE)</f>
        <v>15</v>
      </c>
    </row>
    <row r="30" spans="1:18" ht="23.1" customHeight="1">
      <c r="A30" s="80" t="s">
        <v>24</v>
      </c>
      <c r="B30" s="80" t="s">
        <v>26</v>
      </c>
      <c r="C30" s="80" t="s">
        <v>27</v>
      </c>
      <c r="D30" s="80" t="s">
        <v>28</v>
      </c>
      <c r="E30" s="80" t="s">
        <v>28</v>
      </c>
      <c r="F30" s="80" t="s">
        <v>29</v>
      </c>
      <c r="G30" s="80" t="s">
        <v>1887</v>
      </c>
      <c r="H30" s="80" t="s">
        <v>8165</v>
      </c>
      <c r="I30" s="80" t="s">
        <v>8162</v>
      </c>
      <c r="J30" s="99" t="s">
        <v>1936</v>
      </c>
      <c r="K30" s="77" t="s">
        <v>33</v>
      </c>
      <c r="L30" s="80">
        <v>21</v>
      </c>
      <c r="M30" s="80">
        <v>4</v>
      </c>
      <c r="N30" s="80">
        <v>2018</v>
      </c>
      <c r="O30" s="77">
        <f t="shared" si="0"/>
        <v>43211</v>
      </c>
      <c r="P30" s="80" t="s">
        <v>1937</v>
      </c>
      <c r="Q30" s="80" t="s">
        <v>1899</v>
      </c>
      <c r="R30" s="80">
        <f>VLOOKUP(P30,Registration!O:P,2,FALSE)</f>
        <v>15</v>
      </c>
    </row>
    <row r="31" spans="1:18" ht="23.1" customHeight="1">
      <c r="A31" s="80" t="s">
        <v>35</v>
      </c>
      <c r="B31" s="80" t="s">
        <v>26</v>
      </c>
      <c r="C31" s="80" t="s">
        <v>27</v>
      </c>
      <c r="D31" s="80" t="s">
        <v>28</v>
      </c>
      <c r="E31" s="80" t="s">
        <v>28</v>
      </c>
      <c r="F31" s="80" t="s">
        <v>111</v>
      </c>
      <c r="G31" s="80" t="s">
        <v>167</v>
      </c>
      <c r="H31" s="80" t="s">
        <v>8159</v>
      </c>
      <c r="I31" s="80" t="s">
        <v>8161</v>
      </c>
      <c r="J31" s="99" t="s">
        <v>169</v>
      </c>
      <c r="K31" s="77">
        <v>43213</v>
      </c>
      <c r="L31" s="82">
        <v>23</v>
      </c>
      <c r="M31" s="82">
        <v>4</v>
      </c>
      <c r="N31" s="82">
        <v>2018</v>
      </c>
      <c r="O31" s="77">
        <f t="shared" si="0"/>
        <v>43213</v>
      </c>
      <c r="P31" s="82" t="s">
        <v>170</v>
      </c>
      <c r="Q31" s="80" t="s">
        <v>175</v>
      </c>
      <c r="R31" s="80">
        <f>VLOOKUP(P31,Registration!O:P,2,FALSE)</f>
        <v>19</v>
      </c>
    </row>
    <row r="32" spans="1:18" ht="23.1" customHeight="1">
      <c r="A32" s="80" t="s">
        <v>35</v>
      </c>
      <c r="B32" s="80" t="s">
        <v>26</v>
      </c>
      <c r="C32" s="80" t="s">
        <v>27</v>
      </c>
      <c r="D32" s="80" t="s">
        <v>28</v>
      </c>
      <c r="E32" s="80" t="s">
        <v>28</v>
      </c>
      <c r="F32" s="80" t="s">
        <v>111</v>
      </c>
      <c r="G32" s="80" t="s">
        <v>167</v>
      </c>
      <c r="H32" s="80" t="s">
        <v>8159</v>
      </c>
      <c r="I32" s="80" t="s">
        <v>8161</v>
      </c>
      <c r="J32" s="99" t="s">
        <v>177</v>
      </c>
      <c r="K32" s="77">
        <v>43213</v>
      </c>
      <c r="L32" s="82">
        <v>23</v>
      </c>
      <c r="M32" s="82">
        <v>4</v>
      </c>
      <c r="N32" s="82">
        <v>2018</v>
      </c>
      <c r="O32" s="77">
        <f t="shared" si="0"/>
        <v>43213</v>
      </c>
      <c r="P32" s="82" t="s">
        <v>178</v>
      </c>
      <c r="Q32" s="80" t="s">
        <v>175</v>
      </c>
      <c r="R32" s="80">
        <f>VLOOKUP(P32,Registration!O:P,2,FALSE)</f>
        <v>18</v>
      </c>
    </row>
    <row r="33" spans="1:18" ht="23.1" customHeight="1">
      <c r="A33" s="80" t="s">
        <v>35</v>
      </c>
      <c r="B33" s="80" t="s">
        <v>26</v>
      </c>
      <c r="C33" s="80" t="s">
        <v>27</v>
      </c>
      <c r="D33" s="80" t="s">
        <v>28</v>
      </c>
      <c r="E33" s="80" t="s">
        <v>28</v>
      </c>
      <c r="F33" s="80" t="s">
        <v>111</v>
      </c>
      <c r="G33" s="80" t="s">
        <v>167</v>
      </c>
      <c r="H33" s="80" t="s">
        <v>8159</v>
      </c>
      <c r="I33" s="80" t="s">
        <v>8161</v>
      </c>
      <c r="J33" s="99" t="s">
        <v>180</v>
      </c>
      <c r="K33" s="77">
        <v>43213</v>
      </c>
      <c r="L33" s="82">
        <v>23</v>
      </c>
      <c r="M33" s="82">
        <v>4</v>
      </c>
      <c r="N33" s="82">
        <v>2018</v>
      </c>
      <c r="O33" s="77">
        <f t="shared" si="0"/>
        <v>43213</v>
      </c>
      <c r="P33" s="82" t="s">
        <v>181</v>
      </c>
      <c r="Q33" s="80" t="s">
        <v>175</v>
      </c>
      <c r="R33" s="80">
        <f>VLOOKUP(P33,Registration!O:P,2,FALSE)</f>
        <v>18</v>
      </c>
    </row>
    <row r="34" spans="1:18" ht="23.1" customHeight="1">
      <c r="A34" s="80" t="s">
        <v>35</v>
      </c>
      <c r="B34" s="80" t="s">
        <v>26</v>
      </c>
      <c r="C34" s="80" t="s">
        <v>27</v>
      </c>
      <c r="D34" s="80" t="s">
        <v>28</v>
      </c>
      <c r="E34" s="80" t="s">
        <v>28</v>
      </c>
      <c r="F34" s="80" t="s">
        <v>111</v>
      </c>
      <c r="G34" s="80" t="s">
        <v>167</v>
      </c>
      <c r="H34" s="80" t="s">
        <v>8159</v>
      </c>
      <c r="I34" s="80" t="s">
        <v>8161</v>
      </c>
      <c r="J34" s="99" t="s">
        <v>182</v>
      </c>
      <c r="K34" s="77">
        <v>43213</v>
      </c>
      <c r="L34" s="82">
        <v>23</v>
      </c>
      <c r="M34" s="82">
        <v>4</v>
      </c>
      <c r="N34" s="82">
        <v>2018</v>
      </c>
      <c r="O34" s="77">
        <f t="shared" si="0"/>
        <v>43213</v>
      </c>
      <c r="P34" s="82" t="s">
        <v>183</v>
      </c>
      <c r="Q34" s="80" t="s">
        <v>175</v>
      </c>
      <c r="R34" s="80">
        <f>VLOOKUP(P34,Registration!O:P,2,FALSE)</f>
        <v>19</v>
      </c>
    </row>
    <row r="35" spans="1:18" ht="23.1" customHeight="1">
      <c r="A35" s="80" t="s">
        <v>35</v>
      </c>
      <c r="B35" s="80" t="s">
        <v>26</v>
      </c>
      <c r="C35" s="80" t="s">
        <v>27</v>
      </c>
      <c r="D35" s="80" t="s">
        <v>28</v>
      </c>
      <c r="E35" s="80" t="s">
        <v>28</v>
      </c>
      <c r="F35" s="80" t="s">
        <v>111</v>
      </c>
      <c r="G35" s="80" t="s">
        <v>167</v>
      </c>
      <c r="H35" s="80" t="s">
        <v>8159</v>
      </c>
      <c r="I35" s="80" t="s">
        <v>8161</v>
      </c>
      <c r="J35" s="99" t="s">
        <v>184</v>
      </c>
      <c r="K35" s="77">
        <v>43213</v>
      </c>
      <c r="L35" s="82">
        <v>23</v>
      </c>
      <c r="M35" s="82">
        <v>4</v>
      </c>
      <c r="N35" s="82">
        <v>2018</v>
      </c>
      <c r="O35" s="77">
        <f t="shared" si="0"/>
        <v>43213</v>
      </c>
      <c r="P35" s="82" t="s">
        <v>185</v>
      </c>
      <c r="Q35" s="80" t="s">
        <v>175</v>
      </c>
      <c r="R35" s="80">
        <f>VLOOKUP(P35,Registration!O:P,2,FALSE)</f>
        <v>19</v>
      </c>
    </row>
    <row r="36" spans="1:18" ht="23.1" customHeight="1">
      <c r="A36" s="80" t="s">
        <v>35</v>
      </c>
      <c r="B36" s="80" t="s">
        <v>26</v>
      </c>
      <c r="C36" s="80" t="s">
        <v>27</v>
      </c>
      <c r="D36" s="80" t="s">
        <v>28</v>
      </c>
      <c r="E36" s="80" t="s">
        <v>28</v>
      </c>
      <c r="F36" s="80" t="s">
        <v>111</v>
      </c>
      <c r="G36" s="80" t="s">
        <v>167</v>
      </c>
      <c r="H36" s="80" t="s">
        <v>8159</v>
      </c>
      <c r="I36" s="80" t="s">
        <v>8161</v>
      </c>
      <c r="J36" s="99" t="s">
        <v>187</v>
      </c>
      <c r="K36" s="77">
        <v>43213</v>
      </c>
      <c r="L36" s="82">
        <v>23</v>
      </c>
      <c r="M36" s="82">
        <v>4</v>
      </c>
      <c r="N36" s="82">
        <v>2018</v>
      </c>
      <c r="O36" s="77">
        <f t="shared" si="0"/>
        <v>43213</v>
      </c>
      <c r="P36" s="82" t="s">
        <v>188</v>
      </c>
      <c r="Q36" s="80" t="s">
        <v>175</v>
      </c>
      <c r="R36" s="80">
        <f>VLOOKUP(P36,Registration!O:P,2,FALSE)</f>
        <v>19</v>
      </c>
    </row>
    <row r="37" spans="1:18" ht="23.1" customHeight="1">
      <c r="A37" s="80" t="s">
        <v>35</v>
      </c>
      <c r="B37" s="80" t="s">
        <v>26</v>
      </c>
      <c r="C37" s="80" t="s">
        <v>27</v>
      </c>
      <c r="D37" s="80" t="s">
        <v>28</v>
      </c>
      <c r="E37" s="80" t="s">
        <v>28</v>
      </c>
      <c r="F37" s="80" t="s">
        <v>111</v>
      </c>
      <c r="G37" s="80" t="s">
        <v>167</v>
      </c>
      <c r="H37" s="80" t="s">
        <v>8159</v>
      </c>
      <c r="I37" s="80" t="s">
        <v>8161</v>
      </c>
      <c r="J37" s="99" t="s">
        <v>189</v>
      </c>
      <c r="K37" s="77">
        <v>43213</v>
      </c>
      <c r="L37" s="82">
        <v>23</v>
      </c>
      <c r="M37" s="82">
        <v>4</v>
      </c>
      <c r="N37" s="82">
        <v>2018</v>
      </c>
      <c r="O37" s="77">
        <f t="shared" si="0"/>
        <v>43213</v>
      </c>
      <c r="P37" s="82" t="s">
        <v>190</v>
      </c>
      <c r="Q37" s="80" t="s">
        <v>175</v>
      </c>
      <c r="R37" s="80">
        <f>VLOOKUP(P37,Registration!O:P,2,FALSE)</f>
        <v>19</v>
      </c>
    </row>
    <row r="38" spans="1:18" ht="23.1" customHeight="1">
      <c r="A38" s="80" t="s">
        <v>35</v>
      </c>
      <c r="B38" s="80" t="s">
        <v>26</v>
      </c>
      <c r="C38" s="80" t="s">
        <v>27</v>
      </c>
      <c r="D38" s="80" t="s">
        <v>28</v>
      </c>
      <c r="E38" s="80" t="s">
        <v>28</v>
      </c>
      <c r="F38" s="80" t="s">
        <v>111</v>
      </c>
      <c r="G38" s="80" t="s">
        <v>167</v>
      </c>
      <c r="H38" s="80" t="s">
        <v>8159</v>
      </c>
      <c r="I38" s="80" t="s">
        <v>8161</v>
      </c>
      <c r="J38" s="99" t="s">
        <v>191</v>
      </c>
      <c r="K38" s="77">
        <v>43213</v>
      </c>
      <c r="L38" s="82">
        <v>23</v>
      </c>
      <c r="M38" s="82">
        <v>4</v>
      </c>
      <c r="N38" s="82">
        <v>2018</v>
      </c>
      <c r="O38" s="77">
        <f t="shared" si="0"/>
        <v>43213</v>
      </c>
      <c r="P38" s="82" t="s">
        <v>192</v>
      </c>
      <c r="Q38" s="80" t="s">
        <v>175</v>
      </c>
      <c r="R38" s="80">
        <f>VLOOKUP(P38,Registration!O:P,2,FALSE)</f>
        <v>19</v>
      </c>
    </row>
    <row r="39" spans="1:18" ht="23.1" customHeight="1">
      <c r="A39" s="80" t="s">
        <v>35</v>
      </c>
      <c r="B39" s="80" t="s">
        <v>26</v>
      </c>
      <c r="C39" s="80" t="s">
        <v>27</v>
      </c>
      <c r="D39" s="80" t="s">
        <v>28</v>
      </c>
      <c r="E39" s="80" t="s">
        <v>28</v>
      </c>
      <c r="F39" s="80" t="s">
        <v>111</v>
      </c>
      <c r="G39" s="80" t="s">
        <v>167</v>
      </c>
      <c r="H39" s="80" t="s">
        <v>8159</v>
      </c>
      <c r="I39" s="80" t="s">
        <v>8161</v>
      </c>
      <c r="J39" s="99" t="s">
        <v>193</v>
      </c>
      <c r="K39" s="77">
        <v>43213</v>
      </c>
      <c r="L39" s="82">
        <v>23</v>
      </c>
      <c r="M39" s="82">
        <v>4</v>
      </c>
      <c r="N39" s="82">
        <v>2018</v>
      </c>
      <c r="O39" s="77">
        <f t="shared" si="0"/>
        <v>43213</v>
      </c>
      <c r="P39" s="82" t="s">
        <v>194</v>
      </c>
      <c r="Q39" s="80" t="s">
        <v>175</v>
      </c>
      <c r="R39" s="80">
        <f>VLOOKUP(P39,Registration!O:P,2,FALSE)</f>
        <v>18</v>
      </c>
    </row>
    <row r="40" spans="1:18" ht="23.1" customHeight="1">
      <c r="A40" s="80" t="s">
        <v>35</v>
      </c>
      <c r="B40" s="80" t="s">
        <v>26</v>
      </c>
      <c r="C40" s="80" t="s">
        <v>27</v>
      </c>
      <c r="D40" s="80" t="s">
        <v>28</v>
      </c>
      <c r="E40" s="80" t="s">
        <v>28</v>
      </c>
      <c r="F40" s="80" t="s">
        <v>111</v>
      </c>
      <c r="G40" s="80" t="s">
        <v>167</v>
      </c>
      <c r="H40" s="80" t="s">
        <v>8159</v>
      </c>
      <c r="I40" s="80" t="s">
        <v>8161</v>
      </c>
      <c r="J40" s="99" t="s">
        <v>195</v>
      </c>
      <c r="K40" s="77">
        <v>43213</v>
      </c>
      <c r="L40" s="82">
        <v>23</v>
      </c>
      <c r="M40" s="82">
        <v>4</v>
      </c>
      <c r="N40" s="82">
        <v>2018</v>
      </c>
      <c r="O40" s="77">
        <f t="shared" si="0"/>
        <v>43213</v>
      </c>
      <c r="P40" s="82" t="s">
        <v>196</v>
      </c>
      <c r="Q40" s="80" t="s">
        <v>175</v>
      </c>
      <c r="R40" s="80">
        <f>VLOOKUP(P40,Registration!O:P,2,FALSE)</f>
        <v>19</v>
      </c>
    </row>
    <row r="41" spans="1:18" ht="23.1" customHeight="1">
      <c r="A41" s="80" t="s">
        <v>35</v>
      </c>
      <c r="B41" s="80" t="s">
        <v>26</v>
      </c>
      <c r="C41" s="80" t="s">
        <v>27</v>
      </c>
      <c r="D41" s="80" t="s">
        <v>28</v>
      </c>
      <c r="E41" s="80" t="s">
        <v>28</v>
      </c>
      <c r="F41" s="80" t="s">
        <v>111</v>
      </c>
      <c r="G41" s="80" t="s">
        <v>167</v>
      </c>
      <c r="H41" s="80" t="s">
        <v>8159</v>
      </c>
      <c r="I41" s="80" t="s">
        <v>8161</v>
      </c>
      <c r="J41" s="99" t="s">
        <v>197</v>
      </c>
      <c r="K41" s="77">
        <v>43213</v>
      </c>
      <c r="L41" s="82">
        <v>23</v>
      </c>
      <c r="M41" s="82">
        <v>4</v>
      </c>
      <c r="N41" s="82">
        <v>2018</v>
      </c>
      <c r="O41" s="77">
        <f t="shared" si="0"/>
        <v>43213</v>
      </c>
      <c r="P41" s="82" t="s">
        <v>198</v>
      </c>
      <c r="Q41" s="80" t="s">
        <v>175</v>
      </c>
      <c r="R41" s="80">
        <f>VLOOKUP(P41,Registration!O:P,2,FALSE)</f>
        <v>18</v>
      </c>
    </row>
    <row r="42" spans="1:18" ht="23.1" customHeight="1">
      <c r="A42" s="80" t="s">
        <v>35</v>
      </c>
      <c r="B42" s="80" t="s">
        <v>26</v>
      </c>
      <c r="C42" s="80" t="s">
        <v>27</v>
      </c>
      <c r="D42" s="80" t="s">
        <v>28</v>
      </c>
      <c r="E42" s="80" t="s">
        <v>28</v>
      </c>
      <c r="F42" s="80" t="s">
        <v>111</v>
      </c>
      <c r="G42" s="80" t="s">
        <v>167</v>
      </c>
      <c r="H42" s="80" t="s">
        <v>8159</v>
      </c>
      <c r="I42" s="80" t="s">
        <v>8161</v>
      </c>
      <c r="J42" s="99" t="s">
        <v>199</v>
      </c>
      <c r="K42" s="77">
        <v>43213</v>
      </c>
      <c r="L42" s="82">
        <v>23</v>
      </c>
      <c r="M42" s="82">
        <v>4</v>
      </c>
      <c r="N42" s="82">
        <v>2018</v>
      </c>
      <c r="O42" s="77">
        <f t="shared" si="0"/>
        <v>43213</v>
      </c>
      <c r="P42" s="82" t="s">
        <v>200</v>
      </c>
      <c r="Q42" s="80" t="s">
        <v>175</v>
      </c>
      <c r="R42" s="80">
        <f>VLOOKUP(P42,Registration!O:P,2,FALSE)</f>
        <v>19</v>
      </c>
    </row>
    <row r="43" spans="1:18" ht="23.1" customHeight="1">
      <c r="A43" s="80" t="s">
        <v>35</v>
      </c>
      <c r="B43" s="80" t="s">
        <v>26</v>
      </c>
      <c r="C43" s="80" t="s">
        <v>27</v>
      </c>
      <c r="D43" s="80" t="s">
        <v>28</v>
      </c>
      <c r="E43" s="80" t="s">
        <v>28</v>
      </c>
      <c r="F43" s="80" t="s">
        <v>111</v>
      </c>
      <c r="G43" s="80" t="s">
        <v>167</v>
      </c>
      <c r="H43" s="80" t="s">
        <v>8159</v>
      </c>
      <c r="I43" s="80" t="s">
        <v>8161</v>
      </c>
      <c r="J43" s="99" t="s">
        <v>201</v>
      </c>
      <c r="K43" s="77">
        <v>43213</v>
      </c>
      <c r="L43" s="82">
        <v>23</v>
      </c>
      <c r="M43" s="82">
        <v>4</v>
      </c>
      <c r="N43" s="82">
        <v>2018</v>
      </c>
      <c r="O43" s="77">
        <f t="shared" si="0"/>
        <v>43213</v>
      </c>
      <c r="P43" s="82" t="s">
        <v>202</v>
      </c>
      <c r="Q43" s="80" t="s">
        <v>175</v>
      </c>
      <c r="R43" s="80">
        <f>VLOOKUP(P43,Registration!O:P,2,FALSE)</f>
        <v>19</v>
      </c>
    </row>
    <row r="44" spans="1:18" ht="23.1" customHeight="1">
      <c r="A44" s="80" t="s">
        <v>35</v>
      </c>
      <c r="B44" s="80" t="s">
        <v>26</v>
      </c>
      <c r="C44" s="80" t="s">
        <v>27</v>
      </c>
      <c r="D44" s="80" t="s">
        <v>28</v>
      </c>
      <c r="E44" s="80" t="s">
        <v>28</v>
      </c>
      <c r="F44" s="80" t="s">
        <v>111</v>
      </c>
      <c r="G44" s="80" t="s">
        <v>167</v>
      </c>
      <c r="H44" s="80" t="s">
        <v>8159</v>
      </c>
      <c r="I44" s="80" t="s">
        <v>8161</v>
      </c>
      <c r="J44" s="99" t="s">
        <v>203</v>
      </c>
      <c r="K44" s="77">
        <v>43213</v>
      </c>
      <c r="L44" s="82">
        <v>23</v>
      </c>
      <c r="M44" s="82">
        <v>4</v>
      </c>
      <c r="N44" s="82">
        <v>2018</v>
      </c>
      <c r="O44" s="77">
        <f t="shared" si="0"/>
        <v>43213</v>
      </c>
      <c r="P44" s="82" t="s">
        <v>204</v>
      </c>
      <c r="Q44" s="80" t="s">
        <v>175</v>
      </c>
      <c r="R44" s="80">
        <f>VLOOKUP(P44,Registration!O:P,2,FALSE)</f>
        <v>18</v>
      </c>
    </row>
    <row r="45" spans="1:18" ht="23.1" customHeight="1">
      <c r="A45" s="80" t="s">
        <v>35</v>
      </c>
      <c r="B45" s="80" t="s">
        <v>26</v>
      </c>
      <c r="C45" s="80" t="s">
        <v>27</v>
      </c>
      <c r="D45" s="80" t="s">
        <v>28</v>
      </c>
      <c r="E45" s="80" t="s">
        <v>28</v>
      </c>
      <c r="F45" s="80" t="s">
        <v>111</v>
      </c>
      <c r="G45" s="80" t="s">
        <v>167</v>
      </c>
      <c r="H45" s="80" t="s">
        <v>8159</v>
      </c>
      <c r="I45" s="80" t="s">
        <v>8161</v>
      </c>
      <c r="J45" s="99" t="s">
        <v>205</v>
      </c>
      <c r="K45" s="77">
        <v>43213</v>
      </c>
      <c r="L45" s="82">
        <v>23</v>
      </c>
      <c r="M45" s="82">
        <v>4</v>
      </c>
      <c r="N45" s="82">
        <v>2018</v>
      </c>
      <c r="O45" s="77">
        <f t="shared" si="0"/>
        <v>43213</v>
      </c>
      <c r="P45" s="82" t="s">
        <v>206</v>
      </c>
      <c r="Q45" s="80" t="s">
        <v>175</v>
      </c>
      <c r="R45" s="80">
        <f>VLOOKUP(P45,Registration!O:P,2,FALSE)</f>
        <v>18</v>
      </c>
    </row>
    <row r="46" spans="1:18" ht="23.1" customHeight="1">
      <c r="A46" s="80" t="s">
        <v>35</v>
      </c>
      <c r="B46" s="80" t="s">
        <v>26</v>
      </c>
      <c r="C46" s="80" t="s">
        <v>27</v>
      </c>
      <c r="D46" s="80" t="s">
        <v>28</v>
      </c>
      <c r="E46" s="80" t="s">
        <v>28</v>
      </c>
      <c r="F46" s="80" t="s">
        <v>111</v>
      </c>
      <c r="G46" s="80" t="s">
        <v>167</v>
      </c>
      <c r="H46" s="80" t="s">
        <v>8159</v>
      </c>
      <c r="I46" s="80" t="s">
        <v>8161</v>
      </c>
      <c r="J46" s="99" t="s">
        <v>207</v>
      </c>
      <c r="K46" s="77">
        <v>43215</v>
      </c>
      <c r="L46" s="82">
        <v>25</v>
      </c>
      <c r="M46" s="82">
        <v>4</v>
      </c>
      <c r="N46" s="82">
        <v>2018</v>
      </c>
      <c r="O46" s="77">
        <f t="shared" si="0"/>
        <v>43215</v>
      </c>
      <c r="P46" s="82" t="s">
        <v>208</v>
      </c>
      <c r="Q46" s="80" t="s">
        <v>175</v>
      </c>
      <c r="R46" s="80">
        <f>VLOOKUP(P46,Registration!O:P,2,FALSE)</f>
        <v>18</v>
      </c>
    </row>
    <row r="47" spans="1:18" ht="23.1" customHeight="1">
      <c r="A47" s="80" t="s">
        <v>35</v>
      </c>
      <c r="B47" s="80" t="s">
        <v>26</v>
      </c>
      <c r="C47" s="80" t="s">
        <v>27</v>
      </c>
      <c r="D47" s="80" t="s">
        <v>28</v>
      </c>
      <c r="E47" s="80" t="s">
        <v>28</v>
      </c>
      <c r="F47" s="80" t="s">
        <v>111</v>
      </c>
      <c r="G47" s="80" t="s">
        <v>167</v>
      </c>
      <c r="H47" s="80" t="s">
        <v>8159</v>
      </c>
      <c r="I47" s="80" t="s">
        <v>8161</v>
      </c>
      <c r="J47" s="99" t="s">
        <v>209</v>
      </c>
      <c r="K47" s="77">
        <v>43215</v>
      </c>
      <c r="L47" s="82">
        <v>25</v>
      </c>
      <c r="M47" s="82">
        <v>4</v>
      </c>
      <c r="N47" s="82">
        <v>2018</v>
      </c>
      <c r="O47" s="77">
        <f t="shared" si="0"/>
        <v>43215</v>
      </c>
      <c r="P47" s="82" t="s">
        <v>217</v>
      </c>
      <c r="Q47" s="80" t="s">
        <v>175</v>
      </c>
      <c r="R47" s="80">
        <f>VLOOKUP(P47,Registration!O:P,2,FALSE)</f>
        <v>18</v>
      </c>
    </row>
    <row r="48" spans="1:18" ht="23.1" customHeight="1">
      <c r="A48" s="80" t="s">
        <v>35</v>
      </c>
      <c r="B48" s="80" t="s">
        <v>26</v>
      </c>
      <c r="C48" s="80" t="s">
        <v>27</v>
      </c>
      <c r="D48" s="80" t="s">
        <v>28</v>
      </c>
      <c r="E48" s="80" t="s">
        <v>28</v>
      </c>
      <c r="F48" s="80" t="s">
        <v>111</v>
      </c>
      <c r="G48" s="80" t="s">
        <v>167</v>
      </c>
      <c r="H48" s="80" t="s">
        <v>8159</v>
      </c>
      <c r="I48" s="80" t="s">
        <v>8161</v>
      </c>
      <c r="J48" s="99" t="s">
        <v>212</v>
      </c>
      <c r="K48" s="77">
        <v>43215</v>
      </c>
      <c r="L48" s="82">
        <v>25</v>
      </c>
      <c r="M48" s="82">
        <v>4</v>
      </c>
      <c r="N48" s="82">
        <v>2018</v>
      </c>
      <c r="O48" s="77">
        <f t="shared" si="0"/>
        <v>43215</v>
      </c>
      <c r="P48" s="82" t="s">
        <v>219</v>
      </c>
      <c r="Q48" s="80" t="s">
        <v>175</v>
      </c>
      <c r="R48" s="80">
        <f>VLOOKUP(P48,Registration!O:P,2,FALSE)</f>
        <v>17</v>
      </c>
    </row>
    <row r="49" spans="1:18" ht="23.1" customHeight="1">
      <c r="A49" s="80" t="s">
        <v>35</v>
      </c>
      <c r="B49" s="80" t="s">
        <v>26</v>
      </c>
      <c r="C49" s="80" t="s">
        <v>27</v>
      </c>
      <c r="D49" s="80" t="s">
        <v>28</v>
      </c>
      <c r="E49" s="80" t="s">
        <v>28</v>
      </c>
      <c r="F49" s="80" t="s">
        <v>111</v>
      </c>
      <c r="G49" s="80" t="s">
        <v>167</v>
      </c>
      <c r="H49" s="80" t="s">
        <v>8159</v>
      </c>
      <c r="I49" s="80" t="s">
        <v>8161</v>
      </c>
      <c r="J49" s="99" t="s">
        <v>214</v>
      </c>
      <c r="K49" s="77">
        <v>43215</v>
      </c>
      <c r="L49" s="82">
        <v>25</v>
      </c>
      <c r="M49" s="82">
        <v>4</v>
      </c>
      <c r="N49" s="82">
        <v>2018</v>
      </c>
      <c r="O49" s="77">
        <f t="shared" si="0"/>
        <v>43215</v>
      </c>
      <c r="P49" s="82" t="s">
        <v>221</v>
      </c>
      <c r="Q49" s="80" t="s">
        <v>175</v>
      </c>
      <c r="R49" s="80">
        <f>VLOOKUP(P49,Registration!O:P,2,FALSE)</f>
        <v>19</v>
      </c>
    </row>
    <row r="50" spans="1:18" ht="23.1" customHeight="1">
      <c r="A50" s="80" t="s">
        <v>35</v>
      </c>
      <c r="B50" s="80" t="s">
        <v>26</v>
      </c>
      <c r="C50" s="80" t="s">
        <v>27</v>
      </c>
      <c r="D50" s="80" t="s">
        <v>28</v>
      </c>
      <c r="E50" s="80" t="s">
        <v>28</v>
      </c>
      <c r="F50" s="80" t="s">
        <v>111</v>
      </c>
      <c r="G50" s="80" t="s">
        <v>167</v>
      </c>
      <c r="H50" s="80" t="s">
        <v>8159</v>
      </c>
      <c r="I50" s="80" t="s">
        <v>8161</v>
      </c>
      <c r="J50" s="99" t="s">
        <v>216</v>
      </c>
      <c r="K50" s="77">
        <v>43215</v>
      </c>
      <c r="L50" s="82">
        <v>25</v>
      </c>
      <c r="M50" s="82">
        <v>4</v>
      </c>
      <c r="N50" s="82">
        <v>2018</v>
      </c>
      <c r="O50" s="77">
        <f t="shared" si="0"/>
        <v>43215</v>
      </c>
      <c r="P50" s="82" t="s">
        <v>210</v>
      </c>
      <c r="Q50" s="80" t="s">
        <v>175</v>
      </c>
      <c r="R50" s="80">
        <f>VLOOKUP(P50,Registration!O:P,2,FALSE)</f>
        <v>18</v>
      </c>
    </row>
    <row r="51" spans="1:18" ht="23.1" customHeight="1">
      <c r="A51" s="80" t="s">
        <v>35</v>
      </c>
      <c r="B51" s="80" t="s">
        <v>26</v>
      </c>
      <c r="C51" s="80" t="s">
        <v>27</v>
      </c>
      <c r="D51" s="80" t="s">
        <v>28</v>
      </c>
      <c r="E51" s="80" t="s">
        <v>28</v>
      </c>
      <c r="F51" s="80" t="s">
        <v>111</v>
      </c>
      <c r="G51" s="80" t="s">
        <v>167</v>
      </c>
      <c r="H51" s="80" t="s">
        <v>8159</v>
      </c>
      <c r="I51" s="80" t="s">
        <v>8161</v>
      </c>
      <c r="J51" s="99" t="s">
        <v>218</v>
      </c>
      <c r="K51" s="77">
        <v>43215</v>
      </c>
      <c r="L51" s="82">
        <v>25</v>
      </c>
      <c r="M51" s="82">
        <v>4</v>
      </c>
      <c r="N51" s="82">
        <v>2018</v>
      </c>
      <c r="O51" s="77">
        <f t="shared" si="0"/>
        <v>43215</v>
      </c>
      <c r="P51" s="82" t="s">
        <v>213</v>
      </c>
      <c r="Q51" s="80" t="s">
        <v>175</v>
      </c>
      <c r="R51" s="80">
        <f>VLOOKUP(P51,Registration!O:P,2,FALSE)</f>
        <v>18</v>
      </c>
    </row>
    <row r="52" spans="1:18" ht="23.1" customHeight="1">
      <c r="A52" s="80" t="s">
        <v>35</v>
      </c>
      <c r="B52" s="80" t="s">
        <v>26</v>
      </c>
      <c r="C52" s="80" t="s">
        <v>27</v>
      </c>
      <c r="D52" s="80" t="s">
        <v>28</v>
      </c>
      <c r="E52" s="80" t="s">
        <v>28</v>
      </c>
      <c r="F52" s="80" t="s">
        <v>111</v>
      </c>
      <c r="G52" s="80" t="s">
        <v>167</v>
      </c>
      <c r="H52" s="80" t="s">
        <v>8159</v>
      </c>
      <c r="I52" s="80" t="s">
        <v>8161</v>
      </c>
      <c r="J52" s="99" t="s">
        <v>220</v>
      </c>
      <c r="K52" s="77">
        <v>43215</v>
      </c>
      <c r="L52" s="82">
        <v>25</v>
      </c>
      <c r="M52" s="82">
        <v>4</v>
      </c>
      <c r="N52" s="82">
        <v>2018</v>
      </c>
      <c r="O52" s="77">
        <f t="shared" si="0"/>
        <v>43215</v>
      </c>
      <c r="P52" s="82" t="s">
        <v>215</v>
      </c>
      <c r="Q52" s="80" t="s">
        <v>175</v>
      </c>
      <c r="R52" s="80">
        <f>VLOOKUP(P52,Registration!O:P,2,FALSE)</f>
        <v>19</v>
      </c>
    </row>
    <row r="53" spans="1:18" ht="23.1" customHeight="1">
      <c r="A53" s="80" t="s">
        <v>35</v>
      </c>
      <c r="B53" s="80" t="s">
        <v>26</v>
      </c>
      <c r="C53" s="80" t="s">
        <v>27</v>
      </c>
      <c r="D53" s="80" t="s">
        <v>28</v>
      </c>
      <c r="E53" s="80" t="s">
        <v>28</v>
      </c>
      <c r="F53" s="80" t="s">
        <v>111</v>
      </c>
      <c r="G53" s="80" t="s">
        <v>167</v>
      </c>
      <c r="H53" s="80" t="s">
        <v>8159</v>
      </c>
      <c r="I53" s="80" t="s">
        <v>8161</v>
      </c>
      <c r="J53" s="99" t="s">
        <v>222</v>
      </c>
      <c r="K53" s="77">
        <v>43215</v>
      </c>
      <c r="L53" s="82">
        <v>25</v>
      </c>
      <c r="M53" s="82">
        <v>4</v>
      </c>
      <c r="N53" s="82">
        <v>2018</v>
      </c>
      <c r="O53" s="77">
        <f t="shared" si="0"/>
        <v>43215</v>
      </c>
      <c r="P53" s="82" t="s">
        <v>223</v>
      </c>
      <c r="Q53" s="80" t="s">
        <v>175</v>
      </c>
      <c r="R53" s="80">
        <f>VLOOKUP(P53,Registration!O:P,2,FALSE)</f>
        <v>18</v>
      </c>
    </row>
    <row r="54" spans="1:18" ht="23.1" customHeight="1">
      <c r="A54" s="80" t="s">
        <v>35</v>
      </c>
      <c r="B54" s="80" t="s">
        <v>26</v>
      </c>
      <c r="C54" s="80" t="s">
        <v>27</v>
      </c>
      <c r="D54" s="80" t="s">
        <v>28</v>
      </c>
      <c r="E54" s="80" t="s">
        <v>28</v>
      </c>
      <c r="F54" s="80" t="s">
        <v>111</v>
      </c>
      <c r="G54" s="80" t="s">
        <v>167</v>
      </c>
      <c r="H54" s="80" t="s">
        <v>8159</v>
      </c>
      <c r="I54" s="80" t="s">
        <v>8161</v>
      </c>
      <c r="J54" s="99" t="s">
        <v>224</v>
      </c>
      <c r="K54" s="77">
        <v>43215</v>
      </c>
      <c r="L54" s="82">
        <v>25</v>
      </c>
      <c r="M54" s="82">
        <v>4</v>
      </c>
      <c r="N54" s="82">
        <v>2018</v>
      </c>
      <c r="O54" s="77">
        <f t="shared" si="0"/>
        <v>43215</v>
      </c>
      <c r="P54" s="82" t="s">
        <v>225</v>
      </c>
      <c r="Q54" s="80" t="s">
        <v>175</v>
      </c>
      <c r="R54" s="80">
        <f>VLOOKUP(P54,Registration!O:P,2,FALSE)</f>
        <v>17</v>
      </c>
    </row>
    <row r="55" spans="1:18" ht="23.1" customHeight="1">
      <c r="A55" s="80" t="s">
        <v>35</v>
      </c>
      <c r="B55" s="80" t="s">
        <v>26</v>
      </c>
      <c r="C55" s="80" t="s">
        <v>27</v>
      </c>
      <c r="D55" s="80" t="s">
        <v>28</v>
      </c>
      <c r="E55" s="80" t="s">
        <v>28</v>
      </c>
      <c r="F55" s="80" t="s">
        <v>111</v>
      </c>
      <c r="G55" s="80" t="s">
        <v>167</v>
      </c>
      <c r="H55" s="80" t="s">
        <v>8159</v>
      </c>
      <c r="I55" s="80" t="s">
        <v>8161</v>
      </c>
      <c r="J55" s="99" t="s">
        <v>226</v>
      </c>
      <c r="K55" s="77">
        <v>43215</v>
      </c>
      <c r="L55" s="82">
        <v>25</v>
      </c>
      <c r="M55" s="82">
        <v>4</v>
      </c>
      <c r="N55" s="82">
        <v>2018</v>
      </c>
      <c r="O55" s="77">
        <f t="shared" si="0"/>
        <v>43215</v>
      </c>
      <c r="P55" s="82" t="s">
        <v>227</v>
      </c>
      <c r="Q55" s="80" t="s">
        <v>175</v>
      </c>
      <c r="R55" s="80">
        <f>VLOOKUP(P55,Registration!O:P,2,FALSE)</f>
        <v>19</v>
      </c>
    </row>
    <row r="56" spans="1:18" ht="23.1" customHeight="1">
      <c r="A56" s="80" t="s">
        <v>35</v>
      </c>
      <c r="B56" s="80" t="s">
        <v>26</v>
      </c>
      <c r="C56" s="80" t="s">
        <v>27</v>
      </c>
      <c r="D56" s="80" t="s">
        <v>28</v>
      </c>
      <c r="E56" s="80" t="s">
        <v>28</v>
      </c>
      <c r="F56" s="80" t="s">
        <v>111</v>
      </c>
      <c r="G56" s="80" t="s">
        <v>167</v>
      </c>
      <c r="H56" s="80" t="s">
        <v>8159</v>
      </c>
      <c r="I56" s="80" t="s">
        <v>8161</v>
      </c>
      <c r="J56" s="99" t="s">
        <v>228</v>
      </c>
      <c r="K56" s="77">
        <v>43216</v>
      </c>
      <c r="L56" s="82">
        <v>26</v>
      </c>
      <c r="M56" s="82">
        <v>4</v>
      </c>
      <c r="N56" s="82">
        <v>2018</v>
      </c>
      <c r="O56" s="77">
        <f t="shared" si="0"/>
        <v>43216</v>
      </c>
      <c r="P56" s="82" t="s">
        <v>229</v>
      </c>
      <c r="Q56" s="80" t="s">
        <v>175</v>
      </c>
      <c r="R56" s="80">
        <f>VLOOKUP(P56,Registration!O:P,2,FALSE)</f>
        <v>19</v>
      </c>
    </row>
    <row r="57" spans="1:18" ht="23.1" customHeight="1">
      <c r="A57" s="80" t="s">
        <v>35</v>
      </c>
      <c r="B57" s="80" t="s">
        <v>26</v>
      </c>
      <c r="C57" s="80" t="s">
        <v>27</v>
      </c>
      <c r="D57" s="80" t="s">
        <v>28</v>
      </c>
      <c r="E57" s="80" t="s">
        <v>28</v>
      </c>
      <c r="F57" s="80" t="s">
        <v>111</v>
      </c>
      <c r="G57" s="80" t="s">
        <v>167</v>
      </c>
      <c r="H57" s="80" t="s">
        <v>8159</v>
      </c>
      <c r="I57" s="80" t="s">
        <v>8161</v>
      </c>
      <c r="J57" s="99" t="s">
        <v>230</v>
      </c>
      <c r="K57" s="77">
        <v>43216</v>
      </c>
      <c r="L57" s="82">
        <v>26</v>
      </c>
      <c r="M57" s="82">
        <v>4</v>
      </c>
      <c r="N57" s="82">
        <v>2018</v>
      </c>
      <c r="O57" s="77">
        <f t="shared" si="0"/>
        <v>43216</v>
      </c>
      <c r="P57" s="82" t="s">
        <v>231</v>
      </c>
      <c r="Q57" s="80" t="s">
        <v>175</v>
      </c>
      <c r="R57" s="80">
        <f>VLOOKUP(P57,Registration!O:P,2,FALSE)</f>
        <v>19</v>
      </c>
    </row>
    <row r="58" spans="1:18" ht="23.1" customHeight="1">
      <c r="A58" s="80" t="s">
        <v>35</v>
      </c>
      <c r="B58" s="80" t="s">
        <v>26</v>
      </c>
      <c r="C58" s="80" t="s">
        <v>27</v>
      </c>
      <c r="D58" s="80" t="s">
        <v>28</v>
      </c>
      <c r="E58" s="80" t="s">
        <v>28</v>
      </c>
      <c r="F58" s="80" t="s">
        <v>111</v>
      </c>
      <c r="G58" s="80" t="s">
        <v>167</v>
      </c>
      <c r="H58" s="80" t="s">
        <v>8159</v>
      </c>
      <c r="I58" s="80" t="s">
        <v>8161</v>
      </c>
      <c r="J58" s="99" t="s">
        <v>232</v>
      </c>
      <c r="K58" s="77">
        <v>43216</v>
      </c>
      <c r="L58" s="82">
        <v>26</v>
      </c>
      <c r="M58" s="82">
        <v>4</v>
      </c>
      <c r="N58" s="82">
        <v>2018</v>
      </c>
      <c r="O58" s="77">
        <f t="shared" si="0"/>
        <v>43216</v>
      </c>
      <c r="P58" s="82" t="s">
        <v>233</v>
      </c>
      <c r="Q58" s="80" t="s">
        <v>175</v>
      </c>
      <c r="R58" s="80">
        <f>VLOOKUP(P58,Registration!O:P,2,FALSE)</f>
        <v>19</v>
      </c>
    </row>
    <row r="59" spans="1:18" ht="23.1" customHeight="1">
      <c r="A59" s="80" t="s">
        <v>35</v>
      </c>
      <c r="B59" s="80" t="s">
        <v>26</v>
      </c>
      <c r="C59" s="80" t="s">
        <v>27</v>
      </c>
      <c r="D59" s="80" t="s">
        <v>28</v>
      </c>
      <c r="E59" s="80" t="s">
        <v>28</v>
      </c>
      <c r="F59" s="80" t="s">
        <v>111</v>
      </c>
      <c r="G59" s="80" t="s">
        <v>167</v>
      </c>
      <c r="H59" s="80" t="s">
        <v>8159</v>
      </c>
      <c r="I59" s="80" t="s">
        <v>8161</v>
      </c>
      <c r="J59" s="99" t="s">
        <v>235</v>
      </c>
      <c r="K59" s="77">
        <v>43216</v>
      </c>
      <c r="L59" s="82">
        <v>26</v>
      </c>
      <c r="M59" s="82">
        <v>4</v>
      </c>
      <c r="N59" s="82">
        <v>2018</v>
      </c>
      <c r="O59" s="77">
        <f t="shared" si="0"/>
        <v>43216</v>
      </c>
      <c r="P59" s="82" t="s">
        <v>236</v>
      </c>
      <c r="Q59" s="80" t="s">
        <v>175</v>
      </c>
      <c r="R59" s="80">
        <f>VLOOKUP(P59,Registration!O:P,2,FALSE)</f>
        <v>19</v>
      </c>
    </row>
    <row r="60" spans="1:18" ht="23.1" customHeight="1">
      <c r="A60" s="80" t="s">
        <v>35</v>
      </c>
      <c r="B60" s="80" t="s">
        <v>26</v>
      </c>
      <c r="C60" s="80" t="s">
        <v>27</v>
      </c>
      <c r="D60" s="80" t="s">
        <v>28</v>
      </c>
      <c r="E60" s="80" t="s">
        <v>28</v>
      </c>
      <c r="F60" s="80" t="s">
        <v>111</v>
      </c>
      <c r="G60" s="80" t="s">
        <v>167</v>
      </c>
      <c r="H60" s="80" t="s">
        <v>8159</v>
      </c>
      <c r="I60" s="80" t="s">
        <v>8161</v>
      </c>
      <c r="J60" s="99" t="s">
        <v>237</v>
      </c>
      <c r="K60" s="77">
        <v>43217</v>
      </c>
      <c r="L60" s="82">
        <v>27</v>
      </c>
      <c r="M60" s="82">
        <v>4</v>
      </c>
      <c r="N60" s="82">
        <v>2018</v>
      </c>
      <c r="O60" s="77">
        <f t="shared" si="0"/>
        <v>43217</v>
      </c>
      <c r="P60" s="82" t="s">
        <v>238</v>
      </c>
      <c r="Q60" s="80" t="s">
        <v>175</v>
      </c>
      <c r="R60" s="80">
        <f>VLOOKUP(P60,Registration!O:P,2,FALSE)</f>
        <v>19</v>
      </c>
    </row>
    <row r="61" spans="1:18" ht="23.1" customHeight="1">
      <c r="A61" s="80" t="s">
        <v>35</v>
      </c>
      <c r="B61" s="80" t="s">
        <v>26</v>
      </c>
      <c r="C61" s="80" t="s">
        <v>27</v>
      </c>
      <c r="D61" s="80" t="s">
        <v>28</v>
      </c>
      <c r="E61" s="80" t="s">
        <v>28</v>
      </c>
      <c r="F61" s="80" t="s">
        <v>111</v>
      </c>
      <c r="G61" s="80" t="s">
        <v>167</v>
      </c>
      <c r="H61" s="80" t="s">
        <v>8159</v>
      </c>
      <c r="I61" s="80" t="s">
        <v>8161</v>
      </c>
      <c r="J61" s="99" t="s">
        <v>239</v>
      </c>
      <c r="K61" s="77">
        <v>43217</v>
      </c>
      <c r="L61" s="82">
        <v>27</v>
      </c>
      <c r="M61" s="82">
        <v>4</v>
      </c>
      <c r="N61" s="82">
        <v>2018</v>
      </c>
      <c r="O61" s="77">
        <f t="shared" si="0"/>
        <v>43217</v>
      </c>
      <c r="P61" s="82" t="s">
        <v>240</v>
      </c>
      <c r="Q61" s="80" t="s">
        <v>175</v>
      </c>
      <c r="R61" s="80">
        <f>VLOOKUP(P61,Registration!O:P,2,FALSE)</f>
        <v>19</v>
      </c>
    </row>
    <row r="62" spans="1:18" ht="23.1" customHeight="1">
      <c r="A62" s="80" t="s">
        <v>35</v>
      </c>
      <c r="B62" s="80" t="s">
        <v>26</v>
      </c>
      <c r="C62" s="80" t="s">
        <v>27</v>
      </c>
      <c r="D62" s="80" t="s">
        <v>28</v>
      </c>
      <c r="E62" s="80" t="s">
        <v>28</v>
      </c>
      <c r="F62" s="80" t="s">
        <v>111</v>
      </c>
      <c r="G62" s="80" t="s">
        <v>167</v>
      </c>
      <c r="H62" s="80" t="s">
        <v>8159</v>
      </c>
      <c r="I62" s="80" t="s">
        <v>8161</v>
      </c>
      <c r="J62" s="99" t="s">
        <v>241</v>
      </c>
      <c r="K62" s="77">
        <v>43217</v>
      </c>
      <c r="L62" s="82">
        <v>27</v>
      </c>
      <c r="M62" s="82">
        <v>4</v>
      </c>
      <c r="N62" s="82">
        <v>2018</v>
      </c>
      <c r="O62" s="77">
        <f t="shared" si="0"/>
        <v>43217</v>
      </c>
      <c r="P62" s="82" t="s">
        <v>242</v>
      </c>
      <c r="Q62" s="80" t="s">
        <v>175</v>
      </c>
      <c r="R62" s="80">
        <f>VLOOKUP(P62,Registration!O:P,2,FALSE)</f>
        <v>18</v>
      </c>
    </row>
    <row r="63" spans="1:18" ht="23.1" customHeight="1">
      <c r="A63" s="80" t="s">
        <v>35</v>
      </c>
      <c r="B63" s="80" t="s">
        <v>26</v>
      </c>
      <c r="C63" s="80" t="s">
        <v>27</v>
      </c>
      <c r="D63" s="80" t="s">
        <v>28</v>
      </c>
      <c r="E63" s="80" t="s">
        <v>28</v>
      </c>
      <c r="F63" s="80" t="s">
        <v>111</v>
      </c>
      <c r="G63" s="80" t="s">
        <v>167</v>
      </c>
      <c r="H63" s="80" t="s">
        <v>8159</v>
      </c>
      <c r="I63" s="80" t="s">
        <v>8161</v>
      </c>
      <c r="J63" s="99" t="s">
        <v>243</v>
      </c>
      <c r="K63" s="77">
        <v>43217</v>
      </c>
      <c r="L63" s="82">
        <v>27</v>
      </c>
      <c r="M63" s="82">
        <v>4</v>
      </c>
      <c r="N63" s="82">
        <v>2018</v>
      </c>
      <c r="O63" s="77">
        <f t="shared" si="0"/>
        <v>43217</v>
      </c>
      <c r="P63" s="82" t="s">
        <v>244</v>
      </c>
      <c r="Q63" s="80" t="s">
        <v>175</v>
      </c>
      <c r="R63" s="80">
        <f>VLOOKUP(P63,Registration!O:P,2,FALSE)</f>
        <v>18</v>
      </c>
    </row>
    <row r="64" spans="1:18" ht="23.1" customHeight="1">
      <c r="A64" s="80" t="s">
        <v>35</v>
      </c>
      <c r="B64" s="80" t="s">
        <v>26</v>
      </c>
      <c r="C64" s="80" t="s">
        <v>27</v>
      </c>
      <c r="D64" s="80" t="s">
        <v>28</v>
      </c>
      <c r="E64" s="80" t="s">
        <v>28</v>
      </c>
      <c r="F64" s="80" t="s">
        <v>111</v>
      </c>
      <c r="G64" s="80" t="s">
        <v>167</v>
      </c>
      <c r="H64" s="80" t="s">
        <v>8159</v>
      </c>
      <c r="I64" s="80" t="s">
        <v>8161</v>
      </c>
      <c r="J64" s="99" t="s">
        <v>245</v>
      </c>
      <c r="K64" s="77">
        <v>43217</v>
      </c>
      <c r="L64" s="82">
        <v>27</v>
      </c>
      <c r="M64" s="82">
        <v>4</v>
      </c>
      <c r="N64" s="82">
        <v>2018</v>
      </c>
      <c r="O64" s="77">
        <f t="shared" si="0"/>
        <v>43217</v>
      </c>
      <c r="P64" s="82" t="s">
        <v>246</v>
      </c>
      <c r="Q64" s="80" t="s">
        <v>175</v>
      </c>
      <c r="R64" s="80">
        <f>VLOOKUP(P64,Registration!O:P,2,FALSE)</f>
        <v>19</v>
      </c>
    </row>
    <row r="65" spans="1:18" ht="23.1" customHeight="1">
      <c r="A65" s="80" t="s">
        <v>35</v>
      </c>
      <c r="B65" s="80" t="s">
        <v>26</v>
      </c>
      <c r="C65" s="80" t="s">
        <v>27</v>
      </c>
      <c r="D65" s="80" t="s">
        <v>28</v>
      </c>
      <c r="E65" s="80" t="s">
        <v>28</v>
      </c>
      <c r="F65" s="80" t="s">
        <v>111</v>
      </c>
      <c r="G65" s="80" t="s">
        <v>167</v>
      </c>
      <c r="H65" s="80" t="s">
        <v>8159</v>
      </c>
      <c r="I65" s="80" t="s">
        <v>8161</v>
      </c>
      <c r="J65" s="99" t="s">
        <v>247</v>
      </c>
      <c r="K65" s="77">
        <v>43217</v>
      </c>
      <c r="L65" s="82">
        <v>27</v>
      </c>
      <c r="M65" s="82">
        <v>4</v>
      </c>
      <c r="N65" s="82">
        <v>2018</v>
      </c>
      <c r="O65" s="77">
        <f t="shared" si="0"/>
        <v>43217</v>
      </c>
      <c r="P65" s="82" t="s">
        <v>248</v>
      </c>
      <c r="Q65" s="80" t="s">
        <v>175</v>
      </c>
      <c r="R65" s="80">
        <f>VLOOKUP(P65,Registration!O:P,2,FALSE)</f>
        <v>19</v>
      </c>
    </row>
    <row r="66" spans="1:18" ht="23.1" customHeight="1">
      <c r="A66" s="80" t="s">
        <v>35</v>
      </c>
      <c r="B66" s="80" t="s">
        <v>26</v>
      </c>
      <c r="C66" s="80" t="s">
        <v>27</v>
      </c>
      <c r="D66" s="80" t="s">
        <v>28</v>
      </c>
      <c r="E66" s="80" t="s">
        <v>28</v>
      </c>
      <c r="F66" s="80" t="s">
        <v>29</v>
      </c>
      <c r="G66" s="80" t="s">
        <v>1887</v>
      </c>
      <c r="H66" s="80" t="s">
        <v>8165</v>
      </c>
      <c r="I66" s="80" t="s">
        <v>8163</v>
      </c>
      <c r="J66" s="80" t="s">
        <v>1946</v>
      </c>
      <c r="K66" s="77" t="s">
        <v>37</v>
      </c>
      <c r="L66" s="80">
        <v>28</v>
      </c>
      <c r="M66" s="80">
        <v>4</v>
      </c>
      <c r="N66" s="80">
        <v>2018</v>
      </c>
      <c r="O66" s="77">
        <f t="shared" ref="O66:O105" si="1">DATE(N66,M66,L66)</f>
        <v>43218</v>
      </c>
      <c r="P66" s="80" t="s">
        <v>1947</v>
      </c>
      <c r="Q66" s="80" t="s">
        <v>175</v>
      </c>
      <c r="R66" s="80">
        <f>VLOOKUP(P66,Registration!O:P,2,FALSE)</f>
        <v>18</v>
      </c>
    </row>
    <row r="67" spans="1:18" ht="23.1" customHeight="1">
      <c r="A67" s="80" t="s">
        <v>35</v>
      </c>
      <c r="B67" s="80" t="s">
        <v>26</v>
      </c>
      <c r="C67" s="80" t="s">
        <v>27</v>
      </c>
      <c r="D67" s="80" t="s">
        <v>28</v>
      </c>
      <c r="E67" s="80" t="s">
        <v>28</v>
      </c>
      <c r="F67" s="80" t="s">
        <v>29</v>
      </c>
      <c r="G67" s="80" t="s">
        <v>1887</v>
      </c>
      <c r="H67" s="80" t="s">
        <v>8165</v>
      </c>
      <c r="I67" s="80" t="s">
        <v>8163</v>
      </c>
      <c r="J67" s="80" t="s">
        <v>1948</v>
      </c>
      <c r="K67" s="77" t="s">
        <v>37</v>
      </c>
      <c r="L67" s="80">
        <v>28</v>
      </c>
      <c r="M67" s="80">
        <v>4</v>
      </c>
      <c r="N67" s="80">
        <v>2018</v>
      </c>
      <c r="O67" s="77">
        <f t="shared" si="1"/>
        <v>43218</v>
      </c>
      <c r="P67" s="80" t="s">
        <v>1949</v>
      </c>
      <c r="Q67" s="80" t="s">
        <v>175</v>
      </c>
      <c r="R67" s="80">
        <f>VLOOKUP(P67,Registration!O:P,2,FALSE)</f>
        <v>17</v>
      </c>
    </row>
    <row r="68" spans="1:18" ht="23.1" customHeight="1">
      <c r="A68" s="80" t="s">
        <v>35</v>
      </c>
      <c r="B68" s="80" t="s">
        <v>26</v>
      </c>
      <c r="C68" s="80" t="s">
        <v>27</v>
      </c>
      <c r="D68" s="80" t="s">
        <v>28</v>
      </c>
      <c r="E68" s="80" t="s">
        <v>28</v>
      </c>
      <c r="F68" s="80" t="s">
        <v>29</v>
      </c>
      <c r="G68" s="80" t="s">
        <v>1887</v>
      </c>
      <c r="H68" s="80" t="s">
        <v>8165</v>
      </c>
      <c r="I68" s="80" t="s">
        <v>8163</v>
      </c>
      <c r="J68" s="80" t="s">
        <v>1950</v>
      </c>
      <c r="K68" s="77" t="s">
        <v>37</v>
      </c>
      <c r="L68" s="80">
        <v>28</v>
      </c>
      <c r="M68" s="80">
        <v>4</v>
      </c>
      <c r="N68" s="80">
        <v>2018</v>
      </c>
      <c r="O68" s="77">
        <f t="shared" si="1"/>
        <v>43218</v>
      </c>
      <c r="P68" s="80" t="s">
        <v>1951</v>
      </c>
      <c r="Q68" s="80" t="s">
        <v>175</v>
      </c>
      <c r="R68" s="80">
        <f>VLOOKUP(P68,Registration!O:P,2,FALSE)</f>
        <v>18</v>
      </c>
    </row>
    <row r="69" spans="1:18" ht="23.1" customHeight="1">
      <c r="A69" s="80" t="s">
        <v>35</v>
      </c>
      <c r="B69" s="80" t="s">
        <v>26</v>
      </c>
      <c r="C69" s="80" t="s">
        <v>27</v>
      </c>
      <c r="D69" s="80" t="s">
        <v>28</v>
      </c>
      <c r="E69" s="80" t="s">
        <v>28</v>
      </c>
      <c r="F69" s="80" t="s">
        <v>29</v>
      </c>
      <c r="G69" s="80" t="s">
        <v>1887</v>
      </c>
      <c r="H69" s="80" t="s">
        <v>8165</v>
      </c>
      <c r="I69" s="80" t="s">
        <v>8163</v>
      </c>
      <c r="J69" s="80" t="s">
        <v>1952</v>
      </c>
      <c r="K69" s="77" t="s">
        <v>37</v>
      </c>
      <c r="L69" s="80">
        <v>28</v>
      </c>
      <c r="M69" s="80">
        <v>4</v>
      </c>
      <c r="N69" s="80">
        <v>2018</v>
      </c>
      <c r="O69" s="77">
        <f t="shared" si="1"/>
        <v>43218</v>
      </c>
      <c r="P69" s="80" t="s">
        <v>1953</v>
      </c>
      <c r="Q69" s="80" t="s">
        <v>175</v>
      </c>
      <c r="R69" s="80">
        <f>VLOOKUP(P69,Registration!O:P,2,FALSE)</f>
        <v>18</v>
      </c>
    </row>
    <row r="70" spans="1:18" ht="23.1" customHeight="1">
      <c r="A70" s="80" t="s">
        <v>35</v>
      </c>
      <c r="B70" s="80" t="s">
        <v>26</v>
      </c>
      <c r="C70" s="80" t="s">
        <v>27</v>
      </c>
      <c r="D70" s="80" t="s">
        <v>28</v>
      </c>
      <c r="E70" s="80" t="s">
        <v>28</v>
      </c>
      <c r="F70" s="80" t="s">
        <v>29</v>
      </c>
      <c r="G70" s="80" t="s">
        <v>1887</v>
      </c>
      <c r="H70" s="80" t="s">
        <v>8165</v>
      </c>
      <c r="I70" s="80" t="s">
        <v>8163</v>
      </c>
      <c r="J70" s="80" t="s">
        <v>1954</v>
      </c>
      <c r="K70" s="77" t="s">
        <v>37</v>
      </c>
      <c r="L70" s="80">
        <v>28</v>
      </c>
      <c r="M70" s="80">
        <v>4</v>
      </c>
      <c r="N70" s="80">
        <v>2018</v>
      </c>
      <c r="O70" s="77">
        <f t="shared" si="1"/>
        <v>43218</v>
      </c>
      <c r="P70" s="80" t="s">
        <v>1955</v>
      </c>
      <c r="Q70" s="80" t="s">
        <v>175</v>
      </c>
      <c r="R70" s="80">
        <f>VLOOKUP(P70,Registration!O:P,2,FALSE)</f>
        <v>16</v>
      </c>
    </row>
    <row r="71" spans="1:18" ht="23.1" customHeight="1">
      <c r="A71" s="80" t="s">
        <v>35</v>
      </c>
      <c r="B71" s="80" t="s">
        <v>26</v>
      </c>
      <c r="C71" s="80" t="s">
        <v>27</v>
      </c>
      <c r="D71" s="80" t="s">
        <v>28</v>
      </c>
      <c r="E71" s="80" t="s">
        <v>28</v>
      </c>
      <c r="F71" s="80" t="s">
        <v>29</v>
      </c>
      <c r="G71" s="80" t="s">
        <v>1887</v>
      </c>
      <c r="H71" s="80" t="s">
        <v>8165</v>
      </c>
      <c r="I71" s="80" t="s">
        <v>8162</v>
      </c>
      <c r="J71" s="80" t="s">
        <v>1920</v>
      </c>
      <c r="K71" s="77" t="s">
        <v>37</v>
      </c>
      <c r="L71" s="80">
        <v>28</v>
      </c>
      <c r="M71" s="80">
        <v>4</v>
      </c>
      <c r="N71" s="80">
        <v>2018</v>
      </c>
      <c r="O71" s="77">
        <f t="shared" si="1"/>
        <v>43218</v>
      </c>
      <c r="P71" s="80" t="s">
        <v>1921</v>
      </c>
      <c r="Q71" s="80" t="s">
        <v>1899</v>
      </c>
      <c r="R71" s="80">
        <f>VLOOKUP(P71,Registration!O:P,2,FALSE)</f>
        <v>17</v>
      </c>
    </row>
    <row r="72" spans="1:18" ht="23.1" customHeight="1">
      <c r="A72" s="80" t="s">
        <v>35</v>
      </c>
      <c r="B72" s="80" t="s">
        <v>26</v>
      </c>
      <c r="C72" s="80" t="s">
        <v>27</v>
      </c>
      <c r="D72" s="80" t="s">
        <v>28</v>
      </c>
      <c r="E72" s="80" t="s">
        <v>28</v>
      </c>
      <c r="F72" s="80" t="s">
        <v>29</v>
      </c>
      <c r="G72" s="80" t="s">
        <v>1887</v>
      </c>
      <c r="H72" s="80" t="s">
        <v>8165</v>
      </c>
      <c r="I72" s="80" t="s">
        <v>8162</v>
      </c>
      <c r="J72" s="80" t="s">
        <v>1910</v>
      </c>
      <c r="K72" s="77" t="s">
        <v>37</v>
      </c>
      <c r="L72" s="80">
        <v>28</v>
      </c>
      <c r="M72" s="80">
        <v>4</v>
      </c>
      <c r="N72" s="80">
        <v>2018</v>
      </c>
      <c r="O72" s="77">
        <f t="shared" si="1"/>
        <v>43218</v>
      </c>
      <c r="P72" s="80" t="s">
        <v>1911</v>
      </c>
      <c r="Q72" s="80" t="s">
        <v>1899</v>
      </c>
      <c r="R72" s="80">
        <f>VLOOKUP(P72,Registration!O:P,2,FALSE)</f>
        <v>15</v>
      </c>
    </row>
    <row r="73" spans="1:18" ht="23.1" customHeight="1">
      <c r="A73" s="80" t="s">
        <v>35</v>
      </c>
      <c r="B73" s="80" t="s">
        <v>26</v>
      </c>
      <c r="C73" s="80" t="s">
        <v>27</v>
      </c>
      <c r="D73" s="80" t="s">
        <v>28</v>
      </c>
      <c r="E73" s="80" t="s">
        <v>28</v>
      </c>
      <c r="F73" s="80" t="s">
        <v>29</v>
      </c>
      <c r="G73" s="80" t="s">
        <v>1887</v>
      </c>
      <c r="H73" s="80" t="s">
        <v>8165</v>
      </c>
      <c r="I73" s="80" t="s">
        <v>8162</v>
      </c>
      <c r="J73" s="80" t="s">
        <v>1914</v>
      </c>
      <c r="K73" s="77" t="s">
        <v>37</v>
      </c>
      <c r="L73" s="80">
        <v>28</v>
      </c>
      <c r="M73" s="80">
        <v>4</v>
      </c>
      <c r="N73" s="80">
        <v>2018</v>
      </c>
      <c r="O73" s="77">
        <f t="shared" si="1"/>
        <v>43218</v>
      </c>
      <c r="P73" s="80" t="s">
        <v>1915</v>
      </c>
      <c r="Q73" s="80" t="s">
        <v>1899</v>
      </c>
      <c r="R73" s="80">
        <f>VLOOKUP(P73,Registration!O:P,2,FALSE)</f>
        <v>18</v>
      </c>
    </row>
    <row r="74" spans="1:18" ht="23.1" customHeight="1">
      <c r="A74" s="80" t="s">
        <v>35</v>
      </c>
      <c r="B74" s="80" t="s">
        <v>26</v>
      </c>
      <c r="C74" s="80" t="s">
        <v>27</v>
      </c>
      <c r="D74" s="80" t="s">
        <v>28</v>
      </c>
      <c r="E74" s="80" t="s">
        <v>28</v>
      </c>
      <c r="F74" s="80" t="s">
        <v>29</v>
      </c>
      <c r="G74" s="80" t="s">
        <v>1887</v>
      </c>
      <c r="H74" s="80" t="s">
        <v>8165</v>
      </c>
      <c r="I74" s="80" t="s">
        <v>8162</v>
      </c>
      <c r="J74" s="80" t="s">
        <v>1926</v>
      </c>
      <c r="K74" s="77" t="s">
        <v>37</v>
      </c>
      <c r="L74" s="80">
        <v>28</v>
      </c>
      <c r="M74" s="80">
        <v>4</v>
      </c>
      <c r="N74" s="80">
        <v>2018</v>
      </c>
      <c r="O74" s="77">
        <f t="shared" si="1"/>
        <v>43218</v>
      </c>
      <c r="P74" s="80" t="s">
        <v>1927</v>
      </c>
      <c r="Q74" s="80" t="s">
        <v>1899</v>
      </c>
      <c r="R74" s="80">
        <f>VLOOKUP(P74,Registration!O:P,2,FALSE)</f>
        <v>18</v>
      </c>
    </row>
    <row r="75" spans="1:18" ht="23.1" customHeight="1">
      <c r="A75" s="80" t="s">
        <v>35</v>
      </c>
      <c r="B75" s="80" t="s">
        <v>26</v>
      </c>
      <c r="C75" s="80" t="s">
        <v>27</v>
      </c>
      <c r="D75" s="80" t="s">
        <v>28</v>
      </c>
      <c r="E75" s="80" t="s">
        <v>28</v>
      </c>
      <c r="F75" s="80" t="s">
        <v>29</v>
      </c>
      <c r="G75" s="80" t="s">
        <v>1887</v>
      </c>
      <c r="H75" s="80" t="s">
        <v>8165</v>
      </c>
      <c r="I75" s="80" t="s">
        <v>8162</v>
      </c>
      <c r="J75" s="80" t="s">
        <v>1912</v>
      </c>
      <c r="K75" s="77" t="s">
        <v>37</v>
      </c>
      <c r="L75" s="80">
        <v>28</v>
      </c>
      <c r="M75" s="80">
        <v>4</v>
      </c>
      <c r="N75" s="80">
        <v>2018</v>
      </c>
      <c r="O75" s="77">
        <f t="shared" si="1"/>
        <v>43218</v>
      </c>
      <c r="P75" s="80" t="s">
        <v>1913</v>
      </c>
      <c r="Q75" s="80" t="s">
        <v>1899</v>
      </c>
      <c r="R75" s="80">
        <f>VLOOKUP(P75,Registration!O:P,2,FALSE)</f>
        <v>17</v>
      </c>
    </row>
    <row r="76" spans="1:18" ht="23.1" customHeight="1">
      <c r="A76" s="80" t="s">
        <v>35</v>
      </c>
      <c r="B76" s="80" t="s">
        <v>26</v>
      </c>
      <c r="C76" s="80" t="s">
        <v>27</v>
      </c>
      <c r="D76" s="80" t="s">
        <v>28</v>
      </c>
      <c r="E76" s="80" t="s">
        <v>28</v>
      </c>
      <c r="F76" s="80" t="s">
        <v>29</v>
      </c>
      <c r="G76" s="80" t="s">
        <v>1887</v>
      </c>
      <c r="H76" s="80" t="s">
        <v>8165</v>
      </c>
      <c r="I76" s="80" t="s">
        <v>8162</v>
      </c>
      <c r="J76" s="80" t="s">
        <v>1956</v>
      </c>
      <c r="K76" s="77" t="s">
        <v>37</v>
      </c>
      <c r="L76" s="80">
        <v>28</v>
      </c>
      <c r="M76" s="80">
        <v>4</v>
      </c>
      <c r="N76" s="80">
        <v>2018</v>
      </c>
      <c r="O76" s="77">
        <f t="shared" si="1"/>
        <v>43218</v>
      </c>
      <c r="P76" s="80" t="s">
        <v>1957</v>
      </c>
      <c r="Q76" s="80" t="s">
        <v>1899</v>
      </c>
      <c r="R76" s="80">
        <f>VLOOKUP(P76,Registration!O:P,2,FALSE)</f>
        <v>19</v>
      </c>
    </row>
    <row r="77" spans="1:18" ht="23.1" customHeight="1">
      <c r="A77" s="80" t="s">
        <v>35</v>
      </c>
      <c r="B77" s="80" t="s">
        <v>26</v>
      </c>
      <c r="C77" s="80" t="s">
        <v>27</v>
      </c>
      <c r="D77" s="80" t="s">
        <v>28</v>
      </c>
      <c r="E77" s="80" t="s">
        <v>28</v>
      </c>
      <c r="F77" s="80" t="s">
        <v>29</v>
      </c>
      <c r="G77" s="80" t="s">
        <v>1887</v>
      </c>
      <c r="H77" s="80" t="s">
        <v>8165</v>
      </c>
      <c r="I77" s="80" t="s">
        <v>8162</v>
      </c>
      <c r="J77" s="80" t="s">
        <v>1900</v>
      </c>
      <c r="K77" s="77" t="s">
        <v>37</v>
      </c>
      <c r="L77" s="80">
        <v>28</v>
      </c>
      <c r="M77" s="80">
        <v>4</v>
      </c>
      <c r="N77" s="80">
        <v>2018</v>
      </c>
      <c r="O77" s="77">
        <f t="shared" si="1"/>
        <v>43218</v>
      </c>
      <c r="P77" s="80" t="s">
        <v>1901</v>
      </c>
      <c r="Q77" s="80" t="s">
        <v>1899</v>
      </c>
      <c r="R77" s="80">
        <f>VLOOKUP(P77,Registration!O:P,2,FALSE)</f>
        <v>15</v>
      </c>
    </row>
    <row r="78" spans="1:18" ht="23.1" customHeight="1">
      <c r="A78" s="80" t="s">
        <v>35</v>
      </c>
      <c r="B78" s="80" t="s">
        <v>26</v>
      </c>
      <c r="C78" s="80" t="s">
        <v>27</v>
      </c>
      <c r="D78" s="80" t="s">
        <v>28</v>
      </c>
      <c r="E78" s="80" t="s">
        <v>28</v>
      </c>
      <c r="F78" s="80" t="s">
        <v>29</v>
      </c>
      <c r="G78" s="80" t="s">
        <v>1887</v>
      </c>
      <c r="H78" s="80" t="s">
        <v>8165</v>
      </c>
      <c r="I78" s="80" t="s">
        <v>8162</v>
      </c>
      <c r="J78" s="80" t="s">
        <v>1924</v>
      </c>
      <c r="K78" s="77" t="s">
        <v>37</v>
      </c>
      <c r="L78" s="80">
        <v>28</v>
      </c>
      <c r="M78" s="80">
        <v>4</v>
      </c>
      <c r="N78" s="80">
        <v>2018</v>
      </c>
      <c r="O78" s="77">
        <f t="shared" si="1"/>
        <v>43218</v>
      </c>
      <c r="P78" s="80" t="s">
        <v>1925</v>
      </c>
      <c r="Q78" s="80" t="s">
        <v>1899</v>
      </c>
      <c r="R78" s="80">
        <f>VLOOKUP(P78,Registration!O:P,2,FALSE)</f>
        <v>15</v>
      </c>
    </row>
    <row r="79" spans="1:18" ht="23.1" customHeight="1">
      <c r="A79" s="80" t="s">
        <v>35</v>
      </c>
      <c r="B79" s="80" t="s">
        <v>26</v>
      </c>
      <c r="C79" s="80" t="s">
        <v>27</v>
      </c>
      <c r="D79" s="80" t="s">
        <v>28</v>
      </c>
      <c r="E79" s="80" t="s">
        <v>28</v>
      </c>
      <c r="F79" s="80" t="s">
        <v>29</v>
      </c>
      <c r="G79" s="80" t="s">
        <v>1887</v>
      </c>
      <c r="H79" s="80" t="s">
        <v>8165</v>
      </c>
      <c r="I79" s="80" t="s">
        <v>8162</v>
      </c>
      <c r="J79" s="80" t="s">
        <v>1906</v>
      </c>
      <c r="K79" s="77" t="s">
        <v>37</v>
      </c>
      <c r="L79" s="80">
        <v>28</v>
      </c>
      <c r="M79" s="80">
        <v>4</v>
      </c>
      <c r="N79" s="80">
        <v>2018</v>
      </c>
      <c r="O79" s="77">
        <f t="shared" si="1"/>
        <v>43218</v>
      </c>
      <c r="P79" s="80" t="s">
        <v>1907</v>
      </c>
      <c r="Q79" s="80" t="s">
        <v>1899</v>
      </c>
      <c r="R79" s="80">
        <f>VLOOKUP(P79,Registration!O:P,2,FALSE)</f>
        <v>15</v>
      </c>
    </row>
    <row r="80" spans="1:18" ht="23.1" customHeight="1">
      <c r="A80" s="80" t="s">
        <v>35</v>
      </c>
      <c r="B80" s="80" t="s">
        <v>26</v>
      </c>
      <c r="C80" s="80" t="s">
        <v>27</v>
      </c>
      <c r="D80" s="80" t="s">
        <v>28</v>
      </c>
      <c r="E80" s="80" t="s">
        <v>28</v>
      </c>
      <c r="F80" s="80" t="s">
        <v>29</v>
      </c>
      <c r="G80" s="80" t="s">
        <v>1887</v>
      </c>
      <c r="H80" s="80" t="s">
        <v>8165</v>
      </c>
      <c r="I80" s="80" t="s">
        <v>8162</v>
      </c>
      <c r="J80" s="99" t="s">
        <v>1958</v>
      </c>
      <c r="K80" s="77" t="s">
        <v>37</v>
      </c>
      <c r="L80" s="80">
        <v>28</v>
      </c>
      <c r="M80" s="80">
        <v>4</v>
      </c>
      <c r="N80" s="80">
        <v>2018</v>
      </c>
      <c r="O80" s="77">
        <f t="shared" si="1"/>
        <v>43218</v>
      </c>
      <c r="P80" s="80" t="s">
        <v>1959</v>
      </c>
      <c r="Q80" s="80" t="s">
        <v>1899</v>
      </c>
      <c r="R80" s="80">
        <f>VLOOKUP(P80,Registration!O:P,2,FALSE)</f>
        <v>15</v>
      </c>
    </row>
    <row r="81" spans="1:18" ht="23.1" customHeight="1">
      <c r="A81" s="80" t="s">
        <v>35</v>
      </c>
      <c r="B81" s="80" t="s">
        <v>26</v>
      </c>
      <c r="C81" s="80" t="s">
        <v>27</v>
      </c>
      <c r="D81" s="80" t="s">
        <v>28</v>
      </c>
      <c r="E81" s="80" t="s">
        <v>28</v>
      </c>
      <c r="F81" s="80" t="s">
        <v>29</v>
      </c>
      <c r="G81" s="80" t="s">
        <v>1887</v>
      </c>
      <c r="H81" s="80" t="s">
        <v>8165</v>
      </c>
      <c r="I81" s="80" t="s">
        <v>8162</v>
      </c>
      <c r="J81" s="80" t="s">
        <v>1960</v>
      </c>
      <c r="K81" s="77" t="s">
        <v>37</v>
      </c>
      <c r="L81" s="80">
        <v>28</v>
      </c>
      <c r="M81" s="80">
        <v>4</v>
      </c>
      <c r="N81" s="80">
        <v>2018</v>
      </c>
      <c r="O81" s="77">
        <f t="shared" si="1"/>
        <v>43218</v>
      </c>
      <c r="P81" s="80" t="s">
        <v>1961</v>
      </c>
      <c r="Q81" s="80" t="s">
        <v>1899</v>
      </c>
      <c r="R81" s="80">
        <f>VLOOKUP(P81,Registration!O:P,2,FALSE)</f>
        <v>16</v>
      </c>
    </row>
    <row r="82" spans="1:18" ht="23.1" customHeight="1">
      <c r="A82" s="80" t="s">
        <v>35</v>
      </c>
      <c r="B82" s="80" t="s">
        <v>26</v>
      </c>
      <c r="C82" s="80" t="s">
        <v>27</v>
      </c>
      <c r="D82" s="80" t="s">
        <v>28</v>
      </c>
      <c r="E82" s="80" t="s">
        <v>28</v>
      </c>
      <c r="F82" s="80" t="s">
        <v>29</v>
      </c>
      <c r="G82" s="80" t="s">
        <v>1887</v>
      </c>
      <c r="H82" s="80" t="s">
        <v>8165</v>
      </c>
      <c r="I82" s="80" t="s">
        <v>8162</v>
      </c>
      <c r="J82" s="80" t="s">
        <v>1962</v>
      </c>
      <c r="K82" s="77" t="s">
        <v>37</v>
      </c>
      <c r="L82" s="80">
        <v>28</v>
      </c>
      <c r="M82" s="80">
        <v>4</v>
      </c>
      <c r="N82" s="80">
        <v>2018</v>
      </c>
      <c r="O82" s="77">
        <f t="shared" si="1"/>
        <v>43218</v>
      </c>
      <c r="P82" s="80" t="s">
        <v>1963</v>
      </c>
      <c r="Q82" s="80" t="s">
        <v>1899</v>
      </c>
      <c r="R82" s="80">
        <f>VLOOKUP(P82,Registration!O:P,2,FALSE)</f>
        <v>16</v>
      </c>
    </row>
    <row r="83" spans="1:18" ht="23.1" customHeight="1">
      <c r="A83" s="80" t="s">
        <v>35</v>
      </c>
      <c r="B83" s="80" t="s">
        <v>26</v>
      </c>
      <c r="C83" s="80" t="s">
        <v>27</v>
      </c>
      <c r="D83" s="80" t="s">
        <v>28</v>
      </c>
      <c r="E83" s="80" t="s">
        <v>28</v>
      </c>
      <c r="F83" s="80" t="s">
        <v>29</v>
      </c>
      <c r="G83" s="80" t="s">
        <v>1887</v>
      </c>
      <c r="H83" s="80" t="s">
        <v>8165</v>
      </c>
      <c r="I83" s="80" t="s">
        <v>8162</v>
      </c>
      <c r="J83" s="80" t="s">
        <v>1934</v>
      </c>
      <c r="K83" s="77" t="s">
        <v>37</v>
      </c>
      <c r="L83" s="80">
        <v>28</v>
      </c>
      <c r="M83" s="80">
        <v>4</v>
      </c>
      <c r="N83" s="80">
        <v>2018</v>
      </c>
      <c r="O83" s="77">
        <f t="shared" si="1"/>
        <v>43218</v>
      </c>
      <c r="P83" s="80" t="s">
        <v>1935</v>
      </c>
      <c r="Q83" s="80" t="s">
        <v>1899</v>
      </c>
      <c r="R83" s="80">
        <f>VLOOKUP(P83,Registration!O:P,2,FALSE)</f>
        <v>15</v>
      </c>
    </row>
    <row r="84" spans="1:18" ht="23.1" customHeight="1">
      <c r="A84" s="80" t="s">
        <v>35</v>
      </c>
      <c r="B84" s="80" t="s">
        <v>26</v>
      </c>
      <c r="C84" s="80" t="s">
        <v>27</v>
      </c>
      <c r="D84" s="80" t="s">
        <v>28</v>
      </c>
      <c r="E84" s="80" t="s">
        <v>28</v>
      </c>
      <c r="F84" s="80" t="s">
        <v>29</v>
      </c>
      <c r="G84" s="80" t="s">
        <v>1887</v>
      </c>
      <c r="H84" s="80" t="s">
        <v>8165</v>
      </c>
      <c r="I84" s="80" t="s">
        <v>8162</v>
      </c>
      <c r="J84" s="80" t="s">
        <v>1964</v>
      </c>
      <c r="K84" s="77" t="s">
        <v>37</v>
      </c>
      <c r="L84" s="80">
        <v>28</v>
      </c>
      <c r="M84" s="80">
        <v>4</v>
      </c>
      <c r="N84" s="80">
        <v>2018</v>
      </c>
      <c r="O84" s="77">
        <f t="shared" si="1"/>
        <v>43218</v>
      </c>
      <c r="P84" s="80" t="s">
        <v>1965</v>
      </c>
      <c r="Q84" s="80" t="s">
        <v>1899</v>
      </c>
      <c r="R84" s="80">
        <f>VLOOKUP(P84,Registration!O:P,2,FALSE)</f>
        <v>16</v>
      </c>
    </row>
    <row r="85" spans="1:18" ht="23.1" customHeight="1">
      <c r="A85" s="80" t="s">
        <v>35</v>
      </c>
      <c r="B85" s="80" t="s">
        <v>26</v>
      </c>
      <c r="C85" s="80" t="s">
        <v>27</v>
      </c>
      <c r="D85" s="80" t="s">
        <v>28</v>
      </c>
      <c r="E85" s="80" t="s">
        <v>28</v>
      </c>
      <c r="F85" s="80" t="s">
        <v>29</v>
      </c>
      <c r="G85" s="80" t="s">
        <v>1887</v>
      </c>
      <c r="H85" s="80" t="s">
        <v>8165</v>
      </c>
      <c r="I85" s="80" t="s">
        <v>8162</v>
      </c>
      <c r="J85" s="80" t="s">
        <v>1966</v>
      </c>
      <c r="K85" s="77" t="s">
        <v>37</v>
      </c>
      <c r="L85" s="80">
        <v>28</v>
      </c>
      <c r="M85" s="80">
        <v>4</v>
      </c>
      <c r="N85" s="80">
        <v>2018</v>
      </c>
      <c r="O85" s="77">
        <f t="shared" si="1"/>
        <v>43218</v>
      </c>
      <c r="P85" s="80" t="s">
        <v>1967</v>
      </c>
      <c r="Q85" s="80" t="s">
        <v>1899</v>
      </c>
      <c r="R85" s="80">
        <f>VLOOKUP(P85,Registration!O:P,2,FALSE)</f>
        <v>15</v>
      </c>
    </row>
    <row r="86" spans="1:18" ht="23.1" customHeight="1">
      <c r="A86" s="80" t="s">
        <v>35</v>
      </c>
      <c r="B86" s="80" t="s">
        <v>26</v>
      </c>
      <c r="C86" s="80" t="s">
        <v>27</v>
      </c>
      <c r="D86" s="80" t="s">
        <v>28</v>
      </c>
      <c r="E86" s="80" t="s">
        <v>28</v>
      </c>
      <c r="F86" s="80" t="s">
        <v>29</v>
      </c>
      <c r="G86" s="80" t="s">
        <v>1887</v>
      </c>
      <c r="H86" s="80" t="s">
        <v>8165</v>
      </c>
      <c r="I86" s="80" t="s">
        <v>8162</v>
      </c>
      <c r="J86" s="80" t="s">
        <v>1968</v>
      </c>
      <c r="K86" s="77" t="s">
        <v>37</v>
      </c>
      <c r="L86" s="80">
        <v>28</v>
      </c>
      <c r="M86" s="80">
        <v>4</v>
      </c>
      <c r="N86" s="80">
        <v>2018</v>
      </c>
      <c r="O86" s="77">
        <f t="shared" si="1"/>
        <v>43218</v>
      </c>
      <c r="P86" s="80" t="s">
        <v>1969</v>
      </c>
      <c r="Q86" s="80" t="s">
        <v>1899</v>
      </c>
      <c r="R86" s="80">
        <f>VLOOKUP(P86,Registration!O:P,2,FALSE)</f>
        <v>15</v>
      </c>
    </row>
    <row r="87" spans="1:18" ht="23.1" customHeight="1">
      <c r="A87" s="80" t="s">
        <v>35</v>
      </c>
      <c r="B87" s="80" t="s">
        <v>26</v>
      </c>
      <c r="C87" s="80" t="s">
        <v>27</v>
      </c>
      <c r="D87" s="80" t="s">
        <v>28</v>
      </c>
      <c r="E87" s="80" t="s">
        <v>28</v>
      </c>
      <c r="F87" s="80" t="s">
        <v>29</v>
      </c>
      <c r="G87" s="80" t="s">
        <v>1887</v>
      </c>
      <c r="H87" s="80" t="s">
        <v>8165</v>
      </c>
      <c r="I87" s="80" t="s">
        <v>8162</v>
      </c>
      <c r="J87" s="80" t="s">
        <v>1970</v>
      </c>
      <c r="K87" s="77" t="s">
        <v>37</v>
      </c>
      <c r="L87" s="80">
        <v>28</v>
      </c>
      <c r="M87" s="80">
        <v>4</v>
      </c>
      <c r="N87" s="80">
        <v>2018</v>
      </c>
      <c r="O87" s="77">
        <f t="shared" si="1"/>
        <v>43218</v>
      </c>
      <c r="P87" s="80" t="s">
        <v>1971</v>
      </c>
      <c r="Q87" s="80" t="s">
        <v>1899</v>
      </c>
      <c r="R87" s="80">
        <f>VLOOKUP(P87,Registration!O:P,2,FALSE)</f>
        <v>18</v>
      </c>
    </row>
    <row r="88" spans="1:18" ht="23.1" customHeight="1">
      <c r="A88" s="80" t="s">
        <v>35</v>
      </c>
      <c r="B88" s="80" t="s">
        <v>26</v>
      </c>
      <c r="C88" s="80" t="s">
        <v>27</v>
      </c>
      <c r="D88" s="80" t="s">
        <v>28</v>
      </c>
      <c r="E88" s="80" t="s">
        <v>28</v>
      </c>
      <c r="F88" s="80" t="s">
        <v>29</v>
      </c>
      <c r="G88" s="80" t="s">
        <v>1887</v>
      </c>
      <c r="H88" s="80" t="s">
        <v>8165</v>
      </c>
      <c r="I88" s="80" t="s">
        <v>8162</v>
      </c>
      <c r="J88" s="80" t="s">
        <v>1972</v>
      </c>
      <c r="K88" s="77" t="s">
        <v>37</v>
      </c>
      <c r="L88" s="80">
        <v>28</v>
      </c>
      <c r="M88" s="80">
        <v>4</v>
      </c>
      <c r="N88" s="80">
        <v>2018</v>
      </c>
      <c r="O88" s="77">
        <f t="shared" si="1"/>
        <v>43218</v>
      </c>
      <c r="P88" s="80" t="s">
        <v>1973</v>
      </c>
      <c r="Q88" s="80" t="s">
        <v>1899</v>
      </c>
      <c r="R88" s="80">
        <f>VLOOKUP(P88,Registration!O:P,2,FALSE)</f>
        <v>19</v>
      </c>
    </row>
    <row r="89" spans="1:18" ht="23.1" customHeight="1">
      <c r="A89" s="80" t="s">
        <v>35</v>
      </c>
      <c r="B89" s="80" t="s">
        <v>26</v>
      </c>
      <c r="C89" s="80" t="s">
        <v>27</v>
      </c>
      <c r="D89" s="80" t="s">
        <v>28</v>
      </c>
      <c r="E89" s="80" t="s">
        <v>28</v>
      </c>
      <c r="F89" s="80" t="s">
        <v>29</v>
      </c>
      <c r="G89" s="80" t="s">
        <v>1887</v>
      </c>
      <c r="H89" s="80" t="s">
        <v>8165</v>
      </c>
      <c r="I89" s="80" t="s">
        <v>8162</v>
      </c>
      <c r="J89" s="80" t="s">
        <v>1974</v>
      </c>
      <c r="K89" s="77" t="s">
        <v>37</v>
      </c>
      <c r="L89" s="80">
        <v>28</v>
      </c>
      <c r="M89" s="80">
        <v>4</v>
      </c>
      <c r="N89" s="80">
        <v>2018</v>
      </c>
      <c r="O89" s="77">
        <f t="shared" si="1"/>
        <v>43218</v>
      </c>
      <c r="P89" s="80" t="s">
        <v>1975</v>
      </c>
      <c r="Q89" s="80" t="s">
        <v>1899</v>
      </c>
      <c r="R89" s="80">
        <f>VLOOKUP(P89,Registration!O:P,2,FALSE)</f>
        <v>18</v>
      </c>
    </row>
    <row r="90" spans="1:18" ht="23.1" customHeight="1">
      <c r="A90" s="80" t="s">
        <v>35</v>
      </c>
      <c r="B90" s="80" t="s">
        <v>26</v>
      </c>
      <c r="C90" s="80" t="s">
        <v>27</v>
      </c>
      <c r="D90" s="80" t="s">
        <v>28</v>
      </c>
      <c r="E90" s="80" t="s">
        <v>28</v>
      </c>
      <c r="F90" s="80" t="s">
        <v>29</v>
      </c>
      <c r="G90" s="80" t="s">
        <v>1887</v>
      </c>
      <c r="H90" s="80" t="s">
        <v>8165</v>
      </c>
      <c r="I90" s="80" t="s">
        <v>8162</v>
      </c>
      <c r="J90" s="80" t="s">
        <v>1976</v>
      </c>
      <c r="K90" s="77" t="s">
        <v>37</v>
      </c>
      <c r="L90" s="80">
        <v>28</v>
      </c>
      <c r="M90" s="80">
        <v>4</v>
      </c>
      <c r="N90" s="80">
        <v>2018</v>
      </c>
      <c r="O90" s="77">
        <f t="shared" si="1"/>
        <v>43218</v>
      </c>
      <c r="P90" s="80" t="s">
        <v>1977</v>
      </c>
      <c r="Q90" s="80" t="s">
        <v>1899</v>
      </c>
      <c r="R90" s="80">
        <f>VLOOKUP(P90,Registration!O:P,2,FALSE)</f>
        <v>15</v>
      </c>
    </row>
    <row r="91" spans="1:18" ht="23.1" customHeight="1">
      <c r="A91" s="80" t="s">
        <v>35</v>
      </c>
      <c r="B91" s="80" t="s">
        <v>26</v>
      </c>
      <c r="C91" s="80" t="s">
        <v>27</v>
      </c>
      <c r="D91" s="80" t="s">
        <v>28</v>
      </c>
      <c r="E91" s="80" t="s">
        <v>28</v>
      </c>
      <c r="F91" s="80" t="s">
        <v>29</v>
      </c>
      <c r="G91" s="80" t="s">
        <v>1887</v>
      </c>
      <c r="H91" s="80" t="s">
        <v>8165</v>
      </c>
      <c r="I91" s="80" t="s">
        <v>8162</v>
      </c>
      <c r="J91" s="80" t="s">
        <v>1948</v>
      </c>
      <c r="K91" s="77" t="s">
        <v>37</v>
      </c>
      <c r="L91" s="80">
        <v>28</v>
      </c>
      <c r="M91" s="80">
        <v>4</v>
      </c>
      <c r="N91" s="80">
        <v>2018</v>
      </c>
      <c r="O91" s="77">
        <f t="shared" si="1"/>
        <v>43218</v>
      </c>
      <c r="P91" s="80" t="s">
        <v>1949</v>
      </c>
      <c r="Q91" s="80" t="s">
        <v>1899</v>
      </c>
      <c r="R91" s="80">
        <f>VLOOKUP(P91,Registration!O:P,2,FALSE)</f>
        <v>17</v>
      </c>
    </row>
    <row r="92" spans="1:18" ht="23.1" customHeight="1">
      <c r="A92" s="80" t="s">
        <v>35</v>
      </c>
      <c r="B92" s="80" t="s">
        <v>26</v>
      </c>
      <c r="C92" s="80" t="s">
        <v>27</v>
      </c>
      <c r="D92" s="80" t="s">
        <v>28</v>
      </c>
      <c r="E92" s="80" t="s">
        <v>28</v>
      </c>
      <c r="F92" s="80" t="s">
        <v>29</v>
      </c>
      <c r="G92" s="80" t="s">
        <v>1887</v>
      </c>
      <c r="H92" s="80" t="s">
        <v>8165</v>
      </c>
      <c r="I92" s="80" t="s">
        <v>8162</v>
      </c>
      <c r="J92" s="80" t="s">
        <v>1952</v>
      </c>
      <c r="K92" s="77" t="s">
        <v>37</v>
      </c>
      <c r="L92" s="80">
        <v>28</v>
      </c>
      <c r="M92" s="80">
        <v>4</v>
      </c>
      <c r="N92" s="80">
        <v>2018</v>
      </c>
      <c r="O92" s="77">
        <f t="shared" si="1"/>
        <v>43218</v>
      </c>
      <c r="P92" s="80" t="s">
        <v>1953</v>
      </c>
      <c r="Q92" s="80" t="s">
        <v>1899</v>
      </c>
      <c r="R92" s="80">
        <f>VLOOKUP(P92,Registration!O:P,2,FALSE)</f>
        <v>18</v>
      </c>
    </row>
    <row r="93" spans="1:18" ht="23.1" customHeight="1">
      <c r="A93" s="80" t="s">
        <v>35</v>
      </c>
      <c r="B93" s="80" t="s">
        <v>26</v>
      </c>
      <c r="C93" s="80" t="s">
        <v>27</v>
      </c>
      <c r="D93" s="80" t="s">
        <v>28</v>
      </c>
      <c r="E93" s="80" t="s">
        <v>28</v>
      </c>
      <c r="F93" s="80" t="s">
        <v>29</v>
      </c>
      <c r="G93" s="80" t="s">
        <v>1887</v>
      </c>
      <c r="H93" s="80" t="s">
        <v>8165</v>
      </c>
      <c r="I93" s="80" t="s">
        <v>8162</v>
      </c>
      <c r="J93" s="80" t="s">
        <v>1950</v>
      </c>
      <c r="K93" s="77" t="s">
        <v>37</v>
      </c>
      <c r="L93" s="80">
        <v>28</v>
      </c>
      <c r="M93" s="80">
        <v>4</v>
      </c>
      <c r="N93" s="80">
        <v>2018</v>
      </c>
      <c r="O93" s="77">
        <f t="shared" si="1"/>
        <v>43218</v>
      </c>
      <c r="P93" s="80" t="s">
        <v>1951</v>
      </c>
      <c r="Q93" s="80" t="s">
        <v>1899</v>
      </c>
      <c r="R93" s="80">
        <f>VLOOKUP(P93,Registration!O:P,2,FALSE)</f>
        <v>18</v>
      </c>
    </row>
    <row r="94" spans="1:18" ht="23.1" customHeight="1">
      <c r="A94" s="80" t="s">
        <v>35</v>
      </c>
      <c r="B94" s="80" t="s">
        <v>26</v>
      </c>
      <c r="C94" s="80" t="s">
        <v>27</v>
      </c>
      <c r="D94" s="80" t="s">
        <v>28</v>
      </c>
      <c r="E94" s="80" t="s">
        <v>28</v>
      </c>
      <c r="F94" s="80" t="s">
        <v>29</v>
      </c>
      <c r="G94" s="80" t="s">
        <v>1887</v>
      </c>
      <c r="H94" s="80" t="s">
        <v>8165</v>
      </c>
      <c r="I94" s="80" t="s">
        <v>8162</v>
      </c>
      <c r="J94" s="80" t="s">
        <v>1978</v>
      </c>
      <c r="K94" s="77" t="s">
        <v>37</v>
      </c>
      <c r="L94" s="80">
        <v>28</v>
      </c>
      <c r="M94" s="80">
        <v>4</v>
      </c>
      <c r="N94" s="80">
        <v>2018</v>
      </c>
      <c r="O94" s="77">
        <f t="shared" si="1"/>
        <v>43218</v>
      </c>
      <c r="P94" s="80" t="s">
        <v>1979</v>
      </c>
      <c r="Q94" s="80" t="s">
        <v>1899</v>
      </c>
      <c r="R94" s="80">
        <f>VLOOKUP(P94,Registration!O:P,2,FALSE)</f>
        <v>16</v>
      </c>
    </row>
    <row r="95" spans="1:18" ht="23.1" customHeight="1">
      <c r="A95" s="80" t="s">
        <v>35</v>
      </c>
      <c r="B95" s="80" t="s">
        <v>26</v>
      </c>
      <c r="C95" s="80" t="s">
        <v>27</v>
      </c>
      <c r="D95" s="80" t="s">
        <v>28</v>
      </c>
      <c r="E95" s="80" t="s">
        <v>28</v>
      </c>
      <c r="F95" s="80" t="s">
        <v>29</v>
      </c>
      <c r="G95" s="80" t="s">
        <v>1887</v>
      </c>
      <c r="H95" s="80" t="s">
        <v>8165</v>
      </c>
      <c r="I95" s="80" t="s">
        <v>8162</v>
      </c>
      <c r="J95" s="80" t="s">
        <v>1954</v>
      </c>
      <c r="K95" s="77" t="s">
        <v>37</v>
      </c>
      <c r="L95" s="80">
        <v>28</v>
      </c>
      <c r="M95" s="80">
        <v>4</v>
      </c>
      <c r="N95" s="80">
        <v>2018</v>
      </c>
      <c r="O95" s="77">
        <f t="shared" si="1"/>
        <v>43218</v>
      </c>
      <c r="P95" s="80" t="s">
        <v>1955</v>
      </c>
      <c r="Q95" s="80" t="s">
        <v>1899</v>
      </c>
      <c r="R95" s="80">
        <f>VLOOKUP(P95,Registration!O:P,2,FALSE)</f>
        <v>16</v>
      </c>
    </row>
    <row r="96" spans="1:18" ht="23.1" customHeight="1">
      <c r="A96" s="80" t="s">
        <v>35</v>
      </c>
      <c r="B96" s="80" t="s">
        <v>26</v>
      </c>
      <c r="C96" s="80" t="s">
        <v>27</v>
      </c>
      <c r="D96" s="80" t="s">
        <v>28</v>
      </c>
      <c r="E96" s="80" t="s">
        <v>28</v>
      </c>
      <c r="F96" s="80" t="s">
        <v>29</v>
      </c>
      <c r="G96" s="80" t="s">
        <v>1887</v>
      </c>
      <c r="H96" s="80" t="s">
        <v>8165</v>
      </c>
      <c r="I96" s="80" t="s">
        <v>8162</v>
      </c>
      <c r="J96" s="80" t="s">
        <v>1980</v>
      </c>
      <c r="K96" s="77" t="s">
        <v>37</v>
      </c>
      <c r="L96" s="80">
        <v>28</v>
      </c>
      <c r="M96" s="80">
        <v>4</v>
      </c>
      <c r="N96" s="80">
        <v>2018</v>
      </c>
      <c r="O96" s="77">
        <f t="shared" si="1"/>
        <v>43218</v>
      </c>
      <c r="P96" s="80" t="s">
        <v>1981</v>
      </c>
      <c r="Q96" s="80" t="s">
        <v>1899</v>
      </c>
      <c r="R96" s="80">
        <f>VLOOKUP(P96,Registration!O:P,2,FALSE)</f>
        <v>15</v>
      </c>
    </row>
    <row r="97" spans="1:18" ht="23.1" customHeight="1">
      <c r="A97" s="80" t="s">
        <v>35</v>
      </c>
      <c r="B97" s="80" t="s">
        <v>26</v>
      </c>
      <c r="C97" s="80" t="s">
        <v>27</v>
      </c>
      <c r="D97" s="80" t="s">
        <v>28</v>
      </c>
      <c r="E97" s="80" t="s">
        <v>28</v>
      </c>
      <c r="F97" s="80" t="s">
        <v>29</v>
      </c>
      <c r="G97" s="80" t="s">
        <v>1887</v>
      </c>
      <c r="H97" s="80" t="s">
        <v>8165</v>
      </c>
      <c r="I97" s="80" t="s">
        <v>8162</v>
      </c>
      <c r="J97" s="80" t="s">
        <v>1930</v>
      </c>
      <c r="K97" s="77" t="s">
        <v>37</v>
      </c>
      <c r="L97" s="80">
        <v>28</v>
      </c>
      <c r="M97" s="80">
        <v>4</v>
      </c>
      <c r="N97" s="80">
        <v>2018</v>
      </c>
      <c r="O97" s="77">
        <f t="shared" si="1"/>
        <v>43218</v>
      </c>
      <c r="P97" s="80" t="s">
        <v>1931</v>
      </c>
      <c r="Q97" s="80" t="s">
        <v>1899</v>
      </c>
      <c r="R97" s="80">
        <f>VLOOKUP(P97,Registration!O:P,2,FALSE)</f>
        <v>19</v>
      </c>
    </row>
    <row r="98" spans="1:18" ht="23.1" customHeight="1">
      <c r="A98" s="80" t="s">
        <v>35</v>
      </c>
      <c r="B98" s="80" t="s">
        <v>26</v>
      </c>
      <c r="C98" s="80" t="s">
        <v>27</v>
      </c>
      <c r="D98" s="80" t="s">
        <v>28</v>
      </c>
      <c r="E98" s="80" t="s">
        <v>28</v>
      </c>
      <c r="F98" s="80" t="s">
        <v>29</v>
      </c>
      <c r="G98" s="80" t="s">
        <v>1887</v>
      </c>
      <c r="H98" s="80" t="s">
        <v>8165</v>
      </c>
      <c r="I98" s="80" t="s">
        <v>8162</v>
      </c>
      <c r="J98" s="80" t="s">
        <v>1982</v>
      </c>
      <c r="K98" s="77" t="s">
        <v>37</v>
      </c>
      <c r="L98" s="80">
        <v>28</v>
      </c>
      <c r="M98" s="80">
        <v>4</v>
      </c>
      <c r="N98" s="80">
        <v>2018</v>
      </c>
      <c r="O98" s="77">
        <f t="shared" si="1"/>
        <v>43218</v>
      </c>
      <c r="P98" s="80" t="s">
        <v>1983</v>
      </c>
      <c r="Q98" s="80" t="s">
        <v>1899</v>
      </c>
      <c r="R98" s="80">
        <f>VLOOKUP(P98,Registration!O:P,2,FALSE)</f>
        <v>15</v>
      </c>
    </row>
    <row r="99" spans="1:18" ht="23.1" customHeight="1">
      <c r="A99" s="80" t="s">
        <v>35</v>
      </c>
      <c r="B99" s="80" t="s">
        <v>26</v>
      </c>
      <c r="C99" s="80" t="s">
        <v>27</v>
      </c>
      <c r="D99" s="80" t="s">
        <v>28</v>
      </c>
      <c r="E99" s="80" t="s">
        <v>28</v>
      </c>
      <c r="F99" s="80" t="s">
        <v>29</v>
      </c>
      <c r="G99" s="80" t="s">
        <v>1887</v>
      </c>
      <c r="H99" s="80" t="s">
        <v>8165</v>
      </c>
      <c r="I99" s="80" t="s">
        <v>8162</v>
      </c>
      <c r="J99" s="80" t="s">
        <v>1984</v>
      </c>
      <c r="K99" s="77" t="s">
        <v>37</v>
      </c>
      <c r="L99" s="80">
        <v>28</v>
      </c>
      <c r="M99" s="80">
        <v>4</v>
      </c>
      <c r="N99" s="80">
        <v>2018</v>
      </c>
      <c r="O99" s="77">
        <f t="shared" si="1"/>
        <v>43218</v>
      </c>
      <c r="P99" s="80" t="s">
        <v>1985</v>
      </c>
      <c r="Q99" s="80" t="s">
        <v>1899</v>
      </c>
      <c r="R99" s="80">
        <f>VLOOKUP(P99,Registration!O:P,2,FALSE)</f>
        <v>15</v>
      </c>
    </row>
    <row r="100" spans="1:18" ht="23.1" customHeight="1">
      <c r="A100" s="80" t="s">
        <v>38</v>
      </c>
      <c r="B100" s="80" t="s">
        <v>26</v>
      </c>
      <c r="C100" s="80" t="s">
        <v>27</v>
      </c>
      <c r="D100" s="80" t="s">
        <v>28</v>
      </c>
      <c r="E100" s="80" t="s">
        <v>28</v>
      </c>
      <c r="F100" s="80" t="s">
        <v>29</v>
      </c>
      <c r="G100" s="80" t="s">
        <v>1887</v>
      </c>
      <c r="H100" s="80" t="s">
        <v>8165</v>
      </c>
      <c r="I100" s="80" t="s">
        <v>8163</v>
      </c>
      <c r="J100" s="80" t="s">
        <v>1986</v>
      </c>
      <c r="K100" s="77" t="s">
        <v>40</v>
      </c>
      <c r="L100" s="80">
        <v>30</v>
      </c>
      <c r="M100" s="80">
        <v>4</v>
      </c>
      <c r="N100" s="80">
        <v>2018</v>
      </c>
      <c r="O100" s="77">
        <f t="shared" si="1"/>
        <v>43220</v>
      </c>
      <c r="P100" s="80" t="s">
        <v>1987</v>
      </c>
      <c r="Q100" s="80" t="s">
        <v>175</v>
      </c>
      <c r="R100" s="80">
        <f>VLOOKUP(P100,Registration!O:P,2,FALSE)</f>
        <v>18</v>
      </c>
    </row>
    <row r="101" spans="1:18" ht="23.1" customHeight="1">
      <c r="A101" s="80" t="s">
        <v>38</v>
      </c>
      <c r="B101" s="80" t="s">
        <v>26</v>
      </c>
      <c r="C101" s="80" t="s">
        <v>27</v>
      </c>
      <c r="D101" s="80" t="s">
        <v>28</v>
      </c>
      <c r="E101" s="80" t="s">
        <v>28</v>
      </c>
      <c r="F101" s="80" t="s">
        <v>111</v>
      </c>
      <c r="G101" s="80" t="s">
        <v>167</v>
      </c>
      <c r="H101" s="80" t="s">
        <v>8159</v>
      </c>
      <c r="I101" s="80" t="s">
        <v>8161</v>
      </c>
      <c r="J101" s="99" t="s">
        <v>256</v>
      </c>
      <c r="K101" s="77" t="s">
        <v>40</v>
      </c>
      <c r="L101" s="80">
        <v>30</v>
      </c>
      <c r="M101" s="80">
        <v>4</v>
      </c>
      <c r="N101" s="80">
        <v>2018</v>
      </c>
      <c r="O101" s="77">
        <f t="shared" si="1"/>
        <v>43220</v>
      </c>
      <c r="P101" s="82" t="s">
        <v>257</v>
      </c>
      <c r="Q101" s="80" t="s">
        <v>175</v>
      </c>
      <c r="R101" s="80">
        <f>VLOOKUP(P101,Registration!O:P,2,FALSE)</f>
        <v>19</v>
      </c>
    </row>
    <row r="102" spans="1:18" ht="23.1" customHeight="1">
      <c r="A102" s="80" t="s">
        <v>38</v>
      </c>
      <c r="B102" s="80" t="s">
        <v>26</v>
      </c>
      <c r="C102" s="80" t="s">
        <v>27</v>
      </c>
      <c r="D102" s="80" t="s">
        <v>28</v>
      </c>
      <c r="E102" s="80" t="s">
        <v>28</v>
      </c>
      <c r="F102" s="80" t="s">
        <v>111</v>
      </c>
      <c r="G102" s="80" t="s">
        <v>167</v>
      </c>
      <c r="H102" s="80" t="s">
        <v>8159</v>
      </c>
      <c r="I102" s="80" t="s">
        <v>8161</v>
      </c>
      <c r="J102" s="99" t="s">
        <v>258</v>
      </c>
      <c r="K102" s="77" t="s">
        <v>40</v>
      </c>
      <c r="L102" s="80">
        <v>30</v>
      </c>
      <c r="M102" s="80">
        <v>4</v>
      </c>
      <c r="N102" s="80">
        <v>2018</v>
      </c>
      <c r="O102" s="77">
        <f t="shared" si="1"/>
        <v>43220</v>
      </c>
      <c r="P102" s="82" t="s">
        <v>259</v>
      </c>
      <c r="Q102" s="80" t="s">
        <v>175</v>
      </c>
      <c r="R102" s="80">
        <f>VLOOKUP(P102,Registration!O:P,2,FALSE)</f>
        <v>19</v>
      </c>
    </row>
    <row r="103" spans="1:18" ht="23.1" customHeight="1">
      <c r="A103" s="80" t="s">
        <v>38</v>
      </c>
      <c r="B103" s="80" t="s">
        <v>26</v>
      </c>
      <c r="C103" s="80" t="s">
        <v>27</v>
      </c>
      <c r="D103" s="80" t="s">
        <v>28</v>
      </c>
      <c r="E103" s="80" t="s">
        <v>28</v>
      </c>
      <c r="F103" s="80" t="s">
        <v>111</v>
      </c>
      <c r="G103" s="80" t="s">
        <v>167</v>
      </c>
      <c r="H103" s="80" t="s">
        <v>8159</v>
      </c>
      <c r="I103" s="80" t="s">
        <v>8161</v>
      </c>
      <c r="J103" s="80" t="s">
        <v>274</v>
      </c>
      <c r="K103" s="77" t="s">
        <v>1988</v>
      </c>
      <c r="L103" s="80">
        <v>2</v>
      </c>
      <c r="M103" s="80">
        <v>5</v>
      </c>
      <c r="N103" s="80">
        <v>2018</v>
      </c>
      <c r="O103" s="77">
        <f t="shared" si="1"/>
        <v>43222</v>
      </c>
      <c r="P103" s="82" t="s">
        <v>275</v>
      </c>
      <c r="Q103" s="80" t="s">
        <v>175</v>
      </c>
      <c r="R103" s="80">
        <f>VLOOKUP(P103,Registration!O:P,2,FALSE)</f>
        <v>18</v>
      </c>
    </row>
    <row r="104" spans="1:18" ht="23.1" customHeight="1">
      <c r="A104" s="80" t="s">
        <v>38</v>
      </c>
      <c r="B104" s="80" t="s">
        <v>26</v>
      </c>
      <c r="C104" s="80" t="s">
        <v>27</v>
      </c>
      <c r="D104" s="80" t="s">
        <v>28</v>
      </c>
      <c r="E104" s="80" t="s">
        <v>28</v>
      </c>
      <c r="F104" s="80" t="s">
        <v>111</v>
      </c>
      <c r="G104" s="80" t="s">
        <v>167</v>
      </c>
      <c r="H104" s="80" t="s">
        <v>8159</v>
      </c>
      <c r="I104" s="80" t="s">
        <v>8161</v>
      </c>
      <c r="J104" s="80" t="s">
        <v>276</v>
      </c>
      <c r="K104" s="77" t="s">
        <v>1989</v>
      </c>
      <c r="L104" s="80">
        <v>3</v>
      </c>
      <c r="M104" s="80">
        <v>5</v>
      </c>
      <c r="N104" s="80">
        <v>2018</v>
      </c>
      <c r="O104" s="77">
        <f t="shared" si="1"/>
        <v>43223</v>
      </c>
      <c r="P104" s="82" t="s">
        <v>277</v>
      </c>
      <c r="Q104" s="80" t="s">
        <v>175</v>
      </c>
      <c r="R104" s="80">
        <f>VLOOKUP(P104,Registration!O:P,2,FALSE)</f>
        <v>19</v>
      </c>
    </row>
    <row r="105" spans="1:18" ht="23.1" customHeight="1">
      <c r="A105" s="80" t="s">
        <v>38</v>
      </c>
      <c r="B105" s="80" t="s">
        <v>26</v>
      </c>
      <c r="C105" s="80" t="s">
        <v>27</v>
      </c>
      <c r="D105" s="80" t="s">
        <v>28</v>
      </c>
      <c r="E105" s="80" t="s">
        <v>28</v>
      </c>
      <c r="F105" s="80" t="s">
        <v>29</v>
      </c>
      <c r="G105" s="80" t="s">
        <v>1887</v>
      </c>
      <c r="H105" s="80" t="s">
        <v>8165</v>
      </c>
      <c r="I105" s="80" t="s">
        <v>8163</v>
      </c>
      <c r="J105" s="80" t="s">
        <v>1990</v>
      </c>
      <c r="K105" s="77" t="s">
        <v>1989</v>
      </c>
      <c r="L105" s="80">
        <v>3</v>
      </c>
      <c r="M105" s="80">
        <v>5</v>
      </c>
      <c r="N105" s="80">
        <v>2018</v>
      </c>
      <c r="O105" s="77">
        <f t="shared" si="1"/>
        <v>43223</v>
      </c>
      <c r="P105" s="80" t="s">
        <v>1991</v>
      </c>
      <c r="Q105" s="80" t="s">
        <v>175</v>
      </c>
      <c r="R105" s="80">
        <f>VLOOKUP(P105,Registration!O:P,2,FALSE)</f>
        <v>19</v>
      </c>
    </row>
    <row r="106" spans="1:18" ht="23.1" customHeight="1">
      <c r="A106" s="80" t="s">
        <v>38</v>
      </c>
      <c r="B106" s="80" t="s">
        <v>26</v>
      </c>
      <c r="C106" s="80" t="s">
        <v>27</v>
      </c>
      <c r="D106" s="80" t="s">
        <v>28</v>
      </c>
      <c r="E106" s="80" t="s">
        <v>28</v>
      </c>
      <c r="F106" s="80" t="s">
        <v>29</v>
      </c>
      <c r="G106" s="80" t="s">
        <v>1887</v>
      </c>
      <c r="H106" s="80" t="s">
        <v>8165</v>
      </c>
      <c r="I106" s="80" t="s">
        <v>8163</v>
      </c>
      <c r="J106" s="80" t="s">
        <v>1992</v>
      </c>
      <c r="K106" s="77" t="s">
        <v>1993</v>
      </c>
      <c r="L106" s="80">
        <v>4</v>
      </c>
      <c r="M106" s="80">
        <v>5</v>
      </c>
      <c r="N106" s="80">
        <v>2018</v>
      </c>
      <c r="O106" s="77">
        <f t="shared" ref="O106:O152" si="2">DATE(N106,M106,L106)</f>
        <v>43224</v>
      </c>
      <c r="P106" s="80" t="s">
        <v>1994</v>
      </c>
      <c r="Q106" s="80" t="s">
        <v>175</v>
      </c>
      <c r="R106" s="80">
        <f>VLOOKUP(P106,Registration!O:P,2,FALSE)</f>
        <v>19</v>
      </c>
    </row>
    <row r="107" spans="1:18" ht="23.1" customHeight="1">
      <c r="A107" s="80" t="s">
        <v>38</v>
      </c>
      <c r="B107" s="80" t="s">
        <v>26</v>
      </c>
      <c r="C107" s="80" t="s">
        <v>27</v>
      </c>
      <c r="D107" s="80" t="s">
        <v>28</v>
      </c>
      <c r="E107" s="80" t="s">
        <v>28</v>
      </c>
      <c r="F107" s="80" t="s">
        <v>29</v>
      </c>
      <c r="G107" s="80" t="s">
        <v>1887</v>
      </c>
      <c r="H107" s="80" t="s">
        <v>8165</v>
      </c>
      <c r="I107" s="80" t="s">
        <v>8163</v>
      </c>
      <c r="J107" s="80" t="s">
        <v>1995</v>
      </c>
      <c r="K107" s="77" t="s">
        <v>1993</v>
      </c>
      <c r="L107" s="80">
        <v>4</v>
      </c>
      <c r="M107" s="80">
        <v>5</v>
      </c>
      <c r="N107" s="80">
        <v>2018</v>
      </c>
      <c r="O107" s="77">
        <f t="shared" si="2"/>
        <v>43224</v>
      </c>
      <c r="P107" s="80" t="s">
        <v>1996</v>
      </c>
      <c r="Q107" s="80" t="s">
        <v>175</v>
      </c>
      <c r="R107" s="80">
        <f>VLOOKUP(P107,Registration!O:P,2,FALSE)</f>
        <v>17</v>
      </c>
    </row>
    <row r="108" spans="1:18" ht="23.1" customHeight="1">
      <c r="A108" s="80" t="s">
        <v>38</v>
      </c>
      <c r="B108" s="80" t="s">
        <v>26</v>
      </c>
      <c r="C108" s="80" t="s">
        <v>27</v>
      </c>
      <c r="D108" s="80" t="s">
        <v>28</v>
      </c>
      <c r="E108" s="80" t="s">
        <v>28</v>
      </c>
      <c r="F108" s="80" t="s">
        <v>29</v>
      </c>
      <c r="G108" s="80" t="s">
        <v>1887</v>
      </c>
      <c r="H108" s="80" t="s">
        <v>8165</v>
      </c>
      <c r="I108" s="80" t="s">
        <v>8163</v>
      </c>
      <c r="J108" s="80" t="s">
        <v>1997</v>
      </c>
      <c r="K108" s="77" t="s">
        <v>1993</v>
      </c>
      <c r="L108" s="80">
        <v>4</v>
      </c>
      <c r="M108" s="80">
        <v>5</v>
      </c>
      <c r="N108" s="80">
        <v>2018</v>
      </c>
      <c r="O108" s="77">
        <f t="shared" si="2"/>
        <v>43224</v>
      </c>
      <c r="P108" s="80" t="s">
        <v>1998</v>
      </c>
      <c r="Q108" s="80" t="s">
        <v>175</v>
      </c>
      <c r="R108" s="80">
        <f>VLOOKUP(P108,Registration!O:P,2,FALSE)</f>
        <v>19</v>
      </c>
    </row>
    <row r="109" spans="1:18" ht="23.1" customHeight="1">
      <c r="A109" s="80" t="s">
        <v>38</v>
      </c>
      <c r="B109" s="80" t="s">
        <v>26</v>
      </c>
      <c r="C109" s="80" t="s">
        <v>27</v>
      </c>
      <c r="D109" s="80" t="s">
        <v>28</v>
      </c>
      <c r="E109" s="80" t="s">
        <v>28</v>
      </c>
      <c r="F109" s="80" t="s">
        <v>111</v>
      </c>
      <c r="G109" s="80" t="s">
        <v>167</v>
      </c>
      <c r="H109" s="80" t="s">
        <v>8159</v>
      </c>
      <c r="I109" s="80" t="s">
        <v>8161</v>
      </c>
      <c r="J109" s="80" t="s">
        <v>278</v>
      </c>
      <c r="K109" s="77" t="s">
        <v>1993</v>
      </c>
      <c r="L109" s="80">
        <v>4</v>
      </c>
      <c r="M109" s="80">
        <v>5</v>
      </c>
      <c r="N109" s="80">
        <v>2018</v>
      </c>
      <c r="O109" s="77">
        <f t="shared" si="2"/>
        <v>43224</v>
      </c>
      <c r="P109" s="82" t="s">
        <v>279</v>
      </c>
      <c r="Q109" s="80" t="s">
        <v>175</v>
      </c>
      <c r="R109" s="80">
        <f>VLOOKUP(P109,Registration!O:P,2,FALSE)</f>
        <v>19</v>
      </c>
    </row>
    <row r="110" spans="1:18" ht="23.1" customHeight="1">
      <c r="A110" s="80" t="s">
        <v>38</v>
      </c>
      <c r="B110" s="80" t="s">
        <v>26</v>
      </c>
      <c r="C110" s="80" t="s">
        <v>27</v>
      </c>
      <c r="D110" s="80" t="s">
        <v>28</v>
      </c>
      <c r="E110" s="80" t="s">
        <v>28</v>
      </c>
      <c r="F110" s="80" t="s">
        <v>111</v>
      </c>
      <c r="G110" s="80" t="s">
        <v>167</v>
      </c>
      <c r="H110" s="80" t="s">
        <v>8159</v>
      </c>
      <c r="I110" s="80" t="s">
        <v>8161</v>
      </c>
      <c r="J110" s="80" t="s">
        <v>280</v>
      </c>
      <c r="K110" s="77" t="s">
        <v>1993</v>
      </c>
      <c r="L110" s="80">
        <v>4</v>
      </c>
      <c r="M110" s="80">
        <v>5</v>
      </c>
      <c r="N110" s="80">
        <v>2018</v>
      </c>
      <c r="O110" s="77">
        <f t="shared" si="2"/>
        <v>43224</v>
      </c>
      <c r="P110" s="82" t="s">
        <v>281</v>
      </c>
      <c r="Q110" s="80" t="s">
        <v>175</v>
      </c>
      <c r="R110" s="80">
        <f>VLOOKUP(P110,Registration!O:P,2,FALSE)</f>
        <v>19</v>
      </c>
    </row>
    <row r="111" spans="1:18" ht="23.1" customHeight="1">
      <c r="A111" s="80" t="s">
        <v>38</v>
      </c>
      <c r="B111" s="80" t="s">
        <v>26</v>
      </c>
      <c r="C111" s="80" t="s">
        <v>27</v>
      </c>
      <c r="D111" s="80" t="s">
        <v>28</v>
      </c>
      <c r="E111" s="80" t="s">
        <v>28</v>
      </c>
      <c r="F111" s="80" t="s">
        <v>111</v>
      </c>
      <c r="G111" s="80" t="s">
        <v>167</v>
      </c>
      <c r="H111" s="80" t="s">
        <v>8159</v>
      </c>
      <c r="I111" s="80" t="s">
        <v>8161</v>
      </c>
      <c r="J111" s="99" t="s">
        <v>189</v>
      </c>
      <c r="K111" s="77" t="s">
        <v>1993</v>
      </c>
      <c r="L111" s="80">
        <v>4</v>
      </c>
      <c r="M111" s="80">
        <v>5</v>
      </c>
      <c r="N111" s="80">
        <v>2018</v>
      </c>
      <c r="O111" s="77">
        <f t="shared" si="2"/>
        <v>43224</v>
      </c>
      <c r="P111" s="82" t="s">
        <v>190</v>
      </c>
      <c r="Q111" s="80" t="s">
        <v>175</v>
      </c>
      <c r="R111" s="80">
        <f>VLOOKUP(P111,Registration!O:P,2,FALSE)</f>
        <v>19</v>
      </c>
    </row>
    <row r="112" spans="1:18" ht="23.1" customHeight="1">
      <c r="A112" s="80" t="s">
        <v>38</v>
      </c>
      <c r="B112" s="80" t="s">
        <v>26</v>
      </c>
      <c r="C112" s="80" t="s">
        <v>27</v>
      </c>
      <c r="D112" s="80" t="s">
        <v>28</v>
      </c>
      <c r="E112" s="80" t="s">
        <v>28</v>
      </c>
      <c r="F112" s="80" t="s">
        <v>111</v>
      </c>
      <c r="G112" s="80" t="s">
        <v>167</v>
      </c>
      <c r="H112" s="80" t="s">
        <v>8159</v>
      </c>
      <c r="I112" s="80" t="s">
        <v>8161</v>
      </c>
      <c r="J112" s="80" t="s">
        <v>282</v>
      </c>
      <c r="K112" s="77" t="s">
        <v>1993</v>
      </c>
      <c r="L112" s="80">
        <v>4</v>
      </c>
      <c r="M112" s="80">
        <v>5</v>
      </c>
      <c r="N112" s="80">
        <v>2018</v>
      </c>
      <c r="O112" s="77">
        <f t="shared" si="2"/>
        <v>43224</v>
      </c>
      <c r="P112" s="82" t="s">
        <v>283</v>
      </c>
      <c r="Q112" s="80" t="s">
        <v>175</v>
      </c>
      <c r="R112" s="80">
        <f>VLOOKUP(P112,Registration!O:P,2,FALSE)</f>
        <v>19</v>
      </c>
    </row>
    <row r="113" spans="1:18" ht="23.1" customHeight="1">
      <c r="A113" s="80" t="s">
        <v>38</v>
      </c>
      <c r="B113" s="80" t="s">
        <v>26</v>
      </c>
      <c r="C113" s="80" t="s">
        <v>27</v>
      </c>
      <c r="D113" s="80" t="s">
        <v>28</v>
      </c>
      <c r="E113" s="80" t="s">
        <v>28</v>
      </c>
      <c r="F113" s="80" t="s">
        <v>111</v>
      </c>
      <c r="G113" s="80" t="s">
        <v>167</v>
      </c>
      <c r="H113" s="80" t="s">
        <v>8159</v>
      </c>
      <c r="I113" s="80" t="s">
        <v>8161</v>
      </c>
      <c r="J113" s="80" t="s">
        <v>284</v>
      </c>
      <c r="K113" s="77" t="s">
        <v>1993</v>
      </c>
      <c r="L113" s="80">
        <v>4</v>
      </c>
      <c r="M113" s="80">
        <v>5</v>
      </c>
      <c r="N113" s="80">
        <v>2018</v>
      </c>
      <c r="O113" s="77">
        <f t="shared" si="2"/>
        <v>43224</v>
      </c>
      <c r="P113" s="82" t="s">
        <v>285</v>
      </c>
      <c r="Q113" s="80" t="s">
        <v>175</v>
      </c>
      <c r="R113" s="80">
        <f>VLOOKUP(P113,Registration!O:P,2,FALSE)</f>
        <v>18</v>
      </c>
    </row>
    <row r="114" spans="1:18" ht="23.1" customHeight="1">
      <c r="A114" s="80" t="s">
        <v>38</v>
      </c>
      <c r="B114" s="80" t="s">
        <v>26</v>
      </c>
      <c r="C114" s="80" t="s">
        <v>27</v>
      </c>
      <c r="D114" s="80" t="s">
        <v>28</v>
      </c>
      <c r="E114" s="80" t="s">
        <v>28</v>
      </c>
      <c r="F114" s="80" t="s">
        <v>29</v>
      </c>
      <c r="G114" s="80" t="s">
        <v>1887</v>
      </c>
      <c r="H114" s="80" t="s">
        <v>8165</v>
      </c>
      <c r="I114" s="80" t="s">
        <v>8162</v>
      </c>
      <c r="J114" s="80" t="s">
        <v>1997</v>
      </c>
      <c r="K114" s="77" t="s">
        <v>1999</v>
      </c>
      <c r="L114" s="80">
        <v>5</v>
      </c>
      <c r="M114" s="80">
        <v>5</v>
      </c>
      <c r="N114" s="80">
        <v>2018</v>
      </c>
      <c r="O114" s="77">
        <f t="shared" si="2"/>
        <v>43225</v>
      </c>
      <c r="P114" s="80" t="s">
        <v>1998</v>
      </c>
      <c r="Q114" s="80" t="s">
        <v>1899</v>
      </c>
      <c r="R114" s="80">
        <f>VLOOKUP(P114,Registration!O:P,2,FALSE)</f>
        <v>19</v>
      </c>
    </row>
    <row r="115" spans="1:18" ht="23.1" customHeight="1">
      <c r="A115" s="80" t="s">
        <v>38</v>
      </c>
      <c r="B115" s="80" t="s">
        <v>26</v>
      </c>
      <c r="C115" s="80" t="s">
        <v>27</v>
      </c>
      <c r="D115" s="80" t="s">
        <v>28</v>
      </c>
      <c r="E115" s="80" t="s">
        <v>28</v>
      </c>
      <c r="F115" s="80" t="s">
        <v>29</v>
      </c>
      <c r="G115" s="80" t="s">
        <v>1887</v>
      </c>
      <c r="H115" s="80" t="s">
        <v>8165</v>
      </c>
      <c r="I115" s="80" t="s">
        <v>8162</v>
      </c>
      <c r="J115" s="80" t="s">
        <v>1893</v>
      </c>
      <c r="K115" s="77" t="s">
        <v>1999</v>
      </c>
      <c r="L115" s="80">
        <v>5</v>
      </c>
      <c r="M115" s="80">
        <v>5</v>
      </c>
      <c r="N115" s="80">
        <v>2018</v>
      </c>
      <c r="O115" s="77">
        <f t="shared" si="2"/>
        <v>43225</v>
      </c>
      <c r="P115" s="80" t="s">
        <v>1894</v>
      </c>
      <c r="Q115" s="80" t="s">
        <v>1899</v>
      </c>
      <c r="R115" s="80">
        <f>VLOOKUP(P115,Registration!O:P,2,FALSE)</f>
        <v>17</v>
      </c>
    </row>
    <row r="116" spans="1:18" ht="23.1" customHeight="1">
      <c r="A116" s="80" t="s">
        <v>38</v>
      </c>
      <c r="B116" s="80" t="s">
        <v>26</v>
      </c>
      <c r="C116" s="80" t="s">
        <v>27</v>
      </c>
      <c r="D116" s="80" t="s">
        <v>28</v>
      </c>
      <c r="E116" s="80" t="s">
        <v>28</v>
      </c>
      <c r="F116" s="80" t="s">
        <v>29</v>
      </c>
      <c r="G116" s="80" t="s">
        <v>1887</v>
      </c>
      <c r="H116" s="80" t="s">
        <v>8165</v>
      </c>
      <c r="I116" s="80" t="s">
        <v>8162</v>
      </c>
      <c r="J116" s="80" t="s">
        <v>1906</v>
      </c>
      <c r="K116" s="77" t="s">
        <v>1999</v>
      </c>
      <c r="L116" s="80">
        <v>5</v>
      </c>
      <c r="M116" s="80">
        <v>5</v>
      </c>
      <c r="N116" s="80">
        <v>2018</v>
      </c>
      <c r="O116" s="77">
        <f t="shared" si="2"/>
        <v>43225</v>
      </c>
      <c r="P116" s="80" t="s">
        <v>1907</v>
      </c>
      <c r="Q116" s="80" t="s">
        <v>1899</v>
      </c>
      <c r="R116" s="80">
        <f>VLOOKUP(P116,Registration!O:P,2,FALSE)</f>
        <v>15</v>
      </c>
    </row>
    <row r="117" spans="1:18" ht="23.1" customHeight="1">
      <c r="A117" s="80" t="s">
        <v>38</v>
      </c>
      <c r="B117" s="80" t="s">
        <v>26</v>
      </c>
      <c r="C117" s="80" t="s">
        <v>27</v>
      </c>
      <c r="D117" s="80" t="s">
        <v>28</v>
      </c>
      <c r="E117" s="80" t="s">
        <v>28</v>
      </c>
      <c r="F117" s="80" t="s">
        <v>29</v>
      </c>
      <c r="G117" s="80" t="s">
        <v>1887</v>
      </c>
      <c r="H117" s="80" t="s">
        <v>8165</v>
      </c>
      <c r="I117" s="80" t="s">
        <v>8162</v>
      </c>
      <c r="J117" s="80" t="s">
        <v>1978</v>
      </c>
      <c r="K117" s="77" t="s">
        <v>1999</v>
      </c>
      <c r="L117" s="80">
        <v>5</v>
      </c>
      <c r="M117" s="80">
        <v>5</v>
      </c>
      <c r="N117" s="80">
        <v>2018</v>
      </c>
      <c r="O117" s="77">
        <f t="shared" si="2"/>
        <v>43225</v>
      </c>
      <c r="P117" s="80" t="s">
        <v>1979</v>
      </c>
      <c r="Q117" s="80" t="s">
        <v>1899</v>
      </c>
      <c r="R117" s="80">
        <f>VLOOKUP(P117,Registration!O:P,2,FALSE)</f>
        <v>16</v>
      </c>
    </row>
    <row r="118" spans="1:18" ht="23.1" customHeight="1">
      <c r="A118" s="80" t="s">
        <v>38</v>
      </c>
      <c r="B118" s="80" t="s">
        <v>26</v>
      </c>
      <c r="C118" s="80" t="s">
        <v>27</v>
      </c>
      <c r="D118" s="80" t="s">
        <v>28</v>
      </c>
      <c r="E118" s="80" t="s">
        <v>28</v>
      </c>
      <c r="F118" s="80" t="s">
        <v>29</v>
      </c>
      <c r="G118" s="80" t="s">
        <v>1887</v>
      </c>
      <c r="H118" s="80" t="s">
        <v>8165</v>
      </c>
      <c r="I118" s="80" t="s">
        <v>8162</v>
      </c>
      <c r="J118" s="80" t="s">
        <v>1895</v>
      </c>
      <c r="K118" s="77" t="s">
        <v>1999</v>
      </c>
      <c r="L118" s="80">
        <v>5</v>
      </c>
      <c r="M118" s="80">
        <v>5</v>
      </c>
      <c r="N118" s="80">
        <v>2018</v>
      </c>
      <c r="O118" s="77">
        <f t="shared" si="2"/>
        <v>43225</v>
      </c>
      <c r="P118" s="80" t="s">
        <v>1896</v>
      </c>
      <c r="Q118" s="80" t="s">
        <v>1899</v>
      </c>
      <c r="R118" s="80">
        <f>VLOOKUP(P118,Registration!O:P,2,FALSE)</f>
        <v>19</v>
      </c>
    </row>
    <row r="119" spans="1:18" ht="23.1" customHeight="1">
      <c r="A119" s="80" t="s">
        <v>38</v>
      </c>
      <c r="B119" s="80" t="s">
        <v>26</v>
      </c>
      <c r="C119" s="80" t="s">
        <v>27</v>
      </c>
      <c r="D119" s="80" t="s">
        <v>28</v>
      </c>
      <c r="E119" s="80" t="s">
        <v>28</v>
      </c>
      <c r="F119" s="80" t="s">
        <v>29</v>
      </c>
      <c r="G119" s="80" t="s">
        <v>1887</v>
      </c>
      <c r="H119" s="80" t="s">
        <v>8165</v>
      </c>
      <c r="I119" s="80" t="s">
        <v>8162</v>
      </c>
      <c r="J119" s="80" t="s">
        <v>1926</v>
      </c>
      <c r="K119" s="77" t="s">
        <v>1999</v>
      </c>
      <c r="L119" s="80">
        <v>5</v>
      </c>
      <c r="M119" s="80">
        <v>5</v>
      </c>
      <c r="N119" s="80">
        <v>2018</v>
      </c>
      <c r="O119" s="77">
        <f t="shared" si="2"/>
        <v>43225</v>
      </c>
      <c r="P119" s="80" t="s">
        <v>1927</v>
      </c>
      <c r="Q119" s="80" t="s">
        <v>1899</v>
      </c>
      <c r="R119" s="80">
        <f>VLOOKUP(P119,Registration!O:P,2,FALSE)</f>
        <v>18</v>
      </c>
    </row>
    <row r="120" spans="1:18" ht="23.1" customHeight="1">
      <c r="A120" s="80" t="s">
        <v>38</v>
      </c>
      <c r="B120" s="80" t="s">
        <v>26</v>
      </c>
      <c r="C120" s="80" t="s">
        <v>27</v>
      </c>
      <c r="D120" s="80" t="s">
        <v>28</v>
      </c>
      <c r="E120" s="80" t="s">
        <v>28</v>
      </c>
      <c r="F120" s="80" t="s">
        <v>29</v>
      </c>
      <c r="G120" s="80" t="s">
        <v>1887</v>
      </c>
      <c r="H120" s="80" t="s">
        <v>8165</v>
      </c>
      <c r="I120" s="80" t="s">
        <v>8162</v>
      </c>
      <c r="J120" s="80" t="s">
        <v>1900</v>
      </c>
      <c r="K120" s="77" t="s">
        <v>1999</v>
      </c>
      <c r="L120" s="80">
        <v>5</v>
      </c>
      <c r="M120" s="80">
        <v>5</v>
      </c>
      <c r="N120" s="80">
        <v>2018</v>
      </c>
      <c r="O120" s="77">
        <f t="shared" si="2"/>
        <v>43225</v>
      </c>
      <c r="P120" s="80" t="s">
        <v>1901</v>
      </c>
      <c r="Q120" s="80" t="s">
        <v>1899</v>
      </c>
      <c r="R120" s="80">
        <f>VLOOKUP(P120,Registration!O:P,2,FALSE)</f>
        <v>15</v>
      </c>
    </row>
    <row r="121" spans="1:18" ht="23.1" customHeight="1">
      <c r="A121" s="80" t="s">
        <v>38</v>
      </c>
      <c r="B121" s="80" t="s">
        <v>26</v>
      </c>
      <c r="C121" s="80" t="s">
        <v>27</v>
      </c>
      <c r="D121" s="80" t="s">
        <v>28</v>
      </c>
      <c r="E121" s="80" t="s">
        <v>28</v>
      </c>
      <c r="F121" s="80" t="s">
        <v>29</v>
      </c>
      <c r="G121" s="80" t="s">
        <v>1887</v>
      </c>
      <c r="H121" s="80" t="s">
        <v>8165</v>
      </c>
      <c r="I121" s="80" t="s">
        <v>8162</v>
      </c>
      <c r="J121" s="80" t="s">
        <v>1928</v>
      </c>
      <c r="K121" s="77" t="s">
        <v>1999</v>
      </c>
      <c r="L121" s="80">
        <v>5</v>
      </c>
      <c r="M121" s="80">
        <v>5</v>
      </c>
      <c r="N121" s="80">
        <v>2018</v>
      </c>
      <c r="O121" s="77">
        <f t="shared" si="2"/>
        <v>43225</v>
      </c>
      <c r="P121" s="80" t="s">
        <v>1929</v>
      </c>
      <c r="Q121" s="80" t="s">
        <v>1899</v>
      </c>
      <c r="R121" s="80">
        <f>VLOOKUP(P121,Registration!O:P,2,FALSE)</f>
        <v>15</v>
      </c>
    </row>
    <row r="122" spans="1:18" ht="23.1" customHeight="1">
      <c r="A122" s="80" t="s">
        <v>38</v>
      </c>
      <c r="B122" s="80" t="s">
        <v>26</v>
      </c>
      <c r="C122" s="80" t="s">
        <v>27</v>
      </c>
      <c r="D122" s="80" t="s">
        <v>28</v>
      </c>
      <c r="E122" s="80" t="s">
        <v>28</v>
      </c>
      <c r="F122" s="80" t="s">
        <v>29</v>
      </c>
      <c r="G122" s="80" t="s">
        <v>1887</v>
      </c>
      <c r="H122" s="80" t="s">
        <v>8165</v>
      </c>
      <c r="I122" s="80" t="s">
        <v>8162</v>
      </c>
      <c r="J122" s="80" t="s">
        <v>2000</v>
      </c>
      <c r="K122" s="77" t="s">
        <v>1999</v>
      </c>
      <c r="L122" s="80">
        <v>5</v>
      </c>
      <c r="M122" s="80">
        <v>5</v>
      </c>
      <c r="N122" s="80">
        <v>2018</v>
      </c>
      <c r="O122" s="77">
        <f t="shared" si="2"/>
        <v>43225</v>
      </c>
      <c r="P122" s="80" t="s">
        <v>2001</v>
      </c>
      <c r="Q122" s="80" t="s">
        <v>1899</v>
      </c>
      <c r="R122" s="80">
        <f>VLOOKUP(P122,Registration!O:P,2,FALSE)</f>
        <v>16</v>
      </c>
    </row>
    <row r="123" spans="1:18" ht="23.1" customHeight="1">
      <c r="A123" s="80" t="s">
        <v>38</v>
      </c>
      <c r="B123" s="80" t="s">
        <v>26</v>
      </c>
      <c r="C123" s="80" t="s">
        <v>27</v>
      </c>
      <c r="D123" s="80" t="s">
        <v>28</v>
      </c>
      <c r="E123" s="80" t="s">
        <v>28</v>
      </c>
      <c r="F123" s="80" t="s">
        <v>29</v>
      </c>
      <c r="G123" s="80" t="s">
        <v>1887</v>
      </c>
      <c r="H123" s="80" t="s">
        <v>8165</v>
      </c>
      <c r="I123" s="80" t="s">
        <v>8162</v>
      </c>
      <c r="J123" s="80" t="s">
        <v>2002</v>
      </c>
      <c r="K123" s="77" t="s">
        <v>1999</v>
      </c>
      <c r="L123" s="80">
        <v>5</v>
      </c>
      <c r="M123" s="80">
        <v>5</v>
      </c>
      <c r="N123" s="80">
        <v>2018</v>
      </c>
      <c r="O123" s="77">
        <f t="shared" si="2"/>
        <v>43225</v>
      </c>
      <c r="P123" s="80" t="s">
        <v>2003</v>
      </c>
      <c r="Q123" s="80" t="s">
        <v>1899</v>
      </c>
      <c r="R123" s="80">
        <f>VLOOKUP(P123,Registration!O:P,2,FALSE)</f>
        <v>19</v>
      </c>
    </row>
    <row r="124" spans="1:18" ht="23.1" customHeight="1">
      <c r="A124" s="80" t="s">
        <v>38</v>
      </c>
      <c r="B124" s="80" t="s">
        <v>26</v>
      </c>
      <c r="C124" s="80" t="s">
        <v>27</v>
      </c>
      <c r="D124" s="80" t="s">
        <v>28</v>
      </c>
      <c r="E124" s="80" t="s">
        <v>28</v>
      </c>
      <c r="F124" s="80" t="s">
        <v>29</v>
      </c>
      <c r="G124" s="80" t="s">
        <v>1887</v>
      </c>
      <c r="H124" s="80" t="s">
        <v>8165</v>
      </c>
      <c r="I124" s="80" t="s">
        <v>8162</v>
      </c>
      <c r="J124" s="80" t="s">
        <v>2004</v>
      </c>
      <c r="K124" s="77" t="s">
        <v>1999</v>
      </c>
      <c r="L124" s="80">
        <v>5</v>
      </c>
      <c r="M124" s="80">
        <v>5</v>
      </c>
      <c r="N124" s="80">
        <v>2018</v>
      </c>
      <c r="O124" s="77">
        <f t="shared" si="2"/>
        <v>43225</v>
      </c>
      <c r="P124" s="80" t="s">
        <v>2005</v>
      </c>
      <c r="Q124" s="80" t="s">
        <v>1899</v>
      </c>
      <c r="R124" s="80">
        <f>VLOOKUP(P124,Registration!O:P,2,FALSE)</f>
        <v>15</v>
      </c>
    </row>
    <row r="125" spans="1:18" ht="23.1" customHeight="1">
      <c r="A125" s="80" t="s">
        <v>38</v>
      </c>
      <c r="B125" s="80" t="s">
        <v>26</v>
      </c>
      <c r="C125" s="80" t="s">
        <v>27</v>
      </c>
      <c r="D125" s="80" t="s">
        <v>28</v>
      </c>
      <c r="E125" s="80" t="s">
        <v>28</v>
      </c>
      <c r="F125" s="80" t="s">
        <v>29</v>
      </c>
      <c r="G125" s="80" t="s">
        <v>1887</v>
      </c>
      <c r="H125" s="80" t="s">
        <v>8165</v>
      </c>
      <c r="I125" s="80" t="s">
        <v>8162</v>
      </c>
      <c r="J125" s="80" t="s">
        <v>2006</v>
      </c>
      <c r="K125" s="77" t="s">
        <v>1999</v>
      </c>
      <c r="L125" s="80">
        <v>5</v>
      </c>
      <c r="M125" s="80">
        <v>5</v>
      </c>
      <c r="N125" s="80">
        <v>2018</v>
      </c>
      <c r="O125" s="77">
        <f t="shared" si="2"/>
        <v>43225</v>
      </c>
      <c r="P125" s="80" t="s">
        <v>2007</v>
      </c>
      <c r="Q125" s="80" t="s">
        <v>1899</v>
      </c>
      <c r="R125" s="80">
        <f>VLOOKUP(P125,Registration!O:P,2,FALSE)</f>
        <v>15</v>
      </c>
    </row>
    <row r="126" spans="1:18" ht="23.1" customHeight="1">
      <c r="A126" s="80" t="s">
        <v>38</v>
      </c>
      <c r="B126" s="80" t="s">
        <v>26</v>
      </c>
      <c r="C126" s="80" t="s">
        <v>27</v>
      </c>
      <c r="D126" s="80" t="s">
        <v>28</v>
      </c>
      <c r="E126" s="80" t="s">
        <v>28</v>
      </c>
      <c r="F126" s="80" t="s">
        <v>29</v>
      </c>
      <c r="G126" s="80" t="s">
        <v>1887</v>
      </c>
      <c r="H126" s="80" t="s">
        <v>8165</v>
      </c>
      <c r="I126" s="80" t="s">
        <v>8162</v>
      </c>
      <c r="J126" s="80" t="s">
        <v>2008</v>
      </c>
      <c r="K126" s="77" t="s">
        <v>1999</v>
      </c>
      <c r="L126" s="80">
        <v>5</v>
      </c>
      <c r="M126" s="80">
        <v>5</v>
      </c>
      <c r="N126" s="80">
        <v>2018</v>
      </c>
      <c r="O126" s="77">
        <f t="shared" si="2"/>
        <v>43225</v>
      </c>
      <c r="P126" s="80" t="s">
        <v>2009</v>
      </c>
      <c r="Q126" s="80" t="s">
        <v>1899</v>
      </c>
      <c r="R126" s="80">
        <f>VLOOKUP(P126,Registration!O:P,2,FALSE)</f>
        <v>19</v>
      </c>
    </row>
    <row r="127" spans="1:18" ht="23.1" customHeight="1">
      <c r="A127" s="80" t="s">
        <v>38</v>
      </c>
      <c r="B127" s="80" t="s">
        <v>26</v>
      </c>
      <c r="C127" s="80" t="s">
        <v>27</v>
      </c>
      <c r="D127" s="80" t="s">
        <v>28</v>
      </c>
      <c r="E127" s="80" t="s">
        <v>28</v>
      </c>
      <c r="F127" s="80" t="s">
        <v>29</v>
      </c>
      <c r="G127" s="80" t="s">
        <v>1887</v>
      </c>
      <c r="H127" s="80" t="s">
        <v>8165</v>
      </c>
      <c r="I127" s="80" t="s">
        <v>8162</v>
      </c>
      <c r="J127" s="80" t="s">
        <v>2010</v>
      </c>
      <c r="K127" s="77" t="s">
        <v>1999</v>
      </c>
      <c r="L127" s="80">
        <v>5</v>
      </c>
      <c r="M127" s="80">
        <v>5</v>
      </c>
      <c r="N127" s="80">
        <v>2018</v>
      </c>
      <c r="O127" s="77">
        <f t="shared" si="2"/>
        <v>43225</v>
      </c>
      <c r="P127" s="80" t="s">
        <v>2011</v>
      </c>
      <c r="Q127" s="80" t="s">
        <v>1899</v>
      </c>
      <c r="R127" s="80">
        <f>VLOOKUP(P127,Registration!O:P,2,FALSE)</f>
        <v>18</v>
      </c>
    </row>
    <row r="128" spans="1:18" ht="23.1" customHeight="1">
      <c r="A128" s="80" t="s">
        <v>38</v>
      </c>
      <c r="B128" s="80" t="s">
        <v>26</v>
      </c>
      <c r="C128" s="80" t="s">
        <v>27</v>
      </c>
      <c r="D128" s="80" t="s">
        <v>28</v>
      </c>
      <c r="E128" s="80" t="s">
        <v>28</v>
      </c>
      <c r="F128" s="80" t="s">
        <v>29</v>
      </c>
      <c r="G128" s="80" t="s">
        <v>1887</v>
      </c>
      <c r="H128" s="80" t="s">
        <v>8165</v>
      </c>
      <c r="I128" s="80" t="s">
        <v>8162</v>
      </c>
      <c r="J128" s="80" t="s">
        <v>1966</v>
      </c>
      <c r="K128" s="77" t="s">
        <v>1999</v>
      </c>
      <c r="L128" s="80">
        <v>5</v>
      </c>
      <c r="M128" s="80">
        <v>5</v>
      </c>
      <c r="N128" s="80">
        <v>2018</v>
      </c>
      <c r="O128" s="77">
        <f t="shared" si="2"/>
        <v>43225</v>
      </c>
      <c r="P128" s="80" t="s">
        <v>1967</v>
      </c>
      <c r="Q128" s="80" t="s">
        <v>1899</v>
      </c>
      <c r="R128" s="80">
        <f>VLOOKUP(P128,Registration!O:P,2,FALSE)</f>
        <v>15</v>
      </c>
    </row>
    <row r="129" spans="1:18" ht="23.1" customHeight="1">
      <c r="A129" s="80" t="s">
        <v>38</v>
      </c>
      <c r="B129" s="80" t="s">
        <v>26</v>
      </c>
      <c r="C129" s="80" t="s">
        <v>27</v>
      </c>
      <c r="D129" s="80" t="s">
        <v>28</v>
      </c>
      <c r="E129" s="80" t="s">
        <v>28</v>
      </c>
      <c r="F129" s="80" t="s">
        <v>29</v>
      </c>
      <c r="G129" s="80" t="s">
        <v>1887</v>
      </c>
      <c r="H129" s="80" t="s">
        <v>8165</v>
      </c>
      <c r="I129" s="80" t="s">
        <v>8162</v>
      </c>
      <c r="J129" s="80" t="s">
        <v>2012</v>
      </c>
      <c r="K129" s="77" t="s">
        <v>1999</v>
      </c>
      <c r="L129" s="80">
        <v>5</v>
      </c>
      <c r="M129" s="80">
        <v>5</v>
      </c>
      <c r="N129" s="80">
        <v>2018</v>
      </c>
      <c r="O129" s="77">
        <f t="shared" si="2"/>
        <v>43225</v>
      </c>
      <c r="P129" s="80" t="s">
        <v>2013</v>
      </c>
      <c r="Q129" s="80" t="s">
        <v>1899</v>
      </c>
      <c r="R129" s="80">
        <f>VLOOKUP(P129,Registration!O:P,2,FALSE)</f>
        <v>18</v>
      </c>
    </row>
    <row r="130" spans="1:18" ht="23.1" customHeight="1">
      <c r="A130" s="80" t="s">
        <v>41</v>
      </c>
      <c r="B130" s="80" t="s">
        <v>26</v>
      </c>
      <c r="C130" s="80" t="s">
        <v>27</v>
      </c>
      <c r="D130" s="80" t="s">
        <v>28</v>
      </c>
      <c r="E130" s="80" t="s">
        <v>28</v>
      </c>
      <c r="F130" s="80" t="s">
        <v>29</v>
      </c>
      <c r="G130" s="80" t="s">
        <v>1887</v>
      </c>
      <c r="H130" s="80" t="s">
        <v>8165</v>
      </c>
      <c r="I130" s="80" t="s">
        <v>8163</v>
      </c>
      <c r="J130" s="80" t="s">
        <v>2014</v>
      </c>
      <c r="K130" s="77" t="s">
        <v>2015</v>
      </c>
      <c r="L130" s="80">
        <v>9</v>
      </c>
      <c r="M130" s="80">
        <v>5</v>
      </c>
      <c r="N130" s="80">
        <v>2018</v>
      </c>
      <c r="O130" s="77">
        <f t="shared" si="2"/>
        <v>43229</v>
      </c>
      <c r="P130" s="80" t="s">
        <v>2016</v>
      </c>
      <c r="Q130" s="80" t="s">
        <v>175</v>
      </c>
      <c r="R130" s="80">
        <f>VLOOKUP(P130,Registration!O:P,2,FALSE)</f>
        <v>15</v>
      </c>
    </row>
    <row r="131" spans="1:18" ht="23.1" customHeight="1">
      <c r="A131" s="80" t="s">
        <v>41</v>
      </c>
      <c r="B131" s="80" t="s">
        <v>26</v>
      </c>
      <c r="C131" s="80" t="s">
        <v>27</v>
      </c>
      <c r="D131" s="80" t="s">
        <v>28</v>
      </c>
      <c r="E131" s="80" t="s">
        <v>28</v>
      </c>
      <c r="F131" s="80" t="s">
        <v>111</v>
      </c>
      <c r="G131" s="80" t="s">
        <v>167</v>
      </c>
      <c r="H131" s="80" t="s">
        <v>8159</v>
      </c>
      <c r="I131" s="80" t="s">
        <v>8161</v>
      </c>
      <c r="J131" s="80" t="s">
        <v>304</v>
      </c>
      <c r="K131" s="77" t="s">
        <v>2017</v>
      </c>
      <c r="L131" s="82">
        <v>8</v>
      </c>
      <c r="M131" s="82">
        <v>5</v>
      </c>
      <c r="N131" s="82">
        <v>2018</v>
      </c>
      <c r="O131" s="77">
        <f t="shared" si="2"/>
        <v>43228</v>
      </c>
      <c r="P131" s="82" t="s">
        <v>305</v>
      </c>
      <c r="Q131" s="80" t="s">
        <v>175</v>
      </c>
      <c r="R131" s="80">
        <f>VLOOKUP(P131,Registration!O:P,2,FALSE)</f>
        <v>18</v>
      </c>
    </row>
    <row r="132" spans="1:18" ht="23.1" customHeight="1">
      <c r="A132" s="80" t="s">
        <v>41</v>
      </c>
      <c r="B132" s="80" t="s">
        <v>26</v>
      </c>
      <c r="C132" s="80" t="s">
        <v>27</v>
      </c>
      <c r="D132" s="80" t="s">
        <v>28</v>
      </c>
      <c r="E132" s="80" t="s">
        <v>28</v>
      </c>
      <c r="F132" s="80" t="s">
        <v>111</v>
      </c>
      <c r="G132" s="80" t="s">
        <v>167</v>
      </c>
      <c r="H132" s="80" t="s">
        <v>8159</v>
      </c>
      <c r="I132" s="80" t="s">
        <v>8161</v>
      </c>
      <c r="J132" s="80" t="s">
        <v>306</v>
      </c>
      <c r="K132" s="77" t="s">
        <v>2017</v>
      </c>
      <c r="L132" s="82">
        <v>8</v>
      </c>
      <c r="M132" s="82">
        <v>5</v>
      </c>
      <c r="N132" s="82">
        <v>2018</v>
      </c>
      <c r="O132" s="77">
        <f t="shared" si="2"/>
        <v>43228</v>
      </c>
      <c r="P132" s="82" t="s">
        <v>307</v>
      </c>
      <c r="Q132" s="80" t="s">
        <v>175</v>
      </c>
      <c r="R132" s="80">
        <f>VLOOKUP(P132,Registration!O:P,2,FALSE)</f>
        <v>17</v>
      </c>
    </row>
    <row r="133" spans="1:18" ht="23.1" customHeight="1">
      <c r="A133" s="80" t="s">
        <v>41</v>
      </c>
      <c r="B133" s="80" t="s">
        <v>26</v>
      </c>
      <c r="C133" s="80" t="s">
        <v>27</v>
      </c>
      <c r="D133" s="80" t="s">
        <v>28</v>
      </c>
      <c r="E133" s="80" t="s">
        <v>28</v>
      </c>
      <c r="F133" s="80" t="s">
        <v>111</v>
      </c>
      <c r="G133" s="80" t="s">
        <v>167</v>
      </c>
      <c r="H133" s="80" t="s">
        <v>8159</v>
      </c>
      <c r="I133" s="80" t="s">
        <v>8161</v>
      </c>
      <c r="J133" s="80" t="s">
        <v>308</v>
      </c>
      <c r="K133" s="77" t="s">
        <v>2017</v>
      </c>
      <c r="L133" s="82">
        <v>8</v>
      </c>
      <c r="M133" s="82">
        <v>5</v>
      </c>
      <c r="N133" s="82">
        <v>2018</v>
      </c>
      <c r="O133" s="77">
        <f t="shared" si="2"/>
        <v>43228</v>
      </c>
      <c r="P133" s="82" t="s">
        <v>309</v>
      </c>
      <c r="Q133" s="80" t="s">
        <v>175</v>
      </c>
      <c r="R133" s="80">
        <f>VLOOKUP(P133,Registration!O:P,2,FALSE)</f>
        <v>19</v>
      </c>
    </row>
    <row r="134" spans="1:18" ht="23.1" customHeight="1">
      <c r="A134" s="80" t="s">
        <v>41</v>
      </c>
      <c r="B134" s="80" t="s">
        <v>26</v>
      </c>
      <c r="C134" s="80" t="s">
        <v>27</v>
      </c>
      <c r="D134" s="80" t="s">
        <v>28</v>
      </c>
      <c r="E134" s="80" t="s">
        <v>28</v>
      </c>
      <c r="F134" s="80" t="s">
        <v>111</v>
      </c>
      <c r="G134" s="80" t="s">
        <v>167</v>
      </c>
      <c r="H134" s="80" t="s">
        <v>8159</v>
      </c>
      <c r="I134" s="80" t="s">
        <v>8161</v>
      </c>
      <c r="J134" s="80" t="s">
        <v>310</v>
      </c>
      <c r="K134" s="77" t="s">
        <v>2015</v>
      </c>
      <c r="L134" s="82">
        <v>9</v>
      </c>
      <c r="M134" s="82">
        <v>5</v>
      </c>
      <c r="N134" s="82">
        <v>2018</v>
      </c>
      <c r="O134" s="77">
        <f t="shared" si="2"/>
        <v>43229</v>
      </c>
      <c r="P134" s="82" t="s">
        <v>311</v>
      </c>
      <c r="Q134" s="80" t="s">
        <v>175</v>
      </c>
      <c r="R134" s="80">
        <f>VLOOKUP(P134,Registration!O:P,2,FALSE)</f>
        <v>19</v>
      </c>
    </row>
    <row r="135" spans="1:18" ht="23.1" customHeight="1">
      <c r="A135" s="80" t="s">
        <v>41</v>
      </c>
      <c r="B135" s="80" t="s">
        <v>26</v>
      </c>
      <c r="C135" s="80" t="s">
        <v>27</v>
      </c>
      <c r="D135" s="80" t="s">
        <v>28</v>
      </c>
      <c r="E135" s="80" t="s">
        <v>28</v>
      </c>
      <c r="F135" s="80" t="s">
        <v>111</v>
      </c>
      <c r="G135" s="80" t="s">
        <v>167</v>
      </c>
      <c r="H135" s="80" t="s">
        <v>8159</v>
      </c>
      <c r="I135" s="80" t="s">
        <v>8161</v>
      </c>
      <c r="J135" s="80" t="s">
        <v>312</v>
      </c>
      <c r="K135" s="77" t="s">
        <v>2015</v>
      </c>
      <c r="L135" s="82">
        <v>9</v>
      </c>
      <c r="M135" s="82">
        <v>5</v>
      </c>
      <c r="N135" s="82">
        <v>2018</v>
      </c>
      <c r="O135" s="77">
        <f t="shared" si="2"/>
        <v>43229</v>
      </c>
      <c r="P135" s="82" t="s">
        <v>192</v>
      </c>
      <c r="Q135" s="80" t="s">
        <v>175</v>
      </c>
      <c r="R135" s="80">
        <f>VLOOKUP(P135,Registration!O:P,2,FALSE)</f>
        <v>19</v>
      </c>
    </row>
    <row r="136" spans="1:18" ht="23.1" customHeight="1">
      <c r="A136" s="80" t="s">
        <v>41</v>
      </c>
      <c r="B136" s="80" t="s">
        <v>26</v>
      </c>
      <c r="C136" s="80" t="s">
        <v>27</v>
      </c>
      <c r="D136" s="80" t="s">
        <v>28</v>
      </c>
      <c r="E136" s="80" t="s">
        <v>28</v>
      </c>
      <c r="F136" s="80" t="s">
        <v>111</v>
      </c>
      <c r="G136" s="80" t="s">
        <v>167</v>
      </c>
      <c r="H136" s="80" t="s">
        <v>8159</v>
      </c>
      <c r="I136" s="80" t="s">
        <v>8161</v>
      </c>
      <c r="J136" s="80" t="s">
        <v>314</v>
      </c>
      <c r="K136" s="77" t="s">
        <v>2015</v>
      </c>
      <c r="L136" s="82">
        <v>9</v>
      </c>
      <c r="M136" s="82">
        <v>5</v>
      </c>
      <c r="N136" s="82">
        <v>2018</v>
      </c>
      <c r="O136" s="77">
        <f t="shared" si="2"/>
        <v>43229</v>
      </c>
      <c r="P136" s="82" t="s">
        <v>315</v>
      </c>
      <c r="Q136" s="80" t="s">
        <v>175</v>
      </c>
      <c r="R136" s="80">
        <f>VLOOKUP(P136,Registration!O:P,2,FALSE)</f>
        <v>17</v>
      </c>
    </row>
    <row r="137" spans="1:18" ht="23.1" customHeight="1">
      <c r="A137" s="80" t="s">
        <v>41</v>
      </c>
      <c r="B137" s="80" t="s">
        <v>26</v>
      </c>
      <c r="C137" s="80" t="s">
        <v>27</v>
      </c>
      <c r="D137" s="80" t="s">
        <v>28</v>
      </c>
      <c r="E137" s="80" t="s">
        <v>28</v>
      </c>
      <c r="F137" s="80" t="s">
        <v>111</v>
      </c>
      <c r="G137" s="80" t="s">
        <v>167</v>
      </c>
      <c r="H137" s="80" t="s">
        <v>8159</v>
      </c>
      <c r="I137" s="80" t="s">
        <v>8161</v>
      </c>
      <c r="J137" s="80" t="s">
        <v>316</v>
      </c>
      <c r="K137" s="77" t="s">
        <v>2015</v>
      </c>
      <c r="L137" s="82">
        <v>9</v>
      </c>
      <c r="M137" s="82">
        <v>5</v>
      </c>
      <c r="N137" s="82">
        <v>2018</v>
      </c>
      <c r="O137" s="77">
        <f t="shared" si="2"/>
        <v>43229</v>
      </c>
      <c r="P137" s="82" t="s">
        <v>317</v>
      </c>
      <c r="Q137" s="80" t="s">
        <v>175</v>
      </c>
      <c r="R137" s="80">
        <f>VLOOKUP(P137,Registration!O:P,2,FALSE)</f>
        <v>18</v>
      </c>
    </row>
    <row r="138" spans="1:18" ht="23.1" customHeight="1">
      <c r="A138" s="80" t="s">
        <v>41</v>
      </c>
      <c r="B138" s="80" t="s">
        <v>26</v>
      </c>
      <c r="C138" s="80" t="s">
        <v>27</v>
      </c>
      <c r="D138" s="80" t="s">
        <v>28</v>
      </c>
      <c r="E138" s="80" t="s">
        <v>28</v>
      </c>
      <c r="F138" s="80" t="s">
        <v>111</v>
      </c>
      <c r="G138" s="80" t="s">
        <v>167</v>
      </c>
      <c r="H138" s="80" t="s">
        <v>8159</v>
      </c>
      <c r="I138" s="80" t="s">
        <v>8161</v>
      </c>
      <c r="J138" s="80" t="s">
        <v>318</v>
      </c>
      <c r="K138" s="77" t="s">
        <v>2015</v>
      </c>
      <c r="L138" s="82">
        <v>9</v>
      </c>
      <c r="M138" s="82">
        <v>5</v>
      </c>
      <c r="N138" s="82">
        <v>2018</v>
      </c>
      <c r="O138" s="77">
        <f t="shared" si="2"/>
        <v>43229</v>
      </c>
      <c r="P138" s="82" t="s">
        <v>319</v>
      </c>
      <c r="Q138" s="80" t="s">
        <v>175</v>
      </c>
      <c r="R138" s="80">
        <f>VLOOKUP(P138,Registration!O:P,2,FALSE)</f>
        <v>18</v>
      </c>
    </row>
    <row r="139" spans="1:18" ht="23.1" customHeight="1">
      <c r="A139" s="80" t="s">
        <v>41</v>
      </c>
      <c r="B139" s="80" t="s">
        <v>26</v>
      </c>
      <c r="C139" s="80" t="s">
        <v>27</v>
      </c>
      <c r="D139" s="80" t="s">
        <v>28</v>
      </c>
      <c r="E139" s="80" t="s">
        <v>28</v>
      </c>
      <c r="F139" s="80" t="s">
        <v>111</v>
      </c>
      <c r="G139" s="80" t="s">
        <v>167</v>
      </c>
      <c r="H139" s="80" t="s">
        <v>8159</v>
      </c>
      <c r="I139" s="80" t="s">
        <v>8161</v>
      </c>
      <c r="J139" s="80" t="s">
        <v>320</v>
      </c>
      <c r="K139" s="77" t="s">
        <v>2021</v>
      </c>
      <c r="L139" s="82">
        <v>10</v>
      </c>
      <c r="M139" s="82">
        <v>5</v>
      </c>
      <c r="N139" s="82">
        <v>2018</v>
      </c>
      <c r="O139" s="77">
        <f t="shared" si="2"/>
        <v>43230</v>
      </c>
      <c r="P139" s="82" t="s">
        <v>321</v>
      </c>
      <c r="Q139" s="80" t="s">
        <v>175</v>
      </c>
      <c r="R139" s="80">
        <f>VLOOKUP(P139,Registration!O:P,2,FALSE)</f>
        <v>18</v>
      </c>
    </row>
    <row r="140" spans="1:18" ht="23.1" customHeight="1">
      <c r="A140" s="80" t="s">
        <v>41</v>
      </c>
      <c r="B140" s="80" t="s">
        <v>26</v>
      </c>
      <c r="C140" s="80" t="s">
        <v>27</v>
      </c>
      <c r="D140" s="80" t="s">
        <v>28</v>
      </c>
      <c r="E140" s="80" t="s">
        <v>28</v>
      </c>
      <c r="F140" s="80" t="s">
        <v>111</v>
      </c>
      <c r="G140" s="80" t="s">
        <v>167</v>
      </c>
      <c r="H140" s="80" t="s">
        <v>8159</v>
      </c>
      <c r="I140" s="80" t="s">
        <v>8161</v>
      </c>
      <c r="J140" s="80" t="s">
        <v>322</v>
      </c>
      <c r="K140" s="77" t="s">
        <v>2021</v>
      </c>
      <c r="L140" s="82">
        <v>10</v>
      </c>
      <c r="M140" s="82">
        <v>5</v>
      </c>
      <c r="N140" s="82">
        <v>2018</v>
      </c>
      <c r="O140" s="77">
        <f t="shared" si="2"/>
        <v>43230</v>
      </c>
      <c r="P140" s="82" t="s">
        <v>323</v>
      </c>
      <c r="Q140" s="80" t="s">
        <v>175</v>
      </c>
      <c r="R140" s="80">
        <f>VLOOKUP(P140,Registration!O:P,2,FALSE)</f>
        <v>18</v>
      </c>
    </row>
    <row r="141" spans="1:18" ht="23.1" customHeight="1">
      <c r="A141" s="80" t="s">
        <v>41</v>
      </c>
      <c r="B141" s="80" t="s">
        <v>26</v>
      </c>
      <c r="C141" s="80" t="s">
        <v>27</v>
      </c>
      <c r="D141" s="80" t="s">
        <v>28</v>
      </c>
      <c r="E141" s="80" t="s">
        <v>28</v>
      </c>
      <c r="F141" s="80" t="s">
        <v>111</v>
      </c>
      <c r="G141" s="80" t="s">
        <v>167</v>
      </c>
      <c r="H141" s="80" t="s">
        <v>8159</v>
      </c>
      <c r="I141" s="80" t="s">
        <v>8161</v>
      </c>
      <c r="J141" s="80" t="s">
        <v>324</v>
      </c>
      <c r="K141" s="77" t="s">
        <v>2021</v>
      </c>
      <c r="L141" s="82">
        <v>10</v>
      </c>
      <c r="M141" s="82">
        <v>5</v>
      </c>
      <c r="N141" s="82">
        <v>2018</v>
      </c>
      <c r="O141" s="77">
        <f t="shared" si="2"/>
        <v>43230</v>
      </c>
      <c r="P141" s="82" t="s">
        <v>325</v>
      </c>
      <c r="Q141" s="80" t="s">
        <v>175</v>
      </c>
      <c r="R141" s="80">
        <f>VLOOKUP(P141,Registration!O:P,2,FALSE)</f>
        <v>19</v>
      </c>
    </row>
    <row r="142" spans="1:18" ht="23.1" customHeight="1">
      <c r="A142" s="80" t="s">
        <v>41</v>
      </c>
      <c r="B142" s="80" t="s">
        <v>26</v>
      </c>
      <c r="C142" s="80" t="s">
        <v>27</v>
      </c>
      <c r="D142" s="80" t="s">
        <v>28</v>
      </c>
      <c r="E142" s="80" t="s">
        <v>28</v>
      </c>
      <c r="F142" s="80" t="s">
        <v>111</v>
      </c>
      <c r="G142" s="80" t="s">
        <v>167</v>
      </c>
      <c r="H142" s="80" t="s">
        <v>8159</v>
      </c>
      <c r="I142" s="80" t="s">
        <v>8161</v>
      </c>
      <c r="J142" s="80" t="s">
        <v>326</v>
      </c>
      <c r="K142" s="77" t="s">
        <v>2022</v>
      </c>
      <c r="L142" s="82">
        <v>11</v>
      </c>
      <c r="M142" s="82">
        <v>5</v>
      </c>
      <c r="N142" s="82">
        <v>2018</v>
      </c>
      <c r="O142" s="77">
        <f t="shared" si="2"/>
        <v>43231</v>
      </c>
      <c r="P142" s="82" t="s">
        <v>327</v>
      </c>
      <c r="Q142" s="80" t="s">
        <v>175</v>
      </c>
      <c r="R142" s="80">
        <f>VLOOKUP(P142,Registration!O:P,2,FALSE)</f>
        <v>18</v>
      </c>
    </row>
    <row r="143" spans="1:18" ht="23.1" customHeight="1">
      <c r="A143" s="80" t="s">
        <v>41</v>
      </c>
      <c r="B143" s="80" t="s">
        <v>26</v>
      </c>
      <c r="C143" s="80" t="s">
        <v>27</v>
      </c>
      <c r="D143" s="80" t="s">
        <v>28</v>
      </c>
      <c r="E143" s="80" t="s">
        <v>28</v>
      </c>
      <c r="F143" s="80" t="s">
        <v>111</v>
      </c>
      <c r="G143" s="80" t="s">
        <v>167</v>
      </c>
      <c r="H143" s="80" t="s">
        <v>8159</v>
      </c>
      <c r="I143" s="80" t="s">
        <v>8161</v>
      </c>
      <c r="J143" s="80" t="s">
        <v>328</v>
      </c>
      <c r="K143" s="77" t="s">
        <v>2022</v>
      </c>
      <c r="L143" s="82">
        <v>11</v>
      </c>
      <c r="M143" s="82">
        <v>5</v>
      </c>
      <c r="N143" s="82">
        <v>2018</v>
      </c>
      <c r="O143" s="77">
        <f t="shared" si="2"/>
        <v>43231</v>
      </c>
      <c r="P143" s="82" t="s">
        <v>329</v>
      </c>
      <c r="Q143" s="80" t="s">
        <v>175</v>
      </c>
      <c r="R143" s="80">
        <f>VLOOKUP(P143,Registration!O:P,2,FALSE)</f>
        <v>17</v>
      </c>
    </row>
    <row r="144" spans="1:18" ht="23.1" customHeight="1">
      <c r="A144" s="80" t="s">
        <v>41</v>
      </c>
      <c r="B144" s="80" t="s">
        <v>26</v>
      </c>
      <c r="C144" s="80" t="s">
        <v>27</v>
      </c>
      <c r="D144" s="80" t="s">
        <v>28</v>
      </c>
      <c r="E144" s="80" t="s">
        <v>28</v>
      </c>
      <c r="F144" s="80" t="s">
        <v>111</v>
      </c>
      <c r="G144" s="80" t="s">
        <v>167</v>
      </c>
      <c r="H144" s="80" t="s">
        <v>8159</v>
      </c>
      <c r="I144" s="80" t="s">
        <v>8161</v>
      </c>
      <c r="J144" s="80" t="s">
        <v>330</v>
      </c>
      <c r="K144" s="77" t="s">
        <v>2022</v>
      </c>
      <c r="L144" s="82">
        <v>11</v>
      </c>
      <c r="M144" s="82">
        <v>5</v>
      </c>
      <c r="N144" s="82">
        <v>2018</v>
      </c>
      <c r="O144" s="77">
        <f t="shared" si="2"/>
        <v>43231</v>
      </c>
      <c r="P144" s="82" t="s">
        <v>331</v>
      </c>
      <c r="Q144" s="80" t="s">
        <v>175</v>
      </c>
      <c r="R144" s="80">
        <f>VLOOKUP(P144,Registration!O:P,2,FALSE)</f>
        <v>19</v>
      </c>
    </row>
    <row r="145" spans="1:18" ht="23.1" customHeight="1">
      <c r="A145" s="80" t="s">
        <v>41</v>
      </c>
      <c r="B145" s="80" t="s">
        <v>26</v>
      </c>
      <c r="C145" s="80" t="s">
        <v>27</v>
      </c>
      <c r="D145" s="80" t="s">
        <v>28</v>
      </c>
      <c r="E145" s="80" t="s">
        <v>28</v>
      </c>
      <c r="F145" s="80" t="s">
        <v>111</v>
      </c>
      <c r="G145" s="80" t="s">
        <v>167</v>
      </c>
      <c r="H145" s="80" t="s">
        <v>8159</v>
      </c>
      <c r="I145" s="80" t="s">
        <v>8161</v>
      </c>
      <c r="J145" s="80" t="s">
        <v>332</v>
      </c>
      <c r="K145" s="77" t="s">
        <v>2022</v>
      </c>
      <c r="L145" s="82">
        <v>11</v>
      </c>
      <c r="M145" s="82">
        <v>5</v>
      </c>
      <c r="N145" s="82">
        <v>2018</v>
      </c>
      <c r="O145" s="77">
        <f t="shared" si="2"/>
        <v>43231</v>
      </c>
      <c r="P145" s="82" t="s">
        <v>333</v>
      </c>
      <c r="Q145" s="80" t="s">
        <v>175</v>
      </c>
      <c r="R145" s="80">
        <f>VLOOKUP(P145,Registration!O:P,2,FALSE)</f>
        <v>19</v>
      </c>
    </row>
    <row r="146" spans="1:18" ht="23.1" customHeight="1">
      <c r="A146" s="80" t="s">
        <v>41</v>
      </c>
      <c r="B146" s="80" t="s">
        <v>26</v>
      </c>
      <c r="C146" s="80" t="s">
        <v>27</v>
      </c>
      <c r="D146" s="80" t="s">
        <v>28</v>
      </c>
      <c r="E146" s="80" t="s">
        <v>28</v>
      </c>
      <c r="F146" s="80" t="s">
        <v>29</v>
      </c>
      <c r="G146" s="80" t="s">
        <v>1887</v>
      </c>
      <c r="H146" s="80" t="s">
        <v>8165</v>
      </c>
      <c r="I146" s="80" t="s">
        <v>8162</v>
      </c>
      <c r="J146" s="80" t="s">
        <v>2024</v>
      </c>
      <c r="K146" s="77" t="s">
        <v>2025</v>
      </c>
      <c r="L146" s="80">
        <v>12</v>
      </c>
      <c r="M146" s="80">
        <v>5</v>
      </c>
      <c r="N146" s="80">
        <v>2018</v>
      </c>
      <c r="O146" s="77">
        <f t="shared" si="2"/>
        <v>43232</v>
      </c>
      <c r="P146" s="80" t="s">
        <v>2026</v>
      </c>
      <c r="Q146" s="80" t="s">
        <v>1899</v>
      </c>
      <c r="R146" s="80">
        <f>VLOOKUP(P146,Registration!O:P,2,FALSE)</f>
        <v>18</v>
      </c>
    </row>
    <row r="147" spans="1:18" ht="23.1" customHeight="1">
      <c r="A147" s="80" t="s">
        <v>41</v>
      </c>
      <c r="B147" s="80" t="s">
        <v>26</v>
      </c>
      <c r="C147" s="80" t="s">
        <v>27</v>
      </c>
      <c r="D147" s="80" t="s">
        <v>28</v>
      </c>
      <c r="E147" s="80" t="s">
        <v>28</v>
      </c>
      <c r="F147" s="80" t="s">
        <v>29</v>
      </c>
      <c r="G147" s="80" t="s">
        <v>1887</v>
      </c>
      <c r="H147" s="80" t="s">
        <v>8165</v>
      </c>
      <c r="I147" s="80" t="s">
        <v>8162</v>
      </c>
      <c r="J147" s="80" t="s">
        <v>2027</v>
      </c>
      <c r="K147" s="77" t="s">
        <v>2025</v>
      </c>
      <c r="L147" s="80">
        <v>12</v>
      </c>
      <c r="M147" s="80">
        <v>5</v>
      </c>
      <c r="N147" s="80">
        <v>2018</v>
      </c>
      <c r="O147" s="77">
        <f t="shared" si="2"/>
        <v>43232</v>
      </c>
      <c r="P147" s="80" t="s">
        <v>2028</v>
      </c>
      <c r="Q147" s="80" t="s">
        <v>1899</v>
      </c>
      <c r="R147" s="80">
        <f>VLOOKUP(P147,Registration!O:P,2,FALSE)</f>
        <v>15</v>
      </c>
    </row>
    <row r="148" spans="1:18" ht="23.1" customHeight="1">
      <c r="A148" s="80" t="s">
        <v>41</v>
      </c>
      <c r="B148" s="80" t="s">
        <v>26</v>
      </c>
      <c r="C148" s="80" t="s">
        <v>27</v>
      </c>
      <c r="D148" s="80" t="s">
        <v>28</v>
      </c>
      <c r="E148" s="80" t="s">
        <v>28</v>
      </c>
      <c r="F148" s="80" t="s">
        <v>29</v>
      </c>
      <c r="G148" s="80" t="s">
        <v>1887</v>
      </c>
      <c r="H148" s="80" t="s">
        <v>8165</v>
      </c>
      <c r="I148" s="80" t="s">
        <v>8162</v>
      </c>
      <c r="J148" s="80" t="s">
        <v>565</v>
      </c>
      <c r="K148" s="77" t="s">
        <v>2025</v>
      </c>
      <c r="L148" s="80">
        <v>12</v>
      </c>
      <c r="M148" s="80">
        <v>5</v>
      </c>
      <c r="N148" s="80">
        <v>2018</v>
      </c>
      <c r="O148" s="77">
        <f t="shared" si="2"/>
        <v>43232</v>
      </c>
      <c r="P148" s="80" t="s">
        <v>2029</v>
      </c>
      <c r="Q148" s="80" t="s">
        <v>1899</v>
      </c>
      <c r="R148" s="80">
        <f>VLOOKUP(P148,Registration!O:P,2,FALSE)</f>
        <v>15</v>
      </c>
    </row>
    <row r="149" spans="1:18" ht="23.1" customHeight="1">
      <c r="A149" s="80" t="s">
        <v>41</v>
      </c>
      <c r="B149" s="80" t="s">
        <v>26</v>
      </c>
      <c r="C149" s="80" t="s">
        <v>27</v>
      </c>
      <c r="D149" s="80" t="s">
        <v>28</v>
      </c>
      <c r="E149" s="80" t="s">
        <v>28</v>
      </c>
      <c r="F149" s="80" t="s">
        <v>29</v>
      </c>
      <c r="G149" s="80" t="s">
        <v>1887</v>
      </c>
      <c r="H149" s="80" t="s">
        <v>8165</v>
      </c>
      <c r="I149" s="80" t="s">
        <v>8162</v>
      </c>
      <c r="J149" s="80" t="s">
        <v>2006</v>
      </c>
      <c r="K149" s="77" t="s">
        <v>2025</v>
      </c>
      <c r="L149" s="80">
        <v>12</v>
      </c>
      <c r="M149" s="80">
        <v>5</v>
      </c>
      <c r="N149" s="80">
        <v>2018</v>
      </c>
      <c r="O149" s="77">
        <f t="shared" si="2"/>
        <v>43232</v>
      </c>
      <c r="P149" s="80" t="s">
        <v>2007</v>
      </c>
      <c r="Q149" s="80" t="s">
        <v>1899</v>
      </c>
      <c r="R149" s="80">
        <f>VLOOKUP(P149,Registration!O:P,2,FALSE)</f>
        <v>15</v>
      </c>
    </row>
    <row r="150" spans="1:18" ht="23.1" customHeight="1">
      <c r="A150" s="80" t="s">
        <v>41</v>
      </c>
      <c r="B150" s="80" t="s">
        <v>26</v>
      </c>
      <c r="C150" s="80" t="s">
        <v>27</v>
      </c>
      <c r="D150" s="80" t="s">
        <v>28</v>
      </c>
      <c r="E150" s="80" t="s">
        <v>28</v>
      </c>
      <c r="F150" s="80" t="s">
        <v>29</v>
      </c>
      <c r="G150" s="80" t="s">
        <v>1887</v>
      </c>
      <c r="H150" s="80" t="s">
        <v>8165</v>
      </c>
      <c r="I150" s="80" t="s">
        <v>8162</v>
      </c>
      <c r="J150" s="80" t="s">
        <v>2004</v>
      </c>
      <c r="K150" s="77" t="s">
        <v>2025</v>
      </c>
      <c r="L150" s="80">
        <v>12</v>
      </c>
      <c r="M150" s="80">
        <v>5</v>
      </c>
      <c r="N150" s="80">
        <v>2018</v>
      </c>
      <c r="O150" s="77">
        <f t="shared" si="2"/>
        <v>43232</v>
      </c>
      <c r="P150" s="80" t="s">
        <v>2005</v>
      </c>
      <c r="Q150" s="80" t="s">
        <v>1899</v>
      </c>
      <c r="R150" s="80">
        <f>VLOOKUP(P150,Registration!O:P,2,FALSE)</f>
        <v>15</v>
      </c>
    </row>
    <row r="151" spans="1:18" ht="23.1" customHeight="1">
      <c r="A151" s="80" t="s">
        <v>41</v>
      </c>
      <c r="B151" s="80" t="s">
        <v>26</v>
      </c>
      <c r="C151" s="80" t="s">
        <v>27</v>
      </c>
      <c r="D151" s="80" t="s">
        <v>28</v>
      </c>
      <c r="E151" s="80" t="s">
        <v>28</v>
      </c>
      <c r="F151" s="80" t="s">
        <v>29</v>
      </c>
      <c r="G151" s="80" t="s">
        <v>1887</v>
      </c>
      <c r="H151" s="80" t="s">
        <v>8165</v>
      </c>
      <c r="I151" s="80" t="s">
        <v>8162</v>
      </c>
      <c r="J151" s="80" t="s">
        <v>2000</v>
      </c>
      <c r="K151" s="77" t="s">
        <v>2025</v>
      </c>
      <c r="L151" s="80">
        <v>12</v>
      </c>
      <c r="M151" s="80">
        <v>5</v>
      </c>
      <c r="N151" s="80">
        <v>2018</v>
      </c>
      <c r="O151" s="77">
        <f t="shared" si="2"/>
        <v>43232</v>
      </c>
      <c r="P151" s="80" t="s">
        <v>2001</v>
      </c>
      <c r="Q151" s="80" t="s">
        <v>1899</v>
      </c>
      <c r="R151" s="80">
        <f>VLOOKUP(P151,Registration!O:P,2,FALSE)</f>
        <v>16</v>
      </c>
    </row>
    <row r="152" spans="1:18" ht="23.1" customHeight="1">
      <c r="A152" s="80" t="s">
        <v>41</v>
      </c>
      <c r="B152" s="80" t="s">
        <v>26</v>
      </c>
      <c r="C152" s="80" t="s">
        <v>27</v>
      </c>
      <c r="D152" s="80" t="s">
        <v>28</v>
      </c>
      <c r="E152" s="80" t="s">
        <v>28</v>
      </c>
      <c r="F152" s="80" t="s">
        <v>29</v>
      </c>
      <c r="G152" s="80" t="s">
        <v>1887</v>
      </c>
      <c r="H152" s="80" t="s">
        <v>8165</v>
      </c>
      <c r="I152" s="80" t="s">
        <v>8162</v>
      </c>
      <c r="J152" s="80" t="s">
        <v>1978</v>
      </c>
      <c r="K152" s="77" t="s">
        <v>2025</v>
      </c>
      <c r="L152" s="80">
        <v>12</v>
      </c>
      <c r="M152" s="80">
        <v>5</v>
      </c>
      <c r="N152" s="80">
        <v>2018</v>
      </c>
      <c r="O152" s="77">
        <f t="shared" si="2"/>
        <v>43232</v>
      </c>
      <c r="P152" s="80" t="s">
        <v>1979</v>
      </c>
      <c r="Q152" s="80" t="s">
        <v>1899</v>
      </c>
      <c r="R152" s="80">
        <f>VLOOKUP(P152,Registration!O:P,2,FALSE)</f>
        <v>16</v>
      </c>
    </row>
    <row r="153" spans="1:18" ht="23.1" customHeight="1">
      <c r="A153" s="80" t="s">
        <v>41</v>
      </c>
      <c r="B153" s="80" t="s">
        <v>26</v>
      </c>
      <c r="C153" s="80" t="s">
        <v>27</v>
      </c>
      <c r="D153" s="80" t="s">
        <v>28</v>
      </c>
      <c r="E153" s="80" t="s">
        <v>28</v>
      </c>
      <c r="F153" s="80" t="s">
        <v>29</v>
      </c>
      <c r="G153" s="80" t="s">
        <v>1887</v>
      </c>
      <c r="H153" s="80" t="s">
        <v>8165</v>
      </c>
      <c r="I153" s="80" t="s">
        <v>8162</v>
      </c>
      <c r="J153" s="80" t="s">
        <v>2030</v>
      </c>
      <c r="K153" s="77" t="s">
        <v>2025</v>
      </c>
      <c r="L153" s="80">
        <v>12</v>
      </c>
      <c r="M153" s="80">
        <v>5</v>
      </c>
      <c r="N153" s="80">
        <v>2018</v>
      </c>
      <c r="O153" s="77">
        <f t="shared" ref="O153:O216" si="3">DATE(N153,M153,L153)</f>
        <v>43232</v>
      </c>
      <c r="P153" s="80" t="s">
        <v>2031</v>
      </c>
      <c r="Q153" s="80" t="s">
        <v>1899</v>
      </c>
      <c r="R153" s="80">
        <f>VLOOKUP(P153,Registration!O:P,2,FALSE)</f>
        <v>15</v>
      </c>
    </row>
    <row r="154" spans="1:18" ht="23.1" customHeight="1">
      <c r="A154" s="80" t="s">
        <v>41</v>
      </c>
      <c r="B154" s="80" t="s">
        <v>26</v>
      </c>
      <c r="C154" s="80" t="s">
        <v>27</v>
      </c>
      <c r="D154" s="80" t="s">
        <v>28</v>
      </c>
      <c r="E154" s="80" t="s">
        <v>28</v>
      </c>
      <c r="F154" s="80" t="s">
        <v>29</v>
      </c>
      <c r="G154" s="80" t="s">
        <v>1887</v>
      </c>
      <c r="H154" s="80" t="s">
        <v>8165</v>
      </c>
      <c r="I154" s="80" t="s">
        <v>8162</v>
      </c>
      <c r="J154" s="80" t="s">
        <v>2032</v>
      </c>
      <c r="K154" s="77" t="s">
        <v>2025</v>
      </c>
      <c r="L154" s="80">
        <v>12</v>
      </c>
      <c r="M154" s="80">
        <v>5</v>
      </c>
      <c r="N154" s="80">
        <v>2018</v>
      </c>
      <c r="O154" s="77">
        <f t="shared" si="3"/>
        <v>43232</v>
      </c>
      <c r="P154" s="80" t="s">
        <v>2033</v>
      </c>
      <c r="Q154" s="80" t="s">
        <v>1899</v>
      </c>
      <c r="R154" s="80">
        <f>VLOOKUP(P154,Registration!O:P,2,FALSE)</f>
        <v>16</v>
      </c>
    </row>
    <row r="155" spans="1:18" ht="23.1" customHeight="1">
      <c r="A155" s="80" t="s">
        <v>41</v>
      </c>
      <c r="B155" s="80" t="s">
        <v>26</v>
      </c>
      <c r="C155" s="80" t="s">
        <v>27</v>
      </c>
      <c r="D155" s="80" t="s">
        <v>28</v>
      </c>
      <c r="E155" s="80" t="s">
        <v>28</v>
      </c>
      <c r="F155" s="80" t="s">
        <v>29</v>
      </c>
      <c r="G155" s="80" t="s">
        <v>1887</v>
      </c>
      <c r="H155" s="80" t="s">
        <v>8165</v>
      </c>
      <c r="I155" s="80" t="s">
        <v>8162</v>
      </c>
      <c r="J155" s="80" t="s">
        <v>2034</v>
      </c>
      <c r="K155" s="77" t="s">
        <v>2025</v>
      </c>
      <c r="L155" s="80">
        <v>12</v>
      </c>
      <c r="M155" s="80">
        <v>5</v>
      </c>
      <c r="N155" s="80">
        <v>2018</v>
      </c>
      <c r="O155" s="77">
        <f t="shared" si="3"/>
        <v>43232</v>
      </c>
      <c r="P155" s="80" t="s">
        <v>2035</v>
      </c>
      <c r="Q155" s="80" t="s">
        <v>1899</v>
      </c>
      <c r="R155" s="80">
        <f>VLOOKUP(P155,Registration!O:P,2,FALSE)</f>
        <v>19</v>
      </c>
    </row>
    <row r="156" spans="1:18" ht="23.1" customHeight="1">
      <c r="A156" s="80" t="s">
        <v>41</v>
      </c>
      <c r="B156" s="80" t="s">
        <v>26</v>
      </c>
      <c r="C156" s="80" t="s">
        <v>27</v>
      </c>
      <c r="D156" s="80" t="s">
        <v>28</v>
      </c>
      <c r="E156" s="80" t="s">
        <v>28</v>
      </c>
      <c r="F156" s="80" t="s">
        <v>29</v>
      </c>
      <c r="G156" s="80" t="s">
        <v>1887</v>
      </c>
      <c r="H156" s="80" t="s">
        <v>8165</v>
      </c>
      <c r="I156" s="80" t="s">
        <v>8162</v>
      </c>
      <c r="J156" s="80" t="s">
        <v>1966</v>
      </c>
      <c r="K156" s="77" t="s">
        <v>2025</v>
      </c>
      <c r="L156" s="80">
        <v>12</v>
      </c>
      <c r="M156" s="80">
        <v>5</v>
      </c>
      <c r="N156" s="80">
        <v>2018</v>
      </c>
      <c r="O156" s="77">
        <f t="shared" si="3"/>
        <v>43232</v>
      </c>
      <c r="P156" s="80" t="s">
        <v>1967</v>
      </c>
      <c r="Q156" s="80" t="s">
        <v>1899</v>
      </c>
      <c r="R156" s="80">
        <f>VLOOKUP(P156,Registration!O:P,2,FALSE)</f>
        <v>15</v>
      </c>
    </row>
    <row r="157" spans="1:18" ht="23.1" customHeight="1">
      <c r="A157" s="80" t="s">
        <v>41</v>
      </c>
      <c r="B157" s="80" t="s">
        <v>26</v>
      </c>
      <c r="C157" s="80" t="s">
        <v>27</v>
      </c>
      <c r="D157" s="80" t="s">
        <v>28</v>
      </c>
      <c r="E157" s="80" t="s">
        <v>28</v>
      </c>
      <c r="F157" s="80" t="s">
        <v>29</v>
      </c>
      <c r="G157" s="80" t="s">
        <v>1887</v>
      </c>
      <c r="H157" s="80" t="s">
        <v>8165</v>
      </c>
      <c r="I157" s="80" t="s">
        <v>8162</v>
      </c>
      <c r="J157" s="80" t="s">
        <v>2012</v>
      </c>
      <c r="K157" s="77" t="s">
        <v>2025</v>
      </c>
      <c r="L157" s="80">
        <v>12</v>
      </c>
      <c r="M157" s="80">
        <v>5</v>
      </c>
      <c r="N157" s="80">
        <v>2018</v>
      </c>
      <c r="O157" s="77">
        <f t="shared" si="3"/>
        <v>43232</v>
      </c>
      <c r="P157" s="80" t="s">
        <v>2013</v>
      </c>
      <c r="Q157" s="80" t="s">
        <v>1899</v>
      </c>
      <c r="R157" s="80">
        <f>VLOOKUP(P157,Registration!O:P,2,FALSE)</f>
        <v>18</v>
      </c>
    </row>
    <row r="158" spans="1:18" ht="23.1" customHeight="1">
      <c r="A158" s="80" t="s">
        <v>41</v>
      </c>
      <c r="B158" s="80" t="s">
        <v>26</v>
      </c>
      <c r="C158" s="80" t="s">
        <v>27</v>
      </c>
      <c r="D158" s="80" t="s">
        <v>28</v>
      </c>
      <c r="E158" s="80" t="s">
        <v>28</v>
      </c>
      <c r="F158" s="80" t="s">
        <v>29</v>
      </c>
      <c r="G158" s="80" t="s">
        <v>1887</v>
      </c>
      <c r="H158" s="80" t="s">
        <v>8165</v>
      </c>
      <c r="I158" s="80" t="s">
        <v>8162</v>
      </c>
      <c r="J158" s="80" t="s">
        <v>1958</v>
      </c>
      <c r="K158" s="77" t="s">
        <v>2025</v>
      </c>
      <c r="L158" s="80">
        <v>12</v>
      </c>
      <c r="M158" s="80">
        <v>5</v>
      </c>
      <c r="N158" s="80">
        <v>2018</v>
      </c>
      <c r="O158" s="77">
        <f t="shared" si="3"/>
        <v>43232</v>
      </c>
      <c r="P158" s="80" t="s">
        <v>1959</v>
      </c>
      <c r="Q158" s="80" t="s">
        <v>1899</v>
      </c>
      <c r="R158" s="80">
        <f>VLOOKUP(P158,Registration!O:P,2,FALSE)</f>
        <v>15</v>
      </c>
    </row>
    <row r="159" spans="1:18" ht="23.1" customHeight="1">
      <c r="A159" s="80" t="s">
        <v>42</v>
      </c>
      <c r="B159" s="80" t="s">
        <v>26</v>
      </c>
      <c r="C159" s="80" t="s">
        <v>27</v>
      </c>
      <c r="D159" s="80" t="s">
        <v>28</v>
      </c>
      <c r="E159" s="80" t="s">
        <v>28</v>
      </c>
      <c r="F159" s="80" t="s">
        <v>29</v>
      </c>
      <c r="G159" s="80" t="s">
        <v>1887</v>
      </c>
      <c r="H159" s="80" t="s">
        <v>8165</v>
      </c>
      <c r="I159" s="80" t="s">
        <v>8163</v>
      </c>
      <c r="J159" s="80" t="s">
        <v>2036</v>
      </c>
      <c r="K159" s="77" t="s">
        <v>2037</v>
      </c>
      <c r="L159" s="80">
        <v>14</v>
      </c>
      <c r="M159" s="80">
        <v>5</v>
      </c>
      <c r="N159" s="80">
        <v>2018</v>
      </c>
      <c r="O159" s="77">
        <f t="shared" si="3"/>
        <v>43234</v>
      </c>
      <c r="P159" s="80" t="s">
        <v>2038</v>
      </c>
      <c r="Q159" s="80" t="s">
        <v>175</v>
      </c>
      <c r="R159" s="80">
        <f>VLOOKUP(P159,Registration!O:P,2,FALSE)</f>
        <v>19</v>
      </c>
    </row>
    <row r="160" spans="1:18" ht="23.1" customHeight="1">
      <c r="A160" s="80" t="s">
        <v>42</v>
      </c>
      <c r="B160" s="80" t="s">
        <v>26</v>
      </c>
      <c r="C160" s="80" t="s">
        <v>27</v>
      </c>
      <c r="D160" s="80" t="s">
        <v>28</v>
      </c>
      <c r="E160" s="80" t="s">
        <v>28</v>
      </c>
      <c r="F160" s="80" t="s">
        <v>29</v>
      </c>
      <c r="G160" s="80" t="s">
        <v>1887</v>
      </c>
      <c r="H160" s="80" t="s">
        <v>8165</v>
      </c>
      <c r="I160" s="80" t="s">
        <v>8163</v>
      </c>
      <c r="J160" s="80" t="s">
        <v>2039</v>
      </c>
      <c r="K160" s="77" t="s">
        <v>43</v>
      </c>
      <c r="L160" s="80">
        <v>15</v>
      </c>
      <c r="M160" s="80">
        <v>5</v>
      </c>
      <c r="N160" s="80">
        <v>2018</v>
      </c>
      <c r="O160" s="77">
        <f t="shared" si="3"/>
        <v>43235</v>
      </c>
      <c r="P160" s="80" t="s">
        <v>2040</v>
      </c>
      <c r="Q160" s="80" t="s">
        <v>175</v>
      </c>
      <c r="R160" s="80">
        <f>VLOOKUP(P160,Registration!O:P,2,FALSE)</f>
        <v>17</v>
      </c>
    </row>
    <row r="161" spans="1:18" ht="23.1" customHeight="1">
      <c r="A161" s="80" t="s">
        <v>42</v>
      </c>
      <c r="B161" s="80" t="s">
        <v>26</v>
      </c>
      <c r="C161" s="80" t="s">
        <v>27</v>
      </c>
      <c r="D161" s="80" t="s">
        <v>28</v>
      </c>
      <c r="E161" s="80" t="s">
        <v>28</v>
      </c>
      <c r="F161" s="80" t="s">
        <v>29</v>
      </c>
      <c r="G161" s="80" t="s">
        <v>1887</v>
      </c>
      <c r="H161" s="80" t="s">
        <v>8165</v>
      </c>
      <c r="I161" s="80" t="s">
        <v>8163</v>
      </c>
      <c r="J161" s="80" t="s">
        <v>2041</v>
      </c>
      <c r="K161" s="77" t="s">
        <v>2042</v>
      </c>
      <c r="L161" s="80">
        <v>16</v>
      </c>
      <c r="M161" s="80">
        <v>5</v>
      </c>
      <c r="N161" s="80">
        <v>2018</v>
      </c>
      <c r="O161" s="77">
        <f t="shared" si="3"/>
        <v>43236</v>
      </c>
      <c r="P161" s="80" t="s">
        <v>2043</v>
      </c>
      <c r="Q161" s="80" t="s">
        <v>175</v>
      </c>
      <c r="R161" s="80">
        <f>VLOOKUP(P161,Registration!O:P,2,FALSE)</f>
        <v>17</v>
      </c>
    </row>
    <row r="162" spans="1:18" ht="23.1" customHeight="1">
      <c r="A162" s="80" t="s">
        <v>42</v>
      </c>
      <c r="B162" s="80" t="s">
        <v>26</v>
      </c>
      <c r="C162" s="80" t="s">
        <v>27</v>
      </c>
      <c r="D162" s="80" t="s">
        <v>28</v>
      </c>
      <c r="E162" s="80" t="s">
        <v>28</v>
      </c>
      <c r="F162" s="80" t="s">
        <v>29</v>
      </c>
      <c r="G162" s="80" t="s">
        <v>1887</v>
      </c>
      <c r="H162" s="80" t="s">
        <v>8165</v>
      </c>
      <c r="I162" s="80" t="s">
        <v>8163</v>
      </c>
      <c r="J162" s="80" t="s">
        <v>2044</v>
      </c>
      <c r="K162" s="77" t="s">
        <v>2042</v>
      </c>
      <c r="L162" s="80">
        <v>16</v>
      </c>
      <c r="M162" s="80">
        <v>5</v>
      </c>
      <c r="N162" s="80">
        <v>2018</v>
      </c>
      <c r="O162" s="77">
        <f t="shared" si="3"/>
        <v>43236</v>
      </c>
      <c r="P162" s="80" t="s">
        <v>2045</v>
      </c>
      <c r="Q162" s="80" t="s">
        <v>175</v>
      </c>
      <c r="R162" s="80">
        <f>VLOOKUP(P162,Registration!O:P,2,FALSE)</f>
        <v>19</v>
      </c>
    </row>
    <row r="163" spans="1:18" ht="23.1" customHeight="1">
      <c r="A163" s="80" t="s">
        <v>42</v>
      </c>
      <c r="B163" s="80" t="s">
        <v>26</v>
      </c>
      <c r="C163" s="80" t="s">
        <v>27</v>
      </c>
      <c r="D163" s="80" t="s">
        <v>28</v>
      </c>
      <c r="E163" s="80" t="s">
        <v>28</v>
      </c>
      <c r="F163" s="80" t="s">
        <v>29</v>
      </c>
      <c r="G163" s="80" t="s">
        <v>1887</v>
      </c>
      <c r="H163" s="80" t="s">
        <v>8165</v>
      </c>
      <c r="I163" s="80" t="s">
        <v>8163</v>
      </c>
      <c r="J163" s="80" t="s">
        <v>2046</v>
      </c>
      <c r="K163" s="77" t="s">
        <v>2042</v>
      </c>
      <c r="L163" s="80">
        <v>16</v>
      </c>
      <c r="M163" s="80">
        <v>5</v>
      </c>
      <c r="N163" s="80">
        <v>2018</v>
      </c>
      <c r="O163" s="77">
        <f t="shared" si="3"/>
        <v>43236</v>
      </c>
      <c r="P163" s="80" t="s">
        <v>2047</v>
      </c>
      <c r="Q163" s="80" t="s">
        <v>175</v>
      </c>
      <c r="R163" s="80">
        <f>VLOOKUP(P163,Registration!O:P,2,FALSE)</f>
        <v>18</v>
      </c>
    </row>
    <row r="164" spans="1:18" ht="23.1" customHeight="1">
      <c r="A164" s="80" t="s">
        <v>42</v>
      </c>
      <c r="B164" s="80" t="s">
        <v>26</v>
      </c>
      <c r="C164" s="80" t="s">
        <v>27</v>
      </c>
      <c r="D164" s="80" t="s">
        <v>28</v>
      </c>
      <c r="E164" s="80" t="s">
        <v>28</v>
      </c>
      <c r="F164" s="80" t="s">
        <v>29</v>
      </c>
      <c r="G164" s="80" t="s">
        <v>1887</v>
      </c>
      <c r="H164" s="80" t="s">
        <v>8165</v>
      </c>
      <c r="I164" s="80" t="s">
        <v>8163</v>
      </c>
      <c r="J164" s="80" t="s">
        <v>2048</v>
      </c>
      <c r="K164" s="77" t="s">
        <v>2042</v>
      </c>
      <c r="L164" s="80">
        <v>16</v>
      </c>
      <c r="M164" s="80">
        <v>5</v>
      </c>
      <c r="N164" s="80">
        <v>2018</v>
      </c>
      <c r="O164" s="77">
        <f t="shared" si="3"/>
        <v>43236</v>
      </c>
      <c r="P164" s="80" t="s">
        <v>2049</v>
      </c>
      <c r="Q164" s="80" t="s">
        <v>175</v>
      </c>
      <c r="R164" s="80">
        <f>VLOOKUP(P164,Registration!O:P,2,FALSE)</f>
        <v>17</v>
      </c>
    </row>
    <row r="165" spans="1:18" ht="23.1" customHeight="1">
      <c r="A165" s="80" t="s">
        <v>42</v>
      </c>
      <c r="B165" s="80" t="s">
        <v>26</v>
      </c>
      <c r="C165" s="80" t="s">
        <v>27</v>
      </c>
      <c r="D165" s="80" t="s">
        <v>28</v>
      </c>
      <c r="E165" s="80" t="s">
        <v>28</v>
      </c>
      <c r="F165" s="80" t="s">
        <v>29</v>
      </c>
      <c r="G165" s="80" t="s">
        <v>1887</v>
      </c>
      <c r="H165" s="80" t="s">
        <v>8165</v>
      </c>
      <c r="I165" s="80" t="s">
        <v>8163</v>
      </c>
      <c r="J165" s="80" t="s">
        <v>2050</v>
      </c>
      <c r="K165" s="77" t="s">
        <v>2051</v>
      </c>
      <c r="L165" s="80">
        <v>17</v>
      </c>
      <c r="M165" s="80">
        <v>5</v>
      </c>
      <c r="N165" s="80">
        <v>2018</v>
      </c>
      <c r="O165" s="77">
        <f t="shared" si="3"/>
        <v>43237</v>
      </c>
      <c r="P165" s="80" t="s">
        <v>2052</v>
      </c>
      <c r="Q165" s="80" t="s">
        <v>175</v>
      </c>
      <c r="R165" s="80">
        <f>VLOOKUP(P165,Registration!O:P,2,FALSE)</f>
        <v>19</v>
      </c>
    </row>
    <row r="166" spans="1:18" ht="23.1" customHeight="1">
      <c r="A166" s="80" t="s">
        <v>42</v>
      </c>
      <c r="B166" s="80" t="s">
        <v>26</v>
      </c>
      <c r="C166" s="80" t="s">
        <v>27</v>
      </c>
      <c r="D166" s="80" t="s">
        <v>28</v>
      </c>
      <c r="E166" s="80" t="s">
        <v>28</v>
      </c>
      <c r="F166" s="80" t="s">
        <v>29</v>
      </c>
      <c r="G166" s="80" t="s">
        <v>1887</v>
      </c>
      <c r="H166" s="80" t="s">
        <v>8165</v>
      </c>
      <c r="I166" s="80" t="s">
        <v>8163</v>
      </c>
      <c r="J166" s="80" t="s">
        <v>2053</v>
      </c>
      <c r="K166" s="77" t="s">
        <v>2051</v>
      </c>
      <c r="L166" s="80">
        <v>17</v>
      </c>
      <c r="M166" s="80">
        <v>5</v>
      </c>
      <c r="N166" s="80">
        <v>2018</v>
      </c>
      <c r="O166" s="77">
        <f t="shared" si="3"/>
        <v>43237</v>
      </c>
      <c r="P166" s="80" t="s">
        <v>2054</v>
      </c>
      <c r="Q166" s="80" t="s">
        <v>175</v>
      </c>
      <c r="R166" s="80">
        <f>VLOOKUP(P166,Registration!O:P,2,FALSE)</f>
        <v>16</v>
      </c>
    </row>
    <row r="167" spans="1:18" ht="23.1" customHeight="1">
      <c r="A167" s="80" t="s">
        <v>42</v>
      </c>
      <c r="B167" s="80" t="s">
        <v>26</v>
      </c>
      <c r="C167" s="80" t="s">
        <v>27</v>
      </c>
      <c r="D167" s="80" t="s">
        <v>28</v>
      </c>
      <c r="E167" s="80" t="s">
        <v>28</v>
      </c>
      <c r="F167" s="80" t="s">
        <v>29</v>
      </c>
      <c r="G167" s="80" t="s">
        <v>1887</v>
      </c>
      <c r="H167" s="80" t="s">
        <v>8165</v>
      </c>
      <c r="I167" s="80" t="s">
        <v>8163</v>
      </c>
      <c r="J167" s="80" t="s">
        <v>2055</v>
      </c>
      <c r="K167" s="77" t="s">
        <v>2056</v>
      </c>
      <c r="L167" s="80">
        <v>18</v>
      </c>
      <c r="M167" s="80">
        <v>5</v>
      </c>
      <c r="N167" s="80">
        <v>2018</v>
      </c>
      <c r="O167" s="77">
        <f t="shared" si="3"/>
        <v>43238</v>
      </c>
      <c r="P167" s="80" t="s">
        <v>2057</v>
      </c>
      <c r="Q167" s="80" t="s">
        <v>175</v>
      </c>
      <c r="R167" s="80">
        <f>VLOOKUP(P167,Registration!O:P,2,FALSE)</f>
        <v>17</v>
      </c>
    </row>
    <row r="168" spans="1:18" ht="23.1" customHeight="1">
      <c r="A168" s="80" t="s">
        <v>42</v>
      </c>
      <c r="B168" s="80" t="s">
        <v>26</v>
      </c>
      <c r="C168" s="80" t="s">
        <v>27</v>
      </c>
      <c r="D168" s="80" t="s">
        <v>28</v>
      </c>
      <c r="E168" s="80" t="s">
        <v>28</v>
      </c>
      <c r="F168" s="80" t="s">
        <v>29</v>
      </c>
      <c r="G168" s="80" t="s">
        <v>1887</v>
      </c>
      <c r="H168" s="80" t="s">
        <v>8165</v>
      </c>
      <c r="I168" s="80" t="s">
        <v>8162</v>
      </c>
      <c r="J168" s="80" t="s">
        <v>2024</v>
      </c>
      <c r="K168" s="77" t="s">
        <v>44</v>
      </c>
      <c r="L168" s="80">
        <v>19</v>
      </c>
      <c r="M168" s="80">
        <v>5</v>
      </c>
      <c r="N168" s="80">
        <v>2018</v>
      </c>
      <c r="O168" s="77">
        <f t="shared" si="3"/>
        <v>43239</v>
      </c>
      <c r="P168" s="80" t="s">
        <v>2026</v>
      </c>
      <c r="Q168" s="80" t="s">
        <v>1899</v>
      </c>
      <c r="R168" s="80">
        <f>VLOOKUP(P168,Registration!O:P,2,FALSE)</f>
        <v>18</v>
      </c>
    </row>
    <row r="169" spans="1:18" ht="23.1" customHeight="1">
      <c r="A169" s="80" t="s">
        <v>42</v>
      </c>
      <c r="B169" s="80" t="s">
        <v>26</v>
      </c>
      <c r="C169" s="80" t="s">
        <v>27</v>
      </c>
      <c r="D169" s="80" t="s">
        <v>28</v>
      </c>
      <c r="E169" s="80" t="s">
        <v>28</v>
      </c>
      <c r="F169" s="80" t="s">
        <v>29</v>
      </c>
      <c r="G169" s="80" t="s">
        <v>1887</v>
      </c>
      <c r="H169" s="80" t="s">
        <v>8165</v>
      </c>
      <c r="I169" s="80" t="s">
        <v>8162</v>
      </c>
      <c r="J169" s="80" t="s">
        <v>2058</v>
      </c>
      <c r="K169" s="77" t="s">
        <v>44</v>
      </c>
      <c r="L169" s="80">
        <v>19</v>
      </c>
      <c r="M169" s="80">
        <v>5</v>
      </c>
      <c r="N169" s="80">
        <v>2018</v>
      </c>
      <c r="O169" s="77">
        <f t="shared" si="3"/>
        <v>43239</v>
      </c>
      <c r="P169" s="80" t="s">
        <v>2059</v>
      </c>
      <c r="Q169" s="80" t="s">
        <v>1899</v>
      </c>
      <c r="R169" s="80">
        <f>VLOOKUP(P169,Registration!O:P,2,FALSE)</f>
        <v>15</v>
      </c>
    </row>
    <row r="170" spans="1:18" ht="23.1" customHeight="1">
      <c r="A170" s="80" t="s">
        <v>42</v>
      </c>
      <c r="B170" s="80" t="s">
        <v>26</v>
      </c>
      <c r="C170" s="80" t="s">
        <v>27</v>
      </c>
      <c r="D170" s="80" t="s">
        <v>28</v>
      </c>
      <c r="E170" s="80" t="s">
        <v>28</v>
      </c>
      <c r="F170" s="80" t="s">
        <v>29</v>
      </c>
      <c r="G170" s="80" t="s">
        <v>1887</v>
      </c>
      <c r="H170" s="80" t="s">
        <v>8165</v>
      </c>
      <c r="I170" s="80" t="s">
        <v>8162</v>
      </c>
      <c r="J170" s="80" t="s">
        <v>2060</v>
      </c>
      <c r="K170" s="77" t="s">
        <v>44</v>
      </c>
      <c r="L170" s="80">
        <v>19</v>
      </c>
      <c r="M170" s="80">
        <v>5</v>
      </c>
      <c r="N170" s="80">
        <v>2018</v>
      </c>
      <c r="O170" s="77">
        <f t="shared" si="3"/>
        <v>43239</v>
      </c>
      <c r="P170" s="80" t="s">
        <v>2061</v>
      </c>
      <c r="Q170" s="80" t="s">
        <v>1899</v>
      </c>
      <c r="R170" s="80">
        <f>VLOOKUP(P170,Registration!O:P,2,FALSE)</f>
        <v>15</v>
      </c>
    </row>
    <row r="171" spans="1:18" ht="23.1" customHeight="1">
      <c r="A171" s="80" t="s">
        <v>42</v>
      </c>
      <c r="B171" s="80" t="s">
        <v>26</v>
      </c>
      <c r="C171" s="80" t="s">
        <v>27</v>
      </c>
      <c r="D171" s="80" t="s">
        <v>28</v>
      </c>
      <c r="E171" s="80" t="s">
        <v>28</v>
      </c>
      <c r="F171" s="80" t="s">
        <v>29</v>
      </c>
      <c r="G171" s="80" t="s">
        <v>1887</v>
      </c>
      <c r="H171" s="80" t="s">
        <v>8165</v>
      </c>
      <c r="I171" s="80" t="s">
        <v>8162</v>
      </c>
      <c r="J171" s="80" t="s">
        <v>2062</v>
      </c>
      <c r="K171" s="77" t="s">
        <v>44</v>
      </c>
      <c r="L171" s="80">
        <v>19</v>
      </c>
      <c r="M171" s="80">
        <v>5</v>
      </c>
      <c r="N171" s="80">
        <v>2018</v>
      </c>
      <c r="O171" s="77">
        <f t="shared" si="3"/>
        <v>43239</v>
      </c>
      <c r="P171" s="80" t="s">
        <v>2063</v>
      </c>
      <c r="Q171" s="80" t="s">
        <v>1899</v>
      </c>
      <c r="R171" s="80">
        <f>VLOOKUP(P171,Registration!O:P,2,FALSE)</f>
        <v>15</v>
      </c>
    </row>
    <row r="172" spans="1:18" ht="23.1" customHeight="1">
      <c r="A172" s="80" t="s">
        <v>42</v>
      </c>
      <c r="B172" s="80" t="s">
        <v>26</v>
      </c>
      <c r="C172" s="80" t="s">
        <v>27</v>
      </c>
      <c r="D172" s="80" t="s">
        <v>28</v>
      </c>
      <c r="E172" s="80" t="s">
        <v>28</v>
      </c>
      <c r="F172" s="80" t="s">
        <v>29</v>
      </c>
      <c r="G172" s="80" t="s">
        <v>1887</v>
      </c>
      <c r="H172" s="80" t="s">
        <v>8165</v>
      </c>
      <c r="I172" s="80" t="s">
        <v>8162</v>
      </c>
      <c r="J172" s="80" t="s">
        <v>2027</v>
      </c>
      <c r="K172" s="77" t="s">
        <v>44</v>
      </c>
      <c r="L172" s="80">
        <v>19</v>
      </c>
      <c r="M172" s="80">
        <v>5</v>
      </c>
      <c r="N172" s="80">
        <v>2018</v>
      </c>
      <c r="O172" s="77">
        <f t="shared" si="3"/>
        <v>43239</v>
      </c>
      <c r="P172" s="80" t="s">
        <v>2028</v>
      </c>
      <c r="Q172" s="80" t="s">
        <v>1899</v>
      </c>
      <c r="R172" s="80">
        <f>VLOOKUP(P172,Registration!O:P,2,FALSE)</f>
        <v>15</v>
      </c>
    </row>
    <row r="173" spans="1:18" ht="23.1" customHeight="1">
      <c r="A173" s="80" t="s">
        <v>42</v>
      </c>
      <c r="B173" s="80" t="s">
        <v>26</v>
      </c>
      <c r="C173" s="80" t="s">
        <v>27</v>
      </c>
      <c r="D173" s="80" t="s">
        <v>28</v>
      </c>
      <c r="E173" s="80" t="s">
        <v>28</v>
      </c>
      <c r="F173" s="80" t="s">
        <v>29</v>
      </c>
      <c r="G173" s="80" t="s">
        <v>1887</v>
      </c>
      <c r="H173" s="80" t="s">
        <v>8165</v>
      </c>
      <c r="I173" s="80" t="s">
        <v>8162</v>
      </c>
      <c r="J173" s="80" t="s">
        <v>1902</v>
      </c>
      <c r="K173" s="77" t="s">
        <v>44</v>
      </c>
      <c r="L173" s="80">
        <v>19</v>
      </c>
      <c r="M173" s="80">
        <v>5</v>
      </c>
      <c r="N173" s="80">
        <v>2018</v>
      </c>
      <c r="O173" s="77">
        <f t="shared" si="3"/>
        <v>43239</v>
      </c>
      <c r="P173" s="80" t="s">
        <v>1903</v>
      </c>
      <c r="Q173" s="80" t="s">
        <v>1899</v>
      </c>
      <c r="R173" s="80">
        <f>VLOOKUP(P173,Registration!O:P,2,FALSE)</f>
        <v>16</v>
      </c>
    </row>
    <row r="174" spans="1:18" ht="23.1" customHeight="1">
      <c r="A174" s="80" t="s">
        <v>42</v>
      </c>
      <c r="B174" s="80" t="s">
        <v>26</v>
      </c>
      <c r="C174" s="80" t="s">
        <v>27</v>
      </c>
      <c r="D174" s="80" t="s">
        <v>28</v>
      </c>
      <c r="E174" s="80" t="s">
        <v>28</v>
      </c>
      <c r="F174" s="80" t="s">
        <v>29</v>
      </c>
      <c r="G174" s="80" t="s">
        <v>1887</v>
      </c>
      <c r="H174" s="80" t="s">
        <v>8165</v>
      </c>
      <c r="I174" s="80" t="s">
        <v>8162</v>
      </c>
      <c r="J174" s="80" t="s">
        <v>1904</v>
      </c>
      <c r="K174" s="77" t="s">
        <v>44</v>
      </c>
      <c r="L174" s="80">
        <v>19</v>
      </c>
      <c r="M174" s="80">
        <v>5</v>
      </c>
      <c r="N174" s="80">
        <v>2018</v>
      </c>
      <c r="O174" s="77">
        <f t="shared" si="3"/>
        <v>43239</v>
      </c>
      <c r="P174" s="80" t="s">
        <v>1905</v>
      </c>
      <c r="Q174" s="80" t="s">
        <v>1899</v>
      </c>
      <c r="R174" s="80">
        <f>VLOOKUP(P174,Registration!O:P,2,FALSE)</f>
        <v>15</v>
      </c>
    </row>
    <row r="175" spans="1:18" ht="23.1" customHeight="1">
      <c r="A175" s="80" t="s">
        <v>42</v>
      </c>
      <c r="B175" s="80" t="s">
        <v>26</v>
      </c>
      <c r="C175" s="80" t="s">
        <v>27</v>
      </c>
      <c r="D175" s="80" t="s">
        <v>28</v>
      </c>
      <c r="E175" s="80" t="s">
        <v>28</v>
      </c>
      <c r="F175" s="80" t="s">
        <v>29</v>
      </c>
      <c r="G175" s="80" t="s">
        <v>1887</v>
      </c>
      <c r="H175" s="80" t="s">
        <v>8165</v>
      </c>
      <c r="I175" s="80" t="s">
        <v>8162</v>
      </c>
      <c r="J175" s="80" t="s">
        <v>2055</v>
      </c>
      <c r="K175" s="77" t="s">
        <v>44</v>
      </c>
      <c r="L175" s="80">
        <v>19</v>
      </c>
      <c r="M175" s="80">
        <v>5</v>
      </c>
      <c r="N175" s="80">
        <v>2018</v>
      </c>
      <c r="O175" s="77">
        <f t="shared" si="3"/>
        <v>43239</v>
      </c>
      <c r="P175" s="80" t="s">
        <v>2057</v>
      </c>
      <c r="Q175" s="80" t="s">
        <v>1899</v>
      </c>
      <c r="R175" s="80">
        <f>VLOOKUP(P175,Registration!O:P,2,FALSE)</f>
        <v>17</v>
      </c>
    </row>
    <row r="176" spans="1:18" ht="23.1" customHeight="1">
      <c r="A176" s="80" t="s">
        <v>42</v>
      </c>
      <c r="B176" s="80" t="s">
        <v>26</v>
      </c>
      <c r="C176" s="80" t="s">
        <v>27</v>
      </c>
      <c r="D176" s="80" t="s">
        <v>28</v>
      </c>
      <c r="E176" s="80" t="s">
        <v>28</v>
      </c>
      <c r="F176" s="80" t="s">
        <v>29</v>
      </c>
      <c r="G176" s="80" t="s">
        <v>1887</v>
      </c>
      <c r="H176" s="80" t="s">
        <v>8165</v>
      </c>
      <c r="I176" s="80" t="s">
        <v>8162</v>
      </c>
      <c r="J176" s="80" t="s">
        <v>2064</v>
      </c>
      <c r="K176" s="77" t="s">
        <v>44</v>
      </c>
      <c r="L176" s="80">
        <v>19</v>
      </c>
      <c r="M176" s="80">
        <v>5</v>
      </c>
      <c r="N176" s="80">
        <v>2018</v>
      </c>
      <c r="O176" s="77">
        <f t="shared" si="3"/>
        <v>43239</v>
      </c>
      <c r="P176" s="80" t="s">
        <v>2065</v>
      </c>
      <c r="Q176" s="80" t="s">
        <v>1899</v>
      </c>
      <c r="R176" s="80">
        <f>VLOOKUP(P176,Registration!O:P,2,FALSE)</f>
        <v>15</v>
      </c>
    </row>
    <row r="177" spans="1:18" ht="23.1" customHeight="1">
      <c r="A177" s="80" t="s">
        <v>42</v>
      </c>
      <c r="B177" s="80" t="s">
        <v>26</v>
      </c>
      <c r="C177" s="80" t="s">
        <v>27</v>
      </c>
      <c r="D177" s="80" t="s">
        <v>28</v>
      </c>
      <c r="E177" s="80" t="s">
        <v>28</v>
      </c>
      <c r="F177" s="80" t="s">
        <v>29</v>
      </c>
      <c r="G177" s="80" t="s">
        <v>1887</v>
      </c>
      <c r="H177" s="80" t="s">
        <v>8165</v>
      </c>
      <c r="I177" s="80" t="s">
        <v>8162</v>
      </c>
      <c r="J177" s="80" t="s">
        <v>2066</v>
      </c>
      <c r="K177" s="77" t="s">
        <v>44</v>
      </c>
      <c r="L177" s="80">
        <v>19</v>
      </c>
      <c r="M177" s="80">
        <v>5</v>
      </c>
      <c r="N177" s="80">
        <v>2018</v>
      </c>
      <c r="O177" s="77">
        <f t="shared" si="3"/>
        <v>43239</v>
      </c>
      <c r="P177" s="80" t="s">
        <v>2067</v>
      </c>
      <c r="Q177" s="80" t="s">
        <v>1899</v>
      </c>
      <c r="R177" s="80">
        <f>VLOOKUP(P177,Registration!O:P,2,FALSE)</f>
        <v>15</v>
      </c>
    </row>
    <row r="178" spans="1:18" ht="23.1" customHeight="1">
      <c r="A178" s="80" t="s">
        <v>42</v>
      </c>
      <c r="B178" s="80" t="s">
        <v>26</v>
      </c>
      <c r="C178" s="80" t="s">
        <v>27</v>
      </c>
      <c r="D178" s="80" t="s">
        <v>28</v>
      </c>
      <c r="E178" s="80" t="s">
        <v>28</v>
      </c>
      <c r="F178" s="80" t="s">
        <v>29</v>
      </c>
      <c r="G178" s="80" t="s">
        <v>1887</v>
      </c>
      <c r="H178" s="80" t="s">
        <v>8165</v>
      </c>
      <c r="I178" s="80" t="s">
        <v>8162</v>
      </c>
      <c r="J178" s="80" t="s">
        <v>1958</v>
      </c>
      <c r="K178" s="77" t="s">
        <v>44</v>
      </c>
      <c r="L178" s="80">
        <v>19</v>
      </c>
      <c r="M178" s="80">
        <v>5</v>
      </c>
      <c r="N178" s="80">
        <v>2018</v>
      </c>
      <c r="O178" s="77">
        <f t="shared" si="3"/>
        <v>43239</v>
      </c>
      <c r="P178" s="80" t="s">
        <v>1959</v>
      </c>
      <c r="Q178" s="80" t="s">
        <v>1899</v>
      </c>
      <c r="R178" s="80">
        <f>VLOOKUP(P178,Registration!O:P,2,FALSE)</f>
        <v>15</v>
      </c>
    </row>
    <row r="179" spans="1:18" ht="23.1" customHeight="1">
      <c r="A179" s="80" t="s">
        <v>42</v>
      </c>
      <c r="B179" s="80" t="s">
        <v>26</v>
      </c>
      <c r="C179" s="80" t="s">
        <v>27</v>
      </c>
      <c r="D179" s="80" t="s">
        <v>28</v>
      </c>
      <c r="E179" s="80" t="s">
        <v>28</v>
      </c>
      <c r="F179" s="80" t="s">
        <v>29</v>
      </c>
      <c r="G179" s="80" t="s">
        <v>1887</v>
      </c>
      <c r="H179" s="80" t="s">
        <v>8165</v>
      </c>
      <c r="I179" s="80" t="s">
        <v>8162</v>
      </c>
      <c r="J179" s="80" t="s">
        <v>2068</v>
      </c>
      <c r="K179" s="77" t="s">
        <v>44</v>
      </c>
      <c r="L179" s="80">
        <v>19</v>
      </c>
      <c r="M179" s="80">
        <v>5</v>
      </c>
      <c r="N179" s="80">
        <v>2018</v>
      </c>
      <c r="O179" s="77">
        <f t="shared" si="3"/>
        <v>43239</v>
      </c>
      <c r="P179" s="80" t="s">
        <v>2069</v>
      </c>
      <c r="Q179" s="80" t="s">
        <v>1899</v>
      </c>
      <c r="R179" s="80">
        <f>VLOOKUP(P179,Registration!O:P,2,FALSE)</f>
        <v>15</v>
      </c>
    </row>
    <row r="180" spans="1:18" ht="23.1" customHeight="1">
      <c r="A180" s="80" t="s">
        <v>42</v>
      </c>
      <c r="B180" s="80" t="s">
        <v>26</v>
      </c>
      <c r="C180" s="80" t="s">
        <v>27</v>
      </c>
      <c r="D180" s="80" t="s">
        <v>28</v>
      </c>
      <c r="E180" s="80" t="s">
        <v>28</v>
      </c>
      <c r="F180" s="80" t="s">
        <v>29</v>
      </c>
      <c r="G180" s="80" t="s">
        <v>1887</v>
      </c>
      <c r="H180" s="80" t="s">
        <v>8165</v>
      </c>
      <c r="I180" s="80" t="s">
        <v>8162</v>
      </c>
      <c r="J180" s="80" t="s">
        <v>2070</v>
      </c>
      <c r="K180" s="77" t="s">
        <v>44</v>
      </c>
      <c r="L180" s="80">
        <v>19</v>
      </c>
      <c r="M180" s="80">
        <v>5</v>
      </c>
      <c r="N180" s="80">
        <v>2018</v>
      </c>
      <c r="O180" s="77">
        <f t="shared" si="3"/>
        <v>43239</v>
      </c>
      <c r="P180" s="80" t="s">
        <v>2071</v>
      </c>
      <c r="Q180" s="80" t="s">
        <v>1899</v>
      </c>
      <c r="R180" s="80">
        <f>VLOOKUP(P180,Registration!O:P,2,FALSE)</f>
        <v>19</v>
      </c>
    </row>
    <row r="181" spans="1:18" ht="23.1" customHeight="1">
      <c r="A181" s="80" t="s">
        <v>42</v>
      </c>
      <c r="B181" s="80" t="s">
        <v>26</v>
      </c>
      <c r="C181" s="80" t="s">
        <v>27</v>
      </c>
      <c r="D181" s="80" t="s">
        <v>28</v>
      </c>
      <c r="E181" s="80" t="s">
        <v>28</v>
      </c>
      <c r="F181" s="80" t="s">
        <v>29</v>
      </c>
      <c r="G181" s="80" t="s">
        <v>1887</v>
      </c>
      <c r="H181" s="80" t="s">
        <v>8165</v>
      </c>
      <c r="I181" s="80" t="s">
        <v>8162</v>
      </c>
      <c r="J181" s="80" t="s">
        <v>2072</v>
      </c>
      <c r="K181" s="77" t="s">
        <v>44</v>
      </c>
      <c r="L181" s="80">
        <v>19</v>
      </c>
      <c r="M181" s="80">
        <v>5</v>
      </c>
      <c r="N181" s="80">
        <v>2018</v>
      </c>
      <c r="O181" s="77">
        <f t="shared" si="3"/>
        <v>43239</v>
      </c>
      <c r="P181" s="80" t="s">
        <v>2073</v>
      </c>
      <c r="Q181" s="80" t="s">
        <v>1899</v>
      </c>
      <c r="R181" s="80">
        <f>VLOOKUP(P181,Registration!O:P,2,FALSE)</f>
        <v>15</v>
      </c>
    </row>
    <row r="182" spans="1:18" ht="23.1" customHeight="1">
      <c r="A182" s="80" t="s">
        <v>42</v>
      </c>
      <c r="B182" s="80" t="s">
        <v>26</v>
      </c>
      <c r="C182" s="80" t="s">
        <v>27</v>
      </c>
      <c r="D182" s="80" t="s">
        <v>28</v>
      </c>
      <c r="E182" s="80" t="s">
        <v>28</v>
      </c>
      <c r="F182" s="80" t="s">
        <v>29</v>
      </c>
      <c r="G182" s="80" t="s">
        <v>1887</v>
      </c>
      <c r="H182" s="80" t="s">
        <v>8165</v>
      </c>
      <c r="I182" s="80" t="s">
        <v>8162</v>
      </c>
      <c r="J182" s="80" t="s">
        <v>2074</v>
      </c>
      <c r="K182" s="77" t="s">
        <v>44</v>
      </c>
      <c r="L182" s="80">
        <v>19</v>
      </c>
      <c r="M182" s="80">
        <v>5</v>
      </c>
      <c r="N182" s="80">
        <v>2018</v>
      </c>
      <c r="O182" s="77">
        <f t="shared" si="3"/>
        <v>43239</v>
      </c>
      <c r="P182" s="80" t="s">
        <v>2075</v>
      </c>
      <c r="Q182" s="80" t="s">
        <v>1899</v>
      </c>
      <c r="R182" s="80">
        <f>VLOOKUP(P182,Registration!O:P,2,FALSE)</f>
        <v>15</v>
      </c>
    </row>
    <row r="183" spans="1:18" ht="23.1" customHeight="1">
      <c r="A183" s="80" t="s">
        <v>42</v>
      </c>
      <c r="B183" s="80" t="s">
        <v>26</v>
      </c>
      <c r="C183" s="80" t="s">
        <v>27</v>
      </c>
      <c r="D183" s="80" t="s">
        <v>28</v>
      </c>
      <c r="E183" s="80" t="s">
        <v>28</v>
      </c>
      <c r="F183" s="80" t="s">
        <v>29</v>
      </c>
      <c r="G183" s="80" t="s">
        <v>1887</v>
      </c>
      <c r="H183" s="80" t="s">
        <v>8165</v>
      </c>
      <c r="I183" s="80" t="s">
        <v>8162</v>
      </c>
      <c r="J183" s="80" t="s">
        <v>2076</v>
      </c>
      <c r="K183" s="77" t="s">
        <v>44</v>
      </c>
      <c r="L183" s="80">
        <v>19</v>
      </c>
      <c r="M183" s="80">
        <v>5</v>
      </c>
      <c r="N183" s="80">
        <v>2018</v>
      </c>
      <c r="O183" s="77">
        <f t="shared" si="3"/>
        <v>43239</v>
      </c>
      <c r="P183" s="80" t="s">
        <v>2077</v>
      </c>
      <c r="Q183" s="80" t="s">
        <v>1899</v>
      </c>
      <c r="R183" s="80">
        <f>VLOOKUP(P183,Registration!O:P,2,FALSE)</f>
        <v>15</v>
      </c>
    </row>
    <row r="184" spans="1:18" ht="23.1" customHeight="1">
      <c r="A184" s="80" t="s">
        <v>42</v>
      </c>
      <c r="B184" s="80" t="s">
        <v>26</v>
      </c>
      <c r="C184" s="80" t="s">
        <v>27</v>
      </c>
      <c r="D184" s="80" t="s">
        <v>28</v>
      </c>
      <c r="E184" s="80" t="s">
        <v>28</v>
      </c>
      <c r="F184" s="80" t="s">
        <v>29</v>
      </c>
      <c r="G184" s="80" t="s">
        <v>1887</v>
      </c>
      <c r="H184" s="80" t="s">
        <v>8165</v>
      </c>
      <c r="I184" s="80" t="s">
        <v>8162</v>
      </c>
      <c r="J184" s="80" t="s">
        <v>2078</v>
      </c>
      <c r="K184" s="77" t="s">
        <v>44</v>
      </c>
      <c r="L184" s="80">
        <v>19</v>
      </c>
      <c r="M184" s="80">
        <v>5</v>
      </c>
      <c r="N184" s="80">
        <v>2018</v>
      </c>
      <c r="O184" s="77">
        <f t="shared" si="3"/>
        <v>43239</v>
      </c>
      <c r="P184" s="80" t="s">
        <v>2079</v>
      </c>
      <c r="Q184" s="80" t="s">
        <v>1899</v>
      </c>
      <c r="R184" s="80">
        <f>VLOOKUP(P184,Registration!O:P,2,FALSE)</f>
        <v>15</v>
      </c>
    </row>
    <row r="185" spans="1:18" ht="23.1" customHeight="1">
      <c r="A185" s="80" t="s">
        <v>42</v>
      </c>
      <c r="B185" s="80" t="s">
        <v>26</v>
      </c>
      <c r="C185" s="80" t="s">
        <v>27</v>
      </c>
      <c r="D185" s="80" t="s">
        <v>28</v>
      </c>
      <c r="E185" s="80" t="s">
        <v>28</v>
      </c>
      <c r="F185" s="80" t="s">
        <v>29</v>
      </c>
      <c r="G185" s="80" t="s">
        <v>1887</v>
      </c>
      <c r="H185" s="80" t="s">
        <v>8165</v>
      </c>
      <c r="I185" s="80" t="s">
        <v>8162</v>
      </c>
      <c r="J185" s="80" t="s">
        <v>2080</v>
      </c>
      <c r="K185" s="77" t="s">
        <v>44</v>
      </c>
      <c r="L185" s="80">
        <v>19</v>
      </c>
      <c r="M185" s="80">
        <v>5</v>
      </c>
      <c r="N185" s="80">
        <v>2018</v>
      </c>
      <c r="O185" s="77">
        <f t="shared" si="3"/>
        <v>43239</v>
      </c>
      <c r="P185" s="80" t="s">
        <v>2081</v>
      </c>
      <c r="Q185" s="80" t="s">
        <v>1899</v>
      </c>
      <c r="R185" s="80">
        <f>VLOOKUP(P185,Registration!O:P,2,FALSE)</f>
        <v>15</v>
      </c>
    </row>
    <row r="186" spans="1:18" ht="23.1" customHeight="1">
      <c r="A186" s="80" t="s">
        <v>42</v>
      </c>
      <c r="B186" s="80" t="s">
        <v>26</v>
      </c>
      <c r="C186" s="80" t="s">
        <v>27</v>
      </c>
      <c r="D186" s="80" t="s">
        <v>28</v>
      </c>
      <c r="E186" s="80" t="s">
        <v>28</v>
      </c>
      <c r="F186" s="80" t="s">
        <v>29</v>
      </c>
      <c r="G186" s="80" t="s">
        <v>1887</v>
      </c>
      <c r="H186" s="80" t="s">
        <v>8165</v>
      </c>
      <c r="I186" s="80" t="s">
        <v>8162</v>
      </c>
      <c r="J186" s="80" t="s">
        <v>2082</v>
      </c>
      <c r="K186" s="77" t="s">
        <v>44</v>
      </c>
      <c r="L186" s="80">
        <v>19</v>
      </c>
      <c r="M186" s="80">
        <v>5</v>
      </c>
      <c r="N186" s="80">
        <v>2018</v>
      </c>
      <c r="O186" s="77">
        <f t="shared" si="3"/>
        <v>43239</v>
      </c>
      <c r="P186" s="80" t="s">
        <v>2083</v>
      </c>
      <c r="Q186" s="80" t="s">
        <v>1899</v>
      </c>
      <c r="R186" s="80">
        <f>VLOOKUP(P186,Registration!O:P,2,FALSE)</f>
        <v>15</v>
      </c>
    </row>
    <row r="187" spans="1:18" ht="23.1" customHeight="1">
      <c r="A187" s="80" t="s">
        <v>42</v>
      </c>
      <c r="B187" s="80" t="s">
        <v>26</v>
      </c>
      <c r="C187" s="80" t="s">
        <v>27</v>
      </c>
      <c r="D187" s="80" t="s">
        <v>28</v>
      </c>
      <c r="E187" s="80" t="s">
        <v>28</v>
      </c>
      <c r="F187" s="80" t="s">
        <v>29</v>
      </c>
      <c r="G187" s="80" t="s">
        <v>1887</v>
      </c>
      <c r="H187" s="80" t="s">
        <v>8165</v>
      </c>
      <c r="I187" s="80" t="s">
        <v>8162</v>
      </c>
      <c r="J187" s="80" t="s">
        <v>2084</v>
      </c>
      <c r="K187" s="77" t="s">
        <v>44</v>
      </c>
      <c r="L187" s="80">
        <v>19</v>
      </c>
      <c r="M187" s="80">
        <v>5</v>
      </c>
      <c r="N187" s="80">
        <v>2018</v>
      </c>
      <c r="O187" s="77">
        <f t="shared" si="3"/>
        <v>43239</v>
      </c>
      <c r="P187" s="80" t="s">
        <v>2085</v>
      </c>
      <c r="Q187" s="80" t="s">
        <v>1899</v>
      </c>
      <c r="R187" s="80">
        <f>VLOOKUP(P187,Registration!O:P,2,FALSE)</f>
        <v>16</v>
      </c>
    </row>
    <row r="188" spans="1:18" ht="23.1" customHeight="1">
      <c r="A188" s="80" t="s">
        <v>42</v>
      </c>
      <c r="B188" s="80" t="s">
        <v>26</v>
      </c>
      <c r="C188" s="80" t="s">
        <v>27</v>
      </c>
      <c r="D188" s="80" t="s">
        <v>28</v>
      </c>
      <c r="E188" s="80" t="s">
        <v>28</v>
      </c>
      <c r="F188" s="80" t="s">
        <v>29</v>
      </c>
      <c r="G188" s="80" t="s">
        <v>1887</v>
      </c>
      <c r="H188" s="80" t="s">
        <v>8165</v>
      </c>
      <c r="I188" s="80" t="s">
        <v>8162</v>
      </c>
      <c r="J188" s="80" t="s">
        <v>2086</v>
      </c>
      <c r="K188" s="77" t="s">
        <v>44</v>
      </c>
      <c r="L188" s="80">
        <v>19</v>
      </c>
      <c r="M188" s="80">
        <v>5</v>
      </c>
      <c r="N188" s="80">
        <v>2018</v>
      </c>
      <c r="O188" s="77">
        <f t="shared" si="3"/>
        <v>43239</v>
      </c>
      <c r="P188" s="80" t="s">
        <v>2087</v>
      </c>
      <c r="Q188" s="80" t="s">
        <v>1899</v>
      </c>
      <c r="R188" s="80">
        <f>VLOOKUP(P188,Registration!O:P,2,FALSE)</f>
        <v>17</v>
      </c>
    </row>
    <row r="189" spans="1:18" ht="23.1" customHeight="1">
      <c r="A189" s="80" t="s">
        <v>42</v>
      </c>
      <c r="B189" s="80" t="s">
        <v>26</v>
      </c>
      <c r="C189" s="80" t="s">
        <v>27</v>
      </c>
      <c r="D189" s="80" t="s">
        <v>28</v>
      </c>
      <c r="E189" s="80" t="s">
        <v>28</v>
      </c>
      <c r="F189" s="80" t="s">
        <v>29</v>
      </c>
      <c r="G189" s="80" t="s">
        <v>1887</v>
      </c>
      <c r="H189" s="80" t="s">
        <v>8165</v>
      </c>
      <c r="I189" s="80" t="s">
        <v>8162</v>
      </c>
      <c r="J189" s="80" t="s">
        <v>2088</v>
      </c>
      <c r="K189" s="77" t="s">
        <v>44</v>
      </c>
      <c r="L189" s="80">
        <v>19</v>
      </c>
      <c r="M189" s="80">
        <v>5</v>
      </c>
      <c r="N189" s="80">
        <v>2018</v>
      </c>
      <c r="O189" s="77">
        <f t="shared" si="3"/>
        <v>43239</v>
      </c>
      <c r="P189" s="80" t="s">
        <v>2089</v>
      </c>
      <c r="Q189" s="80" t="s">
        <v>1899</v>
      </c>
      <c r="R189" s="80">
        <f>VLOOKUP(P189,Registration!O:P,2,FALSE)</f>
        <v>15</v>
      </c>
    </row>
    <row r="190" spans="1:18" ht="23.1" customHeight="1">
      <c r="A190" s="80" t="s">
        <v>42</v>
      </c>
      <c r="B190" s="80" t="s">
        <v>26</v>
      </c>
      <c r="C190" s="80" t="s">
        <v>27</v>
      </c>
      <c r="D190" s="80" t="s">
        <v>28</v>
      </c>
      <c r="E190" s="80" t="s">
        <v>28</v>
      </c>
      <c r="F190" s="80" t="s">
        <v>29</v>
      </c>
      <c r="G190" s="80" t="s">
        <v>1887</v>
      </c>
      <c r="H190" s="80" t="s">
        <v>8165</v>
      </c>
      <c r="I190" s="80" t="s">
        <v>8162</v>
      </c>
      <c r="J190" s="80" t="s">
        <v>2000</v>
      </c>
      <c r="K190" s="77" t="s">
        <v>44</v>
      </c>
      <c r="L190" s="80">
        <v>19</v>
      </c>
      <c r="M190" s="80">
        <v>5</v>
      </c>
      <c r="N190" s="80">
        <v>2018</v>
      </c>
      <c r="O190" s="77">
        <f t="shared" si="3"/>
        <v>43239</v>
      </c>
      <c r="P190" s="80" t="s">
        <v>2001</v>
      </c>
      <c r="Q190" s="80" t="s">
        <v>1899</v>
      </c>
      <c r="R190" s="80">
        <f>VLOOKUP(P190,Registration!O:P,2,FALSE)</f>
        <v>16</v>
      </c>
    </row>
    <row r="191" spans="1:18" ht="23.1" customHeight="1">
      <c r="A191" s="80" t="s">
        <v>42</v>
      </c>
      <c r="B191" s="80" t="s">
        <v>26</v>
      </c>
      <c r="C191" s="80" t="s">
        <v>27</v>
      </c>
      <c r="D191" s="80" t="s">
        <v>28</v>
      </c>
      <c r="E191" s="80" t="s">
        <v>28</v>
      </c>
      <c r="F191" s="80" t="s">
        <v>29</v>
      </c>
      <c r="G191" s="80" t="s">
        <v>1887</v>
      </c>
      <c r="H191" s="80" t="s">
        <v>8165</v>
      </c>
      <c r="I191" s="80" t="s">
        <v>8162</v>
      </c>
      <c r="J191" s="80" t="s">
        <v>1928</v>
      </c>
      <c r="K191" s="77" t="s">
        <v>44</v>
      </c>
      <c r="L191" s="80">
        <v>19</v>
      </c>
      <c r="M191" s="80">
        <v>5</v>
      </c>
      <c r="N191" s="80">
        <v>2018</v>
      </c>
      <c r="O191" s="77">
        <f t="shared" si="3"/>
        <v>43239</v>
      </c>
      <c r="P191" s="80" t="s">
        <v>1929</v>
      </c>
      <c r="Q191" s="80" t="s">
        <v>1899</v>
      </c>
      <c r="R191" s="80">
        <f>VLOOKUP(P191,Registration!O:P,2,FALSE)</f>
        <v>15</v>
      </c>
    </row>
    <row r="192" spans="1:18" ht="23.1" customHeight="1">
      <c r="A192" s="80" t="s">
        <v>42</v>
      </c>
      <c r="B192" s="80" t="s">
        <v>26</v>
      </c>
      <c r="C192" s="80" t="s">
        <v>27</v>
      </c>
      <c r="D192" s="80" t="s">
        <v>28</v>
      </c>
      <c r="E192" s="80" t="s">
        <v>28</v>
      </c>
      <c r="F192" s="80" t="s">
        <v>29</v>
      </c>
      <c r="G192" s="80" t="s">
        <v>1887</v>
      </c>
      <c r="H192" s="80" t="s">
        <v>8165</v>
      </c>
      <c r="I192" s="80" t="s">
        <v>8162</v>
      </c>
      <c r="J192" s="80" t="s">
        <v>2041</v>
      </c>
      <c r="K192" s="77" t="s">
        <v>44</v>
      </c>
      <c r="L192" s="80">
        <v>19</v>
      </c>
      <c r="M192" s="80">
        <v>5</v>
      </c>
      <c r="N192" s="80">
        <v>2018</v>
      </c>
      <c r="O192" s="77">
        <f t="shared" si="3"/>
        <v>43239</v>
      </c>
      <c r="P192" s="80" t="s">
        <v>2043</v>
      </c>
      <c r="Q192" s="80" t="s">
        <v>1899</v>
      </c>
      <c r="R192" s="80">
        <f>VLOOKUP(P192,Registration!O:P,2,FALSE)</f>
        <v>17</v>
      </c>
    </row>
    <row r="193" spans="1:18" ht="23.1" customHeight="1">
      <c r="A193" s="80" t="s">
        <v>42</v>
      </c>
      <c r="B193" s="80" t="s">
        <v>26</v>
      </c>
      <c r="C193" s="80" t="s">
        <v>27</v>
      </c>
      <c r="D193" s="80" t="s">
        <v>28</v>
      </c>
      <c r="E193" s="80" t="s">
        <v>28</v>
      </c>
      <c r="F193" s="80" t="s">
        <v>29</v>
      </c>
      <c r="G193" s="80" t="s">
        <v>1887</v>
      </c>
      <c r="H193" s="80" t="s">
        <v>8165</v>
      </c>
      <c r="I193" s="80" t="s">
        <v>8162</v>
      </c>
      <c r="J193" s="80" t="s">
        <v>2090</v>
      </c>
      <c r="K193" s="77" t="s">
        <v>44</v>
      </c>
      <c r="L193" s="80">
        <v>19</v>
      </c>
      <c r="M193" s="80">
        <v>5</v>
      </c>
      <c r="N193" s="80">
        <v>2018</v>
      </c>
      <c r="O193" s="77">
        <f t="shared" si="3"/>
        <v>43239</v>
      </c>
      <c r="P193" s="80" t="s">
        <v>2091</v>
      </c>
      <c r="Q193" s="80" t="s">
        <v>1899</v>
      </c>
      <c r="R193" s="80">
        <f>VLOOKUP(P193,Registration!O:P,2,FALSE)</f>
        <v>15</v>
      </c>
    </row>
    <row r="194" spans="1:18" ht="23.1" customHeight="1">
      <c r="A194" s="80" t="s">
        <v>42</v>
      </c>
      <c r="B194" s="80" t="s">
        <v>26</v>
      </c>
      <c r="C194" s="80" t="s">
        <v>27</v>
      </c>
      <c r="D194" s="80" t="s">
        <v>28</v>
      </c>
      <c r="E194" s="80" t="s">
        <v>28</v>
      </c>
      <c r="F194" s="80" t="s">
        <v>29</v>
      </c>
      <c r="G194" s="80" t="s">
        <v>1887</v>
      </c>
      <c r="H194" s="80" t="s">
        <v>8165</v>
      </c>
      <c r="I194" s="80" t="s">
        <v>8162</v>
      </c>
      <c r="J194" s="80" t="s">
        <v>2092</v>
      </c>
      <c r="K194" s="77" t="s">
        <v>44</v>
      </c>
      <c r="L194" s="80">
        <v>19</v>
      </c>
      <c r="M194" s="80">
        <v>5</v>
      </c>
      <c r="N194" s="80">
        <v>2018</v>
      </c>
      <c r="O194" s="77">
        <f t="shared" si="3"/>
        <v>43239</v>
      </c>
      <c r="P194" s="80" t="s">
        <v>2093</v>
      </c>
      <c r="Q194" s="80" t="s">
        <v>1899</v>
      </c>
      <c r="R194" s="80">
        <f>VLOOKUP(P194,Registration!O:P,2,FALSE)</f>
        <v>16</v>
      </c>
    </row>
    <row r="195" spans="1:18" ht="23.1" customHeight="1">
      <c r="A195" s="80" t="s">
        <v>42</v>
      </c>
      <c r="B195" s="80" t="s">
        <v>26</v>
      </c>
      <c r="C195" s="80" t="s">
        <v>27</v>
      </c>
      <c r="D195" s="80" t="s">
        <v>28</v>
      </c>
      <c r="E195" s="80" t="s">
        <v>28</v>
      </c>
      <c r="F195" s="80" t="s">
        <v>111</v>
      </c>
      <c r="G195" s="80" t="s">
        <v>167</v>
      </c>
      <c r="H195" s="80" t="s">
        <v>8159</v>
      </c>
      <c r="I195" s="80" t="s">
        <v>8161</v>
      </c>
      <c r="J195" s="80" t="s">
        <v>343</v>
      </c>
      <c r="K195" s="77" t="s">
        <v>43</v>
      </c>
      <c r="L195" s="82">
        <v>15</v>
      </c>
      <c r="M195" s="82">
        <v>5</v>
      </c>
      <c r="N195" s="82">
        <v>2018</v>
      </c>
      <c r="O195" s="77">
        <f t="shared" si="3"/>
        <v>43235</v>
      </c>
      <c r="P195" s="82" t="s">
        <v>344</v>
      </c>
      <c r="Q195" s="80" t="s">
        <v>175</v>
      </c>
      <c r="R195" s="80">
        <f>VLOOKUP(P195,Registration!O:P,2,FALSE)</f>
        <v>19</v>
      </c>
    </row>
    <row r="196" spans="1:18" ht="23.1" customHeight="1">
      <c r="A196" s="80" t="s">
        <v>42</v>
      </c>
      <c r="B196" s="80" t="s">
        <v>26</v>
      </c>
      <c r="C196" s="80" t="s">
        <v>27</v>
      </c>
      <c r="D196" s="80" t="s">
        <v>28</v>
      </c>
      <c r="E196" s="80" t="s">
        <v>28</v>
      </c>
      <c r="F196" s="80" t="s">
        <v>111</v>
      </c>
      <c r="G196" s="80" t="s">
        <v>167</v>
      </c>
      <c r="H196" s="80" t="s">
        <v>8159</v>
      </c>
      <c r="I196" s="80" t="s">
        <v>8161</v>
      </c>
      <c r="J196" s="80" t="s">
        <v>345</v>
      </c>
      <c r="K196" s="77" t="s">
        <v>43</v>
      </c>
      <c r="L196" s="82">
        <v>15</v>
      </c>
      <c r="M196" s="82">
        <v>5</v>
      </c>
      <c r="N196" s="82">
        <v>2018</v>
      </c>
      <c r="O196" s="77">
        <f t="shared" si="3"/>
        <v>43235</v>
      </c>
      <c r="P196" s="82" t="s">
        <v>346</v>
      </c>
      <c r="Q196" s="80" t="s">
        <v>175</v>
      </c>
      <c r="R196" s="80">
        <f>VLOOKUP(P196,Registration!O:P,2,FALSE)</f>
        <v>19</v>
      </c>
    </row>
    <row r="197" spans="1:18" ht="23.1" customHeight="1">
      <c r="A197" s="80" t="s">
        <v>42</v>
      </c>
      <c r="B197" s="80" t="s">
        <v>26</v>
      </c>
      <c r="C197" s="80" t="s">
        <v>27</v>
      </c>
      <c r="D197" s="80" t="s">
        <v>28</v>
      </c>
      <c r="E197" s="80" t="s">
        <v>28</v>
      </c>
      <c r="F197" s="80" t="s">
        <v>111</v>
      </c>
      <c r="G197" s="80" t="s">
        <v>167</v>
      </c>
      <c r="H197" s="80" t="s">
        <v>8159</v>
      </c>
      <c r="I197" s="80" t="s">
        <v>8161</v>
      </c>
      <c r="J197" s="80" t="s">
        <v>347</v>
      </c>
      <c r="K197" s="77" t="s">
        <v>43</v>
      </c>
      <c r="L197" s="82">
        <v>15</v>
      </c>
      <c r="M197" s="82">
        <v>5</v>
      </c>
      <c r="N197" s="82">
        <v>2018</v>
      </c>
      <c r="O197" s="77">
        <f t="shared" si="3"/>
        <v>43235</v>
      </c>
      <c r="P197" s="82" t="s">
        <v>348</v>
      </c>
      <c r="Q197" s="80" t="s">
        <v>175</v>
      </c>
      <c r="R197" s="80">
        <f>VLOOKUP(P197,Registration!O:P,2,FALSE)</f>
        <v>16</v>
      </c>
    </row>
    <row r="198" spans="1:18" ht="23.1" customHeight="1">
      <c r="A198" s="80" t="s">
        <v>42</v>
      </c>
      <c r="B198" s="80" t="s">
        <v>26</v>
      </c>
      <c r="C198" s="80" t="s">
        <v>27</v>
      </c>
      <c r="D198" s="80" t="s">
        <v>28</v>
      </c>
      <c r="E198" s="80" t="s">
        <v>28</v>
      </c>
      <c r="F198" s="80" t="s">
        <v>111</v>
      </c>
      <c r="G198" s="80" t="s">
        <v>167</v>
      </c>
      <c r="H198" s="80" t="s">
        <v>8159</v>
      </c>
      <c r="I198" s="80" t="s">
        <v>8161</v>
      </c>
      <c r="J198" s="80" t="s">
        <v>349</v>
      </c>
      <c r="K198" s="77" t="s">
        <v>43</v>
      </c>
      <c r="L198" s="82">
        <v>15</v>
      </c>
      <c r="M198" s="82">
        <v>5</v>
      </c>
      <c r="N198" s="82">
        <v>2018</v>
      </c>
      <c r="O198" s="77">
        <f t="shared" si="3"/>
        <v>43235</v>
      </c>
      <c r="P198" s="82" t="s">
        <v>350</v>
      </c>
      <c r="Q198" s="80" t="s">
        <v>175</v>
      </c>
      <c r="R198" s="80">
        <f>VLOOKUP(P198,Registration!O:P,2,FALSE)</f>
        <v>19</v>
      </c>
    </row>
    <row r="199" spans="1:18" ht="23.1" customHeight="1">
      <c r="A199" s="80" t="s">
        <v>42</v>
      </c>
      <c r="B199" s="80" t="s">
        <v>26</v>
      </c>
      <c r="C199" s="80" t="s">
        <v>27</v>
      </c>
      <c r="D199" s="80" t="s">
        <v>28</v>
      </c>
      <c r="E199" s="80" t="s">
        <v>28</v>
      </c>
      <c r="F199" s="80" t="s">
        <v>111</v>
      </c>
      <c r="G199" s="80" t="s">
        <v>167</v>
      </c>
      <c r="H199" s="80" t="s">
        <v>8159</v>
      </c>
      <c r="I199" s="80" t="s">
        <v>8161</v>
      </c>
      <c r="J199" s="80" t="s">
        <v>351</v>
      </c>
      <c r="K199" s="77" t="s">
        <v>2042</v>
      </c>
      <c r="L199" s="82">
        <v>16</v>
      </c>
      <c r="M199" s="82">
        <v>5</v>
      </c>
      <c r="N199" s="82">
        <v>2018</v>
      </c>
      <c r="O199" s="77">
        <f t="shared" si="3"/>
        <v>43236</v>
      </c>
      <c r="P199" s="82" t="s">
        <v>352</v>
      </c>
      <c r="Q199" s="80" t="s">
        <v>175</v>
      </c>
      <c r="R199" s="80">
        <f>VLOOKUP(P199,Registration!O:P,2,FALSE)</f>
        <v>19</v>
      </c>
    </row>
    <row r="200" spans="1:18" ht="23.1" customHeight="1">
      <c r="A200" s="80" t="s">
        <v>42</v>
      </c>
      <c r="B200" s="80" t="s">
        <v>26</v>
      </c>
      <c r="C200" s="80" t="s">
        <v>27</v>
      </c>
      <c r="D200" s="80" t="s">
        <v>28</v>
      </c>
      <c r="E200" s="80" t="s">
        <v>28</v>
      </c>
      <c r="F200" s="80" t="s">
        <v>111</v>
      </c>
      <c r="G200" s="80" t="s">
        <v>167</v>
      </c>
      <c r="H200" s="80" t="s">
        <v>8159</v>
      </c>
      <c r="I200" s="80" t="s">
        <v>8161</v>
      </c>
      <c r="J200" s="80" t="s">
        <v>353</v>
      </c>
      <c r="K200" s="77" t="s">
        <v>2056</v>
      </c>
      <c r="L200" s="82">
        <v>18</v>
      </c>
      <c r="M200" s="82">
        <v>5</v>
      </c>
      <c r="N200" s="82">
        <v>2018</v>
      </c>
      <c r="O200" s="77">
        <f t="shared" si="3"/>
        <v>43238</v>
      </c>
      <c r="P200" s="82" t="s">
        <v>354</v>
      </c>
      <c r="Q200" s="80" t="s">
        <v>175</v>
      </c>
      <c r="R200" s="80">
        <f>VLOOKUP(P200,Registration!O:P,2,FALSE)</f>
        <v>19</v>
      </c>
    </row>
    <row r="201" spans="1:18" ht="23.1" customHeight="1">
      <c r="A201" s="80" t="s">
        <v>42</v>
      </c>
      <c r="B201" s="80" t="s">
        <v>26</v>
      </c>
      <c r="C201" s="80" t="s">
        <v>27</v>
      </c>
      <c r="D201" s="80" t="s">
        <v>28</v>
      </c>
      <c r="E201" s="80" t="s">
        <v>28</v>
      </c>
      <c r="F201" s="80" t="s">
        <v>111</v>
      </c>
      <c r="G201" s="80" t="s">
        <v>167</v>
      </c>
      <c r="H201" s="80" t="s">
        <v>8159</v>
      </c>
      <c r="I201" s="80" t="s">
        <v>8161</v>
      </c>
      <c r="J201" s="80" t="s">
        <v>355</v>
      </c>
      <c r="K201" s="77" t="s">
        <v>2056</v>
      </c>
      <c r="L201" s="82">
        <v>18</v>
      </c>
      <c r="M201" s="82">
        <v>5</v>
      </c>
      <c r="N201" s="82">
        <v>2018</v>
      </c>
      <c r="O201" s="77">
        <f t="shared" si="3"/>
        <v>43238</v>
      </c>
      <c r="P201" s="82" t="s">
        <v>356</v>
      </c>
      <c r="Q201" s="80" t="s">
        <v>175</v>
      </c>
      <c r="R201" s="80">
        <f>VLOOKUP(P201,Registration!O:P,2,FALSE)</f>
        <v>19</v>
      </c>
    </row>
    <row r="202" spans="1:18" ht="23.1" customHeight="1">
      <c r="A202" s="80" t="s">
        <v>42</v>
      </c>
      <c r="B202" s="80" t="s">
        <v>26</v>
      </c>
      <c r="C202" s="80" t="s">
        <v>27</v>
      </c>
      <c r="D202" s="80" t="s">
        <v>28</v>
      </c>
      <c r="E202" s="80" t="s">
        <v>28</v>
      </c>
      <c r="F202" s="80" t="s">
        <v>111</v>
      </c>
      <c r="G202" s="80" t="s">
        <v>167</v>
      </c>
      <c r="H202" s="80" t="s">
        <v>8159</v>
      </c>
      <c r="I202" s="80" t="s">
        <v>8161</v>
      </c>
      <c r="J202" s="80" t="s">
        <v>357</v>
      </c>
      <c r="K202" s="77" t="s">
        <v>2056</v>
      </c>
      <c r="L202" s="82">
        <v>18</v>
      </c>
      <c r="M202" s="82">
        <v>5</v>
      </c>
      <c r="N202" s="82">
        <v>2018</v>
      </c>
      <c r="O202" s="77">
        <f t="shared" si="3"/>
        <v>43238</v>
      </c>
      <c r="P202" s="82" t="s">
        <v>358</v>
      </c>
      <c r="Q202" s="80" t="s">
        <v>175</v>
      </c>
      <c r="R202" s="80">
        <f>VLOOKUP(P202,Registration!O:P,2,FALSE)</f>
        <v>19</v>
      </c>
    </row>
    <row r="203" spans="1:18" ht="23.1" customHeight="1">
      <c r="A203" s="80" t="s">
        <v>42</v>
      </c>
      <c r="B203" s="80" t="s">
        <v>26</v>
      </c>
      <c r="C203" s="80" t="s">
        <v>27</v>
      </c>
      <c r="D203" s="80" t="s">
        <v>28</v>
      </c>
      <c r="E203" s="80" t="s">
        <v>28</v>
      </c>
      <c r="F203" s="80" t="s">
        <v>111</v>
      </c>
      <c r="G203" s="80" t="s">
        <v>167</v>
      </c>
      <c r="H203" s="80" t="s">
        <v>8159</v>
      </c>
      <c r="I203" s="80" t="s">
        <v>8161</v>
      </c>
      <c r="J203" s="80" t="s">
        <v>359</v>
      </c>
      <c r="K203" s="77" t="s">
        <v>2056</v>
      </c>
      <c r="L203" s="82">
        <v>18</v>
      </c>
      <c r="M203" s="82">
        <v>5</v>
      </c>
      <c r="N203" s="82">
        <v>2018</v>
      </c>
      <c r="O203" s="77">
        <f t="shared" si="3"/>
        <v>43238</v>
      </c>
      <c r="P203" s="82" t="s">
        <v>360</v>
      </c>
      <c r="Q203" s="80" t="s">
        <v>175</v>
      </c>
      <c r="R203" s="80">
        <f>VLOOKUP(P203,Registration!O:P,2,FALSE)</f>
        <v>17</v>
      </c>
    </row>
    <row r="204" spans="1:18" ht="23.1" customHeight="1">
      <c r="A204" s="80" t="s">
        <v>42</v>
      </c>
      <c r="B204" s="80" t="s">
        <v>26</v>
      </c>
      <c r="C204" s="80" t="s">
        <v>27</v>
      </c>
      <c r="D204" s="80" t="s">
        <v>28</v>
      </c>
      <c r="E204" s="80" t="s">
        <v>28</v>
      </c>
      <c r="F204" s="80" t="s">
        <v>111</v>
      </c>
      <c r="G204" s="80" t="s">
        <v>167</v>
      </c>
      <c r="H204" s="80" t="s">
        <v>8159</v>
      </c>
      <c r="I204" s="80" t="s">
        <v>8161</v>
      </c>
      <c r="J204" s="80" t="s">
        <v>361</v>
      </c>
      <c r="K204" s="77" t="s">
        <v>2056</v>
      </c>
      <c r="L204" s="82">
        <v>18</v>
      </c>
      <c r="M204" s="82">
        <v>5</v>
      </c>
      <c r="N204" s="82">
        <v>2018</v>
      </c>
      <c r="O204" s="77">
        <f t="shared" si="3"/>
        <v>43238</v>
      </c>
      <c r="P204" s="82" t="s">
        <v>192</v>
      </c>
      <c r="Q204" s="80" t="s">
        <v>175</v>
      </c>
      <c r="R204" s="80">
        <f>VLOOKUP(P204,Registration!O:P,2,FALSE)</f>
        <v>19</v>
      </c>
    </row>
    <row r="205" spans="1:18" ht="23.1" customHeight="1">
      <c r="A205" s="80" t="s">
        <v>42</v>
      </c>
      <c r="B205" s="80" t="s">
        <v>26</v>
      </c>
      <c r="C205" s="80" t="s">
        <v>27</v>
      </c>
      <c r="D205" s="80" t="s">
        <v>28</v>
      </c>
      <c r="E205" s="80" t="s">
        <v>28</v>
      </c>
      <c r="F205" s="80" t="s">
        <v>111</v>
      </c>
      <c r="G205" s="80" t="s">
        <v>167</v>
      </c>
      <c r="H205" s="80" t="s">
        <v>8159</v>
      </c>
      <c r="I205" s="80" t="s">
        <v>8161</v>
      </c>
      <c r="J205" s="80" t="s">
        <v>362</v>
      </c>
      <c r="K205" s="77" t="s">
        <v>2056</v>
      </c>
      <c r="L205" s="82">
        <v>18</v>
      </c>
      <c r="M205" s="82">
        <v>5</v>
      </c>
      <c r="N205" s="82">
        <v>2018</v>
      </c>
      <c r="O205" s="77">
        <f t="shared" si="3"/>
        <v>43238</v>
      </c>
      <c r="P205" s="82" t="s">
        <v>363</v>
      </c>
      <c r="Q205" s="80" t="s">
        <v>175</v>
      </c>
      <c r="R205" s="80">
        <f>VLOOKUP(P205,Registration!O:P,2,FALSE)</f>
        <v>19</v>
      </c>
    </row>
    <row r="206" spans="1:18" ht="23.1" customHeight="1">
      <c r="A206" s="80" t="s">
        <v>42</v>
      </c>
      <c r="B206" s="80" t="s">
        <v>26</v>
      </c>
      <c r="C206" s="80" t="s">
        <v>27</v>
      </c>
      <c r="D206" s="80" t="s">
        <v>28</v>
      </c>
      <c r="E206" s="80" t="s">
        <v>28</v>
      </c>
      <c r="F206" s="80" t="s">
        <v>111</v>
      </c>
      <c r="G206" s="80" t="s">
        <v>167</v>
      </c>
      <c r="H206" s="80" t="s">
        <v>8159</v>
      </c>
      <c r="I206" s="80" t="s">
        <v>8161</v>
      </c>
      <c r="J206" s="80" t="s">
        <v>364</v>
      </c>
      <c r="K206" s="77" t="s">
        <v>2056</v>
      </c>
      <c r="L206" s="82">
        <v>18</v>
      </c>
      <c r="M206" s="82">
        <v>5</v>
      </c>
      <c r="N206" s="82">
        <v>2018</v>
      </c>
      <c r="O206" s="77">
        <f t="shared" si="3"/>
        <v>43238</v>
      </c>
      <c r="P206" s="82" t="s">
        <v>365</v>
      </c>
      <c r="Q206" s="80" t="s">
        <v>175</v>
      </c>
      <c r="R206" s="80">
        <f>VLOOKUP(P206,Registration!O:P,2,FALSE)</f>
        <v>19</v>
      </c>
    </row>
    <row r="207" spans="1:18" ht="23.1" customHeight="1">
      <c r="A207" s="80" t="s">
        <v>42</v>
      </c>
      <c r="B207" s="80" t="s">
        <v>26</v>
      </c>
      <c r="C207" s="80" t="s">
        <v>27</v>
      </c>
      <c r="D207" s="80" t="s">
        <v>28</v>
      </c>
      <c r="E207" s="80" t="s">
        <v>28</v>
      </c>
      <c r="F207" s="80" t="s">
        <v>111</v>
      </c>
      <c r="G207" s="80" t="s">
        <v>167</v>
      </c>
      <c r="H207" s="80" t="s">
        <v>8159</v>
      </c>
      <c r="I207" s="80" t="s">
        <v>8161</v>
      </c>
      <c r="J207" s="80" t="s">
        <v>366</v>
      </c>
      <c r="K207" s="77" t="s">
        <v>2056</v>
      </c>
      <c r="L207" s="82">
        <v>18</v>
      </c>
      <c r="M207" s="82">
        <v>5</v>
      </c>
      <c r="N207" s="82">
        <v>2018</v>
      </c>
      <c r="O207" s="77">
        <f t="shared" si="3"/>
        <v>43238</v>
      </c>
      <c r="P207" s="82" t="s">
        <v>367</v>
      </c>
      <c r="Q207" s="80" t="s">
        <v>175</v>
      </c>
      <c r="R207" s="80">
        <f>VLOOKUP(P207,Registration!O:P,2,FALSE)</f>
        <v>17</v>
      </c>
    </row>
    <row r="208" spans="1:18" ht="23.1" customHeight="1">
      <c r="A208" s="80" t="s">
        <v>42</v>
      </c>
      <c r="B208" s="80" t="s">
        <v>26</v>
      </c>
      <c r="C208" s="80" t="s">
        <v>27</v>
      </c>
      <c r="D208" s="80" t="s">
        <v>28</v>
      </c>
      <c r="E208" s="80" t="s">
        <v>28</v>
      </c>
      <c r="F208" s="80" t="s">
        <v>111</v>
      </c>
      <c r="G208" s="80" t="s">
        <v>167</v>
      </c>
      <c r="H208" s="80" t="s">
        <v>8159</v>
      </c>
      <c r="I208" s="80" t="s">
        <v>8161</v>
      </c>
      <c r="J208" s="80" t="s">
        <v>241</v>
      </c>
      <c r="K208" s="77" t="s">
        <v>2056</v>
      </c>
      <c r="L208" s="82">
        <v>18</v>
      </c>
      <c r="M208" s="82">
        <v>5</v>
      </c>
      <c r="N208" s="82">
        <v>2018</v>
      </c>
      <c r="O208" s="77">
        <f t="shared" si="3"/>
        <v>43238</v>
      </c>
      <c r="P208" s="82" t="s">
        <v>368</v>
      </c>
      <c r="Q208" s="80" t="s">
        <v>175</v>
      </c>
      <c r="R208" s="80">
        <f>VLOOKUP(P208,Registration!O:P,2,FALSE)</f>
        <v>18</v>
      </c>
    </row>
    <row r="209" spans="1:18" ht="23.1" customHeight="1">
      <c r="A209" s="80" t="s">
        <v>42</v>
      </c>
      <c r="B209" s="80" t="s">
        <v>26</v>
      </c>
      <c r="C209" s="80" t="s">
        <v>27</v>
      </c>
      <c r="D209" s="80" t="s">
        <v>28</v>
      </c>
      <c r="E209" s="80" t="s">
        <v>28</v>
      </c>
      <c r="F209" s="80" t="s">
        <v>111</v>
      </c>
      <c r="G209" s="80" t="s">
        <v>167</v>
      </c>
      <c r="H209" s="80" t="s">
        <v>8159</v>
      </c>
      <c r="I209" s="80" t="s">
        <v>8161</v>
      </c>
      <c r="J209" s="80" t="s">
        <v>369</v>
      </c>
      <c r="K209" s="77" t="s">
        <v>2056</v>
      </c>
      <c r="L209" s="82">
        <v>18</v>
      </c>
      <c r="M209" s="82">
        <v>5</v>
      </c>
      <c r="N209" s="82">
        <v>2018</v>
      </c>
      <c r="O209" s="77">
        <f t="shared" si="3"/>
        <v>43238</v>
      </c>
      <c r="P209" s="82" t="s">
        <v>370</v>
      </c>
      <c r="Q209" s="80" t="s">
        <v>175</v>
      </c>
      <c r="R209" s="80">
        <f>VLOOKUP(P209,Registration!O:P,2,FALSE)</f>
        <v>19</v>
      </c>
    </row>
    <row r="210" spans="1:18" ht="23.1" customHeight="1">
      <c r="A210" s="80" t="s">
        <v>42</v>
      </c>
      <c r="B210" s="80" t="s">
        <v>26</v>
      </c>
      <c r="C210" s="80" t="s">
        <v>27</v>
      </c>
      <c r="D210" s="80" t="s">
        <v>28</v>
      </c>
      <c r="E210" s="80" t="s">
        <v>28</v>
      </c>
      <c r="F210" s="80" t="s">
        <v>111</v>
      </c>
      <c r="G210" s="80" t="s">
        <v>167</v>
      </c>
      <c r="H210" s="80" t="s">
        <v>8159</v>
      </c>
      <c r="I210" s="80" t="s">
        <v>8161</v>
      </c>
      <c r="J210" s="80" t="s">
        <v>371</v>
      </c>
      <c r="K210" s="77" t="s">
        <v>2056</v>
      </c>
      <c r="L210" s="82">
        <v>18</v>
      </c>
      <c r="M210" s="82">
        <v>5</v>
      </c>
      <c r="N210" s="82">
        <v>2018</v>
      </c>
      <c r="O210" s="77">
        <f t="shared" si="3"/>
        <v>43238</v>
      </c>
      <c r="P210" s="82" t="s">
        <v>372</v>
      </c>
      <c r="Q210" s="80" t="s">
        <v>175</v>
      </c>
      <c r="R210" s="80">
        <f>VLOOKUP(P210,Registration!O:P,2,FALSE)</f>
        <v>19</v>
      </c>
    </row>
    <row r="211" spans="1:18" ht="23.1" customHeight="1">
      <c r="A211" s="80" t="s">
        <v>42</v>
      </c>
      <c r="B211" s="80" t="s">
        <v>26</v>
      </c>
      <c r="C211" s="80" t="s">
        <v>27</v>
      </c>
      <c r="D211" s="80" t="s">
        <v>28</v>
      </c>
      <c r="E211" s="80" t="s">
        <v>28</v>
      </c>
      <c r="F211" s="80" t="s">
        <v>111</v>
      </c>
      <c r="G211" s="80" t="s">
        <v>167</v>
      </c>
      <c r="H211" s="80" t="s">
        <v>8159</v>
      </c>
      <c r="I211" s="80" t="s">
        <v>8161</v>
      </c>
      <c r="J211" s="80" t="s">
        <v>373</v>
      </c>
      <c r="K211" s="77" t="s">
        <v>2056</v>
      </c>
      <c r="L211" s="82">
        <v>18</v>
      </c>
      <c r="M211" s="82">
        <v>5</v>
      </c>
      <c r="N211" s="82">
        <v>2018</v>
      </c>
      <c r="O211" s="77">
        <f t="shared" si="3"/>
        <v>43238</v>
      </c>
      <c r="P211" s="82" t="s">
        <v>374</v>
      </c>
      <c r="Q211" s="80" t="s">
        <v>175</v>
      </c>
      <c r="R211" s="80">
        <f>VLOOKUP(P211,Registration!O:P,2,FALSE)</f>
        <v>19</v>
      </c>
    </row>
    <row r="212" spans="1:18" ht="23.1" customHeight="1">
      <c r="A212" s="80" t="s">
        <v>42</v>
      </c>
      <c r="B212" s="80" t="s">
        <v>26</v>
      </c>
      <c r="C212" s="80" t="s">
        <v>27</v>
      </c>
      <c r="D212" s="80" t="s">
        <v>28</v>
      </c>
      <c r="E212" s="80" t="s">
        <v>28</v>
      </c>
      <c r="F212" s="80" t="s">
        <v>111</v>
      </c>
      <c r="G212" s="80" t="s">
        <v>167</v>
      </c>
      <c r="H212" s="80" t="s">
        <v>8159</v>
      </c>
      <c r="I212" s="80" t="s">
        <v>8161</v>
      </c>
      <c r="J212" s="80" t="s">
        <v>375</v>
      </c>
      <c r="K212" s="77" t="s">
        <v>2056</v>
      </c>
      <c r="L212" s="82">
        <v>18</v>
      </c>
      <c r="M212" s="82">
        <v>5</v>
      </c>
      <c r="N212" s="82">
        <v>2018</v>
      </c>
      <c r="O212" s="77">
        <f t="shared" si="3"/>
        <v>43238</v>
      </c>
      <c r="P212" s="82" t="s">
        <v>376</v>
      </c>
      <c r="Q212" s="80" t="s">
        <v>175</v>
      </c>
      <c r="R212" s="80">
        <f>VLOOKUP(P212,Registration!O:P,2,FALSE)</f>
        <v>19</v>
      </c>
    </row>
    <row r="213" spans="1:18" ht="23.1" customHeight="1">
      <c r="A213" s="80" t="s">
        <v>42</v>
      </c>
      <c r="B213" s="80" t="s">
        <v>26</v>
      </c>
      <c r="C213" s="80" t="s">
        <v>27</v>
      </c>
      <c r="D213" s="80" t="s">
        <v>28</v>
      </c>
      <c r="E213" s="80" t="s">
        <v>28</v>
      </c>
      <c r="F213" s="80" t="s">
        <v>111</v>
      </c>
      <c r="G213" s="80" t="s">
        <v>167</v>
      </c>
      <c r="H213" s="80" t="s">
        <v>8159</v>
      </c>
      <c r="I213" s="80" t="s">
        <v>8161</v>
      </c>
      <c r="J213" s="80" t="s">
        <v>377</v>
      </c>
      <c r="K213" s="77" t="s">
        <v>2056</v>
      </c>
      <c r="L213" s="82">
        <v>18</v>
      </c>
      <c r="M213" s="82">
        <v>5</v>
      </c>
      <c r="N213" s="82">
        <v>2018</v>
      </c>
      <c r="O213" s="77">
        <f t="shared" si="3"/>
        <v>43238</v>
      </c>
      <c r="P213" s="82" t="s">
        <v>378</v>
      </c>
      <c r="Q213" s="80" t="s">
        <v>175</v>
      </c>
      <c r="R213" s="80">
        <f>VLOOKUP(P213,Registration!O:P,2,FALSE)</f>
        <v>19</v>
      </c>
    </row>
    <row r="214" spans="1:18" ht="23.1" customHeight="1">
      <c r="A214" s="80" t="s">
        <v>42</v>
      </c>
      <c r="B214" s="80" t="s">
        <v>26</v>
      </c>
      <c r="C214" s="80" t="s">
        <v>27</v>
      </c>
      <c r="D214" s="80" t="s">
        <v>28</v>
      </c>
      <c r="E214" s="80" t="s">
        <v>28</v>
      </c>
      <c r="F214" s="80" t="s">
        <v>111</v>
      </c>
      <c r="G214" s="80" t="s">
        <v>167</v>
      </c>
      <c r="H214" s="80" t="s">
        <v>8159</v>
      </c>
      <c r="I214" s="80" t="s">
        <v>8161</v>
      </c>
      <c r="J214" s="80" t="s">
        <v>177</v>
      </c>
      <c r="K214" s="77" t="s">
        <v>44</v>
      </c>
      <c r="L214" s="82">
        <v>19</v>
      </c>
      <c r="M214" s="82">
        <v>5</v>
      </c>
      <c r="N214" s="82">
        <v>2018</v>
      </c>
      <c r="O214" s="77">
        <f t="shared" si="3"/>
        <v>43239</v>
      </c>
      <c r="P214" s="82" t="s">
        <v>394</v>
      </c>
      <c r="Q214" s="80" t="s">
        <v>175</v>
      </c>
      <c r="R214" s="80">
        <f>VLOOKUP(P214,Registration!O:P,2,FALSE)</f>
        <v>17</v>
      </c>
    </row>
    <row r="215" spans="1:18" ht="23.1" customHeight="1">
      <c r="A215" s="80" t="s">
        <v>42</v>
      </c>
      <c r="B215" s="80" t="s">
        <v>26</v>
      </c>
      <c r="C215" s="80" t="s">
        <v>27</v>
      </c>
      <c r="D215" s="80" t="s">
        <v>28</v>
      </c>
      <c r="E215" s="80" t="s">
        <v>28</v>
      </c>
      <c r="F215" s="80" t="s">
        <v>111</v>
      </c>
      <c r="G215" s="80" t="s">
        <v>167</v>
      </c>
      <c r="H215" s="80" t="s">
        <v>8159</v>
      </c>
      <c r="I215" s="80" t="s">
        <v>8161</v>
      </c>
      <c r="J215" s="80" t="s">
        <v>395</v>
      </c>
      <c r="K215" s="77" t="s">
        <v>44</v>
      </c>
      <c r="L215" s="82">
        <v>19</v>
      </c>
      <c r="M215" s="82">
        <v>5</v>
      </c>
      <c r="N215" s="82">
        <v>2018</v>
      </c>
      <c r="O215" s="77">
        <f t="shared" si="3"/>
        <v>43239</v>
      </c>
      <c r="P215" s="82" t="s">
        <v>225</v>
      </c>
      <c r="Q215" s="80" t="s">
        <v>175</v>
      </c>
      <c r="R215" s="80">
        <f>VLOOKUP(P215,Registration!O:P,2,FALSE)</f>
        <v>17</v>
      </c>
    </row>
    <row r="216" spans="1:18" ht="23.1" customHeight="1">
      <c r="A216" s="80" t="s">
        <v>42</v>
      </c>
      <c r="B216" s="80" t="s">
        <v>26</v>
      </c>
      <c r="C216" s="80" t="s">
        <v>27</v>
      </c>
      <c r="D216" s="80" t="s">
        <v>28</v>
      </c>
      <c r="E216" s="80" t="s">
        <v>28</v>
      </c>
      <c r="F216" s="80" t="s">
        <v>111</v>
      </c>
      <c r="G216" s="80" t="s">
        <v>167</v>
      </c>
      <c r="H216" s="80" t="s">
        <v>8159</v>
      </c>
      <c r="I216" s="80" t="s">
        <v>8161</v>
      </c>
      <c r="J216" s="80" t="s">
        <v>381</v>
      </c>
      <c r="K216" s="77" t="s">
        <v>44</v>
      </c>
      <c r="L216" s="82">
        <v>19</v>
      </c>
      <c r="M216" s="82">
        <v>5</v>
      </c>
      <c r="N216" s="82">
        <v>2018</v>
      </c>
      <c r="O216" s="77">
        <f t="shared" si="3"/>
        <v>43239</v>
      </c>
      <c r="P216" s="82" t="s">
        <v>382</v>
      </c>
      <c r="Q216" s="80" t="s">
        <v>175</v>
      </c>
      <c r="R216" s="80">
        <f>VLOOKUP(P216,Registration!O:P,2,FALSE)</f>
        <v>19</v>
      </c>
    </row>
    <row r="217" spans="1:18" ht="23.1" customHeight="1">
      <c r="A217" s="80" t="s">
        <v>42</v>
      </c>
      <c r="B217" s="80" t="s">
        <v>26</v>
      </c>
      <c r="C217" s="80" t="s">
        <v>27</v>
      </c>
      <c r="D217" s="80" t="s">
        <v>28</v>
      </c>
      <c r="E217" s="80" t="s">
        <v>28</v>
      </c>
      <c r="F217" s="80" t="s">
        <v>111</v>
      </c>
      <c r="G217" s="80" t="s">
        <v>167</v>
      </c>
      <c r="H217" s="80" t="s">
        <v>8159</v>
      </c>
      <c r="I217" s="80" t="s">
        <v>8161</v>
      </c>
      <c r="J217" s="80" t="s">
        <v>383</v>
      </c>
      <c r="K217" s="77" t="s">
        <v>44</v>
      </c>
      <c r="L217" s="82">
        <v>19</v>
      </c>
      <c r="M217" s="82">
        <v>5</v>
      </c>
      <c r="N217" s="82">
        <v>2018</v>
      </c>
      <c r="O217" s="77">
        <f t="shared" ref="O217:O248" si="4">DATE(N217,M217,L217)</f>
        <v>43239</v>
      </c>
      <c r="P217" s="82" t="s">
        <v>384</v>
      </c>
      <c r="Q217" s="80" t="s">
        <v>175</v>
      </c>
      <c r="R217" s="80">
        <f>VLOOKUP(P217,Registration!O:P,2,FALSE)</f>
        <v>18</v>
      </c>
    </row>
    <row r="218" spans="1:18" ht="23.1" customHeight="1">
      <c r="A218" s="80" t="s">
        <v>42</v>
      </c>
      <c r="B218" s="80" t="s">
        <v>26</v>
      </c>
      <c r="C218" s="80" t="s">
        <v>27</v>
      </c>
      <c r="D218" s="80" t="s">
        <v>28</v>
      </c>
      <c r="E218" s="80" t="s">
        <v>28</v>
      </c>
      <c r="F218" s="80" t="s">
        <v>111</v>
      </c>
      <c r="G218" s="80" t="s">
        <v>167</v>
      </c>
      <c r="H218" s="80" t="s">
        <v>8159</v>
      </c>
      <c r="I218" s="80" t="s">
        <v>8161</v>
      </c>
      <c r="J218" s="80" t="s">
        <v>385</v>
      </c>
      <c r="K218" s="77" t="s">
        <v>44</v>
      </c>
      <c r="L218" s="82">
        <v>19</v>
      </c>
      <c r="M218" s="82">
        <v>5</v>
      </c>
      <c r="N218" s="82">
        <v>2018</v>
      </c>
      <c r="O218" s="77">
        <f t="shared" si="4"/>
        <v>43239</v>
      </c>
      <c r="P218" s="82" t="s">
        <v>386</v>
      </c>
      <c r="Q218" s="80" t="s">
        <v>175</v>
      </c>
      <c r="R218" s="80">
        <f>VLOOKUP(P218,Registration!O:P,2,FALSE)</f>
        <v>18</v>
      </c>
    </row>
    <row r="219" spans="1:18" ht="23.1" customHeight="1">
      <c r="A219" s="80" t="s">
        <v>42</v>
      </c>
      <c r="B219" s="80" t="s">
        <v>26</v>
      </c>
      <c r="C219" s="80" t="s">
        <v>27</v>
      </c>
      <c r="D219" s="80" t="s">
        <v>28</v>
      </c>
      <c r="E219" s="80" t="s">
        <v>28</v>
      </c>
      <c r="F219" s="80" t="s">
        <v>111</v>
      </c>
      <c r="G219" s="80" t="s">
        <v>167</v>
      </c>
      <c r="H219" s="80" t="s">
        <v>8159</v>
      </c>
      <c r="I219" s="80" t="s">
        <v>8161</v>
      </c>
      <c r="J219" s="80" t="s">
        <v>387</v>
      </c>
      <c r="K219" s="77" t="s">
        <v>44</v>
      </c>
      <c r="L219" s="82">
        <v>19</v>
      </c>
      <c r="M219" s="82">
        <v>5</v>
      </c>
      <c r="N219" s="82">
        <v>2018</v>
      </c>
      <c r="O219" s="77">
        <f t="shared" si="4"/>
        <v>43239</v>
      </c>
      <c r="P219" s="82" t="s">
        <v>388</v>
      </c>
      <c r="Q219" s="80" t="s">
        <v>175</v>
      </c>
      <c r="R219" s="80">
        <f>VLOOKUP(P219,Registration!O:P,2,FALSE)</f>
        <v>18</v>
      </c>
    </row>
    <row r="220" spans="1:18" ht="23.1" customHeight="1">
      <c r="A220" s="80" t="s">
        <v>42</v>
      </c>
      <c r="B220" s="80" t="s">
        <v>26</v>
      </c>
      <c r="C220" s="80" t="s">
        <v>27</v>
      </c>
      <c r="D220" s="80" t="s">
        <v>28</v>
      </c>
      <c r="E220" s="80" t="s">
        <v>28</v>
      </c>
      <c r="F220" s="80" t="s">
        <v>111</v>
      </c>
      <c r="G220" s="80" t="s">
        <v>167</v>
      </c>
      <c r="H220" s="80" t="s">
        <v>8159</v>
      </c>
      <c r="I220" s="80" t="s">
        <v>8161</v>
      </c>
      <c r="J220" s="80" t="s">
        <v>389</v>
      </c>
      <c r="K220" s="77" t="s">
        <v>44</v>
      </c>
      <c r="L220" s="82">
        <v>19</v>
      </c>
      <c r="M220" s="82">
        <v>5</v>
      </c>
      <c r="N220" s="82">
        <v>2018</v>
      </c>
      <c r="O220" s="77">
        <f t="shared" si="4"/>
        <v>43239</v>
      </c>
      <c r="P220" s="82" t="s">
        <v>170</v>
      </c>
      <c r="Q220" s="80" t="s">
        <v>175</v>
      </c>
      <c r="R220" s="80">
        <f>VLOOKUP(P220,Registration!O:P,2,FALSE)</f>
        <v>19</v>
      </c>
    </row>
    <row r="221" spans="1:18" ht="23.1" customHeight="1">
      <c r="A221" s="80" t="s">
        <v>42</v>
      </c>
      <c r="B221" s="80" t="s">
        <v>26</v>
      </c>
      <c r="C221" s="80" t="s">
        <v>27</v>
      </c>
      <c r="D221" s="80" t="s">
        <v>28</v>
      </c>
      <c r="E221" s="80" t="s">
        <v>28</v>
      </c>
      <c r="F221" s="80" t="s">
        <v>111</v>
      </c>
      <c r="G221" s="80" t="s">
        <v>167</v>
      </c>
      <c r="H221" s="80" t="s">
        <v>8159</v>
      </c>
      <c r="I221" s="80" t="s">
        <v>8161</v>
      </c>
      <c r="J221" s="80" t="s">
        <v>390</v>
      </c>
      <c r="K221" s="77" t="s">
        <v>44</v>
      </c>
      <c r="L221" s="82">
        <v>19</v>
      </c>
      <c r="M221" s="82">
        <v>5</v>
      </c>
      <c r="N221" s="82">
        <v>2018</v>
      </c>
      <c r="O221" s="77">
        <f t="shared" si="4"/>
        <v>43239</v>
      </c>
      <c r="P221" s="82" t="s">
        <v>391</v>
      </c>
      <c r="Q221" s="80" t="s">
        <v>175</v>
      </c>
      <c r="R221" s="80">
        <f>VLOOKUP(P221,Registration!O:P,2,FALSE)</f>
        <v>19</v>
      </c>
    </row>
    <row r="222" spans="1:18" ht="23.1" customHeight="1">
      <c r="A222" s="80" t="s">
        <v>42</v>
      </c>
      <c r="B222" s="80" t="s">
        <v>26</v>
      </c>
      <c r="C222" s="80" t="s">
        <v>27</v>
      </c>
      <c r="D222" s="80" t="s">
        <v>28</v>
      </c>
      <c r="E222" s="80" t="s">
        <v>28</v>
      </c>
      <c r="F222" s="80" t="s">
        <v>111</v>
      </c>
      <c r="G222" s="80" t="s">
        <v>167</v>
      </c>
      <c r="H222" s="80" t="s">
        <v>8159</v>
      </c>
      <c r="I222" s="80" t="s">
        <v>8161</v>
      </c>
      <c r="J222" s="80" t="s">
        <v>392</v>
      </c>
      <c r="K222" s="77" t="s">
        <v>44</v>
      </c>
      <c r="L222" s="82">
        <v>19</v>
      </c>
      <c r="M222" s="82">
        <v>5</v>
      </c>
      <c r="N222" s="82">
        <v>2018</v>
      </c>
      <c r="O222" s="77">
        <f t="shared" si="4"/>
        <v>43239</v>
      </c>
      <c r="P222" s="82" t="s">
        <v>393</v>
      </c>
      <c r="Q222" s="80" t="s">
        <v>175</v>
      </c>
      <c r="R222" s="80">
        <f>VLOOKUP(P222,Registration!O:P,2,FALSE)</f>
        <v>16</v>
      </c>
    </row>
    <row r="223" spans="1:18" ht="23.1" customHeight="1">
      <c r="A223" s="80" t="s">
        <v>46</v>
      </c>
      <c r="B223" s="80" t="s">
        <v>26</v>
      </c>
      <c r="C223" s="80" t="s">
        <v>27</v>
      </c>
      <c r="D223" s="80" t="s">
        <v>28</v>
      </c>
      <c r="E223" s="80" t="s">
        <v>28</v>
      </c>
      <c r="F223" s="80" t="s">
        <v>111</v>
      </c>
      <c r="G223" s="80" t="s">
        <v>167</v>
      </c>
      <c r="H223" s="80" t="s">
        <v>8159</v>
      </c>
      <c r="I223" s="80" t="s">
        <v>8161</v>
      </c>
      <c r="J223" s="80" t="s">
        <v>398</v>
      </c>
      <c r="K223" s="77" t="s">
        <v>47</v>
      </c>
      <c r="L223" s="80">
        <v>21</v>
      </c>
      <c r="M223" s="80">
        <v>5</v>
      </c>
      <c r="N223" s="80">
        <v>2018</v>
      </c>
      <c r="O223" s="77">
        <f t="shared" si="4"/>
        <v>43241</v>
      </c>
      <c r="P223" s="82" t="s">
        <v>399</v>
      </c>
      <c r="Q223" s="80" t="s">
        <v>175</v>
      </c>
      <c r="R223" s="80">
        <f>VLOOKUP(P223,Registration!O:P,2,FALSE)</f>
        <v>19</v>
      </c>
    </row>
    <row r="224" spans="1:18" ht="23.1" customHeight="1">
      <c r="A224" s="80" t="s">
        <v>46</v>
      </c>
      <c r="B224" s="80" t="s">
        <v>26</v>
      </c>
      <c r="C224" s="80" t="s">
        <v>27</v>
      </c>
      <c r="D224" s="80" t="s">
        <v>28</v>
      </c>
      <c r="E224" s="80" t="s">
        <v>28</v>
      </c>
      <c r="F224" s="80" t="s">
        <v>111</v>
      </c>
      <c r="G224" s="80" t="s">
        <v>167</v>
      </c>
      <c r="H224" s="80" t="s">
        <v>8159</v>
      </c>
      <c r="I224" s="80" t="s">
        <v>8161</v>
      </c>
      <c r="J224" s="80" t="s">
        <v>400</v>
      </c>
      <c r="K224" s="77" t="s">
        <v>2094</v>
      </c>
      <c r="L224" s="82">
        <v>22</v>
      </c>
      <c r="M224" s="82">
        <v>5</v>
      </c>
      <c r="N224" s="82">
        <v>2018</v>
      </c>
      <c r="O224" s="77">
        <f t="shared" si="4"/>
        <v>43242</v>
      </c>
      <c r="P224" s="82" t="s">
        <v>401</v>
      </c>
      <c r="Q224" s="80" t="s">
        <v>175</v>
      </c>
      <c r="R224" s="80">
        <f>VLOOKUP(P224,Registration!O:P,2,FALSE)</f>
        <v>19</v>
      </c>
    </row>
    <row r="225" spans="1:18" ht="23.1" customHeight="1">
      <c r="A225" s="80" t="s">
        <v>46</v>
      </c>
      <c r="B225" s="80" t="s">
        <v>26</v>
      </c>
      <c r="C225" s="80" t="s">
        <v>27</v>
      </c>
      <c r="D225" s="80" t="s">
        <v>28</v>
      </c>
      <c r="E225" s="80" t="s">
        <v>28</v>
      </c>
      <c r="F225" s="80" t="s">
        <v>111</v>
      </c>
      <c r="G225" s="80" t="s">
        <v>167</v>
      </c>
      <c r="H225" s="80" t="s">
        <v>8159</v>
      </c>
      <c r="I225" s="80" t="s">
        <v>8161</v>
      </c>
      <c r="J225" s="80" t="s">
        <v>402</v>
      </c>
      <c r="K225" s="77" t="s">
        <v>2094</v>
      </c>
      <c r="L225" s="82">
        <v>22</v>
      </c>
      <c r="M225" s="82">
        <v>5</v>
      </c>
      <c r="N225" s="82">
        <v>2018</v>
      </c>
      <c r="O225" s="77">
        <f t="shared" si="4"/>
        <v>43242</v>
      </c>
      <c r="P225" s="82" t="s">
        <v>403</v>
      </c>
      <c r="Q225" s="80" t="s">
        <v>175</v>
      </c>
      <c r="R225" s="80">
        <f>VLOOKUP(P225,Registration!O:P,2,FALSE)</f>
        <v>19</v>
      </c>
    </row>
    <row r="226" spans="1:18" ht="23.1" customHeight="1">
      <c r="A226" s="80" t="s">
        <v>46</v>
      </c>
      <c r="B226" s="80" t="s">
        <v>26</v>
      </c>
      <c r="C226" s="80" t="s">
        <v>27</v>
      </c>
      <c r="D226" s="80" t="s">
        <v>28</v>
      </c>
      <c r="E226" s="80" t="s">
        <v>28</v>
      </c>
      <c r="F226" s="80" t="s">
        <v>111</v>
      </c>
      <c r="G226" s="80" t="s">
        <v>167</v>
      </c>
      <c r="H226" s="80" t="s">
        <v>8159</v>
      </c>
      <c r="I226" s="80" t="s">
        <v>8161</v>
      </c>
      <c r="J226" s="80" t="s">
        <v>404</v>
      </c>
      <c r="K226" s="77" t="s">
        <v>2094</v>
      </c>
      <c r="L226" s="82">
        <v>22</v>
      </c>
      <c r="M226" s="82">
        <v>5</v>
      </c>
      <c r="N226" s="82">
        <v>2018</v>
      </c>
      <c r="O226" s="77">
        <f t="shared" si="4"/>
        <v>43242</v>
      </c>
      <c r="P226" s="82" t="s">
        <v>405</v>
      </c>
      <c r="Q226" s="80" t="s">
        <v>175</v>
      </c>
      <c r="R226" s="80">
        <f>VLOOKUP(P226,Registration!O:P,2,FALSE)</f>
        <v>19</v>
      </c>
    </row>
    <row r="227" spans="1:18" ht="23.1" customHeight="1">
      <c r="A227" s="80" t="s">
        <v>46</v>
      </c>
      <c r="B227" s="80" t="s">
        <v>26</v>
      </c>
      <c r="C227" s="80" t="s">
        <v>27</v>
      </c>
      <c r="D227" s="80" t="s">
        <v>28</v>
      </c>
      <c r="E227" s="80" t="s">
        <v>28</v>
      </c>
      <c r="F227" s="80" t="s">
        <v>111</v>
      </c>
      <c r="G227" s="80" t="s">
        <v>167</v>
      </c>
      <c r="H227" s="80" t="s">
        <v>8159</v>
      </c>
      <c r="I227" s="80" t="s">
        <v>8161</v>
      </c>
      <c r="J227" s="80" t="s">
        <v>406</v>
      </c>
      <c r="K227" s="77" t="s">
        <v>2094</v>
      </c>
      <c r="L227" s="82">
        <v>22</v>
      </c>
      <c r="M227" s="82">
        <v>5</v>
      </c>
      <c r="N227" s="82">
        <v>2018</v>
      </c>
      <c r="O227" s="77">
        <f t="shared" si="4"/>
        <v>43242</v>
      </c>
      <c r="P227" s="82" t="s">
        <v>407</v>
      </c>
      <c r="Q227" s="80" t="s">
        <v>175</v>
      </c>
      <c r="R227" s="80">
        <f>VLOOKUP(P227,Registration!O:P,2,FALSE)</f>
        <v>18</v>
      </c>
    </row>
    <row r="228" spans="1:18" ht="23.1" customHeight="1">
      <c r="A228" s="80" t="s">
        <v>46</v>
      </c>
      <c r="B228" s="80" t="s">
        <v>26</v>
      </c>
      <c r="C228" s="80" t="s">
        <v>27</v>
      </c>
      <c r="D228" s="80" t="s">
        <v>28</v>
      </c>
      <c r="E228" s="80" t="s">
        <v>28</v>
      </c>
      <c r="F228" s="80" t="s">
        <v>111</v>
      </c>
      <c r="G228" s="80" t="s">
        <v>167</v>
      </c>
      <c r="H228" s="80" t="s">
        <v>8159</v>
      </c>
      <c r="I228" s="80" t="s">
        <v>8161</v>
      </c>
      <c r="J228" s="80" t="s">
        <v>408</v>
      </c>
      <c r="K228" s="77" t="s">
        <v>2094</v>
      </c>
      <c r="L228" s="82">
        <v>22</v>
      </c>
      <c r="M228" s="82">
        <v>5</v>
      </c>
      <c r="N228" s="82">
        <v>2018</v>
      </c>
      <c r="O228" s="77">
        <f t="shared" si="4"/>
        <v>43242</v>
      </c>
      <c r="P228" s="82" t="s">
        <v>409</v>
      </c>
      <c r="Q228" s="80" t="s">
        <v>175</v>
      </c>
      <c r="R228" s="80">
        <f>VLOOKUP(P228,Registration!O:P,2,FALSE)</f>
        <v>18</v>
      </c>
    </row>
    <row r="229" spans="1:18" ht="23.1" customHeight="1">
      <c r="A229" s="80" t="s">
        <v>46</v>
      </c>
      <c r="B229" s="80" t="s">
        <v>26</v>
      </c>
      <c r="C229" s="80" t="s">
        <v>27</v>
      </c>
      <c r="D229" s="80" t="s">
        <v>28</v>
      </c>
      <c r="E229" s="80" t="s">
        <v>28</v>
      </c>
      <c r="F229" s="80" t="s">
        <v>111</v>
      </c>
      <c r="G229" s="80" t="s">
        <v>167</v>
      </c>
      <c r="H229" s="80" t="s">
        <v>8159</v>
      </c>
      <c r="I229" s="80" t="s">
        <v>8161</v>
      </c>
      <c r="J229" s="80" t="s">
        <v>410</v>
      </c>
      <c r="K229" s="77" t="s">
        <v>2094</v>
      </c>
      <c r="L229" s="82">
        <v>22</v>
      </c>
      <c r="M229" s="82">
        <v>5</v>
      </c>
      <c r="N229" s="82">
        <v>2018</v>
      </c>
      <c r="O229" s="77">
        <f t="shared" si="4"/>
        <v>43242</v>
      </c>
      <c r="P229" s="82" t="s">
        <v>411</v>
      </c>
      <c r="Q229" s="80" t="s">
        <v>175</v>
      </c>
      <c r="R229" s="80">
        <f>VLOOKUP(P229,Registration!O:P,2,FALSE)</f>
        <v>19</v>
      </c>
    </row>
    <row r="230" spans="1:18" ht="23.1" customHeight="1">
      <c r="A230" s="80" t="s">
        <v>46</v>
      </c>
      <c r="B230" s="80" t="s">
        <v>26</v>
      </c>
      <c r="C230" s="80" t="s">
        <v>27</v>
      </c>
      <c r="D230" s="80" t="s">
        <v>28</v>
      </c>
      <c r="E230" s="80" t="s">
        <v>28</v>
      </c>
      <c r="F230" s="80" t="s">
        <v>111</v>
      </c>
      <c r="G230" s="80" t="s">
        <v>167</v>
      </c>
      <c r="H230" s="80" t="s">
        <v>8159</v>
      </c>
      <c r="I230" s="80" t="s">
        <v>8161</v>
      </c>
      <c r="J230" s="80" t="s">
        <v>412</v>
      </c>
      <c r="K230" s="77" t="s">
        <v>2094</v>
      </c>
      <c r="L230" s="82">
        <v>22</v>
      </c>
      <c r="M230" s="82">
        <v>5</v>
      </c>
      <c r="N230" s="82">
        <v>2018</v>
      </c>
      <c r="O230" s="77">
        <f t="shared" si="4"/>
        <v>43242</v>
      </c>
      <c r="P230" s="82" t="s">
        <v>358</v>
      </c>
      <c r="Q230" s="80" t="s">
        <v>175</v>
      </c>
      <c r="R230" s="80">
        <f>VLOOKUP(P230,Registration!O:P,2,FALSE)</f>
        <v>19</v>
      </c>
    </row>
    <row r="231" spans="1:18" ht="23.1" customHeight="1">
      <c r="A231" s="80" t="s">
        <v>46</v>
      </c>
      <c r="B231" s="80" t="s">
        <v>26</v>
      </c>
      <c r="C231" s="80" t="s">
        <v>27</v>
      </c>
      <c r="D231" s="80" t="s">
        <v>28</v>
      </c>
      <c r="E231" s="80" t="s">
        <v>28</v>
      </c>
      <c r="F231" s="80" t="s">
        <v>111</v>
      </c>
      <c r="G231" s="80" t="s">
        <v>167</v>
      </c>
      <c r="H231" s="80" t="s">
        <v>8159</v>
      </c>
      <c r="I231" s="80" t="s">
        <v>8161</v>
      </c>
      <c r="J231" s="80" t="s">
        <v>413</v>
      </c>
      <c r="K231" s="77" t="s">
        <v>2095</v>
      </c>
      <c r="L231" s="82">
        <v>23</v>
      </c>
      <c r="M231" s="82">
        <v>5</v>
      </c>
      <c r="N231" s="82">
        <v>2018</v>
      </c>
      <c r="O231" s="77">
        <f t="shared" si="4"/>
        <v>43243</v>
      </c>
      <c r="P231" s="82" t="s">
        <v>414</v>
      </c>
      <c r="Q231" s="80" t="s">
        <v>175</v>
      </c>
      <c r="R231" s="80">
        <f>VLOOKUP(P231,Registration!O:P,2,FALSE)</f>
        <v>19</v>
      </c>
    </row>
    <row r="232" spans="1:18" ht="23.1" customHeight="1">
      <c r="A232" s="80" t="s">
        <v>46</v>
      </c>
      <c r="B232" s="80" t="s">
        <v>26</v>
      </c>
      <c r="C232" s="80" t="s">
        <v>27</v>
      </c>
      <c r="D232" s="80" t="s">
        <v>28</v>
      </c>
      <c r="E232" s="80" t="s">
        <v>28</v>
      </c>
      <c r="F232" s="80" t="s">
        <v>111</v>
      </c>
      <c r="G232" s="80" t="s">
        <v>167</v>
      </c>
      <c r="H232" s="80" t="s">
        <v>8159</v>
      </c>
      <c r="I232" s="80" t="s">
        <v>8161</v>
      </c>
      <c r="J232" s="80" t="s">
        <v>415</v>
      </c>
      <c r="K232" s="77" t="s">
        <v>2095</v>
      </c>
      <c r="L232" s="82">
        <v>23</v>
      </c>
      <c r="M232" s="82">
        <v>5</v>
      </c>
      <c r="N232" s="82">
        <v>2018</v>
      </c>
      <c r="O232" s="77">
        <f t="shared" si="4"/>
        <v>43243</v>
      </c>
      <c r="P232" s="82" t="s">
        <v>416</v>
      </c>
      <c r="Q232" s="80" t="s">
        <v>175</v>
      </c>
      <c r="R232" s="80">
        <f>VLOOKUP(P232,Registration!O:P,2,FALSE)</f>
        <v>18</v>
      </c>
    </row>
    <row r="233" spans="1:18" ht="23.1" customHeight="1">
      <c r="A233" s="80" t="s">
        <v>46</v>
      </c>
      <c r="B233" s="80" t="s">
        <v>26</v>
      </c>
      <c r="C233" s="80" t="s">
        <v>27</v>
      </c>
      <c r="D233" s="80" t="s">
        <v>28</v>
      </c>
      <c r="E233" s="80" t="s">
        <v>28</v>
      </c>
      <c r="F233" s="80" t="s">
        <v>111</v>
      </c>
      <c r="G233" s="80" t="s">
        <v>167</v>
      </c>
      <c r="H233" s="80" t="s">
        <v>8159</v>
      </c>
      <c r="I233" s="80" t="s">
        <v>8161</v>
      </c>
      <c r="J233" s="80" t="s">
        <v>419</v>
      </c>
      <c r="K233" s="77" t="s">
        <v>2095</v>
      </c>
      <c r="L233" s="82">
        <v>23</v>
      </c>
      <c r="M233" s="82">
        <v>5</v>
      </c>
      <c r="N233" s="82">
        <v>2018</v>
      </c>
      <c r="O233" s="77">
        <f t="shared" si="4"/>
        <v>43243</v>
      </c>
      <c r="P233" s="82" t="s">
        <v>420</v>
      </c>
      <c r="Q233" s="80" t="s">
        <v>175</v>
      </c>
      <c r="R233" s="80">
        <f>VLOOKUP(P233,Registration!O:P,2,FALSE)</f>
        <v>17</v>
      </c>
    </row>
    <row r="234" spans="1:18" ht="23.1" customHeight="1">
      <c r="A234" s="80" t="s">
        <v>46</v>
      </c>
      <c r="B234" s="80" t="s">
        <v>26</v>
      </c>
      <c r="C234" s="80" t="s">
        <v>27</v>
      </c>
      <c r="D234" s="80" t="s">
        <v>28</v>
      </c>
      <c r="E234" s="80" t="s">
        <v>28</v>
      </c>
      <c r="F234" s="80" t="s">
        <v>111</v>
      </c>
      <c r="G234" s="80" t="s">
        <v>167</v>
      </c>
      <c r="H234" s="80" t="s">
        <v>8159</v>
      </c>
      <c r="I234" s="80" t="s">
        <v>8161</v>
      </c>
      <c r="J234" s="80" t="s">
        <v>421</v>
      </c>
      <c r="K234" s="77" t="s">
        <v>2095</v>
      </c>
      <c r="L234" s="82">
        <v>23</v>
      </c>
      <c r="M234" s="82">
        <v>5</v>
      </c>
      <c r="N234" s="82">
        <v>2018</v>
      </c>
      <c r="O234" s="77">
        <f t="shared" si="4"/>
        <v>43243</v>
      </c>
      <c r="P234" s="82" t="s">
        <v>422</v>
      </c>
      <c r="Q234" s="80" t="s">
        <v>175</v>
      </c>
      <c r="R234" s="80">
        <f>VLOOKUP(P234,Registration!O:P,2,FALSE)</f>
        <v>18</v>
      </c>
    </row>
    <row r="235" spans="1:18" ht="23.1" customHeight="1">
      <c r="A235" s="80" t="s">
        <v>46</v>
      </c>
      <c r="B235" s="80" t="s">
        <v>26</v>
      </c>
      <c r="C235" s="80" t="s">
        <v>27</v>
      </c>
      <c r="D235" s="80" t="s">
        <v>28</v>
      </c>
      <c r="E235" s="80" t="s">
        <v>28</v>
      </c>
      <c r="F235" s="80" t="s">
        <v>111</v>
      </c>
      <c r="G235" s="80" t="s">
        <v>167</v>
      </c>
      <c r="H235" s="80" t="s">
        <v>8159</v>
      </c>
      <c r="I235" s="80" t="s">
        <v>8161</v>
      </c>
      <c r="J235" s="80" t="s">
        <v>423</v>
      </c>
      <c r="K235" s="77" t="s">
        <v>2095</v>
      </c>
      <c r="L235" s="82">
        <v>23</v>
      </c>
      <c r="M235" s="82">
        <v>5</v>
      </c>
      <c r="N235" s="82">
        <v>2018</v>
      </c>
      <c r="O235" s="77">
        <f t="shared" si="4"/>
        <v>43243</v>
      </c>
      <c r="P235" s="82" t="s">
        <v>424</v>
      </c>
      <c r="Q235" s="80" t="s">
        <v>175</v>
      </c>
      <c r="R235" s="80">
        <f>VLOOKUP(P235,Registration!O:P,2,FALSE)</f>
        <v>19</v>
      </c>
    </row>
    <row r="236" spans="1:18" ht="23.1" customHeight="1">
      <c r="A236" s="80" t="s">
        <v>46</v>
      </c>
      <c r="B236" s="80" t="s">
        <v>26</v>
      </c>
      <c r="C236" s="80" t="s">
        <v>27</v>
      </c>
      <c r="D236" s="80" t="s">
        <v>28</v>
      </c>
      <c r="E236" s="80" t="s">
        <v>28</v>
      </c>
      <c r="F236" s="80" t="s">
        <v>111</v>
      </c>
      <c r="G236" s="80" t="s">
        <v>167</v>
      </c>
      <c r="H236" s="80" t="s">
        <v>8159</v>
      </c>
      <c r="I236" s="80" t="s">
        <v>8161</v>
      </c>
      <c r="J236" s="80" t="s">
        <v>425</v>
      </c>
      <c r="K236" s="77" t="s">
        <v>2095</v>
      </c>
      <c r="L236" s="82">
        <v>23</v>
      </c>
      <c r="M236" s="82">
        <v>5</v>
      </c>
      <c r="N236" s="82">
        <v>2018</v>
      </c>
      <c r="O236" s="77">
        <f t="shared" si="4"/>
        <v>43243</v>
      </c>
      <c r="P236" s="82" t="s">
        <v>426</v>
      </c>
      <c r="Q236" s="80" t="s">
        <v>175</v>
      </c>
      <c r="R236" s="80">
        <f>VLOOKUP(P236,Registration!O:P,2,FALSE)</f>
        <v>19</v>
      </c>
    </row>
    <row r="237" spans="1:18" ht="23.1" customHeight="1">
      <c r="A237" s="80" t="s">
        <v>46</v>
      </c>
      <c r="B237" s="80" t="s">
        <v>26</v>
      </c>
      <c r="C237" s="80" t="s">
        <v>27</v>
      </c>
      <c r="D237" s="80" t="s">
        <v>28</v>
      </c>
      <c r="E237" s="80" t="s">
        <v>28</v>
      </c>
      <c r="F237" s="80" t="s">
        <v>111</v>
      </c>
      <c r="G237" s="80" t="s">
        <v>167</v>
      </c>
      <c r="H237" s="80" t="s">
        <v>8159</v>
      </c>
      <c r="I237" s="80" t="s">
        <v>8161</v>
      </c>
      <c r="J237" s="80" t="s">
        <v>427</v>
      </c>
      <c r="K237" s="77" t="s">
        <v>2095</v>
      </c>
      <c r="L237" s="82">
        <v>23</v>
      </c>
      <c r="M237" s="82">
        <v>5</v>
      </c>
      <c r="N237" s="82">
        <v>2018</v>
      </c>
      <c r="O237" s="77">
        <f t="shared" si="4"/>
        <v>43243</v>
      </c>
      <c r="P237" s="82" t="s">
        <v>428</v>
      </c>
      <c r="Q237" s="80" t="s">
        <v>175</v>
      </c>
      <c r="R237" s="80">
        <f>VLOOKUP(P237,Registration!O:P,2,FALSE)</f>
        <v>19</v>
      </c>
    </row>
    <row r="238" spans="1:18" ht="23.1" customHeight="1">
      <c r="A238" s="80" t="s">
        <v>46</v>
      </c>
      <c r="B238" s="80" t="s">
        <v>26</v>
      </c>
      <c r="C238" s="80" t="s">
        <v>27</v>
      </c>
      <c r="D238" s="80" t="s">
        <v>28</v>
      </c>
      <c r="E238" s="80" t="s">
        <v>28</v>
      </c>
      <c r="F238" s="80" t="s">
        <v>111</v>
      </c>
      <c r="G238" s="80" t="s">
        <v>167</v>
      </c>
      <c r="H238" s="80" t="s">
        <v>8159</v>
      </c>
      <c r="I238" s="80" t="s">
        <v>8161</v>
      </c>
      <c r="J238" s="80" t="s">
        <v>429</v>
      </c>
      <c r="K238" s="77" t="s">
        <v>2095</v>
      </c>
      <c r="L238" s="82">
        <v>23</v>
      </c>
      <c r="M238" s="82">
        <v>5</v>
      </c>
      <c r="N238" s="82">
        <v>2018</v>
      </c>
      <c r="O238" s="77">
        <f t="shared" si="4"/>
        <v>43243</v>
      </c>
      <c r="P238" s="82" t="s">
        <v>202</v>
      </c>
      <c r="Q238" s="80" t="s">
        <v>175</v>
      </c>
      <c r="R238" s="80">
        <f>VLOOKUP(P238,Registration!O:P,2,FALSE)</f>
        <v>19</v>
      </c>
    </row>
    <row r="239" spans="1:18" ht="23.1" customHeight="1">
      <c r="A239" s="80" t="s">
        <v>46</v>
      </c>
      <c r="B239" s="80" t="s">
        <v>26</v>
      </c>
      <c r="C239" s="80" t="s">
        <v>27</v>
      </c>
      <c r="D239" s="80" t="s">
        <v>28</v>
      </c>
      <c r="E239" s="80" t="s">
        <v>28</v>
      </c>
      <c r="F239" s="80" t="s">
        <v>111</v>
      </c>
      <c r="G239" s="80" t="s">
        <v>167</v>
      </c>
      <c r="H239" s="80" t="s">
        <v>8159</v>
      </c>
      <c r="I239" s="80" t="s">
        <v>8161</v>
      </c>
      <c r="J239" s="80" t="s">
        <v>430</v>
      </c>
      <c r="K239" s="77" t="s">
        <v>2095</v>
      </c>
      <c r="L239" s="82">
        <v>23</v>
      </c>
      <c r="M239" s="82">
        <v>5</v>
      </c>
      <c r="N239" s="82">
        <v>2018</v>
      </c>
      <c r="O239" s="77">
        <f t="shared" si="4"/>
        <v>43243</v>
      </c>
      <c r="P239" s="82" t="s">
        <v>431</v>
      </c>
      <c r="Q239" s="80" t="s">
        <v>175</v>
      </c>
      <c r="R239" s="80">
        <f>VLOOKUP(P239,Registration!O:P,2,FALSE)</f>
        <v>18</v>
      </c>
    </row>
    <row r="240" spans="1:18" ht="23.1" customHeight="1">
      <c r="A240" s="80" t="s">
        <v>46</v>
      </c>
      <c r="B240" s="80" t="s">
        <v>26</v>
      </c>
      <c r="C240" s="80" t="s">
        <v>27</v>
      </c>
      <c r="D240" s="80" t="s">
        <v>28</v>
      </c>
      <c r="E240" s="80" t="s">
        <v>28</v>
      </c>
      <c r="F240" s="80" t="s">
        <v>111</v>
      </c>
      <c r="G240" s="80" t="s">
        <v>167</v>
      </c>
      <c r="H240" s="80" t="s">
        <v>8159</v>
      </c>
      <c r="I240" s="80" t="s">
        <v>8161</v>
      </c>
      <c r="J240" s="80" t="s">
        <v>447</v>
      </c>
      <c r="K240" s="77" t="s">
        <v>2101</v>
      </c>
      <c r="L240" s="82">
        <v>25</v>
      </c>
      <c r="M240" s="82">
        <v>5</v>
      </c>
      <c r="N240" s="82">
        <v>2018</v>
      </c>
      <c r="O240" s="77">
        <f t="shared" si="4"/>
        <v>43245</v>
      </c>
      <c r="P240" s="82" t="s">
        <v>448</v>
      </c>
      <c r="Q240" s="80" t="s">
        <v>175</v>
      </c>
      <c r="R240" s="80">
        <f>VLOOKUP(P240,Registration!O:P,2,FALSE)</f>
        <v>19</v>
      </c>
    </row>
    <row r="241" spans="1:18" ht="23.1" customHeight="1">
      <c r="A241" s="80" t="s">
        <v>46</v>
      </c>
      <c r="B241" s="80" t="s">
        <v>26</v>
      </c>
      <c r="C241" s="80" t="s">
        <v>27</v>
      </c>
      <c r="D241" s="80" t="s">
        <v>28</v>
      </c>
      <c r="E241" s="80" t="s">
        <v>28</v>
      </c>
      <c r="F241" s="80" t="s">
        <v>111</v>
      </c>
      <c r="G241" s="80" t="s">
        <v>167</v>
      </c>
      <c r="H241" s="80" t="s">
        <v>8159</v>
      </c>
      <c r="I241" s="80" t="s">
        <v>8161</v>
      </c>
      <c r="J241" s="80" t="s">
        <v>449</v>
      </c>
      <c r="K241" s="77" t="s">
        <v>2101</v>
      </c>
      <c r="L241" s="82">
        <v>25</v>
      </c>
      <c r="M241" s="82">
        <v>5</v>
      </c>
      <c r="N241" s="82">
        <v>2018</v>
      </c>
      <c r="O241" s="77">
        <f t="shared" si="4"/>
        <v>43245</v>
      </c>
      <c r="P241" s="82" t="s">
        <v>399</v>
      </c>
      <c r="Q241" s="80" t="s">
        <v>175</v>
      </c>
      <c r="R241" s="80">
        <f>VLOOKUP(P241,Registration!O:P,2,FALSE)</f>
        <v>19</v>
      </c>
    </row>
    <row r="242" spans="1:18" ht="23.1" customHeight="1">
      <c r="A242" s="80" t="s">
        <v>46</v>
      </c>
      <c r="B242" s="80" t="s">
        <v>26</v>
      </c>
      <c r="C242" s="80" t="s">
        <v>27</v>
      </c>
      <c r="D242" s="80" t="s">
        <v>28</v>
      </c>
      <c r="E242" s="80" t="s">
        <v>28</v>
      </c>
      <c r="F242" s="80" t="s">
        <v>111</v>
      </c>
      <c r="G242" s="80" t="s">
        <v>167</v>
      </c>
      <c r="H242" s="80" t="s">
        <v>8159</v>
      </c>
      <c r="I242" s="80" t="s">
        <v>8161</v>
      </c>
      <c r="J242" s="80" t="s">
        <v>450</v>
      </c>
      <c r="K242" s="77" t="s">
        <v>2101</v>
      </c>
      <c r="L242" s="82">
        <v>25</v>
      </c>
      <c r="M242" s="82">
        <v>5</v>
      </c>
      <c r="N242" s="82">
        <v>2018</v>
      </c>
      <c r="O242" s="77">
        <f t="shared" si="4"/>
        <v>43245</v>
      </c>
      <c r="P242" s="82" t="s">
        <v>451</v>
      </c>
      <c r="Q242" s="80" t="s">
        <v>175</v>
      </c>
      <c r="R242" s="80">
        <f>VLOOKUP(P242,Registration!O:P,2,FALSE)</f>
        <v>18</v>
      </c>
    </row>
    <row r="243" spans="1:18" ht="23.1" customHeight="1">
      <c r="A243" s="80" t="s">
        <v>46</v>
      </c>
      <c r="B243" s="80" t="s">
        <v>26</v>
      </c>
      <c r="C243" s="80" t="s">
        <v>27</v>
      </c>
      <c r="D243" s="80" t="s">
        <v>28</v>
      </c>
      <c r="E243" s="80" t="s">
        <v>28</v>
      </c>
      <c r="F243" s="80" t="s">
        <v>111</v>
      </c>
      <c r="G243" s="80" t="s">
        <v>167</v>
      </c>
      <c r="H243" s="80" t="s">
        <v>8159</v>
      </c>
      <c r="I243" s="80" t="s">
        <v>8161</v>
      </c>
      <c r="J243" s="80" t="s">
        <v>453</v>
      </c>
      <c r="K243" s="77" t="s">
        <v>2101</v>
      </c>
      <c r="L243" s="82">
        <v>25</v>
      </c>
      <c r="M243" s="82">
        <v>5</v>
      </c>
      <c r="N243" s="82">
        <v>2018</v>
      </c>
      <c r="O243" s="77">
        <f t="shared" si="4"/>
        <v>43245</v>
      </c>
      <c r="P243" s="82" t="s">
        <v>454</v>
      </c>
      <c r="Q243" s="80" t="s">
        <v>175</v>
      </c>
      <c r="R243" s="80">
        <f>VLOOKUP(P243,Registration!O:P,2,FALSE)</f>
        <v>17</v>
      </c>
    </row>
    <row r="244" spans="1:18" ht="23.1" customHeight="1">
      <c r="A244" s="80" t="s">
        <v>46</v>
      </c>
      <c r="B244" s="80" t="s">
        <v>26</v>
      </c>
      <c r="C244" s="80" t="s">
        <v>27</v>
      </c>
      <c r="D244" s="80" t="s">
        <v>28</v>
      </c>
      <c r="E244" s="80" t="s">
        <v>28</v>
      </c>
      <c r="F244" s="80" t="s">
        <v>29</v>
      </c>
      <c r="G244" s="80" t="s">
        <v>1887</v>
      </c>
      <c r="H244" s="80" t="s">
        <v>8165</v>
      </c>
      <c r="I244" s="80" t="s">
        <v>8163</v>
      </c>
      <c r="J244" s="80" t="s">
        <v>2102</v>
      </c>
      <c r="K244" s="77" t="s">
        <v>47</v>
      </c>
      <c r="L244" s="80">
        <v>21</v>
      </c>
      <c r="M244" s="80">
        <v>5</v>
      </c>
      <c r="N244" s="80">
        <v>2018</v>
      </c>
      <c r="O244" s="77">
        <f t="shared" si="4"/>
        <v>43241</v>
      </c>
      <c r="P244" s="80" t="s">
        <v>2103</v>
      </c>
      <c r="Q244" s="80" t="s">
        <v>175</v>
      </c>
      <c r="R244" s="80">
        <f>VLOOKUP(P244,Registration!O:P,2,FALSE)</f>
        <v>18</v>
      </c>
    </row>
    <row r="245" spans="1:18" ht="23.1" customHeight="1">
      <c r="A245" s="80" t="s">
        <v>46</v>
      </c>
      <c r="B245" s="80" t="s">
        <v>26</v>
      </c>
      <c r="C245" s="80" t="s">
        <v>27</v>
      </c>
      <c r="D245" s="80" t="s">
        <v>28</v>
      </c>
      <c r="E245" s="80" t="s">
        <v>28</v>
      </c>
      <c r="F245" s="80" t="s">
        <v>29</v>
      </c>
      <c r="G245" s="80" t="s">
        <v>1887</v>
      </c>
      <c r="H245" s="80" t="s">
        <v>8165</v>
      </c>
      <c r="I245" s="80" t="s">
        <v>8163</v>
      </c>
      <c r="J245" s="80" t="s">
        <v>2104</v>
      </c>
      <c r="K245" s="77" t="s">
        <v>2095</v>
      </c>
      <c r="L245" s="80">
        <v>23</v>
      </c>
      <c r="M245" s="80">
        <v>5</v>
      </c>
      <c r="N245" s="80">
        <v>2018</v>
      </c>
      <c r="O245" s="77">
        <f t="shared" si="4"/>
        <v>43243</v>
      </c>
      <c r="P245" s="80" t="s">
        <v>2105</v>
      </c>
      <c r="Q245" s="80" t="s">
        <v>175</v>
      </c>
      <c r="R245" s="80">
        <f>VLOOKUP(P245,Registration!O:P,2,FALSE)</f>
        <v>19</v>
      </c>
    </row>
    <row r="246" spans="1:18" ht="23.1" customHeight="1">
      <c r="A246" s="80" t="s">
        <v>46</v>
      </c>
      <c r="B246" s="80" t="s">
        <v>26</v>
      </c>
      <c r="C246" s="80" t="s">
        <v>27</v>
      </c>
      <c r="D246" s="80" t="s">
        <v>28</v>
      </c>
      <c r="E246" s="80" t="s">
        <v>28</v>
      </c>
      <c r="F246" s="80" t="s">
        <v>29</v>
      </c>
      <c r="G246" s="80" t="s">
        <v>1887</v>
      </c>
      <c r="H246" s="80" t="s">
        <v>8165</v>
      </c>
      <c r="I246" s="80" t="s">
        <v>8163</v>
      </c>
      <c r="J246" s="80" t="s">
        <v>2106</v>
      </c>
      <c r="K246" s="77" t="s">
        <v>2107</v>
      </c>
      <c r="L246" s="80">
        <v>24</v>
      </c>
      <c r="M246" s="80">
        <v>5</v>
      </c>
      <c r="N246" s="80">
        <v>2018</v>
      </c>
      <c r="O246" s="77">
        <f t="shared" si="4"/>
        <v>43244</v>
      </c>
      <c r="P246" s="80" t="s">
        <v>2108</v>
      </c>
      <c r="Q246" s="80" t="s">
        <v>175</v>
      </c>
      <c r="R246" s="80">
        <f>VLOOKUP(P246,Registration!O:P,2,FALSE)</f>
        <v>19</v>
      </c>
    </row>
    <row r="247" spans="1:18" ht="23.1" customHeight="1">
      <c r="A247" s="80" t="s">
        <v>46</v>
      </c>
      <c r="B247" s="80" t="s">
        <v>26</v>
      </c>
      <c r="C247" s="80" t="s">
        <v>27</v>
      </c>
      <c r="D247" s="80" t="s">
        <v>28</v>
      </c>
      <c r="E247" s="80" t="s">
        <v>28</v>
      </c>
      <c r="F247" s="80" t="s">
        <v>29</v>
      </c>
      <c r="G247" s="80" t="s">
        <v>1887</v>
      </c>
      <c r="H247" s="80" t="s">
        <v>8165</v>
      </c>
      <c r="I247" s="80" t="s">
        <v>8163</v>
      </c>
      <c r="J247" s="80" t="s">
        <v>2109</v>
      </c>
      <c r="K247" s="77" t="s">
        <v>2107</v>
      </c>
      <c r="L247" s="80">
        <v>24</v>
      </c>
      <c r="M247" s="80">
        <v>5</v>
      </c>
      <c r="N247" s="80">
        <v>2018</v>
      </c>
      <c r="O247" s="77">
        <f t="shared" si="4"/>
        <v>43244</v>
      </c>
      <c r="P247" s="80" t="s">
        <v>2110</v>
      </c>
      <c r="Q247" s="80" t="s">
        <v>175</v>
      </c>
      <c r="R247" s="80">
        <f>VLOOKUP(P247,Registration!O:P,2,FALSE)</f>
        <v>19</v>
      </c>
    </row>
    <row r="248" spans="1:18" ht="23.1" customHeight="1">
      <c r="A248" s="80" t="s">
        <v>46</v>
      </c>
      <c r="B248" s="80" t="s">
        <v>26</v>
      </c>
      <c r="C248" s="80" t="s">
        <v>27</v>
      </c>
      <c r="D248" s="80" t="s">
        <v>28</v>
      </c>
      <c r="E248" s="80" t="s">
        <v>28</v>
      </c>
      <c r="F248" s="80" t="s">
        <v>29</v>
      </c>
      <c r="G248" s="80" t="s">
        <v>1887</v>
      </c>
      <c r="H248" s="80" t="s">
        <v>8165</v>
      </c>
      <c r="I248" s="80" t="s">
        <v>8162</v>
      </c>
      <c r="J248" s="80" t="s">
        <v>2111</v>
      </c>
      <c r="K248" s="77" t="s">
        <v>48</v>
      </c>
      <c r="L248" s="80">
        <v>26</v>
      </c>
      <c r="M248" s="80">
        <v>5</v>
      </c>
      <c r="N248" s="80">
        <v>2018</v>
      </c>
      <c r="O248" s="77">
        <f t="shared" si="4"/>
        <v>43246</v>
      </c>
      <c r="P248" s="80" t="s">
        <v>2112</v>
      </c>
      <c r="Q248" s="80" t="s">
        <v>1899</v>
      </c>
      <c r="R248" s="80">
        <f>VLOOKUP(P248,Registration!O:P,2,FALSE)</f>
        <v>15</v>
      </c>
    </row>
    <row r="249" spans="1:18" ht="23.1" customHeight="1">
      <c r="A249" s="80" t="s">
        <v>46</v>
      </c>
      <c r="B249" s="80" t="s">
        <v>26</v>
      </c>
      <c r="C249" s="80" t="s">
        <v>27</v>
      </c>
      <c r="D249" s="80" t="s">
        <v>28</v>
      </c>
      <c r="E249" s="80" t="s">
        <v>28</v>
      </c>
      <c r="F249" s="80" t="s">
        <v>29</v>
      </c>
      <c r="G249" s="80" t="s">
        <v>1887</v>
      </c>
      <c r="H249" s="80" t="s">
        <v>8165</v>
      </c>
      <c r="I249" s="80" t="s">
        <v>8162</v>
      </c>
      <c r="J249" s="80" t="s">
        <v>2113</v>
      </c>
      <c r="K249" s="77" t="s">
        <v>48</v>
      </c>
      <c r="L249" s="80">
        <v>26</v>
      </c>
      <c r="M249" s="80">
        <v>5</v>
      </c>
      <c r="N249" s="80">
        <v>2018</v>
      </c>
      <c r="O249" s="77">
        <f t="shared" ref="O249:O312" si="5">DATE(N249,M249,L249)</f>
        <v>43246</v>
      </c>
      <c r="P249" s="80" t="s">
        <v>2114</v>
      </c>
      <c r="Q249" s="80" t="s">
        <v>1899</v>
      </c>
      <c r="R249" s="80">
        <f>VLOOKUP(P249,Registration!O:P,2,FALSE)</f>
        <v>15</v>
      </c>
    </row>
    <row r="250" spans="1:18" ht="23.1" customHeight="1">
      <c r="A250" s="80" t="s">
        <v>46</v>
      </c>
      <c r="B250" s="80" t="s">
        <v>26</v>
      </c>
      <c r="C250" s="80" t="s">
        <v>27</v>
      </c>
      <c r="D250" s="80" t="s">
        <v>28</v>
      </c>
      <c r="E250" s="80" t="s">
        <v>28</v>
      </c>
      <c r="F250" s="80" t="s">
        <v>29</v>
      </c>
      <c r="G250" s="80" t="s">
        <v>1887</v>
      </c>
      <c r="H250" s="80" t="s">
        <v>8165</v>
      </c>
      <c r="I250" s="80" t="s">
        <v>8162</v>
      </c>
      <c r="J250" s="80" t="s">
        <v>2115</v>
      </c>
      <c r="K250" s="77" t="s">
        <v>48</v>
      </c>
      <c r="L250" s="80">
        <v>26</v>
      </c>
      <c r="M250" s="80">
        <v>5</v>
      </c>
      <c r="N250" s="80">
        <v>2018</v>
      </c>
      <c r="O250" s="77">
        <f t="shared" si="5"/>
        <v>43246</v>
      </c>
      <c r="P250" s="80" t="s">
        <v>2116</v>
      </c>
      <c r="Q250" s="80" t="s">
        <v>1899</v>
      </c>
      <c r="R250" s="80">
        <f>VLOOKUP(P250,Registration!O:P,2,FALSE)</f>
        <v>16</v>
      </c>
    </row>
    <row r="251" spans="1:18" ht="23.1" customHeight="1">
      <c r="A251" s="80" t="s">
        <v>46</v>
      </c>
      <c r="B251" s="80" t="s">
        <v>26</v>
      </c>
      <c r="C251" s="80" t="s">
        <v>27</v>
      </c>
      <c r="D251" s="80" t="s">
        <v>28</v>
      </c>
      <c r="E251" s="80" t="s">
        <v>28</v>
      </c>
      <c r="F251" s="80" t="s">
        <v>29</v>
      </c>
      <c r="G251" s="80" t="s">
        <v>1887</v>
      </c>
      <c r="H251" s="80" t="s">
        <v>8165</v>
      </c>
      <c r="I251" s="80" t="s">
        <v>8162</v>
      </c>
      <c r="J251" s="80" t="s">
        <v>2006</v>
      </c>
      <c r="K251" s="77" t="s">
        <v>48</v>
      </c>
      <c r="L251" s="80">
        <v>26</v>
      </c>
      <c r="M251" s="80">
        <v>5</v>
      </c>
      <c r="N251" s="80">
        <v>2018</v>
      </c>
      <c r="O251" s="77">
        <f t="shared" si="5"/>
        <v>43246</v>
      </c>
      <c r="P251" s="80" t="s">
        <v>2007</v>
      </c>
      <c r="Q251" s="80" t="s">
        <v>1899</v>
      </c>
      <c r="R251" s="80">
        <f>VLOOKUP(P251,Registration!O:P,2,FALSE)</f>
        <v>15</v>
      </c>
    </row>
    <row r="252" spans="1:18" ht="23.1" customHeight="1">
      <c r="A252" s="80" t="s">
        <v>46</v>
      </c>
      <c r="B252" s="80" t="s">
        <v>26</v>
      </c>
      <c r="C252" s="80" t="s">
        <v>27</v>
      </c>
      <c r="D252" s="80" t="s">
        <v>28</v>
      </c>
      <c r="E252" s="80" t="s">
        <v>28</v>
      </c>
      <c r="F252" s="80" t="s">
        <v>29</v>
      </c>
      <c r="G252" s="80" t="s">
        <v>1887</v>
      </c>
      <c r="H252" s="80" t="s">
        <v>8165</v>
      </c>
      <c r="I252" s="80" t="s">
        <v>8162</v>
      </c>
      <c r="J252" s="80" t="s">
        <v>565</v>
      </c>
      <c r="K252" s="77" t="s">
        <v>48</v>
      </c>
      <c r="L252" s="80">
        <v>26</v>
      </c>
      <c r="M252" s="80">
        <v>5</v>
      </c>
      <c r="N252" s="80">
        <v>2018</v>
      </c>
      <c r="O252" s="77">
        <f t="shared" si="5"/>
        <v>43246</v>
      </c>
      <c r="P252" s="80" t="s">
        <v>2029</v>
      </c>
      <c r="Q252" s="80" t="s">
        <v>1899</v>
      </c>
      <c r="R252" s="80">
        <f>VLOOKUP(P252,Registration!O:P,2,FALSE)</f>
        <v>15</v>
      </c>
    </row>
    <row r="253" spans="1:18" ht="23.1" customHeight="1">
      <c r="A253" s="80" t="s">
        <v>46</v>
      </c>
      <c r="B253" s="80" t="s">
        <v>26</v>
      </c>
      <c r="C253" s="80" t="s">
        <v>27</v>
      </c>
      <c r="D253" s="80" t="s">
        <v>28</v>
      </c>
      <c r="E253" s="80" t="s">
        <v>28</v>
      </c>
      <c r="F253" s="80" t="s">
        <v>29</v>
      </c>
      <c r="G253" s="80" t="s">
        <v>1887</v>
      </c>
      <c r="H253" s="80" t="s">
        <v>8165</v>
      </c>
      <c r="I253" s="80" t="s">
        <v>8162</v>
      </c>
      <c r="J253" s="80" t="s">
        <v>2004</v>
      </c>
      <c r="K253" s="77" t="s">
        <v>48</v>
      </c>
      <c r="L253" s="80">
        <v>26</v>
      </c>
      <c r="M253" s="80">
        <v>5</v>
      </c>
      <c r="N253" s="80">
        <v>2018</v>
      </c>
      <c r="O253" s="77">
        <f t="shared" si="5"/>
        <v>43246</v>
      </c>
      <c r="P253" s="80" t="s">
        <v>2005</v>
      </c>
      <c r="Q253" s="80" t="s">
        <v>1899</v>
      </c>
      <c r="R253" s="80">
        <f>VLOOKUP(P253,Registration!O:P,2,FALSE)</f>
        <v>15</v>
      </c>
    </row>
    <row r="254" spans="1:18" ht="23.1" customHeight="1">
      <c r="A254" s="80" t="s">
        <v>46</v>
      </c>
      <c r="B254" s="80" t="s">
        <v>26</v>
      </c>
      <c r="C254" s="80" t="s">
        <v>27</v>
      </c>
      <c r="D254" s="80" t="s">
        <v>28</v>
      </c>
      <c r="E254" s="80" t="s">
        <v>28</v>
      </c>
      <c r="F254" s="80" t="s">
        <v>29</v>
      </c>
      <c r="G254" s="80" t="s">
        <v>1887</v>
      </c>
      <c r="H254" s="80" t="s">
        <v>8165</v>
      </c>
      <c r="I254" s="80" t="s">
        <v>8162</v>
      </c>
      <c r="J254" s="80" t="s">
        <v>2062</v>
      </c>
      <c r="K254" s="77" t="s">
        <v>48</v>
      </c>
      <c r="L254" s="80">
        <v>26</v>
      </c>
      <c r="M254" s="80">
        <v>5</v>
      </c>
      <c r="N254" s="80">
        <v>2018</v>
      </c>
      <c r="O254" s="77">
        <f t="shared" si="5"/>
        <v>43246</v>
      </c>
      <c r="P254" s="80" t="s">
        <v>2063</v>
      </c>
      <c r="Q254" s="80" t="s">
        <v>1899</v>
      </c>
      <c r="R254" s="80">
        <f>VLOOKUP(P254,Registration!O:P,2,FALSE)</f>
        <v>15</v>
      </c>
    </row>
    <row r="255" spans="1:18" ht="23.1" customHeight="1">
      <c r="A255" s="80" t="s">
        <v>46</v>
      </c>
      <c r="B255" s="80" t="s">
        <v>26</v>
      </c>
      <c r="C255" s="80" t="s">
        <v>27</v>
      </c>
      <c r="D255" s="80" t="s">
        <v>28</v>
      </c>
      <c r="E255" s="80" t="s">
        <v>28</v>
      </c>
      <c r="F255" s="80" t="s">
        <v>29</v>
      </c>
      <c r="G255" s="80" t="s">
        <v>1887</v>
      </c>
      <c r="H255" s="80" t="s">
        <v>8165</v>
      </c>
      <c r="I255" s="80" t="s">
        <v>8162</v>
      </c>
      <c r="J255" s="80" t="s">
        <v>2027</v>
      </c>
      <c r="K255" s="77" t="s">
        <v>48</v>
      </c>
      <c r="L255" s="80">
        <v>26</v>
      </c>
      <c r="M255" s="80">
        <v>5</v>
      </c>
      <c r="N255" s="80">
        <v>2018</v>
      </c>
      <c r="O255" s="77">
        <f t="shared" si="5"/>
        <v>43246</v>
      </c>
      <c r="P255" s="80" t="s">
        <v>2028</v>
      </c>
      <c r="Q255" s="80" t="s">
        <v>1899</v>
      </c>
      <c r="R255" s="80">
        <f>VLOOKUP(P255,Registration!O:P,2,FALSE)</f>
        <v>15</v>
      </c>
    </row>
    <row r="256" spans="1:18" ht="23.1" customHeight="1">
      <c r="A256" s="80" t="s">
        <v>46</v>
      </c>
      <c r="B256" s="80" t="s">
        <v>26</v>
      </c>
      <c r="C256" s="80" t="s">
        <v>27</v>
      </c>
      <c r="D256" s="80" t="s">
        <v>28</v>
      </c>
      <c r="E256" s="80" t="s">
        <v>28</v>
      </c>
      <c r="F256" s="80" t="s">
        <v>29</v>
      </c>
      <c r="G256" s="80" t="s">
        <v>1887</v>
      </c>
      <c r="H256" s="80" t="s">
        <v>8165</v>
      </c>
      <c r="I256" s="80" t="s">
        <v>8162</v>
      </c>
      <c r="J256" s="80" t="s">
        <v>2072</v>
      </c>
      <c r="K256" s="77" t="s">
        <v>48</v>
      </c>
      <c r="L256" s="80">
        <v>26</v>
      </c>
      <c r="M256" s="80">
        <v>5</v>
      </c>
      <c r="N256" s="80">
        <v>2018</v>
      </c>
      <c r="O256" s="77">
        <f t="shared" si="5"/>
        <v>43246</v>
      </c>
      <c r="P256" s="80" t="s">
        <v>2073</v>
      </c>
      <c r="Q256" s="80" t="s">
        <v>1899</v>
      </c>
      <c r="R256" s="80">
        <f>VLOOKUP(P256,Registration!O:P,2,FALSE)</f>
        <v>15</v>
      </c>
    </row>
    <row r="257" spans="1:18" ht="23.1" customHeight="1">
      <c r="A257" s="80" t="s">
        <v>46</v>
      </c>
      <c r="B257" s="80" t="s">
        <v>26</v>
      </c>
      <c r="C257" s="80" t="s">
        <v>27</v>
      </c>
      <c r="D257" s="80" t="s">
        <v>28</v>
      </c>
      <c r="E257" s="80" t="s">
        <v>28</v>
      </c>
      <c r="F257" s="80" t="s">
        <v>29</v>
      </c>
      <c r="G257" s="80" t="s">
        <v>1887</v>
      </c>
      <c r="H257" s="80" t="s">
        <v>8165</v>
      </c>
      <c r="I257" s="80" t="s">
        <v>8162</v>
      </c>
      <c r="J257" s="80" t="s">
        <v>2074</v>
      </c>
      <c r="K257" s="77" t="s">
        <v>48</v>
      </c>
      <c r="L257" s="80">
        <v>26</v>
      </c>
      <c r="M257" s="80">
        <v>5</v>
      </c>
      <c r="N257" s="80">
        <v>2018</v>
      </c>
      <c r="O257" s="77">
        <f t="shared" si="5"/>
        <v>43246</v>
      </c>
      <c r="P257" s="80" t="s">
        <v>2075</v>
      </c>
      <c r="Q257" s="80" t="s">
        <v>1899</v>
      </c>
      <c r="R257" s="80">
        <f>VLOOKUP(P257,Registration!O:P,2,FALSE)</f>
        <v>15</v>
      </c>
    </row>
    <row r="258" spans="1:18" ht="23.1" customHeight="1">
      <c r="A258" s="80" t="s">
        <v>46</v>
      </c>
      <c r="B258" s="80" t="s">
        <v>26</v>
      </c>
      <c r="C258" s="80" t="s">
        <v>27</v>
      </c>
      <c r="D258" s="80" t="s">
        <v>28</v>
      </c>
      <c r="E258" s="80" t="s">
        <v>28</v>
      </c>
      <c r="F258" s="80" t="s">
        <v>29</v>
      </c>
      <c r="G258" s="80" t="s">
        <v>1887</v>
      </c>
      <c r="H258" s="80" t="s">
        <v>8165</v>
      </c>
      <c r="I258" s="80" t="s">
        <v>8162</v>
      </c>
      <c r="J258" s="80" t="s">
        <v>2080</v>
      </c>
      <c r="K258" s="77" t="s">
        <v>48</v>
      </c>
      <c r="L258" s="80">
        <v>26</v>
      </c>
      <c r="M258" s="80">
        <v>5</v>
      </c>
      <c r="N258" s="80">
        <v>2018</v>
      </c>
      <c r="O258" s="77">
        <f t="shared" si="5"/>
        <v>43246</v>
      </c>
      <c r="P258" s="80" t="s">
        <v>2081</v>
      </c>
      <c r="Q258" s="80" t="s">
        <v>1899</v>
      </c>
      <c r="R258" s="80">
        <f>VLOOKUP(P258,Registration!O:P,2,FALSE)</f>
        <v>15</v>
      </c>
    </row>
    <row r="259" spans="1:18" ht="23.1" customHeight="1">
      <c r="A259" s="80" t="s">
        <v>46</v>
      </c>
      <c r="B259" s="80" t="s">
        <v>26</v>
      </c>
      <c r="C259" s="80" t="s">
        <v>27</v>
      </c>
      <c r="D259" s="80" t="s">
        <v>28</v>
      </c>
      <c r="E259" s="80" t="s">
        <v>28</v>
      </c>
      <c r="F259" s="80" t="s">
        <v>29</v>
      </c>
      <c r="G259" s="80" t="s">
        <v>1887</v>
      </c>
      <c r="H259" s="80" t="s">
        <v>8165</v>
      </c>
      <c r="I259" s="80" t="s">
        <v>8162</v>
      </c>
      <c r="J259" s="80" t="s">
        <v>2088</v>
      </c>
      <c r="K259" s="77" t="s">
        <v>48</v>
      </c>
      <c r="L259" s="80">
        <v>26</v>
      </c>
      <c r="M259" s="80">
        <v>5</v>
      </c>
      <c r="N259" s="80">
        <v>2018</v>
      </c>
      <c r="O259" s="77">
        <f t="shared" si="5"/>
        <v>43246</v>
      </c>
      <c r="P259" s="80" t="s">
        <v>2089</v>
      </c>
      <c r="Q259" s="80" t="s">
        <v>1899</v>
      </c>
      <c r="R259" s="80">
        <f>VLOOKUP(P259,Registration!O:P,2,FALSE)</f>
        <v>15</v>
      </c>
    </row>
    <row r="260" spans="1:18" ht="23.1" customHeight="1">
      <c r="A260" s="80" t="s">
        <v>46</v>
      </c>
      <c r="B260" s="80" t="s">
        <v>26</v>
      </c>
      <c r="C260" s="80" t="s">
        <v>27</v>
      </c>
      <c r="D260" s="80" t="s">
        <v>28</v>
      </c>
      <c r="E260" s="80" t="s">
        <v>28</v>
      </c>
      <c r="F260" s="80" t="s">
        <v>29</v>
      </c>
      <c r="G260" s="80" t="s">
        <v>1887</v>
      </c>
      <c r="H260" s="80" t="s">
        <v>8165</v>
      </c>
      <c r="I260" s="80" t="s">
        <v>8162</v>
      </c>
      <c r="J260" s="80" t="s">
        <v>2117</v>
      </c>
      <c r="K260" s="77" t="s">
        <v>48</v>
      </c>
      <c r="L260" s="80">
        <v>26</v>
      </c>
      <c r="M260" s="80">
        <v>5</v>
      </c>
      <c r="N260" s="80">
        <v>2018</v>
      </c>
      <c r="O260" s="77">
        <f t="shared" si="5"/>
        <v>43246</v>
      </c>
      <c r="P260" s="80" t="s">
        <v>2118</v>
      </c>
      <c r="Q260" s="80" t="s">
        <v>1899</v>
      </c>
      <c r="R260" s="80">
        <f>VLOOKUP(P260,Registration!O:P,2,FALSE)</f>
        <v>17</v>
      </c>
    </row>
    <row r="261" spans="1:18" ht="23.1" customHeight="1">
      <c r="A261" s="80" t="s">
        <v>46</v>
      </c>
      <c r="B261" s="80" t="s">
        <v>26</v>
      </c>
      <c r="C261" s="80" t="s">
        <v>27</v>
      </c>
      <c r="D261" s="80" t="s">
        <v>28</v>
      </c>
      <c r="E261" s="80" t="s">
        <v>28</v>
      </c>
      <c r="F261" s="80" t="s">
        <v>29</v>
      </c>
      <c r="G261" s="80" t="s">
        <v>1887</v>
      </c>
      <c r="H261" s="80" t="s">
        <v>8165</v>
      </c>
      <c r="I261" s="80" t="s">
        <v>8162</v>
      </c>
      <c r="J261" s="80" t="s">
        <v>2119</v>
      </c>
      <c r="K261" s="77" t="s">
        <v>48</v>
      </c>
      <c r="L261" s="80">
        <v>26</v>
      </c>
      <c r="M261" s="80">
        <v>5</v>
      </c>
      <c r="N261" s="80">
        <v>2018</v>
      </c>
      <c r="O261" s="77">
        <f t="shared" si="5"/>
        <v>43246</v>
      </c>
      <c r="P261" s="80" t="s">
        <v>2120</v>
      </c>
      <c r="Q261" s="80" t="s">
        <v>1899</v>
      </c>
      <c r="R261" s="80">
        <f>VLOOKUP(P261,Registration!O:P,2,FALSE)</f>
        <v>15</v>
      </c>
    </row>
    <row r="262" spans="1:18" ht="23.1" customHeight="1">
      <c r="A262" s="80" t="s">
        <v>46</v>
      </c>
      <c r="B262" s="80" t="s">
        <v>26</v>
      </c>
      <c r="C262" s="80" t="s">
        <v>27</v>
      </c>
      <c r="D262" s="80" t="s">
        <v>28</v>
      </c>
      <c r="E262" s="80" t="s">
        <v>28</v>
      </c>
      <c r="F262" s="80" t="s">
        <v>29</v>
      </c>
      <c r="G262" s="80" t="s">
        <v>1887</v>
      </c>
      <c r="H262" s="80" t="s">
        <v>8165</v>
      </c>
      <c r="I262" s="80" t="s">
        <v>8162</v>
      </c>
      <c r="J262" s="80" t="s">
        <v>1902</v>
      </c>
      <c r="K262" s="77" t="s">
        <v>48</v>
      </c>
      <c r="L262" s="80">
        <v>26</v>
      </c>
      <c r="M262" s="80">
        <v>5</v>
      </c>
      <c r="N262" s="80">
        <v>2018</v>
      </c>
      <c r="O262" s="77">
        <f t="shared" si="5"/>
        <v>43246</v>
      </c>
      <c r="P262" s="80" t="s">
        <v>1903</v>
      </c>
      <c r="Q262" s="80" t="s">
        <v>1899</v>
      </c>
      <c r="R262" s="80">
        <f>VLOOKUP(P262,Registration!O:P,2,FALSE)</f>
        <v>16</v>
      </c>
    </row>
    <row r="263" spans="1:18" ht="23.1" customHeight="1">
      <c r="A263" s="80" t="s">
        <v>46</v>
      </c>
      <c r="B263" s="80" t="s">
        <v>26</v>
      </c>
      <c r="C263" s="80" t="s">
        <v>27</v>
      </c>
      <c r="D263" s="80" t="s">
        <v>28</v>
      </c>
      <c r="E263" s="80" t="s">
        <v>28</v>
      </c>
      <c r="F263" s="80" t="s">
        <v>29</v>
      </c>
      <c r="G263" s="80" t="s">
        <v>1887</v>
      </c>
      <c r="H263" s="80" t="s">
        <v>8165</v>
      </c>
      <c r="I263" s="80" t="s">
        <v>8162</v>
      </c>
      <c r="J263" s="80" t="s">
        <v>1904</v>
      </c>
      <c r="K263" s="77" t="s">
        <v>48</v>
      </c>
      <c r="L263" s="80">
        <v>26</v>
      </c>
      <c r="M263" s="80">
        <v>5</v>
      </c>
      <c r="N263" s="80">
        <v>2018</v>
      </c>
      <c r="O263" s="77">
        <f t="shared" si="5"/>
        <v>43246</v>
      </c>
      <c r="P263" s="80" t="s">
        <v>1905</v>
      </c>
      <c r="Q263" s="80" t="s">
        <v>1899</v>
      </c>
      <c r="R263" s="80">
        <f>VLOOKUP(P263,Registration!O:P,2,FALSE)</f>
        <v>15</v>
      </c>
    </row>
    <row r="264" spans="1:18" ht="23.1" customHeight="1">
      <c r="A264" s="80" t="s">
        <v>46</v>
      </c>
      <c r="B264" s="80" t="s">
        <v>26</v>
      </c>
      <c r="C264" s="80" t="s">
        <v>27</v>
      </c>
      <c r="D264" s="80" t="s">
        <v>28</v>
      </c>
      <c r="E264" s="80" t="s">
        <v>28</v>
      </c>
      <c r="F264" s="80" t="s">
        <v>29</v>
      </c>
      <c r="G264" s="80" t="s">
        <v>1887</v>
      </c>
      <c r="H264" s="80" t="s">
        <v>8165</v>
      </c>
      <c r="I264" s="80" t="s">
        <v>8162</v>
      </c>
      <c r="J264" s="80" t="s">
        <v>2121</v>
      </c>
      <c r="K264" s="77" t="s">
        <v>48</v>
      </c>
      <c r="L264" s="80">
        <v>26</v>
      </c>
      <c r="M264" s="80">
        <v>5</v>
      </c>
      <c r="N264" s="80">
        <v>2018</v>
      </c>
      <c r="O264" s="77">
        <f t="shared" si="5"/>
        <v>43246</v>
      </c>
      <c r="P264" s="80" t="s">
        <v>2122</v>
      </c>
      <c r="Q264" s="80" t="s">
        <v>1899</v>
      </c>
      <c r="R264" s="80">
        <f>VLOOKUP(P264,Registration!O:P,2,FALSE)</f>
        <v>18</v>
      </c>
    </row>
    <row r="265" spans="1:18" ht="23.1" customHeight="1">
      <c r="A265" s="80" t="s">
        <v>46</v>
      </c>
      <c r="B265" s="80" t="s">
        <v>26</v>
      </c>
      <c r="C265" s="80" t="s">
        <v>27</v>
      </c>
      <c r="D265" s="80" t="s">
        <v>28</v>
      </c>
      <c r="E265" s="80" t="s">
        <v>28</v>
      </c>
      <c r="F265" s="80" t="s">
        <v>29</v>
      </c>
      <c r="G265" s="80" t="s">
        <v>1887</v>
      </c>
      <c r="H265" s="80" t="s">
        <v>8165</v>
      </c>
      <c r="I265" s="80" t="s">
        <v>8162</v>
      </c>
      <c r="J265" s="80" t="s">
        <v>2123</v>
      </c>
      <c r="K265" s="77" t="s">
        <v>48</v>
      </c>
      <c r="L265" s="80">
        <v>26</v>
      </c>
      <c r="M265" s="80">
        <v>5</v>
      </c>
      <c r="N265" s="80">
        <v>2018</v>
      </c>
      <c r="O265" s="77">
        <f t="shared" si="5"/>
        <v>43246</v>
      </c>
      <c r="P265" s="80" t="s">
        <v>2124</v>
      </c>
      <c r="Q265" s="80" t="s">
        <v>1899</v>
      </c>
      <c r="R265" s="80">
        <f>VLOOKUP(P265,Registration!O:P,2,FALSE)</f>
        <v>18</v>
      </c>
    </row>
    <row r="266" spans="1:18" ht="23.1" customHeight="1">
      <c r="A266" s="80" t="s">
        <v>46</v>
      </c>
      <c r="B266" s="80" t="s">
        <v>26</v>
      </c>
      <c r="C266" s="80" t="s">
        <v>27</v>
      </c>
      <c r="D266" s="80" t="s">
        <v>28</v>
      </c>
      <c r="E266" s="80" t="s">
        <v>28</v>
      </c>
      <c r="F266" s="80" t="s">
        <v>29</v>
      </c>
      <c r="G266" s="80" t="s">
        <v>1887</v>
      </c>
      <c r="H266" s="80" t="s">
        <v>8165</v>
      </c>
      <c r="I266" s="80" t="s">
        <v>8162</v>
      </c>
      <c r="J266" s="80" t="s">
        <v>2125</v>
      </c>
      <c r="K266" s="77" t="s">
        <v>48</v>
      </c>
      <c r="L266" s="80">
        <v>26</v>
      </c>
      <c r="M266" s="80">
        <v>5</v>
      </c>
      <c r="N266" s="80">
        <v>2018</v>
      </c>
      <c r="O266" s="77">
        <f t="shared" si="5"/>
        <v>43246</v>
      </c>
      <c r="P266" s="80" t="s">
        <v>2126</v>
      </c>
      <c r="Q266" s="80" t="s">
        <v>1899</v>
      </c>
      <c r="R266" s="80">
        <f>VLOOKUP(P266,Registration!O:P,2,FALSE)</f>
        <v>16</v>
      </c>
    </row>
    <row r="267" spans="1:18" ht="23.1" customHeight="1">
      <c r="A267" s="80" t="s">
        <v>46</v>
      </c>
      <c r="B267" s="80" t="s">
        <v>26</v>
      </c>
      <c r="C267" s="80" t="s">
        <v>27</v>
      </c>
      <c r="D267" s="80" t="s">
        <v>28</v>
      </c>
      <c r="E267" s="80" t="s">
        <v>28</v>
      </c>
      <c r="F267" s="80" t="s">
        <v>29</v>
      </c>
      <c r="G267" s="80" t="s">
        <v>1887</v>
      </c>
      <c r="H267" s="80" t="s">
        <v>8165</v>
      </c>
      <c r="I267" s="80" t="s">
        <v>8162</v>
      </c>
      <c r="J267" s="80" t="s">
        <v>2060</v>
      </c>
      <c r="K267" s="77" t="s">
        <v>48</v>
      </c>
      <c r="L267" s="80">
        <v>26</v>
      </c>
      <c r="M267" s="80">
        <v>5</v>
      </c>
      <c r="N267" s="80">
        <v>2018</v>
      </c>
      <c r="O267" s="77">
        <f t="shared" si="5"/>
        <v>43246</v>
      </c>
      <c r="P267" s="80" t="s">
        <v>2061</v>
      </c>
      <c r="Q267" s="80" t="s">
        <v>1899</v>
      </c>
      <c r="R267" s="80">
        <f>VLOOKUP(P267,Registration!O:P,2,FALSE)</f>
        <v>15</v>
      </c>
    </row>
    <row r="268" spans="1:18" ht="23.1" customHeight="1">
      <c r="A268" s="80" t="s">
        <v>46</v>
      </c>
      <c r="B268" s="80" t="s">
        <v>26</v>
      </c>
      <c r="C268" s="80" t="s">
        <v>27</v>
      </c>
      <c r="D268" s="80" t="s">
        <v>28</v>
      </c>
      <c r="E268" s="80" t="s">
        <v>28</v>
      </c>
      <c r="F268" s="80" t="s">
        <v>29</v>
      </c>
      <c r="G268" s="80" t="s">
        <v>1887</v>
      </c>
      <c r="H268" s="80" t="s">
        <v>8165</v>
      </c>
      <c r="I268" s="80" t="s">
        <v>8162</v>
      </c>
      <c r="J268" s="80" t="s">
        <v>2058</v>
      </c>
      <c r="K268" s="77" t="s">
        <v>48</v>
      </c>
      <c r="L268" s="80">
        <v>26</v>
      </c>
      <c r="M268" s="80">
        <v>5</v>
      </c>
      <c r="N268" s="80">
        <v>2018</v>
      </c>
      <c r="O268" s="77">
        <f t="shared" si="5"/>
        <v>43246</v>
      </c>
      <c r="P268" s="80" t="s">
        <v>2059</v>
      </c>
      <c r="Q268" s="80" t="s">
        <v>1899</v>
      </c>
      <c r="R268" s="80">
        <f>VLOOKUP(P268,Registration!O:P,2,FALSE)</f>
        <v>15</v>
      </c>
    </row>
    <row r="269" spans="1:18" ht="23.1" customHeight="1">
      <c r="A269" s="80" t="s">
        <v>46</v>
      </c>
      <c r="B269" s="80" t="s">
        <v>26</v>
      </c>
      <c r="C269" s="80" t="s">
        <v>27</v>
      </c>
      <c r="D269" s="80" t="s">
        <v>28</v>
      </c>
      <c r="E269" s="80" t="s">
        <v>28</v>
      </c>
      <c r="F269" s="80" t="s">
        <v>29</v>
      </c>
      <c r="G269" s="80" t="s">
        <v>1887</v>
      </c>
      <c r="H269" s="80" t="s">
        <v>8165</v>
      </c>
      <c r="I269" s="80" t="s">
        <v>8162</v>
      </c>
      <c r="J269" s="80" t="s">
        <v>2127</v>
      </c>
      <c r="K269" s="77" t="s">
        <v>48</v>
      </c>
      <c r="L269" s="80">
        <v>26</v>
      </c>
      <c r="M269" s="80">
        <v>5</v>
      </c>
      <c r="N269" s="80">
        <v>2018</v>
      </c>
      <c r="O269" s="77">
        <f t="shared" si="5"/>
        <v>43246</v>
      </c>
      <c r="P269" s="80" t="s">
        <v>2083</v>
      </c>
      <c r="Q269" s="80" t="s">
        <v>1899</v>
      </c>
      <c r="R269" s="80">
        <f>VLOOKUP(P269,Registration!O:P,2,FALSE)</f>
        <v>15</v>
      </c>
    </row>
    <row r="270" spans="1:18" ht="23.1" customHeight="1">
      <c r="A270" s="80" t="s">
        <v>46</v>
      </c>
      <c r="B270" s="80" t="s">
        <v>26</v>
      </c>
      <c r="C270" s="80" t="s">
        <v>27</v>
      </c>
      <c r="D270" s="80" t="s">
        <v>28</v>
      </c>
      <c r="E270" s="80" t="s">
        <v>28</v>
      </c>
      <c r="F270" s="80" t="s">
        <v>29</v>
      </c>
      <c r="G270" s="80" t="s">
        <v>1887</v>
      </c>
      <c r="H270" s="80" t="s">
        <v>8165</v>
      </c>
      <c r="I270" s="80" t="s">
        <v>8162</v>
      </c>
      <c r="J270" s="80" t="s">
        <v>2128</v>
      </c>
      <c r="K270" s="77" t="s">
        <v>48</v>
      </c>
      <c r="L270" s="80">
        <v>26</v>
      </c>
      <c r="M270" s="80">
        <v>5</v>
      </c>
      <c r="N270" s="80">
        <v>2018</v>
      </c>
      <c r="O270" s="77">
        <f t="shared" si="5"/>
        <v>43246</v>
      </c>
      <c r="P270" s="80" t="s">
        <v>2129</v>
      </c>
      <c r="Q270" s="80" t="s">
        <v>1899</v>
      </c>
      <c r="R270" s="80">
        <f>VLOOKUP(P270,Registration!O:P,2,FALSE)</f>
        <v>17</v>
      </c>
    </row>
    <row r="271" spans="1:18" ht="23.1" customHeight="1">
      <c r="A271" s="80" t="s">
        <v>46</v>
      </c>
      <c r="B271" s="80" t="s">
        <v>26</v>
      </c>
      <c r="C271" s="80" t="s">
        <v>27</v>
      </c>
      <c r="D271" s="80" t="s">
        <v>28</v>
      </c>
      <c r="E271" s="80" t="s">
        <v>28</v>
      </c>
      <c r="F271" s="80" t="s">
        <v>29</v>
      </c>
      <c r="G271" s="80" t="s">
        <v>1887</v>
      </c>
      <c r="H271" s="80" t="s">
        <v>8165</v>
      </c>
      <c r="I271" s="80" t="s">
        <v>8162</v>
      </c>
      <c r="J271" s="80" t="s">
        <v>2090</v>
      </c>
      <c r="K271" s="77" t="s">
        <v>48</v>
      </c>
      <c r="L271" s="80">
        <v>26</v>
      </c>
      <c r="M271" s="80">
        <v>5</v>
      </c>
      <c r="N271" s="80">
        <v>2018</v>
      </c>
      <c r="O271" s="77">
        <f t="shared" si="5"/>
        <v>43246</v>
      </c>
      <c r="P271" s="80" t="s">
        <v>2091</v>
      </c>
      <c r="Q271" s="80" t="s">
        <v>1899</v>
      </c>
      <c r="R271" s="80">
        <f>VLOOKUP(P271,Registration!O:P,2,FALSE)</f>
        <v>15</v>
      </c>
    </row>
    <row r="272" spans="1:18" ht="23.1" customHeight="1">
      <c r="A272" s="80" t="s">
        <v>46</v>
      </c>
      <c r="B272" s="80" t="s">
        <v>26</v>
      </c>
      <c r="C272" s="80" t="s">
        <v>27</v>
      </c>
      <c r="D272" s="80" t="s">
        <v>28</v>
      </c>
      <c r="E272" s="80" t="s">
        <v>28</v>
      </c>
      <c r="F272" s="80" t="s">
        <v>29</v>
      </c>
      <c r="G272" s="80" t="s">
        <v>1887</v>
      </c>
      <c r="H272" s="80" t="s">
        <v>8165</v>
      </c>
      <c r="I272" s="80" t="s">
        <v>8162</v>
      </c>
      <c r="J272" s="80" t="s">
        <v>2130</v>
      </c>
      <c r="K272" s="77" t="s">
        <v>48</v>
      </c>
      <c r="L272" s="80">
        <v>26</v>
      </c>
      <c r="M272" s="80">
        <v>5</v>
      </c>
      <c r="N272" s="80">
        <v>2018</v>
      </c>
      <c r="O272" s="77">
        <f t="shared" si="5"/>
        <v>43246</v>
      </c>
      <c r="P272" s="80" t="s">
        <v>2093</v>
      </c>
      <c r="Q272" s="80" t="s">
        <v>1899</v>
      </c>
      <c r="R272" s="80">
        <f>VLOOKUP(P272,Registration!O:P,2,FALSE)</f>
        <v>16</v>
      </c>
    </row>
    <row r="273" spans="1:18" ht="23.1" customHeight="1">
      <c r="A273" s="80" t="s">
        <v>46</v>
      </c>
      <c r="B273" s="80" t="s">
        <v>26</v>
      </c>
      <c r="C273" s="80" t="s">
        <v>27</v>
      </c>
      <c r="D273" s="80" t="s">
        <v>28</v>
      </c>
      <c r="E273" s="80" t="s">
        <v>28</v>
      </c>
      <c r="F273" s="80" t="s">
        <v>29</v>
      </c>
      <c r="G273" s="80" t="s">
        <v>1887</v>
      </c>
      <c r="H273" s="80" t="s">
        <v>8165</v>
      </c>
      <c r="I273" s="80" t="s">
        <v>8162</v>
      </c>
      <c r="J273" s="80" t="s">
        <v>2131</v>
      </c>
      <c r="K273" s="77" t="s">
        <v>48</v>
      </c>
      <c r="L273" s="80">
        <v>26</v>
      </c>
      <c r="M273" s="80">
        <v>5</v>
      </c>
      <c r="N273" s="80">
        <v>2018</v>
      </c>
      <c r="O273" s="77">
        <f t="shared" si="5"/>
        <v>43246</v>
      </c>
      <c r="P273" s="80" t="s">
        <v>2132</v>
      </c>
      <c r="Q273" s="80" t="s">
        <v>1899</v>
      </c>
      <c r="R273" s="80">
        <f>VLOOKUP(P273,Registration!O:P,2,FALSE)</f>
        <v>15</v>
      </c>
    </row>
    <row r="274" spans="1:18" ht="23.1" customHeight="1">
      <c r="A274" s="80" t="s">
        <v>46</v>
      </c>
      <c r="B274" s="80" t="s">
        <v>26</v>
      </c>
      <c r="C274" s="80" t="s">
        <v>27</v>
      </c>
      <c r="D274" s="80" t="s">
        <v>28</v>
      </c>
      <c r="E274" s="80" t="s">
        <v>28</v>
      </c>
      <c r="F274" s="80" t="s">
        <v>29</v>
      </c>
      <c r="G274" s="80" t="s">
        <v>1887</v>
      </c>
      <c r="H274" s="80" t="s">
        <v>8165</v>
      </c>
      <c r="I274" s="80" t="s">
        <v>8162</v>
      </c>
      <c r="J274" s="80" t="s">
        <v>1888</v>
      </c>
      <c r="K274" s="77" t="s">
        <v>48</v>
      </c>
      <c r="L274" s="80">
        <v>26</v>
      </c>
      <c r="M274" s="80">
        <v>5</v>
      </c>
      <c r="N274" s="80">
        <v>2018</v>
      </c>
      <c r="O274" s="77">
        <f t="shared" si="5"/>
        <v>43246</v>
      </c>
      <c r="P274" s="80" t="s">
        <v>1890</v>
      </c>
      <c r="Q274" s="80" t="s">
        <v>1899</v>
      </c>
      <c r="R274" s="80">
        <f>VLOOKUP(P274,Registration!O:P,2,FALSE)</f>
        <v>17</v>
      </c>
    </row>
    <row r="275" spans="1:18" ht="23.1" customHeight="1">
      <c r="A275" s="80" t="s">
        <v>46</v>
      </c>
      <c r="B275" s="80" t="s">
        <v>26</v>
      </c>
      <c r="C275" s="80" t="s">
        <v>27</v>
      </c>
      <c r="D275" s="80" t="s">
        <v>28</v>
      </c>
      <c r="E275" s="80" t="s">
        <v>28</v>
      </c>
      <c r="F275" s="80" t="s">
        <v>29</v>
      </c>
      <c r="G275" s="80" t="s">
        <v>1887</v>
      </c>
      <c r="H275" s="80" t="s">
        <v>8165</v>
      </c>
      <c r="I275" s="80" t="s">
        <v>8162</v>
      </c>
      <c r="J275" s="80" t="s">
        <v>2133</v>
      </c>
      <c r="K275" s="77" t="s">
        <v>48</v>
      </c>
      <c r="L275" s="80">
        <v>26</v>
      </c>
      <c r="M275" s="80">
        <v>5</v>
      </c>
      <c r="N275" s="80">
        <v>2018</v>
      </c>
      <c r="O275" s="77">
        <f t="shared" si="5"/>
        <v>43246</v>
      </c>
      <c r="P275" s="80" t="s">
        <v>2134</v>
      </c>
      <c r="Q275" s="80" t="s">
        <v>1899</v>
      </c>
      <c r="R275" s="80">
        <f>VLOOKUP(P275,Registration!O:P,2,FALSE)</f>
        <v>15</v>
      </c>
    </row>
    <row r="276" spans="1:18" ht="23.1" customHeight="1">
      <c r="A276" s="80" t="s">
        <v>46</v>
      </c>
      <c r="B276" s="80" t="s">
        <v>26</v>
      </c>
      <c r="C276" s="80" t="s">
        <v>27</v>
      </c>
      <c r="D276" s="80" t="s">
        <v>28</v>
      </c>
      <c r="E276" s="80" t="s">
        <v>28</v>
      </c>
      <c r="F276" s="80" t="s">
        <v>29</v>
      </c>
      <c r="G276" s="80" t="s">
        <v>1887</v>
      </c>
      <c r="H276" s="80" t="s">
        <v>8165</v>
      </c>
      <c r="I276" s="80" t="s">
        <v>8162</v>
      </c>
      <c r="J276" s="80" t="s">
        <v>2135</v>
      </c>
      <c r="K276" s="77" t="s">
        <v>48</v>
      </c>
      <c r="L276" s="80">
        <v>26</v>
      </c>
      <c r="M276" s="80">
        <v>5</v>
      </c>
      <c r="N276" s="80">
        <v>2018</v>
      </c>
      <c r="O276" s="77">
        <f t="shared" si="5"/>
        <v>43246</v>
      </c>
      <c r="P276" s="80" t="s">
        <v>2136</v>
      </c>
      <c r="Q276" s="80" t="s">
        <v>1899</v>
      </c>
      <c r="R276" s="80">
        <f>VLOOKUP(P276,Registration!O:P,2,FALSE)</f>
        <v>16</v>
      </c>
    </row>
    <row r="277" spans="1:18" ht="23.1" customHeight="1">
      <c r="A277" s="80" t="s">
        <v>46</v>
      </c>
      <c r="B277" s="80" t="s">
        <v>26</v>
      </c>
      <c r="C277" s="80" t="s">
        <v>27</v>
      </c>
      <c r="D277" s="80" t="s">
        <v>28</v>
      </c>
      <c r="E277" s="80" t="s">
        <v>28</v>
      </c>
      <c r="F277" s="80" t="s">
        <v>29</v>
      </c>
      <c r="G277" s="80" t="s">
        <v>1887</v>
      </c>
      <c r="H277" s="80" t="s">
        <v>8165</v>
      </c>
      <c r="I277" s="80" t="s">
        <v>8162</v>
      </c>
      <c r="J277" s="80" t="s">
        <v>2137</v>
      </c>
      <c r="K277" s="77" t="s">
        <v>48</v>
      </c>
      <c r="L277" s="80">
        <v>26</v>
      </c>
      <c r="M277" s="80">
        <v>5</v>
      </c>
      <c r="N277" s="80">
        <v>2018</v>
      </c>
      <c r="O277" s="77">
        <f t="shared" si="5"/>
        <v>43246</v>
      </c>
      <c r="P277" s="80" t="s">
        <v>2138</v>
      </c>
      <c r="Q277" s="80" t="s">
        <v>1899</v>
      </c>
      <c r="R277" s="80">
        <f>VLOOKUP(P277,Registration!O:P,2,FALSE)</f>
        <v>16</v>
      </c>
    </row>
    <row r="278" spans="1:18" ht="23.1" customHeight="1">
      <c r="A278" s="80" t="s">
        <v>46</v>
      </c>
      <c r="B278" s="80" t="s">
        <v>26</v>
      </c>
      <c r="C278" s="80" t="s">
        <v>27</v>
      </c>
      <c r="D278" s="80" t="s">
        <v>28</v>
      </c>
      <c r="E278" s="80" t="s">
        <v>28</v>
      </c>
      <c r="F278" s="80" t="s">
        <v>29</v>
      </c>
      <c r="G278" s="80" t="s">
        <v>1887</v>
      </c>
      <c r="H278" s="80" t="s">
        <v>8165</v>
      </c>
      <c r="I278" s="80" t="s">
        <v>8162</v>
      </c>
      <c r="J278" s="80" t="s">
        <v>2086</v>
      </c>
      <c r="K278" s="77" t="s">
        <v>48</v>
      </c>
      <c r="L278" s="80">
        <v>26</v>
      </c>
      <c r="M278" s="80">
        <v>5</v>
      </c>
      <c r="N278" s="80">
        <v>2018</v>
      </c>
      <c r="O278" s="77">
        <f t="shared" si="5"/>
        <v>43246</v>
      </c>
      <c r="P278" s="80" t="s">
        <v>2087</v>
      </c>
      <c r="Q278" s="80" t="s">
        <v>1899</v>
      </c>
      <c r="R278" s="80">
        <f>VLOOKUP(P278,Registration!O:P,2,FALSE)</f>
        <v>17</v>
      </c>
    </row>
    <row r="279" spans="1:18" ht="23.1" customHeight="1">
      <c r="A279" s="80" t="s">
        <v>46</v>
      </c>
      <c r="B279" s="80" t="s">
        <v>26</v>
      </c>
      <c r="C279" s="80" t="s">
        <v>27</v>
      </c>
      <c r="D279" s="80" t="s">
        <v>28</v>
      </c>
      <c r="E279" s="80" t="s">
        <v>28</v>
      </c>
      <c r="F279" s="80" t="s">
        <v>29</v>
      </c>
      <c r="G279" s="80" t="s">
        <v>1887</v>
      </c>
      <c r="H279" s="80" t="s">
        <v>8165</v>
      </c>
      <c r="I279" s="80" t="s">
        <v>8162</v>
      </c>
      <c r="J279" s="80" t="s">
        <v>2084</v>
      </c>
      <c r="K279" s="77" t="s">
        <v>48</v>
      </c>
      <c r="L279" s="80">
        <v>26</v>
      </c>
      <c r="M279" s="80">
        <v>5</v>
      </c>
      <c r="N279" s="80">
        <v>2018</v>
      </c>
      <c r="O279" s="77">
        <f t="shared" si="5"/>
        <v>43246</v>
      </c>
      <c r="P279" s="80" t="s">
        <v>2085</v>
      </c>
      <c r="Q279" s="80" t="s">
        <v>1899</v>
      </c>
      <c r="R279" s="80">
        <f>VLOOKUP(P279,Registration!O:P,2,FALSE)</f>
        <v>16</v>
      </c>
    </row>
    <row r="280" spans="1:18" ht="23.1" customHeight="1">
      <c r="A280" s="80" t="s">
        <v>46</v>
      </c>
      <c r="B280" s="80" t="s">
        <v>26</v>
      </c>
      <c r="C280" s="80" t="s">
        <v>27</v>
      </c>
      <c r="D280" s="80" t="s">
        <v>28</v>
      </c>
      <c r="E280" s="80" t="s">
        <v>28</v>
      </c>
      <c r="F280" s="80" t="s">
        <v>29</v>
      </c>
      <c r="G280" s="80" t="s">
        <v>1887</v>
      </c>
      <c r="H280" s="80" t="s">
        <v>8165</v>
      </c>
      <c r="I280" s="80" t="s">
        <v>8162</v>
      </c>
      <c r="J280" s="80" t="s">
        <v>2000</v>
      </c>
      <c r="K280" s="77" t="s">
        <v>48</v>
      </c>
      <c r="L280" s="80">
        <v>26</v>
      </c>
      <c r="M280" s="80">
        <v>5</v>
      </c>
      <c r="N280" s="80">
        <v>2018</v>
      </c>
      <c r="O280" s="77">
        <f t="shared" si="5"/>
        <v>43246</v>
      </c>
      <c r="P280" s="80" t="s">
        <v>2001</v>
      </c>
      <c r="Q280" s="80" t="s">
        <v>1899</v>
      </c>
      <c r="R280" s="80">
        <f>VLOOKUP(P280,Registration!O:P,2,FALSE)</f>
        <v>16</v>
      </c>
    </row>
    <row r="281" spans="1:18" ht="23.1" customHeight="1">
      <c r="A281" s="80" t="s">
        <v>46</v>
      </c>
      <c r="B281" s="80" t="s">
        <v>26</v>
      </c>
      <c r="C281" s="80" t="s">
        <v>27</v>
      </c>
      <c r="D281" s="80" t="s">
        <v>28</v>
      </c>
      <c r="E281" s="80" t="s">
        <v>28</v>
      </c>
      <c r="F281" s="80" t="s">
        <v>29</v>
      </c>
      <c r="G281" s="80" t="s">
        <v>1887</v>
      </c>
      <c r="H281" s="80" t="s">
        <v>8165</v>
      </c>
      <c r="I281" s="80" t="s">
        <v>8162</v>
      </c>
      <c r="J281" s="80" t="s">
        <v>1974</v>
      </c>
      <c r="K281" s="77" t="s">
        <v>48</v>
      </c>
      <c r="L281" s="80">
        <v>26</v>
      </c>
      <c r="M281" s="80">
        <v>5</v>
      </c>
      <c r="N281" s="80">
        <v>2018</v>
      </c>
      <c r="O281" s="77">
        <f t="shared" si="5"/>
        <v>43246</v>
      </c>
      <c r="P281" s="80" t="s">
        <v>1975</v>
      </c>
      <c r="Q281" s="80" t="s">
        <v>1899</v>
      </c>
      <c r="R281" s="80">
        <f>VLOOKUP(P281,Registration!O:P,2,FALSE)</f>
        <v>18</v>
      </c>
    </row>
    <row r="282" spans="1:18" ht="23.1" customHeight="1">
      <c r="A282" s="80" t="s">
        <v>46</v>
      </c>
      <c r="B282" s="80" t="s">
        <v>26</v>
      </c>
      <c r="C282" s="80" t="s">
        <v>27</v>
      </c>
      <c r="D282" s="80" t="s">
        <v>28</v>
      </c>
      <c r="E282" s="80" t="s">
        <v>28</v>
      </c>
      <c r="F282" s="80" t="s">
        <v>29</v>
      </c>
      <c r="G282" s="80" t="s">
        <v>1887</v>
      </c>
      <c r="H282" s="80" t="s">
        <v>8165</v>
      </c>
      <c r="I282" s="80" t="s">
        <v>8162</v>
      </c>
      <c r="J282" s="80" t="s">
        <v>1976</v>
      </c>
      <c r="K282" s="77" t="s">
        <v>48</v>
      </c>
      <c r="L282" s="80">
        <v>26</v>
      </c>
      <c r="M282" s="80">
        <v>5</v>
      </c>
      <c r="N282" s="80">
        <v>2018</v>
      </c>
      <c r="O282" s="77">
        <f t="shared" si="5"/>
        <v>43246</v>
      </c>
      <c r="P282" s="80" t="s">
        <v>1977</v>
      </c>
      <c r="Q282" s="80" t="s">
        <v>1899</v>
      </c>
      <c r="R282" s="80">
        <f>VLOOKUP(P282,Registration!O:P,2,FALSE)</f>
        <v>15</v>
      </c>
    </row>
    <row r="283" spans="1:18" ht="23.1" customHeight="1">
      <c r="A283" s="80" t="s">
        <v>46</v>
      </c>
      <c r="B283" s="80" t="s">
        <v>26</v>
      </c>
      <c r="C283" s="80" t="s">
        <v>27</v>
      </c>
      <c r="D283" s="80" t="s">
        <v>28</v>
      </c>
      <c r="E283" s="80" t="s">
        <v>28</v>
      </c>
      <c r="F283" s="80" t="s">
        <v>29</v>
      </c>
      <c r="G283" s="80" t="s">
        <v>1887</v>
      </c>
      <c r="H283" s="80" t="s">
        <v>8165</v>
      </c>
      <c r="I283" s="80" t="s">
        <v>8162</v>
      </c>
      <c r="J283" s="80" t="s">
        <v>2041</v>
      </c>
      <c r="K283" s="77" t="s">
        <v>48</v>
      </c>
      <c r="L283" s="80">
        <v>26</v>
      </c>
      <c r="M283" s="80">
        <v>5</v>
      </c>
      <c r="N283" s="80">
        <v>2018</v>
      </c>
      <c r="O283" s="77">
        <f t="shared" si="5"/>
        <v>43246</v>
      </c>
      <c r="P283" s="80" t="s">
        <v>2043</v>
      </c>
      <c r="Q283" s="80" t="s">
        <v>1899</v>
      </c>
      <c r="R283" s="80">
        <f>VLOOKUP(P283,Registration!O:P,2,FALSE)</f>
        <v>17</v>
      </c>
    </row>
    <row r="284" spans="1:18" ht="23.1" customHeight="1">
      <c r="A284" s="80" t="s">
        <v>46</v>
      </c>
      <c r="B284" s="80" t="s">
        <v>26</v>
      </c>
      <c r="C284" s="80" t="s">
        <v>27</v>
      </c>
      <c r="D284" s="80" t="s">
        <v>28</v>
      </c>
      <c r="E284" s="80" t="s">
        <v>28</v>
      </c>
      <c r="F284" s="80" t="s">
        <v>29</v>
      </c>
      <c r="G284" s="80" t="s">
        <v>1887</v>
      </c>
      <c r="H284" s="80" t="s">
        <v>8165</v>
      </c>
      <c r="I284" s="80" t="s">
        <v>8162</v>
      </c>
      <c r="J284" s="80" t="s">
        <v>2066</v>
      </c>
      <c r="K284" s="77" t="s">
        <v>48</v>
      </c>
      <c r="L284" s="80">
        <v>26</v>
      </c>
      <c r="M284" s="80">
        <v>5</v>
      </c>
      <c r="N284" s="80">
        <v>2018</v>
      </c>
      <c r="O284" s="77">
        <f t="shared" si="5"/>
        <v>43246</v>
      </c>
      <c r="P284" s="80" t="s">
        <v>2067</v>
      </c>
      <c r="Q284" s="80" t="s">
        <v>1899</v>
      </c>
      <c r="R284" s="80">
        <f>VLOOKUP(P284,Registration!O:P,2,FALSE)</f>
        <v>15</v>
      </c>
    </row>
    <row r="285" spans="1:18" ht="23.1" customHeight="1">
      <c r="A285" s="80" t="s">
        <v>46</v>
      </c>
      <c r="B285" s="80" t="s">
        <v>26</v>
      </c>
      <c r="C285" s="80" t="s">
        <v>27</v>
      </c>
      <c r="D285" s="80" t="s">
        <v>28</v>
      </c>
      <c r="E285" s="80" t="s">
        <v>28</v>
      </c>
      <c r="F285" s="80" t="s">
        <v>29</v>
      </c>
      <c r="G285" s="80" t="s">
        <v>1887</v>
      </c>
      <c r="H285" s="80" t="s">
        <v>8165</v>
      </c>
      <c r="I285" s="80" t="s">
        <v>8162</v>
      </c>
      <c r="J285" s="80" t="s">
        <v>2064</v>
      </c>
      <c r="K285" s="77" t="s">
        <v>48</v>
      </c>
      <c r="L285" s="80">
        <v>26</v>
      </c>
      <c r="M285" s="80">
        <v>5</v>
      </c>
      <c r="N285" s="80">
        <v>2018</v>
      </c>
      <c r="O285" s="77">
        <f t="shared" si="5"/>
        <v>43246</v>
      </c>
      <c r="P285" s="80" t="s">
        <v>2065</v>
      </c>
      <c r="Q285" s="80" t="s">
        <v>1899</v>
      </c>
      <c r="R285" s="80">
        <f>VLOOKUP(P285,Registration!O:P,2,FALSE)</f>
        <v>15</v>
      </c>
    </row>
    <row r="286" spans="1:18" ht="23.1" customHeight="1">
      <c r="A286" s="80" t="s">
        <v>46</v>
      </c>
      <c r="B286" s="80" t="s">
        <v>26</v>
      </c>
      <c r="C286" s="80" t="s">
        <v>27</v>
      </c>
      <c r="D286" s="80" t="s">
        <v>28</v>
      </c>
      <c r="E286" s="80" t="s">
        <v>28</v>
      </c>
      <c r="F286" s="80" t="s">
        <v>29</v>
      </c>
      <c r="G286" s="80" t="s">
        <v>1887</v>
      </c>
      <c r="H286" s="80" t="s">
        <v>8165</v>
      </c>
      <c r="I286" s="80" t="s">
        <v>8162</v>
      </c>
      <c r="J286" s="80" t="s">
        <v>2078</v>
      </c>
      <c r="K286" s="77" t="s">
        <v>48</v>
      </c>
      <c r="L286" s="80">
        <v>26</v>
      </c>
      <c r="M286" s="80">
        <v>5</v>
      </c>
      <c r="N286" s="80">
        <v>2018</v>
      </c>
      <c r="O286" s="77">
        <f t="shared" si="5"/>
        <v>43246</v>
      </c>
      <c r="P286" s="80" t="s">
        <v>2079</v>
      </c>
      <c r="Q286" s="80" t="s">
        <v>1899</v>
      </c>
      <c r="R286" s="80">
        <f>VLOOKUP(P286,Registration!O:P,2,FALSE)</f>
        <v>15</v>
      </c>
    </row>
    <row r="287" spans="1:18" ht="23.1" customHeight="1">
      <c r="A287" s="80" t="s">
        <v>49</v>
      </c>
      <c r="B287" s="80" t="s">
        <v>26</v>
      </c>
      <c r="C287" s="80" t="s">
        <v>27</v>
      </c>
      <c r="D287" s="80" t="s">
        <v>28</v>
      </c>
      <c r="E287" s="80" t="s">
        <v>28</v>
      </c>
      <c r="F287" s="80" t="s">
        <v>29</v>
      </c>
      <c r="G287" s="80" t="s">
        <v>1887</v>
      </c>
      <c r="H287" s="80" t="s">
        <v>8165</v>
      </c>
      <c r="I287" s="80" t="s">
        <v>8163</v>
      </c>
      <c r="J287" s="80" t="s">
        <v>2139</v>
      </c>
      <c r="K287" s="77" t="s">
        <v>2140</v>
      </c>
      <c r="L287" s="80">
        <v>30</v>
      </c>
      <c r="M287" s="80">
        <v>5</v>
      </c>
      <c r="N287" s="80">
        <v>2018</v>
      </c>
      <c r="O287" s="77">
        <f t="shared" si="5"/>
        <v>43250</v>
      </c>
      <c r="P287" s="80" t="s">
        <v>2141</v>
      </c>
      <c r="Q287" s="80" t="s">
        <v>175</v>
      </c>
      <c r="R287" s="80">
        <f>VLOOKUP(P287,Registration!O:P,2,FALSE)</f>
        <v>18</v>
      </c>
    </row>
    <row r="288" spans="1:18" ht="23.1" customHeight="1">
      <c r="A288" s="80" t="s">
        <v>49</v>
      </c>
      <c r="B288" s="80" t="s">
        <v>26</v>
      </c>
      <c r="C288" s="80" t="s">
        <v>27</v>
      </c>
      <c r="D288" s="80" t="s">
        <v>28</v>
      </c>
      <c r="E288" s="80" t="s">
        <v>28</v>
      </c>
      <c r="F288" s="80" t="s">
        <v>29</v>
      </c>
      <c r="G288" s="80" t="s">
        <v>1887</v>
      </c>
      <c r="H288" s="80" t="s">
        <v>8165</v>
      </c>
      <c r="I288" s="80" t="s">
        <v>8163</v>
      </c>
      <c r="J288" s="80" t="s">
        <v>2142</v>
      </c>
      <c r="K288" s="77" t="s">
        <v>2143</v>
      </c>
      <c r="L288" s="80">
        <v>31</v>
      </c>
      <c r="M288" s="80">
        <v>5</v>
      </c>
      <c r="N288" s="80">
        <v>2018</v>
      </c>
      <c r="O288" s="77">
        <f t="shared" si="5"/>
        <v>43251</v>
      </c>
      <c r="P288" s="80" t="s">
        <v>2144</v>
      </c>
      <c r="Q288" s="80" t="s">
        <v>175</v>
      </c>
      <c r="R288" s="80">
        <f>VLOOKUP(P288,Registration!O:P,2,FALSE)</f>
        <v>15</v>
      </c>
    </row>
    <row r="289" spans="1:18" ht="23.1" customHeight="1">
      <c r="A289" s="80" t="s">
        <v>49</v>
      </c>
      <c r="B289" s="80" t="s">
        <v>26</v>
      </c>
      <c r="C289" s="80" t="s">
        <v>27</v>
      </c>
      <c r="D289" s="80" t="s">
        <v>28</v>
      </c>
      <c r="E289" s="80" t="s">
        <v>28</v>
      </c>
      <c r="F289" s="80" t="s">
        <v>29</v>
      </c>
      <c r="G289" s="80" t="s">
        <v>1887</v>
      </c>
      <c r="H289" s="80" t="s">
        <v>8165</v>
      </c>
      <c r="I289" s="80" t="s">
        <v>8163</v>
      </c>
      <c r="J289" s="80" t="s">
        <v>2104</v>
      </c>
      <c r="K289" s="77" t="s">
        <v>2143</v>
      </c>
      <c r="L289" s="80">
        <v>31</v>
      </c>
      <c r="M289" s="80">
        <v>5</v>
      </c>
      <c r="N289" s="80">
        <v>2018</v>
      </c>
      <c r="O289" s="77">
        <f t="shared" si="5"/>
        <v>43251</v>
      </c>
      <c r="P289" s="80" t="s">
        <v>2105</v>
      </c>
      <c r="Q289" s="80" t="s">
        <v>175</v>
      </c>
      <c r="R289" s="80">
        <f>VLOOKUP(P289,Registration!O:P,2,FALSE)</f>
        <v>19</v>
      </c>
    </row>
    <row r="290" spans="1:18" ht="23.1" customHeight="1">
      <c r="A290" s="80" t="s">
        <v>49</v>
      </c>
      <c r="B290" s="80" t="s">
        <v>26</v>
      </c>
      <c r="C290" s="80" t="s">
        <v>27</v>
      </c>
      <c r="D290" s="80" t="s">
        <v>28</v>
      </c>
      <c r="E290" s="80" t="s">
        <v>28</v>
      </c>
      <c r="F290" s="80" t="s">
        <v>29</v>
      </c>
      <c r="G290" s="80" t="s">
        <v>1887</v>
      </c>
      <c r="H290" s="80" t="s">
        <v>8165</v>
      </c>
      <c r="I290" s="80" t="s">
        <v>8163</v>
      </c>
      <c r="J290" s="80" t="s">
        <v>2109</v>
      </c>
      <c r="K290" s="77" t="s">
        <v>2143</v>
      </c>
      <c r="L290" s="80">
        <v>31</v>
      </c>
      <c r="M290" s="80">
        <v>5</v>
      </c>
      <c r="N290" s="80">
        <v>2018</v>
      </c>
      <c r="O290" s="77">
        <f t="shared" si="5"/>
        <v>43251</v>
      </c>
      <c r="P290" s="80" t="s">
        <v>2110</v>
      </c>
      <c r="Q290" s="80" t="s">
        <v>175</v>
      </c>
      <c r="R290" s="80">
        <f>VLOOKUP(P290,Registration!O:P,2,FALSE)</f>
        <v>19</v>
      </c>
    </row>
    <row r="291" spans="1:18" ht="23.1" customHeight="1">
      <c r="A291" s="80" t="s">
        <v>49</v>
      </c>
      <c r="B291" s="80" t="s">
        <v>26</v>
      </c>
      <c r="C291" s="80" t="s">
        <v>27</v>
      </c>
      <c r="D291" s="80" t="s">
        <v>28</v>
      </c>
      <c r="E291" s="80" t="s">
        <v>28</v>
      </c>
      <c r="F291" s="80" t="s">
        <v>111</v>
      </c>
      <c r="G291" s="80" t="s">
        <v>167</v>
      </c>
      <c r="H291" s="80" t="s">
        <v>8159</v>
      </c>
      <c r="I291" s="80" t="s">
        <v>8161</v>
      </c>
      <c r="J291" s="99" t="s">
        <v>189</v>
      </c>
      <c r="K291" s="77">
        <v>43252</v>
      </c>
      <c r="L291" s="80">
        <v>1</v>
      </c>
      <c r="M291" s="80">
        <v>6</v>
      </c>
      <c r="N291" s="80">
        <v>2018</v>
      </c>
      <c r="O291" s="77">
        <f t="shared" si="5"/>
        <v>43252</v>
      </c>
      <c r="P291" s="82" t="s">
        <v>190</v>
      </c>
      <c r="Q291" s="80" t="s">
        <v>175</v>
      </c>
      <c r="R291" s="80">
        <f>VLOOKUP(P291,Registration!O:P,2,FALSE)</f>
        <v>19</v>
      </c>
    </row>
    <row r="292" spans="1:18" ht="23.1" customHeight="1">
      <c r="A292" s="80" t="s">
        <v>49</v>
      </c>
      <c r="B292" s="80" t="s">
        <v>26</v>
      </c>
      <c r="C292" s="80" t="s">
        <v>27</v>
      </c>
      <c r="D292" s="80" t="s">
        <v>28</v>
      </c>
      <c r="E292" s="80" t="s">
        <v>28</v>
      </c>
      <c r="F292" s="80" t="s">
        <v>29</v>
      </c>
      <c r="G292" s="80" t="s">
        <v>1887</v>
      </c>
      <c r="H292" s="80" t="s">
        <v>8165</v>
      </c>
      <c r="I292" s="80" t="s">
        <v>8163</v>
      </c>
      <c r="J292" s="80" t="s">
        <v>2145</v>
      </c>
      <c r="K292" s="77">
        <v>43252</v>
      </c>
      <c r="L292" s="80">
        <v>1</v>
      </c>
      <c r="M292" s="80">
        <v>6</v>
      </c>
      <c r="N292" s="80">
        <v>2018</v>
      </c>
      <c r="O292" s="77">
        <f t="shared" si="5"/>
        <v>43252</v>
      </c>
      <c r="P292" s="80" t="s">
        <v>2146</v>
      </c>
      <c r="Q292" s="80" t="s">
        <v>175</v>
      </c>
      <c r="R292" s="80">
        <f>VLOOKUP(P292,Registration!O:P,2,FALSE)</f>
        <v>19</v>
      </c>
    </row>
    <row r="293" spans="1:18" ht="23.1" customHeight="1">
      <c r="A293" s="80" t="s">
        <v>49</v>
      </c>
      <c r="B293" s="80" t="s">
        <v>26</v>
      </c>
      <c r="C293" s="80" t="s">
        <v>27</v>
      </c>
      <c r="D293" s="80" t="s">
        <v>28</v>
      </c>
      <c r="E293" s="80" t="s">
        <v>28</v>
      </c>
      <c r="F293" s="80" t="s">
        <v>29</v>
      </c>
      <c r="G293" s="80" t="s">
        <v>1887</v>
      </c>
      <c r="H293" s="80" t="s">
        <v>8165</v>
      </c>
      <c r="I293" s="80" t="s">
        <v>8163</v>
      </c>
      <c r="J293" s="80" t="s">
        <v>2147</v>
      </c>
      <c r="K293" s="77">
        <v>43252</v>
      </c>
      <c r="L293" s="80">
        <v>1</v>
      </c>
      <c r="M293" s="80">
        <v>6</v>
      </c>
      <c r="N293" s="80">
        <v>2018</v>
      </c>
      <c r="O293" s="77">
        <f t="shared" si="5"/>
        <v>43252</v>
      </c>
      <c r="P293" s="80" t="s">
        <v>2148</v>
      </c>
      <c r="Q293" s="80" t="s">
        <v>175</v>
      </c>
      <c r="R293" s="80">
        <f>VLOOKUP(P293,Registration!O:P,2,FALSE)</f>
        <v>19</v>
      </c>
    </row>
    <row r="294" spans="1:18" ht="23.1" customHeight="1">
      <c r="A294" s="80" t="s">
        <v>49</v>
      </c>
      <c r="B294" s="80" t="s">
        <v>26</v>
      </c>
      <c r="C294" s="80" t="s">
        <v>27</v>
      </c>
      <c r="D294" s="80" t="s">
        <v>28</v>
      </c>
      <c r="E294" s="80" t="s">
        <v>28</v>
      </c>
      <c r="F294" s="80" t="s">
        <v>29</v>
      </c>
      <c r="G294" s="80" t="s">
        <v>1887</v>
      </c>
      <c r="H294" s="80" t="s">
        <v>8165</v>
      </c>
      <c r="I294" s="80" t="s">
        <v>8162</v>
      </c>
      <c r="J294" s="80" t="s">
        <v>2149</v>
      </c>
      <c r="K294" s="77">
        <v>43253</v>
      </c>
      <c r="L294" s="80">
        <v>2</v>
      </c>
      <c r="M294" s="80">
        <v>6</v>
      </c>
      <c r="N294" s="80">
        <v>2018</v>
      </c>
      <c r="O294" s="77">
        <f t="shared" si="5"/>
        <v>43253</v>
      </c>
      <c r="P294" s="80" t="s">
        <v>2150</v>
      </c>
      <c r="Q294" s="80" t="s">
        <v>1899</v>
      </c>
      <c r="R294" s="80">
        <f>VLOOKUP(P294,Registration!O:P,2,FALSE)</f>
        <v>15</v>
      </c>
    </row>
    <row r="295" spans="1:18" ht="23.1" customHeight="1">
      <c r="A295" s="80" t="s">
        <v>49</v>
      </c>
      <c r="B295" s="80" t="s">
        <v>26</v>
      </c>
      <c r="C295" s="80" t="s">
        <v>27</v>
      </c>
      <c r="D295" s="80" t="s">
        <v>28</v>
      </c>
      <c r="E295" s="80" t="s">
        <v>28</v>
      </c>
      <c r="F295" s="80" t="s">
        <v>29</v>
      </c>
      <c r="G295" s="80" t="s">
        <v>1887</v>
      </c>
      <c r="H295" s="80" t="s">
        <v>8165</v>
      </c>
      <c r="I295" s="80" t="s">
        <v>8162</v>
      </c>
      <c r="J295" s="80" t="s">
        <v>2151</v>
      </c>
      <c r="K295" s="77">
        <v>43253</v>
      </c>
      <c r="L295" s="80">
        <v>2</v>
      </c>
      <c r="M295" s="80">
        <v>6</v>
      </c>
      <c r="N295" s="80">
        <v>2018</v>
      </c>
      <c r="O295" s="77">
        <f t="shared" si="5"/>
        <v>43253</v>
      </c>
      <c r="P295" s="80" t="s">
        <v>2152</v>
      </c>
      <c r="Q295" s="80" t="s">
        <v>1899</v>
      </c>
      <c r="R295" s="80">
        <f>VLOOKUP(P295,Registration!O:P,2,FALSE)</f>
        <v>16</v>
      </c>
    </row>
    <row r="296" spans="1:18" ht="23.1" customHeight="1">
      <c r="A296" s="80" t="s">
        <v>49</v>
      </c>
      <c r="B296" s="80" t="s">
        <v>26</v>
      </c>
      <c r="C296" s="80" t="s">
        <v>27</v>
      </c>
      <c r="D296" s="80" t="s">
        <v>28</v>
      </c>
      <c r="E296" s="80" t="s">
        <v>28</v>
      </c>
      <c r="F296" s="80" t="s">
        <v>29</v>
      </c>
      <c r="G296" s="80" t="s">
        <v>1887</v>
      </c>
      <c r="H296" s="80" t="s">
        <v>8165</v>
      </c>
      <c r="I296" s="80" t="s">
        <v>8162</v>
      </c>
      <c r="J296" s="80" t="s">
        <v>2066</v>
      </c>
      <c r="K296" s="77">
        <v>43253</v>
      </c>
      <c r="L296" s="80">
        <v>2</v>
      </c>
      <c r="M296" s="80">
        <v>6</v>
      </c>
      <c r="N296" s="80">
        <v>2018</v>
      </c>
      <c r="O296" s="77">
        <f t="shared" si="5"/>
        <v>43253</v>
      </c>
      <c r="P296" s="80" t="s">
        <v>2067</v>
      </c>
      <c r="Q296" s="80" t="s">
        <v>1899</v>
      </c>
      <c r="R296" s="80">
        <f>VLOOKUP(P296,Registration!O:P,2,FALSE)</f>
        <v>15</v>
      </c>
    </row>
    <row r="297" spans="1:18" ht="23.1" customHeight="1">
      <c r="A297" s="80" t="s">
        <v>49</v>
      </c>
      <c r="B297" s="80" t="s">
        <v>26</v>
      </c>
      <c r="C297" s="80" t="s">
        <v>27</v>
      </c>
      <c r="D297" s="80" t="s">
        <v>28</v>
      </c>
      <c r="E297" s="80" t="s">
        <v>28</v>
      </c>
      <c r="F297" s="80" t="s">
        <v>29</v>
      </c>
      <c r="G297" s="80" t="s">
        <v>1887</v>
      </c>
      <c r="H297" s="80" t="s">
        <v>8165</v>
      </c>
      <c r="I297" s="80" t="s">
        <v>8162</v>
      </c>
      <c r="J297" s="80" t="s">
        <v>2090</v>
      </c>
      <c r="K297" s="77">
        <v>43253</v>
      </c>
      <c r="L297" s="80">
        <v>2</v>
      </c>
      <c r="M297" s="80">
        <v>6</v>
      </c>
      <c r="N297" s="80">
        <v>2018</v>
      </c>
      <c r="O297" s="77">
        <f t="shared" si="5"/>
        <v>43253</v>
      </c>
      <c r="P297" s="80" t="s">
        <v>2091</v>
      </c>
      <c r="Q297" s="80" t="s">
        <v>1899</v>
      </c>
      <c r="R297" s="80">
        <f>VLOOKUP(P297,Registration!O:P,2,FALSE)</f>
        <v>15</v>
      </c>
    </row>
    <row r="298" spans="1:18" ht="23.1" customHeight="1">
      <c r="A298" s="80" t="s">
        <v>49</v>
      </c>
      <c r="B298" s="80" t="s">
        <v>26</v>
      </c>
      <c r="C298" s="80" t="s">
        <v>27</v>
      </c>
      <c r="D298" s="80" t="s">
        <v>28</v>
      </c>
      <c r="E298" s="80" t="s">
        <v>28</v>
      </c>
      <c r="F298" s="80" t="s">
        <v>29</v>
      </c>
      <c r="G298" s="80" t="s">
        <v>1887</v>
      </c>
      <c r="H298" s="80" t="s">
        <v>8165</v>
      </c>
      <c r="I298" s="80" t="s">
        <v>8162</v>
      </c>
      <c r="J298" s="80" t="s">
        <v>2153</v>
      </c>
      <c r="K298" s="77">
        <v>43253</v>
      </c>
      <c r="L298" s="80">
        <v>2</v>
      </c>
      <c r="M298" s="80">
        <v>6</v>
      </c>
      <c r="N298" s="80">
        <v>2018</v>
      </c>
      <c r="O298" s="77">
        <f t="shared" si="5"/>
        <v>43253</v>
      </c>
      <c r="P298" s="80" t="s">
        <v>2154</v>
      </c>
      <c r="Q298" s="80" t="s">
        <v>1899</v>
      </c>
      <c r="R298" s="80">
        <f>VLOOKUP(P298,Registration!O:P,2,FALSE)</f>
        <v>17</v>
      </c>
    </row>
    <row r="299" spans="1:18" ht="23.1" customHeight="1">
      <c r="A299" s="80" t="s">
        <v>49</v>
      </c>
      <c r="B299" s="80" t="s">
        <v>26</v>
      </c>
      <c r="C299" s="80" t="s">
        <v>27</v>
      </c>
      <c r="D299" s="80" t="s">
        <v>28</v>
      </c>
      <c r="E299" s="80" t="s">
        <v>28</v>
      </c>
      <c r="F299" s="80" t="s">
        <v>29</v>
      </c>
      <c r="G299" s="80" t="s">
        <v>1887</v>
      </c>
      <c r="H299" s="80" t="s">
        <v>8165</v>
      </c>
      <c r="I299" s="80" t="s">
        <v>8162</v>
      </c>
      <c r="J299" s="80" t="s">
        <v>2119</v>
      </c>
      <c r="K299" s="77">
        <v>43253</v>
      </c>
      <c r="L299" s="80">
        <v>2</v>
      </c>
      <c r="M299" s="80">
        <v>6</v>
      </c>
      <c r="N299" s="80">
        <v>2018</v>
      </c>
      <c r="O299" s="77">
        <f t="shared" si="5"/>
        <v>43253</v>
      </c>
      <c r="P299" s="80" t="s">
        <v>2120</v>
      </c>
      <c r="Q299" s="80" t="s">
        <v>1899</v>
      </c>
      <c r="R299" s="80">
        <f>VLOOKUP(P299,Registration!O:P,2,FALSE)</f>
        <v>15</v>
      </c>
    </row>
    <row r="300" spans="1:18" ht="23.1" customHeight="1">
      <c r="A300" s="80" t="s">
        <v>49</v>
      </c>
      <c r="B300" s="80" t="s">
        <v>26</v>
      </c>
      <c r="C300" s="80" t="s">
        <v>27</v>
      </c>
      <c r="D300" s="80" t="s">
        <v>28</v>
      </c>
      <c r="E300" s="80" t="s">
        <v>28</v>
      </c>
      <c r="F300" s="80" t="s">
        <v>29</v>
      </c>
      <c r="G300" s="80" t="s">
        <v>1887</v>
      </c>
      <c r="H300" s="80" t="s">
        <v>8165</v>
      </c>
      <c r="I300" s="80" t="s">
        <v>8162</v>
      </c>
      <c r="J300" s="80" t="s">
        <v>2155</v>
      </c>
      <c r="K300" s="77">
        <v>43253</v>
      </c>
      <c r="L300" s="80">
        <v>2</v>
      </c>
      <c r="M300" s="80">
        <v>6</v>
      </c>
      <c r="N300" s="80">
        <v>2018</v>
      </c>
      <c r="O300" s="77">
        <f t="shared" si="5"/>
        <v>43253</v>
      </c>
      <c r="P300" s="80" t="s">
        <v>2156</v>
      </c>
      <c r="Q300" s="80" t="s">
        <v>1899</v>
      </c>
      <c r="R300" s="80">
        <f>VLOOKUP(P300,Registration!O:P,2,FALSE)</f>
        <v>19</v>
      </c>
    </row>
    <row r="301" spans="1:18" ht="23.1" customHeight="1">
      <c r="A301" s="80" t="s">
        <v>49</v>
      </c>
      <c r="B301" s="80" t="s">
        <v>26</v>
      </c>
      <c r="C301" s="80" t="s">
        <v>27</v>
      </c>
      <c r="D301" s="80" t="s">
        <v>28</v>
      </c>
      <c r="E301" s="80" t="s">
        <v>28</v>
      </c>
      <c r="F301" s="80" t="s">
        <v>29</v>
      </c>
      <c r="G301" s="80" t="s">
        <v>1887</v>
      </c>
      <c r="H301" s="80" t="s">
        <v>8165</v>
      </c>
      <c r="I301" s="80" t="s">
        <v>8162</v>
      </c>
      <c r="J301" s="80" t="s">
        <v>2135</v>
      </c>
      <c r="K301" s="77">
        <v>43253</v>
      </c>
      <c r="L301" s="80">
        <v>2</v>
      </c>
      <c r="M301" s="80">
        <v>6</v>
      </c>
      <c r="N301" s="80">
        <v>2018</v>
      </c>
      <c r="O301" s="77">
        <f t="shared" si="5"/>
        <v>43253</v>
      </c>
      <c r="P301" s="80" t="s">
        <v>2136</v>
      </c>
      <c r="Q301" s="80" t="s">
        <v>1899</v>
      </c>
      <c r="R301" s="80">
        <f>VLOOKUP(P301,Registration!O:P,2,FALSE)</f>
        <v>16</v>
      </c>
    </row>
    <row r="302" spans="1:18" ht="23.1" customHeight="1">
      <c r="A302" s="80" t="s">
        <v>49</v>
      </c>
      <c r="B302" s="80" t="s">
        <v>26</v>
      </c>
      <c r="C302" s="80" t="s">
        <v>27</v>
      </c>
      <c r="D302" s="80" t="s">
        <v>28</v>
      </c>
      <c r="E302" s="80" t="s">
        <v>28</v>
      </c>
      <c r="F302" s="80" t="s">
        <v>29</v>
      </c>
      <c r="G302" s="80" t="s">
        <v>1887</v>
      </c>
      <c r="H302" s="80" t="s">
        <v>8165</v>
      </c>
      <c r="I302" s="80" t="s">
        <v>8162</v>
      </c>
      <c r="J302" s="80" t="s">
        <v>2078</v>
      </c>
      <c r="K302" s="77">
        <v>43253</v>
      </c>
      <c r="L302" s="80">
        <v>2</v>
      </c>
      <c r="M302" s="80">
        <v>6</v>
      </c>
      <c r="N302" s="80">
        <v>2018</v>
      </c>
      <c r="O302" s="77">
        <f t="shared" si="5"/>
        <v>43253</v>
      </c>
      <c r="P302" s="80" t="s">
        <v>2079</v>
      </c>
      <c r="Q302" s="80" t="s">
        <v>1899</v>
      </c>
      <c r="R302" s="80">
        <f>VLOOKUP(P302,Registration!O:P,2,FALSE)</f>
        <v>15</v>
      </c>
    </row>
    <row r="303" spans="1:18" ht="23.1" customHeight="1">
      <c r="A303" s="80" t="s">
        <v>49</v>
      </c>
      <c r="B303" s="80" t="s">
        <v>26</v>
      </c>
      <c r="C303" s="80" t="s">
        <v>27</v>
      </c>
      <c r="D303" s="80" t="s">
        <v>28</v>
      </c>
      <c r="E303" s="80" t="s">
        <v>28</v>
      </c>
      <c r="F303" s="80" t="s">
        <v>29</v>
      </c>
      <c r="G303" s="80" t="s">
        <v>1887</v>
      </c>
      <c r="H303" s="80" t="s">
        <v>8165</v>
      </c>
      <c r="I303" s="80" t="s">
        <v>8162</v>
      </c>
      <c r="J303" s="80" t="s">
        <v>2157</v>
      </c>
      <c r="K303" s="77">
        <v>43253</v>
      </c>
      <c r="L303" s="80">
        <v>2</v>
      </c>
      <c r="M303" s="80">
        <v>6</v>
      </c>
      <c r="N303" s="80">
        <v>2018</v>
      </c>
      <c r="O303" s="77">
        <f t="shared" si="5"/>
        <v>43253</v>
      </c>
      <c r="P303" s="80" t="s">
        <v>2158</v>
      </c>
      <c r="Q303" s="80" t="s">
        <v>1899</v>
      </c>
      <c r="R303" s="80">
        <f>VLOOKUP(P303,Registration!O:P,2,FALSE)</f>
        <v>19</v>
      </c>
    </row>
    <row r="304" spans="1:18" ht="23.1" customHeight="1">
      <c r="A304" s="80" t="s">
        <v>49</v>
      </c>
      <c r="B304" s="80" t="s">
        <v>26</v>
      </c>
      <c r="C304" s="80" t="s">
        <v>27</v>
      </c>
      <c r="D304" s="80" t="s">
        <v>28</v>
      </c>
      <c r="E304" s="80" t="s">
        <v>28</v>
      </c>
      <c r="F304" s="80" t="s">
        <v>29</v>
      </c>
      <c r="G304" s="80" t="s">
        <v>1887</v>
      </c>
      <c r="H304" s="80" t="s">
        <v>8165</v>
      </c>
      <c r="I304" s="80" t="s">
        <v>8162</v>
      </c>
      <c r="J304" s="80" t="s">
        <v>2060</v>
      </c>
      <c r="K304" s="77">
        <v>43253</v>
      </c>
      <c r="L304" s="80">
        <v>2</v>
      </c>
      <c r="M304" s="80">
        <v>6</v>
      </c>
      <c r="N304" s="80">
        <v>2018</v>
      </c>
      <c r="O304" s="77">
        <f t="shared" si="5"/>
        <v>43253</v>
      </c>
      <c r="P304" s="80" t="s">
        <v>2061</v>
      </c>
      <c r="Q304" s="80" t="s">
        <v>1899</v>
      </c>
      <c r="R304" s="80">
        <f>VLOOKUP(P304,Registration!O:P,2,FALSE)</f>
        <v>15</v>
      </c>
    </row>
    <row r="305" spans="1:18" ht="23.1" customHeight="1">
      <c r="A305" s="80" t="s">
        <v>49</v>
      </c>
      <c r="B305" s="80" t="s">
        <v>26</v>
      </c>
      <c r="C305" s="80" t="s">
        <v>27</v>
      </c>
      <c r="D305" s="80" t="s">
        <v>28</v>
      </c>
      <c r="E305" s="80" t="s">
        <v>28</v>
      </c>
      <c r="F305" s="80" t="s">
        <v>29</v>
      </c>
      <c r="G305" s="80" t="s">
        <v>1887</v>
      </c>
      <c r="H305" s="80" t="s">
        <v>8165</v>
      </c>
      <c r="I305" s="80" t="s">
        <v>8162</v>
      </c>
      <c r="J305" s="80" t="s">
        <v>2159</v>
      </c>
      <c r="K305" s="77">
        <v>43253</v>
      </c>
      <c r="L305" s="80">
        <v>2</v>
      </c>
      <c r="M305" s="80">
        <v>6</v>
      </c>
      <c r="N305" s="80">
        <v>2018</v>
      </c>
      <c r="O305" s="77">
        <f t="shared" si="5"/>
        <v>43253</v>
      </c>
      <c r="P305" s="80" t="s">
        <v>2160</v>
      </c>
      <c r="Q305" s="80" t="s">
        <v>1899</v>
      </c>
      <c r="R305" s="80">
        <f>VLOOKUP(P305,Registration!O:P,2,FALSE)</f>
        <v>15</v>
      </c>
    </row>
    <row r="306" spans="1:18" ht="23.1" customHeight="1">
      <c r="A306" s="80" t="s">
        <v>49</v>
      </c>
      <c r="B306" s="80" t="s">
        <v>26</v>
      </c>
      <c r="C306" s="80" t="s">
        <v>27</v>
      </c>
      <c r="D306" s="80" t="s">
        <v>28</v>
      </c>
      <c r="E306" s="80" t="s">
        <v>28</v>
      </c>
      <c r="F306" s="80" t="s">
        <v>29</v>
      </c>
      <c r="G306" s="80" t="s">
        <v>1887</v>
      </c>
      <c r="H306" s="80" t="s">
        <v>8165</v>
      </c>
      <c r="I306" s="80" t="s">
        <v>8162</v>
      </c>
      <c r="J306" s="80" t="s">
        <v>2161</v>
      </c>
      <c r="K306" s="77">
        <v>43253</v>
      </c>
      <c r="L306" s="80">
        <v>2</v>
      </c>
      <c r="M306" s="80">
        <v>6</v>
      </c>
      <c r="N306" s="80">
        <v>2018</v>
      </c>
      <c r="O306" s="77">
        <f t="shared" si="5"/>
        <v>43253</v>
      </c>
      <c r="P306" s="80" t="s">
        <v>2162</v>
      </c>
      <c r="Q306" s="80" t="s">
        <v>1899</v>
      </c>
      <c r="R306" s="80">
        <f>VLOOKUP(P306,Registration!O:P,2,FALSE)</f>
        <v>19</v>
      </c>
    </row>
    <row r="307" spans="1:18" ht="23.1" customHeight="1">
      <c r="A307" s="80" t="s">
        <v>49</v>
      </c>
      <c r="B307" s="80" t="s">
        <v>26</v>
      </c>
      <c r="C307" s="80" t="s">
        <v>27</v>
      </c>
      <c r="D307" s="80" t="s">
        <v>28</v>
      </c>
      <c r="E307" s="80" t="s">
        <v>28</v>
      </c>
      <c r="F307" s="80" t="s">
        <v>29</v>
      </c>
      <c r="G307" s="80" t="s">
        <v>1887</v>
      </c>
      <c r="H307" s="80" t="s">
        <v>8165</v>
      </c>
      <c r="I307" s="80" t="s">
        <v>8162</v>
      </c>
      <c r="J307" s="80" t="s">
        <v>2163</v>
      </c>
      <c r="K307" s="77">
        <v>43253</v>
      </c>
      <c r="L307" s="80">
        <v>2</v>
      </c>
      <c r="M307" s="80">
        <v>6</v>
      </c>
      <c r="N307" s="80">
        <v>2018</v>
      </c>
      <c r="O307" s="77">
        <f t="shared" si="5"/>
        <v>43253</v>
      </c>
      <c r="P307" s="80" t="s">
        <v>2164</v>
      </c>
      <c r="Q307" s="80" t="s">
        <v>1899</v>
      </c>
      <c r="R307" s="80">
        <f>VLOOKUP(P307,Registration!O:P,2,FALSE)</f>
        <v>15</v>
      </c>
    </row>
    <row r="308" spans="1:18" ht="23.1" customHeight="1">
      <c r="A308" s="80" t="s">
        <v>49</v>
      </c>
      <c r="B308" s="80" t="s">
        <v>26</v>
      </c>
      <c r="C308" s="80" t="s">
        <v>27</v>
      </c>
      <c r="D308" s="80" t="s">
        <v>28</v>
      </c>
      <c r="E308" s="80" t="s">
        <v>28</v>
      </c>
      <c r="F308" s="80" t="s">
        <v>29</v>
      </c>
      <c r="G308" s="80" t="s">
        <v>1887</v>
      </c>
      <c r="H308" s="80" t="s">
        <v>8165</v>
      </c>
      <c r="I308" s="80" t="s">
        <v>8162</v>
      </c>
      <c r="J308" s="80" t="s">
        <v>2165</v>
      </c>
      <c r="K308" s="77">
        <v>43253</v>
      </c>
      <c r="L308" s="80">
        <v>2</v>
      </c>
      <c r="M308" s="80">
        <v>6</v>
      </c>
      <c r="N308" s="80">
        <v>2018</v>
      </c>
      <c r="O308" s="77">
        <f t="shared" si="5"/>
        <v>43253</v>
      </c>
      <c r="P308" s="80" t="s">
        <v>2166</v>
      </c>
      <c r="Q308" s="80" t="s">
        <v>1899</v>
      </c>
      <c r="R308" s="80">
        <f>VLOOKUP(P308,Registration!O:P,2,FALSE)</f>
        <v>17</v>
      </c>
    </row>
    <row r="309" spans="1:18" ht="23.1" customHeight="1">
      <c r="A309" s="80" t="s">
        <v>49</v>
      </c>
      <c r="B309" s="80" t="s">
        <v>26</v>
      </c>
      <c r="C309" s="80" t="s">
        <v>27</v>
      </c>
      <c r="D309" s="80" t="s">
        <v>28</v>
      </c>
      <c r="E309" s="80" t="s">
        <v>28</v>
      </c>
      <c r="F309" s="80" t="s">
        <v>29</v>
      </c>
      <c r="G309" s="80" t="s">
        <v>1887</v>
      </c>
      <c r="H309" s="80" t="s">
        <v>8165</v>
      </c>
      <c r="I309" s="80" t="s">
        <v>8162</v>
      </c>
      <c r="J309" s="80" t="s">
        <v>2041</v>
      </c>
      <c r="K309" s="77">
        <v>43253</v>
      </c>
      <c r="L309" s="80">
        <v>2</v>
      </c>
      <c r="M309" s="80">
        <v>6</v>
      </c>
      <c r="N309" s="80">
        <v>2018</v>
      </c>
      <c r="O309" s="77">
        <f t="shared" si="5"/>
        <v>43253</v>
      </c>
      <c r="P309" s="80" t="s">
        <v>2043</v>
      </c>
      <c r="Q309" s="80" t="s">
        <v>1899</v>
      </c>
      <c r="R309" s="80">
        <f>VLOOKUP(P309,Registration!O:P,2,FALSE)</f>
        <v>17</v>
      </c>
    </row>
    <row r="310" spans="1:18" ht="23.1" customHeight="1">
      <c r="A310" s="80" t="s">
        <v>49</v>
      </c>
      <c r="B310" s="80" t="s">
        <v>26</v>
      </c>
      <c r="C310" s="80" t="s">
        <v>27</v>
      </c>
      <c r="D310" s="80" t="s">
        <v>28</v>
      </c>
      <c r="E310" s="80" t="s">
        <v>28</v>
      </c>
      <c r="F310" s="80" t="s">
        <v>29</v>
      </c>
      <c r="G310" s="80" t="s">
        <v>1887</v>
      </c>
      <c r="H310" s="80" t="s">
        <v>8165</v>
      </c>
      <c r="I310" s="80" t="s">
        <v>8162</v>
      </c>
      <c r="J310" s="80" t="s">
        <v>2167</v>
      </c>
      <c r="K310" s="77">
        <v>43253</v>
      </c>
      <c r="L310" s="80">
        <v>2</v>
      </c>
      <c r="M310" s="80">
        <v>6</v>
      </c>
      <c r="N310" s="80">
        <v>2018</v>
      </c>
      <c r="O310" s="77">
        <f t="shared" si="5"/>
        <v>43253</v>
      </c>
      <c r="P310" s="80" t="s">
        <v>2168</v>
      </c>
      <c r="Q310" s="80" t="s">
        <v>1899</v>
      </c>
      <c r="R310" s="80">
        <f>VLOOKUP(P310,Registration!O:P,2,FALSE)</f>
        <v>15</v>
      </c>
    </row>
    <row r="311" spans="1:18" ht="23.1" customHeight="1">
      <c r="A311" s="80" t="s">
        <v>49</v>
      </c>
      <c r="B311" s="80" t="s">
        <v>26</v>
      </c>
      <c r="C311" s="80" t="s">
        <v>27</v>
      </c>
      <c r="D311" s="80" t="s">
        <v>28</v>
      </c>
      <c r="E311" s="80" t="s">
        <v>28</v>
      </c>
      <c r="F311" s="80" t="s">
        <v>29</v>
      </c>
      <c r="G311" s="80" t="s">
        <v>1887</v>
      </c>
      <c r="H311" s="80" t="s">
        <v>8165</v>
      </c>
      <c r="I311" s="80" t="s">
        <v>8162</v>
      </c>
      <c r="J311" s="80" t="s">
        <v>2169</v>
      </c>
      <c r="K311" s="77">
        <v>43253</v>
      </c>
      <c r="L311" s="80">
        <v>2</v>
      </c>
      <c r="M311" s="80">
        <v>6</v>
      </c>
      <c r="N311" s="80">
        <v>2018</v>
      </c>
      <c r="O311" s="77">
        <f t="shared" si="5"/>
        <v>43253</v>
      </c>
      <c r="P311" s="80" t="s">
        <v>2170</v>
      </c>
      <c r="Q311" s="80" t="s">
        <v>1899</v>
      </c>
      <c r="R311" s="80">
        <f>VLOOKUP(P311,Registration!O:P,2,FALSE)</f>
        <v>19</v>
      </c>
    </row>
    <row r="312" spans="1:18" ht="23.1" customHeight="1">
      <c r="A312" s="80" t="s">
        <v>49</v>
      </c>
      <c r="B312" s="80" t="s">
        <v>26</v>
      </c>
      <c r="C312" s="80" t="s">
        <v>27</v>
      </c>
      <c r="D312" s="80" t="s">
        <v>28</v>
      </c>
      <c r="E312" s="80" t="s">
        <v>28</v>
      </c>
      <c r="F312" s="80" t="s">
        <v>29</v>
      </c>
      <c r="G312" s="80" t="s">
        <v>1887</v>
      </c>
      <c r="H312" s="80" t="s">
        <v>8165</v>
      </c>
      <c r="I312" s="80" t="s">
        <v>8162</v>
      </c>
      <c r="J312" s="80" t="s">
        <v>2171</v>
      </c>
      <c r="K312" s="77">
        <v>43253</v>
      </c>
      <c r="L312" s="80">
        <v>2</v>
      </c>
      <c r="M312" s="80">
        <v>6</v>
      </c>
      <c r="N312" s="80">
        <v>2018</v>
      </c>
      <c r="O312" s="77">
        <f t="shared" si="5"/>
        <v>43253</v>
      </c>
      <c r="P312" s="80" t="s">
        <v>2172</v>
      </c>
      <c r="Q312" s="80" t="s">
        <v>1899</v>
      </c>
      <c r="R312" s="80">
        <f>VLOOKUP(P312,Registration!O:P,2,FALSE)</f>
        <v>15</v>
      </c>
    </row>
    <row r="313" spans="1:18" ht="23.1" customHeight="1">
      <c r="A313" s="80" t="s">
        <v>49</v>
      </c>
      <c r="B313" s="80" t="s">
        <v>26</v>
      </c>
      <c r="C313" s="80" t="s">
        <v>27</v>
      </c>
      <c r="D313" s="80" t="s">
        <v>28</v>
      </c>
      <c r="E313" s="80" t="s">
        <v>28</v>
      </c>
      <c r="F313" s="80" t="s">
        <v>29</v>
      </c>
      <c r="G313" s="80" t="s">
        <v>1887</v>
      </c>
      <c r="H313" s="80" t="s">
        <v>8165</v>
      </c>
      <c r="I313" s="80" t="s">
        <v>8162</v>
      </c>
      <c r="J313" s="80" t="s">
        <v>1978</v>
      </c>
      <c r="K313" s="77">
        <v>43253</v>
      </c>
      <c r="L313" s="80">
        <v>2</v>
      </c>
      <c r="M313" s="80">
        <v>6</v>
      </c>
      <c r="N313" s="80">
        <v>2018</v>
      </c>
      <c r="O313" s="77">
        <f t="shared" ref="O313:O363" si="6">DATE(N313,M313,L313)</f>
        <v>43253</v>
      </c>
      <c r="P313" s="80" t="s">
        <v>1979</v>
      </c>
      <c r="Q313" s="80" t="s">
        <v>1899</v>
      </c>
      <c r="R313" s="80">
        <f>VLOOKUP(P313,Registration!O:P,2,FALSE)</f>
        <v>16</v>
      </c>
    </row>
    <row r="314" spans="1:18" ht="23.1" customHeight="1">
      <c r="A314" s="80" t="s">
        <v>49</v>
      </c>
      <c r="B314" s="80" t="s">
        <v>26</v>
      </c>
      <c r="C314" s="80" t="s">
        <v>27</v>
      </c>
      <c r="D314" s="80" t="s">
        <v>28</v>
      </c>
      <c r="E314" s="80" t="s">
        <v>28</v>
      </c>
      <c r="F314" s="80" t="s">
        <v>29</v>
      </c>
      <c r="G314" s="80" t="s">
        <v>1887</v>
      </c>
      <c r="H314" s="80" t="s">
        <v>8165</v>
      </c>
      <c r="I314" s="80" t="s">
        <v>8162</v>
      </c>
      <c r="J314" s="80" t="s">
        <v>2173</v>
      </c>
      <c r="K314" s="77">
        <v>43253</v>
      </c>
      <c r="L314" s="80">
        <v>2</v>
      </c>
      <c r="M314" s="80">
        <v>6</v>
      </c>
      <c r="N314" s="80">
        <v>2018</v>
      </c>
      <c r="O314" s="77">
        <f t="shared" si="6"/>
        <v>43253</v>
      </c>
      <c r="P314" s="80" t="s">
        <v>2174</v>
      </c>
      <c r="Q314" s="80" t="s">
        <v>1899</v>
      </c>
      <c r="R314" s="80">
        <f>VLOOKUP(P314,Registration!O:P,2,FALSE)</f>
        <v>15</v>
      </c>
    </row>
    <row r="315" spans="1:18" ht="23.1" customHeight="1">
      <c r="A315" s="80" t="s">
        <v>49</v>
      </c>
      <c r="B315" s="80" t="s">
        <v>26</v>
      </c>
      <c r="C315" s="80" t="s">
        <v>27</v>
      </c>
      <c r="D315" s="80" t="s">
        <v>28</v>
      </c>
      <c r="E315" s="80" t="s">
        <v>28</v>
      </c>
      <c r="F315" s="80" t="s">
        <v>29</v>
      </c>
      <c r="G315" s="80" t="s">
        <v>1887</v>
      </c>
      <c r="H315" s="80" t="s">
        <v>8165</v>
      </c>
      <c r="I315" s="80" t="s">
        <v>8162</v>
      </c>
      <c r="J315" s="80" t="s">
        <v>2175</v>
      </c>
      <c r="K315" s="77">
        <v>43253</v>
      </c>
      <c r="L315" s="80">
        <v>2</v>
      </c>
      <c r="M315" s="80">
        <v>6</v>
      </c>
      <c r="N315" s="80">
        <v>2018</v>
      </c>
      <c r="O315" s="77">
        <f t="shared" si="6"/>
        <v>43253</v>
      </c>
      <c r="P315" s="80" t="s">
        <v>2176</v>
      </c>
      <c r="Q315" s="80" t="s">
        <v>1899</v>
      </c>
      <c r="R315" s="80">
        <f>VLOOKUP(P315,Registration!O:P,2,FALSE)</f>
        <v>16</v>
      </c>
    </row>
    <row r="316" spans="1:18" ht="23.1" customHeight="1">
      <c r="A316" s="80" t="s">
        <v>49</v>
      </c>
      <c r="B316" s="80" t="s">
        <v>26</v>
      </c>
      <c r="C316" s="80" t="s">
        <v>27</v>
      </c>
      <c r="D316" s="80" t="s">
        <v>28</v>
      </c>
      <c r="E316" s="80" t="s">
        <v>28</v>
      </c>
      <c r="F316" s="80" t="s">
        <v>29</v>
      </c>
      <c r="G316" s="80" t="s">
        <v>1887</v>
      </c>
      <c r="H316" s="80" t="s">
        <v>8165</v>
      </c>
      <c r="I316" s="80" t="s">
        <v>8162</v>
      </c>
      <c r="J316" s="80" t="s">
        <v>2177</v>
      </c>
      <c r="K316" s="77">
        <v>43253</v>
      </c>
      <c r="L316" s="80">
        <v>2</v>
      </c>
      <c r="M316" s="80">
        <v>6</v>
      </c>
      <c r="N316" s="80">
        <v>2018</v>
      </c>
      <c r="O316" s="77">
        <f t="shared" si="6"/>
        <v>43253</v>
      </c>
      <c r="P316" s="80" t="s">
        <v>2178</v>
      </c>
      <c r="Q316" s="80" t="s">
        <v>1899</v>
      </c>
      <c r="R316" s="80">
        <f>VLOOKUP(P316,Registration!O:P,2,FALSE)</f>
        <v>17</v>
      </c>
    </row>
    <row r="317" spans="1:18" ht="23.1" customHeight="1">
      <c r="A317" s="80" t="s">
        <v>49</v>
      </c>
      <c r="B317" s="80" t="s">
        <v>26</v>
      </c>
      <c r="C317" s="80" t="s">
        <v>27</v>
      </c>
      <c r="D317" s="80" t="s">
        <v>28</v>
      </c>
      <c r="E317" s="80" t="s">
        <v>28</v>
      </c>
      <c r="F317" s="80" t="s">
        <v>29</v>
      </c>
      <c r="G317" s="80" t="s">
        <v>1887</v>
      </c>
      <c r="H317" s="80" t="s">
        <v>8165</v>
      </c>
      <c r="I317" s="80" t="s">
        <v>8162</v>
      </c>
      <c r="J317" s="80" t="s">
        <v>2072</v>
      </c>
      <c r="K317" s="77">
        <v>43253</v>
      </c>
      <c r="L317" s="80">
        <v>2</v>
      </c>
      <c r="M317" s="80">
        <v>6</v>
      </c>
      <c r="N317" s="80">
        <v>2018</v>
      </c>
      <c r="O317" s="77">
        <f t="shared" si="6"/>
        <v>43253</v>
      </c>
      <c r="P317" s="80" t="s">
        <v>2073</v>
      </c>
      <c r="Q317" s="80" t="s">
        <v>1899</v>
      </c>
      <c r="R317" s="80">
        <f>VLOOKUP(P317,Registration!O:P,2,FALSE)</f>
        <v>15</v>
      </c>
    </row>
    <row r="318" spans="1:18" ht="23.1" customHeight="1">
      <c r="A318" s="80" t="s">
        <v>49</v>
      </c>
      <c r="B318" s="80" t="s">
        <v>26</v>
      </c>
      <c r="C318" s="80" t="s">
        <v>27</v>
      </c>
      <c r="D318" s="80" t="s">
        <v>28</v>
      </c>
      <c r="E318" s="80" t="s">
        <v>28</v>
      </c>
      <c r="F318" s="80" t="s">
        <v>29</v>
      </c>
      <c r="G318" s="80" t="s">
        <v>1887</v>
      </c>
      <c r="H318" s="80" t="s">
        <v>8165</v>
      </c>
      <c r="I318" s="80" t="s">
        <v>8162</v>
      </c>
      <c r="J318" s="80" t="s">
        <v>2179</v>
      </c>
      <c r="K318" s="77">
        <v>43253</v>
      </c>
      <c r="L318" s="80">
        <v>2</v>
      </c>
      <c r="M318" s="80">
        <v>6</v>
      </c>
      <c r="N318" s="80">
        <v>2018</v>
      </c>
      <c r="O318" s="77">
        <f t="shared" si="6"/>
        <v>43253</v>
      </c>
      <c r="P318" s="80" t="s">
        <v>2065</v>
      </c>
      <c r="Q318" s="80" t="s">
        <v>1899</v>
      </c>
      <c r="R318" s="80">
        <f>VLOOKUP(P318,Registration!O:P,2,FALSE)</f>
        <v>15</v>
      </c>
    </row>
    <row r="319" spans="1:18" ht="23.1" customHeight="1">
      <c r="A319" s="80" t="s">
        <v>49</v>
      </c>
      <c r="B319" s="80" t="s">
        <v>26</v>
      </c>
      <c r="C319" s="80" t="s">
        <v>27</v>
      </c>
      <c r="D319" s="80" t="s">
        <v>28</v>
      </c>
      <c r="E319" s="80" t="s">
        <v>28</v>
      </c>
      <c r="F319" s="80" t="s">
        <v>29</v>
      </c>
      <c r="G319" s="80" t="s">
        <v>1887</v>
      </c>
      <c r="H319" s="80" t="s">
        <v>8165</v>
      </c>
      <c r="I319" s="80" t="s">
        <v>8162</v>
      </c>
      <c r="J319" s="80" t="s">
        <v>2180</v>
      </c>
      <c r="K319" s="77">
        <v>43253</v>
      </c>
      <c r="L319" s="80">
        <v>2</v>
      </c>
      <c r="M319" s="80">
        <v>6</v>
      </c>
      <c r="N319" s="80">
        <v>2018</v>
      </c>
      <c r="O319" s="77">
        <f t="shared" si="6"/>
        <v>43253</v>
      </c>
      <c r="P319" s="80" t="s">
        <v>2181</v>
      </c>
      <c r="Q319" s="80" t="s">
        <v>1899</v>
      </c>
      <c r="R319" s="80">
        <f>VLOOKUP(P319,Registration!O:P,2,FALSE)</f>
        <v>19</v>
      </c>
    </row>
    <row r="320" spans="1:18" ht="23.1" customHeight="1">
      <c r="A320" s="80" t="s">
        <v>49</v>
      </c>
      <c r="B320" s="80" t="s">
        <v>26</v>
      </c>
      <c r="C320" s="80" t="s">
        <v>27</v>
      </c>
      <c r="D320" s="80" t="s">
        <v>28</v>
      </c>
      <c r="E320" s="80" t="s">
        <v>28</v>
      </c>
      <c r="F320" s="80" t="s">
        <v>29</v>
      </c>
      <c r="G320" s="80" t="s">
        <v>1887</v>
      </c>
      <c r="H320" s="80" t="s">
        <v>8165</v>
      </c>
      <c r="I320" s="80" t="s">
        <v>8162</v>
      </c>
      <c r="J320" s="80" t="s">
        <v>2182</v>
      </c>
      <c r="K320" s="77">
        <v>43253</v>
      </c>
      <c r="L320" s="80">
        <v>2</v>
      </c>
      <c r="M320" s="80">
        <v>6</v>
      </c>
      <c r="N320" s="80">
        <v>2018</v>
      </c>
      <c r="O320" s="77">
        <f t="shared" si="6"/>
        <v>43253</v>
      </c>
      <c r="P320" s="80" t="s">
        <v>2120</v>
      </c>
      <c r="Q320" s="80" t="s">
        <v>1899</v>
      </c>
      <c r="R320" s="80">
        <f>VLOOKUP(P320,Registration!O:P,2,FALSE)</f>
        <v>15</v>
      </c>
    </row>
    <row r="321" spans="1:18" ht="23.1" customHeight="1">
      <c r="A321" s="80" t="s">
        <v>49</v>
      </c>
      <c r="B321" s="80" t="s">
        <v>26</v>
      </c>
      <c r="C321" s="80" t="s">
        <v>27</v>
      </c>
      <c r="D321" s="80" t="s">
        <v>28</v>
      </c>
      <c r="E321" s="80" t="s">
        <v>28</v>
      </c>
      <c r="F321" s="80" t="s">
        <v>29</v>
      </c>
      <c r="G321" s="80" t="s">
        <v>1887</v>
      </c>
      <c r="H321" s="80" t="s">
        <v>8165</v>
      </c>
      <c r="I321" s="80" t="s">
        <v>8162</v>
      </c>
      <c r="J321" s="80" t="s">
        <v>2127</v>
      </c>
      <c r="K321" s="77">
        <v>43253</v>
      </c>
      <c r="L321" s="80">
        <v>2</v>
      </c>
      <c r="M321" s="80">
        <v>6</v>
      </c>
      <c r="N321" s="80">
        <v>2018</v>
      </c>
      <c r="O321" s="77">
        <f t="shared" si="6"/>
        <v>43253</v>
      </c>
      <c r="P321" s="80" t="s">
        <v>2083</v>
      </c>
      <c r="Q321" s="80" t="s">
        <v>1899</v>
      </c>
      <c r="R321" s="80">
        <f>VLOOKUP(P321,Registration!O:P,2,FALSE)</f>
        <v>15</v>
      </c>
    </row>
    <row r="322" spans="1:18" ht="23.1" customHeight="1">
      <c r="A322" s="80" t="s">
        <v>49</v>
      </c>
      <c r="B322" s="80" t="s">
        <v>26</v>
      </c>
      <c r="C322" s="80" t="s">
        <v>27</v>
      </c>
      <c r="D322" s="80" t="s">
        <v>28</v>
      </c>
      <c r="E322" s="80" t="s">
        <v>28</v>
      </c>
      <c r="F322" s="80" t="s">
        <v>29</v>
      </c>
      <c r="G322" s="80" t="s">
        <v>1887</v>
      </c>
      <c r="H322" s="80" t="s">
        <v>8165</v>
      </c>
      <c r="I322" s="80" t="s">
        <v>8162</v>
      </c>
      <c r="J322" s="80" t="s">
        <v>2046</v>
      </c>
      <c r="K322" s="77">
        <v>43253</v>
      </c>
      <c r="L322" s="80">
        <v>2</v>
      </c>
      <c r="M322" s="80">
        <v>6</v>
      </c>
      <c r="N322" s="80">
        <v>2018</v>
      </c>
      <c r="O322" s="77">
        <f t="shared" si="6"/>
        <v>43253</v>
      </c>
      <c r="P322" s="80" t="s">
        <v>2047</v>
      </c>
      <c r="Q322" s="80" t="s">
        <v>1899</v>
      </c>
      <c r="R322" s="80">
        <f>VLOOKUP(P322,Registration!O:P,2,FALSE)</f>
        <v>18</v>
      </c>
    </row>
    <row r="323" spans="1:18" ht="23.1" customHeight="1">
      <c r="A323" s="80" t="s">
        <v>49</v>
      </c>
      <c r="B323" s="80" t="s">
        <v>26</v>
      </c>
      <c r="C323" s="80" t="s">
        <v>27</v>
      </c>
      <c r="D323" s="80" t="s">
        <v>28</v>
      </c>
      <c r="E323" s="80" t="s">
        <v>28</v>
      </c>
      <c r="F323" s="80" t="s">
        <v>29</v>
      </c>
      <c r="G323" s="80" t="s">
        <v>1887</v>
      </c>
      <c r="H323" s="80" t="s">
        <v>8165</v>
      </c>
      <c r="I323" s="80" t="s">
        <v>8162</v>
      </c>
      <c r="J323" s="80" t="s">
        <v>2183</v>
      </c>
      <c r="K323" s="77">
        <v>43253</v>
      </c>
      <c r="L323" s="80">
        <v>2</v>
      </c>
      <c r="M323" s="80">
        <v>6</v>
      </c>
      <c r="N323" s="80">
        <v>2018</v>
      </c>
      <c r="O323" s="77">
        <f t="shared" si="6"/>
        <v>43253</v>
      </c>
      <c r="P323" s="80" t="s">
        <v>2184</v>
      </c>
      <c r="Q323" s="80" t="s">
        <v>1899</v>
      </c>
      <c r="R323" s="80">
        <f>VLOOKUP(P323,Registration!O:P,2,FALSE)</f>
        <v>15</v>
      </c>
    </row>
    <row r="324" spans="1:18" ht="23.1" customHeight="1">
      <c r="A324" s="80" t="s">
        <v>49</v>
      </c>
      <c r="B324" s="80" t="s">
        <v>26</v>
      </c>
      <c r="C324" s="80" t="s">
        <v>27</v>
      </c>
      <c r="D324" s="80" t="s">
        <v>28</v>
      </c>
      <c r="E324" s="80" t="s">
        <v>28</v>
      </c>
      <c r="F324" s="80" t="s">
        <v>29</v>
      </c>
      <c r="G324" s="80" t="s">
        <v>1887</v>
      </c>
      <c r="H324" s="80" t="s">
        <v>8165</v>
      </c>
      <c r="I324" s="80" t="s">
        <v>8162</v>
      </c>
      <c r="J324" s="80" t="s">
        <v>1928</v>
      </c>
      <c r="K324" s="77">
        <v>43253</v>
      </c>
      <c r="L324" s="80">
        <v>2</v>
      </c>
      <c r="M324" s="80">
        <v>6</v>
      </c>
      <c r="N324" s="80">
        <v>2018</v>
      </c>
      <c r="O324" s="77">
        <f t="shared" si="6"/>
        <v>43253</v>
      </c>
      <c r="P324" s="80" t="s">
        <v>1929</v>
      </c>
      <c r="Q324" s="80" t="s">
        <v>1899</v>
      </c>
      <c r="R324" s="80">
        <f>VLOOKUP(P324,Registration!O:P,2,FALSE)</f>
        <v>15</v>
      </c>
    </row>
    <row r="325" spans="1:18" ht="23.1" customHeight="1">
      <c r="A325" s="80" t="s">
        <v>51</v>
      </c>
      <c r="B325" s="80" t="s">
        <v>26</v>
      </c>
      <c r="C325" s="80" t="s">
        <v>27</v>
      </c>
      <c r="D325" s="80" t="s">
        <v>28</v>
      </c>
      <c r="E325" s="80" t="s">
        <v>28</v>
      </c>
      <c r="F325" s="80" t="s">
        <v>29</v>
      </c>
      <c r="G325" s="80" t="s">
        <v>1887</v>
      </c>
      <c r="H325" s="80" t="s">
        <v>8165</v>
      </c>
      <c r="I325" s="80" t="s">
        <v>8163</v>
      </c>
      <c r="J325" s="80" t="s">
        <v>2185</v>
      </c>
      <c r="K325" s="77">
        <v>43255</v>
      </c>
      <c r="L325" s="80">
        <v>4</v>
      </c>
      <c r="M325" s="80">
        <v>6</v>
      </c>
      <c r="N325" s="80">
        <v>2018</v>
      </c>
      <c r="O325" s="77">
        <f t="shared" si="6"/>
        <v>43255</v>
      </c>
      <c r="P325" s="80" t="s">
        <v>2186</v>
      </c>
      <c r="Q325" s="80" t="s">
        <v>175</v>
      </c>
      <c r="R325" s="80">
        <f>VLOOKUP(P325,Registration!O:P,2,FALSE)</f>
        <v>17</v>
      </c>
    </row>
    <row r="326" spans="1:18" ht="23.1" customHeight="1">
      <c r="A326" s="80" t="s">
        <v>51</v>
      </c>
      <c r="B326" s="80" t="s">
        <v>26</v>
      </c>
      <c r="C326" s="80" t="s">
        <v>27</v>
      </c>
      <c r="D326" s="80" t="s">
        <v>28</v>
      </c>
      <c r="E326" s="80" t="s">
        <v>28</v>
      </c>
      <c r="F326" s="80" t="s">
        <v>29</v>
      </c>
      <c r="G326" s="80" t="s">
        <v>1887</v>
      </c>
      <c r="H326" s="80" t="s">
        <v>8165</v>
      </c>
      <c r="I326" s="80" t="s">
        <v>8163</v>
      </c>
      <c r="J326" s="80" t="s">
        <v>2187</v>
      </c>
      <c r="K326" s="77">
        <v>43257</v>
      </c>
      <c r="L326" s="80">
        <v>6</v>
      </c>
      <c r="M326" s="80">
        <v>6</v>
      </c>
      <c r="N326" s="80">
        <v>2018</v>
      </c>
      <c r="O326" s="77">
        <f t="shared" si="6"/>
        <v>43257</v>
      </c>
      <c r="P326" s="80" t="s">
        <v>2188</v>
      </c>
      <c r="Q326" s="80" t="s">
        <v>175</v>
      </c>
      <c r="R326" s="80">
        <f>VLOOKUP(P326,Registration!O:P,2,FALSE)</f>
        <v>19</v>
      </c>
    </row>
    <row r="327" spans="1:18" ht="23.1" customHeight="1">
      <c r="A327" s="80" t="s">
        <v>51</v>
      </c>
      <c r="B327" s="80" t="s">
        <v>26</v>
      </c>
      <c r="C327" s="80" t="s">
        <v>27</v>
      </c>
      <c r="D327" s="80" t="s">
        <v>28</v>
      </c>
      <c r="E327" s="80" t="s">
        <v>28</v>
      </c>
      <c r="F327" s="80" t="s">
        <v>29</v>
      </c>
      <c r="G327" s="80" t="s">
        <v>1887</v>
      </c>
      <c r="H327" s="80" t="s">
        <v>8165</v>
      </c>
      <c r="I327" s="80" t="s">
        <v>8163</v>
      </c>
      <c r="J327" s="80" t="s">
        <v>2189</v>
      </c>
      <c r="K327" s="77">
        <v>43260</v>
      </c>
      <c r="L327" s="80">
        <v>9</v>
      </c>
      <c r="M327" s="80">
        <v>6</v>
      </c>
      <c r="N327" s="80">
        <v>2018</v>
      </c>
      <c r="O327" s="77">
        <f t="shared" si="6"/>
        <v>43260</v>
      </c>
      <c r="P327" s="80" t="s">
        <v>2190</v>
      </c>
      <c r="Q327" s="80" t="s">
        <v>175</v>
      </c>
      <c r="R327" s="80">
        <f>VLOOKUP(P327,Registration!O:P,2,FALSE)</f>
        <v>16</v>
      </c>
    </row>
    <row r="328" spans="1:18" ht="23.1" customHeight="1">
      <c r="A328" s="80" t="s">
        <v>51</v>
      </c>
      <c r="B328" s="80" t="s">
        <v>26</v>
      </c>
      <c r="C328" s="80" t="s">
        <v>27</v>
      </c>
      <c r="D328" s="80" t="s">
        <v>28</v>
      </c>
      <c r="E328" s="80" t="s">
        <v>28</v>
      </c>
      <c r="F328" s="80" t="s">
        <v>29</v>
      </c>
      <c r="G328" s="80" t="s">
        <v>1887</v>
      </c>
      <c r="H328" s="80" t="s">
        <v>8165</v>
      </c>
      <c r="I328" s="80" t="s">
        <v>8163</v>
      </c>
      <c r="J328" s="80" t="s">
        <v>2191</v>
      </c>
      <c r="K328" s="77">
        <v>43260</v>
      </c>
      <c r="L328" s="80">
        <v>9</v>
      </c>
      <c r="M328" s="80">
        <v>6</v>
      </c>
      <c r="N328" s="80">
        <v>2018</v>
      </c>
      <c r="O328" s="77">
        <f t="shared" si="6"/>
        <v>43260</v>
      </c>
      <c r="P328" s="80" t="s">
        <v>2192</v>
      </c>
      <c r="Q328" s="80" t="s">
        <v>175</v>
      </c>
      <c r="R328" s="80">
        <f>VLOOKUP(P328,Registration!O:P,2,FALSE)</f>
        <v>15</v>
      </c>
    </row>
    <row r="329" spans="1:18" ht="23.1" customHeight="1">
      <c r="A329" s="80" t="s">
        <v>51</v>
      </c>
      <c r="B329" s="80" t="s">
        <v>26</v>
      </c>
      <c r="C329" s="80" t="s">
        <v>27</v>
      </c>
      <c r="D329" s="80" t="s">
        <v>28</v>
      </c>
      <c r="E329" s="80" t="s">
        <v>28</v>
      </c>
      <c r="F329" s="80" t="s">
        <v>29</v>
      </c>
      <c r="G329" s="80" t="s">
        <v>1887</v>
      </c>
      <c r="H329" s="80" t="s">
        <v>8165</v>
      </c>
      <c r="I329" s="80" t="s">
        <v>8163</v>
      </c>
      <c r="J329" s="80" t="s">
        <v>2193</v>
      </c>
      <c r="K329" s="77">
        <v>43260</v>
      </c>
      <c r="L329" s="80">
        <v>9</v>
      </c>
      <c r="M329" s="80">
        <v>6</v>
      </c>
      <c r="N329" s="80">
        <v>2018</v>
      </c>
      <c r="O329" s="77">
        <f t="shared" si="6"/>
        <v>43260</v>
      </c>
      <c r="P329" s="80" t="s">
        <v>2194</v>
      </c>
      <c r="Q329" s="80" t="s">
        <v>175</v>
      </c>
      <c r="R329" s="80">
        <f>VLOOKUP(P329,Registration!O:P,2,FALSE)</f>
        <v>19</v>
      </c>
    </row>
    <row r="330" spans="1:18" ht="23.1" customHeight="1">
      <c r="A330" s="80" t="s">
        <v>51</v>
      </c>
      <c r="B330" s="80" t="s">
        <v>26</v>
      </c>
      <c r="C330" s="80" t="s">
        <v>27</v>
      </c>
      <c r="D330" s="80" t="s">
        <v>28</v>
      </c>
      <c r="E330" s="80" t="s">
        <v>28</v>
      </c>
      <c r="F330" s="80" t="s">
        <v>29</v>
      </c>
      <c r="G330" s="80" t="s">
        <v>1887</v>
      </c>
      <c r="H330" s="80" t="s">
        <v>8165</v>
      </c>
      <c r="I330" s="80" t="s">
        <v>8162</v>
      </c>
      <c r="J330" s="80" t="s">
        <v>2195</v>
      </c>
      <c r="K330" s="77">
        <v>43260</v>
      </c>
      <c r="L330" s="80">
        <v>9</v>
      </c>
      <c r="M330" s="80">
        <v>6</v>
      </c>
      <c r="N330" s="80">
        <v>2018</v>
      </c>
      <c r="O330" s="77">
        <f t="shared" si="6"/>
        <v>43260</v>
      </c>
      <c r="P330" s="80" t="s">
        <v>1905</v>
      </c>
      <c r="Q330" s="80" t="s">
        <v>1899</v>
      </c>
      <c r="R330" s="80">
        <f>VLOOKUP(P330,Registration!O:P,2,FALSE)</f>
        <v>15</v>
      </c>
    </row>
    <row r="331" spans="1:18" ht="23.1" customHeight="1">
      <c r="A331" s="80" t="s">
        <v>51</v>
      </c>
      <c r="B331" s="80" t="s">
        <v>26</v>
      </c>
      <c r="C331" s="80" t="s">
        <v>27</v>
      </c>
      <c r="D331" s="80" t="s">
        <v>28</v>
      </c>
      <c r="E331" s="80" t="s">
        <v>28</v>
      </c>
      <c r="F331" s="80" t="s">
        <v>29</v>
      </c>
      <c r="G331" s="80" t="s">
        <v>1887</v>
      </c>
      <c r="H331" s="80" t="s">
        <v>8165</v>
      </c>
      <c r="I331" s="80" t="s">
        <v>8162</v>
      </c>
      <c r="J331" s="80" t="s">
        <v>2041</v>
      </c>
      <c r="K331" s="77">
        <v>43260</v>
      </c>
      <c r="L331" s="80">
        <v>9</v>
      </c>
      <c r="M331" s="80">
        <v>6</v>
      </c>
      <c r="N331" s="80">
        <v>2018</v>
      </c>
      <c r="O331" s="77">
        <f t="shared" si="6"/>
        <v>43260</v>
      </c>
      <c r="P331" s="80" t="s">
        <v>2043</v>
      </c>
      <c r="Q331" s="80" t="s">
        <v>1899</v>
      </c>
      <c r="R331" s="80">
        <f>VLOOKUP(P331,Registration!O:P,2,FALSE)</f>
        <v>17</v>
      </c>
    </row>
    <row r="332" spans="1:18" ht="23.1" customHeight="1">
      <c r="A332" s="80" t="s">
        <v>51</v>
      </c>
      <c r="B332" s="80" t="s">
        <v>26</v>
      </c>
      <c r="C332" s="80" t="s">
        <v>27</v>
      </c>
      <c r="D332" s="80" t="s">
        <v>28</v>
      </c>
      <c r="E332" s="80" t="s">
        <v>28</v>
      </c>
      <c r="F332" s="80" t="s">
        <v>29</v>
      </c>
      <c r="G332" s="80" t="s">
        <v>1887</v>
      </c>
      <c r="H332" s="80" t="s">
        <v>8165</v>
      </c>
      <c r="I332" s="80" t="s">
        <v>8162</v>
      </c>
      <c r="J332" s="80" t="s">
        <v>2196</v>
      </c>
      <c r="K332" s="77">
        <v>43260</v>
      </c>
      <c r="L332" s="80">
        <v>9</v>
      </c>
      <c r="M332" s="80">
        <v>6</v>
      </c>
      <c r="N332" s="80">
        <v>2018</v>
      </c>
      <c r="O332" s="77">
        <f t="shared" si="6"/>
        <v>43260</v>
      </c>
      <c r="P332" s="80" t="s">
        <v>2197</v>
      </c>
      <c r="Q332" s="80" t="s">
        <v>1899</v>
      </c>
      <c r="R332" s="80">
        <f>VLOOKUP(P332,Registration!O:P,2,FALSE)</f>
        <v>15</v>
      </c>
    </row>
    <row r="333" spans="1:18" ht="23.1" customHeight="1">
      <c r="A333" s="80" t="s">
        <v>51</v>
      </c>
      <c r="B333" s="80" t="s">
        <v>26</v>
      </c>
      <c r="C333" s="80" t="s">
        <v>27</v>
      </c>
      <c r="D333" s="80" t="s">
        <v>28</v>
      </c>
      <c r="E333" s="80" t="s">
        <v>28</v>
      </c>
      <c r="F333" s="80" t="s">
        <v>29</v>
      </c>
      <c r="G333" s="80" t="s">
        <v>1887</v>
      </c>
      <c r="H333" s="80" t="s">
        <v>8165</v>
      </c>
      <c r="I333" s="80" t="s">
        <v>8162</v>
      </c>
      <c r="J333" s="80" t="s">
        <v>2151</v>
      </c>
      <c r="K333" s="77">
        <v>43260</v>
      </c>
      <c r="L333" s="80">
        <v>9</v>
      </c>
      <c r="M333" s="80">
        <v>6</v>
      </c>
      <c r="N333" s="80">
        <v>2018</v>
      </c>
      <c r="O333" s="77">
        <f t="shared" si="6"/>
        <v>43260</v>
      </c>
      <c r="P333" s="80" t="s">
        <v>2152</v>
      </c>
      <c r="Q333" s="80" t="s">
        <v>1899</v>
      </c>
      <c r="R333" s="80">
        <f>VLOOKUP(P333,Registration!O:P,2,FALSE)</f>
        <v>16</v>
      </c>
    </row>
    <row r="334" spans="1:18" ht="23.1" customHeight="1">
      <c r="A334" s="80" t="s">
        <v>51</v>
      </c>
      <c r="B334" s="80" t="s">
        <v>26</v>
      </c>
      <c r="C334" s="80" t="s">
        <v>27</v>
      </c>
      <c r="D334" s="80" t="s">
        <v>28</v>
      </c>
      <c r="E334" s="80" t="s">
        <v>28</v>
      </c>
      <c r="F334" s="80" t="s">
        <v>29</v>
      </c>
      <c r="G334" s="80" t="s">
        <v>1887</v>
      </c>
      <c r="H334" s="80" t="s">
        <v>8165</v>
      </c>
      <c r="I334" s="80" t="s">
        <v>8162</v>
      </c>
      <c r="J334" s="80" t="s">
        <v>2198</v>
      </c>
      <c r="K334" s="77">
        <v>43260</v>
      </c>
      <c r="L334" s="80">
        <v>9</v>
      </c>
      <c r="M334" s="80">
        <v>6</v>
      </c>
      <c r="N334" s="80">
        <v>2018</v>
      </c>
      <c r="O334" s="77">
        <f t="shared" si="6"/>
        <v>43260</v>
      </c>
      <c r="P334" s="80" t="s">
        <v>2199</v>
      </c>
      <c r="Q334" s="80" t="s">
        <v>1899</v>
      </c>
      <c r="R334" s="80">
        <f>VLOOKUP(P334,Registration!O:P,2,FALSE)</f>
        <v>18</v>
      </c>
    </row>
    <row r="335" spans="1:18" ht="23.1" customHeight="1">
      <c r="A335" s="80" t="s">
        <v>51</v>
      </c>
      <c r="B335" s="80" t="s">
        <v>26</v>
      </c>
      <c r="C335" s="80" t="s">
        <v>27</v>
      </c>
      <c r="D335" s="80" t="s">
        <v>28</v>
      </c>
      <c r="E335" s="80" t="s">
        <v>28</v>
      </c>
      <c r="F335" s="80" t="s">
        <v>29</v>
      </c>
      <c r="G335" s="80" t="s">
        <v>1887</v>
      </c>
      <c r="H335" s="80" t="s">
        <v>8165</v>
      </c>
      <c r="I335" s="80" t="s">
        <v>8162</v>
      </c>
      <c r="J335" s="80" t="s">
        <v>2200</v>
      </c>
      <c r="K335" s="77">
        <v>43260</v>
      </c>
      <c r="L335" s="80">
        <v>9</v>
      </c>
      <c r="M335" s="80">
        <v>6</v>
      </c>
      <c r="N335" s="80">
        <v>2018</v>
      </c>
      <c r="O335" s="77">
        <f t="shared" si="6"/>
        <v>43260</v>
      </c>
      <c r="P335" s="80" t="s">
        <v>2201</v>
      </c>
      <c r="Q335" s="80" t="s">
        <v>1899</v>
      </c>
      <c r="R335" s="80">
        <f>VLOOKUP(P335,Registration!O:P,2,FALSE)</f>
        <v>15</v>
      </c>
    </row>
    <row r="336" spans="1:18" ht="23.1" customHeight="1">
      <c r="A336" s="80" t="s">
        <v>51</v>
      </c>
      <c r="B336" s="80" t="s">
        <v>26</v>
      </c>
      <c r="C336" s="80" t="s">
        <v>27</v>
      </c>
      <c r="D336" s="80" t="s">
        <v>28</v>
      </c>
      <c r="E336" s="80" t="s">
        <v>28</v>
      </c>
      <c r="F336" s="80" t="s">
        <v>29</v>
      </c>
      <c r="G336" s="80" t="s">
        <v>1887</v>
      </c>
      <c r="H336" s="80" t="s">
        <v>8165</v>
      </c>
      <c r="I336" s="80" t="s">
        <v>8162</v>
      </c>
      <c r="J336" s="80" t="s">
        <v>2014</v>
      </c>
      <c r="K336" s="77">
        <v>43260</v>
      </c>
      <c r="L336" s="80">
        <v>9</v>
      </c>
      <c r="M336" s="80">
        <v>6</v>
      </c>
      <c r="N336" s="80">
        <v>2018</v>
      </c>
      <c r="O336" s="77">
        <f t="shared" si="6"/>
        <v>43260</v>
      </c>
      <c r="P336" s="80" t="s">
        <v>2016</v>
      </c>
      <c r="Q336" s="80" t="s">
        <v>1899</v>
      </c>
      <c r="R336" s="80">
        <f>VLOOKUP(P336,Registration!O:P,2,FALSE)</f>
        <v>15</v>
      </c>
    </row>
    <row r="337" spans="1:18" ht="23.1" customHeight="1">
      <c r="A337" s="80" t="s">
        <v>51</v>
      </c>
      <c r="B337" s="80" t="s">
        <v>26</v>
      </c>
      <c r="C337" s="80" t="s">
        <v>27</v>
      </c>
      <c r="D337" s="80" t="s">
        <v>28</v>
      </c>
      <c r="E337" s="80" t="s">
        <v>28</v>
      </c>
      <c r="F337" s="80" t="s">
        <v>29</v>
      </c>
      <c r="G337" s="80" t="s">
        <v>1887</v>
      </c>
      <c r="H337" s="80" t="s">
        <v>8165</v>
      </c>
      <c r="I337" s="80" t="s">
        <v>8162</v>
      </c>
      <c r="J337" s="80" t="s">
        <v>2062</v>
      </c>
      <c r="K337" s="77">
        <v>43260</v>
      </c>
      <c r="L337" s="80">
        <v>9</v>
      </c>
      <c r="M337" s="80">
        <v>6</v>
      </c>
      <c r="N337" s="80">
        <v>2018</v>
      </c>
      <c r="O337" s="77">
        <f t="shared" si="6"/>
        <v>43260</v>
      </c>
      <c r="P337" s="80" t="s">
        <v>2063</v>
      </c>
      <c r="Q337" s="80" t="s">
        <v>1899</v>
      </c>
      <c r="R337" s="80">
        <f>VLOOKUP(P337,Registration!O:P,2,FALSE)</f>
        <v>15</v>
      </c>
    </row>
    <row r="338" spans="1:18" ht="23.1" customHeight="1">
      <c r="A338" s="80" t="s">
        <v>51</v>
      </c>
      <c r="B338" s="80" t="s">
        <v>26</v>
      </c>
      <c r="C338" s="80" t="s">
        <v>27</v>
      </c>
      <c r="D338" s="80" t="s">
        <v>28</v>
      </c>
      <c r="E338" s="80" t="s">
        <v>28</v>
      </c>
      <c r="F338" s="80" t="s">
        <v>29</v>
      </c>
      <c r="G338" s="80" t="s">
        <v>1887</v>
      </c>
      <c r="H338" s="80" t="s">
        <v>8165</v>
      </c>
      <c r="I338" s="80" t="s">
        <v>8162</v>
      </c>
      <c r="J338" s="80" t="s">
        <v>2202</v>
      </c>
      <c r="K338" s="77">
        <v>43260</v>
      </c>
      <c r="L338" s="80">
        <v>9</v>
      </c>
      <c r="M338" s="80">
        <v>6</v>
      </c>
      <c r="N338" s="80">
        <v>2018</v>
      </c>
      <c r="O338" s="77">
        <f t="shared" si="6"/>
        <v>43260</v>
      </c>
      <c r="P338" s="80" t="s">
        <v>2203</v>
      </c>
      <c r="Q338" s="80" t="s">
        <v>1899</v>
      </c>
      <c r="R338" s="80">
        <f>VLOOKUP(P338,Registration!O:P,2,FALSE)</f>
        <v>15</v>
      </c>
    </row>
    <row r="339" spans="1:18" ht="23.1" customHeight="1">
      <c r="A339" s="80" t="s">
        <v>51</v>
      </c>
      <c r="B339" s="80" t="s">
        <v>26</v>
      </c>
      <c r="C339" s="80" t="s">
        <v>27</v>
      </c>
      <c r="D339" s="80" t="s">
        <v>28</v>
      </c>
      <c r="E339" s="80" t="s">
        <v>28</v>
      </c>
      <c r="F339" s="80" t="s">
        <v>29</v>
      </c>
      <c r="G339" s="80" t="s">
        <v>1887</v>
      </c>
      <c r="H339" s="80" t="s">
        <v>8165</v>
      </c>
      <c r="I339" s="80" t="s">
        <v>8162</v>
      </c>
      <c r="J339" s="80" t="s">
        <v>2161</v>
      </c>
      <c r="K339" s="77">
        <v>43260</v>
      </c>
      <c r="L339" s="80">
        <v>9</v>
      </c>
      <c r="M339" s="80">
        <v>6</v>
      </c>
      <c r="N339" s="80">
        <v>2018</v>
      </c>
      <c r="O339" s="77">
        <f t="shared" si="6"/>
        <v>43260</v>
      </c>
      <c r="P339" s="80" t="s">
        <v>2162</v>
      </c>
      <c r="Q339" s="80" t="s">
        <v>1899</v>
      </c>
      <c r="R339" s="80">
        <f>VLOOKUP(P339,Registration!O:P,2,FALSE)</f>
        <v>19</v>
      </c>
    </row>
    <row r="340" spans="1:18" ht="23.1" customHeight="1">
      <c r="A340" s="80" t="s">
        <v>51</v>
      </c>
      <c r="B340" s="80" t="s">
        <v>26</v>
      </c>
      <c r="C340" s="80" t="s">
        <v>27</v>
      </c>
      <c r="D340" s="80" t="s">
        <v>28</v>
      </c>
      <c r="E340" s="80" t="s">
        <v>28</v>
      </c>
      <c r="F340" s="80" t="s">
        <v>29</v>
      </c>
      <c r="G340" s="80" t="s">
        <v>1887</v>
      </c>
      <c r="H340" s="80" t="s">
        <v>8165</v>
      </c>
      <c r="I340" s="80" t="s">
        <v>8162</v>
      </c>
      <c r="J340" s="80" t="s">
        <v>2204</v>
      </c>
      <c r="K340" s="77">
        <v>43260</v>
      </c>
      <c r="L340" s="80">
        <v>9</v>
      </c>
      <c r="M340" s="80">
        <v>6</v>
      </c>
      <c r="N340" s="80">
        <v>2018</v>
      </c>
      <c r="O340" s="77">
        <f t="shared" si="6"/>
        <v>43260</v>
      </c>
      <c r="P340" s="80" t="s">
        <v>2205</v>
      </c>
      <c r="Q340" s="80" t="s">
        <v>1899</v>
      </c>
      <c r="R340" s="80">
        <f>VLOOKUP(P340,Registration!O:P,2,FALSE)</f>
        <v>15</v>
      </c>
    </row>
    <row r="341" spans="1:18" ht="23.1" customHeight="1">
      <c r="A341" s="80" t="s">
        <v>51</v>
      </c>
      <c r="B341" s="80" t="s">
        <v>26</v>
      </c>
      <c r="C341" s="80" t="s">
        <v>27</v>
      </c>
      <c r="D341" s="80" t="s">
        <v>28</v>
      </c>
      <c r="E341" s="80" t="s">
        <v>28</v>
      </c>
      <c r="F341" s="80" t="s">
        <v>29</v>
      </c>
      <c r="G341" s="80" t="s">
        <v>1887</v>
      </c>
      <c r="H341" s="80" t="s">
        <v>8165</v>
      </c>
      <c r="I341" s="80" t="s">
        <v>8162</v>
      </c>
      <c r="J341" s="80" t="s">
        <v>2175</v>
      </c>
      <c r="K341" s="77">
        <v>43260</v>
      </c>
      <c r="L341" s="80">
        <v>9</v>
      </c>
      <c r="M341" s="80">
        <v>6</v>
      </c>
      <c r="N341" s="80">
        <v>2018</v>
      </c>
      <c r="O341" s="77">
        <f t="shared" si="6"/>
        <v>43260</v>
      </c>
      <c r="P341" s="80" t="s">
        <v>2176</v>
      </c>
      <c r="Q341" s="80" t="s">
        <v>1899</v>
      </c>
      <c r="R341" s="80">
        <f>VLOOKUP(P341,Registration!O:P,2,FALSE)</f>
        <v>16</v>
      </c>
    </row>
    <row r="342" spans="1:18" ht="23.1" customHeight="1">
      <c r="A342" s="80" t="s">
        <v>51</v>
      </c>
      <c r="B342" s="80" t="s">
        <v>26</v>
      </c>
      <c r="C342" s="80" t="s">
        <v>27</v>
      </c>
      <c r="D342" s="80" t="s">
        <v>28</v>
      </c>
      <c r="E342" s="80" t="s">
        <v>28</v>
      </c>
      <c r="F342" s="80" t="s">
        <v>29</v>
      </c>
      <c r="G342" s="80" t="s">
        <v>1887</v>
      </c>
      <c r="H342" s="80" t="s">
        <v>8165</v>
      </c>
      <c r="I342" s="80" t="s">
        <v>8162</v>
      </c>
      <c r="J342" s="80" t="s">
        <v>2206</v>
      </c>
      <c r="K342" s="77">
        <v>43260</v>
      </c>
      <c r="L342" s="80">
        <v>9</v>
      </c>
      <c r="M342" s="80">
        <v>6</v>
      </c>
      <c r="N342" s="80">
        <v>2018</v>
      </c>
      <c r="O342" s="77">
        <f t="shared" si="6"/>
        <v>43260</v>
      </c>
      <c r="P342" s="80" t="s">
        <v>2207</v>
      </c>
      <c r="Q342" s="80" t="s">
        <v>1899</v>
      </c>
      <c r="R342" s="80">
        <f>VLOOKUP(P342,Registration!O:P,2,FALSE)</f>
        <v>15</v>
      </c>
    </row>
    <row r="343" spans="1:18" ht="23.1" customHeight="1">
      <c r="A343" s="80" t="s">
        <v>51</v>
      </c>
      <c r="B343" s="80" t="s">
        <v>26</v>
      </c>
      <c r="C343" s="80" t="s">
        <v>27</v>
      </c>
      <c r="D343" s="80" t="s">
        <v>28</v>
      </c>
      <c r="E343" s="80" t="s">
        <v>28</v>
      </c>
      <c r="F343" s="80" t="s">
        <v>29</v>
      </c>
      <c r="G343" s="80" t="s">
        <v>1887</v>
      </c>
      <c r="H343" s="80" t="s">
        <v>8165</v>
      </c>
      <c r="I343" s="80" t="s">
        <v>8162</v>
      </c>
      <c r="J343" s="80" t="s">
        <v>2208</v>
      </c>
      <c r="K343" s="77">
        <v>43260</v>
      </c>
      <c r="L343" s="80">
        <v>9</v>
      </c>
      <c r="M343" s="80">
        <v>6</v>
      </c>
      <c r="N343" s="80">
        <v>2018</v>
      </c>
      <c r="O343" s="77">
        <f t="shared" si="6"/>
        <v>43260</v>
      </c>
      <c r="P343" s="80" t="s">
        <v>2209</v>
      </c>
      <c r="Q343" s="80" t="s">
        <v>1899</v>
      </c>
      <c r="R343" s="80">
        <f>VLOOKUP(P343,Registration!O:P,2,FALSE)</f>
        <v>16</v>
      </c>
    </row>
    <row r="344" spans="1:18" ht="23.1" customHeight="1">
      <c r="A344" s="80" t="s">
        <v>51</v>
      </c>
      <c r="B344" s="80" t="s">
        <v>26</v>
      </c>
      <c r="C344" s="80" t="s">
        <v>27</v>
      </c>
      <c r="D344" s="80" t="s">
        <v>28</v>
      </c>
      <c r="E344" s="80" t="s">
        <v>28</v>
      </c>
      <c r="F344" s="80" t="s">
        <v>29</v>
      </c>
      <c r="G344" s="80" t="s">
        <v>1887</v>
      </c>
      <c r="H344" s="80" t="s">
        <v>8165</v>
      </c>
      <c r="I344" s="80" t="s">
        <v>8162</v>
      </c>
      <c r="J344" s="80" t="s">
        <v>2210</v>
      </c>
      <c r="K344" s="77">
        <v>43260</v>
      </c>
      <c r="L344" s="80">
        <v>9</v>
      </c>
      <c r="M344" s="80">
        <v>6</v>
      </c>
      <c r="N344" s="80">
        <v>2018</v>
      </c>
      <c r="O344" s="77">
        <f t="shared" si="6"/>
        <v>43260</v>
      </c>
      <c r="P344" s="80" t="s">
        <v>2211</v>
      </c>
      <c r="Q344" s="80" t="s">
        <v>1899</v>
      </c>
      <c r="R344" s="80">
        <f>VLOOKUP(P344,Registration!O:P,2,FALSE)</f>
        <v>15</v>
      </c>
    </row>
    <row r="345" spans="1:18" ht="23.1" customHeight="1">
      <c r="A345" s="80" t="s">
        <v>51</v>
      </c>
      <c r="B345" s="80" t="s">
        <v>26</v>
      </c>
      <c r="C345" s="80" t="s">
        <v>27</v>
      </c>
      <c r="D345" s="80" t="s">
        <v>28</v>
      </c>
      <c r="E345" s="80" t="s">
        <v>28</v>
      </c>
      <c r="F345" s="80" t="s">
        <v>29</v>
      </c>
      <c r="G345" s="80" t="s">
        <v>1887</v>
      </c>
      <c r="H345" s="80" t="s">
        <v>8165</v>
      </c>
      <c r="I345" s="80" t="s">
        <v>8162</v>
      </c>
      <c r="J345" s="80" t="s">
        <v>2212</v>
      </c>
      <c r="K345" s="77">
        <v>43260</v>
      </c>
      <c r="L345" s="80">
        <v>9</v>
      </c>
      <c r="M345" s="80">
        <v>6</v>
      </c>
      <c r="N345" s="80">
        <v>2018</v>
      </c>
      <c r="O345" s="77">
        <f t="shared" si="6"/>
        <v>43260</v>
      </c>
      <c r="P345" s="80" t="s">
        <v>2213</v>
      </c>
      <c r="Q345" s="80" t="s">
        <v>1899</v>
      </c>
      <c r="R345" s="80">
        <f>VLOOKUP(P345,Registration!O:P,2,FALSE)</f>
        <v>15</v>
      </c>
    </row>
    <row r="346" spans="1:18" ht="23.1" customHeight="1">
      <c r="A346" s="80" t="s">
        <v>51</v>
      </c>
      <c r="B346" s="80" t="s">
        <v>26</v>
      </c>
      <c r="C346" s="80" t="s">
        <v>27</v>
      </c>
      <c r="D346" s="80" t="s">
        <v>28</v>
      </c>
      <c r="E346" s="80" t="s">
        <v>28</v>
      </c>
      <c r="F346" s="80" t="s">
        <v>29</v>
      </c>
      <c r="G346" s="80" t="s">
        <v>1887</v>
      </c>
      <c r="H346" s="80" t="s">
        <v>8165</v>
      </c>
      <c r="I346" s="80" t="s">
        <v>8162</v>
      </c>
      <c r="J346" s="80" t="s">
        <v>2214</v>
      </c>
      <c r="K346" s="77">
        <v>43260</v>
      </c>
      <c r="L346" s="80">
        <v>9</v>
      </c>
      <c r="M346" s="80">
        <v>6</v>
      </c>
      <c r="N346" s="80">
        <v>2018</v>
      </c>
      <c r="O346" s="77">
        <f t="shared" si="6"/>
        <v>43260</v>
      </c>
      <c r="P346" s="80" t="s">
        <v>2154</v>
      </c>
      <c r="Q346" s="80" t="s">
        <v>1899</v>
      </c>
      <c r="R346" s="80">
        <f>VLOOKUP(P346,Registration!O:P,2,FALSE)</f>
        <v>17</v>
      </c>
    </row>
    <row r="347" spans="1:18" ht="23.1" customHeight="1">
      <c r="A347" s="80" t="s">
        <v>51</v>
      </c>
      <c r="B347" s="80" t="s">
        <v>26</v>
      </c>
      <c r="C347" s="80" t="s">
        <v>27</v>
      </c>
      <c r="D347" s="80" t="s">
        <v>28</v>
      </c>
      <c r="E347" s="80" t="s">
        <v>28</v>
      </c>
      <c r="F347" s="80" t="s">
        <v>29</v>
      </c>
      <c r="G347" s="80" t="s">
        <v>1887</v>
      </c>
      <c r="H347" s="80" t="s">
        <v>8165</v>
      </c>
      <c r="I347" s="80" t="s">
        <v>8162</v>
      </c>
      <c r="J347" s="80" t="s">
        <v>2215</v>
      </c>
      <c r="K347" s="77">
        <v>43260</v>
      </c>
      <c r="L347" s="80">
        <v>9</v>
      </c>
      <c r="M347" s="80">
        <v>6</v>
      </c>
      <c r="N347" s="80">
        <v>2018</v>
      </c>
      <c r="O347" s="77">
        <f t="shared" si="6"/>
        <v>43260</v>
      </c>
      <c r="P347" s="80" t="s">
        <v>2126</v>
      </c>
      <c r="Q347" s="80" t="s">
        <v>1899</v>
      </c>
      <c r="R347" s="80">
        <f>VLOOKUP(P347,Registration!O:P,2,FALSE)</f>
        <v>16</v>
      </c>
    </row>
    <row r="348" spans="1:18" ht="23.1" customHeight="1">
      <c r="A348" s="80" t="s">
        <v>51</v>
      </c>
      <c r="B348" s="80" t="s">
        <v>26</v>
      </c>
      <c r="C348" s="80" t="s">
        <v>27</v>
      </c>
      <c r="D348" s="80" t="s">
        <v>28</v>
      </c>
      <c r="E348" s="80" t="s">
        <v>28</v>
      </c>
      <c r="F348" s="80" t="s">
        <v>29</v>
      </c>
      <c r="G348" s="80" t="s">
        <v>1887</v>
      </c>
      <c r="H348" s="80" t="s">
        <v>8165</v>
      </c>
      <c r="I348" s="80" t="s">
        <v>8162</v>
      </c>
      <c r="J348" s="80" t="s">
        <v>2216</v>
      </c>
      <c r="K348" s="77">
        <v>43260</v>
      </c>
      <c r="L348" s="80">
        <v>9</v>
      </c>
      <c r="M348" s="80">
        <v>6</v>
      </c>
      <c r="N348" s="80">
        <v>2018</v>
      </c>
      <c r="O348" s="77">
        <f t="shared" si="6"/>
        <v>43260</v>
      </c>
      <c r="P348" s="80" t="s">
        <v>2217</v>
      </c>
      <c r="Q348" s="80" t="s">
        <v>1899</v>
      </c>
      <c r="R348" s="80">
        <f>VLOOKUP(P348,Registration!O:P,2,FALSE)</f>
        <v>16</v>
      </c>
    </row>
    <row r="349" spans="1:18" ht="23.1" customHeight="1">
      <c r="A349" s="80" t="s">
        <v>51</v>
      </c>
      <c r="B349" s="80" t="s">
        <v>26</v>
      </c>
      <c r="C349" s="80" t="s">
        <v>27</v>
      </c>
      <c r="D349" s="80" t="s">
        <v>28</v>
      </c>
      <c r="E349" s="80" t="s">
        <v>28</v>
      </c>
      <c r="F349" s="80" t="s">
        <v>29</v>
      </c>
      <c r="G349" s="80" t="s">
        <v>1887</v>
      </c>
      <c r="H349" s="80" t="s">
        <v>8165</v>
      </c>
      <c r="I349" s="80" t="s">
        <v>8162</v>
      </c>
      <c r="J349" s="80" t="s">
        <v>2218</v>
      </c>
      <c r="K349" s="77">
        <v>43260</v>
      </c>
      <c r="L349" s="80">
        <v>9</v>
      </c>
      <c r="M349" s="80">
        <v>6</v>
      </c>
      <c r="N349" s="80">
        <v>2018</v>
      </c>
      <c r="O349" s="77">
        <f t="shared" si="6"/>
        <v>43260</v>
      </c>
      <c r="P349" s="80" t="s">
        <v>2219</v>
      </c>
      <c r="Q349" s="80" t="s">
        <v>1899</v>
      </c>
      <c r="R349" s="80">
        <f>VLOOKUP(P349,Registration!O:P,2,FALSE)</f>
        <v>15</v>
      </c>
    </row>
    <row r="350" spans="1:18" ht="23.1" customHeight="1">
      <c r="A350" s="80" t="s">
        <v>51</v>
      </c>
      <c r="B350" s="80" t="s">
        <v>26</v>
      </c>
      <c r="C350" s="80" t="s">
        <v>27</v>
      </c>
      <c r="D350" s="80" t="s">
        <v>28</v>
      </c>
      <c r="E350" s="80" t="s">
        <v>28</v>
      </c>
      <c r="F350" s="80" t="s">
        <v>29</v>
      </c>
      <c r="G350" s="80" t="s">
        <v>1887</v>
      </c>
      <c r="H350" s="80" t="s">
        <v>8165</v>
      </c>
      <c r="I350" s="80" t="s">
        <v>8162</v>
      </c>
      <c r="J350" s="80" t="s">
        <v>1895</v>
      </c>
      <c r="K350" s="77">
        <v>43260</v>
      </c>
      <c r="L350" s="80">
        <v>9</v>
      </c>
      <c r="M350" s="80">
        <v>6</v>
      </c>
      <c r="N350" s="80">
        <v>2018</v>
      </c>
      <c r="O350" s="77">
        <f t="shared" si="6"/>
        <v>43260</v>
      </c>
      <c r="P350" s="80" t="s">
        <v>1896</v>
      </c>
      <c r="Q350" s="80" t="s">
        <v>1899</v>
      </c>
      <c r="R350" s="80">
        <f>VLOOKUP(P350,Registration!O:P,2,FALSE)</f>
        <v>19</v>
      </c>
    </row>
    <row r="351" spans="1:18" ht="23.1" customHeight="1">
      <c r="A351" s="80" t="s">
        <v>51</v>
      </c>
      <c r="B351" s="80" t="s">
        <v>26</v>
      </c>
      <c r="C351" s="80" t="s">
        <v>27</v>
      </c>
      <c r="D351" s="80" t="s">
        <v>28</v>
      </c>
      <c r="E351" s="80" t="s">
        <v>28</v>
      </c>
      <c r="F351" s="80" t="s">
        <v>29</v>
      </c>
      <c r="G351" s="80" t="s">
        <v>1887</v>
      </c>
      <c r="H351" s="80" t="s">
        <v>8165</v>
      </c>
      <c r="I351" s="80" t="s">
        <v>8162</v>
      </c>
      <c r="J351" s="80" t="s">
        <v>1888</v>
      </c>
      <c r="K351" s="77">
        <v>43260</v>
      </c>
      <c r="L351" s="80">
        <v>9</v>
      </c>
      <c r="M351" s="80">
        <v>6</v>
      </c>
      <c r="N351" s="80">
        <v>2018</v>
      </c>
      <c r="O351" s="77">
        <f t="shared" si="6"/>
        <v>43260</v>
      </c>
      <c r="P351" s="80" t="s">
        <v>1890</v>
      </c>
      <c r="Q351" s="80" t="s">
        <v>1899</v>
      </c>
      <c r="R351" s="80">
        <f>VLOOKUP(P351,Registration!O:P,2,FALSE)</f>
        <v>17</v>
      </c>
    </row>
    <row r="352" spans="1:18" ht="23.1" customHeight="1">
      <c r="A352" s="80" t="s">
        <v>51</v>
      </c>
      <c r="B352" s="80" t="s">
        <v>26</v>
      </c>
      <c r="C352" s="80" t="s">
        <v>27</v>
      </c>
      <c r="D352" s="80" t="s">
        <v>28</v>
      </c>
      <c r="E352" s="80" t="s">
        <v>28</v>
      </c>
      <c r="F352" s="80" t="s">
        <v>111</v>
      </c>
      <c r="G352" s="80" t="s">
        <v>167</v>
      </c>
      <c r="H352" s="80" t="s">
        <v>8159</v>
      </c>
      <c r="I352" s="80" t="s">
        <v>8161</v>
      </c>
      <c r="J352" s="80" t="s">
        <v>400</v>
      </c>
      <c r="K352" s="77">
        <v>43260</v>
      </c>
      <c r="L352" s="80">
        <v>9</v>
      </c>
      <c r="M352" s="80">
        <v>6</v>
      </c>
      <c r="N352" s="80">
        <v>2018</v>
      </c>
      <c r="O352" s="77">
        <f t="shared" si="6"/>
        <v>43260</v>
      </c>
      <c r="P352" s="82" t="s">
        <v>502</v>
      </c>
      <c r="Q352" s="80" t="s">
        <v>175</v>
      </c>
      <c r="R352" s="80">
        <f>VLOOKUP(P352,Registration!O:P,2,FALSE)</f>
        <v>19</v>
      </c>
    </row>
    <row r="353" spans="1:18" ht="23.1" customHeight="1">
      <c r="A353" s="80" t="s">
        <v>51</v>
      </c>
      <c r="B353" s="80" t="s">
        <v>26</v>
      </c>
      <c r="C353" s="80" t="s">
        <v>27</v>
      </c>
      <c r="D353" s="80" t="s">
        <v>28</v>
      </c>
      <c r="E353" s="80" t="s">
        <v>28</v>
      </c>
      <c r="F353" s="80" t="s">
        <v>111</v>
      </c>
      <c r="G353" s="80" t="s">
        <v>167</v>
      </c>
      <c r="H353" s="80" t="s">
        <v>8159</v>
      </c>
      <c r="I353" s="80" t="s">
        <v>8161</v>
      </c>
      <c r="J353" s="80" t="s">
        <v>503</v>
      </c>
      <c r="K353" s="77">
        <v>43260</v>
      </c>
      <c r="L353" s="80">
        <v>9</v>
      </c>
      <c r="M353" s="80">
        <v>6</v>
      </c>
      <c r="N353" s="80">
        <v>2018</v>
      </c>
      <c r="O353" s="77">
        <f t="shared" si="6"/>
        <v>43260</v>
      </c>
      <c r="P353" s="82" t="s">
        <v>504</v>
      </c>
      <c r="Q353" s="80" t="s">
        <v>175</v>
      </c>
      <c r="R353" s="80">
        <f>VLOOKUP(P353,Registration!O:P,2,FALSE)</f>
        <v>19</v>
      </c>
    </row>
    <row r="354" spans="1:18" ht="23.1" customHeight="1">
      <c r="A354" s="80" t="s">
        <v>51</v>
      </c>
      <c r="B354" s="80" t="s">
        <v>26</v>
      </c>
      <c r="C354" s="80" t="s">
        <v>27</v>
      </c>
      <c r="D354" s="80" t="s">
        <v>28</v>
      </c>
      <c r="E354" s="80" t="s">
        <v>28</v>
      </c>
      <c r="F354" s="80" t="s">
        <v>111</v>
      </c>
      <c r="G354" s="80" t="s">
        <v>167</v>
      </c>
      <c r="H354" s="80" t="s">
        <v>8159</v>
      </c>
      <c r="I354" s="80" t="s">
        <v>8161</v>
      </c>
      <c r="J354" s="80" t="s">
        <v>516</v>
      </c>
      <c r="K354" s="77">
        <v>43260</v>
      </c>
      <c r="L354" s="80">
        <v>9</v>
      </c>
      <c r="M354" s="80">
        <v>6</v>
      </c>
      <c r="N354" s="80">
        <v>2018</v>
      </c>
      <c r="O354" s="77">
        <f t="shared" si="6"/>
        <v>43260</v>
      </c>
      <c r="P354" s="82" t="s">
        <v>517</v>
      </c>
      <c r="Q354" s="80" t="s">
        <v>175</v>
      </c>
      <c r="R354" s="80">
        <f>VLOOKUP(P354,Registration!O:P,2,FALSE)</f>
        <v>17</v>
      </c>
    </row>
    <row r="355" spans="1:18" ht="23.1" customHeight="1">
      <c r="A355" s="80" t="s">
        <v>51</v>
      </c>
      <c r="B355" s="80" t="s">
        <v>26</v>
      </c>
      <c r="C355" s="80" t="s">
        <v>27</v>
      </c>
      <c r="D355" s="80" t="s">
        <v>28</v>
      </c>
      <c r="E355" s="80" t="s">
        <v>28</v>
      </c>
      <c r="F355" s="80" t="s">
        <v>111</v>
      </c>
      <c r="G355" s="80" t="s">
        <v>167</v>
      </c>
      <c r="H355" s="80" t="s">
        <v>8159</v>
      </c>
      <c r="I355" s="80" t="s">
        <v>8161</v>
      </c>
      <c r="J355" s="80" t="s">
        <v>421</v>
      </c>
      <c r="K355" s="77">
        <v>43260</v>
      </c>
      <c r="L355" s="80">
        <v>9</v>
      </c>
      <c r="M355" s="80">
        <v>6</v>
      </c>
      <c r="N355" s="80">
        <v>2018</v>
      </c>
      <c r="O355" s="77">
        <f t="shared" si="6"/>
        <v>43260</v>
      </c>
      <c r="P355" s="82" t="s">
        <v>518</v>
      </c>
      <c r="Q355" s="80" t="s">
        <v>175</v>
      </c>
      <c r="R355" s="80">
        <f>VLOOKUP(P355,Registration!O:P,2,FALSE)</f>
        <v>18</v>
      </c>
    </row>
    <row r="356" spans="1:18" ht="23.1" customHeight="1">
      <c r="A356" s="80" t="s">
        <v>51</v>
      </c>
      <c r="B356" s="80" t="s">
        <v>26</v>
      </c>
      <c r="C356" s="80" t="s">
        <v>27</v>
      </c>
      <c r="D356" s="80" t="s">
        <v>28</v>
      </c>
      <c r="E356" s="80" t="s">
        <v>28</v>
      </c>
      <c r="F356" s="80" t="s">
        <v>111</v>
      </c>
      <c r="G356" s="80" t="s">
        <v>167</v>
      </c>
      <c r="H356" s="80" t="s">
        <v>8159</v>
      </c>
      <c r="I356" s="80" t="s">
        <v>8161</v>
      </c>
      <c r="J356" s="80" t="s">
        <v>519</v>
      </c>
      <c r="K356" s="77">
        <v>43260</v>
      </c>
      <c r="L356" s="80">
        <v>9</v>
      </c>
      <c r="M356" s="80">
        <v>6</v>
      </c>
      <c r="N356" s="80">
        <v>2018</v>
      </c>
      <c r="O356" s="77">
        <f t="shared" si="6"/>
        <v>43260</v>
      </c>
      <c r="P356" s="82" t="s">
        <v>498</v>
      </c>
      <c r="Q356" s="80" t="s">
        <v>175</v>
      </c>
      <c r="R356" s="80">
        <f>VLOOKUP(P356,Registration!O:P,2,FALSE)</f>
        <v>19</v>
      </c>
    </row>
    <row r="357" spans="1:18" ht="23.1" customHeight="1">
      <c r="A357" s="80" t="s">
        <v>51</v>
      </c>
      <c r="B357" s="80" t="s">
        <v>26</v>
      </c>
      <c r="C357" s="80" t="s">
        <v>27</v>
      </c>
      <c r="D357" s="80" t="s">
        <v>28</v>
      </c>
      <c r="E357" s="80" t="s">
        <v>28</v>
      </c>
      <c r="F357" s="80" t="s">
        <v>111</v>
      </c>
      <c r="G357" s="80" t="s">
        <v>167</v>
      </c>
      <c r="H357" s="80" t="s">
        <v>8159</v>
      </c>
      <c r="I357" s="80" t="s">
        <v>8161</v>
      </c>
      <c r="J357" s="80" t="s">
        <v>415</v>
      </c>
      <c r="K357" s="77">
        <v>43260</v>
      </c>
      <c r="L357" s="80">
        <v>9</v>
      </c>
      <c r="M357" s="80">
        <v>6</v>
      </c>
      <c r="N357" s="80">
        <v>2018</v>
      </c>
      <c r="O357" s="77">
        <f t="shared" si="6"/>
        <v>43260</v>
      </c>
      <c r="P357" s="82" t="s">
        <v>416</v>
      </c>
      <c r="Q357" s="80" t="s">
        <v>175</v>
      </c>
      <c r="R357" s="80">
        <f>VLOOKUP(P357,Registration!O:P,2,FALSE)</f>
        <v>18</v>
      </c>
    </row>
    <row r="358" spans="1:18" ht="23.1" customHeight="1">
      <c r="A358" s="80" t="s">
        <v>51</v>
      </c>
      <c r="B358" s="80" t="s">
        <v>26</v>
      </c>
      <c r="C358" s="80" t="s">
        <v>27</v>
      </c>
      <c r="D358" s="80" t="s">
        <v>28</v>
      </c>
      <c r="E358" s="80" t="s">
        <v>28</v>
      </c>
      <c r="F358" s="80" t="s">
        <v>111</v>
      </c>
      <c r="G358" s="80" t="s">
        <v>167</v>
      </c>
      <c r="H358" s="80" t="s">
        <v>8159</v>
      </c>
      <c r="I358" s="80" t="s">
        <v>8161</v>
      </c>
      <c r="J358" s="80" t="s">
        <v>533</v>
      </c>
      <c r="K358" s="77">
        <v>43260</v>
      </c>
      <c r="L358" s="80">
        <v>9</v>
      </c>
      <c r="M358" s="80">
        <v>6</v>
      </c>
      <c r="N358" s="80">
        <v>2018</v>
      </c>
      <c r="O358" s="77">
        <f t="shared" si="6"/>
        <v>43260</v>
      </c>
      <c r="P358" s="82" t="s">
        <v>407</v>
      </c>
      <c r="Q358" s="80" t="s">
        <v>175</v>
      </c>
      <c r="R358" s="80">
        <f>VLOOKUP(P358,Registration!O:P,2,FALSE)</f>
        <v>18</v>
      </c>
    </row>
    <row r="359" spans="1:18" ht="23.1" customHeight="1">
      <c r="A359" s="80" t="s">
        <v>51</v>
      </c>
      <c r="B359" s="80" t="s">
        <v>26</v>
      </c>
      <c r="C359" s="80" t="s">
        <v>27</v>
      </c>
      <c r="D359" s="80" t="s">
        <v>28</v>
      </c>
      <c r="E359" s="80" t="s">
        <v>28</v>
      </c>
      <c r="F359" s="80" t="s">
        <v>111</v>
      </c>
      <c r="G359" s="80" t="s">
        <v>167</v>
      </c>
      <c r="H359" s="80" t="s">
        <v>8159</v>
      </c>
      <c r="I359" s="80" t="s">
        <v>8161</v>
      </c>
      <c r="J359" s="80" t="s">
        <v>505</v>
      </c>
      <c r="K359" s="77">
        <v>43260</v>
      </c>
      <c r="L359" s="80">
        <v>9</v>
      </c>
      <c r="M359" s="80">
        <v>6</v>
      </c>
      <c r="N359" s="80">
        <v>2018</v>
      </c>
      <c r="O359" s="77">
        <f t="shared" si="6"/>
        <v>43260</v>
      </c>
      <c r="P359" s="82" t="s">
        <v>506</v>
      </c>
      <c r="Q359" s="80" t="s">
        <v>175</v>
      </c>
      <c r="R359" s="80">
        <f>VLOOKUP(P359,Registration!O:P,2,FALSE)</f>
        <v>19</v>
      </c>
    </row>
    <row r="360" spans="1:18" ht="23.1" customHeight="1">
      <c r="A360" s="80" t="s">
        <v>51</v>
      </c>
      <c r="B360" s="80" t="s">
        <v>26</v>
      </c>
      <c r="C360" s="80" t="s">
        <v>27</v>
      </c>
      <c r="D360" s="80" t="s">
        <v>28</v>
      </c>
      <c r="E360" s="80" t="s">
        <v>28</v>
      </c>
      <c r="F360" s="80" t="s">
        <v>111</v>
      </c>
      <c r="G360" s="80" t="s">
        <v>167</v>
      </c>
      <c r="H360" s="80" t="s">
        <v>8159</v>
      </c>
      <c r="I360" s="80" t="s">
        <v>8161</v>
      </c>
      <c r="J360" s="80" t="s">
        <v>508</v>
      </c>
      <c r="K360" s="77">
        <v>43260</v>
      </c>
      <c r="L360" s="80">
        <v>9</v>
      </c>
      <c r="M360" s="80">
        <v>6</v>
      </c>
      <c r="N360" s="80">
        <v>2018</v>
      </c>
      <c r="O360" s="77">
        <f t="shared" si="6"/>
        <v>43260</v>
      </c>
      <c r="P360" s="82" t="s">
        <v>509</v>
      </c>
      <c r="Q360" s="80" t="s">
        <v>175</v>
      </c>
      <c r="R360" s="80">
        <f>VLOOKUP(P360,Registration!O:P,2,FALSE)</f>
        <v>19</v>
      </c>
    </row>
    <row r="361" spans="1:18" ht="23.1" customHeight="1">
      <c r="A361" s="80" t="s">
        <v>51</v>
      </c>
      <c r="B361" s="80" t="s">
        <v>26</v>
      </c>
      <c r="C361" s="80" t="s">
        <v>27</v>
      </c>
      <c r="D361" s="80" t="s">
        <v>28</v>
      </c>
      <c r="E361" s="80" t="s">
        <v>28</v>
      </c>
      <c r="F361" s="80" t="s">
        <v>111</v>
      </c>
      <c r="G361" s="80" t="s">
        <v>167</v>
      </c>
      <c r="H361" s="80" t="s">
        <v>8159</v>
      </c>
      <c r="I361" s="80" t="s">
        <v>8161</v>
      </c>
      <c r="J361" s="80" t="s">
        <v>510</v>
      </c>
      <c r="K361" s="77">
        <v>43260</v>
      </c>
      <c r="L361" s="80">
        <v>9</v>
      </c>
      <c r="M361" s="80">
        <v>6</v>
      </c>
      <c r="N361" s="80">
        <v>2018</v>
      </c>
      <c r="O361" s="77">
        <f t="shared" si="6"/>
        <v>43260</v>
      </c>
      <c r="P361" s="82" t="s">
        <v>511</v>
      </c>
      <c r="Q361" s="80" t="s">
        <v>175</v>
      </c>
      <c r="R361" s="80">
        <f>VLOOKUP(P361,Registration!O:P,2,FALSE)</f>
        <v>19</v>
      </c>
    </row>
    <row r="362" spans="1:18" ht="23.1" customHeight="1">
      <c r="A362" s="80" t="s">
        <v>51</v>
      </c>
      <c r="B362" s="80" t="s">
        <v>26</v>
      </c>
      <c r="C362" s="80" t="s">
        <v>27</v>
      </c>
      <c r="D362" s="80" t="s">
        <v>28</v>
      </c>
      <c r="E362" s="80" t="s">
        <v>28</v>
      </c>
      <c r="F362" s="80" t="s">
        <v>111</v>
      </c>
      <c r="G362" s="80" t="s">
        <v>167</v>
      </c>
      <c r="H362" s="80" t="s">
        <v>8159</v>
      </c>
      <c r="I362" s="80" t="s">
        <v>8161</v>
      </c>
      <c r="J362" s="80" t="s">
        <v>512</v>
      </c>
      <c r="K362" s="77">
        <v>43260</v>
      </c>
      <c r="L362" s="80">
        <v>9</v>
      </c>
      <c r="M362" s="80">
        <v>6</v>
      </c>
      <c r="N362" s="80">
        <v>2018</v>
      </c>
      <c r="O362" s="77">
        <f t="shared" si="6"/>
        <v>43260</v>
      </c>
      <c r="P362" s="82" t="s">
        <v>513</v>
      </c>
      <c r="Q362" s="80" t="s">
        <v>175</v>
      </c>
      <c r="R362" s="80">
        <f>VLOOKUP(P362,Registration!O:P,2,FALSE)</f>
        <v>19</v>
      </c>
    </row>
    <row r="363" spans="1:18" ht="23.1" customHeight="1">
      <c r="A363" s="80" t="s">
        <v>51</v>
      </c>
      <c r="B363" s="80" t="s">
        <v>26</v>
      </c>
      <c r="C363" s="80" t="s">
        <v>27</v>
      </c>
      <c r="D363" s="80" t="s">
        <v>28</v>
      </c>
      <c r="E363" s="80" t="s">
        <v>28</v>
      </c>
      <c r="F363" s="80" t="s">
        <v>111</v>
      </c>
      <c r="G363" s="80" t="s">
        <v>167</v>
      </c>
      <c r="H363" s="80" t="s">
        <v>8159</v>
      </c>
      <c r="I363" s="80" t="s">
        <v>8161</v>
      </c>
      <c r="J363" s="80" t="s">
        <v>514</v>
      </c>
      <c r="K363" s="77">
        <v>43260</v>
      </c>
      <c r="L363" s="80">
        <v>9</v>
      </c>
      <c r="M363" s="80">
        <v>6</v>
      </c>
      <c r="N363" s="80">
        <v>2018</v>
      </c>
      <c r="O363" s="77">
        <f t="shared" si="6"/>
        <v>43260</v>
      </c>
      <c r="P363" s="82" t="s">
        <v>515</v>
      </c>
      <c r="Q363" s="80" t="s">
        <v>175</v>
      </c>
      <c r="R363" s="80">
        <f>VLOOKUP(P363,Registration!O:P,2,FALSE)</f>
        <v>18</v>
      </c>
    </row>
    <row r="364" spans="1:18" ht="23.1" customHeight="1">
      <c r="A364" s="80" t="s">
        <v>52</v>
      </c>
      <c r="B364" s="80" t="s">
        <v>26</v>
      </c>
      <c r="C364" s="80" t="s">
        <v>27</v>
      </c>
      <c r="D364" s="80" t="s">
        <v>28</v>
      </c>
      <c r="E364" s="80" t="s">
        <v>28</v>
      </c>
      <c r="F364" s="80" t="s">
        <v>29</v>
      </c>
      <c r="G364" s="80" t="s">
        <v>1887</v>
      </c>
      <c r="H364" s="80" t="s">
        <v>8165</v>
      </c>
      <c r="I364" s="80" t="s">
        <v>8163</v>
      </c>
      <c r="J364" s="80" t="s">
        <v>2223</v>
      </c>
      <c r="K364" s="77">
        <v>43262</v>
      </c>
      <c r="L364" s="80">
        <v>11</v>
      </c>
      <c r="M364" s="80">
        <v>6</v>
      </c>
      <c r="N364" s="80">
        <v>2018</v>
      </c>
      <c r="O364" s="77">
        <f t="shared" ref="O364:O392" si="7">DATE(N364,M364,L364)</f>
        <v>43262</v>
      </c>
      <c r="P364" s="80" t="s">
        <v>2224</v>
      </c>
      <c r="Q364" s="80" t="s">
        <v>175</v>
      </c>
      <c r="R364" s="80">
        <f>VLOOKUP(P364,Registration!O:P,2,FALSE)</f>
        <v>19</v>
      </c>
    </row>
    <row r="365" spans="1:18" ht="23.1" customHeight="1">
      <c r="A365" s="80" t="s">
        <v>52</v>
      </c>
      <c r="B365" s="80" t="s">
        <v>26</v>
      </c>
      <c r="C365" s="80" t="s">
        <v>27</v>
      </c>
      <c r="D365" s="80" t="s">
        <v>28</v>
      </c>
      <c r="E365" s="80" t="s">
        <v>28</v>
      </c>
      <c r="F365" s="80" t="s">
        <v>29</v>
      </c>
      <c r="G365" s="80" t="s">
        <v>1887</v>
      </c>
      <c r="H365" s="80" t="s">
        <v>8165</v>
      </c>
      <c r="I365" s="80" t="s">
        <v>8163</v>
      </c>
      <c r="J365" s="80" t="s">
        <v>2225</v>
      </c>
      <c r="K365" s="77">
        <v>43262</v>
      </c>
      <c r="L365" s="80">
        <v>11</v>
      </c>
      <c r="M365" s="80">
        <v>6</v>
      </c>
      <c r="N365" s="80">
        <v>2018</v>
      </c>
      <c r="O365" s="77">
        <f t="shared" si="7"/>
        <v>43262</v>
      </c>
      <c r="P365" s="80" t="s">
        <v>2226</v>
      </c>
      <c r="Q365" s="80" t="s">
        <v>175</v>
      </c>
      <c r="R365" s="80">
        <f>VLOOKUP(P365,Registration!O:P,2,FALSE)</f>
        <v>16</v>
      </c>
    </row>
    <row r="366" spans="1:18" ht="23.1" customHeight="1">
      <c r="A366" s="80" t="s">
        <v>52</v>
      </c>
      <c r="B366" s="80" t="s">
        <v>26</v>
      </c>
      <c r="C366" s="80" t="s">
        <v>27</v>
      </c>
      <c r="D366" s="80" t="s">
        <v>28</v>
      </c>
      <c r="E366" s="80" t="s">
        <v>28</v>
      </c>
      <c r="F366" s="80" t="s">
        <v>29</v>
      </c>
      <c r="G366" s="80" t="s">
        <v>1887</v>
      </c>
      <c r="H366" s="80" t="s">
        <v>8165</v>
      </c>
      <c r="I366" s="80" t="s">
        <v>8163</v>
      </c>
      <c r="J366" s="80" t="s">
        <v>2227</v>
      </c>
      <c r="K366" s="77">
        <v>43264</v>
      </c>
      <c r="L366" s="80">
        <v>13</v>
      </c>
      <c r="M366" s="80">
        <v>6</v>
      </c>
      <c r="N366" s="80">
        <v>2018</v>
      </c>
      <c r="O366" s="77">
        <f t="shared" si="7"/>
        <v>43264</v>
      </c>
      <c r="P366" s="80" t="s">
        <v>2228</v>
      </c>
      <c r="Q366" s="80" t="s">
        <v>175</v>
      </c>
      <c r="R366" s="80">
        <f>VLOOKUP(P366,Registration!O:P,2,FALSE)</f>
        <v>15</v>
      </c>
    </row>
    <row r="367" spans="1:18" ht="23.1" customHeight="1">
      <c r="A367" s="80" t="s">
        <v>52</v>
      </c>
      <c r="B367" s="80" t="s">
        <v>26</v>
      </c>
      <c r="C367" s="80" t="s">
        <v>27</v>
      </c>
      <c r="D367" s="80" t="s">
        <v>28</v>
      </c>
      <c r="E367" s="80" t="s">
        <v>28</v>
      </c>
      <c r="F367" s="80" t="s">
        <v>29</v>
      </c>
      <c r="G367" s="80" t="s">
        <v>1887</v>
      </c>
      <c r="H367" s="80" t="s">
        <v>8165</v>
      </c>
      <c r="I367" s="80" t="s">
        <v>8163</v>
      </c>
      <c r="J367" s="80" t="s">
        <v>2229</v>
      </c>
      <c r="K367" s="77">
        <v>43265</v>
      </c>
      <c r="L367" s="80">
        <v>14</v>
      </c>
      <c r="M367" s="80">
        <v>6</v>
      </c>
      <c r="N367" s="80">
        <v>2018</v>
      </c>
      <c r="O367" s="77">
        <f t="shared" si="7"/>
        <v>43265</v>
      </c>
      <c r="P367" s="80" t="s">
        <v>2230</v>
      </c>
      <c r="Q367" s="80" t="s">
        <v>175</v>
      </c>
      <c r="R367" s="80">
        <f>VLOOKUP(P367,Registration!O:P,2,FALSE)</f>
        <v>19</v>
      </c>
    </row>
    <row r="368" spans="1:18" ht="23.1" customHeight="1">
      <c r="A368" s="80" t="s">
        <v>52</v>
      </c>
      <c r="B368" s="80" t="s">
        <v>26</v>
      </c>
      <c r="C368" s="80" t="s">
        <v>27</v>
      </c>
      <c r="D368" s="80" t="s">
        <v>28</v>
      </c>
      <c r="E368" s="80" t="s">
        <v>28</v>
      </c>
      <c r="F368" s="80" t="s">
        <v>29</v>
      </c>
      <c r="G368" s="80" t="s">
        <v>1887</v>
      </c>
      <c r="H368" s="80" t="s">
        <v>8165</v>
      </c>
      <c r="I368" s="80" t="s">
        <v>8163</v>
      </c>
      <c r="J368" s="80" t="s">
        <v>2231</v>
      </c>
      <c r="K368" s="77">
        <v>43266</v>
      </c>
      <c r="L368" s="80">
        <v>15</v>
      </c>
      <c r="M368" s="80">
        <v>6</v>
      </c>
      <c r="N368" s="80">
        <v>2018</v>
      </c>
      <c r="O368" s="77">
        <f t="shared" si="7"/>
        <v>43266</v>
      </c>
      <c r="P368" s="80" t="s">
        <v>2232</v>
      </c>
      <c r="Q368" s="80" t="s">
        <v>175</v>
      </c>
      <c r="R368" s="80">
        <f>VLOOKUP(P368,Registration!O:P,2,FALSE)</f>
        <v>18</v>
      </c>
    </row>
    <row r="369" spans="1:18" ht="23.1" customHeight="1">
      <c r="A369" s="80" t="s">
        <v>52</v>
      </c>
      <c r="B369" s="80" t="s">
        <v>26</v>
      </c>
      <c r="C369" s="80" t="s">
        <v>27</v>
      </c>
      <c r="D369" s="80" t="s">
        <v>28</v>
      </c>
      <c r="E369" s="80" t="s">
        <v>28</v>
      </c>
      <c r="F369" s="80" t="s">
        <v>29</v>
      </c>
      <c r="G369" s="80" t="s">
        <v>1887</v>
      </c>
      <c r="H369" s="80" t="s">
        <v>8165</v>
      </c>
      <c r="I369" s="80" t="s">
        <v>8163</v>
      </c>
      <c r="J369" s="80" t="s">
        <v>2233</v>
      </c>
      <c r="K369" s="77">
        <v>43266</v>
      </c>
      <c r="L369" s="80">
        <v>15</v>
      </c>
      <c r="M369" s="80">
        <v>6</v>
      </c>
      <c r="N369" s="80">
        <v>2018</v>
      </c>
      <c r="O369" s="77">
        <f t="shared" si="7"/>
        <v>43266</v>
      </c>
      <c r="P369" s="80" t="s">
        <v>2234</v>
      </c>
      <c r="Q369" s="80" t="s">
        <v>175</v>
      </c>
      <c r="R369" s="80">
        <f>VLOOKUP(P369,Registration!O:P,2,FALSE)</f>
        <v>17</v>
      </c>
    </row>
    <row r="370" spans="1:18" ht="23.1" customHeight="1">
      <c r="A370" s="80" t="s">
        <v>52</v>
      </c>
      <c r="B370" s="80" t="s">
        <v>26</v>
      </c>
      <c r="C370" s="80" t="s">
        <v>27</v>
      </c>
      <c r="D370" s="80" t="s">
        <v>28</v>
      </c>
      <c r="E370" s="80" t="s">
        <v>28</v>
      </c>
      <c r="F370" s="80" t="s">
        <v>29</v>
      </c>
      <c r="G370" s="80" t="s">
        <v>1887</v>
      </c>
      <c r="H370" s="80" t="s">
        <v>8165</v>
      </c>
      <c r="I370" s="80" t="s">
        <v>8163</v>
      </c>
      <c r="J370" s="80" t="s">
        <v>2235</v>
      </c>
      <c r="K370" s="77">
        <v>43266</v>
      </c>
      <c r="L370" s="80">
        <v>15</v>
      </c>
      <c r="M370" s="80">
        <v>6</v>
      </c>
      <c r="N370" s="80">
        <v>2018</v>
      </c>
      <c r="O370" s="77">
        <f t="shared" si="7"/>
        <v>43266</v>
      </c>
      <c r="P370" s="80" t="s">
        <v>2236</v>
      </c>
      <c r="Q370" s="80" t="s">
        <v>175</v>
      </c>
      <c r="R370" s="80">
        <f>VLOOKUP(P370,Registration!O:P,2,FALSE)</f>
        <v>19</v>
      </c>
    </row>
    <row r="371" spans="1:18" ht="23.1" customHeight="1">
      <c r="A371" s="80" t="s">
        <v>52</v>
      </c>
      <c r="B371" s="80" t="s">
        <v>26</v>
      </c>
      <c r="C371" s="80" t="s">
        <v>27</v>
      </c>
      <c r="D371" s="80" t="s">
        <v>28</v>
      </c>
      <c r="E371" s="80" t="s">
        <v>28</v>
      </c>
      <c r="F371" s="80" t="s">
        <v>29</v>
      </c>
      <c r="G371" s="80" t="s">
        <v>1887</v>
      </c>
      <c r="H371" s="80" t="s">
        <v>8165</v>
      </c>
      <c r="I371" s="80" t="s">
        <v>8162</v>
      </c>
      <c r="J371" s="80" t="s">
        <v>2119</v>
      </c>
      <c r="K371" s="77">
        <v>43267</v>
      </c>
      <c r="L371" s="80">
        <v>16</v>
      </c>
      <c r="M371" s="80">
        <v>6</v>
      </c>
      <c r="N371" s="80">
        <v>2018</v>
      </c>
      <c r="O371" s="77">
        <f t="shared" si="7"/>
        <v>43267</v>
      </c>
      <c r="P371" s="80" t="s">
        <v>2120</v>
      </c>
      <c r="Q371" s="80" t="s">
        <v>1899</v>
      </c>
      <c r="R371" s="80">
        <f>VLOOKUP(P371,Registration!O:P,2,FALSE)</f>
        <v>15</v>
      </c>
    </row>
    <row r="372" spans="1:18" ht="23.1" customHeight="1">
      <c r="A372" s="80" t="s">
        <v>52</v>
      </c>
      <c r="B372" s="80" t="s">
        <v>26</v>
      </c>
      <c r="C372" s="80" t="s">
        <v>27</v>
      </c>
      <c r="D372" s="80" t="s">
        <v>28</v>
      </c>
      <c r="E372" s="80" t="s">
        <v>28</v>
      </c>
      <c r="F372" s="80" t="s">
        <v>29</v>
      </c>
      <c r="G372" s="80" t="s">
        <v>1887</v>
      </c>
      <c r="H372" s="80" t="s">
        <v>8165</v>
      </c>
      <c r="I372" s="80" t="s">
        <v>8162</v>
      </c>
      <c r="J372" s="80" t="s">
        <v>2237</v>
      </c>
      <c r="K372" s="77">
        <v>43267</v>
      </c>
      <c r="L372" s="80">
        <v>16</v>
      </c>
      <c r="M372" s="80">
        <v>6</v>
      </c>
      <c r="N372" s="80">
        <v>2018</v>
      </c>
      <c r="O372" s="77">
        <f t="shared" si="7"/>
        <v>43267</v>
      </c>
      <c r="P372" s="80" t="s">
        <v>2238</v>
      </c>
      <c r="Q372" s="80" t="s">
        <v>1899</v>
      </c>
      <c r="R372" s="80">
        <f>VLOOKUP(P372,Registration!O:P,2,FALSE)</f>
        <v>17</v>
      </c>
    </row>
    <row r="373" spans="1:18" ht="23.1" customHeight="1">
      <c r="A373" s="80" t="s">
        <v>52</v>
      </c>
      <c r="B373" s="80" t="s">
        <v>26</v>
      </c>
      <c r="C373" s="80" t="s">
        <v>27</v>
      </c>
      <c r="D373" s="80" t="s">
        <v>28</v>
      </c>
      <c r="E373" s="80" t="s">
        <v>28</v>
      </c>
      <c r="F373" s="80" t="s">
        <v>29</v>
      </c>
      <c r="G373" s="80" t="s">
        <v>1887</v>
      </c>
      <c r="H373" s="80" t="s">
        <v>8165</v>
      </c>
      <c r="I373" s="80" t="s">
        <v>8162</v>
      </c>
      <c r="J373" s="80" t="s">
        <v>2239</v>
      </c>
      <c r="K373" s="77">
        <v>43267</v>
      </c>
      <c r="L373" s="80">
        <v>16</v>
      </c>
      <c r="M373" s="80">
        <v>6</v>
      </c>
      <c r="N373" s="80">
        <v>2018</v>
      </c>
      <c r="O373" s="77">
        <f t="shared" si="7"/>
        <v>43267</v>
      </c>
      <c r="P373" s="80" t="s">
        <v>2240</v>
      </c>
      <c r="Q373" s="80" t="s">
        <v>1899</v>
      </c>
      <c r="R373" s="80">
        <f>VLOOKUP(P373,Registration!O:P,2,FALSE)</f>
        <v>15</v>
      </c>
    </row>
    <row r="374" spans="1:18" ht="23.1" customHeight="1">
      <c r="A374" s="80" t="s">
        <v>52</v>
      </c>
      <c r="B374" s="80" t="s">
        <v>26</v>
      </c>
      <c r="C374" s="80" t="s">
        <v>27</v>
      </c>
      <c r="D374" s="80" t="s">
        <v>28</v>
      </c>
      <c r="E374" s="80" t="s">
        <v>28</v>
      </c>
      <c r="F374" s="80" t="s">
        <v>29</v>
      </c>
      <c r="G374" s="80" t="s">
        <v>1887</v>
      </c>
      <c r="H374" s="80" t="s">
        <v>8165</v>
      </c>
      <c r="I374" s="80" t="s">
        <v>8162</v>
      </c>
      <c r="J374" s="80" t="s">
        <v>2229</v>
      </c>
      <c r="K374" s="77">
        <v>43267</v>
      </c>
      <c r="L374" s="80">
        <v>16</v>
      </c>
      <c r="M374" s="80">
        <v>6</v>
      </c>
      <c r="N374" s="80">
        <v>2018</v>
      </c>
      <c r="O374" s="77">
        <f t="shared" si="7"/>
        <v>43267</v>
      </c>
      <c r="P374" s="80" t="s">
        <v>2230</v>
      </c>
      <c r="Q374" s="80" t="s">
        <v>1899</v>
      </c>
      <c r="R374" s="80">
        <f>VLOOKUP(P374,Registration!O:P,2,FALSE)</f>
        <v>19</v>
      </c>
    </row>
    <row r="375" spans="1:18" ht="23.1" customHeight="1">
      <c r="A375" s="80" t="s">
        <v>52</v>
      </c>
      <c r="B375" s="80" t="s">
        <v>26</v>
      </c>
      <c r="C375" s="80" t="s">
        <v>27</v>
      </c>
      <c r="D375" s="80" t="s">
        <v>28</v>
      </c>
      <c r="E375" s="80" t="s">
        <v>28</v>
      </c>
      <c r="F375" s="80" t="s">
        <v>29</v>
      </c>
      <c r="G375" s="80" t="s">
        <v>1887</v>
      </c>
      <c r="H375" s="80" t="s">
        <v>8165</v>
      </c>
      <c r="I375" s="80" t="s">
        <v>8162</v>
      </c>
      <c r="J375" s="80" t="s">
        <v>2231</v>
      </c>
      <c r="K375" s="77">
        <v>43267</v>
      </c>
      <c r="L375" s="80">
        <v>16</v>
      </c>
      <c r="M375" s="80">
        <v>6</v>
      </c>
      <c r="N375" s="80">
        <v>2018</v>
      </c>
      <c r="O375" s="77">
        <f t="shared" si="7"/>
        <v>43267</v>
      </c>
      <c r="P375" s="80" t="s">
        <v>2232</v>
      </c>
      <c r="Q375" s="80" t="s">
        <v>1899</v>
      </c>
      <c r="R375" s="80">
        <f>VLOOKUP(P375,Registration!O:P,2,FALSE)</f>
        <v>18</v>
      </c>
    </row>
    <row r="376" spans="1:18" ht="23.1" customHeight="1">
      <c r="A376" s="80" t="s">
        <v>52</v>
      </c>
      <c r="B376" s="80" t="s">
        <v>26</v>
      </c>
      <c r="C376" s="80" t="s">
        <v>27</v>
      </c>
      <c r="D376" s="80" t="s">
        <v>28</v>
      </c>
      <c r="E376" s="80" t="s">
        <v>28</v>
      </c>
      <c r="F376" s="80" t="s">
        <v>29</v>
      </c>
      <c r="G376" s="80" t="s">
        <v>1887</v>
      </c>
      <c r="H376" s="80" t="s">
        <v>8165</v>
      </c>
      <c r="I376" s="80" t="s">
        <v>8162</v>
      </c>
      <c r="J376" s="80" t="s">
        <v>2233</v>
      </c>
      <c r="K376" s="77">
        <v>43267</v>
      </c>
      <c r="L376" s="80">
        <v>16</v>
      </c>
      <c r="M376" s="80">
        <v>6</v>
      </c>
      <c r="N376" s="80">
        <v>2018</v>
      </c>
      <c r="O376" s="77">
        <f t="shared" si="7"/>
        <v>43267</v>
      </c>
      <c r="P376" s="80" t="s">
        <v>2234</v>
      </c>
      <c r="Q376" s="80" t="s">
        <v>1899</v>
      </c>
      <c r="R376" s="80">
        <f>VLOOKUP(P376,Registration!O:P,2,FALSE)</f>
        <v>17</v>
      </c>
    </row>
    <row r="377" spans="1:18" ht="23.1" customHeight="1">
      <c r="A377" s="80" t="s">
        <v>52</v>
      </c>
      <c r="B377" s="80" t="s">
        <v>26</v>
      </c>
      <c r="C377" s="80" t="s">
        <v>27</v>
      </c>
      <c r="D377" s="80" t="s">
        <v>28</v>
      </c>
      <c r="E377" s="80" t="s">
        <v>28</v>
      </c>
      <c r="F377" s="80" t="s">
        <v>29</v>
      </c>
      <c r="G377" s="80" t="s">
        <v>1887</v>
      </c>
      <c r="H377" s="80" t="s">
        <v>8165</v>
      </c>
      <c r="I377" s="80" t="s">
        <v>8162</v>
      </c>
      <c r="J377" s="80" t="s">
        <v>2235</v>
      </c>
      <c r="K377" s="77">
        <v>43267</v>
      </c>
      <c r="L377" s="80">
        <v>16</v>
      </c>
      <c r="M377" s="80">
        <v>6</v>
      </c>
      <c r="N377" s="80">
        <v>2018</v>
      </c>
      <c r="O377" s="77">
        <f t="shared" si="7"/>
        <v>43267</v>
      </c>
      <c r="P377" s="80" t="s">
        <v>2236</v>
      </c>
      <c r="Q377" s="80" t="s">
        <v>1899</v>
      </c>
      <c r="R377" s="80">
        <f>VLOOKUP(P377,Registration!O:P,2,FALSE)</f>
        <v>19</v>
      </c>
    </row>
    <row r="378" spans="1:18" ht="23.1" customHeight="1">
      <c r="A378" s="80" t="s">
        <v>52</v>
      </c>
      <c r="B378" s="80" t="s">
        <v>26</v>
      </c>
      <c r="C378" s="80" t="s">
        <v>27</v>
      </c>
      <c r="D378" s="80" t="s">
        <v>28</v>
      </c>
      <c r="E378" s="80" t="s">
        <v>28</v>
      </c>
      <c r="F378" s="80" t="s">
        <v>29</v>
      </c>
      <c r="G378" s="80" t="s">
        <v>1887</v>
      </c>
      <c r="H378" s="80" t="s">
        <v>8165</v>
      </c>
      <c r="I378" s="80" t="s">
        <v>8162</v>
      </c>
      <c r="J378" s="80" t="s">
        <v>2241</v>
      </c>
      <c r="K378" s="77">
        <v>43267</v>
      </c>
      <c r="L378" s="80">
        <v>16</v>
      </c>
      <c r="M378" s="80">
        <v>6</v>
      </c>
      <c r="N378" s="80">
        <v>2018</v>
      </c>
      <c r="O378" s="77">
        <f t="shared" si="7"/>
        <v>43267</v>
      </c>
      <c r="P378" s="80" t="s">
        <v>2242</v>
      </c>
      <c r="Q378" s="80" t="s">
        <v>1899</v>
      </c>
      <c r="R378" s="80">
        <f>VLOOKUP(P378,Registration!O:P,2,FALSE)</f>
        <v>17</v>
      </c>
    </row>
    <row r="379" spans="1:18" ht="23.1" customHeight="1">
      <c r="A379" s="80" t="s">
        <v>52</v>
      </c>
      <c r="B379" s="80" t="s">
        <v>26</v>
      </c>
      <c r="C379" s="80" t="s">
        <v>27</v>
      </c>
      <c r="D379" s="80" t="s">
        <v>28</v>
      </c>
      <c r="E379" s="80" t="s">
        <v>28</v>
      </c>
      <c r="F379" s="80" t="s">
        <v>29</v>
      </c>
      <c r="G379" s="80" t="s">
        <v>1887</v>
      </c>
      <c r="H379" s="80" t="s">
        <v>8165</v>
      </c>
      <c r="I379" s="80" t="s">
        <v>8162</v>
      </c>
      <c r="J379" s="80" t="s">
        <v>2243</v>
      </c>
      <c r="K379" s="77">
        <v>43267</v>
      </c>
      <c r="L379" s="80">
        <v>16</v>
      </c>
      <c r="M379" s="80">
        <v>6</v>
      </c>
      <c r="N379" s="80">
        <v>2018</v>
      </c>
      <c r="O379" s="77">
        <f t="shared" si="7"/>
        <v>43267</v>
      </c>
      <c r="P379" s="80" t="s">
        <v>2244</v>
      </c>
      <c r="Q379" s="80" t="s">
        <v>1899</v>
      </c>
      <c r="R379" s="80">
        <f>VLOOKUP(P379,Registration!O:P,2,FALSE)</f>
        <v>15</v>
      </c>
    </row>
    <row r="380" spans="1:18" ht="23.1" customHeight="1">
      <c r="A380" s="80" t="s">
        <v>52</v>
      </c>
      <c r="B380" s="80" t="s">
        <v>26</v>
      </c>
      <c r="C380" s="80" t="s">
        <v>27</v>
      </c>
      <c r="D380" s="80" t="s">
        <v>28</v>
      </c>
      <c r="E380" s="80" t="s">
        <v>28</v>
      </c>
      <c r="F380" s="80" t="s">
        <v>29</v>
      </c>
      <c r="G380" s="80" t="s">
        <v>1887</v>
      </c>
      <c r="H380" s="80" t="s">
        <v>8165</v>
      </c>
      <c r="I380" s="80" t="s">
        <v>8162</v>
      </c>
      <c r="J380" s="80" t="s">
        <v>2200</v>
      </c>
      <c r="K380" s="77">
        <v>43267</v>
      </c>
      <c r="L380" s="80">
        <v>16</v>
      </c>
      <c r="M380" s="80">
        <v>6</v>
      </c>
      <c r="N380" s="80">
        <v>2018</v>
      </c>
      <c r="O380" s="77">
        <f t="shared" si="7"/>
        <v>43267</v>
      </c>
      <c r="P380" s="80" t="s">
        <v>2201</v>
      </c>
      <c r="Q380" s="80" t="s">
        <v>1899</v>
      </c>
      <c r="R380" s="80">
        <f>VLOOKUP(P380,Registration!O:P,2,FALSE)</f>
        <v>15</v>
      </c>
    </row>
    <row r="381" spans="1:18" ht="23.1" customHeight="1">
      <c r="A381" s="80" t="s">
        <v>52</v>
      </c>
      <c r="B381" s="80" t="s">
        <v>26</v>
      </c>
      <c r="C381" s="80" t="s">
        <v>27</v>
      </c>
      <c r="D381" s="80" t="s">
        <v>28</v>
      </c>
      <c r="E381" s="80" t="s">
        <v>28</v>
      </c>
      <c r="F381" s="80" t="s">
        <v>29</v>
      </c>
      <c r="G381" s="80" t="s">
        <v>1887</v>
      </c>
      <c r="H381" s="80" t="s">
        <v>8165</v>
      </c>
      <c r="I381" s="80" t="s">
        <v>8162</v>
      </c>
      <c r="J381" s="80" t="s">
        <v>2215</v>
      </c>
      <c r="K381" s="77">
        <v>43267</v>
      </c>
      <c r="L381" s="80">
        <v>16</v>
      </c>
      <c r="M381" s="80">
        <v>6</v>
      </c>
      <c r="N381" s="80">
        <v>2018</v>
      </c>
      <c r="O381" s="77">
        <f t="shared" si="7"/>
        <v>43267</v>
      </c>
      <c r="P381" s="80" t="s">
        <v>2126</v>
      </c>
      <c r="Q381" s="80" t="s">
        <v>1899</v>
      </c>
      <c r="R381" s="80">
        <f>VLOOKUP(P381,Registration!O:P,2,FALSE)</f>
        <v>16</v>
      </c>
    </row>
    <row r="382" spans="1:18" ht="23.1" customHeight="1">
      <c r="A382" s="80" t="s">
        <v>52</v>
      </c>
      <c r="B382" s="80" t="s">
        <v>26</v>
      </c>
      <c r="C382" s="80" t="s">
        <v>27</v>
      </c>
      <c r="D382" s="80" t="s">
        <v>28</v>
      </c>
      <c r="E382" s="80" t="s">
        <v>28</v>
      </c>
      <c r="F382" s="80" t="s">
        <v>29</v>
      </c>
      <c r="G382" s="80" t="s">
        <v>1887</v>
      </c>
      <c r="H382" s="80" t="s">
        <v>8165</v>
      </c>
      <c r="I382" s="80" t="s">
        <v>8162</v>
      </c>
      <c r="J382" s="80" t="s">
        <v>2245</v>
      </c>
      <c r="K382" s="77">
        <v>43267</v>
      </c>
      <c r="L382" s="80">
        <v>16</v>
      </c>
      <c r="M382" s="80">
        <v>6</v>
      </c>
      <c r="N382" s="80">
        <v>2018</v>
      </c>
      <c r="O382" s="77">
        <f t="shared" si="7"/>
        <v>43267</v>
      </c>
      <c r="P382" s="80" t="s">
        <v>2246</v>
      </c>
      <c r="Q382" s="80" t="s">
        <v>1899</v>
      </c>
      <c r="R382" s="80">
        <f>VLOOKUP(P382,Registration!O:P,2,FALSE)</f>
        <v>16</v>
      </c>
    </row>
    <row r="383" spans="1:18" ht="23.1" customHeight="1">
      <c r="A383" s="80" t="s">
        <v>52</v>
      </c>
      <c r="B383" s="80" t="s">
        <v>26</v>
      </c>
      <c r="C383" s="80" t="s">
        <v>27</v>
      </c>
      <c r="D383" s="80" t="s">
        <v>28</v>
      </c>
      <c r="E383" s="80" t="s">
        <v>28</v>
      </c>
      <c r="F383" s="80" t="s">
        <v>29</v>
      </c>
      <c r="G383" s="80" t="s">
        <v>1887</v>
      </c>
      <c r="H383" s="80" t="s">
        <v>8165</v>
      </c>
      <c r="I383" s="80" t="s">
        <v>8162</v>
      </c>
      <c r="J383" s="80" t="s">
        <v>2247</v>
      </c>
      <c r="K383" s="77">
        <v>43267</v>
      </c>
      <c r="L383" s="80">
        <v>16</v>
      </c>
      <c r="M383" s="80">
        <v>6</v>
      </c>
      <c r="N383" s="80">
        <v>2018</v>
      </c>
      <c r="O383" s="77">
        <f t="shared" si="7"/>
        <v>43267</v>
      </c>
      <c r="P383" s="80" t="s">
        <v>2248</v>
      </c>
      <c r="Q383" s="80" t="s">
        <v>1899</v>
      </c>
      <c r="R383" s="80">
        <f>VLOOKUP(P383,Registration!O:P,2,FALSE)</f>
        <v>15</v>
      </c>
    </row>
    <row r="384" spans="1:18" ht="23.1" customHeight="1">
      <c r="A384" s="80" t="s">
        <v>52</v>
      </c>
      <c r="B384" s="80" t="s">
        <v>26</v>
      </c>
      <c r="C384" s="80" t="s">
        <v>27</v>
      </c>
      <c r="D384" s="80" t="s">
        <v>28</v>
      </c>
      <c r="E384" s="80" t="s">
        <v>28</v>
      </c>
      <c r="F384" s="80" t="s">
        <v>29</v>
      </c>
      <c r="G384" s="80" t="s">
        <v>1887</v>
      </c>
      <c r="H384" s="80" t="s">
        <v>8165</v>
      </c>
      <c r="I384" s="80" t="s">
        <v>8162</v>
      </c>
      <c r="J384" s="80" t="s">
        <v>2249</v>
      </c>
      <c r="K384" s="77">
        <v>43267</v>
      </c>
      <c r="L384" s="80">
        <v>16</v>
      </c>
      <c r="M384" s="80">
        <v>6</v>
      </c>
      <c r="N384" s="80">
        <v>2018</v>
      </c>
      <c r="O384" s="77">
        <f t="shared" si="7"/>
        <v>43267</v>
      </c>
      <c r="P384" s="80" t="s">
        <v>2250</v>
      </c>
      <c r="Q384" s="80" t="s">
        <v>1899</v>
      </c>
      <c r="R384" s="80">
        <f>VLOOKUP(P384,Registration!O:P,2,FALSE)</f>
        <v>18</v>
      </c>
    </row>
    <row r="385" spans="1:18" ht="23.1" customHeight="1">
      <c r="A385" s="80" t="s">
        <v>52</v>
      </c>
      <c r="B385" s="80" t="s">
        <v>26</v>
      </c>
      <c r="C385" s="80" t="s">
        <v>27</v>
      </c>
      <c r="D385" s="80" t="s">
        <v>28</v>
      </c>
      <c r="E385" s="80" t="s">
        <v>28</v>
      </c>
      <c r="F385" s="80" t="s">
        <v>29</v>
      </c>
      <c r="G385" s="80" t="s">
        <v>1887</v>
      </c>
      <c r="H385" s="80" t="s">
        <v>8165</v>
      </c>
      <c r="I385" s="80" t="s">
        <v>8162</v>
      </c>
      <c r="J385" s="80" t="s">
        <v>2251</v>
      </c>
      <c r="K385" s="77">
        <v>43267</v>
      </c>
      <c r="L385" s="80">
        <v>16</v>
      </c>
      <c r="M385" s="80">
        <v>6</v>
      </c>
      <c r="N385" s="80">
        <v>2018</v>
      </c>
      <c r="O385" s="77">
        <f t="shared" si="7"/>
        <v>43267</v>
      </c>
      <c r="P385" s="80" t="s">
        <v>2252</v>
      </c>
      <c r="Q385" s="80" t="s">
        <v>1899</v>
      </c>
      <c r="R385" s="80">
        <f>VLOOKUP(P385,Registration!O:P,2,FALSE)</f>
        <v>15</v>
      </c>
    </row>
    <row r="386" spans="1:18" ht="23.1" customHeight="1">
      <c r="A386" s="80" t="s">
        <v>52</v>
      </c>
      <c r="B386" s="80" t="s">
        <v>26</v>
      </c>
      <c r="C386" s="80" t="s">
        <v>27</v>
      </c>
      <c r="D386" s="80" t="s">
        <v>28</v>
      </c>
      <c r="E386" s="80" t="s">
        <v>28</v>
      </c>
      <c r="F386" s="80" t="s">
        <v>29</v>
      </c>
      <c r="G386" s="80" t="s">
        <v>1887</v>
      </c>
      <c r="H386" s="80" t="s">
        <v>8165</v>
      </c>
      <c r="I386" s="80" t="s">
        <v>8162</v>
      </c>
      <c r="J386" s="80" t="s">
        <v>2055</v>
      </c>
      <c r="K386" s="77">
        <v>43267</v>
      </c>
      <c r="L386" s="80">
        <v>16</v>
      </c>
      <c r="M386" s="80">
        <v>6</v>
      </c>
      <c r="N386" s="80">
        <v>2018</v>
      </c>
      <c r="O386" s="77">
        <f t="shared" si="7"/>
        <v>43267</v>
      </c>
      <c r="P386" s="80" t="s">
        <v>2057</v>
      </c>
      <c r="Q386" s="80" t="s">
        <v>1899</v>
      </c>
      <c r="R386" s="80">
        <f>VLOOKUP(P386,Registration!O:P,2,FALSE)</f>
        <v>17</v>
      </c>
    </row>
    <row r="387" spans="1:18" ht="23.1" customHeight="1">
      <c r="A387" s="80" t="s">
        <v>52</v>
      </c>
      <c r="B387" s="80" t="s">
        <v>26</v>
      </c>
      <c r="C387" s="80" t="s">
        <v>27</v>
      </c>
      <c r="D387" s="80" t="s">
        <v>28</v>
      </c>
      <c r="E387" s="80" t="s">
        <v>28</v>
      </c>
      <c r="F387" s="80" t="s">
        <v>29</v>
      </c>
      <c r="G387" s="80" t="s">
        <v>1887</v>
      </c>
      <c r="H387" s="80" t="s">
        <v>8165</v>
      </c>
      <c r="I387" s="80" t="s">
        <v>8162</v>
      </c>
      <c r="J387" s="80" t="s">
        <v>2253</v>
      </c>
      <c r="K387" s="77">
        <v>43267</v>
      </c>
      <c r="L387" s="80">
        <v>16</v>
      </c>
      <c r="M387" s="80">
        <v>6</v>
      </c>
      <c r="N387" s="80">
        <v>2018</v>
      </c>
      <c r="O387" s="77">
        <f t="shared" si="7"/>
        <v>43267</v>
      </c>
      <c r="P387" s="80" t="s">
        <v>2254</v>
      </c>
      <c r="Q387" s="80" t="s">
        <v>1899</v>
      </c>
      <c r="R387" s="80">
        <f>VLOOKUP(P387,Registration!O:P,2,FALSE)</f>
        <v>15</v>
      </c>
    </row>
    <row r="388" spans="1:18" ht="23.1" customHeight="1">
      <c r="A388" s="80" t="s">
        <v>52</v>
      </c>
      <c r="B388" s="80" t="s">
        <v>26</v>
      </c>
      <c r="C388" s="80" t="s">
        <v>27</v>
      </c>
      <c r="D388" s="80" t="s">
        <v>28</v>
      </c>
      <c r="E388" s="80" t="s">
        <v>28</v>
      </c>
      <c r="F388" s="80" t="s">
        <v>29</v>
      </c>
      <c r="G388" s="80" t="s">
        <v>1887</v>
      </c>
      <c r="H388" s="80" t="s">
        <v>8165</v>
      </c>
      <c r="I388" s="80" t="s">
        <v>8162</v>
      </c>
      <c r="J388" s="80" t="s">
        <v>2255</v>
      </c>
      <c r="K388" s="77">
        <v>43267</v>
      </c>
      <c r="L388" s="80">
        <v>16</v>
      </c>
      <c r="M388" s="80">
        <v>6</v>
      </c>
      <c r="N388" s="80">
        <v>2018</v>
      </c>
      <c r="O388" s="77">
        <f t="shared" si="7"/>
        <v>43267</v>
      </c>
      <c r="P388" s="80" t="s">
        <v>2256</v>
      </c>
      <c r="Q388" s="80" t="s">
        <v>1899</v>
      </c>
      <c r="R388" s="80">
        <f>VLOOKUP(P388,Registration!O:P,2,FALSE)</f>
        <v>15</v>
      </c>
    </row>
    <row r="389" spans="1:18" ht="23.1" customHeight="1">
      <c r="A389" s="80" t="s">
        <v>52</v>
      </c>
      <c r="B389" s="80" t="s">
        <v>26</v>
      </c>
      <c r="C389" s="80" t="s">
        <v>27</v>
      </c>
      <c r="D389" s="80" t="s">
        <v>28</v>
      </c>
      <c r="E389" s="80" t="s">
        <v>28</v>
      </c>
      <c r="F389" s="80" t="s">
        <v>29</v>
      </c>
      <c r="G389" s="80" t="s">
        <v>1887</v>
      </c>
      <c r="H389" s="80" t="s">
        <v>8165</v>
      </c>
      <c r="I389" s="80" t="s">
        <v>8162</v>
      </c>
      <c r="J389" s="80" t="s">
        <v>2151</v>
      </c>
      <c r="K389" s="77">
        <v>43267</v>
      </c>
      <c r="L389" s="80">
        <v>16</v>
      </c>
      <c r="M389" s="80">
        <v>6</v>
      </c>
      <c r="N389" s="80">
        <v>2018</v>
      </c>
      <c r="O389" s="77">
        <f t="shared" si="7"/>
        <v>43267</v>
      </c>
      <c r="P389" s="80" t="s">
        <v>2152</v>
      </c>
      <c r="Q389" s="80" t="s">
        <v>1899</v>
      </c>
      <c r="R389" s="80">
        <f>VLOOKUP(P389,Registration!O:P,2,FALSE)</f>
        <v>16</v>
      </c>
    </row>
    <row r="390" spans="1:18" ht="23.1" customHeight="1">
      <c r="A390" s="80" t="s">
        <v>52</v>
      </c>
      <c r="B390" s="80" t="s">
        <v>26</v>
      </c>
      <c r="C390" s="80" t="s">
        <v>27</v>
      </c>
      <c r="D390" s="80" t="s">
        <v>28</v>
      </c>
      <c r="E390" s="80" t="s">
        <v>28</v>
      </c>
      <c r="F390" s="80" t="s">
        <v>29</v>
      </c>
      <c r="G390" s="80" t="s">
        <v>1887</v>
      </c>
      <c r="H390" s="80" t="s">
        <v>8165</v>
      </c>
      <c r="I390" s="80" t="s">
        <v>8162</v>
      </c>
      <c r="J390" s="80" t="s">
        <v>2257</v>
      </c>
      <c r="K390" s="77">
        <v>43267</v>
      </c>
      <c r="L390" s="80">
        <v>16</v>
      </c>
      <c r="M390" s="80">
        <v>6</v>
      </c>
      <c r="N390" s="80">
        <v>2018</v>
      </c>
      <c r="O390" s="77">
        <f t="shared" si="7"/>
        <v>43267</v>
      </c>
      <c r="P390" s="80" t="s">
        <v>2258</v>
      </c>
      <c r="Q390" s="80" t="s">
        <v>1899</v>
      </c>
      <c r="R390" s="80">
        <f>VLOOKUP(P390,Registration!O:P,2,FALSE)</f>
        <v>19</v>
      </c>
    </row>
    <row r="391" spans="1:18" ht="23.1" customHeight="1">
      <c r="A391" s="80" t="s">
        <v>52</v>
      </c>
      <c r="B391" s="80" t="s">
        <v>26</v>
      </c>
      <c r="C391" s="80" t="s">
        <v>27</v>
      </c>
      <c r="D391" s="80" t="s">
        <v>28</v>
      </c>
      <c r="E391" s="80" t="s">
        <v>28</v>
      </c>
      <c r="F391" s="80" t="s">
        <v>29</v>
      </c>
      <c r="G391" s="80" t="s">
        <v>1887</v>
      </c>
      <c r="H391" s="80" t="s">
        <v>8165</v>
      </c>
      <c r="I391" s="80" t="s">
        <v>8162</v>
      </c>
      <c r="J391" s="80" t="s">
        <v>2259</v>
      </c>
      <c r="K391" s="77">
        <v>43267</v>
      </c>
      <c r="L391" s="80">
        <v>16</v>
      </c>
      <c r="M391" s="80">
        <v>6</v>
      </c>
      <c r="N391" s="80">
        <v>2018</v>
      </c>
      <c r="O391" s="77">
        <f t="shared" si="7"/>
        <v>43267</v>
      </c>
      <c r="P391" s="80" t="s">
        <v>2260</v>
      </c>
      <c r="Q391" s="80" t="s">
        <v>1899</v>
      </c>
      <c r="R391" s="80">
        <f>VLOOKUP(P391,Registration!O:P,2,FALSE)</f>
        <v>15</v>
      </c>
    </row>
    <row r="392" spans="1:18" ht="23.1" customHeight="1">
      <c r="A392" s="80" t="s">
        <v>52</v>
      </c>
      <c r="B392" s="80" t="s">
        <v>26</v>
      </c>
      <c r="C392" s="80" t="s">
        <v>27</v>
      </c>
      <c r="D392" s="80" t="s">
        <v>28</v>
      </c>
      <c r="E392" s="80" t="s">
        <v>28</v>
      </c>
      <c r="F392" s="80" t="s">
        <v>29</v>
      </c>
      <c r="G392" s="80" t="s">
        <v>1887</v>
      </c>
      <c r="H392" s="80" t="s">
        <v>8165</v>
      </c>
      <c r="I392" s="80" t="s">
        <v>8162</v>
      </c>
      <c r="J392" s="80" t="s">
        <v>635</v>
      </c>
      <c r="K392" s="77">
        <v>43267</v>
      </c>
      <c r="L392" s="80">
        <v>16</v>
      </c>
      <c r="M392" s="80">
        <v>6</v>
      </c>
      <c r="N392" s="80">
        <v>2018</v>
      </c>
      <c r="O392" s="77">
        <f t="shared" si="7"/>
        <v>43267</v>
      </c>
      <c r="P392" s="80" t="s">
        <v>2261</v>
      </c>
      <c r="Q392" s="80" t="s">
        <v>1899</v>
      </c>
      <c r="R392" s="80">
        <f>VLOOKUP(P392,Registration!O:P,2,FALSE)</f>
        <v>15</v>
      </c>
    </row>
    <row r="393" spans="1:18" ht="23.1" customHeight="1">
      <c r="A393" s="80" t="s">
        <v>52</v>
      </c>
      <c r="B393" s="80" t="s">
        <v>26</v>
      </c>
      <c r="C393" s="80" t="s">
        <v>27</v>
      </c>
      <c r="D393" s="80" t="s">
        <v>28</v>
      </c>
      <c r="E393" s="80" t="s">
        <v>28</v>
      </c>
      <c r="F393" s="80" t="s">
        <v>29</v>
      </c>
      <c r="G393" s="80" t="s">
        <v>1887</v>
      </c>
      <c r="H393" s="80" t="s">
        <v>8165</v>
      </c>
      <c r="I393" s="80" t="s">
        <v>8162</v>
      </c>
      <c r="J393" s="80" t="s">
        <v>2262</v>
      </c>
      <c r="K393" s="77">
        <v>43267</v>
      </c>
      <c r="L393" s="80">
        <v>16</v>
      </c>
      <c r="M393" s="80">
        <v>6</v>
      </c>
      <c r="N393" s="80">
        <v>2018</v>
      </c>
      <c r="O393" s="77">
        <f t="shared" ref="O393:O456" si="8">DATE(N393,M393,L393)</f>
        <v>43267</v>
      </c>
      <c r="P393" s="80" t="s">
        <v>2263</v>
      </c>
      <c r="Q393" s="80" t="s">
        <v>1899</v>
      </c>
      <c r="R393" s="80">
        <f>VLOOKUP(P393,Registration!O:P,2,FALSE)</f>
        <v>16</v>
      </c>
    </row>
    <row r="394" spans="1:18" ht="23.1" customHeight="1">
      <c r="A394" s="80" t="s">
        <v>52</v>
      </c>
      <c r="B394" s="80" t="s">
        <v>26</v>
      </c>
      <c r="C394" s="80" t="s">
        <v>27</v>
      </c>
      <c r="D394" s="80" t="s">
        <v>28</v>
      </c>
      <c r="E394" s="80" t="s">
        <v>28</v>
      </c>
      <c r="F394" s="80" t="s">
        <v>29</v>
      </c>
      <c r="G394" s="80" t="s">
        <v>1887</v>
      </c>
      <c r="H394" s="80" t="s">
        <v>8165</v>
      </c>
      <c r="I394" s="80" t="s">
        <v>8162</v>
      </c>
      <c r="J394" s="80" t="s">
        <v>2264</v>
      </c>
      <c r="K394" s="77">
        <v>43267</v>
      </c>
      <c r="L394" s="80">
        <v>16</v>
      </c>
      <c r="M394" s="80">
        <v>6</v>
      </c>
      <c r="N394" s="80">
        <v>2018</v>
      </c>
      <c r="O394" s="77">
        <f t="shared" si="8"/>
        <v>43267</v>
      </c>
      <c r="P394" s="80" t="s">
        <v>2265</v>
      </c>
      <c r="Q394" s="80" t="s">
        <v>1899</v>
      </c>
      <c r="R394" s="80">
        <f>VLOOKUP(P394,Registration!O:P,2,FALSE)</f>
        <v>15</v>
      </c>
    </row>
    <row r="395" spans="1:18" ht="23.1" customHeight="1">
      <c r="A395" s="80" t="s">
        <v>52</v>
      </c>
      <c r="B395" s="80" t="s">
        <v>26</v>
      </c>
      <c r="C395" s="80" t="s">
        <v>27</v>
      </c>
      <c r="D395" s="80" t="s">
        <v>28</v>
      </c>
      <c r="E395" s="80" t="s">
        <v>28</v>
      </c>
      <c r="F395" s="80" t="s">
        <v>29</v>
      </c>
      <c r="G395" s="80" t="s">
        <v>1887</v>
      </c>
      <c r="H395" s="80" t="s">
        <v>8165</v>
      </c>
      <c r="I395" s="80" t="s">
        <v>8162</v>
      </c>
      <c r="J395" s="80" t="s">
        <v>2266</v>
      </c>
      <c r="K395" s="77">
        <v>43267</v>
      </c>
      <c r="L395" s="80">
        <v>16</v>
      </c>
      <c r="M395" s="80">
        <v>6</v>
      </c>
      <c r="N395" s="80">
        <v>2018</v>
      </c>
      <c r="O395" s="77">
        <f t="shared" si="8"/>
        <v>43267</v>
      </c>
      <c r="P395" s="80" t="s">
        <v>2267</v>
      </c>
      <c r="Q395" s="80" t="s">
        <v>1899</v>
      </c>
      <c r="R395" s="80">
        <f>VLOOKUP(P395,Registration!O:P,2,FALSE)</f>
        <v>15</v>
      </c>
    </row>
    <row r="396" spans="1:18" ht="23.1" customHeight="1">
      <c r="A396" s="80" t="s">
        <v>52</v>
      </c>
      <c r="B396" s="80" t="s">
        <v>26</v>
      </c>
      <c r="C396" s="80" t="s">
        <v>27</v>
      </c>
      <c r="D396" s="80" t="s">
        <v>28</v>
      </c>
      <c r="E396" s="80" t="s">
        <v>28</v>
      </c>
      <c r="F396" s="80" t="s">
        <v>29</v>
      </c>
      <c r="G396" s="80" t="s">
        <v>1887</v>
      </c>
      <c r="H396" s="80" t="s">
        <v>8165</v>
      </c>
      <c r="I396" s="80" t="s">
        <v>8162</v>
      </c>
      <c r="J396" s="80" t="s">
        <v>2268</v>
      </c>
      <c r="K396" s="77">
        <v>43267</v>
      </c>
      <c r="L396" s="80">
        <v>16</v>
      </c>
      <c r="M396" s="80">
        <v>6</v>
      </c>
      <c r="N396" s="80">
        <v>2018</v>
      </c>
      <c r="O396" s="77">
        <f t="shared" si="8"/>
        <v>43267</v>
      </c>
      <c r="P396" s="80" t="s">
        <v>2269</v>
      </c>
      <c r="Q396" s="80" t="s">
        <v>1899</v>
      </c>
      <c r="R396" s="80">
        <f>VLOOKUP(P396,Registration!O:P,2,FALSE)</f>
        <v>15</v>
      </c>
    </row>
    <row r="397" spans="1:18" ht="23.1" customHeight="1">
      <c r="A397" s="80" t="s">
        <v>52</v>
      </c>
      <c r="B397" s="80" t="s">
        <v>26</v>
      </c>
      <c r="C397" s="80" t="s">
        <v>27</v>
      </c>
      <c r="D397" s="80" t="s">
        <v>28</v>
      </c>
      <c r="E397" s="80" t="s">
        <v>28</v>
      </c>
      <c r="F397" s="80" t="s">
        <v>29</v>
      </c>
      <c r="G397" s="80" t="s">
        <v>1887</v>
      </c>
      <c r="H397" s="80" t="s">
        <v>8165</v>
      </c>
      <c r="I397" s="80" t="s">
        <v>8162</v>
      </c>
      <c r="J397" s="80" t="s">
        <v>2270</v>
      </c>
      <c r="K397" s="77">
        <v>43267</v>
      </c>
      <c r="L397" s="80">
        <v>16</v>
      </c>
      <c r="M397" s="80">
        <v>6</v>
      </c>
      <c r="N397" s="80">
        <v>2018</v>
      </c>
      <c r="O397" s="77">
        <f t="shared" si="8"/>
        <v>43267</v>
      </c>
      <c r="P397" s="80" t="s">
        <v>2271</v>
      </c>
      <c r="Q397" s="80" t="s">
        <v>1899</v>
      </c>
      <c r="R397" s="80">
        <f>VLOOKUP(P397,Registration!O:P,2,FALSE)</f>
        <v>15</v>
      </c>
    </row>
    <row r="398" spans="1:18" ht="23.1" customHeight="1">
      <c r="A398" s="80" t="s">
        <v>52</v>
      </c>
      <c r="B398" s="80" t="s">
        <v>26</v>
      </c>
      <c r="C398" s="80" t="s">
        <v>27</v>
      </c>
      <c r="D398" s="80" t="s">
        <v>28</v>
      </c>
      <c r="E398" s="80" t="s">
        <v>28</v>
      </c>
      <c r="F398" s="80" t="s">
        <v>29</v>
      </c>
      <c r="G398" s="80" t="s">
        <v>1887</v>
      </c>
      <c r="H398" s="80" t="s">
        <v>8165</v>
      </c>
      <c r="I398" s="80" t="s">
        <v>8162</v>
      </c>
      <c r="J398" s="80" t="s">
        <v>2272</v>
      </c>
      <c r="K398" s="77">
        <v>43267</v>
      </c>
      <c r="L398" s="80">
        <v>16</v>
      </c>
      <c r="M398" s="80">
        <v>6</v>
      </c>
      <c r="N398" s="80">
        <v>2018</v>
      </c>
      <c r="O398" s="77">
        <f t="shared" si="8"/>
        <v>43267</v>
      </c>
      <c r="P398" s="80" t="s">
        <v>2273</v>
      </c>
      <c r="Q398" s="80" t="s">
        <v>1899</v>
      </c>
      <c r="R398" s="80">
        <f>VLOOKUP(P398,Registration!O:P,2,FALSE)</f>
        <v>18</v>
      </c>
    </row>
    <row r="399" spans="1:18" ht="23.1" customHeight="1">
      <c r="A399" s="80" t="s">
        <v>52</v>
      </c>
      <c r="B399" s="80" t="s">
        <v>26</v>
      </c>
      <c r="C399" s="80" t="s">
        <v>27</v>
      </c>
      <c r="D399" s="80" t="s">
        <v>28</v>
      </c>
      <c r="E399" s="80" t="s">
        <v>28</v>
      </c>
      <c r="F399" s="80" t="s">
        <v>29</v>
      </c>
      <c r="G399" s="80" t="s">
        <v>1887</v>
      </c>
      <c r="H399" s="80" t="s">
        <v>8165</v>
      </c>
      <c r="I399" s="80" t="s">
        <v>8162</v>
      </c>
      <c r="J399" s="80" t="s">
        <v>2274</v>
      </c>
      <c r="K399" s="77">
        <v>43267</v>
      </c>
      <c r="L399" s="80">
        <v>16</v>
      </c>
      <c r="M399" s="80">
        <v>6</v>
      </c>
      <c r="N399" s="80">
        <v>2018</v>
      </c>
      <c r="O399" s="77">
        <f t="shared" si="8"/>
        <v>43267</v>
      </c>
      <c r="P399" s="80" t="s">
        <v>2275</v>
      </c>
      <c r="Q399" s="80" t="s">
        <v>1899</v>
      </c>
      <c r="R399" s="80">
        <f>VLOOKUP(P399,Registration!O:P,2,FALSE)</f>
        <v>16</v>
      </c>
    </row>
    <row r="400" spans="1:18" ht="23.1" customHeight="1">
      <c r="A400" s="80" t="s">
        <v>52</v>
      </c>
      <c r="B400" s="80" t="s">
        <v>26</v>
      </c>
      <c r="C400" s="80" t="s">
        <v>27</v>
      </c>
      <c r="D400" s="80" t="s">
        <v>28</v>
      </c>
      <c r="E400" s="80" t="s">
        <v>28</v>
      </c>
      <c r="F400" s="80" t="s">
        <v>29</v>
      </c>
      <c r="G400" s="80" t="s">
        <v>1887</v>
      </c>
      <c r="H400" s="80" t="s">
        <v>8165</v>
      </c>
      <c r="I400" s="80" t="s">
        <v>8162</v>
      </c>
      <c r="J400" s="80" t="s">
        <v>2276</v>
      </c>
      <c r="K400" s="77">
        <v>43267</v>
      </c>
      <c r="L400" s="80">
        <v>16</v>
      </c>
      <c r="M400" s="80">
        <v>6</v>
      </c>
      <c r="N400" s="80">
        <v>2018</v>
      </c>
      <c r="O400" s="77">
        <f t="shared" si="8"/>
        <v>43267</v>
      </c>
      <c r="P400" s="80" t="s">
        <v>2277</v>
      </c>
      <c r="Q400" s="80" t="s">
        <v>1899</v>
      </c>
      <c r="R400" s="80">
        <f>VLOOKUP(P400,Registration!O:P,2,FALSE)</f>
        <v>15</v>
      </c>
    </row>
    <row r="401" spans="1:18" ht="23.1" customHeight="1">
      <c r="A401" s="80" t="s">
        <v>52</v>
      </c>
      <c r="B401" s="80" t="s">
        <v>26</v>
      </c>
      <c r="C401" s="80" t="s">
        <v>27</v>
      </c>
      <c r="D401" s="80" t="s">
        <v>28</v>
      </c>
      <c r="E401" s="80" t="s">
        <v>28</v>
      </c>
      <c r="F401" s="80" t="s">
        <v>29</v>
      </c>
      <c r="G401" s="80" t="s">
        <v>1887</v>
      </c>
      <c r="H401" s="80" t="s">
        <v>8165</v>
      </c>
      <c r="I401" s="80" t="s">
        <v>8162</v>
      </c>
      <c r="J401" s="80" t="s">
        <v>1978</v>
      </c>
      <c r="K401" s="77">
        <v>43267</v>
      </c>
      <c r="L401" s="80">
        <v>16</v>
      </c>
      <c r="M401" s="80">
        <v>6</v>
      </c>
      <c r="N401" s="80">
        <v>2018</v>
      </c>
      <c r="O401" s="77">
        <f t="shared" si="8"/>
        <v>43267</v>
      </c>
      <c r="P401" s="80" t="s">
        <v>1979</v>
      </c>
      <c r="Q401" s="80" t="s">
        <v>1899</v>
      </c>
      <c r="R401" s="80">
        <f>VLOOKUP(P401,Registration!O:P,2,FALSE)</f>
        <v>16</v>
      </c>
    </row>
    <row r="402" spans="1:18" ht="23.1" customHeight="1">
      <c r="A402" s="80" t="s">
        <v>52</v>
      </c>
      <c r="B402" s="80" t="s">
        <v>26</v>
      </c>
      <c r="C402" s="80" t="s">
        <v>27</v>
      </c>
      <c r="D402" s="80" t="s">
        <v>28</v>
      </c>
      <c r="E402" s="80" t="s">
        <v>28</v>
      </c>
      <c r="F402" s="80" t="s">
        <v>29</v>
      </c>
      <c r="G402" s="80" t="s">
        <v>1887</v>
      </c>
      <c r="H402" s="80" t="s">
        <v>8165</v>
      </c>
      <c r="I402" s="80" t="s">
        <v>8162</v>
      </c>
      <c r="J402" s="80" t="s">
        <v>2278</v>
      </c>
      <c r="K402" s="77">
        <v>43267</v>
      </c>
      <c r="L402" s="80">
        <v>16</v>
      </c>
      <c r="M402" s="80">
        <v>6</v>
      </c>
      <c r="N402" s="80">
        <v>2018</v>
      </c>
      <c r="O402" s="77">
        <f t="shared" si="8"/>
        <v>43267</v>
      </c>
      <c r="P402" s="80" t="s">
        <v>2279</v>
      </c>
      <c r="Q402" s="80" t="s">
        <v>1899</v>
      </c>
      <c r="R402" s="80">
        <f>VLOOKUP(P402,Registration!O:P,2,FALSE)</f>
        <v>15</v>
      </c>
    </row>
    <row r="403" spans="1:18" ht="23.1" customHeight="1">
      <c r="A403" s="80" t="s">
        <v>52</v>
      </c>
      <c r="B403" s="80" t="s">
        <v>26</v>
      </c>
      <c r="C403" s="80" t="s">
        <v>27</v>
      </c>
      <c r="D403" s="80" t="s">
        <v>28</v>
      </c>
      <c r="E403" s="80" t="s">
        <v>28</v>
      </c>
      <c r="F403" s="80" t="s">
        <v>29</v>
      </c>
      <c r="G403" s="80" t="s">
        <v>1887</v>
      </c>
      <c r="H403" s="80" t="s">
        <v>8165</v>
      </c>
      <c r="I403" s="80" t="s">
        <v>8162</v>
      </c>
      <c r="J403" s="80" t="s">
        <v>2280</v>
      </c>
      <c r="K403" s="77">
        <v>43267</v>
      </c>
      <c r="L403" s="80">
        <v>16</v>
      </c>
      <c r="M403" s="80">
        <v>6</v>
      </c>
      <c r="N403" s="80">
        <v>2018</v>
      </c>
      <c r="O403" s="77">
        <f t="shared" si="8"/>
        <v>43267</v>
      </c>
      <c r="P403" s="80" t="s">
        <v>2281</v>
      </c>
      <c r="Q403" s="80" t="s">
        <v>1899</v>
      </c>
      <c r="R403" s="80">
        <f>VLOOKUP(P403,Registration!O:P,2,FALSE)</f>
        <v>15</v>
      </c>
    </row>
    <row r="404" spans="1:18" ht="23.1" customHeight="1">
      <c r="A404" s="80" t="s">
        <v>52</v>
      </c>
      <c r="B404" s="80" t="s">
        <v>26</v>
      </c>
      <c r="C404" s="80" t="s">
        <v>27</v>
      </c>
      <c r="D404" s="80" t="s">
        <v>28</v>
      </c>
      <c r="E404" s="80" t="s">
        <v>28</v>
      </c>
      <c r="F404" s="80" t="s">
        <v>29</v>
      </c>
      <c r="G404" s="80" t="s">
        <v>1887</v>
      </c>
      <c r="H404" s="80" t="s">
        <v>8165</v>
      </c>
      <c r="I404" s="80" t="s">
        <v>8162</v>
      </c>
      <c r="J404" s="80" t="s">
        <v>2193</v>
      </c>
      <c r="K404" s="77">
        <v>43267</v>
      </c>
      <c r="L404" s="80">
        <v>16</v>
      </c>
      <c r="M404" s="80">
        <v>6</v>
      </c>
      <c r="N404" s="80">
        <v>2018</v>
      </c>
      <c r="O404" s="77">
        <f t="shared" si="8"/>
        <v>43267</v>
      </c>
      <c r="P404" s="80" t="s">
        <v>2194</v>
      </c>
      <c r="Q404" s="80" t="s">
        <v>1899</v>
      </c>
      <c r="R404" s="80">
        <f>VLOOKUP(P404,Registration!O:P,2,FALSE)</f>
        <v>19</v>
      </c>
    </row>
    <row r="405" spans="1:18" ht="23.1" customHeight="1">
      <c r="A405" s="80" t="s">
        <v>52</v>
      </c>
      <c r="B405" s="80" t="s">
        <v>26</v>
      </c>
      <c r="C405" s="80" t="s">
        <v>27</v>
      </c>
      <c r="D405" s="80" t="s">
        <v>28</v>
      </c>
      <c r="E405" s="80" t="s">
        <v>28</v>
      </c>
      <c r="F405" s="80" t="s">
        <v>29</v>
      </c>
      <c r="G405" s="80" t="s">
        <v>1887</v>
      </c>
      <c r="H405" s="80" t="s">
        <v>8165</v>
      </c>
      <c r="I405" s="80" t="s">
        <v>8162</v>
      </c>
      <c r="J405" s="80" t="s">
        <v>2041</v>
      </c>
      <c r="K405" s="77">
        <v>43267</v>
      </c>
      <c r="L405" s="80">
        <v>16</v>
      </c>
      <c r="M405" s="80">
        <v>6</v>
      </c>
      <c r="N405" s="80">
        <v>2018</v>
      </c>
      <c r="O405" s="77">
        <f t="shared" si="8"/>
        <v>43267</v>
      </c>
      <c r="P405" s="80" t="s">
        <v>2043</v>
      </c>
      <c r="Q405" s="80" t="s">
        <v>1899</v>
      </c>
      <c r="R405" s="80">
        <f>VLOOKUP(P405,Registration!O:P,2,FALSE)</f>
        <v>17</v>
      </c>
    </row>
    <row r="406" spans="1:18" ht="23.1" customHeight="1">
      <c r="A406" s="80" t="s">
        <v>52</v>
      </c>
      <c r="B406" s="80" t="s">
        <v>26</v>
      </c>
      <c r="C406" s="80" t="s">
        <v>27</v>
      </c>
      <c r="D406" s="80" t="s">
        <v>28</v>
      </c>
      <c r="E406" s="80" t="s">
        <v>28</v>
      </c>
      <c r="F406" s="80" t="s">
        <v>29</v>
      </c>
      <c r="G406" s="80" t="s">
        <v>1887</v>
      </c>
      <c r="H406" s="80" t="s">
        <v>8165</v>
      </c>
      <c r="I406" s="80" t="s">
        <v>8162</v>
      </c>
      <c r="J406" s="80" t="s">
        <v>1928</v>
      </c>
      <c r="K406" s="77">
        <v>43267</v>
      </c>
      <c r="L406" s="80">
        <v>16</v>
      </c>
      <c r="M406" s="80">
        <v>6</v>
      </c>
      <c r="N406" s="80">
        <v>2018</v>
      </c>
      <c r="O406" s="77">
        <f t="shared" si="8"/>
        <v>43267</v>
      </c>
      <c r="P406" s="80" t="s">
        <v>1929</v>
      </c>
      <c r="Q406" s="80" t="s">
        <v>1899</v>
      </c>
      <c r="R406" s="80">
        <f>VLOOKUP(P406,Registration!O:P,2,FALSE)</f>
        <v>15</v>
      </c>
    </row>
    <row r="407" spans="1:18" ht="23.1" customHeight="1">
      <c r="A407" s="80" t="s">
        <v>52</v>
      </c>
      <c r="B407" s="80" t="s">
        <v>26</v>
      </c>
      <c r="C407" s="80" t="s">
        <v>27</v>
      </c>
      <c r="D407" s="80" t="s">
        <v>28</v>
      </c>
      <c r="E407" s="80" t="s">
        <v>28</v>
      </c>
      <c r="F407" s="80" t="s">
        <v>29</v>
      </c>
      <c r="G407" s="80" t="s">
        <v>1887</v>
      </c>
      <c r="H407" s="80" t="s">
        <v>8165</v>
      </c>
      <c r="I407" s="80" t="s">
        <v>8162</v>
      </c>
      <c r="J407" s="80" t="s">
        <v>2282</v>
      </c>
      <c r="K407" s="77">
        <v>43267</v>
      </c>
      <c r="L407" s="80">
        <v>16</v>
      </c>
      <c r="M407" s="80">
        <v>6</v>
      </c>
      <c r="N407" s="80">
        <v>2018</v>
      </c>
      <c r="O407" s="77">
        <f t="shared" si="8"/>
        <v>43267</v>
      </c>
      <c r="P407" s="80" t="s">
        <v>2283</v>
      </c>
      <c r="Q407" s="80" t="s">
        <v>1899</v>
      </c>
      <c r="R407" s="80">
        <f>VLOOKUP(P407,Registration!O:P,2,FALSE)</f>
        <v>15</v>
      </c>
    </row>
    <row r="408" spans="1:18" ht="23.1" customHeight="1">
      <c r="A408" s="80" t="s">
        <v>52</v>
      </c>
      <c r="B408" s="80" t="s">
        <v>26</v>
      </c>
      <c r="C408" s="80" t="s">
        <v>27</v>
      </c>
      <c r="D408" s="80" t="s">
        <v>28</v>
      </c>
      <c r="E408" s="80" t="s">
        <v>28</v>
      </c>
      <c r="F408" s="80" t="s">
        <v>29</v>
      </c>
      <c r="G408" s="80" t="s">
        <v>1887</v>
      </c>
      <c r="H408" s="80" t="s">
        <v>8165</v>
      </c>
      <c r="I408" s="80" t="s">
        <v>8162</v>
      </c>
      <c r="J408" s="80" t="s">
        <v>2284</v>
      </c>
      <c r="K408" s="77">
        <v>43267</v>
      </c>
      <c r="L408" s="80">
        <v>16</v>
      </c>
      <c r="M408" s="80">
        <v>6</v>
      </c>
      <c r="N408" s="80">
        <v>2018</v>
      </c>
      <c r="O408" s="77">
        <f t="shared" si="8"/>
        <v>43267</v>
      </c>
      <c r="P408" s="80" t="s">
        <v>2285</v>
      </c>
      <c r="Q408" s="80" t="s">
        <v>1899</v>
      </c>
      <c r="R408" s="80">
        <f>VLOOKUP(P408,Registration!O:P,2,FALSE)</f>
        <v>16</v>
      </c>
    </row>
    <row r="409" spans="1:18" ht="23.1" customHeight="1">
      <c r="A409" s="80" t="s">
        <v>52</v>
      </c>
      <c r="B409" s="80" t="s">
        <v>26</v>
      </c>
      <c r="C409" s="80" t="s">
        <v>27</v>
      </c>
      <c r="D409" s="80" t="s">
        <v>28</v>
      </c>
      <c r="E409" s="80" t="s">
        <v>28</v>
      </c>
      <c r="F409" s="80" t="s">
        <v>29</v>
      </c>
      <c r="G409" s="80" t="s">
        <v>1887</v>
      </c>
      <c r="H409" s="80" t="s">
        <v>8165</v>
      </c>
      <c r="I409" s="80" t="s">
        <v>8162</v>
      </c>
      <c r="J409" s="80" t="s">
        <v>2286</v>
      </c>
      <c r="K409" s="77">
        <v>43267</v>
      </c>
      <c r="L409" s="80">
        <v>16</v>
      </c>
      <c r="M409" s="80">
        <v>6</v>
      </c>
      <c r="N409" s="80">
        <v>2018</v>
      </c>
      <c r="O409" s="77">
        <f t="shared" si="8"/>
        <v>43267</v>
      </c>
      <c r="P409" s="80" t="s">
        <v>2287</v>
      </c>
      <c r="Q409" s="80" t="s">
        <v>1899</v>
      </c>
      <c r="R409" s="80">
        <f>VLOOKUP(P409,Registration!O:P,2,FALSE)</f>
        <v>15</v>
      </c>
    </row>
    <row r="410" spans="1:18" ht="23.1" customHeight="1">
      <c r="A410" s="80" t="s">
        <v>52</v>
      </c>
      <c r="B410" s="80" t="s">
        <v>26</v>
      </c>
      <c r="C410" s="80" t="s">
        <v>27</v>
      </c>
      <c r="D410" s="80" t="s">
        <v>28</v>
      </c>
      <c r="E410" s="80" t="s">
        <v>28</v>
      </c>
      <c r="F410" s="80" t="s">
        <v>29</v>
      </c>
      <c r="G410" s="80" t="s">
        <v>1887</v>
      </c>
      <c r="H410" s="80" t="s">
        <v>8165</v>
      </c>
      <c r="I410" s="80" t="s">
        <v>8162</v>
      </c>
      <c r="J410" s="80" t="s">
        <v>1900</v>
      </c>
      <c r="K410" s="77">
        <v>43267</v>
      </c>
      <c r="L410" s="80">
        <v>16</v>
      </c>
      <c r="M410" s="80">
        <v>6</v>
      </c>
      <c r="N410" s="80">
        <v>2018</v>
      </c>
      <c r="O410" s="77">
        <f t="shared" si="8"/>
        <v>43267</v>
      </c>
      <c r="P410" s="80" t="s">
        <v>1901</v>
      </c>
      <c r="Q410" s="80" t="s">
        <v>1899</v>
      </c>
      <c r="R410" s="80">
        <f>VLOOKUP(P410,Registration!O:P,2,FALSE)</f>
        <v>15</v>
      </c>
    </row>
    <row r="411" spans="1:18" ht="23.1" customHeight="1">
      <c r="A411" s="80" t="s">
        <v>52</v>
      </c>
      <c r="B411" s="80" t="s">
        <v>26</v>
      </c>
      <c r="C411" s="80" t="s">
        <v>27</v>
      </c>
      <c r="D411" s="80" t="s">
        <v>28</v>
      </c>
      <c r="E411" s="80" t="s">
        <v>28</v>
      </c>
      <c r="F411" s="80" t="s">
        <v>29</v>
      </c>
      <c r="G411" s="80" t="s">
        <v>1887</v>
      </c>
      <c r="H411" s="80" t="s">
        <v>8165</v>
      </c>
      <c r="I411" s="80" t="s">
        <v>8162</v>
      </c>
      <c r="J411" s="80" t="s">
        <v>2066</v>
      </c>
      <c r="K411" s="77">
        <v>43267</v>
      </c>
      <c r="L411" s="80">
        <v>16</v>
      </c>
      <c r="M411" s="80">
        <v>6</v>
      </c>
      <c r="N411" s="80">
        <v>2018</v>
      </c>
      <c r="O411" s="77">
        <f t="shared" si="8"/>
        <v>43267</v>
      </c>
      <c r="P411" s="80" t="s">
        <v>2067</v>
      </c>
      <c r="Q411" s="80" t="s">
        <v>1899</v>
      </c>
      <c r="R411" s="80">
        <f>VLOOKUP(P411,Registration!O:P,2,FALSE)</f>
        <v>15</v>
      </c>
    </row>
    <row r="412" spans="1:18" ht="23.1" customHeight="1">
      <c r="A412" s="80" t="s">
        <v>52</v>
      </c>
      <c r="B412" s="80" t="s">
        <v>26</v>
      </c>
      <c r="C412" s="80" t="s">
        <v>27</v>
      </c>
      <c r="D412" s="80" t="s">
        <v>28</v>
      </c>
      <c r="E412" s="80" t="s">
        <v>28</v>
      </c>
      <c r="F412" s="80" t="s">
        <v>29</v>
      </c>
      <c r="G412" s="80" t="s">
        <v>1887</v>
      </c>
      <c r="H412" s="80" t="s">
        <v>8165</v>
      </c>
      <c r="I412" s="80" t="s">
        <v>8162</v>
      </c>
      <c r="J412" s="80" t="s">
        <v>1928</v>
      </c>
      <c r="K412" s="77">
        <v>43267</v>
      </c>
      <c r="L412" s="80">
        <v>16</v>
      </c>
      <c r="M412" s="80">
        <v>6</v>
      </c>
      <c r="N412" s="80">
        <v>2018</v>
      </c>
      <c r="O412" s="77">
        <f t="shared" si="8"/>
        <v>43267</v>
      </c>
      <c r="P412" s="80" t="s">
        <v>1929</v>
      </c>
      <c r="Q412" s="80" t="s">
        <v>1899</v>
      </c>
      <c r="R412" s="80">
        <f>VLOOKUP(P412,Registration!O:P,2,FALSE)</f>
        <v>15</v>
      </c>
    </row>
    <row r="413" spans="1:18" ht="23.1" customHeight="1">
      <c r="A413" s="80" t="s">
        <v>52</v>
      </c>
      <c r="B413" s="80" t="s">
        <v>26</v>
      </c>
      <c r="C413" s="80" t="s">
        <v>27</v>
      </c>
      <c r="D413" s="80" t="s">
        <v>28</v>
      </c>
      <c r="E413" s="80" t="s">
        <v>28</v>
      </c>
      <c r="F413" s="80" t="s">
        <v>29</v>
      </c>
      <c r="G413" s="80" t="s">
        <v>1887</v>
      </c>
      <c r="H413" s="80" t="s">
        <v>8165</v>
      </c>
      <c r="I413" s="80" t="s">
        <v>8162</v>
      </c>
      <c r="J413" s="80" t="s">
        <v>2074</v>
      </c>
      <c r="K413" s="77">
        <v>43267</v>
      </c>
      <c r="L413" s="80">
        <v>16</v>
      </c>
      <c r="M413" s="80">
        <v>6</v>
      </c>
      <c r="N413" s="80">
        <v>2018</v>
      </c>
      <c r="O413" s="77">
        <f t="shared" si="8"/>
        <v>43267</v>
      </c>
      <c r="P413" s="80" t="s">
        <v>2075</v>
      </c>
      <c r="Q413" s="80" t="s">
        <v>1899</v>
      </c>
      <c r="R413" s="80">
        <f>VLOOKUP(P413,Registration!O:P,2,FALSE)</f>
        <v>15</v>
      </c>
    </row>
    <row r="414" spans="1:18" ht="23.1" customHeight="1">
      <c r="A414" s="80" t="s">
        <v>52</v>
      </c>
      <c r="B414" s="80" t="s">
        <v>26</v>
      </c>
      <c r="C414" s="80" t="s">
        <v>27</v>
      </c>
      <c r="D414" s="80" t="s">
        <v>28</v>
      </c>
      <c r="E414" s="80" t="s">
        <v>28</v>
      </c>
      <c r="F414" s="80" t="s">
        <v>29</v>
      </c>
      <c r="G414" s="80" t="s">
        <v>1887</v>
      </c>
      <c r="H414" s="80" t="s">
        <v>8165</v>
      </c>
      <c r="I414" s="80" t="s">
        <v>8163</v>
      </c>
      <c r="J414" s="80" t="s">
        <v>2142</v>
      </c>
      <c r="K414" s="77" t="s">
        <v>54</v>
      </c>
      <c r="L414" s="80">
        <v>18</v>
      </c>
      <c r="M414" s="80">
        <v>6</v>
      </c>
      <c r="N414" s="80">
        <v>2018</v>
      </c>
      <c r="O414" s="77">
        <f t="shared" si="8"/>
        <v>43269</v>
      </c>
      <c r="P414" s="80" t="s">
        <v>2144</v>
      </c>
      <c r="Q414" s="80" t="s">
        <v>175</v>
      </c>
      <c r="R414" s="80">
        <f>VLOOKUP(P414,Registration!O:P,2,FALSE)</f>
        <v>15</v>
      </c>
    </row>
    <row r="415" spans="1:18" ht="23.1" customHeight="1">
      <c r="A415" s="80" t="s">
        <v>53</v>
      </c>
      <c r="B415" s="80" t="s">
        <v>26</v>
      </c>
      <c r="C415" s="80" t="s">
        <v>27</v>
      </c>
      <c r="D415" s="80" t="s">
        <v>28</v>
      </c>
      <c r="E415" s="80" t="s">
        <v>28</v>
      </c>
      <c r="F415" s="80" t="s">
        <v>29</v>
      </c>
      <c r="G415" s="80" t="s">
        <v>1887</v>
      </c>
      <c r="H415" s="80" t="s">
        <v>8165</v>
      </c>
      <c r="I415" s="80" t="s">
        <v>8163</v>
      </c>
      <c r="J415" s="80" t="s">
        <v>2288</v>
      </c>
      <c r="K415" s="77" t="s">
        <v>2289</v>
      </c>
      <c r="L415" s="80">
        <v>21</v>
      </c>
      <c r="M415" s="80">
        <v>6</v>
      </c>
      <c r="N415" s="80">
        <v>2018</v>
      </c>
      <c r="O415" s="77">
        <f t="shared" si="8"/>
        <v>43272</v>
      </c>
      <c r="P415" s="80" t="s">
        <v>2290</v>
      </c>
      <c r="Q415" s="80" t="s">
        <v>175</v>
      </c>
      <c r="R415" s="80">
        <f>VLOOKUP(P415,Registration!O:P,2,FALSE)</f>
        <v>15</v>
      </c>
    </row>
    <row r="416" spans="1:18" ht="23.1" customHeight="1">
      <c r="A416" s="80" t="s">
        <v>53</v>
      </c>
      <c r="B416" s="80" t="s">
        <v>26</v>
      </c>
      <c r="C416" s="80" t="s">
        <v>27</v>
      </c>
      <c r="D416" s="80" t="s">
        <v>28</v>
      </c>
      <c r="E416" s="80" t="s">
        <v>28</v>
      </c>
      <c r="F416" s="80" t="s">
        <v>29</v>
      </c>
      <c r="G416" s="80" t="s">
        <v>1887</v>
      </c>
      <c r="H416" s="80" t="s">
        <v>8165</v>
      </c>
      <c r="I416" s="80" t="s">
        <v>8163</v>
      </c>
      <c r="J416" s="80" t="s">
        <v>2291</v>
      </c>
      <c r="K416" s="77" t="s">
        <v>2289</v>
      </c>
      <c r="L416" s="80">
        <v>21</v>
      </c>
      <c r="M416" s="80">
        <v>6</v>
      </c>
      <c r="N416" s="80">
        <v>2018</v>
      </c>
      <c r="O416" s="77">
        <f t="shared" si="8"/>
        <v>43272</v>
      </c>
      <c r="P416" s="80" t="s">
        <v>2292</v>
      </c>
      <c r="Q416" s="80" t="s">
        <v>175</v>
      </c>
      <c r="R416" s="80">
        <f>VLOOKUP(P416,Registration!O:P,2,FALSE)</f>
        <v>19</v>
      </c>
    </row>
    <row r="417" spans="1:18" ht="23.1" customHeight="1">
      <c r="A417" s="80" t="s">
        <v>53</v>
      </c>
      <c r="B417" s="80" t="s">
        <v>26</v>
      </c>
      <c r="C417" s="80" t="s">
        <v>27</v>
      </c>
      <c r="D417" s="80" t="s">
        <v>28</v>
      </c>
      <c r="E417" s="80" t="s">
        <v>28</v>
      </c>
      <c r="F417" s="80" t="s">
        <v>29</v>
      </c>
      <c r="G417" s="80" t="s">
        <v>1887</v>
      </c>
      <c r="H417" s="80" t="s">
        <v>8165</v>
      </c>
      <c r="I417" s="80" t="s">
        <v>8163</v>
      </c>
      <c r="J417" s="80" t="s">
        <v>2293</v>
      </c>
      <c r="K417" s="77" t="s">
        <v>2294</v>
      </c>
      <c r="L417" s="80">
        <v>22</v>
      </c>
      <c r="M417" s="80">
        <v>6</v>
      </c>
      <c r="N417" s="80">
        <v>2018</v>
      </c>
      <c r="O417" s="77">
        <f t="shared" si="8"/>
        <v>43273</v>
      </c>
      <c r="P417" s="80" t="s">
        <v>2295</v>
      </c>
      <c r="Q417" s="80" t="s">
        <v>175</v>
      </c>
      <c r="R417" s="80">
        <f>VLOOKUP(P417,Registration!O:P,2,FALSE)</f>
        <v>17</v>
      </c>
    </row>
    <row r="418" spans="1:18" ht="23.1" customHeight="1">
      <c r="A418" s="80" t="s">
        <v>53</v>
      </c>
      <c r="B418" s="80" t="s">
        <v>26</v>
      </c>
      <c r="C418" s="80" t="s">
        <v>27</v>
      </c>
      <c r="D418" s="80" t="s">
        <v>28</v>
      </c>
      <c r="E418" s="80" t="s">
        <v>28</v>
      </c>
      <c r="F418" s="80" t="s">
        <v>29</v>
      </c>
      <c r="G418" s="80" t="s">
        <v>1887</v>
      </c>
      <c r="H418" s="80" t="s">
        <v>8165</v>
      </c>
      <c r="I418" s="80" t="s">
        <v>8163</v>
      </c>
      <c r="J418" s="80" t="s">
        <v>2296</v>
      </c>
      <c r="K418" s="77" t="s">
        <v>55</v>
      </c>
      <c r="L418" s="80">
        <v>23</v>
      </c>
      <c r="M418" s="80">
        <v>6</v>
      </c>
      <c r="N418" s="80">
        <v>2018</v>
      </c>
      <c r="O418" s="77">
        <f t="shared" si="8"/>
        <v>43274</v>
      </c>
      <c r="P418" s="80" t="s">
        <v>2297</v>
      </c>
      <c r="Q418" s="80" t="s">
        <v>175</v>
      </c>
      <c r="R418" s="80">
        <f>VLOOKUP(P418,Registration!O:P,2,FALSE)</f>
        <v>16</v>
      </c>
    </row>
    <row r="419" spans="1:18" ht="23.1" customHeight="1">
      <c r="A419" s="80" t="s">
        <v>53</v>
      </c>
      <c r="B419" s="80" t="s">
        <v>26</v>
      </c>
      <c r="C419" s="80" t="s">
        <v>27</v>
      </c>
      <c r="D419" s="80" t="s">
        <v>28</v>
      </c>
      <c r="E419" s="80" t="s">
        <v>28</v>
      </c>
      <c r="F419" s="80" t="s">
        <v>111</v>
      </c>
      <c r="G419" s="80" t="s">
        <v>167</v>
      </c>
      <c r="H419" s="80" t="s">
        <v>8159</v>
      </c>
      <c r="I419" s="80" t="s">
        <v>8161</v>
      </c>
      <c r="J419" s="80" t="s">
        <v>536</v>
      </c>
      <c r="K419" s="77" t="s">
        <v>2298</v>
      </c>
      <c r="L419" s="82">
        <v>19</v>
      </c>
      <c r="M419" s="82">
        <v>6</v>
      </c>
      <c r="N419" s="82">
        <v>2018</v>
      </c>
      <c r="O419" s="77">
        <f t="shared" si="8"/>
        <v>43270</v>
      </c>
      <c r="P419" s="82" t="s">
        <v>192</v>
      </c>
      <c r="Q419" s="80" t="s">
        <v>175</v>
      </c>
      <c r="R419" s="80">
        <f>VLOOKUP(P419,Registration!O:P,2,FALSE)</f>
        <v>19</v>
      </c>
    </row>
    <row r="420" spans="1:18" ht="23.1" customHeight="1">
      <c r="A420" s="80" t="s">
        <v>53</v>
      </c>
      <c r="B420" s="80" t="s">
        <v>26</v>
      </c>
      <c r="C420" s="80" t="s">
        <v>27</v>
      </c>
      <c r="D420" s="80" t="s">
        <v>28</v>
      </c>
      <c r="E420" s="80" t="s">
        <v>28</v>
      </c>
      <c r="F420" s="80" t="s">
        <v>111</v>
      </c>
      <c r="G420" s="80" t="s">
        <v>167</v>
      </c>
      <c r="H420" s="80" t="s">
        <v>8159</v>
      </c>
      <c r="I420" s="80" t="s">
        <v>8161</v>
      </c>
      <c r="J420" s="80" t="s">
        <v>546</v>
      </c>
      <c r="K420" s="77" t="s">
        <v>2289</v>
      </c>
      <c r="L420" s="82">
        <v>21</v>
      </c>
      <c r="M420" s="82">
        <v>6</v>
      </c>
      <c r="N420" s="82">
        <v>2018</v>
      </c>
      <c r="O420" s="77">
        <f t="shared" si="8"/>
        <v>43272</v>
      </c>
      <c r="P420" s="82" t="s">
        <v>553</v>
      </c>
      <c r="Q420" s="80" t="s">
        <v>175</v>
      </c>
      <c r="R420" s="80">
        <f>VLOOKUP(P420,Registration!O:P,2,FALSE)</f>
        <v>19</v>
      </c>
    </row>
    <row r="421" spans="1:18" ht="23.1" customHeight="1">
      <c r="A421" s="80" t="s">
        <v>53</v>
      </c>
      <c r="B421" s="80" t="s">
        <v>26</v>
      </c>
      <c r="C421" s="80" t="s">
        <v>27</v>
      </c>
      <c r="D421" s="80" t="s">
        <v>28</v>
      </c>
      <c r="E421" s="80" t="s">
        <v>28</v>
      </c>
      <c r="F421" s="80" t="s">
        <v>111</v>
      </c>
      <c r="G421" s="80" t="s">
        <v>167</v>
      </c>
      <c r="H421" s="80" t="s">
        <v>8159</v>
      </c>
      <c r="I421" s="80" t="s">
        <v>8161</v>
      </c>
      <c r="J421" s="80" t="s">
        <v>552</v>
      </c>
      <c r="K421" s="77" t="s">
        <v>2294</v>
      </c>
      <c r="L421" s="82">
        <v>22</v>
      </c>
      <c r="M421" s="82">
        <v>6</v>
      </c>
      <c r="N421" s="82">
        <v>2018</v>
      </c>
      <c r="O421" s="77">
        <f t="shared" si="8"/>
        <v>43273</v>
      </c>
      <c r="P421" s="82" t="s">
        <v>491</v>
      </c>
      <c r="Q421" s="80" t="s">
        <v>175</v>
      </c>
      <c r="R421" s="80">
        <f>VLOOKUP(P421,Registration!O:P,2,FALSE)</f>
        <v>16</v>
      </c>
    </row>
    <row r="422" spans="1:18" ht="23.1" customHeight="1">
      <c r="A422" s="80" t="s">
        <v>53</v>
      </c>
      <c r="B422" s="80" t="s">
        <v>26</v>
      </c>
      <c r="C422" s="80" t="s">
        <v>27</v>
      </c>
      <c r="D422" s="80" t="s">
        <v>28</v>
      </c>
      <c r="E422" s="80" t="s">
        <v>28</v>
      </c>
      <c r="F422" s="80" t="s">
        <v>111</v>
      </c>
      <c r="G422" s="80" t="s">
        <v>167</v>
      </c>
      <c r="H422" s="80" t="s">
        <v>8159</v>
      </c>
      <c r="I422" s="80" t="s">
        <v>8161</v>
      </c>
      <c r="J422" s="80" t="s">
        <v>318</v>
      </c>
      <c r="K422" s="77" t="s">
        <v>2294</v>
      </c>
      <c r="L422" s="82">
        <v>22</v>
      </c>
      <c r="M422" s="82">
        <v>6</v>
      </c>
      <c r="N422" s="82">
        <v>2018</v>
      </c>
      <c r="O422" s="77">
        <f t="shared" si="8"/>
        <v>43273</v>
      </c>
      <c r="P422" s="82" t="s">
        <v>555</v>
      </c>
      <c r="Q422" s="80" t="s">
        <v>175</v>
      </c>
      <c r="R422" s="80">
        <f>VLOOKUP(P422,Registration!O:P,2,FALSE)</f>
        <v>16</v>
      </c>
    </row>
    <row r="423" spans="1:18" ht="23.1" customHeight="1">
      <c r="A423" s="80" t="s">
        <v>53</v>
      </c>
      <c r="B423" s="80" t="s">
        <v>26</v>
      </c>
      <c r="C423" s="80" t="s">
        <v>27</v>
      </c>
      <c r="D423" s="80" t="s">
        <v>28</v>
      </c>
      <c r="E423" s="80" t="s">
        <v>28</v>
      </c>
      <c r="F423" s="80" t="s">
        <v>111</v>
      </c>
      <c r="G423" s="80" t="s">
        <v>167</v>
      </c>
      <c r="H423" s="80" t="s">
        <v>8159</v>
      </c>
      <c r="I423" s="80" t="s">
        <v>8161</v>
      </c>
      <c r="J423" s="80" t="s">
        <v>554</v>
      </c>
      <c r="K423" s="77" t="s">
        <v>2294</v>
      </c>
      <c r="L423" s="82">
        <v>22</v>
      </c>
      <c r="M423" s="82">
        <v>6</v>
      </c>
      <c r="N423" s="82">
        <v>2018</v>
      </c>
      <c r="O423" s="77">
        <f t="shared" si="8"/>
        <v>43273</v>
      </c>
      <c r="P423" s="82" t="s">
        <v>556</v>
      </c>
      <c r="Q423" s="80" t="s">
        <v>175</v>
      </c>
      <c r="R423" s="80">
        <f>VLOOKUP(P423,Registration!O:P,2,FALSE)</f>
        <v>17</v>
      </c>
    </row>
    <row r="424" spans="1:18" ht="23.1" customHeight="1">
      <c r="A424" s="80" t="s">
        <v>53</v>
      </c>
      <c r="B424" s="80" t="s">
        <v>26</v>
      </c>
      <c r="C424" s="80" t="s">
        <v>27</v>
      </c>
      <c r="D424" s="80" t="s">
        <v>28</v>
      </c>
      <c r="E424" s="80" t="s">
        <v>28</v>
      </c>
      <c r="F424" s="80" t="s">
        <v>111</v>
      </c>
      <c r="G424" s="80" t="s">
        <v>167</v>
      </c>
      <c r="H424" s="80" t="s">
        <v>8159</v>
      </c>
      <c r="I424" s="80" t="s">
        <v>8161</v>
      </c>
      <c r="J424" s="80" t="s">
        <v>516</v>
      </c>
      <c r="K424" s="77" t="s">
        <v>2294</v>
      </c>
      <c r="L424" s="82">
        <v>22</v>
      </c>
      <c r="M424" s="82">
        <v>6</v>
      </c>
      <c r="N424" s="82">
        <v>2018</v>
      </c>
      <c r="O424" s="77">
        <f t="shared" si="8"/>
        <v>43273</v>
      </c>
      <c r="P424" s="82" t="s">
        <v>557</v>
      </c>
      <c r="Q424" s="80" t="s">
        <v>175</v>
      </c>
      <c r="R424" s="80">
        <f>VLOOKUP(P424,Registration!O:P,2,FALSE)</f>
        <v>16</v>
      </c>
    </row>
    <row r="425" spans="1:18" ht="23.1" customHeight="1">
      <c r="A425" s="80" t="s">
        <v>53</v>
      </c>
      <c r="B425" s="80" t="s">
        <v>26</v>
      </c>
      <c r="C425" s="80" t="s">
        <v>27</v>
      </c>
      <c r="D425" s="80" t="s">
        <v>28</v>
      </c>
      <c r="E425" s="80" t="s">
        <v>28</v>
      </c>
      <c r="F425" s="80" t="s">
        <v>111</v>
      </c>
      <c r="G425" s="80" t="s">
        <v>167</v>
      </c>
      <c r="H425" s="80" t="s">
        <v>8159</v>
      </c>
      <c r="I425" s="80" t="s">
        <v>8161</v>
      </c>
      <c r="J425" s="80" t="s">
        <v>253</v>
      </c>
      <c r="K425" s="77" t="s">
        <v>2294</v>
      </c>
      <c r="L425" s="82">
        <v>22</v>
      </c>
      <c r="M425" s="82">
        <v>6</v>
      </c>
      <c r="N425" s="82">
        <v>2018</v>
      </c>
      <c r="O425" s="77">
        <f t="shared" si="8"/>
        <v>43273</v>
      </c>
      <c r="P425" s="82" t="s">
        <v>549</v>
      </c>
      <c r="Q425" s="80" t="s">
        <v>175</v>
      </c>
      <c r="R425" s="80">
        <f>VLOOKUP(P425,Registration!O:P,2,FALSE)</f>
        <v>17</v>
      </c>
    </row>
    <row r="426" spans="1:18" ht="23.1" customHeight="1">
      <c r="A426" s="80" t="s">
        <v>53</v>
      </c>
      <c r="B426" s="80" t="s">
        <v>26</v>
      </c>
      <c r="C426" s="80" t="s">
        <v>27</v>
      </c>
      <c r="D426" s="80" t="s">
        <v>28</v>
      </c>
      <c r="E426" s="80" t="s">
        <v>28</v>
      </c>
      <c r="F426" s="80" t="s">
        <v>111</v>
      </c>
      <c r="G426" s="80" t="s">
        <v>167</v>
      </c>
      <c r="H426" s="80" t="s">
        <v>8159</v>
      </c>
      <c r="I426" s="80" t="s">
        <v>8161</v>
      </c>
      <c r="J426" s="80" t="s">
        <v>558</v>
      </c>
      <c r="K426" s="77" t="s">
        <v>2294</v>
      </c>
      <c r="L426" s="82">
        <v>22</v>
      </c>
      <c r="M426" s="82">
        <v>6</v>
      </c>
      <c r="N426" s="82">
        <v>2018</v>
      </c>
      <c r="O426" s="77">
        <f t="shared" si="8"/>
        <v>43273</v>
      </c>
      <c r="P426" s="82" t="s">
        <v>559</v>
      </c>
      <c r="Q426" s="80" t="s">
        <v>175</v>
      </c>
      <c r="R426" s="80">
        <f>VLOOKUP(P426,Registration!O:P,2,FALSE)</f>
        <v>19</v>
      </c>
    </row>
    <row r="427" spans="1:18" ht="23.1" customHeight="1">
      <c r="A427" s="80" t="s">
        <v>53</v>
      </c>
      <c r="B427" s="80" t="s">
        <v>26</v>
      </c>
      <c r="C427" s="80" t="s">
        <v>27</v>
      </c>
      <c r="D427" s="80" t="s">
        <v>28</v>
      </c>
      <c r="E427" s="80" t="s">
        <v>28</v>
      </c>
      <c r="F427" s="80" t="s">
        <v>111</v>
      </c>
      <c r="G427" s="80" t="s">
        <v>167</v>
      </c>
      <c r="H427" s="80" t="s">
        <v>8159</v>
      </c>
      <c r="I427" s="80" t="s">
        <v>8161</v>
      </c>
      <c r="J427" s="80" t="s">
        <v>542</v>
      </c>
      <c r="K427" s="77" t="s">
        <v>2294</v>
      </c>
      <c r="L427" s="82">
        <v>22</v>
      </c>
      <c r="M427" s="82">
        <v>6</v>
      </c>
      <c r="N427" s="82">
        <v>2018</v>
      </c>
      <c r="O427" s="77">
        <f t="shared" si="8"/>
        <v>43273</v>
      </c>
      <c r="P427" s="82" t="s">
        <v>560</v>
      </c>
      <c r="Q427" s="80" t="s">
        <v>175</v>
      </c>
      <c r="R427" s="80">
        <f>VLOOKUP(P427,Registration!O:P,2,FALSE)</f>
        <v>19</v>
      </c>
    </row>
    <row r="428" spans="1:18" ht="23.1" customHeight="1">
      <c r="A428" s="80" t="s">
        <v>53</v>
      </c>
      <c r="B428" s="80" t="s">
        <v>26</v>
      </c>
      <c r="C428" s="80" t="s">
        <v>27</v>
      </c>
      <c r="D428" s="80" t="s">
        <v>28</v>
      </c>
      <c r="E428" s="80" t="s">
        <v>28</v>
      </c>
      <c r="F428" s="80" t="s">
        <v>111</v>
      </c>
      <c r="G428" s="80" t="s">
        <v>167</v>
      </c>
      <c r="H428" s="80" t="s">
        <v>8159</v>
      </c>
      <c r="I428" s="80" t="s">
        <v>8161</v>
      </c>
      <c r="J428" s="80" t="s">
        <v>561</v>
      </c>
      <c r="K428" s="77" t="s">
        <v>2294</v>
      </c>
      <c r="L428" s="82">
        <v>22</v>
      </c>
      <c r="M428" s="82">
        <v>6</v>
      </c>
      <c r="N428" s="82">
        <v>2018</v>
      </c>
      <c r="O428" s="77">
        <f t="shared" si="8"/>
        <v>43273</v>
      </c>
      <c r="P428" s="82" t="s">
        <v>562</v>
      </c>
      <c r="Q428" s="80" t="s">
        <v>175</v>
      </c>
      <c r="R428" s="80">
        <f>VLOOKUP(P428,Registration!O:P,2,FALSE)</f>
        <v>19</v>
      </c>
    </row>
    <row r="429" spans="1:18" ht="23.1" customHeight="1">
      <c r="A429" s="80" t="s">
        <v>53</v>
      </c>
      <c r="B429" s="80" t="s">
        <v>26</v>
      </c>
      <c r="C429" s="80" t="s">
        <v>27</v>
      </c>
      <c r="D429" s="80" t="s">
        <v>28</v>
      </c>
      <c r="E429" s="80" t="s">
        <v>28</v>
      </c>
      <c r="F429" s="80" t="s">
        <v>111</v>
      </c>
      <c r="G429" s="80" t="s">
        <v>167</v>
      </c>
      <c r="H429" s="80" t="s">
        <v>8159</v>
      </c>
      <c r="I429" s="80" t="s">
        <v>8161</v>
      </c>
      <c r="J429" s="80" t="s">
        <v>565</v>
      </c>
      <c r="K429" s="77" t="s">
        <v>55</v>
      </c>
      <c r="L429" s="82">
        <v>23</v>
      </c>
      <c r="M429" s="82">
        <v>6</v>
      </c>
      <c r="N429" s="82">
        <v>2018</v>
      </c>
      <c r="O429" s="77">
        <f t="shared" si="8"/>
        <v>43274</v>
      </c>
      <c r="P429" s="82" t="s">
        <v>566</v>
      </c>
      <c r="Q429" s="80" t="s">
        <v>175</v>
      </c>
      <c r="R429" s="80">
        <f>VLOOKUP(P429,Registration!O:P,2,FALSE)</f>
        <v>18</v>
      </c>
    </row>
    <row r="430" spans="1:18" ht="23.1" customHeight="1">
      <c r="A430" s="80" t="s">
        <v>53</v>
      </c>
      <c r="B430" s="80" t="s">
        <v>26</v>
      </c>
      <c r="C430" s="80" t="s">
        <v>27</v>
      </c>
      <c r="D430" s="80" t="s">
        <v>28</v>
      </c>
      <c r="E430" s="80" t="s">
        <v>28</v>
      </c>
      <c r="F430" s="80" t="s">
        <v>111</v>
      </c>
      <c r="G430" s="80" t="s">
        <v>167</v>
      </c>
      <c r="H430" s="80" t="s">
        <v>8159</v>
      </c>
      <c r="I430" s="80" t="s">
        <v>8161</v>
      </c>
      <c r="J430" s="80" t="s">
        <v>400</v>
      </c>
      <c r="K430" s="77" t="s">
        <v>55</v>
      </c>
      <c r="L430" s="82">
        <v>23</v>
      </c>
      <c r="M430" s="82">
        <v>6</v>
      </c>
      <c r="N430" s="82">
        <v>2018</v>
      </c>
      <c r="O430" s="77">
        <f t="shared" si="8"/>
        <v>43274</v>
      </c>
      <c r="P430" s="82" t="s">
        <v>502</v>
      </c>
      <c r="Q430" s="80" t="s">
        <v>175</v>
      </c>
      <c r="R430" s="80">
        <f>VLOOKUP(P430,Registration!O:P,2,FALSE)</f>
        <v>19</v>
      </c>
    </row>
    <row r="431" spans="1:18" ht="23.1" customHeight="1">
      <c r="A431" s="80" t="s">
        <v>53</v>
      </c>
      <c r="B431" s="80" t="s">
        <v>26</v>
      </c>
      <c r="C431" s="80" t="s">
        <v>27</v>
      </c>
      <c r="D431" s="80" t="s">
        <v>28</v>
      </c>
      <c r="E431" s="80" t="s">
        <v>28</v>
      </c>
      <c r="F431" s="80" t="s">
        <v>111</v>
      </c>
      <c r="G431" s="80" t="s">
        <v>167</v>
      </c>
      <c r="H431" s="80" t="s">
        <v>8159</v>
      </c>
      <c r="I431" s="80" t="s">
        <v>8161</v>
      </c>
      <c r="J431" s="80" t="s">
        <v>569</v>
      </c>
      <c r="K431" s="77" t="s">
        <v>55</v>
      </c>
      <c r="L431" s="82">
        <v>23</v>
      </c>
      <c r="M431" s="82">
        <v>6</v>
      </c>
      <c r="N431" s="82">
        <v>2018</v>
      </c>
      <c r="O431" s="77">
        <f t="shared" si="8"/>
        <v>43274</v>
      </c>
      <c r="P431" s="82" t="s">
        <v>570</v>
      </c>
      <c r="Q431" s="80" t="s">
        <v>175</v>
      </c>
      <c r="R431" s="80">
        <f>VLOOKUP(P431,Registration!O:P,2,FALSE)</f>
        <v>17</v>
      </c>
    </row>
    <row r="432" spans="1:18" ht="23.1" customHeight="1">
      <c r="A432" s="80" t="s">
        <v>53</v>
      </c>
      <c r="B432" s="80" t="s">
        <v>26</v>
      </c>
      <c r="C432" s="80" t="s">
        <v>27</v>
      </c>
      <c r="D432" s="80" t="s">
        <v>28</v>
      </c>
      <c r="E432" s="80" t="s">
        <v>28</v>
      </c>
      <c r="F432" s="80" t="s">
        <v>111</v>
      </c>
      <c r="G432" s="80" t="s">
        <v>167</v>
      </c>
      <c r="H432" s="80" t="s">
        <v>8159</v>
      </c>
      <c r="I432" s="80" t="s">
        <v>8161</v>
      </c>
      <c r="J432" s="80" t="s">
        <v>525</v>
      </c>
      <c r="K432" s="77" t="s">
        <v>55</v>
      </c>
      <c r="L432" s="82">
        <v>23</v>
      </c>
      <c r="M432" s="82">
        <v>6</v>
      </c>
      <c r="N432" s="82">
        <v>2018</v>
      </c>
      <c r="O432" s="77">
        <f t="shared" si="8"/>
        <v>43274</v>
      </c>
      <c r="P432" s="82" t="s">
        <v>573</v>
      </c>
      <c r="Q432" s="80" t="s">
        <v>175</v>
      </c>
      <c r="R432" s="80">
        <f>VLOOKUP(P432,Registration!O:P,2,FALSE)</f>
        <v>18</v>
      </c>
    </row>
    <row r="433" spans="1:18" ht="23.1" customHeight="1">
      <c r="A433" s="80" t="s">
        <v>53</v>
      </c>
      <c r="B433" s="80" t="s">
        <v>26</v>
      </c>
      <c r="C433" s="80" t="s">
        <v>27</v>
      </c>
      <c r="D433" s="80" t="s">
        <v>28</v>
      </c>
      <c r="E433" s="80" t="s">
        <v>28</v>
      </c>
      <c r="F433" s="80" t="s">
        <v>111</v>
      </c>
      <c r="G433" s="80" t="s">
        <v>167</v>
      </c>
      <c r="H433" s="80" t="s">
        <v>8159</v>
      </c>
      <c r="I433" s="80" t="s">
        <v>8161</v>
      </c>
      <c r="J433" s="80" t="s">
        <v>571</v>
      </c>
      <c r="K433" s="77" t="s">
        <v>55</v>
      </c>
      <c r="L433" s="82">
        <v>23</v>
      </c>
      <c r="M433" s="82">
        <v>6</v>
      </c>
      <c r="N433" s="82">
        <v>2018</v>
      </c>
      <c r="O433" s="77">
        <f t="shared" si="8"/>
        <v>43274</v>
      </c>
      <c r="P433" s="82" t="s">
        <v>572</v>
      </c>
      <c r="Q433" s="80" t="s">
        <v>175</v>
      </c>
      <c r="R433" s="80">
        <f>VLOOKUP(P433,Registration!O:P,2,FALSE)</f>
        <v>19</v>
      </c>
    </row>
    <row r="434" spans="1:18" ht="23.1" customHeight="1">
      <c r="A434" s="80" t="s">
        <v>53</v>
      </c>
      <c r="B434" s="80" t="s">
        <v>26</v>
      </c>
      <c r="C434" s="80" t="s">
        <v>27</v>
      </c>
      <c r="D434" s="80" t="s">
        <v>28</v>
      </c>
      <c r="E434" s="80" t="s">
        <v>28</v>
      </c>
      <c r="F434" s="80" t="s">
        <v>111</v>
      </c>
      <c r="G434" s="80" t="s">
        <v>167</v>
      </c>
      <c r="H434" s="80" t="s">
        <v>8159</v>
      </c>
      <c r="I434" s="80" t="s">
        <v>8161</v>
      </c>
      <c r="J434" s="80" t="s">
        <v>574</v>
      </c>
      <c r="K434" s="77" t="s">
        <v>55</v>
      </c>
      <c r="L434" s="82">
        <v>23</v>
      </c>
      <c r="M434" s="82">
        <v>6</v>
      </c>
      <c r="N434" s="82">
        <v>2018</v>
      </c>
      <c r="O434" s="77">
        <f t="shared" si="8"/>
        <v>43274</v>
      </c>
      <c r="P434" s="82" t="s">
        <v>575</v>
      </c>
      <c r="Q434" s="80" t="s">
        <v>175</v>
      </c>
      <c r="R434" s="80">
        <f>VLOOKUP(P434,Registration!O:P,2,FALSE)</f>
        <v>16</v>
      </c>
    </row>
    <row r="435" spans="1:18" ht="23.1" customHeight="1">
      <c r="A435" s="80" t="s">
        <v>53</v>
      </c>
      <c r="B435" s="80" t="s">
        <v>26</v>
      </c>
      <c r="C435" s="80" t="s">
        <v>27</v>
      </c>
      <c r="D435" s="80" t="s">
        <v>28</v>
      </c>
      <c r="E435" s="80" t="s">
        <v>28</v>
      </c>
      <c r="F435" s="80" t="s">
        <v>111</v>
      </c>
      <c r="G435" s="80" t="s">
        <v>167</v>
      </c>
      <c r="H435" s="80" t="s">
        <v>8159</v>
      </c>
      <c r="I435" s="80" t="s">
        <v>8161</v>
      </c>
      <c r="J435" s="80" t="s">
        <v>402</v>
      </c>
      <c r="K435" s="77" t="s">
        <v>55</v>
      </c>
      <c r="L435" s="82">
        <v>23</v>
      </c>
      <c r="M435" s="82">
        <v>6</v>
      </c>
      <c r="N435" s="82">
        <v>2018</v>
      </c>
      <c r="O435" s="77">
        <f t="shared" si="8"/>
        <v>43274</v>
      </c>
      <c r="P435" s="82" t="s">
        <v>403</v>
      </c>
      <c r="Q435" s="80" t="s">
        <v>175</v>
      </c>
      <c r="R435" s="80">
        <f>VLOOKUP(P435,Registration!O:P,2,FALSE)</f>
        <v>19</v>
      </c>
    </row>
    <row r="436" spans="1:18" ht="23.1" customHeight="1">
      <c r="A436" s="80" t="s">
        <v>53</v>
      </c>
      <c r="B436" s="80" t="s">
        <v>26</v>
      </c>
      <c r="C436" s="80" t="s">
        <v>27</v>
      </c>
      <c r="D436" s="80" t="s">
        <v>28</v>
      </c>
      <c r="E436" s="80" t="s">
        <v>28</v>
      </c>
      <c r="F436" s="80" t="s">
        <v>111</v>
      </c>
      <c r="G436" s="80" t="s">
        <v>167</v>
      </c>
      <c r="H436" s="80" t="s">
        <v>8159</v>
      </c>
      <c r="I436" s="80" t="s">
        <v>8161</v>
      </c>
      <c r="J436" s="99" t="s">
        <v>245</v>
      </c>
      <c r="K436" s="77" t="s">
        <v>55</v>
      </c>
      <c r="L436" s="82">
        <v>23</v>
      </c>
      <c r="M436" s="82">
        <v>6</v>
      </c>
      <c r="N436" s="82">
        <v>2018</v>
      </c>
      <c r="O436" s="77">
        <f t="shared" si="8"/>
        <v>43274</v>
      </c>
      <c r="P436" s="82" t="s">
        <v>246</v>
      </c>
      <c r="Q436" s="80" t="s">
        <v>175</v>
      </c>
      <c r="R436" s="80">
        <f>VLOOKUP(P436,Registration!O:P,2,FALSE)</f>
        <v>19</v>
      </c>
    </row>
    <row r="437" spans="1:18" ht="23.1" customHeight="1">
      <c r="A437" s="80" t="s">
        <v>53</v>
      </c>
      <c r="B437" s="80" t="s">
        <v>26</v>
      </c>
      <c r="C437" s="80" t="s">
        <v>27</v>
      </c>
      <c r="D437" s="80" t="s">
        <v>28</v>
      </c>
      <c r="E437" s="80" t="s">
        <v>28</v>
      </c>
      <c r="F437" s="80" t="s">
        <v>111</v>
      </c>
      <c r="G437" s="80" t="s">
        <v>167</v>
      </c>
      <c r="H437" s="80" t="s">
        <v>8159</v>
      </c>
      <c r="I437" s="80" t="s">
        <v>8161</v>
      </c>
      <c r="J437" s="99" t="s">
        <v>218</v>
      </c>
      <c r="K437" s="77" t="s">
        <v>55</v>
      </c>
      <c r="L437" s="82">
        <v>23</v>
      </c>
      <c r="M437" s="82">
        <v>6</v>
      </c>
      <c r="N437" s="82">
        <v>2018</v>
      </c>
      <c r="O437" s="77">
        <f t="shared" si="8"/>
        <v>43274</v>
      </c>
      <c r="P437" s="82" t="s">
        <v>219</v>
      </c>
      <c r="Q437" s="80" t="s">
        <v>175</v>
      </c>
      <c r="R437" s="80">
        <f>VLOOKUP(P437,Registration!O:P,2,FALSE)</f>
        <v>17</v>
      </c>
    </row>
    <row r="438" spans="1:18" ht="23.1" customHeight="1">
      <c r="A438" s="80" t="s">
        <v>53</v>
      </c>
      <c r="B438" s="80" t="s">
        <v>26</v>
      </c>
      <c r="C438" s="80" t="s">
        <v>27</v>
      </c>
      <c r="D438" s="80" t="s">
        <v>28</v>
      </c>
      <c r="E438" s="80" t="s">
        <v>28</v>
      </c>
      <c r="F438" s="80" t="s">
        <v>111</v>
      </c>
      <c r="G438" s="80" t="s">
        <v>167</v>
      </c>
      <c r="H438" s="80" t="s">
        <v>8159</v>
      </c>
      <c r="I438" s="80" t="s">
        <v>8161</v>
      </c>
      <c r="J438" s="80" t="s">
        <v>415</v>
      </c>
      <c r="K438" s="77" t="s">
        <v>55</v>
      </c>
      <c r="L438" s="82">
        <v>23</v>
      </c>
      <c r="M438" s="82">
        <v>6</v>
      </c>
      <c r="N438" s="82">
        <v>2018</v>
      </c>
      <c r="O438" s="77">
        <f t="shared" si="8"/>
        <v>43274</v>
      </c>
      <c r="P438" s="82" t="s">
        <v>416</v>
      </c>
      <c r="Q438" s="80" t="s">
        <v>175</v>
      </c>
      <c r="R438" s="80">
        <f>VLOOKUP(P438,Registration!O:P,2,FALSE)</f>
        <v>18</v>
      </c>
    </row>
    <row r="439" spans="1:18" ht="23.1" customHeight="1">
      <c r="A439" s="80" t="s">
        <v>53</v>
      </c>
      <c r="B439" s="80" t="s">
        <v>26</v>
      </c>
      <c r="C439" s="80" t="s">
        <v>27</v>
      </c>
      <c r="D439" s="80" t="s">
        <v>28</v>
      </c>
      <c r="E439" s="80" t="s">
        <v>28</v>
      </c>
      <c r="F439" s="80" t="s">
        <v>111</v>
      </c>
      <c r="G439" s="80" t="s">
        <v>167</v>
      </c>
      <c r="H439" s="80" t="s">
        <v>8159</v>
      </c>
      <c r="I439" s="80" t="s">
        <v>8161</v>
      </c>
      <c r="J439" s="80" t="s">
        <v>421</v>
      </c>
      <c r="K439" s="77" t="s">
        <v>55</v>
      </c>
      <c r="L439" s="82">
        <v>23</v>
      </c>
      <c r="M439" s="82">
        <v>6</v>
      </c>
      <c r="N439" s="82">
        <v>2018</v>
      </c>
      <c r="O439" s="77">
        <f t="shared" si="8"/>
        <v>43274</v>
      </c>
      <c r="P439" s="82" t="s">
        <v>422</v>
      </c>
      <c r="Q439" s="80" t="s">
        <v>175</v>
      </c>
      <c r="R439" s="80">
        <f>VLOOKUP(P439,Registration!O:P,2,FALSE)</f>
        <v>18</v>
      </c>
    </row>
    <row r="440" spans="1:18" ht="23.1" customHeight="1">
      <c r="A440" s="80" t="s">
        <v>53</v>
      </c>
      <c r="B440" s="80" t="s">
        <v>26</v>
      </c>
      <c r="C440" s="80" t="s">
        <v>27</v>
      </c>
      <c r="D440" s="80" t="s">
        <v>28</v>
      </c>
      <c r="E440" s="80" t="s">
        <v>28</v>
      </c>
      <c r="F440" s="80" t="s">
        <v>111</v>
      </c>
      <c r="G440" s="80" t="s">
        <v>167</v>
      </c>
      <c r="H440" s="80" t="s">
        <v>8159</v>
      </c>
      <c r="I440" s="80" t="s">
        <v>8161</v>
      </c>
      <c r="J440" s="80" t="s">
        <v>525</v>
      </c>
      <c r="K440" s="77" t="s">
        <v>55</v>
      </c>
      <c r="L440" s="82">
        <v>23</v>
      </c>
      <c r="M440" s="82">
        <v>6</v>
      </c>
      <c r="N440" s="82">
        <v>2018</v>
      </c>
      <c r="O440" s="77">
        <f t="shared" si="8"/>
        <v>43274</v>
      </c>
      <c r="P440" s="82" t="s">
        <v>515</v>
      </c>
      <c r="Q440" s="80" t="s">
        <v>175</v>
      </c>
      <c r="R440" s="80">
        <f>VLOOKUP(P440,Registration!O:P,2,FALSE)</f>
        <v>18</v>
      </c>
    </row>
    <row r="441" spans="1:18" ht="23.1" customHeight="1">
      <c r="A441" s="80" t="s">
        <v>53</v>
      </c>
      <c r="B441" s="80" t="s">
        <v>26</v>
      </c>
      <c r="C441" s="80" t="s">
        <v>27</v>
      </c>
      <c r="D441" s="80" t="s">
        <v>28</v>
      </c>
      <c r="E441" s="80" t="s">
        <v>28</v>
      </c>
      <c r="F441" s="80" t="s">
        <v>111</v>
      </c>
      <c r="G441" s="80" t="s">
        <v>167</v>
      </c>
      <c r="H441" s="80" t="s">
        <v>8159</v>
      </c>
      <c r="I441" s="80" t="s">
        <v>8161</v>
      </c>
      <c r="J441" s="80" t="s">
        <v>533</v>
      </c>
      <c r="K441" s="77" t="s">
        <v>55</v>
      </c>
      <c r="L441" s="82">
        <v>23</v>
      </c>
      <c r="M441" s="82">
        <v>6</v>
      </c>
      <c r="N441" s="82">
        <v>2018</v>
      </c>
      <c r="O441" s="77">
        <f t="shared" si="8"/>
        <v>43274</v>
      </c>
      <c r="P441" s="82" t="s">
        <v>407</v>
      </c>
      <c r="Q441" s="80" t="s">
        <v>175</v>
      </c>
      <c r="R441" s="80">
        <f>VLOOKUP(P441,Registration!O:P,2,FALSE)</f>
        <v>18</v>
      </c>
    </row>
    <row r="442" spans="1:18" ht="23.1" customHeight="1">
      <c r="A442" s="80" t="s">
        <v>53</v>
      </c>
      <c r="B442" s="80" t="s">
        <v>26</v>
      </c>
      <c r="C442" s="80" t="s">
        <v>27</v>
      </c>
      <c r="D442" s="80" t="s">
        <v>28</v>
      </c>
      <c r="E442" s="80" t="s">
        <v>28</v>
      </c>
      <c r="F442" s="80" t="s">
        <v>29</v>
      </c>
      <c r="G442" s="80" t="s">
        <v>1887</v>
      </c>
      <c r="H442" s="80" t="s">
        <v>8165</v>
      </c>
      <c r="I442" s="80" t="s">
        <v>8162</v>
      </c>
      <c r="J442" s="80" t="s">
        <v>2291</v>
      </c>
      <c r="K442" s="77" t="s">
        <v>55</v>
      </c>
      <c r="L442" s="80">
        <v>23</v>
      </c>
      <c r="M442" s="80">
        <v>6</v>
      </c>
      <c r="N442" s="80">
        <v>2018</v>
      </c>
      <c r="O442" s="77">
        <f t="shared" si="8"/>
        <v>43274</v>
      </c>
      <c r="P442" s="80" t="s">
        <v>2292</v>
      </c>
      <c r="Q442" s="80" t="s">
        <v>1899</v>
      </c>
      <c r="R442" s="80">
        <f>VLOOKUP(P442,Registration!O:P,2,FALSE)</f>
        <v>19</v>
      </c>
    </row>
    <row r="443" spans="1:18" ht="23.1" customHeight="1">
      <c r="A443" s="80" t="s">
        <v>53</v>
      </c>
      <c r="B443" s="80" t="s">
        <v>26</v>
      </c>
      <c r="C443" s="80" t="s">
        <v>27</v>
      </c>
      <c r="D443" s="80" t="s">
        <v>28</v>
      </c>
      <c r="E443" s="80" t="s">
        <v>28</v>
      </c>
      <c r="F443" s="80" t="s">
        <v>29</v>
      </c>
      <c r="G443" s="80" t="s">
        <v>1887</v>
      </c>
      <c r="H443" s="80" t="s">
        <v>8165</v>
      </c>
      <c r="I443" s="80" t="s">
        <v>8162</v>
      </c>
      <c r="J443" s="80" t="s">
        <v>2299</v>
      </c>
      <c r="K443" s="77" t="s">
        <v>55</v>
      </c>
      <c r="L443" s="80">
        <v>23</v>
      </c>
      <c r="M443" s="80">
        <v>6</v>
      </c>
      <c r="N443" s="80">
        <v>2018</v>
      </c>
      <c r="O443" s="77">
        <f t="shared" si="8"/>
        <v>43274</v>
      </c>
      <c r="P443" s="80" t="s">
        <v>2300</v>
      </c>
      <c r="Q443" s="80" t="s">
        <v>1899</v>
      </c>
      <c r="R443" s="80">
        <f>VLOOKUP(P443,Registration!O:P,2,FALSE)</f>
        <v>17</v>
      </c>
    </row>
    <row r="444" spans="1:18" ht="23.1" customHeight="1">
      <c r="A444" s="80" t="s">
        <v>53</v>
      </c>
      <c r="B444" s="80" t="s">
        <v>26</v>
      </c>
      <c r="C444" s="80" t="s">
        <v>27</v>
      </c>
      <c r="D444" s="80" t="s">
        <v>28</v>
      </c>
      <c r="E444" s="80" t="s">
        <v>28</v>
      </c>
      <c r="F444" s="80" t="s">
        <v>29</v>
      </c>
      <c r="G444" s="80" t="s">
        <v>1887</v>
      </c>
      <c r="H444" s="80" t="s">
        <v>8165</v>
      </c>
      <c r="I444" s="80" t="s">
        <v>8162</v>
      </c>
      <c r="J444" s="80" t="s">
        <v>2175</v>
      </c>
      <c r="K444" s="77" t="s">
        <v>55</v>
      </c>
      <c r="L444" s="80">
        <v>23</v>
      </c>
      <c r="M444" s="80">
        <v>6</v>
      </c>
      <c r="N444" s="80">
        <v>2018</v>
      </c>
      <c r="O444" s="77">
        <f t="shared" si="8"/>
        <v>43274</v>
      </c>
      <c r="P444" s="80" t="s">
        <v>2176</v>
      </c>
      <c r="Q444" s="80" t="s">
        <v>1899</v>
      </c>
      <c r="R444" s="80">
        <f>VLOOKUP(P444,Registration!O:P,2,FALSE)</f>
        <v>16</v>
      </c>
    </row>
    <row r="445" spans="1:18" ht="23.1" customHeight="1">
      <c r="A445" s="80" t="s">
        <v>53</v>
      </c>
      <c r="B445" s="80" t="s">
        <v>26</v>
      </c>
      <c r="C445" s="80" t="s">
        <v>27</v>
      </c>
      <c r="D445" s="80" t="s">
        <v>28</v>
      </c>
      <c r="E445" s="80" t="s">
        <v>28</v>
      </c>
      <c r="F445" s="80" t="s">
        <v>29</v>
      </c>
      <c r="G445" s="80" t="s">
        <v>1887</v>
      </c>
      <c r="H445" s="80" t="s">
        <v>8165</v>
      </c>
      <c r="I445" s="80" t="s">
        <v>8162</v>
      </c>
      <c r="J445" s="80" t="s">
        <v>635</v>
      </c>
      <c r="K445" s="77" t="s">
        <v>55</v>
      </c>
      <c r="L445" s="80">
        <v>23</v>
      </c>
      <c r="M445" s="80">
        <v>6</v>
      </c>
      <c r="N445" s="80">
        <v>2018</v>
      </c>
      <c r="O445" s="77">
        <f t="shared" si="8"/>
        <v>43274</v>
      </c>
      <c r="P445" s="80" t="s">
        <v>2261</v>
      </c>
      <c r="Q445" s="80" t="s">
        <v>1899</v>
      </c>
      <c r="R445" s="80">
        <f>VLOOKUP(P445,Registration!O:P,2,FALSE)</f>
        <v>15</v>
      </c>
    </row>
    <row r="446" spans="1:18" ht="23.1" customHeight="1">
      <c r="A446" s="80" t="s">
        <v>53</v>
      </c>
      <c r="B446" s="80" t="s">
        <v>26</v>
      </c>
      <c r="C446" s="80" t="s">
        <v>27</v>
      </c>
      <c r="D446" s="80" t="s">
        <v>28</v>
      </c>
      <c r="E446" s="80" t="s">
        <v>28</v>
      </c>
      <c r="F446" s="80" t="s">
        <v>29</v>
      </c>
      <c r="G446" s="80" t="s">
        <v>1887</v>
      </c>
      <c r="H446" s="80" t="s">
        <v>8165</v>
      </c>
      <c r="I446" s="80" t="s">
        <v>8162</v>
      </c>
      <c r="J446" s="80" t="s">
        <v>2301</v>
      </c>
      <c r="K446" s="77" t="s">
        <v>55</v>
      </c>
      <c r="L446" s="80">
        <v>23</v>
      </c>
      <c r="M446" s="80">
        <v>6</v>
      </c>
      <c r="N446" s="80">
        <v>2018</v>
      </c>
      <c r="O446" s="77">
        <f t="shared" si="8"/>
        <v>43274</v>
      </c>
      <c r="P446" s="80" t="s">
        <v>2302</v>
      </c>
      <c r="Q446" s="80" t="s">
        <v>1899</v>
      </c>
      <c r="R446" s="80">
        <f>VLOOKUP(P446,Registration!O:P,2,FALSE)</f>
        <v>18</v>
      </c>
    </row>
    <row r="447" spans="1:18" ht="23.1" customHeight="1">
      <c r="A447" s="80" t="s">
        <v>53</v>
      </c>
      <c r="B447" s="80" t="s">
        <v>26</v>
      </c>
      <c r="C447" s="80" t="s">
        <v>27</v>
      </c>
      <c r="D447" s="80" t="s">
        <v>28</v>
      </c>
      <c r="E447" s="80" t="s">
        <v>28</v>
      </c>
      <c r="F447" s="80" t="s">
        <v>29</v>
      </c>
      <c r="G447" s="80" t="s">
        <v>1887</v>
      </c>
      <c r="H447" s="80" t="s">
        <v>8165</v>
      </c>
      <c r="I447" s="80" t="s">
        <v>8162</v>
      </c>
      <c r="J447" s="80" t="s">
        <v>2303</v>
      </c>
      <c r="K447" s="77" t="s">
        <v>55</v>
      </c>
      <c r="L447" s="80">
        <v>23</v>
      </c>
      <c r="M447" s="80">
        <v>6</v>
      </c>
      <c r="N447" s="80">
        <v>2018</v>
      </c>
      <c r="O447" s="77">
        <f t="shared" si="8"/>
        <v>43274</v>
      </c>
      <c r="P447" s="80" t="s">
        <v>2304</v>
      </c>
      <c r="Q447" s="80" t="s">
        <v>1899</v>
      </c>
      <c r="R447" s="80">
        <f>VLOOKUP(P447,Registration!O:P,2,FALSE)</f>
        <v>15</v>
      </c>
    </row>
    <row r="448" spans="1:18" ht="23.1" customHeight="1">
      <c r="A448" s="80" t="s">
        <v>53</v>
      </c>
      <c r="B448" s="80" t="s">
        <v>26</v>
      </c>
      <c r="C448" s="80" t="s">
        <v>27</v>
      </c>
      <c r="D448" s="80" t="s">
        <v>28</v>
      </c>
      <c r="E448" s="80" t="s">
        <v>28</v>
      </c>
      <c r="F448" s="80" t="s">
        <v>29</v>
      </c>
      <c r="G448" s="80" t="s">
        <v>1887</v>
      </c>
      <c r="H448" s="80" t="s">
        <v>8165</v>
      </c>
      <c r="I448" s="80" t="s">
        <v>8162</v>
      </c>
      <c r="J448" s="80" t="s">
        <v>2229</v>
      </c>
      <c r="K448" s="77" t="s">
        <v>55</v>
      </c>
      <c r="L448" s="80">
        <v>23</v>
      </c>
      <c r="M448" s="80">
        <v>6</v>
      </c>
      <c r="N448" s="80">
        <v>2018</v>
      </c>
      <c r="O448" s="77">
        <f t="shared" si="8"/>
        <v>43274</v>
      </c>
      <c r="P448" s="80" t="s">
        <v>2230</v>
      </c>
      <c r="Q448" s="80" t="s">
        <v>1899</v>
      </c>
      <c r="R448" s="80">
        <f>VLOOKUP(P448,Registration!O:P,2,FALSE)</f>
        <v>19</v>
      </c>
    </row>
    <row r="449" spans="1:18" ht="23.1" customHeight="1">
      <c r="A449" s="80" t="s">
        <v>53</v>
      </c>
      <c r="B449" s="80" t="s">
        <v>26</v>
      </c>
      <c r="C449" s="80" t="s">
        <v>27</v>
      </c>
      <c r="D449" s="80" t="s">
        <v>28</v>
      </c>
      <c r="E449" s="80" t="s">
        <v>28</v>
      </c>
      <c r="F449" s="80" t="s">
        <v>29</v>
      </c>
      <c r="G449" s="80" t="s">
        <v>1887</v>
      </c>
      <c r="H449" s="80" t="s">
        <v>8165</v>
      </c>
      <c r="I449" s="80" t="s">
        <v>8162</v>
      </c>
      <c r="J449" s="80" t="s">
        <v>2231</v>
      </c>
      <c r="K449" s="77" t="s">
        <v>55</v>
      </c>
      <c r="L449" s="80">
        <v>23</v>
      </c>
      <c r="M449" s="80">
        <v>6</v>
      </c>
      <c r="N449" s="80">
        <v>2018</v>
      </c>
      <c r="O449" s="77">
        <f t="shared" si="8"/>
        <v>43274</v>
      </c>
      <c r="P449" s="80" t="s">
        <v>2232</v>
      </c>
      <c r="Q449" s="80" t="s">
        <v>1899</v>
      </c>
      <c r="R449" s="80">
        <f>VLOOKUP(P449,Registration!O:P,2,FALSE)</f>
        <v>18</v>
      </c>
    </row>
    <row r="450" spans="1:18" ht="23.1" customHeight="1">
      <c r="A450" s="80" t="s">
        <v>53</v>
      </c>
      <c r="B450" s="80" t="s">
        <v>26</v>
      </c>
      <c r="C450" s="80" t="s">
        <v>27</v>
      </c>
      <c r="D450" s="80" t="s">
        <v>28</v>
      </c>
      <c r="E450" s="80" t="s">
        <v>28</v>
      </c>
      <c r="F450" s="80" t="s">
        <v>29</v>
      </c>
      <c r="G450" s="80" t="s">
        <v>1887</v>
      </c>
      <c r="H450" s="80" t="s">
        <v>8165</v>
      </c>
      <c r="I450" s="80" t="s">
        <v>8162</v>
      </c>
      <c r="J450" s="80" t="s">
        <v>2233</v>
      </c>
      <c r="K450" s="77" t="s">
        <v>55</v>
      </c>
      <c r="L450" s="80">
        <v>23</v>
      </c>
      <c r="M450" s="80">
        <v>6</v>
      </c>
      <c r="N450" s="80">
        <v>2018</v>
      </c>
      <c r="O450" s="77">
        <f t="shared" si="8"/>
        <v>43274</v>
      </c>
      <c r="P450" s="80" t="s">
        <v>2234</v>
      </c>
      <c r="Q450" s="80" t="s">
        <v>1899</v>
      </c>
      <c r="R450" s="80">
        <f>VLOOKUP(P450,Registration!O:P,2,FALSE)</f>
        <v>17</v>
      </c>
    </row>
    <row r="451" spans="1:18" ht="23.1" customHeight="1">
      <c r="A451" s="80" t="s">
        <v>53</v>
      </c>
      <c r="B451" s="80" t="s">
        <v>26</v>
      </c>
      <c r="C451" s="80" t="s">
        <v>27</v>
      </c>
      <c r="D451" s="80" t="s">
        <v>28</v>
      </c>
      <c r="E451" s="80" t="s">
        <v>28</v>
      </c>
      <c r="F451" s="80" t="s">
        <v>29</v>
      </c>
      <c r="G451" s="80" t="s">
        <v>1887</v>
      </c>
      <c r="H451" s="80" t="s">
        <v>8165</v>
      </c>
      <c r="I451" s="80" t="s">
        <v>8162</v>
      </c>
      <c r="J451" s="80" t="s">
        <v>2305</v>
      </c>
      <c r="K451" s="77" t="s">
        <v>55</v>
      </c>
      <c r="L451" s="80">
        <v>23</v>
      </c>
      <c r="M451" s="80">
        <v>6</v>
      </c>
      <c r="N451" s="80">
        <v>2018</v>
      </c>
      <c r="O451" s="77">
        <f t="shared" si="8"/>
        <v>43274</v>
      </c>
      <c r="P451" s="80" t="s">
        <v>2306</v>
      </c>
      <c r="Q451" s="80" t="s">
        <v>1899</v>
      </c>
      <c r="R451" s="80">
        <f>VLOOKUP(P451,Registration!O:P,2,FALSE)</f>
        <v>16</v>
      </c>
    </row>
    <row r="452" spans="1:18" ht="23.1" customHeight="1">
      <c r="A452" s="80" t="s">
        <v>53</v>
      </c>
      <c r="B452" s="80" t="s">
        <v>26</v>
      </c>
      <c r="C452" s="80" t="s">
        <v>27</v>
      </c>
      <c r="D452" s="80" t="s">
        <v>28</v>
      </c>
      <c r="E452" s="80" t="s">
        <v>28</v>
      </c>
      <c r="F452" s="80" t="s">
        <v>29</v>
      </c>
      <c r="G452" s="80" t="s">
        <v>1887</v>
      </c>
      <c r="H452" s="80" t="s">
        <v>8165</v>
      </c>
      <c r="I452" s="80" t="s">
        <v>8162</v>
      </c>
      <c r="J452" s="80" t="s">
        <v>2272</v>
      </c>
      <c r="K452" s="77" t="s">
        <v>55</v>
      </c>
      <c r="L452" s="80">
        <v>23</v>
      </c>
      <c r="M452" s="80">
        <v>6</v>
      </c>
      <c r="N452" s="80">
        <v>2018</v>
      </c>
      <c r="O452" s="77">
        <f t="shared" si="8"/>
        <v>43274</v>
      </c>
      <c r="P452" s="80" t="s">
        <v>2273</v>
      </c>
      <c r="Q452" s="80" t="s">
        <v>1899</v>
      </c>
      <c r="R452" s="80">
        <f>VLOOKUP(P452,Registration!O:P,2,FALSE)</f>
        <v>18</v>
      </c>
    </row>
    <row r="453" spans="1:18" ht="23.1" customHeight="1">
      <c r="A453" s="80" t="s">
        <v>53</v>
      </c>
      <c r="B453" s="80" t="s">
        <v>26</v>
      </c>
      <c r="C453" s="80" t="s">
        <v>27</v>
      </c>
      <c r="D453" s="80" t="s">
        <v>28</v>
      </c>
      <c r="E453" s="80" t="s">
        <v>28</v>
      </c>
      <c r="F453" s="80" t="s">
        <v>29</v>
      </c>
      <c r="G453" s="80" t="s">
        <v>1887</v>
      </c>
      <c r="H453" s="80" t="s">
        <v>8165</v>
      </c>
      <c r="I453" s="80" t="s">
        <v>8162</v>
      </c>
      <c r="J453" s="80" t="s">
        <v>2307</v>
      </c>
      <c r="K453" s="77" t="s">
        <v>55</v>
      </c>
      <c r="L453" s="80">
        <v>23</v>
      </c>
      <c r="M453" s="80">
        <v>6</v>
      </c>
      <c r="N453" s="80">
        <v>2018</v>
      </c>
      <c r="O453" s="77">
        <f t="shared" si="8"/>
        <v>43274</v>
      </c>
      <c r="P453" s="80" t="s">
        <v>2308</v>
      </c>
      <c r="Q453" s="80" t="s">
        <v>1899</v>
      </c>
      <c r="R453" s="80">
        <f>VLOOKUP(P453,Registration!O:P,2,FALSE)</f>
        <v>16</v>
      </c>
    </row>
    <row r="454" spans="1:18" ht="23.1" customHeight="1">
      <c r="A454" s="80" t="s">
        <v>53</v>
      </c>
      <c r="B454" s="80" t="s">
        <v>26</v>
      </c>
      <c r="C454" s="80" t="s">
        <v>27</v>
      </c>
      <c r="D454" s="80" t="s">
        <v>28</v>
      </c>
      <c r="E454" s="80" t="s">
        <v>28</v>
      </c>
      <c r="F454" s="80" t="s">
        <v>29</v>
      </c>
      <c r="G454" s="80" t="s">
        <v>1887</v>
      </c>
      <c r="H454" s="80" t="s">
        <v>8165</v>
      </c>
      <c r="I454" s="80" t="s">
        <v>8162</v>
      </c>
      <c r="J454" s="80" t="s">
        <v>2309</v>
      </c>
      <c r="K454" s="77" t="s">
        <v>55</v>
      </c>
      <c r="L454" s="80">
        <v>23</v>
      </c>
      <c r="M454" s="80">
        <v>6</v>
      </c>
      <c r="N454" s="80">
        <v>2018</v>
      </c>
      <c r="O454" s="77">
        <f t="shared" si="8"/>
        <v>43274</v>
      </c>
      <c r="P454" s="80" t="s">
        <v>2310</v>
      </c>
      <c r="Q454" s="80" t="s">
        <v>1899</v>
      </c>
      <c r="R454" s="80">
        <f>VLOOKUP(P454,Registration!O:P,2,FALSE)</f>
        <v>15</v>
      </c>
    </row>
    <row r="455" spans="1:18" ht="23.1" customHeight="1">
      <c r="A455" s="80" t="s">
        <v>53</v>
      </c>
      <c r="B455" s="80" t="s">
        <v>26</v>
      </c>
      <c r="C455" s="80" t="s">
        <v>27</v>
      </c>
      <c r="D455" s="80" t="s">
        <v>28</v>
      </c>
      <c r="E455" s="80" t="s">
        <v>28</v>
      </c>
      <c r="F455" s="80" t="s">
        <v>29</v>
      </c>
      <c r="G455" s="80" t="s">
        <v>1887</v>
      </c>
      <c r="H455" s="80" t="s">
        <v>8165</v>
      </c>
      <c r="I455" s="80" t="s">
        <v>8162</v>
      </c>
      <c r="J455" s="80" t="s">
        <v>2311</v>
      </c>
      <c r="K455" s="77" t="s">
        <v>55</v>
      </c>
      <c r="L455" s="80">
        <v>23</v>
      </c>
      <c r="M455" s="80">
        <v>6</v>
      </c>
      <c r="N455" s="80">
        <v>2018</v>
      </c>
      <c r="O455" s="77">
        <f t="shared" si="8"/>
        <v>43274</v>
      </c>
      <c r="P455" s="80" t="s">
        <v>2312</v>
      </c>
      <c r="Q455" s="80" t="s">
        <v>1899</v>
      </c>
      <c r="R455" s="80">
        <f>VLOOKUP(P455,Registration!O:P,2,FALSE)</f>
        <v>16</v>
      </c>
    </row>
    <row r="456" spans="1:18" ht="23.1" customHeight="1">
      <c r="A456" s="80" t="s">
        <v>53</v>
      </c>
      <c r="B456" s="80" t="s">
        <v>26</v>
      </c>
      <c r="C456" s="80" t="s">
        <v>27</v>
      </c>
      <c r="D456" s="80" t="s">
        <v>28</v>
      </c>
      <c r="E456" s="80" t="s">
        <v>28</v>
      </c>
      <c r="F456" s="80" t="s">
        <v>29</v>
      </c>
      <c r="G456" s="80" t="s">
        <v>1887</v>
      </c>
      <c r="H456" s="80" t="s">
        <v>8165</v>
      </c>
      <c r="I456" s="80" t="s">
        <v>8162</v>
      </c>
      <c r="J456" s="80" t="s">
        <v>2313</v>
      </c>
      <c r="K456" s="77" t="s">
        <v>55</v>
      </c>
      <c r="L456" s="80">
        <v>23</v>
      </c>
      <c r="M456" s="80">
        <v>6</v>
      </c>
      <c r="N456" s="80">
        <v>2018</v>
      </c>
      <c r="O456" s="77">
        <f t="shared" si="8"/>
        <v>43274</v>
      </c>
      <c r="P456" s="80" t="s">
        <v>2314</v>
      </c>
      <c r="Q456" s="80" t="s">
        <v>1899</v>
      </c>
      <c r="R456" s="80">
        <f>VLOOKUP(P456,Registration!O:P,2,FALSE)</f>
        <v>18</v>
      </c>
    </row>
    <row r="457" spans="1:18" ht="23.1" customHeight="1">
      <c r="A457" s="80" t="s">
        <v>53</v>
      </c>
      <c r="B457" s="80" t="s">
        <v>26</v>
      </c>
      <c r="C457" s="80" t="s">
        <v>27</v>
      </c>
      <c r="D457" s="80" t="s">
        <v>28</v>
      </c>
      <c r="E457" s="80" t="s">
        <v>28</v>
      </c>
      <c r="F457" s="80" t="s">
        <v>29</v>
      </c>
      <c r="G457" s="80" t="s">
        <v>1887</v>
      </c>
      <c r="H457" s="80" t="s">
        <v>8165</v>
      </c>
      <c r="I457" s="80" t="s">
        <v>8162</v>
      </c>
      <c r="J457" s="80" t="s">
        <v>2235</v>
      </c>
      <c r="K457" s="77" t="s">
        <v>55</v>
      </c>
      <c r="L457" s="80">
        <v>23</v>
      </c>
      <c r="M457" s="80">
        <v>6</v>
      </c>
      <c r="N457" s="80">
        <v>2018</v>
      </c>
      <c r="O457" s="77">
        <f t="shared" ref="O457:O520" si="9">DATE(N457,M457,L457)</f>
        <v>43274</v>
      </c>
      <c r="P457" s="80" t="s">
        <v>2236</v>
      </c>
      <c r="Q457" s="80" t="s">
        <v>1899</v>
      </c>
      <c r="R457" s="80">
        <f>VLOOKUP(P457,Registration!O:P,2,FALSE)</f>
        <v>19</v>
      </c>
    </row>
    <row r="458" spans="1:18" ht="23.1" customHeight="1">
      <c r="A458" s="80" t="s">
        <v>53</v>
      </c>
      <c r="B458" s="80" t="s">
        <v>26</v>
      </c>
      <c r="C458" s="80" t="s">
        <v>27</v>
      </c>
      <c r="D458" s="80" t="s">
        <v>28</v>
      </c>
      <c r="E458" s="80" t="s">
        <v>28</v>
      </c>
      <c r="F458" s="80" t="s">
        <v>29</v>
      </c>
      <c r="G458" s="80" t="s">
        <v>1887</v>
      </c>
      <c r="H458" s="80" t="s">
        <v>8165</v>
      </c>
      <c r="I458" s="80" t="s">
        <v>8162</v>
      </c>
      <c r="J458" s="80" t="s">
        <v>2315</v>
      </c>
      <c r="K458" s="77" t="s">
        <v>55</v>
      </c>
      <c r="L458" s="80">
        <v>23</v>
      </c>
      <c r="M458" s="80">
        <v>6</v>
      </c>
      <c r="N458" s="80">
        <v>2018</v>
      </c>
      <c r="O458" s="77">
        <f t="shared" si="9"/>
        <v>43274</v>
      </c>
      <c r="P458" s="80" t="s">
        <v>2316</v>
      </c>
      <c r="Q458" s="80" t="s">
        <v>1899</v>
      </c>
      <c r="R458" s="80">
        <f>VLOOKUP(P458,Registration!O:P,2,FALSE)</f>
        <v>15</v>
      </c>
    </row>
    <row r="459" spans="1:18" ht="23.1" customHeight="1">
      <c r="A459" s="80" t="s">
        <v>53</v>
      </c>
      <c r="B459" s="80" t="s">
        <v>26</v>
      </c>
      <c r="C459" s="80" t="s">
        <v>27</v>
      </c>
      <c r="D459" s="80" t="s">
        <v>28</v>
      </c>
      <c r="E459" s="80" t="s">
        <v>28</v>
      </c>
      <c r="F459" s="80" t="s">
        <v>29</v>
      </c>
      <c r="G459" s="80" t="s">
        <v>1887</v>
      </c>
      <c r="H459" s="80" t="s">
        <v>8165</v>
      </c>
      <c r="I459" s="80" t="s">
        <v>8162</v>
      </c>
      <c r="J459" s="80" t="s">
        <v>2317</v>
      </c>
      <c r="K459" s="77" t="s">
        <v>55</v>
      </c>
      <c r="L459" s="80">
        <v>23</v>
      </c>
      <c r="M459" s="80">
        <v>6</v>
      </c>
      <c r="N459" s="80">
        <v>2018</v>
      </c>
      <c r="O459" s="77">
        <f t="shared" si="9"/>
        <v>43274</v>
      </c>
      <c r="P459" s="80" t="s">
        <v>2318</v>
      </c>
      <c r="Q459" s="80" t="s">
        <v>1899</v>
      </c>
      <c r="R459" s="80">
        <f>VLOOKUP(P459,Registration!O:P,2,FALSE)</f>
        <v>15</v>
      </c>
    </row>
    <row r="460" spans="1:18" ht="23.1" customHeight="1">
      <c r="A460" s="80" t="s">
        <v>53</v>
      </c>
      <c r="B460" s="80" t="s">
        <v>26</v>
      </c>
      <c r="C460" s="80" t="s">
        <v>27</v>
      </c>
      <c r="D460" s="80" t="s">
        <v>28</v>
      </c>
      <c r="E460" s="80" t="s">
        <v>28</v>
      </c>
      <c r="F460" s="80" t="s">
        <v>29</v>
      </c>
      <c r="G460" s="80" t="s">
        <v>1887</v>
      </c>
      <c r="H460" s="80" t="s">
        <v>8165</v>
      </c>
      <c r="I460" s="80" t="s">
        <v>8162</v>
      </c>
      <c r="J460" s="80" t="s">
        <v>2200</v>
      </c>
      <c r="K460" s="77" t="s">
        <v>55</v>
      </c>
      <c r="L460" s="80">
        <v>23</v>
      </c>
      <c r="M460" s="80">
        <v>6</v>
      </c>
      <c r="N460" s="80">
        <v>2018</v>
      </c>
      <c r="O460" s="77">
        <f t="shared" si="9"/>
        <v>43274</v>
      </c>
      <c r="P460" s="80" t="s">
        <v>2201</v>
      </c>
      <c r="Q460" s="80" t="s">
        <v>1899</v>
      </c>
      <c r="R460" s="80">
        <f>VLOOKUP(P460,Registration!O:P,2,FALSE)</f>
        <v>15</v>
      </c>
    </row>
    <row r="461" spans="1:18" ht="23.1" customHeight="1">
      <c r="A461" s="80" t="s">
        <v>53</v>
      </c>
      <c r="B461" s="80" t="s">
        <v>26</v>
      </c>
      <c r="C461" s="80" t="s">
        <v>27</v>
      </c>
      <c r="D461" s="80" t="s">
        <v>28</v>
      </c>
      <c r="E461" s="80" t="s">
        <v>28</v>
      </c>
      <c r="F461" s="80" t="s">
        <v>29</v>
      </c>
      <c r="G461" s="80" t="s">
        <v>1887</v>
      </c>
      <c r="H461" s="80" t="s">
        <v>8165</v>
      </c>
      <c r="I461" s="80" t="s">
        <v>8162</v>
      </c>
      <c r="J461" s="80" t="s">
        <v>2319</v>
      </c>
      <c r="K461" s="77" t="s">
        <v>55</v>
      </c>
      <c r="L461" s="80">
        <v>23</v>
      </c>
      <c r="M461" s="80">
        <v>6</v>
      </c>
      <c r="N461" s="80">
        <v>2018</v>
      </c>
      <c r="O461" s="77">
        <f t="shared" si="9"/>
        <v>43274</v>
      </c>
      <c r="P461" s="80" t="s">
        <v>2320</v>
      </c>
      <c r="Q461" s="80" t="s">
        <v>1899</v>
      </c>
      <c r="R461" s="80">
        <f>VLOOKUP(P461,Registration!O:P,2,FALSE)</f>
        <v>15</v>
      </c>
    </row>
    <row r="462" spans="1:18" ht="23.1" customHeight="1">
      <c r="A462" s="80" t="s">
        <v>53</v>
      </c>
      <c r="B462" s="80" t="s">
        <v>26</v>
      </c>
      <c r="C462" s="80" t="s">
        <v>27</v>
      </c>
      <c r="D462" s="80" t="s">
        <v>28</v>
      </c>
      <c r="E462" s="80" t="s">
        <v>28</v>
      </c>
      <c r="F462" s="80" t="s">
        <v>29</v>
      </c>
      <c r="G462" s="80" t="s">
        <v>1887</v>
      </c>
      <c r="H462" s="80" t="s">
        <v>8165</v>
      </c>
      <c r="I462" s="80" t="s">
        <v>8162</v>
      </c>
      <c r="J462" s="80" t="s">
        <v>2276</v>
      </c>
      <c r="K462" s="77" t="s">
        <v>55</v>
      </c>
      <c r="L462" s="80">
        <v>23</v>
      </c>
      <c r="M462" s="80">
        <v>6</v>
      </c>
      <c r="N462" s="80">
        <v>2018</v>
      </c>
      <c r="O462" s="77">
        <f t="shared" si="9"/>
        <v>43274</v>
      </c>
      <c r="P462" s="80" t="s">
        <v>2277</v>
      </c>
      <c r="Q462" s="80" t="s">
        <v>1899</v>
      </c>
      <c r="R462" s="80">
        <f>VLOOKUP(P462,Registration!O:P,2,FALSE)</f>
        <v>15</v>
      </c>
    </row>
    <row r="463" spans="1:18" ht="23.1" customHeight="1">
      <c r="A463" s="80" t="s">
        <v>53</v>
      </c>
      <c r="B463" s="80" t="s">
        <v>26</v>
      </c>
      <c r="C463" s="80" t="s">
        <v>27</v>
      </c>
      <c r="D463" s="80" t="s">
        <v>28</v>
      </c>
      <c r="E463" s="80" t="s">
        <v>28</v>
      </c>
      <c r="F463" s="80" t="s">
        <v>29</v>
      </c>
      <c r="G463" s="80" t="s">
        <v>1887</v>
      </c>
      <c r="H463" s="80" t="s">
        <v>8165</v>
      </c>
      <c r="I463" s="80" t="s">
        <v>8162</v>
      </c>
      <c r="J463" s="80" t="s">
        <v>2321</v>
      </c>
      <c r="K463" s="77" t="s">
        <v>55</v>
      </c>
      <c r="L463" s="80">
        <v>23</v>
      </c>
      <c r="M463" s="80">
        <v>6</v>
      </c>
      <c r="N463" s="80">
        <v>2018</v>
      </c>
      <c r="O463" s="77">
        <f t="shared" si="9"/>
        <v>43274</v>
      </c>
      <c r="P463" s="80" t="s">
        <v>2322</v>
      </c>
      <c r="Q463" s="80" t="s">
        <v>1899</v>
      </c>
      <c r="R463" s="80">
        <f>VLOOKUP(P463,Registration!O:P,2,FALSE)</f>
        <v>18</v>
      </c>
    </row>
    <row r="464" spans="1:18" ht="23.1" customHeight="1">
      <c r="A464" s="80" t="s">
        <v>53</v>
      </c>
      <c r="B464" s="80" t="s">
        <v>26</v>
      </c>
      <c r="C464" s="80" t="s">
        <v>27</v>
      </c>
      <c r="D464" s="80" t="s">
        <v>28</v>
      </c>
      <c r="E464" s="80" t="s">
        <v>28</v>
      </c>
      <c r="F464" s="80" t="s">
        <v>29</v>
      </c>
      <c r="G464" s="80" t="s">
        <v>1887</v>
      </c>
      <c r="H464" s="80" t="s">
        <v>8165</v>
      </c>
      <c r="I464" s="80" t="s">
        <v>8162</v>
      </c>
      <c r="J464" s="80" t="s">
        <v>2208</v>
      </c>
      <c r="K464" s="77" t="s">
        <v>55</v>
      </c>
      <c r="L464" s="80">
        <v>23</v>
      </c>
      <c r="M464" s="80">
        <v>6</v>
      </c>
      <c r="N464" s="80">
        <v>2018</v>
      </c>
      <c r="O464" s="77">
        <f t="shared" si="9"/>
        <v>43274</v>
      </c>
      <c r="P464" s="80" t="s">
        <v>2209</v>
      </c>
      <c r="Q464" s="80" t="s">
        <v>1899</v>
      </c>
      <c r="R464" s="80">
        <f>VLOOKUP(P464,Registration!O:P,2,FALSE)</f>
        <v>16</v>
      </c>
    </row>
    <row r="465" spans="1:18" ht="23.1" customHeight="1">
      <c r="A465" s="80" t="s">
        <v>53</v>
      </c>
      <c r="B465" s="80" t="s">
        <v>26</v>
      </c>
      <c r="C465" s="80" t="s">
        <v>27</v>
      </c>
      <c r="D465" s="80" t="s">
        <v>28</v>
      </c>
      <c r="E465" s="80" t="s">
        <v>28</v>
      </c>
      <c r="F465" s="80" t="s">
        <v>29</v>
      </c>
      <c r="G465" s="80" t="s">
        <v>1887</v>
      </c>
      <c r="H465" s="80" t="s">
        <v>8165</v>
      </c>
      <c r="I465" s="80" t="s">
        <v>8162</v>
      </c>
      <c r="J465" s="80" t="s">
        <v>2247</v>
      </c>
      <c r="K465" s="77" t="s">
        <v>55</v>
      </c>
      <c r="L465" s="80">
        <v>23</v>
      </c>
      <c r="M465" s="80">
        <v>6</v>
      </c>
      <c r="N465" s="80">
        <v>2018</v>
      </c>
      <c r="O465" s="77">
        <f t="shared" si="9"/>
        <v>43274</v>
      </c>
      <c r="P465" s="80" t="s">
        <v>2248</v>
      </c>
      <c r="Q465" s="80" t="s">
        <v>1899</v>
      </c>
      <c r="R465" s="80">
        <f>VLOOKUP(P465,Registration!O:P,2,FALSE)</f>
        <v>15</v>
      </c>
    </row>
    <row r="466" spans="1:18" ht="23.1" customHeight="1">
      <c r="A466" s="80" t="s">
        <v>53</v>
      </c>
      <c r="B466" s="80" t="s">
        <v>26</v>
      </c>
      <c r="C466" s="80" t="s">
        <v>27</v>
      </c>
      <c r="D466" s="80" t="s">
        <v>28</v>
      </c>
      <c r="E466" s="80" t="s">
        <v>28</v>
      </c>
      <c r="F466" s="80" t="s">
        <v>29</v>
      </c>
      <c r="G466" s="80" t="s">
        <v>1887</v>
      </c>
      <c r="H466" s="80" t="s">
        <v>8165</v>
      </c>
      <c r="I466" s="80" t="s">
        <v>8162</v>
      </c>
      <c r="J466" s="80" t="s">
        <v>2323</v>
      </c>
      <c r="K466" s="77" t="s">
        <v>55</v>
      </c>
      <c r="L466" s="80">
        <v>23</v>
      </c>
      <c r="M466" s="80">
        <v>6</v>
      </c>
      <c r="N466" s="80">
        <v>2018</v>
      </c>
      <c r="O466" s="77">
        <f t="shared" si="9"/>
        <v>43274</v>
      </c>
      <c r="P466" s="80" t="s">
        <v>2324</v>
      </c>
      <c r="Q466" s="80" t="s">
        <v>1899</v>
      </c>
      <c r="R466" s="80">
        <f>VLOOKUP(P466,Registration!O:P,2,FALSE)</f>
        <v>15</v>
      </c>
    </row>
    <row r="467" spans="1:18" ht="23.1" customHeight="1">
      <c r="A467" s="80" t="s">
        <v>53</v>
      </c>
      <c r="B467" s="80" t="s">
        <v>26</v>
      </c>
      <c r="C467" s="80" t="s">
        <v>27</v>
      </c>
      <c r="D467" s="80" t="s">
        <v>28</v>
      </c>
      <c r="E467" s="80" t="s">
        <v>28</v>
      </c>
      <c r="F467" s="80" t="s">
        <v>29</v>
      </c>
      <c r="G467" s="80" t="s">
        <v>1887</v>
      </c>
      <c r="H467" s="80" t="s">
        <v>8165</v>
      </c>
      <c r="I467" s="80" t="s">
        <v>8162</v>
      </c>
      <c r="J467" s="80" t="s">
        <v>2325</v>
      </c>
      <c r="K467" s="77" t="s">
        <v>55</v>
      </c>
      <c r="L467" s="80">
        <v>23</v>
      </c>
      <c r="M467" s="80">
        <v>6</v>
      </c>
      <c r="N467" s="80">
        <v>2018</v>
      </c>
      <c r="O467" s="77">
        <f t="shared" si="9"/>
        <v>43274</v>
      </c>
      <c r="P467" s="80" t="s">
        <v>2326</v>
      </c>
      <c r="Q467" s="80" t="s">
        <v>1899</v>
      </c>
      <c r="R467" s="80">
        <f>VLOOKUP(P467,Registration!O:P,2,FALSE)</f>
        <v>15</v>
      </c>
    </row>
    <row r="468" spans="1:18" ht="23.1" customHeight="1">
      <c r="A468" s="80" t="s">
        <v>53</v>
      </c>
      <c r="B468" s="80" t="s">
        <v>26</v>
      </c>
      <c r="C468" s="80" t="s">
        <v>27</v>
      </c>
      <c r="D468" s="80" t="s">
        <v>28</v>
      </c>
      <c r="E468" s="80" t="s">
        <v>28</v>
      </c>
      <c r="F468" s="80" t="s">
        <v>29</v>
      </c>
      <c r="G468" s="80" t="s">
        <v>1887</v>
      </c>
      <c r="H468" s="80" t="s">
        <v>8165</v>
      </c>
      <c r="I468" s="80" t="s">
        <v>8162</v>
      </c>
      <c r="J468" s="80" t="s">
        <v>2327</v>
      </c>
      <c r="K468" s="77" t="s">
        <v>55</v>
      </c>
      <c r="L468" s="80">
        <v>23</v>
      </c>
      <c r="M468" s="80">
        <v>6</v>
      </c>
      <c r="N468" s="80">
        <v>2018</v>
      </c>
      <c r="O468" s="77">
        <f t="shared" si="9"/>
        <v>43274</v>
      </c>
      <c r="P468" s="80" t="s">
        <v>2328</v>
      </c>
      <c r="Q468" s="80" t="s">
        <v>1899</v>
      </c>
      <c r="R468" s="80">
        <f>VLOOKUP(P468,Registration!O:P,2,FALSE)</f>
        <v>16</v>
      </c>
    </row>
    <row r="469" spans="1:18" ht="23.1" customHeight="1">
      <c r="A469" s="80" t="s">
        <v>53</v>
      </c>
      <c r="B469" s="80" t="s">
        <v>26</v>
      </c>
      <c r="C469" s="80" t="s">
        <v>27</v>
      </c>
      <c r="D469" s="80" t="s">
        <v>28</v>
      </c>
      <c r="E469" s="80" t="s">
        <v>28</v>
      </c>
      <c r="F469" s="80" t="s">
        <v>29</v>
      </c>
      <c r="G469" s="80" t="s">
        <v>1887</v>
      </c>
      <c r="H469" s="80" t="s">
        <v>8165</v>
      </c>
      <c r="I469" s="80" t="s">
        <v>8162</v>
      </c>
      <c r="J469" s="80" t="s">
        <v>2329</v>
      </c>
      <c r="K469" s="77" t="s">
        <v>55</v>
      </c>
      <c r="L469" s="80">
        <v>23</v>
      </c>
      <c r="M469" s="80">
        <v>6</v>
      </c>
      <c r="N469" s="80">
        <v>2018</v>
      </c>
      <c r="O469" s="77">
        <f t="shared" si="9"/>
        <v>43274</v>
      </c>
      <c r="P469" s="80" t="s">
        <v>2330</v>
      </c>
      <c r="Q469" s="80" t="s">
        <v>1899</v>
      </c>
      <c r="R469" s="80">
        <f>VLOOKUP(P469,Registration!O:P,2,FALSE)</f>
        <v>15</v>
      </c>
    </row>
    <row r="470" spans="1:18" ht="23.1" customHeight="1">
      <c r="A470" s="80" t="s">
        <v>53</v>
      </c>
      <c r="B470" s="80" t="s">
        <v>26</v>
      </c>
      <c r="C470" s="80" t="s">
        <v>27</v>
      </c>
      <c r="D470" s="80" t="s">
        <v>28</v>
      </c>
      <c r="E470" s="80" t="s">
        <v>28</v>
      </c>
      <c r="F470" s="80" t="s">
        <v>29</v>
      </c>
      <c r="G470" s="80" t="s">
        <v>1887</v>
      </c>
      <c r="H470" s="80" t="s">
        <v>8165</v>
      </c>
      <c r="I470" s="80" t="s">
        <v>8162</v>
      </c>
      <c r="J470" s="80" t="s">
        <v>2331</v>
      </c>
      <c r="K470" s="77" t="s">
        <v>55</v>
      </c>
      <c r="L470" s="80">
        <v>23</v>
      </c>
      <c r="M470" s="80">
        <v>6</v>
      </c>
      <c r="N470" s="80">
        <v>2018</v>
      </c>
      <c r="O470" s="77">
        <f t="shared" si="9"/>
        <v>43274</v>
      </c>
      <c r="P470" s="80" t="s">
        <v>2332</v>
      </c>
      <c r="Q470" s="80" t="s">
        <v>1899</v>
      </c>
      <c r="R470" s="80">
        <f>VLOOKUP(P470,Registration!O:P,2,FALSE)</f>
        <v>15</v>
      </c>
    </row>
    <row r="471" spans="1:18" ht="23.1" customHeight="1">
      <c r="A471" s="80" t="s">
        <v>53</v>
      </c>
      <c r="B471" s="80" t="s">
        <v>26</v>
      </c>
      <c r="C471" s="80" t="s">
        <v>27</v>
      </c>
      <c r="D471" s="80" t="s">
        <v>28</v>
      </c>
      <c r="E471" s="80" t="s">
        <v>28</v>
      </c>
      <c r="F471" s="80" t="s">
        <v>29</v>
      </c>
      <c r="G471" s="80" t="s">
        <v>1887</v>
      </c>
      <c r="H471" s="80" t="s">
        <v>8165</v>
      </c>
      <c r="I471" s="80" t="s">
        <v>8162</v>
      </c>
      <c r="J471" s="80" t="s">
        <v>1902</v>
      </c>
      <c r="K471" s="77" t="s">
        <v>55</v>
      </c>
      <c r="L471" s="80">
        <v>23</v>
      </c>
      <c r="M471" s="80">
        <v>6</v>
      </c>
      <c r="N471" s="80">
        <v>2018</v>
      </c>
      <c r="O471" s="77">
        <f t="shared" si="9"/>
        <v>43274</v>
      </c>
      <c r="P471" s="80" t="s">
        <v>1903</v>
      </c>
      <c r="Q471" s="80" t="s">
        <v>1899</v>
      </c>
      <c r="R471" s="80">
        <f>VLOOKUP(P471,Registration!O:P,2,FALSE)</f>
        <v>16</v>
      </c>
    </row>
    <row r="472" spans="1:18" ht="23.1" customHeight="1">
      <c r="A472" s="80" t="s">
        <v>53</v>
      </c>
      <c r="B472" s="80" t="s">
        <v>26</v>
      </c>
      <c r="C472" s="80" t="s">
        <v>27</v>
      </c>
      <c r="D472" s="80" t="s">
        <v>28</v>
      </c>
      <c r="E472" s="80" t="s">
        <v>28</v>
      </c>
      <c r="F472" s="80" t="s">
        <v>29</v>
      </c>
      <c r="G472" s="80" t="s">
        <v>1887</v>
      </c>
      <c r="H472" s="80" t="s">
        <v>8165</v>
      </c>
      <c r="I472" s="80" t="s">
        <v>8162</v>
      </c>
      <c r="J472" s="80" t="s">
        <v>2333</v>
      </c>
      <c r="K472" s="77" t="s">
        <v>55</v>
      </c>
      <c r="L472" s="80">
        <v>23</v>
      </c>
      <c r="M472" s="80">
        <v>6</v>
      </c>
      <c r="N472" s="80">
        <v>2018</v>
      </c>
      <c r="O472" s="77">
        <f t="shared" si="9"/>
        <v>43274</v>
      </c>
      <c r="P472" s="80" t="s">
        <v>2334</v>
      </c>
      <c r="Q472" s="80" t="s">
        <v>1899</v>
      </c>
      <c r="R472" s="80">
        <f>VLOOKUP(P472,Registration!O:P,2,FALSE)</f>
        <v>16</v>
      </c>
    </row>
    <row r="473" spans="1:18" ht="23.1" customHeight="1">
      <c r="A473" s="80" t="s">
        <v>53</v>
      </c>
      <c r="B473" s="80" t="s">
        <v>26</v>
      </c>
      <c r="C473" s="80" t="s">
        <v>27</v>
      </c>
      <c r="D473" s="80" t="s">
        <v>28</v>
      </c>
      <c r="E473" s="80" t="s">
        <v>28</v>
      </c>
      <c r="F473" s="80" t="s">
        <v>29</v>
      </c>
      <c r="G473" s="80" t="s">
        <v>1887</v>
      </c>
      <c r="H473" s="80" t="s">
        <v>8165</v>
      </c>
      <c r="I473" s="80" t="s">
        <v>8162</v>
      </c>
      <c r="J473" s="80" t="s">
        <v>2082</v>
      </c>
      <c r="K473" s="77" t="s">
        <v>55</v>
      </c>
      <c r="L473" s="80">
        <v>23</v>
      </c>
      <c r="M473" s="80">
        <v>6</v>
      </c>
      <c r="N473" s="80">
        <v>2018</v>
      </c>
      <c r="O473" s="77">
        <f t="shared" si="9"/>
        <v>43274</v>
      </c>
      <c r="P473" s="80" t="s">
        <v>2335</v>
      </c>
      <c r="Q473" s="80" t="s">
        <v>1899</v>
      </c>
      <c r="R473" s="80">
        <f>VLOOKUP(P473,Registration!O:P,2,FALSE)</f>
        <v>16</v>
      </c>
    </row>
    <row r="474" spans="1:18" ht="23.1" customHeight="1">
      <c r="A474" s="80" t="s">
        <v>53</v>
      </c>
      <c r="B474" s="80" t="s">
        <v>26</v>
      </c>
      <c r="C474" s="80" t="s">
        <v>27</v>
      </c>
      <c r="D474" s="80" t="s">
        <v>28</v>
      </c>
      <c r="E474" s="80" t="s">
        <v>28</v>
      </c>
      <c r="F474" s="80" t="s">
        <v>29</v>
      </c>
      <c r="G474" s="80" t="s">
        <v>1887</v>
      </c>
      <c r="H474" s="80" t="s">
        <v>8165</v>
      </c>
      <c r="I474" s="80" t="s">
        <v>8162</v>
      </c>
      <c r="J474" s="80" t="s">
        <v>2255</v>
      </c>
      <c r="K474" s="77" t="s">
        <v>55</v>
      </c>
      <c r="L474" s="80">
        <v>23</v>
      </c>
      <c r="M474" s="80">
        <v>6</v>
      </c>
      <c r="N474" s="80">
        <v>2018</v>
      </c>
      <c r="O474" s="77">
        <f t="shared" si="9"/>
        <v>43274</v>
      </c>
      <c r="P474" s="80" t="s">
        <v>2256</v>
      </c>
      <c r="Q474" s="80" t="s">
        <v>1899</v>
      </c>
      <c r="R474" s="80">
        <f>VLOOKUP(P474,Registration!O:P,2,FALSE)</f>
        <v>15</v>
      </c>
    </row>
    <row r="475" spans="1:18" ht="23.1" customHeight="1">
      <c r="A475" s="80" t="s">
        <v>53</v>
      </c>
      <c r="B475" s="80" t="s">
        <v>26</v>
      </c>
      <c r="C475" s="80" t="s">
        <v>27</v>
      </c>
      <c r="D475" s="80" t="s">
        <v>28</v>
      </c>
      <c r="E475" s="80" t="s">
        <v>28</v>
      </c>
      <c r="F475" s="80" t="s">
        <v>29</v>
      </c>
      <c r="G475" s="80" t="s">
        <v>1887</v>
      </c>
      <c r="H475" s="80" t="s">
        <v>8165</v>
      </c>
      <c r="I475" s="80" t="s">
        <v>8162</v>
      </c>
      <c r="J475" s="80" t="s">
        <v>2253</v>
      </c>
      <c r="K475" s="77" t="s">
        <v>55</v>
      </c>
      <c r="L475" s="80">
        <v>23</v>
      </c>
      <c r="M475" s="80">
        <v>6</v>
      </c>
      <c r="N475" s="80">
        <v>2018</v>
      </c>
      <c r="O475" s="77">
        <f t="shared" si="9"/>
        <v>43274</v>
      </c>
      <c r="P475" s="80" t="s">
        <v>2254</v>
      </c>
      <c r="Q475" s="80" t="s">
        <v>1899</v>
      </c>
      <c r="R475" s="80">
        <f>VLOOKUP(P475,Registration!O:P,2,FALSE)</f>
        <v>15</v>
      </c>
    </row>
    <row r="476" spans="1:18" ht="23.1" customHeight="1">
      <c r="A476" s="80" t="s">
        <v>53</v>
      </c>
      <c r="B476" s="80" t="s">
        <v>26</v>
      </c>
      <c r="C476" s="80" t="s">
        <v>27</v>
      </c>
      <c r="D476" s="80" t="s">
        <v>28</v>
      </c>
      <c r="E476" s="80" t="s">
        <v>28</v>
      </c>
      <c r="F476" s="80" t="s">
        <v>29</v>
      </c>
      <c r="G476" s="80" t="s">
        <v>1887</v>
      </c>
      <c r="H476" s="80" t="s">
        <v>8165</v>
      </c>
      <c r="I476" s="80" t="s">
        <v>8162</v>
      </c>
      <c r="J476" s="80" t="s">
        <v>2336</v>
      </c>
      <c r="K476" s="77" t="s">
        <v>55</v>
      </c>
      <c r="L476" s="80">
        <v>23</v>
      </c>
      <c r="M476" s="80">
        <v>6</v>
      </c>
      <c r="N476" s="80">
        <v>2018</v>
      </c>
      <c r="O476" s="77">
        <f t="shared" si="9"/>
        <v>43274</v>
      </c>
      <c r="P476" s="80" t="s">
        <v>2337</v>
      </c>
      <c r="Q476" s="80" t="s">
        <v>1899</v>
      </c>
      <c r="R476" s="80">
        <f>VLOOKUP(P476,Registration!O:P,2,FALSE)</f>
        <v>15</v>
      </c>
    </row>
    <row r="477" spans="1:18" ht="23.1" customHeight="1">
      <c r="A477" s="80" t="s">
        <v>53</v>
      </c>
      <c r="B477" s="80" t="s">
        <v>26</v>
      </c>
      <c r="C477" s="80" t="s">
        <v>27</v>
      </c>
      <c r="D477" s="80" t="s">
        <v>28</v>
      </c>
      <c r="E477" s="80" t="s">
        <v>28</v>
      </c>
      <c r="F477" s="80" t="s">
        <v>29</v>
      </c>
      <c r="G477" s="80" t="s">
        <v>1887</v>
      </c>
      <c r="H477" s="80" t="s">
        <v>8165</v>
      </c>
      <c r="I477" s="80" t="s">
        <v>8162</v>
      </c>
      <c r="J477" s="80" t="s">
        <v>2064</v>
      </c>
      <c r="K477" s="77" t="s">
        <v>55</v>
      </c>
      <c r="L477" s="80">
        <v>23</v>
      </c>
      <c r="M477" s="80">
        <v>6</v>
      </c>
      <c r="N477" s="80">
        <v>2018</v>
      </c>
      <c r="O477" s="77">
        <f t="shared" si="9"/>
        <v>43274</v>
      </c>
      <c r="P477" s="80" t="s">
        <v>2065</v>
      </c>
      <c r="Q477" s="80" t="s">
        <v>1899</v>
      </c>
      <c r="R477" s="80">
        <f>VLOOKUP(P477,Registration!O:P,2,FALSE)</f>
        <v>15</v>
      </c>
    </row>
    <row r="478" spans="1:18" ht="23.1" customHeight="1">
      <c r="A478" s="80" t="s">
        <v>53</v>
      </c>
      <c r="B478" s="80" t="s">
        <v>26</v>
      </c>
      <c r="C478" s="80" t="s">
        <v>27</v>
      </c>
      <c r="D478" s="80" t="s">
        <v>28</v>
      </c>
      <c r="E478" s="80" t="s">
        <v>28</v>
      </c>
      <c r="F478" s="80" t="s">
        <v>29</v>
      </c>
      <c r="G478" s="80" t="s">
        <v>1887</v>
      </c>
      <c r="H478" s="80" t="s">
        <v>8165</v>
      </c>
      <c r="I478" s="80" t="s">
        <v>8162</v>
      </c>
      <c r="J478" s="80" t="s">
        <v>2066</v>
      </c>
      <c r="K478" s="77" t="s">
        <v>55</v>
      </c>
      <c r="L478" s="80">
        <v>23</v>
      </c>
      <c r="M478" s="80">
        <v>6</v>
      </c>
      <c r="N478" s="80">
        <v>2018</v>
      </c>
      <c r="O478" s="77">
        <f t="shared" si="9"/>
        <v>43274</v>
      </c>
      <c r="P478" s="80" t="s">
        <v>2067</v>
      </c>
      <c r="Q478" s="80" t="s">
        <v>1899</v>
      </c>
      <c r="R478" s="80">
        <f>VLOOKUP(P478,Registration!O:P,2,FALSE)</f>
        <v>15</v>
      </c>
    </row>
    <row r="479" spans="1:18" ht="23.1" customHeight="1">
      <c r="A479" s="80" t="s">
        <v>53</v>
      </c>
      <c r="B479" s="80" t="s">
        <v>26</v>
      </c>
      <c r="C479" s="80" t="s">
        <v>27</v>
      </c>
      <c r="D479" s="80" t="s">
        <v>28</v>
      </c>
      <c r="E479" s="80" t="s">
        <v>28</v>
      </c>
      <c r="F479" s="80" t="s">
        <v>29</v>
      </c>
      <c r="G479" s="80" t="s">
        <v>1887</v>
      </c>
      <c r="H479" s="80" t="s">
        <v>8165</v>
      </c>
      <c r="I479" s="80" t="s">
        <v>8162</v>
      </c>
      <c r="J479" s="80" t="s">
        <v>2338</v>
      </c>
      <c r="K479" s="77" t="s">
        <v>55</v>
      </c>
      <c r="L479" s="80">
        <v>23</v>
      </c>
      <c r="M479" s="80">
        <v>6</v>
      </c>
      <c r="N479" s="80">
        <v>2018</v>
      </c>
      <c r="O479" s="77">
        <f t="shared" si="9"/>
        <v>43274</v>
      </c>
      <c r="P479" s="80" t="s">
        <v>2339</v>
      </c>
      <c r="Q479" s="80" t="s">
        <v>1899</v>
      </c>
      <c r="R479" s="80">
        <f>VLOOKUP(P479,Registration!O:P,2,FALSE)</f>
        <v>15</v>
      </c>
    </row>
    <row r="480" spans="1:18" ht="23.1" customHeight="1">
      <c r="A480" s="80" t="s">
        <v>53</v>
      </c>
      <c r="B480" s="80" t="s">
        <v>26</v>
      </c>
      <c r="C480" s="80" t="s">
        <v>27</v>
      </c>
      <c r="D480" s="80" t="s">
        <v>28</v>
      </c>
      <c r="E480" s="80" t="s">
        <v>28</v>
      </c>
      <c r="F480" s="80" t="s">
        <v>29</v>
      </c>
      <c r="G480" s="80" t="s">
        <v>1887</v>
      </c>
      <c r="H480" s="80" t="s">
        <v>8165</v>
      </c>
      <c r="I480" s="80" t="s">
        <v>8162</v>
      </c>
      <c r="J480" s="80" t="s">
        <v>2340</v>
      </c>
      <c r="K480" s="77" t="s">
        <v>55</v>
      </c>
      <c r="L480" s="80">
        <v>23</v>
      </c>
      <c r="M480" s="80">
        <v>6</v>
      </c>
      <c r="N480" s="80">
        <v>2018</v>
      </c>
      <c r="O480" s="77">
        <f t="shared" si="9"/>
        <v>43274</v>
      </c>
      <c r="P480" s="80" t="s">
        <v>2341</v>
      </c>
      <c r="Q480" s="80" t="s">
        <v>1899</v>
      </c>
      <c r="R480" s="80">
        <f>VLOOKUP(P480,Registration!O:P,2,FALSE)</f>
        <v>17</v>
      </c>
    </row>
    <row r="481" spans="1:18" ht="23.1" customHeight="1">
      <c r="A481" s="80" t="s">
        <v>53</v>
      </c>
      <c r="B481" s="80" t="s">
        <v>26</v>
      </c>
      <c r="C481" s="80" t="s">
        <v>27</v>
      </c>
      <c r="D481" s="80" t="s">
        <v>28</v>
      </c>
      <c r="E481" s="80" t="s">
        <v>28</v>
      </c>
      <c r="F481" s="80" t="s">
        <v>29</v>
      </c>
      <c r="G481" s="80" t="s">
        <v>1887</v>
      </c>
      <c r="H481" s="80" t="s">
        <v>8165</v>
      </c>
      <c r="I481" s="80" t="s">
        <v>8162</v>
      </c>
      <c r="J481" s="80" t="s">
        <v>2342</v>
      </c>
      <c r="K481" s="77" t="s">
        <v>55</v>
      </c>
      <c r="L481" s="80">
        <v>23</v>
      </c>
      <c r="M481" s="80">
        <v>6</v>
      </c>
      <c r="N481" s="80">
        <v>2018</v>
      </c>
      <c r="O481" s="77">
        <f t="shared" si="9"/>
        <v>43274</v>
      </c>
      <c r="P481" s="80" t="s">
        <v>2343</v>
      </c>
      <c r="Q481" s="80" t="s">
        <v>1899</v>
      </c>
      <c r="R481" s="80">
        <f>VLOOKUP(P481,Registration!O:P,2,FALSE)</f>
        <v>15</v>
      </c>
    </row>
    <row r="482" spans="1:18" ht="23.1" customHeight="1">
      <c r="A482" s="80" t="s">
        <v>53</v>
      </c>
      <c r="B482" s="80" t="s">
        <v>26</v>
      </c>
      <c r="C482" s="80" t="s">
        <v>27</v>
      </c>
      <c r="D482" s="80" t="s">
        <v>28</v>
      </c>
      <c r="E482" s="80" t="s">
        <v>28</v>
      </c>
      <c r="F482" s="80" t="s">
        <v>29</v>
      </c>
      <c r="G482" s="80" t="s">
        <v>1887</v>
      </c>
      <c r="H482" s="80" t="s">
        <v>8165</v>
      </c>
      <c r="I482" s="80" t="s">
        <v>8162</v>
      </c>
      <c r="J482" s="80" t="s">
        <v>2344</v>
      </c>
      <c r="K482" s="77" t="s">
        <v>55</v>
      </c>
      <c r="L482" s="80">
        <v>23</v>
      </c>
      <c r="M482" s="80">
        <v>6</v>
      </c>
      <c r="N482" s="80">
        <v>2018</v>
      </c>
      <c r="O482" s="77">
        <f t="shared" si="9"/>
        <v>43274</v>
      </c>
      <c r="P482" s="80" t="s">
        <v>2345</v>
      </c>
      <c r="Q482" s="80" t="s">
        <v>1899</v>
      </c>
      <c r="R482" s="80">
        <f>VLOOKUP(P482,Registration!O:P,2,FALSE)</f>
        <v>18</v>
      </c>
    </row>
    <row r="483" spans="1:18" ht="23.1" customHeight="1">
      <c r="A483" s="80" t="s">
        <v>53</v>
      </c>
      <c r="B483" s="80" t="s">
        <v>26</v>
      </c>
      <c r="C483" s="80" t="s">
        <v>27</v>
      </c>
      <c r="D483" s="80" t="s">
        <v>28</v>
      </c>
      <c r="E483" s="80" t="s">
        <v>28</v>
      </c>
      <c r="F483" s="80" t="s">
        <v>29</v>
      </c>
      <c r="G483" s="80" t="s">
        <v>1887</v>
      </c>
      <c r="H483" s="80" t="s">
        <v>8165</v>
      </c>
      <c r="I483" s="80" t="s">
        <v>8162</v>
      </c>
      <c r="J483" s="80" t="s">
        <v>2346</v>
      </c>
      <c r="K483" s="77" t="s">
        <v>55</v>
      </c>
      <c r="L483" s="80">
        <v>23</v>
      </c>
      <c r="M483" s="80">
        <v>6</v>
      </c>
      <c r="N483" s="80">
        <v>2018</v>
      </c>
      <c r="O483" s="77">
        <f t="shared" si="9"/>
        <v>43274</v>
      </c>
      <c r="P483" s="80" t="s">
        <v>2347</v>
      </c>
      <c r="Q483" s="80" t="s">
        <v>1899</v>
      </c>
      <c r="R483" s="80">
        <f>VLOOKUP(P483,Registration!O:P,2,FALSE)</f>
        <v>15</v>
      </c>
    </row>
    <row r="484" spans="1:18" ht="23.1" customHeight="1">
      <c r="A484" s="80" t="s">
        <v>53</v>
      </c>
      <c r="B484" s="80" t="s">
        <v>26</v>
      </c>
      <c r="C484" s="80" t="s">
        <v>27</v>
      </c>
      <c r="D484" s="80" t="s">
        <v>28</v>
      </c>
      <c r="E484" s="80" t="s">
        <v>28</v>
      </c>
      <c r="F484" s="80" t="s">
        <v>29</v>
      </c>
      <c r="G484" s="80" t="s">
        <v>1887</v>
      </c>
      <c r="H484" s="80" t="s">
        <v>8165</v>
      </c>
      <c r="I484" s="80" t="s">
        <v>8162</v>
      </c>
      <c r="J484" s="80" t="s">
        <v>2202</v>
      </c>
      <c r="K484" s="77" t="s">
        <v>55</v>
      </c>
      <c r="L484" s="80">
        <v>23</v>
      </c>
      <c r="M484" s="80">
        <v>6</v>
      </c>
      <c r="N484" s="80">
        <v>2018</v>
      </c>
      <c r="O484" s="77">
        <f t="shared" si="9"/>
        <v>43274</v>
      </c>
      <c r="P484" s="80" t="s">
        <v>2203</v>
      </c>
      <c r="Q484" s="80" t="s">
        <v>1899</v>
      </c>
      <c r="R484" s="80">
        <f>VLOOKUP(P484,Registration!O:P,2,FALSE)</f>
        <v>15</v>
      </c>
    </row>
    <row r="485" spans="1:18" ht="23.1" customHeight="1">
      <c r="A485" s="80" t="s">
        <v>53</v>
      </c>
      <c r="B485" s="80" t="s">
        <v>26</v>
      </c>
      <c r="C485" s="80" t="s">
        <v>27</v>
      </c>
      <c r="D485" s="80" t="s">
        <v>28</v>
      </c>
      <c r="E485" s="80" t="s">
        <v>28</v>
      </c>
      <c r="F485" s="80" t="s">
        <v>29</v>
      </c>
      <c r="G485" s="80" t="s">
        <v>1887</v>
      </c>
      <c r="H485" s="80" t="s">
        <v>8165</v>
      </c>
      <c r="I485" s="80" t="s">
        <v>8162</v>
      </c>
      <c r="J485" s="80" t="s">
        <v>2278</v>
      </c>
      <c r="K485" s="77" t="s">
        <v>55</v>
      </c>
      <c r="L485" s="80">
        <v>23</v>
      </c>
      <c r="M485" s="80">
        <v>6</v>
      </c>
      <c r="N485" s="80">
        <v>2018</v>
      </c>
      <c r="O485" s="77">
        <f t="shared" si="9"/>
        <v>43274</v>
      </c>
      <c r="P485" s="80" t="s">
        <v>2279</v>
      </c>
      <c r="Q485" s="80" t="s">
        <v>1899</v>
      </c>
      <c r="R485" s="80">
        <f>VLOOKUP(P485,Registration!O:P,2,FALSE)</f>
        <v>15</v>
      </c>
    </row>
    <row r="486" spans="1:18" ht="23.1" customHeight="1">
      <c r="A486" s="80" t="s">
        <v>53</v>
      </c>
      <c r="B486" s="80" t="s">
        <v>26</v>
      </c>
      <c r="C486" s="80" t="s">
        <v>27</v>
      </c>
      <c r="D486" s="80" t="s">
        <v>28</v>
      </c>
      <c r="E486" s="80" t="s">
        <v>28</v>
      </c>
      <c r="F486" s="80" t="s">
        <v>29</v>
      </c>
      <c r="G486" s="80" t="s">
        <v>1887</v>
      </c>
      <c r="H486" s="80" t="s">
        <v>8165</v>
      </c>
      <c r="I486" s="80" t="s">
        <v>8162</v>
      </c>
      <c r="J486" s="80" t="s">
        <v>2348</v>
      </c>
      <c r="K486" s="77" t="s">
        <v>55</v>
      </c>
      <c r="L486" s="80">
        <v>23</v>
      </c>
      <c r="M486" s="80">
        <v>6</v>
      </c>
      <c r="N486" s="80">
        <v>2018</v>
      </c>
      <c r="O486" s="77">
        <f t="shared" si="9"/>
        <v>43274</v>
      </c>
      <c r="P486" s="80" t="s">
        <v>2349</v>
      </c>
      <c r="Q486" s="80" t="s">
        <v>1899</v>
      </c>
      <c r="R486" s="80">
        <f>VLOOKUP(P486,Registration!O:P,2,FALSE)</f>
        <v>15</v>
      </c>
    </row>
    <row r="487" spans="1:18" ht="23.1" customHeight="1">
      <c r="A487" s="80" t="s">
        <v>53</v>
      </c>
      <c r="B487" s="80" t="s">
        <v>26</v>
      </c>
      <c r="C487" s="80" t="s">
        <v>27</v>
      </c>
      <c r="D487" s="80" t="s">
        <v>28</v>
      </c>
      <c r="E487" s="80" t="s">
        <v>28</v>
      </c>
      <c r="F487" s="80" t="s">
        <v>29</v>
      </c>
      <c r="G487" s="80" t="s">
        <v>1887</v>
      </c>
      <c r="H487" s="80" t="s">
        <v>8165</v>
      </c>
      <c r="I487" s="80" t="s">
        <v>8162</v>
      </c>
      <c r="J487" s="80" t="s">
        <v>2268</v>
      </c>
      <c r="K487" s="77" t="s">
        <v>55</v>
      </c>
      <c r="L487" s="80">
        <v>23</v>
      </c>
      <c r="M487" s="80">
        <v>6</v>
      </c>
      <c r="N487" s="80">
        <v>2018</v>
      </c>
      <c r="O487" s="77">
        <f t="shared" si="9"/>
        <v>43274</v>
      </c>
      <c r="P487" s="80" t="s">
        <v>2269</v>
      </c>
      <c r="Q487" s="80" t="s">
        <v>1899</v>
      </c>
      <c r="R487" s="80">
        <f>VLOOKUP(P487,Registration!O:P,2,FALSE)</f>
        <v>15</v>
      </c>
    </row>
    <row r="488" spans="1:18" ht="23.1" customHeight="1">
      <c r="A488" s="80" t="s">
        <v>53</v>
      </c>
      <c r="B488" s="80" t="s">
        <v>26</v>
      </c>
      <c r="C488" s="80" t="s">
        <v>27</v>
      </c>
      <c r="D488" s="80" t="s">
        <v>28</v>
      </c>
      <c r="E488" s="80" t="s">
        <v>28</v>
      </c>
      <c r="F488" s="80" t="s">
        <v>29</v>
      </c>
      <c r="G488" s="80" t="s">
        <v>1887</v>
      </c>
      <c r="H488" s="80" t="s">
        <v>8165</v>
      </c>
      <c r="I488" s="80" t="s">
        <v>8162</v>
      </c>
      <c r="J488" s="80" t="s">
        <v>2350</v>
      </c>
      <c r="K488" s="77" t="s">
        <v>55</v>
      </c>
      <c r="L488" s="80">
        <v>23</v>
      </c>
      <c r="M488" s="80">
        <v>6</v>
      </c>
      <c r="N488" s="80">
        <v>2018</v>
      </c>
      <c r="O488" s="77">
        <f t="shared" si="9"/>
        <v>43274</v>
      </c>
      <c r="P488" s="80" t="s">
        <v>2351</v>
      </c>
      <c r="Q488" s="80" t="s">
        <v>1899</v>
      </c>
      <c r="R488" s="80">
        <f>VLOOKUP(P488,Registration!O:P,2,FALSE)</f>
        <v>15</v>
      </c>
    </row>
    <row r="489" spans="1:18" ht="23.1" customHeight="1">
      <c r="A489" s="80" t="s">
        <v>53</v>
      </c>
      <c r="B489" s="80" t="s">
        <v>26</v>
      </c>
      <c r="C489" s="80" t="s">
        <v>27</v>
      </c>
      <c r="D489" s="80" t="s">
        <v>28</v>
      </c>
      <c r="E489" s="80" t="s">
        <v>28</v>
      </c>
      <c r="F489" s="80" t="s">
        <v>29</v>
      </c>
      <c r="G489" s="80" t="s">
        <v>1887</v>
      </c>
      <c r="H489" s="80" t="s">
        <v>8165</v>
      </c>
      <c r="I489" s="80" t="s">
        <v>8162</v>
      </c>
      <c r="J489" s="80" t="s">
        <v>2352</v>
      </c>
      <c r="K489" s="77" t="s">
        <v>55</v>
      </c>
      <c r="L489" s="80">
        <v>23</v>
      </c>
      <c r="M489" s="80">
        <v>6</v>
      </c>
      <c r="N489" s="80">
        <v>2018</v>
      </c>
      <c r="O489" s="77">
        <f t="shared" si="9"/>
        <v>43274</v>
      </c>
      <c r="P489" s="80" t="s">
        <v>2353</v>
      </c>
      <c r="Q489" s="80" t="s">
        <v>1899</v>
      </c>
      <c r="R489" s="80">
        <f>VLOOKUP(P489,Registration!O:P,2,FALSE)</f>
        <v>15</v>
      </c>
    </row>
    <row r="490" spans="1:18" ht="23.1" customHeight="1">
      <c r="A490" s="80" t="s">
        <v>53</v>
      </c>
      <c r="B490" s="80" t="s">
        <v>26</v>
      </c>
      <c r="C490" s="80" t="s">
        <v>27</v>
      </c>
      <c r="D490" s="80" t="s">
        <v>28</v>
      </c>
      <c r="E490" s="80" t="s">
        <v>28</v>
      </c>
      <c r="F490" s="80" t="s">
        <v>29</v>
      </c>
      <c r="G490" s="80" t="s">
        <v>1887</v>
      </c>
      <c r="H490" s="80" t="s">
        <v>8165</v>
      </c>
      <c r="I490" s="80" t="s">
        <v>8162</v>
      </c>
      <c r="J490" s="80" t="s">
        <v>2354</v>
      </c>
      <c r="K490" s="77" t="s">
        <v>55</v>
      </c>
      <c r="L490" s="80">
        <v>23</v>
      </c>
      <c r="M490" s="80">
        <v>6</v>
      </c>
      <c r="N490" s="80">
        <v>2018</v>
      </c>
      <c r="O490" s="77">
        <f t="shared" si="9"/>
        <v>43274</v>
      </c>
      <c r="P490" s="80" t="s">
        <v>2271</v>
      </c>
      <c r="Q490" s="80" t="s">
        <v>1899</v>
      </c>
      <c r="R490" s="80">
        <f>VLOOKUP(P490,Registration!O:P,2,FALSE)</f>
        <v>15</v>
      </c>
    </row>
    <row r="491" spans="1:18" ht="23.1" customHeight="1">
      <c r="A491" s="80" t="s">
        <v>53</v>
      </c>
      <c r="B491" s="80" t="s">
        <v>26</v>
      </c>
      <c r="C491" s="80" t="s">
        <v>27</v>
      </c>
      <c r="D491" s="80" t="s">
        <v>28</v>
      </c>
      <c r="E491" s="80" t="s">
        <v>28</v>
      </c>
      <c r="F491" s="80" t="s">
        <v>29</v>
      </c>
      <c r="G491" s="80" t="s">
        <v>1887</v>
      </c>
      <c r="H491" s="80" t="s">
        <v>8165</v>
      </c>
      <c r="I491" s="80" t="s">
        <v>8162</v>
      </c>
      <c r="J491" s="80" t="s">
        <v>2274</v>
      </c>
      <c r="K491" s="77" t="s">
        <v>55</v>
      </c>
      <c r="L491" s="80">
        <v>23</v>
      </c>
      <c r="M491" s="80">
        <v>6</v>
      </c>
      <c r="N491" s="80">
        <v>2018</v>
      </c>
      <c r="O491" s="77">
        <f t="shared" si="9"/>
        <v>43274</v>
      </c>
      <c r="P491" s="80" t="s">
        <v>2275</v>
      </c>
      <c r="Q491" s="80" t="s">
        <v>1899</v>
      </c>
      <c r="R491" s="80">
        <f>VLOOKUP(P491,Registration!O:P,2,FALSE)</f>
        <v>16</v>
      </c>
    </row>
    <row r="492" spans="1:18" ht="23.1" customHeight="1">
      <c r="A492" s="80" t="s">
        <v>53</v>
      </c>
      <c r="B492" s="80" t="s">
        <v>26</v>
      </c>
      <c r="C492" s="80" t="s">
        <v>27</v>
      </c>
      <c r="D492" s="80" t="s">
        <v>28</v>
      </c>
      <c r="E492" s="80" t="s">
        <v>28</v>
      </c>
      <c r="F492" s="80" t="s">
        <v>29</v>
      </c>
      <c r="G492" s="80" t="s">
        <v>1887</v>
      </c>
      <c r="H492" s="80" t="s">
        <v>8165</v>
      </c>
      <c r="I492" s="80" t="s">
        <v>8162</v>
      </c>
      <c r="J492" s="80" t="s">
        <v>2046</v>
      </c>
      <c r="K492" s="77" t="s">
        <v>55</v>
      </c>
      <c r="L492" s="80">
        <v>23</v>
      </c>
      <c r="M492" s="80">
        <v>6</v>
      </c>
      <c r="N492" s="80">
        <v>2018</v>
      </c>
      <c r="O492" s="77">
        <f t="shared" si="9"/>
        <v>43274</v>
      </c>
      <c r="P492" s="80" t="s">
        <v>2047</v>
      </c>
      <c r="Q492" s="80" t="s">
        <v>1899</v>
      </c>
      <c r="R492" s="80">
        <f>VLOOKUP(P492,Registration!O:P,2,FALSE)</f>
        <v>18</v>
      </c>
    </row>
    <row r="493" spans="1:18" ht="23.1" customHeight="1">
      <c r="A493" s="80" t="s">
        <v>53</v>
      </c>
      <c r="B493" s="80" t="s">
        <v>26</v>
      </c>
      <c r="C493" s="80" t="s">
        <v>27</v>
      </c>
      <c r="D493" s="80" t="s">
        <v>28</v>
      </c>
      <c r="E493" s="80" t="s">
        <v>28</v>
      </c>
      <c r="F493" s="80" t="s">
        <v>29</v>
      </c>
      <c r="G493" s="80" t="s">
        <v>1887</v>
      </c>
      <c r="H493" s="80" t="s">
        <v>8165</v>
      </c>
      <c r="I493" s="80" t="s">
        <v>8162</v>
      </c>
      <c r="J493" s="80" t="s">
        <v>2355</v>
      </c>
      <c r="K493" s="77" t="s">
        <v>55</v>
      </c>
      <c r="L493" s="80">
        <v>23</v>
      </c>
      <c r="M493" s="80">
        <v>6</v>
      </c>
      <c r="N493" s="80">
        <v>2018</v>
      </c>
      <c r="O493" s="77">
        <f t="shared" si="9"/>
        <v>43274</v>
      </c>
      <c r="P493" s="80" t="s">
        <v>2356</v>
      </c>
      <c r="Q493" s="80" t="s">
        <v>1899</v>
      </c>
      <c r="R493" s="80">
        <f>VLOOKUP(P493,Registration!O:P,2,FALSE)</f>
        <v>15</v>
      </c>
    </row>
    <row r="494" spans="1:18" ht="23.1" customHeight="1">
      <c r="A494" s="80" t="s">
        <v>53</v>
      </c>
      <c r="B494" s="80" t="s">
        <v>26</v>
      </c>
      <c r="C494" s="80" t="s">
        <v>27</v>
      </c>
      <c r="D494" s="80" t="s">
        <v>28</v>
      </c>
      <c r="E494" s="80" t="s">
        <v>28</v>
      </c>
      <c r="F494" s="80" t="s">
        <v>29</v>
      </c>
      <c r="G494" s="80" t="s">
        <v>1887</v>
      </c>
      <c r="H494" s="80" t="s">
        <v>8165</v>
      </c>
      <c r="I494" s="80" t="s">
        <v>8162</v>
      </c>
      <c r="J494" s="80" t="s">
        <v>2357</v>
      </c>
      <c r="K494" s="77" t="s">
        <v>55</v>
      </c>
      <c r="L494" s="80">
        <v>23</v>
      </c>
      <c r="M494" s="80">
        <v>6</v>
      </c>
      <c r="N494" s="80">
        <v>2018</v>
      </c>
      <c r="O494" s="77">
        <f t="shared" si="9"/>
        <v>43274</v>
      </c>
      <c r="P494" s="80" t="s">
        <v>2358</v>
      </c>
      <c r="Q494" s="80" t="s">
        <v>1899</v>
      </c>
      <c r="R494" s="80">
        <f>VLOOKUP(P494,Registration!O:P,2,FALSE)</f>
        <v>16</v>
      </c>
    </row>
    <row r="495" spans="1:18" ht="23.1" customHeight="1">
      <c r="A495" s="80" t="s">
        <v>56</v>
      </c>
      <c r="B495" s="80" t="s">
        <v>26</v>
      </c>
      <c r="C495" s="80" t="s">
        <v>27</v>
      </c>
      <c r="D495" s="80" t="s">
        <v>28</v>
      </c>
      <c r="E495" s="80" t="s">
        <v>28</v>
      </c>
      <c r="F495" s="80" t="s">
        <v>111</v>
      </c>
      <c r="G495" s="80" t="s">
        <v>167</v>
      </c>
      <c r="H495" s="80" t="s">
        <v>8159</v>
      </c>
      <c r="I495" s="80" t="s">
        <v>8161</v>
      </c>
      <c r="J495" s="80" t="s">
        <v>576</v>
      </c>
      <c r="K495" s="77" t="s">
        <v>57</v>
      </c>
      <c r="L495" s="82">
        <v>25</v>
      </c>
      <c r="M495" s="82">
        <v>6</v>
      </c>
      <c r="N495" s="82">
        <v>2018</v>
      </c>
      <c r="O495" s="77">
        <f t="shared" si="9"/>
        <v>43276</v>
      </c>
      <c r="P495" s="82" t="s">
        <v>577</v>
      </c>
      <c r="Q495" s="80" t="s">
        <v>175</v>
      </c>
      <c r="R495" s="80">
        <f>VLOOKUP(P495,Registration!O:P,2,FALSE)</f>
        <v>19</v>
      </c>
    </row>
    <row r="496" spans="1:18" ht="23.1" customHeight="1">
      <c r="A496" s="80" t="s">
        <v>56</v>
      </c>
      <c r="B496" s="80" t="s">
        <v>26</v>
      </c>
      <c r="C496" s="80" t="s">
        <v>27</v>
      </c>
      <c r="D496" s="80" t="s">
        <v>28</v>
      </c>
      <c r="E496" s="80" t="s">
        <v>28</v>
      </c>
      <c r="F496" s="80" t="s">
        <v>111</v>
      </c>
      <c r="G496" s="80" t="s">
        <v>167</v>
      </c>
      <c r="H496" s="80" t="s">
        <v>8159</v>
      </c>
      <c r="I496" s="80" t="s">
        <v>8161</v>
      </c>
      <c r="J496" s="80" t="s">
        <v>578</v>
      </c>
      <c r="K496" s="77" t="s">
        <v>2359</v>
      </c>
      <c r="L496" s="82">
        <v>26</v>
      </c>
      <c r="M496" s="82">
        <v>6</v>
      </c>
      <c r="N496" s="82">
        <v>2018</v>
      </c>
      <c r="O496" s="77">
        <f t="shared" si="9"/>
        <v>43277</v>
      </c>
      <c r="P496" s="82" t="s">
        <v>579</v>
      </c>
      <c r="Q496" s="80" t="s">
        <v>175</v>
      </c>
      <c r="R496" s="80">
        <f>VLOOKUP(P496,Registration!O:P,2,FALSE)</f>
        <v>19</v>
      </c>
    </row>
    <row r="497" spans="1:18" ht="23.1" customHeight="1">
      <c r="A497" s="80" t="s">
        <v>56</v>
      </c>
      <c r="B497" s="80" t="s">
        <v>26</v>
      </c>
      <c r="C497" s="80" t="s">
        <v>27</v>
      </c>
      <c r="D497" s="80" t="s">
        <v>28</v>
      </c>
      <c r="E497" s="80" t="s">
        <v>28</v>
      </c>
      <c r="F497" s="80" t="s">
        <v>111</v>
      </c>
      <c r="G497" s="80" t="s">
        <v>167</v>
      </c>
      <c r="H497" s="80" t="s">
        <v>8159</v>
      </c>
      <c r="I497" s="80" t="s">
        <v>8161</v>
      </c>
      <c r="J497" s="80" t="s">
        <v>580</v>
      </c>
      <c r="K497" s="77" t="s">
        <v>2360</v>
      </c>
      <c r="L497" s="82">
        <v>28</v>
      </c>
      <c r="M497" s="82">
        <v>6</v>
      </c>
      <c r="N497" s="82">
        <v>2018</v>
      </c>
      <c r="O497" s="77">
        <f t="shared" si="9"/>
        <v>43279</v>
      </c>
      <c r="P497" s="82" t="s">
        <v>581</v>
      </c>
      <c r="Q497" s="80" t="s">
        <v>175</v>
      </c>
      <c r="R497" s="80">
        <f>VLOOKUP(P497,Registration!O:P,2,FALSE)</f>
        <v>19</v>
      </c>
    </row>
    <row r="498" spans="1:18" ht="23.1" customHeight="1">
      <c r="A498" s="80" t="s">
        <v>56</v>
      </c>
      <c r="B498" s="80" t="s">
        <v>26</v>
      </c>
      <c r="C498" s="80" t="s">
        <v>27</v>
      </c>
      <c r="D498" s="80" t="s">
        <v>28</v>
      </c>
      <c r="E498" s="80" t="s">
        <v>28</v>
      </c>
      <c r="F498" s="80" t="s">
        <v>111</v>
      </c>
      <c r="G498" s="80" t="s">
        <v>167</v>
      </c>
      <c r="H498" s="80" t="s">
        <v>8159</v>
      </c>
      <c r="I498" s="80" t="s">
        <v>8161</v>
      </c>
      <c r="J498" s="80" t="s">
        <v>582</v>
      </c>
      <c r="K498" s="77" t="s">
        <v>2360</v>
      </c>
      <c r="L498" s="82">
        <v>28</v>
      </c>
      <c r="M498" s="82">
        <v>6</v>
      </c>
      <c r="N498" s="82">
        <v>2018</v>
      </c>
      <c r="O498" s="77">
        <f t="shared" si="9"/>
        <v>43279</v>
      </c>
      <c r="P498" s="82" t="s">
        <v>583</v>
      </c>
      <c r="Q498" s="80" t="s">
        <v>175</v>
      </c>
      <c r="R498" s="80">
        <f>VLOOKUP(P498,Registration!O:P,2,FALSE)</f>
        <v>19</v>
      </c>
    </row>
    <row r="499" spans="1:18" ht="23.1" customHeight="1">
      <c r="A499" s="80" t="s">
        <v>56</v>
      </c>
      <c r="B499" s="80" t="s">
        <v>26</v>
      </c>
      <c r="C499" s="80" t="s">
        <v>27</v>
      </c>
      <c r="D499" s="80" t="s">
        <v>28</v>
      </c>
      <c r="E499" s="80" t="s">
        <v>28</v>
      </c>
      <c r="F499" s="80" t="s">
        <v>111</v>
      </c>
      <c r="G499" s="80" t="s">
        <v>167</v>
      </c>
      <c r="H499" s="80" t="s">
        <v>8159</v>
      </c>
      <c r="I499" s="80" t="s">
        <v>8161</v>
      </c>
      <c r="J499" s="80" t="s">
        <v>253</v>
      </c>
      <c r="K499" s="77" t="s">
        <v>2360</v>
      </c>
      <c r="L499" s="82">
        <v>28</v>
      </c>
      <c r="M499" s="82">
        <v>6</v>
      </c>
      <c r="N499" s="82">
        <v>2018</v>
      </c>
      <c r="O499" s="77">
        <f t="shared" si="9"/>
        <v>43279</v>
      </c>
      <c r="P499" s="82" t="s">
        <v>323</v>
      </c>
      <c r="Q499" s="80" t="s">
        <v>175</v>
      </c>
      <c r="R499" s="80">
        <f>VLOOKUP(P499,Registration!O:P,2,FALSE)</f>
        <v>18</v>
      </c>
    </row>
    <row r="500" spans="1:18" ht="23.1" customHeight="1">
      <c r="A500" s="80" t="s">
        <v>56</v>
      </c>
      <c r="B500" s="80" t="s">
        <v>26</v>
      </c>
      <c r="C500" s="80" t="s">
        <v>27</v>
      </c>
      <c r="D500" s="80" t="s">
        <v>28</v>
      </c>
      <c r="E500" s="80" t="s">
        <v>28</v>
      </c>
      <c r="F500" s="80" t="s">
        <v>111</v>
      </c>
      <c r="G500" s="80" t="s">
        <v>167</v>
      </c>
      <c r="H500" s="80" t="s">
        <v>8159</v>
      </c>
      <c r="I500" s="80" t="s">
        <v>8161</v>
      </c>
      <c r="J500" s="80" t="s">
        <v>300</v>
      </c>
      <c r="K500" s="77" t="s">
        <v>2360</v>
      </c>
      <c r="L500" s="82">
        <v>28</v>
      </c>
      <c r="M500" s="82">
        <v>6</v>
      </c>
      <c r="N500" s="82">
        <v>2018</v>
      </c>
      <c r="O500" s="77">
        <f t="shared" si="9"/>
        <v>43279</v>
      </c>
      <c r="P500" s="82" t="s">
        <v>301</v>
      </c>
      <c r="Q500" s="80" t="s">
        <v>175</v>
      </c>
      <c r="R500" s="80">
        <f>VLOOKUP(P500,Registration!O:P,2,FALSE)</f>
        <v>19</v>
      </c>
    </row>
    <row r="501" spans="1:18" ht="23.1" customHeight="1">
      <c r="A501" s="80" t="s">
        <v>56</v>
      </c>
      <c r="B501" s="80" t="s">
        <v>26</v>
      </c>
      <c r="C501" s="80" t="s">
        <v>27</v>
      </c>
      <c r="D501" s="80" t="s">
        <v>28</v>
      </c>
      <c r="E501" s="80" t="s">
        <v>28</v>
      </c>
      <c r="F501" s="80" t="s">
        <v>29</v>
      </c>
      <c r="G501" s="80" t="s">
        <v>1887</v>
      </c>
      <c r="H501" s="80" t="s">
        <v>8165</v>
      </c>
      <c r="I501" s="80" t="s">
        <v>8163</v>
      </c>
      <c r="J501" s="80" t="s">
        <v>2361</v>
      </c>
      <c r="K501" s="77" t="s">
        <v>2362</v>
      </c>
      <c r="L501" s="80">
        <v>29</v>
      </c>
      <c r="M501" s="80">
        <v>6</v>
      </c>
      <c r="N501" s="80">
        <v>2018</v>
      </c>
      <c r="O501" s="77">
        <f t="shared" si="9"/>
        <v>43280</v>
      </c>
      <c r="P501" s="80" t="s">
        <v>2363</v>
      </c>
      <c r="Q501" s="80" t="s">
        <v>175</v>
      </c>
      <c r="R501" s="80">
        <f>VLOOKUP(P501,Registration!O:P,2,FALSE)</f>
        <v>19</v>
      </c>
    </row>
    <row r="502" spans="1:18" ht="23.1" customHeight="1">
      <c r="A502" s="80" t="s">
        <v>56</v>
      </c>
      <c r="B502" s="80" t="s">
        <v>26</v>
      </c>
      <c r="C502" s="80" t="s">
        <v>27</v>
      </c>
      <c r="D502" s="80" t="s">
        <v>28</v>
      </c>
      <c r="E502" s="80" t="s">
        <v>28</v>
      </c>
      <c r="F502" s="80" t="s">
        <v>29</v>
      </c>
      <c r="G502" s="80" t="s">
        <v>1887</v>
      </c>
      <c r="H502" s="80" t="s">
        <v>8165</v>
      </c>
      <c r="I502" s="80" t="s">
        <v>8163</v>
      </c>
      <c r="J502" s="80" t="s">
        <v>2364</v>
      </c>
      <c r="K502" s="77" t="s">
        <v>2362</v>
      </c>
      <c r="L502" s="80">
        <v>29</v>
      </c>
      <c r="M502" s="80">
        <v>6</v>
      </c>
      <c r="N502" s="80">
        <v>2018</v>
      </c>
      <c r="O502" s="77">
        <f t="shared" si="9"/>
        <v>43280</v>
      </c>
      <c r="P502" s="80" t="s">
        <v>2365</v>
      </c>
      <c r="Q502" s="80" t="s">
        <v>175</v>
      </c>
      <c r="R502" s="80">
        <f>VLOOKUP(P502,Registration!O:P,2,FALSE)</f>
        <v>19</v>
      </c>
    </row>
    <row r="503" spans="1:18" ht="23.1" customHeight="1">
      <c r="A503" s="80" t="s">
        <v>56</v>
      </c>
      <c r="B503" s="80" t="s">
        <v>26</v>
      </c>
      <c r="C503" s="80" t="s">
        <v>27</v>
      </c>
      <c r="D503" s="80" t="s">
        <v>28</v>
      </c>
      <c r="E503" s="80" t="s">
        <v>28</v>
      </c>
      <c r="F503" s="80" t="s">
        <v>29</v>
      </c>
      <c r="G503" s="80" t="s">
        <v>1887</v>
      </c>
      <c r="H503" s="80" t="s">
        <v>8165</v>
      </c>
      <c r="I503" s="80" t="s">
        <v>8162</v>
      </c>
      <c r="J503" s="80" t="s">
        <v>2366</v>
      </c>
      <c r="K503" s="77" t="s">
        <v>58</v>
      </c>
      <c r="L503" s="80">
        <v>30</v>
      </c>
      <c r="M503" s="80">
        <v>6</v>
      </c>
      <c r="N503" s="80">
        <v>2018</v>
      </c>
      <c r="O503" s="77">
        <f t="shared" si="9"/>
        <v>43281</v>
      </c>
      <c r="P503" s="80" t="s">
        <v>2367</v>
      </c>
      <c r="Q503" s="80" t="s">
        <v>1899</v>
      </c>
      <c r="R503" s="80">
        <f>VLOOKUP(P503,Registration!O:P,2,FALSE)</f>
        <v>15</v>
      </c>
    </row>
    <row r="504" spans="1:18" ht="23.1" customHeight="1">
      <c r="A504" s="80" t="s">
        <v>56</v>
      </c>
      <c r="B504" s="80" t="s">
        <v>26</v>
      </c>
      <c r="C504" s="80" t="s">
        <v>27</v>
      </c>
      <c r="D504" s="80" t="s">
        <v>28</v>
      </c>
      <c r="E504" s="80" t="s">
        <v>28</v>
      </c>
      <c r="F504" s="80" t="s">
        <v>29</v>
      </c>
      <c r="G504" s="80" t="s">
        <v>1887</v>
      </c>
      <c r="H504" s="80" t="s">
        <v>8165</v>
      </c>
      <c r="I504" s="80" t="s">
        <v>8162</v>
      </c>
      <c r="J504" s="80" t="s">
        <v>2368</v>
      </c>
      <c r="K504" s="77" t="s">
        <v>58</v>
      </c>
      <c r="L504" s="80">
        <v>30</v>
      </c>
      <c r="M504" s="80">
        <v>6</v>
      </c>
      <c r="N504" s="80">
        <v>2018</v>
      </c>
      <c r="O504" s="77">
        <f t="shared" si="9"/>
        <v>43281</v>
      </c>
      <c r="P504" s="80" t="s">
        <v>2369</v>
      </c>
      <c r="Q504" s="80" t="s">
        <v>1899</v>
      </c>
      <c r="R504" s="80">
        <f>VLOOKUP(P504,Registration!O:P,2,FALSE)</f>
        <v>17</v>
      </c>
    </row>
    <row r="505" spans="1:18" ht="23.1" customHeight="1">
      <c r="A505" s="80" t="s">
        <v>56</v>
      </c>
      <c r="B505" s="80" t="s">
        <v>26</v>
      </c>
      <c r="C505" s="80" t="s">
        <v>27</v>
      </c>
      <c r="D505" s="80" t="s">
        <v>28</v>
      </c>
      <c r="E505" s="80" t="s">
        <v>28</v>
      </c>
      <c r="F505" s="80" t="s">
        <v>29</v>
      </c>
      <c r="G505" s="80" t="s">
        <v>1887</v>
      </c>
      <c r="H505" s="80" t="s">
        <v>8165</v>
      </c>
      <c r="I505" s="80" t="s">
        <v>8162</v>
      </c>
      <c r="J505" s="80" t="s">
        <v>2370</v>
      </c>
      <c r="K505" s="77" t="s">
        <v>58</v>
      </c>
      <c r="L505" s="80">
        <v>30</v>
      </c>
      <c r="M505" s="80">
        <v>6</v>
      </c>
      <c r="N505" s="80">
        <v>2018</v>
      </c>
      <c r="O505" s="77">
        <f t="shared" si="9"/>
        <v>43281</v>
      </c>
      <c r="P505" s="80" t="s">
        <v>2371</v>
      </c>
      <c r="Q505" s="80" t="s">
        <v>1899</v>
      </c>
      <c r="R505" s="80">
        <f>VLOOKUP(P505,Registration!O:P,2,FALSE)</f>
        <v>16</v>
      </c>
    </row>
    <row r="506" spans="1:18" ht="23.1" customHeight="1">
      <c r="A506" s="80" t="s">
        <v>56</v>
      </c>
      <c r="B506" s="80" t="s">
        <v>26</v>
      </c>
      <c r="C506" s="80" t="s">
        <v>27</v>
      </c>
      <c r="D506" s="80" t="s">
        <v>28</v>
      </c>
      <c r="E506" s="80" t="s">
        <v>28</v>
      </c>
      <c r="F506" s="80" t="s">
        <v>29</v>
      </c>
      <c r="G506" s="80" t="s">
        <v>1887</v>
      </c>
      <c r="H506" s="80" t="s">
        <v>8165</v>
      </c>
      <c r="I506" s="80" t="s">
        <v>8162</v>
      </c>
      <c r="J506" s="80" t="s">
        <v>2372</v>
      </c>
      <c r="K506" s="77" t="s">
        <v>58</v>
      </c>
      <c r="L506" s="80">
        <v>30</v>
      </c>
      <c r="M506" s="80">
        <v>6</v>
      </c>
      <c r="N506" s="80">
        <v>2018</v>
      </c>
      <c r="O506" s="77">
        <f t="shared" si="9"/>
        <v>43281</v>
      </c>
      <c r="P506" s="80" t="s">
        <v>2077</v>
      </c>
      <c r="Q506" s="80" t="s">
        <v>1899</v>
      </c>
      <c r="R506" s="80">
        <f>VLOOKUP(P506,Registration!O:P,2,FALSE)</f>
        <v>15</v>
      </c>
    </row>
    <row r="507" spans="1:18" ht="23.1" customHeight="1">
      <c r="A507" s="80" t="s">
        <v>56</v>
      </c>
      <c r="B507" s="80" t="s">
        <v>26</v>
      </c>
      <c r="C507" s="80" t="s">
        <v>27</v>
      </c>
      <c r="D507" s="80" t="s">
        <v>28</v>
      </c>
      <c r="E507" s="80" t="s">
        <v>28</v>
      </c>
      <c r="F507" s="80" t="s">
        <v>29</v>
      </c>
      <c r="G507" s="80" t="s">
        <v>1887</v>
      </c>
      <c r="H507" s="80" t="s">
        <v>8165</v>
      </c>
      <c r="I507" s="80" t="s">
        <v>8162</v>
      </c>
      <c r="J507" s="80" t="s">
        <v>2373</v>
      </c>
      <c r="K507" s="77" t="s">
        <v>58</v>
      </c>
      <c r="L507" s="80">
        <v>30</v>
      </c>
      <c r="M507" s="80">
        <v>6</v>
      </c>
      <c r="N507" s="80">
        <v>2018</v>
      </c>
      <c r="O507" s="77">
        <f t="shared" si="9"/>
        <v>43281</v>
      </c>
      <c r="P507" s="80" t="s">
        <v>2374</v>
      </c>
      <c r="Q507" s="80" t="s">
        <v>1899</v>
      </c>
      <c r="R507" s="80">
        <f>VLOOKUP(P507,Registration!O:P,2,FALSE)</f>
        <v>15</v>
      </c>
    </row>
    <row r="508" spans="1:18" ht="23.1" customHeight="1">
      <c r="A508" s="80" t="s">
        <v>56</v>
      </c>
      <c r="B508" s="80" t="s">
        <v>26</v>
      </c>
      <c r="C508" s="80" t="s">
        <v>27</v>
      </c>
      <c r="D508" s="80" t="s">
        <v>28</v>
      </c>
      <c r="E508" s="80" t="s">
        <v>28</v>
      </c>
      <c r="F508" s="80" t="s">
        <v>29</v>
      </c>
      <c r="G508" s="80" t="s">
        <v>1887</v>
      </c>
      <c r="H508" s="80" t="s">
        <v>8165</v>
      </c>
      <c r="I508" s="80" t="s">
        <v>8162</v>
      </c>
      <c r="J508" s="80" t="s">
        <v>2375</v>
      </c>
      <c r="K508" s="77" t="s">
        <v>58</v>
      </c>
      <c r="L508" s="80">
        <v>30</v>
      </c>
      <c r="M508" s="80">
        <v>6</v>
      </c>
      <c r="N508" s="80">
        <v>2018</v>
      </c>
      <c r="O508" s="77">
        <f t="shared" si="9"/>
        <v>43281</v>
      </c>
      <c r="P508" s="80" t="s">
        <v>2376</v>
      </c>
      <c r="Q508" s="80" t="s">
        <v>1899</v>
      </c>
      <c r="R508" s="80">
        <f>VLOOKUP(P508,Registration!O:P,2,FALSE)</f>
        <v>15</v>
      </c>
    </row>
    <row r="509" spans="1:18" ht="23.1" customHeight="1">
      <c r="A509" s="80" t="s">
        <v>56</v>
      </c>
      <c r="B509" s="80" t="s">
        <v>26</v>
      </c>
      <c r="C509" s="80" t="s">
        <v>27</v>
      </c>
      <c r="D509" s="80" t="s">
        <v>28</v>
      </c>
      <c r="E509" s="80" t="s">
        <v>28</v>
      </c>
      <c r="F509" s="80" t="s">
        <v>29</v>
      </c>
      <c r="G509" s="80" t="s">
        <v>1887</v>
      </c>
      <c r="H509" s="80" t="s">
        <v>8165</v>
      </c>
      <c r="I509" s="80" t="s">
        <v>8162</v>
      </c>
      <c r="J509" s="80" t="s">
        <v>2377</v>
      </c>
      <c r="K509" s="77" t="s">
        <v>58</v>
      </c>
      <c r="L509" s="80">
        <v>30</v>
      </c>
      <c r="M509" s="80">
        <v>6</v>
      </c>
      <c r="N509" s="80">
        <v>2018</v>
      </c>
      <c r="O509" s="77">
        <f t="shared" si="9"/>
        <v>43281</v>
      </c>
      <c r="P509" s="80" t="s">
        <v>2378</v>
      </c>
      <c r="Q509" s="80" t="s">
        <v>1899</v>
      </c>
      <c r="R509" s="80">
        <f>VLOOKUP(P509,Registration!O:P,2,FALSE)</f>
        <v>16</v>
      </c>
    </row>
    <row r="510" spans="1:18" ht="23.1" customHeight="1">
      <c r="A510" s="80" t="s">
        <v>56</v>
      </c>
      <c r="B510" s="80" t="s">
        <v>26</v>
      </c>
      <c r="C510" s="80" t="s">
        <v>27</v>
      </c>
      <c r="D510" s="80" t="s">
        <v>28</v>
      </c>
      <c r="E510" s="80" t="s">
        <v>28</v>
      </c>
      <c r="F510" s="80" t="s">
        <v>29</v>
      </c>
      <c r="G510" s="80" t="s">
        <v>1887</v>
      </c>
      <c r="H510" s="80" t="s">
        <v>8165</v>
      </c>
      <c r="I510" s="80" t="s">
        <v>8162</v>
      </c>
      <c r="J510" s="80" t="s">
        <v>2333</v>
      </c>
      <c r="K510" s="77" t="s">
        <v>58</v>
      </c>
      <c r="L510" s="80">
        <v>30</v>
      </c>
      <c r="M510" s="80">
        <v>6</v>
      </c>
      <c r="N510" s="80">
        <v>2018</v>
      </c>
      <c r="O510" s="77">
        <f t="shared" si="9"/>
        <v>43281</v>
      </c>
      <c r="P510" s="80" t="s">
        <v>2334</v>
      </c>
      <c r="Q510" s="80" t="s">
        <v>1899</v>
      </c>
      <c r="R510" s="80">
        <f>VLOOKUP(P510,Registration!O:P,2,FALSE)</f>
        <v>16</v>
      </c>
    </row>
    <row r="511" spans="1:18" ht="23.1" customHeight="1">
      <c r="A511" s="80" t="s">
        <v>56</v>
      </c>
      <c r="B511" s="80" t="s">
        <v>26</v>
      </c>
      <c r="C511" s="80" t="s">
        <v>27</v>
      </c>
      <c r="D511" s="80" t="s">
        <v>28</v>
      </c>
      <c r="E511" s="80" t="s">
        <v>28</v>
      </c>
      <c r="F511" s="80" t="s">
        <v>29</v>
      </c>
      <c r="G511" s="80" t="s">
        <v>1887</v>
      </c>
      <c r="H511" s="80" t="s">
        <v>8165</v>
      </c>
      <c r="I511" s="80" t="s">
        <v>8162</v>
      </c>
      <c r="J511" s="80" t="s">
        <v>2303</v>
      </c>
      <c r="K511" s="77" t="s">
        <v>58</v>
      </c>
      <c r="L511" s="80">
        <v>30</v>
      </c>
      <c r="M511" s="80">
        <v>6</v>
      </c>
      <c r="N511" s="80">
        <v>2018</v>
      </c>
      <c r="O511" s="77">
        <f t="shared" si="9"/>
        <v>43281</v>
      </c>
      <c r="P511" s="80" t="s">
        <v>2304</v>
      </c>
      <c r="Q511" s="80" t="s">
        <v>1899</v>
      </c>
      <c r="R511" s="80">
        <f>VLOOKUP(P511,Registration!O:P,2,FALSE)</f>
        <v>15</v>
      </c>
    </row>
    <row r="512" spans="1:18" ht="23.1" customHeight="1">
      <c r="A512" s="80" t="s">
        <v>56</v>
      </c>
      <c r="B512" s="80" t="s">
        <v>26</v>
      </c>
      <c r="C512" s="80" t="s">
        <v>27</v>
      </c>
      <c r="D512" s="80" t="s">
        <v>28</v>
      </c>
      <c r="E512" s="80" t="s">
        <v>28</v>
      </c>
      <c r="F512" s="80" t="s">
        <v>29</v>
      </c>
      <c r="G512" s="80" t="s">
        <v>1887</v>
      </c>
      <c r="H512" s="80" t="s">
        <v>8165</v>
      </c>
      <c r="I512" s="80" t="s">
        <v>8162</v>
      </c>
      <c r="J512" s="80" t="s">
        <v>2305</v>
      </c>
      <c r="K512" s="77" t="s">
        <v>58</v>
      </c>
      <c r="L512" s="80">
        <v>30</v>
      </c>
      <c r="M512" s="80">
        <v>6</v>
      </c>
      <c r="N512" s="80">
        <v>2018</v>
      </c>
      <c r="O512" s="77">
        <f t="shared" si="9"/>
        <v>43281</v>
      </c>
      <c r="P512" s="80" t="s">
        <v>2306</v>
      </c>
      <c r="Q512" s="80" t="s">
        <v>1899</v>
      </c>
      <c r="R512" s="80">
        <f>VLOOKUP(P512,Registration!O:P,2,FALSE)</f>
        <v>16</v>
      </c>
    </row>
    <row r="513" spans="1:18" ht="23.1" customHeight="1">
      <c r="A513" s="80" t="s">
        <v>56</v>
      </c>
      <c r="B513" s="80" t="s">
        <v>26</v>
      </c>
      <c r="C513" s="80" t="s">
        <v>27</v>
      </c>
      <c r="D513" s="80" t="s">
        <v>28</v>
      </c>
      <c r="E513" s="80" t="s">
        <v>28</v>
      </c>
      <c r="F513" s="80" t="s">
        <v>29</v>
      </c>
      <c r="G513" s="80" t="s">
        <v>1887</v>
      </c>
      <c r="H513" s="80" t="s">
        <v>8165</v>
      </c>
      <c r="I513" s="80" t="s">
        <v>8162</v>
      </c>
      <c r="J513" s="80" t="s">
        <v>2309</v>
      </c>
      <c r="K513" s="77" t="s">
        <v>58</v>
      </c>
      <c r="L513" s="80">
        <v>30</v>
      </c>
      <c r="M513" s="80">
        <v>6</v>
      </c>
      <c r="N513" s="80">
        <v>2018</v>
      </c>
      <c r="O513" s="77">
        <f t="shared" si="9"/>
        <v>43281</v>
      </c>
      <c r="P513" s="80" t="s">
        <v>2310</v>
      </c>
      <c r="Q513" s="80" t="s">
        <v>1899</v>
      </c>
      <c r="R513" s="80">
        <f>VLOOKUP(P513,Registration!O:P,2,FALSE)</f>
        <v>15</v>
      </c>
    </row>
    <row r="514" spans="1:18" ht="23.1" customHeight="1">
      <c r="A514" s="80" t="s">
        <v>56</v>
      </c>
      <c r="B514" s="80" t="s">
        <v>26</v>
      </c>
      <c r="C514" s="80" t="s">
        <v>27</v>
      </c>
      <c r="D514" s="80" t="s">
        <v>28</v>
      </c>
      <c r="E514" s="80" t="s">
        <v>28</v>
      </c>
      <c r="F514" s="80" t="s">
        <v>29</v>
      </c>
      <c r="G514" s="80" t="s">
        <v>1887</v>
      </c>
      <c r="H514" s="80" t="s">
        <v>8165</v>
      </c>
      <c r="I514" s="80" t="s">
        <v>8162</v>
      </c>
      <c r="J514" s="80" t="s">
        <v>2307</v>
      </c>
      <c r="K514" s="77" t="s">
        <v>58</v>
      </c>
      <c r="L514" s="80">
        <v>30</v>
      </c>
      <c r="M514" s="80">
        <v>6</v>
      </c>
      <c r="N514" s="80">
        <v>2018</v>
      </c>
      <c r="O514" s="77">
        <f t="shared" si="9"/>
        <v>43281</v>
      </c>
      <c r="P514" s="80" t="s">
        <v>2308</v>
      </c>
      <c r="Q514" s="80" t="s">
        <v>1899</v>
      </c>
      <c r="R514" s="80">
        <f>VLOOKUP(P514,Registration!O:P,2,FALSE)</f>
        <v>16</v>
      </c>
    </row>
    <row r="515" spans="1:18" ht="23.1" customHeight="1">
      <c r="A515" s="80" t="s">
        <v>56</v>
      </c>
      <c r="B515" s="80" t="s">
        <v>26</v>
      </c>
      <c r="C515" s="80" t="s">
        <v>27</v>
      </c>
      <c r="D515" s="80" t="s">
        <v>28</v>
      </c>
      <c r="E515" s="80" t="s">
        <v>28</v>
      </c>
      <c r="F515" s="80" t="s">
        <v>29</v>
      </c>
      <c r="G515" s="80" t="s">
        <v>1887</v>
      </c>
      <c r="H515" s="80" t="s">
        <v>8165</v>
      </c>
      <c r="I515" s="80" t="s">
        <v>8162</v>
      </c>
      <c r="J515" s="80" t="s">
        <v>2350</v>
      </c>
      <c r="K515" s="77" t="s">
        <v>58</v>
      </c>
      <c r="L515" s="80">
        <v>30</v>
      </c>
      <c r="M515" s="80">
        <v>6</v>
      </c>
      <c r="N515" s="80">
        <v>2018</v>
      </c>
      <c r="O515" s="77">
        <f t="shared" si="9"/>
        <v>43281</v>
      </c>
      <c r="P515" s="80" t="s">
        <v>2351</v>
      </c>
      <c r="Q515" s="80" t="s">
        <v>1899</v>
      </c>
      <c r="R515" s="80">
        <f>VLOOKUP(P515,Registration!O:P,2,FALSE)</f>
        <v>15</v>
      </c>
    </row>
    <row r="516" spans="1:18" ht="23.1" customHeight="1">
      <c r="A516" s="80" t="s">
        <v>56</v>
      </c>
      <c r="B516" s="80" t="s">
        <v>26</v>
      </c>
      <c r="C516" s="80" t="s">
        <v>27</v>
      </c>
      <c r="D516" s="80" t="s">
        <v>28</v>
      </c>
      <c r="E516" s="80" t="s">
        <v>28</v>
      </c>
      <c r="F516" s="80" t="s">
        <v>29</v>
      </c>
      <c r="G516" s="80" t="s">
        <v>1887</v>
      </c>
      <c r="H516" s="80" t="s">
        <v>8165</v>
      </c>
      <c r="I516" s="80" t="s">
        <v>8162</v>
      </c>
      <c r="J516" s="80" t="s">
        <v>2301</v>
      </c>
      <c r="K516" s="77" t="s">
        <v>58</v>
      </c>
      <c r="L516" s="80">
        <v>30</v>
      </c>
      <c r="M516" s="80">
        <v>6</v>
      </c>
      <c r="N516" s="80">
        <v>2018</v>
      </c>
      <c r="O516" s="77">
        <f t="shared" si="9"/>
        <v>43281</v>
      </c>
      <c r="P516" s="80" t="s">
        <v>2302</v>
      </c>
      <c r="Q516" s="80" t="s">
        <v>1899</v>
      </c>
      <c r="R516" s="80">
        <f>VLOOKUP(P516,Registration!O:P,2,FALSE)</f>
        <v>18</v>
      </c>
    </row>
    <row r="517" spans="1:18" ht="23.1" customHeight="1">
      <c r="A517" s="80" t="s">
        <v>56</v>
      </c>
      <c r="B517" s="80" t="s">
        <v>26</v>
      </c>
      <c r="C517" s="80" t="s">
        <v>27</v>
      </c>
      <c r="D517" s="80" t="s">
        <v>28</v>
      </c>
      <c r="E517" s="80" t="s">
        <v>28</v>
      </c>
      <c r="F517" s="80" t="s">
        <v>29</v>
      </c>
      <c r="G517" s="80" t="s">
        <v>1887</v>
      </c>
      <c r="H517" s="80" t="s">
        <v>8165</v>
      </c>
      <c r="I517" s="80" t="s">
        <v>8162</v>
      </c>
      <c r="J517" s="80" t="s">
        <v>2299</v>
      </c>
      <c r="K517" s="77" t="s">
        <v>58</v>
      </c>
      <c r="L517" s="80">
        <v>30</v>
      </c>
      <c r="M517" s="80">
        <v>6</v>
      </c>
      <c r="N517" s="80">
        <v>2018</v>
      </c>
      <c r="O517" s="77">
        <f t="shared" si="9"/>
        <v>43281</v>
      </c>
      <c r="P517" s="80" t="s">
        <v>2300</v>
      </c>
      <c r="Q517" s="80" t="s">
        <v>1899</v>
      </c>
      <c r="R517" s="80">
        <f>VLOOKUP(P517,Registration!O:P,2,FALSE)</f>
        <v>17</v>
      </c>
    </row>
    <row r="518" spans="1:18" ht="23.1" customHeight="1">
      <c r="A518" s="80" t="s">
        <v>56</v>
      </c>
      <c r="B518" s="80" t="s">
        <v>26</v>
      </c>
      <c r="C518" s="80" t="s">
        <v>27</v>
      </c>
      <c r="D518" s="80" t="s">
        <v>28</v>
      </c>
      <c r="E518" s="80" t="s">
        <v>28</v>
      </c>
      <c r="F518" s="80" t="s">
        <v>29</v>
      </c>
      <c r="G518" s="80" t="s">
        <v>1887</v>
      </c>
      <c r="H518" s="80" t="s">
        <v>8165</v>
      </c>
      <c r="I518" s="80" t="s">
        <v>8162</v>
      </c>
      <c r="J518" s="80" t="s">
        <v>1980</v>
      </c>
      <c r="K518" s="77" t="s">
        <v>58</v>
      </c>
      <c r="L518" s="80">
        <v>30</v>
      </c>
      <c r="M518" s="80">
        <v>6</v>
      </c>
      <c r="N518" s="80">
        <v>2018</v>
      </c>
      <c r="O518" s="77">
        <f t="shared" si="9"/>
        <v>43281</v>
      </c>
      <c r="P518" s="80" t="s">
        <v>1981</v>
      </c>
      <c r="Q518" s="80" t="s">
        <v>1899</v>
      </c>
      <c r="R518" s="80">
        <f>VLOOKUP(P518,Registration!O:P,2,FALSE)</f>
        <v>15</v>
      </c>
    </row>
    <row r="519" spans="1:18" ht="23.1" customHeight="1">
      <c r="A519" s="80" t="s">
        <v>56</v>
      </c>
      <c r="B519" s="80" t="s">
        <v>26</v>
      </c>
      <c r="C519" s="80" t="s">
        <v>27</v>
      </c>
      <c r="D519" s="80" t="s">
        <v>28</v>
      </c>
      <c r="E519" s="80" t="s">
        <v>28</v>
      </c>
      <c r="F519" s="80" t="s">
        <v>29</v>
      </c>
      <c r="G519" s="80" t="s">
        <v>1887</v>
      </c>
      <c r="H519" s="80" t="s">
        <v>8165</v>
      </c>
      <c r="I519" s="80" t="s">
        <v>8162</v>
      </c>
      <c r="J519" s="80" t="s">
        <v>2171</v>
      </c>
      <c r="K519" s="77" t="s">
        <v>58</v>
      </c>
      <c r="L519" s="80">
        <v>30</v>
      </c>
      <c r="M519" s="80">
        <v>6</v>
      </c>
      <c r="N519" s="80">
        <v>2018</v>
      </c>
      <c r="O519" s="77">
        <f t="shared" si="9"/>
        <v>43281</v>
      </c>
      <c r="P519" s="80" t="s">
        <v>2172</v>
      </c>
      <c r="Q519" s="80" t="s">
        <v>1899</v>
      </c>
      <c r="R519" s="80">
        <f>VLOOKUP(P519,Registration!O:P,2,FALSE)</f>
        <v>15</v>
      </c>
    </row>
    <row r="520" spans="1:18" ht="23.1" customHeight="1">
      <c r="A520" s="80" t="s">
        <v>56</v>
      </c>
      <c r="B520" s="80" t="s">
        <v>26</v>
      </c>
      <c r="C520" s="80" t="s">
        <v>27</v>
      </c>
      <c r="D520" s="80" t="s">
        <v>28</v>
      </c>
      <c r="E520" s="80" t="s">
        <v>28</v>
      </c>
      <c r="F520" s="80" t="s">
        <v>29</v>
      </c>
      <c r="G520" s="80" t="s">
        <v>1887</v>
      </c>
      <c r="H520" s="80" t="s">
        <v>8165</v>
      </c>
      <c r="I520" s="80" t="s">
        <v>8162</v>
      </c>
      <c r="J520" s="80" t="s">
        <v>2066</v>
      </c>
      <c r="K520" s="77" t="s">
        <v>58</v>
      </c>
      <c r="L520" s="80">
        <v>30</v>
      </c>
      <c r="M520" s="80">
        <v>6</v>
      </c>
      <c r="N520" s="80">
        <v>2018</v>
      </c>
      <c r="O520" s="77">
        <f t="shared" si="9"/>
        <v>43281</v>
      </c>
      <c r="P520" s="80" t="s">
        <v>2067</v>
      </c>
      <c r="Q520" s="80" t="s">
        <v>1899</v>
      </c>
      <c r="R520" s="80">
        <f>VLOOKUP(P520,Registration!O:P,2,FALSE)</f>
        <v>15</v>
      </c>
    </row>
    <row r="521" spans="1:18" ht="23.1" customHeight="1">
      <c r="A521" s="80" t="s">
        <v>56</v>
      </c>
      <c r="B521" s="80" t="s">
        <v>26</v>
      </c>
      <c r="C521" s="80" t="s">
        <v>27</v>
      </c>
      <c r="D521" s="80" t="s">
        <v>28</v>
      </c>
      <c r="E521" s="80" t="s">
        <v>28</v>
      </c>
      <c r="F521" s="80" t="s">
        <v>29</v>
      </c>
      <c r="G521" s="80" t="s">
        <v>1887</v>
      </c>
      <c r="H521" s="80" t="s">
        <v>8165</v>
      </c>
      <c r="I521" s="80" t="s">
        <v>8162</v>
      </c>
      <c r="J521" s="80" t="s">
        <v>2262</v>
      </c>
      <c r="K521" s="77" t="s">
        <v>58</v>
      </c>
      <c r="L521" s="80">
        <v>30</v>
      </c>
      <c r="M521" s="80">
        <v>6</v>
      </c>
      <c r="N521" s="80">
        <v>2018</v>
      </c>
      <c r="O521" s="77">
        <f t="shared" ref="O521:O544" si="10">DATE(N521,M521,L521)</f>
        <v>43281</v>
      </c>
      <c r="P521" s="80" t="s">
        <v>2263</v>
      </c>
      <c r="Q521" s="80" t="s">
        <v>1899</v>
      </c>
      <c r="R521" s="80">
        <f>VLOOKUP(P521,Registration!O:P,2,FALSE)</f>
        <v>16</v>
      </c>
    </row>
    <row r="522" spans="1:18" ht="23.1" customHeight="1">
      <c r="A522" s="80" t="s">
        <v>56</v>
      </c>
      <c r="B522" s="80" t="s">
        <v>26</v>
      </c>
      <c r="C522" s="80" t="s">
        <v>27</v>
      </c>
      <c r="D522" s="80" t="s">
        <v>28</v>
      </c>
      <c r="E522" s="80" t="s">
        <v>28</v>
      </c>
      <c r="F522" s="80" t="s">
        <v>29</v>
      </c>
      <c r="G522" s="80" t="s">
        <v>1887</v>
      </c>
      <c r="H522" s="80" t="s">
        <v>8165</v>
      </c>
      <c r="I522" s="80" t="s">
        <v>8162</v>
      </c>
      <c r="J522" s="80" t="s">
        <v>2379</v>
      </c>
      <c r="K522" s="77" t="s">
        <v>58</v>
      </c>
      <c r="L522" s="80">
        <v>30</v>
      </c>
      <c r="M522" s="80">
        <v>6</v>
      </c>
      <c r="N522" s="80">
        <v>2018</v>
      </c>
      <c r="O522" s="77">
        <f t="shared" si="10"/>
        <v>43281</v>
      </c>
      <c r="P522" s="80" t="s">
        <v>2380</v>
      </c>
      <c r="Q522" s="80" t="s">
        <v>1899</v>
      </c>
      <c r="R522" s="80">
        <f>VLOOKUP(P522,Registration!O:P,2,FALSE)</f>
        <v>15</v>
      </c>
    </row>
    <row r="523" spans="1:18" ht="23.1" customHeight="1">
      <c r="A523" s="80" t="s">
        <v>56</v>
      </c>
      <c r="B523" s="80" t="s">
        <v>26</v>
      </c>
      <c r="C523" s="80" t="s">
        <v>27</v>
      </c>
      <c r="D523" s="80" t="s">
        <v>28</v>
      </c>
      <c r="E523" s="80" t="s">
        <v>28</v>
      </c>
      <c r="F523" s="80" t="s">
        <v>29</v>
      </c>
      <c r="G523" s="80" t="s">
        <v>1887</v>
      </c>
      <c r="H523" s="80" t="s">
        <v>8165</v>
      </c>
      <c r="I523" s="80" t="s">
        <v>8162</v>
      </c>
      <c r="J523" s="80" t="s">
        <v>2381</v>
      </c>
      <c r="K523" s="77" t="s">
        <v>58</v>
      </c>
      <c r="L523" s="80">
        <v>30</v>
      </c>
      <c r="M523" s="80">
        <v>6</v>
      </c>
      <c r="N523" s="80">
        <v>2018</v>
      </c>
      <c r="O523" s="77">
        <f t="shared" si="10"/>
        <v>43281</v>
      </c>
      <c r="P523" s="80" t="s">
        <v>2382</v>
      </c>
      <c r="Q523" s="80" t="s">
        <v>1899</v>
      </c>
      <c r="R523" s="80">
        <f>VLOOKUP(P523,Registration!O:P,2,FALSE)</f>
        <v>18</v>
      </c>
    </row>
    <row r="524" spans="1:18" ht="23.1" customHeight="1">
      <c r="A524" s="80" t="s">
        <v>56</v>
      </c>
      <c r="B524" s="80" t="s">
        <v>26</v>
      </c>
      <c r="C524" s="80" t="s">
        <v>27</v>
      </c>
      <c r="D524" s="80" t="s">
        <v>28</v>
      </c>
      <c r="E524" s="80" t="s">
        <v>28</v>
      </c>
      <c r="F524" s="80" t="s">
        <v>29</v>
      </c>
      <c r="G524" s="80" t="s">
        <v>1887</v>
      </c>
      <c r="H524" s="80" t="s">
        <v>8165</v>
      </c>
      <c r="I524" s="80" t="s">
        <v>8162</v>
      </c>
      <c r="J524" s="80" t="s">
        <v>2383</v>
      </c>
      <c r="K524" s="77" t="s">
        <v>58</v>
      </c>
      <c r="L524" s="80">
        <v>30</v>
      </c>
      <c r="M524" s="80">
        <v>6</v>
      </c>
      <c r="N524" s="80">
        <v>2018</v>
      </c>
      <c r="O524" s="77">
        <f t="shared" si="10"/>
        <v>43281</v>
      </c>
      <c r="P524" s="80" t="s">
        <v>2384</v>
      </c>
      <c r="Q524" s="80" t="s">
        <v>1899</v>
      </c>
      <c r="R524" s="80">
        <f>VLOOKUP(P524,Registration!O:P,2,FALSE)</f>
        <v>16</v>
      </c>
    </row>
    <row r="525" spans="1:18" ht="23.1" customHeight="1">
      <c r="A525" s="80" t="s">
        <v>56</v>
      </c>
      <c r="B525" s="80" t="s">
        <v>26</v>
      </c>
      <c r="C525" s="80" t="s">
        <v>27</v>
      </c>
      <c r="D525" s="80" t="s">
        <v>28</v>
      </c>
      <c r="E525" s="80" t="s">
        <v>28</v>
      </c>
      <c r="F525" s="80" t="s">
        <v>29</v>
      </c>
      <c r="G525" s="80" t="s">
        <v>1887</v>
      </c>
      <c r="H525" s="80" t="s">
        <v>8165</v>
      </c>
      <c r="I525" s="80" t="s">
        <v>8162</v>
      </c>
      <c r="J525" s="80" t="s">
        <v>2291</v>
      </c>
      <c r="K525" s="77" t="s">
        <v>58</v>
      </c>
      <c r="L525" s="80">
        <v>30</v>
      </c>
      <c r="M525" s="80">
        <v>6</v>
      </c>
      <c r="N525" s="80">
        <v>2018</v>
      </c>
      <c r="O525" s="77">
        <f t="shared" si="10"/>
        <v>43281</v>
      </c>
      <c r="P525" s="80" t="s">
        <v>2292</v>
      </c>
      <c r="Q525" s="80" t="s">
        <v>1899</v>
      </c>
      <c r="R525" s="80">
        <f>VLOOKUP(P525,Registration!O:P,2,FALSE)</f>
        <v>19</v>
      </c>
    </row>
    <row r="526" spans="1:18" ht="23.1" customHeight="1">
      <c r="A526" s="80" t="s">
        <v>59</v>
      </c>
      <c r="B526" s="80" t="s">
        <v>26</v>
      </c>
      <c r="C526" s="80" t="s">
        <v>27</v>
      </c>
      <c r="D526" s="80" t="s">
        <v>28</v>
      </c>
      <c r="E526" s="80" t="s">
        <v>28</v>
      </c>
      <c r="F526" s="80" t="s">
        <v>111</v>
      </c>
      <c r="G526" s="80" t="s">
        <v>167</v>
      </c>
      <c r="H526" s="80" t="s">
        <v>8159</v>
      </c>
      <c r="I526" s="80" t="s">
        <v>8161</v>
      </c>
      <c r="J526" s="80" t="s">
        <v>584</v>
      </c>
      <c r="K526" s="77">
        <v>43283</v>
      </c>
      <c r="L526" s="82">
        <v>2</v>
      </c>
      <c r="M526" s="82">
        <v>7</v>
      </c>
      <c r="N526" s="82">
        <v>2018</v>
      </c>
      <c r="O526" s="77">
        <f t="shared" si="10"/>
        <v>43283</v>
      </c>
      <c r="P526" s="82" t="s">
        <v>585</v>
      </c>
      <c r="Q526" s="80" t="s">
        <v>175</v>
      </c>
      <c r="R526" s="80">
        <f>VLOOKUP(P526,Registration!O:P,2,FALSE)</f>
        <v>19</v>
      </c>
    </row>
    <row r="527" spans="1:18" ht="23.1" customHeight="1">
      <c r="A527" s="80" t="s">
        <v>59</v>
      </c>
      <c r="B527" s="80" t="s">
        <v>26</v>
      </c>
      <c r="C527" s="80" t="s">
        <v>27</v>
      </c>
      <c r="D527" s="80" t="s">
        <v>28</v>
      </c>
      <c r="E527" s="80" t="s">
        <v>28</v>
      </c>
      <c r="F527" s="80" t="s">
        <v>111</v>
      </c>
      <c r="G527" s="80" t="s">
        <v>167</v>
      </c>
      <c r="H527" s="80" t="s">
        <v>8159</v>
      </c>
      <c r="I527" s="80" t="s">
        <v>8161</v>
      </c>
      <c r="J527" s="80" t="s">
        <v>586</v>
      </c>
      <c r="K527" s="77">
        <v>43283</v>
      </c>
      <c r="L527" s="82">
        <v>2</v>
      </c>
      <c r="M527" s="82">
        <v>7</v>
      </c>
      <c r="N527" s="82">
        <v>2018</v>
      </c>
      <c r="O527" s="77">
        <f t="shared" si="10"/>
        <v>43283</v>
      </c>
      <c r="P527" s="82" t="s">
        <v>587</v>
      </c>
      <c r="Q527" s="80" t="s">
        <v>175</v>
      </c>
      <c r="R527" s="80">
        <f>VLOOKUP(P527,Registration!O:P,2,FALSE)</f>
        <v>19</v>
      </c>
    </row>
    <row r="528" spans="1:18" ht="23.1" customHeight="1">
      <c r="A528" s="80" t="s">
        <v>59</v>
      </c>
      <c r="B528" s="80" t="s">
        <v>26</v>
      </c>
      <c r="C528" s="80" t="s">
        <v>27</v>
      </c>
      <c r="D528" s="80" t="s">
        <v>28</v>
      </c>
      <c r="E528" s="80" t="s">
        <v>28</v>
      </c>
      <c r="F528" s="80" t="s">
        <v>111</v>
      </c>
      <c r="G528" s="80" t="s">
        <v>167</v>
      </c>
      <c r="H528" s="80" t="s">
        <v>8159</v>
      </c>
      <c r="I528" s="80" t="s">
        <v>8161</v>
      </c>
      <c r="J528" s="80" t="s">
        <v>635</v>
      </c>
      <c r="K528" s="77">
        <v>43286</v>
      </c>
      <c r="L528" s="82">
        <v>5</v>
      </c>
      <c r="M528" s="82">
        <v>7</v>
      </c>
      <c r="N528" s="82">
        <v>2018</v>
      </c>
      <c r="O528" s="77">
        <f t="shared" si="10"/>
        <v>43286</v>
      </c>
      <c r="P528" s="82" t="s">
        <v>636</v>
      </c>
      <c r="Q528" s="80" t="s">
        <v>175</v>
      </c>
      <c r="R528" s="80">
        <f>VLOOKUP(P528,Registration!O:P,2,FALSE)</f>
        <v>19</v>
      </c>
    </row>
    <row r="529" spans="1:18" ht="23.1" customHeight="1">
      <c r="A529" s="80" t="s">
        <v>59</v>
      </c>
      <c r="B529" s="80" t="s">
        <v>26</v>
      </c>
      <c r="C529" s="80" t="s">
        <v>27</v>
      </c>
      <c r="D529" s="80" t="s">
        <v>28</v>
      </c>
      <c r="E529" s="80" t="s">
        <v>28</v>
      </c>
      <c r="F529" s="80" t="s">
        <v>111</v>
      </c>
      <c r="G529" s="80" t="s">
        <v>167</v>
      </c>
      <c r="H529" s="80" t="s">
        <v>8159</v>
      </c>
      <c r="I529" s="80" t="s">
        <v>8161</v>
      </c>
      <c r="J529" s="80" t="s">
        <v>637</v>
      </c>
      <c r="K529" s="77">
        <v>43287</v>
      </c>
      <c r="L529" s="82">
        <v>6</v>
      </c>
      <c r="M529" s="82">
        <v>7</v>
      </c>
      <c r="N529" s="82">
        <v>2018</v>
      </c>
      <c r="O529" s="77">
        <f t="shared" si="10"/>
        <v>43287</v>
      </c>
      <c r="P529" s="82" t="s">
        <v>638</v>
      </c>
      <c r="Q529" s="80" t="s">
        <v>175</v>
      </c>
      <c r="R529" s="80">
        <f>VLOOKUP(P529,Registration!O:P,2,FALSE)</f>
        <v>19</v>
      </c>
    </row>
    <row r="530" spans="1:18" ht="23.1" customHeight="1">
      <c r="A530" s="80" t="s">
        <v>59</v>
      </c>
      <c r="B530" s="80" t="s">
        <v>26</v>
      </c>
      <c r="C530" s="80" t="s">
        <v>27</v>
      </c>
      <c r="D530" s="80" t="s">
        <v>28</v>
      </c>
      <c r="E530" s="80" t="s">
        <v>28</v>
      </c>
      <c r="F530" s="80" t="s">
        <v>111</v>
      </c>
      <c r="G530" s="80" t="s">
        <v>167</v>
      </c>
      <c r="H530" s="80" t="s">
        <v>8159</v>
      </c>
      <c r="I530" s="80" t="s">
        <v>8161</v>
      </c>
      <c r="J530" s="80" t="s">
        <v>203</v>
      </c>
      <c r="K530" s="77">
        <v>43287</v>
      </c>
      <c r="L530" s="82">
        <v>6</v>
      </c>
      <c r="M530" s="82">
        <v>7</v>
      </c>
      <c r="N530" s="82">
        <v>2018</v>
      </c>
      <c r="O530" s="77">
        <f t="shared" si="10"/>
        <v>43287</v>
      </c>
      <c r="P530" s="82" t="s">
        <v>639</v>
      </c>
      <c r="Q530" s="80" t="s">
        <v>175</v>
      </c>
      <c r="R530" s="80">
        <f>VLOOKUP(P530,Registration!O:P,2,FALSE)</f>
        <v>19</v>
      </c>
    </row>
    <row r="531" spans="1:18" ht="23.1" customHeight="1">
      <c r="A531" s="80" t="s">
        <v>59</v>
      </c>
      <c r="B531" s="80" t="s">
        <v>26</v>
      </c>
      <c r="C531" s="80" t="s">
        <v>27</v>
      </c>
      <c r="D531" s="80" t="s">
        <v>28</v>
      </c>
      <c r="E531" s="80" t="s">
        <v>28</v>
      </c>
      <c r="F531" s="80" t="s">
        <v>111</v>
      </c>
      <c r="G531" s="80" t="s">
        <v>167</v>
      </c>
      <c r="H531" s="80" t="s">
        <v>8159</v>
      </c>
      <c r="I531" s="80" t="s">
        <v>8161</v>
      </c>
      <c r="J531" s="80" t="s">
        <v>640</v>
      </c>
      <c r="K531" s="77">
        <v>43287</v>
      </c>
      <c r="L531" s="82">
        <v>6</v>
      </c>
      <c r="M531" s="82">
        <v>7</v>
      </c>
      <c r="N531" s="82">
        <v>2018</v>
      </c>
      <c r="O531" s="77">
        <f t="shared" si="10"/>
        <v>43287</v>
      </c>
      <c r="P531" s="82" t="s">
        <v>641</v>
      </c>
      <c r="Q531" s="80" t="s">
        <v>175</v>
      </c>
      <c r="R531" s="80">
        <f>VLOOKUP(P531,Registration!O:P,2,FALSE)</f>
        <v>18</v>
      </c>
    </row>
    <row r="532" spans="1:18" ht="23.1" customHeight="1">
      <c r="A532" s="80" t="s">
        <v>59</v>
      </c>
      <c r="B532" s="80" t="s">
        <v>26</v>
      </c>
      <c r="C532" s="80" t="s">
        <v>27</v>
      </c>
      <c r="D532" s="80" t="s">
        <v>28</v>
      </c>
      <c r="E532" s="80" t="s">
        <v>28</v>
      </c>
      <c r="F532" s="80" t="s">
        <v>29</v>
      </c>
      <c r="G532" s="80" t="s">
        <v>1887</v>
      </c>
      <c r="H532" s="80" t="s">
        <v>8165</v>
      </c>
      <c r="I532" s="80" t="s">
        <v>8163</v>
      </c>
      <c r="J532" s="80" t="s">
        <v>2387</v>
      </c>
      <c r="K532" s="77">
        <v>43288</v>
      </c>
      <c r="L532" s="80">
        <v>7</v>
      </c>
      <c r="M532" s="80">
        <v>7</v>
      </c>
      <c r="N532" s="80">
        <v>2018</v>
      </c>
      <c r="O532" s="77">
        <f t="shared" si="10"/>
        <v>43288</v>
      </c>
      <c r="P532" s="80" t="s">
        <v>2388</v>
      </c>
      <c r="Q532" s="80" t="s">
        <v>175</v>
      </c>
      <c r="R532" s="80">
        <f>VLOOKUP(P532,Registration!O:P,2,FALSE)</f>
        <v>17</v>
      </c>
    </row>
    <row r="533" spans="1:18" ht="23.1" customHeight="1">
      <c r="A533" s="80" t="s">
        <v>59</v>
      </c>
      <c r="B533" s="80" t="s">
        <v>26</v>
      </c>
      <c r="C533" s="80" t="s">
        <v>27</v>
      </c>
      <c r="D533" s="80" t="s">
        <v>28</v>
      </c>
      <c r="E533" s="80" t="s">
        <v>28</v>
      </c>
      <c r="F533" s="80" t="s">
        <v>29</v>
      </c>
      <c r="G533" s="80" t="s">
        <v>1887</v>
      </c>
      <c r="H533" s="80" t="s">
        <v>8165</v>
      </c>
      <c r="I533" s="80" t="s">
        <v>8163</v>
      </c>
      <c r="J533" s="80" t="s">
        <v>2389</v>
      </c>
      <c r="K533" s="77">
        <v>43288</v>
      </c>
      <c r="L533" s="80">
        <v>7</v>
      </c>
      <c r="M533" s="80">
        <v>7</v>
      </c>
      <c r="N533" s="80">
        <v>2018</v>
      </c>
      <c r="O533" s="77">
        <f t="shared" si="10"/>
        <v>43288</v>
      </c>
      <c r="P533" s="80" t="s">
        <v>2390</v>
      </c>
      <c r="Q533" s="80" t="s">
        <v>175</v>
      </c>
      <c r="R533" s="80">
        <f>VLOOKUP(P533,Registration!O:P,2,FALSE)</f>
        <v>15</v>
      </c>
    </row>
    <row r="534" spans="1:18" ht="23.1" customHeight="1">
      <c r="A534" s="80" t="s">
        <v>59</v>
      </c>
      <c r="B534" s="80" t="s">
        <v>26</v>
      </c>
      <c r="C534" s="80" t="s">
        <v>27</v>
      </c>
      <c r="D534" s="80" t="s">
        <v>28</v>
      </c>
      <c r="E534" s="80" t="s">
        <v>28</v>
      </c>
      <c r="F534" s="80" t="s">
        <v>29</v>
      </c>
      <c r="G534" s="80" t="s">
        <v>1887</v>
      </c>
      <c r="H534" s="80" t="s">
        <v>8165</v>
      </c>
      <c r="I534" s="80" t="s">
        <v>8162</v>
      </c>
      <c r="J534" s="80" t="s">
        <v>2391</v>
      </c>
      <c r="K534" s="77">
        <v>43288</v>
      </c>
      <c r="L534" s="80">
        <v>7</v>
      </c>
      <c r="M534" s="80">
        <v>7</v>
      </c>
      <c r="N534" s="80">
        <v>2018</v>
      </c>
      <c r="O534" s="77">
        <f t="shared" si="10"/>
        <v>43288</v>
      </c>
      <c r="P534" s="80" t="s">
        <v>2392</v>
      </c>
      <c r="Q534" s="80" t="s">
        <v>1899</v>
      </c>
      <c r="R534" s="80">
        <f>VLOOKUP(P534,Registration!O:P,2,FALSE)</f>
        <v>15</v>
      </c>
    </row>
    <row r="535" spans="1:18" ht="23.1" customHeight="1">
      <c r="A535" s="80" t="s">
        <v>59</v>
      </c>
      <c r="B535" s="80" t="s">
        <v>26</v>
      </c>
      <c r="C535" s="80" t="s">
        <v>27</v>
      </c>
      <c r="D535" s="80" t="s">
        <v>28</v>
      </c>
      <c r="E535" s="80" t="s">
        <v>28</v>
      </c>
      <c r="F535" s="80" t="s">
        <v>29</v>
      </c>
      <c r="G535" s="80" t="s">
        <v>1887</v>
      </c>
      <c r="H535" s="80" t="s">
        <v>8165</v>
      </c>
      <c r="I535" s="80" t="s">
        <v>8162</v>
      </c>
      <c r="J535" s="80" t="s">
        <v>2393</v>
      </c>
      <c r="K535" s="77">
        <v>43288</v>
      </c>
      <c r="L535" s="80">
        <v>7</v>
      </c>
      <c r="M535" s="80">
        <v>7</v>
      </c>
      <c r="N535" s="80">
        <v>2018</v>
      </c>
      <c r="O535" s="77">
        <f t="shared" si="10"/>
        <v>43288</v>
      </c>
      <c r="P535" s="80" t="s">
        <v>2394</v>
      </c>
      <c r="Q535" s="80" t="s">
        <v>1899</v>
      </c>
      <c r="R535" s="80">
        <f>VLOOKUP(P535,Registration!O:P,2,FALSE)</f>
        <v>16</v>
      </c>
    </row>
    <row r="536" spans="1:18" ht="23.1" customHeight="1">
      <c r="A536" s="80" t="s">
        <v>59</v>
      </c>
      <c r="B536" s="80" t="s">
        <v>26</v>
      </c>
      <c r="C536" s="80" t="s">
        <v>27</v>
      </c>
      <c r="D536" s="80" t="s">
        <v>28</v>
      </c>
      <c r="E536" s="80" t="s">
        <v>28</v>
      </c>
      <c r="F536" s="80" t="s">
        <v>29</v>
      </c>
      <c r="G536" s="80" t="s">
        <v>1887</v>
      </c>
      <c r="H536" s="80" t="s">
        <v>8165</v>
      </c>
      <c r="I536" s="80" t="s">
        <v>8162</v>
      </c>
      <c r="J536" s="80" t="s">
        <v>2395</v>
      </c>
      <c r="K536" s="77">
        <v>43288</v>
      </c>
      <c r="L536" s="80">
        <v>7</v>
      </c>
      <c r="M536" s="80">
        <v>7</v>
      </c>
      <c r="N536" s="80">
        <v>2018</v>
      </c>
      <c r="O536" s="77">
        <f t="shared" si="10"/>
        <v>43288</v>
      </c>
      <c r="P536" s="80" t="s">
        <v>2396</v>
      </c>
      <c r="Q536" s="80" t="s">
        <v>1899</v>
      </c>
      <c r="R536" s="80">
        <f>VLOOKUP(P536,Registration!O:P,2,FALSE)</f>
        <v>16</v>
      </c>
    </row>
    <row r="537" spans="1:18" ht="23.1" customHeight="1">
      <c r="A537" s="80" t="s">
        <v>59</v>
      </c>
      <c r="B537" s="80" t="s">
        <v>26</v>
      </c>
      <c r="C537" s="80" t="s">
        <v>27</v>
      </c>
      <c r="D537" s="80" t="s">
        <v>28</v>
      </c>
      <c r="E537" s="80" t="s">
        <v>28</v>
      </c>
      <c r="F537" s="80" t="s">
        <v>29</v>
      </c>
      <c r="G537" s="80" t="s">
        <v>1887</v>
      </c>
      <c r="H537" s="80" t="s">
        <v>8165</v>
      </c>
      <c r="I537" s="80" t="s">
        <v>8162</v>
      </c>
      <c r="J537" s="80" t="s">
        <v>2397</v>
      </c>
      <c r="K537" s="77">
        <v>43288</v>
      </c>
      <c r="L537" s="80">
        <v>7</v>
      </c>
      <c r="M537" s="80">
        <v>7</v>
      </c>
      <c r="N537" s="80">
        <v>2018</v>
      </c>
      <c r="O537" s="77">
        <f t="shared" si="10"/>
        <v>43288</v>
      </c>
      <c r="P537" s="80" t="s">
        <v>2398</v>
      </c>
      <c r="Q537" s="80" t="s">
        <v>1899</v>
      </c>
      <c r="R537" s="80">
        <f>VLOOKUP(P537,Registration!O:P,2,FALSE)</f>
        <v>17</v>
      </c>
    </row>
    <row r="538" spans="1:18" ht="23.1" customHeight="1">
      <c r="A538" s="80" t="s">
        <v>59</v>
      </c>
      <c r="B538" s="80" t="s">
        <v>26</v>
      </c>
      <c r="C538" s="80" t="s">
        <v>27</v>
      </c>
      <c r="D538" s="80" t="s">
        <v>28</v>
      </c>
      <c r="E538" s="80" t="s">
        <v>28</v>
      </c>
      <c r="F538" s="80" t="s">
        <v>29</v>
      </c>
      <c r="G538" s="80" t="s">
        <v>1887</v>
      </c>
      <c r="H538" s="80" t="s">
        <v>8165</v>
      </c>
      <c r="I538" s="80" t="s">
        <v>8162</v>
      </c>
      <c r="J538" s="80" t="s">
        <v>2399</v>
      </c>
      <c r="K538" s="77">
        <v>43288</v>
      </c>
      <c r="L538" s="80">
        <v>7</v>
      </c>
      <c r="M538" s="80">
        <v>7</v>
      </c>
      <c r="N538" s="80">
        <v>2018</v>
      </c>
      <c r="O538" s="77">
        <f t="shared" si="10"/>
        <v>43288</v>
      </c>
      <c r="P538" s="80" t="s">
        <v>2400</v>
      </c>
      <c r="Q538" s="80" t="s">
        <v>1899</v>
      </c>
      <c r="R538" s="80">
        <f>VLOOKUP(P538,Registration!O:P,2,FALSE)</f>
        <v>15</v>
      </c>
    </row>
    <row r="539" spans="1:18" ht="23.1" customHeight="1">
      <c r="A539" s="80" t="s">
        <v>59</v>
      </c>
      <c r="B539" s="80" t="s">
        <v>26</v>
      </c>
      <c r="C539" s="80" t="s">
        <v>27</v>
      </c>
      <c r="D539" s="80" t="s">
        <v>28</v>
      </c>
      <c r="E539" s="80" t="s">
        <v>28</v>
      </c>
      <c r="F539" s="80" t="s">
        <v>29</v>
      </c>
      <c r="G539" s="80" t="s">
        <v>1887</v>
      </c>
      <c r="H539" s="80" t="s">
        <v>8165</v>
      </c>
      <c r="I539" s="80" t="s">
        <v>8162</v>
      </c>
      <c r="J539" s="80" t="s">
        <v>2401</v>
      </c>
      <c r="K539" s="77">
        <v>43288</v>
      </c>
      <c r="L539" s="80">
        <v>7</v>
      </c>
      <c r="M539" s="80">
        <v>7</v>
      </c>
      <c r="N539" s="80">
        <v>2018</v>
      </c>
      <c r="O539" s="77">
        <f t="shared" si="10"/>
        <v>43288</v>
      </c>
      <c r="P539" s="80" t="s">
        <v>2402</v>
      </c>
      <c r="Q539" s="80" t="s">
        <v>1899</v>
      </c>
      <c r="R539" s="80">
        <f>VLOOKUP(P539,Registration!O:P,2,FALSE)</f>
        <v>15</v>
      </c>
    </row>
    <row r="540" spans="1:18" ht="23.1" customHeight="1">
      <c r="A540" s="80" t="s">
        <v>59</v>
      </c>
      <c r="B540" s="80" t="s">
        <v>26</v>
      </c>
      <c r="C540" s="80" t="s">
        <v>27</v>
      </c>
      <c r="D540" s="80" t="s">
        <v>28</v>
      </c>
      <c r="E540" s="80" t="s">
        <v>28</v>
      </c>
      <c r="F540" s="80" t="s">
        <v>29</v>
      </c>
      <c r="G540" s="80" t="s">
        <v>1887</v>
      </c>
      <c r="H540" s="80" t="s">
        <v>8165</v>
      </c>
      <c r="I540" s="80" t="s">
        <v>8162</v>
      </c>
      <c r="J540" s="80" t="s">
        <v>2403</v>
      </c>
      <c r="K540" s="77">
        <v>43288</v>
      </c>
      <c r="L540" s="80">
        <v>7</v>
      </c>
      <c r="M540" s="80">
        <v>7</v>
      </c>
      <c r="N540" s="80">
        <v>2018</v>
      </c>
      <c r="O540" s="77">
        <f t="shared" si="10"/>
        <v>43288</v>
      </c>
      <c r="P540" s="80" t="s">
        <v>2404</v>
      </c>
      <c r="Q540" s="80" t="s">
        <v>1899</v>
      </c>
      <c r="R540" s="80">
        <f>VLOOKUP(P540,Registration!O:P,2,FALSE)</f>
        <v>17</v>
      </c>
    </row>
    <row r="541" spans="1:18" ht="23.1" customHeight="1">
      <c r="A541" s="80" t="s">
        <v>59</v>
      </c>
      <c r="B541" s="80" t="s">
        <v>26</v>
      </c>
      <c r="C541" s="80" t="s">
        <v>27</v>
      </c>
      <c r="D541" s="80" t="s">
        <v>28</v>
      </c>
      <c r="E541" s="80" t="s">
        <v>28</v>
      </c>
      <c r="F541" s="80" t="s">
        <v>29</v>
      </c>
      <c r="G541" s="80" t="s">
        <v>1887</v>
      </c>
      <c r="H541" s="80" t="s">
        <v>8165</v>
      </c>
      <c r="I541" s="80" t="s">
        <v>8162</v>
      </c>
      <c r="J541" s="80" t="s">
        <v>2405</v>
      </c>
      <c r="K541" s="77">
        <v>43288</v>
      </c>
      <c r="L541" s="80">
        <v>7</v>
      </c>
      <c r="M541" s="80">
        <v>7</v>
      </c>
      <c r="N541" s="80">
        <v>2018</v>
      </c>
      <c r="O541" s="77">
        <f t="shared" si="10"/>
        <v>43288</v>
      </c>
      <c r="P541" s="80" t="s">
        <v>2406</v>
      </c>
      <c r="Q541" s="80" t="s">
        <v>1899</v>
      </c>
      <c r="R541" s="80">
        <f>VLOOKUP(P541,Registration!O:P,2,FALSE)</f>
        <v>16</v>
      </c>
    </row>
    <row r="542" spans="1:18" ht="23.1" customHeight="1">
      <c r="A542" s="80" t="s">
        <v>59</v>
      </c>
      <c r="B542" s="80" t="s">
        <v>26</v>
      </c>
      <c r="C542" s="80" t="s">
        <v>27</v>
      </c>
      <c r="D542" s="80" t="s">
        <v>28</v>
      </c>
      <c r="E542" s="80" t="s">
        <v>28</v>
      </c>
      <c r="F542" s="80" t="s">
        <v>29</v>
      </c>
      <c r="G542" s="80" t="s">
        <v>1887</v>
      </c>
      <c r="H542" s="80" t="s">
        <v>8165</v>
      </c>
      <c r="I542" s="80" t="s">
        <v>8162</v>
      </c>
      <c r="J542" s="80" t="s">
        <v>2407</v>
      </c>
      <c r="K542" s="77">
        <v>43288</v>
      </c>
      <c r="L542" s="80">
        <v>7</v>
      </c>
      <c r="M542" s="80">
        <v>7</v>
      </c>
      <c r="N542" s="80">
        <v>2018</v>
      </c>
      <c r="O542" s="77">
        <f t="shared" si="10"/>
        <v>43288</v>
      </c>
      <c r="P542" s="80" t="s">
        <v>2408</v>
      </c>
      <c r="Q542" s="80" t="s">
        <v>1899</v>
      </c>
      <c r="R542" s="80">
        <f>VLOOKUP(P542,Registration!O:P,2,FALSE)</f>
        <v>17</v>
      </c>
    </row>
    <row r="543" spans="1:18" ht="23.1" customHeight="1">
      <c r="A543" s="80" t="s">
        <v>59</v>
      </c>
      <c r="B543" s="80" t="s">
        <v>26</v>
      </c>
      <c r="C543" s="80" t="s">
        <v>27</v>
      </c>
      <c r="D543" s="80" t="s">
        <v>28</v>
      </c>
      <c r="E543" s="80" t="s">
        <v>28</v>
      </c>
      <c r="F543" s="80" t="s">
        <v>29</v>
      </c>
      <c r="G543" s="80" t="s">
        <v>1887</v>
      </c>
      <c r="H543" s="80" t="s">
        <v>8165</v>
      </c>
      <c r="I543" s="80" t="s">
        <v>8162</v>
      </c>
      <c r="J543" s="80" t="s">
        <v>2409</v>
      </c>
      <c r="K543" s="77">
        <v>43288</v>
      </c>
      <c r="L543" s="80">
        <v>7</v>
      </c>
      <c r="M543" s="80">
        <v>7</v>
      </c>
      <c r="N543" s="80">
        <v>2018</v>
      </c>
      <c r="O543" s="77">
        <f t="shared" si="10"/>
        <v>43288</v>
      </c>
      <c r="P543" s="80" t="s">
        <v>2410</v>
      </c>
      <c r="Q543" s="80" t="s">
        <v>1899</v>
      </c>
      <c r="R543" s="80">
        <f>VLOOKUP(P543,Registration!O:P,2,FALSE)</f>
        <v>15</v>
      </c>
    </row>
    <row r="544" spans="1:18" ht="23.1" customHeight="1">
      <c r="A544" s="80" t="s">
        <v>59</v>
      </c>
      <c r="B544" s="80" t="s">
        <v>26</v>
      </c>
      <c r="C544" s="80" t="s">
        <v>27</v>
      </c>
      <c r="D544" s="80" t="s">
        <v>28</v>
      </c>
      <c r="E544" s="80" t="s">
        <v>28</v>
      </c>
      <c r="F544" s="80" t="s">
        <v>29</v>
      </c>
      <c r="G544" s="80" t="s">
        <v>1887</v>
      </c>
      <c r="H544" s="80" t="s">
        <v>8165</v>
      </c>
      <c r="I544" s="80" t="s">
        <v>8162</v>
      </c>
      <c r="J544" s="80" t="s">
        <v>2411</v>
      </c>
      <c r="K544" s="77">
        <v>43288</v>
      </c>
      <c r="L544" s="80">
        <v>7</v>
      </c>
      <c r="M544" s="80">
        <v>7</v>
      </c>
      <c r="N544" s="80">
        <v>2018</v>
      </c>
      <c r="O544" s="77">
        <f t="shared" si="10"/>
        <v>43288</v>
      </c>
      <c r="P544" s="80" t="s">
        <v>2412</v>
      </c>
      <c r="Q544" s="80" t="s">
        <v>1899</v>
      </c>
      <c r="R544" s="80">
        <f>VLOOKUP(P544,Registration!O:P,2,FALSE)</f>
        <v>16</v>
      </c>
    </row>
    <row r="545" spans="1:18" ht="23.1" customHeight="1">
      <c r="A545" s="80" t="s">
        <v>59</v>
      </c>
      <c r="B545" s="80" t="s">
        <v>26</v>
      </c>
      <c r="C545" s="80" t="s">
        <v>27</v>
      </c>
      <c r="D545" s="80" t="s">
        <v>28</v>
      </c>
      <c r="E545" s="80" t="s">
        <v>28</v>
      </c>
      <c r="F545" s="80" t="s">
        <v>29</v>
      </c>
      <c r="G545" s="80" t="s">
        <v>1887</v>
      </c>
      <c r="H545" s="80" t="s">
        <v>8165</v>
      </c>
      <c r="I545" s="80" t="s">
        <v>8162</v>
      </c>
      <c r="J545" s="80" t="s">
        <v>2074</v>
      </c>
      <c r="K545" s="77">
        <v>43288</v>
      </c>
      <c r="L545" s="80">
        <v>7</v>
      </c>
      <c r="M545" s="80">
        <v>7</v>
      </c>
      <c r="N545" s="80">
        <v>2018</v>
      </c>
      <c r="O545" s="77">
        <f t="shared" ref="O545:O608" si="11">DATE(N545,M545,L545)</f>
        <v>43288</v>
      </c>
      <c r="P545" s="80" t="s">
        <v>2075</v>
      </c>
      <c r="Q545" s="80" t="s">
        <v>1899</v>
      </c>
      <c r="R545" s="80">
        <f>VLOOKUP(P545,Registration!O:P,2,FALSE)</f>
        <v>15</v>
      </c>
    </row>
    <row r="546" spans="1:18" ht="23.1" customHeight="1">
      <c r="A546" s="80" t="s">
        <v>59</v>
      </c>
      <c r="B546" s="80" t="s">
        <v>26</v>
      </c>
      <c r="C546" s="80" t="s">
        <v>27</v>
      </c>
      <c r="D546" s="80" t="s">
        <v>28</v>
      </c>
      <c r="E546" s="80" t="s">
        <v>28</v>
      </c>
      <c r="F546" s="80" t="s">
        <v>29</v>
      </c>
      <c r="G546" s="80" t="s">
        <v>1887</v>
      </c>
      <c r="H546" s="80" t="s">
        <v>8165</v>
      </c>
      <c r="I546" s="80" t="s">
        <v>8162</v>
      </c>
      <c r="J546" s="80" t="s">
        <v>2090</v>
      </c>
      <c r="K546" s="77">
        <v>43288</v>
      </c>
      <c r="L546" s="80">
        <v>7</v>
      </c>
      <c r="M546" s="80">
        <v>7</v>
      </c>
      <c r="N546" s="80">
        <v>2018</v>
      </c>
      <c r="O546" s="77">
        <f t="shared" si="11"/>
        <v>43288</v>
      </c>
      <c r="P546" s="80" t="s">
        <v>2091</v>
      </c>
      <c r="Q546" s="80" t="s">
        <v>1899</v>
      </c>
      <c r="R546" s="80">
        <f>VLOOKUP(P546,Registration!O:P,2,FALSE)</f>
        <v>15</v>
      </c>
    </row>
    <row r="547" spans="1:18" ht="23.1" customHeight="1">
      <c r="A547" s="80" t="s">
        <v>59</v>
      </c>
      <c r="B547" s="80" t="s">
        <v>26</v>
      </c>
      <c r="C547" s="80" t="s">
        <v>27</v>
      </c>
      <c r="D547" s="80" t="s">
        <v>28</v>
      </c>
      <c r="E547" s="80" t="s">
        <v>28</v>
      </c>
      <c r="F547" s="80" t="s">
        <v>29</v>
      </c>
      <c r="G547" s="80" t="s">
        <v>1887</v>
      </c>
      <c r="H547" s="80" t="s">
        <v>8165</v>
      </c>
      <c r="I547" s="80" t="s">
        <v>8162</v>
      </c>
      <c r="J547" s="80" t="s">
        <v>2323</v>
      </c>
      <c r="K547" s="77">
        <v>43288</v>
      </c>
      <c r="L547" s="80">
        <v>7</v>
      </c>
      <c r="M547" s="80">
        <v>7</v>
      </c>
      <c r="N547" s="80">
        <v>2018</v>
      </c>
      <c r="O547" s="77">
        <f t="shared" si="11"/>
        <v>43288</v>
      </c>
      <c r="P547" s="80" t="s">
        <v>2324</v>
      </c>
      <c r="Q547" s="80" t="s">
        <v>1899</v>
      </c>
      <c r="R547" s="80">
        <f>VLOOKUP(P547,Registration!O:P,2,FALSE)</f>
        <v>15</v>
      </c>
    </row>
    <row r="548" spans="1:18" ht="23.1" customHeight="1">
      <c r="A548" s="80" t="s">
        <v>59</v>
      </c>
      <c r="B548" s="80" t="s">
        <v>26</v>
      </c>
      <c r="C548" s="80" t="s">
        <v>27</v>
      </c>
      <c r="D548" s="80" t="s">
        <v>28</v>
      </c>
      <c r="E548" s="80" t="s">
        <v>28</v>
      </c>
      <c r="F548" s="80" t="s">
        <v>29</v>
      </c>
      <c r="G548" s="80" t="s">
        <v>1887</v>
      </c>
      <c r="H548" s="80" t="s">
        <v>8165</v>
      </c>
      <c r="I548" s="80" t="s">
        <v>8162</v>
      </c>
      <c r="J548" s="80" t="s">
        <v>1978</v>
      </c>
      <c r="K548" s="77">
        <v>43288</v>
      </c>
      <c r="L548" s="80">
        <v>7</v>
      </c>
      <c r="M548" s="80">
        <v>7</v>
      </c>
      <c r="N548" s="80">
        <v>2018</v>
      </c>
      <c r="O548" s="77">
        <f t="shared" si="11"/>
        <v>43288</v>
      </c>
      <c r="P548" s="80" t="s">
        <v>1979</v>
      </c>
      <c r="Q548" s="80" t="s">
        <v>1899</v>
      </c>
      <c r="R548" s="80">
        <f>VLOOKUP(P548,Registration!O:P,2,FALSE)</f>
        <v>16</v>
      </c>
    </row>
    <row r="549" spans="1:18" ht="23.1" customHeight="1">
      <c r="A549" s="80" t="s">
        <v>59</v>
      </c>
      <c r="B549" s="80" t="s">
        <v>26</v>
      </c>
      <c r="C549" s="80" t="s">
        <v>27</v>
      </c>
      <c r="D549" s="80" t="s">
        <v>28</v>
      </c>
      <c r="E549" s="80" t="s">
        <v>28</v>
      </c>
      <c r="F549" s="80" t="s">
        <v>29</v>
      </c>
      <c r="G549" s="80" t="s">
        <v>1887</v>
      </c>
      <c r="H549" s="80" t="s">
        <v>8165</v>
      </c>
      <c r="I549" s="80" t="s">
        <v>8162</v>
      </c>
      <c r="J549" s="80" t="s">
        <v>2303</v>
      </c>
      <c r="K549" s="77">
        <v>43288</v>
      </c>
      <c r="L549" s="80">
        <v>7</v>
      </c>
      <c r="M549" s="80">
        <v>7</v>
      </c>
      <c r="N549" s="80">
        <v>2018</v>
      </c>
      <c r="O549" s="77">
        <f t="shared" si="11"/>
        <v>43288</v>
      </c>
      <c r="P549" s="80" t="s">
        <v>2304</v>
      </c>
      <c r="Q549" s="80" t="s">
        <v>1899</v>
      </c>
      <c r="R549" s="80">
        <f>VLOOKUP(P549,Registration!O:P,2,FALSE)</f>
        <v>15</v>
      </c>
    </row>
    <row r="550" spans="1:18" ht="23.1" customHeight="1">
      <c r="A550" s="80" t="s">
        <v>59</v>
      </c>
      <c r="B550" s="80" t="s">
        <v>26</v>
      </c>
      <c r="C550" s="80" t="s">
        <v>27</v>
      </c>
      <c r="D550" s="80" t="s">
        <v>28</v>
      </c>
      <c r="E550" s="80" t="s">
        <v>28</v>
      </c>
      <c r="F550" s="80" t="s">
        <v>29</v>
      </c>
      <c r="G550" s="80" t="s">
        <v>1887</v>
      </c>
      <c r="H550" s="80" t="s">
        <v>8165</v>
      </c>
      <c r="I550" s="80" t="s">
        <v>8162</v>
      </c>
      <c r="J550" s="80" t="s">
        <v>2348</v>
      </c>
      <c r="K550" s="77">
        <v>43288</v>
      </c>
      <c r="L550" s="80">
        <v>7</v>
      </c>
      <c r="M550" s="80">
        <v>7</v>
      </c>
      <c r="N550" s="80">
        <v>2018</v>
      </c>
      <c r="O550" s="77">
        <f t="shared" si="11"/>
        <v>43288</v>
      </c>
      <c r="P550" s="80" t="s">
        <v>2349</v>
      </c>
      <c r="Q550" s="80" t="s">
        <v>1899</v>
      </c>
      <c r="R550" s="80">
        <f>VLOOKUP(P550,Registration!O:P,2,FALSE)</f>
        <v>15</v>
      </c>
    </row>
    <row r="551" spans="1:18" ht="23.1" customHeight="1">
      <c r="A551" s="80" t="s">
        <v>59</v>
      </c>
      <c r="B551" s="80" t="s">
        <v>26</v>
      </c>
      <c r="C551" s="80" t="s">
        <v>27</v>
      </c>
      <c r="D551" s="80" t="s">
        <v>28</v>
      </c>
      <c r="E551" s="80" t="s">
        <v>28</v>
      </c>
      <c r="F551" s="80" t="s">
        <v>29</v>
      </c>
      <c r="G551" s="80" t="s">
        <v>1887</v>
      </c>
      <c r="H551" s="80" t="s">
        <v>8165</v>
      </c>
      <c r="I551" s="80" t="s">
        <v>8162</v>
      </c>
      <c r="J551" s="80" t="s">
        <v>2381</v>
      </c>
      <c r="K551" s="77">
        <v>43288</v>
      </c>
      <c r="L551" s="80">
        <v>7</v>
      </c>
      <c r="M551" s="80">
        <v>7</v>
      </c>
      <c r="N551" s="80">
        <v>2018</v>
      </c>
      <c r="O551" s="77">
        <f t="shared" si="11"/>
        <v>43288</v>
      </c>
      <c r="P551" s="80" t="s">
        <v>2382</v>
      </c>
      <c r="Q551" s="80" t="s">
        <v>1899</v>
      </c>
      <c r="R551" s="80">
        <f>VLOOKUP(P551,Registration!O:P,2,FALSE)</f>
        <v>18</v>
      </c>
    </row>
    <row r="552" spans="1:18" ht="23.1" customHeight="1">
      <c r="A552" s="80" t="s">
        <v>60</v>
      </c>
      <c r="B552" s="80" t="s">
        <v>26</v>
      </c>
      <c r="C552" s="80" t="s">
        <v>27</v>
      </c>
      <c r="D552" s="80" t="s">
        <v>28</v>
      </c>
      <c r="E552" s="80" t="s">
        <v>28</v>
      </c>
      <c r="F552" s="80" t="s">
        <v>29</v>
      </c>
      <c r="G552" s="80" t="s">
        <v>1887</v>
      </c>
      <c r="H552" s="80" t="s">
        <v>8165</v>
      </c>
      <c r="I552" s="80" t="s">
        <v>8163</v>
      </c>
      <c r="J552" s="80" t="s">
        <v>2413</v>
      </c>
      <c r="K552" s="77">
        <v>43293</v>
      </c>
      <c r="L552" s="80">
        <v>12</v>
      </c>
      <c r="M552" s="80">
        <v>7</v>
      </c>
      <c r="N552" s="80">
        <v>2018</v>
      </c>
      <c r="O552" s="77">
        <f t="shared" si="11"/>
        <v>43293</v>
      </c>
      <c r="P552" s="80" t="s">
        <v>2414</v>
      </c>
      <c r="Q552" s="80" t="s">
        <v>175</v>
      </c>
      <c r="R552" s="80">
        <f>VLOOKUP(P552,Registration!O:P,2,FALSE)</f>
        <v>19</v>
      </c>
    </row>
    <row r="553" spans="1:18" ht="23.1" customHeight="1">
      <c r="A553" s="80" t="s">
        <v>60</v>
      </c>
      <c r="B553" s="80" t="s">
        <v>26</v>
      </c>
      <c r="C553" s="80" t="s">
        <v>27</v>
      </c>
      <c r="D553" s="80" t="s">
        <v>28</v>
      </c>
      <c r="E553" s="80" t="s">
        <v>28</v>
      </c>
      <c r="F553" s="80" t="s">
        <v>29</v>
      </c>
      <c r="G553" s="80" t="s">
        <v>1887</v>
      </c>
      <c r="H553" s="80" t="s">
        <v>8165</v>
      </c>
      <c r="I553" s="80" t="s">
        <v>8163</v>
      </c>
      <c r="J553" s="80" t="s">
        <v>2415</v>
      </c>
      <c r="K553" s="77">
        <v>43293</v>
      </c>
      <c r="L553" s="80">
        <v>12</v>
      </c>
      <c r="M553" s="80">
        <v>7</v>
      </c>
      <c r="N553" s="80">
        <v>2018</v>
      </c>
      <c r="O553" s="77">
        <f t="shared" si="11"/>
        <v>43293</v>
      </c>
      <c r="P553" s="80" t="s">
        <v>2416</v>
      </c>
      <c r="Q553" s="80" t="s">
        <v>175</v>
      </c>
      <c r="R553" s="80">
        <f>VLOOKUP(P553,Registration!O:P,2,FALSE)</f>
        <v>18</v>
      </c>
    </row>
    <row r="554" spans="1:18" ht="23.1" customHeight="1">
      <c r="A554" s="80" t="s">
        <v>60</v>
      </c>
      <c r="B554" s="80" t="s">
        <v>26</v>
      </c>
      <c r="C554" s="80" t="s">
        <v>27</v>
      </c>
      <c r="D554" s="80" t="s">
        <v>28</v>
      </c>
      <c r="E554" s="80" t="s">
        <v>28</v>
      </c>
      <c r="F554" s="80" t="s">
        <v>29</v>
      </c>
      <c r="G554" s="80" t="s">
        <v>1887</v>
      </c>
      <c r="H554" s="80" t="s">
        <v>8165</v>
      </c>
      <c r="I554" s="80" t="s">
        <v>8163</v>
      </c>
      <c r="J554" s="80" t="s">
        <v>2417</v>
      </c>
      <c r="K554" s="77" t="s">
        <v>2418</v>
      </c>
      <c r="L554" s="80">
        <v>13</v>
      </c>
      <c r="M554" s="80">
        <v>7</v>
      </c>
      <c r="N554" s="80">
        <v>2018</v>
      </c>
      <c r="O554" s="77">
        <f t="shared" si="11"/>
        <v>43294</v>
      </c>
      <c r="P554" s="80" t="s">
        <v>2419</v>
      </c>
      <c r="Q554" s="80" t="s">
        <v>175</v>
      </c>
      <c r="R554" s="80">
        <f>VLOOKUP(P554,Registration!O:P,2,FALSE)</f>
        <v>16</v>
      </c>
    </row>
    <row r="555" spans="1:18" ht="23.1" customHeight="1">
      <c r="A555" s="80" t="s">
        <v>60</v>
      </c>
      <c r="B555" s="80" t="s">
        <v>26</v>
      </c>
      <c r="C555" s="80" t="s">
        <v>27</v>
      </c>
      <c r="D555" s="80" t="s">
        <v>28</v>
      </c>
      <c r="E555" s="80" t="s">
        <v>28</v>
      </c>
      <c r="F555" s="80" t="s">
        <v>29</v>
      </c>
      <c r="G555" s="80" t="s">
        <v>1887</v>
      </c>
      <c r="H555" s="80" t="s">
        <v>8165</v>
      </c>
      <c r="I555" s="80" t="s">
        <v>8163</v>
      </c>
      <c r="J555" s="80" t="s">
        <v>2420</v>
      </c>
      <c r="K555" s="77" t="s">
        <v>2418</v>
      </c>
      <c r="L555" s="80">
        <v>13</v>
      </c>
      <c r="M555" s="80">
        <v>7</v>
      </c>
      <c r="N555" s="80">
        <v>2018</v>
      </c>
      <c r="O555" s="77">
        <f t="shared" si="11"/>
        <v>43294</v>
      </c>
      <c r="P555" s="80" t="s">
        <v>2421</v>
      </c>
      <c r="Q555" s="80" t="s">
        <v>175</v>
      </c>
      <c r="R555" s="80">
        <f>VLOOKUP(P555,Registration!O:P,2,FALSE)</f>
        <v>15</v>
      </c>
    </row>
    <row r="556" spans="1:18" ht="23.1" customHeight="1">
      <c r="A556" s="80" t="s">
        <v>60</v>
      </c>
      <c r="B556" s="80" t="s">
        <v>26</v>
      </c>
      <c r="C556" s="80" t="s">
        <v>27</v>
      </c>
      <c r="D556" s="80" t="s">
        <v>28</v>
      </c>
      <c r="E556" s="80" t="s">
        <v>28</v>
      </c>
      <c r="F556" s="80" t="s">
        <v>29</v>
      </c>
      <c r="G556" s="80" t="s">
        <v>1887</v>
      </c>
      <c r="H556" s="80" t="s">
        <v>8165</v>
      </c>
      <c r="I556" s="80" t="s">
        <v>8163</v>
      </c>
      <c r="J556" s="80" t="s">
        <v>268</v>
      </c>
      <c r="K556" s="77" t="s">
        <v>62</v>
      </c>
      <c r="L556" s="80">
        <v>14</v>
      </c>
      <c r="M556" s="80">
        <v>7</v>
      </c>
      <c r="N556" s="80">
        <v>2018</v>
      </c>
      <c r="O556" s="77">
        <f t="shared" si="11"/>
        <v>43295</v>
      </c>
      <c r="P556" s="80" t="s">
        <v>2422</v>
      </c>
      <c r="Q556" s="80" t="s">
        <v>175</v>
      </c>
      <c r="R556" s="80">
        <f>VLOOKUP(P556,Registration!O:P,2,FALSE)</f>
        <v>19</v>
      </c>
    </row>
    <row r="557" spans="1:18" ht="23.1" customHeight="1">
      <c r="A557" s="80" t="s">
        <v>60</v>
      </c>
      <c r="B557" s="80" t="s">
        <v>26</v>
      </c>
      <c r="C557" s="80" t="s">
        <v>27</v>
      </c>
      <c r="D557" s="80" t="s">
        <v>28</v>
      </c>
      <c r="E557" s="80" t="s">
        <v>28</v>
      </c>
      <c r="F557" s="80" t="s">
        <v>29</v>
      </c>
      <c r="G557" s="80" t="s">
        <v>1887</v>
      </c>
      <c r="H557" s="80" t="s">
        <v>8165</v>
      </c>
      <c r="I557" s="80" t="s">
        <v>8163</v>
      </c>
      <c r="J557" s="80" t="s">
        <v>2423</v>
      </c>
      <c r="K557" s="77" t="s">
        <v>62</v>
      </c>
      <c r="L557" s="80">
        <v>14</v>
      </c>
      <c r="M557" s="80">
        <v>7</v>
      </c>
      <c r="N557" s="80">
        <v>2018</v>
      </c>
      <c r="O557" s="77">
        <f t="shared" si="11"/>
        <v>43295</v>
      </c>
      <c r="P557" s="80" t="s">
        <v>2424</v>
      </c>
      <c r="Q557" s="80" t="s">
        <v>175</v>
      </c>
      <c r="R557" s="80">
        <f>VLOOKUP(P557,Registration!O:P,2,FALSE)</f>
        <v>19</v>
      </c>
    </row>
    <row r="558" spans="1:18" ht="23.1" customHeight="1">
      <c r="A558" s="80" t="s">
        <v>60</v>
      </c>
      <c r="B558" s="80" t="s">
        <v>26</v>
      </c>
      <c r="C558" s="80" t="s">
        <v>27</v>
      </c>
      <c r="D558" s="80" t="s">
        <v>28</v>
      </c>
      <c r="E558" s="80" t="s">
        <v>28</v>
      </c>
      <c r="F558" s="80" t="s">
        <v>29</v>
      </c>
      <c r="G558" s="80" t="s">
        <v>1887</v>
      </c>
      <c r="H558" s="80" t="s">
        <v>8165</v>
      </c>
      <c r="I558" s="80" t="s">
        <v>8163</v>
      </c>
      <c r="J558" s="80" t="s">
        <v>2425</v>
      </c>
      <c r="K558" s="77" t="s">
        <v>62</v>
      </c>
      <c r="L558" s="80">
        <v>14</v>
      </c>
      <c r="M558" s="80">
        <v>7</v>
      </c>
      <c r="N558" s="80">
        <v>2018</v>
      </c>
      <c r="O558" s="77">
        <f t="shared" si="11"/>
        <v>43295</v>
      </c>
      <c r="P558" s="80" t="s">
        <v>2426</v>
      </c>
      <c r="Q558" s="80" t="s">
        <v>175</v>
      </c>
      <c r="R558" s="80">
        <f>VLOOKUP(P558,Registration!O:P,2,FALSE)</f>
        <v>18</v>
      </c>
    </row>
    <row r="559" spans="1:18" ht="23.1" customHeight="1">
      <c r="A559" s="80" t="s">
        <v>60</v>
      </c>
      <c r="B559" s="80" t="s">
        <v>26</v>
      </c>
      <c r="C559" s="80" t="s">
        <v>27</v>
      </c>
      <c r="D559" s="80" t="s">
        <v>28</v>
      </c>
      <c r="E559" s="80" t="s">
        <v>28</v>
      </c>
      <c r="F559" s="80" t="s">
        <v>29</v>
      </c>
      <c r="G559" s="80" t="s">
        <v>1887</v>
      </c>
      <c r="H559" s="80" t="s">
        <v>8165</v>
      </c>
      <c r="I559" s="80" t="s">
        <v>8163</v>
      </c>
      <c r="J559" s="80" t="s">
        <v>2427</v>
      </c>
      <c r="K559" s="77" t="s">
        <v>62</v>
      </c>
      <c r="L559" s="80">
        <v>14</v>
      </c>
      <c r="M559" s="80">
        <v>7</v>
      </c>
      <c r="N559" s="80">
        <v>2018</v>
      </c>
      <c r="O559" s="77">
        <f t="shared" si="11"/>
        <v>43295</v>
      </c>
      <c r="P559" s="80" t="s">
        <v>2428</v>
      </c>
      <c r="Q559" s="80" t="s">
        <v>175</v>
      </c>
      <c r="R559" s="80">
        <f>VLOOKUP(P559,Registration!O:P,2,FALSE)</f>
        <v>19</v>
      </c>
    </row>
    <row r="560" spans="1:18" ht="23.1" customHeight="1">
      <c r="A560" s="80" t="s">
        <v>60</v>
      </c>
      <c r="B560" s="80" t="s">
        <v>26</v>
      </c>
      <c r="C560" s="80" t="s">
        <v>27</v>
      </c>
      <c r="D560" s="80" t="s">
        <v>28</v>
      </c>
      <c r="E560" s="80" t="s">
        <v>28</v>
      </c>
      <c r="F560" s="80" t="s">
        <v>29</v>
      </c>
      <c r="G560" s="80" t="s">
        <v>1887</v>
      </c>
      <c r="H560" s="80" t="s">
        <v>8165</v>
      </c>
      <c r="I560" s="80" t="s">
        <v>8163</v>
      </c>
      <c r="J560" s="80" t="s">
        <v>2429</v>
      </c>
      <c r="K560" s="77" t="s">
        <v>62</v>
      </c>
      <c r="L560" s="80">
        <v>14</v>
      </c>
      <c r="M560" s="80">
        <v>7</v>
      </c>
      <c r="N560" s="80">
        <v>2018</v>
      </c>
      <c r="O560" s="77">
        <f t="shared" si="11"/>
        <v>43295</v>
      </c>
      <c r="P560" s="80" t="s">
        <v>2430</v>
      </c>
      <c r="Q560" s="80" t="s">
        <v>175</v>
      </c>
      <c r="R560" s="80">
        <f>VLOOKUP(P560,Registration!O:P,2,FALSE)</f>
        <v>19</v>
      </c>
    </row>
    <row r="561" spans="1:18" ht="23.1" customHeight="1">
      <c r="A561" s="80" t="s">
        <v>60</v>
      </c>
      <c r="B561" s="80" t="s">
        <v>26</v>
      </c>
      <c r="C561" s="80" t="s">
        <v>27</v>
      </c>
      <c r="D561" s="80" t="s">
        <v>28</v>
      </c>
      <c r="E561" s="80" t="s">
        <v>28</v>
      </c>
      <c r="F561" s="80" t="s">
        <v>29</v>
      </c>
      <c r="G561" s="80" t="s">
        <v>1887</v>
      </c>
      <c r="H561" s="80" t="s">
        <v>8165</v>
      </c>
      <c r="I561" s="80" t="s">
        <v>8163</v>
      </c>
      <c r="J561" s="99" t="s">
        <v>1986</v>
      </c>
      <c r="K561" s="77" t="s">
        <v>62</v>
      </c>
      <c r="L561" s="80">
        <v>14</v>
      </c>
      <c r="M561" s="80">
        <v>7</v>
      </c>
      <c r="N561" s="80">
        <v>2018</v>
      </c>
      <c r="O561" s="77">
        <f t="shared" si="11"/>
        <v>43295</v>
      </c>
      <c r="P561" s="80" t="s">
        <v>1987</v>
      </c>
      <c r="Q561" s="80" t="s">
        <v>175</v>
      </c>
      <c r="R561" s="80">
        <f>VLOOKUP(P561,Registration!O:P,2,FALSE)</f>
        <v>18</v>
      </c>
    </row>
    <row r="562" spans="1:18" ht="23.1" customHeight="1">
      <c r="A562" s="80" t="s">
        <v>60</v>
      </c>
      <c r="B562" s="80" t="s">
        <v>26</v>
      </c>
      <c r="C562" s="80" t="s">
        <v>27</v>
      </c>
      <c r="D562" s="80" t="s">
        <v>28</v>
      </c>
      <c r="E562" s="80" t="s">
        <v>28</v>
      </c>
      <c r="F562" s="80" t="s">
        <v>111</v>
      </c>
      <c r="G562" s="80" t="s">
        <v>167</v>
      </c>
      <c r="H562" s="80" t="s">
        <v>8159</v>
      </c>
      <c r="I562" s="80" t="s">
        <v>8161</v>
      </c>
      <c r="J562" s="80" t="s">
        <v>668</v>
      </c>
      <c r="K562" s="77">
        <v>43291</v>
      </c>
      <c r="L562" s="82">
        <v>10</v>
      </c>
      <c r="M562" s="82">
        <v>7</v>
      </c>
      <c r="N562" s="82">
        <v>2018</v>
      </c>
      <c r="O562" s="77">
        <f t="shared" si="11"/>
        <v>43291</v>
      </c>
      <c r="P562" s="82" t="s">
        <v>669</v>
      </c>
      <c r="Q562" s="80" t="s">
        <v>175</v>
      </c>
      <c r="R562" s="80">
        <f>VLOOKUP(P562,Registration!O:P,2,FALSE)</f>
        <v>19</v>
      </c>
    </row>
    <row r="563" spans="1:18" ht="23.1" customHeight="1">
      <c r="A563" s="80" t="s">
        <v>60</v>
      </c>
      <c r="B563" s="80" t="s">
        <v>26</v>
      </c>
      <c r="C563" s="80" t="s">
        <v>27</v>
      </c>
      <c r="D563" s="80" t="s">
        <v>28</v>
      </c>
      <c r="E563" s="80" t="s">
        <v>28</v>
      </c>
      <c r="F563" s="80" t="s">
        <v>111</v>
      </c>
      <c r="G563" s="80" t="s">
        <v>167</v>
      </c>
      <c r="H563" s="80" t="s">
        <v>8159</v>
      </c>
      <c r="I563" s="80" t="s">
        <v>8161</v>
      </c>
      <c r="J563" s="80" t="s">
        <v>670</v>
      </c>
      <c r="K563" s="77">
        <v>43291</v>
      </c>
      <c r="L563" s="82">
        <v>10</v>
      </c>
      <c r="M563" s="82">
        <v>7</v>
      </c>
      <c r="N563" s="82">
        <v>2018</v>
      </c>
      <c r="O563" s="77">
        <f t="shared" si="11"/>
        <v>43291</v>
      </c>
      <c r="P563" s="82" t="s">
        <v>671</v>
      </c>
      <c r="Q563" s="80" t="s">
        <v>175</v>
      </c>
      <c r="R563" s="80">
        <f>VLOOKUP(P563,Registration!O:P,2,FALSE)</f>
        <v>16</v>
      </c>
    </row>
    <row r="564" spans="1:18" ht="23.1" customHeight="1">
      <c r="A564" s="80" t="s">
        <v>60</v>
      </c>
      <c r="B564" s="80" t="s">
        <v>26</v>
      </c>
      <c r="C564" s="80" t="s">
        <v>27</v>
      </c>
      <c r="D564" s="80" t="s">
        <v>28</v>
      </c>
      <c r="E564" s="80" t="s">
        <v>28</v>
      </c>
      <c r="F564" s="80" t="s">
        <v>111</v>
      </c>
      <c r="G564" s="80" t="s">
        <v>167</v>
      </c>
      <c r="H564" s="80" t="s">
        <v>8159</v>
      </c>
      <c r="I564" s="80" t="s">
        <v>8161</v>
      </c>
      <c r="J564" s="80" t="s">
        <v>672</v>
      </c>
      <c r="K564" s="77">
        <v>43291</v>
      </c>
      <c r="L564" s="82">
        <v>10</v>
      </c>
      <c r="M564" s="82">
        <v>7</v>
      </c>
      <c r="N564" s="82">
        <v>2018</v>
      </c>
      <c r="O564" s="77">
        <f t="shared" si="11"/>
        <v>43291</v>
      </c>
      <c r="P564" s="82" t="s">
        <v>629</v>
      </c>
      <c r="Q564" s="80" t="s">
        <v>175</v>
      </c>
      <c r="R564" s="80">
        <f>VLOOKUP(P564,Registration!O:P,2,FALSE)</f>
        <v>16</v>
      </c>
    </row>
    <row r="565" spans="1:18" ht="23.1" customHeight="1">
      <c r="A565" s="80" t="s">
        <v>60</v>
      </c>
      <c r="B565" s="80" t="s">
        <v>26</v>
      </c>
      <c r="C565" s="80" t="s">
        <v>27</v>
      </c>
      <c r="D565" s="80" t="s">
        <v>28</v>
      </c>
      <c r="E565" s="80" t="s">
        <v>28</v>
      </c>
      <c r="F565" s="80" t="s">
        <v>111</v>
      </c>
      <c r="G565" s="80" t="s">
        <v>167</v>
      </c>
      <c r="H565" s="80" t="s">
        <v>8159</v>
      </c>
      <c r="I565" s="80" t="s">
        <v>8161</v>
      </c>
      <c r="J565" s="99" t="s">
        <v>209</v>
      </c>
      <c r="K565" s="77">
        <v>43292</v>
      </c>
      <c r="L565" s="82">
        <v>11</v>
      </c>
      <c r="M565" s="82">
        <v>7</v>
      </c>
      <c r="N565" s="82">
        <v>2018</v>
      </c>
      <c r="O565" s="77">
        <f t="shared" si="11"/>
        <v>43292</v>
      </c>
      <c r="P565" s="82" t="s">
        <v>210</v>
      </c>
      <c r="Q565" s="80" t="s">
        <v>175</v>
      </c>
      <c r="R565" s="80">
        <f>VLOOKUP(P565,Registration!O:P,2,FALSE)</f>
        <v>18</v>
      </c>
    </row>
    <row r="566" spans="1:18" ht="23.1" customHeight="1">
      <c r="A566" s="80" t="s">
        <v>60</v>
      </c>
      <c r="B566" s="80" t="s">
        <v>26</v>
      </c>
      <c r="C566" s="80" t="s">
        <v>27</v>
      </c>
      <c r="D566" s="80" t="s">
        <v>28</v>
      </c>
      <c r="E566" s="80" t="s">
        <v>28</v>
      </c>
      <c r="F566" s="80" t="s">
        <v>111</v>
      </c>
      <c r="G566" s="80" t="s">
        <v>167</v>
      </c>
      <c r="H566" s="80" t="s">
        <v>8159</v>
      </c>
      <c r="I566" s="80" t="s">
        <v>8161</v>
      </c>
      <c r="J566" s="99" t="s">
        <v>218</v>
      </c>
      <c r="K566" s="77">
        <v>43292</v>
      </c>
      <c r="L566" s="82">
        <v>11</v>
      </c>
      <c r="M566" s="82">
        <v>7</v>
      </c>
      <c r="N566" s="82">
        <v>2018</v>
      </c>
      <c r="O566" s="77">
        <f t="shared" si="11"/>
        <v>43292</v>
      </c>
      <c r="P566" s="82" t="s">
        <v>219</v>
      </c>
      <c r="Q566" s="80" t="s">
        <v>175</v>
      </c>
      <c r="R566" s="80">
        <f>VLOOKUP(P566,Registration!O:P,2,FALSE)</f>
        <v>17</v>
      </c>
    </row>
    <row r="567" spans="1:18" ht="23.1" customHeight="1">
      <c r="A567" s="80" t="s">
        <v>60</v>
      </c>
      <c r="B567" s="80" t="s">
        <v>26</v>
      </c>
      <c r="C567" s="80" t="s">
        <v>27</v>
      </c>
      <c r="D567" s="80" t="s">
        <v>28</v>
      </c>
      <c r="E567" s="80" t="s">
        <v>28</v>
      </c>
      <c r="F567" s="80" t="s">
        <v>111</v>
      </c>
      <c r="G567" s="80" t="s">
        <v>167</v>
      </c>
      <c r="H567" s="80" t="s">
        <v>8159</v>
      </c>
      <c r="I567" s="80" t="s">
        <v>8161</v>
      </c>
      <c r="J567" s="99" t="s">
        <v>245</v>
      </c>
      <c r="K567" s="77">
        <v>43292</v>
      </c>
      <c r="L567" s="82">
        <v>11</v>
      </c>
      <c r="M567" s="82">
        <v>7</v>
      </c>
      <c r="N567" s="82">
        <v>2018</v>
      </c>
      <c r="O567" s="77">
        <f t="shared" si="11"/>
        <v>43292</v>
      </c>
      <c r="P567" s="82" t="s">
        <v>246</v>
      </c>
      <c r="Q567" s="80" t="s">
        <v>175</v>
      </c>
      <c r="R567" s="80">
        <f>VLOOKUP(P567,Registration!O:P,2,FALSE)</f>
        <v>19</v>
      </c>
    </row>
    <row r="568" spans="1:18" ht="23.1" customHeight="1">
      <c r="A568" s="80" t="s">
        <v>60</v>
      </c>
      <c r="B568" s="80" t="s">
        <v>26</v>
      </c>
      <c r="C568" s="80" t="s">
        <v>27</v>
      </c>
      <c r="D568" s="80" t="s">
        <v>28</v>
      </c>
      <c r="E568" s="80" t="s">
        <v>28</v>
      </c>
      <c r="F568" s="80" t="s">
        <v>111</v>
      </c>
      <c r="G568" s="80" t="s">
        <v>167</v>
      </c>
      <c r="H568" s="80" t="s">
        <v>8159</v>
      </c>
      <c r="I568" s="80" t="s">
        <v>8161</v>
      </c>
      <c r="J568" s="80" t="s">
        <v>673</v>
      </c>
      <c r="K568" s="77">
        <v>43293</v>
      </c>
      <c r="L568" s="82">
        <v>12</v>
      </c>
      <c r="M568" s="82">
        <v>7</v>
      </c>
      <c r="N568" s="82">
        <v>2018</v>
      </c>
      <c r="O568" s="77">
        <f t="shared" si="11"/>
        <v>43293</v>
      </c>
      <c r="P568" s="82" t="s">
        <v>674</v>
      </c>
      <c r="Q568" s="80" t="s">
        <v>175</v>
      </c>
      <c r="R568" s="80">
        <f>VLOOKUP(P568,Registration!O:P,2,FALSE)</f>
        <v>19</v>
      </c>
    </row>
    <row r="569" spans="1:18" ht="23.1" customHeight="1">
      <c r="A569" s="80" t="s">
        <v>60</v>
      </c>
      <c r="B569" s="80" t="s">
        <v>26</v>
      </c>
      <c r="C569" s="80" t="s">
        <v>27</v>
      </c>
      <c r="D569" s="80" t="s">
        <v>28</v>
      </c>
      <c r="E569" s="80" t="s">
        <v>28</v>
      </c>
      <c r="F569" s="80" t="s">
        <v>111</v>
      </c>
      <c r="G569" s="80" t="s">
        <v>167</v>
      </c>
      <c r="H569" s="80" t="s">
        <v>8159</v>
      </c>
      <c r="I569" s="80" t="s">
        <v>8161</v>
      </c>
      <c r="J569" s="80" t="s">
        <v>676</v>
      </c>
      <c r="K569" s="77" t="s">
        <v>2418</v>
      </c>
      <c r="L569" s="82">
        <v>13</v>
      </c>
      <c r="M569" s="82">
        <v>7</v>
      </c>
      <c r="N569" s="82">
        <v>2018</v>
      </c>
      <c r="O569" s="77">
        <f t="shared" si="11"/>
        <v>43294</v>
      </c>
      <c r="P569" s="82" t="s">
        <v>677</v>
      </c>
      <c r="Q569" s="80" t="s">
        <v>175</v>
      </c>
      <c r="R569" s="80">
        <f>VLOOKUP(P569,Registration!O:P,2,FALSE)</f>
        <v>19</v>
      </c>
    </row>
    <row r="570" spans="1:18" ht="23.1" customHeight="1">
      <c r="A570" s="80" t="s">
        <v>60</v>
      </c>
      <c r="B570" s="80" t="s">
        <v>26</v>
      </c>
      <c r="C570" s="80" t="s">
        <v>27</v>
      </c>
      <c r="D570" s="80" t="s">
        <v>28</v>
      </c>
      <c r="E570" s="80" t="s">
        <v>28</v>
      </c>
      <c r="F570" s="80" t="s">
        <v>111</v>
      </c>
      <c r="G570" s="80" t="s">
        <v>167</v>
      </c>
      <c r="H570" s="80" t="s">
        <v>8159</v>
      </c>
      <c r="I570" s="80" t="s">
        <v>8161</v>
      </c>
      <c r="J570" s="80" t="s">
        <v>675</v>
      </c>
      <c r="K570" s="77" t="s">
        <v>2418</v>
      </c>
      <c r="L570" s="82">
        <v>13</v>
      </c>
      <c r="M570" s="82">
        <v>7</v>
      </c>
      <c r="N570" s="82">
        <v>2018</v>
      </c>
      <c r="O570" s="77">
        <f t="shared" si="11"/>
        <v>43294</v>
      </c>
      <c r="P570" s="82" t="s">
        <v>547</v>
      </c>
      <c r="Q570" s="80" t="s">
        <v>175</v>
      </c>
      <c r="R570" s="80">
        <f>VLOOKUP(P570,Registration!O:P,2,FALSE)</f>
        <v>19</v>
      </c>
    </row>
    <row r="571" spans="1:18" ht="23.1" customHeight="1">
      <c r="A571" s="80" t="s">
        <v>60</v>
      </c>
      <c r="B571" s="80" t="s">
        <v>26</v>
      </c>
      <c r="C571" s="80" t="s">
        <v>27</v>
      </c>
      <c r="D571" s="80" t="s">
        <v>28</v>
      </c>
      <c r="E571" s="80" t="s">
        <v>28</v>
      </c>
      <c r="F571" s="80" t="s">
        <v>111</v>
      </c>
      <c r="G571" s="80" t="s">
        <v>167</v>
      </c>
      <c r="H571" s="80" t="s">
        <v>8159</v>
      </c>
      <c r="I571" s="80" t="s">
        <v>8161</v>
      </c>
      <c r="J571" s="80" t="s">
        <v>678</v>
      </c>
      <c r="K571" s="77" t="s">
        <v>2418</v>
      </c>
      <c r="L571" s="82">
        <v>13</v>
      </c>
      <c r="M571" s="82">
        <v>7</v>
      </c>
      <c r="N571" s="82">
        <v>2018</v>
      </c>
      <c r="O571" s="77">
        <f t="shared" si="11"/>
        <v>43294</v>
      </c>
      <c r="P571" s="82" t="s">
        <v>679</v>
      </c>
      <c r="Q571" s="80" t="s">
        <v>175</v>
      </c>
      <c r="R571" s="80">
        <f>VLOOKUP(P571,Registration!O:P,2,FALSE)</f>
        <v>19</v>
      </c>
    </row>
    <row r="572" spans="1:18" ht="23.1" customHeight="1">
      <c r="A572" s="80" t="s">
        <v>60</v>
      </c>
      <c r="B572" s="80" t="s">
        <v>26</v>
      </c>
      <c r="C572" s="80" t="s">
        <v>27</v>
      </c>
      <c r="D572" s="80" t="s">
        <v>28</v>
      </c>
      <c r="E572" s="80" t="s">
        <v>28</v>
      </c>
      <c r="F572" s="80" t="s">
        <v>111</v>
      </c>
      <c r="G572" s="80" t="s">
        <v>167</v>
      </c>
      <c r="H572" s="80" t="s">
        <v>8159</v>
      </c>
      <c r="I572" s="80" t="s">
        <v>8161</v>
      </c>
      <c r="J572" s="80" t="s">
        <v>419</v>
      </c>
      <c r="K572" s="77" t="s">
        <v>2418</v>
      </c>
      <c r="L572" s="82">
        <v>13</v>
      </c>
      <c r="M572" s="82">
        <v>7</v>
      </c>
      <c r="N572" s="82">
        <v>2018</v>
      </c>
      <c r="O572" s="77">
        <f t="shared" si="11"/>
        <v>43294</v>
      </c>
      <c r="P572" s="82" t="s">
        <v>680</v>
      </c>
      <c r="Q572" s="80" t="s">
        <v>175</v>
      </c>
      <c r="R572" s="80">
        <f>VLOOKUP(P572,Registration!O:P,2,FALSE)</f>
        <v>19</v>
      </c>
    </row>
    <row r="573" spans="1:18" ht="23.1" customHeight="1">
      <c r="A573" s="80" t="s">
        <v>60</v>
      </c>
      <c r="B573" s="80" t="s">
        <v>26</v>
      </c>
      <c r="C573" s="80" t="s">
        <v>27</v>
      </c>
      <c r="D573" s="80" t="s">
        <v>28</v>
      </c>
      <c r="E573" s="80" t="s">
        <v>28</v>
      </c>
      <c r="F573" s="80" t="s">
        <v>111</v>
      </c>
      <c r="G573" s="80" t="s">
        <v>167</v>
      </c>
      <c r="H573" s="80" t="s">
        <v>8159</v>
      </c>
      <c r="I573" s="80" t="s">
        <v>8161</v>
      </c>
      <c r="J573" s="80" t="s">
        <v>681</v>
      </c>
      <c r="K573" s="77" t="s">
        <v>2418</v>
      </c>
      <c r="L573" s="82">
        <v>13</v>
      </c>
      <c r="M573" s="82">
        <v>7</v>
      </c>
      <c r="N573" s="82">
        <v>2018</v>
      </c>
      <c r="O573" s="77">
        <f t="shared" si="11"/>
        <v>43294</v>
      </c>
      <c r="P573" s="82" t="s">
        <v>682</v>
      </c>
      <c r="Q573" s="80" t="s">
        <v>175</v>
      </c>
      <c r="R573" s="80">
        <f>VLOOKUP(P573,Registration!O:P,2,FALSE)</f>
        <v>19</v>
      </c>
    </row>
    <row r="574" spans="1:18" ht="23.1" customHeight="1">
      <c r="A574" s="80" t="s">
        <v>60</v>
      </c>
      <c r="B574" s="80" t="s">
        <v>26</v>
      </c>
      <c r="C574" s="80" t="s">
        <v>27</v>
      </c>
      <c r="D574" s="80" t="s">
        <v>28</v>
      </c>
      <c r="E574" s="80" t="s">
        <v>28</v>
      </c>
      <c r="F574" s="80" t="s">
        <v>111</v>
      </c>
      <c r="G574" s="80" t="s">
        <v>167</v>
      </c>
      <c r="H574" s="80" t="s">
        <v>8159</v>
      </c>
      <c r="I574" s="80" t="s">
        <v>8161</v>
      </c>
      <c r="J574" s="80" t="s">
        <v>683</v>
      </c>
      <c r="K574" s="77" t="s">
        <v>62</v>
      </c>
      <c r="L574" s="82">
        <v>14</v>
      </c>
      <c r="M574" s="82">
        <v>7</v>
      </c>
      <c r="N574" s="82">
        <v>2018</v>
      </c>
      <c r="O574" s="77">
        <f t="shared" si="11"/>
        <v>43295</v>
      </c>
      <c r="P574" s="82" t="s">
        <v>684</v>
      </c>
      <c r="Q574" s="80" t="s">
        <v>175</v>
      </c>
      <c r="R574" s="80">
        <f>VLOOKUP(P574,Registration!O:P,2,FALSE)</f>
        <v>19</v>
      </c>
    </row>
    <row r="575" spans="1:18" ht="23.1" customHeight="1">
      <c r="A575" s="80" t="s">
        <v>60</v>
      </c>
      <c r="B575" s="80" t="s">
        <v>26</v>
      </c>
      <c r="C575" s="80" t="s">
        <v>27</v>
      </c>
      <c r="D575" s="80" t="s">
        <v>28</v>
      </c>
      <c r="E575" s="80" t="s">
        <v>28</v>
      </c>
      <c r="F575" s="80" t="s">
        <v>111</v>
      </c>
      <c r="G575" s="80" t="s">
        <v>167</v>
      </c>
      <c r="H575" s="80" t="s">
        <v>8159</v>
      </c>
      <c r="I575" s="80" t="s">
        <v>8161</v>
      </c>
      <c r="J575" s="80" t="s">
        <v>288</v>
      </c>
      <c r="K575" s="77" t="s">
        <v>62</v>
      </c>
      <c r="L575" s="82">
        <v>14</v>
      </c>
      <c r="M575" s="82">
        <v>7</v>
      </c>
      <c r="N575" s="82">
        <v>2018</v>
      </c>
      <c r="O575" s="77">
        <f t="shared" si="11"/>
        <v>43295</v>
      </c>
      <c r="P575" s="82" t="s">
        <v>687</v>
      </c>
      <c r="Q575" s="80" t="s">
        <v>175</v>
      </c>
      <c r="R575" s="80">
        <f>VLOOKUP(P575,Registration!O:P,2,FALSE)</f>
        <v>19</v>
      </c>
    </row>
    <row r="576" spans="1:18" ht="23.1" customHeight="1">
      <c r="A576" s="80" t="s">
        <v>60</v>
      </c>
      <c r="B576" s="80" t="s">
        <v>26</v>
      </c>
      <c r="C576" s="80" t="s">
        <v>27</v>
      </c>
      <c r="D576" s="80" t="s">
        <v>28</v>
      </c>
      <c r="E576" s="80" t="s">
        <v>28</v>
      </c>
      <c r="F576" s="80" t="s">
        <v>111</v>
      </c>
      <c r="G576" s="80" t="s">
        <v>167</v>
      </c>
      <c r="H576" s="80" t="s">
        <v>8159</v>
      </c>
      <c r="I576" s="80" t="s">
        <v>8161</v>
      </c>
      <c r="J576" s="80" t="s">
        <v>685</v>
      </c>
      <c r="K576" s="77" t="s">
        <v>62</v>
      </c>
      <c r="L576" s="82">
        <v>14</v>
      </c>
      <c r="M576" s="82">
        <v>7</v>
      </c>
      <c r="N576" s="82">
        <v>2018</v>
      </c>
      <c r="O576" s="77">
        <f t="shared" si="11"/>
        <v>43295</v>
      </c>
      <c r="P576" s="82" t="s">
        <v>686</v>
      </c>
      <c r="Q576" s="80" t="s">
        <v>175</v>
      </c>
      <c r="R576" s="80">
        <f>VLOOKUP(P576,Registration!O:P,2,FALSE)</f>
        <v>19</v>
      </c>
    </row>
    <row r="577" spans="1:18" ht="23.1" customHeight="1">
      <c r="A577" s="80" t="s">
        <v>60</v>
      </c>
      <c r="B577" s="80" t="s">
        <v>26</v>
      </c>
      <c r="C577" s="80" t="s">
        <v>27</v>
      </c>
      <c r="D577" s="80" t="s">
        <v>28</v>
      </c>
      <c r="E577" s="80" t="s">
        <v>28</v>
      </c>
      <c r="F577" s="80" t="s">
        <v>29</v>
      </c>
      <c r="G577" s="80" t="s">
        <v>1887</v>
      </c>
      <c r="H577" s="80" t="s">
        <v>8165</v>
      </c>
      <c r="I577" s="80" t="s">
        <v>8162</v>
      </c>
      <c r="J577" s="80" t="s">
        <v>2208</v>
      </c>
      <c r="K577" s="77" t="s">
        <v>62</v>
      </c>
      <c r="L577" s="80">
        <v>14</v>
      </c>
      <c r="M577" s="80">
        <v>7</v>
      </c>
      <c r="N577" s="80">
        <v>2018</v>
      </c>
      <c r="O577" s="77">
        <f t="shared" si="11"/>
        <v>43295</v>
      </c>
      <c r="P577" s="80" t="s">
        <v>2431</v>
      </c>
      <c r="Q577" s="80" t="s">
        <v>1899</v>
      </c>
      <c r="R577" s="80">
        <f>VLOOKUP(P577,Registration!O:P,2,FALSE)</f>
        <v>15</v>
      </c>
    </row>
    <row r="578" spans="1:18" ht="23.1" customHeight="1">
      <c r="A578" s="80" t="s">
        <v>60</v>
      </c>
      <c r="B578" s="80" t="s">
        <v>26</v>
      </c>
      <c r="C578" s="80" t="s">
        <v>27</v>
      </c>
      <c r="D578" s="80" t="s">
        <v>28</v>
      </c>
      <c r="E578" s="80" t="s">
        <v>28</v>
      </c>
      <c r="F578" s="80" t="s">
        <v>29</v>
      </c>
      <c r="G578" s="80" t="s">
        <v>1887</v>
      </c>
      <c r="H578" s="80" t="s">
        <v>8165</v>
      </c>
      <c r="I578" s="80" t="s">
        <v>8162</v>
      </c>
      <c r="J578" s="80" t="s">
        <v>2155</v>
      </c>
      <c r="K578" s="77" t="s">
        <v>62</v>
      </c>
      <c r="L578" s="80">
        <v>14</v>
      </c>
      <c r="M578" s="80">
        <v>7</v>
      </c>
      <c r="N578" s="80">
        <v>2018</v>
      </c>
      <c r="O578" s="77">
        <f t="shared" si="11"/>
        <v>43295</v>
      </c>
      <c r="P578" s="80" t="s">
        <v>2156</v>
      </c>
      <c r="Q578" s="80" t="s">
        <v>1899</v>
      </c>
      <c r="R578" s="80">
        <f>VLOOKUP(P578,Registration!O:P,2,FALSE)</f>
        <v>19</v>
      </c>
    </row>
    <row r="579" spans="1:18" ht="23.1" customHeight="1">
      <c r="A579" s="80" t="s">
        <v>60</v>
      </c>
      <c r="B579" s="80" t="s">
        <v>26</v>
      </c>
      <c r="C579" s="80" t="s">
        <v>27</v>
      </c>
      <c r="D579" s="80" t="s">
        <v>28</v>
      </c>
      <c r="E579" s="80" t="s">
        <v>28</v>
      </c>
      <c r="F579" s="80" t="s">
        <v>29</v>
      </c>
      <c r="G579" s="80" t="s">
        <v>1887</v>
      </c>
      <c r="H579" s="80" t="s">
        <v>8165</v>
      </c>
      <c r="I579" s="80" t="s">
        <v>8162</v>
      </c>
      <c r="J579" s="80" t="s">
        <v>2432</v>
      </c>
      <c r="K579" s="77" t="s">
        <v>62</v>
      </c>
      <c r="L579" s="80">
        <v>14</v>
      </c>
      <c r="M579" s="80">
        <v>7</v>
      </c>
      <c r="N579" s="80">
        <v>2018</v>
      </c>
      <c r="O579" s="77">
        <f t="shared" si="11"/>
        <v>43295</v>
      </c>
      <c r="P579" s="80" t="s">
        <v>2433</v>
      </c>
      <c r="Q579" s="80" t="s">
        <v>1899</v>
      </c>
      <c r="R579" s="80">
        <f>VLOOKUP(P579,Registration!O:P,2,FALSE)</f>
        <v>17</v>
      </c>
    </row>
    <row r="580" spans="1:18" ht="23.1" customHeight="1">
      <c r="A580" s="80" t="s">
        <v>60</v>
      </c>
      <c r="B580" s="80" t="s">
        <v>26</v>
      </c>
      <c r="C580" s="80" t="s">
        <v>27</v>
      </c>
      <c r="D580" s="80" t="s">
        <v>28</v>
      </c>
      <c r="E580" s="80" t="s">
        <v>28</v>
      </c>
      <c r="F580" s="80" t="s">
        <v>29</v>
      </c>
      <c r="G580" s="80" t="s">
        <v>1887</v>
      </c>
      <c r="H580" s="80" t="s">
        <v>8165</v>
      </c>
      <c r="I580" s="80" t="s">
        <v>8162</v>
      </c>
      <c r="J580" s="80" t="s">
        <v>2403</v>
      </c>
      <c r="K580" s="77" t="s">
        <v>62</v>
      </c>
      <c r="L580" s="80">
        <v>14</v>
      </c>
      <c r="M580" s="80">
        <v>7</v>
      </c>
      <c r="N580" s="80">
        <v>2018</v>
      </c>
      <c r="O580" s="77">
        <f t="shared" si="11"/>
        <v>43295</v>
      </c>
      <c r="P580" s="80" t="s">
        <v>2404</v>
      </c>
      <c r="Q580" s="80" t="s">
        <v>1899</v>
      </c>
      <c r="R580" s="80">
        <f>VLOOKUP(P580,Registration!O:P,2,FALSE)</f>
        <v>17</v>
      </c>
    </row>
    <row r="581" spans="1:18" ht="23.1" customHeight="1">
      <c r="A581" s="80" t="s">
        <v>60</v>
      </c>
      <c r="B581" s="80" t="s">
        <v>26</v>
      </c>
      <c r="C581" s="80" t="s">
        <v>27</v>
      </c>
      <c r="D581" s="80" t="s">
        <v>28</v>
      </c>
      <c r="E581" s="80" t="s">
        <v>28</v>
      </c>
      <c r="F581" s="80" t="s">
        <v>29</v>
      </c>
      <c r="G581" s="80" t="s">
        <v>1887</v>
      </c>
      <c r="H581" s="80" t="s">
        <v>8165</v>
      </c>
      <c r="I581" s="80" t="s">
        <v>8162</v>
      </c>
      <c r="J581" s="80" t="s">
        <v>2127</v>
      </c>
      <c r="K581" s="77" t="s">
        <v>62</v>
      </c>
      <c r="L581" s="80">
        <v>14</v>
      </c>
      <c r="M581" s="80">
        <v>7</v>
      </c>
      <c r="N581" s="80">
        <v>2018</v>
      </c>
      <c r="O581" s="77">
        <f t="shared" si="11"/>
        <v>43295</v>
      </c>
      <c r="P581" s="80" t="s">
        <v>2083</v>
      </c>
      <c r="Q581" s="80" t="s">
        <v>1899</v>
      </c>
      <c r="R581" s="80">
        <f>VLOOKUP(P581,Registration!O:P,2,FALSE)</f>
        <v>15</v>
      </c>
    </row>
    <row r="582" spans="1:18" ht="23.1" customHeight="1">
      <c r="A582" s="80" t="s">
        <v>60</v>
      </c>
      <c r="B582" s="80" t="s">
        <v>26</v>
      </c>
      <c r="C582" s="80" t="s">
        <v>27</v>
      </c>
      <c r="D582" s="80" t="s">
        <v>28</v>
      </c>
      <c r="E582" s="80" t="s">
        <v>28</v>
      </c>
      <c r="F582" s="80" t="s">
        <v>29</v>
      </c>
      <c r="G582" s="80" t="s">
        <v>1887</v>
      </c>
      <c r="H582" s="80" t="s">
        <v>8165</v>
      </c>
      <c r="I582" s="80" t="s">
        <v>8162</v>
      </c>
      <c r="J582" s="80" t="s">
        <v>2278</v>
      </c>
      <c r="K582" s="77" t="s">
        <v>62</v>
      </c>
      <c r="L582" s="80">
        <v>14</v>
      </c>
      <c r="M582" s="80">
        <v>7</v>
      </c>
      <c r="N582" s="80">
        <v>2018</v>
      </c>
      <c r="O582" s="77">
        <f t="shared" si="11"/>
        <v>43295</v>
      </c>
      <c r="P582" s="80" t="s">
        <v>2279</v>
      </c>
      <c r="Q582" s="80" t="s">
        <v>1899</v>
      </c>
      <c r="R582" s="80">
        <f>VLOOKUP(P582,Registration!O:P,2,FALSE)</f>
        <v>15</v>
      </c>
    </row>
    <row r="583" spans="1:18" ht="23.1" customHeight="1">
      <c r="A583" s="80" t="s">
        <v>60</v>
      </c>
      <c r="B583" s="80" t="s">
        <v>26</v>
      </c>
      <c r="C583" s="80" t="s">
        <v>27</v>
      </c>
      <c r="D583" s="80" t="s">
        <v>28</v>
      </c>
      <c r="E583" s="80" t="s">
        <v>28</v>
      </c>
      <c r="F583" s="80" t="s">
        <v>29</v>
      </c>
      <c r="G583" s="80" t="s">
        <v>1887</v>
      </c>
      <c r="H583" s="80" t="s">
        <v>8165</v>
      </c>
      <c r="I583" s="80" t="s">
        <v>8162</v>
      </c>
      <c r="J583" s="80" t="s">
        <v>2125</v>
      </c>
      <c r="K583" s="77" t="s">
        <v>62</v>
      </c>
      <c r="L583" s="80">
        <v>14</v>
      </c>
      <c r="M583" s="80">
        <v>7</v>
      </c>
      <c r="N583" s="80">
        <v>2018</v>
      </c>
      <c r="O583" s="77">
        <f t="shared" si="11"/>
        <v>43295</v>
      </c>
      <c r="P583" s="80" t="s">
        <v>2126</v>
      </c>
      <c r="Q583" s="80" t="s">
        <v>1899</v>
      </c>
      <c r="R583" s="80">
        <f>VLOOKUP(P583,Registration!O:P,2,FALSE)</f>
        <v>16</v>
      </c>
    </row>
    <row r="584" spans="1:18" ht="23.1" customHeight="1">
      <c r="A584" s="80" t="s">
        <v>60</v>
      </c>
      <c r="B584" s="80" t="s">
        <v>26</v>
      </c>
      <c r="C584" s="80" t="s">
        <v>27</v>
      </c>
      <c r="D584" s="80" t="s">
        <v>28</v>
      </c>
      <c r="E584" s="80" t="s">
        <v>28</v>
      </c>
      <c r="F584" s="80" t="s">
        <v>29</v>
      </c>
      <c r="G584" s="80" t="s">
        <v>1887</v>
      </c>
      <c r="H584" s="80" t="s">
        <v>8165</v>
      </c>
      <c r="I584" s="80" t="s">
        <v>8162</v>
      </c>
      <c r="J584" s="80" t="s">
        <v>2046</v>
      </c>
      <c r="K584" s="77" t="s">
        <v>62</v>
      </c>
      <c r="L584" s="80">
        <v>14</v>
      </c>
      <c r="M584" s="80">
        <v>7</v>
      </c>
      <c r="N584" s="80">
        <v>2018</v>
      </c>
      <c r="O584" s="77">
        <f t="shared" si="11"/>
        <v>43295</v>
      </c>
      <c r="P584" s="80" t="s">
        <v>2047</v>
      </c>
      <c r="Q584" s="80" t="s">
        <v>1899</v>
      </c>
      <c r="R584" s="80">
        <f>VLOOKUP(P584,Registration!O:P,2,FALSE)</f>
        <v>18</v>
      </c>
    </row>
    <row r="585" spans="1:18" ht="23.1" customHeight="1">
      <c r="A585" s="80" t="s">
        <v>60</v>
      </c>
      <c r="B585" s="80" t="s">
        <v>26</v>
      </c>
      <c r="C585" s="80" t="s">
        <v>27</v>
      </c>
      <c r="D585" s="80" t="s">
        <v>28</v>
      </c>
      <c r="E585" s="80" t="s">
        <v>28</v>
      </c>
      <c r="F585" s="80" t="s">
        <v>29</v>
      </c>
      <c r="G585" s="80" t="s">
        <v>1887</v>
      </c>
      <c r="H585" s="80" t="s">
        <v>8165</v>
      </c>
      <c r="I585" s="80" t="s">
        <v>8162</v>
      </c>
      <c r="J585" s="80" t="s">
        <v>2280</v>
      </c>
      <c r="K585" s="77" t="s">
        <v>62</v>
      </c>
      <c r="L585" s="80">
        <v>14</v>
      </c>
      <c r="M585" s="80">
        <v>7</v>
      </c>
      <c r="N585" s="80">
        <v>2018</v>
      </c>
      <c r="O585" s="77">
        <f t="shared" si="11"/>
        <v>43295</v>
      </c>
      <c r="P585" s="80" t="s">
        <v>2281</v>
      </c>
      <c r="Q585" s="80" t="s">
        <v>1899</v>
      </c>
      <c r="R585" s="80">
        <f>VLOOKUP(P585,Registration!O:P,2,FALSE)</f>
        <v>15</v>
      </c>
    </row>
    <row r="586" spans="1:18" ht="23.1" customHeight="1">
      <c r="A586" s="80" t="s">
        <v>60</v>
      </c>
      <c r="B586" s="80" t="s">
        <v>26</v>
      </c>
      <c r="C586" s="80" t="s">
        <v>27</v>
      </c>
      <c r="D586" s="80" t="s">
        <v>28</v>
      </c>
      <c r="E586" s="80" t="s">
        <v>28</v>
      </c>
      <c r="F586" s="80" t="s">
        <v>29</v>
      </c>
      <c r="G586" s="80" t="s">
        <v>1887</v>
      </c>
      <c r="H586" s="80" t="s">
        <v>8165</v>
      </c>
      <c r="I586" s="80" t="s">
        <v>8162</v>
      </c>
      <c r="J586" s="80" t="s">
        <v>2434</v>
      </c>
      <c r="K586" s="77" t="s">
        <v>62</v>
      </c>
      <c r="L586" s="80">
        <v>14</v>
      </c>
      <c r="M586" s="80">
        <v>7</v>
      </c>
      <c r="N586" s="80">
        <v>2018</v>
      </c>
      <c r="O586" s="77">
        <f t="shared" si="11"/>
        <v>43295</v>
      </c>
      <c r="P586" s="80" t="s">
        <v>2435</v>
      </c>
      <c r="Q586" s="80" t="s">
        <v>1899</v>
      </c>
      <c r="R586" s="80">
        <f>VLOOKUP(P586,Registration!O:P,2,FALSE)</f>
        <v>17</v>
      </c>
    </row>
    <row r="587" spans="1:18" ht="23.1" customHeight="1">
      <c r="A587" s="80" t="s">
        <v>60</v>
      </c>
      <c r="B587" s="80" t="s">
        <v>26</v>
      </c>
      <c r="C587" s="80" t="s">
        <v>27</v>
      </c>
      <c r="D587" s="80" t="s">
        <v>28</v>
      </c>
      <c r="E587" s="80" t="s">
        <v>28</v>
      </c>
      <c r="F587" s="80" t="s">
        <v>29</v>
      </c>
      <c r="G587" s="80" t="s">
        <v>1887</v>
      </c>
      <c r="H587" s="80" t="s">
        <v>8165</v>
      </c>
      <c r="I587" s="80" t="s">
        <v>8162</v>
      </c>
      <c r="J587" s="80" t="s">
        <v>2397</v>
      </c>
      <c r="K587" s="77" t="s">
        <v>62</v>
      </c>
      <c r="L587" s="80">
        <v>14</v>
      </c>
      <c r="M587" s="80">
        <v>7</v>
      </c>
      <c r="N587" s="80">
        <v>2018</v>
      </c>
      <c r="O587" s="77">
        <f t="shared" si="11"/>
        <v>43295</v>
      </c>
      <c r="P587" s="80" t="s">
        <v>2398</v>
      </c>
      <c r="Q587" s="80" t="s">
        <v>1899</v>
      </c>
      <c r="R587" s="80">
        <f>VLOOKUP(P587,Registration!O:P,2,FALSE)</f>
        <v>17</v>
      </c>
    </row>
    <row r="588" spans="1:18" ht="23.1" customHeight="1">
      <c r="A588" s="80" t="s">
        <v>60</v>
      </c>
      <c r="B588" s="80" t="s">
        <v>26</v>
      </c>
      <c r="C588" s="80" t="s">
        <v>27</v>
      </c>
      <c r="D588" s="80" t="s">
        <v>28</v>
      </c>
      <c r="E588" s="80" t="s">
        <v>28</v>
      </c>
      <c r="F588" s="80" t="s">
        <v>29</v>
      </c>
      <c r="G588" s="80" t="s">
        <v>1887</v>
      </c>
      <c r="H588" s="80" t="s">
        <v>8165</v>
      </c>
      <c r="I588" s="80" t="s">
        <v>8162</v>
      </c>
      <c r="J588" s="80" t="s">
        <v>2436</v>
      </c>
      <c r="K588" s="77" t="s">
        <v>62</v>
      </c>
      <c r="L588" s="80">
        <v>14</v>
      </c>
      <c r="M588" s="80">
        <v>7</v>
      </c>
      <c r="N588" s="80">
        <v>2018</v>
      </c>
      <c r="O588" s="77">
        <f t="shared" si="11"/>
        <v>43295</v>
      </c>
      <c r="P588" s="80" t="s">
        <v>2437</v>
      </c>
      <c r="Q588" s="80" t="s">
        <v>1899</v>
      </c>
      <c r="R588" s="80">
        <f>VLOOKUP(P588,Registration!O:P,2,FALSE)</f>
        <v>17</v>
      </c>
    </row>
    <row r="589" spans="1:18" ht="23.1" customHeight="1">
      <c r="A589" s="80" t="s">
        <v>60</v>
      </c>
      <c r="B589" s="80" t="s">
        <v>26</v>
      </c>
      <c r="C589" s="80" t="s">
        <v>27</v>
      </c>
      <c r="D589" s="80" t="s">
        <v>28</v>
      </c>
      <c r="E589" s="80" t="s">
        <v>28</v>
      </c>
      <c r="F589" s="80" t="s">
        <v>29</v>
      </c>
      <c r="G589" s="80" t="s">
        <v>1887</v>
      </c>
      <c r="H589" s="80" t="s">
        <v>8165</v>
      </c>
      <c r="I589" s="80" t="s">
        <v>8162</v>
      </c>
      <c r="J589" s="80" t="s">
        <v>2438</v>
      </c>
      <c r="K589" s="77" t="s">
        <v>62</v>
      </c>
      <c r="L589" s="80">
        <v>14</v>
      </c>
      <c r="M589" s="80">
        <v>7</v>
      </c>
      <c r="N589" s="80">
        <v>2018</v>
      </c>
      <c r="O589" s="77">
        <f t="shared" si="11"/>
        <v>43295</v>
      </c>
      <c r="P589" s="80" t="s">
        <v>2439</v>
      </c>
      <c r="Q589" s="80" t="s">
        <v>1899</v>
      </c>
      <c r="R589" s="80">
        <f>VLOOKUP(P589,Registration!O:P,2,FALSE)</f>
        <v>17</v>
      </c>
    </row>
    <row r="590" spans="1:18" ht="23.1" customHeight="1">
      <c r="A590" s="80" t="s">
        <v>60</v>
      </c>
      <c r="B590" s="80" t="s">
        <v>26</v>
      </c>
      <c r="C590" s="80" t="s">
        <v>27</v>
      </c>
      <c r="D590" s="80" t="s">
        <v>28</v>
      </c>
      <c r="E590" s="80" t="s">
        <v>28</v>
      </c>
      <c r="F590" s="80" t="s">
        <v>29</v>
      </c>
      <c r="G590" s="80" t="s">
        <v>1887</v>
      </c>
      <c r="H590" s="80" t="s">
        <v>8165</v>
      </c>
      <c r="I590" s="80" t="s">
        <v>8162</v>
      </c>
      <c r="J590" s="80" t="s">
        <v>2440</v>
      </c>
      <c r="K590" s="77" t="s">
        <v>62</v>
      </c>
      <c r="L590" s="80">
        <v>14</v>
      </c>
      <c r="M590" s="80">
        <v>7</v>
      </c>
      <c r="N590" s="80">
        <v>2018</v>
      </c>
      <c r="O590" s="77">
        <f t="shared" si="11"/>
        <v>43295</v>
      </c>
      <c r="P590" s="80" t="s">
        <v>2441</v>
      </c>
      <c r="Q590" s="80" t="s">
        <v>1899</v>
      </c>
      <c r="R590" s="80">
        <f>VLOOKUP(P590,Registration!O:P,2,FALSE)</f>
        <v>15</v>
      </c>
    </row>
    <row r="591" spans="1:18" ht="23.1" customHeight="1">
      <c r="A591" s="80" t="s">
        <v>60</v>
      </c>
      <c r="B591" s="80" t="s">
        <v>26</v>
      </c>
      <c r="C591" s="80" t="s">
        <v>27</v>
      </c>
      <c r="D591" s="80" t="s">
        <v>28</v>
      </c>
      <c r="E591" s="80" t="s">
        <v>28</v>
      </c>
      <c r="F591" s="80" t="s">
        <v>29</v>
      </c>
      <c r="G591" s="80" t="s">
        <v>1887</v>
      </c>
      <c r="H591" s="80" t="s">
        <v>8165</v>
      </c>
      <c r="I591" s="80" t="s">
        <v>8162</v>
      </c>
      <c r="J591" s="80" t="s">
        <v>2393</v>
      </c>
      <c r="K591" s="77" t="s">
        <v>62</v>
      </c>
      <c r="L591" s="80">
        <v>14</v>
      </c>
      <c r="M591" s="80">
        <v>7</v>
      </c>
      <c r="N591" s="80">
        <v>2018</v>
      </c>
      <c r="O591" s="77">
        <f t="shared" si="11"/>
        <v>43295</v>
      </c>
      <c r="P591" s="80" t="s">
        <v>2394</v>
      </c>
      <c r="Q591" s="80" t="s">
        <v>1899</v>
      </c>
      <c r="R591" s="80">
        <f>VLOOKUP(P591,Registration!O:P,2,FALSE)</f>
        <v>16</v>
      </c>
    </row>
    <row r="592" spans="1:18" ht="23.1" customHeight="1">
      <c r="A592" s="80" t="s">
        <v>60</v>
      </c>
      <c r="B592" s="80" t="s">
        <v>26</v>
      </c>
      <c r="C592" s="80" t="s">
        <v>27</v>
      </c>
      <c r="D592" s="80" t="s">
        <v>28</v>
      </c>
      <c r="E592" s="80" t="s">
        <v>28</v>
      </c>
      <c r="F592" s="80" t="s">
        <v>29</v>
      </c>
      <c r="G592" s="80" t="s">
        <v>1887</v>
      </c>
      <c r="H592" s="80" t="s">
        <v>8165</v>
      </c>
      <c r="I592" s="80" t="s">
        <v>8162</v>
      </c>
      <c r="J592" s="80" t="s">
        <v>2442</v>
      </c>
      <c r="K592" s="77" t="s">
        <v>62</v>
      </c>
      <c r="L592" s="80">
        <v>14</v>
      </c>
      <c r="M592" s="80">
        <v>7</v>
      </c>
      <c r="N592" s="80">
        <v>2018</v>
      </c>
      <c r="O592" s="77">
        <f t="shared" si="11"/>
        <v>43295</v>
      </c>
      <c r="P592" s="80" t="s">
        <v>2443</v>
      </c>
      <c r="Q592" s="80" t="s">
        <v>1899</v>
      </c>
      <c r="R592" s="80">
        <f>VLOOKUP(P592,Registration!O:P,2,FALSE)</f>
        <v>18</v>
      </c>
    </row>
    <row r="593" spans="1:18" ht="23.1" customHeight="1">
      <c r="A593" s="80" t="s">
        <v>60</v>
      </c>
      <c r="B593" s="80" t="s">
        <v>26</v>
      </c>
      <c r="C593" s="80" t="s">
        <v>27</v>
      </c>
      <c r="D593" s="80" t="s">
        <v>28</v>
      </c>
      <c r="E593" s="80" t="s">
        <v>28</v>
      </c>
      <c r="F593" s="80" t="s">
        <v>29</v>
      </c>
      <c r="G593" s="80" t="s">
        <v>1887</v>
      </c>
      <c r="H593" s="80" t="s">
        <v>8165</v>
      </c>
      <c r="I593" s="80" t="s">
        <v>8162</v>
      </c>
      <c r="J593" s="80" t="s">
        <v>1928</v>
      </c>
      <c r="K593" s="77" t="s">
        <v>62</v>
      </c>
      <c r="L593" s="80">
        <v>14</v>
      </c>
      <c r="M593" s="80">
        <v>7</v>
      </c>
      <c r="N593" s="80">
        <v>2018</v>
      </c>
      <c r="O593" s="77">
        <f t="shared" si="11"/>
        <v>43295</v>
      </c>
      <c r="P593" s="80" t="s">
        <v>1929</v>
      </c>
      <c r="Q593" s="80" t="s">
        <v>1899</v>
      </c>
      <c r="R593" s="80">
        <f>VLOOKUP(P593,Registration!O:P,2,FALSE)</f>
        <v>15</v>
      </c>
    </row>
    <row r="594" spans="1:18" ht="23.1" customHeight="1">
      <c r="A594" s="80" t="s">
        <v>63</v>
      </c>
      <c r="B594" s="80" t="s">
        <v>26</v>
      </c>
      <c r="C594" s="80" t="s">
        <v>27</v>
      </c>
      <c r="D594" s="80" t="s">
        <v>28</v>
      </c>
      <c r="E594" s="80" t="s">
        <v>28</v>
      </c>
      <c r="F594" s="80" t="s">
        <v>29</v>
      </c>
      <c r="G594" s="80" t="s">
        <v>1887</v>
      </c>
      <c r="H594" s="80" t="s">
        <v>8165</v>
      </c>
      <c r="I594" s="80" t="s">
        <v>8163</v>
      </c>
      <c r="J594" s="80" t="s">
        <v>2444</v>
      </c>
      <c r="K594" s="77">
        <v>43297</v>
      </c>
      <c r="L594" s="80">
        <v>16</v>
      </c>
      <c r="M594" s="80">
        <v>7</v>
      </c>
      <c r="N594" s="80">
        <v>2018</v>
      </c>
      <c r="O594" s="77">
        <f t="shared" si="11"/>
        <v>43297</v>
      </c>
      <c r="P594" s="80" t="s">
        <v>2445</v>
      </c>
      <c r="Q594" s="80" t="s">
        <v>175</v>
      </c>
      <c r="R594" s="80">
        <f>VLOOKUP(P594,Registration!O:P,2,FALSE)</f>
        <v>19</v>
      </c>
    </row>
    <row r="595" spans="1:18" ht="23.1" customHeight="1">
      <c r="A595" s="80" t="s">
        <v>63</v>
      </c>
      <c r="B595" s="80" t="s">
        <v>26</v>
      </c>
      <c r="C595" s="80" t="s">
        <v>27</v>
      </c>
      <c r="D595" s="80" t="s">
        <v>28</v>
      </c>
      <c r="E595" s="80" t="s">
        <v>28</v>
      </c>
      <c r="F595" s="80" t="s">
        <v>29</v>
      </c>
      <c r="G595" s="80" t="s">
        <v>1887</v>
      </c>
      <c r="H595" s="80" t="s">
        <v>8165</v>
      </c>
      <c r="I595" s="80" t="s">
        <v>8163</v>
      </c>
      <c r="J595" s="80" t="s">
        <v>2446</v>
      </c>
      <c r="K595" s="77">
        <v>43297</v>
      </c>
      <c r="L595" s="80">
        <v>16</v>
      </c>
      <c r="M595" s="80">
        <v>7</v>
      </c>
      <c r="N595" s="80">
        <v>2018</v>
      </c>
      <c r="O595" s="77">
        <f t="shared" si="11"/>
        <v>43297</v>
      </c>
      <c r="P595" s="80" t="s">
        <v>2447</v>
      </c>
      <c r="Q595" s="80" t="s">
        <v>175</v>
      </c>
      <c r="R595" s="80">
        <f>VLOOKUP(P595,Registration!O:P,2,FALSE)</f>
        <v>19</v>
      </c>
    </row>
    <row r="596" spans="1:18" ht="23.1" customHeight="1">
      <c r="A596" s="80" t="s">
        <v>63</v>
      </c>
      <c r="B596" s="80" t="s">
        <v>26</v>
      </c>
      <c r="C596" s="80" t="s">
        <v>27</v>
      </c>
      <c r="D596" s="80" t="s">
        <v>28</v>
      </c>
      <c r="E596" s="80" t="s">
        <v>28</v>
      </c>
      <c r="F596" s="80" t="s">
        <v>29</v>
      </c>
      <c r="G596" s="80" t="s">
        <v>1887</v>
      </c>
      <c r="H596" s="80" t="s">
        <v>8165</v>
      </c>
      <c r="I596" s="80" t="s">
        <v>8163</v>
      </c>
      <c r="J596" s="80" t="s">
        <v>2448</v>
      </c>
      <c r="K596" s="77">
        <v>43297</v>
      </c>
      <c r="L596" s="80">
        <v>16</v>
      </c>
      <c r="M596" s="80">
        <v>7</v>
      </c>
      <c r="N596" s="80">
        <v>2018</v>
      </c>
      <c r="O596" s="77">
        <f t="shared" si="11"/>
        <v>43297</v>
      </c>
      <c r="P596" s="80" t="s">
        <v>2449</v>
      </c>
      <c r="Q596" s="80" t="s">
        <v>175</v>
      </c>
      <c r="R596" s="80">
        <f>VLOOKUP(P596,Registration!O:P,2,FALSE)</f>
        <v>19</v>
      </c>
    </row>
    <row r="597" spans="1:18" ht="23.1" customHeight="1">
      <c r="A597" s="80" t="s">
        <v>63</v>
      </c>
      <c r="B597" s="80" t="s">
        <v>26</v>
      </c>
      <c r="C597" s="80" t="s">
        <v>27</v>
      </c>
      <c r="D597" s="80" t="s">
        <v>28</v>
      </c>
      <c r="E597" s="80" t="s">
        <v>28</v>
      </c>
      <c r="F597" s="80" t="s">
        <v>29</v>
      </c>
      <c r="G597" s="80" t="s">
        <v>1887</v>
      </c>
      <c r="H597" s="80" t="s">
        <v>8165</v>
      </c>
      <c r="I597" s="80" t="s">
        <v>8163</v>
      </c>
      <c r="J597" s="80" t="s">
        <v>2450</v>
      </c>
      <c r="K597" s="77">
        <v>43297</v>
      </c>
      <c r="L597" s="80">
        <v>16</v>
      </c>
      <c r="M597" s="80">
        <v>7</v>
      </c>
      <c r="N597" s="80">
        <v>2018</v>
      </c>
      <c r="O597" s="77">
        <f t="shared" si="11"/>
        <v>43297</v>
      </c>
      <c r="P597" s="80" t="s">
        <v>2451</v>
      </c>
      <c r="Q597" s="80" t="s">
        <v>175</v>
      </c>
      <c r="R597" s="80">
        <f>VLOOKUP(P597,Registration!O:P,2,FALSE)</f>
        <v>19</v>
      </c>
    </row>
    <row r="598" spans="1:18" ht="23.1" customHeight="1">
      <c r="A598" s="80" t="s">
        <v>63</v>
      </c>
      <c r="B598" s="80" t="s">
        <v>26</v>
      </c>
      <c r="C598" s="80" t="s">
        <v>27</v>
      </c>
      <c r="D598" s="80" t="s">
        <v>28</v>
      </c>
      <c r="E598" s="80" t="s">
        <v>28</v>
      </c>
      <c r="F598" s="80" t="s">
        <v>29</v>
      </c>
      <c r="G598" s="80" t="s">
        <v>1887</v>
      </c>
      <c r="H598" s="80" t="s">
        <v>8165</v>
      </c>
      <c r="I598" s="80" t="s">
        <v>8163</v>
      </c>
      <c r="J598" s="80" t="s">
        <v>2452</v>
      </c>
      <c r="K598" s="77">
        <v>43297</v>
      </c>
      <c r="L598" s="80">
        <v>16</v>
      </c>
      <c r="M598" s="80">
        <v>7</v>
      </c>
      <c r="N598" s="80">
        <v>2018</v>
      </c>
      <c r="O598" s="77">
        <f t="shared" si="11"/>
        <v>43297</v>
      </c>
      <c r="P598" s="80" t="s">
        <v>2453</v>
      </c>
      <c r="Q598" s="80" t="s">
        <v>175</v>
      </c>
      <c r="R598" s="80">
        <f>VLOOKUP(P598,Registration!O:P,2,FALSE)</f>
        <v>17</v>
      </c>
    </row>
    <row r="599" spans="1:18" ht="23.1" customHeight="1">
      <c r="A599" s="80" t="s">
        <v>63</v>
      </c>
      <c r="B599" s="80" t="s">
        <v>26</v>
      </c>
      <c r="C599" s="80" t="s">
        <v>27</v>
      </c>
      <c r="D599" s="80" t="s">
        <v>28</v>
      </c>
      <c r="E599" s="80" t="s">
        <v>28</v>
      </c>
      <c r="F599" s="80" t="s">
        <v>29</v>
      </c>
      <c r="G599" s="80" t="s">
        <v>1887</v>
      </c>
      <c r="H599" s="80" t="s">
        <v>8165</v>
      </c>
      <c r="I599" s="80" t="s">
        <v>8163</v>
      </c>
      <c r="J599" s="80" t="s">
        <v>2454</v>
      </c>
      <c r="K599" s="77">
        <v>43297</v>
      </c>
      <c r="L599" s="80">
        <v>16</v>
      </c>
      <c r="M599" s="80">
        <v>7</v>
      </c>
      <c r="N599" s="80">
        <v>2018</v>
      </c>
      <c r="O599" s="77">
        <f t="shared" si="11"/>
        <v>43297</v>
      </c>
      <c r="P599" s="80" t="s">
        <v>2455</v>
      </c>
      <c r="Q599" s="80" t="s">
        <v>175</v>
      </c>
      <c r="R599" s="80">
        <f>VLOOKUP(P599,Registration!O:P,2,FALSE)</f>
        <v>17</v>
      </c>
    </row>
    <row r="600" spans="1:18" ht="23.1" customHeight="1">
      <c r="A600" s="80" t="s">
        <v>63</v>
      </c>
      <c r="B600" s="80" t="s">
        <v>26</v>
      </c>
      <c r="C600" s="80" t="s">
        <v>27</v>
      </c>
      <c r="D600" s="80" t="s">
        <v>28</v>
      </c>
      <c r="E600" s="80" t="s">
        <v>28</v>
      </c>
      <c r="F600" s="80" t="s">
        <v>29</v>
      </c>
      <c r="G600" s="80" t="s">
        <v>1887</v>
      </c>
      <c r="H600" s="80" t="s">
        <v>8165</v>
      </c>
      <c r="I600" s="80" t="s">
        <v>8163</v>
      </c>
      <c r="J600" s="80" t="s">
        <v>2456</v>
      </c>
      <c r="K600" s="77">
        <v>43298</v>
      </c>
      <c r="L600" s="80">
        <v>17</v>
      </c>
      <c r="M600" s="80">
        <v>7</v>
      </c>
      <c r="N600" s="80">
        <v>2018</v>
      </c>
      <c r="O600" s="77">
        <f t="shared" si="11"/>
        <v>43298</v>
      </c>
      <c r="P600" s="80" t="s">
        <v>2457</v>
      </c>
      <c r="Q600" s="80" t="s">
        <v>175</v>
      </c>
      <c r="R600" s="80">
        <f>VLOOKUP(P600,Registration!O:P,2,FALSE)</f>
        <v>15</v>
      </c>
    </row>
    <row r="601" spans="1:18" ht="23.1" customHeight="1">
      <c r="A601" s="80" t="s">
        <v>63</v>
      </c>
      <c r="B601" s="80" t="s">
        <v>26</v>
      </c>
      <c r="C601" s="80" t="s">
        <v>27</v>
      </c>
      <c r="D601" s="80" t="s">
        <v>28</v>
      </c>
      <c r="E601" s="80" t="s">
        <v>28</v>
      </c>
      <c r="F601" s="80" t="s">
        <v>29</v>
      </c>
      <c r="G601" s="80" t="s">
        <v>1887</v>
      </c>
      <c r="H601" s="80" t="s">
        <v>8165</v>
      </c>
      <c r="I601" s="80" t="s">
        <v>8163</v>
      </c>
      <c r="J601" s="80" t="s">
        <v>2458</v>
      </c>
      <c r="K601" s="77">
        <v>43298</v>
      </c>
      <c r="L601" s="80">
        <v>17</v>
      </c>
      <c r="M601" s="80">
        <v>7</v>
      </c>
      <c r="N601" s="80">
        <v>2018</v>
      </c>
      <c r="O601" s="77">
        <f t="shared" si="11"/>
        <v>43298</v>
      </c>
      <c r="P601" s="80" t="s">
        <v>2459</v>
      </c>
      <c r="Q601" s="80" t="s">
        <v>175</v>
      </c>
      <c r="R601" s="80">
        <f>VLOOKUP(P601,Registration!O:P,2,FALSE)</f>
        <v>18</v>
      </c>
    </row>
    <row r="602" spans="1:18" ht="23.1" customHeight="1">
      <c r="A602" s="80" t="s">
        <v>63</v>
      </c>
      <c r="B602" s="80" t="s">
        <v>26</v>
      </c>
      <c r="C602" s="80" t="s">
        <v>27</v>
      </c>
      <c r="D602" s="80" t="s">
        <v>28</v>
      </c>
      <c r="E602" s="80" t="s">
        <v>28</v>
      </c>
      <c r="F602" s="80" t="s">
        <v>29</v>
      </c>
      <c r="G602" s="80" t="s">
        <v>1887</v>
      </c>
      <c r="H602" s="80" t="s">
        <v>8165</v>
      </c>
      <c r="I602" s="80" t="s">
        <v>8163</v>
      </c>
      <c r="J602" s="80" t="s">
        <v>2460</v>
      </c>
      <c r="K602" s="77">
        <v>43301</v>
      </c>
      <c r="L602" s="80">
        <v>20</v>
      </c>
      <c r="M602" s="80">
        <v>7</v>
      </c>
      <c r="N602" s="80">
        <v>2018</v>
      </c>
      <c r="O602" s="77">
        <f t="shared" si="11"/>
        <v>43301</v>
      </c>
      <c r="P602" s="80" t="s">
        <v>2461</v>
      </c>
      <c r="Q602" s="80" t="s">
        <v>175</v>
      </c>
      <c r="R602" s="80">
        <f>VLOOKUP(P602,Registration!O:P,2,FALSE)</f>
        <v>19</v>
      </c>
    </row>
    <row r="603" spans="1:18" ht="23.1" customHeight="1">
      <c r="A603" s="80" t="s">
        <v>63</v>
      </c>
      <c r="B603" s="80" t="s">
        <v>26</v>
      </c>
      <c r="C603" s="80" t="s">
        <v>27</v>
      </c>
      <c r="D603" s="80" t="s">
        <v>28</v>
      </c>
      <c r="E603" s="80" t="s">
        <v>28</v>
      </c>
      <c r="F603" s="80" t="s">
        <v>29</v>
      </c>
      <c r="G603" s="80" t="s">
        <v>1887</v>
      </c>
      <c r="H603" s="80" t="s">
        <v>8165</v>
      </c>
      <c r="I603" s="80" t="s">
        <v>8163</v>
      </c>
      <c r="J603" s="80" t="s">
        <v>2462</v>
      </c>
      <c r="K603" s="77">
        <v>43301</v>
      </c>
      <c r="L603" s="80">
        <v>20</v>
      </c>
      <c r="M603" s="80">
        <v>7</v>
      </c>
      <c r="N603" s="80">
        <v>2018</v>
      </c>
      <c r="O603" s="77">
        <f t="shared" si="11"/>
        <v>43301</v>
      </c>
      <c r="P603" s="80" t="s">
        <v>2463</v>
      </c>
      <c r="Q603" s="80" t="s">
        <v>175</v>
      </c>
      <c r="R603" s="80">
        <f>VLOOKUP(P603,Registration!O:P,2,FALSE)</f>
        <v>19</v>
      </c>
    </row>
    <row r="604" spans="1:18" ht="23.1" customHeight="1">
      <c r="A604" s="80" t="s">
        <v>63</v>
      </c>
      <c r="B604" s="80" t="s">
        <v>26</v>
      </c>
      <c r="C604" s="80" t="s">
        <v>27</v>
      </c>
      <c r="D604" s="80" t="s">
        <v>28</v>
      </c>
      <c r="E604" s="80" t="s">
        <v>28</v>
      </c>
      <c r="F604" s="80" t="s">
        <v>29</v>
      </c>
      <c r="G604" s="80" t="s">
        <v>1887</v>
      </c>
      <c r="H604" s="80" t="s">
        <v>8165</v>
      </c>
      <c r="I604" s="80" t="s">
        <v>8163</v>
      </c>
      <c r="J604" s="80" t="s">
        <v>2464</v>
      </c>
      <c r="K604" s="77">
        <v>43301</v>
      </c>
      <c r="L604" s="80">
        <v>20</v>
      </c>
      <c r="M604" s="80">
        <v>7</v>
      </c>
      <c r="N604" s="80">
        <v>2018</v>
      </c>
      <c r="O604" s="77">
        <f t="shared" si="11"/>
        <v>43301</v>
      </c>
      <c r="P604" s="80" t="s">
        <v>2465</v>
      </c>
      <c r="Q604" s="80" t="s">
        <v>175</v>
      </c>
      <c r="R604" s="80">
        <f>VLOOKUP(P604,Registration!O:P,2,FALSE)</f>
        <v>19</v>
      </c>
    </row>
    <row r="605" spans="1:18" ht="23.1" customHeight="1">
      <c r="A605" s="80" t="s">
        <v>63</v>
      </c>
      <c r="B605" s="80" t="s">
        <v>26</v>
      </c>
      <c r="C605" s="80" t="s">
        <v>27</v>
      </c>
      <c r="D605" s="80" t="s">
        <v>28</v>
      </c>
      <c r="E605" s="80" t="s">
        <v>28</v>
      </c>
      <c r="F605" s="80" t="s">
        <v>29</v>
      </c>
      <c r="G605" s="80" t="s">
        <v>1887</v>
      </c>
      <c r="H605" s="80" t="s">
        <v>8165</v>
      </c>
      <c r="I605" s="80" t="s">
        <v>8163</v>
      </c>
      <c r="J605" s="80" t="s">
        <v>2466</v>
      </c>
      <c r="K605" s="77">
        <v>43302</v>
      </c>
      <c r="L605" s="80">
        <v>21</v>
      </c>
      <c r="M605" s="80">
        <v>7</v>
      </c>
      <c r="N605" s="80">
        <v>2018</v>
      </c>
      <c r="O605" s="77">
        <f t="shared" si="11"/>
        <v>43302</v>
      </c>
      <c r="P605" s="80" t="s">
        <v>2467</v>
      </c>
      <c r="Q605" s="80" t="s">
        <v>175</v>
      </c>
      <c r="R605" s="80">
        <f>VLOOKUP(P605,Registration!O:P,2,FALSE)</f>
        <v>19</v>
      </c>
    </row>
    <row r="606" spans="1:18" ht="23.1" customHeight="1">
      <c r="A606" s="80" t="s">
        <v>63</v>
      </c>
      <c r="B606" s="80" t="s">
        <v>26</v>
      </c>
      <c r="C606" s="80" t="s">
        <v>27</v>
      </c>
      <c r="D606" s="80" t="s">
        <v>28</v>
      </c>
      <c r="E606" s="80" t="s">
        <v>28</v>
      </c>
      <c r="F606" s="80" t="s">
        <v>29</v>
      </c>
      <c r="G606" s="80" t="s">
        <v>1887</v>
      </c>
      <c r="H606" s="80" t="s">
        <v>8165</v>
      </c>
      <c r="I606" s="80" t="s">
        <v>8163</v>
      </c>
      <c r="J606" s="80" t="s">
        <v>2468</v>
      </c>
      <c r="K606" s="77">
        <v>43302</v>
      </c>
      <c r="L606" s="80">
        <v>21</v>
      </c>
      <c r="M606" s="80">
        <v>7</v>
      </c>
      <c r="N606" s="80">
        <v>2018</v>
      </c>
      <c r="O606" s="77">
        <f t="shared" si="11"/>
        <v>43302</v>
      </c>
      <c r="P606" s="80" t="s">
        <v>2469</v>
      </c>
      <c r="Q606" s="80" t="s">
        <v>175</v>
      </c>
      <c r="R606" s="80">
        <f>VLOOKUP(P606,Registration!O:P,2,FALSE)</f>
        <v>19</v>
      </c>
    </row>
    <row r="607" spans="1:18" ht="23.1" customHeight="1">
      <c r="A607" s="80" t="s">
        <v>63</v>
      </c>
      <c r="B607" s="80" t="s">
        <v>26</v>
      </c>
      <c r="C607" s="80" t="s">
        <v>27</v>
      </c>
      <c r="D607" s="80" t="s">
        <v>28</v>
      </c>
      <c r="E607" s="80" t="s">
        <v>28</v>
      </c>
      <c r="F607" s="80" t="s">
        <v>29</v>
      </c>
      <c r="G607" s="80" t="s">
        <v>1887</v>
      </c>
      <c r="H607" s="80" t="s">
        <v>8165</v>
      </c>
      <c r="I607" s="80" t="s">
        <v>8163</v>
      </c>
      <c r="J607" s="80" t="s">
        <v>2470</v>
      </c>
      <c r="K607" s="77">
        <v>43302</v>
      </c>
      <c r="L607" s="80">
        <v>21</v>
      </c>
      <c r="M607" s="80">
        <v>7</v>
      </c>
      <c r="N607" s="80">
        <v>2018</v>
      </c>
      <c r="O607" s="77">
        <f t="shared" si="11"/>
        <v>43302</v>
      </c>
      <c r="P607" s="80" t="s">
        <v>2471</v>
      </c>
      <c r="Q607" s="80" t="s">
        <v>175</v>
      </c>
      <c r="R607" s="80">
        <f>VLOOKUP(P607,Registration!O:P,2,FALSE)</f>
        <v>17</v>
      </c>
    </row>
    <row r="608" spans="1:18" ht="23.1" customHeight="1">
      <c r="A608" s="80" t="s">
        <v>63</v>
      </c>
      <c r="B608" s="80" t="s">
        <v>26</v>
      </c>
      <c r="C608" s="80" t="s">
        <v>27</v>
      </c>
      <c r="D608" s="80" t="s">
        <v>28</v>
      </c>
      <c r="E608" s="80" t="s">
        <v>28</v>
      </c>
      <c r="F608" s="80" t="s">
        <v>111</v>
      </c>
      <c r="G608" s="80" t="s">
        <v>167</v>
      </c>
      <c r="H608" s="80" t="s">
        <v>8159</v>
      </c>
      <c r="I608" s="80" t="s">
        <v>8161</v>
      </c>
      <c r="J608" s="80" t="s">
        <v>688</v>
      </c>
      <c r="K608" s="77" t="s">
        <v>64</v>
      </c>
      <c r="L608" s="82">
        <v>16</v>
      </c>
      <c r="M608" s="82">
        <v>7</v>
      </c>
      <c r="N608" s="82">
        <v>2018</v>
      </c>
      <c r="O608" s="77">
        <f t="shared" si="11"/>
        <v>43297</v>
      </c>
      <c r="P608" s="82" t="s">
        <v>689</v>
      </c>
      <c r="Q608" s="80" t="s">
        <v>175</v>
      </c>
      <c r="R608" s="80">
        <f>VLOOKUP(P608,Registration!O:P,2,FALSE)</f>
        <v>19</v>
      </c>
    </row>
    <row r="609" spans="1:18" ht="23.1" customHeight="1">
      <c r="A609" s="80" t="s">
        <v>63</v>
      </c>
      <c r="B609" s="80" t="s">
        <v>26</v>
      </c>
      <c r="C609" s="80" t="s">
        <v>27</v>
      </c>
      <c r="D609" s="80" t="s">
        <v>28</v>
      </c>
      <c r="E609" s="80" t="s">
        <v>28</v>
      </c>
      <c r="F609" s="80" t="s">
        <v>111</v>
      </c>
      <c r="G609" s="80" t="s">
        <v>167</v>
      </c>
      <c r="H609" s="80" t="s">
        <v>8159</v>
      </c>
      <c r="I609" s="80" t="s">
        <v>8161</v>
      </c>
      <c r="J609" s="80" t="s">
        <v>690</v>
      </c>
      <c r="K609" s="77" t="s">
        <v>64</v>
      </c>
      <c r="L609" s="82">
        <v>16</v>
      </c>
      <c r="M609" s="82">
        <v>7</v>
      </c>
      <c r="N609" s="82">
        <v>2018</v>
      </c>
      <c r="O609" s="77">
        <f t="shared" ref="O609:O648" si="12">DATE(N609,M609,L609)</f>
        <v>43297</v>
      </c>
      <c r="P609" s="82" t="s">
        <v>691</v>
      </c>
      <c r="Q609" s="80" t="s">
        <v>175</v>
      </c>
      <c r="R609" s="80">
        <f>VLOOKUP(P609,Registration!O:P,2,FALSE)</f>
        <v>18</v>
      </c>
    </row>
    <row r="610" spans="1:18" ht="23.1" customHeight="1">
      <c r="A610" s="80" t="s">
        <v>63</v>
      </c>
      <c r="B610" s="80" t="s">
        <v>26</v>
      </c>
      <c r="C610" s="80" t="s">
        <v>27</v>
      </c>
      <c r="D610" s="80" t="s">
        <v>28</v>
      </c>
      <c r="E610" s="80" t="s">
        <v>28</v>
      </c>
      <c r="F610" s="80" t="s">
        <v>111</v>
      </c>
      <c r="G610" s="80" t="s">
        <v>167</v>
      </c>
      <c r="H610" s="80" t="s">
        <v>8159</v>
      </c>
      <c r="I610" s="80" t="s">
        <v>8161</v>
      </c>
      <c r="J610" s="80" t="s">
        <v>692</v>
      </c>
      <c r="K610" s="77" t="s">
        <v>64</v>
      </c>
      <c r="L610" s="82">
        <v>16</v>
      </c>
      <c r="M610" s="82">
        <v>7</v>
      </c>
      <c r="N610" s="82">
        <v>2018</v>
      </c>
      <c r="O610" s="77">
        <f t="shared" si="12"/>
        <v>43297</v>
      </c>
      <c r="P610" s="82" t="s">
        <v>693</v>
      </c>
      <c r="Q610" s="80" t="s">
        <v>175</v>
      </c>
      <c r="R610" s="80">
        <f>VLOOKUP(P610,Registration!O:P,2,FALSE)</f>
        <v>18</v>
      </c>
    </row>
    <row r="611" spans="1:18" ht="23.1" customHeight="1">
      <c r="A611" s="80" t="s">
        <v>63</v>
      </c>
      <c r="B611" s="80" t="s">
        <v>26</v>
      </c>
      <c r="C611" s="80" t="s">
        <v>27</v>
      </c>
      <c r="D611" s="80" t="s">
        <v>28</v>
      </c>
      <c r="E611" s="80" t="s">
        <v>28</v>
      </c>
      <c r="F611" s="80" t="s">
        <v>111</v>
      </c>
      <c r="G611" s="80" t="s">
        <v>167</v>
      </c>
      <c r="H611" s="80" t="s">
        <v>8159</v>
      </c>
      <c r="I611" s="80" t="s">
        <v>8161</v>
      </c>
      <c r="J611" s="80" t="s">
        <v>694</v>
      </c>
      <c r="K611" s="77" t="s">
        <v>64</v>
      </c>
      <c r="L611" s="82">
        <v>16</v>
      </c>
      <c r="M611" s="82">
        <v>7</v>
      </c>
      <c r="N611" s="82">
        <v>2018</v>
      </c>
      <c r="O611" s="77">
        <f t="shared" si="12"/>
        <v>43297</v>
      </c>
      <c r="P611" s="82" t="s">
        <v>695</v>
      </c>
      <c r="Q611" s="80" t="s">
        <v>175</v>
      </c>
      <c r="R611" s="80">
        <f>VLOOKUP(P611,Registration!O:P,2,FALSE)</f>
        <v>19</v>
      </c>
    </row>
    <row r="612" spans="1:18" ht="23.1" customHeight="1">
      <c r="A612" s="80" t="s">
        <v>63</v>
      </c>
      <c r="B612" s="80" t="s">
        <v>26</v>
      </c>
      <c r="C612" s="80" t="s">
        <v>27</v>
      </c>
      <c r="D612" s="80" t="s">
        <v>28</v>
      </c>
      <c r="E612" s="80" t="s">
        <v>28</v>
      </c>
      <c r="F612" s="80" t="s">
        <v>111</v>
      </c>
      <c r="G612" s="80" t="s">
        <v>167</v>
      </c>
      <c r="H612" s="80" t="s">
        <v>8159</v>
      </c>
      <c r="I612" s="80" t="s">
        <v>8161</v>
      </c>
      <c r="J612" s="80" t="s">
        <v>690</v>
      </c>
      <c r="K612" s="77" t="s">
        <v>2472</v>
      </c>
      <c r="L612" s="82">
        <v>18</v>
      </c>
      <c r="M612" s="82">
        <v>7</v>
      </c>
      <c r="N612" s="82">
        <v>2018</v>
      </c>
      <c r="O612" s="77">
        <f t="shared" si="12"/>
        <v>43299</v>
      </c>
      <c r="P612" s="82" t="s">
        <v>737</v>
      </c>
      <c r="Q612" s="80" t="s">
        <v>175</v>
      </c>
      <c r="R612" s="80">
        <f>VLOOKUP(P612,Registration!O:P,2,FALSE)</f>
        <v>19</v>
      </c>
    </row>
    <row r="613" spans="1:18" ht="23.1" customHeight="1">
      <c r="A613" s="80" t="s">
        <v>63</v>
      </c>
      <c r="B613" s="80" t="s">
        <v>26</v>
      </c>
      <c r="C613" s="80" t="s">
        <v>27</v>
      </c>
      <c r="D613" s="80" t="s">
        <v>28</v>
      </c>
      <c r="E613" s="80" t="s">
        <v>28</v>
      </c>
      <c r="F613" s="80" t="s">
        <v>111</v>
      </c>
      <c r="G613" s="80" t="s">
        <v>167</v>
      </c>
      <c r="H613" s="80" t="s">
        <v>8159</v>
      </c>
      <c r="I613" s="80" t="s">
        <v>8161</v>
      </c>
      <c r="J613" s="80" t="s">
        <v>373</v>
      </c>
      <c r="K613" s="77" t="s">
        <v>2472</v>
      </c>
      <c r="L613" s="82">
        <v>18</v>
      </c>
      <c r="M613" s="82">
        <v>7</v>
      </c>
      <c r="N613" s="82">
        <v>2018</v>
      </c>
      <c r="O613" s="77">
        <f t="shared" si="12"/>
        <v>43299</v>
      </c>
      <c r="P613" s="82" t="s">
        <v>666</v>
      </c>
      <c r="Q613" s="80" t="s">
        <v>175</v>
      </c>
      <c r="R613" s="80">
        <f>VLOOKUP(P613,Registration!O:P,2,FALSE)</f>
        <v>19</v>
      </c>
    </row>
    <row r="614" spans="1:18" ht="23.1" customHeight="1">
      <c r="A614" s="80" t="s">
        <v>63</v>
      </c>
      <c r="B614" s="80" t="s">
        <v>26</v>
      </c>
      <c r="C614" s="80" t="s">
        <v>27</v>
      </c>
      <c r="D614" s="80" t="s">
        <v>28</v>
      </c>
      <c r="E614" s="80" t="s">
        <v>28</v>
      </c>
      <c r="F614" s="80" t="s">
        <v>111</v>
      </c>
      <c r="G614" s="80" t="s">
        <v>167</v>
      </c>
      <c r="H614" s="80" t="s">
        <v>8159</v>
      </c>
      <c r="I614" s="80" t="s">
        <v>8161</v>
      </c>
      <c r="J614" s="80" t="s">
        <v>738</v>
      </c>
      <c r="K614" s="77" t="s">
        <v>2472</v>
      </c>
      <c r="L614" s="82">
        <v>18</v>
      </c>
      <c r="M614" s="82">
        <v>7</v>
      </c>
      <c r="N614" s="82">
        <v>2018</v>
      </c>
      <c r="O614" s="77">
        <f t="shared" si="12"/>
        <v>43299</v>
      </c>
      <c r="P614" s="82" t="s">
        <v>739</v>
      </c>
      <c r="Q614" s="80" t="s">
        <v>175</v>
      </c>
      <c r="R614" s="80">
        <f>VLOOKUP(P614,Registration!O:P,2,FALSE)</f>
        <v>19</v>
      </c>
    </row>
    <row r="615" spans="1:18" ht="23.1" customHeight="1">
      <c r="A615" s="80" t="s">
        <v>63</v>
      </c>
      <c r="B615" s="80" t="s">
        <v>26</v>
      </c>
      <c r="C615" s="80" t="s">
        <v>27</v>
      </c>
      <c r="D615" s="80" t="s">
        <v>28</v>
      </c>
      <c r="E615" s="80" t="s">
        <v>28</v>
      </c>
      <c r="F615" s="80" t="s">
        <v>111</v>
      </c>
      <c r="G615" s="80" t="s">
        <v>167</v>
      </c>
      <c r="H615" s="80" t="s">
        <v>8159</v>
      </c>
      <c r="I615" s="80" t="s">
        <v>8161</v>
      </c>
      <c r="J615" s="80" t="s">
        <v>740</v>
      </c>
      <c r="K615" s="77" t="s">
        <v>2476</v>
      </c>
      <c r="L615" s="82">
        <v>20</v>
      </c>
      <c r="M615" s="82">
        <v>7</v>
      </c>
      <c r="N615" s="82">
        <v>2018</v>
      </c>
      <c r="O615" s="77">
        <f t="shared" si="12"/>
        <v>43301</v>
      </c>
      <c r="P615" s="82" t="s">
        <v>741</v>
      </c>
      <c r="Q615" s="80" t="s">
        <v>175</v>
      </c>
      <c r="R615" s="80">
        <f>VLOOKUP(P615,Registration!O:P,2,FALSE)</f>
        <v>19</v>
      </c>
    </row>
    <row r="616" spans="1:18" ht="23.1" customHeight="1">
      <c r="A616" s="80" t="s">
        <v>63</v>
      </c>
      <c r="B616" s="80" t="s">
        <v>26</v>
      </c>
      <c r="C616" s="80" t="s">
        <v>27</v>
      </c>
      <c r="D616" s="80" t="s">
        <v>28</v>
      </c>
      <c r="E616" s="80" t="s">
        <v>28</v>
      </c>
      <c r="F616" s="80" t="s">
        <v>111</v>
      </c>
      <c r="G616" s="80" t="s">
        <v>167</v>
      </c>
      <c r="H616" s="80" t="s">
        <v>8159</v>
      </c>
      <c r="I616" s="80" t="s">
        <v>8161</v>
      </c>
      <c r="J616" s="80" t="s">
        <v>742</v>
      </c>
      <c r="K616" s="77" t="s">
        <v>2476</v>
      </c>
      <c r="L616" s="82">
        <v>20</v>
      </c>
      <c r="M616" s="82">
        <v>7</v>
      </c>
      <c r="N616" s="82">
        <v>2018</v>
      </c>
      <c r="O616" s="77">
        <f t="shared" si="12"/>
        <v>43301</v>
      </c>
      <c r="P616" s="82" t="s">
        <v>743</v>
      </c>
      <c r="Q616" s="80" t="s">
        <v>175</v>
      </c>
      <c r="R616" s="80">
        <f>VLOOKUP(P616,Registration!O:P,2,FALSE)</f>
        <v>19</v>
      </c>
    </row>
    <row r="617" spans="1:18" ht="23.1" customHeight="1">
      <c r="A617" s="80" t="s">
        <v>63</v>
      </c>
      <c r="B617" s="80" t="s">
        <v>26</v>
      </c>
      <c r="C617" s="80" t="s">
        <v>27</v>
      </c>
      <c r="D617" s="80" t="s">
        <v>28</v>
      </c>
      <c r="E617" s="80" t="s">
        <v>28</v>
      </c>
      <c r="F617" s="80" t="s">
        <v>111</v>
      </c>
      <c r="G617" s="80" t="s">
        <v>167</v>
      </c>
      <c r="H617" s="80" t="s">
        <v>8159</v>
      </c>
      <c r="I617" s="80" t="s">
        <v>8161</v>
      </c>
      <c r="J617" s="80" t="s">
        <v>744</v>
      </c>
      <c r="K617" s="77" t="s">
        <v>2476</v>
      </c>
      <c r="L617" s="82">
        <v>20</v>
      </c>
      <c r="M617" s="82">
        <v>7</v>
      </c>
      <c r="N617" s="82">
        <v>2018</v>
      </c>
      <c r="O617" s="77">
        <f t="shared" si="12"/>
        <v>43301</v>
      </c>
      <c r="P617" s="82" t="s">
        <v>219</v>
      </c>
      <c r="Q617" s="80" t="s">
        <v>175</v>
      </c>
      <c r="R617" s="80">
        <f>VLOOKUP(P617,Registration!O:P,2,FALSE)</f>
        <v>17</v>
      </c>
    </row>
    <row r="618" spans="1:18" ht="23.1" customHeight="1">
      <c r="A618" s="80" t="s">
        <v>63</v>
      </c>
      <c r="B618" s="80" t="s">
        <v>26</v>
      </c>
      <c r="C618" s="80" t="s">
        <v>27</v>
      </c>
      <c r="D618" s="80" t="s">
        <v>28</v>
      </c>
      <c r="E618" s="80" t="s">
        <v>28</v>
      </c>
      <c r="F618" s="80" t="s">
        <v>111</v>
      </c>
      <c r="G618" s="80" t="s">
        <v>167</v>
      </c>
      <c r="H618" s="80" t="s">
        <v>8159</v>
      </c>
      <c r="I618" s="80" t="s">
        <v>8161</v>
      </c>
      <c r="J618" s="101" t="s">
        <v>745</v>
      </c>
      <c r="K618" s="77" t="s">
        <v>2476</v>
      </c>
      <c r="L618" s="82">
        <v>20</v>
      </c>
      <c r="M618" s="82">
        <v>7</v>
      </c>
      <c r="N618" s="82">
        <v>2018</v>
      </c>
      <c r="O618" s="77">
        <f t="shared" si="12"/>
        <v>43301</v>
      </c>
      <c r="P618" s="82" t="s">
        <v>746</v>
      </c>
      <c r="Q618" s="80" t="s">
        <v>175</v>
      </c>
      <c r="R618" s="80">
        <f>VLOOKUP(P618,Registration!O:P,2,FALSE)</f>
        <v>19</v>
      </c>
    </row>
    <row r="619" spans="1:18" ht="23.1" customHeight="1">
      <c r="A619" s="80" t="s">
        <v>63</v>
      </c>
      <c r="B619" s="80" t="s">
        <v>26</v>
      </c>
      <c r="C619" s="80" t="s">
        <v>27</v>
      </c>
      <c r="D619" s="80" t="s">
        <v>28</v>
      </c>
      <c r="E619" s="80" t="s">
        <v>28</v>
      </c>
      <c r="F619" s="80" t="s">
        <v>111</v>
      </c>
      <c r="G619" s="80" t="s">
        <v>167</v>
      </c>
      <c r="H619" s="80" t="s">
        <v>8159</v>
      </c>
      <c r="I619" s="80" t="s">
        <v>8161</v>
      </c>
      <c r="J619" s="80" t="s">
        <v>747</v>
      </c>
      <c r="K619" s="77" t="s">
        <v>2476</v>
      </c>
      <c r="L619" s="82">
        <v>20</v>
      </c>
      <c r="M619" s="82">
        <v>7</v>
      </c>
      <c r="N619" s="82">
        <v>2018</v>
      </c>
      <c r="O619" s="77">
        <f t="shared" si="12"/>
        <v>43301</v>
      </c>
      <c r="P619" s="82" t="s">
        <v>748</v>
      </c>
      <c r="Q619" s="80" t="s">
        <v>175</v>
      </c>
      <c r="R619" s="80">
        <f>VLOOKUP(P619,Registration!O:P,2,FALSE)</f>
        <v>18</v>
      </c>
    </row>
    <row r="620" spans="1:18" ht="23.1" customHeight="1">
      <c r="A620" s="80" t="s">
        <v>63</v>
      </c>
      <c r="B620" s="80" t="s">
        <v>26</v>
      </c>
      <c r="C620" s="80" t="s">
        <v>27</v>
      </c>
      <c r="D620" s="80" t="s">
        <v>28</v>
      </c>
      <c r="E620" s="80" t="s">
        <v>28</v>
      </c>
      <c r="F620" s="80" t="s">
        <v>111</v>
      </c>
      <c r="G620" s="80" t="s">
        <v>167</v>
      </c>
      <c r="H620" s="80" t="s">
        <v>8159</v>
      </c>
      <c r="I620" s="80" t="s">
        <v>8161</v>
      </c>
      <c r="J620" s="80" t="s">
        <v>749</v>
      </c>
      <c r="K620" s="77" t="s">
        <v>2476</v>
      </c>
      <c r="L620" s="82">
        <v>20</v>
      </c>
      <c r="M620" s="82">
        <v>7</v>
      </c>
      <c r="N620" s="82">
        <v>2018</v>
      </c>
      <c r="O620" s="77">
        <f t="shared" si="12"/>
        <v>43301</v>
      </c>
      <c r="P620" s="82" t="s">
        <v>750</v>
      </c>
      <c r="Q620" s="80" t="s">
        <v>175</v>
      </c>
      <c r="R620" s="80">
        <f>VLOOKUP(P620,Registration!O:P,2,FALSE)</f>
        <v>18</v>
      </c>
    </row>
    <row r="621" spans="1:18" ht="23.1" customHeight="1">
      <c r="A621" s="80" t="s">
        <v>63</v>
      </c>
      <c r="B621" s="80" t="s">
        <v>26</v>
      </c>
      <c r="C621" s="80" t="s">
        <v>27</v>
      </c>
      <c r="D621" s="80" t="s">
        <v>28</v>
      </c>
      <c r="E621" s="80" t="s">
        <v>28</v>
      </c>
      <c r="F621" s="80" t="s">
        <v>29</v>
      </c>
      <c r="G621" s="80" t="s">
        <v>1887</v>
      </c>
      <c r="H621" s="80" t="s">
        <v>8165</v>
      </c>
      <c r="I621" s="80" t="s">
        <v>8162</v>
      </c>
      <c r="J621" s="80" t="s">
        <v>2479</v>
      </c>
      <c r="K621" s="77">
        <v>43302</v>
      </c>
      <c r="L621" s="80">
        <v>21</v>
      </c>
      <c r="M621" s="80">
        <v>7</v>
      </c>
      <c r="N621" s="82">
        <v>2018</v>
      </c>
      <c r="O621" s="77">
        <f t="shared" si="12"/>
        <v>43302</v>
      </c>
      <c r="P621" s="80" t="s">
        <v>2480</v>
      </c>
      <c r="Q621" s="80" t="s">
        <v>1899</v>
      </c>
      <c r="R621" s="80">
        <f>VLOOKUP(P621,Registration!O:P,2,FALSE)</f>
        <v>19</v>
      </c>
    </row>
    <row r="622" spans="1:18" ht="23.1" customHeight="1">
      <c r="A622" s="80" t="s">
        <v>63</v>
      </c>
      <c r="B622" s="80" t="s">
        <v>26</v>
      </c>
      <c r="C622" s="80" t="s">
        <v>27</v>
      </c>
      <c r="D622" s="80" t="s">
        <v>28</v>
      </c>
      <c r="E622" s="80" t="s">
        <v>28</v>
      </c>
      <c r="F622" s="80" t="s">
        <v>29</v>
      </c>
      <c r="G622" s="80" t="s">
        <v>1887</v>
      </c>
      <c r="H622" s="80" t="s">
        <v>8165</v>
      </c>
      <c r="I622" s="80" t="s">
        <v>8162</v>
      </c>
      <c r="J622" s="80" t="s">
        <v>2481</v>
      </c>
      <c r="K622" s="77">
        <v>43302</v>
      </c>
      <c r="L622" s="80">
        <v>21</v>
      </c>
      <c r="M622" s="80">
        <v>7</v>
      </c>
      <c r="N622" s="82">
        <v>2018</v>
      </c>
      <c r="O622" s="77">
        <f t="shared" si="12"/>
        <v>43302</v>
      </c>
      <c r="P622" s="80" t="s">
        <v>2482</v>
      </c>
      <c r="Q622" s="80" t="s">
        <v>1899</v>
      </c>
      <c r="R622" s="80">
        <f>VLOOKUP(P622,Registration!O:P,2,FALSE)</f>
        <v>16</v>
      </c>
    </row>
    <row r="623" spans="1:18" ht="23.1" customHeight="1">
      <c r="A623" s="80" t="s">
        <v>63</v>
      </c>
      <c r="B623" s="80" t="s">
        <v>26</v>
      </c>
      <c r="C623" s="80" t="s">
        <v>27</v>
      </c>
      <c r="D623" s="80" t="s">
        <v>28</v>
      </c>
      <c r="E623" s="80" t="s">
        <v>28</v>
      </c>
      <c r="F623" s="80" t="s">
        <v>29</v>
      </c>
      <c r="G623" s="80" t="s">
        <v>1887</v>
      </c>
      <c r="H623" s="80" t="s">
        <v>8165</v>
      </c>
      <c r="I623" s="80" t="s">
        <v>8162</v>
      </c>
      <c r="J623" s="80" t="s">
        <v>2483</v>
      </c>
      <c r="K623" s="77">
        <v>43302</v>
      </c>
      <c r="L623" s="80">
        <v>21</v>
      </c>
      <c r="M623" s="80">
        <v>7</v>
      </c>
      <c r="N623" s="82">
        <v>2018</v>
      </c>
      <c r="O623" s="77">
        <f t="shared" si="12"/>
        <v>43302</v>
      </c>
      <c r="P623" s="80" t="s">
        <v>2484</v>
      </c>
      <c r="Q623" s="80" t="s">
        <v>1899</v>
      </c>
      <c r="R623" s="80">
        <f>VLOOKUP(P623,Registration!O:P,2,FALSE)</f>
        <v>15</v>
      </c>
    </row>
    <row r="624" spans="1:18" ht="23.1" customHeight="1">
      <c r="A624" s="80" t="s">
        <v>63</v>
      </c>
      <c r="B624" s="80" t="s">
        <v>26</v>
      </c>
      <c r="C624" s="80" t="s">
        <v>27</v>
      </c>
      <c r="D624" s="80" t="s">
        <v>28</v>
      </c>
      <c r="E624" s="80" t="s">
        <v>28</v>
      </c>
      <c r="F624" s="80" t="s">
        <v>29</v>
      </c>
      <c r="G624" s="80" t="s">
        <v>1887</v>
      </c>
      <c r="H624" s="80" t="s">
        <v>8165</v>
      </c>
      <c r="I624" s="80" t="s">
        <v>8162</v>
      </c>
      <c r="J624" s="80" t="s">
        <v>2485</v>
      </c>
      <c r="K624" s="77">
        <v>43302</v>
      </c>
      <c r="L624" s="80">
        <v>21</v>
      </c>
      <c r="M624" s="80">
        <v>7</v>
      </c>
      <c r="N624" s="82">
        <v>2018</v>
      </c>
      <c r="O624" s="77">
        <f t="shared" si="12"/>
        <v>43302</v>
      </c>
      <c r="P624" s="80" t="s">
        <v>2486</v>
      </c>
      <c r="Q624" s="80" t="s">
        <v>1899</v>
      </c>
      <c r="R624" s="80">
        <f>VLOOKUP(P624,Registration!O:P,2,FALSE)</f>
        <v>16</v>
      </c>
    </row>
    <row r="625" spans="1:18" ht="23.1" customHeight="1">
      <c r="A625" s="80" t="s">
        <v>63</v>
      </c>
      <c r="B625" s="80" t="s">
        <v>26</v>
      </c>
      <c r="C625" s="80" t="s">
        <v>27</v>
      </c>
      <c r="D625" s="80" t="s">
        <v>28</v>
      </c>
      <c r="E625" s="80" t="s">
        <v>28</v>
      </c>
      <c r="F625" s="80" t="s">
        <v>29</v>
      </c>
      <c r="G625" s="80" t="s">
        <v>1887</v>
      </c>
      <c r="H625" s="80" t="s">
        <v>8165</v>
      </c>
      <c r="I625" s="80" t="s">
        <v>8162</v>
      </c>
      <c r="J625" s="80" t="s">
        <v>2487</v>
      </c>
      <c r="K625" s="77">
        <v>43302</v>
      </c>
      <c r="L625" s="80">
        <v>21</v>
      </c>
      <c r="M625" s="80">
        <v>7</v>
      </c>
      <c r="N625" s="82">
        <v>2018</v>
      </c>
      <c r="O625" s="77">
        <f t="shared" si="12"/>
        <v>43302</v>
      </c>
      <c r="P625" s="80" t="s">
        <v>2488</v>
      </c>
      <c r="Q625" s="80" t="s">
        <v>1899</v>
      </c>
      <c r="R625" s="80">
        <f>VLOOKUP(P625,Registration!O:P,2,FALSE)</f>
        <v>15</v>
      </c>
    </row>
    <row r="626" spans="1:18" ht="23.1" customHeight="1">
      <c r="A626" s="80" t="s">
        <v>63</v>
      </c>
      <c r="B626" s="80" t="s">
        <v>26</v>
      </c>
      <c r="C626" s="80" t="s">
        <v>27</v>
      </c>
      <c r="D626" s="80" t="s">
        <v>28</v>
      </c>
      <c r="E626" s="80" t="s">
        <v>28</v>
      </c>
      <c r="F626" s="80" t="s">
        <v>29</v>
      </c>
      <c r="G626" s="80" t="s">
        <v>1887</v>
      </c>
      <c r="H626" s="80" t="s">
        <v>8165</v>
      </c>
      <c r="I626" s="80" t="s">
        <v>8162</v>
      </c>
      <c r="J626" s="80" t="s">
        <v>2489</v>
      </c>
      <c r="K626" s="77">
        <v>43302</v>
      </c>
      <c r="L626" s="80">
        <v>21</v>
      </c>
      <c r="M626" s="80">
        <v>7</v>
      </c>
      <c r="N626" s="82">
        <v>2018</v>
      </c>
      <c r="O626" s="77">
        <f t="shared" si="12"/>
        <v>43302</v>
      </c>
      <c r="P626" s="80" t="s">
        <v>2490</v>
      </c>
      <c r="Q626" s="80" t="s">
        <v>1899</v>
      </c>
      <c r="R626" s="80">
        <f>VLOOKUP(P626,Registration!O:P,2,FALSE)</f>
        <v>15</v>
      </c>
    </row>
    <row r="627" spans="1:18" ht="23.1" customHeight="1">
      <c r="A627" s="80" t="s">
        <v>63</v>
      </c>
      <c r="B627" s="80" t="s">
        <v>26</v>
      </c>
      <c r="C627" s="80" t="s">
        <v>27</v>
      </c>
      <c r="D627" s="80" t="s">
        <v>28</v>
      </c>
      <c r="E627" s="80" t="s">
        <v>28</v>
      </c>
      <c r="F627" s="80" t="s">
        <v>29</v>
      </c>
      <c r="G627" s="80" t="s">
        <v>1887</v>
      </c>
      <c r="H627" s="80" t="s">
        <v>8165</v>
      </c>
      <c r="I627" s="80" t="s">
        <v>8162</v>
      </c>
      <c r="J627" s="80" t="s">
        <v>821</v>
      </c>
      <c r="K627" s="77">
        <v>43302</v>
      </c>
      <c r="L627" s="80">
        <v>21</v>
      </c>
      <c r="M627" s="80">
        <v>7</v>
      </c>
      <c r="N627" s="82">
        <v>2018</v>
      </c>
      <c r="O627" s="77">
        <f t="shared" si="12"/>
        <v>43302</v>
      </c>
      <c r="P627" s="80" t="s">
        <v>2491</v>
      </c>
      <c r="Q627" s="80" t="s">
        <v>1899</v>
      </c>
      <c r="R627" s="80">
        <f>VLOOKUP(P627,Registration!O:P,2,FALSE)</f>
        <v>18</v>
      </c>
    </row>
    <row r="628" spans="1:18" ht="23.1" customHeight="1">
      <c r="A628" s="80" t="s">
        <v>63</v>
      </c>
      <c r="B628" s="80" t="s">
        <v>26</v>
      </c>
      <c r="C628" s="80" t="s">
        <v>27</v>
      </c>
      <c r="D628" s="80" t="s">
        <v>28</v>
      </c>
      <c r="E628" s="80" t="s">
        <v>28</v>
      </c>
      <c r="F628" s="80" t="s">
        <v>29</v>
      </c>
      <c r="G628" s="80" t="s">
        <v>1887</v>
      </c>
      <c r="H628" s="80" t="s">
        <v>8165</v>
      </c>
      <c r="I628" s="80" t="s">
        <v>8162</v>
      </c>
      <c r="J628" s="80" t="s">
        <v>2492</v>
      </c>
      <c r="K628" s="77">
        <v>43302</v>
      </c>
      <c r="L628" s="80">
        <v>21</v>
      </c>
      <c r="M628" s="80">
        <v>7</v>
      </c>
      <c r="N628" s="82">
        <v>2018</v>
      </c>
      <c r="O628" s="77">
        <f t="shared" si="12"/>
        <v>43302</v>
      </c>
      <c r="P628" s="80" t="s">
        <v>2493</v>
      </c>
      <c r="Q628" s="80" t="s">
        <v>1899</v>
      </c>
      <c r="R628" s="80">
        <f>VLOOKUP(P628,Registration!O:P,2,FALSE)</f>
        <v>16</v>
      </c>
    </row>
    <row r="629" spans="1:18" ht="23.1" customHeight="1">
      <c r="A629" s="80" t="s">
        <v>63</v>
      </c>
      <c r="B629" s="80" t="s">
        <v>26</v>
      </c>
      <c r="C629" s="80" t="s">
        <v>27</v>
      </c>
      <c r="D629" s="80" t="s">
        <v>28</v>
      </c>
      <c r="E629" s="80" t="s">
        <v>28</v>
      </c>
      <c r="F629" s="80" t="s">
        <v>29</v>
      </c>
      <c r="G629" s="80" t="s">
        <v>1887</v>
      </c>
      <c r="H629" s="80" t="s">
        <v>8165</v>
      </c>
      <c r="I629" s="80" t="s">
        <v>8162</v>
      </c>
      <c r="J629" s="80" t="s">
        <v>2494</v>
      </c>
      <c r="K629" s="77">
        <v>43302</v>
      </c>
      <c r="L629" s="80">
        <v>21</v>
      </c>
      <c r="M629" s="80">
        <v>7</v>
      </c>
      <c r="N629" s="82">
        <v>2018</v>
      </c>
      <c r="O629" s="77">
        <f t="shared" si="12"/>
        <v>43302</v>
      </c>
      <c r="P629" s="80" t="s">
        <v>2495</v>
      </c>
      <c r="Q629" s="80" t="s">
        <v>1899</v>
      </c>
      <c r="R629" s="80">
        <f>VLOOKUP(P629,Registration!O:P,2,FALSE)</f>
        <v>15</v>
      </c>
    </row>
    <row r="630" spans="1:18" ht="23.1" customHeight="1">
      <c r="A630" s="80" t="s">
        <v>63</v>
      </c>
      <c r="B630" s="80" t="s">
        <v>26</v>
      </c>
      <c r="C630" s="80" t="s">
        <v>27</v>
      </c>
      <c r="D630" s="80" t="s">
        <v>28</v>
      </c>
      <c r="E630" s="80" t="s">
        <v>28</v>
      </c>
      <c r="F630" s="80" t="s">
        <v>29</v>
      </c>
      <c r="G630" s="80" t="s">
        <v>1887</v>
      </c>
      <c r="H630" s="80" t="s">
        <v>8165</v>
      </c>
      <c r="I630" s="80" t="s">
        <v>8162</v>
      </c>
      <c r="J630" s="80" t="s">
        <v>2496</v>
      </c>
      <c r="K630" s="77">
        <v>43302</v>
      </c>
      <c r="L630" s="80">
        <v>21</v>
      </c>
      <c r="M630" s="80">
        <v>7</v>
      </c>
      <c r="N630" s="82">
        <v>2018</v>
      </c>
      <c r="O630" s="77">
        <f t="shared" si="12"/>
        <v>43302</v>
      </c>
      <c r="P630" s="80" t="s">
        <v>2497</v>
      </c>
      <c r="Q630" s="80" t="s">
        <v>1899</v>
      </c>
      <c r="R630" s="80">
        <f>VLOOKUP(P630,Registration!O:P,2,FALSE)</f>
        <v>15</v>
      </c>
    </row>
    <row r="631" spans="1:18" ht="23.1" customHeight="1">
      <c r="A631" s="80" t="s">
        <v>63</v>
      </c>
      <c r="B631" s="80" t="s">
        <v>26</v>
      </c>
      <c r="C631" s="80" t="s">
        <v>27</v>
      </c>
      <c r="D631" s="80" t="s">
        <v>28</v>
      </c>
      <c r="E631" s="80" t="s">
        <v>28</v>
      </c>
      <c r="F631" s="80" t="s">
        <v>29</v>
      </c>
      <c r="G631" s="80" t="s">
        <v>1887</v>
      </c>
      <c r="H631" s="80" t="s">
        <v>8165</v>
      </c>
      <c r="I631" s="80" t="s">
        <v>8162</v>
      </c>
      <c r="J631" s="80" t="s">
        <v>2498</v>
      </c>
      <c r="K631" s="77">
        <v>43302</v>
      </c>
      <c r="L631" s="80">
        <v>21</v>
      </c>
      <c r="M631" s="80">
        <v>7</v>
      </c>
      <c r="N631" s="82">
        <v>2018</v>
      </c>
      <c r="O631" s="77">
        <f t="shared" si="12"/>
        <v>43302</v>
      </c>
      <c r="P631" s="80" t="s">
        <v>2499</v>
      </c>
      <c r="Q631" s="80" t="s">
        <v>1899</v>
      </c>
      <c r="R631" s="80">
        <f>VLOOKUP(P631,Registration!O:P,2,FALSE)</f>
        <v>15</v>
      </c>
    </row>
    <row r="632" spans="1:18" ht="23.1" customHeight="1">
      <c r="A632" s="80" t="s">
        <v>63</v>
      </c>
      <c r="B632" s="80" t="s">
        <v>26</v>
      </c>
      <c r="C632" s="80" t="s">
        <v>27</v>
      </c>
      <c r="D632" s="80" t="s">
        <v>28</v>
      </c>
      <c r="E632" s="80" t="s">
        <v>28</v>
      </c>
      <c r="F632" s="80" t="s">
        <v>29</v>
      </c>
      <c r="G632" s="80" t="s">
        <v>1887</v>
      </c>
      <c r="H632" s="80" t="s">
        <v>8165</v>
      </c>
      <c r="I632" s="80" t="s">
        <v>8162</v>
      </c>
      <c r="J632" s="80" t="s">
        <v>2452</v>
      </c>
      <c r="K632" s="77">
        <v>43302</v>
      </c>
      <c r="L632" s="80">
        <v>21</v>
      </c>
      <c r="M632" s="80">
        <v>7</v>
      </c>
      <c r="N632" s="82">
        <v>2018</v>
      </c>
      <c r="O632" s="77">
        <f t="shared" si="12"/>
        <v>43302</v>
      </c>
      <c r="P632" s="80" t="s">
        <v>2453</v>
      </c>
      <c r="Q632" s="80" t="s">
        <v>1899</v>
      </c>
      <c r="R632" s="80">
        <f>VLOOKUP(P632,Registration!O:P,2,FALSE)</f>
        <v>17</v>
      </c>
    </row>
    <row r="633" spans="1:18" ht="23.1" customHeight="1">
      <c r="A633" s="80" t="s">
        <v>63</v>
      </c>
      <c r="B633" s="80" t="s">
        <v>26</v>
      </c>
      <c r="C633" s="80" t="s">
        <v>27</v>
      </c>
      <c r="D633" s="80" t="s">
        <v>28</v>
      </c>
      <c r="E633" s="80" t="s">
        <v>28</v>
      </c>
      <c r="F633" s="80" t="s">
        <v>29</v>
      </c>
      <c r="G633" s="80" t="s">
        <v>1887</v>
      </c>
      <c r="H633" s="80" t="s">
        <v>8165</v>
      </c>
      <c r="I633" s="80" t="s">
        <v>8162</v>
      </c>
      <c r="J633" s="80" t="s">
        <v>1893</v>
      </c>
      <c r="K633" s="77">
        <v>43302</v>
      </c>
      <c r="L633" s="80">
        <v>21</v>
      </c>
      <c r="M633" s="80">
        <v>7</v>
      </c>
      <c r="N633" s="82">
        <v>2018</v>
      </c>
      <c r="O633" s="77">
        <f t="shared" si="12"/>
        <v>43302</v>
      </c>
      <c r="P633" s="80" t="s">
        <v>1894</v>
      </c>
      <c r="Q633" s="80" t="s">
        <v>1899</v>
      </c>
      <c r="R633" s="80">
        <f>VLOOKUP(P633,Registration!O:P,2,FALSE)</f>
        <v>17</v>
      </c>
    </row>
    <row r="634" spans="1:18" ht="23.1" customHeight="1">
      <c r="A634" s="80" t="s">
        <v>63</v>
      </c>
      <c r="B634" s="80" t="s">
        <v>26</v>
      </c>
      <c r="C634" s="80" t="s">
        <v>27</v>
      </c>
      <c r="D634" s="80" t="s">
        <v>28</v>
      </c>
      <c r="E634" s="80" t="s">
        <v>28</v>
      </c>
      <c r="F634" s="80" t="s">
        <v>29</v>
      </c>
      <c r="G634" s="80" t="s">
        <v>1887</v>
      </c>
      <c r="H634" s="80" t="s">
        <v>8165</v>
      </c>
      <c r="I634" s="80" t="s">
        <v>8162</v>
      </c>
      <c r="J634" s="80" t="s">
        <v>2319</v>
      </c>
      <c r="K634" s="77">
        <v>43302</v>
      </c>
      <c r="L634" s="80">
        <v>21</v>
      </c>
      <c r="M634" s="80">
        <v>7</v>
      </c>
      <c r="N634" s="82">
        <v>2018</v>
      </c>
      <c r="O634" s="77">
        <f t="shared" si="12"/>
        <v>43302</v>
      </c>
      <c r="P634" s="80" t="s">
        <v>2320</v>
      </c>
      <c r="Q634" s="80" t="s">
        <v>1899</v>
      </c>
      <c r="R634" s="80">
        <f>VLOOKUP(P634,Registration!O:P,2,FALSE)</f>
        <v>15</v>
      </c>
    </row>
    <row r="635" spans="1:18" ht="23.1" customHeight="1">
      <c r="A635" s="80" t="s">
        <v>63</v>
      </c>
      <c r="B635" s="80" t="s">
        <v>26</v>
      </c>
      <c r="C635" s="80" t="s">
        <v>27</v>
      </c>
      <c r="D635" s="80" t="s">
        <v>28</v>
      </c>
      <c r="E635" s="80" t="s">
        <v>28</v>
      </c>
      <c r="F635" s="80" t="s">
        <v>29</v>
      </c>
      <c r="G635" s="80" t="s">
        <v>1887</v>
      </c>
      <c r="H635" s="80" t="s">
        <v>8165</v>
      </c>
      <c r="I635" s="80" t="s">
        <v>8162</v>
      </c>
      <c r="J635" s="80" t="s">
        <v>2458</v>
      </c>
      <c r="K635" s="77">
        <v>43302</v>
      </c>
      <c r="L635" s="80">
        <v>21</v>
      </c>
      <c r="M635" s="80">
        <v>7</v>
      </c>
      <c r="N635" s="82">
        <v>2018</v>
      </c>
      <c r="O635" s="77">
        <f t="shared" si="12"/>
        <v>43302</v>
      </c>
      <c r="P635" s="80" t="s">
        <v>2459</v>
      </c>
      <c r="Q635" s="80" t="s">
        <v>1899</v>
      </c>
      <c r="R635" s="80">
        <f>VLOOKUP(P635,Registration!O:P,2,FALSE)</f>
        <v>18</v>
      </c>
    </row>
    <row r="636" spans="1:18" ht="23.1" customHeight="1">
      <c r="A636" s="80" t="s">
        <v>63</v>
      </c>
      <c r="B636" s="80" t="s">
        <v>26</v>
      </c>
      <c r="C636" s="80" t="s">
        <v>27</v>
      </c>
      <c r="D636" s="80" t="s">
        <v>28</v>
      </c>
      <c r="E636" s="80" t="s">
        <v>28</v>
      </c>
      <c r="F636" s="80" t="s">
        <v>29</v>
      </c>
      <c r="G636" s="80" t="s">
        <v>1887</v>
      </c>
      <c r="H636" s="80" t="s">
        <v>8165</v>
      </c>
      <c r="I636" s="80" t="s">
        <v>8162</v>
      </c>
      <c r="J636" s="80" t="s">
        <v>2405</v>
      </c>
      <c r="K636" s="77">
        <v>43302</v>
      </c>
      <c r="L636" s="80">
        <v>21</v>
      </c>
      <c r="M636" s="80">
        <v>7</v>
      </c>
      <c r="N636" s="82">
        <v>2018</v>
      </c>
      <c r="O636" s="77">
        <f t="shared" si="12"/>
        <v>43302</v>
      </c>
      <c r="P636" s="80" t="s">
        <v>2406</v>
      </c>
      <c r="Q636" s="80" t="s">
        <v>1899</v>
      </c>
      <c r="R636" s="80">
        <f>VLOOKUP(P636,Registration!O:P,2,FALSE)</f>
        <v>16</v>
      </c>
    </row>
    <row r="637" spans="1:18" ht="23.1" customHeight="1">
      <c r="A637" s="80" t="s">
        <v>63</v>
      </c>
      <c r="B637" s="80" t="s">
        <v>26</v>
      </c>
      <c r="C637" s="80" t="s">
        <v>27</v>
      </c>
      <c r="D637" s="80" t="s">
        <v>28</v>
      </c>
      <c r="E637" s="80" t="s">
        <v>28</v>
      </c>
      <c r="F637" s="80" t="s">
        <v>29</v>
      </c>
      <c r="G637" s="80" t="s">
        <v>1887</v>
      </c>
      <c r="H637" s="80" t="s">
        <v>8165</v>
      </c>
      <c r="I637" s="80" t="s">
        <v>8162</v>
      </c>
      <c r="J637" s="80" t="s">
        <v>2407</v>
      </c>
      <c r="K637" s="77">
        <v>43302</v>
      </c>
      <c r="L637" s="80">
        <v>21</v>
      </c>
      <c r="M637" s="80">
        <v>7</v>
      </c>
      <c r="N637" s="82">
        <v>2018</v>
      </c>
      <c r="O637" s="77">
        <f t="shared" si="12"/>
        <v>43302</v>
      </c>
      <c r="P637" s="80" t="s">
        <v>2408</v>
      </c>
      <c r="Q637" s="80" t="s">
        <v>1899</v>
      </c>
      <c r="R637" s="80">
        <f>VLOOKUP(P637,Registration!O:P,2,FALSE)</f>
        <v>17</v>
      </c>
    </row>
    <row r="638" spans="1:18" ht="23.1" customHeight="1">
      <c r="A638" s="80" t="s">
        <v>63</v>
      </c>
      <c r="B638" s="80" t="s">
        <v>26</v>
      </c>
      <c r="C638" s="80" t="s">
        <v>27</v>
      </c>
      <c r="D638" s="80" t="s">
        <v>28</v>
      </c>
      <c r="E638" s="80" t="s">
        <v>28</v>
      </c>
      <c r="F638" s="80" t="s">
        <v>29</v>
      </c>
      <c r="G638" s="80" t="s">
        <v>1887</v>
      </c>
      <c r="H638" s="80" t="s">
        <v>8165</v>
      </c>
      <c r="I638" s="80" t="s">
        <v>8162</v>
      </c>
      <c r="J638" s="80" t="s">
        <v>2456</v>
      </c>
      <c r="K638" s="77">
        <v>43302</v>
      </c>
      <c r="L638" s="80">
        <v>21</v>
      </c>
      <c r="M638" s="80">
        <v>7</v>
      </c>
      <c r="N638" s="82">
        <v>2018</v>
      </c>
      <c r="O638" s="77">
        <f t="shared" si="12"/>
        <v>43302</v>
      </c>
      <c r="P638" s="80" t="s">
        <v>2457</v>
      </c>
      <c r="Q638" s="80" t="s">
        <v>1899</v>
      </c>
      <c r="R638" s="80">
        <f>VLOOKUP(P638,Registration!O:P,2,FALSE)</f>
        <v>15</v>
      </c>
    </row>
    <row r="639" spans="1:18" ht="23.1" customHeight="1">
      <c r="A639" s="80" t="s">
        <v>63</v>
      </c>
      <c r="B639" s="80" t="s">
        <v>26</v>
      </c>
      <c r="C639" s="80" t="s">
        <v>27</v>
      </c>
      <c r="D639" s="80" t="s">
        <v>28</v>
      </c>
      <c r="E639" s="80" t="s">
        <v>28</v>
      </c>
      <c r="F639" s="80" t="s">
        <v>29</v>
      </c>
      <c r="G639" s="80" t="s">
        <v>1887</v>
      </c>
      <c r="H639" s="80" t="s">
        <v>8165</v>
      </c>
      <c r="I639" s="80" t="s">
        <v>8162</v>
      </c>
      <c r="J639" s="80" t="s">
        <v>2368</v>
      </c>
      <c r="K639" s="77">
        <v>43302</v>
      </c>
      <c r="L639" s="80">
        <v>21</v>
      </c>
      <c r="M639" s="80">
        <v>7</v>
      </c>
      <c r="N639" s="82">
        <v>2018</v>
      </c>
      <c r="O639" s="77">
        <f t="shared" si="12"/>
        <v>43302</v>
      </c>
      <c r="P639" s="80" t="s">
        <v>2369</v>
      </c>
      <c r="Q639" s="80" t="s">
        <v>1899</v>
      </c>
      <c r="R639" s="80">
        <f>VLOOKUP(P639,Registration!O:P,2,FALSE)</f>
        <v>17</v>
      </c>
    </row>
    <row r="640" spans="1:18" ht="23.1" customHeight="1">
      <c r="A640" s="80" t="s">
        <v>63</v>
      </c>
      <c r="B640" s="80" t="s">
        <v>26</v>
      </c>
      <c r="C640" s="80" t="s">
        <v>27</v>
      </c>
      <c r="D640" s="80" t="s">
        <v>28</v>
      </c>
      <c r="E640" s="80" t="s">
        <v>28</v>
      </c>
      <c r="F640" s="80" t="s">
        <v>29</v>
      </c>
      <c r="G640" s="80" t="s">
        <v>1887</v>
      </c>
      <c r="H640" s="80" t="s">
        <v>8165</v>
      </c>
      <c r="I640" s="80" t="s">
        <v>8162</v>
      </c>
      <c r="J640" s="80" t="s">
        <v>2409</v>
      </c>
      <c r="K640" s="77">
        <v>43302</v>
      </c>
      <c r="L640" s="80">
        <v>21</v>
      </c>
      <c r="M640" s="80">
        <v>7</v>
      </c>
      <c r="N640" s="82">
        <v>2018</v>
      </c>
      <c r="O640" s="77">
        <f t="shared" si="12"/>
        <v>43302</v>
      </c>
      <c r="P640" s="80" t="s">
        <v>2410</v>
      </c>
      <c r="Q640" s="80" t="s">
        <v>1899</v>
      </c>
      <c r="R640" s="80">
        <f>VLOOKUP(P640,Registration!O:P,2,FALSE)</f>
        <v>15</v>
      </c>
    </row>
    <row r="641" spans="1:18" ht="23.1" customHeight="1">
      <c r="A641" s="80" t="s">
        <v>63</v>
      </c>
      <c r="B641" s="80" t="s">
        <v>26</v>
      </c>
      <c r="C641" s="80" t="s">
        <v>27</v>
      </c>
      <c r="D641" s="80" t="s">
        <v>28</v>
      </c>
      <c r="E641" s="80" t="s">
        <v>28</v>
      </c>
      <c r="F641" s="80" t="s">
        <v>29</v>
      </c>
      <c r="G641" s="80" t="s">
        <v>1887</v>
      </c>
      <c r="H641" s="80" t="s">
        <v>8165</v>
      </c>
      <c r="I641" s="80" t="s">
        <v>8162</v>
      </c>
      <c r="J641" s="80" t="s">
        <v>2448</v>
      </c>
      <c r="K641" s="77">
        <v>43302</v>
      </c>
      <c r="L641" s="80">
        <v>21</v>
      </c>
      <c r="M641" s="80">
        <v>7</v>
      </c>
      <c r="N641" s="82">
        <v>2018</v>
      </c>
      <c r="O641" s="77">
        <f t="shared" si="12"/>
        <v>43302</v>
      </c>
      <c r="P641" s="80" t="s">
        <v>2449</v>
      </c>
      <c r="Q641" s="80" t="s">
        <v>1899</v>
      </c>
      <c r="R641" s="80">
        <f>VLOOKUP(P641,Registration!O:P,2,FALSE)</f>
        <v>19</v>
      </c>
    </row>
    <row r="642" spans="1:18" ht="23.1" customHeight="1">
      <c r="A642" s="80" t="s">
        <v>63</v>
      </c>
      <c r="B642" s="80" t="s">
        <v>26</v>
      </c>
      <c r="C642" s="80" t="s">
        <v>27</v>
      </c>
      <c r="D642" s="80" t="s">
        <v>28</v>
      </c>
      <c r="E642" s="80" t="s">
        <v>28</v>
      </c>
      <c r="F642" s="80" t="s">
        <v>29</v>
      </c>
      <c r="G642" s="80" t="s">
        <v>1887</v>
      </c>
      <c r="H642" s="80" t="s">
        <v>8165</v>
      </c>
      <c r="I642" s="80" t="s">
        <v>8162</v>
      </c>
      <c r="J642" s="80" t="s">
        <v>2444</v>
      </c>
      <c r="K642" s="77">
        <v>43302</v>
      </c>
      <c r="L642" s="80">
        <v>21</v>
      </c>
      <c r="M642" s="80">
        <v>7</v>
      </c>
      <c r="N642" s="82">
        <v>2018</v>
      </c>
      <c r="O642" s="77">
        <f t="shared" si="12"/>
        <v>43302</v>
      </c>
      <c r="P642" s="80" t="s">
        <v>2445</v>
      </c>
      <c r="Q642" s="80" t="s">
        <v>1899</v>
      </c>
      <c r="R642" s="80">
        <f>VLOOKUP(P642,Registration!O:P,2,FALSE)</f>
        <v>19</v>
      </c>
    </row>
    <row r="643" spans="1:18" ht="23.1" customHeight="1">
      <c r="A643" s="80" t="s">
        <v>63</v>
      </c>
      <c r="B643" s="80" t="s">
        <v>26</v>
      </c>
      <c r="C643" s="80" t="s">
        <v>27</v>
      </c>
      <c r="D643" s="80" t="s">
        <v>28</v>
      </c>
      <c r="E643" s="80" t="s">
        <v>28</v>
      </c>
      <c r="F643" s="80" t="s">
        <v>29</v>
      </c>
      <c r="G643" s="80" t="s">
        <v>1887</v>
      </c>
      <c r="H643" s="80" t="s">
        <v>8165</v>
      </c>
      <c r="I643" s="80" t="s">
        <v>8162</v>
      </c>
      <c r="J643" s="80" t="s">
        <v>2500</v>
      </c>
      <c r="K643" s="77">
        <v>43302</v>
      </c>
      <c r="L643" s="80">
        <v>21</v>
      </c>
      <c r="M643" s="80">
        <v>7</v>
      </c>
      <c r="N643" s="82">
        <v>2018</v>
      </c>
      <c r="O643" s="77">
        <f t="shared" si="12"/>
        <v>43302</v>
      </c>
      <c r="P643" s="80" t="s">
        <v>2501</v>
      </c>
      <c r="Q643" s="80" t="s">
        <v>1899</v>
      </c>
      <c r="R643" s="80">
        <f>VLOOKUP(P643,Registration!O:P,2,FALSE)</f>
        <v>16</v>
      </c>
    </row>
    <row r="644" spans="1:18" ht="23.1" customHeight="1">
      <c r="A644" s="80" t="s">
        <v>63</v>
      </c>
      <c r="B644" s="80" t="s">
        <v>26</v>
      </c>
      <c r="C644" s="80" t="s">
        <v>27</v>
      </c>
      <c r="D644" s="80" t="s">
        <v>28</v>
      </c>
      <c r="E644" s="80" t="s">
        <v>28</v>
      </c>
      <c r="F644" s="80" t="s">
        <v>29</v>
      </c>
      <c r="G644" s="80" t="s">
        <v>1887</v>
      </c>
      <c r="H644" s="80" t="s">
        <v>8165</v>
      </c>
      <c r="I644" s="80" t="s">
        <v>8162</v>
      </c>
      <c r="J644" s="80" t="s">
        <v>2366</v>
      </c>
      <c r="K644" s="77">
        <v>43302</v>
      </c>
      <c r="L644" s="80">
        <v>21</v>
      </c>
      <c r="M644" s="80">
        <v>7</v>
      </c>
      <c r="N644" s="82">
        <v>2018</v>
      </c>
      <c r="O644" s="77">
        <f t="shared" si="12"/>
        <v>43302</v>
      </c>
      <c r="P644" s="80" t="s">
        <v>2367</v>
      </c>
      <c r="Q644" s="80" t="s">
        <v>1899</v>
      </c>
      <c r="R644" s="80">
        <f>VLOOKUP(P644,Registration!O:P,2,FALSE)</f>
        <v>15</v>
      </c>
    </row>
    <row r="645" spans="1:18" ht="23.1" customHeight="1">
      <c r="A645" s="80" t="s">
        <v>63</v>
      </c>
      <c r="B645" s="80" t="s">
        <v>26</v>
      </c>
      <c r="C645" s="80" t="s">
        <v>27</v>
      </c>
      <c r="D645" s="80" t="s">
        <v>28</v>
      </c>
      <c r="E645" s="80" t="s">
        <v>28</v>
      </c>
      <c r="F645" s="80" t="s">
        <v>29</v>
      </c>
      <c r="G645" s="80" t="s">
        <v>1887</v>
      </c>
      <c r="H645" s="80" t="s">
        <v>8165</v>
      </c>
      <c r="I645" s="80" t="s">
        <v>8162</v>
      </c>
      <c r="J645" s="80" t="s">
        <v>2200</v>
      </c>
      <c r="K645" s="77">
        <v>43302</v>
      </c>
      <c r="L645" s="80">
        <v>21</v>
      </c>
      <c r="M645" s="80">
        <v>7</v>
      </c>
      <c r="N645" s="82">
        <v>2018</v>
      </c>
      <c r="O645" s="77">
        <f t="shared" si="12"/>
        <v>43302</v>
      </c>
      <c r="P645" s="80" t="s">
        <v>2201</v>
      </c>
      <c r="Q645" s="80" t="s">
        <v>1899</v>
      </c>
      <c r="R645" s="80">
        <f>VLOOKUP(P645,Registration!O:P,2,FALSE)</f>
        <v>15</v>
      </c>
    </row>
    <row r="646" spans="1:18" ht="23.1" customHeight="1">
      <c r="A646" s="80" t="s">
        <v>63</v>
      </c>
      <c r="B646" s="80" t="s">
        <v>26</v>
      </c>
      <c r="C646" s="80" t="s">
        <v>27</v>
      </c>
      <c r="D646" s="80" t="s">
        <v>28</v>
      </c>
      <c r="E646" s="80" t="s">
        <v>28</v>
      </c>
      <c r="F646" s="80" t="s">
        <v>29</v>
      </c>
      <c r="G646" s="80" t="s">
        <v>1887</v>
      </c>
      <c r="H646" s="80" t="s">
        <v>8165</v>
      </c>
      <c r="I646" s="80" t="s">
        <v>8162</v>
      </c>
      <c r="J646" s="80" t="s">
        <v>2348</v>
      </c>
      <c r="K646" s="77">
        <v>43302</v>
      </c>
      <c r="L646" s="80">
        <v>21</v>
      </c>
      <c r="M646" s="80">
        <v>7</v>
      </c>
      <c r="N646" s="82">
        <v>2018</v>
      </c>
      <c r="O646" s="77">
        <f t="shared" si="12"/>
        <v>43302</v>
      </c>
      <c r="P646" s="80" t="s">
        <v>2349</v>
      </c>
      <c r="Q646" s="80" t="s">
        <v>1899</v>
      </c>
      <c r="R646" s="80">
        <f>VLOOKUP(P646,Registration!O:P,2,FALSE)</f>
        <v>15</v>
      </c>
    </row>
    <row r="647" spans="1:18" ht="23.1" customHeight="1">
      <c r="A647" s="80" t="s">
        <v>63</v>
      </c>
      <c r="B647" s="80" t="s">
        <v>26</v>
      </c>
      <c r="C647" s="80" t="s">
        <v>27</v>
      </c>
      <c r="D647" s="80" t="s">
        <v>28</v>
      </c>
      <c r="E647" s="80" t="s">
        <v>28</v>
      </c>
      <c r="F647" s="80" t="s">
        <v>29</v>
      </c>
      <c r="G647" s="80" t="s">
        <v>1887</v>
      </c>
      <c r="H647" s="80" t="s">
        <v>8165</v>
      </c>
      <c r="I647" s="80" t="s">
        <v>8162</v>
      </c>
      <c r="J647" s="80" t="s">
        <v>2352</v>
      </c>
      <c r="K647" s="77">
        <v>43302</v>
      </c>
      <c r="L647" s="80">
        <v>21</v>
      </c>
      <c r="M647" s="80">
        <v>7</v>
      </c>
      <c r="N647" s="82">
        <v>2018</v>
      </c>
      <c r="O647" s="77">
        <f t="shared" si="12"/>
        <v>43302</v>
      </c>
      <c r="P647" s="80" t="s">
        <v>2353</v>
      </c>
      <c r="Q647" s="80" t="s">
        <v>1899</v>
      </c>
      <c r="R647" s="80">
        <f>VLOOKUP(P647,Registration!O:P,2,FALSE)</f>
        <v>15</v>
      </c>
    </row>
    <row r="648" spans="1:18" ht="23.1" customHeight="1">
      <c r="A648" s="80" t="s">
        <v>63</v>
      </c>
      <c r="B648" s="80" t="s">
        <v>26</v>
      </c>
      <c r="C648" s="80" t="s">
        <v>27</v>
      </c>
      <c r="D648" s="80" t="s">
        <v>28</v>
      </c>
      <c r="E648" s="80" t="s">
        <v>28</v>
      </c>
      <c r="F648" s="80" t="s">
        <v>29</v>
      </c>
      <c r="G648" s="80" t="s">
        <v>1887</v>
      </c>
      <c r="H648" s="80" t="s">
        <v>8165</v>
      </c>
      <c r="I648" s="80" t="s">
        <v>8162</v>
      </c>
      <c r="J648" s="80" t="s">
        <v>2397</v>
      </c>
      <c r="K648" s="77">
        <v>43302</v>
      </c>
      <c r="L648" s="80">
        <v>21</v>
      </c>
      <c r="M648" s="80">
        <v>7</v>
      </c>
      <c r="N648" s="82">
        <v>2018</v>
      </c>
      <c r="O648" s="77">
        <f t="shared" si="12"/>
        <v>43302</v>
      </c>
      <c r="P648" s="80" t="s">
        <v>2398</v>
      </c>
      <c r="Q648" s="80" t="s">
        <v>1899</v>
      </c>
      <c r="R648" s="80">
        <f>VLOOKUP(P648,Registration!O:P,2,FALSE)</f>
        <v>17</v>
      </c>
    </row>
    <row r="649" spans="1:18" ht="23.1" customHeight="1">
      <c r="A649" s="80" t="s">
        <v>63</v>
      </c>
      <c r="B649" s="80" t="s">
        <v>26</v>
      </c>
      <c r="C649" s="80" t="s">
        <v>27</v>
      </c>
      <c r="D649" s="80" t="s">
        <v>28</v>
      </c>
      <c r="E649" s="80" t="s">
        <v>28</v>
      </c>
      <c r="F649" s="80" t="s">
        <v>29</v>
      </c>
      <c r="G649" s="80" t="s">
        <v>1887</v>
      </c>
      <c r="H649" s="80" t="s">
        <v>8165</v>
      </c>
      <c r="I649" s="80" t="s">
        <v>8162</v>
      </c>
      <c r="J649" s="80" t="s">
        <v>2274</v>
      </c>
      <c r="K649" s="77">
        <v>43302</v>
      </c>
      <c r="L649" s="80">
        <v>21</v>
      </c>
      <c r="M649" s="80">
        <v>7</v>
      </c>
      <c r="N649" s="82">
        <v>2018</v>
      </c>
      <c r="O649" s="77">
        <f t="shared" ref="O649:O702" si="13">DATE(N649,M649,L649)</f>
        <v>43302</v>
      </c>
      <c r="P649" s="80" t="s">
        <v>2275</v>
      </c>
      <c r="Q649" s="80" t="s">
        <v>1899</v>
      </c>
      <c r="R649" s="80">
        <f>VLOOKUP(P649,Registration!O:P,2,FALSE)</f>
        <v>16</v>
      </c>
    </row>
    <row r="650" spans="1:18" ht="23.1" customHeight="1">
      <c r="A650" s="80" t="s">
        <v>63</v>
      </c>
      <c r="B650" s="80" t="s">
        <v>26</v>
      </c>
      <c r="C650" s="80" t="s">
        <v>27</v>
      </c>
      <c r="D650" s="80" t="s">
        <v>28</v>
      </c>
      <c r="E650" s="80" t="s">
        <v>28</v>
      </c>
      <c r="F650" s="80" t="s">
        <v>29</v>
      </c>
      <c r="G650" s="80" t="s">
        <v>1887</v>
      </c>
      <c r="H650" s="80" t="s">
        <v>8165</v>
      </c>
      <c r="I650" s="80" t="s">
        <v>8162</v>
      </c>
      <c r="J650" s="80" t="s">
        <v>2440</v>
      </c>
      <c r="K650" s="77">
        <v>43302</v>
      </c>
      <c r="L650" s="80">
        <v>21</v>
      </c>
      <c r="M650" s="80">
        <v>7</v>
      </c>
      <c r="N650" s="82">
        <v>2018</v>
      </c>
      <c r="O650" s="77">
        <f t="shared" si="13"/>
        <v>43302</v>
      </c>
      <c r="P650" s="80" t="s">
        <v>2441</v>
      </c>
      <c r="Q650" s="80" t="s">
        <v>1899</v>
      </c>
      <c r="R650" s="80">
        <f>VLOOKUP(P650,Registration!O:P,2,FALSE)</f>
        <v>15</v>
      </c>
    </row>
    <row r="651" spans="1:18" ht="23.1" customHeight="1">
      <c r="A651" s="80" t="s">
        <v>66</v>
      </c>
      <c r="B651" s="80" t="s">
        <v>26</v>
      </c>
      <c r="C651" s="80" t="s">
        <v>27</v>
      </c>
      <c r="D651" s="80" t="s">
        <v>28</v>
      </c>
      <c r="E651" s="80" t="s">
        <v>28</v>
      </c>
      <c r="F651" s="80" t="s">
        <v>29</v>
      </c>
      <c r="G651" s="80" t="s">
        <v>1887</v>
      </c>
      <c r="H651" s="80" t="s">
        <v>8165</v>
      </c>
      <c r="I651" s="80" t="s">
        <v>8163</v>
      </c>
      <c r="J651" s="80" t="s">
        <v>2502</v>
      </c>
      <c r="K651" s="77">
        <v>43304</v>
      </c>
      <c r="L651" s="80">
        <v>23</v>
      </c>
      <c r="M651" s="80">
        <v>7</v>
      </c>
      <c r="N651" s="82">
        <v>2018</v>
      </c>
      <c r="O651" s="77">
        <f t="shared" si="13"/>
        <v>43304</v>
      </c>
      <c r="P651" s="80" t="s">
        <v>2503</v>
      </c>
      <c r="Q651" s="80" t="s">
        <v>175</v>
      </c>
      <c r="R651" s="80">
        <f>VLOOKUP(P651,Registration!O:P,2,FALSE)</f>
        <v>18</v>
      </c>
    </row>
    <row r="652" spans="1:18" ht="23.1" customHeight="1">
      <c r="A652" s="80" t="s">
        <v>66</v>
      </c>
      <c r="B652" s="80" t="s">
        <v>26</v>
      </c>
      <c r="C652" s="80" t="s">
        <v>27</v>
      </c>
      <c r="D652" s="80" t="s">
        <v>28</v>
      </c>
      <c r="E652" s="80" t="s">
        <v>28</v>
      </c>
      <c r="F652" s="80" t="s">
        <v>29</v>
      </c>
      <c r="G652" s="80" t="s">
        <v>1887</v>
      </c>
      <c r="H652" s="80" t="s">
        <v>8165</v>
      </c>
      <c r="I652" s="80" t="s">
        <v>8163</v>
      </c>
      <c r="J652" s="80" t="s">
        <v>268</v>
      </c>
      <c r="K652" s="77">
        <v>43304</v>
      </c>
      <c r="L652" s="80">
        <v>23</v>
      </c>
      <c r="M652" s="80">
        <v>7</v>
      </c>
      <c r="N652" s="82">
        <v>2018</v>
      </c>
      <c r="O652" s="77">
        <f t="shared" si="13"/>
        <v>43304</v>
      </c>
      <c r="P652" s="80" t="s">
        <v>2422</v>
      </c>
      <c r="Q652" s="80" t="s">
        <v>175</v>
      </c>
      <c r="R652" s="80">
        <f>VLOOKUP(P652,Registration!O:P,2,FALSE)</f>
        <v>19</v>
      </c>
    </row>
    <row r="653" spans="1:18" ht="23.1" customHeight="1">
      <c r="A653" s="80" t="s">
        <v>66</v>
      </c>
      <c r="B653" s="80" t="s">
        <v>26</v>
      </c>
      <c r="C653" s="80" t="s">
        <v>27</v>
      </c>
      <c r="D653" s="80" t="s">
        <v>28</v>
      </c>
      <c r="E653" s="80" t="s">
        <v>28</v>
      </c>
      <c r="F653" s="80" t="s">
        <v>29</v>
      </c>
      <c r="G653" s="80" t="s">
        <v>1887</v>
      </c>
      <c r="H653" s="80" t="s">
        <v>8165</v>
      </c>
      <c r="I653" s="80" t="s">
        <v>8163</v>
      </c>
      <c r="J653" s="80" t="s">
        <v>1997</v>
      </c>
      <c r="K653" s="77">
        <v>43306</v>
      </c>
      <c r="L653" s="80">
        <v>25</v>
      </c>
      <c r="M653" s="80">
        <v>7</v>
      </c>
      <c r="N653" s="82">
        <v>2018</v>
      </c>
      <c r="O653" s="77">
        <f t="shared" si="13"/>
        <v>43306</v>
      </c>
      <c r="P653" s="80" t="s">
        <v>1998</v>
      </c>
      <c r="Q653" s="80" t="s">
        <v>175</v>
      </c>
      <c r="R653" s="80">
        <f>VLOOKUP(P653,Registration!O:P,2,FALSE)</f>
        <v>19</v>
      </c>
    </row>
    <row r="654" spans="1:18" ht="23.1" customHeight="1">
      <c r="A654" s="80" t="s">
        <v>66</v>
      </c>
      <c r="B654" s="80" t="s">
        <v>26</v>
      </c>
      <c r="C654" s="80" t="s">
        <v>27</v>
      </c>
      <c r="D654" s="80" t="s">
        <v>28</v>
      </c>
      <c r="E654" s="80" t="s">
        <v>28</v>
      </c>
      <c r="F654" s="80" t="s">
        <v>29</v>
      </c>
      <c r="G654" s="80" t="s">
        <v>1887</v>
      </c>
      <c r="H654" s="80" t="s">
        <v>8165</v>
      </c>
      <c r="I654" s="80" t="s">
        <v>8163</v>
      </c>
      <c r="J654" s="80" t="s">
        <v>2062</v>
      </c>
      <c r="K654" s="77">
        <v>43308</v>
      </c>
      <c r="L654" s="80">
        <v>27</v>
      </c>
      <c r="M654" s="80">
        <v>7</v>
      </c>
      <c r="N654" s="82">
        <v>2018</v>
      </c>
      <c r="O654" s="77">
        <f t="shared" si="13"/>
        <v>43308</v>
      </c>
      <c r="P654" s="80" t="s">
        <v>2063</v>
      </c>
      <c r="Q654" s="80" t="s">
        <v>175</v>
      </c>
      <c r="R654" s="80">
        <f>VLOOKUP(P654,Registration!O:P,2,FALSE)</f>
        <v>15</v>
      </c>
    </row>
    <row r="655" spans="1:18" ht="23.1" customHeight="1">
      <c r="A655" s="80" t="s">
        <v>66</v>
      </c>
      <c r="B655" s="80" t="s">
        <v>26</v>
      </c>
      <c r="C655" s="80" t="s">
        <v>27</v>
      </c>
      <c r="D655" s="80" t="s">
        <v>28</v>
      </c>
      <c r="E655" s="80" t="s">
        <v>28</v>
      </c>
      <c r="F655" s="80" t="s">
        <v>29</v>
      </c>
      <c r="G655" s="80" t="s">
        <v>1887</v>
      </c>
      <c r="H655" s="80" t="s">
        <v>8165</v>
      </c>
      <c r="I655" s="80" t="s">
        <v>8163</v>
      </c>
      <c r="J655" s="80" t="s">
        <v>2504</v>
      </c>
      <c r="K655" s="77">
        <v>43308</v>
      </c>
      <c r="L655" s="80">
        <v>27</v>
      </c>
      <c r="M655" s="80">
        <v>7</v>
      </c>
      <c r="N655" s="82">
        <v>2018</v>
      </c>
      <c r="O655" s="77">
        <f t="shared" si="13"/>
        <v>43308</v>
      </c>
      <c r="P655" s="80" t="s">
        <v>2505</v>
      </c>
      <c r="Q655" s="80" t="s">
        <v>175</v>
      </c>
      <c r="R655" s="80">
        <f>VLOOKUP(P655,Registration!O:P,2,FALSE)</f>
        <v>19</v>
      </c>
    </row>
    <row r="656" spans="1:18" ht="23.1" customHeight="1">
      <c r="A656" s="80" t="s">
        <v>66</v>
      </c>
      <c r="B656" s="80" t="s">
        <v>26</v>
      </c>
      <c r="C656" s="80" t="s">
        <v>27</v>
      </c>
      <c r="D656" s="80" t="s">
        <v>28</v>
      </c>
      <c r="E656" s="80" t="s">
        <v>28</v>
      </c>
      <c r="F656" s="80" t="s">
        <v>29</v>
      </c>
      <c r="G656" s="80" t="s">
        <v>1887</v>
      </c>
      <c r="H656" s="80" t="s">
        <v>8165</v>
      </c>
      <c r="I656" s="80" t="s">
        <v>8163</v>
      </c>
      <c r="J656" s="80" t="s">
        <v>2506</v>
      </c>
      <c r="K656" s="77">
        <v>43308</v>
      </c>
      <c r="L656" s="80">
        <v>27</v>
      </c>
      <c r="M656" s="80">
        <v>7</v>
      </c>
      <c r="N656" s="82">
        <v>2018</v>
      </c>
      <c r="O656" s="77">
        <f t="shared" si="13"/>
        <v>43308</v>
      </c>
      <c r="P656" s="80" t="s">
        <v>2507</v>
      </c>
      <c r="Q656" s="80" t="s">
        <v>175</v>
      </c>
      <c r="R656" s="80">
        <f>VLOOKUP(P656,Registration!O:P,2,FALSE)</f>
        <v>19</v>
      </c>
    </row>
    <row r="657" spans="1:18" ht="23.1" customHeight="1">
      <c r="A657" s="80" t="s">
        <v>66</v>
      </c>
      <c r="B657" s="80" t="s">
        <v>26</v>
      </c>
      <c r="C657" s="80" t="s">
        <v>27</v>
      </c>
      <c r="D657" s="80" t="s">
        <v>28</v>
      </c>
      <c r="E657" s="80" t="s">
        <v>28</v>
      </c>
      <c r="F657" s="80" t="s">
        <v>29</v>
      </c>
      <c r="G657" s="80" t="s">
        <v>1887</v>
      </c>
      <c r="H657" s="80" t="s">
        <v>8165</v>
      </c>
      <c r="I657" s="80" t="s">
        <v>8163</v>
      </c>
      <c r="J657" s="80" t="s">
        <v>2381</v>
      </c>
      <c r="K657" s="77">
        <v>43309</v>
      </c>
      <c r="L657" s="80">
        <v>28</v>
      </c>
      <c r="M657" s="80">
        <v>7</v>
      </c>
      <c r="N657" s="82">
        <v>2018</v>
      </c>
      <c r="O657" s="77">
        <f t="shared" si="13"/>
        <v>43309</v>
      </c>
      <c r="P657" s="80" t="s">
        <v>2382</v>
      </c>
      <c r="Q657" s="80" t="s">
        <v>175</v>
      </c>
      <c r="R657" s="80">
        <f>VLOOKUP(P657,Registration!O:P,2,FALSE)</f>
        <v>18</v>
      </c>
    </row>
    <row r="658" spans="1:18" ht="23.1" customHeight="1">
      <c r="A658" s="80" t="s">
        <v>66</v>
      </c>
      <c r="B658" s="80" t="s">
        <v>26</v>
      </c>
      <c r="C658" s="80" t="s">
        <v>27</v>
      </c>
      <c r="D658" s="80" t="s">
        <v>28</v>
      </c>
      <c r="E658" s="80" t="s">
        <v>28</v>
      </c>
      <c r="F658" s="80" t="s">
        <v>29</v>
      </c>
      <c r="G658" s="80" t="s">
        <v>1887</v>
      </c>
      <c r="H658" s="80" t="s">
        <v>8165</v>
      </c>
      <c r="I658" s="80" t="s">
        <v>8163</v>
      </c>
      <c r="J658" s="80" t="s">
        <v>1928</v>
      </c>
      <c r="K658" s="77">
        <v>43309</v>
      </c>
      <c r="L658" s="80">
        <v>28</v>
      </c>
      <c r="M658" s="80">
        <v>7</v>
      </c>
      <c r="N658" s="82">
        <v>2018</v>
      </c>
      <c r="O658" s="77">
        <f t="shared" si="13"/>
        <v>43309</v>
      </c>
      <c r="P658" s="80" t="s">
        <v>1929</v>
      </c>
      <c r="Q658" s="80" t="s">
        <v>175</v>
      </c>
      <c r="R658" s="80">
        <f>VLOOKUP(P658,Registration!O:P,2,FALSE)</f>
        <v>15</v>
      </c>
    </row>
    <row r="659" spans="1:18" ht="23.1" customHeight="1">
      <c r="A659" s="80" t="s">
        <v>66</v>
      </c>
      <c r="B659" s="80" t="s">
        <v>26</v>
      </c>
      <c r="C659" s="80" t="s">
        <v>27</v>
      </c>
      <c r="D659" s="80" t="s">
        <v>28</v>
      </c>
      <c r="E659" s="80" t="s">
        <v>28</v>
      </c>
      <c r="F659" s="80" t="s">
        <v>111</v>
      </c>
      <c r="G659" s="80" t="s">
        <v>167</v>
      </c>
      <c r="H659" s="80" t="s">
        <v>8159</v>
      </c>
      <c r="I659" s="80" t="s">
        <v>8161</v>
      </c>
      <c r="J659" s="80" t="s">
        <v>751</v>
      </c>
      <c r="K659" s="77">
        <v>43304</v>
      </c>
      <c r="L659" s="82">
        <v>23</v>
      </c>
      <c r="M659" s="82">
        <v>7</v>
      </c>
      <c r="N659" s="82">
        <v>2018</v>
      </c>
      <c r="O659" s="77">
        <f t="shared" si="13"/>
        <v>43304</v>
      </c>
      <c r="P659" s="82" t="s">
        <v>752</v>
      </c>
      <c r="Q659" s="80" t="s">
        <v>175</v>
      </c>
      <c r="R659" s="80">
        <f>VLOOKUP(P659,Registration!O:P,2,FALSE)</f>
        <v>18</v>
      </c>
    </row>
    <row r="660" spans="1:18" ht="23.1" customHeight="1">
      <c r="A660" s="80" t="s">
        <v>66</v>
      </c>
      <c r="B660" s="80" t="s">
        <v>26</v>
      </c>
      <c r="C660" s="80" t="s">
        <v>27</v>
      </c>
      <c r="D660" s="80" t="s">
        <v>28</v>
      </c>
      <c r="E660" s="80" t="s">
        <v>28</v>
      </c>
      <c r="F660" s="80" t="s">
        <v>111</v>
      </c>
      <c r="G660" s="80" t="s">
        <v>167</v>
      </c>
      <c r="H660" s="80" t="s">
        <v>8159</v>
      </c>
      <c r="I660" s="80" t="s">
        <v>8161</v>
      </c>
      <c r="J660" s="80" t="s">
        <v>169</v>
      </c>
      <c r="K660" s="77">
        <v>43304</v>
      </c>
      <c r="L660" s="82">
        <v>23</v>
      </c>
      <c r="M660" s="82">
        <v>7</v>
      </c>
      <c r="N660" s="82">
        <v>2018</v>
      </c>
      <c r="O660" s="77">
        <f t="shared" si="13"/>
        <v>43304</v>
      </c>
      <c r="P660" s="82" t="s">
        <v>753</v>
      </c>
      <c r="Q660" s="80" t="s">
        <v>175</v>
      </c>
      <c r="R660" s="80">
        <f>VLOOKUP(P660,Registration!O:P,2,FALSE)</f>
        <v>19</v>
      </c>
    </row>
    <row r="661" spans="1:18" ht="23.1" customHeight="1">
      <c r="A661" s="80" t="s">
        <v>66</v>
      </c>
      <c r="B661" s="80" t="s">
        <v>26</v>
      </c>
      <c r="C661" s="80" t="s">
        <v>27</v>
      </c>
      <c r="D661" s="80" t="s">
        <v>28</v>
      </c>
      <c r="E661" s="80" t="s">
        <v>28</v>
      </c>
      <c r="F661" s="80" t="s">
        <v>111</v>
      </c>
      <c r="G661" s="80" t="s">
        <v>167</v>
      </c>
      <c r="H661" s="80" t="s">
        <v>8159</v>
      </c>
      <c r="I661" s="80" t="s">
        <v>8161</v>
      </c>
      <c r="J661" s="80" t="s">
        <v>754</v>
      </c>
      <c r="K661" s="77">
        <v>43304</v>
      </c>
      <c r="L661" s="82">
        <v>23</v>
      </c>
      <c r="M661" s="82">
        <v>7</v>
      </c>
      <c r="N661" s="82">
        <v>2018</v>
      </c>
      <c r="O661" s="77">
        <f t="shared" si="13"/>
        <v>43304</v>
      </c>
      <c r="P661" s="82" t="s">
        <v>585</v>
      </c>
      <c r="Q661" s="80" t="s">
        <v>175</v>
      </c>
      <c r="R661" s="80">
        <f>VLOOKUP(P661,Registration!O:P,2,FALSE)</f>
        <v>19</v>
      </c>
    </row>
    <row r="662" spans="1:18" ht="23.1" customHeight="1">
      <c r="A662" s="80" t="s">
        <v>66</v>
      </c>
      <c r="B662" s="80" t="s">
        <v>26</v>
      </c>
      <c r="C662" s="80" t="s">
        <v>27</v>
      </c>
      <c r="D662" s="80" t="s">
        <v>28</v>
      </c>
      <c r="E662" s="80" t="s">
        <v>28</v>
      </c>
      <c r="F662" s="80" t="s">
        <v>111</v>
      </c>
      <c r="G662" s="80" t="s">
        <v>167</v>
      </c>
      <c r="H662" s="80" t="s">
        <v>8159</v>
      </c>
      <c r="I662" s="80" t="s">
        <v>8161</v>
      </c>
      <c r="J662" s="80" t="s">
        <v>755</v>
      </c>
      <c r="K662" s="77">
        <v>43306</v>
      </c>
      <c r="L662" s="82">
        <v>25</v>
      </c>
      <c r="M662" s="82">
        <v>7</v>
      </c>
      <c r="N662" s="82">
        <v>2018</v>
      </c>
      <c r="O662" s="77">
        <f t="shared" si="13"/>
        <v>43306</v>
      </c>
      <c r="P662" s="82" t="s">
        <v>509</v>
      </c>
      <c r="Q662" s="80" t="s">
        <v>175</v>
      </c>
      <c r="R662" s="80">
        <f>VLOOKUP(P662,Registration!O:P,2,FALSE)</f>
        <v>19</v>
      </c>
    </row>
    <row r="663" spans="1:18" ht="23.1" customHeight="1">
      <c r="A663" s="80" t="s">
        <v>66</v>
      </c>
      <c r="B663" s="80" t="s">
        <v>26</v>
      </c>
      <c r="C663" s="80" t="s">
        <v>27</v>
      </c>
      <c r="D663" s="80" t="s">
        <v>28</v>
      </c>
      <c r="E663" s="80" t="s">
        <v>28</v>
      </c>
      <c r="F663" s="80" t="s">
        <v>111</v>
      </c>
      <c r="G663" s="80" t="s">
        <v>167</v>
      </c>
      <c r="H663" s="80" t="s">
        <v>8159</v>
      </c>
      <c r="I663" s="80" t="s">
        <v>8161</v>
      </c>
      <c r="J663" s="80" t="s">
        <v>756</v>
      </c>
      <c r="K663" s="77">
        <v>43306</v>
      </c>
      <c r="L663" s="82">
        <v>25</v>
      </c>
      <c r="M663" s="82">
        <v>7</v>
      </c>
      <c r="N663" s="82">
        <v>2018</v>
      </c>
      <c r="O663" s="77">
        <f t="shared" si="13"/>
        <v>43306</v>
      </c>
      <c r="P663" s="82" t="s">
        <v>757</v>
      </c>
      <c r="Q663" s="80" t="s">
        <v>175</v>
      </c>
      <c r="R663" s="80">
        <f>VLOOKUP(P663,Registration!O:P,2,FALSE)</f>
        <v>19</v>
      </c>
    </row>
    <row r="664" spans="1:18" ht="23.1" customHeight="1">
      <c r="A664" s="80" t="s">
        <v>66</v>
      </c>
      <c r="B664" s="80" t="s">
        <v>26</v>
      </c>
      <c r="C664" s="80" t="s">
        <v>27</v>
      </c>
      <c r="D664" s="80" t="s">
        <v>28</v>
      </c>
      <c r="E664" s="80" t="s">
        <v>28</v>
      </c>
      <c r="F664" s="80" t="s">
        <v>111</v>
      </c>
      <c r="G664" s="80" t="s">
        <v>167</v>
      </c>
      <c r="H664" s="80" t="s">
        <v>8159</v>
      </c>
      <c r="I664" s="80" t="s">
        <v>8161</v>
      </c>
      <c r="J664" s="80" t="s">
        <v>758</v>
      </c>
      <c r="K664" s="77">
        <v>43307</v>
      </c>
      <c r="L664" s="82">
        <v>26</v>
      </c>
      <c r="M664" s="82">
        <v>7</v>
      </c>
      <c r="N664" s="82">
        <v>2018</v>
      </c>
      <c r="O664" s="77">
        <f t="shared" si="13"/>
        <v>43307</v>
      </c>
      <c r="P664" s="82" t="s">
        <v>748</v>
      </c>
      <c r="Q664" s="80" t="s">
        <v>175</v>
      </c>
      <c r="R664" s="80">
        <f>VLOOKUP(P664,Registration!O:P,2,FALSE)</f>
        <v>18</v>
      </c>
    </row>
    <row r="665" spans="1:18" ht="23.1" customHeight="1">
      <c r="A665" s="80" t="s">
        <v>66</v>
      </c>
      <c r="B665" s="80" t="s">
        <v>26</v>
      </c>
      <c r="C665" s="80" t="s">
        <v>27</v>
      </c>
      <c r="D665" s="80" t="s">
        <v>28</v>
      </c>
      <c r="E665" s="80" t="s">
        <v>28</v>
      </c>
      <c r="F665" s="80" t="s">
        <v>111</v>
      </c>
      <c r="G665" s="80" t="s">
        <v>167</v>
      </c>
      <c r="H665" s="80" t="s">
        <v>8159</v>
      </c>
      <c r="I665" s="80" t="s">
        <v>8161</v>
      </c>
      <c r="J665" s="80" t="s">
        <v>759</v>
      </c>
      <c r="K665" s="77">
        <v>43307</v>
      </c>
      <c r="L665" s="82">
        <v>26</v>
      </c>
      <c r="M665" s="82">
        <v>7</v>
      </c>
      <c r="N665" s="82">
        <v>2018</v>
      </c>
      <c r="O665" s="77">
        <f t="shared" si="13"/>
        <v>43307</v>
      </c>
      <c r="P665" s="82" t="s">
        <v>760</v>
      </c>
      <c r="Q665" s="80" t="s">
        <v>175</v>
      </c>
      <c r="R665" s="80">
        <f>VLOOKUP(P665,Registration!O:P,2,FALSE)</f>
        <v>17</v>
      </c>
    </row>
    <row r="666" spans="1:18" ht="23.1" customHeight="1">
      <c r="A666" s="80" t="s">
        <v>66</v>
      </c>
      <c r="B666" s="80" t="s">
        <v>26</v>
      </c>
      <c r="C666" s="80" t="s">
        <v>27</v>
      </c>
      <c r="D666" s="80" t="s">
        <v>28</v>
      </c>
      <c r="E666" s="80" t="s">
        <v>28</v>
      </c>
      <c r="F666" s="80" t="s">
        <v>111</v>
      </c>
      <c r="G666" s="80" t="s">
        <v>167</v>
      </c>
      <c r="H666" s="80" t="s">
        <v>8159</v>
      </c>
      <c r="I666" s="80" t="s">
        <v>8161</v>
      </c>
      <c r="J666" s="80" t="s">
        <v>761</v>
      </c>
      <c r="K666" s="77">
        <v>43308</v>
      </c>
      <c r="L666" s="82">
        <v>27</v>
      </c>
      <c r="M666" s="82">
        <v>7</v>
      </c>
      <c r="N666" s="82">
        <v>2018</v>
      </c>
      <c r="O666" s="77">
        <f t="shared" si="13"/>
        <v>43308</v>
      </c>
      <c r="P666" s="82" t="s">
        <v>762</v>
      </c>
      <c r="Q666" s="80" t="s">
        <v>175</v>
      </c>
      <c r="R666" s="80">
        <f>VLOOKUP(P666,Registration!O:P,2,FALSE)</f>
        <v>19</v>
      </c>
    </row>
    <row r="667" spans="1:18" ht="23.1" customHeight="1">
      <c r="A667" s="80" t="s">
        <v>66</v>
      </c>
      <c r="B667" s="80" t="s">
        <v>26</v>
      </c>
      <c r="C667" s="80" t="s">
        <v>27</v>
      </c>
      <c r="D667" s="80" t="s">
        <v>28</v>
      </c>
      <c r="E667" s="80" t="s">
        <v>28</v>
      </c>
      <c r="F667" s="80" t="s">
        <v>111</v>
      </c>
      <c r="G667" s="80" t="s">
        <v>167</v>
      </c>
      <c r="H667" s="80" t="s">
        <v>8159</v>
      </c>
      <c r="I667" s="80" t="s">
        <v>8161</v>
      </c>
      <c r="J667" s="80" t="s">
        <v>763</v>
      </c>
      <c r="K667" s="77">
        <v>43308</v>
      </c>
      <c r="L667" s="82">
        <v>27</v>
      </c>
      <c r="M667" s="82">
        <v>7</v>
      </c>
      <c r="N667" s="82">
        <v>2018</v>
      </c>
      <c r="O667" s="77">
        <f t="shared" si="13"/>
        <v>43308</v>
      </c>
      <c r="P667" s="82" t="s">
        <v>764</v>
      </c>
      <c r="Q667" s="80" t="s">
        <v>175</v>
      </c>
      <c r="R667" s="80">
        <f>VLOOKUP(P667,Registration!O:P,2,FALSE)</f>
        <v>19</v>
      </c>
    </row>
    <row r="668" spans="1:18" ht="23.1" customHeight="1">
      <c r="A668" s="80" t="s">
        <v>66</v>
      </c>
      <c r="B668" s="80" t="s">
        <v>26</v>
      </c>
      <c r="C668" s="80" t="s">
        <v>27</v>
      </c>
      <c r="D668" s="80" t="s">
        <v>28</v>
      </c>
      <c r="E668" s="80" t="s">
        <v>28</v>
      </c>
      <c r="F668" s="80" t="s">
        <v>111</v>
      </c>
      <c r="G668" s="80" t="s">
        <v>167</v>
      </c>
      <c r="H668" s="80" t="s">
        <v>8159</v>
      </c>
      <c r="I668" s="80" t="s">
        <v>8161</v>
      </c>
      <c r="J668" s="80" t="s">
        <v>765</v>
      </c>
      <c r="K668" s="77">
        <v>43309</v>
      </c>
      <c r="L668" s="82">
        <v>28</v>
      </c>
      <c r="M668" s="82">
        <v>7</v>
      </c>
      <c r="N668" s="82">
        <v>2018</v>
      </c>
      <c r="O668" s="77">
        <f t="shared" si="13"/>
        <v>43309</v>
      </c>
      <c r="P668" s="82" t="s">
        <v>766</v>
      </c>
      <c r="Q668" s="80" t="s">
        <v>175</v>
      </c>
      <c r="R668" s="80">
        <f>VLOOKUP(P668,Registration!O:P,2,FALSE)</f>
        <v>19</v>
      </c>
    </row>
    <row r="669" spans="1:18" ht="23.1" customHeight="1">
      <c r="A669" s="80" t="s">
        <v>66</v>
      </c>
      <c r="B669" s="80" t="s">
        <v>26</v>
      </c>
      <c r="C669" s="80" t="s">
        <v>27</v>
      </c>
      <c r="D669" s="80" t="s">
        <v>28</v>
      </c>
      <c r="E669" s="80" t="s">
        <v>28</v>
      </c>
      <c r="F669" s="80" t="s">
        <v>111</v>
      </c>
      <c r="G669" s="80" t="s">
        <v>167</v>
      </c>
      <c r="H669" s="80" t="s">
        <v>8159</v>
      </c>
      <c r="I669" s="80" t="s">
        <v>8161</v>
      </c>
      <c r="J669" s="80" t="s">
        <v>767</v>
      </c>
      <c r="K669" s="77">
        <v>43309</v>
      </c>
      <c r="L669" s="82">
        <v>28</v>
      </c>
      <c r="M669" s="82">
        <v>7</v>
      </c>
      <c r="N669" s="82">
        <v>2018</v>
      </c>
      <c r="O669" s="77">
        <f t="shared" si="13"/>
        <v>43309</v>
      </c>
      <c r="P669" s="82" t="s">
        <v>768</v>
      </c>
      <c r="Q669" s="80" t="s">
        <v>175</v>
      </c>
      <c r="R669" s="80">
        <f>VLOOKUP(P669,Registration!O:P,2,FALSE)</f>
        <v>17</v>
      </c>
    </row>
    <row r="670" spans="1:18" ht="23.1" customHeight="1">
      <c r="A670" s="80" t="s">
        <v>66</v>
      </c>
      <c r="B670" s="80" t="s">
        <v>26</v>
      </c>
      <c r="C670" s="80" t="s">
        <v>27</v>
      </c>
      <c r="D670" s="80" t="s">
        <v>28</v>
      </c>
      <c r="E670" s="80" t="s">
        <v>28</v>
      </c>
      <c r="F670" s="80" t="s">
        <v>111</v>
      </c>
      <c r="G670" s="80" t="s">
        <v>167</v>
      </c>
      <c r="H670" s="80" t="s">
        <v>8159</v>
      </c>
      <c r="I670" s="80" t="s">
        <v>8161</v>
      </c>
      <c r="J670" s="80" t="s">
        <v>769</v>
      </c>
      <c r="K670" s="77">
        <v>43309</v>
      </c>
      <c r="L670" s="82">
        <v>28</v>
      </c>
      <c r="M670" s="82">
        <v>7</v>
      </c>
      <c r="N670" s="82">
        <v>2018</v>
      </c>
      <c r="O670" s="77">
        <f t="shared" si="13"/>
        <v>43309</v>
      </c>
      <c r="P670" s="82" t="s">
        <v>770</v>
      </c>
      <c r="Q670" s="80" t="s">
        <v>175</v>
      </c>
      <c r="R670" s="80">
        <f>VLOOKUP(P670,Registration!O:P,2,FALSE)</f>
        <v>19</v>
      </c>
    </row>
    <row r="671" spans="1:18" ht="23.1" customHeight="1">
      <c r="A671" s="80" t="s">
        <v>66</v>
      </c>
      <c r="B671" s="80" t="s">
        <v>26</v>
      </c>
      <c r="C671" s="80" t="s">
        <v>27</v>
      </c>
      <c r="D671" s="80" t="s">
        <v>28</v>
      </c>
      <c r="E671" s="80" t="s">
        <v>28</v>
      </c>
      <c r="F671" s="80" t="s">
        <v>111</v>
      </c>
      <c r="G671" s="80" t="s">
        <v>167</v>
      </c>
      <c r="H671" s="80" t="s">
        <v>8159</v>
      </c>
      <c r="I671" s="80" t="s">
        <v>8161</v>
      </c>
      <c r="J671" s="80" t="s">
        <v>419</v>
      </c>
      <c r="K671" s="77">
        <v>43309</v>
      </c>
      <c r="L671" s="82">
        <v>28</v>
      </c>
      <c r="M671" s="82">
        <v>7</v>
      </c>
      <c r="N671" s="82">
        <v>2018</v>
      </c>
      <c r="O671" s="77">
        <f t="shared" si="13"/>
        <v>43309</v>
      </c>
      <c r="P671" s="82" t="s">
        <v>771</v>
      </c>
      <c r="Q671" s="80" t="s">
        <v>175</v>
      </c>
      <c r="R671" s="80">
        <f>VLOOKUP(P671,Registration!O:P,2,FALSE)</f>
        <v>19</v>
      </c>
    </row>
    <row r="672" spans="1:18" ht="23.1" customHeight="1">
      <c r="A672" s="80" t="s">
        <v>66</v>
      </c>
      <c r="B672" s="80" t="s">
        <v>26</v>
      </c>
      <c r="C672" s="80" t="s">
        <v>27</v>
      </c>
      <c r="D672" s="80" t="s">
        <v>28</v>
      </c>
      <c r="E672" s="80" t="s">
        <v>28</v>
      </c>
      <c r="F672" s="80" t="s">
        <v>111</v>
      </c>
      <c r="G672" s="80" t="s">
        <v>167</v>
      </c>
      <c r="H672" s="80" t="s">
        <v>8159</v>
      </c>
      <c r="I672" s="80" t="s">
        <v>8161</v>
      </c>
      <c r="J672" s="80" t="s">
        <v>772</v>
      </c>
      <c r="K672" s="77">
        <v>43309</v>
      </c>
      <c r="L672" s="82">
        <v>28</v>
      </c>
      <c r="M672" s="82">
        <v>7</v>
      </c>
      <c r="N672" s="82">
        <v>2018</v>
      </c>
      <c r="O672" s="77">
        <f t="shared" si="13"/>
        <v>43309</v>
      </c>
      <c r="P672" s="82" t="s">
        <v>773</v>
      </c>
      <c r="Q672" s="80" t="s">
        <v>175</v>
      </c>
      <c r="R672" s="80">
        <f>VLOOKUP(P672,Registration!O:P,2,FALSE)</f>
        <v>19</v>
      </c>
    </row>
    <row r="673" spans="1:18" ht="23.1" customHeight="1">
      <c r="A673" s="80" t="s">
        <v>66</v>
      </c>
      <c r="B673" s="80" t="s">
        <v>26</v>
      </c>
      <c r="C673" s="80" t="s">
        <v>27</v>
      </c>
      <c r="D673" s="80" t="s">
        <v>28</v>
      </c>
      <c r="E673" s="80" t="s">
        <v>28</v>
      </c>
      <c r="F673" s="80" t="s">
        <v>111</v>
      </c>
      <c r="G673" s="80" t="s">
        <v>167</v>
      </c>
      <c r="H673" s="80" t="s">
        <v>8159</v>
      </c>
      <c r="I673" s="80" t="s">
        <v>8161</v>
      </c>
      <c r="J673" s="80" t="s">
        <v>774</v>
      </c>
      <c r="K673" s="77">
        <v>43309</v>
      </c>
      <c r="L673" s="82">
        <v>28</v>
      </c>
      <c r="M673" s="82">
        <v>7</v>
      </c>
      <c r="N673" s="82">
        <v>2018</v>
      </c>
      <c r="O673" s="77">
        <f t="shared" si="13"/>
        <v>43309</v>
      </c>
      <c r="P673" s="82" t="s">
        <v>775</v>
      </c>
      <c r="Q673" s="80" t="s">
        <v>175</v>
      </c>
      <c r="R673" s="80">
        <f>VLOOKUP(P673,Registration!O:P,2,FALSE)</f>
        <v>18</v>
      </c>
    </row>
    <row r="674" spans="1:18" ht="23.1" customHeight="1">
      <c r="A674" s="80" t="s">
        <v>66</v>
      </c>
      <c r="B674" s="80" t="s">
        <v>26</v>
      </c>
      <c r="C674" s="80" t="s">
        <v>27</v>
      </c>
      <c r="D674" s="80" t="s">
        <v>28</v>
      </c>
      <c r="E674" s="80" t="s">
        <v>28</v>
      </c>
      <c r="F674" s="80" t="s">
        <v>111</v>
      </c>
      <c r="G674" s="80" t="s">
        <v>167</v>
      </c>
      <c r="H674" s="80" t="s">
        <v>8159</v>
      </c>
      <c r="I674" s="80" t="s">
        <v>8161</v>
      </c>
      <c r="J674" s="80" t="s">
        <v>776</v>
      </c>
      <c r="K674" s="77">
        <v>43309</v>
      </c>
      <c r="L674" s="82">
        <v>28</v>
      </c>
      <c r="M674" s="82">
        <v>7</v>
      </c>
      <c r="N674" s="82">
        <v>2018</v>
      </c>
      <c r="O674" s="77">
        <f t="shared" si="13"/>
        <v>43309</v>
      </c>
      <c r="P674" s="82" t="s">
        <v>777</v>
      </c>
      <c r="Q674" s="80" t="s">
        <v>175</v>
      </c>
      <c r="R674" s="80">
        <f>VLOOKUP(P674,Registration!O:P,2,FALSE)</f>
        <v>19</v>
      </c>
    </row>
    <row r="675" spans="1:18" ht="23.1" customHeight="1">
      <c r="A675" s="80" t="s">
        <v>66</v>
      </c>
      <c r="B675" s="80" t="s">
        <v>26</v>
      </c>
      <c r="C675" s="80" t="s">
        <v>27</v>
      </c>
      <c r="D675" s="80" t="s">
        <v>28</v>
      </c>
      <c r="E675" s="80" t="s">
        <v>28</v>
      </c>
      <c r="F675" s="80" t="s">
        <v>111</v>
      </c>
      <c r="G675" s="80" t="s">
        <v>167</v>
      </c>
      <c r="H675" s="80" t="s">
        <v>8159</v>
      </c>
      <c r="I675" s="80" t="s">
        <v>8161</v>
      </c>
      <c r="J675" s="80" t="s">
        <v>778</v>
      </c>
      <c r="K675" s="77">
        <v>43309</v>
      </c>
      <c r="L675" s="82">
        <v>28</v>
      </c>
      <c r="M675" s="82">
        <v>7</v>
      </c>
      <c r="N675" s="82">
        <v>2018</v>
      </c>
      <c r="O675" s="77">
        <f t="shared" si="13"/>
        <v>43309</v>
      </c>
      <c r="P675" s="82" t="s">
        <v>779</v>
      </c>
      <c r="Q675" s="80" t="s">
        <v>175</v>
      </c>
      <c r="R675" s="80">
        <f>VLOOKUP(P675,Registration!O:P,2,FALSE)</f>
        <v>19</v>
      </c>
    </row>
    <row r="676" spans="1:18" ht="23.1" customHeight="1">
      <c r="A676" s="80" t="s">
        <v>66</v>
      </c>
      <c r="B676" s="80" t="s">
        <v>26</v>
      </c>
      <c r="C676" s="80" t="s">
        <v>27</v>
      </c>
      <c r="D676" s="80" t="s">
        <v>28</v>
      </c>
      <c r="E676" s="80" t="s">
        <v>28</v>
      </c>
      <c r="F676" s="80" t="s">
        <v>111</v>
      </c>
      <c r="G676" s="80" t="s">
        <v>167</v>
      </c>
      <c r="H676" s="80" t="s">
        <v>8159</v>
      </c>
      <c r="I676" s="80" t="s">
        <v>8161</v>
      </c>
      <c r="J676" s="80" t="s">
        <v>780</v>
      </c>
      <c r="K676" s="77">
        <v>43309</v>
      </c>
      <c r="L676" s="82">
        <v>28</v>
      </c>
      <c r="M676" s="82">
        <v>7</v>
      </c>
      <c r="N676" s="82">
        <v>2018</v>
      </c>
      <c r="O676" s="77">
        <f t="shared" si="13"/>
        <v>43309</v>
      </c>
      <c r="P676" s="82" t="s">
        <v>781</v>
      </c>
      <c r="Q676" s="80" t="s">
        <v>175</v>
      </c>
      <c r="R676" s="80">
        <f>VLOOKUP(P676,Registration!O:P,2,FALSE)</f>
        <v>17</v>
      </c>
    </row>
    <row r="677" spans="1:18" ht="23.1" customHeight="1">
      <c r="A677" s="80" t="s">
        <v>66</v>
      </c>
      <c r="B677" s="80" t="s">
        <v>26</v>
      </c>
      <c r="C677" s="80" t="s">
        <v>27</v>
      </c>
      <c r="D677" s="80" t="s">
        <v>28</v>
      </c>
      <c r="E677" s="80" t="s">
        <v>28</v>
      </c>
      <c r="F677" s="80" t="s">
        <v>111</v>
      </c>
      <c r="G677" s="80" t="s">
        <v>167</v>
      </c>
      <c r="H677" s="80" t="s">
        <v>8159</v>
      </c>
      <c r="I677" s="80" t="s">
        <v>8161</v>
      </c>
      <c r="J677" s="80" t="s">
        <v>782</v>
      </c>
      <c r="K677" s="77">
        <v>43309</v>
      </c>
      <c r="L677" s="82">
        <v>28</v>
      </c>
      <c r="M677" s="82">
        <v>7</v>
      </c>
      <c r="N677" s="82">
        <v>2018</v>
      </c>
      <c r="O677" s="77">
        <f t="shared" si="13"/>
        <v>43309</v>
      </c>
      <c r="P677" s="82" t="s">
        <v>783</v>
      </c>
      <c r="Q677" s="80" t="s">
        <v>175</v>
      </c>
      <c r="R677" s="80">
        <f>VLOOKUP(P677,Registration!O:P,2,FALSE)</f>
        <v>19</v>
      </c>
    </row>
    <row r="678" spans="1:18" ht="23.1" customHeight="1">
      <c r="A678" s="80" t="s">
        <v>66</v>
      </c>
      <c r="B678" s="80" t="s">
        <v>26</v>
      </c>
      <c r="C678" s="80" t="s">
        <v>27</v>
      </c>
      <c r="D678" s="80" t="s">
        <v>28</v>
      </c>
      <c r="E678" s="80" t="s">
        <v>28</v>
      </c>
      <c r="F678" s="80" t="s">
        <v>111</v>
      </c>
      <c r="G678" s="80" t="s">
        <v>167</v>
      </c>
      <c r="H678" s="80" t="s">
        <v>8159</v>
      </c>
      <c r="I678" s="80" t="s">
        <v>8161</v>
      </c>
      <c r="J678" s="80" t="s">
        <v>784</v>
      </c>
      <c r="K678" s="77">
        <v>43309</v>
      </c>
      <c r="L678" s="82">
        <v>28</v>
      </c>
      <c r="M678" s="82">
        <v>7</v>
      </c>
      <c r="N678" s="82">
        <v>2018</v>
      </c>
      <c r="O678" s="77">
        <f t="shared" si="13"/>
        <v>43309</v>
      </c>
      <c r="P678" s="82" t="s">
        <v>785</v>
      </c>
      <c r="Q678" s="80" t="s">
        <v>175</v>
      </c>
      <c r="R678" s="80">
        <f>VLOOKUP(P678,Registration!O:P,2,FALSE)</f>
        <v>19</v>
      </c>
    </row>
    <row r="679" spans="1:18" ht="23.1" customHeight="1">
      <c r="A679" s="80" t="s">
        <v>66</v>
      </c>
      <c r="B679" s="80" t="s">
        <v>26</v>
      </c>
      <c r="C679" s="80" t="s">
        <v>27</v>
      </c>
      <c r="D679" s="80" t="s">
        <v>28</v>
      </c>
      <c r="E679" s="80" t="s">
        <v>28</v>
      </c>
      <c r="F679" s="80" t="s">
        <v>111</v>
      </c>
      <c r="G679" s="80" t="s">
        <v>167</v>
      </c>
      <c r="H679" s="80" t="s">
        <v>8159</v>
      </c>
      <c r="I679" s="80" t="s">
        <v>8161</v>
      </c>
      <c r="J679" s="80" t="s">
        <v>786</v>
      </c>
      <c r="K679" s="77">
        <v>43309</v>
      </c>
      <c r="L679" s="82">
        <v>28</v>
      </c>
      <c r="M679" s="82">
        <v>7</v>
      </c>
      <c r="N679" s="82">
        <v>2018</v>
      </c>
      <c r="O679" s="77">
        <f t="shared" si="13"/>
        <v>43309</v>
      </c>
      <c r="P679" s="82" t="s">
        <v>787</v>
      </c>
      <c r="Q679" s="80" t="s">
        <v>175</v>
      </c>
      <c r="R679" s="80">
        <f>VLOOKUP(P679,Registration!O:P,2,FALSE)</f>
        <v>19</v>
      </c>
    </row>
    <row r="680" spans="1:18" ht="23.1" customHeight="1">
      <c r="A680" s="80" t="s">
        <v>66</v>
      </c>
      <c r="B680" s="80" t="s">
        <v>26</v>
      </c>
      <c r="C680" s="80" t="s">
        <v>27</v>
      </c>
      <c r="D680" s="80" t="s">
        <v>28</v>
      </c>
      <c r="E680" s="80" t="s">
        <v>28</v>
      </c>
      <c r="F680" s="80" t="s">
        <v>111</v>
      </c>
      <c r="G680" s="80" t="s">
        <v>167</v>
      </c>
      <c r="H680" s="80" t="s">
        <v>8159</v>
      </c>
      <c r="I680" s="80" t="s">
        <v>8161</v>
      </c>
      <c r="J680" s="80" t="s">
        <v>282</v>
      </c>
      <c r="K680" s="77">
        <v>43309</v>
      </c>
      <c r="L680" s="82">
        <v>28</v>
      </c>
      <c r="M680" s="82">
        <v>7</v>
      </c>
      <c r="N680" s="82">
        <v>2018</v>
      </c>
      <c r="O680" s="77">
        <f t="shared" si="13"/>
        <v>43309</v>
      </c>
      <c r="P680" s="82" t="s">
        <v>788</v>
      </c>
      <c r="Q680" s="80" t="s">
        <v>175</v>
      </c>
      <c r="R680" s="80">
        <f>VLOOKUP(P680,Registration!O:P,2,FALSE)</f>
        <v>18</v>
      </c>
    </row>
    <row r="681" spans="1:18" ht="23.1" customHeight="1">
      <c r="A681" s="80" t="s">
        <v>66</v>
      </c>
      <c r="B681" s="80" t="s">
        <v>26</v>
      </c>
      <c r="C681" s="80" t="s">
        <v>27</v>
      </c>
      <c r="D681" s="80" t="s">
        <v>28</v>
      </c>
      <c r="E681" s="80" t="s">
        <v>28</v>
      </c>
      <c r="F681" s="80" t="s">
        <v>111</v>
      </c>
      <c r="G681" s="80" t="s">
        <v>167</v>
      </c>
      <c r="H681" s="80" t="s">
        <v>8159</v>
      </c>
      <c r="I681" s="80" t="s">
        <v>8161</v>
      </c>
      <c r="J681" s="80" t="s">
        <v>789</v>
      </c>
      <c r="K681" s="77">
        <v>43309</v>
      </c>
      <c r="L681" s="82">
        <v>28</v>
      </c>
      <c r="M681" s="82">
        <v>7</v>
      </c>
      <c r="N681" s="82">
        <v>2018</v>
      </c>
      <c r="O681" s="77">
        <f t="shared" si="13"/>
        <v>43309</v>
      </c>
      <c r="P681" s="82" t="s">
        <v>790</v>
      </c>
      <c r="Q681" s="80" t="s">
        <v>175</v>
      </c>
      <c r="R681" s="80">
        <f>VLOOKUP(P681,Registration!O:P,2,FALSE)</f>
        <v>18</v>
      </c>
    </row>
    <row r="682" spans="1:18" ht="23.1" customHeight="1">
      <c r="A682" s="80" t="s">
        <v>66</v>
      </c>
      <c r="B682" s="80" t="s">
        <v>26</v>
      </c>
      <c r="C682" s="80" t="s">
        <v>27</v>
      </c>
      <c r="D682" s="80" t="s">
        <v>28</v>
      </c>
      <c r="E682" s="80" t="s">
        <v>28</v>
      </c>
      <c r="F682" s="80" t="s">
        <v>29</v>
      </c>
      <c r="G682" s="80" t="s">
        <v>1887</v>
      </c>
      <c r="H682" s="80" t="s">
        <v>8165</v>
      </c>
      <c r="I682" s="80" t="s">
        <v>8162</v>
      </c>
      <c r="J682" s="80" t="s">
        <v>2509</v>
      </c>
      <c r="K682" s="77">
        <v>43309</v>
      </c>
      <c r="L682" s="80">
        <v>28</v>
      </c>
      <c r="M682" s="80">
        <v>7</v>
      </c>
      <c r="N682" s="82">
        <v>2018</v>
      </c>
      <c r="O682" s="77">
        <f t="shared" si="13"/>
        <v>43309</v>
      </c>
      <c r="P682" s="80" t="s">
        <v>2510</v>
      </c>
      <c r="Q682" s="80" t="s">
        <v>1899</v>
      </c>
      <c r="R682" s="80">
        <f>VLOOKUP(P682,Registration!O:P,2,FALSE)</f>
        <v>16</v>
      </c>
    </row>
    <row r="683" spans="1:18" ht="23.1" customHeight="1">
      <c r="A683" s="80" t="s">
        <v>66</v>
      </c>
      <c r="B683" s="80" t="s">
        <v>26</v>
      </c>
      <c r="C683" s="80" t="s">
        <v>27</v>
      </c>
      <c r="D683" s="80" t="s">
        <v>28</v>
      </c>
      <c r="E683" s="80" t="s">
        <v>28</v>
      </c>
      <c r="F683" s="80" t="s">
        <v>29</v>
      </c>
      <c r="G683" s="80" t="s">
        <v>1887</v>
      </c>
      <c r="H683" s="80" t="s">
        <v>8165</v>
      </c>
      <c r="I683" s="80" t="s">
        <v>8162</v>
      </c>
      <c r="J683" s="80" t="s">
        <v>2511</v>
      </c>
      <c r="K683" s="77">
        <v>43309</v>
      </c>
      <c r="L683" s="80">
        <v>28</v>
      </c>
      <c r="M683" s="80">
        <v>7</v>
      </c>
      <c r="N683" s="82">
        <v>2018</v>
      </c>
      <c r="O683" s="77">
        <f t="shared" si="13"/>
        <v>43309</v>
      </c>
      <c r="P683" s="80" t="s">
        <v>2512</v>
      </c>
      <c r="Q683" s="80" t="s">
        <v>1899</v>
      </c>
      <c r="R683" s="80">
        <f>VLOOKUP(P683,Registration!O:P,2,FALSE)</f>
        <v>19</v>
      </c>
    </row>
    <row r="684" spans="1:18" ht="23.1" customHeight="1">
      <c r="A684" s="80" t="s">
        <v>66</v>
      </c>
      <c r="B684" s="80" t="s">
        <v>26</v>
      </c>
      <c r="C684" s="80" t="s">
        <v>27</v>
      </c>
      <c r="D684" s="80" t="s">
        <v>28</v>
      </c>
      <c r="E684" s="80" t="s">
        <v>28</v>
      </c>
      <c r="F684" s="80" t="s">
        <v>29</v>
      </c>
      <c r="G684" s="80" t="s">
        <v>1887</v>
      </c>
      <c r="H684" s="80" t="s">
        <v>8165</v>
      </c>
      <c r="I684" s="80" t="s">
        <v>8162</v>
      </c>
      <c r="J684" s="80" t="s">
        <v>2513</v>
      </c>
      <c r="K684" s="77">
        <v>43309</v>
      </c>
      <c r="L684" s="80">
        <v>28</v>
      </c>
      <c r="M684" s="80">
        <v>7</v>
      </c>
      <c r="N684" s="82">
        <v>2018</v>
      </c>
      <c r="O684" s="77">
        <f t="shared" si="13"/>
        <v>43309</v>
      </c>
      <c r="P684" s="80" t="s">
        <v>2514</v>
      </c>
      <c r="Q684" s="80" t="s">
        <v>1899</v>
      </c>
      <c r="R684" s="80">
        <f>VLOOKUP(P684,Registration!O:P,2,FALSE)</f>
        <v>15</v>
      </c>
    </row>
    <row r="685" spans="1:18" ht="23.1" customHeight="1">
      <c r="A685" s="80" t="s">
        <v>66</v>
      </c>
      <c r="B685" s="80" t="s">
        <v>26</v>
      </c>
      <c r="C685" s="80" t="s">
        <v>27</v>
      </c>
      <c r="D685" s="80" t="s">
        <v>28</v>
      </c>
      <c r="E685" s="80" t="s">
        <v>28</v>
      </c>
      <c r="F685" s="80" t="s">
        <v>29</v>
      </c>
      <c r="G685" s="80" t="s">
        <v>1887</v>
      </c>
      <c r="H685" s="80" t="s">
        <v>8165</v>
      </c>
      <c r="I685" s="80" t="s">
        <v>8162</v>
      </c>
      <c r="J685" s="80" t="s">
        <v>2515</v>
      </c>
      <c r="K685" s="77">
        <v>43309</v>
      </c>
      <c r="L685" s="80">
        <v>28</v>
      </c>
      <c r="M685" s="80">
        <v>7</v>
      </c>
      <c r="N685" s="82">
        <v>2018</v>
      </c>
      <c r="O685" s="77">
        <f t="shared" si="13"/>
        <v>43309</v>
      </c>
      <c r="P685" s="80" t="s">
        <v>2516</v>
      </c>
      <c r="Q685" s="80" t="s">
        <v>1899</v>
      </c>
      <c r="R685" s="80">
        <f>VLOOKUP(P685,Registration!O:P,2,FALSE)</f>
        <v>16</v>
      </c>
    </row>
    <row r="686" spans="1:18" ht="23.1" customHeight="1">
      <c r="A686" s="80" t="s">
        <v>66</v>
      </c>
      <c r="B686" s="80" t="s">
        <v>26</v>
      </c>
      <c r="C686" s="80" t="s">
        <v>27</v>
      </c>
      <c r="D686" s="80" t="s">
        <v>28</v>
      </c>
      <c r="E686" s="80" t="s">
        <v>28</v>
      </c>
      <c r="F686" s="80" t="s">
        <v>29</v>
      </c>
      <c r="G686" s="80" t="s">
        <v>1887</v>
      </c>
      <c r="H686" s="80" t="s">
        <v>8165</v>
      </c>
      <c r="I686" s="80" t="s">
        <v>8162</v>
      </c>
      <c r="J686" s="80" t="s">
        <v>2517</v>
      </c>
      <c r="K686" s="77">
        <v>43309</v>
      </c>
      <c r="L686" s="80">
        <v>28</v>
      </c>
      <c r="M686" s="80">
        <v>7</v>
      </c>
      <c r="N686" s="82">
        <v>2018</v>
      </c>
      <c r="O686" s="77">
        <f t="shared" si="13"/>
        <v>43309</v>
      </c>
      <c r="P686" s="80" t="s">
        <v>2518</v>
      </c>
      <c r="Q686" s="80" t="s">
        <v>1899</v>
      </c>
      <c r="R686" s="80">
        <f>VLOOKUP(P686,Registration!O:P,2,FALSE)</f>
        <v>15</v>
      </c>
    </row>
    <row r="687" spans="1:18" ht="23.1" customHeight="1">
      <c r="A687" s="80" t="s">
        <v>66</v>
      </c>
      <c r="B687" s="80" t="s">
        <v>26</v>
      </c>
      <c r="C687" s="80" t="s">
        <v>27</v>
      </c>
      <c r="D687" s="80" t="s">
        <v>28</v>
      </c>
      <c r="E687" s="80" t="s">
        <v>28</v>
      </c>
      <c r="F687" s="80" t="s">
        <v>29</v>
      </c>
      <c r="G687" s="80" t="s">
        <v>1887</v>
      </c>
      <c r="H687" s="80" t="s">
        <v>8165</v>
      </c>
      <c r="I687" s="80" t="s">
        <v>8162</v>
      </c>
      <c r="J687" s="80" t="s">
        <v>2519</v>
      </c>
      <c r="K687" s="77">
        <v>43309</v>
      </c>
      <c r="L687" s="80">
        <v>28</v>
      </c>
      <c r="M687" s="80">
        <v>7</v>
      </c>
      <c r="N687" s="82">
        <v>2018</v>
      </c>
      <c r="O687" s="77">
        <f t="shared" si="13"/>
        <v>43309</v>
      </c>
      <c r="P687" s="80" t="s">
        <v>2520</v>
      </c>
      <c r="Q687" s="80" t="s">
        <v>1899</v>
      </c>
      <c r="R687" s="80">
        <f>VLOOKUP(P687,Registration!O:P,2,FALSE)</f>
        <v>17</v>
      </c>
    </row>
    <row r="688" spans="1:18" ht="23.1" customHeight="1">
      <c r="A688" s="80" t="s">
        <v>66</v>
      </c>
      <c r="B688" s="80" t="s">
        <v>26</v>
      </c>
      <c r="C688" s="80" t="s">
        <v>27</v>
      </c>
      <c r="D688" s="80" t="s">
        <v>28</v>
      </c>
      <c r="E688" s="80" t="s">
        <v>28</v>
      </c>
      <c r="F688" s="80" t="s">
        <v>29</v>
      </c>
      <c r="G688" s="80" t="s">
        <v>1887</v>
      </c>
      <c r="H688" s="80" t="s">
        <v>8165</v>
      </c>
      <c r="I688" s="80" t="s">
        <v>8162</v>
      </c>
      <c r="J688" s="80" t="s">
        <v>2521</v>
      </c>
      <c r="K688" s="77">
        <v>43309</v>
      </c>
      <c r="L688" s="80">
        <v>28</v>
      </c>
      <c r="M688" s="80">
        <v>7</v>
      </c>
      <c r="N688" s="82">
        <v>2018</v>
      </c>
      <c r="O688" s="77">
        <f t="shared" si="13"/>
        <v>43309</v>
      </c>
      <c r="P688" s="80" t="s">
        <v>2522</v>
      </c>
      <c r="Q688" s="80" t="s">
        <v>1899</v>
      </c>
      <c r="R688" s="80">
        <f>VLOOKUP(P688,Registration!O:P,2,FALSE)</f>
        <v>15</v>
      </c>
    </row>
    <row r="689" spans="1:18" ht="23.1" customHeight="1">
      <c r="A689" s="80" t="s">
        <v>66</v>
      </c>
      <c r="B689" s="80" t="s">
        <v>26</v>
      </c>
      <c r="C689" s="80" t="s">
        <v>27</v>
      </c>
      <c r="D689" s="80" t="s">
        <v>28</v>
      </c>
      <c r="E689" s="80" t="s">
        <v>28</v>
      </c>
      <c r="F689" s="80" t="s">
        <v>29</v>
      </c>
      <c r="G689" s="80" t="s">
        <v>1887</v>
      </c>
      <c r="H689" s="80" t="s">
        <v>8165</v>
      </c>
      <c r="I689" s="80" t="s">
        <v>8162</v>
      </c>
      <c r="J689" s="80" t="s">
        <v>2523</v>
      </c>
      <c r="K689" s="77">
        <v>43309</v>
      </c>
      <c r="L689" s="80">
        <v>28</v>
      </c>
      <c r="M689" s="80">
        <v>7</v>
      </c>
      <c r="N689" s="82">
        <v>2018</v>
      </c>
      <c r="O689" s="77">
        <f t="shared" si="13"/>
        <v>43309</v>
      </c>
      <c r="P689" s="80" t="s">
        <v>2524</v>
      </c>
      <c r="Q689" s="80" t="s">
        <v>1899</v>
      </c>
      <c r="R689" s="80">
        <f>VLOOKUP(P689,Registration!O:P,2,FALSE)</f>
        <v>15</v>
      </c>
    </row>
    <row r="690" spans="1:18" ht="23.1" customHeight="1">
      <c r="A690" s="80" t="s">
        <v>66</v>
      </c>
      <c r="B690" s="80" t="s">
        <v>26</v>
      </c>
      <c r="C690" s="80" t="s">
        <v>27</v>
      </c>
      <c r="D690" s="80" t="s">
        <v>28</v>
      </c>
      <c r="E690" s="80" t="s">
        <v>28</v>
      </c>
      <c r="F690" s="80" t="s">
        <v>29</v>
      </c>
      <c r="G690" s="80" t="s">
        <v>1887</v>
      </c>
      <c r="H690" s="80" t="s">
        <v>8165</v>
      </c>
      <c r="I690" s="80" t="s">
        <v>8162</v>
      </c>
      <c r="J690" s="80" t="s">
        <v>2525</v>
      </c>
      <c r="K690" s="77">
        <v>43309</v>
      </c>
      <c r="L690" s="80">
        <v>28</v>
      </c>
      <c r="M690" s="80">
        <v>7</v>
      </c>
      <c r="N690" s="82">
        <v>2018</v>
      </c>
      <c r="O690" s="77">
        <f t="shared" si="13"/>
        <v>43309</v>
      </c>
      <c r="P690" s="80" t="s">
        <v>2526</v>
      </c>
      <c r="Q690" s="80" t="s">
        <v>1899</v>
      </c>
      <c r="R690" s="80">
        <f>VLOOKUP(P690,Registration!O:P,2,FALSE)</f>
        <v>16</v>
      </c>
    </row>
    <row r="691" spans="1:18" ht="23.1" customHeight="1">
      <c r="A691" s="80" t="s">
        <v>66</v>
      </c>
      <c r="B691" s="80" t="s">
        <v>26</v>
      </c>
      <c r="C691" s="80" t="s">
        <v>27</v>
      </c>
      <c r="D691" s="80" t="s">
        <v>28</v>
      </c>
      <c r="E691" s="80" t="s">
        <v>28</v>
      </c>
      <c r="F691" s="80" t="s">
        <v>29</v>
      </c>
      <c r="G691" s="80" t="s">
        <v>1887</v>
      </c>
      <c r="H691" s="80" t="s">
        <v>8165</v>
      </c>
      <c r="I691" s="80" t="s">
        <v>8162</v>
      </c>
      <c r="J691" s="80" t="s">
        <v>2527</v>
      </c>
      <c r="K691" s="77">
        <v>43309</v>
      </c>
      <c r="L691" s="80">
        <v>28</v>
      </c>
      <c r="M691" s="80">
        <v>7</v>
      </c>
      <c r="N691" s="82">
        <v>2018</v>
      </c>
      <c r="O691" s="77">
        <f t="shared" si="13"/>
        <v>43309</v>
      </c>
      <c r="P691" s="80" t="s">
        <v>2528</v>
      </c>
      <c r="Q691" s="80" t="s">
        <v>1899</v>
      </c>
      <c r="R691" s="80">
        <f>VLOOKUP(P691,Registration!O:P,2,FALSE)</f>
        <v>16</v>
      </c>
    </row>
    <row r="692" spans="1:18" ht="23.1" customHeight="1">
      <c r="A692" s="80" t="s">
        <v>66</v>
      </c>
      <c r="B692" s="80" t="s">
        <v>26</v>
      </c>
      <c r="C692" s="80" t="s">
        <v>27</v>
      </c>
      <c r="D692" s="80" t="s">
        <v>28</v>
      </c>
      <c r="E692" s="80" t="s">
        <v>28</v>
      </c>
      <c r="F692" s="80" t="s">
        <v>29</v>
      </c>
      <c r="G692" s="80" t="s">
        <v>1887</v>
      </c>
      <c r="H692" s="80" t="s">
        <v>8165</v>
      </c>
      <c r="I692" s="80" t="s">
        <v>8162</v>
      </c>
      <c r="J692" s="80" t="s">
        <v>2529</v>
      </c>
      <c r="K692" s="77">
        <v>43309</v>
      </c>
      <c r="L692" s="80">
        <v>28</v>
      </c>
      <c r="M692" s="80">
        <v>7</v>
      </c>
      <c r="N692" s="82">
        <v>2018</v>
      </c>
      <c r="O692" s="77">
        <f t="shared" si="13"/>
        <v>43309</v>
      </c>
      <c r="P692" s="80" t="s">
        <v>2530</v>
      </c>
      <c r="Q692" s="80" t="s">
        <v>1899</v>
      </c>
      <c r="R692" s="80">
        <f>VLOOKUP(P692,Registration!O:P,2,FALSE)</f>
        <v>15</v>
      </c>
    </row>
    <row r="693" spans="1:18" ht="23.1" customHeight="1">
      <c r="A693" s="80" t="s">
        <v>66</v>
      </c>
      <c r="B693" s="80" t="s">
        <v>26</v>
      </c>
      <c r="C693" s="80" t="s">
        <v>27</v>
      </c>
      <c r="D693" s="80" t="s">
        <v>28</v>
      </c>
      <c r="E693" s="80" t="s">
        <v>28</v>
      </c>
      <c r="F693" s="80" t="s">
        <v>29</v>
      </c>
      <c r="G693" s="80" t="s">
        <v>1887</v>
      </c>
      <c r="H693" s="80" t="s">
        <v>8165</v>
      </c>
      <c r="I693" s="80" t="s">
        <v>8162</v>
      </c>
      <c r="J693" s="80" t="s">
        <v>2531</v>
      </c>
      <c r="K693" s="77">
        <v>43309</v>
      </c>
      <c r="L693" s="80">
        <v>28</v>
      </c>
      <c r="M693" s="80">
        <v>7</v>
      </c>
      <c r="N693" s="82">
        <v>2018</v>
      </c>
      <c r="O693" s="77">
        <f t="shared" si="13"/>
        <v>43309</v>
      </c>
      <c r="P693" s="80" t="s">
        <v>2532</v>
      </c>
      <c r="Q693" s="80" t="s">
        <v>1899</v>
      </c>
      <c r="R693" s="80">
        <f>VLOOKUP(P693,Registration!O:P,2,FALSE)</f>
        <v>17</v>
      </c>
    </row>
    <row r="694" spans="1:18" ht="23.1" customHeight="1">
      <c r="A694" s="80" t="s">
        <v>66</v>
      </c>
      <c r="B694" s="80" t="s">
        <v>26</v>
      </c>
      <c r="C694" s="80" t="s">
        <v>27</v>
      </c>
      <c r="D694" s="80" t="s">
        <v>28</v>
      </c>
      <c r="E694" s="80" t="s">
        <v>28</v>
      </c>
      <c r="F694" s="80" t="s">
        <v>29</v>
      </c>
      <c r="G694" s="80" t="s">
        <v>1887</v>
      </c>
      <c r="H694" s="80" t="s">
        <v>8165</v>
      </c>
      <c r="I694" s="80" t="s">
        <v>8162</v>
      </c>
      <c r="J694" s="80" t="s">
        <v>2533</v>
      </c>
      <c r="K694" s="77">
        <v>43309</v>
      </c>
      <c r="L694" s="80">
        <v>28</v>
      </c>
      <c r="M694" s="80">
        <v>7</v>
      </c>
      <c r="N694" s="82">
        <v>2018</v>
      </c>
      <c r="O694" s="77">
        <f t="shared" si="13"/>
        <v>43309</v>
      </c>
      <c r="P694" s="80" t="s">
        <v>2534</v>
      </c>
      <c r="Q694" s="80" t="s">
        <v>1899</v>
      </c>
      <c r="R694" s="80">
        <f>VLOOKUP(P694,Registration!O:P,2,FALSE)</f>
        <v>19</v>
      </c>
    </row>
    <row r="695" spans="1:18" ht="23.1" customHeight="1">
      <c r="A695" s="80" t="s">
        <v>66</v>
      </c>
      <c r="B695" s="80" t="s">
        <v>26</v>
      </c>
      <c r="C695" s="80" t="s">
        <v>27</v>
      </c>
      <c r="D695" s="80" t="s">
        <v>28</v>
      </c>
      <c r="E695" s="80" t="s">
        <v>28</v>
      </c>
      <c r="F695" s="80" t="s">
        <v>29</v>
      </c>
      <c r="G695" s="80" t="s">
        <v>1887</v>
      </c>
      <c r="H695" s="80" t="s">
        <v>8165</v>
      </c>
      <c r="I695" s="80" t="s">
        <v>8162</v>
      </c>
      <c r="J695" s="80" t="s">
        <v>2535</v>
      </c>
      <c r="K695" s="77">
        <v>43309</v>
      </c>
      <c r="L695" s="80">
        <v>28</v>
      </c>
      <c r="M695" s="80">
        <v>7</v>
      </c>
      <c r="N695" s="82">
        <v>2018</v>
      </c>
      <c r="O695" s="77">
        <f t="shared" si="13"/>
        <v>43309</v>
      </c>
      <c r="P695" s="80" t="s">
        <v>2536</v>
      </c>
      <c r="Q695" s="80" t="s">
        <v>1899</v>
      </c>
      <c r="R695" s="80">
        <f>VLOOKUP(P695,Registration!O:P,2,FALSE)</f>
        <v>16</v>
      </c>
    </row>
    <row r="696" spans="1:18" ht="23.1" customHeight="1">
      <c r="A696" s="80" t="s">
        <v>66</v>
      </c>
      <c r="B696" s="80" t="s">
        <v>26</v>
      </c>
      <c r="C696" s="80" t="s">
        <v>27</v>
      </c>
      <c r="D696" s="80" t="s">
        <v>28</v>
      </c>
      <c r="E696" s="80" t="s">
        <v>28</v>
      </c>
      <c r="F696" s="80" t="s">
        <v>29</v>
      </c>
      <c r="G696" s="80" t="s">
        <v>1887</v>
      </c>
      <c r="H696" s="80" t="s">
        <v>8165</v>
      </c>
      <c r="I696" s="80" t="s">
        <v>8162</v>
      </c>
      <c r="J696" s="80" t="s">
        <v>2537</v>
      </c>
      <c r="K696" s="77">
        <v>43309</v>
      </c>
      <c r="L696" s="80">
        <v>28</v>
      </c>
      <c r="M696" s="80">
        <v>7</v>
      </c>
      <c r="N696" s="82">
        <v>2018</v>
      </c>
      <c r="O696" s="77">
        <f t="shared" si="13"/>
        <v>43309</v>
      </c>
      <c r="P696" s="80" t="s">
        <v>2538</v>
      </c>
      <c r="Q696" s="80" t="s">
        <v>1899</v>
      </c>
      <c r="R696" s="80">
        <f>VLOOKUP(P696,Registration!O:P,2,FALSE)</f>
        <v>17</v>
      </c>
    </row>
    <row r="697" spans="1:18" ht="23.1" customHeight="1">
      <c r="A697" s="80" t="s">
        <v>66</v>
      </c>
      <c r="B697" s="80" t="s">
        <v>26</v>
      </c>
      <c r="C697" s="80" t="s">
        <v>27</v>
      </c>
      <c r="D697" s="80" t="s">
        <v>28</v>
      </c>
      <c r="E697" s="80" t="s">
        <v>28</v>
      </c>
      <c r="F697" s="80" t="s">
        <v>29</v>
      </c>
      <c r="G697" s="80" t="s">
        <v>1887</v>
      </c>
      <c r="H697" s="80" t="s">
        <v>8165</v>
      </c>
      <c r="I697" s="80" t="s">
        <v>8162</v>
      </c>
      <c r="J697" s="80" t="s">
        <v>2539</v>
      </c>
      <c r="K697" s="77">
        <v>43309</v>
      </c>
      <c r="L697" s="80">
        <v>28</v>
      </c>
      <c r="M697" s="80">
        <v>7</v>
      </c>
      <c r="N697" s="82">
        <v>2018</v>
      </c>
      <c r="O697" s="77">
        <f t="shared" si="13"/>
        <v>43309</v>
      </c>
      <c r="P697" s="80" t="s">
        <v>2540</v>
      </c>
      <c r="Q697" s="80" t="s">
        <v>1899</v>
      </c>
      <c r="R697" s="80">
        <f>VLOOKUP(P697,Registration!O:P,2,FALSE)</f>
        <v>15</v>
      </c>
    </row>
    <row r="698" spans="1:18" ht="23.1" customHeight="1">
      <c r="A698" s="80" t="s">
        <v>66</v>
      </c>
      <c r="B698" s="80" t="s">
        <v>26</v>
      </c>
      <c r="C698" s="80" t="s">
        <v>27</v>
      </c>
      <c r="D698" s="80" t="s">
        <v>28</v>
      </c>
      <c r="E698" s="80" t="s">
        <v>28</v>
      </c>
      <c r="F698" s="80" t="s">
        <v>29</v>
      </c>
      <c r="G698" s="80" t="s">
        <v>1887</v>
      </c>
      <c r="H698" s="80" t="s">
        <v>8165</v>
      </c>
      <c r="I698" s="80" t="s">
        <v>8162</v>
      </c>
      <c r="J698" s="80" t="s">
        <v>2485</v>
      </c>
      <c r="K698" s="77">
        <v>43309</v>
      </c>
      <c r="L698" s="80">
        <v>28</v>
      </c>
      <c r="M698" s="80">
        <v>7</v>
      </c>
      <c r="N698" s="82">
        <v>2018</v>
      </c>
      <c r="O698" s="77">
        <f t="shared" si="13"/>
        <v>43309</v>
      </c>
      <c r="P698" s="80" t="s">
        <v>2486</v>
      </c>
      <c r="Q698" s="80" t="s">
        <v>1899</v>
      </c>
      <c r="R698" s="80">
        <f>VLOOKUP(P698,Registration!O:P,2,FALSE)</f>
        <v>16</v>
      </c>
    </row>
    <row r="699" spans="1:18" ht="23.1" customHeight="1">
      <c r="A699" s="80" t="s">
        <v>66</v>
      </c>
      <c r="B699" s="80" t="s">
        <v>26</v>
      </c>
      <c r="C699" s="80" t="s">
        <v>27</v>
      </c>
      <c r="D699" s="80" t="s">
        <v>28</v>
      </c>
      <c r="E699" s="80" t="s">
        <v>28</v>
      </c>
      <c r="F699" s="80" t="s">
        <v>29</v>
      </c>
      <c r="G699" s="80" t="s">
        <v>1887</v>
      </c>
      <c r="H699" s="80" t="s">
        <v>8165</v>
      </c>
      <c r="I699" s="80" t="s">
        <v>8162</v>
      </c>
      <c r="J699" s="80" t="s">
        <v>2438</v>
      </c>
      <c r="K699" s="77">
        <v>43309</v>
      </c>
      <c r="L699" s="80">
        <v>28</v>
      </c>
      <c r="M699" s="80">
        <v>7</v>
      </c>
      <c r="N699" s="82">
        <v>2018</v>
      </c>
      <c r="O699" s="77">
        <f t="shared" si="13"/>
        <v>43309</v>
      </c>
      <c r="P699" s="80" t="s">
        <v>2439</v>
      </c>
      <c r="Q699" s="80" t="s">
        <v>1899</v>
      </c>
      <c r="R699" s="80">
        <f>VLOOKUP(P699,Registration!O:P,2,FALSE)</f>
        <v>17</v>
      </c>
    </row>
    <row r="700" spans="1:18" ht="23.1" customHeight="1">
      <c r="A700" s="80" t="s">
        <v>66</v>
      </c>
      <c r="B700" s="80" t="s">
        <v>26</v>
      </c>
      <c r="C700" s="80" t="s">
        <v>27</v>
      </c>
      <c r="D700" s="80" t="s">
        <v>28</v>
      </c>
      <c r="E700" s="80" t="s">
        <v>28</v>
      </c>
      <c r="F700" s="80" t="s">
        <v>29</v>
      </c>
      <c r="G700" s="80" t="s">
        <v>1887</v>
      </c>
      <c r="H700" s="80" t="s">
        <v>8165</v>
      </c>
      <c r="I700" s="80" t="s">
        <v>8162</v>
      </c>
      <c r="J700" s="80" t="s">
        <v>2481</v>
      </c>
      <c r="K700" s="77">
        <v>43309</v>
      </c>
      <c r="L700" s="80">
        <v>28</v>
      </c>
      <c r="M700" s="80">
        <v>7</v>
      </c>
      <c r="N700" s="82">
        <v>2018</v>
      </c>
      <c r="O700" s="77">
        <f t="shared" si="13"/>
        <v>43309</v>
      </c>
      <c r="P700" s="80" t="s">
        <v>2482</v>
      </c>
      <c r="Q700" s="80" t="s">
        <v>1899</v>
      </c>
      <c r="R700" s="80">
        <f>VLOOKUP(P700,Registration!O:P,2,FALSE)</f>
        <v>16</v>
      </c>
    </row>
    <row r="701" spans="1:18" ht="23.1" customHeight="1">
      <c r="A701" s="80" t="s">
        <v>66</v>
      </c>
      <c r="B701" s="80" t="s">
        <v>26</v>
      </c>
      <c r="C701" s="80" t="s">
        <v>27</v>
      </c>
      <c r="D701" s="80" t="s">
        <v>28</v>
      </c>
      <c r="E701" s="80" t="s">
        <v>28</v>
      </c>
      <c r="F701" s="80" t="s">
        <v>29</v>
      </c>
      <c r="G701" s="80" t="s">
        <v>1887</v>
      </c>
      <c r="H701" s="80" t="s">
        <v>8165</v>
      </c>
      <c r="I701" s="80" t="s">
        <v>8162</v>
      </c>
      <c r="J701" s="80" t="s">
        <v>2487</v>
      </c>
      <c r="K701" s="77">
        <v>43309</v>
      </c>
      <c r="L701" s="80">
        <v>28</v>
      </c>
      <c r="M701" s="80">
        <v>7</v>
      </c>
      <c r="N701" s="82">
        <v>2018</v>
      </c>
      <c r="O701" s="77">
        <f t="shared" si="13"/>
        <v>43309</v>
      </c>
      <c r="P701" s="80" t="s">
        <v>2488</v>
      </c>
      <c r="Q701" s="80" t="s">
        <v>1899</v>
      </c>
      <c r="R701" s="80">
        <f>VLOOKUP(P701,Registration!O:P,2,FALSE)</f>
        <v>15</v>
      </c>
    </row>
    <row r="702" spans="1:18" ht="23.1" customHeight="1">
      <c r="A702" s="80" t="s">
        <v>66</v>
      </c>
      <c r="B702" s="80" t="s">
        <v>26</v>
      </c>
      <c r="C702" s="80" t="s">
        <v>27</v>
      </c>
      <c r="D702" s="80" t="s">
        <v>28</v>
      </c>
      <c r="E702" s="80" t="s">
        <v>28</v>
      </c>
      <c r="F702" s="80" t="s">
        <v>29</v>
      </c>
      <c r="G702" s="80" t="s">
        <v>1887</v>
      </c>
      <c r="H702" s="80" t="s">
        <v>8165</v>
      </c>
      <c r="I702" s="80" t="s">
        <v>8162</v>
      </c>
      <c r="J702" s="80" t="s">
        <v>2200</v>
      </c>
      <c r="K702" s="77">
        <v>43309</v>
      </c>
      <c r="L702" s="80">
        <v>28</v>
      </c>
      <c r="M702" s="80">
        <v>7</v>
      </c>
      <c r="N702" s="82">
        <v>2018</v>
      </c>
      <c r="O702" s="77">
        <f t="shared" si="13"/>
        <v>43309</v>
      </c>
      <c r="P702" s="80" t="s">
        <v>2201</v>
      </c>
      <c r="Q702" s="80" t="s">
        <v>1899</v>
      </c>
      <c r="R702" s="80">
        <f>VLOOKUP(P702,Registration!O:P,2,FALSE)</f>
        <v>15</v>
      </c>
    </row>
    <row r="703" spans="1:18" ht="23.1" customHeight="1">
      <c r="A703" s="80" t="s">
        <v>66</v>
      </c>
      <c r="B703" s="80" t="s">
        <v>26</v>
      </c>
      <c r="C703" s="80" t="s">
        <v>27</v>
      </c>
      <c r="D703" s="80" t="s">
        <v>28</v>
      </c>
      <c r="E703" s="80" t="s">
        <v>28</v>
      </c>
      <c r="F703" s="80" t="s">
        <v>29</v>
      </c>
      <c r="G703" s="80" t="s">
        <v>1887</v>
      </c>
      <c r="H703" s="80" t="s">
        <v>8165</v>
      </c>
      <c r="I703" s="80" t="s">
        <v>8163</v>
      </c>
      <c r="J703" s="80" t="s">
        <v>2541</v>
      </c>
      <c r="K703" s="77" t="s">
        <v>2542</v>
      </c>
      <c r="L703" s="80">
        <v>30</v>
      </c>
      <c r="M703" s="80">
        <v>7</v>
      </c>
      <c r="N703" s="82">
        <v>2018</v>
      </c>
      <c r="O703" s="77">
        <f t="shared" ref="O703:O749" si="14">DATE(N703,M703,L703)</f>
        <v>43311</v>
      </c>
      <c r="P703" s="80" t="s">
        <v>2543</v>
      </c>
      <c r="Q703" s="80" t="s">
        <v>175</v>
      </c>
      <c r="R703" s="80">
        <f>VLOOKUP(P703,Registration!O:P,2,FALSE)</f>
        <v>15</v>
      </c>
    </row>
    <row r="704" spans="1:18" ht="23.1" customHeight="1">
      <c r="A704" s="80" t="s">
        <v>70</v>
      </c>
      <c r="B704" s="80" t="s">
        <v>26</v>
      </c>
      <c r="C704" s="80" t="s">
        <v>27</v>
      </c>
      <c r="D704" s="80" t="s">
        <v>28</v>
      </c>
      <c r="E704" s="80" t="s">
        <v>28</v>
      </c>
      <c r="F704" s="80" t="s">
        <v>29</v>
      </c>
      <c r="G704" s="80" t="s">
        <v>1887</v>
      </c>
      <c r="H704" s="80" t="s">
        <v>8165</v>
      </c>
      <c r="I704" s="80" t="s">
        <v>8163</v>
      </c>
      <c r="J704" s="80" t="s">
        <v>2014</v>
      </c>
      <c r="K704" s="77">
        <v>43313</v>
      </c>
      <c r="L704" s="80">
        <v>1</v>
      </c>
      <c r="M704" s="80">
        <v>8</v>
      </c>
      <c r="N704" s="82">
        <v>2018</v>
      </c>
      <c r="O704" s="77">
        <f t="shared" si="14"/>
        <v>43313</v>
      </c>
      <c r="P704" s="80" t="s">
        <v>2016</v>
      </c>
      <c r="Q704" s="80" t="s">
        <v>175</v>
      </c>
      <c r="R704" s="80">
        <f>VLOOKUP(P704,Registration!O:P,2,FALSE)</f>
        <v>15</v>
      </c>
    </row>
    <row r="705" spans="1:18" ht="23.1" customHeight="1">
      <c r="A705" s="80" t="s">
        <v>70</v>
      </c>
      <c r="B705" s="80" t="s">
        <v>26</v>
      </c>
      <c r="C705" s="80" t="s">
        <v>27</v>
      </c>
      <c r="D705" s="80" t="s">
        <v>28</v>
      </c>
      <c r="E705" s="80" t="s">
        <v>28</v>
      </c>
      <c r="F705" s="80" t="s">
        <v>29</v>
      </c>
      <c r="G705" s="80" t="s">
        <v>1887</v>
      </c>
      <c r="H705" s="80" t="s">
        <v>8165</v>
      </c>
      <c r="I705" s="80" t="s">
        <v>8163</v>
      </c>
      <c r="J705" s="80" t="s">
        <v>2544</v>
      </c>
      <c r="K705" s="77">
        <v>43313</v>
      </c>
      <c r="L705" s="80">
        <v>1</v>
      </c>
      <c r="M705" s="80">
        <v>8</v>
      </c>
      <c r="N705" s="82">
        <v>2018</v>
      </c>
      <c r="O705" s="77">
        <f t="shared" si="14"/>
        <v>43313</v>
      </c>
      <c r="P705" s="80" t="s">
        <v>2545</v>
      </c>
      <c r="Q705" s="80" t="s">
        <v>175</v>
      </c>
      <c r="R705" s="80">
        <f>VLOOKUP(P705,Registration!O:P,2,FALSE)</f>
        <v>18</v>
      </c>
    </row>
    <row r="706" spans="1:18" ht="23.1" customHeight="1">
      <c r="A706" s="80" t="s">
        <v>70</v>
      </c>
      <c r="B706" s="80" t="s">
        <v>26</v>
      </c>
      <c r="C706" s="80" t="s">
        <v>27</v>
      </c>
      <c r="D706" s="80" t="s">
        <v>28</v>
      </c>
      <c r="E706" s="80" t="s">
        <v>28</v>
      </c>
      <c r="F706" s="80" t="s">
        <v>29</v>
      </c>
      <c r="G706" s="80" t="s">
        <v>1887</v>
      </c>
      <c r="H706" s="80" t="s">
        <v>8165</v>
      </c>
      <c r="I706" s="80" t="s">
        <v>8163</v>
      </c>
      <c r="J706" s="80" t="s">
        <v>2546</v>
      </c>
      <c r="K706" s="77">
        <v>43313</v>
      </c>
      <c r="L706" s="80">
        <v>1</v>
      </c>
      <c r="M706" s="80">
        <v>8</v>
      </c>
      <c r="N706" s="82">
        <v>2018</v>
      </c>
      <c r="O706" s="77">
        <f t="shared" si="14"/>
        <v>43313</v>
      </c>
      <c r="P706" s="80" t="s">
        <v>2547</v>
      </c>
      <c r="Q706" s="80" t="s">
        <v>175</v>
      </c>
      <c r="R706" s="80">
        <f>VLOOKUP(P706,Registration!O:P,2,FALSE)</f>
        <v>15</v>
      </c>
    </row>
    <row r="707" spans="1:18" ht="23.1" customHeight="1">
      <c r="A707" s="80" t="s">
        <v>70</v>
      </c>
      <c r="B707" s="80" t="s">
        <v>26</v>
      </c>
      <c r="C707" s="80" t="s">
        <v>27</v>
      </c>
      <c r="D707" s="80" t="s">
        <v>28</v>
      </c>
      <c r="E707" s="80" t="s">
        <v>28</v>
      </c>
      <c r="F707" s="80" t="s">
        <v>29</v>
      </c>
      <c r="G707" s="80" t="s">
        <v>1887</v>
      </c>
      <c r="H707" s="80" t="s">
        <v>8165</v>
      </c>
      <c r="I707" s="80" t="s">
        <v>8163</v>
      </c>
      <c r="J707" s="80" t="s">
        <v>2548</v>
      </c>
      <c r="K707" s="77">
        <v>43313</v>
      </c>
      <c r="L707" s="80">
        <v>1</v>
      </c>
      <c r="M707" s="80">
        <v>8</v>
      </c>
      <c r="N707" s="82">
        <v>2018</v>
      </c>
      <c r="O707" s="77">
        <f t="shared" si="14"/>
        <v>43313</v>
      </c>
      <c r="P707" s="80" t="s">
        <v>2549</v>
      </c>
      <c r="Q707" s="80" t="s">
        <v>175</v>
      </c>
      <c r="R707" s="80">
        <f>VLOOKUP(P707,Registration!O:P,2,FALSE)</f>
        <v>16</v>
      </c>
    </row>
    <row r="708" spans="1:18" ht="23.1" customHeight="1">
      <c r="A708" s="80" t="s">
        <v>70</v>
      </c>
      <c r="B708" s="80" t="s">
        <v>26</v>
      </c>
      <c r="C708" s="80" t="s">
        <v>27</v>
      </c>
      <c r="D708" s="80" t="s">
        <v>28</v>
      </c>
      <c r="E708" s="80" t="s">
        <v>28</v>
      </c>
      <c r="F708" s="80" t="s">
        <v>111</v>
      </c>
      <c r="G708" s="80" t="s">
        <v>167</v>
      </c>
      <c r="H708" s="80" t="s">
        <v>8159</v>
      </c>
      <c r="I708" s="80" t="s">
        <v>8161</v>
      </c>
      <c r="J708" s="80" t="s">
        <v>815</v>
      </c>
      <c r="K708" s="77">
        <v>43313</v>
      </c>
      <c r="L708" s="82">
        <v>1</v>
      </c>
      <c r="M708" s="82">
        <v>8</v>
      </c>
      <c r="N708" s="82">
        <v>2018</v>
      </c>
      <c r="O708" s="77">
        <f t="shared" si="14"/>
        <v>43313</v>
      </c>
      <c r="P708" s="82" t="s">
        <v>816</v>
      </c>
      <c r="Q708" s="80" t="s">
        <v>175</v>
      </c>
      <c r="R708" s="80">
        <f>VLOOKUP(P708,Registration!O:P,2,FALSE)</f>
        <v>19</v>
      </c>
    </row>
    <row r="709" spans="1:18" ht="23.1" customHeight="1">
      <c r="A709" s="80" t="s">
        <v>70</v>
      </c>
      <c r="B709" s="80" t="s">
        <v>26</v>
      </c>
      <c r="C709" s="80" t="s">
        <v>27</v>
      </c>
      <c r="D709" s="80" t="s">
        <v>28</v>
      </c>
      <c r="E709" s="80" t="s">
        <v>28</v>
      </c>
      <c r="F709" s="80" t="s">
        <v>111</v>
      </c>
      <c r="G709" s="80" t="s">
        <v>167</v>
      </c>
      <c r="H709" s="80" t="s">
        <v>8159</v>
      </c>
      <c r="I709" s="80" t="s">
        <v>8161</v>
      </c>
      <c r="J709" s="80" t="s">
        <v>817</v>
      </c>
      <c r="K709" s="77">
        <v>43313</v>
      </c>
      <c r="L709" s="82">
        <v>1</v>
      </c>
      <c r="M709" s="82">
        <v>8</v>
      </c>
      <c r="N709" s="82">
        <v>2018</v>
      </c>
      <c r="O709" s="77">
        <f t="shared" si="14"/>
        <v>43313</v>
      </c>
      <c r="P709" s="82" t="s">
        <v>818</v>
      </c>
      <c r="Q709" s="80" t="s">
        <v>175</v>
      </c>
      <c r="R709" s="80">
        <f>VLOOKUP(P709,Registration!O:P,2,FALSE)</f>
        <v>19</v>
      </c>
    </row>
    <row r="710" spans="1:18" ht="23.1" customHeight="1">
      <c r="A710" s="80" t="s">
        <v>70</v>
      </c>
      <c r="B710" s="80" t="s">
        <v>26</v>
      </c>
      <c r="C710" s="80" t="s">
        <v>27</v>
      </c>
      <c r="D710" s="80" t="s">
        <v>28</v>
      </c>
      <c r="E710" s="80" t="s">
        <v>28</v>
      </c>
      <c r="F710" s="80" t="s">
        <v>111</v>
      </c>
      <c r="G710" s="80" t="s">
        <v>167</v>
      </c>
      <c r="H710" s="80" t="s">
        <v>8159</v>
      </c>
      <c r="I710" s="80" t="s">
        <v>8161</v>
      </c>
      <c r="J710" s="80" t="s">
        <v>821</v>
      </c>
      <c r="K710" s="77">
        <v>43314</v>
      </c>
      <c r="L710" s="82">
        <v>2</v>
      </c>
      <c r="M710" s="82">
        <v>8</v>
      </c>
      <c r="N710" s="82">
        <v>2018</v>
      </c>
      <c r="O710" s="77">
        <f t="shared" si="14"/>
        <v>43314</v>
      </c>
      <c r="P710" s="82" t="s">
        <v>822</v>
      </c>
      <c r="Q710" s="80" t="s">
        <v>175</v>
      </c>
      <c r="R710" s="80">
        <f>VLOOKUP(P710,Registration!O:P,2,FALSE)</f>
        <v>19</v>
      </c>
    </row>
    <row r="711" spans="1:18" ht="23.1" customHeight="1">
      <c r="A711" s="80" t="s">
        <v>70</v>
      </c>
      <c r="B711" s="80" t="s">
        <v>26</v>
      </c>
      <c r="C711" s="80" t="s">
        <v>27</v>
      </c>
      <c r="D711" s="80" t="s">
        <v>28</v>
      </c>
      <c r="E711" s="80" t="s">
        <v>28</v>
      </c>
      <c r="F711" s="80" t="s">
        <v>29</v>
      </c>
      <c r="G711" s="80" t="s">
        <v>1887</v>
      </c>
      <c r="H711" s="80" t="s">
        <v>8165</v>
      </c>
      <c r="I711" s="80" t="s">
        <v>8162</v>
      </c>
      <c r="J711" s="80" t="s">
        <v>2515</v>
      </c>
      <c r="K711" s="77">
        <v>43316</v>
      </c>
      <c r="L711" s="80">
        <v>4</v>
      </c>
      <c r="M711" s="80">
        <v>8</v>
      </c>
      <c r="N711" s="82">
        <v>2018</v>
      </c>
      <c r="O711" s="77">
        <f t="shared" si="14"/>
        <v>43316</v>
      </c>
      <c r="P711" s="80" t="s">
        <v>2516</v>
      </c>
      <c r="Q711" s="80" t="s">
        <v>1899</v>
      </c>
      <c r="R711" s="80">
        <f>VLOOKUP(P711,Registration!O:P,2,FALSE)</f>
        <v>16</v>
      </c>
    </row>
    <row r="712" spans="1:18" ht="23.1" customHeight="1">
      <c r="A712" s="80" t="s">
        <v>70</v>
      </c>
      <c r="B712" s="80" t="s">
        <v>26</v>
      </c>
      <c r="C712" s="80" t="s">
        <v>27</v>
      </c>
      <c r="D712" s="80" t="s">
        <v>28</v>
      </c>
      <c r="E712" s="80" t="s">
        <v>28</v>
      </c>
      <c r="F712" s="80" t="s">
        <v>29</v>
      </c>
      <c r="G712" s="80" t="s">
        <v>1887</v>
      </c>
      <c r="H712" s="80" t="s">
        <v>8165</v>
      </c>
      <c r="I712" s="80" t="s">
        <v>8162</v>
      </c>
      <c r="J712" s="80" t="s">
        <v>2458</v>
      </c>
      <c r="K712" s="77">
        <v>43316</v>
      </c>
      <c r="L712" s="80">
        <v>4</v>
      </c>
      <c r="M712" s="80">
        <v>8</v>
      </c>
      <c r="N712" s="82">
        <v>2018</v>
      </c>
      <c r="O712" s="77">
        <f t="shared" si="14"/>
        <v>43316</v>
      </c>
      <c r="P712" s="80" t="s">
        <v>2459</v>
      </c>
      <c r="Q712" s="80" t="s">
        <v>1899</v>
      </c>
      <c r="R712" s="80">
        <f>VLOOKUP(P712,Registration!O:P,2,FALSE)</f>
        <v>18</v>
      </c>
    </row>
    <row r="713" spans="1:18" ht="23.1" customHeight="1">
      <c r="A713" s="80" t="s">
        <v>70</v>
      </c>
      <c r="B713" s="80" t="s">
        <v>26</v>
      </c>
      <c r="C713" s="80" t="s">
        <v>27</v>
      </c>
      <c r="D713" s="80" t="s">
        <v>28</v>
      </c>
      <c r="E713" s="80" t="s">
        <v>28</v>
      </c>
      <c r="F713" s="80" t="s">
        <v>29</v>
      </c>
      <c r="G713" s="80" t="s">
        <v>1887</v>
      </c>
      <c r="H713" s="80" t="s">
        <v>8165</v>
      </c>
      <c r="I713" s="80" t="s">
        <v>8162</v>
      </c>
      <c r="J713" s="80" t="s">
        <v>2268</v>
      </c>
      <c r="K713" s="77">
        <v>43316</v>
      </c>
      <c r="L713" s="80">
        <v>4</v>
      </c>
      <c r="M713" s="80">
        <v>8</v>
      </c>
      <c r="N713" s="82">
        <v>2018</v>
      </c>
      <c r="O713" s="77">
        <f t="shared" si="14"/>
        <v>43316</v>
      </c>
      <c r="P713" s="80" t="s">
        <v>2269</v>
      </c>
      <c r="Q713" s="80" t="s">
        <v>1899</v>
      </c>
      <c r="R713" s="80">
        <f>VLOOKUP(P713,Registration!O:P,2,FALSE)</f>
        <v>15</v>
      </c>
    </row>
    <row r="714" spans="1:18" ht="23.1" customHeight="1">
      <c r="A714" s="80" t="s">
        <v>70</v>
      </c>
      <c r="B714" s="80" t="s">
        <v>26</v>
      </c>
      <c r="C714" s="80" t="s">
        <v>27</v>
      </c>
      <c r="D714" s="80" t="s">
        <v>28</v>
      </c>
      <c r="E714" s="80" t="s">
        <v>28</v>
      </c>
      <c r="F714" s="80" t="s">
        <v>29</v>
      </c>
      <c r="G714" s="80" t="s">
        <v>1887</v>
      </c>
      <c r="H714" s="80" t="s">
        <v>8165</v>
      </c>
      <c r="I714" s="80" t="s">
        <v>8162</v>
      </c>
      <c r="J714" s="80" t="s">
        <v>2159</v>
      </c>
      <c r="K714" s="77">
        <v>43316</v>
      </c>
      <c r="L714" s="80">
        <v>4</v>
      </c>
      <c r="M714" s="80">
        <v>8</v>
      </c>
      <c r="N714" s="82">
        <v>2018</v>
      </c>
      <c r="O714" s="77">
        <f t="shared" si="14"/>
        <v>43316</v>
      </c>
      <c r="P714" s="80" t="s">
        <v>2160</v>
      </c>
      <c r="Q714" s="80" t="s">
        <v>1899</v>
      </c>
      <c r="R714" s="80">
        <f>VLOOKUP(P714,Registration!O:P,2,FALSE)</f>
        <v>15</v>
      </c>
    </row>
    <row r="715" spans="1:18" ht="23.1" customHeight="1">
      <c r="A715" s="80" t="s">
        <v>70</v>
      </c>
      <c r="B715" s="80" t="s">
        <v>26</v>
      </c>
      <c r="C715" s="80" t="s">
        <v>27</v>
      </c>
      <c r="D715" s="80" t="s">
        <v>28</v>
      </c>
      <c r="E715" s="80" t="s">
        <v>28</v>
      </c>
      <c r="F715" s="80" t="s">
        <v>29</v>
      </c>
      <c r="G715" s="80" t="s">
        <v>1887</v>
      </c>
      <c r="H715" s="80" t="s">
        <v>8165</v>
      </c>
      <c r="I715" s="80" t="s">
        <v>8162</v>
      </c>
      <c r="J715" s="80" t="s">
        <v>2456</v>
      </c>
      <c r="K715" s="77">
        <v>43316</v>
      </c>
      <c r="L715" s="80">
        <v>4</v>
      </c>
      <c r="M715" s="80">
        <v>8</v>
      </c>
      <c r="N715" s="82">
        <v>2018</v>
      </c>
      <c r="O715" s="77">
        <f t="shared" si="14"/>
        <v>43316</v>
      </c>
      <c r="P715" s="80" t="s">
        <v>2457</v>
      </c>
      <c r="Q715" s="80" t="s">
        <v>1899</v>
      </c>
      <c r="R715" s="80">
        <f>VLOOKUP(P715,Registration!O:P,2,FALSE)</f>
        <v>15</v>
      </c>
    </row>
    <row r="716" spans="1:18" ht="23.1" customHeight="1">
      <c r="A716" s="80" t="s">
        <v>70</v>
      </c>
      <c r="B716" s="80" t="s">
        <v>26</v>
      </c>
      <c r="C716" s="80" t="s">
        <v>27</v>
      </c>
      <c r="D716" s="80" t="s">
        <v>28</v>
      </c>
      <c r="E716" s="80" t="s">
        <v>28</v>
      </c>
      <c r="F716" s="80" t="s">
        <v>29</v>
      </c>
      <c r="G716" s="80" t="s">
        <v>1887</v>
      </c>
      <c r="H716" s="80" t="s">
        <v>8165</v>
      </c>
      <c r="I716" s="80" t="s">
        <v>8162</v>
      </c>
      <c r="J716" s="80" t="s">
        <v>1900</v>
      </c>
      <c r="K716" s="77">
        <v>43316</v>
      </c>
      <c r="L716" s="80">
        <v>4</v>
      </c>
      <c r="M716" s="80">
        <v>8</v>
      </c>
      <c r="N716" s="82">
        <v>2018</v>
      </c>
      <c r="O716" s="77">
        <f t="shared" si="14"/>
        <v>43316</v>
      </c>
      <c r="P716" s="80" t="s">
        <v>1901</v>
      </c>
      <c r="Q716" s="80" t="s">
        <v>1899</v>
      </c>
      <c r="R716" s="80">
        <f>VLOOKUP(P716,Registration!O:P,2,FALSE)</f>
        <v>15</v>
      </c>
    </row>
    <row r="717" spans="1:18" ht="23.1" customHeight="1">
      <c r="A717" s="80" t="s">
        <v>70</v>
      </c>
      <c r="B717" s="80" t="s">
        <v>26</v>
      </c>
      <c r="C717" s="80" t="s">
        <v>27</v>
      </c>
      <c r="D717" s="80" t="s">
        <v>28</v>
      </c>
      <c r="E717" s="80" t="s">
        <v>28</v>
      </c>
      <c r="F717" s="80" t="s">
        <v>29</v>
      </c>
      <c r="G717" s="80" t="s">
        <v>1887</v>
      </c>
      <c r="H717" s="80" t="s">
        <v>8165</v>
      </c>
      <c r="I717" s="80" t="s">
        <v>8162</v>
      </c>
      <c r="J717" s="80" t="s">
        <v>2550</v>
      </c>
      <c r="K717" s="77">
        <v>43316</v>
      </c>
      <c r="L717" s="80">
        <v>4</v>
      </c>
      <c r="M717" s="80">
        <v>8</v>
      </c>
      <c r="N717" s="82">
        <v>2018</v>
      </c>
      <c r="O717" s="77">
        <f t="shared" si="14"/>
        <v>43316</v>
      </c>
      <c r="P717" s="80" t="s">
        <v>2551</v>
      </c>
      <c r="Q717" s="80" t="s">
        <v>1899</v>
      </c>
      <c r="R717" s="80">
        <f>VLOOKUP(P717,Registration!O:P,2,FALSE)</f>
        <v>15</v>
      </c>
    </row>
    <row r="718" spans="1:18" ht="23.1" customHeight="1">
      <c r="A718" s="80" t="s">
        <v>70</v>
      </c>
      <c r="B718" s="80" t="s">
        <v>26</v>
      </c>
      <c r="C718" s="80" t="s">
        <v>27</v>
      </c>
      <c r="D718" s="80" t="s">
        <v>28</v>
      </c>
      <c r="E718" s="80" t="s">
        <v>28</v>
      </c>
      <c r="F718" s="80" t="s">
        <v>29</v>
      </c>
      <c r="G718" s="80" t="s">
        <v>1887</v>
      </c>
      <c r="H718" s="80" t="s">
        <v>8165</v>
      </c>
      <c r="I718" s="80" t="s">
        <v>8162</v>
      </c>
      <c r="J718" s="80" t="s">
        <v>1906</v>
      </c>
      <c r="K718" s="77">
        <v>43316</v>
      </c>
      <c r="L718" s="80">
        <v>4</v>
      </c>
      <c r="M718" s="80">
        <v>8</v>
      </c>
      <c r="N718" s="82">
        <v>2018</v>
      </c>
      <c r="O718" s="77">
        <f t="shared" si="14"/>
        <v>43316</v>
      </c>
      <c r="P718" s="80" t="s">
        <v>1907</v>
      </c>
      <c r="Q718" s="80" t="s">
        <v>1899</v>
      </c>
      <c r="R718" s="80">
        <f>VLOOKUP(P718,Registration!O:P,2,FALSE)</f>
        <v>15</v>
      </c>
    </row>
    <row r="719" spans="1:18" ht="23.1" customHeight="1">
      <c r="A719" s="80" t="s">
        <v>70</v>
      </c>
      <c r="B719" s="80" t="s">
        <v>26</v>
      </c>
      <c r="C719" s="80" t="s">
        <v>27</v>
      </c>
      <c r="D719" s="80" t="s">
        <v>28</v>
      </c>
      <c r="E719" s="80" t="s">
        <v>28</v>
      </c>
      <c r="F719" s="80" t="s">
        <v>29</v>
      </c>
      <c r="G719" s="80" t="s">
        <v>1887</v>
      </c>
      <c r="H719" s="80" t="s">
        <v>8165</v>
      </c>
      <c r="I719" s="80" t="s">
        <v>8162</v>
      </c>
      <c r="J719" s="80" t="s">
        <v>2552</v>
      </c>
      <c r="K719" s="77">
        <v>43316</v>
      </c>
      <c r="L719" s="80">
        <v>4</v>
      </c>
      <c r="M719" s="80">
        <v>8</v>
      </c>
      <c r="N719" s="82">
        <v>2018</v>
      </c>
      <c r="O719" s="77">
        <f t="shared" si="14"/>
        <v>43316</v>
      </c>
      <c r="P719" s="80" t="s">
        <v>2553</v>
      </c>
      <c r="Q719" s="80" t="s">
        <v>1899</v>
      </c>
      <c r="R719" s="80">
        <f>VLOOKUP(P719,Registration!O:P,2,FALSE)</f>
        <v>17</v>
      </c>
    </row>
    <row r="720" spans="1:18" ht="23.1" customHeight="1">
      <c r="A720" s="80" t="s">
        <v>70</v>
      </c>
      <c r="B720" s="80" t="s">
        <v>26</v>
      </c>
      <c r="C720" s="80" t="s">
        <v>27</v>
      </c>
      <c r="D720" s="80" t="s">
        <v>28</v>
      </c>
      <c r="E720" s="80" t="s">
        <v>28</v>
      </c>
      <c r="F720" s="80" t="s">
        <v>29</v>
      </c>
      <c r="G720" s="80" t="s">
        <v>1887</v>
      </c>
      <c r="H720" s="80" t="s">
        <v>8165</v>
      </c>
      <c r="I720" s="80" t="s">
        <v>8162</v>
      </c>
      <c r="J720" s="80" t="s">
        <v>2554</v>
      </c>
      <c r="K720" s="77">
        <v>43316</v>
      </c>
      <c r="L720" s="80">
        <v>4</v>
      </c>
      <c r="M720" s="80">
        <v>8</v>
      </c>
      <c r="N720" s="82">
        <v>2018</v>
      </c>
      <c r="O720" s="77">
        <f t="shared" si="14"/>
        <v>43316</v>
      </c>
      <c r="P720" s="80" t="s">
        <v>2555</v>
      </c>
      <c r="Q720" s="80" t="s">
        <v>1899</v>
      </c>
      <c r="R720" s="80">
        <f>VLOOKUP(P720,Registration!O:P,2,FALSE)</f>
        <v>16</v>
      </c>
    </row>
    <row r="721" spans="1:18" ht="23.1" customHeight="1">
      <c r="A721" s="80" t="s">
        <v>70</v>
      </c>
      <c r="B721" s="80" t="s">
        <v>26</v>
      </c>
      <c r="C721" s="80" t="s">
        <v>27</v>
      </c>
      <c r="D721" s="80" t="s">
        <v>28</v>
      </c>
      <c r="E721" s="80" t="s">
        <v>28</v>
      </c>
      <c r="F721" s="80" t="s">
        <v>29</v>
      </c>
      <c r="G721" s="80" t="s">
        <v>1887</v>
      </c>
      <c r="H721" s="80" t="s">
        <v>8165</v>
      </c>
      <c r="I721" s="80" t="s">
        <v>8162</v>
      </c>
      <c r="J721" s="80" t="s">
        <v>2556</v>
      </c>
      <c r="K721" s="77">
        <v>43316</v>
      </c>
      <c r="L721" s="80">
        <v>4</v>
      </c>
      <c r="M721" s="80">
        <v>8</v>
      </c>
      <c r="N721" s="82">
        <v>2018</v>
      </c>
      <c r="O721" s="77">
        <f t="shared" si="14"/>
        <v>43316</v>
      </c>
      <c r="P721" s="80" t="s">
        <v>2557</v>
      </c>
      <c r="Q721" s="80" t="s">
        <v>1899</v>
      </c>
      <c r="R721" s="80">
        <f>VLOOKUP(P721,Registration!O:P,2,FALSE)</f>
        <v>15</v>
      </c>
    </row>
    <row r="722" spans="1:18" ht="23.1" customHeight="1">
      <c r="A722" s="80" t="s">
        <v>70</v>
      </c>
      <c r="B722" s="80" t="s">
        <v>26</v>
      </c>
      <c r="C722" s="80" t="s">
        <v>27</v>
      </c>
      <c r="D722" s="80" t="s">
        <v>28</v>
      </c>
      <c r="E722" s="80" t="s">
        <v>28</v>
      </c>
      <c r="F722" s="80" t="s">
        <v>29</v>
      </c>
      <c r="G722" s="80" t="s">
        <v>1887</v>
      </c>
      <c r="H722" s="80" t="s">
        <v>8165</v>
      </c>
      <c r="I722" s="80" t="s">
        <v>8162</v>
      </c>
      <c r="J722" s="80" t="s">
        <v>2558</v>
      </c>
      <c r="K722" s="77">
        <v>43316</v>
      </c>
      <c r="L722" s="80">
        <v>4</v>
      </c>
      <c r="M722" s="80">
        <v>8</v>
      </c>
      <c r="N722" s="82">
        <v>2018</v>
      </c>
      <c r="O722" s="77">
        <f t="shared" si="14"/>
        <v>43316</v>
      </c>
      <c r="P722" s="80" t="s">
        <v>2559</v>
      </c>
      <c r="Q722" s="80" t="s">
        <v>1899</v>
      </c>
      <c r="R722" s="80">
        <f>VLOOKUP(P722,Registration!O:P,2,FALSE)</f>
        <v>15</v>
      </c>
    </row>
    <row r="723" spans="1:18" ht="23.1" customHeight="1">
      <c r="A723" s="80" t="s">
        <v>70</v>
      </c>
      <c r="B723" s="80" t="s">
        <v>26</v>
      </c>
      <c r="C723" s="80" t="s">
        <v>27</v>
      </c>
      <c r="D723" s="80" t="s">
        <v>28</v>
      </c>
      <c r="E723" s="80" t="s">
        <v>28</v>
      </c>
      <c r="F723" s="80" t="s">
        <v>29</v>
      </c>
      <c r="G723" s="80" t="s">
        <v>1887</v>
      </c>
      <c r="H723" s="80" t="s">
        <v>8165</v>
      </c>
      <c r="I723" s="80" t="s">
        <v>8162</v>
      </c>
      <c r="J723" s="80" t="s">
        <v>2560</v>
      </c>
      <c r="K723" s="77">
        <v>43316</v>
      </c>
      <c r="L723" s="80">
        <v>4</v>
      </c>
      <c r="M723" s="80">
        <v>8</v>
      </c>
      <c r="N723" s="82">
        <v>2018</v>
      </c>
      <c r="O723" s="77">
        <f t="shared" si="14"/>
        <v>43316</v>
      </c>
      <c r="P723" s="80" t="s">
        <v>2561</v>
      </c>
      <c r="Q723" s="80" t="s">
        <v>1899</v>
      </c>
      <c r="R723" s="80">
        <f>VLOOKUP(P723,Registration!O:P,2,FALSE)</f>
        <v>15</v>
      </c>
    </row>
    <row r="724" spans="1:18" ht="23.1" customHeight="1">
      <c r="A724" s="80" t="s">
        <v>70</v>
      </c>
      <c r="B724" s="80" t="s">
        <v>26</v>
      </c>
      <c r="C724" s="80" t="s">
        <v>27</v>
      </c>
      <c r="D724" s="80" t="s">
        <v>28</v>
      </c>
      <c r="E724" s="80" t="s">
        <v>28</v>
      </c>
      <c r="F724" s="80" t="s">
        <v>29</v>
      </c>
      <c r="G724" s="80" t="s">
        <v>1887</v>
      </c>
      <c r="H724" s="80" t="s">
        <v>8165</v>
      </c>
      <c r="I724" s="80" t="s">
        <v>8162</v>
      </c>
      <c r="J724" s="80" t="s">
        <v>2562</v>
      </c>
      <c r="K724" s="77">
        <v>43316</v>
      </c>
      <c r="L724" s="80">
        <v>4</v>
      </c>
      <c r="M724" s="80">
        <v>8</v>
      </c>
      <c r="N724" s="82">
        <v>2018</v>
      </c>
      <c r="O724" s="77">
        <f t="shared" si="14"/>
        <v>43316</v>
      </c>
      <c r="P724" s="80" t="s">
        <v>2563</v>
      </c>
      <c r="Q724" s="80" t="s">
        <v>1899</v>
      </c>
      <c r="R724" s="80">
        <f>VLOOKUP(P724,Registration!O:P,2,FALSE)</f>
        <v>16</v>
      </c>
    </row>
    <row r="725" spans="1:18" ht="23.1" customHeight="1">
      <c r="A725" s="80" t="s">
        <v>70</v>
      </c>
      <c r="B725" s="80" t="s">
        <v>26</v>
      </c>
      <c r="C725" s="80" t="s">
        <v>27</v>
      </c>
      <c r="D725" s="80" t="s">
        <v>28</v>
      </c>
      <c r="E725" s="80" t="s">
        <v>28</v>
      </c>
      <c r="F725" s="80" t="s">
        <v>29</v>
      </c>
      <c r="G725" s="80" t="s">
        <v>1887</v>
      </c>
      <c r="H725" s="80" t="s">
        <v>8165</v>
      </c>
      <c r="I725" s="80" t="s">
        <v>8162</v>
      </c>
      <c r="J725" s="80" t="s">
        <v>2564</v>
      </c>
      <c r="K725" s="77">
        <v>43316</v>
      </c>
      <c r="L725" s="80">
        <v>4</v>
      </c>
      <c r="M725" s="80">
        <v>8</v>
      </c>
      <c r="N725" s="82">
        <v>2018</v>
      </c>
      <c r="O725" s="77">
        <f t="shared" si="14"/>
        <v>43316</v>
      </c>
      <c r="P725" s="80" t="s">
        <v>2565</v>
      </c>
      <c r="Q725" s="80" t="s">
        <v>1899</v>
      </c>
      <c r="R725" s="80">
        <f>VLOOKUP(P725,Registration!O:P,2,FALSE)</f>
        <v>17</v>
      </c>
    </row>
    <row r="726" spans="1:18" ht="23.1" customHeight="1">
      <c r="A726" s="80" t="s">
        <v>70</v>
      </c>
      <c r="B726" s="80" t="s">
        <v>26</v>
      </c>
      <c r="C726" s="80" t="s">
        <v>27</v>
      </c>
      <c r="D726" s="80" t="s">
        <v>28</v>
      </c>
      <c r="E726" s="80" t="s">
        <v>28</v>
      </c>
      <c r="F726" s="80" t="s">
        <v>29</v>
      </c>
      <c r="G726" s="80" t="s">
        <v>1887</v>
      </c>
      <c r="H726" s="80" t="s">
        <v>8165</v>
      </c>
      <c r="I726" s="80" t="s">
        <v>8162</v>
      </c>
      <c r="J726" s="80" t="s">
        <v>2494</v>
      </c>
      <c r="K726" s="77">
        <v>43316</v>
      </c>
      <c r="L726" s="80">
        <v>4</v>
      </c>
      <c r="M726" s="80">
        <v>8</v>
      </c>
      <c r="N726" s="82">
        <v>2018</v>
      </c>
      <c r="O726" s="77">
        <f t="shared" si="14"/>
        <v>43316</v>
      </c>
      <c r="P726" s="80" t="s">
        <v>2495</v>
      </c>
      <c r="Q726" s="80" t="s">
        <v>1899</v>
      </c>
      <c r="R726" s="80">
        <f>VLOOKUP(P726,Registration!O:P,2,FALSE)</f>
        <v>15</v>
      </c>
    </row>
    <row r="727" spans="1:18" ht="23.1" customHeight="1">
      <c r="A727" s="80" t="s">
        <v>70</v>
      </c>
      <c r="B727" s="80" t="s">
        <v>26</v>
      </c>
      <c r="C727" s="80" t="s">
        <v>27</v>
      </c>
      <c r="D727" s="80" t="s">
        <v>28</v>
      </c>
      <c r="E727" s="80" t="s">
        <v>28</v>
      </c>
      <c r="F727" s="80" t="s">
        <v>29</v>
      </c>
      <c r="G727" s="80" t="s">
        <v>1887</v>
      </c>
      <c r="H727" s="80" t="s">
        <v>8165</v>
      </c>
      <c r="I727" s="80" t="s">
        <v>8162</v>
      </c>
      <c r="J727" s="80" t="s">
        <v>2440</v>
      </c>
      <c r="K727" s="77">
        <v>43316</v>
      </c>
      <c r="L727" s="80">
        <v>4</v>
      </c>
      <c r="M727" s="80">
        <v>8</v>
      </c>
      <c r="N727" s="82">
        <v>2018</v>
      </c>
      <c r="O727" s="77">
        <f t="shared" si="14"/>
        <v>43316</v>
      </c>
      <c r="P727" s="80" t="s">
        <v>2441</v>
      </c>
      <c r="Q727" s="80" t="s">
        <v>1899</v>
      </c>
      <c r="R727" s="80">
        <f>VLOOKUP(P727,Registration!O:P,2,FALSE)</f>
        <v>15</v>
      </c>
    </row>
    <row r="728" spans="1:18" ht="23.1" customHeight="1">
      <c r="A728" s="80" t="s">
        <v>70</v>
      </c>
      <c r="B728" s="80" t="s">
        <v>26</v>
      </c>
      <c r="C728" s="80" t="s">
        <v>27</v>
      </c>
      <c r="D728" s="80" t="s">
        <v>28</v>
      </c>
      <c r="E728" s="80" t="s">
        <v>28</v>
      </c>
      <c r="F728" s="80" t="s">
        <v>29</v>
      </c>
      <c r="G728" s="80" t="s">
        <v>1887</v>
      </c>
      <c r="H728" s="80" t="s">
        <v>8165</v>
      </c>
      <c r="I728" s="80" t="s">
        <v>8162</v>
      </c>
      <c r="J728" s="80" t="s">
        <v>2066</v>
      </c>
      <c r="K728" s="77">
        <v>43316</v>
      </c>
      <c r="L728" s="80">
        <v>4</v>
      </c>
      <c r="M728" s="80">
        <v>8</v>
      </c>
      <c r="N728" s="82">
        <v>2018</v>
      </c>
      <c r="O728" s="77">
        <f t="shared" si="14"/>
        <v>43316</v>
      </c>
      <c r="P728" s="80" t="s">
        <v>2067</v>
      </c>
      <c r="Q728" s="80" t="s">
        <v>1899</v>
      </c>
      <c r="R728" s="80">
        <f>VLOOKUP(P728,Registration!O:P,2,FALSE)</f>
        <v>15</v>
      </c>
    </row>
    <row r="729" spans="1:18" ht="23.1" customHeight="1">
      <c r="A729" s="80" t="s">
        <v>70</v>
      </c>
      <c r="B729" s="80" t="s">
        <v>26</v>
      </c>
      <c r="C729" s="80" t="s">
        <v>27</v>
      </c>
      <c r="D729" s="80" t="s">
        <v>28</v>
      </c>
      <c r="E729" s="80" t="s">
        <v>28</v>
      </c>
      <c r="F729" s="80" t="s">
        <v>29</v>
      </c>
      <c r="G729" s="80" t="s">
        <v>1887</v>
      </c>
      <c r="H729" s="80" t="s">
        <v>8165</v>
      </c>
      <c r="I729" s="80" t="s">
        <v>8162</v>
      </c>
      <c r="J729" s="80" t="s">
        <v>2487</v>
      </c>
      <c r="K729" s="77">
        <v>43316</v>
      </c>
      <c r="L729" s="80">
        <v>4</v>
      </c>
      <c r="M729" s="80">
        <v>8</v>
      </c>
      <c r="N729" s="82">
        <v>2018</v>
      </c>
      <c r="O729" s="77">
        <f t="shared" si="14"/>
        <v>43316</v>
      </c>
      <c r="P729" s="80" t="s">
        <v>2488</v>
      </c>
      <c r="Q729" s="80" t="s">
        <v>1899</v>
      </c>
      <c r="R729" s="80">
        <f>VLOOKUP(P729,Registration!O:P,2,FALSE)</f>
        <v>15</v>
      </c>
    </row>
    <row r="730" spans="1:18" ht="23.1" customHeight="1">
      <c r="A730" s="80" t="s">
        <v>72</v>
      </c>
      <c r="B730" s="80" t="s">
        <v>26</v>
      </c>
      <c r="C730" s="80" t="s">
        <v>27</v>
      </c>
      <c r="D730" s="80" t="s">
        <v>28</v>
      </c>
      <c r="E730" s="80" t="s">
        <v>28</v>
      </c>
      <c r="F730" s="80" t="s">
        <v>29</v>
      </c>
      <c r="G730" s="80" t="s">
        <v>1887</v>
      </c>
      <c r="H730" s="80" t="s">
        <v>8165</v>
      </c>
      <c r="I730" s="80" t="s">
        <v>8163</v>
      </c>
      <c r="J730" s="80" t="s">
        <v>2566</v>
      </c>
      <c r="K730" s="77">
        <v>43318</v>
      </c>
      <c r="L730" s="80">
        <v>6</v>
      </c>
      <c r="M730" s="80">
        <v>8</v>
      </c>
      <c r="N730" s="82">
        <v>2018</v>
      </c>
      <c r="O730" s="77">
        <f t="shared" si="14"/>
        <v>43318</v>
      </c>
      <c r="P730" s="80" t="s">
        <v>2567</v>
      </c>
      <c r="Q730" s="80" t="s">
        <v>175</v>
      </c>
      <c r="R730" s="80">
        <f>VLOOKUP(P730,Registration!O:P,2,FALSE)</f>
        <v>19</v>
      </c>
    </row>
    <row r="731" spans="1:18" ht="23.1" customHeight="1">
      <c r="A731" s="80" t="s">
        <v>72</v>
      </c>
      <c r="B731" s="80" t="s">
        <v>26</v>
      </c>
      <c r="C731" s="80" t="s">
        <v>27</v>
      </c>
      <c r="D731" s="80" t="s">
        <v>28</v>
      </c>
      <c r="E731" s="80" t="s">
        <v>28</v>
      </c>
      <c r="F731" s="80" t="s">
        <v>29</v>
      </c>
      <c r="G731" s="80" t="s">
        <v>1887</v>
      </c>
      <c r="H731" s="80" t="s">
        <v>8165</v>
      </c>
      <c r="I731" s="80" t="s">
        <v>8163</v>
      </c>
      <c r="J731" s="80" t="s">
        <v>2568</v>
      </c>
      <c r="K731" s="77">
        <v>43321</v>
      </c>
      <c r="L731" s="80">
        <v>9</v>
      </c>
      <c r="M731" s="80">
        <v>8</v>
      </c>
      <c r="N731" s="82">
        <v>2018</v>
      </c>
      <c r="O731" s="77">
        <f t="shared" si="14"/>
        <v>43321</v>
      </c>
      <c r="P731" s="80" t="s">
        <v>1955</v>
      </c>
      <c r="Q731" s="80" t="s">
        <v>175</v>
      </c>
      <c r="R731" s="80">
        <f>VLOOKUP(P731,Registration!O:P,2,FALSE)</f>
        <v>16</v>
      </c>
    </row>
    <row r="732" spans="1:18" ht="23.1" customHeight="1">
      <c r="A732" s="80" t="s">
        <v>72</v>
      </c>
      <c r="B732" s="80" t="s">
        <v>26</v>
      </c>
      <c r="C732" s="80" t="s">
        <v>27</v>
      </c>
      <c r="D732" s="80" t="s">
        <v>28</v>
      </c>
      <c r="E732" s="80" t="s">
        <v>28</v>
      </c>
      <c r="F732" s="80" t="s">
        <v>111</v>
      </c>
      <c r="G732" s="80" t="s">
        <v>167</v>
      </c>
      <c r="H732" s="80" t="s">
        <v>8159</v>
      </c>
      <c r="I732" s="80" t="s">
        <v>8161</v>
      </c>
      <c r="J732" s="80" t="s">
        <v>835</v>
      </c>
      <c r="K732" s="77">
        <v>43319</v>
      </c>
      <c r="L732" s="82">
        <v>7</v>
      </c>
      <c r="M732" s="82">
        <v>8</v>
      </c>
      <c r="N732" s="82">
        <v>2018</v>
      </c>
      <c r="O732" s="77">
        <f t="shared" si="14"/>
        <v>43319</v>
      </c>
      <c r="P732" s="82" t="s">
        <v>836</v>
      </c>
      <c r="Q732" s="80" t="s">
        <v>175</v>
      </c>
      <c r="R732" s="80">
        <f>VLOOKUP(P732,Registration!O:P,2,FALSE)</f>
        <v>19</v>
      </c>
    </row>
    <row r="733" spans="1:18" ht="23.1" customHeight="1">
      <c r="A733" s="80" t="s">
        <v>72</v>
      </c>
      <c r="B733" s="80" t="s">
        <v>26</v>
      </c>
      <c r="C733" s="80" t="s">
        <v>27</v>
      </c>
      <c r="D733" s="80" t="s">
        <v>28</v>
      </c>
      <c r="E733" s="80" t="s">
        <v>28</v>
      </c>
      <c r="F733" s="80" t="s">
        <v>111</v>
      </c>
      <c r="G733" s="80" t="s">
        <v>167</v>
      </c>
      <c r="H733" s="80" t="s">
        <v>8159</v>
      </c>
      <c r="I733" s="80" t="s">
        <v>8161</v>
      </c>
      <c r="J733" s="80" t="s">
        <v>837</v>
      </c>
      <c r="K733" s="77">
        <v>43319</v>
      </c>
      <c r="L733" s="82">
        <v>7</v>
      </c>
      <c r="M733" s="82">
        <v>8</v>
      </c>
      <c r="N733" s="82">
        <v>2018</v>
      </c>
      <c r="O733" s="77">
        <f t="shared" si="14"/>
        <v>43319</v>
      </c>
      <c r="P733" s="82" t="s">
        <v>374</v>
      </c>
      <c r="Q733" s="80" t="s">
        <v>175</v>
      </c>
      <c r="R733" s="80">
        <f>VLOOKUP(P733,Registration!O:P,2,FALSE)</f>
        <v>19</v>
      </c>
    </row>
    <row r="734" spans="1:18" ht="23.1" customHeight="1">
      <c r="A734" s="80" t="s">
        <v>72</v>
      </c>
      <c r="B734" s="80" t="s">
        <v>26</v>
      </c>
      <c r="C734" s="80" t="s">
        <v>27</v>
      </c>
      <c r="D734" s="80" t="s">
        <v>28</v>
      </c>
      <c r="E734" s="80" t="s">
        <v>28</v>
      </c>
      <c r="F734" s="80" t="s">
        <v>111</v>
      </c>
      <c r="G734" s="80" t="s">
        <v>167</v>
      </c>
      <c r="H734" s="80" t="s">
        <v>8159</v>
      </c>
      <c r="I734" s="80" t="s">
        <v>8161</v>
      </c>
      <c r="J734" s="80" t="s">
        <v>838</v>
      </c>
      <c r="K734" s="77">
        <v>43321</v>
      </c>
      <c r="L734" s="82">
        <v>9</v>
      </c>
      <c r="M734" s="82">
        <v>8</v>
      </c>
      <c r="N734" s="82">
        <v>2018</v>
      </c>
      <c r="O734" s="77">
        <f t="shared" si="14"/>
        <v>43321</v>
      </c>
      <c r="P734" s="82" t="s">
        <v>839</v>
      </c>
      <c r="Q734" s="80" t="s">
        <v>175</v>
      </c>
      <c r="R734" s="80">
        <f>VLOOKUP(P734,Registration!O:P,2,FALSE)</f>
        <v>19</v>
      </c>
    </row>
    <row r="735" spans="1:18" ht="23.1" customHeight="1">
      <c r="A735" s="80" t="s">
        <v>72</v>
      </c>
      <c r="B735" s="80" t="s">
        <v>26</v>
      </c>
      <c r="C735" s="80" t="s">
        <v>27</v>
      </c>
      <c r="D735" s="80" t="s">
        <v>28</v>
      </c>
      <c r="E735" s="80" t="s">
        <v>28</v>
      </c>
      <c r="F735" s="80" t="s">
        <v>111</v>
      </c>
      <c r="G735" s="80" t="s">
        <v>167</v>
      </c>
      <c r="H735" s="80" t="s">
        <v>8159</v>
      </c>
      <c r="I735" s="80" t="s">
        <v>8161</v>
      </c>
      <c r="J735" s="80" t="s">
        <v>840</v>
      </c>
      <c r="K735" s="77">
        <v>43322</v>
      </c>
      <c r="L735" s="82">
        <v>10</v>
      </c>
      <c r="M735" s="82">
        <v>8</v>
      </c>
      <c r="N735" s="82">
        <v>2018</v>
      </c>
      <c r="O735" s="77">
        <f t="shared" si="14"/>
        <v>43322</v>
      </c>
      <c r="P735" s="82" t="s">
        <v>841</v>
      </c>
      <c r="Q735" s="80" t="s">
        <v>175</v>
      </c>
      <c r="R735" s="80">
        <f>VLOOKUP(P735,Registration!O:P,2,FALSE)</f>
        <v>19</v>
      </c>
    </row>
    <row r="736" spans="1:18" ht="23.1" customHeight="1">
      <c r="A736" s="80" t="s">
        <v>72</v>
      </c>
      <c r="B736" s="80" t="s">
        <v>26</v>
      </c>
      <c r="C736" s="80" t="s">
        <v>27</v>
      </c>
      <c r="D736" s="80" t="s">
        <v>28</v>
      </c>
      <c r="E736" s="80" t="s">
        <v>28</v>
      </c>
      <c r="F736" s="80" t="s">
        <v>29</v>
      </c>
      <c r="G736" s="80" t="s">
        <v>1887</v>
      </c>
      <c r="H736" s="80" t="s">
        <v>8165</v>
      </c>
      <c r="I736" s="80" t="s">
        <v>8162</v>
      </c>
      <c r="J736" s="80" t="s">
        <v>2577</v>
      </c>
      <c r="K736" s="77">
        <v>43323</v>
      </c>
      <c r="L736" s="80">
        <v>11</v>
      </c>
      <c r="M736" s="80">
        <v>8</v>
      </c>
      <c r="N736" s="82">
        <v>2018</v>
      </c>
      <c r="O736" s="77">
        <f t="shared" si="14"/>
        <v>43323</v>
      </c>
      <c r="P736" s="80" t="s">
        <v>1981</v>
      </c>
      <c r="Q736" s="80" t="s">
        <v>1899</v>
      </c>
      <c r="R736" s="80">
        <f>VLOOKUP(P736,Registration!O:P,2,FALSE)</f>
        <v>15</v>
      </c>
    </row>
    <row r="737" spans="1:18" ht="23.1" customHeight="1">
      <c r="A737" s="80" t="s">
        <v>72</v>
      </c>
      <c r="B737" s="80" t="s">
        <v>26</v>
      </c>
      <c r="C737" s="80" t="s">
        <v>27</v>
      </c>
      <c r="D737" s="80" t="s">
        <v>28</v>
      </c>
      <c r="E737" s="80" t="s">
        <v>28</v>
      </c>
      <c r="F737" s="80" t="s">
        <v>29</v>
      </c>
      <c r="G737" s="80" t="s">
        <v>1887</v>
      </c>
      <c r="H737" s="80" t="s">
        <v>8165</v>
      </c>
      <c r="I737" s="80" t="s">
        <v>8162</v>
      </c>
      <c r="J737" s="80" t="s">
        <v>2578</v>
      </c>
      <c r="K737" s="77">
        <v>43323</v>
      </c>
      <c r="L737" s="80">
        <v>11</v>
      </c>
      <c r="M737" s="80">
        <v>8</v>
      </c>
      <c r="N737" s="82">
        <v>2018</v>
      </c>
      <c r="O737" s="77">
        <f t="shared" si="14"/>
        <v>43323</v>
      </c>
      <c r="P737" s="80" t="s">
        <v>2579</v>
      </c>
      <c r="Q737" s="80" t="s">
        <v>1899</v>
      </c>
      <c r="R737" s="80">
        <f>VLOOKUP(P737,Registration!O:P,2,FALSE)</f>
        <v>15</v>
      </c>
    </row>
    <row r="738" spans="1:18" ht="23.1" customHeight="1">
      <c r="A738" s="80" t="s">
        <v>72</v>
      </c>
      <c r="B738" s="80" t="s">
        <v>26</v>
      </c>
      <c r="C738" s="80" t="s">
        <v>27</v>
      </c>
      <c r="D738" s="80" t="s">
        <v>28</v>
      </c>
      <c r="E738" s="80" t="s">
        <v>28</v>
      </c>
      <c r="F738" s="80" t="s">
        <v>29</v>
      </c>
      <c r="G738" s="80" t="s">
        <v>1887</v>
      </c>
      <c r="H738" s="80" t="s">
        <v>8165</v>
      </c>
      <c r="I738" s="80" t="s">
        <v>8162</v>
      </c>
      <c r="J738" s="80" t="s">
        <v>2509</v>
      </c>
      <c r="K738" s="77">
        <v>43323</v>
      </c>
      <c r="L738" s="80">
        <v>11</v>
      </c>
      <c r="M738" s="80">
        <v>8</v>
      </c>
      <c r="N738" s="82">
        <v>2018</v>
      </c>
      <c r="O738" s="77">
        <f t="shared" si="14"/>
        <v>43323</v>
      </c>
      <c r="P738" s="80" t="s">
        <v>2510</v>
      </c>
      <c r="Q738" s="80" t="s">
        <v>1899</v>
      </c>
      <c r="R738" s="80">
        <f>VLOOKUP(P738,Registration!O:P,2,FALSE)</f>
        <v>16</v>
      </c>
    </row>
    <row r="739" spans="1:18" ht="23.1" customHeight="1">
      <c r="A739" s="80" t="s">
        <v>72</v>
      </c>
      <c r="B739" s="80" t="s">
        <v>26</v>
      </c>
      <c r="C739" s="80" t="s">
        <v>27</v>
      </c>
      <c r="D739" s="80" t="s">
        <v>28</v>
      </c>
      <c r="E739" s="80" t="s">
        <v>28</v>
      </c>
      <c r="F739" s="80" t="s">
        <v>29</v>
      </c>
      <c r="G739" s="80" t="s">
        <v>1887</v>
      </c>
      <c r="H739" s="80" t="s">
        <v>8165</v>
      </c>
      <c r="I739" s="80" t="s">
        <v>8162</v>
      </c>
      <c r="J739" s="80" t="s">
        <v>2580</v>
      </c>
      <c r="K739" s="77">
        <v>43323</v>
      </c>
      <c r="L739" s="80">
        <v>11</v>
      </c>
      <c r="M739" s="80">
        <v>8</v>
      </c>
      <c r="N739" s="82">
        <v>2018</v>
      </c>
      <c r="O739" s="77">
        <f t="shared" si="14"/>
        <v>43323</v>
      </c>
      <c r="P739" s="80" t="s">
        <v>1894</v>
      </c>
      <c r="Q739" s="80" t="s">
        <v>1899</v>
      </c>
      <c r="R739" s="80">
        <f>VLOOKUP(P739,Registration!O:P,2,FALSE)</f>
        <v>17</v>
      </c>
    </row>
    <row r="740" spans="1:18" ht="23.1" customHeight="1">
      <c r="A740" s="80" t="s">
        <v>72</v>
      </c>
      <c r="B740" s="80" t="s">
        <v>26</v>
      </c>
      <c r="C740" s="80" t="s">
        <v>27</v>
      </c>
      <c r="D740" s="80" t="s">
        <v>28</v>
      </c>
      <c r="E740" s="80" t="s">
        <v>28</v>
      </c>
      <c r="F740" s="80" t="s">
        <v>29</v>
      </c>
      <c r="G740" s="80" t="s">
        <v>1887</v>
      </c>
      <c r="H740" s="80" t="s">
        <v>8165</v>
      </c>
      <c r="I740" s="80" t="s">
        <v>8162</v>
      </c>
      <c r="J740" s="80" t="s">
        <v>2317</v>
      </c>
      <c r="K740" s="77">
        <v>43323</v>
      </c>
      <c r="L740" s="80">
        <v>11</v>
      </c>
      <c r="M740" s="80">
        <v>8</v>
      </c>
      <c r="N740" s="82">
        <v>2018</v>
      </c>
      <c r="O740" s="77">
        <f t="shared" si="14"/>
        <v>43323</v>
      </c>
      <c r="P740" s="80" t="s">
        <v>2318</v>
      </c>
      <c r="Q740" s="80" t="s">
        <v>1899</v>
      </c>
      <c r="R740" s="80">
        <f>VLOOKUP(P740,Registration!O:P,2,FALSE)</f>
        <v>15</v>
      </c>
    </row>
    <row r="741" spans="1:18" ht="23.1" customHeight="1">
      <c r="A741" s="80" t="s">
        <v>72</v>
      </c>
      <c r="B741" s="80" t="s">
        <v>26</v>
      </c>
      <c r="C741" s="80" t="s">
        <v>27</v>
      </c>
      <c r="D741" s="80" t="s">
        <v>28</v>
      </c>
      <c r="E741" s="80" t="s">
        <v>28</v>
      </c>
      <c r="F741" s="80" t="s">
        <v>29</v>
      </c>
      <c r="G741" s="80" t="s">
        <v>1887</v>
      </c>
      <c r="H741" s="80" t="s">
        <v>8165</v>
      </c>
      <c r="I741" s="80" t="s">
        <v>8162</v>
      </c>
      <c r="J741" s="80" t="s">
        <v>2581</v>
      </c>
      <c r="K741" s="77">
        <v>43323</v>
      </c>
      <c r="L741" s="80">
        <v>11</v>
      </c>
      <c r="M741" s="80">
        <v>8</v>
      </c>
      <c r="N741" s="82">
        <v>2018</v>
      </c>
      <c r="O741" s="77">
        <f t="shared" si="14"/>
        <v>43323</v>
      </c>
      <c r="P741" s="80" t="s">
        <v>2582</v>
      </c>
      <c r="Q741" s="80" t="s">
        <v>1899</v>
      </c>
      <c r="R741" s="80">
        <f>VLOOKUP(P741,Registration!O:P,2,FALSE)</f>
        <v>17</v>
      </c>
    </row>
    <row r="742" spans="1:18" ht="23.1" customHeight="1">
      <c r="A742" s="80" t="s">
        <v>72</v>
      </c>
      <c r="B742" s="80" t="s">
        <v>26</v>
      </c>
      <c r="C742" s="80" t="s">
        <v>27</v>
      </c>
      <c r="D742" s="80" t="s">
        <v>28</v>
      </c>
      <c r="E742" s="80" t="s">
        <v>28</v>
      </c>
      <c r="F742" s="80" t="s">
        <v>29</v>
      </c>
      <c r="G742" s="80" t="s">
        <v>1887</v>
      </c>
      <c r="H742" s="80" t="s">
        <v>8165</v>
      </c>
      <c r="I742" s="80" t="s">
        <v>8162</v>
      </c>
      <c r="J742" s="80" t="s">
        <v>2583</v>
      </c>
      <c r="K742" s="77">
        <v>43323</v>
      </c>
      <c r="L742" s="80">
        <v>11</v>
      </c>
      <c r="M742" s="80">
        <v>8</v>
      </c>
      <c r="N742" s="82">
        <v>2018</v>
      </c>
      <c r="O742" s="77">
        <f t="shared" si="14"/>
        <v>43323</v>
      </c>
      <c r="P742" s="80" t="s">
        <v>2584</v>
      </c>
      <c r="Q742" s="80" t="s">
        <v>1899</v>
      </c>
      <c r="R742" s="80">
        <f>VLOOKUP(P742,Registration!O:P,2,FALSE)</f>
        <v>15</v>
      </c>
    </row>
    <row r="743" spans="1:18" ht="23.1" customHeight="1">
      <c r="A743" s="80" t="s">
        <v>72</v>
      </c>
      <c r="B743" s="80" t="s">
        <v>26</v>
      </c>
      <c r="C743" s="80" t="s">
        <v>27</v>
      </c>
      <c r="D743" s="80" t="s">
        <v>28</v>
      </c>
      <c r="E743" s="80" t="s">
        <v>28</v>
      </c>
      <c r="F743" s="80" t="s">
        <v>29</v>
      </c>
      <c r="G743" s="80" t="s">
        <v>1887</v>
      </c>
      <c r="H743" s="80" t="s">
        <v>8165</v>
      </c>
      <c r="I743" s="80" t="s">
        <v>8162</v>
      </c>
      <c r="J743" s="80" t="s">
        <v>2585</v>
      </c>
      <c r="K743" s="77">
        <v>43323</v>
      </c>
      <c r="L743" s="80">
        <v>11</v>
      </c>
      <c r="M743" s="80">
        <v>8</v>
      </c>
      <c r="N743" s="82">
        <v>2018</v>
      </c>
      <c r="O743" s="77">
        <f t="shared" si="14"/>
        <v>43323</v>
      </c>
      <c r="P743" s="80" t="s">
        <v>2586</v>
      </c>
      <c r="Q743" s="80" t="s">
        <v>1899</v>
      </c>
      <c r="R743" s="80">
        <f>VLOOKUP(P743,Registration!O:P,2,FALSE)</f>
        <v>15</v>
      </c>
    </row>
    <row r="744" spans="1:18" ht="23.1" customHeight="1">
      <c r="A744" s="80" t="s">
        <v>72</v>
      </c>
      <c r="B744" s="80" t="s">
        <v>26</v>
      </c>
      <c r="C744" s="80" t="s">
        <v>27</v>
      </c>
      <c r="D744" s="80" t="s">
        <v>28</v>
      </c>
      <c r="E744" s="80" t="s">
        <v>28</v>
      </c>
      <c r="F744" s="80" t="s">
        <v>29</v>
      </c>
      <c r="G744" s="80" t="s">
        <v>1887</v>
      </c>
      <c r="H744" s="80" t="s">
        <v>8165</v>
      </c>
      <c r="I744" s="80" t="s">
        <v>8162</v>
      </c>
      <c r="J744" s="80" t="s">
        <v>2554</v>
      </c>
      <c r="K744" s="77">
        <v>43323</v>
      </c>
      <c r="L744" s="80">
        <v>11</v>
      </c>
      <c r="M744" s="80">
        <v>8</v>
      </c>
      <c r="N744" s="82">
        <v>2018</v>
      </c>
      <c r="O744" s="77">
        <f t="shared" si="14"/>
        <v>43323</v>
      </c>
      <c r="P744" s="80" t="s">
        <v>2555</v>
      </c>
      <c r="Q744" s="80" t="s">
        <v>1899</v>
      </c>
      <c r="R744" s="80">
        <f>VLOOKUP(P744,Registration!O:P,2,FALSE)</f>
        <v>16</v>
      </c>
    </row>
    <row r="745" spans="1:18" ht="23.1" customHeight="1">
      <c r="A745" s="80" t="s">
        <v>72</v>
      </c>
      <c r="B745" s="80" t="s">
        <v>26</v>
      </c>
      <c r="C745" s="80" t="s">
        <v>27</v>
      </c>
      <c r="D745" s="80" t="s">
        <v>28</v>
      </c>
      <c r="E745" s="80" t="s">
        <v>28</v>
      </c>
      <c r="F745" s="80" t="s">
        <v>29</v>
      </c>
      <c r="G745" s="80" t="s">
        <v>1887</v>
      </c>
      <c r="H745" s="80" t="s">
        <v>8165</v>
      </c>
      <c r="I745" s="80" t="s">
        <v>8163</v>
      </c>
      <c r="J745" s="80" t="s">
        <v>2587</v>
      </c>
      <c r="K745" s="77">
        <v>43323</v>
      </c>
      <c r="L745" s="80">
        <v>11</v>
      </c>
      <c r="M745" s="80">
        <v>8</v>
      </c>
      <c r="N745" s="82">
        <v>2018</v>
      </c>
      <c r="O745" s="77">
        <f t="shared" si="14"/>
        <v>43323</v>
      </c>
      <c r="P745" s="80" t="s">
        <v>1955</v>
      </c>
      <c r="Q745" s="80" t="s">
        <v>175</v>
      </c>
      <c r="R745" s="80">
        <f>VLOOKUP(P745,Registration!O:P,2,FALSE)</f>
        <v>16</v>
      </c>
    </row>
    <row r="746" spans="1:18" ht="23.1" customHeight="1">
      <c r="A746" s="80" t="s">
        <v>73</v>
      </c>
      <c r="B746" s="80" t="s">
        <v>26</v>
      </c>
      <c r="C746" s="80" t="s">
        <v>27</v>
      </c>
      <c r="D746" s="80" t="s">
        <v>28</v>
      </c>
      <c r="E746" s="80" t="s">
        <v>28</v>
      </c>
      <c r="F746" s="80" t="s">
        <v>29</v>
      </c>
      <c r="G746" s="80" t="s">
        <v>1887</v>
      </c>
      <c r="H746" s="80" t="s">
        <v>8165</v>
      </c>
      <c r="I746" s="80" t="s">
        <v>8163</v>
      </c>
      <c r="J746" s="80" t="s">
        <v>2588</v>
      </c>
      <c r="K746" s="77">
        <v>43329</v>
      </c>
      <c r="L746" s="80">
        <v>17</v>
      </c>
      <c r="M746" s="80">
        <v>8</v>
      </c>
      <c r="N746" s="82">
        <v>2018</v>
      </c>
      <c r="O746" s="77">
        <f t="shared" si="14"/>
        <v>43329</v>
      </c>
      <c r="P746" s="80" t="s">
        <v>2589</v>
      </c>
      <c r="Q746" s="80" t="s">
        <v>175</v>
      </c>
      <c r="R746" s="80">
        <f>VLOOKUP(P746,Registration!O:P,2,FALSE)</f>
        <v>15</v>
      </c>
    </row>
    <row r="747" spans="1:18" ht="23.1" customHeight="1">
      <c r="A747" s="80" t="s">
        <v>73</v>
      </c>
      <c r="B747" s="80" t="s">
        <v>26</v>
      </c>
      <c r="C747" s="80" t="s">
        <v>27</v>
      </c>
      <c r="D747" s="80" t="s">
        <v>28</v>
      </c>
      <c r="E747" s="80" t="s">
        <v>28</v>
      </c>
      <c r="F747" s="80" t="s">
        <v>111</v>
      </c>
      <c r="G747" s="80" t="s">
        <v>167</v>
      </c>
      <c r="H747" s="80" t="s">
        <v>8159</v>
      </c>
      <c r="I747" s="80" t="s">
        <v>8161</v>
      </c>
      <c r="J747" s="80" t="s">
        <v>844</v>
      </c>
      <c r="K747" s="77" t="s">
        <v>74</v>
      </c>
      <c r="L747" s="82">
        <v>13</v>
      </c>
      <c r="M747" s="82">
        <v>8</v>
      </c>
      <c r="N747" s="82">
        <v>2018</v>
      </c>
      <c r="O747" s="77">
        <f t="shared" si="14"/>
        <v>43325</v>
      </c>
      <c r="P747" s="82" t="s">
        <v>845</v>
      </c>
      <c r="Q747" s="80" t="s">
        <v>175</v>
      </c>
      <c r="R747" s="80">
        <f>VLOOKUP(P747,Registration!O:P,2,FALSE)</f>
        <v>18</v>
      </c>
    </row>
    <row r="748" spans="1:18" ht="23.1" customHeight="1">
      <c r="A748" s="80" t="s">
        <v>73</v>
      </c>
      <c r="B748" s="80" t="s">
        <v>26</v>
      </c>
      <c r="C748" s="80" t="s">
        <v>27</v>
      </c>
      <c r="D748" s="80" t="s">
        <v>28</v>
      </c>
      <c r="E748" s="80" t="s">
        <v>28</v>
      </c>
      <c r="F748" s="80" t="s">
        <v>111</v>
      </c>
      <c r="G748" s="80" t="s">
        <v>167</v>
      </c>
      <c r="H748" s="80" t="s">
        <v>8159</v>
      </c>
      <c r="I748" s="80" t="s">
        <v>8161</v>
      </c>
      <c r="J748" s="100" t="s">
        <v>846</v>
      </c>
      <c r="K748" s="77" t="s">
        <v>74</v>
      </c>
      <c r="L748" s="82">
        <v>13</v>
      </c>
      <c r="M748" s="82">
        <v>8</v>
      </c>
      <c r="N748" s="82">
        <v>2018</v>
      </c>
      <c r="O748" s="77">
        <f t="shared" si="14"/>
        <v>43325</v>
      </c>
      <c r="P748" s="82" t="s">
        <v>847</v>
      </c>
      <c r="Q748" s="80" t="s">
        <v>175</v>
      </c>
      <c r="R748" s="80">
        <f>VLOOKUP(P748,Registration!O:P,2,FALSE)</f>
        <v>16</v>
      </c>
    </row>
    <row r="749" spans="1:18" ht="23.1" customHeight="1">
      <c r="A749" s="80" t="s">
        <v>73</v>
      </c>
      <c r="B749" s="80" t="s">
        <v>26</v>
      </c>
      <c r="C749" s="80" t="s">
        <v>27</v>
      </c>
      <c r="D749" s="80" t="s">
        <v>28</v>
      </c>
      <c r="E749" s="80" t="s">
        <v>28</v>
      </c>
      <c r="F749" s="80" t="s">
        <v>111</v>
      </c>
      <c r="G749" s="80" t="s">
        <v>167</v>
      </c>
      <c r="H749" s="80" t="s">
        <v>8159</v>
      </c>
      <c r="I749" s="80" t="s">
        <v>8161</v>
      </c>
      <c r="J749" s="80" t="s">
        <v>850</v>
      </c>
      <c r="K749" s="77" t="s">
        <v>2590</v>
      </c>
      <c r="L749" s="82">
        <v>16</v>
      </c>
      <c r="M749" s="82">
        <v>8</v>
      </c>
      <c r="N749" s="82">
        <v>2018</v>
      </c>
      <c r="O749" s="77">
        <f t="shared" si="14"/>
        <v>43328</v>
      </c>
      <c r="P749" s="82" t="s">
        <v>851</v>
      </c>
      <c r="Q749" s="80" t="s">
        <v>175</v>
      </c>
      <c r="R749" s="80">
        <f>VLOOKUP(P749,Registration!O:P,2,FALSE)</f>
        <v>19</v>
      </c>
    </row>
    <row r="750" spans="1:18" ht="23.1" customHeight="1">
      <c r="A750" s="80" t="s">
        <v>73</v>
      </c>
      <c r="B750" s="80" t="s">
        <v>26</v>
      </c>
      <c r="C750" s="80" t="s">
        <v>27</v>
      </c>
      <c r="D750" s="80" t="s">
        <v>28</v>
      </c>
      <c r="E750" s="80" t="s">
        <v>28</v>
      </c>
      <c r="F750" s="80" t="s">
        <v>111</v>
      </c>
      <c r="G750" s="80" t="s">
        <v>167</v>
      </c>
      <c r="H750" s="80" t="s">
        <v>8159</v>
      </c>
      <c r="I750" s="80" t="s">
        <v>8161</v>
      </c>
      <c r="J750" s="80" t="s">
        <v>852</v>
      </c>
      <c r="K750" s="77" t="s">
        <v>2590</v>
      </c>
      <c r="L750" s="82">
        <v>16</v>
      </c>
      <c r="M750" s="82">
        <v>8</v>
      </c>
      <c r="N750" s="82">
        <v>2018</v>
      </c>
      <c r="O750" s="77">
        <f t="shared" ref="O750:O794" si="15">DATE(N750,M750,L750)</f>
        <v>43328</v>
      </c>
      <c r="P750" s="82" t="s">
        <v>853</v>
      </c>
      <c r="Q750" s="80" t="s">
        <v>175</v>
      </c>
      <c r="R750" s="80">
        <f>VLOOKUP(P750,Registration!O:P,2,FALSE)</f>
        <v>18</v>
      </c>
    </row>
    <row r="751" spans="1:18" ht="23.1" customHeight="1">
      <c r="A751" s="80" t="s">
        <v>73</v>
      </c>
      <c r="B751" s="80" t="s">
        <v>26</v>
      </c>
      <c r="C751" s="80" t="s">
        <v>27</v>
      </c>
      <c r="D751" s="80" t="s">
        <v>28</v>
      </c>
      <c r="E751" s="80" t="s">
        <v>28</v>
      </c>
      <c r="F751" s="80" t="s">
        <v>29</v>
      </c>
      <c r="G751" s="80" t="s">
        <v>1887</v>
      </c>
      <c r="H751" s="80" t="s">
        <v>8165</v>
      </c>
      <c r="I751" s="80" t="s">
        <v>8162</v>
      </c>
      <c r="J751" s="80" t="s">
        <v>2591</v>
      </c>
      <c r="K751" s="77">
        <v>43330</v>
      </c>
      <c r="L751" s="80">
        <v>18</v>
      </c>
      <c r="M751" s="80">
        <v>8</v>
      </c>
      <c r="N751" s="82">
        <v>2018</v>
      </c>
      <c r="O751" s="77">
        <f t="shared" si="15"/>
        <v>43330</v>
      </c>
      <c r="P751" s="80" t="s">
        <v>2592</v>
      </c>
      <c r="Q751" s="80" t="s">
        <v>1899</v>
      </c>
      <c r="R751" s="80">
        <f>VLOOKUP(P751,Registration!O:P,2,FALSE)</f>
        <v>15</v>
      </c>
    </row>
    <row r="752" spans="1:18" ht="23.1" customHeight="1">
      <c r="A752" s="80" t="s">
        <v>73</v>
      </c>
      <c r="B752" s="80" t="s">
        <v>26</v>
      </c>
      <c r="C752" s="80" t="s">
        <v>27</v>
      </c>
      <c r="D752" s="80" t="s">
        <v>28</v>
      </c>
      <c r="E752" s="80" t="s">
        <v>28</v>
      </c>
      <c r="F752" s="80" t="s">
        <v>29</v>
      </c>
      <c r="G752" s="80" t="s">
        <v>1887</v>
      </c>
      <c r="H752" s="80" t="s">
        <v>8165</v>
      </c>
      <c r="I752" s="80" t="s">
        <v>8162</v>
      </c>
      <c r="J752" s="80" t="s">
        <v>2581</v>
      </c>
      <c r="K752" s="77">
        <v>43330</v>
      </c>
      <c r="L752" s="80">
        <v>18</v>
      </c>
      <c r="M752" s="80">
        <v>8</v>
      </c>
      <c r="N752" s="82">
        <v>2018</v>
      </c>
      <c r="O752" s="77">
        <f t="shared" si="15"/>
        <v>43330</v>
      </c>
      <c r="P752" s="80" t="s">
        <v>2582</v>
      </c>
      <c r="Q752" s="80" t="s">
        <v>1899</v>
      </c>
      <c r="R752" s="80">
        <f>VLOOKUP(P752,Registration!O:P,2,FALSE)</f>
        <v>17</v>
      </c>
    </row>
    <row r="753" spans="1:18" ht="23.1" customHeight="1">
      <c r="A753" s="80" t="s">
        <v>73</v>
      </c>
      <c r="B753" s="80" t="s">
        <v>26</v>
      </c>
      <c r="C753" s="80" t="s">
        <v>27</v>
      </c>
      <c r="D753" s="80" t="s">
        <v>28</v>
      </c>
      <c r="E753" s="80" t="s">
        <v>28</v>
      </c>
      <c r="F753" s="80" t="s">
        <v>29</v>
      </c>
      <c r="G753" s="80" t="s">
        <v>1887</v>
      </c>
      <c r="H753" s="80" t="s">
        <v>8165</v>
      </c>
      <c r="I753" s="80" t="s">
        <v>8162</v>
      </c>
      <c r="J753" s="80" t="s">
        <v>2593</v>
      </c>
      <c r="K753" s="77">
        <v>43330</v>
      </c>
      <c r="L753" s="80">
        <v>18</v>
      </c>
      <c r="M753" s="80">
        <v>8</v>
      </c>
      <c r="N753" s="82">
        <v>2018</v>
      </c>
      <c r="O753" s="77">
        <f t="shared" si="15"/>
        <v>43330</v>
      </c>
      <c r="P753" s="80" t="s">
        <v>2594</v>
      </c>
      <c r="Q753" s="80" t="s">
        <v>1899</v>
      </c>
      <c r="R753" s="80">
        <f>VLOOKUP(P753,Registration!O:P,2,FALSE)</f>
        <v>15</v>
      </c>
    </row>
    <row r="754" spans="1:18" ht="23.1" customHeight="1">
      <c r="A754" s="80" t="s">
        <v>77</v>
      </c>
      <c r="B754" s="80" t="s">
        <v>26</v>
      </c>
      <c r="C754" s="80" t="s">
        <v>27</v>
      </c>
      <c r="D754" s="80" t="s">
        <v>28</v>
      </c>
      <c r="E754" s="80" t="s">
        <v>28</v>
      </c>
      <c r="F754" s="80" t="s">
        <v>111</v>
      </c>
      <c r="G754" s="80" t="s">
        <v>167</v>
      </c>
      <c r="H754" s="80" t="s">
        <v>8159</v>
      </c>
      <c r="I754" s="80" t="s">
        <v>8161</v>
      </c>
      <c r="J754" s="102" t="s">
        <v>854</v>
      </c>
      <c r="K754" s="77" t="s">
        <v>2595</v>
      </c>
      <c r="L754" s="80">
        <v>23</v>
      </c>
      <c r="M754" s="80">
        <v>8</v>
      </c>
      <c r="N754" s="82">
        <v>2018</v>
      </c>
      <c r="O754" s="77">
        <f t="shared" si="15"/>
        <v>43335</v>
      </c>
      <c r="P754" s="103" t="s">
        <v>855</v>
      </c>
      <c r="Q754" s="80" t="s">
        <v>175</v>
      </c>
      <c r="R754" s="80">
        <f>VLOOKUP(P754,Registration!O:P,2,FALSE)</f>
        <v>19</v>
      </c>
    </row>
    <row r="755" spans="1:18" ht="23.1" customHeight="1">
      <c r="A755" s="80" t="s">
        <v>77</v>
      </c>
      <c r="B755" s="80" t="s">
        <v>26</v>
      </c>
      <c r="C755" s="80" t="s">
        <v>27</v>
      </c>
      <c r="D755" s="80" t="s">
        <v>28</v>
      </c>
      <c r="E755" s="80" t="s">
        <v>28</v>
      </c>
      <c r="F755" s="80" t="s">
        <v>111</v>
      </c>
      <c r="G755" s="80" t="s">
        <v>167</v>
      </c>
      <c r="H755" s="80" t="s">
        <v>8159</v>
      </c>
      <c r="I755" s="80" t="s">
        <v>8161</v>
      </c>
      <c r="J755" s="102" t="s">
        <v>856</v>
      </c>
      <c r="K755" s="77" t="s">
        <v>2595</v>
      </c>
      <c r="L755" s="80">
        <v>23</v>
      </c>
      <c r="M755" s="80">
        <v>8</v>
      </c>
      <c r="N755" s="82">
        <v>2018</v>
      </c>
      <c r="O755" s="77">
        <f t="shared" si="15"/>
        <v>43335</v>
      </c>
      <c r="P755" s="103" t="s">
        <v>451</v>
      </c>
      <c r="Q755" s="80" t="s">
        <v>175</v>
      </c>
      <c r="R755" s="80">
        <f>VLOOKUP(P755,Registration!O:P,2,FALSE)</f>
        <v>18</v>
      </c>
    </row>
    <row r="756" spans="1:18" ht="23.1" customHeight="1">
      <c r="A756" s="80" t="s">
        <v>77</v>
      </c>
      <c r="B756" s="80" t="s">
        <v>26</v>
      </c>
      <c r="C756" s="80" t="s">
        <v>27</v>
      </c>
      <c r="D756" s="80" t="s">
        <v>28</v>
      </c>
      <c r="E756" s="80" t="s">
        <v>28</v>
      </c>
      <c r="F756" s="80" t="s">
        <v>29</v>
      </c>
      <c r="G756" s="80" t="s">
        <v>1887</v>
      </c>
      <c r="H756" s="80" t="s">
        <v>8165</v>
      </c>
      <c r="I756" s="80" t="s">
        <v>8163</v>
      </c>
      <c r="J756" s="80" t="s">
        <v>2145</v>
      </c>
      <c r="K756" s="77" t="s">
        <v>2596</v>
      </c>
      <c r="L756" s="80">
        <v>24</v>
      </c>
      <c r="M756" s="80">
        <v>8</v>
      </c>
      <c r="N756" s="82">
        <v>2018</v>
      </c>
      <c r="O756" s="77">
        <f t="shared" si="15"/>
        <v>43336</v>
      </c>
      <c r="P756" s="80" t="s">
        <v>2146</v>
      </c>
      <c r="Q756" s="80" t="s">
        <v>175</v>
      </c>
      <c r="R756" s="80">
        <f>VLOOKUP(P756,Registration!O:P,2,FALSE)</f>
        <v>19</v>
      </c>
    </row>
    <row r="757" spans="1:18" ht="23.1" customHeight="1">
      <c r="A757" s="80" t="s">
        <v>77</v>
      </c>
      <c r="B757" s="80" t="s">
        <v>26</v>
      </c>
      <c r="C757" s="80" t="s">
        <v>27</v>
      </c>
      <c r="D757" s="80" t="s">
        <v>28</v>
      </c>
      <c r="E757" s="80" t="s">
        <v>28</v>
      </c>
      <c r="F757" s="80" t="s">
        <v>29</v>
      </c>
      <c r="G757" s="80" t="s">
        <v>1887</v>
      </c>
      <c r="H757" s="80" t="s">
        <v>8165</v>
      </c>
      <c r="I757" s="80" t="s">
        <v>8163</v>
      </c>
      <c r="J757" s="80" t="s">
        <v>2182</v>
      </c>
      <c r="K757" s="77" t="s">
        <v>79</v>
      </c>
      <c r="L757" s="80">
        <v>25</v>
      </c>
      <c r="M757" s="80">
        <v>8</v>
      </c>
      <c r="N757" s="82">
        <v>2018</v>
      </c>
      <c r="O757" s="77">
        <f t="shared" si="15"/>
        <v>43337</v>
      </c>
      <c r="P757" s="80" t="s">
        <v>2120</v>
      </c>
      <c r="Q757" s="80" t="s">
        <v>175</v>
      </c>
      <c r="R757" s="80">
        <f>VLOOKUP(P757,Registration!O:P,2,FALSE)</f>
        <v>15</v>
      </c>
    </row>
    <row r="758" spans="1:18" ht="23.1" customHeight="1">
      <c r="A758" s="80" t="s">
        <v>77</v>
      </c>
      <c r="B758" s="80" t="s">
        <v>26</v>
      </c>
      <c r="C758" s="80" t="s">
        <v>27</v>
      </c>
      <c r="D758" s="80" t="s">
        <v>28</v>
      </c>
      <c r="E758" s="80" t="s">
        <v>28</v>
      </c>
      <c r="F758" s="80" t="s">
        <v>29</v>
      </c>
      <c r="G758" s="80" t="s">
        <v>1887</v>
      </c>
      <c r="H758" s="80" t="s">
        <v>8165</v>
      </c>
      <c r="I758" s="80" t="s">
        <v>8163</v>
      </c>
      <c r="J758" s="80" t="s">
        <v>2180</v>
      </c>
      <c r="K758" s="77" t="s">
        <v>79</v>
      </c>
      <c r="L758" s="80">
        <v>25</v>
      </c>
      <c r="M758" s="80">
        <v>8</v>
      </c>
      <c r="N758" s="82">
        <v>2018</v>
      </c>
      <c r="O758" s="77">
        <f t="shared" si="15"/>
        <v>43337</v>
      </c>
      <c r="P758" s="80" t="s">
        <v>2181</v>
      </c>
      <c r="Q758" s="80" t="s">
        <v>175</v>
      </c>
      <c r="R758" s="80">
        <f>VLOOKUP(P758,Registration!O:P,2,FALSE)</f>
        <v>19</v>
      </c>
    </row>
    <row r="759" spans="1:18" ht="23.1" customHeight="1">
      <c r="A759" s="80" t="s">
        <v>77</v>
      </c>
      <c r="B759" s="80" t="s">
        <v>26</v>
      </c>
      <c r="C759" s="80" t="s">
        <v>27</v>
      </c>
      <c r="D759" s="80" t="s">
        <v>28</v>
      </c>
      <c r="E759" s="80" t="s">
        <v>28</v>
      </c>
      <c r="F759" s="80" t="s">
        <v>29</v>
      </c>
      <c r="G759" s="80" t="s">
        <v>1887</v>
      </c>
      <c r="H759" s="80" t="s">
        <v>8165</v>
      </c>
      <c r="I759" s="80" t="s">
        <v>8163</v>
      </c>
      <c r="J759" s="80" t="s">
        <v>2597</v>
      </c>
      <c r="K759" s="77" t="s">
        <v>79</v>
      </c>
      <c r="L759" s="80">
        <v>25</v>
      </c>
      <c r="M759" s="80">
        <v>8</v>
      </c>
      <c r="N759" s="82">
        <v>2018</v>
      </c>
      <c r="O759" s="77">
        <f t="shared" si="15"/>
        <v>43337</v>
      </c>
      <c r="P759" s="80" t="s">
        <v>2598</v>
      </c>
      <c r="Q759" s="80" t="s">
        <v>175</v>
      </c>
      <c r="R759" s="80">
        <f>VLOOKUP(P759,Registration!O:P,2,FALSE)</f>
        <v>15</v>
      </c>
    </row>
    <row r="760" spans="1:18" ht="23.1" customHeight="1">
      <c r="A760" s="80" t="s">
        <v>77</v>
      </c>
      <c r="B760" s="80" t="s">
        <v>26</v>
      </c>
      <c r="C760" s="80" t="s">
        <v>27</v>
      </c>
      <c r="D760" s="80" t="s">
        <v>28</v>
      </c>
      <c r="E760" s="80" t="s">
        <v>28</v>
      </c>
      <c r="F760" s="80" t="s">
        <v>29</v>
      </c>
      <c r="G760" s="80" t="s">
        <v>1887</v>
      </c>
      <c r="H760" s="80" t="s">
        <v>8165</v>
      </c>
      <c r="I760" s="80" t="s">
        <v>8162</v>
      </c>
      <c r="J760" s="80" t="s">
        <v>2599</v>
      </c>
      <c r="K760" s="77" t="s">
        <v>79</v>
      </c>
      <c r="L760" s="80">
        <v>25</v>
      </c>
      <c r="M760" s="80">
        <v>8</v>
      </c>
      <c r="N760" s="82">
        <v>2018</v>
      </c>
      <c r="O760" s="77">
        <f t="shared" si="15"/>
        <v>43337</v>
      </c>
      <c r="P760" s="80" t="s">
        <v>2600</v>
      </c>
      <c r="Q760" s="80" t="s">
        <v>1899</v>
      </c>
      <c r="R760" s="80">
        <f>VLOOKUP(P760,Registration!O:P,2,FALSE)</f>
        <v>18</v>
      </c>
    </row>
    <row r="761" spans="1:18" ht="23.1" customHeight="1">
      <c r="A761" s="80" t="s">
        <v>77</v>
      </c>
      <c r="B761" s="80" t="s">
        <v>26</v>
      </c>
      <c r="C761" s="80" t="s">
        <v>27</v>
      </c>
      <c r="D761" s="80" t="s">
        <v>28</v>
      </c>
      <c r="E761" s="80" t="s">
        <v>28</v>
      </c>
      <c r="F761" s="80" t="s">
        <v>29</v>
      </c>
      <c r="G761" s="80" t="s">
        <v>1887</v>
      </c>
      <c r="H761" s="80" t="s">
        <v>8165</v>
      </c>
      <c r="I761" s="80" t="s">
        <v>8162</v>
      </c>
      <c r="J761" s="80" t="s">
        <v>2601</v>
      </c>
      <c r="K761" s="77" t="s">
        <v>79</v>
      </c>
      <c r="L761" s="80">
        <v>25</v>
      </c>
      <c r="M761" s="80">
        <v>8</v>
      </c>
      <c r="N761" s="82">
        <v>2018</v>
      </c>
      <c r="O761" s="77">
        <f t="shared" si="15"/>
        <v>43337</v>
      </c>
      <c r="P761" s="80" t="s">
        <v>2602</v>
      </c>
      <c r="Q761" s="80" t="s">
        <v>1899</v>
      </c>
      <c r="R761" s="80">
        <f>VLOOKUP(P761,Registration!O:P,2,FALSE)</f>
        <v>15</v>
      </c>
    </row>
    <row r="762" spans="1:18" ht="23.1" customHeight="1">
      <c r="A762" s="80" t="s">
        <v>77</v>
      </c>
      <c r="B762" s="80" t="s">
        <v>26</v>
      </c>
      <c r="C762" s="80" t="s">
        <v>27</v>
      </c>
      <c r="D762" s="80" t="s">
        <v>28</v>
      </c>
      <c r="E762" s="80" t="s">
        <v>28</v>
      </c>
      <c r="F762" s="80" t="s">
        <v>29</v>
      </c>
      <c r="G762" s="80" t="s">
        <v>1887</v>
      </c>
      <c r="H762" s="80" t="s">
        <v>8165</v>
      </c>
      <c r="I762" s="80" t="s">
        <v>8162</v>
      </c>
      <c r="J762" s="80" t="s">
        <v>2581</v>
      </c>
      <c r="K762" s="77" t="s">
        <v>79</v>
      </c>
      <c r="L762" s="80">
        <v>25</v>
      </c>
      <c r="M762" s="80">
        <v>8</v>
      </c>
      <c r="N762" s="82">
        <v>2018</v>
      </c>
      <c r="O762" s="77">
        <f t="shared" si="15"/>
        <v>43337</v>
      </c>
      <c r="P762" s="80" t="s">
        <v>2582</v>
      </c>
      <c r="Q762" s="80" t="s">
        <v>1899</v>
      </c>
      <c r="R762" s="80">
        <f>VLOOKUP(P762,Registration!O:P,2,FALSE)</f>
        <v>17</v>
      </c>
    </row>
    <row r="763" spans="1:18" ht="23.1" customHeight="1">
      <c r="A763" s="80" t="s">
        <v>77</v>
      </c>
      <c r="B763" s="80" t="s">
        <v>26</v>
      </c>
      <c r="C763" s="80" t="s">
        <v>27</v>
      </c>
      <c r="D763" s="80" t="s">
        <v>28</v>
      </c>
      <c r="E763" s="80" t="s">
        <v>28</v>
      </c>
      <c r="F763" s="80" t="s">
        <v>29</v>
      </c>
      <c r="G763" s="80" t="s">
        <v>1887</v>
      </c>
      <c r="H763" s="80" t="s">
        <v>8165</v>
      </c>
      <c r="I763" s="80" t="s">
        <v>8162</v>
      </c>
      <c r="J763" s="80" t="s">
        <v>2585</v>
      </c>
      <c r="K763" s="77" t="s">
        <v>79</v>
      </c>
      <c r="L763" s="80">
        <v>25</v>
      </c>
      <c r="M763" s="80">
        <v>8</v>
      </c>
      <c r="N763" s="82">
        <v>2018</v>
      </c>
      <c r="O763" s="77">
        <f t="shared" si="15"/>
        <v>43337</v>
      </c>
      <c r="P763" s="80" t="s">
        <v>2586</v>
      </c>
      <c r="Q763" s="80" t="s">
        <v>1899</v>
      </c>
      <c r="R763" s="80">
        <f>VLOOKUP(P763,Registration!O:P,2,FALSE)</f>
        <v>15</v>
      </c>
    </row>
    <row r="764" spans="1:18" ht="23.1" customHeight="1">
      <c r="A764" s="80" t="s">
        <v>77</v>
      </c>
      <c r="B764" s="80" t="s">
        <v>26</v>
      </c>
      <c r="C764" s="80" t="s">
        <v>27</v>
      </c>
      <c r="D764" s="80" t="s">
        <v>28</v>
      </c>
      <c r="E764" s="80" t="s">
        <v>28</v>
      </c>
      <c r="F764" s="80" t="s">
        <v>29</v>
      </c>
      <c r="G764" s="80" t="s">
        <v>1887</v>
      </c>
      <c r="H764" s="80" t="s">
        <v>8165</v>
      </c>
      <c r="I764" s="80" t="s">
        <v>8162</v>
      </c>
      <c r="J764" s="80" t="s">
        <v>2593</v>
      </c>
      <c r="K764" s="77" t="s">
        <v>79</v>
      </c>
      <c r="L764" s="80">
        <v>25</v>
      </c>
      <c r="M764" s="80">
        <v>8</v>
      </c>
      <c r="N764" s="82">
        <v>2018</v>
      </c>
      <c r="O764" s="77">
        <f t="shared" si="15"/>
        <v>43337</v>
      </c>
      <c r="P764" s="80" t="s">
        <v>2594</v>
      </c>
      <c r="Q764" s="80" t="s">
        <v>1899</v>
      </c>
      <c r="R764" s="80">
        <f>VLOOKUP(P764,Registration!O:P,2,FALSE)</f>
        <v>15</v>
      </c>
    </row>
    <row r="765" spans="1:18" ht="23.1" customHeight="1">
      <c r="A765" s="80" t="s">
        <v>80</v>
      </c>
      <c r="B765" s="80" t="s">
        <v>26</v>
      </c>
      <c r="C765" s="80" t="s">
        <v>27</v>
      </c>
      <c r="D765" s="80" t="s">
        <v>28</v>
      </c>
      <c r="E765" s="80" t="s">
        <v>28</v>
      </c>
      <c r="F765" s="80" t="s">
        <v>111</v>
      </c>
      <c r="G765" s="80" t="s">
        <v>167</v>
      </c>
      <c r="H765" s="80" t="s">
        <v>8159</v>
      </c>
      <c r="I765" s="80" t="s">
        <v>8161</v>
      </c>
      <c r="J765" s="102" t="s">
        <v>857</v>
      </c>
      <c r="K765" s="77" t="s">
        <v>2603</v>
      </c>
      <c r="L765" s="82">
        <v>28</v>
      </c>
      <c r="M765" s="82">
        <v>8</v>
      </c>
      <c r="N765" s="82">
        <v>2018</v>
      </c>
      <c r="O765" s="77">
        <f t="shared" si="15"/>
        <v>43340</v>
      </c>
      <c r="P765" s="103" t="s">
        <v>858</v>
      </c>
      <c r="Q765" s="80" t="s">
        <v>175</v>
      </c>
      <c r="R765" s="80">
        <f>VLOOKUP(P765,Registration!O:P,2,FALSE)</f>
        <v>19</v>
      </c>
    </row>
    <row r="766" spans="1:18" ht="23.1" customHeight="1">
      <c r="A766" s="80" t="s">
        <v>80</v>
      </c>
      <c r="B766" s="80" t="s">
        <v>26</v>
      </c>
      <c r="C766" s="80" t="s">
        <v>27</v>
      </c>
      <c r="D766" s="80" t="s">
        <v>28</v>
      </c>
      <c r="E766" s="80" t="s">
        <v>28</v>
      </c>
      <c r="F766" s="80" t="s">
        <v>111</v>
      </c>
      <c r="G766" s="80" t="s">
        <v>167</v>
      </c>
      <c r="H766" s="80" t="s">
        <v>8159</v>
      </c>
      <c r="I766" s="80" t="s">
        <v>8161</v>
      </c>
      <c r="J766" s="102" t="s">
        <v>859</v>
      </c>
      <c r="K766" s="77" t="s">
        <v>2604</v>
      </c>
      <c r="L766" s="82">
        <v>29</v>
      </c>
      <c r="M766" s="82">
        <v>8</v>
      </c>
      <c r="N766" s="82">
        <v>2018</v>
      </c>
      <c r="O766" s="77">
        <f t="shared" si="15"/>
        <v>43341</v>
      </c>
      <c r="P766" s="103" t="s">
        <v>860</v>
      </c>
      <c r="Q766" s="80" t="s">
        <v>175</v>
      </c>
      <c r="R766" s="80">
        <f>VLOOKUP(P766,Registration!O:P,2,FALSE)</f>
        <v>19</v>
      </c>
    </row>
    <row r="767" spans="1:18" ht="23.1" customHeight="1">
      <c r="A767" s="80" t="s">
        <v>80</v>
      </c>
      <c r="B767" s="80" t="s">
        <v>26</v>
      </c>
      <c r="C767" s="80" t="s">
        <v>27</v>
      </c>
      <c r="D767" s="80" t="s">
        <v>28</v>
      </c>
      <c r="E767" s="80" t="s">
        <v>28</v>
      </c>
      <c r="F767" s="80" t="s">
        <v>111</v>
      </c>
      <c r="G767" s="80" t="s">
        <v>167</v>
      </c>
      <c r="H767" s="80" t="s">
        <v>8159</v>
      </c>
      <c r="I767" s="80" t="s">
        <v>8161</v>
      </c>
      <c r="J767" s="102" t="s">
        <v>861</v>
      </c>
      <c r="K767" s="77" t="s">
        <v>2604</v>
      </c>
      <c r="L767" s="82">
        <v>29</v>
      </c>
      <c r="M767" s="82">
        <v>8</v>
      </c>
      <c r="N767" s="82">
        <v>2018</v>
      </c>
      <c r="O767" s="77">
        <f t="shared" si="15"/>
        <v>43341</v>
      </c>
      <c r="P767" s="103" t="s">
        <v>862</v>
      </c>
      <c r="Q767" s="80" t="s">
        <v>175</v>
      </c>
      <c r="R767" s="80">
        <f>VLOOKUP(P767,Registration!O:P,2,FALSE)</f>
        <v>19</v>
      </c>
    </row>
    <row r="768" spans="1:18" ht="23.1" customHeight="1">
      <c r="A768" s="80" t="s">
        <v>80</v>
      </c>
      <c r="B768" s="80" t="s">
        <v>26</v>
      </c>
      <c r="C768" s="80" t="s">
        <v>27</v>
      </c>
      <c r="D768" s="80" t="s">
        <v>28</v>
      </c>
      <c r="E768" s="80" t="s">
        <v>28</v>
      </c>
      <c r="F768" s="80" t="s">
        <v>111</v>
      </c>
      <c r="G768" s="80" t="s">
        <v>167</v>
      </c>
      <c r="H768" s="80" t="s">
        <v>8159</v>
      </c>
      <c r="I768" s="80" t="s">
        <v>8161</v>
      </c>
      <c r="J768" s="102" t="s">
        <v>863</v>
      </c>
      <c r="K768" s="77" t="s">
        <v>2604</v>
      </c>
      <c r="L768" s="82">
        <v>29</v>
      </c>
      <c r="M768" s="82">
        <v>8</v>
      </c>
      <c r="N768" s="82">
        <v>2018</v>
      </c>
      <c r="O768" s="77">
        <f t="shared" si="15"/>
        <v>43341</v>
      </c>
      <c r="P768" s="103" t="s">
        <v>864</v>
      </c>
      <c r="Q768" s="80" t="s">
        <v>175</v>
      </c>
      <c r="R768" s="80">
        <f>VLOOKUP(P768,Registration!O:P,2,FALSE)</f>
        <v>19</v>
      </c>
    </row>
    <row r="769" spans="1:18" ht="23.1" customHeight="1">
      <c r="A769" s="80" t="s">
        <v>80</v>
      </c>
      <c r="B769" s="80" t="s">
        <v>26</v>
      </c>
      <c r="C769" s="80" t="s">
        <v>27</v>
      </c>
      <c r="D769" s="80" t="s">
        <v>28</v>
      </c>
      <c r="E769" s="80" t="s">
        <v>28</v>
      </c>
      <c r="F769" s="80" t="s">
        <v>111</v>
      </c>
      <c r="G769" s="80" t="s">
        <v>167</v>
      </c>
      <c r="H769" s="80" t="s">
        <v>8159</v>
      </c>
      <c r="I769" s="80" t="s">
        <v>8161</v>
      </c>
      <c r="J769" s="102" t="s">
        <v>865</v>
      </c>
      <c r="K769" s="77" t="s">
        <v>2604</v>
      </c>
      <c r="L769" s="82">
        <v>29</v>
      </c>
      <c r="M769" s="82">
        <v>8</v>
      </c>
      <c r="N769" s="82">
        <v>2018</v>
      </c>
      <c r="O769" s="77">
        <f t="shared" si="15"/>
        <v>43341</v>
      </c>
      <c r="P769" s="103" t="s">
        <v>866</v>
      </c>
      <c r="Q769" s="80" t="s">
        <v>175</v>
      </c>
      <c r="R769" s="80">
        <f>VLOOKUP(P769,Registration!O:P,2,FALSE)</f>
        <v>18</v>
      </c>
    </row>
    <row r="770" spans="1:18" ht="23.1" customHeight="1">
      <c r="A770" s="80" t="s">
        <v>80</v>
      </c>
      <c r="B770" s="80" t="s">
        <v>26</v>
      </c>
      <c r="C770" s="80" t="s">
        <v>27</v>
      </c>
      <c r="D770" s="80" t="s">
        <v>28</v>
      </c>
      <c r="E770" s="80" t="s">
        <v>28</v>
      </c>
      <c r="F770" s="80" t="s">
        <v>111</v>
      </c>
      <c r="G770" s="80" t="s">
        <v>167</v>
      </c>
      <c r="H770" s="80" t="s">
        <v>8159</v>
      </c>
      <c r="I770" s="80" t="s">
        <v>8161</v>
      </c>
      <c r="J770" s="102" t="s">
        <v>867</v>
      </c>
      <c r="K770" s="77" t="s">
        <v>2605</v>
      </c>
      <c r="L770" s="82">
        <v>30</v>
      </c>
      <c r="M770" s="82">
        <v>8</v>
      </c>
      <c r="N770" s="82">
        <v>2018</v>
      </c>
      <c r="O770" s="77">
        <f t="shared" si="15"/>
        <v>43342</v>
      </c>
      <c r="P770" s="103" t="s">
        <v>868</v>
      </c>
      <c r="Q770" s="80" t="s">
        <v>175</v>
      </c>
      <c r="R770" s="80">
        <f>VLOOKUP(P770,Registration!O:P,2,FALSE)</f>
        <v>19</v>
      </c>
    </row>
    <row r="771" spans="1:18" ht="23.1" customHeight="1">
      <c r="A771" s="80" t="s">
        <v>80</v>
      </c>
      <c r="B771" s="80" t="s">
        <v>26</v>
      </c>
      <c r="C771" s="80" t="s">
        <v>27</v>
      </c>
      <c r="D771" s="80" t="s">
        <v>28</v>
      </c>
      <c r="E771" s="80" t="s">
        <v>28</v>
      </c>
      <c r="F771" s="80" t="s">
        <v>29</v>
      </c>
      <c r="G771" s="80" t="s">
        <v>1887</v>
      </c>
      <c r="H771" s="80" t="s">
        <v>8165</v>
      </c>
      <c r="I771" s="80" t="s">
        <v>8163</v>
      </c>
      <c r="J771" s="80" t="s">
        <v>2606</v>
      </c>
      <c r="K771" s="77" t="s">
        <v>2605</v>
      </c>
      <c r="L771" s="80">
        <v>30</v>
      </c>
      <c r="M771" s="80">
        <v>8</v>
      </c>
      <c r="N771" s="82">
        <v>2018</v>
      </c>
      <c r="O771" s="77">
        <f t="shared" si="15"/>
        <v>43342</v>
      </c>
      <c r="P771" s="80" t="s">
        <v>2607</v>
      </c>
      <c r="Q771" s="80" t="s">
        <v>175</v>
      </c>
      <c r="R771" s="80">
        <f>VLOOKUP(P771,Registration!O:P,2,FALSE)</f>
        <v>19</v>
      </c>
    </row>
    <row r="772" spans="1:18" ht="23.1" customHeight="1">
      <c r="A772" s="80" t="s">
        <v>80</v>
      </c>
      <c r="B772" s="80" t="s">
        <v>26</v>
      </c>
      <c r="C772" s="80" t="s">
        <v>27</v>
      </c>
      <c r="D772" s="80" t="s">
        <v>28</v>
      </c>
      <c r="E772" s="80" t="s">
        <v>28</v>
      </c>
      <c r="F772" s="80" t="s">
        <v>29</v>
      </c>
      <c r="G772" s="80" t="s">
        <v>1887</v>
      </c>
      <c r="H772" s="80" t="s">
        <v>8165</v>
      </c>
      <c r="I772" s="80" t="s">
        <v>8163</v>
      </c>
      <c r="J772" s="80" t="s">
        <v>2608</v>
      </c>
      <c r="K772" s="77" t="s">
        <v>2605</v>
      </c>
      <c r="L772" s="80">
        <v>30</v>
      </c>
      <c r="M772" s="80">
        <v>8</v>
      </c>
      <c r="N772" s="82">
        <v>2018</v>
      </c>
      <c r="O772" s="77">
        <f t="shared" si="15"/>
        <v>43342</v>
      </c>
      <c r="P772" s="80" t="s">
        <v>2077</v>
      </c>
      <c r="Q772" s="80" t="s">
        <v>175</v>
      </c>
      <c r="R772" s="80">
        <f>VLOOKUP(P772,Registration!O:P,2,FALSE)</f>
        <v>15</v>
      </c>
    </row>
    <row r="773" spans="1:18" ht="23.1" customHeight="1">
      <c r="A773" s="80" t="s">
        <v>83</v>
      </c>
      <c r="B773" s="80" t="s">
        <v>26</v>
      </c>
      <c r="C773" s="80" t="s">
        <v>27</v>
      </c>
      <c r="D773" s="80" t="s">
        <v>28</v>
      </c>
      <c r="E773" s="80" t="s">
        <v>28</v>
      </c>
      <c r="F773" s="80" t="s">
        <v>111</v>
      </c>
      <c r="G773" s="80" t="s">
        <v>167</v>
      </c>
      <c r="H773" s="80" t="s">
        <v>8159</v>
      </c>
      <c r="I773" s="80" t="s">
        <v>8161</v>
      </c>
      <c r="J773" s="80" t="s">
        <v>869</v>
      </c>
      <c r="K773" s="77">
        <v>43347</v>
      </c>
      <c r="L773" s="82">
        <v>4</v>
      </c>
      <c r="M773" s="82">
        <v>9</v>
      </c>
      <c r="N773" s="82">
        <v>2018</v>
      </c>
      <c r="O773" s="77">
        <f t="shared" si="15"/>
        <v>43347</v>
      </c>
      <c r="P773" s="80" t="s">
        <v>800</v>
      </c>
      <c r="Q773" s="80" t="s">
        <v>175</v>
      </c>
      <c r="R773" s="80">
        <f>VLOOKUP(P773,Registration!O:P,2,FALSE)</f>
        <v>19</v>
      </c>
    </row>
    <row r="774" spans="1:18" ht="23.1" customHeight="1">
      <c r="A774" s="80" t="s">
        <v>83</v>
      </c>
      <c r="B774" s="80" t="s">
        <v>26</v>
      </c>
      <c r="C774" s="80" t="s">
        <v>27</v>
      </c>
      <c r="D774" s="80" t="s">
        <v>28</v>
      </c>
      <c r="E774" s="80" t="s">
        <v>28</v>
      </c>
      <c r="F774" s="80" t="s">
        <v>111</v>
      </c>
      <c r="G774" s="80" t="s">
        <v>167</v>
      </c>
      <c r="H774" s="80" t="s">
        <v>8159</v>
      </c>
      <c r="I774" s="80" t="s">
        <v>8161</v>
      </c>
      <c r="J774" s="80" t="s">
        <v>870</v>
      </c>
      <c r="K774" s="77">
        <v>43347</v>
      </c>
      <c r="L774" s="82">
        <v>4</v>
      </c>
      <c r="M774" s="82">
        <v>9</v>
      </c>
      <c r="N774" s="82">
        <v>2018</v>
      </c>
      <c r="O774" s="77">
        <f t="shared" si="15"/>
        <v>43347</v>
      </c>
      <c r="P774" s="80" t="s">
        <v>871</v>
      </c>
      <c r="Q774" s="80" t="s">
        <v>175</v>
      </c>
      <c r="R774" s="80">
        <f>VLOOKUP(P774,Registration!O:P,2,FALSE)</f>
        <v>18</v>
      </c>
    </row>
    <row r="775" spans="1:18" ht="23.1" customHeight="1">
      <c r="A775" s="80" t="s">
        <v>83</v>
      </c>
      <c r="B775" s="80" t="s">
        <v>26</v>
      </c>
      <c r="C775" s="80" t="s">
        <v>27</v>
      </c>
      <c r="D775" s="80" t="s">
        <v>28</v>
      </c>
      <c r="E775" s="80" t="s">
        <v>28</v>
      </c>
      <c r="F775" s="80" t="s">
        <v>29</v>
      </c>
      <c r="G775" s="80" t="s">
        <v>1887</v>
      </c>
      <c r="H775" s="80" t="s">
        <v>8165</v>
      </c>
      <c r="I775" s="80" t="s">
        <v>8163</v>
      </c>
      <c r="J775" s="80" t="s">
        <v>2609</v>
      </c>
      <c r="K775" s="77">
        <v>43349</v>
      </c>
      <c r="L775" s="80">
        <v>6</v>
      </c>
      <c r="M775" s="80">
        <v>9</v>
      </c>
      <c r="N775" s="82">
        <v>2018</v>
      </c>
      <c r="O775" s="77">
        <f t="shared" si="15"/>
        <v>43349</v>
      </c>
      <c r="P775" s="80" t="s">
        <v>2610</v>
      </c>
      <c r="Q775" s="80" t="s">
        <v>175</v>
      </c>
      <c r="R775" s="80">
        <f>VLOOKUP(P775,Registration!O:P,2,FALSE)</f>
        <v>19</v>
      </c>
    </row>
    <row r="776" spans="1:18" ht="23.1" customHeight="1">
      <c r="A776" s="80" t="s">
        <v>83</v>
      </c>
      <c r="B776" s="80" t="s">
        <v>26</v>
      </c>
      <c r="C776" s="80" t="s">
        <v>27</v>
      </c>
      <c r="D776" s="80" t="s">
        <v>28</v>
      </c>
      <c r="E776" s="80" t="s">
        <v>28</v>
      </c>
      <c r="F776" s="80" t="s">
        <v>29</v>
      </c>
      <c r="G776" s="80" t="s">
        <v>1887</v>
      </c>
      <c r="H776" s="80" t="s">
        <v>8165</v>
      </c>
      <c r="I776" s="80" t="s">
        <v>8163</v>
      </c>
      <c r="J776" s="80" t="s">
        <v>2147</v>
      </c>
      <c r="K776" s="77">
        <v>43349</v>
      </c>
      <c r="L776" s="80">
        <v>6</v>
      </c>
      <c r="M776" s="80">
        <v>9</v>
      </c>
      <c r="N776" s="82">
        <v>2018</v>
      </c>
      <c r="O776" s="77">
        <f t="shared" si="15"/>
        <v>43349</v>
      </c>
      <c r="P776" s="80" t="s">
        <v>2148</v>
      </c>
      <c r="Q776" s="80" t="s">
        <v>175</v>
      </c>
      <c r="R776" s="80">
        <f>VLOOKUP(P776,Registration!O:P,2,FALSE)</f>
        <v>19</v>
      </c>
    </row>
    <row r="777" spans="1:18" ht="23.1" customHeight="1">
      <c r="A777" s="80" t="s">
        <v>83</v>
      </c>
      <c r="B777" s="80" t="s">
        <v>26</v>
      </c>
      <c r="C777" s="80" t="s">
        <v>27</v>
      </c>
      <c r="D777" s="80" t="s">
        <v>28</v>
      </c>
      <c r="E777" s="80" t="s">
        <v>28</v>
      </c>
      <c r="F777" s="80" t="s">
        <v>29</v>
      </c>
      <c r="G777" s="80" t="s">
        <v>1887</v>
      </c>
      <c r="H777" s="80" t="s">
        <v>8165</v>
      </c>
      <c r="I777" s="80" t="s">
        <v>8163</v>
      </c>
      <c r="J777" s="80" t="s">
        <v>2611</v>
      </c>
      <c r="K777" s="77">
        <v>43350</v>
      </c>
      <c r="L777" s="80">
        <v>7</v>
      </c>
      <c r="M777" s="80">
        <v>9</v>
      </c>
      <c r="N777" s="82">
        <v>2018</v>
      </c>
      <c r="O777" s="77">
        <f t="shared" si="15"/>
        <v>43350</v>
      </c>
      <c r="P777" s="80" t="s">
        <v>2612</v>
      </c>
      <c r="Q777" s="80" t="s">
        <v>175</v>
      </c>
      <c r="R777" s="80">
        <f>VLOOKUP(P777,Registration!O:P,2,FALSE)</f>
        <v>17</v>
      </c>
    </row>
    <row r="778" spans="1:18" ht="23.1" customHeight="1">
      <c r="A778" s="80" t="s">
        <v>83</v>
      </c>
      <c r="B778" s="80" t="s">
        <v>26</v>
      </c>
      <c r="C778" s="80" t="s">
        <v>27</v>
      </c>
      <c r="D778" s="80" t="s">
        <v>28</v>
      </c>
      <c r="E778" s="80" t="s">
        <v>28</v>
      </c>
      <c r="F778" s="80" t="s">
        <v>29</v>
      </c>
      <c r="G778" s="80" t="s">
        <v>1887</v>
      </c>
      <c r="H778" s="80" t="s">
        <v>8165</v>
      </c>
      <c r="I778" s="80" t="s">
        <v>8162</v>
      </c>
      <c r="J778" s="80" t="s">
        <v>2613</v>
      </c>
      <c r="K778" s="77">
        <v>43351</v>
      </c>
      <c r="L778" s="80">
        <v>8</v>
      </c>
      <c r="M778" s="80">
        <v>9</v>
      </c>
      <c r="N778" s="82">
        <v>2018</v>
      </c>
      <c r="O778" s="77">
        <f t="shared" si="15"/>
        <v>43351</v>
      </c>
      <c r="P778" s="80" t="s">
        <v>2614</v>
      </c>
      <c r="Q778" s="80" t="s">
        <v>1899</v>
      </c>
      <c r="R778" s="80">
        <f>VLOOKUP(P778,Registration!O:P,2,FALSE)</f>
        <v>18</v>
      </c>
    </row>
    <row r="779" spans="1:18" ht="23.1" customHeight="1">
      <c r="A779" s="80" t="s">
        <v>83</v>
      </c>
      <c r="B779" s="80" t="s">
        <v>26</v>
      </c>
      <c r="C779" s="80" t="s">
        <v>27</v>
      </c>
      <c r="D779" s="80" t="s">
        <v>28</v>
      </c>
      <c r="E779" s="80" t="s">
        <v>28</v>
      </c>
      <c r="F779" s="80" t="s">
        <v>29</v>
      </c>
      <c r="G779" s="80" t="s">
        <v>1887</v>
      </c>
      <c r="H779" s="80" t="s">
        <v>8165</v>
      </c>
      <c r="I779" s="80" t="s">
        <v>8162</v>
      </c>
      <c r="J779" s="80" t="s">
        <v>2615</v>
      </c>
      <c r="K779" s="77">
        <v>43351</v>
      </c>
      <c r="L779" s="80">
        <v>8</v>
      </c>
      <c r="M779" s="80">
        <v>9</v>
      </c>
      <c r="N779" s="82">
        <v>2018</v>
      </c>
      <c r="O779" s="77">
        <f t="shared" si="15"/>
        <v>43351</v>
      </c>
      <c r="P779" s="80" t="s">
        <v>2616</v>
      </c>
      <c r="Q779" s="80" t="s">
        <v>1899</v>
      </c>
      <c r="R779" s="80">
        <f>VLOOKUP(P779,Registration!O:P,2,FALSE)</f>
        <v>18</v>
      </c>
    </row>
    <row r="780" spans="1:18" ht="23.1" customHeight="1">
      <c r="A780" s="80" t="s">
        <v>83</v>
      </c>
      <c r="B780" s="80" t="s">
        <v>26</v>
      </c>
      <c r="C780" s="80" t="s">
        <v>27</v>
      </c>
      <c r="D780" s="80" t="s">
        <v>28</v>
      </c>
      <c r="E780" s="80" t="s">
        <v>28</v>
      </c>
      <c r="F780" s="80" t="s">
        <v>29</v>
      </c>
      <c r="G780" s="80" t="s">
        <v>1887</v>
      </c>
      <c r="H780" s="80" t="s">
        <v>8165</v>
      </c>
      <c r="I780" s="80" t="s">
        <v>8162</v>
      </c>
      <c r="J780" s="80" t="s">
        <v>2617</v>
      </c>
      <c r="K780" s="77">
        <v>43351</v>
      </c>
      <c r="L780" s="80">
        <v>8</v>
      </c>
      <c r="M780" s="80">
        <v>9</v>
      </c>
      <c r="N780" s="82">
        <v>2018</v>
      </c>
      <c r="O780" s="77">
        <f t="shared" si="15"/>
        <v>43351</v>
      </c>
      <c r="P780" s="80" t="s">
        <v>2618</v>
      </c>
      <c r="Q780" s="80" t="s">
        <v>1899</v>
      </c>
      <c r="R780" s="80">
        <f>VLOOKUP(P780,Registration!O:P,2,FALSE)</f>
        <v>15</v>
      </c>
    </row>
    <row r="781" spans="1:18" ht="23.1" customHeight="1">
      <c r="A781" s="80" t="s">
        <v>83</v>
      </c>
      <c r="B781" s="80" t="s">
        <v>26</v>
      </c>
      <c r="C781" s="80" t="s">
        <v>27</v>
      </c>
      <c r="D781" s="80" t="s">
        <v>28</v>
      </c>
      <c r="E781" s="80" t="s">
        <v>28</v>
      </c>
      <c r="F781" s="80" t="s">
        <v>29</v>
      </c>
      <c r="G781" s="80" t="s">
        <v>1887</v>
      </c>
      <c r="H781" s="80" t="s">
        <v>8165</v>
      </c>
      <c r="I781" s="80" t="s">
        <v>8162</v>
      </c>
      <c r="J781" s="80" t="s">
        <v>2619</v>
      </c>
      <c r="K781" s="77">
        <v>43351</v>
      </c>
      <c r="L781" s="80">
        <v>8</v>
      </c>
      <c r="M781" s="80">
        <v>9</v>
      </c>
      <c r="N781" s="82">
        <v>2018</v>
      </c>
      <c r="O781" s="77">
        <f t="shared" si="15"/>
        <v>43351</v>
      </c>
      <c r="P781" s="80" t="s">
        <v>2620</v>
      </c>
      <c r="Q781" s="80" t="s">
        <v>1899</v>
      </c>
      <c r="R781" s="80">
        <f>VLOOKUP(P781,Registration!O:P,2,FALSE)</f>
        <v>15</v>
      </c>
    </row>
    <row r="782" spans="1:18" ht="23.1" customHeight="1">
      <c r="A782" s="80" t="s">
        <v>83</v>
      </c>
      <c r="B782" s="80" t="s">
        <v>26</v>
      </c>
      <c r="C782" s="80" t="s">
        <v>27</v>
      </c>
      <c r="D782" s="80" t="s">
        <v>28</v>
      </c>
      <c r="E782" s="80" t="s">
        <v>28</v>
      </c>
      <c r="F782" s="80" t="s">
        <v>29</v>
      </c>
      <c r="G782" s="80" t="s">
        <v>1887</v>
      </c>
      <c r="H782" s="80" t="s">
        <v>8165</v>
      </c>
      <c r="I782" s="80" t="s">
        <v>8162</v>
      </c>
      <c r="J782" s="80" t="s">
        <v>2621</v>
      </c>
      <c r="K782" s="77">
        <v>43351</v>
      </c>
      <c r="L782" s="80">
        <v>8</v>
      </c>
      <c r="M782" s="80">
        <v>9</v>
      </c>
      <c r="N782" s="82">
        <v>2018</v>
      </c>
      <c r="O782" s="77">
        <f t="shared" si="15"/>
        <v>43351</v>
      </c>
      <c r="P782" s="80" t="s">
        <v>2622</v>
      </c>
      <c r="Q782" s="80" t="s">
        <v>1899</v>
      </c>
      <c r="R782" s="80">
        <f>VLOOKUP(P782,Registration!O:P,2,FALSE)</f>
        <v>15</v>
      </c>
    </row>
    <row r="783" spans="1:18" ht="23.1" customHeight="1">
      <c r="A783" s="80" t="s">
        <v>83</v>
      </c>
      <c r="B783" s="80" t="s">
        <v>26</v>
      </c>
      <c r="C783" s="80" t="s">
        <v>27</v>
      </c>
      <c r="D783" s="80" t="s">
        <v>28</v>
      </c>
      <c r="E783" s="80" t="s">
        <v>28</v>
      </c>
      <c r="F783" s="80" t="s">
        <v>29</v>
      </c>
      <c r="G783" s="80" t="s">
        <v>1887</v>
      </c>
      <c r="H783" s="80" t="s">
        <v>8165</v>
      </c>
      <c r="I783" s="80" t="s">
        <v>8162</v>
      </c>
      <c r="J783" s="80" t="s">
        <v>2623</v>
      </c>
      <c r="K783" s="77">
        <v>43351</v>
      </c>
      <c r="L783" s="80">
        <v>8</v>
      </c>
      <c r="M783" s="80">
        <v>9</v>
      </c>
      <c r="N783" s="82">
        <v>2018</v>
      </c>
      <c r="O783" s="77">
        <f t="shared" si="15"/>
        <v>43351</v>
      </c>
      <c r="P783" s="80" t="s">
        <v>2624</v>
      </c>
      <c r="Q783" s="80" t="s">
        <v>1899</v>
      </c>
      <c r="R783" s="80">
        <f>VLOOKUP(P783,Registration!O:P,2,FALSE)</f>
        <v>15</v>
      </c>
    </row>
    <row r="784" spans="1:18" ht="23.1" customHeight="1">
      <c r="A784" s="80" t="s">
        <v>83</v>
      </c>
      <c r="B784" s="80" t="s">
        <v>26</v>
      </c>
      <c r="C784" s="80" t="s">
        <v>27</v>
      </c>
      <c r="D784" s="80" t="s">
        <v>28</v>
      </c>
      <c r="E784" s="80" t="s">
        <v>28</v>
      </c>
      <c r="F784" s="80" t="s">
        <v>29</v>
      </c>
      <c r="G784" s="80" t="s">
        <v>1887</v>
      </c>
      <c r="H784" s="80" t="s">
        <v>8165</v>
      </c>
      <c r="I784" s="80" t="s">
        <v>8162</v>
      </c>
      <c r="J784" s="80" t="s">
        <v>2611</v>
      </c>
      <c r="K784" s="77">
        <v>43351</v>
      </c>
      <c r="L784" s="80">
        <v>8</v>
      </c>
      <c r="M784" s="80">
        <v>9</v>
      </c>
      <c r="N784" s="82">
        <v>2018</v>
      </c>
      <c r="O784" s="77">
        <f t="shared" si="15"/>
        <v>43351</v>
      </c>
      <c r="P784" s="80" t="s">
        <v>2612</v>
      </c>
      <c r="Q784" s="80" t="s">
        <v>1899</v>
      </c>
      <c r="R784" s="80">
        <f>VLOOKUP(P784,Registration!O:P,2,FALSE)</f>
        <v>17</v>
      </c>
    </row>
    <row r="785" spans="1:18" ht="23.1" customHeight="1">
      <c r="A785" s="80" t="s">
        <v>84</v>
      </c>
      <c r="B785" s="80" t="s">
        <v>26</v>
      </c>
      <c r="C785" s="80" t="s">
        <v>27</v>
      </c>
      <c r="D785" s="80" t="s">
        <v>28</v>
      </c>
      <c r="E785" s="80" t="s">
        <v>28</v>
      </c>
      <c r="F785" s="80" t="s">
        <v>29</v>
      </c>
      <c r="G785" s="80" t="s">
        <v>1887</v>
      </c>
      <c r="H785" s="80" t="s">
        <v>8165</v>
      </c>
      <c r="I785" s="80" t="s">
        <v>8162</v>
      </c>
      <c r="J785" s="80" t="s">
        <v>2626</v>
      </c>
      <c r="K785" s="77">
        <v>43358</v>
      </c>
      <c r="L785" s="80">
        <v>15</v>
      </c>
      <c r="M785" s="80">
        <v>9</v>
      </c>
      <c r="N785" s="82">
        <v>2018</v>
      </c>
      <c r="O785" s="77">
        <f t="shared" si="15"/>
        <v>43358</v>
      </c>
      <c r="P785" s="80" t="s">
        <v>2627</v>
      </c>
      <c r="Q785" s="80" t="s">
        <v>1899</v>
      </c>
      <c r="R785" s="80">
        <f>VLOOKUP(P785,Registration!O:P,2,FALSE)</f>
        <v>19</v>
      </c>
    </row>
    <row r="786" spans="1:18" ht="23.1" customHeight="1">
      <c r="A786" s="80" t="s">
        <v>84</v>
      </c>
      <c r="B786" s="80" t="s">
        <v>26</v>
      </c>
      <c r="C786" s="80" t="s">
        <v>27</v>
      </c>
      <c r="D786" s="80" t="s">
        <v>28</v>
      </c>
      <c r="E786" s="80" t="s">
        <v>28</v>
      </c>
      <c r="F786" s="80" t="s">
        <v>29</v>
      </c>
      <c r="G786" s="80" t="s">
        <v>1887</v>
      </c>
      <c r="H786" s="80" t="s">
        <v>8165</v>
      </c>
      <c r="I786" s="80" t="s">
        <v>8162</v>
      </c>
      <c r="J786" s="80" t="s">
        <v>1893</v>
      </c>
      <c r="K786" s="77">
        <v>43358</v>
      </c>
      <c r="L786" s="80">
        <v>15</v>
      </c>
      <c r="M786" s="80">
        <v>9</v>
      </c>
      <c r="N786" s="82">
        <v>2018</v>
      </c>
      <c r="O786" s="77">
        <f t="shared" si="15"/>
        <v>43358</v>
      </c>
      <c r="P786" s="80" t="s">
        <v>1894</v>
      </c>
      <c r="Q786" s="80" t="s">
        <v>1899</v>
      </c>
      <c r="R786" s="80">
        <f>VLOOKUP(P786,Registration!O:P,2,FALSE)</f>
        <v>17</v>
      </c>
    </row>
    <row r="787" spans="1:18" ht="23.1" customHeight="1">
      <c r="A787" s="80" t="s">
        <v>84</v>
      </c>
      <c r="B787" s="80" t="s">
        <v>26</v>
      </c>
      <c r="C787" s="80" t="s">
        <v>27</v>
      </c>
      <c r="D787" s="80" t="s">
        <v>28</v>
      </c>
      <c r="E787" s="80" t="s">
        <v>28</v>
      </c>
      <c r="F787" s="80" t="s">
        <v>29</v>
      </c>
      <c r="G787" s="80" t="s">
        <v>1887</v>
      </c>
      <c r="H787" s="80" t="s">
        <v>8165</v>
      </c>
      <c r="I787" s="80" t="s">
        <v>8162</v>
      </c>
      <c r="J787" s="80" t="s">
        <v>2621</v>
      </c>
      <c r="K787" s="77">
        <v>43358</v>
      </c>
      <c r="L787" s="80">
        <v>15</v>
      </c>
      <c r="M787" s="80">
        <v>9</v>
      </c>
      <c r="N787" s="82">
        <v>2018</v>
      </c>
      <c r="O787" s="77">
        <f t="shared" si="15"/>
        <v>43358</v>
      </c>
      <c r="P787" s="80" t="s">
        <v>2622</v>
      </c>
      <c r="Q787" s="80" t="s">
        <v>1899</v>
      </c>
      <c r="R787" s="80">
        <f>VLOOKUP(P787,Registration!O:P,2,FALSE)</f>
        <v>15</v>
      </c>
    </row>
    <row r="788" spans="1:18" ht="23.1" customHeight="1">
      <c r="A788" s="80" t="s">
        <v>84</v>
      </c>
      <c r="B788" s="80" t="s">
        <v>26</v>
      </c>
      <c r="C788" s="80" t="s">
        <v>27</v>
      </c>
      <c r="D788" s="80" t="s">
        <v>28</v>
      </c>
      <c r="E788" s="80" t="s">
        <v>28</v>
      </c>
      <c r="F788" s="80" t="s">
        <v>29</v>
      </c>
      <c r="G788" s="80" t="s">
        <v>1887</v>
      </c>
      <c r="H788" s="80" t="s">
        <v>8165</v>
      </c>
      <c r="I788" s="80" t="s">
        <v>8162</v>
      </c>
      <c r="J788" s="80" t="s">
        <v>2619</v>
      </c>
      <c r="K788" s="77">
        <v>43358</v>
      </c>
      <c r="L788" s="80">
        <v>15</v>
      </c>
      <c r="M788" s="80">
        <v>9</v>
      </c>
      <c r="N788" s="82">
        <v>2018</v>
      </c>
      <c r="O788" s="77">
        <f t="shared" si="15"/>
        <v>43358</v>
      </c>
      <c r="P788" s="80" t="s">
        <v>2620</v>
      </c>
      <c r="Q788" s="80" t="s">
        <v>1899</v>
      </c>
      <c r="R788" s="80">
        <f>VLOOKUP(P788,Registration!O:P,2,FALSE)</f>
        <v>15</v>
      </c>
    </row>
    <row r="789" spans="1:18" ht="23.1" customHeight="1">
      <c r="A789" s="80" t="s">
        <v>84</v>
      </c>
      <c r="B789" s="80" t="s">
        <v>26</v>
      </c>
      <c r="C789" s="80" t="s">
        <v>27</v>
      </c>
      <c r="D789" s="80" t="s">
        <v>28</v>
      </c>
      <c r="E789" s="80" t="s">
        <v>28</v>
      </c>
      <c r="F789" s="80" t="s">
        <v>29</v>
      </c>
      <c r="G789" s="80" t="s">
        <v>1887</v>
      </c>
      <c r="H789" s="80" t="s">
        <v>8165</v>
      </c>
      <c r="I789" s="80" t="s">
        <v>8162</v>
      </c>
      <c r="J789" s="80" t="s">
        <v>2623</v>
      </c>
      <c r="K789" s="77">
        <v>43358</v>
      </c>
      <c r="L789" s="80">
        <v>15</v>
      </c>
      <c r="M789" s="80">
        <v>9</v>
      </c>
      <c r="N789" s="82">
        <v>2018</v>
      </c>
      <c r="O789" s="77">
        <f t="shared" si="15"/>
        <v>43358</v>
      </c>
      <c r="P789" s="80" t="s">
        <v>2624</v>
      </c>
      <c r="Q789" s="80" t="s">
        <v>1899</v>
      </c>
      <c r="R789" s="80">
        <f>VLOOKUP(P789,Registration!O:P,2,FALSE)</f>
        <v>15</v>
      </c>
    </row>
    <row r="790" spans="1:18" ht="23.1" customHeight="1">
      <c r="A790" s="80" t="s">
        <v>84</v>
      </c>
      <c r="B790" s="80" t="s">
        <v>26</v>
      </c>
      <c r="C790" s="80" t="s">
        <v>27</v>
      </c>
      <c r="D790" s="80" t="s">
        <v>28</v>
      </c>
      <c r="E790" s="80" t="s">
        <v>28</v>
      </c>
      <c r="F790" s="80" t="s">
        <v>29</v>
      </c>
      <c r="G790" s="80" t="s">
        <v>1887</v>
      </c>
      <c r="H790" s="80" t="s">
        <v>8165</v>
      </c>
      <c r="I790" s="80" t="s">
        <v>8162</v>
      </c>
      <c r="J790" s="80" t="s">
        <v>2628</v>
      </c>
      <c r="K790" s="77">
        <v>43358</v>
      </c>
      <c r="L790" s="80">
        <v>15</v>
      </c>
      <c r="M790" s="80">
        <v>9</v>
      </c>
      <c r="N790" s="82">
        <v>2018</v>
      </c>
      <c r="O790" s="77">
        <f t="shared" si="15"/>
        <v>43358</v>
      </c>
      <c r="P790" s="80" t="s">
        <v>2629</v>
      </c>
      <c r="Q790" s="80" t="s">
        <v>1899</v>
      </c>
      <c r="R790" s="80">
        <f>VLOOKUP(P790,Registration!O:P,2,FALSE)</f>
        <v>18</v>
      </c>
    </row>
    <row r="791" spans="1:18" ht="23.1" customHeight="1">
      <c r="A791" s="80" t="s">
        <v>84</v>
      </c>
      <c r="B791" s="80" t="s">
        <v>26</v>
      </c>
      <c r="C791" s="80" t="s">
        <v>27</v>
      </c>
      <c r="D791" s="80" t="s">
        <v>28</v>
      </c>
      <c r="E791" s="80" t="s">
        <v>28</v>
      </c>
      <c r="F791" s="80" t="s">
        <v>29</v>
      </c>
      <c r="G791" s="80" t="s">
        <v>1887</v>
      </c>
      <c r="H791" s="80" t="s">
        <v>8165</v>
      </c>
      <c r="I791" s="80" t="s">
        <v>8162</v>
      </c>
      <c r="J791" s="80" t="s">
        <v>2630</v>
      </c>
      <c r="K791" s="77">
        <v>43358</v>
      </c>
      <c r="L791" s="80">
        <v>15</v>
      </c>
      <c r="M791" s="80">
        <v>9</v>
      </c>
      <c r="N791" s="82">
        <v>2018</v>
      </c>
      <c r="O791" s="77">
        <f t="shared" si="15"/>
        <v>43358</v>
      </c>
      <c r="P791" s="80" t="s">
        <v>2631</v>
      </c>
      <c r="Q791" s="80" t="s">
        <v>1899</v>
      </c>
      <c r="R791" s="80">
        <f>VLOOKUP(P791,Registration!O:P,2,FALSE)</f>
        <v>18</v>
      </c>
    </row>
    <row r="792" spans="1:18" ht="23.1" customHeight="1">
      <c r="A792" s="80" t="s">
        <v>84</v>
      </c>
      <c r="B792" s="80" t="s">
        <v>26</v>
      </c>
      <c r="C792" s="80" t="s">
        <v>27</v>
      </c>
      <c r="D792" s="80" t="s">
        <v>28</v>
      </c>
      <c r="E792" s="80" t="s">
        <v>28</v>
      </c>
      <c r="F792" s="80" t="s">
        <v>29</v>
      </c>
      <c r="G792" s="80" t="s">
        <v>1887</v>
      </c>
      <c r="H792" s="80" t="s">
        <v>8165</v>
      </c>
      <c r="I792" s="80" t="s">
        <v>8162</v>
      </c>
      <c r="J792" s="80" t="s">
        <v>2632</v>
      </c>
      <c r="K792" s="77">
        <v>43358</v>
      </c>
      <c r="L792" s="80">
        <v>15</v>
      </c>
      <c r="M792" s="80">
        <v>9</v>
      </c>
      <c r="N792" s="82">
        <v>2018</v>
      </c>
      <c r="O792" s="77">
        <f t="shared" si="15"/>
        <v>43358</v>
      </c>
      <c r="P792" s="80" t="s">
        <v>2633</v>
      </c>
      <c r="Q792" s="80" t="s">
        <v>1899</v>
      </c>
      <c r="R792" s="80">
        <f>VLOOKUP(P792,Registration!O:P,2,FALSE)</f>
        <v>18</v>
      </c>
    </row>
    <row r="793" spans="1:18" ht="23.1" customHeight="1">
      <c r="A793" s="80" t="s">
        <v>84</v>
      </c>
      <c r="B793" s="80" t="s">
        <v>26</v>
      </c>
      <c r="C793" s="80" t="s">
        <v>27</v>
      </c>
      <c r="D793" s="80" t="s">
        <v>28</v>
      </c>
      <c r="E793" s="80" t="s">
        <v>28</v>
      </c>
      <c r="F793" s="80" t="s">
        <v>29</v>
      </c>
      <c r="G793" s="80" t="s">
        <v>1887</v>
      </c>
      <c r="H793" s="80" t="s">
        <v>8165</v>
      </c>
      <c r="I793" s="80" t="s">
        <v>8162</v>
      </c>
      <c r="J793" s="80" t="s">
        <v>903</v>
      </c>
      <c r="K793" s="77">
        <v>43358</v>
      </c>
      <c r="L793" s="80">
        <v>15</v>
      </c>
      <c r="M793" s="80">
        <v>9</v>
      </c>
      <c r="N793" s="82">
        <v>2018</v>
      </c>
      <c r="O793" s="77">
        <f t="shared" si="15"/>
        <v>43358</v>
      </c>
      <c r="P793" s="80" t="s">
        <v>2634</v>
      </c>
      <c r="Q793" s="80" t="s">
        <v>1899</v>
      </c>
      <c r="R793" s="80">
        <f>VLOOKUP(P793,Registration!O:P,2,FALSE)</f>
        <v>18</v>
      </c>
    </row>
    <row r="794" spans="1:18" ht="23.1" customHeight="1">
      <c r="A794" s="80" t="s">
        <v>84</v>
      </c>
      <c r="B794" s="80" t="s">
        <v>26</v>
      </c>
      <c r="C794" s="80" t="s">
        <v>27</v>
      </c>
      <c r="D794" s="80" t="s">
        <v>28</v>
      </c>
      <c r="E794" s="80" t="s">
        <v>28</v>
      </c>
      <c r="F794" s="80" t="s">
        <v>29</v>
      </c>
      <c r="G794" s="80" t="s">
        <v>1887</v>
      </c>
      <c r="H794" s="80" t="s">
        <v>8165</v>
      </c>
      <c r="I794" s="80" t="s">
        <v>8162</v>
      </c>
      <c r="J794" s="80" t="s">
        <v>2635</v>
      </c>
      <c r="K794" s="77">
        <v>43358</v>
      </c>
      <c r="L794" s="80">
        <v>15</v>
      </c>
      <c r="M794" s="80">
        <v>9</v>
      </c>
      <c r="N794" s="82">
        <v>2018</v>
      </c>
      <c r="O794" s="77">
        <f t="shared" si="15"/>
        <v>43358</v>
      </c>
      <c r="P794" s="80" t="s">
        <v>2636</v>
      </c>
      <c r="Q794" s="80" t="s">
        <v>1899</v>
      </c>
      <c r="R794" s="80">
        <f>VLOOKUP(P794,Registration!O:P,2,FALSE)</f>
        <v>16</v>
      </c>
    </row>
    <row r="795" spans="1:18" ht="23.1" customHeight="1">
      <c r="A795" s="80" t="s">
        <v>84</v>
      </c>
      <c r="B795" s="80" t="s">
        <v>26</v>
      </c>
      <c r="C795" s="80" t="s">
        <v>27</v>
      </c>
      <c r="D795" s="80" t="s">
        <v>28</v>
      </c>
      <c r="E795" s="80" t="s">
        <v>28</v>
      </c>
      <c r="F795" s="80" t="s">
        <v>29</v>
      </c>
      <c r="G795" s="80" t="s">
        <v>1887</v>
      </c>
      <c r="H795" s="80" t="s">
        <v>8165</v>
      </c>
      <c r="I795" s="80" t="s">
        <v>8162</v>
      </c>
      <c r="J795" s="80" t="s">
        <v>2637</v>
      </c>
      <c r="K795" s="77">
        <v>43358</v>
      </c>
      <c r="L795" s="80">
        <v>15</v>
      </c>
      <c r="M795" s="80">
        <v>9</v>
      </c>
      <c r="N795" s="82">
        <v>2018</v>
      </c>
      <c r="O795" s="77">
        <f t="shared" ref="O795:O858" si="16">DATE(N795,M795,L795)</f>
        <v>43358</v>
      </c>
      <c r="P795" s="80" t="s">
        <v>2638</v>
      </c>
      <c r="Q795" s="80" t="s">
        <v>1899</v>
      </c>
      <c r="R795" s="80">
        <f>VLOOKUP(P795,Registration!O:P,2,FALSE)</f>
        <v>16</v>
      </c>
    </row>
    <row r="796" spans="1:18" ht="23.1" customHeight="1">
      <c r="A796" s="80" t="s">
        <v>84</v>
      </c>
      <c r="B796" s="80" t="s">
        <v>26</v>
      </c>
      <c r="C796" s="80" t="s">
        <v>27</v>
      </c>
      <c r="D796" s="80" t="s">
        <v>28</v>
      </c>
      <c r="E796" s="80" t="s">
        <v>28</v>
      </c>
      <c r="F796" s="80" t="s">
        <v>29</v>
      </c>
      <c r="G796" s="80" t="s">
        <v>1887</v>
      </c>
      <c r="H796" s="80" t="s">
        <v>8165</v>
      </c>
      <c r="I796" s="80" t="s">
        <v>8162</v>
      </c>
      <c r="J796" s="80" t="s">
        <v>2639</v>
      </c>
      <c r="K796" s="77">
        <v>43358</v>
      </c>
      <c r="L796" s="80">
        <v>15</v>
      </c>
      <c r="M796" s="80">
        <v>9</v>
      </c>
      <c r="N796" s="82">
        <v>2018</v>
      </c>
      <c r="O796" s="77">
        <f t="shared" si="16"/>
        <v>43358</v>
      </c>
      <c r="P796" s="80" t="s">
        <v>2640</v>
      </c>
      <c r="Q796" s="80" t="s">
        <v>1899</v>
      </c>
      <c r="R796" s="80">
        <f>VLOOKUP(P796,Registration!O:P,2,FALSE)</f>
        <v>16</v>
      </c>
    </row>
    <row r="797" spans="1:18" ht="23.1" customHeight="1">
      <c r="A797" s="80" t="s">
        <v>84</v>
      </c>
      <c r="B797" s="80" t="s">
        <v>26</v>
      </c>
      <c r="C797" s="80" t="s">
        <v>27</v>
      </c>
      <c r="D797" s="80" t="s">
        <v>28</v>
      </c>
      <c r="E797" s="80" t="s">
        <v>28</v>
      </c>
      <c r="F797" s="80" t="s">
        <v>29</v>
      </c>
      <c r="G797" s="80" t="s">
        <v>1887</v>
      </c>
      <c r="H797" s="80" t="s">
        <v>8165</v>
      </c>
      <c r="I797" s="80" t="s">
        <v>8162</v>
      </c>
      <c r="J797" s="80" t="s">
        <v>2641</v>
      </c>
      <c r="K797" s="77">
        <v>43358</v>
      </c>
      <c r="L797" s="80">
        <v>15</v>
      </c>
      <c r="M797" s="80">
        <v>9</v>
      </c>
      <c r="N797" s="82">
        <v>2018</v>
      </c>
      <c r="O797" s="77">
        <f t="shared" si="16"/>
        <v>43358</v>
      </c>
      <c r="P797" s="80" t="s">
        <v>2642</v>
      </c>
      <c r="Q797" s="80" t="s">
        <v>1899</v>
      </c>
      <c r="R797" s="80">
        <f>VLOOKUP(P797,Registration!O:P,2,FALSE)</f>
        <v>15</v>
      </c>
    </row>
    <row r="798" spans="1:18" ht="23.1" customHeight="1">
      <c r="A798" s="80" t="s">
        <v>84</v>
      </c>
      <c r="B798" s="80" t="s">
        <v>26</v>
      </c>
      <c r="C798" s="80" t="s">
        <v>27</v>
      </c>
      <c r="D798" s="80" t="s">
        <v>28</v>
      </c>
      <c r="E798" s="80" t="s">
        <v>28</v>
      </c>
      <c r="F798" s="80" t="s">
        <v>29</v>
      </c>
      <c r="G798" s="80" t="s">
        <v>1887</v>
      </c>
      <c r="H798" s="80" t="s">
        <v>8165</v>
      </c>
      <c r="I798" s="80" t="s">
        <v>8162</v>
      </c>
      <c r="J798" s="80" t="s">
        <v>2643</v>
      </c>
      <c r="K798" s="77">
        <v>43358</v>
      </c>
      <c r="L798" s="80">
        <v>15</v>
      </c>
      <c r="M798" s="80">
        <v>9</v>
      </c>
      <c r="N798" s="82">
        <v>2018</v>
      </c>
      <c r="O798" s="77">
        <f t="shared" si="16"/>
        <v>43358</v>
      </c>
      <c r="P798" s="80" t="s">
        <v>2644</v>
      </c>
      <c r="Q798" s="80" t="s">
        <v>1899</v>
      </c>
      <c r="R798" s="80">
        <f>VLOOKUP(P798,Registration!O:P,2,FALSE)</f>
        <v>19</v>
      </c>
    </row>
    <row r="799" spans="1:18" ht="23.1" customHeight="1">
      <c r="A799" s="80" t="s">
        <v>84</v>
      </c>
      <c r="B799" s="80" t="s">
        <v>26</v>
      </c>
      <c r="C799" s="80" t="s">
        <v>27</v>
      </c>
      <c r="D799" s="80" t="s">
        <v>28</v>
      </c>
      <c r="E799" s="80" t="s">
        <v>28</v>
      </c>
      <c r="F799" s="80" t="s">
        <v>29</v>
      </c>
      <c r="G799" s="80" t="s">
        <v>1887</v>
      </c>
      <c r="H799" s="80" t="s">
        <v>8165</v>
      </c>
      <c r="I799" s="80" t="s">
        <v>8162</v>
      </c>
      <c r="J799" s="80" t="s">
        <v>2645</v>
      </c>
      <c r="K799" s="77">
        <v>43358</v>
      </c>
      <c r="L799" s="80">
        <v>15</v>
      </c>
      <c r="M799" s="80">
        <v>9</v>
      </c>
      <c r="N799" s="82">
        <v>2018</v>
      </c>
      <c r="O799" s="77">
        <f t="shared" si="16"/>
        <v>43358</v>
      </c>
      <c r="P799" s="80" t="s">
        <v>2646</v>
      </c>
      <c r="Q799" s="80" t="s">
        <v>1899</v>
      </c>
      <c r="R799" s="80">
        <f>VLOOKUP(P799,Registration!O:P,2,FALSE)</f>
        <v>15</v>
      </c>
    </row>
    <row r="800" spans="1:18" ht="23.1" customHeight="1">
      <c r="A800" s="80" t="s">
        <v>84</v>
      </c>
      <c r="B800" s="80" t="s">
        <v>26</v>
      </c>
      <c r="C800" s="80" t="s">
        <v>27</v>
      </c>
      <c r="D800" s="80" t="s">
        <v>28</v>
      </c>
      <c r="E800" s="80" t="s">
        <v>28</v>
      </c>
      <c r="F800" s="80" t="s">
        <v>29</v>
      </c>
      <c r="G800" s="80" t="s">
        <v>1887</v>
      </c>
      <c r="H800" s="80" t="s">
        <v>8165</v>
      </c>
      <c r="I800" s="80" t="s">
        <v>8162</v>
      </c>
      <c r="J800" s="80" t="s">
        <v>2647</v>
      </c>
      <c r="K800" s="77">
        <v>43358</v>
      </c>
      <c r="L800" s="80">
        <v>15</v>
      </c>
      <c r="M800" s="80">
        <v>9</v>
      </c>
      <c r="N800" s="82">
        <v>2018</v>
      </c>
      <c r="O800" s="77">
        <f t="shared" si="16"/>
        <v>43358</v>
      </c>
      <c r="P800" s="80" t="s">
        <v>2648</v>
      </c>
      <c r="Q800" s="80" t="s">
        <v>1899</v>
      </c>
      <c r="R800" s="80">
        <f>VLOOKUP(P800,Registration!O:P,2,FALSE)</f>
        <v>15</v>
      </c>
    </row>
    <row r="801" spans="1:18" ht="23.1" customHeight="1">
      <c r="A801" s="80" t="s">
        <v>84</v>
      </c>
      <c r="B801" s="80" t="s">
        <v>26</v>
      </c>
      <c r="C801" s="80" t="s">
        <v>27</v>
      </c>
      <c r="D801" s="80" t="s">
        <v>28</v>
      </c>
      <c r="E801" s="80" t="s">
        <v>28</v>
      </c>
      <c r="F801" s="80" t="s">
        <v>29</v>
      </c>
      <c r="G801" s="80" t="s">
        <v>1887</v>
      </c>
      <c r="H801" s="80" t="s">
        <v>8165</v>
      </c>
      <c r="I801" s="80" t="s">
        <v>8162</v>
      </c>
      <c r="J801" s="80" t="s">
        <v>2649</v>
      </c>
      <c r="K801" s="77">
        <v>43358</v>
      </c>
      <c r="L801" s="80">
        <v>15</v>
      </c>
      <c r="M801" s="80">
        <v>9</v>
      </c>
      <c r="N801" s="82">
        <v>2018</v>
      </c>
      <c r="O801" s="77">
        <f t="shared" si="16"/>
        <v>43358</v>
      </c>
      <c r="P801" s="80" t="s">
        <v>2650</v>
      </c>
      <c r="Q801" s="80" t="s">
        <v>1899</v>
      </c>
      <c r="R801" s="80">
        <f>VLOOKUP(P801,Registration!O:P,2,FALSE)</f>
        <v>16</v>
      </c>
    </row>
    <row r="802" spans="1:18" ht="23.1" customHeight="1">
      <c r="A802" s="80" t="s">
        <v>84</v>
      </c>
      <c r="B802" s="80" t="s">
        <v>26</v>
      </c>
      <c r="C802" s="80" t="s">
        <v>27</v>
      </c>
      <c r="D802" s="80" t="s">
        <v>28</v>
      </c>
      <c r="E802" s="80" t="s">
        <v>28</v>
      </c>
      <c r="F802" s="80" t="s">
        <v>29</v>
      </c>
      <c r="G802" s="80" t="s">
        <v>1887</v>
      </c>
      <c r="H802" s="80" t="s">
        <v>8165</v>
      </c>
      <c r="I802" s="80" t="s">
        <v>8162</v>
      </c>
      <c r="J802" s="80" t="s">
        <v>2651</v>
      </c>
      <c r="K802" s="77">
        <v>43358</v>
      </c>
      <c r="L802" s="80">
        <v>15</v>
      </c>
      <c r="M802" s="80">
        <v>9</v>
      </c>
      <c r="N802" s="82">
        <v>2018</v>
      </c>
      <c r="O802" s="77">
        <f t="shared" si="16"/>
        <v>43358</v>
      </c>
      <c r="P802" s="80" t="s">
        <v>2652</v>
      </c>
      <c r="Q802" s="80" t="s">
        <v>1899</v>
      </c>
      <c r="R802" s="80">
        <f>VLOOKUP(P802,Registration!O:P,2,FALSE)</f>
        <v>15</v>
      </c>
    </row>
    <row r="803" spans="1:18" ht="23.1" customHeight="1">
      <c r="A803" s="80" t="s">
        <v>84</v>
      </c>
      <c r="B803" s="80" t="s">
        <v>26</v>
      </c>
      <c r="C803" s="80" t="s">
        <v>27</v>
      </c>
      <c r="D803" s="80" t="s">
        <v>28</v>
      </c>
      <c r="E803" s="80" t="s">
        <v>28</v>
      </c>
      <c r="F803" s="80" t="s">
        <v>29</v>
      </c>
      <c r="G803" s="80" t="s">
        <v>1887</v>
      </c>
      <c r="H803" s="80" t="s">
        <v>8165</v>
      </c>
      <c r="I803" s="80" t="s">
        <v>8162</v>
      </c>
      <c r="J803" s="80" t="s">
        <v>2109</v>
      </c>
      <c r="K803" s="77">
        <v>43358</v>
      </c>
      <c r="L803" s="80">
        <v>15</v>
      </c>
      <c r="M803" s="80">
        <v>9</v>
      </c>
      <c r="N803" s="82">
        <v>2018</v>
      </c>
      <c r="O803" s="77">
        <f t="shared" si="16"/>
        <v>43358</v>
      </c>
      <c r="P803" s="80" t="s">
        <v>2653</v>
      </c>
      <c r="Q803" s="80" t="s">
        <v>1899</v>
      </c>
      <c r="R803" s="80">
        <f>VLOOKUP(P803,Registration!O:P,2,FALSE)</f>
        <v>16</v>
      </c>
    </row>
    <row r="804" spans="1:18" ht="23.1" customHeight="1">
      <c r="A804" s="80" t="s">
        <v>84</v>
      </c>
      <c r="B804" s="80" t="s">
        <v>26</v>
      </c>
      <c r="C804" s="80" t="s">
        <v>27</v>
      </c>
      <c r="D804" s="80" t="s">
        <v>28</v>
      </c>
      <c r="E804" s="80" t="s">
        <v>28</v>
      </c>
      <c r="F804" s="80" t="s">
        <v>29</v>
      </c>
      <c r="G804" s="80" t="s">
        <v>1887</v>
      </c>
      <c r="H804" s="80" t="s">
        <v>8165</v>
      </c>
      <c r="I804" s="80" t="s">
        <v>8162</v>
      </c>
      <c r="J804" s="80" t="s">
        <v>2632</v>
      </c>
      <c r="K804" s="77">
        <v>43358</v>
      </c>
      <c r="L804" s="80">
        <v>15</v>
      </c>
      <c r="M804" s="80">
        <v>9</v>
      </c>
      <c r="N804" s="82">
        <v>2018</v>
      </c>
      <c r="O804" s="77">
        <f t="shared" si="16"/>
        <v>43358</v>
      </c>
      <c r="P804" s="80" t="s">
        <v>2633</v>
      </c>
      <c r="Q804" s="80" t="s">
        <v>1899</v>
      </c>
      <c r="R804" s="80">
        <f>VLOOKUP(P804,Registration!O:P,2,FALSE)</f>
        <v>18</v>
      </c>
    </row>
    <row r="805" spans="1:18" ht="23.1" customHeight="1">
      <c r="A805" s="80" t="s">
        <v>84</v>
      </c>
      <c r="B805" s="80" t="s">
        <v>26</v>
      </c>
      <c r="C805" s="80" t="s">
        <v>27</v>
      </c>
      <c r="D805" s="80" t="s">
        <v>28</v>
      </c>
      <c r="E805" s="80" t="s">
        <v>28</v>
      </c>
      <c r="F805" s="80" t="s">
        <v>29</v>
      </c>
      <c r="G805" s="80" t="s">
        <v>1887</v>
      </c>
      <c r="H805" s="80" t="s">
        <v>8165</v>
      </c>
      <c r="I805" s="80" t="s">
        <v>8162</v>
      </c>
      <c r="J805" s="80" t="s">
        <v>2654</v>
      </c>
      <c r="K805" s="77">
        <v>43358</v>
      </c>
      <c r="L805" s="80">
        <v>15</v>
      </c>
      <c r="M805" s="80">
        <v>9</v>
      </c>
      <c r="N805" s="82">
        <v>2018</v>
      </c>
      <c r="O805" s="77">
        <f t="shared" si="16"/>
        <v>43358</v>
      </c>
      <c r="P805" s="80" t="s">
        <v>2655</v>
      </c>
      <c r="Q805" s="80" t="s">
        <v>1899</v>
      </c>
      <c r="R805" s="80">
        <f>VLOOKUP(P805,Registration!O:P,2,FALSE)</f>
        <v>15</v>
      </c>
    </row>
    <row r="806" spans="1:18" ht="23.1" customHeight="1">
      <c r="A806" s="80" t="s">
        <v>84</v>
      </c>
      <c r="B806" s="80" t="s">
        <v>26</v>
      </c>
      <c r="C806" s="80" t="s">
        <v>27</v>
      </c>
      <c r="D806" s="80" t="s">
        <v>28</v>
      </c>
      <c r="E806" s="80" t="s">
        <v>28</v>
      </c>
      <c r="F806" s="80" t="s">
        <v>29</v>
      </c>
      <c r="G806" s="80" t="s">
        <v>1887</v>
      </c>
      <c r="H806" s="80" t="s">
        <v>8165</v>
      </c>
      <c r="I806" s="80" t="s">
        <v>8162</v>
      </c>
      <c r="J806" s="80" t="s">
        <v>2656</v>
      </c>
      <c r="K806" s="77">
        <v>43358</v>
      </c>
      <c r="L806" s="80">
        <v>15</v>
      </c>
      <c r="M806" s="80">
        <v>9</v>
      </c>
      <c r="N806" s="82">
        <v>2018</v>
      </c>
      <c r="O806" s="77">
        <f t="shared" si="16"/>
        <v>43358</v>
      </c>
      <c r="P806" s="80" t="s">
        <v>2657</v>
      </c>
      <c r="Q806" s="80" t="s">
        <v>1899</v>
      </c>
      <c r="R806" s="80">
        <f>VLOOKUP(P806,Registration!O:P,2,FALSE)</f>
        <v>16</v>
      </c>
    </row>
    <row r="807" spans="1:18" ht="23.1" customHeight="1">
      <c r="A807" s="80" t="s">
        <v>84</v>
      </c>
      <c r="B807" s="80" t="s">
        <v>26</v>
      </c>
      <c r="C807" s="80" t="s">
        <v>27</v>
      </c>
      <c r="D807" s="80" t="s">
        <v>28</v>
      </c>
      <c r="E807" s="80" t="s">
        <v>28</v>
      </c>
      <c r="F807" s="80" t="s">
        <v>29</v>
      </c>
      <c r="G807" s="80" t="s">
        <v>1887</v>
      </c>
      <c r="H807" s="80" t="s">
        <v>8165</v>
      </c>
      <c r="I807" s="80" t="s">
        <v>8163</v>
      </c>
      <c r="J807" s="80" t="s">
        <v>2658</v>
      </c>
      <c r="K807" s="77">
        <v>43358</v>
      </c>
      <c r="L807" s="80">
        <v>15</v>
      </c>
      <c r="M807" s="80">
        <v>9</v>
      </c>
      <c r="N807" s="82">
        <v>2018</v>
      </c>
      <c r="O807" s="77">
        <f t="shared" si="16"/>
        <v>43358</v>
      </c>
      <c r="P807" s="80" t="s">
        <v>2659</v>
      </c>
      <c r="Q807" s="80" t="s">
        <v>175</v>
      </c>
      <c r="R807" s="80">
        <f>VLOOKUP(P807,Registration!O:P,2,FALSE)</f>
        <v>18</v>
      </c>
    </row>
    <row r="808" spans="1:18" ht="23.1" customHeight="1">
      <c r="A808" s="80" t="s">
        <v>84</v>
      </c>
      <c r="B808" s="80" t="s">
        <v>26</v>
      </c>
      <c r="C808" s="80" t="s">
        <v>27</v>
      </c>
      <c r="D808" s="80" t="s">
        <v>28</v>
      </c>
      <c r="E808" s="80" t="s">
        <v>28</v>
      </c>
      <c r="F808" s="80" t="s">
        <v>29</v>
      </c>
      <c r="G808" s="80" t="s">
        <v>1887</v>
      </c>
      <c r="H808" s="80" t="s">
        <v>8165</v>
      </c>
      <c r="I808" s="80" t="s">
        <v>8163</v>
      </c>
      <c r="J808" s="80" t="s">
        <v>2660</v>
      </c>
      <c r="K808" s="77">
        <v>43358</v>
      </c>
      <c r="L808" s="80">
        <v>15</v>
      </c>
      <c r="M808" s="80">
        <v>9</v>
      </c>
      <c r="N808" s="82">
        <v>2018</v>
      </c>
      <c r="O808" s="77">
        <f t="shared" si="16"/>
        <v>43358</v>
      </c>
      <c r="P808" s="80" t="s">
        <v>2661</v>
      </c>
      <c r="Q808" s="80" t="s">
        <v>175</v>
      </c>
      <c r="R808" s="80">
        <f>VLOOKUP(P808,Registration!O:P,2,FALSE)</f>
        <v>19</v>
      </c>
    </row>
    <row r="809" spans="1:18" ht="23.1" customHeight="1">
      <c r="A809" s="80" t="s">
        <v>2662</v>
      </c>
      <c r="B809" s="80" t="s">
        <v>26</v>
      </c>
      <c r="C809" s="80" t="s">
        <v>27</v>
      </c>
      <c r="D809" s="80" t="s">
        <v>28</v>
      </c>
      <c r="E809" s="80" t="s">
        <v>28</v>
      </c>
      <c r="F809" s="80" t="s">
        <v>29</v>
      </c>
      <c r="G809" s="80" t="s">
        <v>1887</v>
      </c>
      <c r="H809" s="80" t="s">
        <v>8165</v>
      </c>
      <c r="I809" s="80" t="s">
        <v>8163</v>
      </c>
      <c r="J809" s="80" t="s">
        <v>2663</v>
      </c>
      <c r="K809" s="77">
        <v>43364</v>
      </c>
      <c r="L809" s="80">
        <v>21</v>
      </c>
      <c r="M809" s="80">
        <v>9</v>
      </c>
      <c r="N809" s="82">
        <v>2018</v>
      </c>
      <c r="O809" s="77">
        <f t="shared" si="16"/>
        <v>43364</v>
      </c>
      <c r="P809" s="80" t="s">
        <v>2664</v>
      </c>
      <c r="Q809" s="80" t="s">
        <v>175</v>
      </c>
      <c r="R809" s="80">
        <f>VLOOKUP(P809,Registration!O:P,2,FALSE)</f>
        <v>17</v>
      </c>
    </row>
    <row r="810" spans="1:18" ht="23.1" customHeight="1">
      <c r="A810" s="80" t="s">
        <v>2662</v>
      </c>
      <c r="B810" s="80" t="s">
        <v>26</v>
      </c>
      <c r="C810" s="80" t="s">
        <v>27</v>
      </c>
      <c r="D810" s="80" t="s">
        <v>28</v>
      </c>
      <c r="E810" s="80" t="s">
        <v>28</v>
      </c>
      <c r="F810" s="80" t="s">
        <v>29</v>
      </c>
      <c r="G810" s="80" t="s">
        <v>1887</v>
      </c>
      <c r="H810" s="80" t="s">
        <v>8165</v>
      </c>
      <c r="I810" s="80" t="s">
        <v>8163</v>
      </c>
      <c r="J810" s="80" t="s">
        <v>2665</v>
      </c>
      <c r="K810" s="77">
        <v>43364</v>
      </c>
      <c r="L810" s="80">
        <v>21</v>
      </c>
      <c r="M810" s="80">
        <v>9</v>
      </c>
      <c r="N810" s="82">
        <v>2018</v>
      </c>
      <c r="O810" s="77">
        <f t="shared" si="16"/>
        <v>43364</v>
      </c>
      <c r="P810" s="80" t="s">
        <v>2666</v>
      </c>
      <c r="Q810" s="80" t="s">
        <v>175</v>
      </c>
      <c r="R810" s="80">
        <f>VLOOKUP(P810,Registration!O:P,2,FALSE)</f>
        <v>18</v>
      </c>
    </row>
    <row r="811" spans="1:18" ht="23.1" customHeight="1">
      <c r="A811" s="80" t="s">
        <v>86</v>
      </c>
      <c r="B811" s="80" t="s">
        <v>26</v>
      </c>
      <c r="C811" s="80" t="s">
        <v>27</v>
      </c>
      <c r="D811" s="80" t="s">
        <v>28</v>
      </c>
      <c r="E811" s="80" t="s">
        <v>28</v>
      </c>
      <c r="F811" s="80" t="s">
        <v>29</v>
      </c>
      <c r="G811" s="80" t="s">
        <v>1887</v>
      </c>
      <c r="H811" s="80" t="s">
        <v>8165</v>
      </c>
      <c r="I811" s="80" t="s">
        <v>8163</v>
      </c>
      <c r="J811" s="80" t="s">
        <v>2667</v>
      </c>
      <c r="K811" s="77">
        <v>43365</v>
      </c>
      <c r="L811" s="80">
        <v>22</v>
      </c>
      <c r="M811" s="80">
        <v>9</v>
      </c>
      <c r="N811" s="82">
        <v>2018</v>
      </c>
      <c r="O811" s="77">
        <f t="shared" si="16"/>
        <v>43365</v>
      </c>
      <c r="P811" s="80" t="s">
        <v>2668</v>
      </c>
      <c r="Q811" s="80" t="s">
        <v>175</v>
      </c>
      <c r="R811" s="80">
        <f>VLOOKUP(P811,Registration!O:P,2,FALSE)</f>
        <v>18</v>
      </c>
    </row>
    <row r="812" spans="1:18" ht="23.1" customHeight="1">
      <c r="A812" s="80" t="s">
        <v>86</v>
      </c>
      <c r="B812" s="80" t="s">
        <v>26</v>
      </c>
      <c r="C812" s="80" t="s">
        <v>27</v>
      </c>
      <c r="D812" s="80" t="s">
        <v>28</v>
      </c>
      <c r="E812" s="80" t="s">
        <v>28</v>
      </c>
      <c r="F812" s="80" t="s">
        <v>29</v>
      </c>
      <c r="G812" s="80" t="s">
        <v>1887</v>
      </c>
      <c r="H812" s="80" t="s">
        <v>8165</v>
      </c>
      <c r="I812" s="80" t="s">
        <v>8162</v>
      </c>
      <c r="J812" s="80" t="s">
        <v>2669</v>
      </c>
      <c r="K812" s="77">
        <v>43365</v>
      </c>
      <c r="L812" s="80">
        <v>22</v>
      </c>
      <c r="M812" s="80">
        <v>9</v>
      </c>
      <c r="N812" s="82">
        <v>2018</v>
      </c>
      <c r="O812" s="77">
        <f t="shared" si="16"/>
        <v>43365</v>
      </c>
      <c r="P812" s="80" t="s">
        <v>2670</v>
      </c>
      <c r="Q812" s="80" t="s">
        <v>1899</v>
      </c>
      <c r="R812" s="80">
        <f>VLOOKUP(P812,Registration!O:P,2,FALSE)</f>
        <v>19</v>
      </c>
    </row>
    <row r="813" spans="1:18" ht="23.1" customHeight="1">
      <c r="A813" s="80" t="s">
        <v>86</v>
      </c>
      <c r="B813" s="80" t="s">
        <v>26</v>
      </c>
      <c r="C813" s="80" t="s">
        <v>27</v>
      </c>
      <c r="D813" s="80" t="s">
        <v>28</v>
      </c>
      <c r="E813" s="80" t="s">
        <v>28</v>
      </c>
      <c r="F813" s="80" t="s">
        <v>29</v>
      </c>
      <c r="G813" s="80" t="s">
        <v>1887</v>
      </c>
      <c r="H813" s="80" t="s">
        <v>8165</v>
      </c>
      <c r="I813" s="80" t="s">
        <v>8162</v>
      </c>
      <c r="J813" s="80" t="s">
        <v>2671</v>
      </c>
      <c r="K813" s="77">
        <v>43365</v>
      </c>
      <c r="L813" s="80">
        <v>22</v>
      </c>
      <c r="M813" s="80">
        <v>9</v>
      </c>
      <c r="N813" s="82">
        <v>2018</v>
      </c>
      <c r="O813" s="77">
        <f t="shared" si="16"/>
        <v>43365</v>
      </c>
      <c r="P813" s="80" t="s">
        <v>2672</v>
      </c>
      <c r="Q813" s="80" t="s">
        <v>1899</v>
      </c>
      <c r="R813" s="80">
        <f>VLOOKUP(P813,Registration!O:P,2,FALSE)</f>
        <v>18</v>
      </c>
    </row>
    <row r="814" spans="1:18" ht="23.1" customHeight="1">
      <c r="A814" s="80" t="s">
        <v>86</v>
      </c>
      <c r="B814" s="80" t="s">
        <v>26</v>
      </c>
      <c r="C814" s="80" t="s">
        <v>27</v>
      </c>
      <c r="D814" s="80" t="s">
        <v>28</v>
      </c>
      <c r="E814" s="80" t="s">
        <v>28</v>
      </c>
      <c r="F814" s="80" t="s">
        <v>29</v>
      </c>
      <c r="G814" s="80" t="s">
        <v>1887</v>
      </c>
      <c r="H814" s="80" t="s">
        <v>8165</v>
      </c>
      <c r="I814" s="80" t="s">
        <v>8162</v>
      </c>
      <c r="J814" s="80" t="s">
        <v>2632</v>
      </c>
      <c r="K814" s="77">
        <v>43365</v>
      </c>
      <c r="L814" s="80">
        <v>22</v>
      </c>
      <c r="M814" s="80">
        <v>9</v>
      </c>
      <c r="N814" s="82">
        <v>2018</v>
      </c>
      <c r="O814" s="77">
        <f t="shared" si="16"/>
        <v>43365</v>
      </c>
      <c r="P814" s="80" t="s">
        <v>2633</v>
      </c>
      <c r="Q814" s="80" t="s">
        <v>1899</v>
      </c>
      <c r="R814" s="80">
        <f>VLOOKUP(P814,Registration!O:P,2,FALSE)</f>
        <v>18</v>
      </c>
    </row>
    <row r="815" spans="1:18" ht="23.1" customHeight="1">
      <c r="A815" s="80" t="s">
        <v>86</v>
      </c>
      <c r="B815" s="80" t="s">
        <v>26</v>
      </c>
      <c r="C815" s="80" t="s">
        <v>27</v>
      </c>
      <c r="D815" s="80" t="s">
        <v>28</v>
      </c>
      <c r="E815" s="80" t="s">
        <v>28</v>
      </c>
      <c r="F815" s="80" t="s">
        <v>29</v>
      </c>
      <c r="G815" s="80" t="s">
        <v>1887</v>
      </c>
      <c r="H815" s="80" t="s">
        <v>8165</v>
      </c>
      <c r="I815" s="80" t="s">
        <v>8162</v>
      </c>
      <c r="J815" s="80" t="s">
        <v>2673</v>
      </c>
      <c r="K815" s="77">
        <v>43365</v>
      </c>
      <c r="L815" s="80">
        <v>22</v>
      </c>
      <c r="M815" s="80">
        <v>9</v>
      </c>
      <c r="N815" s="82">
        <v>2018</v>
      </c>
      <c r="O815" s="77">
        <f t="shared" si="16"/>
        <v>43365</v>
      </c>
      <c r="P815" s="80" t="s">
        <v>2674</v>
      </c>
      <c r="Q815" s="80" t="s">
        <v>1899</v>
      </c>
      <c r="R815" s="80">
        <f>VLOOKUP(P815,Registration!O:P,2,FALSE)</f>
        <v>19</v>
      </c>
    </row>
    <row r="816" spans="1:18" ht="23.1" customHeight="1">
      <c r="A816" s="80" t="s">
        <v>86</v>
      </c>
      <c r="B816" s="80" t="s">
        <v>26</v>
      </c>
      <c r="C816" s="80" t="s">
        <v>27</v>
      </c>
      <c r="D816" s="80" t="s">
        <v>28</v>
      </c>
      <c r="E816" s="80" t="s">
        <v>28</v>
      </c>
      <c r="F816" s="80" t="s">
        <v>29</v>
      </c>
      <c r="G816" s="80" t="s">
        <v>1887</v>
      </c>
      <c r="H816" s="80" t="s">
        <v>8165</v>
      </c>
      <c r="I816" s="80" t="s">
        <v>8162</v>
      </c>
      <c r="J816" s="80" t="s">
        <v>903</v>
      </c>
      <c r="K816" s="77">
        <v>43365</v>
      </c>
      <c r="L816" s="80">
        <v>22</v>
      </c>
      <c r="M816" s="80">
        <v>9</v>
      </c>
      <c r="N816" s="82">
        <v>2018</v>
      </c>
      <c r="O816" s="77">
        <f t="shared" si="16"/>
        <v>43365</v>
      </c>
      <c r="P816" s="80" t="s">
        <v>2634</v>
      </c>
      <c r="Q816" s="80" t="s">
        <v>1899</v>
      </c>
      <c r="R816" s="80">
        <f>VLOOKUP(P816,Registration!O:P,2,FALSE)</f>
        <v>18</v>
      </c>
    </row>
    <row r="817" spans="1:18" ht="23.1" customHeight="1">
      <c r="A817" s="80" t="s">
        <v>86</v>
      </c>
      <c r="B817" s="80" t="s">
        <v>26</v>
      </c>
      <c r="C817" s="80" t="s">
        <v>27</v>
      </c>
      <c r="D817" s="80" t="s">
        <v>28</v>
      </c>
      <c r="E817" s="80" t="s">
        <v>28</v>
      </c>
      <c r="F817" s="80" t="s">
        <v>29</v>
      </c>
      <c r="G817" s="80" t="s">
        <v>1887</v>
      </c>
      <c r="H817" s="80" t="s">
        <v>8165</v>
      </c>
      <c r="I817" s="80" t="s">
        <v>8162</v>
      </c>
      <c r="J817" s="80" t="s">
        <v>2654</v>
      </c>
      <c r="K817" s="77">
        <v>43365</v>
      </c>
      <c r="L817" s="80">
        <v>22</v>
      </c>
      <c r="M817" s="80">
        <v>9</v>
      </c>
      <c r="N817" s="82">
        <v>2018</v>
      </c>
      <c r="O817" s="77">
        <f t="shared" si="16"/>
        <v>43365</v>
      </c>
      <c r="P817" s="80" t="s">
        <v>2655</v>
      </c>
      <c r="Q817" s="80" t="s">
        <v>1899</v>
      </c>
      <c r="R817" s="80">
        <f>VLOOKUP(P817,Registration!O:P,2,FALSE)</f>
        <v>15</v>
      </c>
    </row>
    <row r="818" spans="1:18" ht="23.1" customHeight="1">
      <c r="A818" s="80" t="s">
        <v>86</v>
      </c>
      <c r="B818" s="80" t="s">
        <v>26</v>
      </c>
      <c r="C818" s="80" t="s">
        <v>27</v>
      </c>
      <c r="D818" s="80" t="s">
        <v>28</v>
      </c>
      <c r="E818" s="80" t="s">
        <v>28</v>
      </c>
      <c r="F818" s="80" t="s">
        <v>29</v>
      </c>
      <c r="G818" s="80" t="s">
        <v>1887</v>
      </c>
      <c r="H818" s="80" t="s">
        <v>8165</v>
      </c>
      <c r="I818" s="80" t="s">
        <v>8162</v>
      </c>
      <c r="J818" s="80" t="s">
        <v>2675</v>
      </c>
      <c r="K818" s="77">
        <v>43365</v>
      </c>
      <c r="L818" s="80">
        <v>22</v>
      </c>
      <c r="M818" s="80">
        <v>9</v>
      </c>
      <c r="N818" s="82">
        <v>2018</v>
      </c>
      <c r="O818" s="77">
        <f t="shared" si="16"/>
        <v>43365</v>
      </c>
      <c r="P818" s="80" t="s">
        <v>2676</v>
      </c>
      <c r="Q818" s="80" t="s">
        <v>1899</v>
      </c>
      <c r="R818" s="80">
        <f>VLOOKUP(P818,Registration!O:P,2,FALSE)</f>
        <v>19</v>
      </c>
    </row>
    <row r="819" spans="1:18" ht="23.1" customHeight="1">
      <c r="A819" s="80" t="s">
        <v>86</v>
      </c>
      <c r="B819" s="80" t="s">
        <v>26</v>
      </c>
      <c r="C819" s="80" t="s">
        <v>27</v>
      </c>
      <c r="D819" s="80" t="s">
        <v>28</v>
      </c>
      <c r="E819" s="80" t="s">
        <v>28</v>
      </c>
      <c r="F819" s="80" t="s">
        <v>29</v>
      </c>
      <c r="G819" s="80" t="s">
        <v>1887</v>
      </c>
      <c r="H819" s="80" t="s">
        <v>8165</v>
      </c>
      <c r="I819" s="80" t="s">
        <v>8162</v>
      </c>
      <c r="J819" s="80" t="s">
        <v>2677</v>
      </c>
      <c r="K819" s="77">
        <v>43365</v>
      </c>
      <c r="L819" s="80">
        <v>22</v>
      </c>
      <c r="M819" s="80">
        <v>9</v>
      </c>
      <c r="N819" s="82">
        <v>2018</v>
      </c>
      <c r="O819" s="77">
        <f t="shared" si="16"/>
        <v>43365</v>
      </c>
      <c r="P819" s="80" t="s">
        <v>2678</v>
      </c>
      <c r="Q819" s="80" t="s">
        <v>1899</v>
      </c>
      <c r="R819" s="80">
        <f>VLOOKUP(P819,Registration!O:P,2,FALSE)</f>
        <v>17</v>
      </c>
    </row>
    <row r="820" spans="1:18" ht="23.1" customHeight="1">
      <c r="A820" s="80" t="s">
        <v>86</v>
      </c>
      <c r="B820" s="80" t="s">
        <v>26</v>
      </c>
      <c r="C820" s="80" t="s">
        <v>27</v>
      </c>
      <c r="D820" s="80" t="s">
        <v>28</v>
      </c>
      <c r="E820" s="80" t="s">
        <v>28</v>
      </c>
      <c r="F820" s="80" t="s">
        <v>29</v>
      </c>
      <c r="G820" s="80" t="s">
        <v>1887</v>
      </c>
      <c r="H820" s="80" t="s">
        <v>8165</v>
      </c>
      <c r="I820" s="80" t="s">
        <v>8162</v>
      </c>
      <c r="J820" s="80" t="s">
        <v>2109</v>
      </c>
      <c r="K820" s="77">
        <v>43365</v>
      </c>
      <c r="L820" s="80">
        <v>22</v>
      </c>
      <c r="M820" s="80">
        <v>9</v>
      </c>
      <c r="N820" s="82">
        <v>2018</v>
      </c>
      <c r="O820" s="77">
        <f t="shared" si="16"/>
        <v>43365</v>
      </c>
      <c r="P820" s="80" t="s">
        <v>2653</v>
      </c>
      <c r="Q820" s="80" t="s">
        <v>1899</v>
      </c>
      <c r="R820" s="80">
        <f>VLOOKUP(P820,Registration!O:P,2,FALSE)</f>
        <v>16</v>
      </c>
    </row>
    <row r="821" spans="1:18" ht="23.1" customHeight="1">
      <c r="A821" s="80" t="s">
        <v>88</v>
      </c>
      <c r="B821" s="80" t="s">
        <v>26</v>
      </c>
      <c r="C821" s="80" t="s">
        <v>27</v>
      </c>
      <c r="D821" s="80" t="s">
        <v>28</v>
      </c>
      <c r="E821" s="80" t="s">
        <v>28</v>
      </c>
      <c r="F821" s="80" t="s">
        <v>29</v>
      </c>
      <c r="G821" s="80" t="s">
        <v>1887</v>
      </c>
      <c r="H821" s="80" t="s">
        <v>8165</v>
      </c>
      <c r="I821" s="80" t="s">
        <v>8163</v>
      </c>
      <c r="J821" s="80" t="s">
        <v>2611</v>
      </c>
      <c r="K821" s="77">
        <v>43367</v>
      </c>
      <c r="L821" s="80">
        <v>24</v>
      </c>
      <c r="M821" s="80">
        <v>9</v>
      </c>
      <c r="N821" s="82">
        <v>2018</v>
      </c>
      <c r="O821" s="77">
        <f t="shared" si="16"/>
        <v>43367</v>
      </c>
      <c r="P821" s="80" t="s">
        <v>2612</v>
      </c>
      <c r="Q821" s="80" t="s">
        <v>175</v>
      </c>
      <c r="R821" s="80">
        <f>VLOOKUP(P821,Registration!O:P,2,FALSE)</f>
        <v>17</v>
      </c>
    </row>
    <row r="822" spans="1:18" ht="23.1" customHeight="1">
      <c r="A822" s="80" t="s">
        <v>88</v>
      </c>
      <c r="B822" s="80" t="s">
        <v>26</v>
      </c>
      <c r="C822" s="80" t="s">
        <v>27</v>
      </c>
      <c r="D822" s="80" t="s">
        <v>28</v>
      </c>
      <c r="E822" s="80" t="s">
        <v>28</v>
      </c>
      <c r="F822" s="80" t="s">
        <v>29</v>
      </c>
      <c r="G822" s="80" t="s">
        <v>1887</v>
      </c>
      <c r="H822" s="80" t="s">
        <v>8165</v>
      </c>
      <c r="I822" s="80" t="s">
        <v>8163</v>
      </c>
      <c r="J822" s="80" t="s">
        <v>1893</v>
      </c>
      <c r="K822" s="77">
        <v>43370</v>
      </c>
      <c r="L822" s="80">
        <v>27</v>
      </c>
      <c r="M822" s="80">
        <v>9</v>
      </c>
      <c r="N822" s="82">
        <v>2018</v>
      </c>
      <c r="O822" s="77">
        <f t="shared" si="16"/>
        <v>43370</v>
      </c>
      <c r="P822" s="80" t="s">
        <v>1894</v>
      </c>
      <c r="Q822" s="80" t="s">
        <v>175</v>
      </c>
      <c r="R822" s="80">
        <f>VLOOKUP(P822,Registration!O:P,2,FALSE)</f>
        <v>17</v>
      </c>
    </row>
    <row r="823" spans="1:18" ht="23.1" customHeight="1">
      <c r="A823" s="80" t="s">
        <v>88</v>
      </c>
      <c r="B823" s="80" t="s">
        <v>26</v>
      </c>
      <c r="C823" s="80" t="s">
        <v>27</v>
      </c>
      <c r="D823" s="80" t="s">
        <v>28</v>
      </c>
      <c r="E823" s="80" t="s">
        <v>28</v>
      </c>
      <c r="F823" s="80" t="s">
        <v>111</v>
      </c>
      <c r="G823" s="80" t="s">
        <v>167</v>
      </c>
      <c r="H823" s="80" t="s">
        <v>8159</v>
      </c>
      <c r="I823" s="80" t="s">
        <v>8161</v>
      </c>
      <c r="J823" s="80" t="s">
        <v>897</v>
      </c>
      <c r="K823" s="77">
        <v>43368</v>
      </c>
      <c r="L823" s="82">
        <v>25</v>
      </c>
      <c r="M823" s="82">
        <v>9</v>
      </c>
      <c r="N823" s="82">
        <v>2018</v>
      </c>
      <c r="O823" s="77">
        <f t="shared" si="16"/>
        <v>43368</v>
      </c>
      <c r="P823" s="80" t="s">
        <v>898</v>
      </c>
      <c r="Q823" s="80" t="s">
        <v>175</v>
      </c>
      <c r="R823" s="80">
        <f>VLOOKUP(P823,Registration!O:P,2,FALSE)</f>
        <v>19</v>
      </c>
    </row>
    <row r="824" spans="1:18" ht="23.1" customHeight="1">
      <c r="A824" s="80" t="s">
        <v>88</v>
      </c>
      <c r="B824" s="80" t="s">
        <v>26</v>
      </c>
      <c r="C824" s="80" t="s">
        <v>27</v>
      </c>
      <c r="D824" s="80" t="s">
        <v>28</v>
      </c>
      <c r="E824" s="80" t="s">
        <v>28</v>
      </c>
      <c r="F824" s="80" t="s">
        <v>111</v>
      </c>
      <c r="G824" s="80" t="s">
        <v>167</v>
      </c>
      <c r="H824" s="80" t="s">
        <v>8159</v>
      </c>
      <c r="I824" s="80" t="s">
        <v>8161</v>
      </c>
      <c r="J824" s="80" t="s">
        <v>899</v>
      </c>
      <c r="K824" s="77">
        <v>43368</v>
      </c>
      <c r="L824" s="82">
        <v>25</v>
      </c>
      <c r="M824" s="82">
        <v>9</v>
      </c>
      <c r="N824" s="82">
        <v>2018</v>
      </c>
      <c r="O824" s="77">
        <f t="shared" si="16"/>
        <v>43368</v>
      </c>
      <c r="P824" s="80" t="s">
        <v>900</v>
      </c>
      <c r="Q824" s="80" t="s">
        <v>175</v>
      </c>
      <c r="R824" s="80">
        <f>VLOOKUP(P824,Registration!O:P,2,FALSE)</f>
        <v>18</v>
      </c>
    </row>
    <row r="825" spans="1:18" ht="23.1" customHeight="1">
      <c r="A825" s="80" t="s">
        <v>88</v>
      </c>
      <c r="B825" s="80" t="s">
        <v>26</v>
      </c>
      <c r="C825" s="80" t="s">
        <v>27</v>
      </c>
      <c r="D825" s="80" t="s">
        <v>28</v>
      </c>
      <c r="E825" s="80" t="s">
        <v>28</v>
      </c>
      <c r="F825" s="80" t="s">
        <v>111</v>
      </c>
      <c r="G825" s="80" t="s">
        <v>167</v>
      </c>
      <c r="H825" s="80" t="s">
        <v>8159</v>
      </c>
      <c r="I825" s="80" t="s">
        <v>8161</v>
      </c>
      <c r="J825" s="80" t="s">
        <v>901</v>
      </c>
      <c r="K825" s="77">
        <v>43368</v>
      </c>
      <c r="L825" s="82">
        <v>25</v>
      </c>
      <c r="M825" s="82">
        <v>9</v>
      </c>
      <c r="N825" s="82">
        <v>2018</v>
      </c>
      <c r="O825" s="77">
        <f t="shared" si="16"/>
        <v>43368</v>
      </c>
      <c r="P825" s="80" t="s">
        <v>902</v>
      </c>
      <c r="Q825" s="80" t="s">
        <v>175</v>
      </c>
      <c r="R825" s="80">
        <f>VLOOKUP(P825,Registration!O:P,2,FALSE)</f>
        <v>19</v>
      </c>
    </row>
    <row r="826" spans="1:18" ht="23.1" customHeight="1">
      <c r="A826" s="80" t="s">
        <v>88</v>
      </c>
      <c r="B826" s="80" t="s">
        <v>26</v>
      </c>
      <c r="C826" s="80" t="s">
        <v>27</v>
      </c>
      <c r="D826" s="80" t="s">
        <v>28</v>
      </c>
      <c r="E826" s="80" t="s">
        <v>28</v>
      </c>
      <c r="F826" s="80" t="s">
        <v>111</v>
      </c>
      <c r="G826" s="80" t="s">
        <v>167</v>
      </c>
      <c r="H826" s="80" t="s">
        <v>8159</v>
      </c>
      <c r="I826" s="80" t="s">
        <v>8161</v>
      </c>
      <c r="J826" s="80" t="s">
        <v>903</v>
      </c>
      <c r="K826" s="77">
        <v>43370</v>
      </c>
      <c r="L826" s="82">
        <v>27</v>
      </c>
      <c r="M826" s="82">
        <v>9</v>
      </c>
      <c r="N826" s="82">
        <v>2018</v>
      </c>
      <c r="O826" s="77">
        <f t="shared" si="16"/>
        <v>43370</v>
      </c>
      <c r="P826" s="80" t="s">
        <v>904</v>
      </c>
      <c r="Q826" s="80" t="s">
        <v>175</v>
      </c>
      <c r="R826" s="80">
        <f>VLOOKUP(P826,Registration!O:P,2,FALSE)</f>
        <v>19</v>
      </c>
    </row>
    <row r="827" spans="1:18" ht="23.1" customHeight="1">
      <c r="A827" s="80" t="s">
        <v>88</v>
      </c>
      <c r="B827" s="80" t="s">
        <v>26</v>
      </c>
      <c r="C827" s="80" t="s">
        <v>27</v>
      </c>
      <c r="D827" s="80" t="s">
        <v>28</v>
      </c>
      <c r="E827" s="80" t="s">
        <v>28</v>
      </c>
      <c r="F827" s="80" t="s">
        <v>111</v>
      </c>
      <c r="G827" s="80" t="s">
        <v>167</v>
      </c>
      <c r="H827" s="80" t="s">
        <v>8159</v>
      </c>
      <c r="I827" s="80" t="s">
        <v>8161</v>
      </c>
      <c r="J827" s="80" t="s">
        <v>905</v>
      </c>
      <c r="K827" s="77">
        <v>43370</v>
      </c>
      <c r="L827" s="82">
        <v>27</v>
      </c>
      <c r="M827" s="82">
        <v>9</v>
      </c>
      <c r="N827" s="82">
        <v>2018</v>
      </c>
      <c r="O827" s="77">
        <f t="shared" si="16"/>
        <v>43370</v>
      </c>
      <c r="P827" s="80" t="s">
        <v>906</v>
      </c>
      <c r="Q827" s="80" t="s">
        <v>175</v>
      </c>
      <c r="R827" s="80">
        <f>VLOOKUP(P827,Registration!O:P,2,FALSE)</f>
        <v>19</v>
      </c>
    </row>
    <row r="828" spans="1:18" ht="23.1" customHeight="1">
      <c r="A828" s="80" t="s">
        <v>88</v>
      </c>
      <c r="B828" s="80" t="s">
        <v>26</v>
      </c>
      <c r="C828" s="80" t="s">
        <v>27</v>
      </c>
      <c r="D828" s="80" t="s">
        <v>28</v>
      </c>
      <c r="E828" s="80" t="s">
        <v>28</v>
      </c>
      <c r="F828" s="80" t="s">
        <v>111</v>
      </c>
      <c r="G828" s="80" t="s">
        <v>167</v>
      </c>
      <c r="H828" s="80" t="s">
        <v>8159</v>
      </c>
      <c r="I828" s="80" t="s">
        <v>8161</v>
      </c>
      <c r="J828" s="80" t="s">
        <v>907</v>
      </c>
      <c r="K828" s="77">
        <v>43370</v>
      </c>
      <c r="L828" s="82">
        <v>27</v>
      </c>
      <c r="M828" s="82">
        <v>9</v>
      </c>
      <c r="N828" s="82">
        <v>2018</v>
      </c>
      <c r="O828" s="77">
        <f t="shared" si="16"/>
        <v>43370</v>
      </c>
      <c r="P828" s="80" t="s">
        <v>908</v>
      </c>
      <c r="Q828" s="80" t="s">
        <v>175</v>
      </c>
      <c r="R828" s="80">
        <f>VLOOKUP(P828,Registration!O:P,2,FALSE)</f>
        <v>18</v>
      </c>
    </row>
    <row r="829" spans="1:18" ht="23.1" customHeight="1">
      <c r="A829" s="80" t="s">
        <v>88</v>
      </c>
      <c r="B829" s="80" t="s">
        <v>26</v>
      </c>
      <c r="C829" s="80" t="s">
        <v>27</v>
      </c>
      <c r="D829" s="80" t="s">
        <v>28</v>
      </c>
      <c r="E829" s="80" t="s">
        <v>28</v>
      </c>
      <c r="F829" s="80" t="s">
        <v>111</v>
      </c>
      <c r="G829" s="80" t="s">
        <v>167</v>
      </c>
      <c r="H829" s="80" t="s">
        <v>8159</v>
      </c>
      <c r="I829" s="80" t="s">
        <v>8161</v>
      </c>
      <c r="J829" s="80" t="s">
        <v>909</v>
      </c>
      <c r="K829" s="77">
        <v>43370</v>
      </c>
      <c r="L829" s="82">
        <v>27</v>
      </c>
      <c r="M829" s="82">
        <v>9</v>
      </c>
      <c r="N829" s="82">
        <v>2018</v>
      </c>
      <c r="O829" s="77">
        <f t="shared" si="16"/>
        <v>43370</v>
      </c>
      <c r="P829" s="80" t="s">
        <v>910</v>
      </c>
      <c r="Q829" s="80" t="s">
        <v>175</v>
      </c>
      <c r="R829" s="80">
        <f>VLOOKUP(P829,Registration!O:P,2,FALSE)</f>
        <v>19</v>
      </c>
    </row>
    <row r="830" spans="1:18" ht="23.1" customHeight="1">
      <c r="A830" s="80" t="s">
        <v>88</v>
      </c>
      <c r="B830" s="80" t="s">
        <v>26</v>
      </c>
      <c r="C830" s="80" t="s">
        <v>27</v>
      </c>
      <c r="D830" s="80" t="s">
        <v>28</v>
      </c>
      <c r="E830" s="80" t="s">
        <v>28</v>
      </c>
      <c r="F830" s="80" t="s">
        <v>111</v>
      </c>
      <c r="G830" s="80" t="s">
        <v>167</v>
      </c>
      <c r="H830" s="80" t="s">
        <v>8159</v>
      </c>
      <c r="I830" s="80" t="s">
        <v>8161</v>
      </c>
      <c r="J830" s="80" t="s">
        <v>911</v>
      </c>
      <c r="K830" s="77">
        <v>43370</v>
      </c>
      <c r="L830" s="82">
        <v>27</v>
      </c>
      <c r="M830" s="82">
        <v>9</v>
      </c>
      <c r="N830" s="82">
        <v>2018</v>
      </c>
      <c r="O830" s="77">
        <f t="shared" si="16"/>
        <v>43370</v>
      </c>
      <c r="P830" s="80" t="s">
        <v>912</v>
      </c>
      <c r="Q830" s="80" t="s">
        <v>175</v>
      </c>
      <c r="R830" s="80">
        <f>VLOOKUP(P830,Registration!O:P,2,FALSE)</f>
        <v>18</v>
      </c>
    </row>
    <row r="831" spans="1:18" ht="23.1" customHeight="1">
      <c r="A831" s="80" t="s">
        <v>88</v>
      </c>
      <c r="B831" s="80" t="s">
        <v>26</v>
      </c>
      <c r="C831" s="80" t="s">
        <v>27</v>
      </c>
      <c r="D831" s="80" t="s">
        <v>28</v>
      </c>
      <c r="E831" s="80" t="s">
        <v>28</v>
      </c>
      <c r="F831" s="80" t="s">
        <v>111</v>
      </c>
      <c r="G831" s="80" t="s">
        <v>167</v>
      </c>
      <c r="H831" s="80" t="s">
        <v>8159</v>
      </c>
      <c r="I831" s="80" t="s">
        <v>8161</v>
      </c>
      <c r="J831" s="80" t="s">
        <v>817</v>
      </c>
      <c r="K831" s="77">
        <v>43370</v>
      </c>
      <c r="L831" s="82">
        <v>27</v>
      </c>
      <c r="M831" s="82">
        <v>9</v>
      </c>
      <c r="N831" s="82">
        <v>2018</v>
      </c>
      <c r="O831" s="77">
        <f t="shared" si="16"/>
        <v>43370</v>
      </c>
      <c r="P831" s="80" t="s">
        <v>913</v>
      </c>
      <c r="Q831" s="80" t="s">
        <v>175</v>
      </c>
      <c r="R831" s="80">
        <f>VLOOKUP(P831,Registration!O:P,2,FALSE)</f>
        <v>19</v>
      </c>
    </row>
    <row r="832" spans="1:18" ht="23.1" customHeight="1">
      <c r="A832" s="80" t="s">
        <v>88</v>
      </c>
      <c r="B832" s="80" t="s">
        <v>26</v>
      </c>
      <c r="C832" s="80" t="s">
        <v>27</v>
      </c>
      <c r="D832" s="80" t="s">
        <v>28</v>
      </c>
      <c r="E832" s="80" t="s">
        <v>28</v>
      </c>
      <c r="F832" s="80" t="s">
        <v>111</v>
      </c>
      <c r="G832" s="80" t="s">
        <v>167</v>
      </c>
      <c r="H832" s="80" t="s">
        <v>8159</v>
      </c>
      <c r="I832" s="80" t="s">
        <v>8161</v>
      </c>
      <c r="J832" s="100" t="s">
        <v>914</v>
      </c>
      <c r="K832" s="77">
        <v>43370</v>
      </c>
      <c r="L832" s="82">
        <v>27</v>
      </c>
      <c r="M832" s="82">
        <v>9</v>
      </c>
      <c r="N832" s="82">
        <v>2018</v>
      </c>
      <c r="O832" s="77">
        <f t="shared" si="16"/>
        <v>43370</v>
      </c>
      <c r="P832" s="80" t="s">
        <v>915</v>
      </c>
      <c r="Q832" s="80" t="s">
        <v>175</v>
      </c>
      <c r="R832" s="80">
        <f>VLOOKUP(P832,Registration!O:P,2,FALSE)</f>
        <v>18</v>
      </c>
    </row>
    <row r="833" spans="1:18" ht="23.1" customHeight="1">
      <c r="A833" s="80" t="s">
        <v>88</v>
      </c>
      <c r="B833" s="80" t="s">
        <v>26</v>
      </c>
      <c r="C833" s="80" t="s">
        <v>27</v>
      </c>
      <c r="D833" s="80" t="s">
        <v>28</v>
      </c>
      <c r="E833" s="80" t="s">
        <v>28</v>
      </c>
      <c r="F833" s="80" t="s">
        <v>111</v>
      </c>
      <c r="G833" s="80" t="s">
        <v>167</v>
      </c>
      <c r="H833" s="80" t="s">
        <v>8159</v>
      </c>
      <c r="I833" s="80" t="s">
        <v>8161</v>
      </c>
      <c r="J833" s="100" t="s">
        <v>402</v>
      </c>
      <c r="K833" s="77">
        <v>43370</v>
      </c>
      <c r="L833" s="82">
        <v>27</v>
      </c>
      <c r="M833" s="82">
        <v>9</v>
      </c>
      <c r="N833" s="82">
        <v>2018</v>
      </c>
      <c r="O833" s="77">
        <f t="shared" si="16"/>
        <v>43370</v>
      </c>
      <c r="P833" s="80" t="s">
        <v>916</v>
      </c>
      <c r="Q833" s="80" t="s">
        <v>175</v>
      </c>
      <c r="R833" s="80">
        <f>VLOOKUP(P833,Registration!O:P,2,FALSE)</f>
        <v>18</v>
      </c>
    </row>
    <row r="834" spans="1:18" ht="23.1" customHeight="1">
      <c r="A834" s="80" t="s">
        <v>88</v>
      </c>
      <c r="B834" s="80" t="s">
        <v>26</v>
      </c>
      <c r="C834" s="80" t="s">
        <v>27</v>
      </c>
      <c r="D834" s="80" t="s">
        <v>28</v>
      </c>
      <c r="E834" s="80" t="s">
        <v>28</v>
      </c>
      <c r="F834" s="80" t="s">
        <v>111</v>
      </c>
      <c r="G834" s="80" t="s">
        <v>167</v>
      </c>
      <c r="H834" s="80" t="s">
        <v>8159</v>
      </c>
      <c r="I834" s="80" t="s">
        <v>8161</v>
      </c>
      <c r="J834" s="100" t="s">
        <v>373</v>
      </c>
      <c r="K834" s="77">
        <v>43370</v>
      </c>
      <c r="L834" s="82">
        <v>27</v>
      </c>
      <c r="M834" s="82">
        <v>9</v>
      </c>
      <c r="N834" s="82">
        <v>2018</v>
      </c>
      <c r="O834" s="77">
        <f t="shared" si="16"/>
        <v>43370</v>
      </c>
      <c r="P834" s="80" t="s">
        <v>917</v>
      </c>
      <c r="Q834" s="80" t="s">
        <v>175</v>
      </c>
      <c r="R834" s="80">
        <f>VLOOKUP(P834,Registration!O:P,2,FALSE)</f>
        <v>17</v>
      </c>
    </row>
    <row r="835" spans="1:18" ht="23.1" customHeight="1">
      <c r="A835" s="80" t="s">
        <v>88</v>
      </c>
      <c r="B835" s="80" t="s">
        <v>26</v>
      </c>
      <c r="C835" s="80" t="s">
        <v>27</v>
      </c>
      <c r="D835" s="80" t="s">
        <v>28</v>
      </c>
      <c r="E835" s="80" t="s">
        <v>28</v>
      </c>
      <c r="F835" s="80" t="s">
        <v>29</v>
      </c>
      <c r="G835" s="80" t="s">
        <v>1887</v>
      </c>
      <c r="H835" s="80" t="s">
        <v>8165</v>
      </c>
      <c r="I835" s="102" t="s">
        <v>8162</v>
      </c>
      <c r="J835" s="80" t="s">
        <v>2630</v>
      </c>
      <c r="K835" s="77">
        <v>43372</v>
      </c>
      <c r="L835" s="80">
        <v>29</v>
      </c>
      <c r="M835" s="80">
        <v>9</v>
      </c>
      <c r="N835" s="82">
        <v>2018</v>
      </c>
      <c r="O835" s="77">
        <f t="shared" si="16"/>
        <v>43372</v>
      </c>
      <c r="P835" s="80" t="s">
        <v>2631</v>
      </c>
      <c r="Q835" s="102" t="s">
        <v>1899</v>
      </c>
      <c r="R835" s="80">
        <f>VLOOKUP(P835,Registration!O:P,2,FALSE)</f>
        <v>18</v>
      </c>
    </row>
    <row r="836" spans="1:18" ht="23.1" customHeight="1">
      <c r="A836" s="80" t="s">
        <v>88</v>
      </c>
      <c r="B836" s="80" t="s">
        <v>26</v>
      </c>
      <c r="C836" s="80" t="s">
        <v>27</v>
      </c>
      <c r="D836" s="80" t="s">
        <v>28</v>
      </c>
      <c r="E836" s="80" t="s">
        <v>28</v>
      </c>
      <c r="F836" s="80" t="s">
        <v>29</v>
      </c>
      <c r="G836" s="80" t="s">
        <v>1887</v>
      </c>
      <c r="H836" s="80" t="s">
        <v>8165</v>
      </c>
      <c r="I836" s="102" t="s">
        <v>8162</v>
      </c>
      <c r="J836" s="80" t="s">
        <v>903</v>
      </c>
      <c r="K836" s="77">
        <v>43372</v>
      </c>
      <c r="L836" s="80">
        <v>29</v>
      </c>
      <c r="M836" s="80">
        <v>9</v>
      </c>
      <c r="N836" s="82">
        <v>2018</v>
      </c>
      <c r="O836" s="77">
        <f t="shared" si="16"/>
        <v>43372</v>
      </c>
      <c r="P836" s="80" t="s">
        <v>2634</v>
      </c>
      <c r="Q836" s="102" t="s">
        <v>1899</v>
      </c>
      <c r="R836" s="80">
        <f>VLOOKUP(P836,Registration!O:P,2,FALSE)</f>
        <v>18</v>
      </c>
    </row>
    <row r="837" spans="1:18" ht="23.1" customHeight="1">
      <c r="A837" s="80" t="s">
        <v>88</v>
      </c>
      <c r="B837" s="80" t="s">
        <v>26</v>
      </c>
      <c r="C837" s="80" t="s">
        <v>27</v>
      </c>
      <c r="D837" s="80" t="s">
        <v>28</v>
      </c>
      <c r="E837" s="80" t="s">
        <v>28</v>
      </c>
      <c r="F837" s="80" t="s">
        <v>29</v>
      </c>
      <c r="G837" s="80" t="s">
        <v>1887</v>
      </c>
      <c r="H837" s="80" t="s">
        <v>8165</v>
      </c>
      <c r="I837" s="102" t="s">
        <v>8162</v>
      </c>
      <c r="J837" s="80" t="s">
        <v>2671</v>
      </c>
      <c r="K837" s="77">
        <v>43372</v>
      </c>
      <c r="L837" s="80">
        <v>29</v>
      </c>
      <c r="M837" s="80">
        <v>9</v>
      </c>
      <c r="N837" s="82">
        <v>2018</v>
      </c>
      <c r="O837" s="77">
        <f t="shared" si="16"/>
        <v>43372</v>
      </c>
      <c r="P837" s="80" t="s">
        <v>2672</v>
      </c>
      <c r="Q837" s="102" t="s">
        <v>1899</v>
      </c>
      <c r="R837" s="80">
        <f>VLOOKUP(P837,Registration!O:P,2,FALSE)</f>
        <v>18</v>
      </c>
    </row>
    <row r="838" spans="1:18" ht="23.1" customHeight="1">
      <c r="A838" s="80" t="s">
        <v>88</v>
      </c>
      <c r="B838" s="80" t="s">
        <v>26</v>
      </c>
      <c r="C838" s="80" t="s">
        <v>27</v>
      </c>
      <c r="D838" s="80" t="s">
        <v>28</v>
      </c>
      <c r="E838" s="80" t="s">
        <v>28</v>
      </c>
      <c r="F838" s="80" t="s">
        <v>29</v>
      </c>
      <c r="G838" s="80" t="s">
        <v>1887</v>
      </c>
      <c r="H838" s="80" t="s">
        <v>8165</v>
      </c>
      <c r="I838" s="102" t="s">
        <v>8162</v>
      </c>
      <c r="J838" s="80" t="s">
        <v>2679</v>
      </c>
      <c r="K838" s="77">
        <v>43372</v>
      </c>
      <c r="L838" s="80">
        <v>29</v>
      </c>
      <c r="M838" s="80">
        <v>9</v>
      </c>
      <c r="N838" s="82">
        <v>2018</v>
      </c>
      <c r="O838" s="77">
        <f t="shared" si="16"/>
        <v>43372</v>
      </c>
      <c r="P838" s="80" t="s">
        <v>2680</v>
      </c>
      <c r="Q838" s="102" t="s">
        <v>1899</v>
      </c>
      <c r="R838" s="80">
        <f>VLOOKUP(P838,Registration!O:P,2,FALSE)</f>
        <v>19</v>
      </c>
    </row>
    <row r="839" spans="1:18" ht="23.1" customHeight="1">
      <c r="A839" s="80" t="s">
        <v>88</v>
      </c>
      <c r="B839" s="80" t="s">
        <v>26</v>
      </c>
      <c r="C839" s="80" t="s">
        <v>27</v>
      </c>
      <c r="D839" s="80" t="s">
        <v>28</v>
      </c>
      <c r="E839" s="80" t="s">
        <v>28</v>
      </c>
      <c r="F839" s="80" t="s">
        <v>29</v>
      </c>
      <c r="G839" s="80" t="s">
        <v>1887</v>
      </c>
      <c r="H839" s="80" t="s">
        <v>8165</v>
      </c>
      <c r="I839" s="102" t="s">
        <v>8162</v>
      </c>
      <c r="J839" s="80" t="s">
        <v>2632</v>
      </c>
      <c r="K839" s="77">
        <v>43372</v>
      </c>
      <c r="L839" s="80">
        <v>29</v>
      </c>
      <c r="M839" s="80">
        <v>9</v>
      </c>
      <c r="N839" s="82">
        <v>2018</v>
      </c>
      <c r="O839" s="77">
        <f t="shared" si="16"/>
        <v>43372</v>
      </c>
      <c r="P839" s="80" t="s">
        <v>2633</v>
      </c>
      <c r="Q839" s="102" t="s">
        <v>1899</v>
      </c>
      <c r="R839" s="80">
        <f>VLOOKUP(P839,Registration!O:P,2,FALSE)</f>
        <v>18</v>
      </c>
    </row>
    <row r="840" spans="1:18" ht="23.1" customHeight="1">
      <c r="A840" s="80" t="s">
        <v>88</v>
      </c>
      <c r="B840" s="80" t="s">
        <v>26</v>
      </c>
      <c r="C840" s="80" t="s">
        <v>27</v>
      </c>
      <c r="D840" s="80" t="s">
        <v>28</v>
      </c>
      <c r="E840" s="80" t="s">
        <v>28</v>
      </c>
      <c r="F840" s="80" t="s">
        <v>29</v>
      </c>
      <c r="G840" s="80" t="s">
        <v>1887</v>
      </c>
      <c r="H840" s="80" t="s">
        <v>8165</v>
      </c>
      <c r="I840" s="102" t="s">
        <v>8162</v>
      </c>
      <c r="J840" s="80" t="s">
        <v>2649</v>
      </c>
      <c r="K840" s="77">
        <v>43372</v>
      </c>
      <c r="L840" s="80">
        <v>29</v>
      </c>
      <c r="M840" s="80">
        <v>9</v>
      </c>
      <c r="N840" s="82">
        <v>2018</v>
      </c>
      <c r="O840" s="77">
        <f t="shared" si="16"/>
        <v>43372</v>
      </c>
      <c r="P840" s="80" t="s">
        <v>2650</v>
      </c>
      <c r="Q840" s="102" t="s">
        <v>1899</v>
      </c>
      <c r="R840" s="80">
        <f>VLOOKUP(P840,Registration!O:P,2,FALSE)</f>
        <v>16</v>
      </c>
    </row>
    <row r="841" spans="1:18" ht="23.1" customHeight="1">
      <c r="A841" s="80" t="s">
        <v>88</v>
      </c>
      <c r="B841" s="80" t="s">
        <v>26</v>
      </c>
      <c r="C841" s="80" t="s">
        <v>27</v>
      </c>
      <c r="D841" s="80" t="s">
        <v>28</v>
      </c>
      <c r="E841" s="80" t="s">
        <v>28</v>
      </c>
      <c r="F841" s="80" t="s">
        <v>29</v>
      </c>
      <c r="G841" s="80" t="s">
        <v>1887</v>
      </c>
      <c r="H841" s="80" t="s">
        <v>8165</v>
      </c>
      <c r="I841" s="102" t="s">
        <v>8162</v>
      </c>
      <c r="J841" s="80" t="s">
        <v>2673</v>
      </c>
      <c r="K841" s="77">
        <v>43372</v>
      </c>
      <c r="L841" s="80">
        <v>29</v>
      </c>
      <c r="M841" s="80">
        <v>9</v>
      </c>
      <c r="N841" s="82">
        <v>2018</v>
      </c>
      <c r="O841" s="77">
        <f t="shared" si="16"/>
        <v>43372</v>
      </c>
      <c r="P841" s="80" t="s">
        <v>2674</v>
      </c>
      <c r="Q841" s="102" t="s">
        <v>1899</v>
      </c>
      <c r="R841" s="80">
        <f>VLOOKUP(P841,Registration!O:P,2,FALSE)</f>
        <v>19</v>
      </c>
    </row>
    <row r="842" spans="1:18" ht="23.1" customHeight="1">
      <c r="A842" s="80" t="s">
        <v>88</v>
      </c>
      <c r="B842" s="80" t="s">
        <v>26</v>
      </c>
      <c r="C842" s="80" t="s">
        <v>27</v>
      </c>
      <c r="D842" s="80" t="s">
        <v>28</v>
      </c>
      <c r="E842" s="80" t="s">
        <v>28</v>
      </c>
      <c r="F842" s="80" t="s">
        <v>29</v>
      </c>
      <c r="G842" s="80" t="s">
        <v>1887</v>
      </c>
      <c r="H842" s="80" t="s">
        <v>8165</v>
      </c>
      <c r="I842" s="102" t="s">
        <v>8163</v>
      </c>
      <c r="J842" s="80" t="s">
        <v>2681</v>
      </c>
      <c r="K842" s="77">
        <v>43372</v>
      </c>
      <c r="L842" s="80">
        <v>29</v>
      </c>
      <c r="M842" s="80">
        <v>9</v>
      </c>
      <c r="N842" s="82">
        <v>2018</v>
      </c>
      <c r="O842" s="77">
        <f t="shared" si="16"/>
        <v>43372</v>
      </c>
      <c r="P842" s="80" t="s">
        <v>2682</v>
      </c>
      <c r="Q842" s="102" t="s">
        <v>175</v>
      </c>
      <c r="R842" s="80">
        <f>VLOOKUP(P842,Registration!O:P,2,FALSE)</f>
        <v>18</v>
      </c>
    </row>
    <row r="843" spans="1:18" ht="23.1" customHeight="1">
      <c r="A843" s="80" t="s">
        <v>88</v>
      </c>
      <c r="B843" s="80" t="s">
        <v>26</v>
      </c>
      <c r="C843" s="80" t="s">
        <v>27</v>
      </c>
      <c r="D843" s="80" t="s">
        <v>28</v>
      </c>
      <c r="E843" s="80" t="s">
        <v>28</v>
      </c>
      <c r="F843" s="80" t="s">
        <v>29</v>
      </c>
      <c r="G843" s="80" t="s">
        <v>1887</v>
      </c>
      <c r="H843" s="80" t="s">
        <v>8165</v>
      </c>
      <c r="I843" s="102" t="s">
        <v>8162</v>
      </c>
      <c r="J843" s="80" t="s">
        <v>2683</v>
      </c>
      <c r="K843" s="77">
        <v>43372</v>
      </c>
      <c r="L843" s="80">
        <v>29</v>
      </c>
      <c r="M843" s="80">
        <v>9</v>
      </c>
      <c r="N843" s="82">
        <v>2018</v>
      </c>
      <c r="O843" s="77">
        <f t="shared" si="16"/>
        <v>43372</v>
      </c>
      <c r="P843" s="80" t="s">
        <v>2684</v>
      </c>
      <c r="Q843" s="102" t="s">
        <v>1899</v>
      </c>
      <c r="R843" s="80">
        <f>VLOOKUP(P843,Registration!O:P,2,FALSE)</f>
        <v>19</v>
      </c>
    </row>
    <row r="844" spans="1:18" ht="23.1" customHeight="1">
      <c r="A844" s="80" t="s">
        <v>88</v>
      </c>
      <c r="B844" s="80" t="s">
        <v>26</v>
      </c>
      <c r="C844" s="80" t="s">
        <v>27</v>
      </c>
      <c r="D844" s="80" t="s">
        <v>28</v>
      </c>
      <c r="E844" s="80" t="s">
        <v>28</v>
      </c>
      <c r="F844" s="80" t="s">
        <v>29</v>
      </c>
      <c r="G844" s="80" t="s">
        <v>1887</v>
      </c>
      <c r="H844" s="80" t="s">
        <v>8165</v>
      </c>
      <c r="I844" s="102" t="s">
        <v>8162</v>
      </c>
      <c r="J844" s="80" t="s">
        <v>2109</v>
      </c>
      <c r="K844" s="77">
        <v>43372</v>
      </c>
      <c r="L844" s="80">
        <v>29</v>
      </c>
      <c r="M844" s="80">
        <v>9</v>
      </c>
      <c r="N844" s="82">
        <v>2018</v>
      </c>
      <c r="O844" s="77">
        <f t="shared" si="16"/>
        <v>43372</v>
      </c>
      <c r="P844" s="80" t="s">
        <v>2653</v>
      </c>
      <c r="Q844" s="102" t="s">
        <v>1899</v>
      </c>
      <c r="R844" s="80">
        <f>VLOOKUP(P844,Registration!O:P,2,FALSE)</f>
        <v>16</v>
      </c>
    </row>
    <row r="845" spans="1:18" ht="23.1" customHeight="1">
      <c r="A845" s="80" t="s">
        <v>88</v>
      </c>
      <c r="B845" s="80" t="s">
        <v>26</v>
      </c>
      <c r="C845" s="80" t="s">
        <v>27</v>
      </c>
      <c r="D845" s="80" t="s">
        <v>28</v>
      </c>
      <c r="E845" s="80" t="s">
        <v>28</v>
      </c>
      <c r="F845" s="80" t="s">
        <v>29</v>
      </c>
      <c r="G845" s="80" t="s">
        <v>1887</v>
      </c>
      <c r="H845" s="80" t="s">
        <v>8165</v>
      </c>
      <c r="I845" s="102" t="s">
        <v>8162</v>
      </c>
      <c r="J845" s="80" t="s">
        <v>2677</v>
      </c>
      <c r="K845" s="77">
        <v>43372</v>
      </c>
      <c r="L845" s="80">
        <v>29</v>
      </c>
      <c r="M845" s="80">
        <v>9</v>
      </c>
      <c r="N845" s="82">
        <v>2018</v>
      </c>
      <c r="O845" s="77">
        <f t="shared" si="16"/>
        <v>43372</v>
      </c>
      <c r="P845" s="80" t="s">
        <v>2678</v>
      </c>
      <c r="Q845" s="102" t="s">
        <v>1899</v>
      </c>
      <c r="R845" s="80">
        <f>VLOOKUP(P845,Registration!O:P,2,FALSE)</f>
        <v>17</v>
      </c>
    </row>
    <row r="846" spans="1:18" ht="23.1" customHeight="1">
      <c r="A846" s="80" t="s">
        <v>88</v>
      </c>
      <c r="B846" s="80" t="s">
        <v>26</v>
      </c>
      <c r="C846" s="80" t="s">
        <v>27</v>
      </c>
      <c r="D846" s="80" t="s">
        <v>28</v>
      </c>
      <c r="E846" s="80" t="s">
        <v>28</v>
      </c>
      <c r="F846" s="80" t="s">
        <v>29</v>
      </c>
      <c r="G846" s="80" t="s">
        <v>1887</v>
      </c>
      <c r="H846" s="80" t="s">
        <v>8165</v>
      </c>
      <c r="I846" s="102" t="s">
        <v>8162</v>
      </c>
      <c r="J846" s="80" t="s">
        <v>2654</v>
      </c>
      <c r="K846" s="77">
        <v>43372</v>
      </c>
      <c r="L846" s="80">
        <v>29</v>
      </c>
      <c r="M846" s="80">
        <v>9</v>
      </c>
      <c r="N846" s="82">
        <v>2018</v>
      </c>
      <c r="O846" s="77">
        <f t="shared" si="16"/>
        <v>43372</v>
      </c>
      <c r="P846" s="80" t="s">
        <v>2655</v>
      </c>
      <c r="Q846" s="102" t="s">
        <v>1899</v>
      </c>
      <c r="R846" s="80">
        <f>VLOOKUP(P846,Registration!O:P,2,FALSE)</f>
        <v>15</v>
      </c>
    </row>
    <row r="847" spans="1:18" ht="23.1" customHeight="1">
      <c r="A847" s="80" t="s">
        <v>88</v>
      </c>
      <c r="B847" s="80" t="s">
        <v>26</v>
      </c>
      <c r="C847" s="80" t="s">
        <v>27</v>
      </c>
      <c r="D847" s="80" t="s">
        <v>28</v>
      </c>
      <c r="E847" s="80" t="s">
        <v>28</v>
      </c>
      <c r="F847" s="80" t="s">
        <v>29</v>
      </c>
      <c r="G847" s="80" t="s">
        <v>1887</v>
      </c>
      <c r="H847" s="80" t="s">
        <v>8165</v>
      </c>
      <c r="I847" s="102" t="s">
        <v>8163</v>
      </c>
      <c r="J847" s="80" t="s">
        <v>2669</v>
      </c>
      <c r="K847" s="77">
        <v>43372</v>
      </c>
      <c r="L847" s="80">
        <v>29</v>
      </c>
      <c r="M847" s="80">
        <v>9</v>
      </c>
      <c r="N847" s="82">
        <v>2018</v>
      </c>
      <c r="O847" s="77">
        <f t="shared" si="16"/>
        <v>43372</v>
      </c>
      <c r="P847" s="80" t="s">
        <v>2670</v>
      </c>
      <c r="Q847" s="102" t="s">
        <v>175</v>
      </c>
      <c r="R847" s="80">
        <f>VLOOKUP(P847,Registration!O:P,2,FALSE)</f>
        <v>19</v>
      </c>
    </row>
    <row r="848" spans="1:18" ht="23.1" customHeight="1">
      <c r="A848" s="80" t="s">
        <v>88</v>
      </c>
      <c r="B848" s="80" t="s">
        <v>26</v>
      </c>
      <c r="C848" s="80" t="s">
        <v>27</v>
      </c>
      <c r="D848" s="80" t="s">
        <v>28</v>
      </c>
      <c r="E848" s="80" t="s">
        <v>28</v>
      </c>
      <c r="F848" s="80" t="s">
        <v>29</v>
      </c>
      <c r="G848" s="80" t="s">
        <v>1887</v>
      </c>
      <c r="H848" s="80" t="s">
        <v>8165</v>
      </c>
      <c r="I848" s="102" t="s">
        <v>8162</v>
      </c>
      <c r="J848" s="80" t="s">
        <v>2685</v>
      </c>
      <c r="K848" s="77">
        <v>43372</v>
      </c>
      <c r="L848" s="80">
        <v>29</v>
      </c>
      <c r="M848" s="80">
        <v>9</v>
      </c>
      <c r="N848" s="82">
        <v>2018</v>
      </c>
      <c r="O848" s="77">
        <f t="shared" si="16"/>
        <v>43372</v>
      </c>
      <c r="P848" s="80" t="s">
        <v>2686</v>
      </c>
      <c r="Q848" s="102" t="s">
        <v>1899</v>
      </c>
      <c r="R848" s="80">
        <f>VLOOKUP(P848,Registration!O:P,2,FALSE)</f>
        <v>15</v>
      </c>
    </row>
    <row r="849" spans="1:18" ht="23.1" customHeight="1">
      <c r="A849" s="80" t="s">
        <v>88</v>
      </c>
      <c r="B849" s="80" t="s">
        <v>26</v>
      </c>
      <c r="C849" s="80" t="s">
        <v>27</v>
      </c>
      <c r="D849" s="80" t="s">
        <v>28</v>
      </c>
      <c r="E849" s="80" t="s">
        <v>28</v>
      </c>
      <c r="F849" s="80" t="s">
        <v>29</v>
      </c>
      <c r="G849" s="80" t="s">
        <v>1887</v>
      </c>
      <c r="H849" s="80" t="s">
        <v>8165</v>
      </c>
      <c r="I849" s="102" t="s">
        <v>8162</v>
      </c>
      <c r="J849" s="80" t="s">
        <v>2687</v>
      </c>
      <c r="K849" s="77">
        <v>43372</v>
      </c>
      <c r="L849" s="80">
        <v>29</v>
      </c>
      <c r="M849" s="80">
        <v>9</v>
      </c>
      <c r="N849" s="82">
        <v>2018</v>
      </c>
      <c r="O849" s="77">
        <f t="shared" si="16"/>
        <v>43372</v>
      </c>
      <c r="P849" s="80" t="s">
        <v>2688</v>
      </c>
      <c r="Q849" s="102" t="s">
        <v>1899</v>
      </c>
      <c r="R849" s="80">
        <f>VLOOKUP(P849,Registration!O:P,2,FALSE)</f>
        <v>15</v>
      </c>
    </row>
    <row r="850" spans="1:18" ht="23.1" customHeight="1">
      <c r="A850" s="80" t="s">
        <v>88</v>
      </c>
      <c r="B850" s="80" t="s">
        <v>26</v>
      </c>
      <c r="C850" s="80" t="s">
        <v>27</v>
      </c>
      <c r="D850" s="80" t="s">
        <v>28</v>
      </c>
      <c r="E850" s="80" t="s">
        <v>28</v>
      </c>
      <c r="F850" s="80" t="s">
        <v>29</v>
      </c>
      <c r="G850" s="80" t="s">
        <v>1887</v>
      </c>
      <c r="H850" s="80" t="s">
        <v>8165</v>
      </c>
      <c r="I850" s="102" t="s">
        <v>8162</v>
      </c>
      <c r="J850" s="80" t="s">
        <v>2689</v>
      </c>
      <c r="K850" s="77">
        <v>43372</v>
      </c>
      <c r="L850" s="80">
        <v>29</v>
      </c>
      <c r="M850" s="80">
        <v>9</v>
      </c>
      <c r="N850" s="82">
        <v>2018</v>
      </c>
      <c r="O850" s="77">
        <f t="shared" si="16"/>
        <v>43372</v>
      </c>
      <c r="P850" s="80" t="s">
        <v>2690</v>
      </c>
      <c r="Q850" s="102" t="s">
        <v>1899</v>
      </c>
      <c r="R850" s="80">
        <f>VLOOKUP(P850,Registration!O:P,2,FALSE)</f>
        <v>16</v>
      </c>
    </row>
    <row r="851" spans="1:18" ht="23.1" customHeight="1">
      <c r="A851" s="80" t="s">
        <v>88</v>
      </c>
      <c r="B851" s="80" t="s">
        <v>26</v>
      </c>
      <c r="C851" s="80" t="s">
        <v>27</v>
      </c>
      <c r="D851" s="80" t="s">
        <v>28</v>
      </c>
      <c r="E851" s="80" t="s">
        <v>28</v>
      </c>
      <c r="F851" s="80" t="s">
        <v>29</v>
      </c>
      <c r="G851" s="80" t="s">
        <v>1887</v>
      </c>
      <c r="H851" s="80" t="s">
        <v>8165</v>
      </c>
      <c r="I851" s="102" t="s">
        <v>8163</v>
      </c>
      <c r="J851" s="80" t="s">
        <v>2691</v>
      </c>
      <c r="K851" s="77">
        <v>43372</v>
      </c>
      <c r="L851" s="80">
        <v>29</v>
      </c>
      <c r="M851" s="80">
        <v>9</v>
      </c>
      <c r="N851" s="82">
        <v>2018</v>
      </c>
      <c r="O851" s="77">
        <f t="shared" si="16"/>
        <v>43372</v>
      </c>
      <c r="P851" s="80" t="s">
        <v>2692</v>
      </c>
      <c r="Q851" s="102" t="s">
        <v>175</v>
      </c>
      <c r="R851" s="80">
        <f>VLOOKUP(P851,Registration!O:P,2,FALSE)</f>
        <v>18</v>
      </c>
    </row>
    <row r="852" spans="1:18" ht="23.1" customHeight="1">
      <c r="A852" s="80" t="s">
        <v>88</v>
      </c>
      <c r="B852" s="80" t="s">
        <v>26</v>
      </c>
      <c r="C852" s="80" t="s">
        <v>27</v>
      </c>
      <c r="D852" s="80" t="s">
        <v>28</v>
      </c>
      <c r="E852" s="80" t="s">
        <v>28</v>
      </c>
      <c r="F852" s="80" t="s">
        <v>29</v>
      </c>
      <c r="G852" s="80" t="s">
        <v>1887</v>
      </c>
      <c r="H852" s="80" t="s">
        <v>8165</v>
      </c>
      <c r="I852" s="102" t="s">
        <v>8162</v>
      </c>
      <c r="J852" s="80" t="s">
        <v>2641</v>
      </c>
      <c r="K852" s="77">
        <v>43372</v>
      </c>
      <c r="L852" s="80">
        <v>29</v>
      </c>
      <c r="M852" s="80">
        <v>9</v>
      </c>
      <c r="N852" s="82">
        <v>2018</v>
      </c>
      <c r="O852" s="77">
        <f t="shared" si="16"/>
        <v>43372</v>
      </c>
      <c r="P852" s="80" t="s">
        <v>2642</v>
      </c>
      <c r="Q852" s="102" t="s">
        <v>1899</v>
      </c>
      <c r="R852" s="80">
        <f>VLOOKUP(P852,Registration!O:P,2,FALSE)</f>
        <v>15</v>
      </c>
    </row>
    <row r="853" spans="1:18" ht="23.1" customHeight="1">
      <c r="A853" s="80" t="s">
        <v>88</v>
      </c>
      <c r="B853" s="80" t="s">
        <v>26</v>
      </c>
      <c r="C853" s="80" t="s">
        <v>27</v>
      </c>
      <c r="D853" s="80" t="s">
        <v>28</v>
      </c>
      <c r="E853" s="80" t="s">
        <v>28</v>
      </c>
      <c r="F853" s="80" t="s">
        <v>111</v>
      </c>
      <c r="G853" s="80" t="s">
        <v>167</v>
      </c>
      <c r="H853" s="80" t="s">
        <v>8159</v>
      </c>
      <c r="I853" s="102" t="s">
        <v>8161</v>
      </c>
      <c r="J853" s="80" t="s">
        <v>921</v>
      </c>
      <c r="K853" s="77">
        <v>43376</v>
      </c>
      <c r="L853" s="80">
        <v>3</v>
      </c>
      <c r="M853" s="80">
        <v>10</v>
      </c>
      <c r="N853" s="82">
        <v>2018</v>
      </c>
      <c r="O853" s="77">
        <f t="shared" si="16"/>
        <v>43376</v>
      </c>
      <c r="P853" s="80" t="s">
        <v>922</v>
      </c>
      <c r="Q853" s="102" t="s">
        <v>175</v>
      </c>
      <c r="R853" s="80">
        <f>VLOOKUP(P853,Registration!O:P,2,FALSE)</f>
        <v>19</v>
      </c>
    </row>
    <row r="854" spans="1:18" ht="23.1" customHeight="1">
      <c r="A854" s="80" t="s">
        <v>90</v>
      </c>
      <c r="B854" s="80" t="s">
        <v>26</v>
      </c>
      <c r="C854" s="80" t="s">
        <v>27</v>
      </c>
      <c r="D854" s="80" t="s">
        <v>28</v>
      </c>
      <c r="E854" s="80" t="s">
        <v>28</v>
      </c>
      <c r="F854" s="80" t="s">
        <v>29</v>
      </c>
      <c r="G854" s="80" t="s">
        <v>1887</v>
      </c>
      <c r="H854" s="80" t="s">
        <v>8165</v>
      </c>
      <c r="I854" s="80" t="s">
        <v>8163</v>
      </c>
      <c r="J854" s="80" t="s">
        <v>2691</v>
      </c>
      <c r="K854" s="77">
        <v>43379</v>
      </c>
      <c r="L854" s="80">
        <v>6</v>
      </c>
      <c r="M854" s="80">
        <v>10</v>
      </c>
      <c r="N854" s="82">
        <v>2018</v>
      </c>
      <c r="O854" s="77">
        <f t="shared" si="16"/>
        <v>43379</v>
      </c>
      <c r="P854" s="80" t="s">
        <v>2692</v>
      </c>
      <c r="Q854" s="80" t="s">
        <v>175</v>
      </c>
      <c r="R854" s="80">
        <f>VLOOKUP(P854,Registration!O:P,2,FALSE)</f>
        <v>18</v>
      </c>
    </row>
    <row r="855" spans="1:18" ht="23.1" customHeight="1">
      <c r="A855" s="80" t="s">
        <v>90</v>
      </c>
      <c r="B855" s="80" t="s">
        <v>26</v>
      </c>
      <c r="C855" s="80" t="s">
        <v>27</v>
      </c>
      <c r="D855" s="80" t="s">
        <v>28</v>
      </c>
      <c r="E855" s="80" t="s">
        <v>28</v>
      </c>
      <c r="F855" s="80" t="s">
        <v>29</v>
      </c>
      <c r="G855" s="80" t="s">
        <v>1887</v>
      </c>
      <c r="H855" s="80" t="s">
        <v>8165</v>
      </c>
      <c r="I855" s="80" t="s">
        <v>8162</v>
      </c>
      <c r="J855" s="80" t="s">
        <v>2679</v>
      </c>
      <c r="K855" s="77">
        <v>43379</v>
      </c>
      <c r="L855" s="80">
        <v>6</v>
      </c>
      <c r="M855" s="80">
        <v>10</v>
      </c>
      <c r="N855" s="82">
        <v>2018</v>
      </c>
      <c r="O855" s="77">
        <f t="shared" si="16"/>
        <v>43379</v>
      </c>
      <c r="P855" s="80" t="s">
        <v>2680</v>
      </c>
      <c r="Q855" s="80" t="s">
        <v>1899</v>
      </c>
      <c r="R855" s="80">
        <f>VLOOKUP(P855,Registration!O:P,2,FALSE)</f>
        <v>19</v>
      </c>
    </row>
    <row r="856" spans="1:18" ht="23.1" customHeight="1">
      <c r="A856" s="80" t="s">
        <v>90</v>
      </c>
      <c r="B856" s="80" t="s">
        <v>26</v>
      </c>
      <c r="C856" s="80" t="s">
        <v>27</v>
      </c>
      <c r="D856" s="80" t="s">
        <v>28</v>
      </c>
      <c r="E856" s="80" t="s">
        <v>28</v>
      </c>
      <c r="F856" s="80" t="s">
        <v>29</v>
      </c>
      <c r="G856" s="80" t="s">
        <v>1887</v>
      </c>
      <c r="H856" s="80" t="s">
        <v>8165</v>
      </c>
      <c r="I856" s="80" t="s">
        <v>8162</v>
      </c>
      <c r="J856" s="80" t="s">
        <v>2693</v>
      </c>
      <c r="K856" s="77">
        <v>43379</v>
      </c>
      <c r="L856" s="80">
        <v>6</v>
      </c>
      <c r="M856" s="80">
        <v>10</v>
      </c>
      <c r="N856" s="82">
        <v>2018</v>
      </c>
      <c r="O856" s="77">
        <f t="shared" si="16"/>
        <v>43379</v>
      </c>
      <c r="P856" s="80" t="s">
        <v>2694</v>
      </c>
      <c r="Q856" s="80" t="s">
        <v>1899</v>
      </c>
      <c r="R856" s="80">
        <f>VLOOKUP(P856,Registration!O:P,2,FALSE)</f>
        <v>16</v>
      </c>
    </row>
    <row r="857" spans="1:18" ht="23.1" customHeight="1">
      <c r="A857" s="80" t="s">
        <v>90</v>
      </c>
      <c r="B857" s="80" t="s">
        <v>26</v>
      </c>
      <c r="C857" s="80" t="s">
        <v>27</v>
      </c>
      <c r="D857" s="80" t="s">
        <v>28</v>
      </c>
      <c r="E857" s="80" t="s">
        <v>28</v>
      </c>
      <c r="F857" s="80" t="s">
        <v>29</v>
      </c>
      <c r="G857" s="80" t="s">
        <v>1887</v>
      </c>
      <c r="H857" s="80" t="s">
        <v>8165</v>
      </c>
      <c r="I857" s="80" t="s">
        <v>8162</v>
      </c>
      <c r="J857" s="80" t="s">
        <v>2695</v>
      </c>
      <c r="K857" s="77">
        <v>43379</v>
      </c>
      <c r="L857" s="80">
        <v>6</v>
      </c>
      <c r="M857" s="80">
        <v>10</v>
      </c>
      <c r="N857" s="82">
        <v>2018</v>
      </c>
      <c r="O857" s="77">
        <f t="shared" si="16"/>
        <v>43379</v>
      </c>
      <c r="P857" s="80" t="s">
        <v>2696</v>
      </c>
      <c r="Q857" s="80" t="s">
        <v>1899</v>
      </c>
      <c r="R857" s="80">
        <f>VLOOKUP(P857,Registration!O:P,2,FALSE)</f>
        <v>16</v>
      </c>
    </row>
    <row r="858" spans="1:18" ht="23.1" customHeight="1">
      <c r="A858" s="80" t="s">
        <v>90</v>
      </c>
      <c r="B858" s="80" t="s">
        <v>26</v>
      </c>
      <c r="C858" s="80" t="s">
        <v>27</v>
      </c>
      <c r="D858" s="80" t="s">
        <v>28</v>
      </c>
      <c r="E858" s="80" t="s">
        <v>28</v>
      </c>
      <c r="F858" s="80" t="s">
        <v>29</v>
      </c>
      <c r="G858" s="80" t="s">
        <v>1887</v>
      </c>
      <c r="H858" s="80" t="s">
        <v>8165</v>
      </c>
      <c r="I858" s="80" t="s">
        <v>8163</v>
      </c>
      <c r="J858" s="80" t="s">
        <v>2697</v>
      </c>
      <c r="K858" s="77">
        <v>43379</v>
      </c>
      <c r="L858" s="80">
        <v>6</v>
      </c>
      <c r="M858" s="80">
        <v>10</v>
      </c>
      <c r="N858" s="82">
        <v>2018</v>
      </c>
      <c r="O858" s="77">
        <f t="shared" si="16"/>
        <v>43379</v>
      </c>
      <c r="P858" s="80" t="s">
        <v>2698</v>
      </c>
      <c r="Q858" s="80" t="s">
        <v>175</v>
      </c>
      <c r="R858" s="80">
        <f>VLOOKUP(P858,Registration!O:P,2,FALSE)</f>
        <v>16</v>
      </c>
    </row>
    <row r="859" spans="1:18" ht="23.1" customHeight="1">
      <c r="A859" s="80" t="s">
        <v>90</v>
      </c>
      <c r="B859" s="80" t="s">
        <v>26</v>
      </c>
      <c r="C859" s="80" t="s">
        <v>27</v>
      </c>
      <c r="D859" s="80" t="s">
        <v>28</v>
      </c>
      <c r="E859" s="80" t="s">
        <v>28</v>
      </c>
      <c r="F859" s="80" t="s">
        <v>29</v>
      </c>
      <c r="G859" s="80" t="s">
        <v>1887</v>
      </c>
      <c r="H859" s="80" t="s">
        <v>8165</v>
      </c>
      <c r="I859" s="80" t="s">
        <v>8162</v>
      </c>
      <c r="J859" s="80" t="s">
        <v>2699</v>
      </c>
      <c r="K859" s="77">
        <v>43379</v>
      </c>
      <c r="L859" s="80">
        <v>6</v>
      </c>
      <c r="M859" s="80">
        <v>10</v>
      </c>
      <c r="N859" s="82">
        <v>2018</v>
      </c>
      <c r="O859" s="77">
        <f t="shared" ref="O859:O899" si="17">DATE(N859,M859,L859)</f>
        <v>43379</v>
      </c>
      <c r="P859" s="80" t="s">
        <v>2700</v>
      </c>
      <c r="Q859" s="80" t="s">
        <v>1899</v>
      </c>
      <c r="R859" s="80">
        <f>VLOOKUP(P859,Registration!O:P,2,FALSE)</f>
        <v>15</v>
      </c>
    </row>
    <row r="860" spans="1:18" ht="23.1" customHeight="1">
      <c r="A860" s="80" t="s">
        <v>90</v>
      </c>
      <c r="B860" s="80" t="s">
        <v>26</v>
      </c>
      <c r="C860" s="80" t="s">
        <v>27</v>
      </c>
      <c r="D860" s="80" t="s">
        <v>28</v>
      </c>
      <c r="E860" s="80" t="s">
        <v>28</v>
      </c>
      <c r="F860" s="80" t="s">
        <v>29</v>
      </c>
      <c r="G860" s="80" t="s">
        <v>1887</v>
      </c>
      <c r="H860" s="80" t="s">
        <v>8165</v>
      </c>
      <c r="I860" s="80" t="s">
        <v>8162</v>
      </c>
      <c r="J860" s="80" t="s">
        <v>903</v>
      </c>
      <c r="K860" s="77">
        <v>43379</v>
      </c>
      <c r="L860" s="80">
        <v>6</v>
      </c>
      <c r="M860" s="80">
        <v>10</v>
      </c>
      <c r="N860" s="82">
        <v>2018</v>
      </c>
      <c r="O860" s="77">
        <f t="shared" si="17"/>
        <v>43379</v>
      </c>
      <c r="P860" s="80" t="s">
        <v>2634</v>
      </c>
      <c r="Q860" s="80" t="s">
        <v>1899</v>
      </c>
      <c r="R860" s="80">
        <f>VLOOKUP(P860,Registration!O:P,2,FALSE)</f>
        <v>18</v>
      </c>
    </row>
    <row r="861" spans="1:18" ht="23.1" customHeight="1">
      <c r="A861" s="80" t="s">
        <v>90</v>
      </c>
      <c r="B861" s="80" t="s">
        <v>26</v>
      </c>
      <c r="C861" s="80" t="s">
        <v>27</v>
      </c>
      <c r="D861" s="80" t="s">
        <v>28</v>
      </c>
      <c r="E861" s="80" t="s">
        <v>28</v>
      </c>
      <c r="F861" s="80" t="s">
        <v>29</v>
      </c>
      <c r="G861" s="80" t="s">
        <v>1887</v>
      </c>
      <c r="H861" s="80" t="s">
        <v>8165</v>
      </c>
      <c r="I861" s="80" t="s">
        <v>8162</v>
      </c>
      <c r="J861" s="80" t="s">
        <v>2701</v>
      </c>
      <c r="K861" s="77">
        <v>43379</v>
      </c>
      <c r="L861" s="80">
        <v>6</v>
      </c>
      <c r="M861" s="80">
        <v>10</v>
      </c>
      <c r="N861" s="82">
        <v>2018</v>
      </c>
      <c r="O861" s="77">
        <f t="shared" si="17"/>
        <v>43379</v>
      </c>
      <c r="P861" s="80" t="s">
        <v>2702</v>
      </c>
      <c r="Q861" s="80" t="s">
        <v>1899</v>
      </c>
      <c r="R861" s="80">
        <f>VLOOKUP(P861,Registration!O:P,2,FALSE)</f>
        <v>15</v>
      </c>
    </row>
    <row r="862" spans="1:18" ht="23.1" customHeight="1">
      <c r="A862" s="80" t="s">
        <v>90</v>
      </c>
      <c r="B862" s="80" t="s">
        <v>26</v>
      </c>
      <c r="C862" s="80" t="s">
        <v>27</v>
      </c>
      <c r="D862" s="80" t="s">
        <v>28</v>
      </c>
      <c r="E862" s="80" t="s">
        <v>28</v>
      </c>
      <c r="F862" s="80" t="s">
        <v>29</v>
      </c>
      <c r="G862" s="80" t="s">
        <v>1887</v>
      </c>
      <c r="H862" s="80" t="s">
        <v>8165</v>
      </c>
      <c r="I862" s="80" t="s">
        <v>8162</v>
      </c>
      <c r="J862" s="80" t="s">
        <v>2703</v>
      </c>
      <c r="K862" s="77">
        <v>43379</v>
      </c>
      <c r="L862" s="80">
        <v>6</v>
      </c>
      <c r="M862" s="80">
        <v>10</v>
      </c>
      <c r="N862" s="82">
        <v>2018</v>
      </c>
      <c r="O862" s="77">
        <f t="shared" si="17"/>
        <v>43379</v>
      </c>
      <c r="P862" s="80" t="s">
        <v>2704</v>
      </c>
      <c r="Q862" s="80" t="s">
        <v>1899</v>
      </c>
      <c r="R862" s="80">
        <f>VLOOKUP(P862,Registration!O:P,2,FALSE)</f>
        <v>16</v>
      </c>
    </row>
    <row r="863" spans="1:18" ht="23.1" customHeight="1">
      <c r="A863" s="80" t="s">
        <v>90</v>
      </c>
      <c r="B863" s="80" t="s">
        <v>26</v>
      </c>
      <c r="C863" s="80" t="s">
        <v>27</v>
      </c>
      <c r="D863" s="80" t="s">
        <v>28</v>
      </c>
      <c r="E863" s="80" t="s">
        <v>28</v>
      </c>
      <c r="F863" s="80" t="s">
        <v>29</v>
      </c>
      <c r="G863" s="80" t="s">
        <v>1887</v>
      </c>
      <c r="H863" s="80" t="s">
        <v>8165</v>
      </c>
      <c r="I863" s="80" t="s">
        <v>8162</v>
      </c>
      <c r="J863" s="80" t="s">
        <v>2705</v>
      </c>
      <c r="K863" s="77">
        <v>43379</v>
      </c>
      <c r="L863" s="80">
        <v>6</v>
      </c>
      <c r="M863" s="80">
        <v>10</v>
      </c>
      <c r="N863" s="82">
        <v>2018</v>
      </c>
      <c r="O863" s="77">
        <f t="shared" si="17"/>
        <v>43379</v>
      </c>
      <c r="P863" s="80" t="s">
        <v>2706</v>
      </c>
      <c r="Q863" s="80" t="s">
        <v>1899</v>
      </c>
      <c r="R863" s="80">
        <f>VLOOKUP(P863,Registration!O:P,2,FALSE)</f>
        <v>15</v>
      </c>
    </row>
    <row r="864" spans="1:18" ht="23.1" customHeight="1">
      <c r="A864" s="80" t="s">
        <v>90</v>
      </c>
      <c r="B864" s="80" t="s">
        <v>26</v>
      </c>
      <c r="C864" s="80" t="s">
        <v>27</v>
      </c>
      <c r="D864" s="80" t="s">
        <v>28</v>
      </c>
      <c r="E864" s="80" t="s">
        <v>28</v>
      </c>
      <c r="F864" s="80" t="s">
        <v>29</v>
      </c>
      <c r="G864" s="80" t="s">
        <v>1887</v>
      </c>
      <c r="H864" s="80" t="s">
        <v>8165</v>
      </c>
      <c r="I864" s="80" t="s">
        <v>8163</v>
      </c>
      <c r="J864" s="80" t="s">
        <v>2707</v>
      </c>
      <c r="K864" s="77">
        <v>43379</v>
      </c>
      <c r="L864" s="80">
        <v>6</v>
      </c>
      <c r="M864" s="80">
        <v>10</v>
      </c>
      <c r="N864" s="82">
        <v>2018</v>
      </c>
      <c r="O864" s="77">
        <f t="shared" si="17"/>
        <v>43379</v>
      </c>
      <c r="P864" s="80" t="s">
        <v>2708</v>
      </c>
      <c r="Q864" s="80" t="s">
        <v>175</v>
      </c>
      <c r="R864" s="80">
        <f>VLOOKUP(P864,Registration!O:P,2,FALSE)</f>
        <v>15</v>
      </c>
    </row>
    <row r="865" spans="1:18" ht="23.1" customHeight="1">
      <c r="A865" s="80" t="s">
        <v>90</v>
      </c>
      <c r="B865" s="80" t="s">
        <v>26</v>
      </c>
      <c r="C865" s="80" t="s">
        <v>27</v>
      </c>
      <c r="D865" s="80" t="s">
        <v>28</v>
      </c>
      <c r="E865" s="80" t="s">
        <v>28</v>
      </c>
      <c r="F865" s="80" t="s">
        <v>29</v>
      </c>
      <c r="G865" s="80" t="s">
        <v>1887</v>
      </c>
      <c r="H865" s="80" t="s">
        <v>8165</v>
      </c>
      <c r="I865" s="80" t="s">
        <v>8162</v>
      </c>
      <c r="J865" s="80" t="s">
        <v>2709</v>
      </c>
      <c r="K865" s="77">
        <v>43379</v>
      </c>
      <c r="L865" s="80">
        <v>6</v>
      </c>
      <c r="M865" s="80">
        <v>10</v>
      </c>
      <c r="N865" s="82">
        <v>2018</v>
      </c>
      <c r="O865" s="77">
        <f t="shared" si="17"/>
        <v>43379</v>
      </c>
      <c r="P865" s="80" t="s">
        <v>2710</v>
      </c>
      <c r="Q865" s="80" t="s">
        <v>1899</v>
      </c>
      <c r="R865" s="80">
        <f>VLOOKUP(P865,Registration!O:P,2,FALSE)</f>
        <v>18</v>
      </c>
    </row>
    <row r="866" spans="1:18" ht="23.1" customHeight="1">
      <c r="A866" s="80" t="s">
        <v>90</v>
      </c>
      <c r="B866" s="80" t="s">
        <v>26</v>
      </c>
      <c r="C866" s="80" t="s">
        <v>27</v>
      </c>
      <c r="D866" s="80" t="s">
        <v>28</v>
      </c>
      <c r="E866" s="80" t="s">
        <v>28</v>
      </c>
      <c r="F866" s="80" t="s">
        <v>29</v>
      </c>
      <c r="G866" s="80" t="s">
        <v>1887</v>
      </c>
      <c r="H866" s="80" t="s">
        <v>8165</v>
      </c>
      <c r="I866" s="80" t="s">
        <v>8162</v>
      </c>
      <c r="J866" s="80" t="s">
        <v>2687</v>
      </c>
      <c r="K866" s="77">
        <v>43379</v>
      </c>
      <c r="L866" s="80">
        <v>6</v>
      </c>
      <c r="M866" s="80">
        <v>10</v>
      </c>
      <c r="N866" s="82">
        <v>2018</v>
      </c>
      <c r="O866" s="77">
        <f t="shared" si="17"/>
        <v>43379</v>
      </c>
      <c r="P866" s="80" t="s">
        <v>2688</v>
      </c>
      <c r="Q866" s="80" t="s">
        <v>1899</v>
      </c>
      <c r="R866" s="80">
        <f>VLOOKUP(P866,Registration!O:P,2,FALSE)</f>
        <v>15</v>
      </c>
    </row>
    <row r="867" spans="1:18" ht="23.1" customHeight="1">
      <c r="A867" s="80" t="s">
        <v>90</v>
      </c>
      <c r="B867" s="80" t="s">
        <v>26</v>
      </c>
      <c r="C867" s="80" t="s">
        <v>27</v>
      </c>
      <c r="D867" s="80" t="s">
        <v>28</v>
      </c>
      <c r="E867" s="80" t="s">
        <v>28</v>
      </c>
      <c r="F867" s="80" t="s">
        <v>29</v>
      </c>
      <c r="G867" s="80" t="s">
        <v>1887</v>
      </c>
      <c r="H867" s="80" t="s">
        <v>8165</v>
      </c>
      <c r="I867" s="80" t="s">
        <v>8162</v>
      </c>
      <c r="J867" s="80" t="s">
        <v>2711</v>
      </c>
      <c r="K867" s="77">
        <v>43379</v>
      </c>
      <c r="L867" s="80">
        <v>6</v>
      </c>
      <c r="M867" s="80">
        <v>10</v>
      </c>
      <c r="N867" s="82">
        <v>2018</v>
      </c>
      <c r="O867" s="77">
        <f t="shared" si="17"/>
        <v>43379</v>
      </c>
      <c r="P867" s="80" t="s">
        <v>2712</v>
      </c>
      <c r="Q867" s="80" t="s">
        <v>1899</v>
      </c>
      <c r="R867" s="80">
        <f>VLOOKUP(P867,Registration!O:P,2,FALSE)</f>
        <v>15</v>
      </c>
    </row>
    <row r="868" spans="1:18" ht="23.1" customHeight="1">
      <c r="A868" s="80" t="s">
        <v>90</v>
      </c>
      <c r="B868" s="80" t="s">
        <v>26</v>
      </c>
      <c r="C868" s="80" t="s">
        <v>27</v>
      </c>
      <c r="D868" s="80" t="s">
        <v>28</v>
      </c>
      <c r="E868" s="80" t="s">
        <v>28</v>
      </c>
      <c r="F868" s="80" t="s">
        <v>29</v>
      </c>
      <c r="G868" s="80" t="s">
        <v>1887</v>
      </c>
      <c r="H868" s="80" t="s">
        <v>8165</v>
      </c>
      <c r="I868" s="80" t="s">
        <v>8162</v>
      </c>
      <c r="J868" s="80" t="s">
        <v>2689</v>
      </c>
      <c r="K868" s="77">
        <v>43379</v>
      </c>
      <c r="L868" s="80">
        <v>6</v>
      </c>
      <c r="M868" s="80">
        <v>10</v>
      </c>
      <c r="N868" s="82">
        <v>2018</v>
      </c>
      <c r="O868" s="77">
        <f t="shared" si="17"/>
        <v>43379</v>
      </c>
      <c r="P868" s="80" t="s">
        <v>2690</v>
      </c>
      <c r="Q868" s="80" t="s">
        <v>1899</v>
      </c>
      <c r="R868" s="80">
        <f>VLOOKUP(P868,Registration!O:P,2,FALSE)</f>
        <v>16</v>
      </c>
    </row>
    <row r="869" spans="1:18" ht="23.1" customHeight="1">
      <c r="A869" s="80" t="s">
        <v>90</v>
      </c>
      <c r="B869" s="80" t="s">
        <v>26</v>
      </c>
      <c r="C869" s="80" t="s">
        <v>27</v>
      </c>
      <c r="D869" s="80" t="s">
        <v>28</v>
      </c>
      <c r="E869" s="80" t="s">
        <v>28</v>
      </c>
      <c r="F869" s="80" t="s">
        <v>29</v>
      </c>
      <c r="G869" s="80" t="s">
        <v>1887</v>
      </c>
      <c r="H869" s="80" t="s">
        <v>8165</v>
      </c>
      <c r="I869" s="80" t="s">
        <v>8163</v>
      </c>
      <c r="J869" s="80" t="s">
        <v>1928</v>
      </c>
      <c r="K869" s="77">
        <v>43379</v>
      </c>
      <c r="L869" s="80">
        <v>6</v>
      </c>
      <c r="M869" s="80">
        <v>10</v>
      </c>
      <c r="N869" s="82">
        <v>2018</v>
      </c>
      <c r="O869" s="77">
        <f t="shared" si="17"/>
        <v>43379</v>
      </c>
      <c r="P869" s="80" t="s">
        <v>1929</v>
      </c>
      <c r="Q869" s="80" t="s">
        <v>175</v>
      </c>
      <c r="R869" s="80">
        <f>VLOOKUP(P869,Registration!O:P,2,FALSE)</f>
        <v>15</v>
      </c>
    </row>
    <row r="870" spans="1:18" ht="23.1" customHeight="1">
      <c r="A870" s="80" t="s">
        <v>91</v>
      </c>
      <c r="B870" s="80" t="s">
        <v>26</v>
      </c>
      <c r="C870" s="80" t="s">
        <v>27</v>
      </c>
      <c r="D870" s="80" t="s">
        <v>28</v>
      </c>
      <c r="E870" s="80" t="s">
        <v>28</v>
      </c>
      <c r="F870" s="80" t="s">
        <v>29</v>
      </c>
      <c r="G870" s="80" t="s">
        <v>1887</v>
      </c>
      <c r="H870" s="80" t="s">
        <v>8165</v>
      </c>
      <c r="I870" s="80" t="s">
        <v>8163</v>
      </c>
      <c r="J870" s="80" t="s">
        <v>2713</v>
      </c>
      <c r="K870" s="77">
        <v>43381</v>
      </c>
      <c r="L870" s="80">
        <v>8</v>
      </c>
      <c r="M870" s="80">
        <v>10</v>
      </c>
      <c r="N870" s="82">
        <v>2018</v>
      </c>
      <c r="O870" s="77">
        <f t="shared" si="17"/>
        <v>43381</v>
      </c>
      <c r="P870" s="80" t="s">
        <v>2714</v>
      </c>
      <c r="Q870" s="80" t="s">
        <v>175</v>
      </c>
      <c r="R870" s="80">
        <f>VLOOKUP(P870,Registration!O:P,2,FALSE)</f>
        <v>17</v>
      </c>
    </row>
    <row r="871" spans="1:18" ht="23.1" customHeight="1">
      <c r="A871" s="80" t="s">
        <v>91</v>
      </c>
      <c r="B871" s="80" t="s">
        <v>26</v>
      </c>
      <c r="C871" s="80" t="s">
        <v>27</v>
      </c>
      <c r="D871" s="80" t="s">
        <v>28</v>
      </c>
      <c r="E871" s="80" t="s">
        <v>28</v>
      </c>
      <c r="F871" s="80" t="s">
        <v>29</v>
      </c>
      <c r="G871" s="80" t="s">
        <v>1887</v>
      </c>
      <c r="H871" s="80" t="s">
        <v>8165</v>
      </c>
      <c r="I871" s="80" t="s">
        <v>8163</v>
      </c>
      <c r="J871" s="80" t="s">
        <v>2715</v>
      </c>
      <c r="K871" s="77">
        <v>43381</v>
      </c>
      <c r="L871" s="80">
        <v>8</v>
      </c>
      <c r="M871" s="80">
        <v>10</v>
      </c>
      <c r="N871" s="82">
        <v>2018</v>
      </c>
      <c r="O871" s="77">
        <f t="shared" si="17"/>
        <v>43381</v>
      </c>
      <c r="P871" s="80" t="s">
        <v>2716</v>
      </c>
      <c r="Q871" s="80" t="s">
        <v>175</v>
      </c>
      <c r="R871" s="80">
        <f>VLOOKUP(P871,Registration!O:P,2,FALSE)</f>
        <v>19</v>
      </c>
    </row>
    <row r="872" spans="1:18" ht="23.1" customHeight="1">
      <c r="A872" s="80" t="s">
        <v>91</v>
      </c>
      <c r="B872" s="80" t="s">
        <v>26</v>
      </c>
      <c r="C872" s="80" t="s">
        <v>27</v>
      </c>
      <c r="D872" s="80" t="s">
        <v>28</v>
      </c>
      <c r="E872" s="80" t="s">
        <v>28</v>
      </c>
      <c r="F872" s="80" t="s">
        <v>29</v>
      </c>
      <c r="G872" s="80" t="s">
        <v>1887</v>
      </c>
      <c r="H872" s="80" t="s">
        <v>8165</v>
      </c>
      <c r="I872" s="80" t="s">
        <v>8163</v>
      </c>
      <c r="J872" s="80" t="s">
        <v>2717</v>
      </c>
      <c r="K872" s="77">
        <v>43382</v>
      </c>
      <c r="L872" s="80">
        <v>9</v>
      </c>
      <c r="M872" s="80">
        <v>10</v>
      </c>
      <c r="N872" s="82">
        <v>2018</v>
      </c>
      <c r="O872" s="77">
        <f t="shared" si="17"/>
        <v>43382</v>
      </c>
      <c r="P872" s="80" t="s">
        <v>2718</v>
      </c>
      <c r="Q872" s="80" t="s">
        <v>175</v>
      </c>
      <c r="R872" s="80">
        <f>VLOOKUP(P872,Registration!O:P,2,FALSE)</f>
        <v>18</v>
      </c>
    </row>
    <row r="873" spans="1:18" ht="23.1" customHeight="1">
      <c r="A873" s="80" t="s">
        <v>91</v>
      </c>
      <c r="B873" s="80" t="s">
        <v>26</v>
      </c>
      <c r="C873" s="80" t="s">
        <v>27</v>
      </c>
      <c r="D873" s="80" t="s">
        <v>28</v>
      </c>
      <c r="E873" s="80" t="s">
        <v>28</v>
      </c>
      <c r="F873" s="80" t="s">
        <v>29</v>
      </c>
      <c r="G873" s="80" t="s">
        <v>1887</v>
      </c>
      <c r="H873" s="80" t="s">
        <v>8165</v>
      </c>
      <c r="I873" s="80" t="s">
        <v>8163</v>
      </c>
      <c r="J873" s="80" t="s">
        <v>2719</v>
      </c>
      <c r="K873" s="77">
        <v>43382</v>
      </c>
      <c r="L873" s="80">
        <v>9</v>
      </c>
      <c r="M873" s="80">
        <v>10</v>
      </c>
      <c r="N873" s="82">
        <v>2018</v>
      </c>
      <c r="O873" s="77">
        <f t="shared" si="17"/>
        <v>43382</v>
      </c>
      <c r="P873" s="80" t="s">
        <v>2720</v>
      </c>
      <c r="Q873" s="80" t="s">
        <v>175</v>
      </c>
      <c r="R873" s="80">
        <f>VLOOKUP(P873,Registration!O:P,2,FALSE)</f>
        <v>18</v>
      </c>
    </row>
    <row r="874" spans="1:18" ht="23.1" customHeight="1">
      <c r="A874" s="80" t="s">
        <v>91</v>
      </c>
      <c r="B874" s="80" t="s">
        <v>26</v>
      </c>
      <c r="C874" s="80" t="s">
        <v>27</v>
      </c>
      <c r="D874" s="80" t="s">
        <v>28</v>
      </c>
      <c r="E874" s="80" t="s">
        <v>28</v>
      </c>
      <c r="F874" s="80" t="s">
        <v>29</v>
      </c>
      <c r="G874" s="80" t="s">
        <v>1887</v>
      </c>
      <c r="H874" s="80" t="s">
        <v>8165</v>
      </c>
      <c r="I874" s="80" t="s">
        <v>8163</v>
      </c>
      <c r="J874" s="80" t="s">
        <v>2721</v>
      </c>
      <c r="K874" s="77">
        <v>43382</v>
      </c>
      <c r="L874" s="80">
        <v>9</v>
      </c>
      <c r="M874" s="80">
        <v>10</v>
      </c>
      <c r="N874" s="82">
        <v>2018</v>
      </c>
      <c r="O874" s="77">
        <f t="shared" si="17"/>
        <v>43382</v>
      </c>
      <c r="P874" s="80" t="s">
        <v>2722</v>
      </c>
      <c r="Q874" s="80" t="s">
        <v>175</v>
      </c>
      <c r="R874" s="80">
        <f>VLOOKUP(P874,Registration!O:P,2,FALSE)</f>
        <v>19</v>
      </c>
    </row>
    <row r="875" spans="1:18" ht="23.1" customHeight="1">
      <c r="A875" s="80" t="s">
        <v>91</v>
      </c>
      <c r="B875" s="80" t="s">
        <v>26</v>
      </c>
      <c r="C875" s="80" t="s">
        <v>27</v>
      </c>
      <c r="D875" s="80" t="s">
        <v>28</v>
      </c>
      <c r="E875" s="80" t="s">
        <v>28</v>
      </c>
      <c r="F875" s="80" t="s">
        <v>29</v>
      </c>
      <c r="G875" s="80" t="s">
        <v>1887</v>
      </c>
      <c r="H875" s="80" t="s">
        <v>8165</v>
      </c>
      <c r="I875" s="80" t="s">
        <v>8163</v>
      </c>
      <c r="J875" s="80" t="s">
        <v>2723</v>
      </c>
      <c r="K875" s="77">
        <v>43383</v>
      </c>
      <c r="L875" s="80">
        <v>10</v>
      </c>
      <c r="M875" s="80">
        <v>10</v>
      </c>
      <c r="N875" s="82">
        <v>2018</v>
      </c>
      <c r="O875" s="77">
        <f t="shared" si="17"/>
        <v>43383</v>
      </c>
      <c r="P875" s="80" t="s">
        <v>2724</v>
      </c>
      <c r="Q875" s="80" t="s">
        <v>175</v>
      </c>
      <c r="R875" s="80">
        <f>VLOOKUP(P875,Registration!O:P,2,FALSE)</f>
        <v>19</v>
      </c>
    </row>
    <row r="876" spans="1:18" ht="23.1" customHeight="1">
      <c r="A876" s="80" t="s">
        <v>91</v>
      </c>
      <c r="B876" s="80" t="s">
        <v>26</v>
      </c>
      <c r="C876" s="80" t="s">
        <v>27</v>
      </c>
      <c r="D876" s="80" t="s">
        <v>28</v>
      </c>
      <c r="E876" s="80" t="s">
        <v>28</v>
      </c>
      <c r="F876" s="80" t="s">
        <v>29</v>
      </c>
      <c r="G876" s="80" t="s">
        <v>1887</v>
      </c>
      <c r="H876" s="80" t="s">
        <v>8165</v>
      </c>
      <c r="I876" s="80" t="s">
        <v>8163</v>
      </c>
      <c r="J876" s="80" t="s">
        <v>2691</v>
      </c>
      <c r="K876" s="77">
        <v>43384</v>
      </c>
      <c r="L876" s="80">
        <v>11</v>
      </c>
      <c r="M876" s="80">
        <v>10</v>
      </c>
      <c r="N876" s="82">
        <v>2018</v>
      </c>
      <c r="O876" s="77">
        <f t="shared" si="17"/>
        <v>43384</v>
      </c>
      <c r="P876" s="80" t="s">
        <v>2692</v>
      </c>
      <c r="Q876" s="80" t="s">
        <v>175</v>
      </c>
      <c r="R876" s="80">
        <f>VLOOKUP(P876,Registration!O:P,2,FALSE)</f>
        <v>18</v>
      </c>
    </row>
    <row r="877" spans="1:18" ht="23.1" customHeight="1">
      <c r="A877" s="80" t="s">
        <v>91</v>
      </c>
      <c r="B877" s="80" t="s">
        <v>26</v>
      </c>
      <c r="C877" s="80" t="s">
        <v>27</v>
      </c>
      <c r="D877" s="80" t="s">
        <v>28</v>
      </c>
      <c r="E877" s="80" t="s">
        <v>28</v>
      </c>
      <c r="F877" s="80" t="s">
        <v>29</v>
      </c>
      <c r="G877" s="80" t="s">
        <v>1887</v>
      </c>
      <c r="H877" s="80" t="s">
        <v>8165</v>
      </c>
      <c r="I877" s="80" t="s">
        <v>8163</v>
      </c>
      <c r="J877" s="80" t="s">
        <v>1978</v>
      </c>
      <c r="K877" s="77">
        <v>43384</v>
      </c>
      <c r="L877" s="80">
        <v>11</v>
      </c>
      <c r="M877" s="80">
        <v>10</v>
      </c>
      <c r="N877" s="82">
        <v>2018</v>
      </c>
      <c r="O877" s="77">
        <f t="shared" si="17"/>
        <v>43384</v>
      </c>
      <c r="P877" s="80" t="s">
        <v>1979</v>
      </c>
      <c r="Q877" s="80" t="s">
        <v>175</v>
      </c>
      <c r="R877" s="80">
        <f>VLOOKUP(P877,Registration!O:P,2,FALSE)</f>
        <v>16</v>
      </c>
    </row>
    <row r="878" spans="1:18" ht="23.1" customHeight="1">
      <c r="A878" s="80" t="s">
        <v>91</v>
      </c>
      <c r="B878" s="80" t="s">
        <v>26</v>
      </c>
      <c r="C878" s="80" t="s">
        <v>27</v>
      </c>
      <c r="D878" s="80" t="s">
        <v>28</v>
      </c>
      <c r="E878" s="80" t="s">
        <v>28</v>
      </c>
      <c r="F878" s="80" t="s">
        <v>29</v>
      </c>
      <c r="G878" s="80" t="s">
        <v>1887</v>
      </c>
      <c r="H878" s="80" t="s">
        <v>8165</v>
      </c>
      <c r="I878" s="80" t="s">
        <v>8163</v>
      </c>
      <c r="J878" s="80" t="s">
        <v>2725</v>
      </c>
      <c r="K878" s="77">
        <v>43385</v>
      </c>
      <c r="L878" s="80">
        <v>12</v>
      </c>
      <c r="M878" s="80">
        <v>10</v>
      </c>
      <c r="N878" s="82">
        <v>2018</v>
      </c>
      <c r="O878" s="77">
        <f t="shared" si="17"/>
        <v>43385</v>
      </c>
      <c r="P878" s="80" t="s">
        <v>2726</v>
      </c>
      <c r="Q878" s="80" t="s">
        <v>175</v>
      </c>
      <c r="R878" s="80">
        <f>VLOOKUP(P878,Registration!O:P,2,FALSE)</f>
        <v>19</v>
      </c>
    </row>
    <row r="879" spans="1:18" ht="23.1" customHeight="1">
      <c r="A879" s="80" t="s">
        <v>91</v>
      </c>
      <c r="B879" s="80" t="s">
        <v>26</v>
      </c>
      <c r="C879" s="80" t="s">
        <v>27</v>
      </c>
      <c r="D879" s="80" t="s">
        <v>28</v>
      </c>
      <c r="E879" s="80" t="s">
        <v>28</v>
      </c>
      <c r="F879" s="80" t="s">
        <v>29</v>
      </c>
      <c r="G879" s="80" t="s">
        <v>1887</v>
      </c>
      <c r="H879" s="80" t="s">
        <v>8165</v>
      </c>
      <c r="I879" s="80" t="s">
        <v>8163</v>
      </c>
      <c r="J879" s="80" t="s">
        <v>2727</v>
      </c>
      <c r="K879" s="77">
        <v>43385</v>
      </c>
      <c r="L879" s="80">
        <v>12</v>
      </c>
      <c r="M879" s="80">
        <v>10</v>
      </c>
      <c r="N879" s="82">
        <v>2018</v>
      </c>
      <c r="O879" s="77">
        <f t="shared" si="17"/>
        <v>43385</v>
      </c>
      <c r="P879" s="80" t="s">
        <v>2728</v>
      </c>
      <c r="Q879" s="80" t="s">
        <v>175</v>
      </c>
      <c r="R879" s="80">
        <f>VLOOKUP(P879,Registration!O:P,2,FALSE)</f>
        <v>17</v>
      </c>
    </row>
    <row r="880" spans="1:18" ht="23.1" customHeight="1">
      <c r="A880" s="80" t="s">
        <v>91</v>
      </c>
      <c r="B880" s="80" t="s">
        <v>26</v>
      </c>
      <c r="C880" s="80" t="s">
        <v>27</v>
      </c>
      <c r="D880" s="80" t="s">
        <v>28</v>
      </c>
      <c r="E880" s="80" t="s">
        <v>28</v>
      </c>
      <c r="F880" s="80" t="s">
        <v>29</v>
      </c>
      <c r="G880" s="80" t="s">
        <v>1887</v>
      </c>
      <c r="H880" s="80" t="s">
        <v>8165</v>
      </c>
      <c r="I880" s="80" t="s">
        <v>8163</v>
      </c>
      <c r="J880" s="80" t="s">
        <v>2729</v>
      </c>
      <c r="K880" s="77">
        <v>43385</v>
      </c>
      <c r="L880" s="80">
        <v>12</v>
      </c>
      <c r="M880" s="80">
        <v>10</v>
      </c>
      <c r="N880" s="82">
        <v>2018</v>
      </c>
      <c r="O880" s="77">
        <f t="shared" si="17"/>
        <v>43385</v>
      </c>
      <c r="P880" s="80" t="s">
        <v>2730</v>
      </c>
      <c r="Q880" s="80" t="s">
        <v>175</v>
      </c>
      <c r="R880" s="80">
        <f>VLOOKUP(P880,Registration!O:P,2,FALSE)</f>
        <v>19</v>
      </c>
    </row>
    <row r="881" spans="1:18" ht="23.1" customHeight="1">
      <c r="A881" s="80" t="s">
        <v>91</v>
      </c>
      <c r="B881" s="80" t="s">
        <v>26</v>
      </c>
      <c r="C881" s="80" t="s">
        <v>27</v>
      </c>
      <c r="D881" s="80" t="s">
        <v>28</v>
      </c>
      <c r="E881" s="80" t="s">
        <v>28</v>
      </c>
      <c r="F881" s="80" t="s">
        <v>29</v>
      </c>
      <c r="G881" s="80" t="s">
        <v>1887</v>
      </c>
      <c r="H881" s="80" t="s">
        <v>8165</v>
      </c>
      <c r="I881" s="80" t="s">
        <v>8162</v>
      </c>
      <c r="J881" s="80" t="s">
        <v>2731</v>
      </c>
      <c r="K881" s="77">
        <v>43386</v>
      </c>
      <c r="L881" s="80">
        <v>13</v>
      </c>
      <c r="M881" s="80">
        <v>10</v>
      </c>
      <c r="N881" s="82">
        <v>2018</v>
      </c>
      <c r="O881" s="77">
        <f t="shared" si="17"/>
        <v>43386</v>
      </c>
      <c r="P881" s="80" t="s">
        <v>2732</v>
      </c>
      <c r="Q881" s="80" t="s">
        <v>1899</v>
      </c>
      <c r="R881" s="80">
        <f>VLOOKUP(P881,Registration!O:P,2,FALSE)</f>
        <v>17</v>
      </c>
    </row>
    <row r="882" spans="1:18" ht="23.1" customHeight="1">
      <c r="A882" s="80" t="s">
        <v>91</v>
      </c>
      <c r="B882" s="80" t="s">
        <v>26</v>
      </c>
      <c r="C882" s="80" t="s">
        <v>27</v>
      </c>
      <c r="D882" s="80" t="s">
        <v>28</v>
      </c>
      <c r="E882" s="80" t="s">
        <v>28</v>
      </c>
      <c r="F882" s="80" t="s">
        <v>29</v>
      </c>
      <c r="G882" s="80" t="s">
        <v>1887</v>
      </c>
      <c r="H882" s="80" t="s">
        <v>8165</v>
      </c>
      <c r="I882" s="80" t="s">
        <v>8162</v>
      </c>
      <c r="J882" s="80" t="s">
        <v>2733</v>
      </c>
      <c r="K882" s="77">
        <v>43386</v>
      </c>
      <c r="L882" s="80">
        <v>13</v>
      </c>
      <c r="M882" s="80">
        <v>10</v>
      </c>
      <c r="N882" s="82">
        <v>2018</v>
      </c>
      <c r="O882" s="77">
        <f t="shared" si="17"/>
        <v>43386</v>
      </c>
      <c r="P882" s="80" t="s">
        <v>2734</v>
      </c>
      <c r="Q882" s="80" t="s">
        <v>1899</v>
      </c>
      <c r="R882" s="80">
        <f>VLOOKUP(P882,Registration!O:P,2,FALSE)</f>
        <v>15</v>
      </c>
    </row>
    <row r="883" spans="1:18" ht="23.1" customHeight="1">
      <c r="A883" s="80" t="s">
        <v>91</v>
      </c>
      <c r="B883" s="80" t="s">
        <v>26</v>
      </c>
      <c r="C883" s="80" t="s">
        <v>27</v>
      </c>
      <c r="D883" s="80" t="s">
        <v>28</v>
      </c>
      <c r="E883" s="80" t="s">
        <v>28</v>
      </c>
      <c r="F883" s="80" t="s">
        <v>29</v>
      </c>
      <c r="G883" s="80" t="s">
        <v>1887</v>
      </c>
      <c r="H883" s="80" t="s">
        <v>8165</v>
      </c>
      <c r="I883" s="80" t="s">
        <v>8162</v>
      </c>
      <c r="J883" s="80" t="s">
        <v>2440</v>
      </c>
      <c r="K883" s="77">
        <v>43386</v>
      </c>
      <c r="L883" s="80">
        <v>13</v>
      </c>
      <c r="M883" s="80">
        <v>10</v>
      </c>
      <c r="N883" s="82">
        <v>2018</v>
      </c>
      <c r="O883" s="77">
        <f t="shared" si="17"/>
        <v>43386</v>
      </c>
      <c r="P883" s="80" t="s">
        <v>2441</v>
      </c>
      <c r="Q883" s="80" t="s">
        <v>1899</v>
      </c>
      <c r="R883" s="80">
        <f>VLOOKUP(P883,Registration!O:P,2,FALSE)</f>
        <v>15</v>
      </c>
    </row>
    <row r="884" spans="1:18" ht="23.1" customHeight="1">
      <c r="A884" s="82" t="s">
        <v>91</v>
      </c>
      <c r="B884" s="80" t="s">
        <v>26</v>
      </c>
      <c r="C884" s="80" t="s">
        <v>27</v>
      </c>
      <c r="D884" s="80" t="s">
        <v>28</v>
      </c>
      <c r="E884" s="80" t="s">
        <v>28</v>
      </c>
      <c r="F884" s="80" t="s">
        <v>111</v>
      </c>
      <c r="G884" s="80" t="s">
        <v>167</v>
      </c>
      <c r="H884" s="80" t="s">
        <v>8159</v>
      </c>
      <c r="I884" s="102" t="s">
        <v>8161</v>
      </c>
      <c r="J884" s="80" t="s">
        <v>936</v>
      </c>
      <c r="K884" s="77">
        <v>43385</v>
      </c>
      <c r="L884" s="82">
        <v>12</v>
      </c>
      <c r="M884" s="82">
        <v>10</v>
      </c>
      <c r="N884" s="82">
        <v>2018</v>
      </c>
      <c r="O884" s="77">
        <f t="shared" si="17"/>
        <v>43385</v>
      </c>
      <c r="P884" s="82" t="s">
        <v>937</v>
      </c>
      <c r="Q884" s="102" t="s">
        <v>175</v>
      </c>
      <c r="R884" s="80">
        <f>VLOOKUP(P884,Registration!O:P,2,FALSE)</f>
        <v>19</v>
      </c>
    </row>
    <row r="885" spans="1:18" ht="23.1" customHeight="1">
      <c r="A885" s="82" t="s">
        <v>91</v>
      </c>
      <c r="B885" s="80" t="s">
        <v>26</v>
      </c>
      <c r="C885" s="80" t="s">
        <v>27</v>
      </c>
      <c r="D885" s="80" t="s">
        <v>28</v>
      </c>
      <c r="E885" s="80" t="s">
        <v>28</v>
      </c>
      <c r="F885" s="80" t="s">
        <v>111</v>
      </c>
      <c r="G885" s="80" t="s">
        <v>167</v>
      </c>
      <c r="H885" s="80" t="s">
        <v>8159</v>
      </c>
      <c r="I885" s="102" t="s">
        <v>8161</v>
      </c>
      <c r="J885" s="80" t="s">
        <v>955</v>
      </c>
      <c r="K885" s="77">
        <v>43385</v>
      </c>
      <c r="L885" s="82">
        <v>12</v>
      </c>
      <c r="M885" s="82">
        <v>10</v>
      </c>
      <c r="N885" s="82">
        <v>2018</v>
      </c>
      <c r="O885" s="77">
        <f t="shared" si="17"/>
        <v>43385</v>
      </c>
      <c r="P885" s="80" t="s">
        <v>956</v>
      </c>
      <c r="Q885" s="102" t="s">
        <v>175</v>
      </c>
      <c r="R885" s="80">
        <f>VLOOKUP(P885,Registration!O:P,2,FALSE)</f>
        <v>18</v>
      </c>
    </row>
    <row r="886" spans="1:18" ht="23.1" customHeight="1">
      <c r="A886" s="82" t="s">
        <v>91</v>
      </c>
      <c r="B886" s="80" t="s">
        <v>26</v>
      </c>
      <c r="C886" s="80" t="s">
        <v>27</v>
      </c>
      <c r="D886" s="80" t="s">
        <v>28</v>
      </c>
      <c r="E886" s="80" t="s">
        <v>28</v>
      </c>
      <c r="F886" s="80" t="s">
        <v>111</v>
      </c>
      <c r="G886" s="80" t="s">
        <v>167</v>
      </c>
      <c r="H886" s="80" t="s">
        <v>8159</v>
      </c>
      <c r="I886" s="102" t="s">
        <v>8161</v>
      </c>
      <c r="J886" s="80" t="s">
        <v>957</v>
      </c>
      <c r="K886" s="77">
        <v>43385</v>
      </c>
      <c r="L886" s="82">
        <v>12</v>
      </c>
      <c r="M886" s="82">
        <v>10</v>
      </c>
      <c r="N886" s="82">
        <v>2018</v>
      </c>
      <c r="O886" s="77">
        <f t="shared" si="17"/>
        <v>43385</v>
      </c>
      <c r="P886" s="82" t="s">
        <v>779</v>
      </c>
      <c r="Q886" s="102" t="s">
        <v>175</v>
      </c>
      <c r="R886" s="80">
        <f>VLOOKUP(P886,Registration!O:P,2,FALSE)</f>
        <v>19</v>
      </c>
    </row>
    <row r="887" spans="1:18" ht="23.1" customHeight="1">
      <c r="A887" s="80" t="s">
        <v>92</v>
      </c>
      <c r="B887" s="80" t="s">
        <v>26</v>
      </c>
      <c r="C887" s="80" t="s">
        <v>27</v>
      </c>
      <c r="D887" s="80" t="s">
        <v>28</v>
      </c>
      <c r="E887" s="80" t="s">
        <v>28</v>
      </c>
      <c r="F887" s="80" t="s">
        <v>29</v>
      </c>
      <c r="G887" s="80" t="s">
        <v>1887</v>
      </c>
      <c r="H887" s="80" t="s">
        <v>8165</v>
      </c>
      <c r="I887" s="80" t="s">
        <v>8163</v>
      </c>
      <c r="J887" s="80" t="s">
        <v>2736</v>
      </c>
      <c r="K887" s="77">
        <v>43388</v>
      </c>
      <c r="L887" s="80">
        <v>15</v>
      </c>
      <c r="M887" s="80">
        <v>10</v>
      </c>
      <c r="N887" s="82">
        <v>2018</v>
      </c>
      <c r="O887" s="77">
        <f t="shared" si="17"/>
        <v>43388</v>
      </c>
      <c r="P887" s="80" t="s">
        <v>2737</v>
      </c>
      <c r="Q887" s="80" t="s">
        <v>175</v>
      </c>
      <c r="R887" s="80">
        <f>VLOOKUP(P887,Registration!O:P,2,FALSE)</f>
        <v>19</v>
      </c>
    </row>
    <row r="888" spans="1:18" ht="23.1" customHeight="1">
      <c r="A888" s="80" t="s">
        <v>92</v>
      </c>
      <c r="B888" s="80" t="s">
        <v>26</v>
      </c>
      <c r="C888" s="80" t="s">
        <v>27</v>
      </c>
      <c r="D888" s="80" t="s">
        <v>28</v>
      </c>
      <c r="E888" s="80" t="s">
        <v>28</v>
      </c>
      <c r="F888" s="80" t="s">
        <v>29</v>
      </c>
      <c r="G888" s="80" t="s">
        <v>1887</v>
      </c>
      <c r="H888" s="80" t="s">
        <v>8165</v>
      </c>
      <c r="I888" s="80" t="s">
        <v>8163</v>
      </c>
      <c r="J888" s="80" t="s">
        <v>2738</v>
      </c>
      <c r="K888" s="77">
        <v>43389</v>
      </c>
      <c r="L888" s="80">
        <v>16</v>
      </c>
      <c r="M888" s="80">
        <v>10</v>
      </c>
      <c r="N888" s="82">
        <v>2018</v>
      </c>
      <c r="O888" s="77">
        <f t="shared" si="17"/>
        <v>43389</v>
      </c>
      <c r="P888" s="80" t="s">
        <v>2739</v>
      </c>
      <c r="Q888" s="80" t="s">
        <v>175</v>
      </c>
      <c r="R888" s="80">
        <f>VLOOKUP(P888,Registration!O:P,2,FALSE)</f>
        <v>18</v>
      </c>
    </row>
    <row r="889" spans="1:18" ht="23.1" customHeight="1">
      <c r="A889" s="80" t="s">
        <v>92</v>
      </c>
      <c r="B889" s="80" t="s">
        <v>26</v>
      </c>
      <c r="C889" s="80" t="s">
        <v>27</v>
      </c>
      <c r="D889" s="80" t="s">
        <v>28</v>
      </c>
      <c r="E889" s="80" t="s">
        <v>28</v>
      </c>
      <c r="F889" s="80" t="s">
        <v>29</v>
      </c>
      <c r="G889" s="80" t="s">
        <v>1887</v>
      </c>
      <c r="H889" s="80" t="s">
        <v>8165</v>
      </c>
      <c r="I889" s="80" t="s">
        <v>8163</v>
      </c>
      <c r="J889" s="80" t="s">
        <v>2740</v>
      </c>
      <c r="K889" s="77">
        <v>43389</v>
      </c>
      <c r="L889" s="80">
        <v>16</v>
      </c>
      <c r="M889" s="80">
        <v>10</v>
      </c>
      <c r="N889" s="82">
        <v>2018</v>
      </c>
      <c r="O889" s="77">
        <f t="shared" si="17"/>
        <v>43389</v>
      </c>
      <c r="P889" s="80" t="s">
        <v>2261</v>
      </c>
      <c r="Q889" s="80" t="s">
        <v>175</v>
      </c>
      <c r="R889" s="80">
        <f>VLOOKUP(P889,Registration!O:P,2,FALSE)</f>
        <v>15</v>
      </c>
    </row>
    <row r="890" spans="1:18" ht="23.1" customHeight="1">
      <c r="A890" s="80" t="s">
        <v>92</v>
      </c>
      <c r="B890" s="80" t="s">
        <v>26</v>
      </c>
      <c r="C890" s="80" t="s">
        <v>27</v>
      </c>
      <c r="D890" s="80" t="s">
        <v>28</v>
      </c>
      <c r="E890" s="80" t="s">
        <v>28</v>
      </c>
      <c r="F890" s="80" t="s">
        <v>29</v>
      </c>
      <c r="G890" s="80" t="s">
        <v>1887</v>
      </c>
      <c r="H890" s="80" t="s">
        <v>8165</v>
      </c>
      <c r="I890" s="80" t="s">
        <v>8163</v>
      </c>
      <c r="J890" s="80" t="s">
        <v>2741</v>
      </c>
      <c r="K890" s="77">
        <v>43389</v>
      </c>
      <c r="L890" s="80">
        <v>16</v>
      </c>
      <c r="M890" s="80">
        <v>10</v>
      </c>
      <c r="N890" s="82">
        <v>2018</v>
      </c>
      <c r="O890" s="77">
        <f t="shared" si="17"/>
        <v>43389</v>
      </c>
      <c r="P890" s="80" t="s">
        <v>2742</v>
      </c>
      <c r="Q890" s="80" t="s">
        <v>175</v>
      </c>
      <c r="R890" s="80">
        <f>VLOOKUP(P890,Registration!O:P,2,FALSE)</f>
        <v>18</v>
      </c>
    </row>
    <row r="891" spans="1:18" ht="23.1" customHeight="1">
      <c r="A891" s="80" t="s">
        <v>92</v>
      </c>
      <c r="B891" s="80" t="s">
        <v>26</v>
      </c>
      <c r="C891" s="80" t="s">
        <v>27</v>
      </c>
      <c r="D891" s="80" t="s">
        <v>28</v>
      </c>
      <c r="E891" s="80" t="s">
        <v>28</v>
      </c>
      <c r="F891" s="80" t="s">
        <v>29</v>
      </c>
      <c r="G891" s="80" t="s">
        <v>1887</v>
      </c>
      <c r="H891" s="80" t="s">
        <v>8165</v>
      </c>
      <c r="I891" s="80" t="s">
        <v>8163</v>
      </c>
      <c r="J891" s="80" t="s">
        <v>2743</v>
      </c>
      <c r="K891" s="77">
        <v>43390</v>
      </c>
      <c r="L891" s="80">
        <v>17</v>
      </c>
      <c r="M891" s="80">
        <v>10</v>
      </c>
      <c r="N891" s="82">
        <v>2018</v>
      </c>
      <c r="O891" s="77">
        <f t="shared" si="17"/>
        <v>43390</v>
      </c>
      <c r="P891" s="80" t="s">
        <v>2744</v>
      </c>
      <c r="Q891" s="80" t="s">
        <v>175</v>
      </c>
      <c r="R891" s="80">
        <f>VLOOKUP(P891,Registration!O:P,2,FALSE)</f>
        <v>19</v>
      </c>
    </row>
    <row r="892" spans="1:18" ht="23.1" customHeight="1">
      <c r="A892" s="80" t="s">
        <v>92</v>
      </c>
      <c r="B892" s="80" t="s">
        <v>26</v>
      </c>
      <c r="C892" s="80" t="s">
        <v>27</v>
      </c>
      <c r="D892" s="80" t="s">
        <v>28</v>
      </c>
      <c r="E892" s="80" t="s">
        <v>28</v>
      </c>
      <c r="F892" s="80" t="s">
        <v>29</v>
      </c>
      <c r="G892" s="80" t="s">
        <v>1887</v>
      </c>
      <c r="H892" s="80" t="s">
        <v>8165</v>
      </c>
      <c r="I892" s="80" t="s">
        <v>8163</v>
      </c>
      <c r="J892" s="80" t="s">
        <v>2745</v>
      </c>
      <c r="K892" s="77">
        <v>43390</v>
      </c>
      <c r="L892" s="80">
        <v>17</v>
      </c>
      <c r="M892" s="80">
        <v>10</v>
      </c>
      <c r="N892" s="82">
        <v>2018</v>
      </c>
      <c r="O892" s="77">
        <f t="shared" si="17"/>
        <v>43390</v>
      </c>
      <c r="P892" s="80" t="s">
        <v>2746</v>
      </c>
      <c r="Q892" s="80" t="s">
        <v>175</v>
      </c>
      <c r="R892" s="80">
        <f>VLOOKUP(P892,Registration!O:P,2,FALSE)</f>
        <v>19</v>
      </c>
    </row>
    <row r="893" spans="1:18" ht="23.1" customHeight="1">
      <c r="A893" s="80" t="s">
        <v>92</v>
      </c>
      <c r="B893" s="80" t="s">
        <v>26</v>
      </c>
      <c r="C893" s="80" t="s">
        <v>27</v>
      </c>
      <c r="D893" s="80" t="s">
        <v>28</v>
      </c>
      <c r="E893" s="80" t="s">
        <v>28</v>
      </c>
      <c r="F893" s="80" t="s">
        <v>29</v>
      </c>
      <c r="G893" s="80" t="s">
        <v>1887</v>
      </c>
      <c r="H893" s="80" t="s">
        <v>8165</v>
      </c>
      <c r="I893" s="80" t="s">
        <v>8163</v>
      </c>
      <c r="J893" s="80" t="s">
        <v>1946</v>
      </c>
      <c r="K893" s="77">
        <v>43391</v>
      </c>
      <c r="L893" s="80">
        <v>18</v>
      </c>
      <c r="M893" s="80">
        <v>10</v>
      </c>
      <c r="N893" s="82">
        <v>2018</v>
      </c>
      <c r="O893" s="77">
        <f t="shared" si="17"/>
        <v>43391</v>
      </c>
      <c r="P893" s="80" t="s">
        <v>2747</v>
      </c>
      <c r="Q893" s="80" t="s">
        <v>175</v>
      </c>
      <c r="R893" s="80">
        <f>VLOOKUP(P893,Registration!O:P,2,FALSE)</f>
        <v>18</v>
      </c>
    </row>
    <row r="894" spans="1:18" ht="23.1" customHeight="1">
      <c r="A894" s="80" t="s">
        <v>92</v>
      </c>
      <c r="B894" s="80" t="s">
        <v>26</v>
      </c>
      <c r="C894" s="80" t="s">
        <v>27</v>
      </c>
      <c r="D894" s="80" t="s">
        <v>28</v>
      </c>
      <c r="E894" s="80" t="s">
        <v>28</v>
      </c>
      <c r="F894" s="80" t="s">
        <v>29</v>
      </c>
      <c r="G894" s="80" t="s">
        <v>1887</v>
      </c>
      <c r="H894" s="80" t="s">
        <v>8165</v>
      </c>
      <c r="I894" s="80" t="s">
        <v>8162</v>
      </c>
      <c r="J894" s="80" t="s">
        <v>2748</v>
      </c>
      <c r="K894" s="77">
        <v>43393</v>
      </c>
      <c r="L894" s="80">
        <v>20</v>
      </c>
      <c r="M894" s="80">
        <v>10</v>
      </c>
      <c r="N894" s="82">
        <v>2018</v>
      </c>
      <c r="O894" s="77">
        <f t="shared" si="17"/>
        <v>43393</v>
      </c>
      <c r="P894" s="80" t="s">
        <v>2749</v>
      </c>
      <c r="Q894" s="80" t="s">
        <v>1899</v>
      </c>
      <c r="R894" s="80">
        <f>VLOOKUP(P894,Registration!O:P,2,FALSE)</f>
        <v>16</v>
      </c>
    </row>
    <row r="895" spans="1:18" ht="23.1" customHeight="1">
      <c r="A895" s="80" t="s">
        <v>92</v>
      </c>
      <c r="B895" s="80" t="s">
        <v>26</v>
      </c>
      <c r="C895" s="80" t="s">
        <v>27</v>
      </c>
      <c r="D895" s="80" t="s">
        <v>28</v>
      </c>
      <c r="E895" s="80" t="s">
        <v>28</v>
      </c>
      <c r="F895" s="80" t="s">
        <v>29</v>
      </c>
      <c r="G895" s="80" t="s">
        <v>1887</v>
      </c>
      <c r="H895" s="80" t="s">
        <v>8165</v>
      </c>
      <c r="I895" s="80" t="s">
        <v>8163</v>
      </c>
      <c r="J895" s="80" t="s">
        <v>2127</v>
      </c>
      <c r="K895" s="77">
        <v>43393</v>
      </c>
      <c r="L895" s="80">
        <v>20</v>
      </c>
      <c r="M895" s="80">
        <v>10</v>
      </c>
      <c r="N895" s="82">
        <v>2018</v>
      </c>
      <c r="O895" s="77">
        <f t="shared" si="17"/>
        <v>43393</v>
      </c>
      <c r="P895" s="80" t="s">
        <v>2083</v>
      </c>
      <c r="Q895" s="80" t="s">
        <v>175</v>
      </c>
      <c r="R895" s="80">
        <f>VLOOKUP(P895,Registration!O:P,2,FALSE)</f>
        <v>15</v>
      </c>
    </row>
    <row r="896" spans="1:18" ht="23.1" customHeight="1">
      <c r="A896" s="80" t="s">
        <v>92</v>
      </c>
      <c r="B896" s="80" t="s">
        <v>26</v>
      </c>
      <c r="C896" s="80" t="s">
        <v>27</v>
      </c>
      <c r="D896" s="80" t="s">
        <v>28</v>
      </c>
      <c r="E896" s="80" t="s">
        <v>28</v>
      </c>
      <c r="F896" s="80" t="s">
        <v>29</v>
      </c>
      <c r="G896" s="80" t="s">
        <v>1887</v>
      </c>
      <c r="H896" s="80" t="s">
        <v>8165</v>
      </c>
      <c r="I896" s="80" t="s">
        <v>8162</v>
      </c>
      <c r="J896" s="80" t="s">
        <v>2750</v>
      </c>
      <c r="K896" s="77">
        <v>43393</v>
      </c>
      <c r="L896" s="80">
        <v>20</v>
      </c>
      <c r="M896" s="80">
        <v>10</v>
      </c>
      <c r="N896" s="82">
        <v>2018</v>
      </c>
      <c r="O896" s="77">
        <f t="shared" si="17"/>
        <v>43393</v>
      </c>
      <c r="P896" s="80" t="s">
        <v>2751</v>
      </c>
      <c r="Q896" s="80" t="s">
        <v>1899</v>
      </c>
      <c r="R896" s="80">
        <f>VLOOKUP(P896,Registration!O:P,2,FALSE)</f>
        <v>15</v>
      </c>
    </row>
    <row r="897" spans="1:18" ht="23.1" customHeight="1">
      <c r="A897" s="80" t="s">
        <v>92</v>
      </c>
      <c r="B897" s="80" t="s">
        <v>26</v>
      </c>
      <c r="C897" s="80" t="s">
        <v>27</v>
      </c>
      <c r="D897" s="80" t="s">
        <v>28</v>
      </c>
      <c r="E897" s="80" t="s">
        <v>28</v>
      </c>
      <c r="F897" s="80" t="s">
        <v>29</v>
      </c>
      <c r="G897" s="80" t="s">
        <v>1887</v>
      </c>
      <c r="H897" s="80" t="s">
        <v>8165</v>
      </c>
      <c r="I897" s="80" t="s">
        <v>8162</v>
      </c>
      <c r="J897" s="80" t="s">
        <v>2752</v>
      </c>
      <c r="K897" s="77">
        <v>43393</v>
      </c>
      <c r="L897" s="80">
        <v>20</v>
      </c>
      <c r="M897" s="80">
        <v>10</v>
      </c>
      <c r="N897" s="82">
        <v>2018</v>
      </c>
      <c r="O897" s="77">
        <f t="shared" si="17"/>
        <v>43393</v>
      </c>
      <c r="P897" s="80" t="s">
        <v>2753</v>
      </c>
      <c r="Q897" s="80" t="s">
        <v>1899</v>
      </c>
      <c r="R897" s="80">
        <f>VLOOKUP(P897,Registration!O:P,2,FALSE)</f>
        <v>15</v>
      </c>
    </row>
    <row r="898" spans="1:18" ht="23.1" customHeight="1">
      <c r="A898" s="80" t="s">
        <v>92</v>
      </c>
      <c r="B898" s="80" t="s">
        <v>26</v>
      </c>
      <c r="C898" s="80" t="s">
        <v>27</v>
      </c>
      <c r="D898" s="80" t="s">
        <v>28</v>
      </c>
      <c r="E898" s="80" t="s">
        <v>28</v>
      </c>
      <c r="F898" s="80" t="s">
        <v>29</v>
      </c>
      <c r="G898" s="80" t="s">
        <v>1887</v>
      </c>
      <c r="H898" s="80" t="s">
        <v>8165</v>
      </c>
      <c r="I898" s="80" t="s">
        <v>8162</v>
      </c>
      <c r="J898" s="80" t="s">
        <v>2754</v>
      </c>
      <c r="K898" s="77">
        <v>43393</v>
      </c>
      <c r="L898" s="80">
        <v>20</v>
      </c>
      <c r="M898" s="80">
        <v>10</v>
      </c>
      <c r="N898" s="82">
        <v>2018</v>
      </c>
      <c r="O898" s="77">
        <f t="shared" si="17"/>
        <v>43393</v>
      </c>
      <c r="P898" s="80" t="s">
        <v>2755</v>
      </c>
      <c r="Q898" s="80" t="s">
        <v>1899</v>
      </c>
      <c r="R898" s="80">
        <f>VLOOKUP(P898,Registration!O:P,2,FALSE)</f>
        <v>16</v>
      </c>
    </row>
    <row r="899" spans="1:18" ht="23.1" customHeight="1">
      <c r="A899" s="80" t="s">
        <v>92</v>
      </c>
      <c r="B899" s="80" t="s">
        <v>26</v>
      </c>
      <c r="C899" s="80" t="s">
        <v>27</v>
      </c>
      <c r="D899" s="80" t="s">
        <v>28</v>
      </c>
      <c r="E899" s="80" t="s">
        <v>28</v>
      </c>
      <c r="F899" s="80" t="s">
        <v>29</v>
      </c>
      <c r="G899" s="80" t="s">
        <v>1887</v>
      </c>
      <c r="H899" s="80" t="s">
        <v>8165</v>
      </c>
      <c r="I899" s="80" t="s">
        <v>8162</v>
      </c>
      <c r="J899" s="80" t="s">
        <v>2756</v>
      </c>
      <c r="K899" s="77">
        <v>43393</v>
      </c>
      <c r="L899" s="80">
        <v>20</v>
      </c>
      <c r="M899" s="80">
        <v>10</v>
      </c>
      <c r="N899" s="82">
        <v>2018</v>
      </c>
      <c r="O899" s="77">
        <f t="shared" si="17"/>
        <v>43393</v>
      </c>
      <c r="P899" s="80" t="s">
        <v>1896</v>
      </c>
      <c r="Q899" s="80" t="s">
        <v>1899</v>
      </c>
      <c r="R899" s="80">
        <f>VLOOKUP(P899,Registration!O:P,2,FALSE)</f>
        <v>19</v>
      </c>
    </row>
    <row r="900" spans="1:18" ht="23.1" customHeight="1">
      <c r="A900" s="80" t="s">
        <v>92</v>
      </c>
      <c r="B900" s="80" t="s">
        <v>26</v>
      </c>
      <c r="C900" s="80" t="s">
        <v>27</v>
      </c>
      <c r="D900" s="80" t="s">
        <v>28</v>
      </c>
      <c r="E900" s="80" t="s">
        <v>28</v>
      </c>
      <c r="F900" s="80" t="s">
        <v>29</v>
      </c>
      <c r="G900" s="80" t="s">
        <v>1887</v>
      </c>
      <c r="H900" s="80" t="s">
        <v>8165</v>
      </c>
      <c r="I900" s="80" t="s">
        <v>8162</v>
      </c>
      <c r="J900" s="80" t="s">
        <v>2757</v>
      </c>
      <c r="K900" s="77">
        <v>43393</v>
      </c>
      <c r="L900" s="80">
        <v>20</v>
      </c>
      <c r="M900" s="80">
        <v>10</v>
      </c>
      <c r="N900" s="82">
        <v>2018</v>
      </c>
      <c r="O900" s="77">
        <f t="shared" ref="O900:O946" si="18">DATE(N900,M900,L900)</f>
        <v>43393</v>
      </c>
      <c r="P900" s="80" t="s">
        <v>2758</v>
      </c>
      <c r="Q900" s="80" t="s">
        <v>1899</v>
      </c>
      <c r="R900" s="80">
        <f>VLOOKUP(P900,Registration!O:P,2,FALSE)</f>
        <v>17</v>
      </c>
    </row>
    <row r="901" spans="1:18" ht="23.1" customHeight="1">
      <c r="A901" s="80" t="s">
        <v>92</v>
      </c>
      <c r="B901" s="80" t="s">
        <v>26</v>
      </c>
      <c r="C901" s="80" t="s">
        <v>27</v>
      </c>
      <c r="D901" s="80" t="s">
        <v>28</v>
      </c>
      <c r="E901" s="80" t="s">
        <v>28</v>
      </c>
      <c r="F901" s="80" t="s">
        <v>29</v>
      </c>
      <c r="G901" s="80" t="s">
        <v>1887</v>
      </c>
      <c r="H901" s="80" t="s">
        <v>8165</v>
      </c>
      <c r="I901" s="80" t="s">
        <v>8162</v>
      </c>
      <c r="J901" s="80" t="s">
        <v>2759</v>
      </c>
      <c r="K901" s="77">
        <v>43393</v>
      </c>
      <c r="L901" s="80">
        <v>20</v>
      </c>
      <c r="M901" s="80">
        <v>10</v>
      </c>
      <c r="N901" s="82">
        <v>2018</v>
      </c>
      <c r="O901" s="77">
        <f t="shared" si="18"/>
        <v>43393</v>
      </c>
      <c r="P901" s="80" t="s">
        <v>2760</v>
      </c>
      <c r="Q901" s="80" t="s">
        <v>1899</v>
      </c>
      <c r="R901" s="80">
        <f>VLOOKUP(P901,Registration!O:P,2,FALSE)</f>
        <v>16</v>
      </c>
    </row>
    <row r="902" spans="1:18" ht="23.1" customHeight="1">
      <c r="A902" s="80" t="s">
        <v>92</v>
      </c>
      <c r="B902" s="80" t="s">
        <v>26</v>
      </c>
      <c r="C902" s="80" t="s">
        <v>27</v>
      </c>
      <c r="D902" s="80" t="s">
        <v>28</v>
      </c>
      <c r="E902" s="80" t="s">
        <v>28</v>
      </c>
      <c r="F902" s="80" t="s">
        <v>29</v>
      </c>
      <c r="G902" s="80" t="s">
        <v>1887</v>
      </c>
      <c r="H902" s="80" t="s">
        <v>8165</v>
      </c>
      <c r="I902" s="80" t="s">
        <v>8163</v>
      </c>
      <c r="J902" s="80" t="s">
        <v>2440</v>
      </c>
      <c r="K902" s="77">
        <v>43393</v>
      </c>
      <c r="L902" s="80">
        <v>20</v>
      </c>
      <c r="M902" s="80">
        <v>10</v>
      </c>
      <c r="N902" s="82">
        <v>2018</v>
      </c>
      <c r="O902" s="77">
        <f t="shared" si="18"/>
        <v>43393</v>
      </c>
      <c r="P902" s="80" t="s">
        <v>2441</v>
      </c>
      <c r="Q902" s="80" t="s">
        <v>175</v>
      </c>
      <c r="R902" s="80">
        <f>VLOOKUP(P902,Registration!O:P,2,FALSE)</f>
        <v>15</v>
      </c>
    </row>
    <row r="903" spans="1:18" ht="23.1" customHeight="1">
      <c r="A903" s="82" t="s">
        <v>92</v>
      </c>
      <c r="B903" s="80" t="s">
        <v>26</v>
      </c>
      <c r="C903" s="80" t="s">
        <v>27</v>
      </c>
      <c r="D903" s="80" t="s">
        <v>28</v>
      </c>
      <c r="E903" s="80" t="s">
        <v>28</v>
      </c>
      <c r="F903" s="80" t="s">
        <v>111</v>
      </c>
      <c r="G903" s="80" t="s">
        <v>167</v>
      </c>
      <c r="H903" s="80" t="s">
        <v>8159</v>
      </c>
      <c r="I903" s="102" t="s">
        <v>8161</v>
      </c>
      <c r="J903" s="80" t="s">
        <v>959</v>
      </c>
      <c r="K903" s="77">
        <v>43388</v>
      </c>
      <c r="L903" s="82">
        <v>15</v>
      </c>
      <c r="M903" s="82">
        <v>10</v>
      </c>
      <c r="N903" s="82">
        <v>2018</v>
      </c>
      <c r="O903" s="77">
        <f t="shared" si="18"/>
        <v>43388</v>
      </c>
      <c r="P903" s="80" t="s">
        <v>960</v>
      </c>
      <c r="Q903" s="102" t="s">
        <v>175</v>
      </c>
      <c r="R903" s="80">
        <f>VLOOKUP(P903,Registration!O:P,2,FALSE)</f>
        <v>19</v>
      </c>
    </row>
    <row r="904" spans="1:18" ht="23.1" customHeight="1">
      <c r="A904" s="82" t="s">
        <v>92</v>
      </c>
      <c r="B904" s="80" t="s">
        <v>26</v>
      </c>
      <c r="C904" s="80" t="s">
        <v>27</v>
      </c>
      <c r="D904" s="80" t="s">
        <v>28</v>
      </c>
      <c r="E904" s="80" t="s">
        <v>28</v>
      </c>
      <c r="F904" s="80" t="s">
        <v>111</v>
      </c>
      <c r="G904" s="80" t="s">
        <v>167</v>
      </c>
      <c r="H904" s="80" t="s">
        <v>8159</v>
      </c>
      <c r="I904" s="102" t="s">
        <v>8161</v>
      </c>
      <c r="J904" s="80" t="s">
        <v>961</v>
      </c>
      <c r="K904" s="77">
        <v>43389</v>
      </c>
      <c r="L904" s="82">
        <v>16</v>
      </c>
      <c r="M904" s="82">
        <v>10</v>
      </c>
      <c r="N904" s="82">
        <v>2018</v>
      </c>
      <c r="O904" s="77">
        <f t="shared" si="18"/>
        <v>43389</v>
      </c>
      <c r="P904" s="80" t="s">
        <v>962</v>
      </c>
      <c r="Q904" s="102" t="s">
        <v>175</v>
      </c>
      <c r="R904" s="80">
        <f>VLOOKUP(P904,Registration!O:P,2,FALSE)</f>
        <v>19</v>
      </c>
    </row>
    <row r="905" spans="1:18" ht="23.1" customHeight="1">
      <c r="A905" s="82" t="s">
        <v>92</v>
      </c>
      <c r="B905" s="80" t="s">
        <v>26</v>
      </c>
      <c r="C905" s="80" t="s">
        <v>27</v>
      </c>
      <c r="D905" s="80" t="s">
        <v>28</v>
      </c>
      <c r="E905" s="80" t="s">
        <v>28</v>
      </c>
      <c r="F905" s="80" t="s">
        <v>111</v>
      </c>
      <c r="G905" s="80" t="s">
        <v>167</v>
      </c>
      <c r="H905" s="80" t="s">
        <v>8159</v>
      </c>
      <c r="I905" s="102" t="s">
        <v>8161</v>
      </c>
      <c r="J905" s="80" t="s">
        <v>963</v>
      </c>
      <c r="K905" s="77">
        <v>43390</v>
      </c>
      <c r="L905" s="82">
        <v>17</v>
      </c>
      <c r="M905" s="82">
        <v>10</v>
      </c>
      <c r="N905" s="82">
        <v>2018</v>
      </c>
      <c r="O905" s="77">
        <f t="shared" si="18"/>
        <v>43390</v>
      </c>
      <c r="P905" s="80" t="s">
        <v>964</v>
      </c>
      <c r="Q905" s="102" t="s">
        <v>175</v>
      </c>
      <c r="R905" s="80">
        <f>VLOOKUP(P905,Registration!O:P,2,FALSE)</f>
        <v>19</v>
      </c>
    </row>
    <row r="906" spans="1:18" ht="23.1" customHeight="1">
      <c r="A906" s="82" t="s">
        <v>92</v>
      </c>
      <c r="B906" s="80" t="s">
        <v>26</v>
      </c>
      <c r="C906" s="80" t="s">
        <v>27</v>
      </c>
      <c r="D906" s="80" t="s">
        <v>28</v>
      </c>
      <c r="E906" s="80" t="s">
        <v>28</v>
      </c>
      <c r="F906" s="80" t="s">
        <v>111</v>
      </c>
      <c r="G906" s="80" t="s">
        <v>167</v>
      </c>
      <c r="H906" s="80" t="s">
        <v>8159</v>
      </c>
      <c r="I906" s="102" t="s">
        <v>8161</v>
      </c>
      <c r="J906" s="80" t="s">
        <v>965</v>
      </c>
      <c r="K906" s="77">
        <v>43392</v>
      </c>
      <c r="L906" s="82">
        <v>19</v>
      </c>
      <c r="M906" s="82">
        <v>10</v>
      </c>
      <c r="N906" s="82">
        <v>2018</v>
      </c>
      <c r="O906" s="77">
        <f t="shared" si="18"/>
        <v>43392</v>
      </c>
      <c r="P906" s="80" t="s">
        <v>966</v>
      </c>
      <c r="Q906" s="102" t="s">
        <v>175</v>
      </c>
      <c r="R906" s="80">
        <f>VLOOKUP(P906,Registration!O:P,2,FALSE)</f>
        <v>19</v>
      </c>
    </row>
    <row r="907" spans="1:18" ht="23.1" customHeight="1">
      <c r="A907" s="82" t="s">
        <v>92</v>
      </c>
      <c r="B907" s="80" t="s">
        <v>26</v>
      </c>
      <c r="C907" s="80" t="s">
        <v>27</v>
      </c>
      <c r="D907" s="80" t="s">
        <v>28</v>
      </c>
      <c r="E907" s="80" t="s">
        <v>28</v>
      </c>
      <c r="F907" s="80" t="s">
        <v>111</v>
      </c>
      <c r="G907" s="80" t="s">
        <v>167</v>
      </c>
      <c r="H907" s="80" t="s">
        <v>8159</v>
      </c>
      <c r="I907" s="102" t="s">
        <v>8161</v>
      </c>
      <c r="J907" s="80" t="s">
        <v>967</v>
      </c>
      <c r="K907" s="77">
        <v>43392</v>
      </c>
      <c r="L907" s="82">
        <v>19</v>
      </c>
      <c r="M907" s="82">
        <v>10</v>
      </c>
      <c r="N907" s="82">
        <v>2018</v>
      </c>
      <c r="O907" s="77">
        <f t="shared" si="18"/>
        <v>43392</v>
      </c>
      <c r="P907" s="80" t="s">
        <v>968</v>
      </c>
      <c r="Q907" s="102" t="s">
        <v>175</v>
      </c>
      <c r="R907" s="80">
        <f>VLOOKUP(P907,Registration!O:P,2,FALSE)</f>
        <v>19</v>
      </c>
    </row>
    <row r="908" spans="1:18" ht="23.1" customHeight="1">
      <c r="A908" s="82" t="s">
        <v>92</v>
      </c>
      <c r="B908" s="80" t="s">
        <v>26</v>
      </c>
      <c r="C908" s="80" t="s">
        <v>27</v>
      </c>
      <c r="D908" s="80" t="s">
        <v>28</v>
      </c>
      <c r="E908" s="80" t="s">
        <v>28</v>
      </c>
      <c r="F908" s="80" t="s">
        <v>111</v>
      </c>
      <c r="G908" s="80" t="s">
        <v>167</v>
      </c>
      <c r="H908" s="80" t="s">
        <v>8159</v>
      </c>
      <c r="I908" s="102" t="s">
        <v>8161</v>
      </c>
      <c r="J908" s="80" t="s">
        <v>969</v>
      </c>
      <c r="K908" s="77">
        <v>43392</v>
      </c>
      <c r="L908" s="82">
        <v>19</v>
      </c>
      <c r="M908" s="82">
        <v>10</v>
      </c>
      <c r="N908" s="82">
        <v>2018</v>
      </c>
      <c r="O908" s="77">
        <f t="shared" si="18"/>
        <v>43392</v>
      </c>
      <c r="P908" s="80" t="s">
        <v>970</v>
      </c>
      <c r="Q908" s="102" t="s">
        <v>175</v>
      </c>
      <c r="R908" s="80">
        <f>VLOOKUP(P908,Registration!O:P,2,FALSE)</f>
        <v>19</v>
      </c>
    </row>
    <row r="909" spans="1:18" ht="23.1" customHeight="1">
      <c r="A909" s="80" t="s">
        <v>93</v>
      </c>
      <c r="B909" s="80" t="s">
        <v>26</v>
      </c>
      <c r="C909" s="80" t="s">
        <v>27</v>
      </c>
      <c r="D909" s="80" t="s">
        <v>28</v>
      </c>
      <c r="E909" s="80" t="s">
        <v>28</v>
      </c>
      <c r="F909" s="80" t="s">
        <v>111</v>
      </c>
      <c r="G909" s="80" t="s">
        <v>167</v>
      </c>
      <c r="H909" s="80" t="s">
        <v>8159</v>
      </c>
      <c r="I909" s="80" t="s">
        <v>8161</v>
      </c>
      <c r="J909" s="80" t="s">
        <v>971</v>
      </c>
      <c r="K909" s="77">
        <v>43395</v>
      </c>
      <c r="L909" s="80">
        <v>22</v>
      </c>
      <c r="M909" s="80">
        <v>10</v>
      </c>
      <c r="N909" s="82">
        <v>2018</v>
      </c>
      <c r="O909" s="77">
        <f t="shared" si="18"/>
        <v>43395</v>
      </c>
      <c r="P909" s="80" t="s">
        <v>972</v>
      </c>
      <c r="Q909" s="80" t="s">
        <v>175</v>
      </c>
      <c r="R909" s="80">
        <f>VLOOKUP(P909,Registration!O:P,2,FALSE)</f>
        <v>19</v>
      </c>
    </row>
    <row r="910" spans="1:18" ht="23.1" customHeight="1">
      <c r="A910" s="80" t="s">
        <v>93</v>
      </c>
      <c r="B910" s="80" t="s">
        <v>26</v>
      </c>
      <c r="C910" s="80" t="s">
        <v>27</v>
      </c>
      <c r="D910" s="80" t="s">
        <v>28</v>
      </c>
      <c r="E910" s="80" t="s">
        <v>28</v>
      </c>
      <c r="F910" s="80" t="s">
        <v>111</v>
      </c>
      <c r="G910" s="80" t="s">
        <v>167</v>
      </c>
      <c r="H910" s="80" t="s">
        <v>8159</v>
      </c>
      <c r="I910" s="80" t="s">
        <v>8161</v>
      </c>
      <c r="J910" s="80" t="s">
        <v>973</v>
      </c>
      <c r="K910" s="77">
        <v>43395</v>
      </c>
      <c r="L910" s="80">
        <v>22</v>
      </c>
      <c r="M910" s="80">
        <v>10</v>
      </c>
      <c r="N910" s="82">
        <v>2018</v>
      </c>
      <c r="O910" s="77">
        <f t="shared" si="18"/>
        <v>43395</v>
      </c>
      <c r="P910" s="80" t="s">
        <v>974</v>
      </c>
      <c r="Q910" s="80" t="s">
        <v>175</v>
      </c>
      <c r="R910" s="80">
        <f>VLOOKUP(P910,Registration!O:P,2,FALSE)</f>
        <v>19</v>
      </c>
    </row>
    <row r="911" spans="1:18" ht="23.1" customHeight="1">
      <c r="A911" s="80" t="s">
        <v>93</v>
      </c>
      <c r="B911" s="80" t="s">
        <v>26</v>
      </c>
      <c r="C911" s="80" t="s">
        <v>27</v>
      </c>
      <c r="D911" s="80" t="s">
        <v>28</v>
      </c>
      <c r="E911" s="80" t="s">
        <v>28</v>
      </c>
      <c r="F911" s="80" t="s">
        <v>111</v>
      </c>
      <c r="G911" s="80" t="s">
        <v>167</v>
      </c>
      <c r="H911" s="80" t="s">
        <v>8159</v>
      </c>
      <c r="I911" s="80" t="s">
        <v>8161</v>
      </c>
      <c r="J911" s="80" t="s">
        <v>272</v>
      </c>
      <c r="K911" s="77">
        <v>43398</v>
      </c>
      <c r="L911" s="80">
        <v>25</v>
      </c>
      <c r="M911" s="80">
        <v>10</v>
      </c>
      <c r="N911" s="82">
        <v>2018</v>
      </c>
      <c r="O911" s="77">
        <f t="shared" si="18"/>
        <v>43398</v>
      </c>
      <c r="P911" s="80" t="s">
        <v>975</v>
      </c>
      <c r="Q911" s="80" t="s">
        <v>175</v>
      </c>
      <c r="R911" s="80">
        <f>VLOOKUP(P911,Registration!O:P,2,FALSE)</f>
        <v>19</v>
      </c>
    </row>
    <row r="912" spans="1:18" ht="23.1" customHeight="1">
      <c r="A912" s="80" t="s">
        <v>93</v>
      </c>
      <c r="B912" s="80" t="s">
        <v>26</v>
      </c>
      <c r="C912" s="80" t="s">
        <v>27</v>
      </c>
      <c r="D912" s="80" t="s">
        <v>28</v>
      </c>
      <c r="E912" s="80" t="s">
        <v>28</v>
      </c>
      <c r="F912" s="80" t="s">
        <v>111</v>
      </c>
      <c r="G912" s="80" t="s">
        <v>167</v>
      </c>
      <c r="H912" s="80" t="s">
        <v>8159</v>
      </c>
      <c r="I912" s="80" t="s">
        <v>8161</v>
      </c>
      <c r="J912" s="80" t="s">
        <v>272</v>
      </c>
      <c r="K912" s="77">
        <v>43399</v>
      </c>
      <c r="L912" s="80">
        <v>26</v>
      </c>
      <c r="M912" s="80">
        <v>10</v>
      </c>
      <c r="N912" s="82">
        <v>2018</v>
      </c>
      <c r="O912" s="77">
        <f t="shared" si="18"/>
        <v>43399</v>
      </c>
      <c r="P912" s="80" t="s">
        <v>975</v>
      </c>
      <c r="Q912" s="80" t="s">
        <v>175</v>
      </c>
      <c r="R912" s="80">
        <f>VLOOKUP(P912,Registration!O:P,2,FALSE)</f>
        <v>19</v>
      </c>
    </row>
    <row r="913" spans="1:18" ht="23.1" customHeight="1">
      <c r="A913" s="80" t="s">
        <v>93</v>
      </c>
      <c r="B913" s="80" t="s">
        <v>26</v>
      </c>
      <c r="C913" s="80" t="s">
        <v>27</v>
      </c>
      <c r="D913" s="80" t="s">
        <v>28</v>
      </c>
      <c r="E913" s="80" t="s">
        <v>28</v>
      </c>
      <c r="F913" s="80" t="s">
        <v>29</v>
      </c>
      <c r="G913" s="80" t="s">
        <v>1887</v>
      </c>
      <c r="H913" s="80" t="s">
        <v>8165</v>
      </c>
      <c r="I913" s="80" t="s">
        <v>8163</v>
      </c>
      <c r="J913" s="80" t="s">
        <v>2606</v>
      </c>
      <c r="K913" s="77">
        <v>43396</v>
      </c>
      <c r="L913" s="80">
        <v>23</v>
      </c>
      <c r="M913" s="80">
        <v>10</v>
      </c>
      <c r="N913" s="82">
        <v>2018</v>
      </c>
      <c r="O913" s="77">
        <f t="shared" si="18"/>
        <v>43396</v>
      </c>
      <c r="P913" s="80" t="s">
        <v>2607</v>
      </c>
      <c r="Q913" s="80" t="s">
        <v>175</v>
      </c>
      <c r="R913" s="80">
        <f>VLOOKUP(P913,Registration!O:P,2,FALSE)</f>
        <v>19</v>
      </c>
    </row>
    <row r="914" spans="1:18" ht="23.1" customHeight="1">
      <c r="A914" s="80" t="s">
        <v>93</v>
      </c>
      <c r="B914" s="80" t="s">
        <v>26</v>
      </c>
      <c r="C914" s="80" t="s">
        <v>27</v>
      </c>
      <c r="D914" s="80" t="s">
        <v>28</v>
      </c>
      <c r="E914" s="80" t="s">
        <v>28</v>
      </c>
      <c r="F914" s="80" t="s">
        <v>29</v>
      </c>
      <c r="G914" s="80" t="s">
        <v>1887</v>
      </c>
      <c r="H914" s="80" t="s">
        <v>8165</v>
      </c>
      <c r="I914" s="80" t="s">
        <v>8163</v>
      </c>
      <c r="J914" s="80" t="s">
        <v>2761</v>
      </c>
      <c r="K914" s="77">
        <v>43397</v>
      </c>
      <c r="L914" s="80">
        <v>24</v>
      </c>
      <c r="M914" s="80">
        <v>10</v>
      </c>
      <c r="N914" s="82">
        <v>2018</v>
      </c>
      <c r="O914" s="77">
        <f t="shared" si="18"/>
        <v>43397</v>
      </c>
      <c r="P914" s="80" t="s">
        <v>2762</v>
      </c>
      <c r="Q914" s="80" t="s">
        <v>175</v>
      </c>
      <c r="R914" s="80">
        <f>VLOOKUP(P914,Registration!O:P,2,FALSE)</f>
        <v>19</v>
      </c>
    </row>
    <row r="915" spans="1:18" ht="23.1" customHeight="1">
      <c r="A915" s="80" t="s">
        <v>93</v>
      </c>
      <c r="B915" s="80" t="s">
        <v>26</v>
      </c>
      <c r="C915" s="80" t="s">
        <v>27</v>
      </c>
      <c r="D915" s="80" t="s">
        <v>28</v>
      </c>
      <c r="E915" s="80" t="s">
        <v>28</v>
      </c>
      <c r="F915" s="80" t="s">
        <v>29</v>
      </c>
      <c r="G915" s="80" t="s">
        <v>1887</v>
      </c>
      <c r="H915" s="80" t="s">
        <v>8165</v>
      </c>
      <c r="I915" s="80" t="s">
        <v>8163</v>
      </c>
      <c r="J915" s="80" t="s">
        <v>2763</v>
      </c>
      <c r="K915" s="77">
        <v>43397</v>
      </c>
      <c r="L915" s="80">
        <v>24</v>
      </c>
      <c r="M915" s="80">
        <v>10</v>
      </c>
      <c r="N915" s="82">
        <v>2018</v>
      </c>
      <c r="O915" s="77">
        <f t="shared" si="18"/>
        <v>43397</v>
      </c>
      <c r="P915" s="80" t="s">
        <v>2764</v>
      </c>
      <c r="Q915" s="80" t="s">
        <v>175</v>
      </c>
      <c r="R915" s="80">
        <f>VLOOKUP(P915,Registration!O:P,2,FALSE)</f>
        <v>19</v>
      </c>
    </row>
    <row r="916" spans="1:18" ht="23.1" customHeight="1">
      <c r="A916" s="80" t="s">
        <v>93</v>
      </c>
      <c r="B916" s="80" t="s">
        <v>26</v>
      </c>
      <c r="C916" s="80" t="s">
        <v>27</v>
      </c>
      <c r="D916" s="80" t="s">
        <v>28</v>
      </c>
      <c r="E916" s="80" t="s">
        <v>28</v>
      </c>
      <c r="F916" s="80" t="s">
        <v>29</v>
      </c>
      <c r="G916" s="80" t="s">
        <v>1887</v>
      </c>
      <c r="H916" s="80" t="s">
        <v>8165</v>
      </c>
      <c r="I916" s="80" t="s">
        <v>8163</v>
      </c>
      <c r="J916" s="80" t="s">
        <v>2765</v>
      </c>
      <c r="K916" s="77">
        <v>43397</v>
      </c>
      <c r="L916" s="80">
        <v>24</v>
      </c>
      <c r="M916" s="80">
        <v>10</v>
      </c>
      <c r="N916" s="82">
        <v>2018</v>
      </c>
      <c r="O916" s="77">
        <f t="shared" si="18"/>
        <v>43397</v>
      </c>
      <c r="P916" s="80" t="s">
        <v>2766</v>
      </c>
      <c r="Q916" s="80" t="s">
        <v>175</v>
      </c>
      <c r="R916" s="80">
        <f>VLOOKUP(P916,Registration!O:P,2,FALSE)</f>
        <v>18</v>
      </c>
    </row>
    <row r="917" spans="1:18" ht="23.1" customHeight="1">
      <c r="A917" s="80" t="s">
        <v>93</v>
      </c>
      <c r="B917" s="80" t="s">
        <v>26</v>
      </c>
      <c r="C917" s="80" t="s">
        <v>27</v>
      </c>
      <c r="D917" s="80" t="s">
        <v>28</v>
      </c>
      <c r="E917" s="80" t="s">
        <v>28</v>
      </c>
      <c r="F917" s="80" t="s">
        <v>29</v>
      </c>
      <c r="G917" s="80" t="s">
        <v>1887</v>
      </c>
      <c r="H917" s="80" t="s">
        <v>8165</v>
      </c>
      <c r="I917" s="80" t="s">
        <v>8163</v>
      </c>
      <c r="J917" s="80" t="s">
        <v>2767</v>
      </c>
      <c r="K917" s="77">
        <v>43397</v>
      </c>
      <c r="L917" s="80">
        <v>24</v>
      </c>
      <c r="M917" s="80">
        <v>10</v>
      </c>
      <c r="N917" s="82">
        <v>2018</v>
      </c>
      <c r="O917" s="77">
        <f t="shared" si="18"/>
        <v>43397</v>
      </c>
      <c r="P917" s="80" t="s">
        <v>2768</v>
      </c>
      <c r="Q917" s="80" t="s">
        <v>175</v>
      </c>
      <c r="R917" s="80">
        <f>VLOOKUP(P917,Registration!O:P,2,FALSE)</f>
        <v>16</v>
      </c>
    </row>
    <row r="918" spans="1:18" ht="23.1" customHeight="1">
      <c r="A918" s="80" t="s">
        <v>93</v>
      </c>
      <c r="B918" s="80" t="s">
        <v>26</v>
      </c>
      <c r="C918" s="80" t="s">
        <v>27</v>
      </c>
      <c r="D918" s="80" t="s">
        <v>28</v>
      </c>
      <c r="E918" s="80" t="s">
        <v>28</v>
      </c>
      <c r="F918" s="80" t="s">
        <v>29</v>
      </c>
      <c r="G918" s="80" t="s">
        <v>1887</v>
      </c>
      <c r="H918" s="80" t="s">
        <v>8165</v>
      </c>
      <c r="I918" s="80" t="s">
        <v>8163</v>
      </c>
      <c r="J918" s="80" t="s">
        <v>2769</v>
      </c>
      <c r="K918" s="77">
        <v>43397</v>
      </c>
      <c r="L918" s="80">
        <v>24</v>
      </c>
      <c r="M918" s="80">
        <v>10</v>
      </c>
      <c r="N918" s="82">
        <v>2018</v>
      </c>
      <c r="O918" s="77">
        <f t="shared" si="18"/>
        <v>43397</v>
      </c>
      <c r="P918" s="80" t="s">
        <v>2770</v>
      </c>
      <c r="Q918" s="80" t="s">
        <v>175</v>
      </c>
      <c r="R918" s="80">
        <f>VLOOKUP(P918,Registration!O:P,2,FALSE)</f>
        <v>17</v>
      </c>
    </row>
    <row r="919" spans="1:18" ht="23.1" customHeight="1">
      <c r="A919" s="80" t="s">
        <v>93</v>
      </c>
      <c r="B919" s="80" t="s">
        <v>26</v>
      </c>
      <c r="C919" s="80" t="s">
        <v>27</v>
      </c>
      <c r="D919" s="80" t="s">
        <v>28</v>
      </c>
      <c r="E919" s="80" t="s">
        <v>28</v>
      </c>
      <c r="F919" s="80" t="s">
        <v>29</v>
      </c>
      <c r="G919" s="80" t="s">
        <v>1887</v>
      </c>
      <c r="H919" s="80" t="s">
        <v>8165</v>
      </c>
      <c r="I919" s="80" t="s">
        <v>8163</v>
      </c>
      <c r="J919" s="80" t="s">
        <v>2771</v>
      </c>
      <c r="K919" s="77">
        <v>43397</v>
      </c>
      <c r="L919" s="80">
        <v>24</v>
      </c>
      <c r="M919" s="80">
        <v>10</v>
      </c>
      <c r="N919" s="82">
        <v>2018</v>
      </c>
      <c r="O919" s="77">
        <f t="shared" si="18"/>
        <v>43397</v>
      </c>
      <c r="P919" s="80" t="s">
        <v>2772</v>
      </c>
      <c r="Q919" s="80" t="s">
        <v>175</v>
      </c>
      <c r="R919" s="80">
        <f>VLOOKUP(P919,Registration!O:P,2,FALSE)</f>
        <v>18</v>
      </c>
    </row>
    <row r="920" spans="1:18" ht="23.1" customHeight="1">
      <c r="A920" s="80" t="s">
        <v>93</v>
      </c>
      <c r="B920" s="80" t="s">
        <v>26</v>
      </c>
      <c r="C920" s="80" t="s">
        <v>27</v>
      </c>
      <c r="D920" s="80" t="s">
        <v>28</v>
      </c>
      <c r="E920" s="80" t="s">
        <v>28</v>
      </c>
      <c r="F920" s="80" t="s">
        <v>29</v>
      </c>
      <c r="G920" s="80" t="s">
        <v>1887</v>
      </c>
      <c r="H920" s="80" t="s">
        <v>8165</v>
      </c>
      <c r="I920" s="80" t="s">
        <v>8163</v>
      </c>
      <c r="J920" s="80" t="s">
        <v>2773</v>
      </c>
      <c r="K920" s="77">
        <v>43397</v>
      </c>
      <c r="L920" s="80">
        <v>24</v>
      </c>
      <c r="M920" s="80">
        <v>10</v>
      </c>
      <c r="N920" s="82">
        <v>2018</v>
      </c>
      <c r="O920" s="77">
        <f t="shared" si="18"/>
        <v>43397</v>
      </c>
      <c r="P920" s="80" t="s">
        <v>2774</v>
      </c>
      <c r="Q920" s="80" t="s">
        <v>175</v>
      </c>
      <c r="R920" s="80">
        <f>VLOOKUP(P920,Registration!O:P,2,FALSE)</f>
        <v>18</v>
      </c>
    </row>
    <row r="921" spans="1:18" ht="23.1" customHeight="1">
      <c r="A921" s="80" t="s">
        <v>93</v>
      </c>
      <c r="B921" s="80" t="s">
        <v>26</v>
      </c>
      <c r="C921" s="80" t="s">
        <v>27</v>
      </c>
      <c r="D921" s="80" t="s">
        <v>28</v>
      </c>
      <c r="E921" s="80" t="s">
        <v>28</v>
      </c>
      <c r="F921" s="80" t="s">
        <v>29</v>
      </c>
      <c r="G921" s="80" t="s">
        <v>1887</v>
      </c>
      <c r="H921" s="80" t="s">
        <v>8165</v>
      </c>
      <c r="I921" s="80" t="s">
        <v>8163</v>
      </c>
      <c r="J921" s="80" t="s">
        <v>2452</v>
      </c>
      <c r="K921" s="77">
        <v>43398</v>
      </c>
      <c r="L921" s="80">
        <v>25</v>
      </c>
      <c r="M921" s="80">
        <v>10</v>
      </c>
      <c r="N921" s="82">
        <v>2018</v>
      </c>
      <c r="O921" s="77">
        <f t="shared" si="18"/>
        <v>43398</v>
      </c>
      <c r="P921" s="80" t="s">
        <v>2453</v>
      </c>
      <c r="Q921" s="80" t="s">
        <v>175</v>
      </c>
      <c r="R921" s="80">
        <f>VLOOKUP(P921,Registration!O:P,2,FALSE)</f>
        <v>17</v>
      </c>
    </row>
    <row r="922" spans="1:18" ht="23.1" customHeight="1">
      <c r="A922" s="80" t="s">
        <v>93</v>
      </c>
      <c r="B922" s="80" t="s">
        <v>26</v>
      </c>
      <c r="C922" s="80" t="s">
        <v>27</v>
      </c>
      <c r="D922" s="80" t="s">
        <v>28</v>
      </c>
      <c r="E922" s="80" t="s">
        <v>28</v>
      </c>
      <c r="F922" s="80" t="s">
        <v>29</v>
      </c>
      <c r="G922" s="80" t="s">
        <v>1887</v>
      </c>
      <c r="H922" s="80" t="s">
        <v>8165</v>
      </c>
      <c r="I922" s="80" t="s">
        <v>8163</v>
      </c>
      <c r="J922" s="80" t="s">
        <v>2681</v>
      </c>
      <c r="K922" s="77">
        <v>43399</v>
      </c>
      <c r="L922" s="80">
        <v>26</v>
      </c>
      <c r="M922" s="80">
        <v>10</v>
      </c>
      <c r="N922" s="82">
        <v>2018</v>
      </c>
      <c r="O922" s="77">
        <f t="shared" si="18"/>
        <v>43399</v>
      </c>
      <c r="P922" s="80" t="s">
        <v>2682</v>
      </c>
      <c r="Q922" s="80" t="s">
        <v>175</v>
      </c>
      <c r="R922" s="80">
        <f>VLOOKUP(P922,Registration!O:P,2,FALSE)</f>
        <v>18</v>
      </c>
    </row>
    <row r="923" spans="1:18" ht="23.1" customHeight="1">
      <c r="A923" s="80" t="s">
        <v>93</v>
      </c>
      <c r="B923" s="80" t="s">
        <v>26</v>
      </c>
      <c r="C923" s="80" t="s">
        <v>27</v>
      </c>
      <c r="D923" s="80" t="s">
        <v>28</v>
      </c>
      <c r="E923" s="80" t="s">
        <v>28</v>
      </c>
      <c r="F923" s="80" t="s">
        <v>29</v>
      </c>
      <c r="G923" s="80" t="s">
        <v>1887</v>
      </c>
      <c r="H923" s="80" t="s">
        <v>8165</v>
      </c>
      <c r="I923" s="80" t="s">
        <v>8163</v>
      </c>
      <c r="J923" s="80" t="s">
        <v>2348</v>
      </c>
      <c r="K923" s="77">
        <v>43399</v>
      </c>
      <c r="L923" s="80">
        <v>26</v>
      </c>
      <c r="M923" s="80">
        <v>10</v>
      </c>
      <c r="N923" s="82">
        <v>2018</v>
      </c>
      <c r="O923" s="77">
        <f t="shared" si="18"/>
        <v>43399</v>
      </c>
      <c r="P923" s="80" t="s">
        <v>2349</v>
      </c>
      <c r="Q923" s="80" t="s">
        <v>175</v>
      </c>
      <c r="R923" s="80">
        <f>VLOOKUP(P923,Registration!O:P,2,FALSE)</f>
        <v>15</v>
      </c>
    </row>
    <row r="924" spans="1:18" ht="23.1" customHeight="1">
      <c r="A924" s="80" t="s">
        <v>93</v>
      </c>
      <c r="B924" s="80" t="s">
        <v>26</v>
      </c>
      <c r="C924" s="80" t="s">
        <v>27</v>
      </c>
      <c r="D924" s="80" t="s">
        <v>28</v>
      </c>
      <c r="E924" s="80" t="s">
        <v>28</v>
      </c>
      <c r="F924" s="80" t="s">
        <v>29</v>
      </c>
      <c r="G924" s="80" t="s">
        <v>1887</v>
      </c>
      <c r="H924" s="80" t="s">
        <v>8165</v>
      </c>
      <c r="I924" s="80" t="s">
        <v>8162</v>
      </c>
      <c r="J924" s="80" t="s">
        <v>2775</v>
      </c>
      <c r="K924" s="77">
        <v>43400</v>
      </c>
      <c r="L924" s="80">
        <v>27</v>
      </c>
      <c r="M924" s="80">
        <v>10</v>
      </c>
      <c r="N924" s="82">
        <v>2018</v>
      </c>
      <c r="O924" s="77">
        <f t="shared" si="18"/>
        <v>43400</v>
      </c>
      <c r="P924" s="80" t="s">
        <v>2776</v>
      </c>
      <c r="Q924" s="80" t="s">
        <v>1899</v>
      </c>
      <c r="R924" s="80">
        <f>VLOOKUP(P924,Registration!O:P,2,FALSE)</f>
        <v>17</v>
      </c>
    </row>
    <row r="925" spans="1:18" ht="23.1" customHeight="1">
      <c r="A925" s="80" t="s">
        <v>93</v>
      </c>
      <c r="B925" s="80" t="s">
        <v>26</v>
      </c>
      <c r="C925" s="80" t="s">
        <v>27</v>
      </c>
      <c r="D925" s="80" t="s">
        <v>28</v>
      </c>
      <c r="E925" s="80" t="s">
        <v>28</v>
      </c>
      <c r="F925" s="80" t="s">
        <v>29</v>
      </c>
      <c r="G925" s="80" t="s">
        <v>1887</v>
      </c>
      <c r="H925" s="80" t="s">
        <v>8165</v>
      </c>
      <c r="I925" s="80" t="s">
        <v>8162</v>
      </c>
      <c r="J925" s="80" t="s">
        <v>2777</v>
      </c>
      <c r="K925" s="77">
        <v>43400</v>
      </c>
      <c r="L925" s="80">
        <v>27</v>
      </c>
      <c r="M925" s="80">
        <v>10</v>
      </c>
      <c r="N925" s="82">
        <v>2018</v>
      </c>
      <c r="O925" s="77">
        <f t="shared" si="18"/>
        <v>43400</v>
      </c>
      <c r="P925" s="80" t="s">
        <v>2778</v>
      </c>
      <c r="Q925" s="80" t="s">
        <v>1899</v>
      </c>
      <c r="R925" s="80">
        <f>VLOOKUP(P925,Registration!O:P,2,FALSE)</f>
        <v>15</v>
      </c>
    </row>
    <row r="926" spans="1:18" ht="23.1" customHeight="1">
      <c r="A926" s="80" t="s">
        <v>93</v>
      </c>
      <c r="B926" s="80" t="s">
        <v>26</v>
      </c>
      <c r="C926" s="80" t="s">
        <v>27</v>
      </c>
      <c r="D926" s="80" t="s">
        <v>28</v>
      </c>
      <c r="E926" s="80" t="s">
        <v>28</v>
      </c>
      <c r="F926" s="80" t="s">
        <v>29</v>
      </c>
      <c r="G926" s="80" t="s">
        <v>1887</v>
      </c>
      <c r="H926" s="80" t="s">
        <v>8165</v>
      </c>
      <c r="I926" s="80" t="s">
        <v>8162</v>
      </c>
      <c r="J926" s="80" t="s">
        <v>2779</v>
      </c>
      <c r="K926" s="77">
        <v>43400</v>
      </c>
      <c r="L926" s="80">
        <v>27</v>
      </c>
      <c r="M926" s="80">
        <v>10</v>
      </c>
      <c r="N926" s="82">
        <v>2018</v>
      </c>
      <c r="O926" s="77">
        <f t="shared" si="18"/>
        <v>43400</v>
      </c>
      <c r="P926" s="80" t="s">
        <v>2780</v>
      </c>
      <c r="Q926" s="80" t="s">
        <v>1899</v>
      </c>
      <c r="R926" s="80">
        <f>VLOOKUP(P926,Registration!O:P,2,FALSE)</f>
        <v>16</v>
      </c>
    </row>
    <row r="927" spans="1:18" ht="23.1" customHeight="1">
      <c r="A927" s="80" t="s">
        <v>93</v>
      </c>
      <c r="B927" s="80" t="s">
        <v>26</v>
      </c>
      <c r="C927" s="80" t="s">
        <v>27</v>
      </c>
      <c r="D927" s="80" t="s">
        <v>28</v>
      </c>
      <c r="E927" s="80" t="s">
        <v>28</v>
      </c>
      <c r="F927" s="80" t="s">
        <v>29</v>
      </c>
      <c r="G927" s="80" t="s">
        <v>1887</v>
      </c>
      <c r="H927" s="80" t="s">
        <v>8165</v>
      </c>
      <c r="I927" s="80" t="s">
        <v>8162</v>
      </c>
      <c r="J927" s="80" t="s">
        <v>2781</v>
      </c>
      <c r="K927" s="77">
        <v>43400</v>
      </c>
      <c r="L927" s="80">
        <v>27</v>
      </c>
      <c r="M927" s="80">
        <v>10</v>
      </c>
      <c r="N927" s="82">
        <v>2018</v>
      </c>
      <c r="O927" s="77">
        <f t="shared" si="18"/>
        <v>43400</v>
      </c>
      <c r="P927" s="80" t="s">
        <v>2782</v>
      </c>
      <c r="Q927" s="80" t="s">
        <v>1899</v>
      </c>
      <c r="R927" s="80">
        <f>VLOOKUP(P927,Registration!O:P,2,FALSE)</f>
        <v>17</v>
      </c>
    </row>
    <row r="928" spans="1:18" ht="23.1" customHeight="1">
      <c r="A928" s="80" t="s">
        <v>93</v>
      </c>
      <c r="B928" s="80" t="s">
        <v>26</v>
      </c>
      <c r="C928" s="80" t="s">
        <v>27</v>
      </c>
      <c r="D928" s="80" t="s">
        <v>28</v>
      </c>
      <c r="E928" s="80" t="s">
        <v>28</v>
      </c>
      <c r="F928" s="80" t="s">
        <v>29</v>
      </c>
      <c r="G928" s="80" t="s">
        <v>1887</v>
      </c>
      <c r="H928" s="80" t="s">
        <v>8165</v>
      </c>
      <c r="I928" s="80" t="s">
        <v>8162</v>
      </c>
      <c r="J928" s="80" t="s">
        <v>2783</v>
      </c>
      <c r="K928" s="77">
        <v>43400</v>
      </c>
      <c r="L928" s="80">
        <v>27</v>
      </c>
      <c r="M928" s="80">
        <v>10</v>
      </c>
      <c r="N928" s="82">
        <v>2018</v>
      </c>
      <c r="O928" s="77">
        <f t="shared" si="18"/>
        <v>43400</v>
      </c>
      <c r="P928" s="80" t="s">
        <v>2784</v>
      </c>
      <c r="Q928" s="80" t="s">
        <v>1899</v>
      </c>
      <c r="R928" s="80">
        <f>VLOOKUP(P928,Registration!O:P,2,FALSE)</f>
        <v>15</v>
      </c>
    </row>
    <row r="929" spans="1:18" ht="23.1" customHeight="1">
      <c r="A929" s="80" t="s">
        <v>93</v>
      </c>
      <c r="B929" s="80" t="s">
        <v>26</v>
      </c>
      <c r="C929" s="80" t="s">
        <v>27</v>
      </c>
      <c r="D929" s="80" t="s">
        <v>28</v>
      </c>
      <c r="E929" s="80" t="s">
        <v>28</v>
      </c>
      <c r="F929" s="80" t="s">
        <v>29</v>
      </c>
      <c r="G929" s="80" t="s">
        <v>1887</v>
      </c>
      <c r="H929" s="80" t="s">
        <v>8165</v>
      </c>
      <c r="I929" s="80" t="s">
        <v>8162</v>
      </c>
      <c r="J929" s="80" t="s">
        <v>2785</v>
      </c>
      <c r="K929" s="77">
        <v>43400</v>
      </c>
      <c r="L929" s="80">
        <v>27</v>
      </c>
      <c r="M929" s="80">
        <v>10</v>
      </c>
      <c r="N929" s="82">
        <v>2018</v>
      </c>
      <c r="O929" s="77">
        <f t="shared" si="18"/>
        <v>43400</v>
      </c>
      <c r="P929" s="80" t="s">
        <v>2786</v>
      </c>
      <c r="Q929" s="80" t="s">
        <v>1899</v>
      </c>
      <c r="R929" s="80">
        <f>VLOOKUP(P929,Registration!O:P,2,FALSE)</f>
        <v>16</v>
      </c>
    </row>
    <row r="930" spans="1:18" ht="23.1" customHeight="1">
      <c r="A930" s="80" t="s">
        <v>93</v>
      </c>
      <c r="B930" s="80" t="s">
        <v>26</v>
      </c>
      <c r="C930" s="80" t="s">
        <v>27</v>
      </c>
      <c r="D930" s="80" t="s">
        <v>28</v>
      </c>
      <c r="E930" s="80" t="s">
        <v>28</v>
      </c>
      <c r="F930" s="80" t="s">
        <v>29</v>
      </c>
      <c r="G930" s="80" t="s">
        <v>1887</v>
      </c>
      <c r="H930" s="80" t="s">
        <v>8165</v>
      </c>
      <c r="I930" s="80" t="s">
        <v>8162</v>
      </c>
      <c r="J930" s="80" t="s">
        <v>2787</v>
      </c>
      <c r="K930" s="77">
        <v>43400</v>
      </c>
      <c r="L930" s="80">
        <v>27</v>
      </c>
      <c r="M930" s="80">
        <v>10</v>
      </c>
      <c r="N930" s="82">
        <v>2018</v>
      </c>
      <c r="O930" s="77">
        <f t="shared" si="18"/>
        <v>43400</v>
      </c>
      <c r="P930" s="80" t="s">
        <v>2788</v>
      </c>
      <c r="Q930" s="80" t="s">
        <v>1899</v>
      </c>
      <c r="R930" s="80">
        <f>VLOOKUP(P930,Registration!O:P,2,FALSE)</f>
        <v>17</v>
      </c>
    </row>
    <row r="931" spans="1:18" ht="23.1" customHeight="1">
      <c r="A931" s="80" t="s">
        <v>93</v>
      </c>
      <c r="B931" s="80" t="s">
        <v>26</v>
      </c>
      <c r="C931" s="80" t="s">
        <v>27</v>
      </c>
      <c r="D931" s="80" t="s">
        <v>28</v>
      </c>
      <c r="E931" s="80" t="s">
        <v>28</v>
      </c>
      <c r="F931" s="80" t="s">
        <v>29</v>
      </c>
      <c r="G931" s="80" t="s">
        <v>1887</v>
      </c>
      <c r="H931" s="80" t="s">
        <v>8165</v>
      </c>
      <c r="I931" s="80" t="s">
        <v>8162</v>
      </c>
      <c r="J931" s="80" t="s">
        <v>2789</v>
      </c>
      <c r="K931" s="77">
        <v>43400</v>
      </c>
      <c r="L931" s="80">
        <v>27</v>
      </c>
      <c r="M931" s="80">
        <v>10</v>
      </c>
      <c r="N931" s="82">
        <v>2018</v>
      </c>
      <c r="O931" s="77">
        <f t="shared" si="18"/>
        <v>43400</v>
      </c>
      <c r="P931" s="80" t="s">
        <v>2790</v>
      </c>
      <c r="Q931" s="80" t="s">
        <v>1899</v>
      </c>
      <c r="R931" s="80">
        <f>VLOOKUP(P931,Registration!O:P,2,FALSE)</f>
        <v>19</v>
      </c>
    </row>
    <row r="932" spans="1:18" ht="23.1" customHeight="1">
      <c r="A932" s="80" t="s">
        <v>93</v>
      </c>
      <c r="B932" s="80" t="s">
        <v>26</v>
      </c>
      <c r="C932" s="80" t="s">
        <v>27</v>
      </c>
      <c r="D932" s="80" t="s">
        <v>28</v>
      </c>
      <c r="E932" s="80" t="s">
        <v>28</v>
      </c>
      <c r="F932" s="80" t="s">
        <v>29</v>
      </c>
      <c r="G932" s="80" t="s">
        <v>1887</v>
      </c>
      <c r="H932" s="80" t="s">
        <v>8165</v>
      </c>
      <c r="I932" s="80" t="s">
        <v>8162</v>
      </c>
      <c r="J932" s="80" t="s">
        <v>2791</v>
      </c>
      <c r="K932" s="77">
        <v>43400</v>
      </c>
      <c r="L932" s="80">
        <v>27</v>
      </c>
      <c r="M932" s="80">
        <v>10</v>
      </c>
      <c r="N932" s="82">
        <v>2018</v>
      </c>
      <c r="O932" s="77">
        <f t="shared" si="18"/>
        <v>43400</v>
      </c>
      <c r="P932" s="80" t="s">
        <v>2792</v>
      </c>
      <c r="Q932" s="80" t="s">
        <v>1899</v>
      </c>
      <c r="R932" s="80">
        <f>VLOOKUP(P932,Registration!O:P,2,FALSE)</f>
        <v>16</v>
      </c>
    </row>
    <row r="933" spans="1:18" ht="23.1" customHeight="1">
      <c r="A933" s="80" t="s">
        <v>93</v>
      </c>
      <c r="B933" s="80" t="s">
        <v>26</v>
      </c>
      <c r="C933" s="80" t="s">
        <v>27</v>
      </c>
      <c r="D933" s="80" t="s">
        <v>28</v>
      </c>
      <c r="E933" s="80" t="s">
        <v>28</v>
      </c>
      <c r="F933" s="80" t="s">
        <v>29</v>
      </c>
      <c r="G933" s="80" t="s">
        <v>1887</v>
      </c>
      <c r="H933" s="80" t="s">
        <v>8165</v>
      </c>
      <c r="I933" s="80" t="s">
        <v>8162</v>
      </c>
      <c r="J933" s="80" t="s">
        <v>2793</v>
      </c>
      <c r="K933" s="77">
        <v>43400</v>
      </c>
      <c r="L933" s="80">
        <v>27</v>
      </c>
      <c r="M933" s="80">
        <v>10</v>
      </c>
      <c r="N933" s="82">
        <v>2018</v>
      </c>
      <c r="O933" s="77">
        <f t="shared" si="18"/>
        <v>43400</v>
      </c>
      <c r="P933" s="80" t="s">
        <v>2794</v>
      </c>
      <c r="Q933" s="80" t="s">
        <v>1899</v>
      </c>
      <c r="R933" s="80">
        <f>VLOOKUP(P933,Registration!O:P,2,FALSE)</f>
        <v>16</v>
      </c>
    </row>
    <row r="934" spans="1:18" ht="23.1" customHeight="1">
      <c r="A934" s="80" t="s">
        <v>93</v>
      </c>
      <c r="B934" s="80" t="s">
        <v>26</v>
      </c>
      <c r="C934" s="80" t="s">
        <v>27</v>
      </c>
      <c r="D934" s="80" t="s">
        <v>28</v>
      </c>
      <c r="E934" s="80" t="s">
        <v>28</v>
      </c>
      <c r="F934" s="80" t="s">
        <v>29</v>
      </c>
      <c r="G934" s="80" t="s">
        <v>1887</v>
      </c>
      <c r="H934" s="80" t="s">
        <v>8165</v>
      </c>
      <c r="I934" s="80" t="s">
        <v>8162</v>
      </c>
      <c r="J934" s="80" t="s">
        <v>2795</v>
      </c>
      <c r="K934" s="77">
        <v>43400</v>
      </c>
      <c r="L934" s="80">
        <v>27</v>
      </c>
      <c r="M934" s="80">
        <v>10</v>
      </c>
      <c r="N934" s="82">
        <v>2018</v>
      </c>
      <c r="O934" s="77">
        <f t="shared" si="18"/>
        <v>43400</v>
      </c>
      <c r="P934" s="80" t="s">
        <v>2796</v>
      </c>
      <c r="Q934" s="80" t="s">
        <v>1899</v>
      </c>
      <c r="R934" s="80">
        <f>VLOOKUP(P934,Registration!O:P,2,FALSE)</f>
        <v>19</v>
      </c>
    </row>
    <row r="935" spans="1:18" ht="23.1" customHeight="1">
      <c r="A935" s="80" t="s">
        <v>93</v>
      </c>
      <c r="B935" s="80" t="s">
        <v>26</v>
      </c>
      <c r="C935" s="80" t="s">
        <v>27</v>
      </c>
      <c r="D935" s="80" t="s">
        <v>28</v>
      </c>
      <c r="E935" s="80" t="s">
        <v>28</v>
      </c>
      <c r="F935" s="80" t="s">
        <v>29</v>
      </c>
      <c r="G935" s="80" t="s">
        <v>1887</v>
      </c>
      <c r="H935" s="80" t="s">
        <v>8165</v>
      </c>
      <c r="I935" s="80" t="s">
        <v>8162</v>
      </c>
      <c r="J935" s="80" t="s">
        <v>2797</v>
      </c>
      <c r="K935" s="77">
        <v>43400</v>
      </c>
      <c r="L935" s="80">
        <v>27</v>
      </c>
      <c r="M935" s="80">
        <v>10</v>
      </c>
      <c r="N935" s="82">
        <v>2018</v>
      </c>
      <c r="O935" s="77">
        <f t="shared" si="18"/>
        <v>43400</v>
      </c>
      <c r="P935" s="80" t="s">
        <v>2798</v>
      </c>
      <c r="Q935" s="80" t="s">
        <v>1899</v>
      </c>
      <c r="R935" s="80">
        <f>VLOOKUP(P935,Registration!O:P,2,FALSE)</f>
        <v>18</v>
      </c>
    </row>
    <row r="936" spans="1:18" ht="23.1" customHeight="1">
      <c r="A936" s="80" t="s">
        <v>93</v>
      </c>
      <c r="B936" s="80" t="s">
        <v>26</v>
      </c>
      <c r="C936" s="80" t="s">
        <v>27</v>
      </c>
      <c r="D936" s="80" t="s">
        <v>28</v>
      </c>
      <c r="E936" s="80" t="s">
        <v>28</v>
      </c>
      <c r="F936" s="80" t="s">
        <v>29</v>
      </c>
      <c r="G936" s="80" t="s">
        <v>1887</v>
      </c>
      <c r="H936" s="80" t="s">
        <v>8165</v>
      </c>
      <c r="I936" s="80" t="s">
        <v>8162</v>
      </c>
      <c r="J936" s="80" t="s">
        <v>222</v>
      </c>
      <c r="K936" s="77">
        <v>43400</v>
      </c>
      <c r="L936" s="80">
        <v>27</v>
      </c>
      <c r="M936" s="80">
        <v>10</v>
      </c>
      <c r="N936" s="82">
        <v>2018</v>
      </c>
      <c r="O936" s="77">
        <f t="shared" si="18"/>
        <v>43400</v>
      </c>
      <c r="P936" s="80" t="s">
        <v>2799</v>
      </c>
      <c r="Q936" s="80" t="s">
        <v>1899</v>
      </c>
      <c r="R936" s="80">
        <f>VLOOKUP(P936,Registration!O:P,2,FALSE)</f>
        <v>15</v>
      </c>
    </row>
    <row r="937" spans="1:18" ht="23.1" customHeight="1">
      <c r="A937" s="80" t="s">
        <v>93</v>
      </c>
      <c r="B937" s="80" t="s">
        <v>26</v>
      </c>
      <c r="C937" s="80" t="s">
        <v>27</v>
      </c>
      <c r="D937" s="80" t="s">
        <v>28</v>
      </c>
      <c r="E937" s="80" t="s">
        <v>28</v>
      </c>
      <c r="F937" s="80" t="s">
        <v>29</v>
      </c>
      <c r="G937" s="80" t="s">
        <v>1887</v>
      </c>
      <c r="H937" s="80" t="s">
        <v>8165</v>
      </c>
      <c r="I937" s="80" t="s">
        <v>8162</v>
      </c>
      <c r="J937" s="80" t="s">
        <v>2800</v>
      </c>
      <c r="K937" s="77">
        <v>43400</v>
      </c>
      <c r="L937" s="80">
        <v>27</v>
      </c>
      <c r="M937" s="80">
        <v>10</v>
      </c>
      <c r="N937" s="82">
        <v>2018</v>
      </c>
      <c r="O937" s="77">
        <f t="shared" si="18"/>
        <v>43400</v>
      </c>
      <c r="P937" s="80" t="s">
        <v>2326</v>
      </c>
      <c r="Q937" s="80" t="s">
        <v>1899</v>
      </c>
      <c r="R937" s="80">
        <f>VLOOKUP(P937,Registration!O:P,2,FALSE)</f>
        <v>15</v>
      </c>
    </row>
    <row r="938" spans="1:18" ht="23.1" customHeight="1">
      <c r="A938" s="80" t="s">
        <v>93</v>
      </c>
      <c r="B938" s="80" t="s">
        <v>26</v>
      </c>
      <c r="C938" s="80" t="s">
        <v>27</v>
      </c>
      <c r="D938" s="80" t="s">
        <v>28</v>
      </c>
      <c r="E938" s="80" t="s">
        <v>28</v>
      </c>
      <c r="F938" s="80" t="s">
        <v>29</v>
      </c>
      <c r="G938" s="80" t="s">
        <v>1887</v>
      </c>
      <c r="H938" s="80" t="s">
        <v>8165</v>
      </c>
      <c r="I938" s="80" t="s">
        <v>8162</v>
      </c>
      <c r="J938" s="80" t="s">
        <v>2801</v>
      </c>
      <c r="K938" s="77">
        <v>43400</v>
      </c>
      <c r="L938" s="80">
        <v>27</v>
      </c>
      <c r="M938" s="80">
        <v>10</v>
      </c>
      <c r="N938" s="82">
        <v>2018</v>
      </c>
      <c r="O938" s="77">
        <f t="shared" si="18"/>
        <v>43400</v>
      </c>
      <c r="P938" s="80" t="s">
        <v>2802</v>
      </c>
      <c r="Q938" s="80" t="s">
        <v>1899</v>
      </c>
      <c r="R938" s="80">
        <f>VLOOKUP(P938,Registration!O:P,2,FALSE)</f>
        <v>15</v>
      </c>
    </row>
    <row r="939" spans="1:18" ht="23.1" customHeight="1">
      <c r="A939" s="80" t="s">
        <v>93</v>
      </c>
      <c r="B939" s="80" t="s">
        <v>26</v>
      </c>
      <c r="C939" s="80" t="s">
        <v>27</v>
      </c>
      <c r="D939" s="80" t="s">
        <v>28</v>
      </c>
      <c r="E939" s="80" t="s">
        <v>28</v>
      </c>
      <c r="F939" s="80" t="s">
        <v>29</v>
      </c>
      <c r="G939" s="80" t="s">
        <v>1887</v>
      </c>
      <c r="H939" s="80" t="s">
        <v>8165</v>
      </c>
      <c r="I939" s="80" t="s">
        <v>8162</v>
      </c>
      <c r="J939" s="80" t="s">
        <v>2803</v>
      </c>
      <c r="K939" s="77">
        <v>43400</v>
      </c>
      <c r="L939" s="80">
        <v>27</v>
      </c>
      <c r="M939" s="80">
        <v>10</v>
      </c>
      <c r="N939" s="82">
        <v>2018</v>
      </c>
      <c r="O939" s="77">
        <f t="shared" si="18"/>
        <v>43400</v>
      </c>
      <c r="P939" s="80" t="s">
        <v>2804</v>
      </c>
      <c r="Q939" s="80" t="s">
        <v>1899</v>
      </c>
      <c r="R939" s="80">
        <f>VLOOKUP(P939,Registration!O:P,2,FALSE)</f>
        <v>18</v>
      </c>
    </row>
    <row r="940" spans="1:18" ht="23.1" customHeight="1">
      <c r="A940" s="80" t="s">
        <v>93</v>
      </c>
      <c r="B940" s="80" t="s">
        <v>26</v>
      </c>
      <c r="C940" s="80" t="s">
        <v>27</v>
      </c>
      <c r="D940" s="80" t="s">
        <v>28</v>
      </c>
      <c r="E940" s="80" t="s">
        <v>28</v>
      </c>
      <c r="F940" s="80" t="s">
        <v>29</v>
      </c>
      <c r="G940" s="80" t="s">
        <v>1887</v>
      </c>
      <c r="H940" s="80" t="s">
        <v>8165</v>
      </c>
      <c r="I940" s="80" t="s">
        <v>8162</v>
      </c>
      <c r="J940" s="80" t="s">
        <v>2765</v>
      </c>
      <c r="K940" s="77">
        <v>43400</v>
      </c>
      <c r="L940" s="80">
        <v>27</v>
      </c>
      <c r="M940" s="80">
        <v>10</v>
      </c>
      <c r="N940" s="82">
        <v>2018</v>
      </c>
      <c r="O940" s="77">
        <f t="shared" si="18"/>
        <v>43400</v>
      </c>
      <c r="P940" s="80" t="s">
        <v>2766</v>
      </c>
      <c r="Q940" s="80" t="s">
        <v>1899</v>
      </c>
      <c r="R940" s="80">
        <f>VLOOKUP(P940,Registration!O:P,2,FALSE)</f>
        <v>18</v>
      </c>
    </row>
    <row r="941" spans="1:18" ht="23.1" customHeight="1">
      <c r="A941" s="80" t="s">
        <v>93</v>
      </c>
      <c r="B941" s="80" t="s">
        <v>26</v>
      </c>
      <c r="C941" s="80" t="s">
        <v>27</v>
      </c>
      <c r="D941" s="80" t="s">
        <v>28</v>
      </c>
      <c r="E941" s="80" t="s">
        <v>28</v>
      </c>
      <c r="F941" s="80" t="s">
        <v>29</v>
      </c>
      <c r="G941" s="80" t="s">
        <v>1887</v>
      </c>
      <c r="H941" s="80" t="s">
        <v>8165</v>
      </c>
      <c r="I941" s="80" t="s">
        <v>8162</v>
      </c>
      <c r="J941" s="80" t="s">
        <v>2769</v>
      </c>
      <c r="K941" s="77">
        <v>43400</v>
      </c>
      <c r="L941" s="80">
        <v>27</v>
      </c>
      <c r="M941" s="80">
        <v>10</v>
      </c>
      <c r="N941" s="82">
        <v>2018</v>
      </c>
      <c r="O941" s="77">
        <f t="shared" si="18"/>
        <v>43400</v>
      </c>
      <c r="P941" s="80" t="s">
        <v>2770</v>
      </c>
      <c r="Q941" s="80" t="s">
        <v>1899</v>
      </c>
      <c r="R941" s="80">
        <f>VLOOKUP(P941,Registration!O:P,2,FALSE)</f>
        <v>17</v>
      </c>
    </row>
    <row r="942" spans="1:18" ht="23.1" customHeight="1">
      <c r="A942" s="80" t="s">
        <v>93</v>
      </c>
      <c r="B942" s="80" t="s">
        <v>26</v>
      </c>
      <c r="C942" s="80" t="s">
        <v>27</v>
      </c>
      <c r="D942" s="80" t="s">
        <v>28</v>
      </c>
      <c r="E942" s="80" t="s">
        <v>28</v>
      </c>
      <c r="F942" s="80" t="s">
        <v>29</v>
      </c>
      <c r="G942" s="80" t="s">
        <v>1887</v>
      </c>
      <c r="H942" s="80" t="s">
        <v>8165</v>
      </c>
      <c r="I942" s="80" t="s">
        <v>8162</v>
      </c>
      <c r="J942" s="80" t="s">
        <v>2773</v>
      </c>
      <c r="K942" s="77">
        <v>43400</v>
      </c>
      <c r="L942" s="80">
        <v>27</v>
      </c>
      <c r="M942" s="80">
        <v>10</v>
      </c>
      <c r="N942" s="82">
        <v>2018</v>
      </c>
      <c r="O942" s="77">
        <f t="shared" si="18"/>
        <v>43400</v>
      </c>
      <c r="P942" s="80" t="s">
        <v>2774</v>
      </c>
      <c r="Q942" s="80" t="s">
        <v>1899</v>
      </c>
      <c r="R942" s="80">
        <f>VLOOKUP(P942,Registration!O:P,2,FALSE)</f>
        <v>18</v>
      </c>
    </row>
    <row r="943" spans="1:18" ht="23.1" customHeight="1">
      <c r="A943" s="80" t="s">
        <v>93</v>
      </c>
      <c r="B943" s="80" t="s">
        <v>26</v>
      </c>
      <c r="C943" s="80" t="s">
        <v>27</v>
      </c>
      <c r="D943" s="80" t="s">
        <v>28</v>
      </c>
      <c r="E943" s="80" t="s">
        <v>28</v>
      </c>
      <c r="F943" s="80" t="s">
        <v>29</v>
      </c>
      <c r="G943" s="80" t="s">
        <v>1887</v>
      </c>
      <c r="H943" s="80" t="s">
        <v>8165</v>
      </c>
      <c r="I943" s="80" t="s">
        <v>8162</v>
      </c>
      <c r="J943" s="80" t="s">
        <v>2756</v>
      </c>
      <c r="K943" s="77">
        <v>43400</v>
      </c>
      <c r="L943" s="80">
        <v>27</v>
      </c>
      <c r="M943" s="80">
        <v>10</v>
      </c>
      <c r="N943" s="82">
        <v>2018</v>
      </c>
      <c r="O943" s="77">
        <f t="shared" si="18"/>
        <v>43400</v>
      </c>
      <c r="P943" s="80" t="s">
        <v>1896</v>
      </c>
      <c r="Q943" s="80" t="s">
        <v>1899</v>
      </c>
      <c r="R943" s="80">
        <f>VLOOKUP(P943,Registration!O:P,2,FALSE)</f>
        <v>19</v>
      </c>
    </row>
    <row r="944" spans="1:18" ht="23.1" customHeight="1">
      <c r="A944" s="80" t="s">
        <v>93</v>
      </c>
      <c r="B944" s="80" t="s">
        <v>26</v>
      </c>
      <c r="C944" s="80" t="s">
        <v>27</v>
      </c>
      <c r="D944" s="80" t="s">
        <v>28</v>
      </c>
      <c r="E944" s="80" t="s">
        <v>28</v>
      </c>
      <c r="F944" s="80" t="s">
        <v>29</v>
      </c>
      <c r="G944" s="80" t="s">
        <v>1887</v>
      </c>
      <c r="H944" s="80" t="s">
        <v>8165</v>
      </c>
      <c r="I944" s="80" t="s">
        <v>8162</v>
      </c>
      <c r="J944" s="80" t="s">
        <v>2721</v>
      </c>
      <c r="K944" s="77">
        <v>43400</v>
      </c>
      <c r="L944" s="80">
        <v>27</v>
      </c>
      <c r="M944" s="80">
        <v>10</v>
      </c>
      <c r="N944" s="82">
        <v>2018</v>
      </c>
      <c r="O944" s="77">
        <f t="shared" si="18"/>
        <v>43400</v>
      </c>
      <c r="P944" s="80" t="s">
        <v>2722</v>
      </c>
      <c r="Q944" s="80" t="s">
        <v>1899</v>
      </c>
      <c r="R944" s="80">
        <f>VLOOKUP(P944,Registration!O:P,2,FALSE)</f>
        <v>19</v>
      </c>
    </row>
    <row r="945" spans="1:18" ht="23.1" customHeight="1">
      <c r="A945" s="80" t="s">
        <v>93</v>
      </c>
      <c r="B945" s="80" t="s">
        <v>26</v>
      </c>
      <c r="C945" s="80" t="s">
        <v>27</v>
      </c>
      <c r="D945" s="80" t="s">
        <v>28</v>
      </c>
      <c r="E945" s="80" t="s">
        <v>28</v>
      </c>
      <c r="F945" s="80" t="s">
        <v>29</v>
      </c>
      <c r="G945" s="80" t="s">
        <v>1887</v>
      </c>
      <c r="H945" s="80" t="s">
        <v>8165</v>
      </c>
      <c r="I945" s="80" t="s">
        <v>8162</v>
      </c>
      <c r="J945" s="80" t="s">
        <v>2750</v>
      </c>
      <c r="K945" s="77">
        <v>43400</v>
      </c>
      <c r="L945" s="80">
        <v>27</v>
      </c>
      <c r="M945" s="80">
        <v>10</v>
      </c>
      <c r="N945" s="82">
        <v>2018</v>
      </c>
      <c r="O945" s="77">
        <f t="shared" si="18"/>
        <v>43400</v>
      </c>
      <c r="P945" s="80" t="s">
        <v>2751</v>
      </c>
      <c r="Q945" s="80" t="s">
        <v>1899</v>
      </c>
      <c r="R945" s="80">
        <f>VLOOKUP(P945,Registration!O:P,2,FALSE)</f>
        <v>15</v>
      </c>
    </row>
    <row r="946" spans="1:18" ht="23.1" customHeight="1">
      <c r="A946" s="80" t="s">
        <v>93</v>
      </c>
      <c r="B946" s="80" t="s">
        <v>26</v>
      </c>
      <c r="C946" s="80" t="s">
        <v>27</v>
      </c>
      <c r="D946" s="80" t="s">
        <v>28</v>
      </c>
      <c r="E946" s="80" t="s">
        <v>28</v>
      </c>
      <c r="F946" s="80" t="s">
        <v>29</v>
      </c>
      <c r="G946" s="80" t="s">
        <v>1887</v>
      </c>
      <c r="H946" s="80" t="s">
        <v>8165</v>
      </c>
      <c r="I946" s="80" t="s">
        <v>8162</v>
      </c>
      <c r="J946" s="80" t="s">
        <v>2736</v>
      </c>
      <c r="K946" s="77">
        <v>43400</v>
      </c>
      <c r="L946" s="80">
        <v>27</v>
      </c>
      <c r="M946" s="80">
        <v>10</v>
      </c>
      <c r="N946" s="82">
        <v>2018</v>
      </c>
      <c r="O946" s="77">
        <f t="shared" si="18"/>
        <v>43400</v>
      </c>
      <c r="P946" s="80" t="s">
        <v>2737</v>
      </c>
      <c r="Q946" s="80" t="s">
        <v>1899</v>
      </c>
      <c r="R946" s="80">
        <f>VLOOKUP(P946,Registration!O:P,2,FALSE)</f>
        <v>19</v>
      </c>
    </row>
    <row r="947" spans="1:18" ht="23.1" customHeight="1">
      <c r="A947" s="80" t="s">
        <v>93</v>
      </c>
      <c r="B947" s="80" t="s">
        <v>26</v>
      </c>
      <c r="C947" s="80" t="s">
        <v>27</v>
      </c>
      <c r="D947" s="80" t="s">
        <v>28</v>
      </c>
      <c r="E947" s="80" t="s">
        <v>28</v>
      </c>
      <c r="F947" s="80" t="s">
        <v>29</v>
      </c>
      <c r="G947" s="80" t="s">
        <v>1887</v>
      </c>
      <c r="H947" s="80" t="s">
        <v>8165</v>
      </c>
      <c r="I947" s="80" t="s">
        <v>8162</v>
      </c>
      <c r="J947" s="80" t="s">
        <v>2743</v>
      </c>
      <c r="K947" s="77">
        <v>43400</v>
      </c>
      <c r="L947" s="80">
        <v>27</v>
      </c>
      <c r="M947" s="80">
        <v>10</v>
      </c>
      <c r="N947" s="82">
        <v>2018</v>
      </c>
      <c r="O947" s="77">
        <f t="shared" ref="O947:O990" si="19">DATE(N947,M947,L947)</f>
        <v>43400</v>
      </c>
      <c r="P947" s="80" t="s">
        <v>2744</v>
      </c>
      <c r="Q947" s="80" t="s">
        <v>1899</v>
      </c>
      <c r="R947" s="80">
        <f>VLOOKUP(P947,Registration!O:P,2,FALSE)</f>
        <v>19</v>
      </c>
    </row>
    <row r="948" spans="1:18" ht="23.1" customHeight="1">
      <c r="A948" s="80" t="s">
        <v>93</v>
      </c>
      <c r="B948" s="80" t="s">
        <v>26</v>
      </c>
      <c r="C948" s="80" t="s">
        <v>27</v>
      </c>
      <c r="D948" s="80" t="s">
        <v>28</v>
      </c>
      <c r="E948" s="80" t="s">
        <v>28</v>
      </c>
      <c r="F948" s="80" t="s">
        <v>29</v>
      </c>
      <c r="G948" s="80" t="s">
        <v>1887</v>
      </c>
      <c r="H948" s="80" t="s">
        <v>8165</v>
      </c>
      <c r="I948" s="80" t="s">
        <v>8162</v>
      </c>
      <c r="J948" s="80" t="s">
        <v>2741</v>
      </c>
      <c r="K948" s="77">
        <v>43400</v>
      </c>
      <c r="L948" s="80">
        <v>27</v>
      </c>
      <c r="M948" s="80">
        <v>10</v>
      </c>
      <c r="N948" s="82">
        <v>2018</v>
      </c>
      <c r="O948" s="77">
        <f t="shared" si="19"/>
        <v>43400</v>
      </c>
      <c r="P948" s="80" t="s">
        <v>2742</v>
      </c>
      <c r="Q948" s="80" t="s">
        <v>1899</v>
      </c>
      <c r="R948" s="80">
        <f>VLOOKUP(P948,Registration!O:P,2,FALSE)</f>
        <v>18</v>
      </c>
    </row>
    <row r="949" spans="1:18" ht="23.1" customHeight="1">
      <c r="A949" s="80" t="s">
        <v>93</v>
      </c>
      <c r="B949" s="80" t="s">
        <v>26</v>
      </c>
      <c r="C949" s="80" t="s">
        <v>27</v>
      </c>
      <c r="D949" s="80" t="s">
        <v>28</v>
      </c>
      <c r="E949" s="80" t="s">
        <v>28</v>
      </c>
      <c r="F949" s="80" t="s">
        <v>29</v>
      </c>
      <c r="G949" s="80" t="s">
        <v>1887</v>
      </c>
      <c r="H949" s="80" t="s">
        <v>8165</v>
      </c>
      <c r="I949" s="80" t="s">
        <v>8162</v>
      </c>
      <c r="J949" s="80" t="s">
        <v>2733</v>
      </c>
      <c r="K949" s="77">
        <v>43400</v>
      </c>
      <c r="L949" s="80">
        <v>27</v>
      </c>
      <c r="M949" s="80">
        <v>10</v>
      </c>
      <c r="N949" s="82">
        <v>2018</v>
      </c>
      <c r="O949" s="77">
        <f t="shared" si="19"/>
        <v>43400</v>
      </c>
      <c r="P949" s="80" t="s">
        <v>2734</v>
      </c>
      <c r="Q949" s="80" t="s">
        <v>1899</v>
      </c>
      <c r="R949" s="80">
        <f>VLOOKUP(P949,Registration!O:P,2,FALSE)</f>
        <v>15</v>
      </c>
    </row>
    <row r="950" spans="1:18" ht="23.1" customHeight="1">
      <c r="A950" s="80" t="s">
        <v>93</v>
      </c>
      <c r="B950" s="80" t="s">
        <v>26</v>
      </c>
      <c r="C950" s="80" t="s">
        <v>27</v>
      </c>
      <c r="D950" s="80" t="s">
        <v>28</v>
      </c>
      <c r="E950" s="80" t="s">
        <v>28</v>
      </c>
      <c r="F950" s="80" t="s">
        <v>29</v>
      </c>
      <c r="G950" s="80" t="s">
        <v>1887</v>
      </c>
      <c r="H950" s="80" t="s">
        <v>8165</v>
      </c>
      <c r="I950" s="80" t="s">
        <v>8162</v>
      </c>
      <c r="J950" s="80" t="s">
        <v>2731</v>
      </c>
      <c r="K950" s="77">
        <v>43400</v>
      </c>
      <c r="L950" s="80">
        <v>27</v>
      </c>
      <c r="M950" s="80">
        <v>10</v>
      </c>
      <c r="N950" s="82">
        <v>2018</v>
      </c>
      <c r="O950" s="77">
        <f t="shared" si="19"/>
        <v>43400</v>
      </c>
      <c r="P950" s="80" t="s">
        <v>2732</v>
      </c>
      <c r="Q950" s="80" t="s">
        <v>1899</v>
      </c>
      <c r="R950" s="80">
        <f>VLOOKUP(P950,Registration!O:P,2,FALSE)</f>
        <v>17</v>
      </c>
    </row>
    <row r="951" spans="1:18" ht="23.1" customHeight="1">
      <c r="A951" s="80" t="s">
        <v>2805</v>
      </c>
      <c r="B951" s="80" t="s">
        <v>26</v>
      </c>
      <c r="C951" s="80" t="s">
        <v>27</v>
      </c>
      <c r="D951" s="80" t="s">
        <v>28</v>
      </c>
      <c r="E951" s="80" t="s">
        <v>28</v>
      </c>
      <c r="F951" s="80" t="s">
        <v>29</v>
      </c>
      <c r="G951" s="80" t="s">
        <v>1887</v>
      </c>
      <c r="H951" s="80" t="s">
        <v>8165</v>
      </c>
      <c r="I951" s="80" t="s">
        <v>8163</v>
      </c>
      <c r="J951" s="80" t="s">
        <v>2450</v>
      </c>
      <c r="K951" s="77">
        <v>43403</v>
      </c>
      <c r="L951" s="80">
        <v>30</v>
      </c>
      <c r="M951" s="80">
        <v>10</v>
      </c>
      <c r="N951" s="82">
        <v>2018</v>
      </c>
      <c r="O951" s="77">
        <f t="shared" si="19"/>
        <v>43403</v>
      </c>
      <c r="P951" s="80" t="s">
        <v>2451</v>
      </c>
      <c r="Q951" s="80" t="s">
        <v>175</v>
      </c>
      <c r="R951" s="80">
        <f>VLOOKUP(P951,Registration!O:P,2,FALSE)</f>
        <v>19</v>
      </c>
    </row>
    <row r="952" spans="1:18" ht="23.1" customHeight="1">
      <c r="A952" s="80" t="s">
        <v>2805</v>
      </c>
      <c r="B952" s="80" t="s">
        <v>26</v>
      </c>
      <c r="C952" s="80" t="s">
        <v>27</v>
      </c>
      <c r="D952" s="80" t="s">
        <v>28</v>
      </c>
      <c r="E952" s="80" t="s">
        <v>28</v>
      </c>
      <c r="F952" s="80" t="s">
        <v>29</v>
      </c>
      <c r="G952" s="80" t="s">
        <v>1887</v>
      </c>
      <c r="H952" s="80" t="s">
        <v>8165</v>
      </c>
      <c r="I952" s="80" t="s">
        <v>8163</v>
      </c>
      <c r="J952" s="80" t="s">
        <v>2454</v>
      </c>
      <c r="K952" s="77">
        <v>43404</v>
      </c>
      <c r="L952" s="80">
        <v>31</v>
      </c>
      <c r="M952" s="80">
        <v>10</v>
      </c>
      <c r="N952" s="82">
        <v>2018</v>
      </c>
      <c r="O952" s="77">
        <f t="shared" si="19"/>
        <v>43404</v>
      </c>
      <c r="P952" s="80" t="s">
        <v>2453</v>
      </c>
      <c r="Q952" s="80" t="s">
        <v>175</v>
      </c>
      <c r="R952" s="80">
        <f>VLOOKUP(P952,Registration!O:P,2,FALSE)</f>
        <v>17</v>
      </c>
    </row>
    <row r="953" spans="1:18" ht="23.1" customHeight="1">
      <c r="A953" s="80" t="s">
        <v>2805</v>
      </c>
      <c r="B953" s="80" t="s">
        <v>26</v>
      </c>
      <c r="C953" s="80" t="s">
        <v>27</v>
      </c>
      <c r="D953" s="80" t="s">
        <v>28</v>
      </c>
      <c r="E953" s="80" t="s">
        <v>28</v>
      </c>
      <c r="F953" s="80" t="s">
        <v>111</v>
      </c>
      <c r="G953" s="80" t="s">
        <v>167</v>
      </c>
      <c r="H953" s="80" t="s">
        <v>8159</v>
      </c>
      <c r="I953" s="80" t="s">
        <v>8161</v>
      </c>
      <c r="J953" s="80" t="s">
        <v>817</v>
      </c>
      <c r="K953" s="77">
        <v>43405</v>
      </c>
      <c r="L953" s="80">
        <v>1</v>
      </c>
      <c r="M953" s="80">
        <v>11</v>
      </c>
      <c r="N953" s="82">
        <v>2018</v>
      </c>
      <c r="O953" s="77">
        <f t="shared" si="19"/>
        <v>43405</v>
      </c>
      <c r="P953" s="80" t="s">
        <v>818</v>
      </c>
      <c r="Q953" s="80" t="s">
        <v>175</v>
      </c>
      <c r="R953" s="80">
        <f>VLOOKUP(P953,Registration!O:P,2,FALSE)</f>
        <v>19</v>
      </c>
    </row>
    <row r="954" spans="1:18" ht="23.1" customHeight="1">
      <c r="A954" s="80" t="s">
        <v>2805</v>
      </c>
      <c r="B954" s="80" t="s">
        <v>26</v>
      </c>
      <c r="C954" s="80" t="s">
        <v>27</v>
      </c>
      <c r="D954" s="80" t="s">
        <v>28</v>
      </c>
      <c r="E954" s="80" t="s">
        <v>28</v>
      </c>
      <c r="F954" s="80" t="s">
        <v>29</v>
      </c>
      <c r="G954" s="80" t="s">
        <v>1887</v>
      </c>
      <c r="H954" s="80" t="s">
        <v>8165</v>
      </c>
      <c r="I954" s="80" t="s">
        <v>8163</v>
      </c>
      <c r="J954" s="80" t="s">
        <v>2806</v>
      </c>
      <c r="K954" s="77">
        <v>43407</v>
      </c>
      <c r="L954" s="80">
        <v>3</v>
      </c>
      <c r="M954" s="80">
        <v>11</v>
      </c>
      <c r="N954" s="82">
        <v>2018</v>
      </c>
      <c r="O954" s="77">
        <f t="shared" si="19"/>
        <v>43407</v>
      </c>
      <c r="P954" s="80" t="s">
        <v>2807</v>
      </c>
      <c r="Q954" s="80" t="s">
        <v>175</v>
      </c>
      <c r="R954" s="80">
        <f>VLOOKUP(P954,Registration!O:P,2,FALSE)</f>
        <v>19</v>
      </c>
    </row>
    <row r="955" spans="1:18" ht="23.1" customHeight="1">
      <c r="A955" s="80" t="s">
        <v>1012</v>
      </c>
      <c r="B955" s="80" t="s">
        <v>26</v>
      </c>
      <c r="C955" s="80" t="s">
        <v>27</v>
      </c>
      <c r="D955" s="80" t="s">
        <v>28</v>
      </c>
      <c r="E955" s="80" t="s">
        <v>28</v>
      </c>
      <c r="F955" s="80" t="s">
        <v>29</v>
      </c>
      <c r="G955" s="80" t="s">
        <v>1887</v>
      </c>
      <c r="H955" s="80" t="s">
        <v>8165</v>
      </c>
      <c r="I955" s="80" t="s">
        <v>8163</v>
      </c>
      <c r="J955" s="80" t="s">
        <v>2808</v>
      </c>
      <c r="K955" s="77">
        <v>43412</v>
      </c>
      <c r="L955" s="80">
        <v>8</v>
      </c>
      <c r="M955" s="80">
        <v>11</v>
      </c>
      <c r="N955" s="82">
        <v>2018</v>
      </c>
      <c r="O955" s="77">
        <f t="shared" si="19"/>
        <v>43412</v>
      </c>
      <c r="P955" s="80" t="s">
        <v>2809</v>
      </c>
      <c r="Q955" s="80" t="s">
        <v>175</v>
      </c>
      <c r="R955" s="80">
        <f>VLOOKUP(P955,Registration!O:P,2,FALSE)</f>
        <v>18</v>
      </c>
    </row>
    <row r="956" spans="1:18" ht="23.1" customHeight="1">
      <c r="A956" s="80" t="s">
        <v>1012</v>
      </c>
      <c r="B956" s="80" t="s">
        <v>26</v>
      </c>
      <c r="C956" s="80" t="s">
        <v>27</v>
      </c>
      <c r="D956" s="80" t="s">
        <v>28</v>
      </c>
      <c r="E956" s="80" t="s">
        <v>28</v>
      </c>
      <c r="F956" s="80" t="s">
        <v>111</v>
      </c>
      <c r="G956" s="80" t="s">
        <v>167</v>
      </c>
      <c r="H956" s="80" t="s">
        <v>8159</v>
      </c>
      <c r="I956" s="80" t="s">
        <v>8161</v>
      </c>
      <c r="J956" s="80" t="s">
        <v>1013</v>
      </c>
      <c r="K956" s="77">
        <v>43413</v>
      </c>
      <c r="L956" s="80">
        <v>9</v>
      </c>
      <c r="M956" s="80">
        <v>11</v>
      </c>
      <c r="N956" s="82">
        <v>2018</v>
      </c>
      <c r="O956" s="77">
        <f t="shared" si="19"/>
        <v>43413</v>
      </c>
      <c r="P956" s="80" t="s">
        <v>1014</v>
      </c>
      <c r="Q956" s="80" t="s">
        <v>175</v>
      </c>
      <c r="R956" s="80">
        <f>VLOOKUP(P956,Registration!O:P,2,FALSE)</f>
        <v>19</v>
      </c>
    </row>
    <row r="957" spans="1:18" ht="23.1" customHeight="1">
      <c r="A957" s="80" t="s">
        <v>94</v>
      </c>
      <c r="B957" s="80" t="s">
        <v>26</v>
      </c>
      <c r="C957" s="80" t="s">
        <v>27</v>
      </c>
      <c r="D957" s="80" t="s">
        <v>28</v>
      </c>
      <c r="E957" s="80" t="s">
        <v>28</v>
      </c>
      <c r="F957" s="80" t="s">
        <v>29</v>
      </c>
      <c r="G957" s="80" t="s">
        <v>1887</v>
      </c>
      <c r="H957" s="80" t="s">
        <v>8165</v>
      </c>
      <c r="I957" s="80" t="s">
        <v>8163</v>
      </c>
      <c r="J957" s="80" t="s">
        <v>253</v>
      </c>
      <c r="K957" s="77">
        <v>43416</v>
      </c>
      <c r="L957" s="80">
        <v>12</v>
      </c>
      <c r="M957" s="80">
        <v>11</v>
      </c>
      <c r="N957" s="82">
        <v>2018</v>
      </c>
      <c r="O957" s="77">
        <f t="shared" si="19"/>
        <v>43416</v>
      </c>
      <c r="P957" s="80" t="s">
        <v>2810</v>
      </c>
      <c r="Q957" s="80" t="s">
        <v>175</v>
      </c>
      <c r="R957" s="80">
        <f>VLOOKUP(P957,Registration!O:P,2,FALSE)</f>
        <v>19</v>
      </c>
    </row>
    <row r="958" spans="1:18" ht="23.1" customHeight="1">
      <c r="A958" s="80" t="s">
        <v>94</v>
      </c>
      <c r="B958" s="80" t="s">
        <v>26</v>
      </c>
      <c r="C958" s="80" t="s">
        <v>27</v>
      </c>
      <c r="D958" s="80" t="s">
        <v>28</v>
      </c>
      <c r="E958" s="80" t="s">
        <v>28</v>
      </c>
      <c r="F958" s="80" t="s">
        <v>111</v>
      </c>
      <c r="G958" s="80" t="s">
        <v>167</v>
      </c>
      <c r="H958" s="80" t="s">
        <v>8159</v>
      </c>
      <c r="I958" s="80" t="s">
        <v>8161</v>
      </c>
      <c r="J958" s="80" t="s">
        <v>1015</v>
      </c>
      <c r="K958" s="77">
        <v>43416</v>
      </c>
      <c r="L958" s="80">
        <v>12</v>
      </c>
      <c r="M958" s="80">
        <v>11</v>
      </c>
      <c r="N958" s="80">
        <v>2018</v>
      </c>
      <c r="O958" s="77">
        <f t="shared" si="19"/>
        <v>43416</v>
      </c>
      <c r="P958" s="80" t="s">
        <v>1016</v>
      </c>
      <c r="Q958" s="80" t="s">
        <v>175</v>
      </c>
      <c r="R958" s="80">
        <f>VLOOKUP(P958,Registration!O:P,2,FALSE)</f>
        <v>19</v>
      </c>
    </row>
    <row r="959" spans="1:18" ht="23.1" customHeight="1">
      <c r="A959" s="80" t="s">
        <v>94</v>
      </c>
      <c r="B959" s="80" t="s">
        <v>26</v>
      </c>
      <c r="C959" s="80" t="s">
        <v>27</v>
      </c>
      <c r="D959" s="80" t="s">
        <v>28</v>
      </c>
      <c r="E959" s="80" t="s">
        <v>28</v>
      </c>
      <c r="F959" s="80" t="s">
        <v>111</v>
      </c>
      <c r="G959" s="80" t="s">
        <v>167</v>
      </c>
      <c r="H959" s="80" t="s">
        <v>8159</v>
      </c>
      <c r="I959" s="80" t="s">
        <v>8161</v>
      </c>
      <c r="J959" s="80" t="s">
        <v>1017</v>
      </c>
      <c r="K959" s="77">
        <v>43416</v>
      </c>
      <c r="L959" s="80">
        <v>12</v>
      </c>
      <c r="M959" s="80">
        <v>11</v>
      </c>
      <c r="N959" s="80">
        <v>2018</v>
      </c>
      <c r="O959" s="77">
        <f t="shared" si="19"/>
        <v>43416</v>
      </c>
      <c r="P959" s="80" t="s">
        <v>1018</v>
      </c>
      <c r="Q959" s="80" t="s">
        <v>175</v>
      </c>
      <c r="R959" s="80">
        <f>VLOOKUP(P959,Registration!O:P,2,FALSE)</f>
        <v>19</v>
      </c>
    </row>
    <row r="960" spans="1:18" ht="23.1" customHeight="1">
      <c r="A960" s="80" t="s">
        <v>94</v>
      </c>
      <c r="B960" s="80" t="s">
        <v>26</v>
      </c>
      <c r="C960" s="80" t="s">
        <v>27</v>
      </c>
      <c r="D960" s="80" t="s">
        <v>28</v>
      </c>
      <c r="E960" s="80" t="s">
        <v>28</v>
      </c>
      <c r="F960" s="80" t="s">
        <v>111</v>
      </c>
      <c r="G960" s="80" t="s">
        <v>167</v>
      </c>
      <c r="H960" s="80" t="s">
        <v>8159</v>
      </c>
      <c r="I960" s="80" t="s">
        <v>8161</v>
      </c>
      <c r="J960" s="80" t="s">
        <v>1019</v>
      </c>
      <c r="K960" s="77">
        <v>43419</v>
      </c>
      <c r="L960" s="80">
        <v>15</v>
      </c>
      <c r="M960" s="80">
        <v>11</v>
      </c>
      <c r="N960" s="80">
        <v>2018</v>
      </c>
      <c r="O960" s="77">
        <f t="shared" si="19"/>
        <v>43419</v>
      </c>
      <c r="P960" s="80" t="s">
        <v>1020</v>
      </c>
      <c r="Q960" s="80" t="s">
        <v>175</v>
      </c>
      <c r="R960" s="80">
        <f>VLOOKUP(P960,Registration!O:P,2,FALSE)</f>
        <v>19</v>
      </c>
    </row>
    <row r="961" spans="1:18" ht="23.1" customHeight="1">
      <c r="A961" s="80" t="s">
        <v>94</v>
      </c>
      <c r="B961" s="80" t="s">
        <v>26</v>
      </c>
      <c r="C961" s="80" t="s">
        <v>27</v>
      </c>
      <c r="D961" s="80" t="s">
        <v>28</v>
      </c>
      <c r="E961" s="80" t="s">
        <v>28</v>
      </c>
      <c r="F961" s="80" t="s">
        <v>111</v>
      </c>
      <c r="G961" s="80" t="s">
        <v>167</v>
      </c>
      <c r="H961" s="80" t="s">
        <v>8159</v>
      </c>
      <c r="I961" s="80" t="s">
        <v>8161</v>
      </c>
      <c r="J961" s="80" t="s">
        <v>1021</v>
      </c>
      <c r="K961" s="77">
        <v>43420</v>
      </c>
      <c r="L961" s="80">
        <v>16</v>
      </c>
      <c r="M961" s="80">
        <v>11</v>
      </c>
      <c r="N961" s="80">
        <v>2018</v>
      </c>
      <c r="O961" s="77">
        <f t="shared" si="19"/>
        <v>43420</v>
      </c>
      <c r="P961" s="80" t="s">
        <v>581</v>
      </c>
      <c r="Q961" s="80" t="s">
        <v>175</v>
      </c>
      <c r="R961" s="80">
        <f>VLOOKUP(P961,Registration!O:P,2,FALSE)</f>
        <v>19</v>
      </c>
    </row>
    <row r="962" spans="1:18" ht="23.1" customHeight="1">
      <c r="A962" s="80" t="s">
        <v>94</v>
      </c>
      <c r="B962" s="80" t="s">
        <v>26</v>
      </c>
      <c r="C962" s="80" t="s">
        <v>27</v>
      </c>
      <c r="D962" s="80" t="s">
        <v>28</v>
      </c>
      <c r="E962" s="80" t="s">
        <v>28</v>
      </c>
      <c r="F962" s="80" t="s">
        <v>111</v>
      </c>
      <c r="G962" s="80" t="s">
        <v>167</v>
      </c>
      <c r="H962" s="80" t="s">
        <v>8159</v>
      </c>
      <c r="I962" s="80" t="s">
        <v>8161</v>
      </c>
      <c r="J962" s="80" t="s">
        <v>1022</v>
      </c>
      <c r="K962" s="77">
        <v>43420</v>
      </c>
      <c r="L962" s="80">
        <v>16</v>
      </c>
      <c r="M962" s="80">
        <v>11</v>
      </c>
      <c r="N962" s="80">
        <v>2018</v>
      </c>
      <c r="O962" s="77">
        <f t="shared" si="19"/>
        <v>43420</v>
      </c>
      <c r="P962" s="80" t="s">
        <v>1023</v>
      </c>
      <c r="Q962" s="80" t="s">
        <v>175</v>
      </c>
      <c r="R962" s="80">
        <f>VLOOKUP(P962,Registration!O:P,2,FALSE)</f>
        <v>19</v>
      </c>
    </row>
    <row r="963" spans="1:18" ht="23.1" customHeight="1">
      <c r="A963" s="80" t="s">
        <v>94</v>
      </c>
      <c r="B963" s="80" t="s">
        <v>26</v>
      </c>
      <c r="C963" s="80" t="s">
        <v>27</v>
      </c>
      <c r="D963" s="80" t="s">
        <v>28</v>
      </c>
      <c r="E963" s="80" t="s">
        <v>28</v>
      </c>
      <c r="F963" s="80" t="s">
        <v>111</v>
      </c>
      <c r="G963" s="80" t="s">
        <v>167</v>
      </c>
      <c r="H963" s="80" t="s">
        <v>8159</v>
      </c>
      <c r="I963" s="80" t="s">
        <v>8161</v>
      </c>
      <c r="J963" s="80" t="s">
        <v>1024</v>
      </c>
      <c r="K963" s="77">
        <v>43420</v>
      </c>
      <c r="L963" s="80">
        <v>16</v>
      </c>
      <c r="M963" s="80">
        <v>11</v>
      </c>
      <c r="N963" s="80">
        <v>2018</v>
      </c>
      <c r="O963" s="77">
        <f t="shared" si="19"/>
        <v>43420</v>
      </c>
      <c r="P963" s="80" t="s">
        <v>1025</v>
      </c>
      <c r="Q963" s="80" t="s">
        <v>175</v>
      </c>
      <c r="R963" s="80">
        <f>VLOOKUP(P963,Registration!O:P,2,FALSE)</f>
        <v>19</v>
      </c>
    </row>
    <row r="964" spans="1:18" ht="23.1" customHeight="1">
      <c r="A964" s="80" t="s">
        <v>94</v>
      </c>
      <c r="B964" s="80" t="s">
        <v>26</v>
      </c>
      <c r="C964" s="80" t="s">
        <v>27</v>
      </c>
      <c r="D964" s="80" t="s">
        <v>28</v>
      </c>
      <c r="E964" s="80" t="s">
        <v>28</v>
      </c>
      <c r="F964" s="80" t="s">
        <v>111</v>
      </c>
      <c r="G964" s="80" t="s">
        <v>167</v>
      </c>
      <c r="H964" s="80" t="s">
        <v>8159</v>
      </c>
      <c r="I964" s="80" t="s">
        <v>8161</v>
      </c>
      <c r="J964" s="80" t="s">
        <v>1026</v>
      </c>
      <c r="K964" s="77">
        <v>43420</v>
      </c>
      <c r="L964" s="80">
        <v>16</v>
      </c>
      <c r="M964" s="80">
        <v>11</v>
      </c>
      <c r="N964" s="80">
        <v>2018</v>
      </c>
      <c r="O964" s="77">
        <f t="shared" si="19"/>
        <v>43420</v>
      </c>
      <c r="P964" s="80" t="s">
        <v>192</v>
      </c>
      <c r="Q964" s="80" t="s">
        <v>175</v>
      </c>
      <c r="R964" s="80">
        <f>VLOOKUP(P964,Registration!O:P,2,FALSE)</f>
        <v>19</v>
      </c>
    </row>
    <row r="965" spans="1:18" ht="23.1" customHeight="1">
      <c r="A965" s="80" t="s">
        <v>94</v>
      </c>
      <c r="B965" s="80" t="s">
        <v>26</v>
      </c>
      <c r="C965" s="80" t="s">
        <v>27</v>
      </c>
      <c r="D965" s="80" t="s">
        <v>28</v>
      </c>
      <c r="E965" s="80" t="s">
        <v>28</v>
      </c>
      <c r="F965" s="80" t="s">
        <v>95</v>
      </c>
      <c r="G965" s="80" t="s">
        <v>2811</v>
      </c>
      <c r="H965" s="80" t="s">
        <v>8154</v>
      </c>
      <c r="I965" s="80" t="s">
        <v>8155</v>
      </c>
      <c r="J965" s="80" t="s">
        <v>2812</v>
      </c>
      <c r="K965" s="77">
        <v>43420</v>
      </c>
      <c r="L965" s="80">
        <v>16</v>
      </c>
      <c r="M965" s="80">
        <v>11</v>
      </c>
      <c r="N965" s="80">
        <v>2018</v>
      </c>
      <c r="O965" s="77">
        <f t="shared" si="19"/>
        <v>43420</v>
      </c>
      <c r="P965" s="80" t="s">
        <v>2813</v>
      </c>
      <c r="Q965" s="80" t="s">
        <v>1899</v>
      </c>
      <c r="R965" s="80">
        <f>VLOOKUP(P965,Registration!O:P,2,FALSE)</f>
        <v>19</v>
      </c>
    </row>
    <row r="966" spans="1:18" ht="23.1" customHeight="1">
      <c r="A966" s="80" t="s">
        <v>94</v>
      </c>
      <c r="B966" s="80" t="s">
        <v>26</v>
      </c>
      <c r="C966" s="80" t="s">
        <v>27</v>
      </c>
      <c r="D966" s="80" t="s">
        <v>28</v>
      </c>
      <c r="E966" s="80" t="s">
        <v>28</v>
      </c>
      <c r="F966" s="80" t="s">
        <v>95</v>
      </c>
      <c r="G966" s="80" t="s">
        <v>2811</v>
      </c>
      <c r="H966" s="80" t="s">
        <v>8154</v>
      </c>
      <c r="I966" s="80" t="s">
        <v>8155</v>
      </c>
      <c r="J966" s="80" t="s">
        <v>2814</v>
      </c>
      <c r="K966" s="77">
        <v>43420</v>
      </c>
      <c r="L966" s="80">
        <v>16</v>
      </c>
      <c r="M966" s="80">
        <v>11</v>
      </c>
      <c r="N966" s="80">
        <v>2018</v>
      </c>
      <c r="O966" s="77">
        <f t="shared" si="19"/>
        <v>43420</v>
      </c>
      <c r="P966" s="80" t="s">
        <v>2815</v>
      </c>
      <c r="Q966" s="80" t="s">
        <v>1899</v>
      </c>
      <c r="R966" s="80">
        <f>VLOOKUP(P966,Registration!O:P,2,FALSE)</f>
        <v>19</v>
      </c>
    </row>
    <row r="967" spans="1:18" ht="23.1" customHeight="1">
      <c r="A967" s="80" t="s">
        <v>94</v>
      </c>
      <c r="B967" s="80" t="s">
        <v>26</v>
      </c>
      <c r="C967" s="80" t="s">
        <v>27</v>
      </c>
      <c r="D967" s="80" t="s">
        <v>28</v>
      </c>
      <c r="E967" s="80" t="s">
        <v>28</v>
      </c>
      <c r="F967" s="80" t="s">
        <v>95</v>
      </c>
      <c r="G967" s="80" t="s">
        <v>2811</v>
      </c>
      <c r="H967" s="80" t="s">
        <v>8154</v>
      </c>
      <c r="I967" s="80" t="s">
        <v>8155</v>
      </c>
      <c r="J967" s="80" t="s">
        <v>2816</v>
      </c>
      <c r="K967" s="77">
        <v>43420</v>
      </c>
      <c r="L967" s="80">
        <v>16</v>
      </c>
      <c r="M967" s="80">
        <v>11</v>
      </c>
      <c r="N967" s="80">
        <v>2018</v>
      </c>
      <c r="O967" s="77">
        <f t="shared" si="19"/>
        <v>43420</v>
      </c>
      <c r="P967" s="80" t="s">
        <v>2817</v>
      </c>
      <c r="Q967" s="80" t="s">
        <v>1899</v>
      </c>
      <c r="R967" s="80">
        <f>VLOOKUP(P967,Registration!O:P,2,FALSE)</f>
        <v>17</v>
      </c>
    </row>
    <row r="968" spans="1:18" ht="23.1" customHeight="1">
      <c r="A968" s="80" t="s">
        <v>94</v>
      </c>
      <c r="B968" s="80" t="s">
        <v>26</v>
      </c>
      <c r="C968" s="80" t="s">
        <v>27</v>
      </c>
      <c r="D968" s="80" t="s">
        <v>28</v>
      </c>
      <c r="E968" s="80" t="s">
        <v>28</v>
      </c>
      <c r="F968" s="80" t="s">
        <v>95</v>
      </c>
      <c r="G968" s="80" t="s">
        <v>2811</v>
      </c>
      <c r="H968" s="80" t="s">
        <v>8154</v>
      </c>
      <c r="I968" s="80" t="s">
        <v>8155</v>
      </c>
      <c r="J968" s="80" t="s">
        <v>2818</v>
      </c>
      <c r="K968" s="77">
        <v>43420</v>
      </c>
      <c r="L968" s="80">
        <v>16</v>
      </c>
      <c r="M968" s="80">
        <v>11</v>
      </c>
      <c r="N968" s="80">
        <v>2018</v>
      </c>
      <c r="O968" s="77">
        <f t="shared" si="19"/>
        <v>43420</v>
      </c>
      <c r="P968" s="80" t="s">
        <v>2819</v>
      </c>
      <c r="Q968" s="80" t="s">
        <v>1899</v>
      </c>
      <c r="R968" s="80">
        <f>VLOOKUP(P968,Registration!O:P,2,FALSE)</f>
        <v>16</v>
      </c>
    </row>
    <row r="969" spans="1:18" ht="23.1" customHeight="1">
      <c r="A969" s="80" t="s">
        <v>94</v>
      </c>
      <c r="B969" s="80" t="s">
        <v>26</v>
      </c>
      <c r="C969" s="80" t="s">
        <v>27</v>
      </c>
      <c r="D969" s="80" t="s">
        <v>28</v>
      </c>
      <c r="E969" s="80" t="s">
        <v>28</v>
      </c>
      <c r="F969" s="80" t="s">
        <v>95</v>
      </c>
      <c r="G969" s="80" t="s">
        <v>2811</v>
      </c>
      <c r="H969" s="80" t="s">
        <v>8154</v>
      </c>
      <c r="I969" s="80" t="s">
        <v>8155</v>
      </c>
      <c r="J969" s="80" t="s">
        <v>2820</v>
      </c>
      <c r="K969" s="77">
        <v>43420</v>
      </c>
      <c r="L969" s="80">
        <v>16</v>
      </c>
      <c r="M969" s="80">
        <v>11</v>
      </c>
      <c r="N969" s="80">
        <v>2018</v>
      </c>
      <c r="O969" s="77">
        <f t="shared" si="19"/>
        <v>43420</v>
      </c>
      <c r="P969" s="80" t="s">
        <v>2821</v>
      </c>
      <c r="Q969" s="80" t="s">
        <v>1899</v>
      </c>
      <c r="R969" s="80">
        <f>VLOOKUP(P969,Registration!O:P,2,FALSE)</f>
        <v>16</v>
      </c>
    </row>
    <row r="970" spans="1:18" ht="23.1" customHeight="1">
      <c r="A970" s="80" t="s">
        <v>94</v>
      </c>
      <c r="B970" s="80" t="s">
        <v>26</v>
      </c>
      <c r="C970" s="80" t="s">
        <v>27</v>
      </c>
      <c r="D970" s="80" t="s">
        <v>28</v>
      </c>
      <c r="E970" s="80" t="s">
        <v>28</v>
      </c>
      <c r="F970" s="80" t="s">
        <v>95</v>
      </c>
      <c r="G970" s="80" t="s">
        <v>2811</v>
      </c>
      <c r="H970" s="80" t="s">
        <v>8154</v>
      </c>
      <c r="I970" s="80" t="s">
        <v>8155</v>
      </c>
      <c r="J970" s="80" t="s">
        <v>2272</v>
      </c>
      <c r="K970" s="77">
        <v>43420</v>
      </c>
      <c r="L970" s="80">
        <v>16</v>
      </c>
      <c r="M970" s="80">
        <v>11</v>
      </c>
      <c r="N970" s="80">
        <v>2018</v>
      </c>
      <c r="O970" s="77">
        <f t="shared" si="19"/>
        <v>43420</v>
      </c>
      <c r="P970" s="80" t="s">
        <v>2822</v>
      </c>
      <c r="Q970" s="80" t="s">
        <v>1899</v>
      </c>
      <c r="R970" s="80">
        <f>VLOOKUP(P970,Registration!O:P,2,FALSE)</f>
        <v>19</v>
      </c>
    </row>
    <row r="971" spans="1:18" ht="23.1" customHeight="1">
      <c r="A971" s="80" t="s">
        <v>94</v>
      </c>
      <c r="B971" s="80" t="s">
        <v>26</v>
      </c>
      <c r="C971" s="80" t="s">
        <v>27</v>
      </c>
      <c r="D971" s="80" t="s">
        <v>28</v>
      </c>
      <c r="E971" s="80" t="s">
        <v>28</v>
      </c>
      <c r="F971" s="80" t="s">
        <v>95</v>
      </c>
      <c r="G971" s="80" t="s">
        <v>2811</v>
      </c>
      <c r="H971" s="80" t="s">
        <v>8154</v>
      </c>
      <c r="I971" s="80" t="s">
        <v>8155</v>
      </c>
      <c r="J971" s="80" t="s">
        <v>2823</v>
      </c>
      <c r="K971" s="77">
        <v>43420</v>
      </c>
      <c r="L971" s="80">
        <v>16</v>
      </c>
      <c r="M971" s="80">
        <v>11</v>
      </c>
      <c r="N971" s="80">
        <v>2018</v>
      </c>
      <c r="O971" s="77">
        <f t="shared" si="19"/>
        <v>43420</v>
      </c>
      <c r="P971" s="80" t="s">
        <v>2824</v>
      </c>
      <c r="Q971" s="80" t="s">
        <v>1899</v>
      </c>
      <c r="R971" s="80">
        <f>VLOOKUP(P971,Registration!O:P,2,FALSE)</f>
        <v>19</v>
      </c>
    </row>
    <row r="972" spans="1:18" ht="23.1" customHeight="1">
      <c r="A972" s="80" t="s">
        <v>94</v>
      </c>
      <c r="B972" s="80" t="s">
        <v>26</v>
      </c>
      <c r="C972" s="80" t="s">
        <v>27</v>
      </c>
      <c r="D972" s="80" t="s">
        <v>28</v>
      </c>
      <c r="E972" s="80" t="s">
        <v>28</v>
      </c>
      <c r="F972" s="80" t="s">
        <v>95</v>
      </c>
      <c r="G972" s="80" t="s">
        <v>2811</v>
      </c>
      <c r="H972" s="80" t="s">
        <v>8154</v>
      </c>
      <c r="I972" s="80" t="s">
        <v>8155</v>
      </c>
      <c r="J972" s="80" t="s">
        <v>2825</v>
      </c>
      <c r="K972" s="77">
        <v>43420</v>
      </c>
      <c r="L972" s="80">
        <v>16</v>
      </c>
      <c r="M972" s="80">
        <v>11</v>
      </c>
      <c r="N972" s="80">
        <v>2018</v>
      </c>
      <c r="O972" s="77">
        <f t="shared" si="19"/>
        <v>43420</v>
      </c>
      <c r="P972" s="80" t="s">
        <v>2826</v>
      </c>
      <c r="Q972" s="80" t="s">
        <v>1899</v>
      </c>
      <c r="R972" s="80">
        <f>VLOOKUP(P972,Registration!O:P,2,FALSE)</f>
        <v>19</v>
      </c>
    </row>
    <row r="973" spans="1:18" ht="23.1" customHeight="1">
      <c r="A973" s="80" t="s">
        <v>94</v>
      </c>
      <c r="B973" s="80" t="s">
        <v>26</v>
      </c>
      <c r="C973" s="80" t="s">
        <v>27</v>
      </c>
      <c r="D973" s="80" t="s">
        <v>28</v>
      </c>
      <c r="E973" s="80" t="s">
        <v>28</v>
      </c>
      <c r="F973" s="80" t="s">
        <v>95</v>
      </c>
      <c r="G973" s="80" t="s">
        <v>2811</v>
      </c>
      <c r="H973" s="80" t="s">
        <v>8154</v>
      </c>
      <c r="I973" s="80" t="s">
        <v>8155</v>
      </c>
      <c r="J973" s="80" t="s">
        <v>2827</v>
      </c>
      <c r="K973" s="77">
        <v>43420</v>
      </c>
      <c r="L973" s="80">
        <v>16</v>
      </c>
      <c r="M973" s="80">
        <v>11</v>
      </c>
      <c r="N973" s="80">
        <v>2018</v>
      </c>
      <c r="O973" s="77">
        <f t="shared" si="19"/>
        <v>43420</v>
      </c>
      <c r="P973" s="80" t="s">
        <v>2828</v>
      </c>
      <c r="Q973" s="80" t="s">
        <v>1899</v>
      </c>
      <c r="R973" s="80">
        <f>VLOOKUP(P973,Registration!O:P,2,FALSE)</f>
        <v>16</v>
      </c>
    </row>
    <row r="974" spans="1:18" ht="23.1" customHeight="1">
      <c r="A974" s="80" t="s">
        <v>94</v>
      </c>
      <c r="B974" s="80" t="s">
        <v>26</v>
      </c>
      <c r="C974" s="80" t="s">
        <v>27</v>
      </c>
      <c r="D974" s="80" t="s">
        <v>28</v>
      </c>
      <c r="E974" s="80" t="s">
        <v>28</v>
      </c>
      <c r="F974" s="80" t="s">
        <v>95</v>
      </c>
      <c r="G974" s="80" t="s">
        <v>2811</v>
      </c>
      <c r="H974" s="80" t="s">
        <v>8154</v>
      </c>
      <c r="I974" s="80" t="s">
        <v>8155</v>
      </c>
      <c r="J974" s="80" t="s">
        <v>2829</v>
      </c>
      <c r="K974" s="77">
        <v>43420</v>
      </c>
      <c r="L974" s="80">
        <v>16</v>
      </c>
      <c r="M974" s="80">
        <v>11</v>
      </c>
      <c r="N974" s="80">
        <v>2018</v>
      </c>
      <c r="O974" s="77">
        <f t="shared" si="19"/>
        <v>43420</v>
      </c>
      <c r="P974" s="80" t="s">
        <v>2830</v>
      </c>
      <c r="Q974" s="80" t="s">
        <v>1899</v>
      </c>
      <c r="R974" s="80">
        <f>VLOOKUP(P974,Registration!O:P,2,FALSE)</f>
        <v>19</v>
      </c>
    </row>
    <row r="975" spans="1:18" ht="23.1" customHeight="1">
      <c r="A975" s="80" t="s">
        <v>94</v>
      </c>
      <c r="B975" s="80" t="s">
        <v>26</v>
      </c>
      <c r="C975" s="80" t="s">
        <v>27</v>
      </c>
      <c r="D975" s="80" t="s">
        <v>28</v>
      </c>
      <c r="E975" s="80" t="s">
        <v>28</v>
      </c>
      <c r="F975" s="80" t="s">
        <v>95</v>
      </c>
      <c r="G975" s="80" t="s">
        <v>2811</v>
      </c>
      <c r="H975" s="80" t="s">
        <v>8154</v>
      </c>
      <c r="I975" s="80" t="s">
        <v>8155</v>
      </c>
      <c r="J975" s="80" t="s">
        <v>2831</v>
      </c>
      <c r="K975" s="77">
        <v>43420</v>
      </c>
      <c r="L975" s="80">
        <v>16</v>
      </c>
      <c r="M975" s="80">
        <v>11</v>
      </c>
      <c r="N975" s="80">
        <v>2018</v>
      </c>
      <c r="O975" s="77">
        <f t="shared" si="19"/>
        <v>43420</v>
      </c>
      <c r="P975" s="80" t="s">
        <v>2832</v>
      </c>
      <c r="Q975" s="80" t="s">
        <v>1899</v>
      </c>
      <c r="R975" s="80">
        <f>VLOOKUP(P975,Registration!O:P,2,FALSE)</f>
        <v>19</v>
      </c>
    </row>
    <row r="976" spans="1:18" ht="23.1" customHeight="1">
      <c r="A976" s="80" t="s">
        <v>94</v>
      </c>
      <c r="B976" s="80" t="s">
        <v>26</v>
      </c>
      <c r="C976" s="80" t="s">
        <v>27</v>
      </c>
      <c r="D976" s="80" t="s">
        <v>28</v>
      </c>
      <c r="E976" s="80" t="s">
        <v>28</v>
      </c>
      <c r="F976" s="80" t="s">
        <v>95</v>
      </c>
      <c r="G976" s="80" t="s">
        <v>2811</v>
      </c>
      <c r="H976" s="80" t="s">
        <v>8154</v>
      </c>
      <c r="I976" s="80" t="s">
        <v>8155</v>
      </c>
      <c r="J976" s="80" t="s">
        <v>2833</v>
      </c>
      <c r="K976" s="77">
        <v>43420</v>
      </c>
      <c r="L976" s="80">
        <v>16</v>
      </c>
      <c r="M976" s="80">
        <v>11</v>
      </c>
      <c r="N976" s="80">
        <v>2018</v>
      </c>
      <c r="O976" s="77">
        <f t="shared" si="19"/>
        <v>43420</v>
      </c>
      <c r="P976" s="80" t="s">
        <v>2834</v>
      </c>
      <c r="Q976" s="80" t="s">
        <v>1899</v>
      </c>
      <c r="R976" s="80">
        <f>VLOOKUP(P976,Registration!O:P,2,FALSE)</f>
        <v>19</v>
      </c>
    </row>
    <row r="977" spans="1:18" ht="23.1" customHeight="1">
      <c r="A977" s="80" t="s">
        <v>94</v>
      </c>
      <c r="B977" s="80" t="s">
        <v>26</v>
      </c>
      <c r="C977" s="80" t="s">
        <v>27</v>
      </c>
      <c r="D977" s="80" t="s">
        <v>28</v>
      </c>
      <c r="E977" s="80" t="s">
        <v>28</v>
      </c>
      <c r="F977" s="80" t="s">
        <v>95</v>
      </c>
      <c r="G977" s="80" t="s">
        <v>2811</v>
      </c>
      <c r="H977" s="80" t="s">
        <v>8154</v>
      </c>
      <c r="I977" s="80" t="s">
        <v>8155</v>
      </c>
      <c r="J977" s="80" t="s">
        <v>412</v>
      </c>
      <c r="K977" s="77">
        <v>43420</v>
      </c>
      <c r="L977" s="80">
        <v>16</v>
      </c>
      <c r="M977" s="80">
        <v>11</v>
      </c>
      <c r="N977" s="80">
        <v>2018</v>
      </c>
      <c r="O977" s="77">
        <f t="shared" si="19"/>
        <v>43420</v>
      </c>
      <c r="P977" s="80" t="s">
        <v>2835</v>
      </c>
      <c r="Q977" s="80" t="s">
        <v>1899</v>
      </c>
      <c r="R977" s="80">
        <f>VLOOKUP(P977,Registration!O:P,2,FALSE)</f>
        <v>19</v>
      </c>
    </row>
    <row r="978" spans="1:18" ht="23.1" customHeight="1">
      <c r="A978" s="80" t="s">
        <v>94</v>
      </c>
      <c r="B978" s="80" t="s">
        <v>26</v>
      </c>
      <c r="C978" s="80" t="s">
        <v>27</v>
      </c>
      <c r="D978" s="80" t="s">
        <v>28</v>
      </c>
      <c r="E978" s="80" t="s">
        <v>28</v>
      </c>
      <c r="F978" s="80" t="s">
        <v>95</v>
      </c>
      <c r="G978" s="80" t="s">
        <v>2811</v>
      </c>
      <c r="H978" s="80" t="s">
        <v>8154</v>
      </c>
      <c r="I978" s="80" t="s">
        <v>8155</v>
      </c>
      <c r="J978" s="80" t="s">
        <v>2836</v>
      </c>
      <c r="K978" s="77">
        <v>43420</v>
      </c>
      <c r="L978" s="80">
        <v>16</v>
      </c>
      <c r="M978" s="80">
        <v>11</v>
      </c>
      <c r="N978" s="80">
        <v>2018</v>
      </c>
      <c r="O978" s="77">
        <f t="shared" si="19"/>
        <v>43420</v>
      </c>
      <c r="P978" s="80" t="s">
        <v>2837</v>
      </c>
      <c r="Q978" s="80" t="s">
        <v>1899</v>
      </c>
      <c r="R978" s="80">
        <f>VLOOKUP(P978,Registration!O:P,2,FALSE)</f>
        <v>17</v>
      </c>
    </row>
    <row r="979" spans="1:18" ht="23.1" customHeight="1">
      <c r="A979" s="80" t="s">
        <v>94</v>
      </c>
      <c r="B979" s="80" t="s">
        <v>26</v>
      </c>
      <c r="C979" s="80" t="s">
        <v>27</v>
      </c>
      <c r="D979" s="80" t="s">
        <v>28</v>
      </c>
      <c r="E979" s="80" t="s">
        <v>28</v>
      </c>
      <c r="F979" s="80" t="s">
        <v>95</v>
      </c>
      <c r="G979" s="80" t="s">
        <v>2811</v>
      </c>
      <c r="H979" s="80" t="s">
        <v>8154</v>
      </c>
      <c r="I979" s="80" t="s">
        <v>8155</v>
      </c>
      <c r="J979" s="80" t="s">
        <v>209</v>
      </c>
      <c r="K979" s="77">
        <v>43420</v>
      </c>
      <c r="L979" s="80">
        <v>16</v>
      </c>
      <c r="M979" s="80">
        <v>11</v>
      </c>
      <c r="N979" s="80">
        <v>2018</v>
      </c>
      <c r="O979" s="77">
        <f t="shared" si="19"/>
        <v>43420</v>
      </c>
      <c r="P979" s="80" t="s">
        <v>2838</v>
      </c>
      <c r="Q979" s="80" t="s">
        <v>1899</v>
      </c>
      <c r="R979" s="80">
        <f>VLOOKUP(P979,Registration!O:P,2,FALSE)</f>
        <v>18</v>
      </c>
    </row>
    <row r="980" spans="1:18" ht="23.1" customHeight="1">
      <c r="A980" s="80" t="s">
        <v>94</v>
      </c>
      <c r="B980" s="80" t="s">
        <v>26</v>
      </c>
      <c r="C980" s="80" t="s">
        <v>27</v>
      </c>
      <c r="D980" s="80" t="s">
        <v>28</v>
      </c>
      <c r="E980" s="80" t="s">
        <v>28</v>
      </c>
      <c r="F980" s="80" t="s">
        <v>95</v>
      </c>
      <c r="G980" s="80" t="s">
        <v>2811</v>
      </c>
      <c r="H980" s="80" t="s">
        <v>8154</v>
      </c>
      <c r="I980" s="80" t="s">
        <v>8155</v>
      </c>
      <c r="J980" s="80" t="s">
        <v>2839</v>
      </c>
      <c r="K980" s="77">
        <v>43420</v>
      </c>
      <c r="L980" s="80">
        <v>16</v>
      </c>
      <c r="M980" s="80">
        <v>11</v>
      </c>
      <c r="N980" s="80">
        <v>2018</v>
      </c>
      <c r="O980" s="77">
        <f t="shared" si="19"/>
        <v>43420</v>
      </c>
      <c r="P980" s="80" t="s">
        <v>2840</v>
      </c>
      <c r="Q980" s="80" t="s">
        <v>1899</v>
      </c>
      <c r="R980" s="80">
        <f>VLOOKUP(P980,Registration!O:P,2,FALSE)</f>
        <v>19</v>
      </c>
    </row>
    <row r="981" spans="1:18" ht="23.1" customHeight="1">
      <c r="A981" s="80" t="s">
        <v>94</v>
      </c>
      <c r="B981" s="80" t="s">
        <v>26</v>
      </c>
      <c r="C981" s="80" t="s">
        <v>27</v>
      </c>
      <c r="D981" s="80" t="s">
        <v>28</v>
      </c>
      <c r="E981" s="80" t="s">
        <v>28</v>
      </c>
      <c r="F981" s="80" t="s">
        <v>95</v>
      </c>
      <c r="G981" s="80" t="s">
        <v>2811</v>
      </c>
      <c r="H981" s="80" t="s">
        <v>8154</v>
      </c>
      <c r="I981" s="80" t="s">
        <v>8155</v>
      </c>
      <c r="J981" s="80" t="s">
        <v>2841</v>
      </c>
      <c r="K981" s="77">
        <v>43420</v>
      </c>
      <c r="L981" s="80">
        <v>16</v>
      </c>
      <c r="M981" s="80">
        <v>11</v>
      </c>
      <c r="N981" s="80">
        <v>2018</v>
      </c>
      <c r="O981" s="77">
        <f t="shared" si="19"/>
        <v>43420</v>
      </c>
      <c r="P981" s="80" t="s">
        <v>2842</v>
      </c>
      <c r="Q981" s="80" t="s">
        <v>1899</v>
      </c>
      <c r="R981" s="80">
        <f>VLOOKUP(P981,Registration!O:P,2,FALSE)</f>
        <v>17</v>
      </c>
    </row>
    <row r="982" spans="1:18" ht="23.1" customHeight="1">
      <c r="A982" s="80" t="s">
        <v>94</v>
      </c>
      <c r="B982" s="80" t="s">
        <v>26</v>
      </c>
      <c r="C982" s="80" t="s">
        <v>27</v>
      </c>
      <c r="D982" s="80" t="s">
        <v>28</v>
      </c>
      <c r="E982" s="80" t="s">
        <v>28</v>
      </c>
      <c r="F982" s="80" t="s">
        <v>95</v>
      </c>
      <c r="G982" s="80" t="s">
        <v>2811</v>
      </c>
      <c r="H982" s="80" t="s">
        <v>8154</v>
      </c>
      <c r="I982" s="80" t="s">
        <v>8155</v>
      </c>
      <c r="J982" s="80" t="s">
        <v>2843</v>
      </c>
      <c r="K982" s="77">
        <v>43420</v>
      </c>
      <c r="L982" s="80">
        <v>16</v>
      </c>
      <c r="M982" s="80">
        <v>11</v>
      </c>
      <c r="N982" s="80">
        <v>2018</v>
      </c>
      <c r="O982" s="77">
        <f t="shared" si="19"/>
        <v>43420</v>
      </c>
      <c r="P982" s="80" t="s">
        <v>2844</v>
      </c>
      <c r="Q982" s="80" t="s">
        <v>1899</v>
      </c>
      <c r="R982" s="80">
        <f>VLOOKUP(P982,Registration!O:P,2,FALSE)</f>
        <v>19</v>
      </c>
    </row>
    <row r="983" spans="1:18" ht="23.1" customHeight="1">
      <c r="A983" s="80" t="s">
        <v>94</v>
      </c>
      <c r="B983" s="80" t="s">
        <v>26</v>
      </c>
      <c r="C983" s="80" t="s">
        <v>27</v>
      </c>
      <c r="D983" s="80" t="s">
        <v>28</v>
      </c>
      <c r="E983" s="80" t="s">
        <v>28</v>
      </c>
      <c r="F983" s="80" t="s">
        <v>95</v>
      </c>
      <c r="G983" s="80" t="s">
        <v>2811</v>
      </c>
      <c r="H983" s="80" t="s">
        <v>8154</v>
      </c>
      <c r="I983" s="80" t="s">
        <v>8155</v>
      </c>
      <c r="J983" s="80" t="s">
        <v>514</v>
      </c>
      <c r="K983" s="77">
        <v>43420</v>
      </c>
      <c r="L983" s="80">
        <v>16</v>
      </c>
      <c r="M983" s="80">
        <v>11</v>
      </c>
      <c r="N983" s="80">
        <v>2018</v>
      </c>
      <c r="O983" s="77">
        <f t="shared" si="19"/>
        <v>43420</v>
      </c>
      <c r="P983" s="80" t="s">
        <v>2845</v>
      </c>
      <c r="Q983" s="80" t="s">
        <v>1899</v>
      </c>
      <c r="R983" s="80">
        <f>VLOOKUP(P983,Registration!O:P,2,FALSE)</f>
        <v>19</v>
      </c>
    </row>
    <row r="984" spans="1:18" ht="23.1" customHeight="1">
      <c r="A984" s="80" t="s">
        <v>94</v>
      </c>
      <c r="B984" s="80" t="s">
        <v>26</v>
      </c>
      <c r="C984" s="80" t="s">
        <v>27</v>
      </c>
      <c r="D984" s="80" t="s">
        <v>28</v>
      </c>
      <c r="E984" s="80" t="s">
        <v>28</v>
      </c>
      <c r="F984" s="80" t="s">
        <v>95</v>
      </c>
      <c r="G984" s="80" t="s">
        <v>2811</v>
      </c>
      <c r="H984" s="80" t="s">
        <v>8154</v>
      </c>
      <c r="I984" s="80" t="s">
        <v>8155</v>
      </c>
      <c r="J984" s="80" t="s">
        <v>2846</v>
      </c>
      <c r="K984" s="77">
        <v>43420</v>
      </c>
      <c r="L984" s="80">
        <v>16</v>
      </c>
      <c r="M984" s="80">
        <v>11</v>
      </c>
      <c r="N984" s="80">
        <v>2018</v>
      </c>
      <c r="O984" s="77">
        <f t="shared" si="19"/>
        <v>43420</v>
      </c>
      <c r="P984" s="80" t="s">
        <v>2847</v>
      </c>
      <c r="Q984" s="80" t="s">
        <v>1899</v>
      </c>
      <c r="R984" s="80">
        <f>VLOOKUP(P984,Registration!O:P,2,FALSE)</f>
        <v>19</v>
      </c>
    </row>
    <row r="985" spans="1:18" ht="23.1" customHeight="1">
      <c r="A985" s="80" t="s">
        <v>94</v>
      </c>
      <c r="B985" s="80" t="s">
        <v>26</v>
      </c>
      <c r="C985" s="80" t="s">
        <v>27</v>
      </c>
      <c r="D985" s="80" t="s">
        <v>28</v>
      </c>
      <c r="E985" s="80" t="s">
        <v>28</v>
      </c>
      <c r="F985" s="80" t="s">
        <v>95</v>
      </c>
      <c r="G985" s="80" t="s">
        <v>2811</v>
      </c>
      <c r="H985" s="80" t="s">
        <v>8154</v>
      </c>
      <c r="I985" s="80" t="s">
        <v>8155</v>
      </c>
      <c r="J985" s="80" t="s">
        <v>359</v>
      </c>
      <c r="K985" s="77">
        <v>43420</v>
      </c>
      <c r="L985" s="80">
        <v>16</v>
      </c>
      <c r="M985" s="80">
        <v>11</v>
      </c>
      <c r="N985" s="80">
        <v>2018</v>
      </c>
      <c r="O985" s="77">
        <f t="shared" si="19"/>
        <v>43420</v>
      </c>
      <c r="P985" s="80" t="s">
        <v>2848</v>
      </c>
      <c r="Q985" s="80" t="s">
        <v>1899</v>
      </c>
      <c r="R985" s="80">
        <f>VLOOKUP(P985,Registration!O:P,2,FALSE)</f>
        <v>18</v>
      </c>
    </row>
    <row r="986" spans="1:18" ht="23.1" customHeight="1">
      <c r="A986" s="80" t="s">
        <v>94</v>
      </c>
      <c r="B986" s="80" t="s">
        <v>26</v>
      </c>
      <c r="C986" s="80" t="s">
        <v>27</v>
      </c>
      <c r="D986" s="80" t="s">
        <v>28</v>
      </c>
      <c r="E986" s="80" t="s">
        <v>28</v>
      </c>
      <c r="F986" s="80" t="s">
        <v>95</v>
      </c>
      <c r="G986" s="80" t="s">
        <v>2811</v>
      </c>
      <c r="H986" s="80" t="s">
        <v>8154</v>
      </c>
      <c r="I986" s="80" t="s">
        <v>8155</v>
      </c>
      <c r="J986" s="80" t="s">
        <v>2849</v>
      </c>
      <c r="K986" s="77">
        <v>43420</v>
      </c>
      <c r="L986" s="80">
        <v>16</v>
      </c>
      <c r="M986" s="80">
        <v>11</v>
      </c>
      <c r="N986" s="80">
        <v>2018</v>
      </c>
      <c r="O986" s="77">
        <f t="shared" si="19"/>
        <v>43420</v>
      </c>
      <c r="P986" s="80" t="s">
        <v>2850</v>
      </c>
      <c r="Q986" s="80" t="s">
        <v>1899</v>
      </c>
      <c r="R986" s="80">
        <f>VLOOKUP(P986,Registration!O:P,2,FALSE)</f>
        <v>19</v>
      </c>
    </row>
    <row r="987" spans="1:18" ht="23.1" customHeight="1">
      <c r="A987" s="80" t="s">
        <v>94</v>
      </c>
      <c r="B987" s="80" t="s">
        <v>26</v>
      </c>
      <c r="C987" s="80" t="s">
        <v>27</v>
      </c>
      <c r="D987" s="80" t="s">
        <v>28</v>
      </c>
      <c r="E987" s="80" t="s">
        <v>28</v>
      </c>
      <c r="F987" s="80" t="s">
        <v>95</v>
      </c>
      <c r="G987" s="80" t="s">
        <v>2811</v>
      </c>
      <c r="H987" s="80" t="s">
        <v>8154</v>
      </c>
      <c r="I987" s="80" t="s">
        <v>8155</v>
      </c>
      <c r="J987" s="80" t="s">
        <v>2851</v>
      </c>
      <c r="K987" s="77">
        <v>43420</v>
      </c>
      <c r="L987" s="80">
        <v>16</v>
      </c>
      <c r="M987" s="80">
        <v>11</v>
      </c>
      <c r="N987" s="80">
        <v>2018</v>
      </c>
      <c r="O987" s="77">
        <f t="shared" si="19"/>
        <v>43420</v>
      </c>
      <c r="P987" s="80" t="s">
        <v>2852</v>
      </c>
      <c r="Q987" s="80" t="s">
        <v>1899</v>
      </c>
      <c r="R987" s="80">
        <f>VLOOKUP(P987,Registration!O:P,2,FALSE)</f>
        <v>19</v>
      </c>
    </row>
    <row r="988" spans="1:18" ht="23.1" customHeight="1">
      <c r="A988" s="80" t="s">
        <v>94</v>
      </c>
      <c r="B988" s="80" t="s">
        <v>26</v>
      </c>
      <c r="C988" s="80" t="s">
        <v>27</v>
      </c>
      <c r="D988" s="80" t="s">
        <v>28</v>
      </c>
      <c r="E988" s="80" t="s">
        <v>28</v>
      </c>
      <c r="F988" s="80" t="s">
        <v>95</v>
      </c>
      <c r="G988" s="80" t="s">
        <v>2811</v>
      </c>
      <c r="H988" s="80" t="s">
        <v>8154</v>
      </c>
      <c r="I988" s="80" t="s">
        <v>8155</v>
      </c>
      <c r="J988" s="80" t="s">
        <v>2853</v>
      </c>
      <c r="K988" s="77">
        <v>43420</v>
      </c>
      <c r="L988" s="80">
        <v>16</v>
      </c>
      <c r="M988" s="80">
        <v>11</v>
      </c>
      <c r="N988" s="80">
        <v>2018</v>
      </c>
      <c r="O988" s="77">
        <f t="shared" si="19"/>
        <v>43420</v>
      </c>
      <c r="P988" s="80" t="s">
        <v>2854</v>
      </c>
      <c r="Q988" s="80" t="s">
        <v>1899</v>
      </c>
      <c r="R988" s="80">
        <f>VLOOKUP(P988,Registration!O:P,2,FALSE)</f>
        <v>18</v>
      </c>
    </row>
    <row r="989" spans="1:18" ht="23.1" customHeight="1">
      <c r="A989" s="80" t="s">
        <v>94</v>
      </c>
      <c r="B989" s="80" t="s">
        <v>26</v>
      </c>
      <c r="C989" s="80" t="s">
        <v>27</v>
      </c>
      <c r="D989" s="80" t="s">
        <v>28</v>
      </c>
      <c r="E989" s="80" t="s">
        <v>28</v>
      </c>
      <c r="F989" s="80" t="s">
        <v>95</v>
      </c>
      <c r="G989" s="80" t="s">
        <v>2811</v>
      </c>
      <c r="H989" s="80" t="s">
        <v>8154</v>
      </c>
      <c r="I989" s="80" t="s">
        <v>8155</v>
      </c>
      <c r="J989" s="80" t="s">
        <v>2855</v>
      </c>
      <c r="K989" s="77">
        <v>43420</v>
      </c>
      <c r="L989" s="80">
        <v>16</v>
      </c>
      <c r="M989" s="80">
        <v>11</v>
      </c>
      <c r="N989" s="80">
        <v>2018</v>
      </c>
      <c r="O989" s="77">
        <f t="shared" si="19"/>
        <v>43420</v>
      </c>
      <c r="P989" s="80" t="s">
        <v>2856</v>
      </c>
      <c r="Q989" s="80" t="s">
        <v>1899</v>
      </c>
      <c r="R989" s="80">
        <f>VLOOKUP(P989,Registration!O:P,2,FALSE)</f>
        <v>18</v>
      </c>
    </row>
    <row r="990" spans="1:18" ht="23.1" customHeight="1">
      <c r="A990" s="80" t="s">
        <v>94</v>
      </c>
      <c r="B990" s="80" t="s">
        <v>26</v>
      </c>
      <c r="C990" s="80" t="s">
        <v>27</v>
      </c>
      <c r="D990" s="80" t="s">
        <v>28</v>
      </c>
      <c r="E990" s="80" t="s">
        <v>28</v>
      </c>
      <c r="F990" s="80" t="s">
        <v>95</v>
      </c>
      <c r="G990" s="80" t="s">
        <v>2811</v>
      </c>
      <c r="H990" s="80" t="s">
        <v>8154</v>
      </c>
      <c r="I990" s="80" t="s">
        <v>8155</v>
      </c>
      <c r="J990" s="80" t="s">
        <v>2857</v>
      </c>
      <c r="K990" s="77">
        <v>43420</v>
      </c>
      <c r="L990" s="80">
        <v>16</v>
      </c>
      <c r="M990" s="80">
        <v>11</v>
      </c>
      <c r="N990" s="80">
        <v>2018</v>
      </c>
      <c r="O990" s="77">
        <f t="shared" si="19"/>
        <v>43420</v>
      </c>
      <c r="P990" s="80" t="s">
        <v>2858</v>
      </c>
      <c r="Q990" s="80" t="s">
        <v>1899</v>
      </c>
      <c r="R990" s="80">
        <f>VLOOKUP(P990,Registration!O:P,2,FALSE)</f>
        <v>15</v>
      </c>
    </row>
    <row r="991" spans="1:18" ht="23.1" customHeight="1">
      <c r="A991" s="80" t="s">
        <v>94</v>
      </c>
      <c r="B991" s="80" t="s">
        <v>26</v>
      </c>
      <c r="C991" s="80" t="s">
        <v>27</v>
      </c>
      <c r="D991" s="80" t="s">
        <v>28</v>
      </c>
      <c r="E991" s="80" t="s">
        <v>28</v>
      </c>
      <c r="F991" s="80" t="s">
        <v>95</v>
      </c>
      <c r="G991" s="80" t="s">
        <v>2811</v>
      </c>
      <c r="H991" s="80" t="s">
        <v>8154</v>
      </c>
      <c r="I991" s="80" t="s">
        <v>8155</v>
      </c>
      <c r="J991" s="80" t="s">
        <v>2859</v>
      </c>
      <c r="K991" s="77">
        <v>43420</v>
      </c>
      <c r="L991" s="80">
        <v>16</v>
      </c>
      <c r="M991" s="80">
        <v>11</v>
      </c>
      <c r="N991" s="80">
        <v>2018</v>
      </c>
      <c r="O991" s="77">
        <f t="shared" ref="O991:O1084" si="20">DATE(N991,M991,L991)</f>
        <v>43420</v>
      </c>
      <c r="P991" s="80" t="s">
        <v>2860</v>
      </c>
      <c r="Q991" s="80" t="s">
        <v>1899</v>
      </c>
      <c r="R991" s="80">
        <f>VLOOKUP(P991,Registration!O:P,2,FALSE)</f>
        <v>15</v>
      </c>
    </row>
    <row r="992" spans="1:18" ht="23.1" customHeight="1">
      <c r="A992" s="80" t="s">
        <v>94</v>
      </c>
      <c r="B992" s="80" t="s">
        <v>26</v>
      </c>
      <c r="C992" s="80" t="s">
        <v>27</v>
      </c>
      <c r="D992" s="80" t="s">
        <v>28</v>
      </c>
      <c r="E992" s="80" t="s">
        <v>28</v>
      </c>
      <c r="F992" s="80" t="s">
        <v>95</v>
      </c>
      <c r="G992" s="80" t="s">
        <v>2811</v>
      </c>
      <c r="H992" s="80" t="s">
        <v>8154</v>
      </c>
      <c r="I992" s="80" t="s">
        <v>8155</v>
      </c>
      <c r="J992" s="80" t="s">
        <v>2861</v>
      </c>
      <c r="K992" s="77">
        <v>43420</v>
      </c>
      <c r="L992" s="80">
        <v>16</v>
      </c>
      <c r="M992" s="80">
        <v>11</v>
      </c>
      <c r="N992" s="80">
        <v>2018</v>
      </c>
      <c r="O992" s="77">
        <f t="shared" si="20"/>
        <v>43420</v>
      </c>
      <c r="P992" s="80" t="s">
        <v>2862</v>
      </c>
      <c r="Q992" s="80" t="s">
        <v>1899</v>
      </c>
      <c r="R992" s="80">
        <f>VLOOKUP(P992,Registration!O:P,2,FALSE)</f>
        <v>19</v>
      </c>
    </row>
    <row r="993" spans="1:18" ht="23.1" customHeight="1">
      <c r="A993" s="80" t="s">
        <v>94</v>
      </c>
      <c r="B993" s="80" t="s">
        <v>26</v>
      </c>
      <c r="C993" s="80" t="s">
        <v>27</v>
      </c>
      <c r="D993" s="80" t="s">
        <v>28</v>
      </c>
      <c r="E993" s="80" t="s">
        <v>28</v>
      </c>
      <c r="F993" s="80" t="s">
        <v>95</v>
      </c>
      <c r="G993" s="80" t="s">
        <v>2811</v>
      </c>
      <c r="H993" s="80" t="s">
        <v>8154</v>
      </c>
      <c r="I993" s="80" t="s">
        <v>8155</v>
      </c>
      <c r="J993" s="80" t="s">
        <v>2863</v>
      </c>
      <c r="K993" s="77">
        <v>43420</v>
      </c>
      <c r="L993" s="80">
        <v>16</v>
      </c>
      <c r="M993" s="80">
        <v>11</v>
      </c>
      <c r="N993" s="80">
        <v>2018</v>
      </c>
      <c r="O993" s="77">
        <f t="shared" si="20"/>
        <v>43420</v>
      </c>
      <c r="P993" s="80" t="s">
        <v>2864</v>
      </c>
      <c r="Q993" s="80" t="s">
        <v>1899</v>
      </c>
      <c r="R993" s="80">
        <f>VLOOKUP(P993,Registration!O:P,2,FALSE)</f>
        <v>18</v>
      </c>
    </row>
    <row r="994" spans="1:18" ht="23.1" customHeight="1">
      <c r="A994" s="80" t="s">
        <v>94</v>
      </c>
      <c r="B994" s="80" t="s">
        <v>26</v>
      </c>
      <c r="C994" s="80" t="s">
        <v>27</v>
      </c>
      <c r="D994" s="80" t="s">
        <v>28</v>
      </c>
      <c r="E994" s="80" t="s">
        <v>28</v>
      </c>
      <c r="F994" s="80" t="s">
        <v>95</v>
      </c>
      <c r="G994" s="80" t="s">
        <v>2811</v>
      </c>
      <c r="H994" s="80" t="s">
        <v>8154</v>
      </c>
      <c r="I994" s="80" t="s">
        <v>8155</v>
      </c>
      <c r="J994" s="80" t="s">
        <v>2865</v>
      </c>
      <c r="K994" s="77">
        <v>43420</v>
      </c>
      <c r="L994" s="80">
        <v>16</v>
      </c>
      <c r="M994" s="80">
        <v>11</v>
      </c>
      <c r="N994" s="80">
        <v>2018</v>
      </c>
      <c r="O994" s="77">
        <f t="shared" si="20"/>
        <v>43420</v>
      </c>
      <c r="P994" s="80" t="s">
        <v>2866</v>
      </c>
      <c r="Q994" s="80" t="s">
        <v>1899</v>
      </c>
      <c r="R994" s="80">
        <f>VLOOKUP(P994,Registration!O:P,2,FALSE)</f>
        <v>19</v>
      </c>
    </row>
    <row r="995" spans="1:18" ht="23.1" customHeight="1">
      <c r="A995" s="80" t="s">
        <v>94</v>
      </c>
      <c r="B995" s="80" t="s">
        <v>26</v>
      </c>
      <c r="C995" s="80" t="s">
        <v>27</v>
      </c>
      <c r="D995" s="80" t="s">
        <v>28</v>
      </c>
      <c r="E995" s="80" t="s">
        <v>28</v>
      </c>
      <c r="F995" s="80" t="s">
        <v>95</v>
      </c>
      <c r="G995" s="80" t="s">
        <v>2811</v>
      </c>
      <c r="H995" s="80" t="s">
        <v>8154</v>
      </c>
      <c r="I995" s="80" t="s">
        <v>8155</v>
      </c>
      <c r="J995" s="80" t="s">
        <v>2867</v>
      </c>
      <c r="K995" s="77">
        <v>43420</v>
      </c>
      <c r="L995" s="80">
        <v>16</v>
      </c>
      <c r="M995" s="80">
        <v>11</v>
      </c>
      <c r="N995" s="80">
        <v>2018</v>
      </c>
      <c r="O995" s="77">
        <f t="shared" si="20"/>
        <v>43420</v>
      </c>
      <c r="P995" s="80" t="s">
        <v>2868</v>
      </c>
      <c r="Q995" s="80" t="s">
        <v>1899</v>
      </c>
      <c r="R995" s="80">
        <f>VLOOKUP(P995,Registration!O:P,2,FALSE)</f>
        <v>19</v>
      </c>
    </row>
    <row r="996" spans="1:18" ht="23.1" customHeight="1">
      <c r="A996" s="80" t="s">
        <v>94</v>
      </c>
      <c r="B996" s="80" t="s">
        <v>26</v>
      </c>
      <c r="C996" s="80" t="s">
        <v>27</v>
      </c>
      <c r="D996" s="80" t="s">
        <v>28</v>
      </c>
      <c r="E996" s="80" t="s">
        <v>28</v>
      </c>
      <c r="F996" s="80" t="s">
        <v>95</v>
      </c>
      <c r="G996" s="80" t="s">
        <v>2811</v>
      </c>
      <c r="H996" s="80" t="s">
        <v>8154</v>
      </c>
      <c r="I996" s="80" t="s">
        <v>8155</v>
      </c>
      <c r="J996" s="80" t="s">
        <v>1425</v>
      </c>
      <c r="K996" s="77">
        <v>43420</v>
      </c>
      <c r="L996" s="80">
        <v>16</v>
      </c>
      <c r="M996" s="80">
        <v>11</v>
      </c>
      <c r="N996" s="80">
        <v>2018</v>
      </c>
      <c r="O996" s="77">
        <f t="shared" si="20"/>
        <v>43420</v>
      </c>
      <c r="P996" s="80" t="s">
        <v>2869</v>
      </c>
      <c r="Q996" s="80" t="s">
        <v>1899</v>
      </c>
      <c r="R996" s="80">
        <f>VLOOKUP(P996,Registration!O:P,2,FALSE)</f>
        <v>19</v>
      </c>
    </row>
    <row r="997" spans="1:18" ht="23.1" customHeight="1">
      <c r="A997" s="80" t="s">
        <v>94</v>
      </c>
      <c r="B997" s="80" t="s">
        <v>26</v>
      </c>
      <c r="C997" s="80" t="s">
        <v>27</v>
      </c>
      <c r="D997" s="80" t="s">
        <v>28</v>
      </c>
      <c r="E997" s="80" t="s">
        <v>28</v>
      </c>
      <c r="F997" s="80" t="s">
        <v>95</v>
      </c>
      <c r="G997" s="80" t="s">
        <v>2811</v>
      </c>
      <c r="H997" s="80" t="s">
        <v>8154</v>
      </c>
      <c r="I997" s="80" t="s">
        <v>8155</v>
      </c>
      <c r="J997" s="80" t="s">
        <v>1605</v>
      </c>
      <c r="K997" s="77">
        <v>43420</v>
      </c>
      <c r="L997" s="80">
        <v>16</v>
      </c>
      <c r="M997" s="80">
        <v>11</v>
      </c>
      <c r="N997" s="80">
        <v>2018</v>
      </c>
      <c r="O997" s="77">
        <f t="shared" si="20"/>
        <v>43420</v>
      </c>
      <c r="P997" s="80" t="s">
        <v>2870</v>
      </c>
      <c r="Q997" s="80" t="s">
        <v>1899</v>
      </c>
      <c r="R997" s="80">
        <f>VLOOKUP(P997,Registration!O:P,2,FALSE)</f>
        <v>19</v>
      </c>
    </row>
    <row r="998" spans="1:18" ht="23.1" customHeight="1">
      <c r="A998" s="80" t="s">
        <v>94</v>
      </c>
      <c r="B998" s="80" t="s">
        <v>26</v>
      </c>
      <c r="C998" s="80" t="s">
        <v>27</v>
      </c>
      <c r="D998" s="80" t="s">
        <v>28</v>
      </c>
      <c r="E998" s="80" t="s">
        <v>28</v>
      </c>
      <c r="F998" s="80" t="s">
        <v>95</v>
      </c>
      <c r="G998" s="80" t="s">
        <v>2811</v>
      </c>
      <c r="H998" s="80" t="s">
        <v>8154</v>
      </c>
      <c r="I998" s="80" t="s">
        <v>8155</v>
      </c>
      <c r="J998" s="80" t="s">
        <v>2871</v>
      </c>
      <c r="K998" s="77">
        <v>43421</v>
      </c>
      <c r="L998" s="80">
        <v>17</v>
      </c>
      <c r="M998" s="80">
        <v>11</v>
      </c>
      <c r="N998" s="80">
        <v>2018</v>
      </c>
      <c r="O998" s="77">
        <f t="shared" si="20"/>
        <v>43421</v>
      </c>
      <c r="P998" s="80" t="s">
        <v>2872</v>
      </c>
      <c r="Q998" s="80" t="s">
        <v>1899</v>
      </c>
      <c r="R998" s="80">
        <f>VLOOKUP(P998,Registration!O:P,2,FALSE)</f>
        <v>15</v>
      </c>
    </row>
    <row r="999" spans="1:18" ht="23.1" customHeight="1">
      <c r="A999" s="80" t="s">
        <v>94</v>
      </c>
      <c r="B999" s="80" t="s">
        <v>26</v>
      </c>
      <c r="C999" s="80" t="s">
        <v>27</v>
      </c>
      <c r="D999" s="80" t="s">
        <v>28</v>
      </c>
      <c r="E999" s="80" t="s">
        <v>28</v>
      </c>
      <c r="F999" s="80" t="s">
        <v>95</v>
      </c>
      <c r="G999" s="80" t="s">
        <v>2811</v>
      </c>
      <c r="H999" s="80" t="s">
        <v>8154</v>
      </c>
      <c r="I999" s="80" t="s">
        <v>8155</v>
      </c>
      <c r="J999" s="80" t="s">
        <v>2873</v>
      </c>
      <c r="K999" s="77">
        <v>43421</v>
      </c>
      <c r="L999" s="80">
        <v>17</v>
      </c>
      <c r="M999" s="80">
        <v>11</v>
      </c>
      <c r="N999" s="80">
        <v>2018</v>
      </c>
      <c r="O999" s="77">
        <f t="shared" si="20"/>
        <v>43421</v>
      </c>
      <c r="P999" s="80" t="s">
        <v>2874</v>
      </c>
      <c r="Q999" s="80" t="s">
        <v>1899</v>
      </c>
      <c r="R999" s="80">
        <f>VLOOKUP(P999,Registration!O:P,2,FALSE)</f>
        <v>19</v>
      </c>
    </row>
    <row r="1000" spans="1:18" ht="23.1" customHeight="1">
      <c r="A1000" s="80" t="s">
        <v>94</v>
      </c>
      <c r="B1000" s="80" t="s">
        <v>26</v>
      </c>
      <c r="C1000" s="80" t="s">
        <v>27</v>
      </c>
      <c r="D1000" s="80" t="s">
        <v>28</v>
      </c>
      <c r="E1000" s="80" t="s">
        <v>28</v>
      </c>
      <c r="F1000" s="80" t="s">
        <v>95</v>
      </c>
      <c r="G1000" s="80" t="s">
        <v>2811</v>
      </c>
      <c r="H1000" s="80" t="s">
        <v>8154</v>
      </c>
      <c r="I1000" s="80" t="s">
        <v>8155</v>
      </c>
      <c r="J1000" s="80" t="s">
        <v>2875</v>
      </c>
      <c r="K1000" s="77">
        <v>43421</v>
      </c>
      <c r="L1000" s="80">
        <v>17</v>
      </c>
      <c r="M1000" s="80">
        <v>11</v>
      </c>
      <c r="N1000" s="80">
        <v>2018</v>
      </c>
      <c r="O1000" s="77">
        <f t="shared" si="20"/>
        <v>43421</v>
      </c>
      <c r="P1000" s="80" t="s">
        <v>2876</v>
      </c>
      <c r="Q1000" s="80" t="s">
        <v>1899</v>
      </c>
      <c r="R1000" s="80">
        <f>VLOOKUP(P1000,Registration!O:P,2,FALSE)</f>
        <v>16</v>
      </c>
    </row>
    <row r="1001" spans="1:18" ht="23.1" customHeight="1">
      <c r="A1001" s="80" t="s">
        <v>94</v>
      </c>
      <c r="B1001" s="80" t="s">
        <v>26</v>
      </c>
      <c r="C1001" s="80" t="s">
        <v>27</v>
      </c>
      <c r="D1001" s="80" t="s">
        <v>28</v>
      </c>
      <c r="E1001" s="80" t="s">
        <v>28</v>
      </c>
      <c r="F1001" s="80" t="s">
        <v>95</v>
      </c>
      <c r="G1001" s="80" t="s">
        <v>2811</v>
      </c>
      <c r="H1001" s="80" t="s">
        <v>8154</v>
      </c>
      <c r="I1001" s="80" t="s">
        <v>8155</v>
      </c>
      <c r="J1001" s="80" t="s">
        <v>2006</v>
      </c>
      <c r="K1001" s="77">
        <v>43421</v>
      </c>
      <c r="L1001" s="80">
        <v>17</v>
      </c>
      <c r="M1001" s="80">
        <v>11</v>
      </c>
      <c r="N1001" s="80">
        <v>2018</v>
      </c>
      <c r="O1001" s="77">
        <f t="shared" si="20"/>
        <v>43421</v>
      </c>
      <c r="P1001" s="80" t="s">
        <v>2877</v>
      </c>
      <c r="Q1001" s="80" t="s">
        <v>1899</v>
      </c>
      <c r="R1001" s="80">
        <f>VLOOKUP(P1001,Registration!O:P,2,FALSE)</f>
        <v>19</v>
      </c>
    </row>
    <row r="1002" spans="1:18" ht="23.1" customHeight="1">
      <c r="A1002" s="80" t="s">
        <v>94</v>
      </c>
      <c r="B1002" s="80" t="s">
        <v>26</v>
      </c>
      <c r="C1002" s="80" t="s">
        <v>27</v>
      </c>
      <c r="D1002" s="80" t="s">
        <v>28</v>
      </c>
      <c r="E1002" s="80" t="s">
        <v>28</v>
      </c>
      <c r="F1002" s="80" t="s">
        <v>95</v>
      </c>
      <c r="G1002" s="80" t="s">
        <v>2811</v>
      </c>
      <c r="H1002" s="80" t="s">
        <v>8154</v>
      </c>
      <c r="I1002" s="80" t="s">
        <v>8155</v>
      </c>
      <c r="J1002" s="80" t="s">
        <v>2878</v>
      </c>
      <c r="K1002" s="77">
        <v>43421</v>
      </c>
      <c r="L1002" s="80">
        <v>17</v>
      </c>
      <c r="M1002" s="80">
        <v>11</v>
      </c>
      <c r="N1002" s="80">
        <v>2018</v>
      </c>
      <c r="O1002" s="77">
        <f t="shared" si="20"/>
        <v>43421</v>
      </c>
      <c r="P1002" s="80" t="s">
        <v>2879</v>
      </c>
      <c r="Q1002" s="80" t="s">
        <v>1899</v>
      </c>
      <c r="R1002" s="80">
        <f>VLOOKUP(P1002,Registration!O:P,2,FALSE)</f>
        <v>17</v>
      </c>
    </row>
    <row r="1003" spans="1:18" ht="23.1" customHeight="1">
      <c r="A1003" s="80" t="s">
        <v>94</v>
      </c>
      <c r="B1003" s="80" t="s">
        <v>26</v>
      </c>
      <c r="C1003" s="80" t="s">
        <v>27</v>
      </c>
      <c r="D1003" s="80" t="s">
        <v>28</v>
      </c>
      <c r="E1003" s="80" t="s">
        <v>28</v>
      </c>
      <c r="F1003" s="80" t="s">
        <v>95</v>
      </c>
      <c r="G1003" s="80" t="s">
        <v>2811</v>
      </c>
      <c r="H1003" s="80" t="s">
        <v>8154</v>
      </c>
      <c r="I1003" s="80" t="s">
        <v>8155</v>
      </c>
      <c r="J1003" s="80" t="s">
        <v>2880</v>
      </c>
      <c r="K1003" s="77">
        <v>43421</v>
      </c>
      <c r="L1003" s="80">
        <v>17</v>
      </c>
      <c r="M1003" s="80">
        <v>11</v>
      </c>
      <c r="N1003" s="80">
        <v>2018</v>
      </c>
      <c r="O1003" s="77">
        <f t="shared" si="20"/>
        <v>43421</v>
      </c>
      <c r="P1003" s="80" t="s">
        <v>2881</v>
      </c>
      <c r="Q1003" s="80" t="s">
        <v>1899</v>
      </c>
      <c r="R1003" s="80">
        <f>VLOOKUP(P1003,Registration!O:P,2,FALSE)</f>
        <v>16</v>
      </c>
    </row>
    <row r="1004" spans="1:18" ht="23.1" customHeight="1">
      <c r="A1004" s="80" t="s">
        <v>94</v>
      </c>
      <c r="B1004" s="80" t="s">
        <v>26</v>
      </c>
      <c r="C1004" s="80" t="s">
        <v>27</v>
      </c>
      <c r="D1004" s="80" t="s">
        <v>28</v>
      </c>
      <c r="E1004" s="80" t="s">
        <v>28</v>
      </c>
      <c r="F1004" s="80" t="s">
        <v>95</v>
      </c>
      <c r="G1004" s="80" t="s">
        <v>2811</v>
      </c>
      <c r="H1004" s="80" t="s">
        <v>8154</v>
      </c>
      <c r="I1004" s="80" t="s">
        <v>8155</v>
      </c>
      <c r="J1004" s="80" t="s">
        <v>2882</v>
      </c>
      <c r="K1004" s="77">
        <v>43421</v>
      </c>
      <c r="L1004" s="80">
        <v>17</v>
      </c>
      <c r="M1004" s="80">
        <v>11</v>
      </c>
      <c r="N1004" s="80">
        <v>2018</v>
      </c>
      <c r="O1004" s="77">
        <f t="shared" si="20"/>
        <v>43421</v>
      </c>
      <c r="P1004" s="80" t="s">
        <v>2883</v>
      </c>
      <c r="Q1004" s="80" t="s">
        <v>1899</v>
      </c>
      <c r="R1004" s="80">
        <f>VLOOKUP(P1004,Registration!O:P,2,FALSE)</f>
        <v>15</v>
      </c>
    </row>
    <row r="1005" spans="1:18" ht="23.1" customHeight="1">
      <c r="A1005" s="80" t="s">
        <v>94</v>
      </c>
      <c r="B1005" s="80" t="s">
        <v>26</v>
      </c>
      <c r="C1005" s="80" t="s">
        <v>27</v>
      </c>
      <c r="D1005" s="80" t="s">
        <v>28</v>
      </c>
      <c r="E1005" s="80" t="s">
        <v>28</v>
      </c>
      <c r="F1005" s="80" t="s">
        <v>95</v>
      </c>
      <c r="G1005" s="80" t="s">
        <v>2811</v>
      </c>
      <c r="H1005" s="80" t="s">
        <v>8154</v>
      </c>
      <c r="I1005" s="80" t="s">
        <v>8155</v>
      </c>
      <c r="J1005" s="80" t="s">
        <v>2884</v>
      </c>
      <c r="K1005" s="77">
        <v>43421</v>
      </c>
      <c r="L1005" s="80">
        <v>17</v>
      </c>
      <c r="M1005" s="80">
        <v>11</v>
      </c>
      <c r="N1005" s="80">
        <v>2018</v>
      </c>
      <c r="O1005" s="77">
        <f t="shared" si="20"/>
        <v>43421</v>
      </c>
      <c r="P1005" s="80" t="s">
        <v>2885</v>
      </c>
      <c r="Q1005" s="80" t="s">
        <v>1899</v>
      </c>
      <c r="R1005" s="80">
        <f>VLOOKUP(P1005,Registration!O:P,2,FALSE)</f>
        <v>18</v>
      </c>
    </row>
    <row r="1006" spans="1:18" ht="23.1" customHeight="1">
      <c r="A1006" s="80" t="s">
        <v>94</v>
      </c>
      <c r="B1006" s="80" t="s">
        <v>26</v>
      </c>
      <c r="C1006" s="80" t="s">
        <v>27</v>
      </c>
      <c r="D1006" s="80" t="s">
        <v>28</v>
      </c>
      <c r="E1006" s="80" t="s">
        <v>28</v>
      </c>
      <c r="F1006" s="80" t="s">
        <v>95</v>
      </c>
      <c r="G1006" s="80" t="s">
        <v>2811</v>
      </c>
      <c r="H1006" s="80" t="s">
        <v>8154</v>
      </c>
      <c r="I1006" s="80" t="s">
        <v>8155</v>
      </c>
      <c r="J1006" s="80" t="s">
        <v>2886</v>
      </c>
      <c r="K1006" s="77">
        <v>43421</v>
      </c>
      <c r="L1006" s="80">
        <v>17</v>
      </c>
      <c r="M1006" s="80">
        <v>11</v>
      </c>
      <c r="N1006" s="80">
        <v>2018</v>
      </c>
      <c r="O1006" s="77">
        <f t="shared" si="20"/>
        <v>43421</v>
      </c>
      <c r="P1006" s="80" t="s">
        <v>2887</v>
      </c>
      <c r="Q1006" s="80" t="s">
        <v>1899</v>
      </c>
      <c r="R1006" s="80">
        <f>VLOOKUP(P1006,Registration!O:P,2,FALSE)</f>
        <v>17</v>
      </c>
    </row>
    <row r="1007" spans="1:18" ht="23.1" customHeight="1">
      <c r="A1007" s="80" t="s">
        <v>94</v>
      </c>
      <c r="B1007" s="80" t="s">
        <v>26</v>
      </c>
      <c r="C1007" s="80" t="s">
        <v>27</v>
      </c>
      <c r="D1007" s="80" t="s">
        <v>28</v>
      </c>
      <c r="E1007" s="80" t="s">
        <v>28</v>
      </c>
      <c r="F1007" s="80" t="s">
        <v>95</v>
      </c>
      <c r="G1007" s="80" t="s">
        <v>2811</v>
      </c>
      <c r="H1007" s="80" t="s">
        <v>8154</v>
      </c>
      <c r="I1007" s="80" t="s">
        <v>8155</v>
      </c>
      <c r="J1007" s="80" t="s">
        <v>2888</v>
      </c>
      <c r="K1007" s="77">
        <v>43421</v>
      </c>
      <c r="L1007" s="80">
        <v>17</v>
      </c>
      <c r="M1007" s="80">
        <v>11</v>
      </c>
      <c r="N1007" s="80">
        <v>2018</v>
      </c>
      <c r="O1007" s="77">
        <f t="shared" si="20"/>
        <v>43421</v>
      </c>
      <c r="P1007" s="80" t="s">
        <v>2889</v>
      </c>
      <c r="Q1007" s="80" t="s">
        <v>1899</v>
      </c>
      <c r="R1007" s="80">
        <f>VLOOKUP(P1007,Registration!O:P,2,FALSE)</f>
        <v>16</v>
      </c>
    </row>
    <row r="1008" spans="1:18" ht="23.1" customHeight="1">
      <c r="A1008" s="80" t="s">
        <v>94</v>
      </c>
      <c r="B1008" s="80" t="s">
        <v>26</v>
      </c>
      <c r="C1008" s="80" t="s">
        <v>27</v>
      </c>
      <c r="D1008" s="80" t="s">
        <v>28</v>
      </c>
      <c r="E1008" s="80" t="s">
        <v>28</v>
      </c>
      <c r="F1008" s="80" t="s">
        <v>95</v>
      </c>
      <c r="G1008" s="80" t="s">
        <v>2811</v>
      </c>
      <c r="H1008" s="80" t="s">
        <v>8154</v>
      </c>
      <c r="I1008" s="80" t="s">
        <v>8155</v>
      </c>
      <c r="J1008" s="80" t="s">
        <v>2890</v>
      </c>
      <c r="K1008" s="77">
        <v>43421</v>
      </c>
      <c r="L1008" s="80">
        <v>17</v>
      </c>
      <c r="M1008" s="80">
        <v>11</v>
      </c>
      <c r="N1008" s="80">
        <v>2018</v>
      </c>
      <c r="O1008" s="77">
        <f t="shared" si="20"/>
        <v>43421</v>
      </c>
      <c r="P1008" s="80" t="s">
        <v>2891</v>
      </c>
      <c r="Q1008" s="80" t="s">
        <v>1899</v>
      </c>
      <c r="R1008" s="80">
        <f>VLOOKUP(P1008,Registration!O:P,2,FALSE)</f>
        <v>19</v>
      </c>
    </row>
    <row r="1009" spans="1:18" ht="23.1" customHeight="1">
      <c r="A1009" s="80" t="s">
        <v>94</v>
      </c>
      <c r="B1009" s="80" t="s">
        <v>26</v>
      </c>
      <c r="C1009" s="80" t="s">
        <v>27</v>
      </c>
      <c r="D1009" s="80" t="s">
        <v>28</v>
      </c>
      <c r="E1009" s="80" t="s">
        <v>28</v>
      </c>
      <c r="F1009" s="80" t="s">
        <v>95</v>
      </c>
      <c r="G1009" s="80" t="s">
        <v>2811</v>
      </c>
      <c r="H1009" s="80" t="s">
        <v>8154</v>
      </c>
      <c r="I1009" s="80" t="s">
        <v>8155</v>
      </c>
      <c r="J1009" s="80" t="s">
        <v>2892</v>
      </c>
      <c r="K1009" s="77">
        <v>43421</v>
      </c>
      <c r="L1009" s="80">
        <v>17</v>
      </c>
      <c r="M1009" s="80">
        <v>11</v>
      </c>
      <c r="N1009" s="80">
        <v>2018</v>
      </c>
      <c r="O1009" s="77">
        <f t="shared" si="20"/>
        <v>43421</v>
      </c>
      <c r="P1009" s="80" t="s">
        <v>2893</v>
      </c>
      <c r="Q1009" s="80" t="s">
        <v>1899</v>
      </c>
      <c r="R1009" s="80">
        <f>VLOOKUP(P1009,Registration!O:P,2,FALSE)</f>
        <v>17</v>
      </c>
    </row>
    <row r="1010" spans="1:18" ht="23.1" customHeight="1">
      <c r="A1010" s="80" t="s">
        <v>94</v>
      </c>
      <c r="B1010" s="80" t="s">
        <v>26</v>
      </c>
      <c r="C1010" s="80" t="s">
        <v>27</v>
      </c>
      <c r="D1010" s="80" t="s">
        <v>28</v>
      </c>
      <c r="E1010" s="80" t="s">
        <v>28</v>
      </c>
      <c r="F1010" s="80" t="s">
        <v>95</v>
      </c>
      <c r="G1010" s="80" t="s">
        <v>2811</v>
      </c>
      <c r="H1010" s="80" t="s">
        <v>8154</v>
      </c>
      <c r="I1010" s="80" t="s">
        <v>8155</v>
      </c>
      <c r="J1010" s="80" t="s">
        <v>2894</v>
      </c>
      <c r="K1010" s="77">
        <v>43421</v>
      </c>
      <c r="L1010" s="80">
        <v>17</v>
      </c>
      <c r="M1010" s="80">
        <v>11</v>
      </c>
      <c r="N1010" s="80">
        <v>2018</v>
      </c>
      <c r="O1010" s="77">
        <f t="shared" si="20"/>
        <v>43421</v>
      </c>
      <c r="P1010" s="80" t="s">
        <v>2895</v>
      </c>
      <c r="Q1010" s="80" t="s">
        <v>1899</v>
      </c>
      <c r="R1010" s="80">
        <f>VLOOKUP(P1010,Registration!O:P,2,FALSE)</f>
        <v>17</v>
      </c>
    </row>
    <row r="1011" spans="1:18" ht="23.1" customHeight="1">
      <c r="A1011" s="80" t="s">
        <v>94</v>
      </c>
      <c r="B1011" s="80" t="s">
        <v>26</v>
      </c>
      <c r="C1011" s="80" t="s">
        <v>27</v>
      </c>
      <c r="D1011" s="80" t="s">
        <v>28</v>
      </c>
      <c r="E1011" s="80" t="s">
        <v>28</v>
      </c>
      <c r="F1011" s="80" t="s">
        <v>95</v>
      </c>
      <c r="G1011" s="80" t="s">
        <v>2811</v>
      </c>
      <c r="H1011" s="80" t="s">
        <v>8154</v>
      </c>
      <c r="I1011" s="80" t="s">
        <v>8155</v>
      </c>
      <c r="J1011" s="80" t="s">
        <v>2896</v>
      </c>
      <c r="K1011" s="77">
        <v>43421</v>
      </c>
      <c r="L1011" s="80">
        <v>17</v>
      </c>
      <c r="M1011" s="80">
        <v>11</v>
      </c>
      <c r="N1011" s="80">
        <v>2018</v>
      </c>
      <c r="O1011" s="77">
        <f t="shared" si="20"/>
        <v>43421</v>
      </c>
      <c r="P1011" s="80" t="s">
        <v>2897</v>
      </c>
      <c r="Q1011" s="80" t="s">
        <v>1899</v>
      </c>
      <c r="R1011" s="80">
        <f>VLOOKUP(P1011,Registration!O:P,2,FALSE)</f>
        <v>15</v>
      </c>
    </row>
    <row r="1012" spans="1:18" ht="23.1" customHeight="1">
      <c r="A1012" s="80" t="s">
        <v>94</v>
      </c>
      <c r="B1012" s="80" t="s">
        <v>26</v>
      </c>
      <c r="C1012" s="80" t="s">
        <v>27</v>
      </c>
      <c r="D1012" s="80" t="s">
        <v>28</v>
      </c>
      <c r="E1012" s="80" t="s">
        <v>28</v>
      </c>
      <c r="F1012" s="80" t="s">
        <v>95</v>
      </c>
      <c r="G1012" s="80" t="s">
        <v>2811</v>
      </c>
      <c r="H1012" s="80" t="s">
        <v>8154</v>
      </c>
      <c r="I1012" s="80" t="s">
        <v>8155</v>
      </c>
      <c r="J1012" s="80" t="s">
        <v>635</v>
      </c>
      <c r="K1012" s="77">
        <v>43421</v>
      </c>
      <c r="L1012" s="80">
        <v>17</v>
      </c>
      <c r="M1012" s="80">
        <v>11</v>
      </c>
      <c r="N1012" s="80">
        <v>2018</v>
      </c>
      <c r="O1012" s="77">
        <f t="shared" si="20"/>
        <v>43421</v>
      </c>
      <c r="P1012" s="80" t="s">
        <v>2898</v>
      </c>
      <c r="Q1012" s="80" t="s">
        <v>1899</v>
      </c>
      <c r="R1012" s="80">
        <f>VLOOKUP(P1012,Registration!O:P,2,FALSE)</f>
        <v>18</v>
      </c>
    </row>
    <row r="1013" spans="1:18" ht="23.1" customHeight="1">
      <c r="A1013" s="80" t="s">
        <v>94</v>
      </c>
      <c r="B1013" s="80" t="s">
        <v>26</v>
      </c>
      <c r="C1013" s="80" t="s">
        <v>27</v>
      </c>
      <c r="D1013" s="80" t="s">
        <v>28</v>
      </c>
      <c r="E1013" s="80" t="s">
        <v>28</v>
      </c>
      <c r="F1013" s="80" t="s">
        <v>95</v>
      </c>
      <c r="G1013" s="80" t="s">
        <v>2811</v>
      </c>
      <c r="H1013" s="80" t="s">
        <v>8154</v>
      </c>
      <c r="I1013" s="80" t="s">
        <v>8155</v>
      </c>
      <c r="J1013" s="80" t="s">
        <v>2899</v>
      </c>
      <c r="K1013" s="77">
        <v>43421</v>
      </c>
      <c r="L1013" s="80">
        <v>17</v>
      </c>
      <c r="M1013" s="80">
        <v>11</v>
      </c>
      <c r="N1013" s="80">
        <v>2018</v>
      </c>
      <c r="O1013" s="77">
        <f t="shared" si="20"/>
        <v>43421</v>
      </c>
      <c r="P1013" s="80" t="s">
        <v>2900</v>
      </c>
      <c r="Q1013" s="80" t="s">
        <v>1899</v>
      </c>
      <c r="R1013" s="80">
        <f>VLOOKUP(P1013,Registration!O:P,2,FALSE)</f>
        <v>18</v>
      </c>
    </row>
    <row r="1014" spans="1:18" ht="23.1" customHeight="1">
      <c r="A1014" s="80" t="s">
        <v>94</v>
      </c>
      <c r="B1014" s="80" t="s">
        <v>26</v>
      </c>
      <c r="C1014" s="80" t="s">
        <v>27</v>
      </c>
      <c r="D1014" s="80" t="s">
        <v>28</v>
      </c>
      <c r="E1014" s="80" t="s">
        <v>28</v>
      </c>
      <c r="F1014" s="80" t="s">
        <v>95</v>
      </c>
      <c r="G1014" s="80" t="s">
        <v>2811</v>
      </c>
      <c r="H1014" s="80" t="s">
        <v>8154</v>
      </c>
      <c r="I1014" s="80" t="s">
        <v>8155</v>
      </c>
      <c r="J1014" s="80" t="s">
        <v>2901</v>
      </c>
      <c r="K1014" s="77">
        <v>43421</v>
      </c>
      <c r="L1014" s="80">
        <v>17</v>
      </c>
      <c r="M1014" s="80">
        <v>11</v>
      </c>
      <c r="N1014" s="80">
        <v>2018</v>
      </c>
      <c r="O1014" s="77">
        <f t="shared" si="20"/>
        <v>43421</v>
      </c>
      <c r="P1014" s="80" t="s">
        <v>2902</v>
      </c>
      <c r="Q1014" s="80" t="s">
        <v>1899</v>
      </c>
      <c r="R1014" s="80">
        <f>VLOOKUP(P1014,Registration!O:P,2,FALSE)</f>
        <v>16</v>
      </c>
    </row>
    <row r="1015" spans="1:18" ht="23.1" customHeight="1">
      <c r="A1015" s="80" t="s">
        <v>94</v>
      </c>
      <c r="B1015" s="80" t="s">
        <v>26</v>
      </c>
      <c r="C1015" s="80" t="s">
        <v>27</v>
      </c>
      <c r="D1015" s="80" t="s">
        <v>28</v>
      </c>
      <c r="E1015" s="80" t="s">
        <v>28</v>
      </c>
      <c r="F1015" s="80" t="s">
        <v>95</v>
      </c>
      <c r="G1015" s="80" t="s">
        <v>2811</v>
      </c>
      <c r="H1015" s="80" t="s">
        <v>8154</v>
      </c>
      <c r="I1015" s="80" t="s">
        <v>8155</v>
      </c>
      <c r="J1015" s="80" t="s">
        <v>2903</v>
      </c>
      <c r="K1015" s="77">
        <v>43421</v>
      </c>
      <c r="L1015" s="80">
        <v>17</v>
      </c>
      <c r="M1015" s="80">
        <v>11</v>
      </c>
      <c r="N1015" s="80">
        <v>2018</v>
      </c>
      <c r="O1015" s="77">
        <f t="shared" si="20"/>
        <v>43421</v>
      </c>
      <c r="P1015" s="80" t="s">
        <v>2904</v>
      </c>
      <c r="Q1015" s="80" t="s">
        <v>1899</v>
      </c>
      <c r="R1015" s="80">
        <f>VLOOKUP(P1015,Registration!O:P,2,FALSE)</f>
        <v>17</v>
      </c>
    </row>
    <row r="1016" spans="1:18" ht="23.1" customHeight="1">
      <c r="A1016" s="80" t="s">
        <v>94</v>
      </c>
      <c r="B1016" s="80" t="s">
        <v>26</v>
      </c>
      <c r="C1016" s="80" t="s">
        <v>27</v>
      </c>
      <c r="D1016" s="80" t="s">
        <v>28</v>
      </c>
      <c r="E1016" s="80" t="s">
        <v>28</v>
      </c>
      <c r="F1016" s="80" t="s">
        <v>95</v>
      </c>
      <c r="G1016" s="80" t="s">
        <v>2811</v>
      </c>
      <c r="H1016" s="80" t="s">
        <v>8154</v>
      </c>
      <c r="I1016" s="80" t="s">
        <v>8155</v>
      </c>
      <c r="J1016" s="80" t="s">
        <v>2905</v>
      </c>
      <c r="K1016" s="77">
        <v>43421</v>
      </c>
      <c r="L1016" s="80">
        <v>17</v>
      </c>
      <c r="M1016" s="80">
        <v>11</v>
      </c>
      <c r="N1016" s="80">
        <v>2018</v>
      </c>
      <c r="O1016" s="77">
        <f t="shared" si="20"/>
        <v>43421</v>
      </c>
      <c r="P1016" s="80" t="s">
        <v>2906</v>
      </c>
      <c r="Q1016" s="80" t="s">
        <v>1899</v>
      </c>
      <c r="R1016" s="80">
        <f>VLOOKUP(P1016,Registration!O:P,2,FALSE)</f>
        <v>15</v>
      </c>
    </row>
    <row r="1017" spans="1:18" ht="23.1" customHeight="1">
      <c r="A1017" s="80" t="s">
        <v>94</v>
      </c>
      <c r="B1017" s="80" t="s">
        <v>26</v>
      </c>
      <c r="C1017" s="80" t="s">
        <v>27</v>
      </c>
      <c r="D1017" s="80" t="s">
        <v>28</v>
      </c>
      <c r="E1017" s="80" t="s">
        <v>28</v>
      </c>
      <c r="F1017" s="80" t="s">
        <v>95</v>
      </c>
      <c r="G1017" s="80" t="s">
        <v>2811</v>
      </c>
      <c r="H1017" s="80" t="s">
        <v>8154</v>
      </c>
      <c r="I1017" s="80" t="s">
        <v>8155</v>
      </c>
      <c r="J1017" s="80" t="s">
        <v>2907</v>
      </c>
      <c r="K1017" s="77">
        <v>43421</v>
      </c>
      <c r="L1017" s="80">
        <v>17</v>
      </c>
      <c r="M1017" s="80">
        <v>11</v>
      </c>
      <c r="N1017" s="80">
        <v>2018</v>
      </c>
      <c r="O1017" s="77">
        <f t="shared" si="20"/>
        <v>43421</v>
      </c>
      <c r="P1017" s="80" t="s">
        <v>2908</v>
      </c>
      <c r="Q1017" s="80" t="s">
        <v>1899</v>
      </c>
      <c r="R1017" s="80">
        <f>VLOOKUP(P1017,Registration!O:P,2,FALSE)</f>
        <v>18</v>
      </c>
    </row>
    <row r="1018" spans="1:18" ht="23.1" customHeight="1">
      <c r="A1018" s="80" t="s">
        <v>94</v>
      </c>
      <c r="B1018" s="80" t="s">
        <v>26</v>
      </c>
      <c r="C1018" s="80" t="s">
        <v>27</v>
      </c>
      <c r="D1018" s="80" t="s">
        <v>28</v>
      </c>
      <c r="E1018" s="80" t="s">
        <v>28</v>
      </c>
      <c r="F1018" s="80" t="s">
        <v>95</v>
      </c>
      <c r="G1018" s="80" t="s">
        <v>2811</v>
      </c>
      <c r="H1018" s="80" t="s">
        <v>8154</v>
      </c>
      <c r="I1018" s="80" t="s">
        <v>8155</v>
      </c>
      <c r="J1018" s="80" t="s">
        <v>2909</v>
      </c>
      <c r="K1018" s="77">
        <v>43421</v>
      </c>
      <c r="L1018" s="80">
        <v>17</v>
      </c>
      <c r="M1018" s="80">
        <v>11</v>
      </c>
      <c r="N1018" s="80">
        <v>2018</v>
      </c>
      <c r="O1018" s="77">
        <f t="shared" si="20"/>
        <v>43421</v>
      </c>
      <c r="P1018" s="80" t="s">
        <v>2910</v>
      </c>
      <c r="Q1018" s="80" t="s">
        <v>1899</v>
      </c>
      <c r="R1018" s="80">
        <f>VLOOKUP(P1018,Registration!O:P,2,FALSE)</f>
        <v>19</v>
      </c>
    </row>
    <row r="1019" spans="1:18" ht="23.1" customHeight="1">
      <c r="A1019" s="80" t="s">
        <v>94</v>
      </c>
      <c r="B1019" s="80" t="s">
        <v>26</v>
      </c>
      <c r="C1019" s="80" t="s">
        <v>27</v>
      </c>
      <c r="D1019" s="80" t="s">
        <v>28</v>
      </c>
      <c r="E1019" s="80" t="s">
        <v>28</v>
      </c>
      <c r="F1019" s="80" t="s">
        <v>95</v>
      </c>
      <c r="G1019" s="80" t="s">
        <v>2811</v>
      </c>
      <c r="H1019" s="80" t="s">
        <v>8154</v>
      </c>
      <c r="I1019" s="80" t="s">
        <v>8155</v>
      </c>
      <c r="J1019" s="80" t="s">
        <v>2911</v>
      </c>
      <c r="K1019" s="77">
        <v>43421</v>
      </c>
      <c r="L1019" s="80">
        <v>17</v>
      </c>
      <c r="M1019" s="80">
        <v>11</v>
      </c>
      <c r="N1019" s="80">
        <v>2018</v>
      </c>
      <c r="O1019" s="77">
        <f t="shared" si="20"/>
        <v>43421</v>
      </c>
      <c r="P1019" s="80" t="s">
        <v>2912</v>
      </c>
      <c r="Q1019" s="80" t="s">
        <v>1899</v>
      </c>
      <c r="R1019" s="80">
        <f>VLOOKUP(P1019,Registration!O:P,2,FALSE)</f>
        <v>15</v>
      </c>
    </row>
    <row r="1020" spans="1:18" ht="23.1" customHeight="1">
      <c r="A1020" s="80" t="s">
        <v>94</v>
      </c>
      <c r="B1020" s="80" t="s">
        <v>26</v>
      </c>
      <c r="C1020" s="80" t="s">
        <v>27</v>
      </c>
      <c r="D1020" s="80" t="s">
        <v>28</v>
      </c>
      <c r="E1020" s="80" t="s">
        <v>28</v>
      </c>
      <c r="F1020" s="80" t="s">
        <v>95</v>
      </c>
      <c r="G1020" s="80" t="s">
        <v>2811</v>
      </c>
      <c r="H1020" s="80" t="s">
        <v>8154</v>
      </c>
      <c r="I1020" s="80" t="s">
        <v>8155</v>
      </c>
      <c r="J1020" s="80" t="s">
        <v>2913</v>
      </c>
      <c r="K1020" s="77">
        <v>43421</v>
      </c>
      <c r="L1020" s="80">
        <v>17</v>
      </c>
      <c r="M1020" s="80">
        <v>11</v>
      </c>
      <c r="N1020" s="80">
        <v>2018</v>
      </c>
      <c r="O1020" s="77">
        <f t="shared" si="20"/>
        <v>43421</v>
      </c>
      <c r="P1020" s="80" t="s">
        <v>2914</v>
      </c>
      <c r="Q1020" s="80" t="s">
        <v>1899</v>
      </c>
      <c r="R1020" s="80">
        <f>VLOOKUP(P1020,Registration!O:P,2,FALSE)</f>
        <v>16</v>
      </c>
    </row>
    <row r="1021" spans="1:18" ht="23.1" customHeight="1">
      <c r="A1021" s="80" t="s">
        <v>94</v>
      </c>
      <c r="B1021" s="80" t="s">
        <v>26</v>
      </c>
      <c r="C1021" s="80" t="s">
        <v>27</v>
      </c>
      <c r="D1021" s="80" t="s">
        <v>28</v>
      </c>
      <c r="E1021" s="80" t="s">
        <v>28</v>
      </c>
      <c r="F1021" s="80" t="s">
        <v>95</v>
      </c>
      <c r="G1021" s="80" t="s">
        <v>2811</v>
      </c>
      <c r="H1021" s="80" t="s">
        <v>8154</v>
      </c>
      <c r="I1021" s="80" t="s">
        <v>8155</v>
      </c>
      <c r="J1021" s="80" t="s">
        <v>2915</v>
      </c>
      <c r="K1021" s="77">
        <v>43421</v>
      </c>
      <c r="L1021" s="80">
        <v>17</v>
      </c>
      <c r="M1021" s="80">
        <v>11</v>
      </c>
      <c r="N1021" s="80">
        <v>2018</v>
      </c>
      <c r="O1021" s="77">
        <f t="shared" si="20"/>
        <v>43421</v>
      </c>
      <c r="P1021" s="80" t="s">
        <v>2916</v>
      </c>
      <c r="Q1021" s="80" t="s">
        <v>1899</v>
      </c>
      <c r="R1021" s="80">
        <f>VLOOKUP(P1021,Registration!O:P,2,FALSE)</f>
        <v>19</v>
      </c>
    </row>
    <row r="1022" spans="1:18" ht="23.1" customHeight="1">
      <c r="A1022" s="80" t="s">
        <v>94</v>
      </c>
      <c r="B1022" s="80" t="s">
        <v>26</v>
      </c>
      <c r="C1022" s="80" t="s">
        <v>27</v>
      </c>
      <c r="D1022" s="80" t="s">
        <v>28</v>
      </c>
      <c r="E1022" s="80" t="s">
        <v>28</v>
      </c>
      <c r="F1022" s="80" t="s">
        <v>95</v>
      </c>
      <c r="G1022" s="80" t="s">
        <v>2811</v>
      </c>
      <c r="H1022" s="80" t="s">
        <v>8154</v>
      </c>
      <c r="I1022" s="80" t="s">
        <v>8155</v>
      </c>
      <c r="J1022" s="80" t="s">
        <v>2917</v>
      </c>
      <c r="K1022" s="77">
        <v>43421</v>
      </c>
      <c r="L1022" s="80">
        <v>17</v>
      </c>
      <c r="M1022" s="80">
        <v>11</v>
      </c>
      <c r="N1022" s="80">
        <v>2018</v>
      </c>
      <c r="O1022" s="77">
        <f t="shared" si="20"/>
        <v>43421</v>
      </c>
      <c r="P1022" s="80" t="s">
        <v>2918</v>
      </c>
      <c r="Q1022" s="80" t="s">
        <v>1899</v>
      </c>
      <c r="R1022" s="80">
        <f>VLOOKUP(P1022,Registration!O:P,2,FALSE)</f>
        <v>16</v>
      </c>
    </row>
    <row r="1023" spans="1:18" ht="23.1" customHeight="1">
      <c r="A1023" s="80" t="s">
        <v>94</v>
      </c>
      <c r="B1023" s="80" t="s">
        <v>26</v>
      </c>
      <c r="C1023" s="80" t="s">
        <v>27</v>
      </c>
      <c r="D1023" s="80" t="s">
        <v>28</v>
      </c>
      <c r="E1023" s="80" t="s">
        <v>28</v>
      </c>
      <c r="F1023" s="80" t="s">
        <v>95</v>
      </c>
      <c r="G1023" s="80" t="s">
        <v>2811</v>
      </c>
      <c r="H1023" s="80" t="s">
        <v>8154</v>
      </c>
      <c r="I1023" s="80" t="s">
        <v>8155</v>
      </c>
      <c r="J1023" s="80" t="s">
        <v>2919</v>
      </c>
      <c r="K1023" s="77">
        <v>43421</v>
      </c>
      <c r="L1023" s="80">
        <v>17</v>
      </c>
      <c r="M1023" s="80">
        <v>11</v>
      </c>
      <c r="N1023" s="80">
        <v>2018</v>
      </c>
      <c r="O1023" s="77">
        <f t="shared" si="20"/>
        <v>43421</v>
      </c>
      <c r="P1023" s="80" t="s">
        <v>2920</v>
      </c>
      <c r="Q1023" s="80" t="s">
        <v>1899</v>
      </c>
      <c r="R1023" s="80">
        <f>VLOOKUP(P1023,Registration!O:P,2,FALSE)</f>
        <v>19</v>
      </c>
    </row>
    <row r="1024" spans="1:18" ht="23.1" customHeight="1">
      <c r="A1024" s="80" t="s">
        <v>94</v>
      </c>
      <c r="B1024" s="80" t="s">
        <v>26</v>
      </c>
      <c r="C1024" s="80" t="s">
        <v>27</v>
      </c>
      <c r="D1024" s="80" t="s">
        <v>28</v>
      </c>
      <c r="E1024" s="80" t="s">
        <v>28</v>
      </c>
      <c r="F1024" s="80" t="s">
        <v>95</v>
      </c>
      <c r="G1024" s="80" t="s">
        <v>2811</v>
      </c>
      <c r="H1024" s="80" t="s">
        <v>8154</v>
      </c>
      <c r="I1024" s="80" t="s">
        <v>8155</v>
      </c>
      <c r="J1024" s="80" t="s">
        <v>2921</v>
      </c>
      <c r="K1024" s="77">
        <v>43421</v>
      </c>
      <c r="L1024" s="80">
        <v>17</v>
      </c>
      <c r="M1024" s="80">
        <v>11</v>
      </c>
      <c r="N1024" s="80">
        <v>2018</v>
      </c>
      <c r="O1024" s="77">
        <f t="shared" si="20"/>
        <v>43421</v>
      </c>
      <c r="P1024" s="80" t="s">
        <v>2922</v>
      </c>
      <c r="Q1024" s="80" t="s">
        <v>1899</v>
      </c>
      <c r="R1024" s="80">
        <f>VLOOKUP(P1024,Registration!O:P,2,FALSE)</f>
        <v>17</v>
      </c>
    </row>
    <row r="1025" spans="1:18" ht="23.1" customHeight="1">
      <c r="A1025" s="80" t="s">
        <v>94</v>
      </c>
      <c r="B1025" s="80" t="s">
        <v>26</v>
      </c>
      <c r="C1025" s="80" t="s">
        <v>27</v>
      </c>
      <c r="D1025" s="80" t="s">
        <v>28</v>
      </c>
      <c r="E1025" s="80" t="s">
        <v>28</v>
      </c>
      <c r="F1025" s="80" t="s">
        <v>95</v>
      </c>
      <c r="G1025" s="80" t="s">
        <v>2811</v>
      </c>
      <c r="H1025" s="80" t="s">
        <v>8154</v>
      </c>
      <c r="I1025" s="80" t="s">
        <v>8155</v>
      </c>
      <c r="J1025" s="80" t="s">
        <v>2923</v>
      </c>
      <c r="K1025" s="77">
        <v>43421</v>
      </c>
      <c r="L1025" s="80">
        <v>17</v>
      </c>
      <c r="M1025" s="80">
        <v>11</v>
      </c>
      <c r="N1025" s="80">
        <v>2018</v>
      </c>
      <c r="O1025" s="77">
        <f t="shared" si="20"/>
        <v>43421</v>
      </c>
      <c r="P1025" s="80" t="s">
        <v>2924</v>
      </c>
      <c r="Q1025" s="80" t="s">
        <v>1899</v>
      </c>
      <c r="R1025" s="80">
        <f>VLOOKUP(P1025,Registration!O:P,2,FALSE)</f>
        <v>17</v>
      </c>
    </row>
    <row r="1026" spans="1:18" ht="23.1" customHeight="1">
      <c r="A1026" s="80" t="s">
        <v>94</v>
      </c>
      <c r="B1026" s="80" t="s">
        <v>26</v>
      </c>
      <c r="C1026" s="80" t="s">
        <v>27</v>
      </c>
      <c r="D1026" s="80" t="s">
        <v>28</v>
      </c>
      <c r="E1026" s="80" t="s">
        <v>28</v>
      </c>
      <c r="F1026" s="80" t="s">
        <v>95</v>
      </c>
      <c r="G1026" s="80" t="s">
        <v>2811</v>
      </c>
      <c r="H1026" s="80" t="s">
        <v>8154</v>
      </c>
      <c r="I1026" s="80" t="s">
        <v>8155</v>
      </c>
      <c r="J1026" s="80" t="s">
        <v>2925</v>
      </c>
      <c r="K1026" s="77">
        <v>43421</v>
      </c>
      <c r="L1026" s="80">
        <v>17</v>
      </c>
      <c r="M1026" s="80">
        <v>11</v>
      </c>
      <c r="N1026" s="80">
        <v>2018</v>
      </c>
      <c r="O1026" s="77">
        <f t="shared" si="20"/>
        <v>43421</v>
      </c>
      <c r="P1026" s="80" t="s">
        <v>2926</v>
      </c>
      <c r="Q1026" s="80" t="s">
        <v>1899</v>
      </c>
      <c r="R1026" s="80">
        <f>VLOOKUP(P1026,Registration!O:P,2,FALSE)</f>
        <v>19</v>
      </c>
    </row>
    <row r="1027" spans="1:18" ht="23.1" customHeight="1">
      <c r="A1027" s="80" t="s">
        <v>94</v>
      </c>
      <c r="B1027" s="80" t="s">
        <v>26</v>
      </c>
      <c r="C1027" s="80" t="s">
        <v>27</v>
      </c>
      <c r="D1027" s="80" t="s">
        <v>28</v>
      </c>
      <c r="E1027" s="80" t="s">
        <v>28</v>
      </c>
      <c r="F1027" s="80" t="s">
        <v>95</v>
      </c>
      <c r="G1027" s="80" t="s">
        <v>2811</v>
      </c>
      <c r="H1027" s="80" t="s">
        <v>8154</v>
      </c>
      <c r="I1027" s="80" t="s">
        <v>8155</v>
      </c>
      <c r="J1027" s="80" t="s">
        <v>2927</v>
      </c>
      <c r="K1027" s="77">
        <v>43421</v>
      </c>
      <c r="L1027" s="80">
        <v>17</v>
      </c>
      <c r="M1027" s="80">
        <v>11</v>
      </c>
      <c r="N1027" s="80">
        <v>2018</v>
      </c>
      <c r="O1027" s="77">
        <f t="shared" si="20"/>
        <v>43421</v>
      </c>
      <c r="P1027" s="80" t="s">
        <v>2928</v>
      </c>
      <c r="Q1027" s="80" t="s">
        <v>1899</v>
      </c>
      <c r="R1027" s="80">
        <f>VLOOKUP(P1027,Registration!O:P,2,FALSE)</f>
        <v>19</v>
      </c>
    </row>
    <row r="1028" spans="1:18" ht="23.1" customHeight="1">
      <c r="A1028" s="80" t="s">
        <v>94</v>
      </c>
      <c r="B1028" s="80" t="s">
        <v>26</v>
      </c>
      <c r="C1028" s="80" t="s">
        <v>27</v>
      </c>
      <c r="D1028" s="80" t="s">
        <v>28</v>
      </c>
      <c r="E1028" s="80" t="s">
        <v>28</v>
      </c>
      <c r="F1028" s="80" t="s">
        <v>95</v>
      </c>
      <c r="G1028" s="80" t="s">
        <v>2811</v>
      </c>
      <c r="H1028" s="80" t="s">
        <v>8154</v>
      </c>
      <c r="I1028" s="80" t="s">
        <v>8155</v>
      </c>
      <c r="J1028" s="80" t="s">
        <v>2929</v>
      </c>
      <c r="K1028" s="77">
        <v>43421</v>
      </c>
      <c r="L1028" s="80">
        <v>17</v>
      </c>
      <c r="M1028" s="80">
        <v>11</v>
      </c>
      <c r="N1028" s="80">
        <v>2018</v>
      </c>
      <c r="O1028" s="77">
        <f t="shared" si="20"/>
        <v>43421</v>
      </c>
      <c r="P1028" s="80" t="s">
        <v>2930</v>
      </c>
      <c r="Q1028" s="80" t="s">
        <v>1899</v>
      </c>
      <c r="R1028" s="80">
        <f>VLOOKUP(P1028,Registration!O:P,2,FALSE)</f>
        <v>15</v>
      </c>
    </row>
    <row r="1029" spans="1:18" ht="23.1" customHeight="1">
      <c r="A1029" s="80" t="s">
        <v>94</v>
      </c>
      <c r="B1029" s="80" t="s">
        <v>26</v>
      </c>
      <c r="C1029" s="80" t="s">
        <v>27</v>
      </c>
      <c r="D1029" s="80" t="s">
        <v>28</v>
      </c>
      <c r="E1029" s="80" t="s">
        <v>28</v>
      </c>
      <c r="F1029" s="80" t="s">
        <v>95</v>
      </c>
      <c r="G1029" s="80" t="s">
        <v>2811</v>
      </c>
      <c r="H1029" s="80" t="s">
        <v>8154</v>
      </c>
      <c r="I1029" s="80" t="s">
        <v>8155</v>
      </c>
      <c r="J1029" s="80" t="s">
        <v>2931</v>
      </c>
      <c r="K1029" s="77">
        <v>43421</v>
      </c>
      <c r="L1029" s="80">
        <v>17</v>
      </c>
      <c r="M1029" s="80">
        <v>11</v>
      </c>
      <c r="N1029" s="80">
        <v>2018</v>
      </c>
      <c r="O1029" s="77">
        <f t="shared" si="20"/>
        <v>43421</v>
      </c>
      <c r="P1029" s="80" t="s">
        <v>2932</v>
      </c>
      <c r="Q1029" s="80" t="s">
        <v>1899</v>
      </c>
      <c r="R1029" s="80">
        <f>VLOOKUP(P1029,Registration!O:P,2,FALSE)</f>
        <v>16</v>
      </c>
    </row>
    <row r="1030" spans="1:18" ht="23.1" customHeight="1">
      <c r="A1030" s="80" t="s">
        <v>94</v>
      </c>
      <c r="B1030" s="80" t="s">
        <v>26</v>
      </c>
      <c r="C1030" s="80" t="s">
        <v>27</v>
      </c>
      <c r="D1030" s="80" t="s">
        <v>28</v>
      </c>
      <c r="E1030" s="80" t="s">
        <v>28</v>
      </c>
      <c r="F1030" s="80" t="s">
        <v>95</v>
      </c>
      <c r="G1030" s="80" t="s">
        <v>2811</v>
      </c>
      <c r="H1030" s="80" t="s">
        <v>8154</v>
      </c>
      <c r="I1030" s="80" t="s">
        <v>8155</v>
      </c>
      <c r="J1030" s="80" t="s">
        <v>2933</v>
      </c>
      <c r="K1030" s="77">
        <v>43421</v>
      </c>
      <c r="L1030" s="80">
        <v>17</v>
      </c>
      <c r="M1030" s="80">
        <v>11</v>
      </c>
      <c r="N1030" s="80">
        <v>2018</v>
      </c>
      <c r="O1030" s="77">
        <f t="shared" si="20"/>
        <v>43421</v>
      </c>
      <c r="P1030" s="80" t="s">
        <v>2934</v>
      </c>
      <c r="Q1030" s="80" t="s">
        <v>1899</v>
      </c>
      <c r="R1030" s="80">
        <f>VLOOKUP(P1030,Registration!O:P,2,FALSE)</f>
        <v>16</v>
      </c>
    </row>
    <row r="1031" spans="1:18" ht="23.1" customHeight="1">
      <c r="A1031" s="80" t="s">
        <v>94</v>
      </c>
      <c r="B1031" s="80" t="s">
        <v>26</v>
      </c>
      <c r="C1031" s="80" t="s">
        <v>27</v>
      </c>
      <c r="D1031" s="80" t="s">
        <v>28</v>
      </c>
      <c r="E1031" s="80" t="s">
        <v>28</v>
      </c>
      <c r="F1031" s="80" t="s">
        <v>95</v>
      </c>
      <c r="G1031" s="80" t="s">
        <v>2811</v>
      </c>
      <c r="H1031" s="80" t="s">
        <v>8154</v>
      </c>
      <c r="I1031" s="80" t="s">
        <v>8155</v>
      </c>
      <c r="J1031" s="80" t="s">
        <v>2935</v>
      </c>
      <c r="K1031" s="77">
        <v>43421</v>
      </c>
      <c r="L1031" s="80">
        <v>17</v>
      </c>
      <c r="M1031" s="80">
        <v>11</v>
      </c>
      <c r="N1031" s="80">
        <v>2018</v>
      </c>
      <c r="O1031" s="77">
        <f t="shared" si="20"/>
        <v>43421</v>
      </c>
      <c r="P1031" s="80" t="s">
        <v>2936</v>
      </c>
      <c r="Q1031" s="80" t="s">
        <v>1899</v>
      </c>
      <c r="R1031" s="80">
        <f>VLOOKUP(P1031,Registration!O:P,2,FALSE)</f>
        <v>15</v>
      </c>
    </row>
    <row r="1032" spans="1:18" ht="23.1" customHeight="1">
      <c r="A1032" s="80" t="s">
        <v>94</v>
      </c>
      <c r="B1032" s="80" t="s">
        <v>26</v>
      </c>
      <c r="C1032" s="80" t="s">
        <v>27</v>
      </c>
      <c r="D1032" s="80" t="s">
        <v>28</v>
      </c>
      <c r="E1032" s="80" t="s">
        <v>28</v>
      </c>
      <c r="F1032" s="80" t="s">
        <v>95</v>
      </c>
      <c r="G1032" s="80" t="s">
        <v>2811</v>
      </c>
      <c r="H1032" s="80" t="s">
        <v>8154</v>
      </c>
      <c r="I1032" s="80" t="s">
        <v>8155</v>
      </c>
      <c r="J1032" s="80" t="s">
        <v>2937</v>
      </c>
      <c r="K1032" s="77">
        <v>43421</v>
      </c>
      <c r="L1032" s="80">
        <v>17</v>
      </c>
      <c r="M1032" s="80">
        <v>11</v>
      </c>
      <c r="N1032" s="80">
        <v>2018</v>
      </c>
      <c r="O1032" s="77">
        <f t="shared" si="20"/>
        <v>43421</v>
      </c>
      <c r="P1032" s="80" t="s">
        <v>2938</v>
      </c>
      <c r="Q1032" s="80" t="s">
        <v>1899</v>
      </c>
      <c r="R1032" s="80">
        <f>VLOOKUP(P1032,Registration!O:P,2,FALSE)</f>
        <v>19</v>
      </c>
    </row>
    <row r="1033" spans="1:18" ht="23.1" customHeight="1">
      <c r="A1033" s="80" t="s">
        <v>94</v>
      </c>
      <c r="B1033" s="80" t="s">
        <v>26</v>
      </c>
      <c r="C1033" s="80" t="s">
        <v>27</v>
      </c>
      <c r="D1033" s="80" t="s">
        <v>28</v>
      </c>
      <c r="E1033" s="80" t="s">
        <v>28</v>
      </c>
      <c r="F1033" s="80" t="s">
        <v>95</v>
      </c>
      <c r="G1033" s="80" t="s">
        <v>2811</v>
      </c>
      <c r="H1033" s="80" t="s">
        <v>8154</v>
      </c>
      <c r="I1033" s="80" t="s">
        <v>8155</v>
      </c>
      <c r="J1033" s="80" t="s">
        <v>2939</v>
      </c>
      <c r="K1033" s="77">
        <v>43421</v>
      </c>
      <c r="L1033" s="80">
        <v>17</v>
      </c>
      <c r="M1033" s="80">
        <v>11</v>
      </c>
      <c r="N1033" s="80">
        <v>2018</v>
      </c>
      <c r="O1033" s="77">
        <f t="shared" si="20"/>
        <v>43421</v>
      </c>
      <c r="P1033" s="80" t="s">
        <v>2940</v>
      </c>
      <c r="Q1033" s="80" t="s">
        <v>1899</v>
      </c>
      <c r="R1033" s="80">
        <f>VLOOKUP(P1033,Registration!O:P,2,FALSE)</f>
        <v>17</v>
      </c>
    </row>
    <row r="1034" spans="1:18" ht="23.1" customHeight="1">
      <c r="A1034" s="80" t="s">
        <v>94</v>
      </c>
      <c r="B1034" s="80" t="s">
        <v>26</v>
      </c>
      <c r="C1034" s="80" t="s">
        <v>27</v>
      </c>
      <c r="D1034" s="80" t="s">
        <v>28</v>
      </c>
      <c r="E1034" s="80" t="s">
        <v>28</v>
      </c>
      <c r="F1034" s="80" t="s">
        <v>95</v>
      </c>
      <c r="G1034" s="80" t="s">
        <v>2811</v>
      </c>
      <c r="H1034" s="80" t="s">
        <v>8154</v>
      </c>
      <c r="I1034" s="80" t="s">
        <v>8155</v>
      </c>
      <c r="J1034" s="80" t="s">
        <v>2941</v>
      </c>
      <c r="K1034" s="77">
        <v>43421</v>
      </c>
      <c r="L1034" s="80">
        <v>17</v>
      </c>
      <c r="M1034" s="80">
        <v>11</v>
      </c>
      <c r="N1034" s="80">
        <v>2018</v>
      </c>
      <c r="O1034" s="77">
        <f t="shared" si="20"/>
        <v>43421</v>
      </c>
      <c r="P1034" s="80" t="s">
        <v>2942</v>
      </c>
      <c r="Q1034" s="80" t="s">
        <v>1899</v>
      </c>
      <c r="R1034" s="80">
        <f>VLOOKUP(P1034,Registration!O:P,2,FALSE)</f>
        <v>18</v>
      </c>
    </row>
    <row r="1035" spans="1:18" ht="23.1" customHeight="1">
      <c r="A1035" s="80" t="s">
        <v>94</v>
      </c>
      <c r="B1035" s="80" t="s">
        <v>26</v>
      </c>
      <c r="C1035" s="80" t="s">
        <v>27</v>
      </c>
      <c r="D1035" s="80" t="s">
        <v>28</v>
      </c>
      <c r="E1035" s="80" t="s">
        <v>28</v>
      </c>
      <c r="F1035" s="80" t="s">
        <v>95</v>
      </c>
      <c r="G1035" s="80" t="s">
        <v>2811</v>
      </c>
      <c r="H1035" s="80" t="s">
        <v>8154</v>
      </c>
      <c r="I1035" s="80" t="s">
        <v>8155</v>
      </c>
      <c r="J1035" s="80" t="s">
        <v>1176</v>
      </c>
      <c r="K1035" s="77">
        <v>43421</v>
      </c>
      <c r="L1035" s="80">
        <v>17</v>
      </c>
      <c r="M1035" s="80">
        <v>11</v>
      </c>
      <c r="N1035" s="80">
        <v>2018</v>
      </c>
      <c r="O1035" s="77">
        <f t="shared" si="20"/>
        <v>43421</v>
      </c>
      <c r="P1035" s="80" t="s">
        <v>2943</v>
      </c>
      <c r="Q1035" s="80" t="s">
        <v>1899</v>
      </c>
      <c r="R1035" s="80">
        <f>VLOOKUP(P1035,Registration!O:P,2,FALSE)</f>
        <v>19</v>
      </c>
    </row>
    <row r="1036" spans="1:18" ht="23.1" customHeight="1">
      <c r="A1036" s="80" t="s">
        <v>94</v>
      </c>
      <c r="B1036" s="80" t="s">
        <v>26</v>
      </c>
      <c r="C1036" s="80" t="s">
        <v>27</v>
      </c>
      <c r="D1036" s="80" t="s">
        <v>28</v>
      </c>
      <c r="E1036" s="80" t="s">
        <v>28</v>
      </c>
      <c r="F1036" s="80" t="s">
        <v>95</v>
      </c>
      <c r="G1036" s="80" t="s">
        <v>2811</v>
      </c>
      <c r="H1036" s="80" t="s">
        <v>8154</v>
      </c>
      <c r="I1036" s="80" t="s">
        <v>8155</v>
      </c>
      <c r="J1036" s="80" t="s">
        <v>2944</v>
      </c>
      <c r="K1036" s="77">
        <v>43421</v>
      </c>
      <c r="L1036" s="80">
        <v>17</v>
      </c>
      <c r="M1036" s="80">
        <v>11</v>
      </c>
      <c r="N1036" s="80">
        <v>2018</v>
      </c>
      <c r="O1036" s="77">
        <f t="shared" si="20"/>
        <v>43421</v>
      </c>
      <c r="P1036" s="80" t="s">
        <v>2945</v>
      </c>
      <c r="Q1036" s="80" t="s">
        <v>1899</v>
      </c>
      <c r="R1036" s="80">
        <f>VLOOKUP(P1036,Registration!O:P,2,FALSE)</f>
        <v>19</v>
      </c>
    </row>
    <row r="1037" spans="1:18" ht="23.1" customHeight="1">
      <c r="A1037" s="80" t="s">
        <v>94</v>
      </c>
      <c r="B1037" s="80" t="s">
        <v>26</v>
      </c>
      <c r="C1037" s="80" t="s">
        <v>27</v>
      </c>
      <c r="D1037" s="80" t="s">
        <v>28</v>
      </c>
      <c r="E1037" s="80" t="s">
        <v>28</v>
      </c>
      <c r="F1037" s="80" t="s">
        <v>95</v>
      </c>
      <c r="G1037" s="80" t="s">
        <v>2811</v>
      </c>
      <c r="H1037" s="80" t="s">
        <v>8154</v>
      </c>
      <c r="I1037" s="80" t="s">
        <v>8155</v>
      </c>
      <c r="J1037" s="80" t="s">
        <v>2946</v>
      </c>
      <c r="K1037" s="77">
        <v>43421</v>
      </c>
      <c r="L1037" s="80">
        <v>17</v>
      </c>
      <c r="M1037" s="80">
        <v>11</v>
      </c>
      <c r="N1037" s="80">
        <v>2018</v>
      </c>
      <c r="O1037" s="77">
        <f t="shared" si="20"/>
        <v>43421</v>
      </c>
      <c r="P1037" s="80" t="s">
        <v>2947</v>
      </c>
      <c r="Q1037" s="80" t="s">
        <v>1899</v>
      </c>
      <c r="R1037" s="80">
        <f>VLOOKUP(P1037,Registration!O:P,2,FALSE)</f>
        <v>18</v>
      </c>
    </row>
    <row r="1038" spans="1:18" ht="23.1" customHeight="1">
      <c r="A1038" s="80" t="s">
        <v>94</v>
      </c>
      <c r="B1038" s="80" t="s">
        <v>26</v>
      </c>
      <c r="C1038" s="80" t="s">
        <v>27</v>
      </c>
      <c r="D1038" s="80" t="s">
        <v>28</v>
      </c>
      <c r="E1038" s="80" t="s">
        <v>28</v>
      </c>
      <c r="F1038" s="80" t="s">
        <v>95</v>
      </c>
      <c r="G1038" s="80" t="s">
        <v>2811</v>
      </c>
      <c r="H1038" s="80" t="s">
        <v>8154</v>
      </c>
      <c r="I1038" s="80" t="s">
        <v>8155</v>
      </c>
      <c r="J1038" s="80" t="s">
        <v>2948</v>
      </c>
      <c r="K1038" s="77">
        <v>43421</v>
      </c>
      <c r="L1038" s="80">
        <v>17</v>
      </c>
      <c r="M1038" s="80">
        <v>11</v>
      </c>
      <c r="N1038" s="80">
        <v>2018</v>
      </c>
      <c r="O1038" s="77">
        <f t="shared" si="20"/>
        <v>43421</v>
      </c>
      <c r="P1038" s="80" t="s">
        <v>2949</v>
      </c>
      <c r="Q1038" s="80" t="s">
        <v>1899</v>
      </c>
      <c r="R1038" s="80">
        <f>VLOOKUP(P1038,Registration!O:P,2,FALSE)</f>
        <v>16</v>
      </c>
    </row>
    <row r="1039" spans="1:18" ht="23.1" customHeight="1">
      <c r="A1039" s="80" t="s">
        <v>94</v>
      </c>
      <c r="B1039" s="80" t="s">
        <v>26</v>
      </c>
      <c r="C1039" s="80" t="s">
        <v>27</v>
      </c>
      <c r="D1039" s="80" t="s">
        <v>28</v>
      </c>
      <c r="E1039" s="80" t="s">
        <v>28</v>
      </c>
      <c r="F1039" s="80" t="s">
        <v>95</v>
      </c>
      <c r="G1039" s="80" t="s">
        <v>2811</v>
      </c>
      <c r="H1039" s="80" t="s">
        <v>8154</v>
      </c>
      <c r="I1039" s="80" t="s">
        <v>8155</v>
      </c>
      <c r="J1039" s="80" t="s">
        <v>2950</v>
      </c>
      <c r="K1039" s="77">
        <v>43421</v>
      </c>
      <c r="L1039" s="80">
        <v>17</v>
      </c>
      <c r="M1039" s="80">
        <v>11</v>
      </c>
      <c r="N1039" s="80">
        <v>2018</v>
      </c>
      <c r="O1039" s="77">
        <f t="shared" si="20"/>
        <v>43421</v>
      </c>
      <c r="P1039" s="80" t="s">
        <v>2951</v>
      </c>
      <c r="Q1039" s="80" t="s">
        <v>1899</v>
      </c>
      <c r="R1039" s="80">
        <f>VLOOKUP(P1039,Registration!O:P,2,FALSE)</f>
        <v>17</v>
      </c>
    </row>
    <row r="1040" spans="1:18" ht="23.1" customHeight="1">
      <c r="A1040" s="80" t="s">
        <v>94</v>
      </c>
      <c r="B1040" s="80" t="s">
        <v>26</v>
      </c>
      <c r="C1040" s="80" t="s">
        <v>27</v>
      </c>
      <c r="D1040" s="80" t="s">
        <v>28</v>
      </c>
      <c r="E1040" s="80" t="s">
        <v>28</v>
      </c>
      <c r="F1040" s="80" t="s">
        <v>95</v>
      </c>
      <c r="G1040" s="80" t="s">
        <v>2811</v>
      </c>
      <c r="H1040" s="80" t="s">
        <v>8154</v>
      </c>
      <c r="I1040" s="80" t="s">
        <v>8155</v>
      </c>
      <c r="J1040" s="80" t="s">
        <v>2952</v>
      </c>
      <c r="K1040" s="77">
        <v>43421</v>
      </c>
      <c r="L1040" s="80">
        <v>17</v>
      </c>
      <c r="M1040" s="80">
        <v>11</v>
      </c>
      <c r="N1040" s="80">
        <v>2018</v>
      </c>
      <c r="O1040" s="77">
        <f t="shared" si="20"/>
        <v>43421</v>
      </c>
      <c r="P1040" s="80" t="s">
        <v>2953</v>
      </c>
      <c r="Q1040" s="80" t="s">
        <v>1899</v>
      </c>
      <c r="R1040" s="80">
        <f>VLOOKUP(P1040,Registration!O:P,2,FALSE)</f>
        <v>19</v>
      </c>
    </row>
    <row r="1041" spans="1:18" ht="23.1" customHeight="1">
      <c r="A1041" s="80" t="s">
        <v>94</v>
      </c>
      <c r="B1041" s="80" t="s">
        <v>26</v>
      </c>
      <c r="C1041" s="80" t="s">
        <v>27</v>
      </c>
      <c r="D1041" s="80" t="s">
        <v>28</v>
      </c>
      <c r="E1041" s="80" t="s">
        <v>28</v>
      </c>
      <c r="F1041" s="80" t="s">
        <v>95</v>
      </c>
      <c r="G1041" s="80" t="s">
        <v>2811</v>
      </c>
      <c r="H1041" s="80" t="s">
        <v>8154</v>
      </c>
      <c r="I1041" s="80" t="s">
        <v>8155</v>
      </c>
      <c r="J1041" s="80" t="s">
        <v>2954</v>
      </c>
      <c r="K1041" s="77">
        <v>43421</v>
      </c>
      <c r="L1041" s="80">
        <v>17</v>
      </c>
      <c r="M1041" s="80">
        <v>11</v>
      </c>
      <c r="N1041" s="80">
        <v>2018</v>
      </c>
      <c r="O1041" s="77">
        <f t="shared" si="20"/>
        <v>43421</v>
      </c>
      <c r="P1041" s="80" t="s">
        <v>2955</v>
      </c>
      <c r="Q1041" s="80" t="s">
        <v>1899</v>
      </c>
      <c r="R1041" s="80">
        <f>VLOOKUP(P1041,Registration!O:P,2,FALSE)</f>
        <v>15</v>
      </c>
    </row>
    <row r="1042" spans="1:18" ht="23.1" customHeight="1">
      <c r="A1042" s="80" t="s">
        <v>94</v>
      </c>
      <c r="B1042" s="80" t="s">
        <v>26</v>
      </c>
      <c r="C1042" s="80" t="s">
        <v>27</v>
      </c>
      <c r="D1042" s="80" t="s">
        <v>28</v>
      </c>
      <c r="E1042" s="80" t="s">
        <v>28</v>
      </c>
      <c r="F1042" s="80" t="s">
        <v>95</v>
      </c>
      <c r="G1042" s="80" t="s">
        <v>2811</v>
      </c>
      <c r="H1042" s="80" t="s">
        <v>8154</v>
      </c>
      <c r="I1042" s="80" t="s">
        <v>8155</v>
      </c>
      <c r="J1042" s="80" t="s">
        <v>2956</v>
      </c>
      <c r="K1042" s="77">
        <v>43421</v>
      </c>
      <c r="L1042" s="80">
        <v>17</v>
      </c>
      <c r="M1042" s="80">
        <v>11</v>
      </c>
      <c r="N1042" s="80">
        <v>2018</v>
      </c>
      <c r="O1042" s="77">
        <f t="shared" si="20"/>
        <v>43421</v>
      </c>
      <c r="P1042" s="80" t="s">
        <v>2957</v>
      </c>
      <c r="Q1042" s="80" t="s">
        <v>1899</v>
      </c>
      <c r="R1042" s="80">
        <f>VLOOKUP(P1042,Registration!O:P,2,FALSE)</f>
        <v>19</v>
      </c>
    </row>
    <row r="1043" spans="1:18" ht="23.1" customHeight="1">
      <c r="A1043" s="80" t="s">
        <v>94</v>
      </c>
      <c r="B1043" s="80" t="s">
        <v>26</v>
      </c>
      <c r="C1043" s="80" t="s">
        <v>27</v>
      </c>
      <c r="D1043" s="80" t="s">
        <v>28</v>
      </c>
      <c r="E1043" s="80" t="s">
        <v>28</v>
      </c>
      <c r="F1043" s="80" t="s">
        <v>95</v>
      </c>
      <c r="G1043" s="80" t="s">
        <v>2811</v>
      </c>
      <c r="H1043" s="80" t="s">
        <v>8154</v>
      </c>
      <c r="I1043" s="80" t="s">
        <v>8155</v>
      </c>
      <c r="J1043" s="80" t="s">
        <v>415</v>
      </c>
      <c r="K1043" s="77">
        <v>43421</v>
      </c>
      <c r="L1043" s="80">
        <v>17</v>
      </c>
      <c r="M1043" s="80">
        <v>11</v>
      </c>
      <c r="N1043" s="80">
        <v>2018</v>
      </c>
      <c r="O1043" s="77">
        <f t="shared" si="20"/>
        <v>43421</v>
      </c>
      <c r="P1043" s="80" t="s">
        <v>2958</v>
      </c>
      <c r="Q1043" s="80" t="s">
        <v>1899</v>
      </c>
      <c r="R1043" s="80">
        <f>VLOOKUP(P1043,Registration!O:P,2,FALSE)</f>
        <v>18</v>
      </c>
    </row>
    <row r="1044" spans="1:18" ht="23.1" customHeight="1">
      <c r="A1044" s="80" t="s">
        <v>94</v>
      </c>
      <c r="B1044" s="80" t="s">
        <v>26</v>
      </c>
      <c r="C1044" s="80" t="s">
        <v>27</v>
      </c>
      <c r="D1044" s="80" t="s">
        <v>28</v>
      </c>
      <c r="E1044" s="80" t="s">
        <v>28</v>
      </c>
      <c r="F1044" s="80" t="s">
        <v>95</v>
      </c>
      <c r="G1044" s="80" t="s">
        <v>2811</v>
      </c>
      <c r="H1044" s="80" t="s">
        <v>8154</v>
      </c>
      <c r="I1044" s="80" t="s">
        <v>8155</v>
      </c>
      <c r="J1044" s="80" t="s">
        <v>2959</v>
      </c>
      <c r="K1044" s="77">
        <v>43421</v>
      </c>
      <c r="L1044" s="80">
        <v>17</v>
      </c>
      <c r="M1044" s="80">
        <v>11</v>
      </c>
      <c r="N1044" s="80">
        <v>2018</v>
      </c>
      <c r="O1044" s="77">
        <f t="shared" si="20"/>
        <v>43421</v>
      </c>
      <c r="P1044" s="80" t="s">
        <v>2960</v>
      </c>
      <c r="Q1044" s="80" t="s">
        <v>1899</v>
      </c>
      <c r="R1044" s="80">
        <f>VLOOKUP(P1044,Registration!O:P,2,FALSE)</f>
        <v>17</v>
      </c>
    </row>
    <row r="1045" spans="1:18" ht="23.1" customHeight="1">
      <c r="A1045" s="80" t="s">
        <v>94</v>
      </c>
      <c r="B1045" s="80" t="s">
        <v>26</v>
      </c>
      <c r="C1045" s="80" t="s">
        <v>27</v>
      </c>
      <c r="D1045" s="80" t="s">
        <v>28</v>
      </c>
      <c r="E1045" s="80" t="s">
        <v>28</v>
      </c>
      <c r="F1045" s="80" t="s">
        <v>95</v>
      </c>
      <c r="G1045" s="80" t="s">
        <v>2811</v>
      </c>
      <c r="H1045" s="80" t="s">
        <v>8154</v>
      </c>
      <c r="I1045" s="80" t="s">
        <v>8155</v>
      </c>
      <c r="J1045" s="80" t="s">
        <v>2961</v>
      </c>
      <c r="K1045" s="77">
        <v>43421</v>
      </c>
      <c r="L1045" s="80">
        <v>17</v>
      </c>
      <c r="M1045" s="80">
        <v>11</v>
      </c>
      <c r="N1045" s="80">
        <v>2018</v>
      </c>
      <c r="O1045" s="77">
        <f t="shared" si="20"/>
        <v>43421</v>
      </c>
      <c r="P1045" s="80" t="s">
        <v>2962</v>
      </c>
      <c r="Q1045" s="80" t="s">
        <v>1899</v>
      </c>
      <c r="R1045" s="80">
        <f>VLOOKUP(P1045,Registration!O:P,2,FALSE)</f>
        <v>15</v>
      </c>
    </row>
    <row r="1046" spans="1:18" ht="23.1" customHeight="1">
      <c r="A1046" s="80" t="s">
        <v>94</v>
      </c>
      <c r="B1046" s="80" t="s">
        <v>26</v>
      </c>
      <c r="C1046" s="80" t="s">
        <v>27</v>
      </c>
      <c r="D1046" s="80" t="s">
        <v>28</v>
      </c>
      <c r="E1046" s="80" t="s">
        <v>28</v>
      </c>
      <c r="F1046" s="80" t="s">
        <v>95</v>
      </c>
      <c r="G1046" s="80" t="s">
        <v>2811</v>
      </c>
      <c r="H1046" s="80" t="s">
        <v>8154</v>
      </c>
      <c r="I1046" s="80" t="s">
        <v>8155</v>
      </c>
      <c r="J1046" s="80" t="s">
        <v>2963</v>
      </c>
      <c r="K1046" s="77">
        <v>43421</v>
      </c>
      <c r="L1046" s="80">
        <v>17</v>
      </c>
      <c r="M1046" s="80">
        <v>11</v>
      </c>
      <c r="N1046" s="80">
        <v>2018</v>
      </c>
      <c r="O1046" s="77">
        <f t="shared" si="20"/>
        <v>43421</v>
      </c>
      <c r="P1046" s="80" t="s">
        <v>2964</v>
      </c>
      <c r="Q1046" s="80" t="s">
        <v>1899</v>
      </c>
      <c r="R1046" s="80">
        <f>VLOOKUP(P1046,Registration!O:P,2,FALSE)</f>
        <v>18</v>
      </c>
    </row>
    <row r="1047" spans="1:18" ht="23.1" customHeight="1">
      <c r="A1047" s="80" t="s">
        <v>94</v>
      </c>
      <c r="B1047" s="80" t="s">
        <v>26</v>
      </c>
      <c r="C1047" s="80" t="s">
        <v>27</v>
      </c>
      <c r="D1047" s="80" t="s">
        <v>28</v>
      </c>
      <c r="E1047" s="80" t="s">
        <v>28</v>
      </c>
      <c r="F1047" s="80" t="s">
        <v>95</v>
      </c>
      <c r="G1047" s="80" t="s">
        <v>2811</v>
      </c>
      <c r="H1047" s="80" t="s">
        <v>8154</v>
      </c>
      <c r="I1047" s="80" t="s">
        <v>8155</v>
      </c>
      <c r="J1047" s="80" t="s">
        <v>2965</v>
      </c>
      <c r="K1047" s="77">
        <v>43421</v>
      </c>
      <c r="L1047" s="80">
        <v>17</v>
      </c>
      <c r="M1047" s="80">
        <v>11</v>
      </c>
      <c r="N1047" s="80">
        <v>2018</v>
      </c>
      <c r="O1047" s="77">
        <f t="shared" si="20"/>
        <v>43421</v>
      </c>
      <c r="P1047" s="80" t="s">
        <v>2966</v>
      </c>
      <c r="Q1047" s="80" t="s">
        <v>1899</v>
      </c>
      <c r="R1047" s="80">
        <f>VLOOKUP(P1047,Registration!O:P,2,FALSE)</f>
        <v>19</v>
      </c>
    </row>
    <row r="1048" spans="1:18" ht="23.1" customHeight="1">
      <c r="A1048" s="80" t="s">
        <v>94</v>
      </c>
      <c r="B1048" s="80" t="s">
        <v>26</v>
      </c>
      <c r="C1048" s="80" t="s">
        <v>27</v>
      </c>
      <c r="D1048" s="80" t="s">
        <v>28</v>
      </c>
      <c r="E1048" s="80" t="s">
        <v>28</v>
      </c>
      <c r="F1048" s="80" t="s">
        <v>95</v>
      </c>
      <c r="G1048" s="80" t="s">
        <v>2811</v>
      </c>
      <c r="H1048" s="80" t="s">
        <v>8154</v>
      </c>
      <c r="I1048" s="80" t="s">
        <v>8155</v>
      </c>
      <c r="J1048" s="80" t="s">
        <v>2967</v>
      </c>
      <c r="K1048" s="77">
        <v>43421</v>
      </c>
      <c r="L1048" s="80">
        <v>17</v>
      </c>
      <c r="M1048" s="80">
        <v>11</v>
      </c>
      <c r="N1048" s="80">
        <v>2018</v>
      </c>
      <c r="O1048" s="77">
        <f t="shared" si="20"/>
        <v>43421</v>
      </c>
      <c r="P1048" s="80" t="s">
        <v>2968</v>
      </c>
      <c r="Q1048" s="80" t="s">
        <v>1899</v>
      </c>
      <c r="R1048" s="80">
        <f>VLOOKUP(P1048,Registration!O:P,2,FALSE)</f>
        <v>16</v>
      </c>
    </row>
    <row r="1049" spans="1:18" ht="23.1" customHeight="1">
      <c r="A1049" s="80" t="s">
        <v>94</v>
      </c>
      <c r="B1049" s="80" t="s">
        <v>26</v>
      </c>
      <c r="C1049" s="80" t="s">
        <v>27</v>
      </c>
      <c r="D1049" s="80" t="s">
        <v>28</v>
      </c>
      <c r="E1049" s="80" t="s">
        <v>28</v>
      </c>
      <c r="F1049" s="80" t="s">
        <v>95</v>
      </c>
      <c r="G1049" s="80" t="s">
        <v>2811</v>
      </c>
      <c r="H1049" s="80" t="s">
        <v>8154</v>
      </c>
      <c r="I1049" s="80" t="s">
        <v>8155</v>
      </c>
      <c r="J1049" s="80" t="s">
        <v>2969</v>
      </c>
      <c r="K1049" s="77">
        <v>43421</v>
      </c>
      <c r="L1049" s="80">
        <v>17</v>
      </c>
      <c r="M1049" s="80">
        <v>11</v>
      </c>
      <c r="N1049" s="80">
        <v>2018</v>
      </c>
      <c r="O1049" s="77">
        <f t="shared" si="20"/>
        <v>43421</v>
      </c>
      <c r="P1049" s="80" t="s">
        <v>2970</v>
      </c>
      <c r="Q1049" s="80" t="s">
        <v>1899</v>
      </c>
      <c r="R1049" s="80">
        <f>VLOOKUP(P1049,Registration!O:P,2,FALSE)</f>
        <v>15</v>
      </c>
    </row>
    <row r="1050" spans="1:18" ht="23.1" customHeight="1">
      <c r="A1050" s="80" t="s">
        <v>94</v>
      </c>
      <c r="B1050" s="80" t="s">
        <v>26</v>
      </c>
      <c r="C1050" s="80" t="s">
        <v>27</v>
      </c>
      <c r="D1050" s="80" t="s">
        <v>28</v>
      </c>
      <c r="E1050" s="80" t="s">
        <v>28</v>
      </c>
      <c r="F1050" s="80" t="s">
        <v>95</v>
      </c>
      <c r="G1050" s="80" t="s">
        <v>2811</v>
      </c>
      <c r="H1050" s="80" t="s">
        <v>8154</v>
      </c>
      <c r="I1050" s="80" t="s">
        <v>8155</v>
      </c>
      <c r="J1050" s="80" t="s">
        <v>2971</v>
      </c>
      <c r="K1050" s="77">
        <v>43421</v>
      </c>
      <c r="L1050" s="80">
        <v>17</v>
      </c>
      <c r="M1050" s="80">
        <v>11</v>
      </c>
      <c r="N1050" s="80">
        <v>2018</v>
      </c>
      <c r="O1050" s="77">
        <f t="shared" si="20"/>
        <v>43421</v>
      </c>
      <c r="P1050" s="80" t="s">
        <v>2972</v>
      </c>
      <c r="Q1050" s="80" t="s">
        <v>1899</v>
      </c>
      <c r="R1050" s="80">
        <f>VLOOKUP(P1050,Registration!O:P,2,FALSE)</f>
        <v>17</v>
      </c>
    </row>
    <row r="1051" spans="1:18" ht="23.1" customHeight="1">
      <c r="A1051" s="80" t="s">
        <v>94</v>
      </c>
      <c r="B1051" s="80" t="s">
        <v>26</v>
      </c>
      <c r="C1051" s="80" t="s">
        <v>27</v>
      </c>
      <c r="D1051" s="80" t="s">
        <v>28</v>
      </c>
      <c r="E1051" s="80" t="s">
        <v>28</v>
      </c>
      <c r="F1051" s="80" t="s">
        <v>95</v>
      </c>
      <c r="G1051" s="80" t="s">
        <v>2811</v>
      </c>
      <c r="H1051" s="80" t="s">
        <v>8154</v>
      </c>
      <c r="I1051" s="80" t="s">
        <v>8155</v>
      </c>
      <c r="J1051" s="80" t="s">
        <v>2691</v>
      </c>
      <c r="K1051" s="77">
        <v>43421</v>
      </c>
      <c r="L1051" s="80">
        <v>17</v>
      </c>
      <c r="M1051" s="80">
        <v>11</v>
      </c>
      <c r="N1051" s="80">
        <v>2018</v>
      </c>
      <c r="O1051" s="77">
        <f t="shared" si="20"/>
        <v>43421</v>
      </c>
      <c r="P1051" s="80" t="s">
        <v>2973</v>
      </c>
      <c r="Q1051" s="80" t="s">
        <v>1899</v>
      </c>
      <c r="R1051" s="80">
        <f>VLOOKUP(P1051,Registration!O:P,2,FALSE)</f>
        <v>19</v>
      </c>
    </row>
    <row r="1052" spans="1:18" ht="23.1" customHeight="1">
      <c r="A1052" s="80" t="s">
        <v>94</v>
      </c>
      <c r="B1052" s="80" t="s">
        <v>26</v>
      </c>
      <c r="C1052" s="80" t="s">
        <v>27</v>
      </c>
      <c r="D1052" s="80" t="s">
        <v>28</v>
      </c>
      <c r="E1052" s="80" t="s">
        <v>28</v>
      </c>
      <c r="F1052" s="80" t="s">
        <v>95</v>
      </c>
      <c r="G1052" s="80" t="s">
        <v>2811</v>
      </c>
      <c r="H1052" s="80" t="s">
        <v>8154</v>
      </c>
      <c r="I1052" s="80" t="s">
        <v>8155</v>
      </c>
      <c r="J1052" s="80" t="s">
        <v>2974</v>
      </c>
      <c r="K1052" s="77">
        <v>43421</v>
      </c>
      <c r="L1052" s="80">
        <v>17</v>
      </c>
      <c r="M1052" s="80">
        <v>11</v>
      </c>
      <c r="N1052" s="80">
        <v>2018</v>
      </c>
      <c r="O1052" s="77">
        <f t="shared" si="20"/>
        <v>43421</v>
      </c>
      <c r="P1052" s="80" t="s">
        <v>2975</v>
      </c>
      <c r="Q1052" s="80" t="s">
        <v>1899</v>
      </c>
      <c r="R1052" s="80">
        <f>VLOOKUP(P1052,Registration!O:P,2,FALSE)</f>
        <v>16</v>
      </c>
    </row>
    <row r="1053" spans="1:18" ht="23.1" customHeight="1">
      <c r="A1053" s="80" t="s">
        <v>94</v>
      </c>
      <c r="B1053" s="80" t="s">
        <v>26</v>
      </c>
      <c r="C1053" s="80" t="s">
        <v>27</v>
      </c>
      <c r="D1053" s="80" t="s">
        <v>28</v>
      </c>
      <c r="E1053" s="80" t="s">
        <v>28</v>
      </c>
      <c r="F1053" s="80" t="s">
        <v>95</v>
      </c>
      <c r="G1053" s="80" t="s">
        <v>2811</v>
      </c>
      <c r="H1053" s="80" t="s">
        <v>8154</v>
      </c>
      <c r="I1053" s="80" t="s">
        <v>8155</v>
      </c>
      <c r="J1053" s="80" t="s">
        <v>1293</v>
      </c>
      <c r="K1053" s="77">
        <v>43421</v>
      </c>
      <c r="L1053" s="80">
        <v>17</v>
      </c>
      <c r="M1053" s="80">
        <v>11</v>
      </c>
      <c r="N1053" s="80">
        <v>2018</v>
      </c>
      <c r="O1053" s="77">
        <f t="shared" si="20"/>
        <v>43421</v>
      </c>
      <c r="P1053" s="80" t="s">
        <v>2976</v>
      </c>
      <c r="Q1053" s="80" t="s">
        <v>1899</v>
      </c>
      <c r="R1053" s="80">
        <f>VLOOKUP(P1053,Registration!O:P,2,FALSE)</f>
        <v>18</v>
      </c>
    </row>
    <row r="1054" spans="1:18" ht="23.1" customHeight="1">
      <c r="A1054" s="80" t="s">
        <v>94</v>
      </c>
      <c r="B1054" s="80" t="s">
        <v>26</v>
      </c>
      <c r="C1054" s="80" t="s">
        <v>27</v>
      </c>
      <c r="D1054" s="80" t="s">
        <v>28</v>
      </c>
      <c r="E1054" s="80" t="s">
        <v>28</v>
      </c>
      <c r="F1054" s="80" t="s">
        <v>95</v>
      </c>
      <c r="G1054" s="80" t="s">
        <v>2811</v>
      </c>
      <c r="H1054" s="80" t="s">
        <v>8154</v>
      </c>
      <c r="I1054" s="80" t="s">
        <v>8155</v>
      </c>
      <c r="J1054" s="80" t="s">
        <v>2977</v>
      </c>
      <c r="K1054" s="77">
        <v>43421</v>
      </c>
      <c r="L1054" s="80">
        <v>17</v>
      </c>
      <c r="M1054" s="80">
        <v>11</v>
      </c>
      <c r="N1054" s="80">
        <v>2018</v>
      </c>
      <c r="O1054" s="77">
        <f t="shared" si="20"/>
        <v>43421</v>
      </c>
      <c r="P1054" s="80" t="s">
        <v>2978</v>
      </c>
      <c r="Q1054" s="80" t="s">
        <v>1899</v>
      </c>
      <c r="R1054" s="80">
        <f>VLOOKUP(P1054,Registration!O:P,2,FALSE)</f>
        <v>18</v>
      </c>
    </row>
    <row r="1055" spans="1:18" ht="23.1" customHeight="1">
      <c r="A1055" s="80" t="s">
        <v>94</v>
      </c>
      <c r="B1055" s="80" t="s">
        <v>26</v>
      </c>
      <c r="C1055" s="80" t="s">
        <v>27</v>
      </c>
      <c r="D1055" s="80" t="s">
        <v>28</v>
      </c>
      <c r="E1055" s="80" t="s">
        <v>28</v>
      </c>
      <c r="F1055" s="80" t="s">
        <v>95</v>
      </c>
      <c r="G1055" s="80" t="s">
        <v>2811</v>
      </c>
      <c r="H1055" s="80" t="s">
        <v>8154</v>
      </c>
      <c r="I1055" s="80" t="s">
        <v>8155</v>
      </c>
      <c r="J1055" s="80" t="s">
        <v>2979</v>
      </c>
      <c r="K1055" s="77">
        <v>43421</v>
      </c>
      <c r="L1055" s="80">
        <v>17</v>
      </c>
      <c r="M1055" s="80">
        <v>11</v>
      </c>
      <c r="N1055" s="80">
        <v>2018</v>
      </c>
      <c r="O1055" s="77">
        <f t="shared" si="20"/>
        <v>43421</v>
      </c>
      <c r="P1055" s="80" t="s">
        <v>2980</v>
      </c>
      <c r="Q1055" s="80" t="s">
        <v>1899</v>
      </c>
      <c r="R1055" s="80">
        <f>VLOOKUP(P1055,Registration!O:P,2,FALSE)</f>
        <v>15</v>
      </c>
    </row>
    <row r="1056" spans="1:18" ht="23.1" customHeight="1">
      <c r="A1056" s="80" t="s">
        <v>94</v>
      </c>
      <c r="B1056" s="80" t="s">
        <v>26</v>
      </c>
      <c r="C1056" s="80" t="s">
        <v>27</v>
      </c>
      <c r="D1056" s="80" t="s">
        <v>28</v>
      </c>
      <c r="E1056" s="80" t="s">
        <v>28</v>
      </c>
      <c r="F1056" s="80" t="s">
        <v>95</v>
      </c>
      <c r="G1056" s="80" t="s">
        <v>2811</v>
      </c>
      <c r="H1056" s="80" t="s">
        <v>8154</v>
      </c>
      <c r="I1056" s="80" t="s">
        <v>8155</v>
      </c>
      <c r="J1056" s="80" t="s">
        <v>2981</v>
      </c>
      <c r="K1056" s="77">
        <v>43421</v>
      </c>
      <c r="L1056" s="80">
        <v>17</v>
      </c>
      <c r="M1056" s="80">
        <v>11</v>
      </c>
      <c r="N1056" s="80">
        <v>2018</v>
      </c>
      <c r="O1056" s="77">
        <f t="shared" si="20"/>
        <v>43421</v>
      </c>
      <c r="P1056" s="80" t="s">
        <v>2982</v>
      </c>
      <c r="Q1056" s="80" t="s">
        <v>1899</v>
      </c>
      <c r="R1056" s="80">
        <f>VLOOKUP(P1056,Registration!O:P,2,FALSE)</f>
        <v>16</v>
      </c>
    </row>
    <row r="1057" spans="1:18" ht="23.1" customHeight="1">
      <c r="A1057" s="80" t="s">
        <v>94</v>
      </c>
      <c r="B1057" s="80" t="s">
        <v>26</v>
      </c>
      <c r="C1057" s="80" t="s">
        <v>27</v>
      </c>
      <c r="D1057" s="80" t="s">
        <v>28</v>
      </c>
      <c r="E1057" s="80" t="s">
        <v>28</v>
      </c>
      <c r="F1057" s="80" t="s">
        <v>95</v>
      </c>
      <c r="G1057" s="80" t="s">
        <v>2811</v>
      </c>
      <c r="H1057" s="80" t="s">
        <v>8154</v>
      </c>
      <c r="I1057" s="80" t="s">
        <v>8155</v>
      </c>
      <c r="J1057" s="80" t="s">
        <v>2983</v>
      </c>
      <c r="K1057" s="77">
        <v>43421</v>
      </c>
      <c r="L1057" s="80">
        <v>17</v>
      </c>
      <c r="M1057" s="80">
        <v>11</v>
      </c>
      <c r="N1057" s="80">
        <v>2018</v>
      </c>
      <c r="O1057" s="77">
        <f t="shared" si="20"/>
        <v>43421</v>
      </c>
      <c r="P1057" s="80" t="s">
        <v>2984</v>
      </c>
      <c r="Q1057" s="80" t="s">
        <v>1899</v>
      </c>
      <c r="R1057" s="80">
        <f>VLOOKUP(P1057,Registration!O:P,2,FALSE)</f>
        <v>17</v>
      </c>
    </row>
    <row r="1058" spans="1:18" ht="23.1" customHeight="1">
      <c r="A1058" s="80" t="s">
        <v>94</v>
      </c>
      <c r="B1058" s="80" t="s">
        <v>26</v>
      </c>
      <c r="C1058" s="80" t="s">
        <v>27</v>
      </c>
      <c r="D1058" s="80" t="s">
        <v>28</v>
      </c>
      <c r="E1058" s="80" t="s">
        <v>28</v>
      </c>
      <c r="F1058" s="80" t="s">
        <v>95</v>
      </c>
      <c r="G1058" s="80" t="s">
        <v>2811</v>
      </c>
      <c r="H1058" s="80" t="s">
        <v>8154</v>
      </c>
      <c r="I1058" s="80" t="s">
        <v>8155</v>
      </c>
      <c r="J1058" s="80" t="s">
        <v>2985</v>
      </c>
      <c r="K1058" s="77">
        <v>43421</v>
      </c>
      <c r="L1058" s="80">
        <v>17</v>
      </c>
      <c r="M1058" s="80">
        <v>11</v>
      </c>
      <c r="N1058" s="80">
        <v>2018</v>
      </c>
      <c r="O1058" s="77">
        <f t="shared" si="20"/>
        <v>43421</v>
      </c>
      <c r="P1058" s="80" t="s">
        <v>2986</v>
      </c>
      <c r="Q1058" s="80" t="s">
        <v>1899</v>
      </c>
      <c r="R1058" s="80">
        <f>VLOOKUP(P1058,Registration!O:P,2,FALSE)</f>
        <v>15</v>
      </c>
    </row>
    <row r="1059" spans="1:18" ht="23.1" customHeight="1">
      <c r="A1059" s="80" t="s">
        <v>94</v>
      </c>
      <c r="B1059" s="80" t="s">
        <v>26</v>
      </c>
      <c r="C1059" s="80" t="s">
        <v>27</v>
      </c>
      <c r="D1059" s="80" t="s">
        <v>28</v>
      </c>
      <c r="E1059" s="80" t="s">
        <v>28</v>
      </c>
      <c r="F1059" s="80" t="s">
        <v>95</v>
      </c>
      <c r="G1059" s="80" t="s">
        <v>2811</v>
      </c>
      <c r="H1059" s="80" t="s">
        <v>8154</v>
      </c>
      <c r="I1059" s="80" t="s">
        <v>8155</v>
      </c>
      <c r="J1059" s="80" t="s">
        <v>2987</v>
      </c>
      <c r="K1059" s="77">
        <v>43421</v>
      </c>
      <c r="L1059" s="80">
        <v>17</v>
      </c>
      <c r="M1059" s="80">
        <v>11</v>
      </c>
      <c r="N1059" s="80">
        <v>2018</v>
      </c>
      <c r="O1059" s="77">
        <f t="shared" si="20"/>
        <v>43421</v>
      </c>
      <c r="P1059" s="80" t="s">
        <v>2988</v>
      </c>
      <c r="Q1059" s="80" t="s">
        <v>1899</v>
      </c>
      <c r="R1059" s="80">
        <f>VLOOKUP(P1059,Registration!O:P,2,FALSE)</f>
        <v>18</v>
      </c>
    </row>
    <row r="1060" spans="1:18" ht="23.1" customHeight="1">
      <c r="A1060" s="80" t="s">
        <v>94</v>
      </c>
      <c r="B1060" s="80" t="s">
        <v>26</v>
      </c>
      <c r="C1060" s="80" t="s">
        <v>27</v>
      </c>
      <c r="D1060" s="80" t="s">
        <v>28</v>
      </c>
      <c r="E1060" s="80" t="s">
        <v>28</v>
      </c>
      <c r="F1060" s="80" t="s">
        <v>95</v>
      </c>
      <c r="G1060" s="80" t="s">
        <v>2811</v>
      </c>
      <c r="H1060" s="80" t="s">
        <v>8154</v>
      </c>
      <c r="I1060" s="80" t="s">
        <v>8155</v>
      </c>
      <c r="J1060" s="80" t="s">
        <v>2989</v>
      </c>
      <c r="K1060" s="77">
        <v>43421</v>
      </c>
      <c r="L1060" s="80">
        <v>17</v>
      </c>
      <c r="M1060" s="80">
        <v>11</v>
      </c>
      <c r="N1060" s="80">
        <v>2018</v>
      </c>
      <c r="O1060" s="77">
        <f t="shared" si="20"/>
        <v>43421</v>
      </c>
      <c r="P1060" s="80" t="s">
        <v>2990</v>
      </c>
      <c r="Q1060" s="80" t="s">
        <v>1899</v>
      </c>
      <c r="R1060" s="80">
        <f>VLOOKUP(P1060,Registration!O:P,2,FALSE)</f>
        <v>15</v>
      </c>
    </row>
    <row r="1061" spans="1:18" ht="23.1" customHeight="1">
      <c r="A1061" s="80" t="s">
        <v>94</v>
      </c>
      <c r="B1061" s="80" t="s">
        <v>26</v>
      </c>
      <c r="C1061" s="80" t="s">
        <v>27</v>
      </c>
      <c r="D1061" s="80" t="s">
        <v>28</v>
      </c>
      <c r="E1061" s="80" t="s">
        <v>28</v>
      </c>
      <c r="F1061" s="80" t="s">
        <v>95</v>
      </c>
      <c r="G1061" s="80" t="s">
        <v>2811</v>
      </c>
      <c r="H1061" s="80" t="s">
        <v>8154</v>
      </c>
      <c r="I1061" s="80" t="s">
        <v>8155</v>
      </c>
      <c r="J1061" s="80" t="s">
        <v>2991</v>
      </c>
      <c r="K1061" s="77">
        <v>43421</v>
      </c>
      <c r="L1061" s="80">
        <v>17</v>
      </c>
      <c r="M1061" s="80">
        <v>11</v>
      </c>
      <c r="N1061" s="80">
        <v>2018</v>
      </c>
      <c r="O1061" s="77">
        <f t="shared" si="20"/>
        <v>43421</v>
      </c>
      <c r="P1061" s="80" t="s">
        <v>2992</v>
      </c>
      <c r="Q1061" s="80" t="s">
        <v>1899</v>
      </c>
      <c r="R1061" s="80">
        <f>VLOOKUP(P1061,Registration!O:P,2,FALSE)</f>
        <v>17</v>
      </c>
    </row>
    <row r="1062" spans="1:18" ht="23.1" customHeight="1">
      <c r="A1062" s="80" t="s">
        <v>94</v>
      </c>
      <c r="B1062" s="80" t="s">
        <v>26</v>
      </c>
      <c r="C1062" s="80" t="s">
        <v>27</v>
      </c>
      <c r="D1062" s="80" t="s">
        <v>28</v>
      </c>
      <c r="E1062" s="80" t="s">
        <v>28</v>
      </c>
      <c r="F1062" s="80" t="s">
        <v>95</v>
      </c>
      <c r="G1062" s="80" t="s">
        <v>2811</v>
      </c>
      <c r="H1062" s="80" t="s">
        <v>8154</v>
      </c>
      <c r="I1062" s="80" t="s">
        <v>8155</v>
      </c>
      <c r="J1062" s="80" t="s">
        <v>2993</v>
      </c>
      <c r="K1062" s="77">
        <v>43421</v>
      </c>
      <c r="L1062" s="80">
        <v>17</v>
      </c>
      <c r="M1062" s="80">
        <v>11</v>
      </c>
      <c r="N1062" s="80">
        <v>2018</v>
      </c>
      <c r="O1062" s="77">
        <f t="shared" si="20"/>
        <v>43421</v>
      </c>
      <c r="P1062" s="80" t="s">
        <v>2994</v>
      </c>
      <c r="Q1062" s="80" t="s">
        <v>1899</v>
      </c>
      <c r="R1062" s="80">
        <f>VLOOKUP(P1062,Registration!O:P,2,FALSE)</f>
        <v>16</v>
      </c>
    </row>
    <row r="1063" spans="1:18" ht="23.1" customHeight="1">
      <c r="A1063" s="80" t="s">
        <v>94</v>
      </c>
      <c r="B1063" s="80" t="s">
        <v>26</v>
      </c>
      <c r="C1063" s="80" t="s">
        <v>27</v>
      </c>
      <c r="D1063" s="80" t="s">
        <v>28</v>
      </c>
      <c r="E1063" s="80" t="s">
        <v>28</v>
      </c>
      <c r="F1063" s="80" t="s">
        <v>95</v>
      </c>
      <c r="G1063" s="80" t="s">
        <v>2811</v>
      </c>
      <c r="H1063" s="80" t="s">
        <v>8154</v>
      </c>
      <c r="I1063" s="80" t="s">
        <v>8155</v>
      </c>
      <c r="J1063" s="80" t="s">
        <v>2995</v>
      </c>
      <c r="K1063" s="77">
        <v>43421</v>
      </c>
      <c r="L1063" s="80">
        <v>17</v>
      </c>
      <c r="M1063" s="80">
        <v>11</v>
      </c>
      <c r="N1063" s="80">
        <v>2018</v>
      </c>
      <c r="O1063" s="77">
        <f t="shared" si="20"/>
        <v>43421</v>
      </c>
      <c r="P1063" s="80" t="s">
        <v>2996</v>
      </c>
      <c r="Q1063" s="80" t="s">
        <v>1899</v>
      </c>
      <c r="R1063" s="80">
        <f>VLOOKUP(P1063,Registration!O:P,2,FALSE)</f>
        <v>19</v>
      </c>
    </row>
    <row r="1064" spans="1:18" ht="23.1" customHeight="1">
      <c r="A1064" s="80" t="s">
        <v>94</v>
      </c>
      <c r="B1064" s="80" t="s">
        <v>26</v>
      </c>
      <c r="C1064" s="80" t="s">
        <v>27</v>
      </c>
      <c r="D1064" s="80" t="s">
        <v>28</v>
      </c>
      <c r="E1064" s="80" t="s">
        <v>28</v>
      </c>
      <c r="F1064" s="80" t="s">
        <v>95</v>
      </c>
      <c r="G1064" s="80" t="s">
        <v>2811</v>
      </c>
      <c r="H1064" s="80" t="s">
        <v>8154</v>
      </c>
      <c r="I1064" s="80" t="s">
        <v>8155</v>
      </c>
      <c r="J1064" s="80" t="s">
        <v>2997</v>
      </c>
      <c r="K1064" s="77">
        <v>43421</v>
      </c>
      <c r="L1064" s="80">
        <v>17</v>
      </c>
      <c r="M1064" s="80">
        <v>11</v>
      </c>
      <c r="N1064" s="80">
        <v>2018</v>
      </c>
      <c r="O1064" s="77">
        <f t="shared" si="20"/>
        <v>43421</v>
      </c>
      <c r="P1064" s="80" t="s">
        <v>2998</v>
      </c>
      <c r="Q1064" s="80" t="s">
        <v>1899</v>
      </c>
      <c r="R1064" s="80">
        <f>VLOOKUP(P1064,Registration!O:P,2,FALSE)</f>
        <v>16</v>
      </c>
    </row>
    <row r="1065" spans="1:18" ht="23.1" customHeight="1">
      <c r="A1065" s="80" t="s">
        <v>94</v>
      </c>
      <c r="B1065" s="80" t="s">
        <v>26</v>
      </c>
      <c r="C1065" s="80" t="s">
        <v>27</v>
      </c>
      <c r="D1065" s="80" t="s">
        <v>28</v>
      </c>
      <c r="E1065" s="80" t="s">
        <v>28</v>
      </c>
      <c r="F1065" s="80" t="s">
        <v>95</v>
      </c>
      <c r="G1065" s="80" t="s">
        <v>2811</v>
      </c>
      <c r="H1065" s="80" t="s">
        <v>8154</v>
      </c>
      <c r="I1065" s="80" t="s">
        <v>8155</v>
      </c>
      <c r="J1065" s="80" t="s">
        <v>2999</v>
      </c>
      <c r="K1065" s="77">
        <v>43421</v>
      </c>
      <c r="L1065" s="80">
        <v>17</v>
      </c>
      <c r="M1065" s="80">
        <v>11</v>
      </c>
      <c r="N1065" s="80">
        <v>2018</v>
      </c>
      <c r="O1065" s="77">
        <f t="shared" si="20"/>
        <v>43421</v>
      </c>
      <c r="P1065" s="80" t="s">
        <v>3000</v>
      </c>
      <c r="Q1065" s="80" t="s">
        <v>1899</v>
      </c>
      <c r="R1065" s="80">
        <f>VLOOKUP(P1065,Registration!O:P,2,FALSE)</f>
        <v>15</v>
      </c>
    </row>
    <row r="1066" spans="1:18" ht="23.1" customHeight="1">
      <c r="A1066" s="80" t="s">
        <v>1057</v>
      </c>
      <c r="B1066" s="80" t="s">
        <v>26</v>
      </c>
      <c r="C1066" s="80" t="s">
        <v>27</v>
      </c>
      <c r="D1066" s="80" t="s">
        <v>28</v>
      </c>
      <c r="E1066" s="80" t="s">
        <v>28</v>
      </c>
      <c r="F1066" s="80" t="s">
        <v>111</v>
      </c>
      <c r="G1066" s="80" t="s">
        <v>167</v>
      </c>
      <c r="H1066" s="80" t="s">
        <v>8159</v>
      </c>
      <c r="I1066" s="80" t="s">
        <v>8161</v>
      </c>
      <c r="J1066" s="80" t="s">
        <v>1081</v>
      </c>
      <c r="K1066" s="77" t="s">
        <v>3001</v>
      </c>
      <c r="L1066" s="80">
        <v>21</v>
      </c>
      <c r="M1066" s="80">
        <v>11</v>
      </c>
      <c r="N1066" s="80">
        <v>2018</v>
      </c>
      <c r="O1066" s="77">
        <f t="shared" si="20"/>
        <v>43425</v>
      </c>
      <c r="P1066" s="80" t="s">
        <v>1082</v>
      </c>
      <c r="Q1066" s="80" t="s">
        <v>175</v>
      </c>
      <c r="R1066" s="80">
        <f>VLOOKUP(P1066,Registration!O:P,2,FALSE)</f>
        <v>19</v>
      </c>
    </row>
    <row r="1067" spans="1:18" ht="23.1" customHeight="1">
      <c r="A1067" s="80" t="s">
        <v>1057</v>
      </c>
      <c r="B1067" s="80" t="s">
        <v>26</v>
      </c>
      <c r="C1067" s="80" t="s">
        <v>27</v>
      </c>
      <c r="D1067" s="80" t="s">
        <v>28</v>
      </c>
      <c r="E1067" s="80" t="s">
        <v>28</v>
      </c>
      <c r="F1067" s="80" t="s">
        <v>29</v>
      </c>
      <c r="G1067" s="80" t="s">
        <v>1887</v>
      </c>
      <c r="H1067" s="80" t="s">
        <v>8165</v>
      </c>
      <c r="I1067" s="80" t="s">
        <v>8163</v>
      </c>
      <c r="J1067" s="80" t="s">
        <v>3002</v>
      </c>
      <c r="K1067" s="77">
        <v>43426</v>
      </c>
      <c r="L1067" s="80">
        <v>22</v>
      </c>
      <c r="M1067" s="80">
        <v>11</v>
      </c>
      <c r="N1067" s="80">
        <v>2018</v>
      </c>
      <c r="O1067" s="77">
        <f t="shared" si="20"/>
        <v>43426</v>
      </c>
      <c r="P1067" s="80" t="s">
        <v>3003</v>
      </c>
      <c r="Q1067" s="80" t="s">
        <v>175</v>
      </c>
      <c r="R1067" s="80">
        <f>VLOOKUP(P1067,Registration!O:P,2,FALSE)</f>
        <v>17</v>
      </c>
    </row>
    <row r="1068" spans="1:18" ht="23.1" customHeight="1">
      <c r="A1068" s="80" t="s">
        <v>1057</v>
      </c>
      <c r="B1068" s="80" t="s">
        <v>26</v>
      </c>
      <c r="C1068" s="80" t="s">
        <v>27</v>
      </c>
      <c r="D1068" s="80" t="s">
        <v>28</v>
      </c>
      <c r="E1068" s="80" t="s">
        <v>28</v>
      </c>
      <c r="F1068" s="80" t="s">
        <v>29</v>
      </c>
      <c r="G1068" s="80" t="s">
        <v>1887</v>
      </c>
      <c r="H1068" s="80" t="s">
        <v>8165</v>
      </c>
      <c r="I1068" s="80" t="s">
        <v>8163</v>
      </c>
      <c r="J1068" s="80" t="s">
        <v>3004</v>
      </c>
      <c r="K1068" s="77">
        <v>43426</v>
      </c>
      <c r="L1068" s="80">
        <v>22</v>
      </c>
      <c r="M1068" s="80">
        <v>11</v>
      </c>
      <c r="N1068" s="80">
        <v>2018</v>
      </c>
      <c r="O1068" s="77">
        <f t="shared" si="20"/>
        <v>43426</v>
      </c>
      <c r="P1068" s="80" t="s">
        <v>3005</v>
      </c>
      <c r="Q1068" s="80" t="s">
        <v>175</v>
      </c>
      <c r="R1068" s="80">
        <f>VLOOKUP(P1068,Registration!O:P,2,FALSE)</f>
        <v>19</v>
      </c>
    </row>
    <row r="1069" spans="1:18" ht="23.1" customHeight="1">
      <c r="A1069" s="80" t="s">
        <v>1057</v>
      </c>
      <c r="B1069" s="80" t="s">
        <v>26</v>
      </c>
      <c r="C1069" s="80" t="s">
        <v>27</v>
      </c>
      <c r="D1069" s="80" t="s">
        <v>28</v>
      </c>
      <c r="E1069" s="80" t="s">
        <v>28</v>
      </c>
      <c r="F1069" s="80" t="s">
        <v>111</v>
      </c>
      <c r="G1069" s="80" t="s">
        <v>167</v>
      </c>
      <c r="H1069" s="80" t="s">
        <v>8159</v>
      </c>
      <c r="I1069" s="80" t="s">
        <v>8161</v>
      </c>
      <c r="J1069" s="80" t="s">
        <v>1083</v>
      </c>
      <c r="K1069" s="77">
        <v>43426</v>
      </c>
      <c r="L1069" s="80">
        <v>22</v>
      </c>
      <c r="M1069" s="80">
        <v>11</v>
      </c>
      <c r="N1069" s="80">
        <v>2018</v>
      </c>
      <c r="O1069" s="77">
        <f t="shared" si="20"/>
        <v>43426</v>
      </c>
      <c r="P1069" s="80" t="s">
        <v>1084</v>
      </c>
      <c r="Q1069" s="80" t="s">
        <v>175</v>
      </c>
      <c r="R1069" s="80">
        <f>VLOOKUP(P1069,Registration!O:P,2,FALSE)</f>
        <v>18</v>
      </c>
    </row>
    <row r="1070" spans="1:18" ht="23.1" customHeight="1">
      <c r="A1070" s="80" t="s">
        <v>1057</v>
      </c>
      <c r="B1070" s="80" t="s">
        <v>26</v>
      </c>
      <c r="C1070" s="80" t="s">
        <v>27</v>
      </c>
      <c r="D1070" s="80" t="s">
        <v>28</v>
      </c>
      <c r="E1070" s="80" t="s">
        <v>28</v>
      </c>
      <c r="F1070" s="80" t="s">
        <v>111</v>
      </c>
      <c r="G1070" s="80" t="s">
        <v>167</v>
      </c>
      <c r="H1070" s="80" t="s">
        <v>8159</v>
      </c>
      <c r="I1070" s="80" t="s">
        <v>8161</v>
      </c>
      <c r="J1070" s="80" t="s">
        <v>1085</v>
      </c>
      <c r="K1070" s="77">
        <v>43427</v>
      </c>
      <c r="L1070" s="80">
        <v>23</v>
      </c>
      <c r="M1070" s="80">
        <v>11</v>
      </c>
      <c r="N1070" s="80">
        <v>2018</v>
      </c>
      <c r="O1070" s="77">
        <f t="shared" si="20"/>
        <v>43427</v>
      </c>
      <c r="P1070" s="80" t="s">
        <v>1086</v>
      </c>
      <c r="Q1070" s="80" t="s">
        <v>175</v>
      </c>
      <c r="R1070" s="80">
        <f>VLOOKUP(P1070,Registration!O:P,2,FALSE)</f>
        <v>19</v>
      </c>
    </row>
    <row r="1071" spans="1:18" ht="23.1" customHeight="1">
      <c r="A1071" s="80" t="s">
        <v>1087</v>
      </c>
      <c r="B1071" s="80" t="s">
        <v>26</v>
      </c>
      <c r="C1071" s="80" t="s">
        <v>27</v>
      </c>
      <c r="D1071" s="80" t="s">
        <v>28</v>
      </c>
      <c r="E1071" s="80" t="s">
        <v>28</v>
      </c>
      <c r="F1071" s="80" t="s">
        <v>111</v>
      </c>
      <c r="G1071" s="80" t="s">
        <v>167</v>
      </c>
      <c r="H1071" s="80" t="s">
        <v>8159</v>
      </c>
      <c r="I1071" s="80" t="s">
        <v>8161</v>
      </c>
      <c r="J1071" s="80" t="s">
        <v>1088</v>
      </c>
      <c r="K1071" s="77">
        <v>43430</v>
      </c>
      <c r="L1071" s="80">
        <v>26</v>
      </c>
      <c r="M1071" s="80">
        <v>11</v>
      </c>
      <c r="N1071" s="80">
        <v>2018</v>
      </c>
      <c r="O1071" s="77">
        <f t="shared" si="20"/>
        <v>43430</v>
      </c>
      <c r="P1071" s="80" t="s">
        <v>1089</v>
      </c>
      <c r="Q1071" s="80" t="s">
        <v>175</v>
      </c>
      <c r="R1071" s="80">
        <f>VLOOKUP(P1071,Registration!O:P,2,FALSE)</f>
        <v>19</v>
      </c>
    </row>
    <row r="1072" spans="1:18" ht="23.1" customHeight="1">
      <c r="A1072" s="80" t="s">
        <v>1087</v>
      </c>
      <c r="B1072" s="80" t="s">
        <v>26</v>
      </c>
      <c r="C1072" s="80" t="s">
        <v>27</v>
      </c>
      <c r="D1072" s="80" t="s">
        <v>28</v>
      </c>
      <c r="E1072" s="80" t="s">
        <v>28</v>
      </c>
      <c r="F1072" s="80" t="s">
        <v>111</v>
      </c>
      <c r="G1072" s="80" t="s">
        <v>167</v>
      </c>
      <c r="H1072" s="80" t="s">
        <v>8159</v>
      </c>
      <c r="I1072" s="80" t="s">
        <v>8161</v>
      </c>
      <c r="J1072" s="80" t="s">
        <v>1090</v>
      </c>
      <c r="K1072" s="77">
        <v>43430</v>
      </c>
      <c r="L1072" s="80">
        <v>26</v>
      </c>
      <c r="M1072" s="80">
        <v>11</v>
      </c>
      <c r="N1072" s="80">
        <v>2018</v>
      </c>
      <c r="O1072" s="77">
        <f t="shared" si="20"/>
        <v>43430</v>
      </c>
      <c r="P1072" s="80" t="s">
        <v>1091</v>
      </c>
      <c r="Q1072" s="80" t="s">
        <v>175</v>
      </c>
      <c r="R1072" s="80">
        <f>VLOOKUP(P1072,Registration!O:P,2,FALSE)</f>
        <v>18</v>
      </c>
    </row>
    <row r="1073" spans="1:18" ht="23.1" customHeight="1">
      <c r="A1073" s="80" t="s">
        <v>1087</v>
      </c>
      <c r="B1073" s="80" t="s">
        <v>26</v>
      </c>
      <c r="C1073" s="80" t="s">
        <v>27</v>
      </c>
      <c r="D1073" s="80" t="s">
        <v>28</v>
      </c>
      <c r="E1073" s="80" t="s">
        <v>28</v>
      </c>
      <c r="F1073" s="80" t="s">
        <v>111</v>
      </c>
      <c r="G1073" s="80" t="s">
        <v>167</v>
      </c>
      <c r="H1073" s="80" t="s">
        <v>8159</v>
      </c>
      <c r="I1073" s="80" t="s">
        <v>8161</v>
      </c>
      <c r="J1073" s="80" t="s">
        <v>973</v>
      </c>
      <c r="K1073" s="77">
        <v>43430</v>
      </c>
      <c r="L1073" s="80">
        <v>26</v>
      </c>
      <c r="M1073" s="80">
        <v>11</v>
      </c>
      <c r="N1073" s="80">
        <v>2018</v>
      </c>
      <c r="O1073" s="77">
        <f t="shared" si="20"/>
        <v>43430</v>
      </c>
      <c r="P1073" s="80" t="s">
        <v>974</v>
      </c>
      <c r="Q1073" s="80" t="s">
        <v>175</v>
      </c>
      <c r="R1073" s="80">
        <f>VLOOKUP(P1073,Registration!O:P,2,FALSE)</f>
        <v>19</v>
      </c>
    </row>
    <row r="1074" spans="1:18" ht="23.1" customHeight="1">
      <c r="A1074" s="80" t="s">
        <v>1087</v>
      </c>
      <c r="B1074" s="80" t="s">
        <v>26</v>
      </c>
      <c r="C1074" s="80" t="s">
        <v>27</v>
      </c>
      <c r="D1074" s="80" t="s">
        <v>28</v>
      </c>
      <c r="E1074" s="80" t="s">
        <v>28</v>
      </c>
      <c r="F1074" s="80" t="s">
        <v>111</v>
      </c>
      <c r="G1074" s="80" t="s">
        <v>167</v>
      </c>
      <c r="H1074" s="80" t="s">
        <v>8159</v>
      </c>
      <c r="I1074" s="80" t="s">
        <v>8161</v>
      </c>
      <c r="J1074" s="80" t="s">
        <v>1092</v>
      </c>
      <c r="K1074" s="77">
        <v>43434</v>
      </c>
      <c r="L1074" s="80">
        <v>30</v>
      </c>
      <c r="M1074" s="80">
        <v>11</v>
      </c>
      <c r="N1074" s="80">
        <v>2018</v>
      </c>
      <c r="O1074" s="77">
        <f t="shared" si="20"/>
        <v>43434</v>
      </c>
      <c r="P1074" s="80" t="s">
        <v>1093</v>
      </c>
      <c r="Q1074" s="80" t="s">
        <v>175</v>
      </c>
      <c r="R1074" s="80">
        <f>VLOOKUP(P1074,Registration!O:P,2,FALSE)</f>
        <v>18</v>
      </c>
    </row>
    <row r="1075" spans="1:18" ht="23.1" customHeight="1">
      <c r="A1075" s="80" t="s">
        <v>1087</v>
      </c>
      <c r="B1075" s="80" t="s">
        <v>26</v>
      </c>
      <c r="C1075" s="80" t="s">
        <v>27</v>
      </c>
      <c r="D1075" s="80" t="s">
        <v>28</v>
      </c>
      <c r="E1075" s="80" t="s">
        <v>28</v>
      </c>
      <c r="F1075" s="80" t="s">
        <v>111</v>
      </c>
      <c r="G1075" s="80" t="s">
        <v>167</v>
      </c>
      <c r="H1075" s="80" t="s">
        <v>8159</v>
      </c>
      <c r="I1075" s="80" t="s">
        <v>8161</v>
      </c>
      <c r="J1075" s="80" t="s">
        <v>1094</v>
      </c>
      <c r="K1075" s="77">
        <v>43434</v>
      </c>
      <c r="L1075" s="80">
        <v>30</v>
      </c>
      <c r="M1075" s="80">
        <v>11</v>
      </c>
      <c r="N1075" s="80">
        <v>2018</v>
      </c>
      <c r="O1075" s="77">
        <f t="shared" si="20"/>
        <v>43434</v>
      </c>
      <c r="P1075" s="80" t="s">
        <v>1095</v>
      </c>
      <c r="Q1075" s="80" t="s">
        <v>175</v>
      </c>
      <c r="R1075" s="80">
        <f>VLOOKUP(P1075,Registration!O:P,2,FALSE)</f>
        <v>19</v>
      </c>
    </row>
    <row r="1076" spans="1:18" ht="23.1" customHeight="1">
      <c r="A1076" s="80" t="s">
        <v>1096</v>
      </c>
      <c r="B1076" s="80" t="s">
        <v>26</v>
      </c>
      <c r="C1076" s="80" t="s">
        <v>27</v>
      </c>
      <c r="D1076" s="80" t="s">
        <v>28</v>
      </c>
      <c r="E1076" s="80" t="s">
        <v>28</v>
      </c>
      <c r="F1076" s="80" t="s">
        <v>29</v>
      </c>
      <c r="G1076" s="80" t="s">
        <v>1887</v>
      </c>
      <c r="H1076" s="80" t="s">
        <v>8165</v>
      </c>
      <c r="I1076" s="80" t="s">
        <v>8163</v>
      </c>
      <c r="J1076" s="80" t="s">
        <v>3006</v>
      </c>
      <c r="K1076" s="77">
        <v>43437</v>
      </c>
      <c r="L1076" s="80">
        <v>3</v>
      </c>
      <c r="M1076" s="80">
        <v>12</v>
      </c>
      <c r="N1076" s="80">
        <v>2018</v>
      </c>
      <c r="O1076" s="77">
        <f t="shared" si="20"/>
        <v>43437</v>
      </c>
      <c r="P1076" s="80" t="s">
        <v>3007</v>
      </c>
      <c r="Q1076" s="80" t="s">
        <v>175</v>
      </c>
      <c r="R1076" s="80">
        <f>VLOOKUP(P1076,Registration!O:P,2,FALSE)</f>
        <v>18</v>
      </c>
    </row>
    <row r="1077" spans="1:18" ht="23.1" customHeight="1">
      <c r="A1077" s="80" t="s">
        <v>1096</v>
      </c>
      <c r="B1077" s="80" t="s">
        <v>26</v>
      </c>
      <c r="C1077" s="80" t="s">
        <v>27</v>
      </c>
      <c r="D1077" s="80" t="s">
        <v>28</v>
      </c>
      <c r="E1077" s="80" t="s">
        <v>28</v>
      </c>
      <c r="F1077" s="80" t="s">
        <v>29</v>
      </c>
      <c r="G1077" s="80" t="s">
        <v>1887</v>
      </c>
      <c r="H1077" s="80" t="s">
        <v>8165</v>
      </c>
      <c r="I1077" s="80" t="s">
        <v>8163</v>
      </c>
      <c r="J1077" s="80" t="s">
        <v>2151</v>
      </c>
      <c r="K1077" s="77">
        <v>43437</v>
      </c>
      <c r="L1077" s="80">
        <v>3</v>
      </c>
      <c r="M1077" s="80">
        <v>12</v>
      </c>
      <c r="N1077" s="80">
        <v>2018</v>
      </c>
      <c r="O1077" s="77">
        <f t="shared" si="20"/>
        <v>43437</v>
      </c>
      <c r="P1077" s="80" t="s">
        <v>3008</v>
      </c>
      <c r="Q1077" s="80" t="s">
        <v>175</v>
      </c>
      <c r="R1077" s="80">
        <f>VLOOKUP(P1077,Registration!O:P,2,FALSE)</f>
        <v>18</v>
      </c>
    </row>
    <row r="1078" spans="1:18" ht="23.1" customHeight="1">
      <c r="A1078" s="80" t="s">
        <v>1096</v>
      </c>
      <c r="B1078" s="80" t="s">
        <v>26</v>
      </c>
      <c r="C1078" s="80" t="s">
        <v>27</v>
      </c>
      <c r="D1078" s="80" t="s">
        <v>28</v>
      </c>
      <c r="E1078" s="80" t="s">
        <v>28</v>
      </c>
      <c r="F1078" s="80" t="s">
        <v>111</v>
      </c>
      <c r="G1078" s="80" t="s">
        <v>167</v>
      </c>
      <c r="H1078" s="80" t="s">
        <v>8159</v>
      </c>
      <c r="I1078" s="80" t="s">
        <v>8161</v>
      </c>
      <c r="J1078" s="80" t="s">
        <v>1097</v>
      </c>
      <c r="K1078" s="77">
        <v>43437</v>
      </c>
      <c r="L1078" s="80">
        <v>3</v>
      </c>
      <c r="M1078" s="80">
        <v>12</v>
      </c>
      <c r="N1078" s="80">
        <v>2018</v>
      </c>
      <c r="O1078" s="77">
        <f t="shared" si="20"/>
        <v>43437</v>
      </c>
      <c r="P1078" s="80" t="s">
        <v>1098</v>
      </c>
      <c r="Q1078" s="80" t="s">
        <v>175</v>
      </c>
      <c r="R1078" s="80">
        <f>VLOOKUP(P1078,Registration!O:P,2,FALSE)</f>
        <v>18</v>
      </c>
    </row>
    <row r="1079" spans="1:18" ht="23.1" customHeight="1">
      <c r="A1079" s="80" t="s">
        <v>1096</v>
      </c>
      <c r="B1079" s="80" t="s">
        <v>26</v>
      </c>
      <c r="C1079" s="80" t="s">
        <v>27</v>
      </c>
      <c r="D1079" s="80" t="s">
        <v>28</v>
      </c>
      <c r="E1079" s="80" t="s">
        <v>28</v>
      </c>
      <c r="F1079" s="80" t="s">
        <v>29</v>
      </c>
      <c r="G1079" s="80" t="s">
        <v>1887</v>
      </c>
      <c r="H1079" s="80" t="s">
        <v>8165</v>
      </c>
      <c r="I1079" s="80" t="s">
        <v>8163</v>
      </c>
      <c r="J1079" s="80" t="s">
        <v>3009</v>
      </c>
      <c r="K1079" s="77">
        <v>43437</v>
      </c>
      <c r="L1079" s="80">
        <v>3</v>
      </c>
      <c r="M1079" s="80">
        <v>12</v>
      </c>
      <c r="N1079" s="80">
        <v>2018</v>
      </c>
      <c r="O1079" s="77">
        <f t="shared" si="20"/>
        <v>43437</v>
      </c>
      <c r="P1079" s="80" t="s">
        <v>3010</v>
      </c>
      <c r="Q1079" s="80" t="s">
        <v>175</v>
      </c>
      <c r="R1079" s="80">
        <f>VLOOKUP(P1079,Registration!O:P,2,FALSE)</f>
        <v>19</v>
      </c>
    </row>
    <row r="1080" spans="1:18" ht="23.1" customHeight="1">
      <c r="A1080" s="80" t="s">
        <v>1096</v>
      </c>
      <c r="B1080" s="80" t="s">
        <v>26</v>
      </c>
      <c r="C1080" s="80" t="s">
        <v>27</v>
      </c>
      <c r="D1080" s="80" t="s">
        <v>28</v>
      </c>
      <c r="E1080" s="80" t="s">
        <v>28</v>
      </c>
      <c r="F1080" s="80" t="s">
        <v>29</v>
      </c>
      <c r="G1080" s="80" t="s">
        <v>1887</v>
      </c>
      <c r="H1080" s="80" t="s">
        <v>8165</v>
      </c>
      <c r="I1080" s="80" t="s">
        <v>8163</v>
      </c>
      <c r="J1080" s="80" t="s">
        <v>3011</v>
      </c>
      <c r="K1080" s="77">
        <v>43437</v>
      </c>
      <c r="L1080" s="80">
        <v>3</v>
      </c>
      <c r="M1080" s="80">
        <v>12</v>
      </c>
      <c r="N1080" s="80">
        <v>2018</v>
      </c>
      <c r="O1080" s="77">
        <f t="shared" si="20"/>
        <v>43437</v>
      </c>
      <c r="P1080" s="80" t="s">
        <v>3012</v>
      </c>
      <c r="Q1080" s="80" t="s">
        <v>175</v>
      </c>
      <c r="R1080" s="80">
        <f>VLOOKUP(P1080,Registration!O:P,2,FALSE)</f>
        <v>16</v>
      </c>
    </row>
    <row r="1081" spans="1:18" ht="23.1" customHeight="1">
      <c r="A1081" s="80" t="s">
        <v>1096</v>
      </c>
      <c r="B1081" s="80" t="s">
        <v>26</v>
      </c>
      <c r="C1081" s="80" t="s">
        <v>27</v>
      </c>
      <c r="D1081" s="80" t="s">
        <v>28</v>
      </c>
      <c r="E1081" s="80" t="s">
        <v>28</v>
      </c>
      <c r="F1081" s="80" t="s">
        <v>29</v>
      </c>
      <c r="G1081" s="80" t="s">
        <v>1887</v>
      </c>
      <c r="H1081" s="80" t="s">
        <v>8165</v>
      </c>
      <c r="I1081" s="80" t="s">
        <v>8163</v>
      </c>
      <c r="J1081" s="80" t="s">
        <v>3013</v>
      </c>
      <c r="K1081" s="77">
        <v>43438</v>
      </c>
      <c r="L1081" s="80">
        <v>4</v>
      </c>
      <c r="M1081" s="80">
        <v>12</v>
      </c>
      <c r="N1081" s="80">
        <v>2018</v>
      </c>
      <c r="O1081" s="77">
        <f t="shared" si="20"/>
        <v>43438</v>
      </c>
      <c r="P1081" s="80" t="s">
        <v>3014</v>
      </c>
      <c r="Q1081" s="80" t="s">
        <v>175</v>
      </c>
      <c r="R1081" s="80">
        <f>VLOOKUP(P1081,Registration!O:P,2,FALSE)</f>
        <v>18</v>
      </c>
    </row>
    <row r="1082" spans="1:18" ht="23.1" customHeight="1">
      <c r="A1082" s="80" t="s">
        <v>1096</v>
      </c>
      <c r="B1082" s="80" t="s">
        <v>26</v>
      </c>
      <c r="C1082" s="80" t="s">
        <v>27</v>
      </c>
      <c r="D1082" s="80" t="s">
        <v>28</v>
      </c>
      <c r="E1082" s="80" t="s">
        <v>28</v>
      </c>
      <c r="F1082" s="80" t="s">
        <v>111</v>
      </c>
      <c r="G1082" s="80" t="s">
        <v>167</v>
      </c>
      <c r="H1082" s="80" t="s">
        <v>8159</v>
      </c>
      <c r="I1082" s="80" t="s">
        <v>8161</v>
      </c>
      <c r="J1082" s="80" t="s">
        <v>1099</v>
      </c>
      <c r="K1082" s="77">
        <v>43438</v>
      </c>
      <c r="L1082" s="80">
        <v>4</v>
      </c>
      <c r="M1082" s="80">
        <v>12</v>
      </c>
      <c r="N1082" s="80">
        <v>2018</v>
      </c>
      <c r="O1082" s="77">
        <f t="shared" si="20"/>
        <v>43438</v>
      </c>
      <c r="P1082" s="80" t="s">
        <v>1100</v>
      </c>
      <c r="Q1082" s="80" t="s">
        <v>175</v>
      </c>
      <c r="R1082" s="80">
        <f>VLOOKUP(P1082,Registration!O:P,2,FALSE)</f>
        <v>19</v>
      </c>
    </row>
    <row r="1083" spans="1:18" ht="23.1" customHeight="1">
      <c r="A1083" s="80" t="s">
        <v>1096</v>
      </c>
      <c r="B1083" s="80" t="s">
        <v>26</v>
      </c>
      <c r="C1083" s="80" t="s">
        <v>27</v>
      </c>
      <c r="D1083" s="80" t="s">
        <v>28</v>
      </c>
      <c r="E1083" s="80" t="s">
        <v>28</v>
      </c>
      <c r="F1083" s="80" t="s">
        <v>29</v>
      </c>
      <c r="G1083" s="80" t="s">
        <v>1887</v>
      </c>
      <c r="H1083" s="80" t="s">
        <v>8165</v>
      </c>
      <c r="I1083" s="80" t="s">
        <v>8163</v>
      </c>
      <c r="J1083" s="80" t="s">
        <v>965</v>
      </c>
      <c r="K1083" s="77">
        <v>43438</v>
      </c>
      <c r="L1083" s="80">
        <v>4</v>
      </c>
      <c r="M1083" s="80">
        <v>12</v>
      </c>
      <c r="N1083" s="80">
        <v>2018</v>
      </c>
      <c r="O1083" s="77">
        <f t="shared" si="20"/>
        <v>43438</v>
      </c>
      <c r="P1083" s="80" t="s">
        <v>3015</v>
      </c>
      <c r="Q1083" s="80" t="s">
        <v>175</v>
      </c>
      <c r="R1083" s="80">
        <f>VLOOKUP(P1083,Registration!O:P,2,FALSE)</f>
        <v>18</v>
      </c>
    </row>
    <row r="1084" spans="1:18" ht="23.1" customHeight="1">
      <c r="A1084" s="80" t="s">
        <v>1096</v>
      </c>
      <c r="B1084" s="80" t="s">
        <v>26</v>
      </c>
      <c r="C1084" s="80" t="s">
        <v>27</v>
      </c>
      <c r="D1084" s="80" t="s">
        <v>28</v>
      </c>
      <c r="E1084" s="80" t="s">
        <v>28</v>
      </c>
      <c r="F1084" s="80" t="s">
        <v>29</v>
      </c>
      <c r="G1084" s="80" t="s">
        <v>1887</v>
      </c>
      <c r="H1084" s="80" t="s">
        <v>8165</v>
      </c>
      <c r="I1084" s="80" t="s">
        <v>8163</v>
      </c>
      <c r="J1084" s="80" t="s">
        <v>3016</v>
      </c>
      <c r="K1084" s="77">
        <v>43439</v>
      </c>
      <c r="L1084" s="80">
        <v>5</v>
      </c>
      <c r="M1084" s="80">
        <v>12</v>
      </c>
      <c r="N1084" s="80">
        <v>2018</v>
      </c>
      <c r="O1084" s="77">
        <f t="shared" si="20"/>
        <v>43439</v>
      </c>
      <c r="P1084" s="80" t="s">
        <v>3017</v>
      </c>
      <c r="Q1084" s="80" t="s">
        <v>175</v>
      </c>
      <c r="R1084" s="80">
        <f>VLOOKUP(P1084,Registration!O:P,2,FALSE)</f>
        <v>17</v>
      </c>
    </row>
    <row r="1085" spans="1:18" ht="23.1" customHeight="1">
      <c r="A1085" s="80" t="s">
        <v>1096</v>
      </c>
      <c r="B1085" s="80" t="s">
        <v>26</v>
      </c>
      <c r="C1085" s="80" t="s">
        <v>27</v>
      </c>
      <c r="D1085" s="80" t="s">
        <v>28</v>
      </c>
      <c r="E1085" s="80" t="s">
        <v>28</v>
      </c>
      <c r="F1085" s="80" t="s">
        <v>111</v>
      </c>
      <c r="G1085" s="80" t="s">
        <v>167</v>
      </c>
      <c r="H1085" s="80" t="s">
        <v>8159</v>
      </c>
      <c r="I1085" s="80" t="s">
        <v>8161</v>
      </c>
      <c r="J1085" s="80" t="s">
        <v>1121</v>
      </c>
      <c r="K1085" s="77">
        <v>43441</v>
      </c>
      <c r="L1085" s="80">
        <v>7</v>
      </c>
      <c r="M1085" s="80">
        <v>12</v>
      </c>
      <c r="N1085" s="80">
        <v>2018</v>
      </c>
      <c r="O1085" s="77">
        <f t="shared" ref="O1085:O1123" si="21">DATE(N1085,M1085,L1085)</f>
        <v>43441</v>
      </c>
      <c r="P1085" s="80" t="s">
        <v>1122</v>
      </c>
      <c r="Q1085" s="80" t="s">
        <v>175</v>
      </c>
      <c r="R1085" s="80">
        <f>VLOOKUP(P1085,Registration!O:P,2,FALSE)</f>
        <v>19</v>
      </c>
    </row>
    <row r="1086" spans="1:18" ht="23.1" customHeight="1">
      <c r="A1086" s="80" t="s">
        <v>1096</v>
      </c>
      <c r="B1086" s="80" t="s">
        <v>26</v>
      </c>
      <c r="C1086" s="80" t="s">
        <v>27</v>
      </c>
      <c r="D1086" s="80" t="s">
        <v>28</v>
      </c>
      <c r="E1086" s="80" t="s">
        <v>28</v>
      </c>
      <c r="F1086" s="80" t="s">
        <v>111</v>
      </c>
      <c r="G1086" s="80" t="s">
        <v>167</v>
      </c>
      <c r="H1086" s="80" t="s">
        <v>8159</v>
      </c>
      <c r="I1086" s="80" t="s">
        <v>8161</v>
      </c>
      <c r="J1086" s="80" t="s">
        <v>1123</v>
      </c>
      <c r="K1086" s="77">
        <v>43441</v>
      </c>
      <c r="L1086" s="80">
        <v>7</v>
      </c>
      <c r="M1086" s="80">
        <v>12</v>
      </c>
      <c r="N1086" s="80">
        <v>2018</v>
      </c>
      <c r="O1086" s="77">
        <f t="shared" si="21"/>
        <v>43441</v>
      </c>
      <c r="P1086" s="80" t="s">
        <v>1124</v>
      </c>
      <c r="Q1086" s="80" t="s">
        <v>175</v>
      </c>
      <c r="R1086" s="80">
        <f>VLOOKUP(P1086,Registration!O:P,2,FALSE)</f>
        <v>19</v>
      </c>
    </row>
    <row r="1087" spans="1:18" ht="23.1" customHeight="1">
      <c r="A1087" s="80" t="s">
        <v>1096</v>
      </c>
      <c r="B1087" s="80" t="s">
        <v>26</v>
      </c>
      <c r="C1087" s="80" t="s">
        <v>27</v>
      </c>
      <c r="D1087" s="80" t="s">
        <v>28</v>
      </c>
      <c r="E1087" s="80" t="s">
        <v>28</v>
      </c>
      <c r="F1087" s="80" t="s">
        <v>111</v>
      </c>
      <c r="G1087" s="80" t="s">
        <v>167</v>
      </c>
      <c r="H1087" s="80" t="s">
        <v>8159</v>
      </c>
      <c r="I1087" s="80" t="s">
        <v>8161</v>
      </c>
      <c r="J1087" s="80" t="s">
        <v>298</v>
      </c>
      <c r="K1087" s="77">
        <v>43441</v>
      </c>
      <c r="L1087" s="80">
        <v>7</v>
      </c>
      <c r="M1087" s="80">
        <v>12</v>
      </c>
      <c r="N1087" s="80">
        <v>2018</v>
      </c>
      <c r="O1087" s="77">
        <f t="shared" si="21"/>
        <v>43441</v>
      </c>
      <c r="P1087" s="80" t="s">
        <v>1125</v>
      </c>
      <c r="Q1087" s="80" t="s">
        <v>175</v>
      </c>
      <c r="R1087" s="80">
        <f>VLOOKUP(P1087,Registration!O:P,2,FALSE)</f>
        <v>19</v>
      </c>
    </row>
    <row r="1088" spans="1:18" ht="23.1" customHeight="1">
      <c r="A1088" s="80" t="s">
        <v>1096</v>
      </c>
      <c r="B1088" s="80" t="s">
        <v>26</v>
      </c>
      <c r="C1088" s="80" t="s">
        <v>27</v>
      </c>
      <c r="D1088" s="80" t="s">
        <v>28</v>
      </c>
      <c r="E1088" s="80" t="s">
        <v>28</v>
      </c>
      <c r="F1088" s="80" t="s">
        <v>29</v>
      </c>
      <c r="G1088" s="80" t="s">
        <v>1887</v>
      </c>
      <c r="H1088" s="80" t="s">
        <v>8165</v>
      </c>
      <c r="I1088" s="80" t="s">
        <v>8163</v>
      </c>
      <c r="J1088" s="80" t="s">
        <v>3022</v>
      </c>
      <c r="K1088" s="77">
        <v>43442</v>
      </c>
      <c r="L1088" s="80">
        <v>8</v>
      </c>
      <c r="M1088" s="80">
        <v>12</v>
      </c>
      <c r="N1088" s="80">
        <v>2018</v>
      </c>
      <c r="O1088" s="77">
        <f t="shared" si="21"/>
        <v>43442</v>
      </c>
      <c r="P1088" s="80" t="s">
        <v>3023</v>
      </c>
      <c r="Q1088" s="80" t="s">
        <v>175</v>
      </c>
      <c r="R1088" s="80">
        <f>VLOOKUP(P1088,Registration!O:P,2,FALSE)</f>
        <v>18</v>
      </c>
    </row>
    <row r="1089" spans="1:18" ht="23.1" customHeight="1">
      <c r="A1089" s="80" t="s">
        <v>1140</v>
      </c>
      <c r="B1089" s="80" t="s">
        <v>26</v>
      </c>
      <c r="C1089" s="80" t="s">
        <v>27</v>
      </c>
      <c r="D1089" s="80" t="s">
        <v>28</v>
      </c>
      <c r="E1089" s="80" t="s">
        <v>28</v>
      </c>
      <c r="F1089" s="80" t="s">
        <v>111</v>
      </c>
      <c r="G1089" s="80" t="s">
        <v>167</v>
      </c>
      <c r="H1089" s="80" t="s">
        <v>8159</v>
      </c>
      <c r="I1089" s="80" t="s">
        <v>8161</v>
      </c>
      <c r="J1089" s="80" t="s">
        <v>1141</v>
      </c>
      <c r="K1089" s="77">
        <v>43444</v>
      </c>
      <c r="L1089" s="80">
        <v>10</v>
      </c>
      <c r="M1089" s="80">
        <v>12</v>
      </c>
      <c r="N1089" s="80">
        <v>2018</v>
      </c>
      <c r="O1089" s="77">
        <f t="shared" si="21"/>
        <v>43444</v>
      </c>
      <c r="P1089" s="80" t="s">
        <v>1142</v>
      </c>
      <c r="Q1089" s="80" t="s">
        <v>175</v>
      </c>
      <c r="R1089" s="80">
        <f>VLOOKUP(P1089,Registration!O:P,2,FALSE)</f>
        <v>19</v>
      </c>
    </row>
    <row r="1090" spans="1:18" ht="23.1" customHeight="1">
      <c r="A1090" s="80" t="s">
        <v>1140</v>
      </c>
      <c r="B1090" s="80" t="s">
        <v>26</v>
      </c>
      <c r="C1090" s="80" t="s">
        <v>27</v>
      </c>
      <c r="D1090" s="80" t="s">
        <v>28</v>
      </c>
      <c r="E1090" s="80" t="s">
        <v>28</v>
      </c>
      <c r="F1090" s="80" t="s">
        <v>111</v>
      </c>
      <c r="G1090" s="80" t="s">
        <v>167</v>
      </c>
      <c r="H1090" s="80" t="s">
        <v>8159</v>
      </c>
      <c r="I1090" s="80" t="s">
        <v>8161</v>
      </c>
      <c r="J1090" s="80" t="s">
        <v>1143</v>
      </c>
      <c r="K1090" s="77">
        <v>43444</v>
      </c>
      <c r="L1090" s="80">
        <v>10</v>
      </c>
      <c r="M1090" s="80">
        <v>12</v>
      </c>
      <c r="N1090" s="80">
        <v>2018</v>
      </c>
      <c r="O1090" s="77">
        <f t="shared" si="21"/>
        <v>43444</v>
      </c>
      <c r="P1090" s="80" t="s">
        <v>1144</v>
      </c>
      <c r="Q1090" s="80" t="s">
        <v>175</v>
      </c>
      <c r="R1090" s="80">
        <f>VLOOKUP(P1090,Registration!O:P,2,FALSE)</f>
        <v>19</v>
      </c>
    </row>
    <row r="1091" spans="1:18" ht="23.1" customHeight="1">
      <c r="A1091" s="80" t="s">
        <v>1140</v>
      </c>
      <c r="B1091" s="80" t="s">
        <v>26</v>
      </c>
      <c r="C1091" s="80" t="s">
        <v>27</v>
      </c>
      <c r="D1091" s="80" t="s">
        <v>28</v>
      </c>
      <c r="E1091" s="80" t="s">
        <v>28</v>
      </c>
      <c r="F1091" s="80" t="s">
        <v>111</v>
      </c>
      <c r="G1091" s="80" t="s">
        <v>167</v>
      </c>
      <c r="H1091" s="80" t="s">
        <v>8159</v>
      </c>
      <c r="I1091" s="80" t="s">
        <v>8161</v>
      </c>
      <c r="J1091" s="80" t="s">
        <v>1145</v>
      </c>
      <c r="K1091" s="77">
        <v>43444</v>
      </c>
      <c r="L1091" s="80">
        <v>10</v>
      </c>
      <c r="M1091" s="80">
        <v>12</v>
      </c>
      <c r="N1091" s="80">
        <v>2018</v>
      </c>
      <c r="O1091" s="77">
        <f t="shared" si="21"/>
        <v>43444</v>
      </c>
      <c r="P1091" s="80" t="s">
        <v>1146</v>
      </c>
      <c r="Q1091" s="80" t="s">
        <v>175</v>
      </c>
      <c r="R1091" s="80">
        <f>VLOOKUP(P1091,Registration!O:P,2,FALSE)</f>
        <v>18</v>
      </c>
    </row>
    <row r="1092" spans="1:18" ht="23.1" customHeight="1">
      <c r="A1092" s="80" t="s">
        <v>1140</v>
      </c>
      <c r="B1092" s="80" t="s">
        <v>26</v>
      </c>
      <c r="C1092" s="80" t="s">
        <v>27</v>
      </c>
      <c r="D1092" s="80" t="s">
        <v>28</v>
      </c>
      <c r="E1092" s="80" t="s">
        <v>28</v>
      </c>
      <c r="F1092" s="80" t="s">
        <v>29</v>
      </c>
      <c r="G1092" s="80" t="s">
        <v>1887</v>
      </c>
      <c r="H1092" s="80" t="s">
        <v>8165</v>
      </c>
      <c r="I1092" s="80" t="s">
        <v>8163</v>
      </c>
      <c r="J1092" s="80" t="s">
        <v>3024</v>
      </c>
      <c r="K1092" s="77">
        <v>43444</v>
      </c>
      <c r="L1092" s="80">
        <v>10</v>
      </c>
      <c r="M1092" s="80">
        <v>12</v>
      </c>
      <c r="N1092" s="80">
        <v>2018</v>
      </c>
      <c r="O1092" s="77">
        <f t="shared" si="21"/>
        <v>43444</v>
      </c>
      <c r="P1092" s="80" t="s">
        <v>3025</v>
      </c>
      <c r="Q1092" s="80" t="s">
        <v>175</v>
      </c>
      <c r="R1092" s="80">
        <f>VLOOKUP(P1092,Registration!O:P,2,FALSE)</f>
        <v>17</v>
      </c>
    </row>
    <row r="1093" spans="1:18" ht="23.1" customHeight="1">
      <c r="A1093" s="80" t="s">
        <v>1140</v>
      </c>
      <c r="B1093" s="80" t="s">
        <v>26</v>
      </c>
      <c r="C1093" s="80" t="s">
        <v>27</v>
      </c>
      <c r="D1093" s="80" t="s">
        <v>28</v>
      </c>
      <c r="E1093" s="80" t="s">
        <v>28</v>
      </c>
      <c r="F1093" s="80" t="s">
        <v>29</v>
      </c>
      <c r="G1093" s="80" t="s">
        <v>1887</v>
      </c>
      <c r="H1093" s="80" t="s">
        <v>8165</v>
      </c>
      <c r="I1093" s="80" t="s">
        <v>8163</v>
      </c>
      <c r="J1093" s="80" t="s">
        <v>3026</v>
      </c>
      <c r="K1093" s="77">
        <v>43445</v>
      </c>
      <c r="L1093" s="80">
        <v>11</v>
      </c>
      <c r="M1093" s="80">
        <v>12</v>
      </c>
      <c r="N1093" s="80">
        <v>2018</v>
      </c>
      <c r="O1093" s="77">
        <f t="shared" si="21"/>
        <v>43445</v>
      </c>
      <c r="P1093" s="80" t="s">
        <v>3027</v>
      </c>
      <c r="Q1093" s="80" t="s">
        <v>175</v>
      </c>
      <c r="R1093" s="80">
        <f>VLOOKUP(P1093,Registration!O:P,2,FALSE)</f>
        <v>16</v>
      </c>
    </row>
    <row r="1094" spans="1:18" ht="23.1" customHeight="1">
      <c r="A1094" s="80" t="s">
        <v>1140</v>
      </c>
      <c r="B1094" s="80" t="s">
        <v>26</v>
      </c>
      <c r="C1094" s="80" t="s">
        <v>27</v>
      </c>
      <c r="D1094" s="80" t="s">
        <v>28</v>
      </c>
      <c r="E1094" s="80" t="s">
        <v>28</v>
      </c>
      <c r="F1094" s="80" t="s">
        <v>29</v>
      </c>
      <c r="G1094" s="80" t="s">
        <v>1887</v>
      </c>
      <c r="H1094" s="80" t="s">
        <v>8165</v>
      </c>
      <c r="I1094" s="80" t="s">
        <v>8163</v>
      </c>
      <c r="J1094" s="80" t="s">
        <v>3028</v>
      </c>
      <c r="K1094" s="77">
        <v>43445</v>
      </c>
      <c r="L1094" s="80">
        <v>11</v>
      </c>
      <c r="M1094" s="80">
        <v>12</v>
      </c>
      <c r="N1094" s="80">
        <v>2018</v>
      </c>
      <c r="O1094" s="77">
        <f t="shared" si="21"/>
        <v>43445</v>
      </c>
      <c r="P1094" s="80" t="s">
        <v>3029</v>
      </c>
      <c r="Q1094" s="80" t="s">
        <v>175</v>
      </c>
      <c r="R1094" s="80">
        <f>VLOOKUP(P1094,Registration!O:P,2,FALSE)</f>
        <v>19</v>
      </c>
    </row>
    <row r="1095" spans="1:18" ht="23.1" customHeight="1">
      <c r="A1095" s="80" t="s">
        <v>1140</v>
      </c>
      <c r="B1095" s="80" t="s">
        <v>26</v>
      </c>
      <c r="C1095" s="80" t="s">
        <v>27</v>
      </c>
      <c r="D1095" s="80" t="s">
        <v>28</v>
      </c>
      <c r="E1095" s="80" t="s">
        <v>28</v>
      </c>
      <c r="F1095" s="80" t="s">
        <v>29</v>
      </c>
      <c r="G1095" s="80" t="s">
        <v>1887</v>
      </c>
      <c r="H1095" s="80" t="s">
        <v>8165</v>
      </c>
      <c r="I1095" s="80" t="s">
        <v>8163</v>
      </c>
      <c r="J1095" s="80" t="s">
        <v>3030</v>
      </c>
      <c r="K1095" s="77">
        <v>43445</v>
      </c>
      <c r="L1095" s="80">
        <v>11</v>
      </c>
      <c r="M1095" s="80">
        <v>12</v>
      </c>
      <c r="N1095" s="80">
        <v>2018</v>
      </c>
      <c r="O1095" s="77">
        <f t="shared" si="21"/>
        <v>43445</v>
      </c>
      <c r="P1095" s="80" t="s">
        <v>3031</v>
      </c>
      <c r="Q1095" s="80" t="s">
        <v>175</v>
      </c>
      <c r="R1095" s="80">
        <f>VLOOKUP(P1095,Registration!O:P,2,FALSE)</f>
        <v>18</v>
      </c>
    </row>
    <row r="1096" spans="1:18" ht="23.1" customHeight="1">
      <c r="A1096" s="80" t="s">
        <v>1140</v>
      </c>
      <c r="B1096" s="80" t="s">
        <v>26</v>
      </c>
      <c r="C1096" s="80" t="s">
        <v>27</v>
      </c>
      <c r="D1096" s="80" t="s">
        <v>28</v>
      </c>
      <c r="E1096" s="80" t="s">
        <v>28</v>
      </c>
      <c r="F1096" s="80" t="s">
        <v>111</v>
      </c>
      <c r="G1096" s="80" t="s">
        <v>167</v>
      </c>
      <c r="H1096" s="80" t="s">
        <v>8159</v>
      </c>
      <c r="I1096" s="80" t="s">
        <v>8161</v>
      </c>
      <c r="J1096" s="80" t="s">
        <v>1151</v>
      </c>
      <c r="K1096" s="77">
        <v>43446</v>
      </c>
      <c r="L1096" s="80">
        <v>12</v>
      </c>
      <c r="M1096" s="80">
        <v>12</v>
      </c>
      <c r="N1096" s="80">
        <v>2018</v>
      </c>
      <c r="O1096" s="77">
        <f t="shared" si="21"/>
        <v>43446</v>
      </c>
      <c r="P1096" s="80" t="s">
        <v>1152</v>
      </c>
      <c r="Q1096" s="80" t="s">
        <v>175</v>
      </c>
      <c r="R1096" s="80">
        <f>VLOOKUP(P1096,Registration!O:P,2,FALSE)</f>
        <v>18</v>
      </c>
    </row>
    <row r="1097" spans="1:18" ht="23.1" customHeight="1">
      <c r="A1097" s="80" t="s">
        <v>1140</v>
      </c>
      <c r="B1097" s="80" t="s">
        <v>26</v>
      </c>
      <c r="C1097" s="80" t="s">
        <v>27</v>
      </c>
      <c r="D1097" s="80" t="s">
        <v>28</v>
      </c>
      <c r="E1097" s="80" t="s">
        <v>28</v>
      </c>
      <c r="F1097" s="80" t="s">
        <v>111</v>
      </c>
      <c r="G1097" s="80" t="s">
        <v>167</v>
      </c>
      <c r="H1097" s="80" t="s">
        <v>8159</v>
      </c>
      <c r="I1097" s="80" t="s">
        <v>8161</v>
      </c>
      <c r="J1097" s="80" t="s">
        <v>1153</v>
      </c>
      <c r="K1097" s="77">
        <v>43446</v>
      </c>
      <c r="L1097" s="80">
        <v>12</v>
      </c>
      <c r="M1097" s="80">
        <v>12</v>
      </c>
      <c r="N1097" s="80">
        <v>2018</v>
      </c>
      <c r="O1097" s="77">
        <f t="shared" si="21"/>
        <v>43446</v>
      </c>
      <c r="P1097" s="80" t="s">
        <v>1154</v>
      </c>
      <c r="Q1097" s="80" t="s">
        <v>175</v>
      </c>
      <c r="R1097" s="80">
        <f>VLOOKUP(P1097,Registration!O:P,2,FALSE)</f>
        <v>19</v>
      </c>
    </row>
    <row r="1098" spans="1:18" ht="23.1" customHeight="1">
      <c r="A1098" s="80" t="s">
        <v>1140</v>
      </c>
      <c r="B1098" s="80" t="s">
        <v>26</v>
      </c>
      <c r="C1098" s="80" t="s">
        <v>27</v>
      </c>
      <c r="D1098" s="80" t="s">
        <v>28</v>
      </c>
      <c r="E1098" s="80" t="s">
        <v>28</v>
      </c>
      <c r="F1098" s="80" t="s">
        <v>111</v>
      </c>
      <c r="G1098" s="80" t="s">
        <v>167</v>
      </c>
      <c r="H1098" s="80" t="s">
        <v>8159</v>
      </c>
      <c r="I1098" s="80" t="s">
        <v>8161</v>
      </c>
      <c r="J1098" s="80" t="s">
        <v>761</v>
      </c>
      <c r="K1098" s="77">
        <v>43446</v>
      </c>
      <c r="L1098" s="80">
        <v>12</v>
      </c>
      <c r="M1098" s="80">
        <v>12</v>
      </c>
      <c r="N1098" s="80">
        <v>2018</v>
      </c>
      <c r="O1098" s="77">
        <f t="shared" si="21"/>
        <v>43446</v>
      </c>
      <c r="P1098" s="80" t="s">
        <v>1155</v>
      </c>
      <c r="Q1098" s="80" t="s">
        <v>175</v>
      </c>
      <c r="R1098" s="80">
        <f>VLOOKUP(P1098,Registration!O:P,2,FALSE)</f>
        <v>19</v>
      </c>
    </row>
    <row r="1099" spans="1:18" ht="23.1" customHeight="1">
      <c r="A1099" s="80" t="s">
        <v>1140</v>
      </c>
      <c r="B1099" s="80" t="s">
        <v>26</v>
      </c>
      <c r="C1099" s="80" t="s">
        <v>27</v>
      </c>
      <c r="D1099" s="80" t="s">
        <v>28</v>
      </c>
      <c r="E1099" s="80" t="s">
        <v>28</v>
      </c>
      <c r="F1099" s="80" t="s">
        <v>29</v>
      </c>
      <c r="G1099" s="80" t="s">
        <v>1887</v>
      </c>
      <c r="H1099" s="80" t="s">
        <v>8165</v>
      </c>
      <c r="I1099" s="80" t="s">
        <v>8163</v>
      </c>
      <c r="J1099" s="80" t="s">
        <v>3032</v>
      </c>
      <c r="K1099" s="77">
        <v>43447</v>
      </c>
      <c r="L1099" s="80">
        <v>13</v>
      </c>
      <c r="M1099" s="80">
        <v>12</v>
      </c>
      <c r="N1099" s="80">
        <v>2018</v>
      </c>
      <c r="O1099" s="77">
        <f t="shared" si="21"/>
        <v>43447</v>
      </c>
      <c r="P1099" s="80" t="s">
        <v>3033</v>
      </c>
      <c r="Q1099" s="80" t="s">
        <v>175</v>
      </c>
      <c r="R1099" s="80">
        <f>VLOOKUP(P1099,Registration!O:P,2,FALSE)</f>
        <v>18</v>
      </c>
    </row>
    <row r="1100" spans="1:18" ht="23.1" customHeight="1">
      <c r="A1100" s="80" t="s">
        <v>1140</v>
      </c>
      <c r="B1100" s="80" t="s">
        <v>26</v>
      </c>
      <c r="C1100" s="80" t="s">
        <v>27</v>
      </c>
      <c r="D1100" s="80" t="s">
        <v>28</v>
      </c>
      <c r="E1100" s="80" t="s">
        <v>28</v>
      </c>
      <c r="F1100" s="80" t="s">
        <v>29</v>
      </c>
      <c r="G1100" s="80" t="s">
        <v>1887</v>
      </c>
      <c r="H1100" s="80" t="s">
        <v>8165</v>
      </c>
      <c r="I1100" s="80" t="s">
        <v>8163</v>
      </c>
      <c r="J1100" s="80" t="s">
        <v>3034</v>
      </c>
      <c r="K1100" s="77">
        <v>43447</v>
      </c>
      <c r="L1100" s="80">
        <v>13</v>
      </c>
      <c r="M1100" s="80">
        <v>12</v>
      </c>
      <c r="N1100" s="80">
        <v>2018</v>
      </c>
      <c r="O1100" s="77">
        <f t="shared" si="21"/>
        <v>43447</v>
      </c>
      <c r="P1100" s="80" t="s">
        <v>3035</v>
      </c>
      <c r="Q1100" s="80" t="s">
        <v>175</v>
      </c>
      <c r="R1100" s="80">
        <f>VLOOKUP(P1100,Registration!O:P,2,FALSE)</f>
        <v>16</v>
      </c>
    </row>
    <row r="1101" spans="1:18" ht="23.1" customHeight="1">
      <c r="A1101" s="80" t="s">
        <v>1140</v>
      </c>
      <c r="B1101" s="80" t="s">
        <v>26</v>
      </c>
      <c r="C1101" s="80" t="s">
        <v>27</v>
      </c>
      <c r="D1101" s="80" t="s">
        <v>28</v>
      </c>
      <c r="E1101" s="80" t="s">
        <v>28</v>
      </c>
      <c r="F1101" s="80" t="s">
        <v>29</v>
      </c>
      <c r="G1101" s="80" t="s">
        <v>1887</v>
      </c>
      <c r="H1101" s="80" t="s">
        <v>8165</v>
      </c>
      <c r="I1101" s="80" t="s">
        <v>8163</v>
      </c>
      <c r="J1101" s="80" t="s">
        <v>2609</v>
      </c>
      <c r="K1101" s="77">
        <v>43447</v>
      </c>
      <c r="L1101" s="80">
        <v>13</v>
      </c>
      <c r="M1101" s="80">
        <v>12</v>
      </c>
      <c r="N1101" s="80">
        <v>2018</v>
      </c>
      <c r="O1101" s="77">
        <f t="shared" si="21"/>
        <v>43447</v>
      </c>
      <c r="P1101" s="80" t="s">
        <v>3036</v>
      </c>
      <c r="Q1101" s="80" t="s">
        <v>175</v>
      </c>
      <c r="R1101" s="80">
        <f>VLOOKUP(P1101,Registration!O:P,2,FALSE)</f>
        <v>18</v>
      </c>
    </row>
    <row r="1102" spans="1:18" ht="23.1" customHeight="1">
      <c r="A1102" s="80" t="s">
        <v>1140</v>
      </c>
      <c r="B1102" s="80" t="s">
        <v>26</v>
      </c>
      <c r="C1102" s="80" t="s">
        <v>27</v>
      </c>
      <c r="D1102" s="80" t="s">
        <v>28</v>
      </c>
      <c r="E1102" s="80" t="s">
        <v>28</v>
      </c>
      <c r="F1102" s="80" t="s">
        <v>29</v>
      </c>
      <c r="G1102" s="80" t="s">
        <v>1887</v>
      </c>
      <c r="H1102" s="80" t="s">
        <v>8165</v>
      </c>
      <c r="I1102" s="80" t="s">
        <v>8163</v>
      </c>
      <c r="J1102" s="80" t="s">
        <v>3037</v>
      </c>
      <c r="K1102" s="77">
        <v>43447</v>
      </c>
      <c r="L1102" s="80">
        <v>13</v>
      </c>
      <c r="M1102" s="80">
        <v>12</v>
      </c>
      <c r="N1102" s="80">
        <v>2018</v>
      </c>
      <c r="O1102" s="77">
        <f t="shared" si="21"/>
        <v>43447</v>
      </c>
      <c r="P1102" s="80" t="s">
        <v>3038</v>
      </c>
      <c r="Q1102" s="80" t="s">
        <v>175</v>
      </c>
      <c r="R1102" s="80">
        <f>VLOOKUP(P1102,Registration!O:P,2,FALSE)</f>
        <v>17</v>
      </c>
    </row>
    <row r="1103" spans="1:18" ht="23.1" customHeight="1">
      <c r="A1103" s="80" t="s">
        <v>1140</v>
      </c>
      <c r="B1103" s="80" t="s">
        <v>26</v>
      </c>
      <c r="C1103" s="80" t="s">
        <v>27</v>
      </c>
      <c r="D1103" s="80" t="s">
        <v>28</v>
      </c>
      <c r="E1103" s="80" t="s">
        <v>28</v>
      </c>
      <c r="F1103" s="80" t="s">
        <v>111</v>
      </c>
      <c r="G1103" s="80" t="s">
        <v>167</v>
      </c>
      <c r="H1103" s="80" t="s">
        <v>8159</v>
      </c>
      <c r="I1103" s="80" t="s">
        <v>8161</v>
      </c>
      <c r="J1103" s="80" t="s">
        <v>1156</v>
      </c>
      <c r="K1103" s="77">
        <v>43447</v>
      </c>
      <c r="L1103" s="80">
        <v>13</v>
      </c>
      <c r="M1103" s="80">
        <v>12</v>
      </c>
      <c r="N1103" s="80">
        <v>2018</v>
      </c>
      <c r="O1103" s="77">
        <f t="shared" si="21"/>
        <v>43447</v>
      </c>
      <c r="P1103" s="80" t="s">
        <v>1157</v>
      </c>
      <c r="Q1103" s="80" t="s">
        <v>175</v>
      </c>
      <c r="R1103" s="80">
        <f>VLOOKUP(P1103,Registration!O:P,2,FALSE)</f>
        <v>19</v>
      </c>
    </row>
    <row r="1104" spans="1:18" ht="23.1" customHeight="1">
      <c r="A1104" s="80" t="s">
        <v>1140</v>
      </c>
      <c r="B1104" s="80" t="s">
        <v>26</v>
      </c>
      <c r="C1104" s="80" t="s">
        <v>27</v>
      </c>
      <c r="D1104" s="80" t="s">
        <v>28</v>
      </c>
      <c r="E1104" s="80" t="s">
        <v>28</v>
      </c>
      <c r="F1104" s="80" t="s">
        <v>111</v>
      </c>
      <c r="G1104" s="80" t="s">
        <v>167</v>
      </c>
      <c r="H1104" s="80" t="s">
        <v>8159</v>
      </c>
      <c r="I1104" s="80" t="s">
        <v>8161</v>
      </c>
      <c r="J1104" s="80" t="s">
        <v>1158</v>
      </c>
      <c r="K1104" s="77">
        <v>43447</v>
      </c>
      <c r="L1104" s="80">
        <v>13</v>
      </c>
      <c r="M1104" s="80">
        <v>12</v>
      </c>
      <c r="N1104" s="80">
        <v>2018</v>
      </c>
      <c r="O1104" s="77">
        <f t="shared" si="21"/>
        <v>43447</v>
      </c>
      <c r="P1104" s="80" t="s">
        <v>1159</v>
      </c>
      <c r="Q1104" s="80" t="s">
        <v>175</v>
      </c>
      <c r="R1104" s="80">
        <f>VLOOKUP(P1104,Registration!O:P,2,FALSE)</f>
        <v>19</v>
      </c>
    </row>
    <row r="1105" spans="1:18" ht="23.1" customHeight="1">
      <c r="A1105" s="80" t="s">
        <v>1140</v>
      </c>
      <c r="B1105" s="80" t="s">
        <v>26</v>
      </c>
      <c r="C1105" s="80" t="s">
        <v>27</v>
      </c>
      <c r="D1105" s="80" t="s">
        <v>28</v>
      </c>
      <c r="E1105" s="80" t="s">
        <v>28</v>
      </c>
      <c r="F1105" s="80" t="s">
        <v>111</v>
      </c>
      <c r="G1105" s="80" t="s">
        <v>167</v>
      </c>
      <c r="H1105" s="80" t="s">
        <v>8159</v>
      </c>
      <c r="I1105" s="80" t="s">
        <v>8161</v>
      </c>
      <c r="J1105" s="80" t="s">
        <v>1160</v>
      </c>
      <c r="K1105" s="77">
        <v>43447</v>
      </c>
      <c r="L1105" s="80">
        <v>13</v>
      </c>
      <c r="M1105" s="80">
        <v>12</v>
      </c>
      <c r="N1105" s="80">
        <v>2018</v>
      </c>
      <c r="O1105" s="77">
        <f t="shared" si="21"/>
        <v>43447</v>
      </c>
      <c r="P1105" s="80" t="s">
        <v>1161</v>
      </c>
      <c r="Q1105" s="80" t="s">
        <v>175</v>
      </c>
      <c r="R1105" s="80">
        <f>VLOOKUP(P1105,Registration!O:P,2,FALSE)</f>
        <v>18</v>
      </c>
    </row>
    <row r="1106" spans="1:18" ht="23.1" customHeight="1">
      <c r="A1106" s="80" t="s">
        <v>1140</v>
      </c>
      <c r="B1106" s="80" t="s">
        <v>26</v>
      </c>
      <c r="C1106" s="80" t="s">
        <v>27</v>
      </c>
      <c r="D1106" s="80" t="s">
        <v>28</v>
      </c>
      <c r="E1106" s="80" t="s">
        <v>28</v>
      </c>
      <c r="F1106" s="80" t="s">
        <v>111</v>
      </c>
      <c r="G1106" s="80" t="s">
        <v>167</v>
      </c>
      <c r="H1106" s="80" t="s">
        <v>8159</v>
      </c>
      <c r="I1106" s="80" t="s">
        <v>8161</v>
      </c>
      <c r="J1106" s="80" t="s">
        <v>1162</v>
      </c>
      <c r="K1106" s="77">
        <v>43447</v>
      </c>
      <c r="L1106" s="80">
        <v>13</v>
      </c>
      <c r="M1106" s="80">
        <v>12</v>
      </c>
      <c r="N1106" s="80">
        <v>2018</v>
      </c>
      <c r="O1106" s="77">
        <f t="shared" si="21"/>
        <v>43447</v>
      </c>
      <c r="P1106" s="80" t="s">
        <v>814</v>
      </c>
      <c r="Q1106" s="80" t="s">
        <v>175</v>
      </c>
      <c r="R1106" s="80">
        <f>VLOOKUP(P1106,Registration!O:P,2,FALSE)</f>
        <v>19</v>
      </c>
    </row>
    <row r="1107" spans="1:18" ht="23.1" customHeight="1">
      <c r="A1107" s="80" t="s">
        <v>1140</v>
      </c>
      <c r="B1107" s="80" t="s">
        <v>26</v>
      </c>
      <c r="C1107" s="80" t="s">
        <v>27</v>
      </c>
      <c r="D1107" s="80" t="s">
        <v>28</v>
      </c>
      <c r="E1107" s="80" t="s">
        <v>28</v>
      </c>
      <c r="F1107" s="80" t="s">
        <v>111</v>
      </c>
      <c r="G1107" s="80" t="s">
        <v>167</v>
      </c>
      <c r="H1107" s="80" t="s">
        <v>8159</v>
      </c>
      <c r="I1107" s="80" t="s">
        <v>8161</v>
      </c>
      <c r="J1107" s="80" t="s">
        <v>1163</v>
      </c>
      <c r="K1107" s="77">
        <v>43447</v>
      </c>
      <c r="L1107" s="80">
        <v>13</v>
      </c>
      <c r="M1107" s="80">
        <v>12</v>
      </c>
      <c r="N1107" s="80">
        <v>2018</v>
      </c>
      <c r="O1107" s="77">
        <f t="shared" si="21"/>
        <v>43447</v>
      </c>
      <c r="P1107" s="80" t="s">
        <v>1164</v>
      </c>
      <c r="Q1107" s="80" t="s">
        <v>175</v>
      </c>
      <c r="R1107" s="80">
        <f>VLOOKUP(P1107,Registration!O:P,2,FALSE)</f>
        <v>19</v>
      </c>
    </row>
    <row r="1108" spans="1:18" ht="23.1" customHeight="1">
      <c r="A1108" s="80" t="s">
        <v>1140</v>
      </c>
      <c r="B1108" s="80" t="s">
        <v>26</v>
      </c>
      <c r="C1108" s="80" t="s">
        <v>27</v>
      </c>
      <c r="D1108" s="80" t="s">
        <v>28</v>
      </c>
      <c r="E1108" s="80" t="s">
        <v>28</v>
      </c>
      <c r="F1108" s="80" t="s">
        <v>111</v>
      </c>
      <c r="G1108" s="80" t="s">
        <v>167</v>
      </c>
      <c r="H1108" s="80" t="s">
        <v>8159</v>
      </c>
      <c r="I1108" s="80" t="s">
        <v>8161</v>
      </c>
      <c r="J1108" s="80" t="s">
        <v>1165</v>
      </c>
      <c r="K1108" s="77">
        <v>43447</v>
      </c>
      <c r="L1108" s="80">
        <v>13</v>
      </c>
      <c r="M1108" s="80">
        <v>12</v>
      </c>
      <c r="N1108" s="80">
        <v>2018</v>
      </c>
      <c r="O1108" s="77">
        <f t="shared" si="21"/>
        <v>43447</v>
      </c>
      <c r="P1108" s="80" t="s">
        <v>858</v>
      </c>
      <c r="Q1108" s="80" t="s">
        <v>175</v>
      </c>
      <c r="R1108" s="80">
        <f>VLOOKUP(P1108,Registration!O:P,2,FALSE)</f>
        <v>19</v>
      </c>
    </row>
    <row r="1109" spans="1:18" ht="23.1" customHeight="1">
      <c r="A1109" s="80" t="s">
        <v>1140</v>
      </c>
      <c r="B1109" s="80" t="s">
        <v>26</v>
      </c>
      <c r="C1109" s="80" t="s">
        <v>27</v>
      </c>
      <c r="D1109" s="80" t="s">
        <v>28</v>
      </c>
      <c r="E1109" s="80" t="s">
        <v>28</v>
      </c>
      <c r="F1109" s="80" t="s">
        <v>111</v>
      </c>
      <c r="G1109" s="80" t="s">
        <v>167</v>
      </c>
      <c r="H1109" s="80" t="s">
        <v>8159</v>
      </c>
      <c r="I1109" s="80" t="s">
        <v>8161</v>
      </c>
      <c r="J1109" s="80" t="s">
        <v>1166</v>
      </c>
      <c r="K1109" s="77">
        <v>43447</v>
      </c>
      <c r="L1109" s="80">
        <v>13</v>
      </c>
      <c r="M1109" s="80">
        <v>12</v>
      </c>
      <c r="N1109" s="80">
        <v>2018</v>
      </c>
      <c r="O1109" s="77">
        <f t="shared" si="21"/>
        <v>43447</v>
      </c>
      <c r="P1109" s="80" t="s">
        <v>1167</v>
      </c>
      <c r="Q1109" s="80" t="s">
        <v>175</v>
      </c>
      <c r="R1109" s="80">
        <f>VLOOKUP(P1109,Registration!O:P,2,FALSE)</f>
        <v>19</v>
      </c>
    </row>
    <row r="1110" spans="1:18" ht="23.1" customHeight="1">
      <c r="A1110" s="80" t="s">
        <v>1140</v>
      </c>
      <c r="B1110" s="80" t="s">
        <v>26</v>
      </c>
      <c r="C1110" s="80" t="s">
        <v>27</v>
      </c>
      <c r="D1110" s="80" t="s">
        <v>28</v>
      </c>
      <c r="E1110" s="80" t="s">
        <v>28</v>
      </c>
      <c r="F1110" s="80" t="s">
        <v>29</v>
      </c>
      <c r="G1110" s="80" t="s">
        <v>1887</v>
      </c>
      <c r="H1110" s="80" t="s">
        <v>8165</v>
      </c>
      <c r="I1110" s="80" t="s">
        <v>8163</v>
      </c>
      <c r="J1110" s="80" t="s">
        <v>3039</v>
      </c>
      <c r="K1110" s="77">
        <v>43448</v>
      </c>
      <c r="L1110" s="80">
        <v>14</v>
      </c>
      <c r="M1110" s="80">
        <v>12</v>
      </c>
      <c r="N1110" s="80">
        <v>2018</v>
      </c>
      <c r="O1110" s="77">
        <f t="shared" si="21"/>
        <v>43448</v>
      </c>
      <c r="P1110" s="80" t="s">
        <v>3040</v>
      </c>
      <c r="Q1110" s="80" t="s">
        <v>175</v>
      </c>
      <c r="R1110" s="80">
        <f>VLOOKUP(P1110,Registration!O:P,2,FALSE)</f>
        <v>16</v>
      </c>
    </row>
    <row r="1111" spans="1:18" ht="23.1" customHeight="1">
      <c r="A1111" s="80" t="s">
        <v>100</v>
      </c>
      <c r="B1111" s="80" t="s">
        <v>26</v>
      </c>
      <c r="C1111" s="80" t="s">
        <v>27</v>
      </c>
      <c r="D1111" s="80" t="s">
        <v>28</v>
      </c>
      <c r="E1111" s="80" t="s">
        <v>28</v>
      </c>
      <c r="F1111" s="80" t="s">
        <v>111</v>
      </c>
      <c r="G1111" s="80" t="s">
        <v>167</v>
      </c>
      <c r="H1111" s="80" t="s">
        <v>8159</v>
      </c>
      <c r="I1111" s="80" t="s">
        <v>8161</v>
      </c>
      <c r="J1111" s="80" t="s">
        <v>1168</v>
      </c>
      <c r="K1111" s="77">
        <v>43451</v>
      </c>
      <c r="L1111" s="80">
        <v>17</v>
      </c>
      <c r="M1111" s="80">
        <v>12</v>
      </c>
      <c r="N1111" s="80">
        <v>2018</v>
      </c>
      <c r="O1111" s="77">
        <f t="shared" si="21"/>
        <v>43451</v>
      </c>
      <c r="P1111" s="80" t="s">
        <v>1169</v>
      </c>
      <c r="Q1111" s="80" t="s">
        <v>175</v>
      </c>
      <c r="R1111" s="80">
        <f>VLOOKUP(P1111,Registration!O:P,2,FALSE)</f>
        <v>19</v>
      </c>
    </row>
    <row r="1112" spans="1:18" ht="23.1" customHeight="1">
      <c r="A1112" s="80" t="s">
        <v>100</v>
      </c>
      <c r="B1112" s="80" t="s">
        <v>26</v>
      </c>
      <c r="C1112" s="80" t="s">
        <v>27</v>
      </c>
      <c r="D1112" s="80" t="s">
        <v>28</v>
      </c>
      <c r="E1112" s="80" t="s">
        <v>28</v>
      </c>
      <c r="F1112" s="80" t="s">
        <v>111</v>
      </c>
      <c r="G1112" s="80" t="s">
        <v>167</v>
      </c>
      <c r="H1112" s="80" t="s">
        <v>8159</v>
      </c>
      <c r="I1112" s="80" t="s">
        <v>8161</v>
      </c>
      <c r="J1112" s="80" t="s">
        <v>1170</v>
      </c>
      <c r="K1112" s="77">
        <v>43451</v>
      </c>
      <c r="L1112" s="80">
        <v>17</v>
      </c>
      <c r="M1112" s="80">
        <v>12</v>
      </c>
      <c r="N1112" s="80">
        <v>2018</v>
      </c>
      <c r="O1112" s="77">
        <f t="shared" si="21"/>
        <v>43451</v>
      </c>
      <c r="P1112" s="80" t="s">
        <v>1171</v>
      </c>
      <c r="Q1112" s="80" t="s">
        <v>175</v>
      </c>
      <c r="R1112" s="80">
        <f>VLOOKUP(P1112,Registration!O:P,2,FALSE)</f>
        <v>19</v>
      </c>
    </row>
    <row r="1113" spans="1:18" ht="23.1" customHeight="1">
      <c r="A1113" s="80" t="s">
        <v>100</v>
      </c>
      <c r="B1113" s="80" t="s">
        <v>26</v>
      </c>
      <c r="C1113" s="80" t="s">
        <v>27</v>
      </c>
      <c r="D1113" s="80" t="s">
        <v>28</v>
      </c>
      <c r="E1113" s="80" t="s">
        <v>28</v>
      </c>
      <c r="F1113" s="80" t="s">
        <v>111</v>
      </c>
      <c r="G1113" s="80" t="s">
        <v>167</v>
      </c>
      <c r="H1113" s="80" t="s">
        <v>8159</v>
      </c>
      <c r="I1113" s="80" t="s">
        <v>8161</v>
      </c>
      <c r="J1113" s="80" t="s">
        <v>1172</v>
      </c>
      <c r="K1113" s="77">
        <v>43451</v>
      </c>
      <c r="L1113" s="80">
        <v>17</v>
      </c>
      <c r="M1113" s="80">
        <v>12</v>
      </c>
      <c r="N1113" s="80">
        <v>2018</v>
      </c>
      <c r="O1113" s="77">
        <f t="shared" si="21"/>
        <v>43451</v>
      </c>
      <c r="P1113" s="80" t="s">
        <v>1173</v>
      </c>
      <c r="Q1113" s="80" t="s">
        <v>175</v>
      </c>
      <c r="R1113" s="80">
        <f>VLOOKUP(P1113,Registration!O:P,2,FALSE)</f>
        <v>19</v>
      </c>
    </row>
    <row r="1114" spans="1:18" ht="23.1" customHeight="1">
      <c r="A1114" s="80" t="s">
        <v>100</v>
      </c>
      <c r="B1114" s="80" t="s">
        <v>26</v>
      </c>
      <c r="C1114" s="80" t="s">
        <v>27</v>
      </c>
      <c r="D1114" s="80" t="s">
        <v>28</v>
      </c>
      <c r="E1114" s="80" t="s">
        <v>28</v>
      </c>
      <c r="F1114" s="80" t="s">
        <v>111</v>
      </c>
      <c r="G1114" s="80" t="s">
        <v>167</v>
      </c>
      <c r="H1114" s="80" t="s">
        <v>8159</v>
      </c>
      <c r="I1114" s="80" t="s">
        <v>8161</v>
      </c>
      <c r="J1114" s="80" t="s">
        <v>1174</v>
      </c>
      <c r="K1114" s="77">
        <v>43451</v>
      </c>
      <c r="L1114" s="80">
        <v>17</v>
      </c>
      <c r="M1114" s="80">
        <v>12</v>
      </c>
      <c r="N1114" s="80">
        <v>2018</v>
      </c>
      <c r="O1114" s="77">
        <f t="shared" si="21"/>
        <v>43451</v>
      </c>
      <c r="P1114" s="80" t="s">
        <v>1175</v>
      </c>
      <c r="Q1114" s="80" t="s">
        <v>175</v>
      </c>
      <c r="R1114" s="80">
        <f>VLOOKUP(P1114,Registration!O:P,2,FALSE)</f>
        <v>18</v>
      </c>
    </row>
    <row r="1115" spans="1:18" ht="23.1" customHeight="1">
      <c r="A1115" s="80" t="s">
        <v>100</v>
      </c>
      <c r="B1115" s="80" t="s">
        <v>26</v>
      </c>
      <c r="C1115" s="80" t="s">
        <v>27</v>
      </c>
      <c r="D1115" s="80" t="s">
        <v>28</v>
      </c>
      <c r="E1115" s="80" t="s">
        <v>28</v>
      </c>
      <c r="F1115" s="80" t="s">
        <v>111</v>
      </c>
      <c r="G1115" s="80" t="s">
        <v>167</v>
      </c>
      <c r="H1115" s="80" t="s">
        <v>8159</v>
      </c>
      <c r="I1115" s="80" t="s">
        <v>8161</v>
      </c>
      <c r="J1115" s="80" t="s">
        <v>1176</v>
      </c>
      <c r="K1115" s="77">
        <v>43451</v>
      </c>
      <c r="L1115" s="80">
        <v>17</v>
      </c>
      <c r="M1115" s="80">
        <v>12</v>
      </c>
      <c r="N1115" s="80">
        <v>2018</v>
      </c>
      <c r="O1115" s="77">
        <f t="shared" si="21"/>
        <v>43451</v>
      </c>
      <c r="P1115" s="80" t="s">
        <v>1177</v>
      </c>
      <c r="Q1115" s="80" t="s">
        <v>175</v>
      </c>
      <c r="R1115" s="80">
        <f>VLOOKUP(P1115,Registration!O:P,2,FALSE)</f>
        <v>18</v>
      </c>
    </row>
    <row r="1116" spans="1:18" ht="23.1" customHeight="1">
      <c r="A1116" s="80" t="s">
        <v>100</v>
      </c>
      <c r="B1116" s="80" t="s">
        <v>26</v>
      </c>
      <c r="C1116" s="80" t="s">
        <v>27</v>
      </c>
      <c r="D1116" s="80" t="s">
        <v>28</v>
      </c>
      <c r="E1116" s="80" t="s">
        <v>28</v>
      </c>
      <c r="F1116" s="80" t="s">
        <v>111</v>
      </c>
      <c r="G1116" s="80" t="s">
        <v>167</v>
      </c>
      <c r="H1116" s="80" t="s">
        <v>8159</v>
      </c>
      <c r="I1116" s="80" t="s">
        <v>8161</v>
      </c>
      <c r="J1116" s="80" t="s">
        <v>1178</v>
      </c>
      <c r="K1116" s="77">
        <v>43451</v>
      </c>
      <c r="L1116" s="80">
        <v>17</v>
      </c>
      <c r="M1116" s="80">
        <v>12</v>
      </c>
      <c r="N1116" s="80">
        <v>2018</v>
      </c>
      <c r="O1116" s="77">
        <f t="shared" si="21"/>
        <v>43451</v>
      </c>
      <c r="P1116" s="80" t="s">
        <v>1179</v>
      </c>
      <c r="Q1116" s="80" t="s">
        <v>175</v>
      </c>
      <c r="R1116" s="80">
        <f>VLOOKUP(P1116,Registration!O:P,2,FALSE)</f>
        <v>19</v>
      </c>
    </row>
    <row r="1117" spans="1:18" ht="23.1" customHeight="1">
      <c r="A1117" s="80" t="s">
        <v>100</v>
      </c>
      <c r="B1117" s="80" t="s">
        <v>26</v>
      </c>
      <c r="C1117" s="80" t="s">
        <v>27</v>
      </c>
      <c r="D1117" s="80" t="s">
        <v>28</v>
      </c>
      <c r="E1117" s="80" t="s">
        <v>28</v>
      </c>
      <c r="F1117" s="80" t="s">
        <v>29</v>
      </c>
      <c r="G1117" s="80" t="s">
        <v>1887</v>
      </c>
      <c r="H1117" s="80" t="s">
        <v>8165</v>
      </c>
      <c r="I1117" s="80" t="s">
        <v>8163</v>
      </c>
      <c r="J1117" s="80" t="s">
        <v>3041</v>
      </c>
      <c r="K1117" s="77">
        <v>43451</v>
      </c>
      <c r="L1117" s="80">
        <v>17</v>
      </c>
      <c r="M1117" s="80">
        <v>12</v>
      </c>
      <c r="N1117" s="80">
        <v>2018</v>
      </c>
      <c r="O1117" s="77">
        <f t="shared" si="21"/>
        <v>43451</v>
      </c>
      <c r="P1117" s="80" t="s">
        <v>3042</v>
      </c>
      <c r="Q1117" s="80" t="s">
        <v>175</v>
      </c>
      <c r="R1117" s="80">
        <f>VLOOKUP(P1117,Registration!O:P,2,FALSE)</f>
        <v>19</v>
      </c>
    </row>
    <row r="1118" spans="1:18" ht="23.1" customHeight="1">
      <c r="A1118" s="80" t="s">
        <v>100</v>
      </c>
      <c r="B1118" s="80" t="s">
        <v>26</v>
      </c>
      <c r="C1118" s="80" t="s">
        <v>27</v>
      </c>
      <c r="D1118" s="80" t="s">
        <v>28</v>
      </c>
      <c r="E1118" s="80" t="s">
        <v>28</v>
      </c>
      <c r="F1118" s="80" t="s">
        <v>29</v>
      </c>
      <c r="G1118" s="80" t="s">
        <v>1887</v>
      </c>
      <c r="H1118" s="80" t="s">
        <v>8165</v>
      </c>
      <c r="I1118" s="80" t="s">
        <v>8163</v>
      </c>
      <c r="J1118" s="80" t="s">
        <v>3043</v>
      </c>
      <c r="K1118" s="77">
        <v>43453</v>
      </c>
      <c r="L1118" s="80">
        <v>19</v>
      </c>
      <c r="M1118" s="80">
        <v>12</v>
      </c>
      <c r="N1118" s="80">
        <v>2018</v>
      </c>
      <c r="O1118" s="77">
        <f t="shared" si="21"/>
        <v>43453</v>
      </c>
      <c r="P1118" s="80" t="s">
        <v>3044</v>
      </c>
      <c r="Q1118" s="80" t="s">
        <v>175</v>
      </c>
      <c r="R1118" s="80">
        <f>VLOOKUP(P1118,Registration!O:P,2,FALSE)</f>
        <v>18</v>
      </c>
    </row>
    <row r="1119" spans="1:18" ht="23.1" customHeight="1">
      <c r="A1119" s="80" t="s">
        <v>100</v>
      </c>
      <c r="B1119" s="80" t="s">
        <v>26</v>
      </c>
      <c r="C1119" s="80" t="s">
        <v>27</v>
      </c>
      <c r="D1119" s="80" t="s">
        <v>28</v>
      </c>
      <c r="E1119" s="80" t="s">
        <v>28</v>
      </c>
      <c r="F1119" s="80" t="s">
        <v>29</v>
      </c>
      <c r="G1119" s="80" t="s">
        <v>1887</v>
      </c>
      <c r="H1119" s="80" t="s">
        <v>8165</v>
      </c>
      <c r="I1119" s="80" t="s">
        <v>8163</v>
      </c>
      <c r="J1119" s="80" t="s">
        <v>3045</v>
      </c>
      <c r="K1119" s="77">
        <v>43453</v>
      </c>
      <c r="L1119" s="80">
        <v>19</v>
      </c>
      <c r="M1119" s="80">
        <v>12</v>
      </c>
      <c r="N1119" s="80">
        <v>2018</v>
      </c>
      <c r="O1119" s="77">
        <f t="shared" si="21"/>
        <v>43453</v>
      </c>
      <c r="P1119" s="80" t="s">
        <v>3046</v>
      </c>
      <c r="Q1119" s="80" t="s">
        <v>175</v>
      </c>
      <c r="R1119" s="80">
        <f>VLOOKUP(P1119,Registration!O:P,2,FALSE)</f>
        <v>18</v>
      </c>
    </row>
    <row r="1120" spans="1:18" ht="23.1" customHeight="1">
      <c r="A1120" s="80" t="s">
        <v>100</v>
      </c>
      <c r="B1120" s="80" t="s">
        <v>26</v>
      </c>
      <c r="C1120" s="80" t="s">
        <v>27</v>
      </c>
      <c r="D1120" s="80" t="s">
        <v>28</v>
      </c>
      <c r="E1120" s="80" t="s">
        <v>28</v>
      </c>
      <c r="F1120" s="80" t="s">
        <v>29</v>
      </c>
      <c r="G1120" s="80" t="s">
        <v>1887</v>
      </c>
      <c r="H1120" s="80" t="s">
        <v>8165</v>
      </c>
      <c r="I1120" s="80" t="s">
        <v>8163</v>
      </c>
      <c r="J1120" s="80" t="s">
        <v>3047</v>
      </c>
      <c r="K1120" s="77">
        <v>43453</v>
      </c>
      <c r="L1120" s="80">
        <v>19</v>
      </c>
      <c r="M1120" s="80">
        <v>12</v>
      </c>
      <c r="N1120" s="80">
        <v>2018</v>
      </c>
      <c r="O1120" s="77">
        <f t="shared" si="21"/>
        <v>43453</v>
      </c>
      <c r="P1120" s="80" t="s">
        <v>3048</v>
      </c>
      <c r="Q1120" s="80" t="s">
        <v>175</v>
      </c>
      <c r="R1120" s="80">
        <f>VLOOKUP(P1120,Registration!O:P,2,FALSE)</f>
        <v>19</v>
      </c>
    </row>
    <row r="1121" spans="1:18" ht="23.1" customHeight="1">
      <c r="A1121" s="80" t="s">
        <v>100</v>
      </c>
      <c r="B1121" s="80" t="s">
        <v>26</v>
      </c>
      <c r="C1121" s="80" t="s">
        <v>27</v>
      </c>
      <c r="D1121" s="80" t="s">
        <v>28</v>
      </c>
      <c r="E1121" s="80" t="s">
        <v>28</v>
      </c>
      <c r="F1121" s="80" t="s">
        <v>29</v>
      </c>
      <c r="G1121" s="80" t="s">
        <v>1887</v>
      </c>
      <c r="H1121" s="80" t="s">
        <v>8165</v>
      </c>
      <c r="I1121" s="80" t="s">
        <v>8163</v>
      </c>
      <c r="J1121" s="80" t="s">
        <v>3049</v>
      </c>
      <c r="K1121" s="77">
        <v>43453</v>
      </c>
      <c r="L1121" s="80">
        <v>19</v>
      </c>
      <c r="M1121" s="80">
        <v>12</v>
      </c>
      <c r="N1121" s="80">
        <v>2018</v>
      </c>
      <c r="O1121" s="77">
        <f t="shared" si="21"/>
        <v>43453</v>
      </c>
      <c r="P1121" s="80" t="s">
        <v>3050</v>
      </c>
      <c r="Q1121" s="80" t="s">
        <v>175</v>
      </c>
      <c r="R1121" s="80">
        <f>VLOOKUP(P1121,Registration!O:P,2,FALSE)</f>
        <v>18</v>
      </c>
    </row>
    <row r="1122" spans="1:18" ht="23.1" customHeight="1">
      <c r="A1122" s="80" t="s">
        <v>100</v>
      </c>
      <c r="B1122" s="80" t="s">
        <v>26</v>
      </c>
      <c r="C1122" s="80" t="s">
        <v>27</v>
      </c>
      <c r="D1122" s="80" t="s">
        <v>28</v>
      </c>
      <c r="E1122" s="80" t="s">
        <v>28</v>
      </c>
      <c r="F1122" s="80" t="s">
        <v>111</v>
      </c>
      <c r="G1122" s="80" t="s">
        <v>167</v>
      </c>
      <c r="H1122" s="80" t="s">
        <v>8159</v>
      </c>
      <c r="I1122" s="80" t="s">
        <v>8161</v>
      </c>
      <c r="J1122" s="80" t="s">
        <v>1180</v>
      </c>
      <c r="K1122" s="77">
        <v>43453</v>
      </c>
      <c r="L1122" s="80">
        <v>19</v>
      </c>
      <c r="M1122" s="80">
        <v>12</v>
      </c>
      <c r="N1122" s="80">
        <v>2018</v>
      </c>
      <c r="O1122" s="77">
        <f t="shared" si="21"/>
        <v>43453</v>
      </c>
      <c r="P1122" s="80" t="s">
        <v>1181</v>
      </c>
      <c r="Q1122" s="80" t="s">
        <v>175</v>
      </c>
      <c r="R1122" s="80">
        <f>VLOOKUP(P1122,Registration!O:P,2,FALSE)</f>
        <v>18</v>
      </c>
    </row>
    <row r="1123" spans="1:18" ht="23.1" customHeight="1">
      <c r="A1123" s="80" t="s">
        <v>100</v>
      </c>
      <c r="B1123" s="80" t="s">
        <v>26</v>
      </c>
      <c r="C1123" s="80" t="s">
        <v>27</v>
      </c>
      <c r="D1123" s="80" t="s">
        <v>28</v>
      </c>
      <c r="E1123" s="80" t="s">
        <v>28</v>
      </c>
      <c r="F1123" s="80" t="s">
        <v>111</v>
      </c>
      <c r="G1123" s="80" t="s">
        <v>167</v>
      </c>
      <c r="H1123" s="80" t="s">
        <v>8159</v>
      </c>
      <c r="I1123" s="80" t="s">
        <v>8161</v>
      </c>
      <c r="J1123" s="80" t="s">
        <v>1182</v>
      </c>
      <c r="K1123" s="77">
        <v>43454</v>
      </c>
      <c r="L1123" s="80">
        <v>20</v>
      </c>
      <c r="M1123" s="80">
        <v>12</v>
      </c>
      <c r="N1123" s="80">
        <v>2018</v>
      </c>
      <c r="O1123" s="77">
        <f t="shared" si="21"/>
        <v>43454</v>
      </c>
      <c r="P1123" s="80" t="s">
        <v>1183</v>
      </c>
      <c r="Q1123" s="80" t="s">
        <v>175</v>
      </c>
      <c r="R1123" s="80">
        <f>VLOOKUP(P1123,Registration!O:P,2,FALSE)</f>
        <v>19</v>
      </c>
    </row>
    <row r="1124" spans="1:18" ht="23.1" customHeight="1">
      <c r="A1124" s="80" t="s">
        <v>100</v>
      </c>
      <c r="B1124" s="80" t="s">
        <v>26</v>
      </c>
      <c r="C1124" s="80" t="s">
        <v>27</v>
      </c>
      <c r="D1124" s="80" t="s">
        <v>28</v>
      </c>
      <c r="E1124" s="80" t="s">
        <v>28</v>
      </c>
      <c r="F1124" s="80" t="s">
        <v>111</v>
      </c>
      <c r="G1124" s="80" t="s">
        <v>167</v>
      </c>
      <c r="H1124" s="80" t="s">
        <v>8159</v>
      </c>
      <c r="I1124" s="80" t="s">
        <v>8161</v>
      </c>
      <c r="J1124" s="80" t="s">
        <v>1212</v>
      </c>
      <c r="K1124" s="77">
        <v>43455</v>
      </c>
      <c r="L1124" s="80">
        <v>21</v>
      </c>
      <c r="M1124" s="80">
        <v>12</v>
      </c>
      <c r="N1124" s="80">
        <v>2018</v>
      </c>
      <c r="O1124" s="77">
        <f t="shared" ref="O1124:O1171" si="22">DATE(N1124,M1124,L1124)</f>
        <v>43455</v>
      </c>
      <c r="P1124" s="80" t="s">
        <v>1213</v>
      </c>
      <c r="Q1124" s="80" t="s">
        <v>175</v>
      </c>
      <c r="R1124" s="80">
        <f>VLOOKUP(P1124,Registration!O:P,2,FALSE)</f>
        <v>19</v>
      </c>
    </row>
    <row r="1125" spans="1:18" ht="23.1" customHeight="1">
      <c r="A1125" s="80" t="s">
        <v>100</v>
      </c>
      <c r="B1125" s="80" t="s">
        <v>26</v>
      </c>
      <c r="C1125" s="80" t="s">
        <v>27</v>
      </c>
      <c r="D1125" s="80" t="s">
        <v>28</v>
      </c>
      <c r="E1125" s="80" t="s">
        <v>28</v>
      </c>
      <c r="F1125" s="80" t="s">
        <v>111</v>
      </c>
      <c r="G1125" s="80" t="s">
        <v>167</v>
      </c>
      <c r="H1125" s="80" t="s">
        <v>8159</v>
      </c>
      <c r="I1125" s="80" t="s">
        <v>8161</v>
      </c>
      <c r="J1125" s="80" t="s">
        <v>1214</v>
      </c>
      <c r="K1125" s="77">
        <v>43455</v>
      </c>
      <c r="L1125" s="80">
        <v>21</v>
      </c>
      <c r="M1125" s="80">
        <v>12</v>
      </c>
      <c r="N1125" s="80">
        <v>2018</v>
      </c>
      <c r="O1125" s="77">
        <f t="shared" si="22"/>
        <v>43455</v>
      </c>
      <c r="P1125" s="80" t="s">
        <v>1215</v>
      </c>
      <c r="Q1125" s="80" t="s">
        <v>175</v>
      </c>
      <c r="R1125" s="80">
        <f>VLOOKUP(P1125,Registration!O:P,2,FALSE)</f>
        <v>19</v>
      </c>
    </row>
    <row r="1126" spans="1:18" ht="23.1" customHeight="1">
      <c r="A1126" s="80" t="s">
        <v>100</v>
      </c>
      <c r="B1126" s="80" t="s">
        <v>26</v>
      </c>
      <c r="C1126" s="80" t="s">
        <v>27</v>
      </c>
      <c r="D1126" s="80" t="s">
        <v>102</v>
      </c>
      <c r="E1126" s="80" t="s">
        <v>103</v>
      </c>
      <c r="F1126" s="80" t="s">
        <v>104</v>
      </c>
      <c r="G1126" s="80" t="s">
        <v>3051</v>
      </c>
      <c r="H1126" s="80" t="s">
        <v>8157</v>
      </c>
      <c r="I1126" s="80" t="s">
        <v>8158</v>
      </c>
      <c r="J1126" s="80" t="s">
        <v>3052</v>
      </c>
      <c r="K1126" s="77">
        <v>43455</v>
      </c>
      <c r="L1126" s="80">
        <v>21</v>
      </c>
      <c r="M1126" s="80">
        <v>12</v>
      </c>
      <c r="N1126" s="80">
        <v>2018</v>
      </c>
      <c r="O1126" s="77">
        <f t="shared" si="22"/>
        <v>43455</v>
      </c>
      <c r="P1126" s="80" t="s">
        <v>3053</v>
      </c>
      <c r="Q1126" s="80" t="s">
        <v>8158</v>
      </c>
      <c r="R1126" s="80">
        <f>VLOOKUP(P1126,Registration!O:P,2,FALSE)</f>
        <v>18</v>
      </c>
    </row>
    <row r="1127" spans="1:18" ht="23.1" customHeight="1">
      <c r="A1127" s="80" t="s">
        <v>100</v>
      </c>
      <c r="B1127" s="80" t="s">
        <v>26</v>
      </c>
      <c r="C1127" s="80" t="s">
        <v>27</v>
      </c>
      <c r="D1127" s="80" t="s">
        <v>102</v>
      </c>
      <c r="E1127" s="80" t="s">
        <v>103</v>
      </c>
      <c r="F1127" s="80" t="s">
        <v>104</v>
      </c>
      <c r="G1127" s="80" t="s">
        <v>3051</v>
      </c>
      <c r="H1127" s="80" t="s">
        <v>8157</v>
      </c>
      <c r="I1127" s="80" t="s">
        <v>8158</v>
      </c>
      <c r="J1127" s="80" t="s">
        <v>3054</v>
      </c>
      <c r="K1127" s="77">
        <v>43455</v>
      </c>
      <c r="L1127" s="80">
        <v>21</v>
      </c>
      <c r="M1127" s="80">
        <v>12</v>
      </c>
      <c r="N1127" s="80">
        <v>2018</v>
      </c>
      <c r="O1127" s="77">
        <f t="shared" si="22"/>
        <v>43455</v>
      </c>
      <c r="P1127" s="80" t="s">
        <v>3055</v>
      </c>
      <c r="Q1127" s="80" t="s">
        <v>8158</v>
      </c>
      <c r="R1127" s="80">
        <f>VLOOKUP(P1127,Registration!O:P,2,FALSE)</f>
        <v>18</v>
      </c>
    </row>
    <row r="1128" spans="1:18" ht="23.1" customHeight="1">
      <c r="A1128" s="80" t="s">
        <v>100</v>
      </c>
      <c r="B1128" s="80" t="s">
        <v>26</v>
      </c>
      <c r="C1128" s="80" t="s">
        <v>27</v>
      </c>
      <c r="D1128" s="80" t="s">
        <v>102</v>
      </c>
      <c r="E1128" s="80" t="s">
        <v>103</v>
      </c>
      <c r="F1128" s="80" t="s">
        <v>104</v>
      </c>
      <c r="G1128" s="80" t="s">
        <v>3051</v>
      </c>
      <c r="H1128" s="80" t="s">
        <v>8157</v>
      </c>
      <c r="I1128" s="80" t="s">
        <v>8158</v>
      </c>
      <c r="J1128" s="80" t="s">
        <v>3056</v>
      </c>
      <c r="K1128" s="77">
        <v>43455</v>
      </c>
      <c r="L1128" s="80">
        <v>21</v>
      </c>
      <c r="M1128" s="80">
        <v>12</v>
      </c>
      <c r="N1128" s="80">
        <v>2018</v>
      </c>
      <c r="O1128" s="77">
        <f t="shared" si="22"/>
        <v>43455</v>
      </c>
      <c r="P1128" s="80" t="s">
        <v>3057</v>
      </c>
      <c r="Q1128" s="80" t="s">
        <v>8158</v>
      </c>
      <c r="R1128" s="80">
        <f>VLOOKUP(P1128,Registration!O:P,2,FALSE)</f>
        <v>19</v>
      </c>
    </row>
    <row r="1129" spans="1:18" ht="23.1" customHeight="1">
      <c r="A1129" s="80" t="s">
        <v>100</v>
      </c>
      <c r="B1129" s="80" t="s">
        <v>26</v>
      </c>
      <c r="C1129" s="80" t="s">
        <v>27</v>
      </c>
      <c r="D1129" s="80" t="s">
        <v>102</v>
      </c>
      <c r="E1129" s="80" t="s">
        <v>103</v>
      </c>
      <c r="F1129" s="80" t="s">
        <v>104</v>
      </c>
      <c r="G1129" s="80" t="s">
        <v>3051</v>
      </c>
      <c r="H1129" s="80" t="s">
        <v>8157</v>
      </c>
      <c r="I1129" s="80" t="s">
        <v>8158</v>
      </c>
      <c r="J1129" s="80" t="s">
        <v>3058</v>
      </c>
      <c r="K1129" s="77">
        <v>43455</v>
      </c>
      <c r="L1129" s="80">
        <v>21</v>
      </c>
      <c r="M1129" s="80">
        <v>12</v>
      </c>
      <c r="N1129" s="80">
        <v>2018</v>
      </c>
      <c r="O1129" s="77">
        <f t="shared" si="22"/>
        <v>43455</v>
      </c>
      <c r="P1129" s="80" t="s">
        <v>3059</v>
      </c>
      <c r="Q1129" s="80" t="s">
        <v>8158</v>
      </c>
      <c r="R1129" s="80">
        <f>VLOOKUP(P1129,Registration!O:P,2,FALSE)</f>
        <v>19</v>
      </c>
    </row>
    <row r="1130" spans="1:18" ht="23.1" customHeight="1">
      <c r="A1130" s="80" t="s">
        <v>100</v>
      </c>
      <c r="B1130" s="80" t="s">
        <v>26</v>
      </c>
      <c r="C1130" s="80" t="s">
        <v>27</v>
      </c>
      <c r="D1130" s="80" t="s">
        <v>102</v>
      </c>
      <c r="E1130" s="80" t="s">
        <v>103</v>
      </c>
      <c r="F1130" s="80" t="s">
        <v>104</v>
      </c>
      <c r="G1130" s="80" t="s">
        <v>3051</v>
      </c>
      <c r="H1130" s="80" t="s">
        <v>8157</v>
      </c>
      <c r="I1130" s="80" t="s">
        <v>8158</v>
      </c>
      <c r="J1130" s="80" t="s">
        <v>3060</v>
      </c>
      <c r="K1130" s="77">
        <v>43455</v>
      </c>
      <c r="L1130" s="80">
        <v>21</v>
      </c>
      <c r="M1130" s="80">
        <v>12</v>
      </c>
      <c r="N1130" s="80">
        <v>2018</v>
      </c>
      <c r="O1130" s="77">
        <f t="shared" si="22"/>
        <v>43455</v>
      </c>
      <c r="P1130" s="80" t="s">
        <v>3061</v>
      </c>
      <c r="Q1130" s="80" t="s">
        <v>8158</v>
      </c>
      <c r="R1130" s="80">
        <f>VLOOKUP(P1130,Registration!O:P,2,FALSE)</f>
        <v>19</v>
      </c>
    </row>
    <row r="1131" spans="1:18" ht="23.1" customHeight="1">
      <c r="A1131" s="80" t="s">
        <v>100</v>
      </c>
      <c r="B1131" s="80" t="s">
        <v>26</v>
      </c>
      <c r="C1131" s="80" t="s">
        <v>27</v>
      </c>
      <c r="D1131" s="80" t="s">
        <v>102</v>
      </c>
      <c r="E1131" s="80" t="s">
        <v>103</v>
      </c>
      <c r="F1131" s="80" t="s">
        <v>104</v>
      </c>
      <c r="G1131" s="80" t="s">
        <v>3051</v>
      </c>
      <c r="H1131" s="80" t="s">
        <v>8157</v>
      </c>
      <c r="I1131" s="80" t="s">
        <v>8158</v>
      </c>
      <c r="J1131" s="80" t="s">
        <v>3062</v>
      </c>
      <c r="K1131" s="77">
        <v>43455</v>
      </c>
      <c r="L1131" s="80">
        <v>21</v>
      </c>
      <c r="M1131" s="80">
        <v>12</v>
      </c>
      <c r="N1131" s="80">
        <v>2018</v>
      </c>
      <c r="O1131" s="77">
        <f t="shared" si="22"/>
        <v>43455</v>
      </c>
      <c r="P1131" s="80" t="s">
        <v>3063</v>
      </c>
      <c r="Q1131" s="80" t="s">
        <v>8158</v>
      </c>
      <c r="R1131" s="80">
        <f>VLOOKUP(P1131,Registration!O:P,2,FALSE)</f>
        <v>19</v>
      </c>
    </row>
    <row r="1132" spans="1:18" ht="23.1" customHeight="1">
      <c r="A1132" s="80" t="s">
        <v>100</v>
      </c>
      <c r="B1132" s="80" t="s">
        <v>26</v>
      </c>
      <c r="C1132" s="80" t="s">
        <v>27</v>
      </c>
      <c r="D1132" s="80" t="s">
        <v>102</v>
      </c>
      <c r="E1132" s="80" t="s">
        <v>103</v>
      </c>
      <c r="F1132" s="80" t="s">
        <v>104</v>
      </c>
      <c r="G1132" s="80" t="s">
        <v>3051</v>
      </c>
      <c r="H1132" s="80" t="s">
        <v>8157</v>
      </c>
      <c r="I1132" s="80" t="s">
        <v>8158</v>
      </c>
      <c r="J1132" s="80" t="s">
        <v>3064</v>
      </c>
      <c r="K1132" s="77">
        <v>43455</v>
      </c>
      <c r="L1132" s="80">
        <v>21</v>
      </c>
      <c r="M1132" s="80">
        <v>12</v>
      </c>
      <c r="N1132" s="80">
        <v>2018</v>
      </c>
      <c r="O1132" s="77">
        <f t="shared" si="22"/>
        <v>43455</v>
      </c>
      <c r="P1132" s="80" t="s">
        <v>3065</v>
      </c>
      <c r="Q1132" s="80" t="s">
        <v>8158</v>
      </c>
      <c r="R1132" s="80">
        <f>VLOOKUP(P1132,Registration!O:P,2,FALSE)</f>
        <v>19</v>
      </c>
    </row>
    <row r="1133" spans="1:18" ht="23.1" customHeight="1">
      <c r="A1133" s="80" t="s">
        <v>100</v>
      </c>
      <c r="B1133" s="80" t="s">
        <v>26</v>
      </c>
      <c r="C1133" s="80" t="s">
        <v>27</v>
      </c>
      <c r="D1133" s="80" t="s">
        <v>102</v>
      </c>
      <c r="E1133" s="80" t="s">
        <v>103</v>
      </c>
      <c r="F1133" s="80" t="s">
        <v>104</v>
      </c>
      <c r="G1133" s="80" t="s">
        <v>3051</v>
      </c>
      <c r="H1133" s="80" t="s">
        <v>8157</v>
      </c>
      <c r="I1133" s="80" t="s">
        <v>8158</v>
      </c>
      <c r="J1133" s="80" t="s">
        <v>3066</v>
      </c>
      <c r="K1133" s="77">
        <v>43455</v>
      </c>
      <c r="L1133" s="80">
        <v>21</v>
      </c>
      <c r="M1133" s="80">
        <v>12</v>
      </c>
      <c r="N1133" s="80">
        <v>2018</v>
      </c>
      <c r="O1133" s="77">
        <f t="shared" si="22"/>
        <v>43455</v>
      </c>
      <c r="P1133" s="80" t="s">
        <v>3067</v>
      </c>
      <c r="Q1133" s="80" t="s">
        <v>8158</v>
      </c>
      <c r="R1133" s="80">
        <f>VLOOKUP(P1133,Registration!O:P,2,FALSE)</f>
        <v>19</v>
      </c>
    </row>
    <row r="1134" spans="1:18" ht="23.1" customHeight="1">
      <c r="A1134" s="80" t="s">
        <v>100</v>
      </c>
      <c r="B1134" s="80" t="s">
        <v>26</v>
      </c>
      <c r="C1134" s="80" t="s">
        <v>27</v>
      </c>
      <c r="D1134" s="80" t="s">
        <v>102</v>
      </c>
      <c r="E1134" s="80" t="s">
        <v>103</v>
      </c>
      <c r="F1134" s="80" t="s">
        <v>104</v>
      </c>
      <c r="G1134" s="80" t="s">
        <v>3051</v>
      </c>
      <c r="H1134" s="80" t="s">
        <v>8157</v>
      </c>
      <c r="I1134" s="80" t="s">
        <v>8158</v>
      </c>
      <c r="J1134" s="80" t="s">
        <v>3068</v>
      </c>
      <c r="K1134" s="77">
        <v>43455</v>
      </c>
      <c r="L1134" s="80">
        <v>21</v>
      </c>
      <c r="M1134" s="80">
        <v>12</v>
      </c>
      <c r="N1134" s="80">
        <v>2018</v>
      </c>
      <c r="O1134" s="77">
        <f t="shared" si="22"/>
        <v>43455</v>
      </c>
      <c r="P1134" s="80" t="s">
        <v>3069</v>
      </c>
      <c r="Q1134" s="80" t="s">
        <v>8158</v>
      </c>
      <c r="R1134" s="80">
        <f>VLOOKUP(P1134,Registration!O:P,2,FALSE)</f>
        <v>15</v>
      </c>
    </row>
    <row r="1135" spans="1:18" ht="23.1" customHeight="1">
      <c r="A1135" s="80" t="s">
        <v>100</v>
      </c>
      <c r="B1135" s="80" t="s">
        <v>26</v>
      </c>
      <c r="C1135" s="80" t="s">
        <v>27</v>
      </c>
      <c r="D1135" s="80" t="s">
        <v>102</v>
      </c>
      <c r="E1135" s="80" t="s">
        <v>103</v>
      </c>
      <c r="F1135" s="80" t="s">
        <v>104</v>
      </c>
      <c r="G1135" s="80" t="s">
        <v>3051</v>
      </c>
      <c r="H1135" s="80" t="s">
        <v>8157</v>
      </c>
      <c r="I1135" s="80" t="s">
        <v>8158</v>
      </c>
      <c r="J1135" s="80" t="s">
        <v>3070</v>
      </c>
      <c r="K1135" s="77">
        <v>43455</v>
      </c>
      <c r="L1135" s="80">
        <v>21</v>
      </c>
      <c r="M1135" s="80">
        <v>12</v>
      </c>
      <c r="N1135" s="80">
        <v>2018</v>
      </c>
      <c r="O1135" s="77">
        <f t="shared" si="22"/>
        <v>43455</v>
      </c>
      <c r="P1135" s="80" t="s">
        <v>3071</v>
      </c>
      <c r="Q1135" s="80" t="s">
        <v>8158</v>
      </c>
      <c r="R1135" s="80">
        <f>VLOOKUP(P1135,Registration!O:P,2,FALSE)</f>
        <v>15</v>
      </c>
    </row>
    <row r="1136" spans="1:18" ht="23.1" customHeight="1">
      <c r="A1136" s="80" t="s">
        <v>100</v>
      </c>
      <c r="B1136" s="80" t="s">
        <v>26</v>
      </c>
      <c r="C1136" s="80" t="s">
        <v>27</v>
      </c>
      <c r="D1136" s="80" t="s">
        <v>102</v>
      </c>
      <c r="E1136" s="80" t="s">
        <v>103</v>
      </c>
      <c r="F1136" s="80" t="s">
        <v>104</v>
      </c>
      <c r="G1136" s="80" t="s">
        <v>3051</v>
      </c>
      <c r="H1136" s="80" t="s">
        <v>8157</v>
      </c>
      <c r="I1136" s="80" t="s">
        <v>8158</v>
      </c>
      <c r="J1136" s="80" t="s">
        <v>389</v>
      </c>
      <c r="K1136" s="77">
        <v>43455</v>
      </c>
      <c r="L1136" s="80">
        <v>21</v>
      </c>
      <c r="M1136" s="80">
        <v>12</v>
      </c>
      <c r="N1136" s="80">
        <v>2018</v>
      </c>
      <c r="O1136" s="77">
        <f t="shared" si="22"/>
        <v>43455</v>
      </c>
      <c r="P1136" s="80" t="s">
        <v>3072</v>
      </c>
      <c r="Q1136" s="80" t="s">
        <v>8158</v>
      </c>
      <c r="R1136" s="80">
        <f>VLOOKUP(P1136,Registration!O:P,2,FALSE)</f>
        <v>19</v>
      </c>
    </row>
    <row r="1137" spans="1:18" ht="23.1" customHeight="1">
      <c r="A1137" s="80" t="s">
        <v>100</v>
      </c>
      <c r="B1137" s="80" t="s">
        <v>26</v>
      </c>
      <c r="C1137" s="80" t="s">
        <v>27</v>
      </c>
      <c r="D1137" s="80" t="s">
        <v>102</v>
      </c>
      <c r="E1137" s="80" t="s">
        <v>103</v>
      </c>
      <c r="F1137" s="80" t="s">
        <v>104</v>
      </c>
      <c r="G1137" s="80" t="s">
        <v>3051</v>
      </c>
      <c r="H1137" s="80" t="s">
        <v>8157</v>
      </c>
      <c r="I1137" s="80" t="s">
        <v>8158</v>
      </c>
      <c r="J1137" s="80" t="s">
        <v>3073</v>
      </c>
      <c r="K1137" s="77">
        <v>43455</v>
      </c>
      <c r="L1137" s="80">
        <v>21</v>
      </c>
      <c r="M1137" s="80">
        <v>12</v>
      </c>
      <c r="N1137" s="80">
        <v>2018</v>
      </c>
      <c r="O1137" s="77">
        <f t="shared" si="22"/>
        <v>43455</v>
      </c>
      <c r="P1137" s="80" t="s">
        <v>3074</v>
      </c>
      <c r="Q1137" s="80" t="s">
        <v>8158</v>
      </c>
      <c r="R1137" s="80">
        <f>VLOOKUP(P1137,Registration!O:P,2,FALSE)</f>
        <v>18</v>
      </c>
    </row>
    <row r="1138" spans="1:18" ht="23.1" customHeight="1">
      <c r="A1138" s="80" t="s">
        <v>100</v>
      </c>
      <c r="B1138" s="80" t="s">
        <v>26</v>
      </c>
      <c r="C1138" s="80" t="s">
        <v>27</v>
      </c>
      <c r="D1138" s="80" t="s">
        <v>102</v>
      </c>
      <c r="E1138" s="80" t="s">
        <v>103</v>
      </c>
      <c r="F1138" s="80" t="s">
        <v>104</v>
      </c>
      <c r="G1138" s="80" t="s">
        <v>3051</v>
      </c>
      <c r="H1138" s="80" t="s">
        <v>8157</v>
      </c>
      <c r="I1138" s="80" t="s">
        <v>8158</v>
      </c>
      <c r="J1138" s="80" t="s">
        <v>3075</v>
      </c>
      <c r="K1138" s="77">
        <v>43455</v>
      </c>
      <c r="L1138" s="80">
        <v>21</v>
      </c>
      <c r="M1138" s="80">
        <v>12</v>
      </c>
      <c r="N1138" s="80">
        <v>2018</v>
      </c>
      <c r="O1138" s="77">
        <f t="shared" si="22"/>
        <v>43455</v>
      </c>
      <c r="P1138" s="80" t="s">
        <v>3076</v>
      </c>
      <c r="Q1138" s="80" t="s">
        <v>8158</v>
      </c>
      <c r="R1138" s="80">
        <f>VLOOKUP(P1138,Registration!O:P,2,FALSE)</f>
        <v>15</v>
      </c>
    </row>
    <row r="1139" spans="1:18" ht="23.1" customHeight="1">
      <c r="A1139" s="80" t="s">
        <v>100</v>
      </c>
      <c r="B1139" s="80" t="s">
        <v>26</v>
      </c>
      <c r="C1139" s="80" t="s">
        <v>27</v>
      </c>
      <c r="D1139" s="80" t="s">
        <v>102</v>
      </c>
      <c r="E1139" s="80" t="s">
        <v>103</v>
      </c>
      <c r="F1139" s="80" t="s">
        <v>104</v>
      </c>
      <c r="G1139" s="80" t="s">
        <v>3051</v>
      </c>
      <c r="H1139" s="80" t="s">
        <v>8157</v>
      </c>
      <c r="I1139" s="80" t="s">
        <v>8158</v>
      </c>
      <c r="J1139" s="80" t="s">
        <v>3077</v>
      </c>
      <c r="K1139" s="77">
        <v>43455</v>
      </c>
      <c r="L1139" s="80">
        <v>21</v>
      </c>
      <c r="M1139" s="80">
        <v>12</v>
      </c>
      <c r="N1139" s="80">
        <v>2018</v>
      </c>
      <c r="O1139" s="77">
        <f t="shared" si="22"/>
        <v>43455</v>
      </c>
      <c r="P1139" s="80" t="s">
        <v>3078</v>
      </c>
      <c r="Q1139" s="80" t="s">
        <v>8158</v>
      </c>
      <c r="R1139" s="80">
        <f>VLOOKUP(P1139,Registration!O:P,2,FALSE)</f>
        <v>15</v>
      </c>
    </row>
    <row r="1140" spans="1:18" ht="23.1" customHeight="1">
      <c r="A1140" s="80" t="s">
        <v>100</v>
      </c>
      <c r="B1140" s="80" t="s">
        <v>26</v>
      </c>
      <c r="C1140" s="80" t="s">
        <v>27</v>
      </c>
      <c r="D1140" s="80" t="s">
        <v>102</v>
      </c>
      <c r="E1140" s="80" t="s">
        <v>103</v>
      </c>
      <c r="F1140" s="80" t="s">
        <v>104</v>
      </c>
      <c r="G1140" s="80" t="s">
        <v>3051</v>
      </c>
      <c r="H1140" s="80" t="s">
        <v>8157</v>
      </c>
      <c r="I1140" s="80" t="s">
        <v>8158</v>
      </c>
      <c r="J1140" s="80" t="s">
        <v>3079</v>
      </c>
      <c r="K1140" s="77">
        <v>43455</v>
      </c>
      <c r="L1140" s="80">
        <v>21</v>
      </c>
      <c r="M1140" s="80">
        <v>12</v>
      </c>
      <c r="N1140" s="80">
        <v>2018</v>
      </c>
      <c r="O1140" s="77">
        <f t="shared" si="22"/>
        <v>43455</v>
      </c>
      <c r="P1140" s="80" t="s">
        <v>3080</v>
      </c>
      <c r="Q1140" s="80" t="s">
        <v>8158</v>
      </c>
      <c r="R1140" s="80">
        <f>VLOOKUP(P1140,Registration!O:P,2,FALSE)</f>
        <v>15</v>
      </c>
    </row>
    <row r="1141" spans="1:18" ht="23.1" customHeight="1">
      <c r="A1141" s="80" t="s">
        <v>100</v>
      </c>
      <c r="B1141" s="80" t="s">
        <v>26</v>
      </c>
      <c r="C1141" s="80" t="s">
        <v>27</v>
      </c>
      <c r="D1141" s="80" t="s">
        <v>102</v>
      </c>
      <c r="E1141" s="80" t="s">
        <v>103</v>
      </c>
      <c r="F1141" s="80" t="s">
        <v>104</v>
      </c>
      <c r="G1141" s="80" t="s">
        <v>3051</v>
      </c>
      <c r="H1141" s="80" t="s">
        <v>8157</v>
      </c>
      <c r="I1141" s="80" t="s">
        <v>8158</v>
      </c>
      <c r="J1141" s="80" t="s">
        <v>3081</v>
      </c>
      <c r="K1141" s="77">
        <v>43455</v>
      </c>
      <c r="L1141" s="80">
        <v>21</v>
      </c>
      <c r="M1141" s="80">
        <v>12</v>
      </c>
      <c r="N1141" s="80">
        <v>2018</v>
      </c>
      <c r="O1141" s="77">
        <f t="shared" si="22"/>
        <v>43455</v>
      </c>
      <c r="P1141" s="80" t="s">
        <v>3082</v>
      </c>
      <c r="Q1141" s="80" t="s">
        <v>8158</v>
      </c>
      <c r="R1141" s="80">
        <f>VLOOKUP(P1141,Registration!O:P,2,FALSE)</f>
        <v>15</v>
      </c>
    </row>
    <row r="1142" spans="1:18" ht="23.1" customHeight="1">
      <c r="A1142" s="80" t="s">
        <v>100</v>
      </c>
      <c r="B1142" s="80" t="s">
        <v>26</v>
      </c>
      <c r="C1142" s="80" t="s">
        <v>27</v>
      </c>
      <c r="D1142" s="80" t="s">
        <v>102</v>
      </c>
      <c r="E1142" s="80" t="s">
        <v>103</v>
      </c>
      <c r="F1142" s="80" t="s">
        <v>104</v>
      </c>
      <c r="G1142" s="80" t="s">
        <v>3051</v>
      </c>
      <c r="H1142" s="80" t="s">
        <v>8157</v>
      </c>
      <c r="I1142" s="80" t="s">
        <v>8158</v>
      </c>
      <c r="J1142" s="80" t="s">
        <v>3083</v>
      </c>
      <c r="K1142" s="77">
        <v>43455</v>
      </c>
      <c r="L1142" s="80">
        <v>21</v>
      </c>
      <c r="M1142" s="80">
        <v>12</v>
      </c>
      <c r="N1142" s="80">
        <v>2018</v>
      </c>
      <c r="O1142" s="77">
        <f t="shared" si="22"/>
        <v>43455</v>
      </c>
      <c r="P1142" s="80" t="s">
        <v>3084</v>
      </c>
      <c r="Q1142" s="80" t="s">
        <v>8158</v>
      </c>
      <c r="R1142" s="80">
        <f>VLOOKUP(P1142,Registration!O:P,2,FALSE)</f>
        <v>17</v>
      </c>
    </row>
    <row r="1143" spans="1:18" ht="23.1" customHeight="1">
      <c r="A1143" s="80" t="s">
        <v>100</v>
      </c>
      <c r="B1143" s="80" t="s">
        <v>26</v>
      </c>
      <c r="C1143" s="80" t="s">
        <v>27</v>
      </c>
      <c r="D1143" s="80" t="s">
        <v>102</v>
      </c>
      <c r="E1143" s="80" t="s">
        <v>103</v>
      </c>
      <c r="F1143" s="80" t="s">
        <v>104</v>
      </c>
      <c r="G1143" s="80" t="s">
        <v>3051</v>
      </c>
      <c r="H1143" s="80" t="s">
        <v>8157</v>
      </c>
      <c r="I1143" s="80" t="s">
        <v>8158</v>
      </c>
      <c r="J1143" s="80" t="s">
        <v>3085</v>
      </c>
      <c r="K1143" s="77">
        <v>43455</v>
      </c>
      <c r="L1143" s="80">
        <v>21</v>
      </c>
      <c r="M1143" s="80">
        <v>12</v>
      </c>
      <c r="N1143" s="80">
        <v>2018</v>
      </c>
      <c r="O1143" s="77">
        <f t="shared" si="22"/>
        <v>43455</v>
      </c>
      <c r="P1143" s="80" t="s">
        <v>3086</v>
      </c>
      <c r="Q1143" s="80" t="s">
        <v>8158</v>
      </c>
      <c r="R1143" s="80">
        <f>VLOOKUP(P1143,Registration!O:P,2,FALSE)</f>
        <v>16</v>
      </c>
    </row>
    <row r="1144" spans="1:18" ht="23.1" customHeight="1">
      <c r="A1144" s="80" t="s">
        <v>100</v>
      </c>
      <c r="B1144" s="80" t="s">
        <v>26</v>
      </c>
      <c r="C1144" s="80" t="s">
        <v>27</v>
      </c>
      <c r="D1144" s="80" t="s">
        <v>102</v>
      </c>
      <c r="E1144" s="80" t="s">
        <v>103</v>
      </c>
      <c r="F1144" s="80" t="s">
        <v>104</v>
      </c>
      <c r="G1144" s="80" t="s">
        <v>3051</v>
      </c>
      <c r="H1144" s="80" t="s">
        <v>8157</v>
      </c>
      <c r="I1144" s="80" t="s">
        <v>8158</v>
      </c>
      <c r="J1144" s="80" t="s">
        <v>3087</v>
      </c>
      <c r="K1144" s="77">
        <v>43455</v>
      </c>
      <c r="L1144" s="80">
        <v>21</v>
      </c>
      <c r="M1144" s="80">
        <v>12</v>
      </c>
      <c r="N1144" s="80">
        <v>2018</v>
      </c>
      <c r="O1144" s="77">
        <f t="shared" si="22"/>
        <v>43455</v>
      </c>
      <c r="P1144" s="80" t="s">
        <v>3088</v>
      </c>
      <c r="Q1144" s="80" t="s">
        <v>8158</v>
      </c>
      <c r="R1144" s="80">
        <f>VLOOKUP(P1144,Registration!O:P,2,FALSE)</f>
        <v>18</v>
      </c>
    </row>
    <row r="1145" spans="1:18" ht="23.1" customHeight="1">
      <c r="A1145" s="80" t="s">
        <v>100</v>
      </c>
      <c r="B1145" s="80" t="s">
        <v>26</v>
      </c>
      <c r="C1145" s="80" t="s">
        <v>27</v>
      </c>
      <c r="D1145" s="80" t="s">
        <v>102</v>
      </c>
      <c r="E1145" s="80" t="s">
        <v>103</v>
      </c>
      <c r="F1145" s="80" t="s">
        <v>104</v>
      </c>
      <c r="G1145" s="80" t="s">
        <v>3051</v>
      </c>
      <c r="H1145" s="80" t="s">
        <v>8157</v>
      </c>
      <c r="I1145" s="80" t="s">
        <v>8158</v>
      </c>
      <c r="J1145" s="80" t="s">
        <v>3089</v>
      </c>
      <c r="K1145" s="77">
        <v>43455</v>
      </c>
      <c r="L1145" s="80">
        <v>21</v>
      </c>
      <c r="M1145" s="80">
        <v>12</v>
      </c>
      <c r="N1145" s="80">
        <v>2018</v>
      </c>
      <c r="O1145" s="77">
        <f t="shared" si="22"/>
        <v>43455</v>
      </c>
      <c r="P1145" s="80" t="s">
        <v>3090</v>
      </c>
      <c r="Q1145" s="80" t="s">
        <v>8158</v>
      </c>
      <c r="R1145" s="80">
        <f>VLOOKUP(P1145,Registration!O:P,2,FALSE)</f>
        <v>19</v>
      </c>
    </row>
    <row r="1146" spans="1:18" ht="23.1" customHeight="1">
      <c r="A1146" s="80" t="s">
        <v>100</v>
      </c>
      <c r="B1146" s="80" t="s">
        <v>26</v>
      </c>
      <c r="C1146" s="80" t="s">
        <v>27</v>
      </c>
      <c r="D1146" s="80" t="s">
        <v>102</v>
      </c>
      <c r="E1146" s="80" t="s">
        <v>103</v>
      </c>
      <c r="F1146" s="80" t="s">
        <v>104</v>
      </c>
      <c r="G1146" s="80" t="s">
        <v>3051</v>
      </c>
      <c r="H1146" s="80" t="s">
        <v>8157</v>
      </c>
      <c r="I1146" s="80" t="s">
        <v>8158</v>
      </c>
      <c r="J1146" s="80" t="s">
        <v>3091</v>
      </c>
      <c r="K1146" s="77">
        <v>43455</v>
      </c>
      <c r="L1146" s="80">
        <v>21</v>
      </c>
      <c r="M1146" s="80">
        <v>12</v>
      </c>
      <c r="N1146" s="80">
        <v>2018</v>
      </c>
      <c r="O1146" s="77">
        <f t="shared" si="22"/>
        <v>43455</v>
      </c>
      <c r="P1146" s="80" t="s">
        <v>3092</v>
      </c>
      <c r="Q1146" s="80" t="s">
        <v>8158</v>
      </c>
      <c r="R1146" s="80">
        <f>VLOOKUP(P1146,Registration!O:P,2,FALSE)</f>
        <v>19</v>
      </c>
    </row>
    <row r="1147" spans="1:18" ht="23.1" customHeight="1">
      <c r="A1147" s="80" t="s">
        <v>100</v>
      </c>
      <c r="B1147" s="80" t="s">
        <v>26</v>
      </c>
      <c r="C1147" s="80" t="s">
        <v>27</v>
      </c>
      <c r="D1147" s="80" t="s">
        <v>102</v>
      </c>
      <c r="E1147" s="80" t="s">
        <v>103</v>
      </c>
      <c r="F1147" s="80" t="s">
        <v>104</v>
      </c>
      <c r="G1147" s="80" t="s">
        <v>3051</v>
      </c>
      <c r="H1147" s="80" t="s">
        <v>8157</v>
      </c>
      <c r="I1147" s="80" t="s">
        <v>8158</v>
      </c>
      <c r="J1147" s="80" t="s">
        <v>3093</v>
      </c>
      <c r="K1147" s="77">
        <v>43455</v>
      </c>
      <c r="L1147" s="80">
        <v>21</v>
      </c>
      <c r="M1147" s="80">
        <v>12</v>
      </c>
      <c r="N1147" s="80">
        <v>2018</v>
      </c>
      <c r="O1147" s="77">
        <f t="shared" si="22"/>
        <v>43455</v>
      </c>
      <c r="P1147" s="80" t="s">
        <v>3094</v>
      </c>
      <c r="Q1147" s="80" t="s">
        <v>8158</v>
      </c>
      <c r="R1147" s="80">
        <f>VLOOKUP(P1147,Registration!O:P,2,FALSE)</f>
        <v>18</v>
      </c>
    </row>
    <row r="1148" spans="1:18" ht="23.1" customHeight="1">
      <c r="A1148" s="80" t="s">
        <v>100</v>
      </c>
      <c r="B1148" s="80" t="s">
        <v>26</v>
      </c>
      <c r="C1148" s="80" t="s">
        <v>27</v>
      </c>
      <c r="D1148" s="80" t="s">
        <v>102</v>
      </c>
      <c r="E1148" s="80" t="s">
        <v>103</v>
      </c>
      <c r="F1148" s="80" t="s">
        <v>104</v>
      </c>
      <c r="G1148" s="80" t="s">
        <v>3051</v>
      </c>
      <c r="H1148" s="80" t="s">
        <v>8157</v>
      </c>
      <c r="I1148" s="80" t="s">
        <v>8158</v>
      </c>
      <c r="J1148" s="80" t="s">
        <v>3095</v>
      </c>
      <c r="K1148" s="77">
        <v>43455</v>
      </c>
      <c r="L1148" s="80">
        <v>21</v>
      </c>
      <c r="M1148" s="80">
        <v>12</v>
      </c>
      <c r="N1148" s="80">
        <v>2018</v>
      </c>
      <c r="O1148" s="77">
        <f t="shared" si="22"/>
        <v>43455</v>
      </c>
      <c r="P1148" s="80" t="s">
        <v>3096</v>
      </c>
      <c r="Q1148" s="80" t="s">
        <v>8158</v>
      </c>
      <c r="R1148" s="80">
        <f>VLOOKUP(P1148,Registration!O:P,2,FALSE)</f>
        <v>19</v>
      </c>
    </row>
    <row r="1149" spans="1:18" ht="23.1" customHeight="1">
      <c r="A1149" s="80" t="s">
        <v>100</v>
      </c>
      <c r="B1149" s="80" t="s">
        <v>26</v>
      </c>
      <c r="C1149" s="80" t="s">
        <v>27</v>
      </c>
      <c r="D1149" s="80" t="s">
        <v>102</v>
      </c>
      <c r="E1149" s="80" t="s">
        <v>103</v>
      </c>
      <c r="F1149" s="80" t="s">
        <v>104</v>
      </c>
      <c r="G1149" s="80" t="s">
        <v>3051</v>
      </c>
      <c r="H1149" s="80" t="s">
        <v>8157</v>
      </c>
      <c r="I1149" s="80" t="s">
        <v>8158</v>
      </c>
      <c r="J1149" s="80" t="s">
        <v>3097</v>
      </c>
      <c r="K1149" s="77">
        <v>43455</v>
      </c>
      <c r="L1149" s="80">
        <v>21</v>
      </c>
      <c r="M1149" s="80">
        <v>12</v>
      </c>
      <c r="N1149" s="80">
        <v>2018</v>
      </c>
      <c r="O1149" s="77">
        <f t="shared" si="22"/>
        <v>43455</v>
      </c>
      <c r="P1149" s="80" t="s">
        <v>3098</v>
      </c>
      <c r="Q1149" s="80" t="s">
        <v>8158</v>
      </c>
      <c r="R1149" s="80">
        <f>VLOOKUP(P1149,Registration!O:P,2,FALSE)</f>
        <v>18</v>
      </c>
    </row>
    <row r="1150" spans="1:18" ht="23.1" customHeight="1">
      <c r="A1150" s="80" t="s">
        <v>100</v>
      </c>
      <c r="B1150" s="80" t="s">
        <v>26</v>
      </c>
      <c r="C1150" s="80" t="s">
        <v>27</v>
      </c>
      <c r="D1150" s="80" t="s">
        <v>102</v>
      </c>
      <c r="E1150" s="80" t="s">
        <v>103</v>
      </c>
      <c r="F1150" s="80" t="s">
        <v>104</v>
      </c>
      <c r="G1150" s="80" t="s">
        <v>3051</v>
      </c>
      <c r="H1150" s="80" t="s">
        <v>8157</v>
      </c>
      <c r="I1150" s="80" t="s">
        <v>8158</v>
      </c>
      <c r="J1150" s="80" t="s">
        <v>3099</v>
      </c>
      <c r="K1150" s="77">
        <v>43455</v>
      </c>
      <c r="L1150" s="80">
        <v>21</v>
      </c>
      <c r="M1150" s="80">
        <v>12</v>
      </c>
      <c r="N1150" s="80">
        <v>2018</v>
      </c>
      <c r="O1150" s="77">
        <f t="shared" si="22"/>
        <v>43455</v>
      </c>
      <c r="P1150" s="80" t="s">
        <v>3100</v>
      </c>
      <c r="Q1150" s="80" t="s">
        <v>8158</v>
      </c>
      <c r="R1150" s="80">
        <f>VLOOKUP(P1150,Registration!O:P,2,FALSE)</f>
        <v>15</v>
      </c>
    </row>
    <row r="1151" spans="1:18" ht="23.1" customHeight="1">
      <c r="A1151" s="80" t="s">
        <v>100</v>
      </c>
      <c r="B1151" s="80" t="s">
        <v>26</v>
      </c>
      <c r="C1151" s="80" t="s">
        <v>27</v>
      </c>
      <c r="D1151" s="80" t="s">
        <v>102</v>
      </c>
      <c r="E1151" s="80" t="s">
        <v>103</v>
      </c>
      <c r="F1151" s="80" t="s">
        <v>104</v>
      </c>
      <c r="G1151" s="80" t="s">
        <v>3051</v>
      </c>
      <c r="H1151" s="80" t="s">
        <v>8157</v>
      </c>
      <c r="I1151" s="80" t="s">
        <v>8158</v>
      </c>
      <c r="J1151" s="80" t="s">
        <v>3101</v>
      </c>
      <c r="K1151" s="77">
        <v>43455</v>
      </c>
      <c r="L1151" s="80">
        <v>21</v>
      </c>
      <c r="M1151" s="80">
        <v>12</v>
      </c>
      <c r="N1151" s="80">
        <v>2018</v>
      </c>
      <c r="O1151" s="77">
        <f t="shared" si="22"/>
        <v>43455</v>
      </c>
      <c r="P1151" s="80" t="s">
        <v>3102</v>
      </c>
      <c r="Q1151" s="80" t="s">
        <v>8158</v>
      </c>
      <c r="R1151" s="80">
        <f>VLOOKUP(P1151,Registration!O:P,2,FALSE)</f>
        <v>15</v>
      </c>
    </row>
    <row r="1152" spans="1:18" ht="23.1" customHeight="1">
      <c r="A1152" s="80" t="s">
        <v>100</v>
      </c>
      <c r="B1152" s="80" t="s">
        <v>26</v>
      </c>
      <c r="C1152" s="80" t="s">
        <v>27</v>
      </c>
      <c r="D1152" s="80" t="s">
        <v>102</v>
      </c>
      <c r="E1152" s="80" t="s">
        <v>103</v>
      </c>
      <c r="F1152" s="80" t="s">
        <v>104</v>
      </c>
      <c r="G1152" s="80" t="s">
        <v>3051</v>
      </c>
      <c r="H1152" s="80" t="s">
        <v>8157</v>
      </c>
      <c r="I1152" s="80" t="s">
        <v>8158</v>
      </c>
      <c r="J1152" s="80" t="s">
        <v>3103</v>
      </c>
      <c r="K1152" s="77">
        <v>43455</v>
      </c>
      <c r="L1152" s="80">
        <v>21</v>
      </c>
      <c r="M1152" s="80">
        <v>12</v>
      </c>
      <c r="N1152" s="80">
        <v>2018</v>
      </c>
      <c r="O1152" s="77">
        <f t="shared" si="22"/>
        <v>43455</v>
      </c>
      <c r="P1152" s="80" t="s">
        <v>3104</v>
      </c>
      <c r="Q1152" s="80" t="s">
        <v>8158</v>
      </c>
      <c r="R1152" s="80">
        <f>VLOOKUP(P1152,Registration!O:P,2,FALSE)</f>
        <v>15</v>
      </c>
    </row>
    <row r="1153" spans="1:18" ht="23.1" customHeight="1">
      <c r="A1153" s="80" t="s">
        <v>100</v>
      </c>
      <c r="B1153" s="80" t="s">
        <v>26</v>
      </c>
      <c r="C1153" s="80" t="s">
        <v>27</v>
      </c>
      <c r="D1153" s="80" t="s">
        <v>102</v>
      </c>
      <c r="E1153" s="80" t="s">
        <v>103</v>
      </c>
      <c r="F1153" s="80" t="s">
        <v>104</v>
      </c>
      <c r="G1153" s="80" t="s">
        <v>3051</v>
      </c>
      <c r="H1153" s="80" t="s">
        <v>8157</v>
      </c>
      <c r="I1153" s="80" t="s">
        <v>8158</v>
      </c>
      <c r="J1153" s="80" t="s">
        <v>3105</v>
      </c>
      <c r="K1153" s="77">
        <v>43455</v>
      </c>
      <c r="L1153" s="80">
        <v>21</v>
      </c>
      <c r="M1153" s="80">
        <v>12</v>
      </c>
      <c r="N1153" s="80">
        <v>2018</v>
      </c>
      <c r="O1153" s="77">
        <f t="shared" si="22"/>
        <v>43455</v>
      </c>
      <c r="P1153" s="80" t="s">
        <v>3106</v>
      </c>
      <c r="Q1153" s="80" t="s">
        <v>8158</v>
      </c>
      <c r="R1153" s="80">
        <f>VLOOKUP(P1153,Registration!O:P,2,FALSE)</f>
        <v>16</v>
      </c>
    </row>
    <row r="1154" spans="1:18" ht="23.1" customHeight="1">
      <c r="A1154" s="80" t="s">
        <v>100</v>
      </c>
      <c r="B1154" s="80" t="s">
        <v>26</v>
      </c>
      <c r="C1154" s="80" t="s">
        <v>27</v>
      </c>
      <c r="D1154" s="80" t="s">
        <v>102</v>
      </c>
      <c r="E1154" s="80" t="s">
        <v>103</v>
      </c>
      <c r="F1154" s="80" t="s">
        <v>104</v>
      </c>
      <c r="G1154" s="80" t="s">
        <v>3051</v>
      </c>
      <c r="H1154" s="80" t="s">
        <v>8157</v>
      </c>
      <c r="I1154" s="80" t="s">
        <v>8158</v>
      </c>
      <c r="J1154" s="80" t="s">
        <v>3107</v>
      </c>
      <c r="K1154" s="77">
        <v>43455</v>
      </c>
      <c r="L1154" s="80">
        <v>21</v>
      </c>
      <c r="M1154" s="80">
        <v>12</v>
      </c>
      <c r="N1154" s="80">
        <v>2018</v>
      </c>
      <c r="O1154" s="77">
        <f t="shared" si="22"/>
        <v>43455</v>
      </c>
      <c r="P1154" s="80" t="s">
        <v>3108</v>
      </c>
      <c r="Q1154" s="80" t="s">
        <v>8158</v>
      </c>
      <c r="R1154" s="80">
        <f>VLOOKUP(P1154,Registration!O:P,2,FALSE)</f>
        <v>18</v>
      </c>
    </row>
    <row r="1155" spans="1:18" ht="23.1" customHeight="1">
      <c r="A1155" s="80" t="s">
        <v>100</v>
      </c>
      <c r="B1155" s="80" t="s">
        <v>26</v>
      </c>
      <c r="C1155" s="80" t="s">
        <v>27</v>
      </c>
      <c r="D1155" s="80" t="s">
        <v>102</v>
      </c>
      <c r="E1155" s="80" t="s">
        <v>103</v>
      </c>
      <c r="F1155" s="80" t="s">
        <v>104</v>
      </c>
      <c r="G1155" s="80" t="s">
        <v>3051</v>
      </c>
      <c r="H1155" s="80" t="s">
        <v>8157</v>
      </c>
      <c r="I1155" s="80" t="s">
        <v>8158</v>
      </c>
      <c r="J1155" s="80" t="s">
        <v>3109</v>
      </c>
      <c r="K1155" s="77">
        <v>43455</v>
      </c>
      <c r="L1155" s="80">
        <v>21</v>
      </c>
      <c r="M1155" s="80">
        <v>12</v>
      </c>
      <c r="N1155" s="80">
        <v>2018</v>
      </c>
      <c r="O1155" s="77">
        <f t="shared" si="22"/>
        <v>43455</v>
      </c>
      <c r="P1155" s="80" t="s">
        <v>3110</v>
      </c>
      <c r="Q1155" s="80" t="s">
        <v>8158</v>
      </c>
      <c r="R1155" s="80">
        <f>VLOOKUP(P1155,Registration!O:P,2,FALSE)</f>
        <v>17</v>
      </c>
    </row>
    <row r="1156" spans="1:18" ht="23.1" customHeight="1">
      <c r="A1156" s="80" t="s">
        <v>100</v>
      </c>
      <c r="B1156" s="80" t="s">
        <v>26</v>
      </c>
      <c r="C1156" s="80" t="s">
        <v>27</v>
      </c>
      <c r="D1156" s="80" t="s">
        <v>102</v>
      </c>
      <c r="E1156" s="80" t="s">
        <v>103</v>
      </c>
      <c r="F1156" s="80" t="s">
        <v>104</v>
      </c>
      <c r="G1156" s="80" t="s">
        <v>3051</v>
      </c>
      <c r="H1156" s="80" t="s">
        <v>8157</v>
      </c>
      <c r="I1156" s="80" t="s">
        <v>8158</v>
      </c>
      <c r="J1156" s="80" t="s">
        <v>3111</v>
      </c>
      <c r="K1156" s="77">
        <v>43455</v>
      </c>
      <c r="L1156" s="80">
        <v>21</v>
      </c>
      <c r="M1156" s="80">
        <v>12</v>
      </c>
      <c r="N1156" s="80">
        <v>2018</v>
      </c>
      <c r="O1156" s="77">
        <f t="shared" si="22"/>
        <v>43455</v>
      </c>
      <c r="P1156" s="80" t="s">
        <v>3112</v>
      </c>
      <c r="Q1156" s="80" t="s">
        <v>8158</v>
      </c>
      <c r="R1156" s="80">
        <f>VLOOKUP(P1156,Registration!O:P,2,FALSE)</f>
        <v>17</v>
      </c>
    </row>
    <row r="1157" spans="1:18" ht="23.1" customHeight="1">
      <c r="A1157" s="80" t="s">
        <v>100</v>
      </c>
      <c r="B1157" s="80" t="s">
        <v>26</v>
      </c>
      <c r="C1157" s="80" t="s">
        <v>27</v>
      </c>
      <c r="D1157" s="80" t="s">
        <v>102</v>
      </c>
      <c r="E1157" s="80" t="s">
        <v>103</v>
      </c>
      <c r="F1157" s="80" t="s">
        <v>104</v>
      </c>
      <c r="G1157" s="80" t="s">
        <v>3051</v>
      </c>
      <c r="H1157" s="80" t="s">
        <v>8157</v>
      </c>
      <c r="I1157" s="80" t="s">
        <v>8158</v>
      </c>
      <c r="J1157" s="80" t="s">
        <v>3113</v>
      </c>
      <c r="K1157" s="77">
        <v>43455</v>
      </c>
      <c r="L1157" s="80">
        <v>21</v>
      </c>
      <c r="M1157" s="80">
        <v>12</v>
      </c>
      <c r="N1157" s="80">
        <v>2018</v>
      </c>
      <c r="O1157" s="77">
        <f t="shared" si="22"/>
        <v>43455</v>
      </c>
      <c r="P1157" s="80" t="s">
        <v>3114</v>
      </c>
      <c r="Q1157" s="80" t="s">
        <v>8158</v>
      </c>
      <c r="R1157" s="80">
        <f>VLOOKUP(P1157,Registration!O:P,2,FALSE)</f>
        <v>19</v>
      </c>
    </row>
    <row r="1158" spans="1:18" ht="23.1" customHeight="1">
      <c r="A1158" s="80" t="s">
        <v>100</v>
      </c>
      <c r="B1158" s="80" t="s">
        <v>26</v>
      </c>
      <c r="C1158" s="80" t="s">
        <v>27</v>
      </c>
      <c r="D1158" s="80" t="s">
        <v>102</v>
      </c>
      <c r="E1158" s="80" t="s">
        <v>103</v>
      </c>
      <c r="F1158" s="80" t="s">
        <v>104</v>
      </c>
      <c r="G1158" s="80" t="s">
        <v>3051</v>
      </c>
      <c r="H1158" s="80" t="s">
        <v>8157</v>
      </c>
      <c r="I1158" s="80" t="s">
        <v>8158</v>
      </c>
      <c r="J1158" s="80" t="s">
        <v>3115</v>
      </c>
      <c r="K1158" s="77">
        <v>43455</v>
      </c>
      <c r="L1158" s="80">
        <v>21</v>
      </c>
      <c r="M1158" s="80">
        <v>12</v>
      </c>
      <c r="N1158" s="80">
        <v>2018</v>
      </c>
      <c r="O1158" s="77">
        <f t="shared" si="22"/>
        <v>43455</v>
      </c>
      <c r="P1158" s="80" t="s">
        <v>3116</v>
      </c>
      <c r="Q1158" s="80" t="s">
        <v>8158</v>
      </c>
      <c r="R1158" s="80">
        <f>VLOOKUP(P1158,Registration!O:P,2,FALSE)</f>
        <v>19</v>
      </c>
    </row>
    <row r="1159" spans="1:18" ht="23.1" customHeight="1">
      <c r="A1159" s="80" t="s">
        <v>100</v>
      </c>
      <c r="B1159" s="80" t="s">
        <v>26</v>
      </c>
      <c r="C1159" s="80" t="s">
        <v>27</v>
      </c>
      <c r="D1159" s="80" t="s">
        <v>102</v>
      </c>
      <c r="E1159" s="80" t="s">
        <v>103</v>
      </c>
      <c r="F1159" s="80" t="s">
        <v>104</v>
      </c>
      <c r="G1159" s="80" t="s">
        <v>3051</v>
      </c>
      <c r="H1159" s="80" t="s">
        <v>8157</v>
      </c>
      <c r="I1159" s="80" t="s">
        <v>8158</v>
      </c>
      <c r="J1159" s="80" t="s">
        <v>3117</v>
      </c>
      <c r="K1159" s="77">
        <v>43455</v>
      </c>
      <c r="L1159" s="80">
        <v>21</v>
      </c>
      <c r="M1159" s="80">
        <v>12</v>
      </c>
      <c r="N1159" s="80">
        <v>2018</v>
      </c>
      <c r="O1159" s="77">
        <f t="shared" si="22"/>
        <v>43455</v>
      </c>
      <c r="P1159" s="80" t="s">
        <v>3118</v>
      </c>
      <c r="Q1159" s="80" t="s">
        <v>8158</v>
      </c>
      <c r="R1159" s="80">
        <f>VLOOKUP(P1159,Registration!O:P,2,FALSE)</f>
        <v>15</v>
      </c>
    </row>
    <row r="1160" spans="1:18" ht="23.1" customHeight="1">
      <c r="A1160" s="80" t="s">
        <v>100</v>
      </c>
      <c r="B1160" s="80" t="s">
        <v>26</v>
      </c>
      <c r="C1160" s="80" t="s">
        <v>27</v>
      </c>
      <c r="D1160" s="80" t="s">
        <v>102</v>
      </c>
      <c r="E1160" s="80" t="s">
        <v>103</v>
      </c>
      <c r="F1160" s="80" t="s">
        <v>104</v>
      </c>
      <c r="G1160" s="80" t="s">
        <v>3051</v>
      </c>
      <c r="H1160" s="80" t="s">
        <v>8157</v>
      </c>
      <c r="I1160" s="80" t="s">
        <v>8158</v>
      </c>
      <c r="J1160" s="80" t="s">
        <v>3119</v>
      </c>
      <c r="K1160" s="77">
        <v>43455</v>
      </c>
      <c r="L1160" s="80">
        <v>21</v>
      </c>
      <c r="M1160" s="80">
        <v>12</v>
      </c>
      <c r="N1160" s="80">
        <v>2018</v>
      </c>
      <c r="O1160" s="77">
        <f t="shared" si="22"/>
        <v>43455</v>
      </c>
      <c r="P1160" s="80" t="s">
        <v>3120</v>
      </c>
      <c r="Q1160" s="80" t="s">
        <v>8158</v>
      </c>
      <c r="R1160" s="80">
        <f>VLOOKUP(P1160,Registration!O:P,2,FALSE)</f>
        <v>15</v>
      </c>
    </row>
    <row r="1161" spans="1:18" ht="23.1" customHeight="1">
      <c r="A1161" s="80" t="s">
        <v>100</v>
      </c>
      <c r="B1161" s="80" t="s">
        <v>26</v>
      </c>
      <c r="C1161" s="80" t="s">
        <v>27</v>
      </c>
      <c r="D1161" s="80" t="s">
        <v>102</v>
      </c>
      <c r="E1161" s="80" t="s">
        <v>103</v>
      </c>
      <c r="F1161" s="80" t="s">
        <v>104</v>
      </c>
      <c r="G1161" s="80" t="s">
        <v>3051</v>
      </c>
      <c r="H1161" s="80" t="s">
        <v>8157</v>
      </c>
      <c r="I1161" s="80" t="s">
        <v>8158</v>
      </c>
      <c r="J1161" s="80" t="s">
        <v>3121</v>
      </c>
      <c r="K1161" s="77">
        <v>43455</v>
      </c>
      <c r="L1161" s="80">
        <v>21</v>
      </c>
      <c r="M1161" s="80">
        <v>12</v>
      </c>
      <c r="N1161" s="80">
        <v>2018</v>
      </c>
      <c r="O1161" s="77">
        <f t="shared" si="22"/>
        <v>43455</v>
      </c>
      <c r="P1161" s="80" t="s">
        <v>3122</v>
      </c>
      <c r="Q1161" s="80" t="s">
        <v>8158</v>
      </c>
      <c r="R1161" s="80">
        <f>VLOOKUP(P1161,Registration!O:P,2,FALSE)</f>
        <v>15</v>
      </c>
    </row>
    <row r="1162" spans="1:18" ht="23.1" customHeight="1">
      <c r="A1162" s="80" t="s">
        <v>100</v>
      </c>
      <c r="B1162" s="80" t="s">
        <v>26</v>
      </c>
      <c r="C1162" s="80" t="s">
        <v>27</v>
      </c>
      <c r="D1162" s="80" t="s">
        <v>102</v>
      </c>
      <c r="E1162" s="80" t="s">
        <v>103</v>
      </c>
      <c r="F1162" s="80" t="s">
        <v>104</v>
      </c>
      <c r="G1162" s="80" t="s">
        <v>3051</v>
      </c>
      <c r="H1162" s="80" t="s">
        <v>8157</v>
      </c>
      <c r="I1162" s="80" t="s">
        <v>8158</v>
      </c>
      <c r="J1162" s="80" t="s">
        <v>3123</v>
      </c>
      <c r="K1162" s="77">
        <v>43455</v>
      </c>
      <c r="L1162" s="80">
        <v>21</v>
      </c>
      <c r="M1162" s="80">
        <v>12</v>
      </c>
      <c r="N1162" s="80">
        <v>2018</v>
      </c>
      <c r="O1162" s="77">
        <f t="shared" si="22"/>
        <v>43455</v>
      </c>
      <c r="P1162" s="80" t="s">
        <v>3124</v>
      </c>
      <c r="Q1162" s="80" t="s">
        <v>8158</v>
      </c>
      <c r="R1162" s="80">
        <f>VLOOKUP(P1162,Registration!O:P,2,FALSE)</f>
        <v>19</v>
      </c>
    </row>
    <row r="1163" spans="1:18" ht="23.1" customHeight="1">
      <c r="A1163" s="80" t="s">
        <v>100</v>
      </c>
      <c r="B1163" s="80" t="s">
        <v>26</v>
      </c>
      <c r="C1163" s="80" t="s">
        <v>27</v>
      </c>
      <c r="D1163" s="80" t="s">
        <v>102</v>
      </c>
      <c r="E1163" s="80" t="s">
        <v>103</v>
      </c>
      <c r="F1163" s="80" t="s">
        <v>104</v>
      </c>
      <c r="G1163" s="80" t="s">
        <v>3051</v>
      </c>
      <c r="H1163" s="80" t="s">
        <v>8157</v>
      </c>
      <c r="I1163" s="80" t="s">
        <v>8158</v>
      </c>
      <c r="J1163" s="80" t="s">
        <v>3125</v>
      </c>
      <c r="K1163" s="77">
        <v>43455</v>
      </c>
      <c r="L1163" s="80">
        <v>21</v>
      </c>
      <c r="M1163" s="80">
        <v>12</v>
      </c>
      <c r="N1163" s="80">
        <v>2018</v>
      </c>
      <c r="O1163" s="77">
        <f t="shared" si="22"/>
        <v>43455</v>
      </c>
      <c r="P1163" s="80" t="s">
        <v>3126</v>
      </c>
      <c r="Q1163" s="80" t="s">
        <v>8158</v>
      </c>
      <c r="R1163" s="80">
        <f>VLOOKUP(P1163,Registration!O:P,2,FALSE)</f>
        <v>18</v>
      </c>
    </row>
    <row r="1164" spans="1:18" ht="23.1" customHeight="1">
      <c r="A1164" s="80" t="s">
        <v>100</v>
      </c>
      <c r="B1164" s="80" t="s">
        <v>26</v>
      </c>
      <c r="C1164" s="80" t="s">
        <v>27</v>
      </c>
      <c r="D1164" s="80" t="s">
        <v>102</v>
      </c>
      <c r="E1164" s="80" t="s">
        <v>103</v>
      </c>
      <c r="F1164" s="80" t="s">
        <v>104</v>
      </c>
      <c r="G1164" s="80" t="s">
        <v>3051</v>
      </c>
      <c r="H1164" s="80" t="s">
        <v>8157</v>
      </c>
      <c r="I1164" s="80" t="s">
        <v>8158</v>
      </c>
      <c r="J1164" s="80" t="s">
        <v>3127</v>
      </c>
      <c r="K1164" s="77">
        <v>43455</v>
      </c>
      <c r="L1164" s="80">
        <v>21</v>
      </c>
      <c r="M1164" s="80">
        <v>12</v>
      </c>
      <c r="N1164" s="80">
        <v>2018</v>
      </c>
      <c r="O1164" s="77">
        <f t="shared" si="22"/>
        <v>43455</v>
      </c>
      <c r="P1164" s="80" t="s">
        <v>3128</v>
      </c>
      <c r="Q1164" s="80" t="s">
        <v>8158</v>
      </c>
      <c r="R1164" s="80">
        <f>VLOOKUP(P1164,Registration!O:P,2,FALSE)</f>
        <v>19</v>
      </c>
    </row>
    <row r="1165" spans="1:18" ht="23.1" customHeight="1">
      <c r="A1165" s="80" t="s">
        <v>100</v>
      </c>
      <c r="B1165" s="80" t="s">
        <v>26</v>
      </c>
      <c r="C1165" s="80" t="s">
        <v>27</v>
      </c>
      <c r="D1165" s="80" t="s">
        <v>102</v>
      </c>
      <c r="E1165" s="80" t="s">
        <v>103</v>
      </c>
      <c r="F1165" s="80" t="s">
        <v>104</v>
      </c>
      <c r="G1165" s="80" t="s">
        <v>3051</v>
      </c>
      <c r="H1165" s="80" t="s">
        <v>8157</v>
      </c>
      <c r="I1165" s="80" t="s">
        <v>8158</v>
      </c>
      <c r="J1165" s="80" t="s">
        <v>3129</v>
      </c>
      <c r="K1165" s="77">
        <v>43455</v>
      </c>
      <c r="L1165" s="80">
        <v>21</v>
      </c>
      <c r="M1165" s="80">
        <v>12</v>
      </c>
      <c r="N1165" s="80">
        <v>2018</v>
      </c>
      <c r="O1165" s="77">
        <f t="shared" si="22"/>
        <v>43455</v>
      </c>
      <c r="P1165" s="80" t="s">
        <v>3130</v>
      </c>
      <c r="Q1165" s="80" t="s">
        <v>8158</v>
      </c>
      <c r="R1165" s="80">
        <f>VLOOKUP(P1165,Registration!O:P,2,FALSE)</f>
        <v>18</v>
      </c>
    </row>
    <row r="1166" spans="1:18" ht="23.1" customHeight="1">
      <c r="A1166" s="80" t="s">
        <v>100</v>
      </c>
      <c r="B1166" s="80" t="s">
        <v>26</v>
      </c>
      <c r="C1166" s="80" t="s">
        <v>27</v>
      </c>
      <c r="D1166" s="80" t="s">
        <v>102</v>
      </c>
      <c r="E1166" s="80" t="s">
        <v>103</v>
      </c>
      <c r="F1166" s="80" t="s">
        <v>104</v>
      </c>
      <c r="G1166" s="80" t="s">
        <v>3051</v>
      </c>
      <c r="H1166" s="80" t="s">
        <v>8157</v>
      </c>
      <c r="I1166" s="80" t="s">
        <v>8158</v>
      </c>
      <c r="J1166" s="80" t="s">
        <v>3131</v>
      </c>
      <c r="K1166" s="77">
        <v>43455</v>
      </c>
      <c r="L1166" s="80">
        <v>21</v>
      </c>
      <c r="M1166" s="80">
        <v>12</v>
      </c>
      <c r="N1166" s="80">
        <v>2018</v>
      </c>
      <c r="O1166" s="77">
        <f t="shared" si="22"/>
        <v>43455</v>
      </c>
      <c r="P1166" s="80" t="s">
        <v>3132</v>
      </c>
      <c r="Q1166" s="80" t="s">
        <v>8158</v>
      </c>
      <c r="R1166" s="80">
        <f>VLOOKUP(P1166,Registration!O:P,2,FALSE)</f>
        <v>16</v>
      </c>
    </row>
    <row r="1167" spans="1:18" ht="23.1" customHeight="1">
      <c r="A1167" s="80" t="s">
        <v>100</v>
      </c>
      <c r="B1167" s="80" t="s">
        <v>26</v>
      </c>
      <c r="C1167" s="80" t="s">
        <v>27</v>
      </c>
      <c r="D1167" s="80" t="s">
        <v>102</v>
      </c>
      <c r="E1167" s="80" t="s">
        <v>103</v>
      </c>
      <c r="F1167" s="80" t="s">
        <v>104</v>
      </c>
      <c r="G1167" s="80" t="s">
        <v>3051</v>
      </c>
      <c r="H1167" s="80" t="s">
        <v>8157</v>
      </c>
      <c r="I1167" s="80" t="s">
        <v>8158</v>
      </c>
      <c r="J1167" s="80" t="s">
        <v>3133</v>
      </c>
      <c r="K1167" s="77">
        <v>43455</v>
      </c>
      <c r="L1167" s="80">
        <v>21</v>
      </c>
      <c r="M1167" s="80">
        <v>12</v>
      </c>
      <c r="N1167" s="80">
        <v>2018</v>
      </c>
      <c r="O1167" s="77">
        <f t="shared" si="22"/>
        <v>43455</v>
      </c>
      <c r="P1167" s="80" t="s">
        <v>3134</v>
      </c>
      <c r="Q1167" s="80" t="s">
        <v>8158</v>
      </c>
      <c r="R1167" s="80">
        <f>VLOOKUP(P1167,Registration!O:P,2,FALSE)</f>
        <v>18</v>
      </c>
    </row>
    <row r="1168" spans="1:18" ht="23.1" customHeight="1">
      <c r="A1168" s="80" t="s">
        <v>100</v>
      </c>
      <c r="B1168" s="80" t="s">
        <v>26</v>
      </c>
      <c r="C1168" s="80" t="s">
        <v>27</v>
      </c>
      <c r="D1168" s="80" t="s">
        <v>102</v>
      </c>
      <c r="E1168" s="80" t="s">
        <v>103</v>
      </c>
      <c r="F1168" s="80" t="s">
        <v>104</v>
      </c>
      <c r="G1168" s="80" t="s">
        <v>3051</v>
      </c>
      <c r="H1168" s="80" t="s">
        <v>8157</v>
      </c>
      <c r="I1168" s="80" t="s">
        <v>8158</v>
      </c>
      <c r="J1168" s="80" t="s">
        <v>3135</v>
      </c>
      <c r="K1168" s="77">
        <v>43455</v>
      </c>
      <c r="L1168" s="80">
        <v>21</v>
      </c>
      <c r="M1168" s="80">
        <v>12</v>
      </c>
      <c r="N1168" s="80">
        <v>2018</v>
      </c>
      <c r="O1168" s="77">
        <f t="shared" si="22"/>
        <v>43455</v>
      </c>
      <c r="P1168" s="80" t="s">
        <v>3136</v>
      </c>
      <c r="Q1168" s="80" t="s">
        <v>8158</v>
      </c>
      <c r="R1168" s="80">
        <f>VLOOKUP(P1168,Registration!O:P,2,FALSE)</f>
        <v>18</v>
      </c>
    </row>
    <row r="1169" spans="1:18" ht="23.1" customHeight="1">
      <c r="A1169" s="80" t="s">
        <v>100</v>
      </c>
      <c r="B1169" s="80" t="s">
        <v>26</v>
      </c>
      <c r="C1169" s="80" t="s">
        <v>27</v>
      </c>
      <c r="D1169" s="80" t="s">
        <v>102</v>
      </c>
      <c r="E1169" s="80" t="s">
        <v>103</v>
      </c>
      <c r="F1169" s="80" t="s">
        <v>104</v>
      </c>
      <c r="G1169" s="80" t="s">
        <v>3051</v>
      </c>
      <c r="H1169" s="80" t="s">
        <v>8157</v>
      </c>
      <c r="I1169" s="80" t="s">
        <v>8158</v>
      </c>
      <c r="J1169" s="80" t="s">
        <v>3137</v>
      </c>
      <c r="K1169" s="77">
        <v>43455</v>
      </c>
      <c r="L1169" s="80">
        <v>21</v>
      </c>
      <c r="M1169" s="80">
        <v>12</v>
      </c>
      <c r="N1169" s="80">
        <v>2018</v>
      </c>
      <c r="O1169" s="77">
        <f t="shared" si="22"/>
        <v>43455</v>
      </c>
      <c r="P1169" s="80" t="s">
        <v>3138</v>
      </c>
      <c r="Q1169" s="80" t="s">
        <v>8158</v>
      </c>
      <c r="R1169" s="80">
        <f>VLOOKUP(P1169,Registration!O:P,2,FALSE)</f>
        <v>15</v>
      </c>
    </row>
    <row r="1170" spans="1:18" ht="23.1" customHeight="1">
      <c r="A1170" s="80" t="s">
        <v>100</v>
      </c>
      <c r="B1170" s="80" t="s">
        <v>26</v>
      </c>
      <c r="C1170" s="80" t="s">
        <v>27</v>
      </c>
      <c r="D1170" s="80" t="s">
        <v>102</v>
      </c>
      <c r="E1170" s="80" t="s">
        <v>103</v>
      </c>
      <c r="F1170" s="80" t="s">
        <v>104</v>
      </c>
      <c r="G1170" s="80" t="s">
        <v>3051</v>
      </c>
      <c r="H1170" s="80" t="s">
        <v>8157</v>
      </c>
      <c r="I1170" s="80" t="s">
        <v>8158</v>
      </c>
      <c r="J1170" s="80" t="s">
        <v>3139</v>
      </c>
      <c r="K1170" s="77">
        <v>43455</v>
      </c>
      <c r="L1170" s="80">
        <v>21</v>
      </c>
      <c r="M1170" s="80">
        <v>12</v>
      </c>
      <c r="N1170" s="80">
        <v>2018</v>
      </c>
      <c r="O1170" s="77">
        <f t="shared" si="22"/>
        <v>43455</v>
      </c>
      <c r="P1170" s="80" t="s">
        <v>3140</v>
      </c>
      <c r="Q1170" s="80" t="s">
        <v>8158</v>
      </c>
      <c r="R1170" s="80">
        <f>VLOOKUP(P1170,Registration!O:P,2,FALSE)</f>
        <v>15</v>
      </c>
    </row>
    <row r="1171" spans="1:18" ht="23.1" customHeight="1">
      <c r="A1171" s="80" t="s">
        <v>100</v>
      </c>
      <c r="B1171" s="80" t="s">
        <v>26</v>
      </c>
      <c r="C1171" s="80" t="s">
        <v>27</v>
      </c>
      <c r="D1171" s="80" t="s">
        <v>102</v>
      </c>
      <c r="E1171" s="80" t="s">
        <v>103</v>
      </c>
      <c r="F1171" s="80" t="s">
        <v>104</v>
      </c>
      <c r="G1171" s="80" t="s">
        <v>3051</v>
      </c>
      <c r="H1171" s="80" t="s">
        <v>8157</v>
      </c>
      <c r="I1171" s="80" t="s">
        <v>8158</v>
      </c>
      <c r="J1171" s="80" t="s">
        <v>3141</v>
      </c>
      <c r="K1171" s="77">
        <v>43455</v>
      </c>
      <c r="L1171" s="80">
        <v>21</v>
      </c>
      <c r="M1171" s="80">
        <v>12</v>
      </c>
      <c r="N1171" s="80">
        <v>2018</v>
      </c>
      <c r="O1171" s="77">
        <f t="shared" si="22"/>
        <v>43455</v>
      </c>
      <c r="P1171" s="80" t="s">
        <v>3142</v>
      </c>
      <c r="Q1171" s="80" t="s">
        <v>8158</v>
      </c>
      <c r="R1171" s="80">
        <f>VLOOKUP(P1171,Registration!O:P,2,FALSE)</f>
        <v>19</v>
      </c>
    </row>
    <row r="1172" spans="1:18" ht="23.1" customHeight="1">
      <c r="A1172" s="80" t="s">
        <v>100</v>
      </c>
      <c r="B1172" s="80" t="s">
        <v>26</v>
      </c>
      <c r="C1172" s="80" t="s">
        <v>27</v>
      </c>
      <c r="D1172" s="80" t="s">
        <v>102</v>
      </c>
      <c r="E1172" s="80" t="s">
        <v>103</v>
      </c>
      <c r="F1172" s="80" t="s">
        <v>104</v>
      </c>
      <c r="G1172" s="80" t="s">
        <v>3051</v>
      </c>
      <c r="H1172" s="80" t="s">
        <v>8157</v>
      </c>
      <c r="I1172" s="80" t="s">
        <v>8158</v>
      </c>
      <c r="J1172" s="80" t="s">
        <v>3095</v>
      </c>
      <c r="K1172" s="77">
        <v>43455</v>
      </c>
      <c r="L1172" s="80">
        <v>21</v>
      </c>
      <c r="M1172" s="80">
        <v>12</v>
      </c>
      <c r="N1172" s="80">
        <v>2018</v>
      </c>
      <c r="O1172" s="77">
        <f t="shared" ref="O1172:O1235" si="23">DATE(N1172,M1172,L1172)</f>
        <v>43455</v>
      </c>
      <c r="P1172" s="80" t="s">
        <v>3143</v>
      </c>
      <c r="Q1172" s="80" t="s">
        <v>8158</v>
      </c>
      <c r="R1172" s="80">
        <f>VLOOKUP(P1172,Registration!O:P,2,FALSE)</f>
        <v>19</v>
      </c>
    </row>
    <row r="1173" spans="1:18" ht="23.1" customHeight="1">
      <c r="A1173" s="80" t="s">
        <v>100</v>
      </c>
      <c r="B1173" s="80" t="s">
        <v>26</v>
      </c>
      <c r="C1173" s="80" t="s">
        <v>27</v>
      </c>
      <c r="D1173" s="80" t="s">
        <v>102</v>
      </c>
      <c r="E1173" s="80" t="s">
        <v>103</v>
      </c>
      <c r="F1173" s="80" t="s">
        <v>104</v>
      </c>
      <c r="G1173" s="80" t="s">
        <v>3051</v>
      </c>
      <c r="H1173" s="80" t="s">
        <v>8157</v>
      </c>
      <c r="I1173" s="80" t="s">
        <v>8158</v>
      </c>
      <c r="J1173" s="80" t="s">
        <v>3144</v>
      </c>
      <c r="K1173" s="77">
        <v>43455</v>
      </c>
      <c r="L1173" s="80">
        <v>21</v>
      </c>
      <c r="M1173" s="80">
        <v>12</v>
      </c>
      <c r="N1173" s="80">
        <v>2018</v>
      </c>
      <c r="O1173" s="77">
        <f t="shared" si="23"/>
        <v>43455</v>
      </c>
      <c r="P1173" s="80" t="s">
        <v>3145</v>
      </c>
      <c r="Q1173" s="80" t="s">
        <v>8158</v>
      </c>
      <c r="R1173" s="80">
        <f>VLOOKUP(P1173,Registration!O:P,2,FALSE)</f>
        <v>15</v>
      </c>
    </row>
    <row r="1174" spans="1:18" ht="23.1" customHeight="1">
      <c r="A1174" s="80" t="s">
        <v>100</v>
      </c>
      <c r="B1174" s="80" t="s">
        <v>26</v>
      </c>
      <c r="C1174" s="80" t="s">
        <v>27</v>
      </c>
      <c r="D1174" s="80" t="s">
        <v>102</v>
      </c>
      <c r="E1174" s="80" t="s">
        <v>103</v>
      </c>
      <c r="F1174" s="80" t="s">
        <v>104</v>
      </c>
      <c r="G1174" s="80" t="s">
        <v>3051</v>
      </c>
      <c r="H1174" s="80" t="s">
        <v>8157</v>
      </c>
      <c r="I1174" s="80" t="s">
        <v>8158</v>
      </c>
      <c r="J1174" s="80" t="s">
        <v>514</v>
      </c>
      <c r="K1174" s="77">
        <v>43455</v>
      </c>
      <c r="L1174" s="80">
        <v>21</v>
      </c>
      <c r="M1174" s="80">
        <v>12</v>
      </c>
      <c r="N1174" s="80">
        <v>2018</v>
      </c>
      <c r="O1174" s="77">
        <f t="shared" si="23"/>
        <v>43455</v>
      </c>
      <c r="P1174" s="80" t="s">
        <v>3146</v>
      </c>
      <c r="Q1174" s="80" t="s">
        <v>8158</v>
      </c>
      <c r="R1174" s="80">
        <f>VLOOKUP(P1174,Registration!O:P,2,FALSE)</f>
        <v>15</v>
      </c>
    </row>
    <row r="1175" spans="1:18" ht="23.1" customHeight="1">
      <c r="A1175" s="80" t="s">
        <v>100</v>
      </c>
      <c r="B1175" s="80" t="s">
        <v>26</v>
      </c>
      <c r="C1175" s="80" t="s">
        <v>27</v>
      </c>
      <c r="D1175" s="80" t="s">
        <v>102</v>
      </c>
      <c r="E1175" s="80" t="s">
        <v>103</v>
      </c>
      <c r="F1175" s="80" t="s">
        <v>104</v>
      </c>
      <c r="G1175" s="80" t="s">
        <v>3051</v>
      </c>
      <c r="H1175" s="80" t="s">
        <v>8157</v>
      </c>
      <c r="I1175" s="80" t="s">
        <v>8158</v>
      </c>
      <c r="J1175" s="80" t="s">
        <v>3147</v>
      </c>
      <c r="K1175" s="77">
        <v>43455</v>
      </c>
      <c r="L1175" s="80">
        <v>21</v>
      </c>
      <c r="M1175" s="80">
        <v>12</v>
      </c>
      <c r="N1175" s="80">
        <v>2018</v>
      </c>
      <c r="O1175" s="77">
        <f t="shared" si="23"/>
        <v>43455</v>
      </c>
      <c r="P1175" s="80" t="s">
        <v>3148</v>
      </c>
      <c r="Q1175" s="80" t="s">
        <v>8158</v>
      </c>
      <c r="R1175" s="80">
        <f>VLOOKUP(P1175,Registration!O:P,2,FALSE)</f>
        <v>17</v>
      </c>
    </row>
    <row r="1176" spans="1:18" ht="23.1" customHeight="1">
      <c r="A1176" s="80" t="s">
        <v>100</v>
      </c>
      <c r="B1176" s="80" t="s">
        <v>26</v>
      </c>
      <c r="C1176" s="80" t="s">
        <v>27</v>
      </c>
      <c r="D1176" s="80" t="s">
        <v>102</v>
      </c>
      <c r="E1176" s="80" t="s">
        <v>103</v>
      </c>
      <c r="F1176" s="80" t="s">
        <v>104</v>
      </c>
      <c r="G1176" s="80" t="s">
        <v>3051</v>
      </c>
      <c r="H1176" s="80" t="s">
        <v>8157</v>
      </c>
      <c r="I1176" s="80" t="s">
        <v>8158</v>
      </c>
      <c r="J1176" s="80" t="s">
        <v>1027</v>
      </c>
      <c r="K1176" s="77">
        <v>43455</v>
      </c>
      <c r="L1176" s="80">
        <v>21</v>
      </c>
      <c r="M1176" s="80">
        <v>12</v>
      </c>
      <c r="N1176" s="80">
        <v>2018</v>
      </c>
      <c r="O1176" s="77">
        <f t="shared" si="23"/>
        <v>43455</v>
      </c>
      <c r="P1176" s="80" t="s">
        <v>3149</v>
      </c>
      <c r="Q1176" s="80" t="s">
        <v>8158</v>
      </c>
      <c r="R1176" s="80">
        <f>VLOOKUP(P1176,Registration!O:P,2,FALSE)</f>
        <v>17</v>
      </c>
    </row>
    <row r="1177" spans="1:18" ht="23.1" customHeight="1">
      <c r="A1177" s="80" t="s">
        <v>100</v>
      </c>
      <c r="B1177" s="80" t="s">
        <v>26</v>
      </c>
      <c r="C1177" s="80" t="s">
        <v>27</v>
      </c>
      <c r="D1177" s="80" t="s">
        <v>102</v>
      </c>
      <c r="E1177" s="80" t="s">
        <v>103</v>
      </c>
      <c r="F1177" s="80" t="s">
        <v>104</v>
      </c>
      <c r="G1177" s="80" t="s">
        <v>3051</v>
      </c>
      <c r="H1177" s="80" t="s">
        <v>8157</v>
      </c>
      <c r="I1177" s="80" t="s">
        <v>8158</v>
      </c>
      <c r="J1177" s="80" t="s">
        <v>3150</v>
      </c>
      <c r="K1177" s="77">
        <v>43455</v>
      </c>
      <c r="L1177" s="80">
        <v>21</v>
      </c>
      <c r="M1177" s="80">
        <v>12</v>
      </c>
      <c r="N1177" s="80">
        <v>2018</v>
      </c>
      <c r="O1177" s="77">
        <f t="shared" si="23"/>
        <v>43455</v>
      </c>
      <c r="P1177" s="80" t="s">
        <v>3151</v>
      </c>
      <c r="Q1177" s="80" t="s">
        <v>8158</v>
      </c>
      <c r="R1177" s="80">
        <f>VLOOKUP(P1177,Registration!O:P,2,FALSE)</f>
        <v>18</v>
      </c>
    </row>
    <row r="1178" spans="1:18" ht="23.1" customHeight="1">
      <c r="A1178" s="80" t="s">
        <v>100</v>
      </c>
      <c r="B1178" s="80" t="s">
        <v>26</v>
      </c>
      <c r="C1178" s="80" t="s">
        <v>27</v>
      </c>
      <c r="D1178" s="80" t="s">
        <v>102</v>
      </c>
      <c r="E1178" s="80" t="s">
        <v>103</v>
      </c>
      <c r="F1178" s="80" t="s">
        <v>104</v>
      </c>
      <c r="G1178" s="80" t="s">
        <v>3051</v>
      </c>
      <c r="H1178" s="80" t="s">
        <v>8157</v>
      </c>
      <c r="I1178" s="80" t="s">
        <v>8158</v>
      </c>
      <c r="J1178" s="80" t="s">
        <v>3152</v>
      </c>
      <c r="K1178" s="77">
        <v>43455</v>
      </c>
      <c r="L1178" s="80">
        <v>21</v>
      </c>
      <c r="M1178" s="80">
        <v>12</v>
      </c>
      <c r="N1178" s="80">
        <v>2018</v>
      </c>
      <c r="O1178" s="77">
        <f t="shared" si="23"/>
        <v>43455</v>
      </c>
      <c r="P1178" s="80" t="s">
        <v>3153</v>
      </c>
      <c r="Q1178" s="80" t="s">
        <v>8158</v>
      </c>
      <c r="R1178" s="80">
        <f>VLOOKUP(P1178,Registration!O:P,2,FALSE)</f>
        <v>19</v>
      </c>
    </row>
    <row r="1179" spans="1:18" ht="23.1" customHeight="1">
      <c r="A1179" s="80" t="s">
        <v>100</v>
      </c>
      <c r="B1179" s="80" t="s">
        <v>26</v>
      </c>
      <c r="C1179" s="80" t="s">
        <v>27</v>
      </c>
      <c r="D1179" s="80" t="s">
        <v>102</v>
      </c>
      <c r="E1179" s="80" t="s">
        <v>103</v>
      </c>
      <c r="F1179" s="80" t="s">
        <v>104</v>
      </c>
      <c r="G1179" s="80" t="s">
        <v>3051</v>
      </c>
      <c r="H1179" s="80" t="s">
        <v>8157</v>
      </c>
      <c r="I1179" s="80" t="s">
        <v>8158</v>
      </c>
      <c r="J1179" s="80" t="s">
        <v>3154</v>
      </c>
      <c r="K1179" s="77">
        <v>43455</v>
      </c>
      <c r="L1179" s="80">
        <v>21</v>
      </c>
      <c r="M1179" s="80">
        <v>12</v>
      </c>
      <c r="N1179" s="80">
        <v>2018</v>
      </c>
      <c r="O1179" s="77">
        <f t="shared" si="23"/>
        <v>43455</v>
      </c>
      <c r="P1179" s="80" t="s">
        <v>3155</v>
      </c>
      <c r="Q1179" s="80" t="s">
        <v>8158</v>
      </c>
      <c r="R1179" s="80">
        <f>VLOOKUP(P1179,Registration!O:P,2,FALSE)</f>
        <v>15</v>
      </c>
    </row>
    <row r="1180" spans="1:18" ht="23.1" customHeight="1">
      <c r="A1180" s="80" t="s">
        <v>100</v>
      </c>
      <c r="B1180" s="80" t="s">
        <v>26</v>
      </c>
      <c r="C1180" s="80" t="s">
        <v>27</v>
      </c>
      <c r="D1180" s="80" t="s">
        <v>102</v>
      </c>
      <c r="E1180" s="80" t="s">
        <v>103</v>
      </c>
      <c r="F1180" s="80" t="s">
        <v>104</v>
      </c>
      <c r="G1180" s="80" t="s">
        <v>3051</v>
      </c>
      <c r="H1180" s="80" t="s">
        <v>8157</v>
      </c>
      <c r="I1180" s="80" t="s">
        <v>8158</v>
      </c>
      <c r="J1180" s="80" t="s">
        <v>3156</v>
      </c>
      <c r="K1180" s="77">
        <v>43455</v>
      </c>
      <c r="L1180" s="80">
        <v>21</v>
      </c>
      <c r="M1180" s="80">
        <v>12</v>
      </c>
      <c r="N1180" s="80">
        <v>2018</v>
      </c>
      <c r="O1180" s="77">
        <f t="shared" si="23"/>
        <v>43455</v>
      </c>
      <c r="P1180" s="80" t="s">
        <v>3157</v>
      </c>
      <c r="Q1180" s="80" t="s">
        <v>8158</v>
      </c>
      <c r="R1180" s="80">
        <f>VLOOKUP(P1180,Registration!O:P,2,FALSE)</f>
        <v>18</v>
      </c>
    </row>
    <row r="1181" spans="1:18" ht="23.1" customHeight="1">
      <c r="A1181" s="80" t="s">
        <v>100</v>
      </c>
      <c r="B1181" s="80" t="s">
        <v>26</v>
      </c>
      <c r="C1181" s="80" t="s">
        <v>27</v>
      </c>
      <c r="D1181" s="80" t="s">
        <v>102</v>
      </c>
      <c r="E1181" s="80" t="s">
        <v>103</v>
      </c>
      <c r="F1181" s="80" t="s">
        <v>104</v>
      </c>
      <c r="G1181" s="80" t="s">
        <v>3051</v>
      </c>
      <c r="H1181" s="80" t="s">
        <v>8157</v>
      </c>
      <c r="I1181" s="80" t="s">
        <v>8158</v>
      </c>
      <c r="J1181" s="80" t="s">
        <v>419</v>
      </c>
      <c r="K1181" s="77">
        <v>43455</v>
      </c>
      <c r="L1181" s="80">
        <v>21</v>
      </c>
      <c r="M1181" s="80">
        <v>12</v>
      </c>
      <c r="N1181" s="80">
        <v>2018</v>
      </c>
      <c r="O1181" s="77">
        <f t="shared" si="23"/>
        <v>43455</v>
      </c>
      <c r="P1181" s="80" t="s">
        <v>3158</v>
      </c>
      <c r="Q1181" s="80" t="s">
        <v>8158</v>
      </c>
      <c r="R1181" s="80">
        <f>VLOOKUP(P1181,Registration!O:P,2,FALSE)</f>
        <v>16</v>
      </c>
    </row>
    <row r="1182" spans="1:18" ht="23.1" customHeight="1">
      <c r="A1182" s="80" t="s">
        <v>100</v>
      </c>
      <c r="B1182" s="80" t="s">
        <v>26</v>
      </c>
      <c r="C1182" s="80" t="s">
        <v>27</v>
      </c>
      <c r="D1182" s="80" t="s">
        <v>102</v>
      </c>
      <c r="E1182" s="80" t="s">
        <v>103</v>
      </c>
      <c r="F1182" s="80" t="s">
        <v>104</v>
      </c>
      <c r="G1182" s="80" t="s">
        <v>3051</v>
      </c>
      <c r="H1182" s="80" t="s">
        <v>8157</v>
      </c>
      <c r="I1182" s="80" t="s">
        <v>8158</v>
      </c>
      <c r="J1182" s="80" t="s">
        <v>3159</v>
      </c>
      <c r="K1182" s="77">
        <v>43455</v>
      </c>
      <c r="L1182" s="80">
        <v>21</v>
      </c>
      <c r="M1182" s="80">
        <v>12</v>
      </c>
      <c r="N1182" s="80">
        <v>2018</v>
      </c>
      <c r="O1182" s="77">
        <f t="shared" si="23"/>
        <v>43455</v>
      </c>
      <c r="P1182" s="80" t="s">
        <v>3160</v>
      </c>
      <c r="Q1182" s="80" t="s">
        <v>8158</v>
      </c>
      <c r="R1182" s="80">
        <f>VLOOKUP(P1182,Registration!O:P,2,FALSE)</f>
        <v>19</v>
      </c>
    </row>
    <row r="1183" spans="1:18" ht="23.1" customHeight="1">
      <c r="A1183" s="80" t="s">
        <v>100</v>
      </c>
      <c r="B1183" s="80" t="s">
        <v>26</v>
      </c>
      <c r="C1183" s="80" t="s">
        <v>27</v>
      </c>
      <c r="D1183" s="80" t="s">
        <v>102</v>
      </c>
      <c r="E1183" s="80" t="s">
        <v>103</v>
      </c>
      <c r="F1183" s="80" t="s">
        <v>104</v>
      </c>
      <c r="G1183" s="80" t="s">
        <v>3051</v>
      </c>
      <c r="H1183" s="80" t="s">
        <v>8157</v>
      </c>
      <c r="I1183" s="80" t="s">
        <v>8158</v>
      </c>
      <c r="J1183" s="80" t="s">
        <v>419</v>
      </c>
      <c r="K1183" s="77">
        <v>43455</v>
      </c>
      <c r="L1183" s="80">
        <v>21</v>
      </c>
      <c r="M1183" s="80">
        <v>12</v>
      </c>
      <c r="N1183" s="80">
        <v>2018</v>
      </c>
      <c r="O1183" s="77">
        <f t="shared" si="23"/>
        <v>43455</v>
      </c>
      <c r="P1183" s="80" t="s">
        <v>3161</v>
      </c>
      <c r="Q1183" s="80" t="s">
        <v>8158</v>
      </c>
      <c r="R1183" s="80">
        <f>VLOOKUP(P1183,Registration!O:P,2,FALSE)</f>
        <v>17</v>
      </c>
    </row>
    <row r="1184" spans="1:18" ht="23.1" customHeight="1">
      <c r="A1184" s="80" t="s">
        <v>100</v>
      </c>
      <c r="B1184" s="80" t="s">
        <v>26</v>
      </c>
      <c r="C1184" s="80" t="s">
        <v>27</v>
      </c>
      <c r="D1184" s="80" t="s">
        <v>102</v>
      </c>
      <c r="E1184" s="80" t="s">
        <v>103</v>
      </c>
      <c r="F1184" s="80" t="s">
        <v>104</v>
      </c>
      <c r="G1184" s="80" t="s">
        <v>3051</v>
      </c>
      <c r="H1184" s="80" t="s">
        <v>8157</v>
      </c>
      <c r="I1184" s="80" t="s">
        <v>8158</v>
      </c>
      <c r="J1184" s="80" t="s">
        <v>635</v>
      </c>
      <c r="K1184" s="77">
        <v>43455</v>
      </c>
      <c r="L1184" s="80">
        <v>21</v>
      </c>
      <c r="M1184" s="80">
        <v>12</v>
      </c>
      <c r="N1184" s="80">
        <v>2018</v>
      </c>
      <c r="O1184" s="77">
        <f t="shared" si="23"/>
        <v>43455</v>
      </c>
      <c r="P1184" s="80" t="s">
        <v>3162</v>
      </c>
      <c r="Q1184" s="80" t="s">
        <v>8158</v>
      </c>
      <c r="R1184" s="80">
        <f>VLOOKUP(P1184,Registration!O:P,2,FALSE)</f>
        <v>15</v>
      </c>
    </row>
    <row r="1185" spans="1:18" ht="23.1" customHeight="1">
      <c r="A1185" s="80" t="s">
        <v>100</v>
      </c>
      <c r="B1185" s="80" t="s">
        <v>26</v>
      </c>
      <c r="C1185" s="80" t="s">
        <v>27</v>
      </c>
      <c r="D1185" s="80" t="s">
        <v>102</v>
      </c>
      <c r="E1185" s="80" t="s">
        <v>103</v>
      </c>
      <c r="F1185" s="80" t="s">
        <v>104</v>
      </c>
      <c r="G1185" s="80" t="s">
        <v>3051</v>
      </c>
      <c r="H1185" s="80" t="s">
        <v>8157</v>
      </c>
      <c r="I1185" s="80" t="s">
        <v>8158</v>
      </c>
      <c r="J1185" s="80" t="s">
        <v>1399</v>
      </c>
      <c r="K1185" s="77">
        <v>43455</v>
      </c>
      <c r="L1185" s="80">
        <v>21</v>
      </c>
      <c r="M1185" s="80">
        <v>12</v>
      </c>
      <c r="N1185" s="80">
        <v>2018</v>
      </c>
      <c r="O1185" s="77">
        <f t="shared" si="23"/>
        <v>43455</v>
      </c>
      <c r="P1185" s="80" t="s">
        <v>3163</v>
      </c>
      <c r="Q1185" s="80" t="s">
        <v>8158</v>
      </c>
      <c r="R1185" s="80">
        <f>VLOOKUP(P1185,Registration!O:P,2,FALSE)</f>
        <v>19</v>
      </c>
    </row>
    <row r="1186" spans="1:18" ht="23.1" customHeight="1">
      <c r="A1186" s="80" t="s">
        <v>100</v>
      </c>
      <c r="B1186" s="80" t="s">
        <v>26</v>
      </c>
      <c r="C1186" s="80" t="s">
        <v>27</v>
      </c>
      <c r="D1186" s="80" t="s">
        <v>102</v>
      </c>
      <c r="E1186" s="80" t="s">
        <v>103</v>
      </c>
      <c r="F1186" s="80" t="s">
        <v>104</v>
      </c>
      <c r="G1186" s="80" t="s">
        <v>3051</v>
      </c>
      <c r="H1186" s="80" t="s">
        <v>8157</v>
      </c>
      <c r="I1186" s="80" t="s">
        <v>8158</v>
      </c>
      <c r="J1186" s="80" t="s">
        <v>3164</v>
      </c>
      <c r="K1186" s="77">
        <v>43455</v>
      </c>
      <c r="L1186" s="80">
        <v>21</v>
      </c>
      <c r="M1186" s="80">
        <v>12</v>
      </c>
      <c r="N1186" s="80">
        <v>2018</v>
      </c>
      <c r="O1186" s="77">
        <f t="shared" si="23"/>
        <v>43455</v>
      </c>
      <c r="P1186" s="80" t="s">
        <v>3165</v>
      </c>
      <c r="Q1186" s="80" t="s">
        <v>8158</v>
      </c>
      <c r="R1186" s="80">
        <f>VLOOKUP(P1186,Registration!O:P,2,FALSE)</f>
        <v>19</v>
      </c>
    </row>
    <row r="1187" spans="1:18" ht="23.1" customHeight="1">
      <c r="A1187" s="80" t="s">
        <v>100</v>
      </c>
      <c r="B1187" s="80" t="s">
        <v>26</v>
      </c>
      <c r="C1187" s="80" t="s">
        <v>27</v>
      </c>
      <c r="D1187" s="80" t="s">
        <v>102</v>
      </c>
      <c r="E1187" s="80" t="s">
        <v>103</v>
      </c>
      <c r="F1187" s="80" t="s">
        <v>104</v>
      </c>
      <c r="G1187" s="80" t="s">
        <v>3051</v>
      </c>
      <c r="H1187" s="80" t="s">
        <v>8157</v>
      </c>
      <c r="I1187" s="80" t="s">
        <v>8158</v>
      </c>
      <c r="J1187" s="80" t="s">
        <v>3166</v>
      </c>
      <c r="K1187" s="77">
        <v>43455</v>
      </c>
      <c r="L1187" s="80">
        <v>21</v>
      </c>
      <c r="M1187" s="80">
        <v>12</v>
      </c>
      <c r="N1187" s="80">
        <v>2018</v>
      </c>
      <c r="O1187" s="77">
        <f t="shared" si="23"/>
        <v>43455</v>
      </c>
      <c r="P1187" s="80" t="s">
        <v>3167</v>
      </c>
      <c r="Q1187" s="80" t="s">
        <v>8158</v>
      </c>
      <c r="R1187" s="80">
        <f>VLOOKUP(P1187,Registration!O:P,2,FALSE)</f>
        <v>18</v>
      </c>
    </row>
    <row r="1188" spans="1:18" ht="23.1" customHeight="1">
      <c r="A1188" s="80" t="s">
        <v>100</v>
      </c>
      <c r="B1188" s="80" t="s">
        <v>26</v>
      </c>
      <c r="C1188" s="80" t="s">
        <v>27</v>
      </c>
      <c r="D1188" s="80" t="s">
        <v>102</v>
      </c>
      <c r="E1188" s="80" t="s">
        <v>103</v>
      </c>
      <c r="F1188" s="80" t="s">
        <v>104</v>
      </c>
      <c r="G1188" s="80" t="s">
        <v>3051</v>
      </c>
      <c r="H1188" s="80" t="s">
        <v>8157</v>
      </c>
      <c r="I1188" s="80" t="s">
        <v>8158</v>
      </c>
      <c r="J1188" s="80" t="s">
        <v>3168</v>
      </c>
      <c r="K1188" s="77">
        <v>43455</v>
      </c>
      <c r="L1188" s="80">
        <v>21</v>
      </c>
      <c r="M1188" s="80">
        <v>12</v>
      </c>
      <c r="N1188" s="80">
        <v>2018</v>
      </c>
      <c r="O1188" s="77">
        <f t="shared" si="23"/>
        <v>43455</v>
      </c>
      <c r="P1188" s="80" t="s">
        <v>3169</v>
      </c>
      <c r="Q1188" s="80" t="s">
        <v>8158</v>
      </c>
      <c r="R1188" s="80">
        <f>VLOOKUP(P1188,Registration!O:P,2,FALSE)</f>
        <v>15</v>
      </c>
    </row>
    <row r="1189" spans="1:18" ht="23.1" customHeight="1">
      <c r="A1189" s="80" t="s">
        <v>100</v>
      </c>
      <c r="B1189" s="80" t="s">
        <v>26</v>
      </c>
      <c r="C1189" s="80" t="s">
        <v>27</v>
      </c>
      <c r="D1189" s="80" t="s">
        <v>102</v>
      </c>
      <c r="E1189" s="80" t="s">
        <v>103</v>
      </c>
      <c r="F1189" s="80" t="s">
        <v>104</v>
      </c>
      <c r="G1189" s="80" t="s">
        <v>3051</v>
      </c>
      <c r="H1189" s="80" t="s">
        <v>8157</v>
      </c>
      <c r="I1189" s="80" t="s">
        <v>8158</v>
      </c>
      <c r="J1189" s="80" t="s">
        <v>184</v>
      </c>
      <c r="K1189" s="77">
        <v>43455</v>
      </c>
      <c r="L1189" s="80">
        <v>21</v>
      </c>
      <c r="M1189" s="80">
        <v>12</v>
      </c>
      <c r="N1189" s="80">
        <v>2018</v>
      </c>
      <c r="O1189" s="77">
        <f t="shared" si="23"/>
        <v>43455</v>
      </c>
      <c r="P1189" s="80" t="s">
        <v>3170</v>
      </c>
      <c r="Q1189" s="80" t="s">
        <v>8158</v>
      </c>
      <c r="R1189" s="80">
        <f>VLOOKUP(P1189,Registration!O:P,2,FALSE)</f>
        <v>15</v>
      </c>
    </row>
    <row r="1190" spans="1:18" ht="23.1" customHeight="1">
      <c r="A1190" s="80" t="s">
        <v>100</v>
      </c>
      <c r="B1190" s="80" t="s">
        <v>26</v>
      </c>
      <c r="C1190" s="80" t="s">
        <v>27</v>
      </c>
      <c r="D1190" s="80" t="s">
        <v>102</v>
      </c>
      <c r="E1190" s="80" t="s">
        <v>103</v>
      </c>
      <c r="F1190" s="80" t="s">
        <v>104</v>
      </c>
      <c r="G1190" s="80" t="s">
        <v>3051</v>
      </c>
      <c r="H1190" s="80" t="s">
        <v>8157</v>
      </c>
      <c r="I1190" s="80" t="s">
        <v>8158</v>
      </c>
      <c r="J1190" s="80" t="s">
        <v>3171</v>
      </c>
      <c r="K1190" s="77">
        <v>43455</v>
      </c>
      <c r="L1190" s="80">
        <v>21</v>
      </c>
      <c r="M1190" s="80">
        <v>12</v>
      </c>
      <c r="N1190" s="80">
        <v>2018</v>
      </c>
      <c r="O1190" s="77">
        <f t="shared" si="23"/>
        <v>43455</v>
      </c>
      <c r="P1190" s="80" t="s">
        <v>3172</v>
      </c>
      <c r="Q1190" s="80" t="s">
        <v>8158</v>
      </c>
      <c r="R1190" s="80">
        <f>VLOOKUP(P1190,Registration!O:P,2,FALSE)</f>
        <v>15</v>
      </c>
    </row>
    <row r="1191" spans="1:18" ht="23.1" customHeight="1">
      <c r="A1191" s="80" t="s">
        <v>100</v>
      </c>
      <c r="B1191" s="80" t="s">
        <v>26</v>
      </c>
      <c r="C1191" s="80" t="s">
        <v>27</v>
      </c>
      <c r="D1191" s="80" t="s">
        <v>102</v>
      </c>
      <c r="E1191" s="80" t="s">
        <v>103</v>
      </c>
      <c r="F1191" s="80" t="s">
        <v>104</v>
      </c>
      <c r="G1191" s="80" t="s">
        <v>3051</v>
      </c>
      <c r="H1191" s="80" t="s">
        <v>8157</v>
      </c>
      <c r="I1191" s="80" t="s">
        <v>8158</v>
      </c>
      <c r="J1191" s="80" t="s">
        <v>3173</v>
      </c>
      <c r="K1191" s="77">
        <v>43455</v>
      </c>
      <c r="L1191" s="80">
        <v>21</v>
      </c>
      <c r="M1191" s="80">
        <v>12</v>
      </c>
      <c r="N1191" s="80">
        <v>2018</v>
      </c>
      <c r="O1191" s="77">
        <f t="shared" si="23"/>
        <v>43455</v>
      </c>
      <c r="P1191" s="80" t="s">
        <v>3174</v>
      </c>
      <c r="Q1191" s="80" t="s">
        <v>8158</v>
      </c>
      <c r="R1191" s="80">
        <f>VLOOKUP(P1191,Registration!O:P,2,FALSE)</f>
        <v>18</v>
      </c>
    </row>
    <row r="1192" spans="1:18" ht="23.1" customHeight="1">
      <c r="A1192" s="80" t="s">
        <v>100</v>
      </c>
      <c r="B1192" s="80" t="s">
        <v>26</v>
      </c>
      <c r="C1192" s="80" t="s">
        <v>27</v>
      </c>
      <c r="D1192" s="80" t="s">
        <v>102</v>
      </c>
      <c r="E1192" s="80" t="s">
        <v>103</v>
      </c>
      <c r="F1192" s="80" t="s">
        <v>104</v>
      </c>
      <c r="G1192" s="80" t="s">
        <v>3051</v>
      </c>
      <c r="H1192" s="80" t="s">
        <v>8157</v>
      </c>
      <c r="I1192" s="80" t="s">
        <v>8158</v>
      </c>
      <c r="J1192" s="80" t="s">
        <v>795</v>
      </c>
      <c r="K1192" s="77">
        <v>43455</v>
      </c>
      <c r="L1192" s="80">
        <v>21</v>
      </c>
      <c r="M1192" s="80">
        <v>12</v>
      </c>
      <c r="N1192" s="80">
        <v>2018</v>
      </c>
      <c r="O1192" s="77">
        <f t="shared" si="23"/>
        <v>43455</v>
      </c>
      <c r="P1192" s="80" t="s">
        <v>3175</v>
      </c>
      <c r="Q1192" s="80" t="s">
        <v>8158</v>
      </c>
      <c r="R1192" s="80">
        <f>VLOOKUP(P1192,Registration!O:P,2,FALSE)</f>
        <v>15</v>
      </c>
    </row>
    <row r="1193" spans="1:18" ht="23.1" customHeight="1">
      <c r="A1193" s="80" t="s">
        <v>100</v>
      </c>
      <c r="B1193" s="80" t="s">
        <v>26</v>
      </c>
      <c r="C1193" s="80" t="s">
        <v>27</v>
      </c>
      <c r="D1193" s="80" t="s">
        <v>102</v>
      </c>
      <c r="E1193" s="80" t="s">
        <v>103</v>
      </c>
      <c r="F1193" s="80" t="s">
        <v>104</v>
      </c>
      <c r="G1193" s="80" t="s">
        <v>3051</v>
      </c>
      <c r="H1193" s="80" t="s">
        <v>8157</v>
      </c>
      <c r="I1193" s="80" t="s">
        <v>8158</v>
      </c>
      <c r="J1193" s="80" t="s">
        <v>3176</v>
      </c>
      <c r="K1193" s="77">
        <v>43455</v>
      </c>
      <c r="L1193" s="80">
        <v>21</v>
      </c>
      <c r="M1193" s="80">
        <v>12</v>
      </c>
      <c r="N1193" s="80">
        <v>2018</v>
      </c>
      <c r="O1193" s="77">
        <f t="shared" si="23"/>
        <v>43455</v>
      </c>
      <c r="P1193" s="80" t="s">
        <v>3177</v>
      </c>
      <c r="Q1193" s="80" t="s">
        <v>8158</v>
      </c>
      <c r="R1193" s="80">
        <f>VLOOKUP(P1193,Registration!O:P,2,FALSE)</f>
        <v>17</v>
      </c>
    </row>
    <row r="1194" spans="1:18" ht="23.1" customHeight="1">
      <c r="A1194" s="80" t="s">
        <v>100</v>
      </c>
      <c r="B1194" s="80" t="s">
        <v>26</v>
      </c>
      <c r="C1194" s="80" t="s">
        <v>27</v>
      </c>
      <c r="D1194" s="80" t="s">
        <v>102</v>
      </c>
      <c r="E1194" s="80" t="s">
        <v>103</v>
      </c>
      <c r="F1194" s="80" t="s">
        <v>104</v>
      </c>
      <c r="G1194" s="80" t="s">
        <v>3051</v>
      </c>
      <c r="H1194" s="80" t="s">
        <v>8157</v>
      </c>
      <c r="I1194" s="80" t="s">
        <v>8158</v>
      </c>
      <c r="J1194" s="80" t="s">
        <v>3178</v>
      </c>
      <c r="K1194" s="77">
        <v>43455</v>
      </c>
      <c r="L1194" s="80">
        <v>21</v>
      </c>
      <c r="M1194" s="80">
        <v>12</v>
      </c>
      <c r="N1194" s="80">
        <v>2018</v>
      </c>
      <c r="O1194" s="77">
        <f t="shared" si="23"/>
        <v>43455</v>
      </c>
      <c r="P1194" s="80" t="s">
        <v>3179</v>
      </c>
      <c r="Q1194" s="80" t="s">
        <v>8158</v>
      </c>
      <c r="R1194" s="80">
        <f>VLOOKUP(P1194,Registration!O:P,2,FALSE)</f>
        <v>15</v>
      </c>
    </row>
    <row r="1195" spans="1:18" ht="23.1" customHeight="1">
      <c r="A1195" s="80" t="s">
        <v>100</v>
      </c>
      <c r="B1195" s="80" t="s">
        <v>26</v>
      </c>
      <c r="C1195" s="80" t="s">
        <v>27</v>
      </c>
      <c r="D1195" s="80" t="s">
        <v>102</v>
      </c>
      <c r="E1195" s="80" t="s">
        <v>103</v>
      </c>
      <c r="F1195" s="80" t="s">
        <v>104</v>
      </c>
      <c r="G1195" s="80" t="s">
        <v>3051</v>
      </c>
      <c r="H1195" s="80" t="s">
        <v>8157</v>
      </c>
      <c r="I1195" s="80" t="s">
        <v>8158</v>
      </c>
      <c r="J1195" s="80" t="s">
        <v>3180</v>
      </c>
      <c r="K1195" s="77">
        <v>43455</v>
      </c>
      <c r="L1195" s="80">
        <v>21</v>
      </c>
      <c r="M1195" s="80">
        <v>12</v>
      </c>
      <c r="N1195" s="80">
        <v>2018</v>
      </c>
      <c r="O1195" s="77">
        <f t="shared" si="23"/>
        <v>43455</v>
      </c>
      <c r="P1195" s="80" t="s">
        <v>3181</v>
      </c>
      <c r="Q1195" s="80" t="s">
        <v>8158</v>
      </c>
      <c r="R1195" s="80">
        <f>VLOOKUP(P1195,Registration!O:P,2,FALSE)</f>
        <v>15</v>
      </c>
    </row>
    <row r="1196" spans="1:18" ht="23.1" customHeight="1">
      <c r="A1196" s="80" t="s">
        <v>100</v>
      </c>
      <c r="B1196" s="80" t="s">
        <v>26</v>
      </c>
      <c r="C1196" s="80" t="s">
        <v>27</v>
      </c>
      <c r="D1196" s="80" t="s">
        <v>102</v>
      </c>
      <c r="E1196" s="80" t="s">
        <v>103</v>
      </c>
      <c r="F1196" s="80" t="s">
        <v>104</v>
      </c>
      <c r="G1196" s="80" t="s">
        <v>3051</v>
      </c>
      <c r="H1196" s="80" t="s">
        <v>8157</v>
      </c>
      <c r="I1196" s="80" t="s">
        <v>8158</v>
      </c>
      <c r="J1196" s="80" t="s">
        <v>3182</v>
      </c>
      <c r="K1196" s="77">
        <v>43455</v>
      </c>
      <c r="L1196" s="80">
        <v>21</v>
      </c>
      <c r="M1196" s="80">
        <v>12</v>
      </c>
      <c r="N1196" s="80">
        <v>2018</v>
      </c>
      <c r="O1196" s="77">
        <f t="shared" si="23"/>
        <v>43455</v>
      </c>
      <c r="P1196" s="80" t="s">
        <v>3183</v>
      </c>
      <c r="Q1196" s="80" t="s">
        <v>8158</v>
      </c>
      <c r="R1196" s="80">
        <f>VLOOKUP(P1196,Registration!O:P,2,FALSE)</f>
        <v>18</v>
      </c>
    </row>
    <row r="1197" spans="1:18" ht="23.1" customHeight="1">
      <c r="A1197" s="80" t="s">
        <v>100</v>
      </c>
      <c r="B1197" s="80" t="s">
        <v>26</v>
      </c>
      <c r="C1197" s="80" t="s">
        <v>27</v>
      </c>
      <c r="D1197" s="80" t="s">
        <v>102</v>
      </c>
      <c r="E1197" s="80" t="s">
        <v>103</v>
      </c>
      <c r="F1197" s="80" t="s">
        <v>104</v>
      </c>
      <c r="G1197" s="80" t="s">
        <v>3051</v>
      </c>
      <c r="H1197" s="80" t="s">
        <v>8157</v>
      </c>
      <c r="I1197" s="80" t="s">
        <v>8158</v>
      </c>
      <c r="J1197" s="80" t="s">
        <v>3184</v>
      </c>
      <c r="K1197" s="77">
        <v>43455</v>
      </c>
      <c r="L1197" s="80">
        <v>21</v>
      </c>
      <c r="M1197" s="80">
        <v>12</v>
      </c>
      <c r="N1197" s="80">
        <v>2018</v>
      </c>
      <c r="O1197" s="77">
        <f t="shared" si="23"/>
        <v>43455</v>
      </c>
      <c r="P1197" s="80" t="s">
        <v>3185</v>
      </c>
      <c r="Q1197" s="80" t="s">
        <v>8158</v>
      </c>
      <c r="R1197" s="80">
        <f>VLOOKUP(P1197,Registration!O:P,2,FALSE)</f>
        <v>15</v>
      </c>
    </row>
    <row r="1198" spans="1:18" ht="23.1" customHeight="1">
      <c r="A1198" s="80" t="s">
        <v>100</v>
      </c>
      <c r="B1198" s="80" t="s">
        <v>26</v>
      </c>
      <c r="C1198" s="80" t="s">
        <v>27</v>
      </c>
      <c r="D1198" s="80" t="s">
        <v>102</v>
      </c>
      <c r="E1198" s="80" t="s">
        <v>103</v>
      </c>
      <c r="F1198" s="80" t="s">
        <v>104</v>
      </c>
      <c r="G1198" s="80" t="s">
        <v>3051</v>
      </c>
      <c r="H1198" s="80" t="s">
        <v>8157</v>
      </c>
      <c r="I1198" s="80" t="s">
        <v>8158</v>
      </c>
      <c r="J1198" s="80" t="s">
        <v>3186</v>
      </c>
      <c r="K1198" s="77">
        <v>43455</v>
      </c>
      <c r="L1198" s="80">
        <v>21</v>
      </c>
      <c r="M1198" s="80">
        <v>12</v>
      </c>
      <c r="N1198" s="80">
        <v>2018</v>
      </c>
      <c r="O1198" s="77">
        <f t="shared" si="23"/>
        <v>43455</v>
      </c>
      <c r="P1198" s="80" t="s">
        <v>3187</v>
      </c>
      <c r="Q1198" s="80" t="s">
        <v>8158</v>
      </c>
      <c r="R1198" s="80">
        <f>VLOOKUP(P1198,Registration!O:P,2,FALSE)</f>
        <v>19</v>
      </c>
    </row>
    <row r="1199" spans="1:18" ht="23.1" customHeight="1">
      <c r="A1199" s="80" t="s">
        <v>100</v>
      </c>
      <c r="B1199" s="80" t="s">
        <v>26</v>
      </c>
      <c r="C1199" s="80" t="s">
        <v>27</v>
      </c>
      <c r="D1199" s="80" t="s">
        <v>102</v>
      </c>
      <c r="E1199" s="80" t="s">
        <v>103</v>
      </c>
      <c r="F1199" s="80" t="s">
        <v>104</v>
      </c>
      <c r="G1199" s="80" t="s">
        <v>3051</v>
      </c>
      <c r="H1199" s="80" t="s">
        <v>8157</v>
      </c>
      <c r="I1199" s="80" t="s">
        <v>8158</v>
      </c>
      <c r="J1199" s="80" t="s">
        <v>3188</v>
      </c>
      <c r="K1199" s="77">
        <v>43455</v>
      </c>
      <c r="L1199" s="80">
        <v>21</v>
      </c>
      <c r="M1199" s="80">
        <v>12</v>
      </c>
      <c r="N1199" s="80">
        <v>2018</v>
      </c>
      <c r="O1199" s="77">
        <f t="shared" si="23"/>
        <v>43455</v>
      </c>
      <c r="P1199" s="80" t="s">
        <v>3189</v>
      </c>
      <c r="Q1199" s="80" t="s">
        <v>8158</v>
      </c>
      <c r="R1199" s="80">
        <f>VLOOKUP(P1199,Registration!O:P,2,FALSE)</f>
        <v>17</v>
      </c>
    </row>
    <row r="1200" spans="1:18" ht="23.1" customHeight="1">
      <c r="A1200" s="80" t="s">
        <v>100</v>
      </c>
      <c r="B1200" s="80" t="s">
        <v>26</v>
      </c>
      <c r="C1200" s="80" t="s">
        <v>27</v>
      </c>
      <c r="D1200" s="80" t="s">
        <v>102</v>
      </c>
      <c r="E1200" s="80" t="s">
        <v>103</v>
      </c>
      <c r="F1200" s="80" t="s">
        <v>104</v>
      </c>
      <c r="G1200" s="80" t="s">
        <v>3051</v>
      </c>
      <c r="H1200" s="80" t="s">
        <v>8157</v>
      </c>
      <c r="I1200" s="80" t="s">
        <v>8158</v>
      </c>
      <c r="J1200" s="80" t="s">
        <v>3190</v>
      </c>
      <c r="K1200" s="77">
        <v>43455</v>
      </c>
      <c r="L1200" s="80">
        <v>21</v>
      </c>
      <c r="M1200" s="80">
        <v>12</v>
      </c>
      <c r="N1200" s="80">
        <v>2018</v>
      </c>
      <c r="O1200" s="77">
        <f t="shared" si="23"/>
        <v>43455</v>
      </c>
      <c r="P1200" s="80" t="s">
        <v>3191</v>
      </c>
      <c r="Q1200" s="80" t="s">
        <v>8158</v>
      </c>
      <c r="R1200" s="80">
        <f>VLOOKUP(P1200,Registration!O:P,2,FALSE)</f>
        <v>19</v>
      </c>
    </row>
    <row r="1201" spans="1:18" ht="23.1" customHeight="1">
      <c r="A1201" s="80" t="s">
        <v>100</v>
      </c>
      <c r="B1201" s="80" t="s">
        <v>26</v>
      </c>
      <c r="C1201" s="80" t="s">
        <v>27</v>
      </c>
      <c r="D1201" s="80" t="s">
        <v>102</v>
      </c>
      <c r="E1201" s="80" t="s">
        <v>103</v>
      </c>
      <c r="F1201" s="80" t="s">
        <v>104</v>
      </c>
      <c r="G1201" s="80" t="s">
        <v>3051</v>
      </c>
      <c r="H1201" s="80" t="s">
        <v>8157</v>
      </c>
      <c r="I1201" s="80" t="s">
        <v>8158</v>
      </c>
      <c r="J1201" s="80" t="s">
        <v>821</v>
      </c>
      <c r="K1201" s="77">
        <v>43455</v>
      </c>
      <c r="L1201" s="80">
        <v>21</v>
      </c>
      <c r="M1201" s="80">
        <v>12</v>
      </c>
      <c r="N1201" s="80">
        <v>2018</v>
      </c>
      <c r="O1201" s="77">
        <f t="shared" si="23"/>
        <v>43455</v>
      </c>
      <c r="P1201" s="80" t="s">
        <v>3192</v>
      </c>
      <c r="Q1201" s="80" t="s">
        <v>8158</v>
      </c>
      <c r="R1201" s="80">
        <f>VLOOKUP(P1201,Registration!O:P,2,FALSE)</f>
        <v>19</v>
      </c>
    </row>
    <row r="1202" spans="1:18" ht="23.1" customHeight="1">
      <c r="A1202" s="80" t="s">
        <v>100</v>
      </c>
      <c r="B1202" s="80" t="s">
        <v>26</v>
      </c>
      <c r="C1202" s="80" t="s">
        <v>27</v>
      </c>
      <c r="D1202" s="80" t="s">
        <v>102</v>
      </c>
      <c r="E1202" s="80" t="s">
        <v>103</v>
      </c>
      <c r="F1202" s="80" t="s">
        <v>104</v>
      </c>
      <c r="G1202" s="80" t="s">
        <v>3051</v>
      </c>
      <c r="H1202" s="80" t="s">
        <v>8157</v>
      </c>
      <c r="I1202" s="80" t="s">
        <v>8158</v>
      </c>
      <c r="J1202" s="80" t="s">
        <v>3193</v>
      </c>
      <c r="K1202" s="77">
        <v>43455</v>
      </c>
      <c r="L1202" s="80">
        <v>21</v>
      </c>
      <c r="M1202" s="80">
        <v>12</v>
      </c>
      <c r="N1202" s="80">
        <v>2018</v>
      </c>
      <c r="O1202" s="77">
        <f t="shared" si="23"/>
        <v>43455</v>
      </c>
      <c r="P1202" s="80" t="s">
        <v>3194</v>
      </c>
      <c r="Q1202" s="80" t="s">
        <v>8158</v>
      </c>
      <c r="R1202" s="80">
        <f>VLOOKUP(P1202,Registration!O:P,2,FALSE)</f>
        <v>17</v>
      </c>
    </row>
    <row r="1203" spans="1:18" ht="23.1" customHeight="1">
      <c r="A1203" s="80" t="s">
        <v>100</v>
      </c>
      <c r="B1203" s="80" t="s">
        <v>26</v>
      </c>
      <c r="C1203" s="80" t="s">
        <v>27</v>
      </c>
      <c r="D1203" s="80" t="s">
        <v>102</v>
      </c>
      <c r="E1203" s="80" t="s">
        <v>103</v>
      </c>
      <c r="F1203" s="80" t="s">
        <v>104</v>
      </c>
      <c r="G1203" s="80" t="s">
        <v>3051</v>
      </c>
      <c r="H1203" s="80" t="s">
        <v>8157</v>
      </c>
      <c r="I1203" s="80" t="s">
        <v>8158</v>
      </c>
      <c r="J1203" s="80" t="s">
        <v>3195</v>
      </c>
      <c r="K1203" s="77">
        <v>43455</v>
      </c>
      <c r="L1203" s="80">
        <v>21</v>
      </c>
      <c r="M1203" s="80">
        <v>12</v>
      </c>
      <c r="N1203" s="80">
        <v>2018</v>
      </c>
      <c r="O1203" s="77">
        <f t="shared" si="23"/>
        <v>43455</v>
      </c>
      <c r="P1203" s="80" t="s">
        <v>3196</v>
      </c>
      <c r="Q1203" s="80" t="s">
        <v>8158</v>
      </c>
      <c r="R1203" s="80">
        <f>VLOOKUP(P1203,Registration!O:P,2,FALSE)</f>
        <v>15</v>
      </c>
    </row>
    <row r="1204" spans="1:18" ht="23.1" customHeight="1">
      <c r="A1204" s="80" t="s">
        <v>100</v>
      </c>
      <c r="B1204" s="80" t="s">
        <v>26</v>
      </c>
      <c r="C1204" s="80" t="s">
        <v>27</v>
      </c>
      <c r="D1204" s="80" t="s">
        <v>102</v>
      </c>
      <c r="E1204" s="80" t="s">
        <v>103</v>
      </c>
      <c r="F1204" s="80" t="s">
        <v>104</v>
      </c>
      <c r="G1204" s="80" t="s">
        <v>3051</v>
      </c>
      <c r="H1204" s="80" t="s">
        <v>8157</v>
      </c>
      <c r="I1204" s="80" t="s">
        <v>8158</v>
      </c>
      <c r="J1204" s="80" t="s">
        <v>521</v>
      </c>
      <c r="K1204" s="77">
        <v>43456</v>
      </c>
      <c r="L1204" s="80">
        <v>22</v>
      </c>
      <c r="M1204" s="80">
        <v>12</v>
      </c>
      <c r="N1204" s="80">
        <v>2018</v>
      </c>
      <c r="O1204" s="77">
        <f t="shared" si="23"/>
        <v>43456</v>
      </c>
      <c r="P1204" s="80" t="s">
        <v>3197</v>
      </c>
      <c r="Q1204" s="80" t="s">
        <v>8158</v>
      </c>
      <c r="R1204" s="80">
        <f>VLOOKUP(P1204,Registration!O:P,2,FALSE)</f>
        <v>18</v>
      </c>
    </row>
    <row r="1205" spans="1:18" ht="23.1" customHeight="1">
      <c r="A1205" s="80" t="s">
        <v>100</v>
      </c>
      <c r="B1205" s="80" t="s">
        <v>26</v>
      </c>
      <c r="C1205" s="80" t="s">
        <v>27</v>
      </c>
      <c r="D1205" s="80" t="s">
        <v>102</v>
      </c>
      <c r="E1205" s="80" t="s">
        <v>103</v>
      </c>
      <c r="F1205" s="80" t="s">
        <v>104</v>
      </c>
      <c r="G1205" s="80" t="s">
        <v>3051</v>
      </c>
      <c r="H1205" s="80" t="s">
        <v>8157</v>
      </c>
      <c r="I1205" s="80" t="s">
        <v>8158</v>
      </c>
      <c r="J1205" s="80" t="s">
        <v>3198</v>
      </c>
      <c r="K1205" s="77">
        <v>43456</v>
      </c>
      <c r="L1205" s="80">
        <v>22</v>
      </c>
      <c r="M1205" s="80">
        <v>12</v>
      </c>
      <c r="N1205" s="80">
        <v>2018</v>
      </c>
      <c r="O1205" s="77">
        <f t="shared" si="23"/>
        <v>43456</v>
      </c>
      <c r="P1205" s="80" t="s">
        <v>3199</v>
      </c>
      <c r="Q1205" s="80" t="s">
        <v>8158</v>
      </c>
      <c r="R1205" s="80">
        <f>VLOOKUP(P1205,Registration!O:P,2,FALSE)</f>
        <v>19</v>
      </c>
    </row>
    <row r="1206" spans="1:18" ht="23.1" customHeight="1">
      <c r="A1206" s="80" t="s">
        <v>100</v>
      </c>
      <c r="B1206" s="80" t="s">
        <v>26</v>
      </c>
      <c r="C1206" s="80" t="s">
        <v>27</v>
      </c>
      <c r="D1206" s="80" t="s">
        <v>102</v>
      </c>
      <c r="E1206" s="80" t="s">
        <v>103</v>
      </c>
      <c r="F1206" s="80" t="s">
        <v>104</v>
      </c>
      <c r="G1206" s="80" t="s">
        <v>3051</v>
      </c>
      <c r="H1206" s="80" t="s">
        <v>8157</v>
      </c>
      <c r="I1206" s="80" t="s">
        <v>8158</v>
      </c>
      <c r="J1206" s="80" t="s">
        <v>712</v>
      </c>
      <c r="K1206" s="77">
        <v>43456</v>
      </c>
      <c r="L1206" s="80">
        <v>22</v>
      </c>
      <c r="M1206" s="80">
        <v>12</v>
      </c>
      <c r="N1206" s="80">
        <v>2018</v>
      </c>
      <c r="O1206" s="77">
        <f t="shared" si="23"/>
        <v>43456</v>
      </c>
      <c r="P1206" s="80" t="s">
        <v>3200</v>
      </c>
      <c r="Q1206" s="80" t="s">
        <v>8158</v>
      </c>
      <c r="R1206" s="80">
        <f>VLOOKUP(P1206,Registration!O:P,2,FALSE)</f>
        <v>18</v>
      </c>
    </row>
    <row r="1207" spans="1:18" ht="23.1" customHeight="1">
      <c r="A1207" s="80" t="s">
        <v>100</v>
      </c>
      <c r="B1207" s="80" t="s">
        <v>26</v>
      </c>
      <c r="C1207" s="80" t="s">
        <v>27</v>
      </c>
      <c r="D1207" s="80" t="s">
        <v>102</v>
      </c>
      <c r="E1207" s="80" t="s">
        <v>103</v>
      </c>
      <c r="F1207" s="80" t="s">
        <v>104</v>
      </c>
      <c r="G1207" s="80" t="s">
        <v>3051</v>
      </c>
      <c r="H1207" s="80" t="s">
        <v>8157</v>
      </c>
      <c r="I1207" s="80" t="s">
        <v>8158</v>
      </c>
      <c r="J1207" s="80" t="s">
        <v>3201</v>
      </c>
      <c r="K1207" s="77">
        <v>43456</v>
      </c>
      <c r="L1207" s="80">
        <v>22</v>
      </c>
      <c r="M1207" s="80">
        <v>12</v>
      </c>
      <c r="N1207" s="80">
        <v>2018</v>
      </c>
      <c r="O1207" s="77">
        <f t="shared" si="23"/>
        <v>43456</v>
      </c>
      <c r="P1207" s="80" t="s">
        <v>3202</v>
      </c>
      <c r="Q1207" s="80" t="s">
        <v>8158</v>
      </c>
      <c r="R1207" s="80">
        <f>VLOOKUP(P1207,Registration!O:P,2,FALSE)</f>
        <v>19</v>
      </c>
    </row>
    <row r="1208" spans="1:18" ht="23.1" customHeight="1">
      <c r="A1208" s="80" t="s">
        <v>100</v>
      </c>
      <c r="B1208" s="80" t="s">
        <v>26</v>
      </c>
      <c r="C1208" s="80" t="s">
        <v>27</v>
      </c>
      <c r="D1208" s="80" t="s">
        <v>102</v>
      </c>
      <c r="E1208" s="80" t="s">
        <v>103</v>
      </c>
      <c r="F1208" s="80" t="s">
        <v>104</v>
      </c>
      <c r="G1208" s="80" t="s">
        <v>3051</v>
      </c>
      <c r="H1208" s="80" t="s">
        <v>8157</v>
      </c>
      <c r="I1208" s="80" t="s">
        <v>8158</v>
      </c>
      <c r="J1208" s="80" t="s">
        <v>801</v>
      </c>
      <c r="K1208" s="77">
        <v>43456</v>
      </c>
      <c r="L1208" s="80">
        <v>22</v>
      </c>
      <c r="M1208" s="80">
        <v>12</v>
      </c>
      <c r="N1208" s="80">
        <v>2018</v>
      </c>
      <c r="O1208" s="77">
        <f t="shared" si="23"/>
        <v>43456</v>
      </c>
      <c r="P1208" s="80" t="s">
        <v>3203</v>
      </c>
      <c r="Q1208" s="80" t="s">
        <v>8158</v>
      </c>
      <c r="R1208" s="80">
        <f>VLOOKUP(P1208,Registration!O:P,2,FALSE)</f>
        <v>19</v>
      </c>
    </row>
    <row r="1209" spans="1:18" ht="23.1" customHeight="1">
      <c r="A1209" s="80" t="s">
        <v>100</v>
      </c>
      <c r="B1209" s="80" t="s">
        <v>26</v>
      </c>
      <c r="C1209" s="80" t="s">
        <v>27</v>
      </c>
      <c r="D1209" s="80" t="s">
        <v>102</v>
      </c>
      <c r="E1209" s="80" t="s">
        <v>103</v>
      </c>
      <c r="F1209" s="80" t="s">
        <v>104</v>
      </c>
      <c r="G1209" s="80" t="s">
        <v>3051</v>
      </c>
      <c r="H1209" s="80" t="s">
        <v>8157</v>
      </c>
      <c r="I1209" s="80" t="s">
        <v>8158</v>
      </c>
      <c r="J1209" s="80" t="s">
        <v>2097</v>
      </c>
      <c r="K1209" s="77">
        <v>43456</v>
      </c>
      <c r="L1209" s="80">
        <v>22</v>
      </c>
      <c r="M1209" s="80">
        <v>12</v>
      </c>
      <c r="N1209" s="80">
        <v>2018</v>
      </c>
      <c r="O1209" s="77">
        <f t="shared" si="23"/>
        <v>43456</v>
      </c>
      <c r="P1209" s="80" t="s">
        <v>3204</v>
      </c>
      <c r="Q1209" s="80" t="s">
        <v>8158</v>
      </c>
      <c r="R1209" s="80">
        <f>VLOOKUP(P1209,Registration!O:P,2,FALSE)</f>
        <v>19</v>
      </c>
    </row>
    <row r="1210" spans="1:18" ht="23.1" customHeight="1">
      <c r="A1210" s="80" t="s">
        <v>100</v>
      </c>
      <c r="B1210" s="80" t="s">
        <v>26</v>
      </c>
      <c r="C1210" s="80" t="s">
        <v>27</v>
      </c>
      <c r="D1210" s="80" t="s">
        <v>102</v>
      </c>
      <c r="E1210" s="80" t="s">
        <v>103</v>
      </c>
      <c r="F1210" s="80" t="s">
        <v>104</v>
      </c>
      <c r="G1210" s="80" t="s">
        <v>3051</v>
      </c>
      <c r="H1210" s="80" t="s">
        <v>8157</v>
      </c>
      <c r="I1210" s="80" t="s">
        <v>8158</v>
      </c>
      <c r="J1210" s="80" t="s">
        <v>3205</v>
      </c>
      <c r="K1210" s="77">
        <v>43456</v>
      </c>
      <c r="L1210" s="80">
        <v>22</v>
      </c>
      <c r="M1210" s="80">
        <v>12</v>
      </c>
      <c r="N1210" s="80">
        <v>2018</v>
      </c>
      <c r="O1210" s="77">
        <f t="shared" si="23"/>
        <v>43456</v>
      </c>
      <c r="P1210" s="80" t="s">
        <v>3206</v>
      </c>
      <c r="Q1210" s="80" t="s">
        <v>175</v>
      </c>
      <c r="R1210" s="80">
        <f>VLOOKUP(P1210,Registration!O:P,2,FALSE)</f>
        <v>19</v>
      </c>
    </row>
    <row r="1211" spans="1:18" ht="23.1" customHeight="1">
      <c r="A1211" s="80" t="s">
        <v>100</v>
      </c>
      <c r="B1211" s="80" t="s">
        <v>26</v>
      </c>
      <c r="C1211" s="80" t="s">
        <v>27</v>
      </c>
      <c r="D1211" s="80" t="s">
        <v>102</v>
      </c>
      <c r="E1211" s="80" t="s">
        <v>103</v>
      </c>
      <c r="F1211" s="80" t="s">
        <v>104</v>
      </c>
      <c r="G1211" s="80" t="s">
        <v>3051</v>
      </c>
      <c r="H1211" s="80" t="s">
        <v>8157</v>
      </c>
      <c r="I1211" s="80" t="s">
        <v>8158</v>
      </c>
      <c r="J1211" s="80" t="s">
        <v>3207</v>
      </c>
      <c r="K1211" s="77">
        <v>43456</v>
      </c>
      <c r="L1211" s="80">
        <v>22</v>
      </c>
      <c r="M1211" s="80">
        <v>12</v>
      </c>
      <c r="N1211" s="80">
        <v>2018</v>
      </c>
      <c r="O1211" s="77">
        <f t="shared" si="23"/>
        <v>43456</v>
      </c>
      <c r="P1211" s="80" t="s">
        <v>3208</v>
      </c>
      <c r="Q1211" s="80" t="s">
        <v>8158</v>
      </c>
      <c r="R1211" s="80">
        <f>VLOOKUP(P1211,Registration!O:P,2,FALSE)</f>
        <v>19</v>
      </c>
    </row>
    <row r="1212" spans="1:18" ht="23.1" customHeight="1">
      <c r="A1212" s="80" t="s">
        <v>100</v>
      </c>
      <c r="B1212" s="80" t="s">
        <v>26</v>
      </c>
      <c r="C1212" s="80" t="s">
        <v>27</v>
      </c>
      <c r="D1212" s="80" t="s">
        <v>102</v>
      </c>
      <c r="E1212" s="80" t="s">
        <v>103</v>
      </c>
      <c r="F1212" s="80" t="s">
        <v>104</v>
      </c>
      <c r="G1212" s="80" t="s">
        <v>3051</v>
      </c>
      <c r="H1212" s="80" t="s">
        <v>8157</v>
      </c>
      <c r="I1212" s="80" t="s">
        <v>8158</v>
      </c>
      <c r="J1212" s="80" t="s">
        <v>3209</v>
      </c>
      <c r="K1212" s="77">
        <v>43456</v>
      </c>
      <c r="L1212" s="80">
        <v>22</v>
      </c>
      <c r="M1212" s="80">
        <v>12</v>
      </c>
      <c r="N1212" s="80">
        <v>2018</v>
      </c>
      <c r="O1212" s="77">
        <f t="shared" si="23"/>
        <v>43456</v>
      </c>
      <c r="P1212" s="80" t="s">
        <v>3210</v>
      </c>
      <c r="Q1212" s="80" t="s">
        <v>8158</v>
      </c>
      <c r="R1212" s="80">
        <f>VLOOKUP(P1212,Registration!O:P,2,FALSE)</f>
        <v>19</v>
      </c>
    </row>
    <row r="1213" spans="1:18" ht="23.1" customHeight="1">
      <c r="A1213" s="80" t="s">
        <v>100</v>
      </c>
      <c r="B1213" s="80" t="s">
        <v>26</v>
      </c>
      <c r="C1213" s="80" t="s">
        <v>27</v>
      </c>
      <c r="D1213" s="80" t="s">
        <v>102</v>
      </c>
      <c r="E1213" s="80" t="s">
        <v>103</v>
      </c>
      <c r="F1213" s="80" t="s">
        <v>104</v>
      </c>
      <c r="G1213" s="80" t="s">
        <v>3051</v>
      </c>
      <c r="H1213" s="80" t="s">
        <v>8157</v>
      </c>
      <c r="I1213" s="80" t="s">
        <v>8158</v>
      </c>
      <c r="J1213" s="80" t="s">
        <v>3211</v>
      </c>
      <c r="K1213" s="77">
        <v>43456</v>
      </c>
      <c r="L1213" s="80">
        <v>22</v>
      </c>
      <c r="M1213" s="80">
        <v>12</v>
      </c>
      <c r="N1213" s="80">
        <v>2018</v>
      </c>
      <c r="O1213" s="77">
        <f t="shared" si="23"/>
        <v>43456</v>
      </c>
      <c r="P1213" s="80" t="s">
        <v>3212</v>
      </c>
      <c r="Q1213" s="80" t="s">
        <v>8158</v>
      </c>
      <c r="R1213" s="80">
        <f>VLOOKUP(P1213,Registration!O:P,2,FALSE)</f>
        <v>19</v>
      </c>
    </row>
    <row r="1214" spans="1:18" ht="23.1" customHeight="1">
      <c r="A1214" s="80" t="s">
        <v>100</v>
      </c>
      <c r="B1214" s="80" t="s">
        <v>26</v>
      </c>
      <c r="C1214" s="80" t="s">
        <v>27</v>
      </c>
      <c r="D1214" s="80" t="s">
        <v>102</v>
      </c>
      <c r="E1214" s="80" t="s">
        <v>103</v>
      </c>
      <c r="F1214" s="80" t="s">
        <v>104</v>
      </c>
      <c r="G1214" s="80" t="s">
        <v>3051</v>
      </c>
      <c r="H1214" s="80" t="s">
        <v>8157</v>
      </c>
      <c r="I1214" s="80" t="s">
        <v>8158</v>
      </c>
      <c r="J1214" s="80" t="s">
        <v>3213</v>
      </c>
      <c r="K1214" s="77">
        <v>43456</v>
      </c>
      <c r="L1214" s="80">
        <v>22</v>
      </c>
      <c r="M1214" s="80">
        <v>12</v>
      </c>
      <c r="N1214" s="80">
        <v>2018</v>
      </c>
      <c r="O1214" s="77">
        <f t="shared" si="23"/>
        <v>43456</v>
      </c>
      <c r="P1214" s="80" t="s">
        <v>3214</v>
      </c>
      <c r="Q1214" s="80" t="s">
        <v>175</v>
      </c>
      <c r="R1214" s="80">
        <f>VLOOKUP(P1214,Registration!O:P,2,FALSE)</f>
        <v>19</v>
      </c>
    </row>
    <row r="1215" spans="1:18" ht="23.1" customHeight="1">
      <c r="A1215" s="80" t="s">
        <v>100</v>
      </c>
      <c r="B1215" s="80" t="s">
        <v>26</v>
      </c>
      <c r="C1215" s="80" t="s">
        <v>27</v>
      </c>
      <c r="D1215" s="80" t="s">
        <v>102</v>
      </c>
      <c r="E1215" s="80" t="s">
        <v>103</v>
      </c>
      <c r="F1215" s="80" t="s">
        <v>104</v>
      </c>
      <c r="G1215" s="80" t="s">
        <v>3051</v>
      </c>
      <c r="H1215" s="80" t="s">
        <v>8157</v>
      </c>
      <c r="I1215" s="80" t="s">
        <v>8158</v>
      </c>
      <c r="J1215" s="80" t="s">
        <v>3215</v>
      </c>
      <c r="K1215" s="77">
        <v>43456</v>
      </c>
      <c r="L1215" s="80">
        <v>22</v>
      </c>
      <c r="M1215" s="80">
        <v>12</v>
      </c>
      <c r="N1215" s="80">
        <v>2018</v>
      </c>
      <c r="O1215" s="77">
        <f t="shared" si="23"/>
        <v>43456</v>
      </c>
      <c r="P1215" s="80" t="s">
        <v>3216</v>
      </c>
      <c r="Q1215" s="80" t="s">
        <v>8158</v>
      </c>
      <c r="R1215" s="80">
        <f>VLOOKUP(P1215,Registration!O:P,2,FALSE)</f>
        <v>15</v>
      </c>
    </row>
    <row r="1216" spans="1:18" ht="23.1" customHeight="1">
      <c r="A1216" s="80" t="s">
        <v>100</v>
      </c>
      <c r="B1216" s="80" t="s">
        <v>26</v>
      </c>
      <c r="C1216" s="80" t="s">
        <v>27</v>
      </c>
      <c r="D1216" s="80" t="s">
        <v>102</v>
      </c>
      <c r="E1216" s="80" t="s">
        <v>103</v>
      </c>
      <c r="F1216" s="80" t="s">
        <v>104</v>
      </c>
      <c r="G1216" s="80" t="s">
        <v>3051</v>
      </c>
      <c r="H1216" s="80" t="s">
        <v>8157</v>
      </c>
      <c r="I1216" s="80" t="s">
        <v>8158</v>
      </c>
      <c r="J1216" s="80" t="s">
        <v>3217</v>
      </c>
      <c r="K1216" s="77">
        <v>43456</v>
      </c>
      <c r="L1216" s="80">
        <v>22</v>
      </c>
      <c r="M1216" s="80">
        <v>12</v>
      </c>
      <c r="N1216" s="80">
        <v>2018</v>
      </c>
      <c r="O1216" s="77">
        <f t="shared" si="23"/>
        <v>43456</v>
      </c>
      <c r="P1216" s="80" t="s">
        <v>3218</v>
      </c>
      <c r="Q1216" s="80" t="s">
        <v>8158</v>
      </c>
      <c r="R1216" s="80">
        <f>VLOOKUP(P1216,Registration!O:P,2,FALSE)</f>
        <v>15</v>
      </c>
    </row>
    <row r="1217" spans="1:18" ht="23.1" customHeight="1">
      <c r="A1217" s="80" t="s">
        <v>100</v>
      </c>
      <c r="B1217" s="80" t="s">
        <v>26</v>
      </c>
      <c r="C1217" s="80" t="s">
        <v>27</v>
      </c>
      <c r="D1217" s="80" t="s">
        <v>102</v>
      </c>
      <c r="E1217" s="80" t="s">
        <v>103</v>
      </c>
      <c r="F1217" s="80" t="s">
        <v>104</v>
      </c>
      <c r="G1217" s="80" t="s">
        <v>3051</v>
      </c>
      <c r="H1217" s="80" t="s">
        <v>8157</v>
      </c>
      <c r="I1217" s="80" t="s">
        <v>8158</v>
      </c>
      <c r="J1217" s="80" t="s">
        <v>3219</v>
      </c>
      <c r="K1217" s="77">
        <v>43456</v>
      </c>
      <c r="L1217" s="80">
        <v>22</v>
      </c>
      <c r="M1217" s="80">
        <v>12</v>
      </c>
      <c r="N1217" s="80">
        <v>2018</v>
      </c>
      <c r="O1217" s="77">
        <f t="shared" si="23"/>
        <v>43456</v>
      </c>
      <c r="P1217" s="80" t="s">
        <v>3220</v>
      </c>
      <c r="Q1217" s="80" t="s">
        <v>8158</v>
      </c>
      <c r="R1217" s="80">
        <f>VLOOKUP(P1217,Registration!O:P,2,FALSE)</f>
        <v>19</v>
      </c>
    </row>
    <row r="1218" spans="1:18" ht="23.1" customHeight="1">
      <c r="A1218" s="80" t="s">
        <v>100</v>
      </c>
      <c r="B1218" s="80" t="s">
        <v>26</v>
      </c>
      <c r="C1218" s="80" t="s">
        <v>27</v>
      </c>
      <c r="D1218" s="80" t="s">
        <v>102</v>
      </c>
      <c r="E1218" s="80" t="s">
        <v>103</v>
      </c>
      <c r="F1218" s="80" t="s">
        <v>104</v>
      </c>
      <c r="G1218" s="80" t="s">
        <v>3051</v>
      </c>
      <c r="H1218" s="80" t="s">
        <v>8157</v>
      </c>
      <c r="I1218" s="80" t="s">
        <v>8158</v>
      </c>
      <c r="J1218" s="80" t="s">
        <v>3221</v>
      </c>
      <c r="K1218" s="77">
        <v>43456</v>
      </c>
      <c r="L1218" s="80">
        <v>22</v>
      </c>
      <c r="M1218" s="80">
        <v>12</v>
      </c>
      <c r="N1218" s="80">
        <v>2018</v>
      </c>
      <c r="O1218" s="77">
        <f t="shared" si="23"/>
        <v>43456</v>
      </c>
      <c r="P1218" s="80" t="s">
        <v>3222</v>
      </c>
      <c r="Q1218" s="80" t="s">
        <v>8158</v>
      </c>
      <c r="R1218" s="80">
        <f>VLOOKUP(P1218,Registration!O:P,2,FALSE)</f>
        <v>15</v>
      </c>
    </row>
    <row r="1219" spans="1:18" ht="23.1" customHeight="1">
      <c r="A1219" s="80" t="s">
        <v>100</v>
      </c>
      <c r="B1219" s="80" t="s">
        <v>26</v>
      </c>
      <c r="C1219" s="80" t="s">
        <v>27</v>
      </c>
      <c r="D1219" s="80" t="s">
        <v>102</v>
      </c>
      <c r="E1219" s="80" t="s">
        <v>103</v>
      </c>
      <c r="F1219" s="80" t="s">
        <v>104</v>
      </c>
      <c r="G1219" s="80" t="s">
        <v>3051</v>
      </c>
      <c r="H1219" s="80" t="s">
        <v>8157</v>
      </c>
      <c r="I1219" s="80" t="s">
        <v>8158</v>
      </c>
      <c r="J1219" s="80" t="s">
        <v>3223</v>
      </c>
      <c r="K1219" s="77">
        <v>43456</v>
      </c>
      <c r="L1219" s="80">
        <v>22</v>
      </c>
      <c r="M1219" s="80">
        <v>12</v>
      </c>
      <c r="N1219" s="80">
        <v>2018</v>
      </c>
      <c r="O1219" s="77">
        <f t="shared" si="23"/>
        <v>43456</v>
      </c>
      <c r="P1219" s="80" t="s">
        <v>3224</v>
      </c>
      <c r="Q1219" s="80" t="s">
        <v>8158</v>
      </c>
      <c r="R1219" s="80">
        <f>VLOOKUP(P1219,Registration!O:P,2,FALSE)</f>
        <v>18</v>
      </c>
    </row>
    <row r="1220" spans="1:18" ht="23.1" customHeight="1">
      <c r="A1220" s="80" t="s">
        <v>100</v>
      </c>
      <c r="B1220" s="80" t="s">
        <v>26</v>
      </c>
      <c r="C1220" s="80" t="s">
        <v>27</v>
      </c>
      <c r="D1220" s="80" t="s">
        <v>102</v>
      </c>
      <c r="E1220" s="80" t="s">
        <v>103</v>
      </c>
      <c r="F1220" s="80" t="s">
        <v>104</v>
      </c>
      <c r="G1220" s="80" t="s">
        <v>3051</v>
      </c>
      <c r="H1220" s="80" t="s">
        <v>8157</v>
      </c>
      <c r="I1220" s="80" t="s">
        <v>8158</v>
      </c>
      <c r="J1220" s="80" t="s">
        <v>3225</v>
      </c>
      <c r="K1220" s="77">
        <v>43456</v>
      </c>
      <c r="L1220" s="80">
        <v>22</v>
      </c>
      <c r="M1220" s="80">
        <v>12</v>
      </c>
      <c r="N1220" s="80">
        <v>2018</v>
      </c>
      <c r="O1220" s="77">
        <f t="shared" si="23"/>
        <v>43456</v>
      </c>
      <c r="P1220" s="80" t="s">
        <v>3226</v>
      </c>
      <c r="Q1220" s="80" t="s">
        <v>8158</v>
      </c>
      <c r="R1220" s="80">
        <f>VLOOKUP(P1220,Registration!O:P,2,FALSE)</f>
        <v>16</v>
      </c>
    </row>
    <row r="1221" spans="1:18" ht="23.1" customHeight="1">
      <c r="A1221" s="80" t="s">
        <v>100</v>
      </c>
      <c r="B1221" s="80" t="s">
        <v>26</v>
      </c>
      <c r="C1221" s="80" t="s">
        <v>27</v>
      </c>
      <c r="D1221" s="80" t="s">
        <v>102</v>
      </c>
      <c r="E1221" s="80" t="s">
        <v>103</v>
      </c>
      <c r="F1221" s="80" t="s">
        <v>104</v>
      </c>
      <c r="G1221" s="80" t="s">
        <v>3051</v>
      </c>
      <c r="H1221" s="80" t="s">
        <v>8157</v>
      </c>
      <c r="I1221" s="80" t="s">
        <v>8158</v>
      </c>
      <c r="J1221" s="80" t="s">
        <v>3227</v>
      </c>
      <c r="K1221" s="77">
        <v>43456</v>
      </c>
      <c r="L1221" s="80">
        <v>22</v>
      </c>
      <c r="M1221" s="80">
        <v>12</v>
      </c>
      <c r="N1221" s="80">
        <v>2018</v>
      </c>
      <c r="O1221" s="77">
        <f t="shared" si="23"/>
        <v>43456</v>
      </c>
      <c r="P1221" s="80" t="s">
        <v>3228</v>
      </c>
      <c r="Q1221" s="80" t="s">
        <v>8158</v>
      </c>
      <c r="R1221" s="80">
        <f>VLOOKUP(P1221,Registration!O:P,2,FALSE)</f>
        <v>18</v>
      </c>
    </row>
    <row r="1222" spans="1:18" ht="23.1" customHeight="1">
      <c r="A1222" s="80" t="s">
        <v>100</v>
      </c>
      <c r="B1222" s="80" t="s">
        <v>26</v>
      </c>
      <c r="C1222" s="80" t="s">
        <v>27</v>
      </c>
      <c r="D1222" s="80" t="s">
        <v>102</v>
      </c>
      <c r="E1222" s="80" t="s">
        <v>103</v>
      </c>
      <c r="F1222" s="80" t="s">
        <v>104</v>
      </c>
      <c r="G1222" s="80" t="s">
        <v>3051</v>
      </c>
      <c r="H1222" s="80" t="s">
        <v>8157</v>
      </c>
      <c r="I1222" s="80" t="s">
        <v>8158</v>
      </c>
      <c r="J1222" s="80" t="s">
        <v>3229</v>
      </c>
      <c r="K1222" s="77">
        <v>43456</v>
      </c>
      <c r="L1222" s="80">
        <v>22</v>
      </c>
      <c r="M1222" s="80">
        <v>12</v>
      </c>
      <c r="N1222" s="80">
        <v>2018</v>
      </c>
      <c r="O1222" s="77">
        <f t="shared" si="23"/>
        <v>43456</v>
      </c>
      <c r="P1222" s="80" t="s">
        <v>3230</v>
      </c>
      <c r="Q1222" s="80" t="s">
        <v>8158</v>
      </c>
      <c r="R1222" s="80">
        <f>VLOOKUP(P1222,Registration!O:P,2,FALSE)</f>
        <v>18</v>
      </c>
    </row>
    <row r="1223" spans="1:18" ht="23.1" customHeight="1">
      <c r="A1223" s="80" t="s">
        <v>100</v>
      </c>
      <c r="B1223" s="80" t="s">
        <v>26</v>
      </c>
      <c r="C1223" s="80" t="s">
        <v>27</v>
      </c>
      <c r="D1223" s="80" t="s">
        <v>102</v>
      </c>
      <c r="E1223" s="80" t="s">
        <v>103</v>
      </c>
      <c r="F1223" s="80" t="s">
        <v>104</v>
      </c>
      <c r="G1223" s="80" t="s">
        <v>3051</v>
      </c>
      <c r="H1223" s="80" t="s">
        <v>8157</v>
      </c>
      <c r="I1223" s="80" t="s">
        <v>8158</v>
      </c>
      <c r="J1223" s="80" t="s">
        <v>3231</v>
      </c>
      <c r="K1223" s="77">
        <v>43456</v>
      </c>
      <c r="L1223" s="80">
        <v>22</v>
      </c>
      <c r="M1223" s="80">
        <v>12</v>
      </c>
      <c r="N1223" s="80">
        <v>2018</v>
      </c>
      <c r="O1223" s="77">
        <f t="shared" si="23"/>
        <v>43456</v>
      </c>
      <c r="P1223" s="80" t="s">
        <v>3232</v>
      </c>
      <c r="Q1223" s="80" t="s">
        <v>175</v>
      </c>
      <c r="R1223" s="80">
        <f>VLOOKUP(P1223,Registration!O:P,2,FALSE)</f>
        <v>16</v>
      </c>
    </row>
    <row r="1224" spans="1:18" ht="23.1" customHeight="1">
      <c r="A1224" s="80" t="s">
        <v>100</v>
      </c>
      <c r="B1224" s="80" t="s">
        <v>26</v>
      </c>
      <c r="C1224" s="80" t="s">
        <v>27</v>
      </c>
      <c r="D1224" s="80" t="s">
        <v>102</v>
      </c>
      <c r="E1224" s="80" t="s">
        <v>103</v>
      </c>
      <c r="F1224" s="80" t="s">
        <v>104</v>
      </c>
      <c r="G1224" s="80" t="s">
        <v>3051</v>
      </c>
      <c r="H1224" s="80" t="s">
        <v>8157</v>
      </c>
      <c r="I1224" s="80" t="s">
        <v>8158</v>
      </c>
      <c r="J1224" s="80" t="s">
        <v>3233</v>
      </c>
      <c r="K1224" s="77">
        <v>43456</v>
      </c>
      <c r="L1224" s="80">
        <v>22</v>
      </c>
      <c r="M1224" s="80">
        <v>12</v>
      </c>
      <c r="N1224" s="80">
        <v>2018</v>
      </c>
      <c r="O1224" s="77">
        <f t="shared" si="23"/>
        <v>43456</v>
      </c>
      <c r="P1224" s="80" t="s">
        <v>3234</v>
      </c>
      <c r="Q1224" s="80" t="s">
        <v>8158</v>
      </c>
      <c r="R1224" s="80">
        <f>VLOOKUP(P1224,Registration!O:P,2,FALSE)</f>
        <v>18</v>
      </c>
    </row>
    <row r="1225" spans="1:18" ht="23.1" customHeight="1">
      <c r="A1225" s="80" t="s">
        <v>100</v>
      </c>
      <c r="B1225" s="80" t="s">
        <v>26</v>
      </c>
      <c r="C1225" s="80" t="s">
        <v>27</v>
      </c>
      <c r="D1225" s="80" t="s">
        <v>102</v>
      </c>
      <c r="E1225" s="80" t="s">
        <v>103</v>
      </c>
      <c r="F1225" s="80" t="s">
        <v>104</v>
      </c>
      <c r="G1225" s="80" t="s">
        <v>3051</v>
      </c>
      <c r="H1225" s="80" t="s">
        <v>8157</v>
      </c>
      <c r="I1225" s="80" t="s">
        <v>8158</v>
      </c>
      <c r="J1225" s="80" t="s">
        <v>3235</v>
      </c>
      <c r="K1225" s="77">
        <v>43456</v>
      </c>
      <c r="L1225" s="80">
        <v>22</v>
      </c>
      <c r="M1225" s="80">
        <v>12</v>
      </c>
      <c r="N1225" s="80">
        <v>2018</v>
      </c>
      <c r="O1225" s="77">
        <f t="shared" si="23"/>
        <v>43456</v>
      </c>
      <c r="P1225" s="80" t="s">
        <v>3236</v>
      </c>
      <c r="Q1225" s="80" t="s">
        <v>8158</v>
      </c>
      <c r="R1225" s="80">
        <f>VLOOKUP(P1225,Registration!O:P,2,FALSE)</f>
        <v>18</v>
      </c>
    </row>
    <row r="1226" spans="1:18" ht="23.1" customHeight="1">
      <c r="A1226" s="80" t="s">
        <v>100</v>
      </c>
      <c r="B1226" s="80" t="s">
        <v>26</v>
      </c>
      <c r="C1226" s="80" t="s">
        <v>27</v>
      </c>
      <c r="D1226" s="80" t="s">
        <v>102</v>
      </c>
      <c r="E1226" s="80" t="s">
        <v>103</v>
      </c>
      <c r="F1226" s="80" t="s">
        <v>104</v>
      </c>
      <c r="G1226" s="80" t="s">
        <v>3051</v>
      </c>
      <c r="H1226" s="80" t="s">
        <v>8157</v>
      </c>
      <c r="I1226" s="80" t="s">
        <v>8158</v>
      </c>
      <c r="J1226" s="80" t="s">
        <v>3237</v>
      </c>
      <c r="K1226" s="77">
        <v>43456</v>
      </c>
      <c r="L1226" s="80">
        <v>22</v>
      </c>
      <c r="M1226" s="80">
        <v>12</v>
      </c>
      <c r="N1226" s="80">
        <v>2018</v>
      </c>
      <c r="O1226" s="77">
        <f t="shared" si="23"/>
        <v>43456</v>
      </c>
      <c r="P1226" s="80" t="s">
        <v>3238</v>
      </c>
      <c r="Q1226" s="80" t="s">
        <v>8158</v>
      </c>
      <c r="R1226" s="80">
        <f>VLOOKUP(P1226,Registration!O:P,2,FALSE)</f>
        <v>16</v>
      </c>
    </row>
    <row r="1227" spans="1:18" ht="23.1" customHeight="1">
      <c r="A1227" s="80" t="s">
        <v>100</v>
      </c>
      <c r="B1227" s="80" t="s">
        <v>26</v>
      </c>
      <c r="C1227" s="80" t="s">
        <v>27</v>
      </c>
      <c r="D1227" s="80" t="s">
        <v>102</v>
      </c>
      <c r="E1227" s="80" t="s">
        <v>103</v>
      </c>
      <c r="F1227" s="80" t="s">
        <v>104</v>
      </c>
      <c r="G1227" s="80" t="s">
        <v>3051</v>
      </c>
      <c r="H1227" s="80" t="s">
        <v>8157</v>
      </c>
      <c r="I1227" s="80" t="s">
        <v>8158</v>
      </c>
      <c r="J1227" s="80" t="s">
        <v>789</v>
      </c>
      <c r="K1227" s="77">
        <v>43456</v>
      </c>
      <c r="L1227" s="80">
        <v>22</v>
      </c>
      <c r="M1227" s="80">
        <v>12</v>
      </c>
      <c r="N1227" s="80">
        <v>2018</v>
      </c>
      <c r="O1227" s="77">
        <f t="shared" si="23"/>
        <v>43456</v>
      </c>
      <c r="P1227" s="80" t="s">
        <v>3239</v>
      </c>
      <c r="Q1227" s="80" t="s">
        <v>8158</v>
      </c>
      <c r="R1227" s="80">
        <f>VLOOKUP(P1227,Registration!O:P,2,FALSE)</f>
        <v>19</v>
      </c>
    </row>
    <row r="1228" spans="1:18" ht="23.1" customHeight="1">
      <c r="A1228" s="80" t="s">
        <v>100</v>
      </c>
      <c r="B1228" s="80" t="s">
        <v>26</v>
      </c>
      <c r="C1228" s="80" t="s">
        <v>27</v>
      </c>
      <c r="D1228" s="80" t="s">
        <v>102</v>
      </c>
      <c r="E1228" s="80" t="s">
        <v>103</v>
      </c>
      <c r="F1228" s="80" t="s">
        <v>104</v>
      </c>
      <c r="G1228" s="80" t="s">
        <v>3051</v>
      </c>
      <c r="H1228" s="80" t="s">
        <v>8157</v>
      </c>
      <c r="I1228" s="80" t="s">
        <v>8158</v>
      </c>
      <c r="J1228" s="80" t="s">
        <v>3240</v>
      </c>
      <c r="K1228" s="77">
        <v>43456</v>
      </c>
      <c r="L1228" s="80">
        <v>22</v>
      </c>
      <c r="M1228" s="80">
        <v>12</v>
      </c>
      <c r="N1228" s="80">
        <v>2018</v>
      </c>
      <c r="O1228" s="77">
        <f t="shared" si="23"/>
        <v>43456</v>
      </c>
      <c r="P1228" s="80" t="s">
        <v>3241</v>
      </c>
      <c r="Q1228" s="80" t="s">
        <v>8158</v>
      </c>
      <c r="R1228" s="80">
        <f>VLOOKUP(P1228,Registration!O:P,2,FALSE)</f>
        <v>19</v>
      </c>
    </row>
    <row r="1229" spans="1:18" ht="23.1" customHeight="1">
      <c r="A1229" s="80" t="s">
        <v>100</v>
      </c>
      <c r="B1229" s="80" t="s">
        <v>26</v>
      </c>
      <c r="C1229" s="80" t="s">
        <v>27</v>
      </c>
      <c r="D1229" s="80" t="s">
        <v>102</v>
      </c>
      <c r="E1229" s="80" t="s">
        <v>103</v>
      </c>
      <c r="F1229" s="80" t="s">
        <v>104</v>
      </c>
      <c r="G1229" s="80" t="s">
        <v>3051</v>
      </c>
      <c r="H1229" s="80" t="s">
        <v>8157</v>
      </c>
      <c r="I1229" s="80" t="s">
        <v>8158</v>
      </c>
      <c r="J1229" s="80" t="s">
        <v>3242</v>
      </c>
      <c r="K1229" s="77">
        <v>43456</v>
      </c>
      <c r="L1229" s="80">
        <v>22</v>
      </c>
      <c r="M1229" s="80">
        <v>12</v>
      </c>
      <c r="N1229" s="80">
        <v>2018</v>
      </c>
      <c r="O1229" s="77">
        <f t="shared" si="23"/>
        <v>43456</v>
      </c>
      <c r="P1229" s="80" t="s">
        <v>3243</v>
      </c>
      <c r="Q1229" s="80" t="s">
        <v>8158</v>
      </c>
      <c r="R1229" s="80">
        <f>VLOOKUP(P1229,Registration!O:P,2,FALSE)</f>
        <v>18</v>
      </c>
    </row>
    <row r="1230" spans="1:18" ht="23.1" customHeight="1">
      <c r="A1230" s="80" t="s">
        <v>100</v>
      </c>
      <c r="B1230" s="80" t="s">
        <v>26</v>
      </c>
      <c r="C1230" s="80" t="s">
        <v>27</v>
      </c>
      <c r="D1230" s="80" t="s">
        <v>102</v>
      </c>
      <c r="E1230" s="80" t="s">
        <v>103</v>
      </c>
      <c r="F1230" s="80" t="s">
        <v>104</v>
      </c>
      <c r="G1230" s="80" t="s">
        <v>3051</v>
      </c>
      <c r="H1230" s="80" t="s">
        <v>8157</v>
      </c>
      <c r="I1230" s="80" t="s">
        <v>8158</v>
      </c>
      <c r="J1230" s="80" t="s">
        <v>440</v>
      </c>
      <c r="K1230" s="77">
        <v>43456</v>
      </c>
      <c r="L1230" s="80">
        <v>22</v>
      </c>
      <c r="M1230" s="80">
        <v>12</v>
      </c>
      <c r="N1230" s="80">
        <v>2018</v>
      </c>
      <c r="O1230" s="77">
        <f t="shared" si="23"/>
        <v>43456</v>
      </c>
      <c r="P1230" s="80" t="s">
        <v>3244</v>
      </c>
      <c r="Q1230" s="80" t="s">
        <v>8158</v>
      </c>
      <c r="R1230" s="80">
        <f>VLOOKUP(P1230,Registration!O:P,2,FALSE)</f>
        <v>18</v>
      </c>
    </row>
    <row r="1231" spans="1:18" ht="23.1" customHeight="1">
      <c r="A1231" s="80" t="s">
        <v>100</v>
      </c>
      <c r="B1231" s="80" t="s">
        <v>26</v>
      </c>
      <c r="C1231" s="80" t="s">
        <v>27</v>
      </c>
      <c r="D1231" s="80" t="s">
        <v>102</v>
      </c>
      <c r="E1231" s="80" t="s">
        <v>103</v>
      </c>
      <c r="F1231" s="80" t="s">
        <v>104</v>
      </c>
      <c r="G1231" s="80" t="s">
        <v>3051</v>
      </c>
      <c r="H1231" s="80" t="s">
        <v>8157</v>
      </c>
      <c r="I1231" s="80" t="s">
        <v>8158</v>
      </c>
      <c r="J1231" s="80" t="s">
        <v>635</v>
      </c>
      <c r="K1231" s="77">
        <v>43456</v>
      </c>
      <c r="L1231" s="80">
        <v>22</v>
      </c>
      <c r="M1231" s="80">
        <v>12</v>
      </c>
      <c r="N1231" s="80">
        <v>2018</v>
      </c>
      <c r="O1231" s="77">
        <f t="shared" si="23"/>
        <v>43456</v>
      </c>
      <c r="P1231" s="80" t="s">
        <v>3245</v>
      </c>
      <c r="Q1231" s="80" t="s">
        <v>8158</v>
      </c>
      <c r="R1231" s="80">
        <f>VLOOKUP(P1231,Registration!O:P,2,FALSE)</f>
        <v>19</v>
      </c>
    </row>
    <row r="1232" spans="1:18" ht="23.1" customHeight="1">
      <c r="A1232" s="80" t="s">
        <v>100</v>
      </c>
      <c r="B1232" s="80" t="s">
        <v>26</v>
      </c>
      <c r="C1232" s="80" t="s">
        <v>27</v>
      </c>
      <c r="D1232" s="80" t="s">
        <v>102</v>
      </c>
      <c r="E1232" s="80" t="s">
        <v>103</v>
      </c>
      <c r="F1232" s="80" t="s">
        <v>104</v>
      </c>
      <c r="G1232" s="80" t="s">
        <v>3051</v>
      </c>
      <c r="H1232" s="80" t="s">
        <v>8157</v>
      </c>
      <c r="I1232" s="80" t="s">
        <v>8158</v>
      </c>
      <c r="J1232" s="80" t="s">
        <v>205</v>
      </c>
      <c r="K1232" s="77">
        <v>43456</v>
      </c>
      <c r="L1232" s="80">
        <v>22</v>
      </c>
      <c r="M1232" s="80">
        <v>12</v>
      </c>
      <c r="N1232" s="80">
        <v>2018</v>
      </c>
      <c r="O1232" s="77">
        <f t="shared" si="23"/>
        <v>43456</v>
      </c>
      <c r="P1232" s="80" t="s">
        <v>3246</v>
      </c>
      <c r="Q1232" s="80" t="s">
        <v>8158</v>
      </c>
      <c r="R1232" s="80">
        <f>VLOOKUP(P1232,Registration!O:P,2,FALSE)</f>
        <v>18</v>
      </c>
    </row>
    <row r="1233" spans="1:18" ht="23.1" customHeight="1">
      <c r="A1233" s="80" t="s">
        <v>100</v>
      </c>
      <c r="B1233" s="80" t="s">
        <v>26</v>
      </c>
      <c r="C1233" s="80" t="s">
        <v>27</v>
      </c>
      <c r="D1233" s="80" t="s">
        <v>102</v>
      </c>
      <c r="E1233" s="80" t="s">
        <v>103</v>
      </c>
      <c r="F1233" s="80" t="s">
        <v>104</v>
      </c>
      <c r="G1233" s="80" t="s">
        <v>3051</v>
      </c>
      <c r="H1233" s="80" t="s">
        <v>8157</v>
      </c>
      <c r="I1233" s="80" t="s">
        <v>8158</v>
      </c>
      <c r="J1233" s="80" t="s">
        <v>3247</v>
      </c>
      <c r="K1233" s="77">
        <v>43456</v>
      </c>
      <c r="L1233" s="80">
        <v>22</v>
      </c>
      <c r="M1233" s="80">
        <v>12</v>
      </c>
      <c r="N1233" s="80">
        <v>2018</v>
      </c>
      <c r="O1233" s="77">
        <f t="shared" si="23"/>
        <v>43456</v>
      </c>
      <c r="P1233" s="80" t="s">
        <v>3248</v>
      </c>
      <c r="Q1233" s="80" t="s">
        <v>8158</v>
      </c>
      <c r="R1233" s="80">
        <f>VLOOKUP(P1233,Registration!O:P,2,FALSE)</f>
        <v>19</v>
      </c>
    </row>
    <row r="1234" spans="1:18" ht="23.1" customHeight="1">
      <c r="A1234" s="80" t="s">
        <v>100</v>
      </c>
      <c r="B1234" s="80" t="s">
        <v>26</v>
      </c>
      <c r="C1234" s="80" t="s">
        <v>27</v>
      </c>
      <c r="D1234" s="80" t="s">
        <v>102</v>
      </c>
      <c r="E1234" s="80" t="s">
        <v>103</v>
      </c>
      <c r="F1234" s="80" t="s">
        <v>104</v>
      </c>
      <c r="G1234" s="80" t="s">
        <v>3051</v>
      </c>
      <c r="H1234" s="80" t="s">
        <v>8157</v>
      </c>
      <c r="I1234" s="80" t="s">
        <v>8158</v>
      </c>
      <c r="J1234" s="80" t="s">
        <v>3249</v>
      </c>
      <c r="K1234" s="77">
        <v>43456</v>
      </c>
      <c r="L1234" s="80">
        <v>22</v>
      </c>
      <c r="M1234" s="80">
        <v>12</v>
      </c>
      <c r="N1234" s="80">
        <v>2018</v>
      </c>
      <c r="O1234" s="77">
        <f t="shared" si="23"/>
        <v>43456</v>
      </c>
      <c r="P1234" s="80" t="s">
        <v>3250</v>
      </c>
      <c r="Q1234" s="80" t="s">
        <v>175</v>
      </c>
      <c r="R1234" s="80">
        <f>VLOOKUP(P1234,Registration!O:P,2,FALSE)</f>
        <v>19</v>
      </c>
    </row>
    <row r="1235" spans="1:18" ht="23.1" customHeight="1">
      <c r="A1235" s="80" t="s">
        <v>100</v>
      </c>
      <c r="B1235" s="80" t="s">
        <v>26</v>
      </c>
      <c r="C1235" s="80" t="s">
        <v>27</v>
      </c>
      <c r="D1235" s="80" t="s">
        <v>102</v>
      </c>
      <c r="E1235" s="80" t="s">
        <v>103</v>
      </c>
      <c r="F1235" s="80" t="s">
        <v>104</v>
      </c>
      <c r="G1235" s="80" t="s">
        <v>3051</v>
      </c>
      <c r="H1235" s="80" t="s">
        <v>8157</v>
      </c>
      <c r="I1235" s="80" t="s">
        <v>8158</v>
      </c>
      <c r="J1235" s="80" t="s">
        <v>3251</v>
      </c>
      <c r="K1235" s="77">
        <v>43456</v>
      </c>
      <c r="L1235" s="80">
        <v>22</v>
      </c>
      <c r="M1235" s="80">
        <v>12</v>
      </c>
      <c r="N1235" s="80">
        <v>2018</v>
      </c>
      <c r="O1235" s="77">
        <f t="shared" si="23"/>
        <v>43456</v>
      </c>
      <c r="P1235" s="80" t="s">
        <v>3252</v>
      </c>
      <c r="Q1235" s="80" t="s">
        <v>8158</v>
      </c>
      <c r="R1235" s="80">
        <f>VLOOKUP(P1235,Registration!O:P,2,FALSE)</f>
        <v>18</v>
      </c>
    </row>
    <row r="1236" spans="1:18" ht="23.1" customHeight="1">
      <c r="A1236" s="80" t="s">
        <v>100</v>
      </c>
      <c r="B1236" s="80" t="s">
        <v>26</v>
      </c>
      <c r="C1236" s="80" t="s">
        <v>27</v>
      </c>
      <c r="D1236" s="80" t="s">
        <v>102</v>
      </c>
      <c r="E1236" s="80" t="s">
        <v>103</v>
      </c>
      <c r="F1236" s="80" t="s">
        <v>104</v>
      </c>
      <c r="G1236" s="80" t="s">
        <v>3051</v>
      </c>
      <c r="H1236" s="80" t="s">
        <v>8157</v>
      </c>
      <c r="I1236" s="80" t="s">
        <v>8158</v>
      </c>
      <c r="J1236" s="80" t="s">
        <v>3253</v>
      </c>
      <c r="K1236" s="77">
        <v>43456</v>
      </c>
      <c r="L1236" s="80">
        <v>22</v>
      </c>
      <c r="M1236" s="80">
        <v>12</v>
      </c>
      <c r="N1236" s="80">
        <v>2018</v>
      </c>
      <c r="O1236" s="77">
        <f t="shared" ref="O1236:O1278" si="24">DATE(N1236,M1236,L1236)</f>
        <v>43456</v>
      </c>
      <c r="P1236" s="80" t="s">
        <v>3254</v>
      </c>
      <c r="Q1236" s="80" t="s">
        <v>8158</v>
      </c>
      <c r="R1236" s="80">
        <f>VLOOKUP(P1236,Registration!O:P,2,FALSE)</f>
        <v>18</v>
      </c>
    </row>
    <row r="1237" spans="1:18" ht="23.1" customHeight="1">
      <c r="A1237" s="80" t="s">
        <v>100</v>
      </c>
      <c r="B1237" s="80" t="s">
        <v>26</v>
      </c>
      <c r="C1237" s="80" t="s">
        <v>27</v>
      </c>
      <c r="D1237" s="80" t="s">
        <v>102</v>
      </c>
      <c r="E1237" s="80" t="s">
        <v>103</v>
      </c>
      <c r="F1237" s="80" t="s">
        <v>104</v>
      </c>
      <c r="G1237" s="80" t="s">
        <v>3051</v>
      </c>
      <c r="H1237" s="80" t="s">
        <v>8157</v>
      </c>
      <c r="I1237" s="80" t="s">
        <v>8158</v>
      </c>
      <c r="J1237" s="80" t="s">
        <v>1137</v>
      </c>
      <c r="K1237" s="77">
        <v>43456</v>
      </c>
      <c r="L1237" s="80">
        <v>22</v>
      </c>
      <c r="M1237" s="80">
        <v>12</v>
      </c>
      <c r="N1237" s="80">
        <v>2018</v>
      </c>
      <c r="O1237" s="77">
        <f t="shared" si="24"/>
        <v>43456</v>
      </c>
      <c r="P1237" s="80" t="s">
        <v>3255</v>
      </c>
      <c r="Q1237" s="80" t="s">
        <v>8158</v>
      </c>
      <c r="R1237" s="80">
        <f>VLOOKUP(P1237,Registration!O:P,2,FALSE)</f>
        <v>18</v>
      </c>
    </row>
    <row r="1238" spans="1:18" ht="23.1" customHeight="1">
      <c r="A1238" s="80" t="s">
        <v>100</v>
      </c>
      <c r="B1238" s="80" t="s">
        <v>26</v>
      </c>
      <c r="C1238" s="80" t="s">
        <v>27</v>
      </c>
      <c r="D1238" s="80" t="s">
        <v>102</v>
      </c>
      <c r="E1238" s="80" t="s">
        <v>103</v>
      </c>
      <c r="F1238" s="80" t="s">
        <v>104</v>
      </c>
      <c r="G1238" s="80" t="s">
        <v>3051</v>
      </c>
      <c r="H1238" s="80" t="s">
        <v>8157</v>
      </c>
      <c r="I1238" s="80" t="s">
        <v>8158</v>
      </c>
      <c r="J1238" s="80" t="s">
        <v>3256</v>
      </c>
      <c r="K1238" s="77">
        <v>43456</v>
      </c>
      <c r="L1238" s="80">
        <v>22</v>
      </c>
      <c r="M1238" s="80">
        <v>12</v>
      </c>
      <c r="N1238" s="80">
        <v>2018</v>
      </c>
      <c r="O1238" s="77">
        <f t="shared" si="24"/>
        <v>43456</v>
      </c>
      <c r="P1238" s="80" t="s">
        <v>3257</v>
      </c>
      <c r="Q1238" s="80" t="s">
        <v>8158</v>
      </c>
      <c r="R1238" s="80">
        <f>VLOOKUP(P1238,Registration!O:P,2,FALSE)</f>
        <v>19</v>
      </c>
    </row>
    <row r="1239" spans="1:18" ht="23.1" customHeight="1">
      <c r="A1239" s="80" t="s">
        <v>100</v>
      </c>
      <c r="B1239" s="80" t="s">
        <v>26</v>
      </c>
      <c r="C1239" s="80" t="s">
        <v>27</v>
      </c>
      <c r="D1239" s="80" t="s">
        <v>102</v>
      </c>
      <c r="E1239" s="80" t="s">
        <v>103</v>
      </c>
      <c r="F1239" s="80" t="s">
        <v>104</v>
      </c>
      <c r="G1239" s="80" t="s">
        <v>3051</v>
      </c>
      <c r="H1239" s="80" t="s">
        <v>8157</v>
      </c>
      <c r="I1239" s="80" t="s">
        <v>8158</v>
      </c>
      <c r="J1239" s="80" t="s">
        <v>3258</v>
      </c>
      <c r="K1239" s="77">
        <v>43456</v>
      </c>
      <c r="L1239" s="80">
        <v>22</v>
      </c>
      <c r="M1239" s="80">
        <v>12</v>
      </c>
      <c r="N1239" s="80">
        <v>2018</v>
      </c>
      <c r="O1239" s="77">
        <f t="shared" si="24"/>
        <v>43456</v>
      </c>
      <c r="P1239" s="80" t="s">
        <v>3259</v>
      </c>
      <c r="Q1239" s="80" t="s">
        <v>175</v>
      </c>
      <c r="R1239" s="80">
        <f>VLOOKUP(P1239,Registration!O:P,2,FALSE)</f>
        <v>17</v>
      </c>
    </row>
    <row r="1240" spans="1:18" ht="23.1" customHeight="1">
      <c r="A1240" s="80" t="s">
        <v>100</v>
      </c>
      <c r="B1240" s="80" t="s">
        <v>26</v>
      </c>
      <c r="C1240" s="80" t="s">
        <v>27</v>
      </c>
      <c r="D1240" s="80" t="s">
        <v>102</v>
      </c>
      <c r="E1240" s="80" t="s">
        <v>103</v>
      </c>
      <c r="F1240" s="80" t="s">
        <v>104</v>
      </c>
      <c r="G1240" s="80" t="s">
        <v>3051</v>
      </c>
      <c r="H1240" s="80" t="s">
        <v>8157</v>
      </c>
      <c r="I1240" s="80" t="s">
        <v>8158</v>
      </c>
      <c r="J1240" s="80" t="s">
        <v>3260</v>
      </c>
      <c r="K1240" s="77">
        <v>43456</v>
      </c>
      <c r="L1240" s="80">
        <v>22</v>
      </c>
      <c r="M1240" s="80">
        <v>12</v>
      </c>
      <c r="N1240" s="80">
        <v>2018</v>
      </c>
      <c r="O1240" s="77">
        <f t="shared" si="24"/>
        <v>43456</v>
      </c>
      <c r="P1240" s="80" t="s">
        <v>3261</v>
      </c>
      <c r="Q1240" s="80" t="s">
        <v>8158</v>
      </c>
      <c r="R1240" s="80">
        <f>VLOOKUP(P1240,Registration!O:P,2,FALSE)</f>
        <v>16</v>
      </c>
    </row>
    <row r="1241" spans="1:18" ht="23.1" customHeight="1">
      <c r="A1241" s="80" t="s">
        <v>100</v>
      </c>
      <c r="B1241" s="80" t="s">
        <v>26</v>
      </c>
      <c r="C1241" s="80" t="s">
        <v>27</v>
      </c>
      <c r="D1241" s="80" t="s">
        <v>102</v>
      </c>
      <c r="E1241" s="80" t="s">
        <v>103</v>
      </c>
      <c r="F1241" s="80" t="s">
        <v>104</v>
      </c>
      <c r="G1241" s="80" t="s">
        <v>3051</v>
      </c>
      <c r="H1241" s="80" t="s">
        <v>8157</v>
      </c>
      <c r="I1241" s="80" t="s">
        <v>8158</v>
      </c>
      <c r="J1241" s="80" t="s">
        <v>3262</v>
      </c>
      <c r="K1241" s="77">
        <v>43456</v>
      </c>
      <c r="L1241" s="80">
        <v>22</v>
      </c>
      <c r="M1241" s="80">
        <v>12</v>
      </c>
      <c r="N1241" s="80">
        <v>2018</v>
      </c>
      <c r="O1241" s="77">
        <f t="shared" si="24"/>
        <v>43456</v>
      </c>
      <c r="P1241" s="80" t="s">
        <v>3263</v>
      </c>
      <c r="Q1241" s="80" t="s">
        <v>8158</v>
      </c>
      <c r="R1241" s="80">
        <f>VLOOKUP(P1241,Registration!O:P,2,FALSE)</f>
        <v>17</v>
      </c>
    </row>
    <row r="1242" spans="1:18" ht="23.1" customHeight="1">
      <c r="A1242" s="80" t="s">
        <v>100</v>
      </c>
      <c r="B1242" s="80" t="s">
        <v>26</v>
      </c>
      <c r="C1242" s="80" t="s">
        <v>27</v>
      </c>
      <c r="D1242" s="80" t="s">
        <v>102</v>
      </c>
      <c r="E1242" s="80" t="s">
        <v>103</v>
      </c>
      <c r="F1242" s="80" t="s">
        <v>104</v>
      </c>
      <c r="G1242" s="80" t="s">
        <v>3051</v>
      </c>
      <c r="H1242" s="80" t="s">
        <v>8157</v>
      </c>
      <c r="I1242" s="80" t="s">
        <v>8158</v>
      </c>
      <c r="J1242" s="80" t="s">
        <v>3264</v>
      </c>
      <c r="K1242" s="77">
        <v>43456</v>
      </c>
      <c r="L1242" s="80">
        <v>22</v>
      </c>
      <c r="M1242" s="80">
        <v>12</v>
      </c>
      <c r="N1242" s="80">
        <v>2018</v>
      </c>
      <c r="O1242" s="77">
        <f t="shared" si="24"/>
        <v>43456</v>
      </c>
      <c r="P1242" s="80" t="s">
        <v>3265</v>
      </c>
      <c r="Q1242" s="80" t="s">
        <v>8158</v>
      </c>
      <c r="R1242" s="80">
        <f>VLOOKUP(P1242,Registration!O:P,2,FALSE)</f>
        <v>19</v>
      </c>
    </row>
    <row r="1243" spans="1:18" ht="23.1" customHeight="1">
      <c r="A1243" s="80" t="s">
        <v>100</v>
      </c>
      <c r="B1243" s="80" t="s">
        <v>26</v>
      </c>
      <c r="C1243" s="80" t="s">
        <v>27</v>
      </c>
      <c r="D1243" s="80" t="s">
        <v>102</v>
      </c>
      <c r="E1243" s="80" t="s">
        <v>103</v>
      </c>
      <c r="F1243" s="80" t="s">
        <v>104</v>
      </c>
      <c r="G1243" s="80" t="s">
        <v>3051</v>
      </c>
      <c r="H1243" s="80" t="s">
        <v>8157</v>
      </c>
      <c r="I1243" s="80" t="s">
        <v>8158</v>
      </c>
      <c r="J1243" s="80" t="s">
        <v>3266</v>
      </c>
      <c r="K1243" s="77">
        <v>43456</v>
      </c>
      <c r="L1243" s="80">
        <v>22</v>
      </c>
      <c r="M1243" s="80">
        <v>12</v>
      </c>
      <c r="N1243" s="80">
        <v>2018</v>
      </c>
      <c r="O1243" s="77">
        <f t="shared" si="24"/>
        <v>43456</v>
      </c>
      <c r="P1243" s="80" t="s">
        <v>3267</v>
      </c>
      <c r="Q1243" s="80" t="s">
        <v>8158</v>
      </c>
      <c r="R1243" s="80">
        <f>VLOOKUP(P1243,Registration!O:P,2,FALSE)</f>
        <v>18</v>
      </c>
    </row>
    <row r="1244" spans="1:18" ht="23.1" customHeight="1">
      <c r="A1244" s="80" t="s">
        <v>100</v>
      </c>
      <c r="B1244" s="80" t="s">
        <v>26</v>
      </c>
      <c r="C1244" s="80" t="s">
        <v>27</v>
      </c>
      <c r="D1244" s="80" t="s">
        <v>102</v>
      </c>
      <c r="E1244" s="80" t="s">
        <v>103</v>
      </c>
      <c r="F1244" s="80" t="s">
        <v>104</v>
      </c>
      <c r="G1244" s="80" t="s">
        <v>3051</v>
      </c>
      <c r="H1244" s="80" t="s">
        <v>8157</v>
      </c>
      <c r="I1244" s="80" t="s">
        <v>8158</v>
      </c>
      <c r="J1244" s="80" t="s">
        <v>3268</v>
      </c>
      <c r="K1244" s="77">
        <v>43456</v>
      </c>
      <c r="L1244" s="80">
        <v>22</v>
      </c>
      <c r="M1244" s="80">
        <v>12</v>
      </c>
      <c r="N1244" s="80">
        <v>2018</v>
      </c>
      <c r="O1244" s="77">
        <f t="shared" si="24"/>
        <v>43456</v>
      </c>
      <c r="P1244" s="80" t="s">
        <v>3269</v>
      </c>
      <c r="Q1244" s="80" t="s">
        <v>175</v>
      </c>
      <c r="R1244" s="80">
        <f>VLOOKUP(P1244,Registration!O:P,2,FALSE)</f>
        <v>19</v>
      </c>
    </row>
    <row r="1245" spans="1:18" ht="23.1" customHeight="1">
      <c r="A1245" s="80" t="s">
        <v>100</v>
      </c>
      <c r="B1245" s="80" t="s">
        <v>26</v>
      </c>
      <c r="C1245" s="80" t="s">
        <v>27</v>
      </c>
      <c r="D1245" s="80" t="s">
        <v>102</v>
      </c>
      <c r="E1245" s="80" t="s">
        <v>103</v>
      </c>
      <c r="F1245" s="80" t="s">
        <v>104</v>
      </c>
      <c r="G1245" s="80" t="s">
        <v>3051</v>
      </c>
      <c r="H1245" s="80" t="s">
        <v>8157</v>
      </c>
      <c r="I1245" s="80" t="s">
        <v>8158</v>
      </c>
      <c r="J1245" s="80" t="s">
        <v>3270</v>
      </c>
      <c r="K1245" s="77">
        <v>43456</v>
      </c>
      <c r="L1245" s="80">
        <v>22</v>
      </c>
      <c r="M1245" s="80">
        <v>12</v>
      </c>
      <c r="N1245" s="80">
        <v>2018</v>
      </c>
      <c r="O1245" s="77">
        <f t="shared" si="24"/>
        <v>43456</v>
      </c>
      <c r="P1245" s="80" t="s">
        <v>3271</v>
      </c>
      <c r="Q1245" s="80" t="s">
        <v>175</v>
      </c>
      <c r="R1245" s="80">
        <f>VLOOKUP(P1245,Registration!O:P,2,FALSE)</f>
        <v>18</v>
      </c>
    </row>
    <row r="1246" spans="1:18" ht="23.1" customHeight="1">
      <c r="A1246" s="80" t="s">
        <v>100</v>
      </c>
      <c r="B1246" s="80" t="s">
        <v>26</v>
      </c>
      <c r="C1246" s="80" t="s">
        <v>27</v>
      </c>
      <c r="D1246" s="80" t="s">
        <v>102</v>
      </c>
      <c r="E1246" s="80" t="s">
        <v>103</v>
      </c>
      <c r="F1246" s="80" t="s">
        <v>104</v>
      </c>
      <c r="G1246" s="80" t="s">
        <v>3051</v>
      </c>
      <c r="H1246" s="80" t="s">
        <v>8157</v>
      </c>
      <c r="I1246" s="80" t="s">
        <v>8158</v>
      </c>
      <c r="J1246" s="80" t="s">
        <v>3272</v>
      </c>
      <c r="K1246" s="77">
        <v>43456</v>
      </c>
      <c r="L1246" s="80">
        <v>22</v>
      </c>
      <c r="M1246" s="80">
        <v>12</v>
      </c>
      <c r="N1246" s="80">
        <v>2018</v>
      </c>
      <c r="O1246" s="77">
        <f t="shared" si="24"/>
        <v>43456</v>
      </c>
      <c r="P1246" s="80" t="s">
        <v>3273</v>
      </c>
      <c r="Q1246" s="80" t="s">
        <v>175</v>
      </c>
      <c r="R1246" s="80">
        <f>VLOOKUP(P1246,Registration!O:P,2,FALSE)</f>
        <v>17</v>
      </c>
    </row>
    <row r="1247" spans="1:18" ht="23.1" customHeight="1">
      <c r="A1247" s="80" t="s">
        <v>100</v>
      </c>
      <c r="B1247" s="80" t="s">
        <v>26</v>
      </c>
      <c r="C1247" s="80" t="s">
        <v>27</v>
      </c>
      <c r="D1247" s="80" t="s">
        <v>102</v>
      </c>
      <c r="E1247" s="80" t="s">
        <v>103</v>
      </c>
      <c r="F1247" s="80" t="s">
        <v>104</v>
      </c>
      <c r="G1247" s="80" t="s">
        <v>3051</v>
      </c>
      <c r="H1247" s="80" t="s">
        <v>8157</v>
      </c>
      <c r="I1247" s="80" t="s">
        <v>8158</v>
      </c>
      <c r="J1247" s="80" t="s">
        <v>3274</v>
      </c>
      <c r="K1247" s="77">
        <v>43456</v>
      </c>
      <c r="L1247" s="80">
        <v>22</v>
      </c>
      <c r="M1247" s="80">
        <v>12</v>
      </c>
      <c r="N1247" s="80">
        <v>2018</v>
      </c>
      <c r="O1247" s="77">
        <f t="shared" si="24"/>
        <v>43456</v>
      </c>
      <c r="P1247" s="80" t="s">
        <v>3275</v>
      </c>
      <c r="Q1247" s="80" t="s">
        <v>175</v>
      </c>
      <c r="R1247" s="80">
        <f>VLOOKUP(P1247,Registration!O:P,2,FALSE)</f>
        <v>19</v>
      </c>
    </row>
    <row r="1248" spans="1:18" ht="23.1" customHeight="1">
      <c r="A1248" s="80" t="s">
        <v>1216</v>
      </c>
      <c r="B1248" s="80" t="s">
        <v>26</v>
      </c>
      <c r="C1248" s="80" t="s">
        <v>27</v>
      </c>
      <c r="D1248" s="80" t="s">
        <v>28</v>
      </c>
      <c r="E1248" s="80" t="s">
        <v>28</v>
      </c>
      <c r="F1248" s="80" t="s">
        <v>111</v>
      </c>
      <c r="G1248" s="80" t="s">
        <v>167</v>
      </c>
      <c r="H1248" s="80" t="s">
        <v>8159</v>
      </c>
      <c r="I1248" s="80" t="s">
        <v>8161</v>
      </c>
      <c r="J1248" s="80" t="s">
        <v>1217</v>
      </c>
      <c r="K1248" s="77">
        <v>43461</v>
      </c>
      <c r="L1248" s="80">
        <v>27</v>
      </c>
      <c r="M1248" s="80">
        <v>12</v>
      </c>
      <c r="N1248" s="80">
        <v>2018</v>
      </c>
      <c r="O1248" s="77">
        <f t="shared" si="24"/>
        <v>43461</v>
      </c>
      <c r="P1248" s="80" t="s">
        <v>1218</v>
      </c>
      <c r="Q1248" s="80" t="s">
        <v>175</v>
      </c>
      <c r="R1248" s="80">
        <f>VLOOKUP(P1248,Registration!O:P,2,FALSE)</f>
        <v>19</v>
      </c>
    </row>
    <row r="1249" spans="1:18" ht="23.1" customHeight="1">
      <c r="A1249" s="80" t="s">
        <v>1216</v>
      </c>
      <c r="B1249" s="80" t="s">
        <v>26</v>
      </c>
      <c r="C1249" s="80" t="s">
        <v>27</v>
      </c>
      <c r="D1249" s="80" t="s">
        <v>28</v>
      </c>
      <c r="E1249" s="80" t="s">
        <v>28</v>
      </c>
      <c r="F1249" s="80" t="s">
        <v>111</v>
      </c>
      <c r="G1249" s="80" t="s">
        <v>167</v>
      </c>
      <c r="H1249" s="80" t="s">
        <v>8159</v>
      </c>
      <c r="I1249" s="80" t="s">
        <v>8161</v>
      </c>
      <c r="J1249" s="80" t="s">
        <v>516</v>
      </c>
      <c r="K1249" s="77">
        <v>43461</v>
      </c>
      <c r="L1249" s="80">
        <v>27</v>
      </c>
      <c r="M1249" s="80">
        <v>12</v>
      </c>
      <c r="N1249" s="80">
        <v>2018</v>
      </c>
      <c r="O1249" s="77">
        <f t="shared" si="24"/>
        <v>43461</v>
      </c>
      <c r="P1249" s="80" t="s">
        <v>1124</v>
      </c>
      <c r="Q1249" s="80" t="s">
        <v>175</v>
      </c>
      <c r="R1249" s="80">
        <f>VLOOKUP(P1249,Registration!O:P,2,FALSE)</f>
        <v>19</v>
      </c>
    </row>
    <row r="1250" spans="1:18" ht="23.1" customHeight="1">
      <c r="A1250" s="80" t="s">
        <v>1216</v>
      </c>
      <c r="B1250" s="80" t="s">
        <v>26</v>
      </c>
      <c r="C1250" s="80" t="s">
        <v>27</v>
      </c>
      <c r="D1250" s="80" t="s">
        <v>28</v>
      </c>
      <c r="E1250" s="80" t="s">
        <v>28</v>
      </c>
      <c r="F1250" s="80" t="s">
        <v>111</v>
      </c>
      <c r="G1250" s="80" t="s">
        <v>167</v>
      </c>
      <c r="H1250" s="80" t="s">
        <v>8159</v>
      </c>
      <c r="I1250" s="80" t="s">
        <v>8161</v>
      </c>
      <c r="J1250" s="80" t="s">
        <v>1219</v>
      </c>
      <c r="K1250" s="77">
        <v>43461</v>
      </c>
      <c r="L1250" s="80">
        <v>27</v>
      </c>
      <c r="M1250" s="80">
        <v>12</v>
      </c>
      <c r="N1250" s="80">
        <v>2018</v>
      </c>
      <c r="O1250" s="77">
        <f t="shared" si="24"/>
        <v>43461</v>
      </c>
      <c r="P1250" s="80" t="s">
        <v>1220</v>
      </c>
      <c r="Q1250" s="80" t="s">
        <v>175</v>
      </c>
      <c r="R1250" s="80">
        <f>VLOOKUP(P1250,Registration!O:P,2,FALSE)</f>
        <v>19</v>
      </c>
    </row>
    <row r="1251" spans="1:18" ht="23.1" customHeight="1">
      <c r="A1251" s="80" t="s">
        <v>1224</v>
      </c>
      <c r="B1251" s="80" t="s">
        <v>26</v>
      </c>
      <c r="C1251" s="80" t="s">
        <v>27</v>
      </c>
      <c r="D1251" s="80" t="s">
        <v>28</v>
      </c>
      <c r="E1251" s="80" t="s">
        <v>28</v>
      </c>
      <c r="F1251" s="80" t="s">
        <v>111</v>
      </c>
      <c r="G1251" s="80" t="s">
        <v>167</v>
      </c>
      <c r="H1251" s="80" t="s">
        <v>8159</v>
      </c>
      <c r="I1251" s="80" t="s">
        <v>8161</v>
      </c>
      <c r="J1251" s="80" t="s">
        <v>1225</v>
      </c>
      <c r="K1251" s="77">
        <v>43497</v>
      </c>
      <c r="L1251" s="80">
        <v>2</v>
      </c>
      <c r="M1251" s="80">
        <v>1</v>
      </c>
      <c r="N1251" s="80">
        <v>2019</v>
      </c>
      <c r="O1251" s="77">
        <f t="shared" si="24"/>
        <v>43467</v>
      </c>
      <c r="P1251" s="80" t="s">
        <v>1226</v>
      </c>
      <c r="Q1251" s="80" t="s">
        <v>175</v>
      </c>
      <c r="R1251" s="80">
        <f>VLOOKUP(P1251,Registration!O:P,2,FALSE)</f>
        <v>19</v>
      </c>
    </row>
    <row r="1252" spans="1:18" ht="23.1" customHeight="1">
      <c r="A1252" s="80" t="s">
        <v>1224</v>
      </c>
      <c r="B1252" s="80" t="s">
        <v>26</v>
      </c>
      <c r="C1252" s="80" t="s">
        <v>27</v>
      </c>
      <c r="D1252" s="80" t="s">
        <v>28</v>
      </c>
      <c r="E1252" s="80" t="s">
        <v>28</v>
      </c>
      <c r="F1252" s="80" t="s">
        <v>29</v>
      </c>
      <c r="G1252" s="80" t="s">
        <v>1887</v>
      </c>
      <c r="H1252" s="80" t="s">
        <v>8165</v>
      </c>
      <c r="I1252" s="80" t="s">
        <v>8163</v>
      </c>
      <c r="J1252" s="80" t="s">
        <v>3276</v>
      </c>
      <c r="K1252" s="77">
        <v>43556</v>
      </c>
      <c r="L1252" s="80">
        <v>4</v>
      </c>
      <c r="M1252" s="80">
        <v>1</v>
      </c>
      <c r="N1252" s="80">
        <v>2019</v>
      </c>
      <c r="O1252" s="77">
        <f t="shared" si="24"/>
        <v>43469</v>
      </c>
      <c r="P1252" s="80" t="s">
        <v>3277</v>
      </c>
      <c r="Q1252" s="80" t="s">
        <v>175</v>
      </c>
      <c r="R1252" s="80">
        <f>VLOOKUP(P1252,Registration!O:P,2,FALSE)</f>
        <v>17</v>
      </c>
    </row>
    <row r="1253" spans="1:18" ht="23.1" customHeight="1">
      <c r="A1253" s="80" t="s">
        <v>1224</v>
      </c>
      <c r="B1253" s="80" t="s">
        <v>26</v>
      </c>
      <c r="C1253" s="80" t="s">
        <v>27</v>
      </c>
      <c r="D1253" s="80" t="s">
        <v>28</v>
      </c>
      <c r="E1253" s="80" t="s">
        <v>28</v>
      </c>
      <c r="F1253" s="80" t="s">
        <v>29</v>
      </c>
      <c r="G1253" s="80" t="s">
        <v>1887</v>
      </c>
      <c r="H1253" s="80" t="s">
        <v>8165</v>
      </c>
      <c r="I1253" s="80" t="s">
        <v>8163</v>
      </c>
      <c r="J1253" s="80" t="s">
        <v>3278</v>
      </c>
      <c r="K1253" s="77">
        <v>43556</v>
      </c>
      <c r="L1253" s="80">
        <v>4</v>
      </c>
      <c r="M1253" s="80">
        <v>1</v>
      </c>
      <c r="N1253" s="80">
        <v>2019</v>
      </c>
      <c r="O1253" s="77">
        <f t="shared" si="24"/>
        <v>43469</v>
      </c>
      <c r="P1253" s="80" t="s">
        <v>3279</v>
      </c>
      <c r="Q1253" s="80" t="s">
        <v>175</v>
      </c>
      <c r="R1253" s="80">
        <f>VLOOKUP(P1253,Registration!O:P,2,FALSE)</f>
        <v>18</v>
      </c>
    </row>
    <row r="1254" spans="1:18" ht="23.1" customHeight="1">
      <c r="A1254" s="80" t="s">
        <v>1224</v>
      </c>
      <c r="B1254" s="80" t="s">
        <v>26</v>
      </c>
      <c r="C1254" s="80" t="s">
        <v>27</v>
      </c>
      <c r="D1254" s="80" t="s">
        <v>28</v>
      </c>
      <c r="E1254" s="80" t="s">
        <v>28</v>
      </c>
      <c r="F1254" s="80" t="s">
        <v>111</v>
      </c>
      <c r="G1254" s="80" t="s">
        <v>167</v>
      </c>
      <c r="H1254" s="80" t="s">
        <v>8159</v>
      </c>
      <c r="I1254" s="80" t="s">
        <v>8161</v>
      </c>
      <c r="J1254" s="80" t="s">
        <v>1227</v>
      </c>
      <c r="K1254" s="77">
        <v>43497</v>
      </c>
      <c r="L1254" s="80">
        <v>2</v>
      </c>
      <c r="M1254" s="80">
        <v>1</v>
      </c>
      <c r="N1254" s="80">
        <v>2019</v>
      </c>
      <c r="O1254" s="77">
        <f t="shared" si="24"/>
        <v>43467</v>
      </c>
      <c r="P1254" s="80" t="s">
        <v>532</v>
      </c>
      <c r="Q1254" s="80" t="s">
        <v>175</v>
      </c>
      <c r="R1254" s="80">
        <f>VLOOKUP(P1254,Registration!O:P,2,FALSE)</f>
        <v>18</v>
      </c>
    </row>
    <row r="1255" spans="1:18" ht="23.1" customHeight="1">
      <c r="A1255" s="80" t="s">
        <v>1228</v>
      </c>
      <c r="B1255" s="80" t="s">
        <v>26</v>
      </c>
      <c r="C1255" s="80" t="s">
        <v>27</v>
      </c>
      <c r="D1255" s="80" t="s">
        <v>28</v>
      </c>
      <c r="E1255" s="80" t="s">
        <v>28</v>
      </c>
      <c r="F1255" s="80" t="s">
        <v>111</v>
      </c>
      <c r="G1255" s="80" t="s">
        <v>167</v>
      </c>
      <c r="H1255" s="80" t="s">
        <v>8159</v>
      </c>
      <c r="I1255" s="80" t="s">
        <v>8161</v>
      </c>
      <c r="J1255" s="80" t="s">
        <v>1229</v>
      </c>
      <c r="K1255" s="77">
        <v>43647</v>
      </c>
      <c r="L1255" s="80">
        <v>7</v>
      </c>
      <c r="M1255" s="80">
        <v>1</v>
      </c>
      <c r="N1255" s="80">
        <v>2019</v>
      </c>
      <c r="O1255" s="77">
        <f t="shared" si="24"/>
        <v>43472</v>
      </c>
      <c r="P1255" s="80" t="s">
        <v>1230</v>
      </c>
      <c r="Q1255" s="80" t="s">
        <v>175</v>
      </c>
      <c r="R1255" s="80">
        <f>VLOOKUP(P1255,Registration!O:P,2,FALSE)</f>
        <v>19</v>
      </c>
    </row>
    <row r="1256" spans="1:18" ht="23.1" customHeight="1">
      <c r="A1256" s="80" t="s">
        <v>1228</v>
      </c>
      <c r="B1256" s="80" t="s">
        <v>26</v>
      </c>
      <c r="C1256" s="80" t="s">
        <v>27</v>
      </c>
      <c r="D1256" s="80" t="s">
        <v>28</v>
      </c>
      <c r="E1256" s="80" t="s">
        <v>28</v>
      </c>
      <c r="F1256" s="80" t="s">
        <v>29</v>
      </c>
      <c r="G1256" s="80" t="s">
        <v>1887</v>
      </c>
      <c r="H1256" s="80" t="s">
        <v>8165</v>
      </c>
      <c r="I1256" s="80" t="s">
        <v>8163</v>
      </c>
      <c r="J1256" s="80" t="s">
        <v>3280</v>
      </c>
      <c r="K1256" s="77">
        <v>43647</v>
      </c>
      <c r="L1256" s="80">
        <v>7</v>
      </c>
      <c r="M1256" s="80">
        <v>1</v>
      </c>
      <c r="N1256" s="80">
        <v>2019</v>
      </c>
      <c r="O1256" s="77">
        <f t="shared" si="24"/>
        <v>43472</v>
      </c>
      <c r="P1256" s="80" t="s">
        <v>3281</v>
      </c>
      <c r="Q1256" s="80" t="s">
        <v>175</v>
      </c>
      <c r="R1256" s="80">
        <f>VLOOKUP(P1256,Registration!O:P,2,FALSE)</f>
        <v>16</v>
      </c>
    </row>
    <row r="1257" spans="1:18" ht="23.1" customHeight="1">
      <c r="A1257" s="80" t="s">
        <v>1228</v>
      </c>
      <c r="B1257" s="80" t="s">
        <v>26</v>
      </c>
      <c r="C1257" s="80" t="s">
        <v>27</v>
      </c>
      <c r="D1257" s="80" t="s">
        <v>28</v>
      </c>
      <c r="E1257" s="80" t="s">
        <v>28</v>
      </c>
      <c r="F1257" s="80" t="s">
        <v>29</v>
      </c>
      <c r="G1257" s="80" t="s">
        <v>1887</v>
      </c>
      <c r="H1257" s="80" t="s">
        <v>8165</v>
      </c>
      <c r="I1257" s="80" t="s">
        <v>8163</v>
      </c>
      <c r="J1257" s="80" t="s">
        <v>3282</v>
      </c>
      <c r="K1257" s="77">
        <v>43647</v>
      </c>
      <c r="L1257" s="80">
        <v>7</v>
      </c>
      <c r="M1257" s="80">
        <v>1</v>
      </c>
      <c r="N1257" s="80">
        <v>2019</v>
      </c>
      <c r="O1257" s="77">
        <f t="shared" si="24"/>
        <v>43472</v>
      </c>
      <c r="P1257" s="80" t="s">
        <v>3283</v>
      </c>
      <c r="Q1257" s="80" t="s">
        <v>175</v>
      </c>
      <c r="R1257" s="80">
        <f>VLOOKUP(P1257,Registration!O:P,2,FALSE)</f>
        <v>19</v>
      </c>
    </row>
    <row r="1258" spans="1:18" ht="23.1" customHeight="1">
      <c r="A1258" s="80" t="s">
        <v>1228</v>
      </c>
      <c r="B1258" s="80" t="s">
        <v>26</v>
      </c>
      <c r="C1258" s="80" t="s">
        <v>27</v>
      </c>
      <c r="D1258" s="80" t="s">
        <v>28</v>
      </c>
      <c r="E1258" s="80" t="s">
        <v>28</v>
      </c>
      <c r="F1258" s="80" t="s">
        <v>3284</v>
      </c>
      <c r="G1258" s="80" t="s">
        <v>2811</v>
      </c>
      <c r="H1258" s="80" t="s">
        <v>8157</v>
      </c>
      <c r="I1258" s="80" t="s">
        <v>8158</v>
      </c>
      <c r="J1258" s="80" t="s">
        <v>3285</v>
      </c>
      <c r="K1258" s="77">
        <v>43678</v>
      </c>
      <c r="L1258" s="80">
        <v>8</v>
      </c>
      <c r="M1258" s="80">
        <v>1</v>
      </c>
      <c r="N1258" s="80">
        <v>2019</v>
      </c>
      <c r="O1258" s="77">
        <f t="shared" si="24"/>
        <v>43473</v>
      </c>
      <c r="P1258" s="80" t="s">
        <v>3286</v>
      </c>
      <c r="Q1258" s="80" t="s">
        <v>175</v>
      </c>
      <c r="R1258" s="80">
        <f>VLOOKUP(P1258,Registration!O:P,2,FALSE)</f>
        <v>17</v>
      </c>
    </row>
    <row r="1259" spans="1:18" ht="23.1" customHeight="1">
      <c r="A1259" s="80" t="s">
        <v>1228</v>
      </c>
      <c r="B1259" s="80" t="s">
        <v>26</v>
      </c>
      <c r="C1259" s="80" t="s">
        <v>27</v>
      </c>
      <c r="D1259" s="80" t="s">
        <v>28</v>
      </c>
      <c r="E1259" s="80" t="s">
        <v>28</v>
      </c>
      <c r="F1259" s="80" t="s">
        <v>3284</v>
      </c>
      <c r="G1259" s="80" t="s">
        <v>2811</v>
      </c>
      <c r="H1259" s="80" t="s">
        <v>8157</v>
      </c>
      <c r="I1259" s="80" t="s">
        <v>8158</v>
      </c>
      <c r="J1259" s="80" t="s">
        <v>3287</v>
      </c>
      <c r="K1259" s="77">
        <v>43678</v>
      </c>
      <c r="L1259" s="80">
        <v>8</v>
      </c>
      <c r="M1259" s="80">
        <v>1</v>
      </c>
      <c r="N1259" s="80">
        <v>2019</v>
      </c>
      <c r="O1259" s="77">
        <f t="shared" si="24"/>
        <v>43473</v>
      </c>
      <c r="P1259" s="80" t="s">
        <v>3288</v>
      </c>
      <c r="Q1259" s="80" t="s">
        <v>175</v>
      </c>
      <c r="R1259" s="80">
        <f>VLOOKUP(P1259,Registration!O:P,2,FALSE)</f>
        <v>18</v>
      </c>
    </row>
    <row r="1260" spans="1:18" ht="23.1" customHeight="1">
      <c r="A1260" s="80" t="s">
        <v>1228</v>
      </c>
      <c r="B1260" s="80" t="s">
        <v>26</v>
      </c>
      <c r="C1260" s="80" t="s">
        <v>27</v>
      </c>
      <c r="D1260" s="80" t="s">
        <v>28</v>
      </c>
      <c r="E1260" s="80" t="s">
        <v>28</v>
      </c>
      <c r="F1260" s="80" t="s">
        <v>3284</v>
      </c>
      <c r="G1260" s="80" t="s">
        <v>2811</v>
      </c>
      <c r="H1260" s="80" t="s">
        <v>8157</v>
      </c>
      <c r="I1260" s="80" t="s">
        <v>8158</v>
      </c>
      <c r="J1260" s="80" t="s">
        <v>3289</v>
      </c>
      <c r="K1260" s="77">
        <v>43678</v>
      </c>
      <c r="L1260" s="80">
        <v>8</v>
      </c>
      <c r="M1260" s="80">
        <v>1</v>
      </c>
      <c r="N1260" s="80">
        <v>2019</v>
      </c>
      <c r="O1260" s="77">
        <f t="shared" si="24"/>
        <v>43473</v>
      </c>
      <c r="P1260" s="80" t="s">
        <v>3290</v>
      </c>
      <c r="Q1260" s="80" t="s">
        <v>175</v>
      </c>
      <c r="R1260" s="80">
        <f>VLOOKUP(P1260,Registration!O:P,2,FALSE)</f>
        <v>18</v>
      </c>
    </row>
    <row r="1261" spans="1:18" ht="23.1" customHeight="1">
      <c r="A1261" s="80" t="s">
        <v>1228</v>
      </c>
      <c r="B1261" s="80" t="s">
        <v>26</v>
      </c>
      <c r="C1261" s="80" t="s">
        <v>27</v>
      </c>
      <c r="D1261" s="80" t="s">
        <v>28</v>
      </c>
      <c r="E1261" s="80" t="s">
        <v>28</v>
      </c>
      <c r="F1261" s="80" t="s">
        <v>3284</v>
      </c>
      <c r="G1261" s="80" t="s">
        <v>2811</v>
      </c>
      <c r="H1261" s="80" t="s">
        <v>8157</v>
      </c>
      <c r="I1261" s="80" t="s">
        <v>8158</v>
      </c>
      <c r="J1261" s="80" t="s">
        <v>3291</v>
      </c>
      <c r="K1261" s="77">
        <v>43678</v>
      </c>
      <c r="L1261" s="80">
        <v>8</v>
      </c>
      <c r="M1261" s="80">
        <v>1</v>
      </c>
      <c r="N1261" s="80">
        <v>2019</v>
      </c>
      <c r="O1261" s="77">
        <f t="shared" si="24"/>
        <v>43473</v>
      </c>
      <c r="P1261" s="80" t="s">
        <v>3292</v>
      </c>
      <c r="Q1261" s="80" t="s">
        <v>175</v>
      </c>
      <c r="R1261" s="80">
        <f>VLOOKUP(P1261,Registration!O:P,2,FALSE)</f>
        <v>17</v>
      </c>
    </row>
    <row r="1262" spans="1:18" ht="23.1" customHeight="1">
      <c r="A1262" s="80" t="s">
        <v>1228</v>
      </c>
      <c r="B1262" s="80" t="s">
        <v>26</v>
      </c>
      <c r="C1262" s="80" t="s">
        <v>27</v>
      </c>
      <c r="D1262" s="80" t="s">
        <v>28</v>
      </c>
      <c r="E1262" s="80" t="s">
        <v>28</v>
      </c>
      <c r="F1262" s="80" t="s">
        <v>3284</v>
      </c>
      <c r="G1262" s="80" t="s">
        <v>2811</v>
      </c>
      <c r="H1262" s="80" t="s">
        <v>8157</v>
      </c>
      <c r="I1262" s="80" t="s">
        <v>8158</v>
      </c>
      <c r="J1262" s="80" t="s">
        <v>3293</v>
      </c>
      <c r="K1262" s="77">
        <v>43678</v>
      </c>
      <c r="L1262" s="80">
        <v>8</v>
      </c>
      <c r="M1262" s="80">
        <v>1</v>
      </c>
      <c r="N1262" s="80">
        <v>2019</v>
      </c>
      <c r="O1262" s="77">
        <f t="shared" si="24"/>
        <v>43473</v>
      </c>
      <c r="P1262" s="80" t="s">
        <v>3294</v>
      </c>
      <c r="Q1262" s="80" t="s">
        <v>175</v>
      </c>
      <c r="R1262" s="80">
        <f>VLOOKUP(P1262,Registration!O:P,2,FALSE)</f>
        <v>17</v>
      </c>
    </row>
    <row r="1263" spans="1:18" ht="23.1" customHeight="1">
      <c r="A1263" s="80" t="s">
        <v>1228</v>
      </c>
      <c r="B1263" s="80" t="s">
        <v>26</v>
      </c>
      <c r="C1263" s="80" t="s">
        <v>27</v>
      </c>
      <c r="D1263" s="80" t="s">
        <v>28</v>
      </c>
      <c r="E1263" s="80" t="s">
        <v>28</v>
      </c>
      <c r="F1263" s="80" t="s">
        <v>3284</v>
      </c>
      <c r="G1263" s="80" t="s">
        <v>2811</v>
      </c>
      <c r="H1263" s="80" t="s">
        <v>8157</v>
      </c>
      <c r="I1263" s="80" t="s">
        <v>8158</v>
      </c>
      <c r="J1263" s="80" t="s">
        <v>3295</v>
      </c>
      <c r="K1263" s="77">
        <v>43678</v>
      </c>
      <c r="L1263" s="80">
        <v>8</v>
      </c>
      <c r="M1263" s="80">
        <v>1</v>
      </c>
      <c r="N1263" s="80">
        <v>2019</v>
      </c>
      <c r="O1263" s="77">
        <f t="shared" si="24"/>
        <v>43473</v>
      </c>
      <c r="P1263" s="80" t="s">
        <v>3296</v>
      </c>
      <c r="Q1263" s="80" t="s">
        <v>175</v>
      </c>
      <c r="R1263" s="80">
        <f>VLOOKUP(P1263,Registration!O:P,2,FALSE)</f>
        <v>18</v>
      </c>
    </row>
    <row r="1264" spans="1:18" ht="23.1" customHeight="1">
      <c r="A1264" s="80" t="s">
        <v>1228</v>
      </c>
      <c r="B1264" s="80" t="s">
        <v>26</v>
      </c>
      <c r="C1264" s="80" t="s">
        <v>27</v>
      </c>
      <c r="D1264" s="80" t="s">
        <v>28</v>
      </c>
      <c r="E1264" s="80" t="s">
        <v>28</v>
      </c>
      <c r="F1264" s="80" t="s">
        <v>3284</v>
      </c>
      <c r="G1264" s="80" t="s">
        <v>2811</v>
      </c>
      <c r="H1264" s="80" t="s">
        <v>8157</v>
      </c>
      <c r="I1264" s="80" t="s">
        <v>8158</v>
      </c>
      <c r="J1264" s="80" t="s">
        <v>3297</v>
      </c>
      <c r="K1264" s="77">
        <v>43678</v>
      </c>
      <c r="L1264" s="80">
        <v>8</v>
      </c>
      <c r="M1264" s="80">
        <v>1</v>
      </c>
      <c r="N1264" s="80">
        <v>2019</v>
      </c>
      <c r="O1264" s="77">
        <f t="shared" si="24"/>
        <v>43473</v>
      </c>
      <c r="P1264" s="80" t="s">
        <v>3298</v>
      </c>
      <c r="Q1264" s="80" t="s">
        <v>175</v>
      </c>
      <c r="R1264" s="80">
        <f>VLOOKUP(P1264,Registration!O:P,2,FALSE)</f>
        <v>19</v>
      </c>
    </row>
    <row r="1265" spans="1:18" ht="23.1" customHeight="1">
      <c r="A1265" s="80" t="s">
        <v>1228</v>
      </c>
      <c r="B1265" s="80" t="s">
        <v>26</v>
      </c>
      <c r="C1265" s="80" t="s">
        <v>27</v>
      </c>
      <c r="D1265" s="80" t="s">
        <v>28</v>
      </c>
      <c r="E1265" s="80" t="s">
        <v>28</v>
      </c>
      <c r="F1265" s="80" t="s">
        <v>3284</v>
      </c>
      <c r="G1265" s="80" t="s">
        <v>2811</v>
      </c>
      <c r="H1265" s="80" t="s">
        <v>8157</v>
      </c>
      <c r="I1265" s="80" t="s">
        <v>8158</v>
      </c>
      <c r="J1265" s="80" t="s">
        <v>3299</v>
      </c>
      <c r="K1265" s="77">
        <v>43678</v>
      </c>
      <c r="L1265" s="80">
        <v>8</v>
      </c>
      <c r="M1265" s="80">
        <v>1</v>
      </c>
      <c r="N1265" s="80">
        <v>2019</v>
      </c>
      <c r="O1265" s="77">
        <f t="shared" si="24"/>
        <v>43473</v>
      </c>
      <c r="P1265" s="80" t="s">
        <v>3300</v>
      </c>
      <c r="Q1265" s="80" t="s">
        <v>175</v>
      </c>
      <c r="R1265" s="80">
        <f>VLOOKUP(P1265,Registration!O:P,2,FALSE)</f>
        <v>18</v>
      </c>
    </row>
    <row r="1266" spans="1:18" ht="23.1" customHeight="1">
      <c r="A1266" s="80" t="s">
        <v>1228</v>
      </c>
      <c r="B1266" s="80" t="s">
        <v>26</v>
      </c>
      <c r="C1266" s="80" t="s">
        <v>27</v>
      </c>
      <c r="D1266" s="80" t="s">
        <v>28</v>
      </c>
      <c r="E1266" s="80" t="s">
        <v>28</v>
      </c>
      <c r="F1266" s="80" t="s">
        <v>3284</v>
      </c>
      <c r="G1266" s="80" t="s">
        <v>2811</v>
      </c>
      <c r="H1266" s="80" t="s">
        <v>8157</v>
      </c>
      <c r="I1266" s="80" t="s">
        <v>8158</v>
      </c>
      <c r="J1266" s="80" t="s">
        <v>3301</v>
      </c>
      <c r="K1266" s="77">
        <v>43678</v>
      </c>
      <c r="L1266" s="80">
        <v>8</v>
      </c>
      <c r="M1266" s="80">
        <v>1</v>
      </c>
      <c r="N1266" s="80">
        <v>2019</v>
      </c>
      <c r="O1266" s="77">
        <f t="shared" si="24"/>
        <v>43473</v>
      </c>
      <c r="P1266" s="80" t="s">
        <v>3302</v>
      </c>
      <c r="Q1266" s="80" t="s">
        <v>175</v>
      </c>
      <c r="R1266" s="80">
        <f>VLOOKUP(P1266,Registration!O:P,2,FALSE)</f>
        <v>19</v>
      </c>
    </row>
    <row r="1267" spans="1:18" ht="23.1" customHeight="1">
      <c r="A1267" s="80" t="s">
        <v>1228</v>
      </c>
      <c r="B1267" s="80" t="s">
        <v>26</v>
      </c>
      <c r="C1267" s="80" t="s">
        <v>27</v>
      </c>
      <c r="D1267" s="80" t="s">
        <v>28</v>
      </c>
      <c r="E1267" s="80" t="s">
        <v>28</v>
      </c>
      <c r="F1267" s="80" t="s">
        <v>3284</v>
      </c>
      <c r="G1267" s="80" t="s">
        <v>2811</v>
      </c>
      <c r="H1267" s="80" t="s">
        <v>8157</v>
      </c>
      <c r="I1267" s="80" t="s">
        <v>8158</v>
      </c>
      <c r="J1267" s="80" t="s">
        <v>3303</v>
      </c>
      <c r="K1267" s="77">
        <v>43678</v>
      </c>
      <c r="L1267" s="80">
        <v>8</v>
      </c>
      <c r="M1267" s="80">
        <v>1</v>
      </c>
      <c r="N1267" s="80">
        <v>2019</v>
      </c>
      <c r="O1267" s="77">
        <f t="shared" si="24"/>
        <v>43473</v>
      </c>
      <c r="P1267" s="80" t="s">
        <v>3304</v>
      </c>
      <c r="Q1267" s="80" t="s">
        <v>175</v>
      </c>
      <c r="R1267" s="80">
        <f>VLOOKUP(P1267,Registration!O:P,2,FALSE)</f>
        <v>18</v>
      </c>
    </row>
    <row r="1268" spans="1:18" ht="23.1" customHeight="1">
      <c r="A1268" s="80" t="s">
        <v>1228</v>
      </c>
      <c r="B1268" s="80" t="s">
        <v>26</v>
      </c>
      <c r="C1268" s="80" t="s">
        <v>27</v>
      </c>
      <c r="D1268" s="80" t="s">
        <v>28</v>
      </c>
      <c r="E1268" s="80" t="s">
        <v>28</v>
      </c>
      <c r="F1268" s="80" t="s">
        <v>3284</v>
      </c>
      <c r="G1268" s="80" t="s">
        <v>2811</v>
      </c>
      <c r="H1268" s="80" t="s">
        <v>8157</v>
      </c>
      <c r="I1268" s="80" t="s">
        <v>8158</v>
      </c>
      <c r="J1268" s="80" t="s">
        <v>3305</v>
      </c>
      <c r="K1268" s="77">
        <v>43678</v>
      </c>
      <c r="L1268" s="80">
        <v>8</v>
      </c>
      <c r="M1268" s="80">
        <v>1</v>
      </c>
      <c r="N1268" s="80">
        <v>2019</v>
      </c>
      <c r="O1268" s="77">
        <f t="shared" si="24"/>
        <v>43473</v>
      </c>
      <c r="P1268" s="80" t="s">
        <v>3306</v>
      </c>
      <c r="Q1268" s="80" t="s">
        <v>175</v>
      </c>
      <c r="R1268" s="80">
        <f>VLOOKUP(P1268,Registration!O:P,2,FALSE)</f>
        <v>16</v>
      </c>
    </row>
    <row r="1269" spans="1:18" ht="23.1" customHeight="1">
      <c r="A1269" s="80" t="s">
        <v>1228</v>
      </c>
      <c r="B1269" s="80" t="s">
        <v>26</v>
      </c>
      <c r="C1269" s="80" t="s">
        <v>27</v>
      </c>
      <c r="D1269" s="80" t="s">
        <v>28</v>
      </c>
      <c r="E1269" s="80" t="s">
        <v>28</v>
      </c>
      <c r="F1269" s="80" t="s">
        <v>3284</v>
      </c>
      <c r="G1269" s="80" t="s">
        <v>2811</v>
      </c>
      <c r="H1269" s="80" t="s">
        <v>8157</v>
      </c>
      <c r="I1269" s="80" t="s">
        <v>8158</v>
      </c>
      <c r="J1269" s="80" t="s">
        <v>3307</v>
      </c>
      <c r="K1269" s="77">
        <v>43678</v>
      </c>
      <c r="L1269" s="80">
        <v>8</v>
      </c>
      <c r="M1269" s="80">
        <v>1</v>
      </c>
      <c r="N1269" s="80">
        <v>2019</v>
      </c>
      <c r="O1269" s="77">
        <f t="shared" si="24"/>
        <v>43473</v>
      </c>
      <c r="P1269" s="80" t="s">
        <v>3308</v>
      </c>
      <c r="Q1269" s="80" t="s">
        <v>175</v>
      </c>
      <c r="R1269" s="80">
        <f>VLOOKUP(P1269,Registration!O:P,2,FALSE)</f>
        <v>17</v>
      </c>
    </row>
    <row r="1270" spans="1:18" ht="23.1" customHeight="1">
      <c r="A1270" s="80" t="s">
        <v>1228</v>
      </c>
      <c r="B1270" s="80" t="s">
        <v>26</v>
      </c>
      <c r="C1270" s="80" t="s">
        <v>27</v>
      </c>
      <c r="D1270" s="80" t="s">
        <v>28</v>
      </c>
      <c r="E1270" s="80" t="s">
        <v>28</v>
      </c>
      <c r="F1270" s="80" t="s">
        <v>3284</v>
      </c>
      <c r="G1270" s="80" t="s">
        <v>2811</v>
      </c>
      <c r="H1270" s="80" t="s">
        <v>8157</v>
      </c>
      <c r="I1270" s="80" t="s">
        <v>8156</v>
      </c>
      <c r="J1270" s="80" t="s">
        <v>3309</v>
      </c>
      <c r="K1270" s="77">
        <v>43709</v>
      </c>
      <c r="L1270" s="80">
        <v>9</v>
      </c>
      <c r="M1270" s="80">
        <v>1</v>
      </c>
      <c r="N1270" s="80">
        <v>2019</v>
      </c>
      <c r="O1270" s="77">
        <f t="shared" si="24"/>
        <v>43474</v>
      </c>
      <c r="P1270" s="80" t="s">
        <v>3310</v>
      </c>
      <c r="Q1270" s="80" t="s">
        <v>175</v>
      </c>
      <c r="R1270" s="80">
        <f>VLOOKUP(P1270,Registration!O:P,2,FALSE)</f>
        <v>18</v>
      </c>
    </row>
    <row r="1271" spans="1:18" ht="23.1" customHeight="1">
      <c r="A1271" s="80" t="s">
        <v>1228</v>
      </c>
      <c r="B1271" s="80" t="s">
        <v>26</v>
      </c>
      <c r="C1271" s="80" t="s">
        <v>27</v>
      </c>
      <c r="D1271" s="80" t="s">
        <v>28</v>
      </c>
      <c r="E1271" s="80" t="s">
        <v>28</v>
      </c>
      <c r="F1271" s="80" t="s">
        <v>111</v>
      </c>
      <c r="G1271" s="80" t="s">
        <v>167</v>
      </c>
      <c r="H1271" s="80" t="s">
        <v>8159</v>
      </c>
      <c r="I1271" s="80" t="s">
        <v>8161</v>
      </c>
      <c r="J1271" s="80" t="s">
        <v>1231</v>
      </c>
      <c r="K1271" s="77">
        <v>43739</v>
      </c>
      <c r="L1271" s="80">
        <v>10</v>
      </c>
      <c r="M1271" s="80">
        <v>1</v>
      </c>
      <c r="N1271" s="80">
        <v>2019</v>
      </c>
      <c r="O1271" s="77">
        <f t="shared" si="24"/>
        <v>43475</v>
      </c>
      <c r="P1271" s="80" t="s">
        <v>1196</v>
      </c>
      <c r="Q1271" s="80" t="s">
        <v>175</v>
      </c>
      <c r="R1271" s="80">
        <f>VLOOKUP(P1271,Registration!O:P,2,FALSE)</f>
        <v>18</v>
      </c>
    </row>
    <row r="1272" spans="1:18" ht="23.1" customHeight="1">
      <c r="A1272" s="80" t="s">
        <v>1228</v>
      </c>
      <c r="B1272" s="80" t="s">
        <v>26</v>
      </c>
      <c r="C1272" s="80" t="s">
        <v>27</v>
      </c>
      <c r="D1272" s="80" t="s">
        <v>28</v>
      </c>
      <c r="E1272" s="80" t="s">
        <v>28</v>
      </c>
      <c r="F1272" s="80" t="s">
        <v>29</v>
      </c>
      <c r="G1272" s="80" t="s">
        <v>1887</v>
      </c>
      <c r="H1272" s="80" t="s">
        <v>8165</v>
      </c>
      <c r="I1272" s="80" t="s">
        <v>8163</v>
      </c>
      <c r="J1272" s="80" t="s">
        <v>3311</v>
      </c>
      <c r="K1272" s="77">
        <v>43739</v>
      </c>
      <c r="L1272" s="80">
        <v>10</v>
      </c>
      <c r="M1272" s="80">
        <v>1</v>
      </c>
      <c r="N1272" s="80">
        <v>2019</v>
      </c>
      <c r="O1272" s="77">
        <f t="shared" si="24"/>
        <v>43475</v>
      </c>
      <c r="P1272" s="80" t="s">
        <v>3312</v>
      </c>
      <c r="Q1272" s="80" t="s">
        <v>175</v>
      </c>
      <c r="R1272" s="80">
        <f>VLOOKUP(P1272,Registration!O:P,2,FALSE)</f>
        <v>18</v>
      </c>
    </row>
    <row r="1273" spans="1:18" ht="23.1" customHeight="1">
      <c r="A1273" s="80" t="s">
        <v>1269</v>
      </c>
      <c r="B1273" s="80" t="s">
        <v>26</v>
      </c>
      <c r="C1273" s="80" t="s">
        <v>27</v>
      </c>
      <c r="D1273" s="80" t="s">
        <v>28</v>
      </c>
      <c r="E1273" s="80" t="s">
        <v>28</v>
      </c>
      <c r="F1273" s="80" t="s">
        <v>111</v>
      </c>
      <c r="G1273" s="80" t="s">
        <v>167</v>
      </c>
      <c r="H1273" s="80" t="s">
        <v>8159</v>
      </c>
      <c r="I1273" s="80" t="s">
        <v>8161</v>
      </c>
      <c r="J1273" s="80" t="s">
        <v>1270</v>
      </c>
      <c r="K1273" s="77" t="s">
        <v>3313</v>
      </c>
      <c r="L1273" s="80">
        <v>15</v>
      </c>
      <c r="M1273" s="80">
        <v>1</v>
      </c>
      <c r="N1273" s="80">
        <v>2019</v>
      </c>
      <c r="O1273" s="77">
        <f t="shared" si="24"/>
        <v>43480</v>
      </c>
      <c r="P1273" s="80" t="s">
        <v>1271</v>
      </c>
      <c r="Q1273" s="80" t="s">
        <v>175</v>
      </c>
      <c r="R1273" s="80">
        <f>VLOOKUP(P1273,Registration!O:P,2,FALSE)</f>
        <v>19</v>
      </c>
    </row>
    <row r="1274" spans="1:18" ht="23.1" customHeight="1">
      <c r="A1274" s="80" t="s">
        <v>1269</v>
      </c>
      <c r="B1274" s="80" t="s">
        <v>26</v>
      </c>
      <c r="C1274" s="80" t="s">
        <v>27</v>
      </c>
      <c r="D1274" s="80" t="s">
        <v>28</v>
      </c>
      <c r="E1274" s="80" t="s">
        <v>28</v>
      </c>
      <c r="F1274" s="80" t="s">
        <v>111</v>
      </c>
      <c r="G1274" s="80" t="s">
        <v>167</v>
      </c>
      <c r="H1274" s="80" t="s">
        <v>8159</v>
      </c>
      <c r="I1274" s="80" t="s">
        <v>8161</v>
      </c>
      <c r="J1274" s="80" t="s">
        <v>1272</v>
      </c>
      <c r="K1274" s="77" t="s">
        <v>3313</v>
      </c>
      <c r="L1274" s="80">
        <v>15</v>
      </c>
      <c r="M1274" s="80">
        <v>1</v>
      </c>
      <c r="N1274" s="80">
        <v>2019</v>
      </c>
      <c r="O1274" s="77">
        <f t="shared" si="24"/>
        <v>43480</v>
      </c>
      <c r="P1274" s="80" t="s">
        <v>1273</v>
      </c>
      <c r="Q1274" s="80" t="s">
        <v>175</v>
      </c>
      <c r="R1274" s="80">
        <f>VLOOKUP(P1274,Registration!O:P,2,FALSE)</f>
        <v>18</v>
      </c>
    </row>
    <row r="1275" spans="1:18" ht="23.1" customHeight="1">
      <c r="A1275" s="80" t="s">
        <v>1269</v>
      </c>
      <c r="B1275" s="80" t="s">
        <v>26</v>
      </c>
      <c r="C1275" s="80" t="s">
        <v>27</v>
      </c>
      <c r="D1275" s="80" t="s">
        <v>28</v>
      </c>
      <c r="E1275" s="80" t="s">
        <v>28</v>
      </c>
      <c r="F1275" s="80" t="s">
        <v>29</v>
      </c>
      <c r="G1275" s="80" t="s">
        <v>1887</v>
      </c>
      <c r="H1275" s="80" t="s">
        <v>8165</v>
      </c>
      <c r="I1275" s="80" t="s">
        <v>8163</v>
      </c>
      <c r="J1275" s="80" t="s">
        <v>3314</v>
      </c>
      <c r="K1275" s="77" t="s">
        <v>3313</v>
      </c>
      <c r="L1275" s="80">
        <v>15</v>
      </c>
      <c r="M1275" s="80">
        <v>1</v>
      </c>
      <c r="N1275" s="80">
        <v>2019</v>
      </c>
      <c r="O1275" s="77">
        <f t="shared" si="24"/>
        <v>43480</v>
      </c>
      <c r="P1275" s="80" t="s">
        <v>3315</v>
      </c>
      <c r="Q1275" s="80" t="s">
        <v>175</v>
      </c>
      <c r="R1275" s="80">
        <f>VLOOKUP(P1275,Registration!O:P,2,FALSE)</f>
        <v>18</v>
      </c>
    </row>
    <row r="1276" spans="1:18" ht="23.1" customHeight="1">
      <c r="A1276" s="80" t="s">
        <v>1269</v>
      </c>
      <c r="B1276" s="80" t="s">
        <v>26</v>
      </c>
      <c r="C1276" s="80" t="s">
        <v>27</v>
      </c>
      <c r="D1276" s="80" t="s">
        <v>28</v>
      </c>
      <c r="E1276" s="80" t="s">
        <v>28</v>
      </c>
      <c r="F1276" s="80" t="s">
        <v>29</v>
      </c>
      <c r="G1276" s="80" t="s">
        <v>1887</v>
      </c>
      <c r="H1276" s="80" t="s">
        <v>8165</v>
      </c>
      <c r="I1276" s="80" t="s">
        <v>8163</v>
      </c>
      <c r="J1276" s="80" t="s">
        <v>3316</v>
      </c>
      <c r="K1276" s="77" t="s">
        <v>3313</v>
      </c>
      <c r="L1276" s="80">
        <v>15</v>
      </c>
      <c r="M1276" s="80">
        <v>1</v>
      </c>
      <c r="N1276" s="80">
        <v>2019</v>
      </c>
      <c r="O1276" s="77">
        <f t="shared" si="24"/>
        <v>43480</v>
      </c>
      <c r="P1276" s="80" t="s">
        <v>3317</v>
      </c>
      <c r="Q1276" s="80" t="s">
        <v>175</v>
      </c>
      <c r="R1276" s="80">
        <f>VLOOKUP(P1276,Registration!O:P,2,FALSE)</f>
        <v>19</v>
      </c>
    </row>
    <row r="1277" spans="1:18" ht="23.1" customHeight="1">
      <c r="A1277" s="80" t="s">
        <v>1269</v>
      </c>
      <c r="B1277" s="80" t="s">
        <v>26</v>
      </c>
      <c r="C1277" s="80" t="s">
        <v>27</v>
      </c>
      <c r="D1277" s="80" t="s">
        <v>28</v>
      </c>
      <c r="E1277" s="80" t="s">
        <v>28</v>
      </c>
      <c r="F1277" s="80" t="s">
        <v>111</v>
      </c>
      <c r="G1277" s="80" t="s">
        <v>167</v>
      </c>
      <c r="H1277" s="80" t="s">
        <v>8159</v>
      </c>
      <c r="I1277" s="80" t="s">
        <v>8161</v>
      </c>
      <c r="J1277" s="80" t="s">
        <v>1067</v>
      </c>
      <c r="K1277" s="77" t="s">
        <v>3318</v>
      </c>
      <c r="L1277" s="80">
        <v>16</v>
      </c>
      <c r="M1277" s="80">
        <v>1</v>
      </c>
      <c r="N1277" s="80">
        <v>2019</v>
      </c>
      <c r="O1277" s="77">
        <f t="shared" si="24"/>
        <v>43481</v>
      </c>
      <c r="P1277" s="80" t="s">
        <v>1068</v>
      </c>
      <c r="Q1277" s="80" t="s">
        <v>175</v>
      </c>
      <c r="R1277" s="80">
        <f>VLOOKUP(P1277,Registration!O:P,2,FALSE)</f>
        <v>19</v>
      </c>
    </row>
    <row r="1278" spans="1:18" ht="23.1" customHeight="1">
      <c r="A1278" s="80" t="s">
        <v>1269</v>
      </c>
      <c r="B1278" s="80" t="s">
        <v>26</v>
      </c>
      <c r="C1278" s="80" t="s">
        <v>27</v>
      </c>
      <c r="D1278" s="80" t="s">
        <v>28</v>
      </c>
      <c r="E1278" s="80" t="s">
        <v>28</v>
      </c>
      <c r="F1278" s="80" t="s">
        <v>111</v>
      </c>
      <c r="G1278" s="80" t="s">
        <v>167</v>
      </c>
      <c r="H1278" s="80" t="s">
        <v>8159</v>
      </c>
      <c r="I1278" s="80" t="s">
        <v>8161</v>
      </c>
      <c r="J1278" s="80" t="s">
        <v>1274</v>
      </c>
      <c r="K1278" s="77" t="s">
        <v>3318</v>
      </c>
      <c r="L1278" s="80">
        <v>16</v>
      </c>
      <c r="M1278" s="80">
        <v>1</v>
      </c>
      <c r="N1278" s="80">
        <v>2019</v>
      </c>
      <c r="O1278" s="77">
        <f t="shared" si="24"/>
        <v>43481</v>
      </c>
      <c r="P1278" s="80" t="s">
        <v>1275</v>
      </c>
      <c r="Q1278" s="80" t="s">
        <v>175</v>
      </c>
      <c r="R1278" s="80">
        <f>VLOOKUP(P1278,Registration!O:P,2,FALSE)</f>
        <v>19</v>
      </c>
    </row>
    <row r="1279" spans="1:18" ht="23.1" customHeight="1">
      <c r="A1279" s="80" t="s">
        <v>1269</v>
      </c>
      <c r="B1279" s="80" t="s">
        <v>26</v>
      </c>
      <c r="C1279" s="80" t="s">
        <v>27</v>
      </c>
      <c r="D1279" s="80" t="s">
        <v>28</v>
      </c>
      <c r="E1279" s="80" t="s">
        <v>28</v>
      </c>
      <c r="F1279" s="80" t="s">
        <v>111</v>
      </c>
      <c r="G1279" s="80" t="s">
        <v>167</v>
      </c>
      <c r="H1279" s="80" t="s">
        <v>8159</v>
      </c>
      <c r="I1279" s="80" t="s">
        <v>8161</v>
      </c>
      <c r="J1279" s="80" t="s">
        <v>1276</v>
      </c>
      <c r="K1279" s="77" t="s">
        <v>3319</v>
      </c>
      <c r="L1279" s="80">
        <v>17</v>
      </c>
      <c r="M1279" s="80">
        <v>1</v>
      </c>
      <c r="N1279" s="80">
        <v>2019</v>
      </c>
      <c r="O1279" s="77">
        <f t="shared" ref="O1279:O1308" si="25">DATE(N1279,M1279,L1279)</f>
        <v>43482</v>
      </c>
      <c r="P1279" s="80" t="s">
        <v>1277</v>
      </c>
      <c r="Q1279" s="80" t="s">
        <v>175</v>
      </c>
      <c r="R1279" s="80">
        <f>VLOOKUP(P1279,Registration!O:P,2,FALSE)</f>
        <v>19</v>
      </c>
    </row>
    <row r="1280" spans="1:18" ht="23.1" customHeight="1">
      <c r="A1280" s="80" t="s">
        <v>1269</v>
      </c>
      <c r="B1280" s="80" t="s">
        <v>26</v>
      </c>
      <c r="C1280" s="80" t="s">
        <v>27</v>
      </c>
      <c r="D1280" s="80" t="s">
        <v>28</v>
      </c>
      <c r="E1280" s="80" t="s">
        <v>28</v>
      </c>
      <c r="F1280" s="80" t="s">
        <v>111</v>
      </c>
      <c r="G1280" s="80" t="s">
        <v>167</v>
      </c>
      <c r="H1280" s="80" t="s">
        <v>8159</v>
      </c>
      <c r="I1280" s="80" t="s">
        <v>8161</v>
      </c>
      <c r="J1280" s="80" t="s">
        <v>1278</v>
      </c>
      <c r="K1280" s="77" t="s">
        <v>3319</v>
      </c>
      <c r="L1280" s="80">
        <v>17</v>
      </c>
      <c r="M1280" s="80">
        <v>1</v>
      </c>
      <c r="N1280" s="80">
        <v>2019</v>
      </c>
      <c r="O1280" s="77">
        <f t="shared" si="25"/>
        <v>43482</v>
      </c>
      <c r="P1280" s="80" t="s">
        <v>1279</v>
      </c>
      <c r="Q1280" s="80" t="s">
        <v>175</v>
      </c>
      <c r="R1280" s="80">
        <f>VLOOKUP(P1280,Registration!O:P,2,FALSE)</f>
        <v>19</v>
      </c>
    </row>
    <row r="1281" spans="1:18" ht="23.1" customHeight="1">
      <c r="A1281" s="80" t="s">
        <v>1269</v>
      </c>
      <c r="B1281" s="80" t="s">
        <v>26</v>
      </c>
      <c r="C1281" s="80" t="s">
        <v>27</v>
      </c>
      <c r="D1281" s="80" t="s">
        <v>28</v>
      </c>
      <c r="E1281" s="80" t="s">
        <v>28</v>
      </c>
      <c r="F1281" s="80" t="s">
        <v>111</v>
      </c>
      <c r="G1281" s="80" t="s">
        <v>167</v>
      </c>
      <c r="H1281" s="80" t="s">
        <v>8159</v>
      </c>
      <c r="I1281" s="80" t="s">
        <v>8161</v>
      </c>
      <c r="J1281" s="80" t="s">
        <v>1280</v>
      </c>
      <c r="K1281" s="77" t="s">
        <v>3319</v>
      </c>
      <c r="L1281" s="80">
        <v>17</v>
      </c>
      <c r="M1281" s="80">
        <v>1</v>
      </c>
      <c r="N1281" s="80">
        <v>2019</v>
      </c>
      <c r="O1281" s="77">
        <f t="shared" si="25"/>
        <v>43482</v>
      </c>
      <c r="P1281" s="80" t="s">
        <v>1281</v>
      </c>
      <c r="Q1281" s="80" t="s">
        <v>175</v>
      </c>
      <c r="R1281" s="80">
        <f>VLOOKUP(P1281,Registration!O:P,2,FALSE)</f>
        <v>18</v>
      </c>
    </row>
    <row r="1282" spans="1:18" ht="23.1" customHeight="1">
      <c r="A1282" s="80" t="s">
        <v>1269</v>
      </c>
      <c r="B1282" s="80" t="s">
        <v>26</v>
      </c>
      <c r="C1282" s="80" t="s">
        <v>27</v>
      </c>
      <c r="D1282" s="80" t="s">
        <v>28</v>
      </c>
      <c r="E1282" s="80" t="s">
        <v>28</v>
      </c>
      <c r="F1282" s="80" t="s">
        <v>111</v>
      </c>
      <c r="G1282" s="80" t="s">
        <v>167</v>
      </c>
      <c r="H1282" s="80" t="s">
        <v>8159</v>
      </c>
      <c r="I1282" s="80" t="s">
        <v>8161</v>
      </c>
      <c r="J1282" s="80" t="s">
        <v>1282</v>
      </c>
      <c r="K1282" s="77" t="s">
        <v>3320</v>
      </c>
      <c r="L1282" s="80">
        <v>18</v>
      </c>
      <c r="M1282" s="80">
        <v>1</v>
      </c>
      <c r="N1282" s="80">
        <v>2019</v>
      </c>
      <c r="O1282" s="77">
        <f t="shared" si="25"/>
        <v>43483</v>
      </c>
      <c r="P1282" s="80" t="s">
        <v>1283</v>
      </c>
      <c r="Q1282" s="80" t="s">
        <v>175</v>
      </c>
      <c r="R1282" s="80">
        <f>VLOOKUP(P1282,Registration!O:P,2,FALSE)</f>
        <v>19</v>
      </c>
    </row>
    <row r="1283" spans="1:18" ht="23.1" customHeight="1">
      <c r="A1283" s="80" t="s">
        <v>1269</v>
      </c>
      <c r="B1283" s="80" t="s">
        <v>26</v>
      </c>
      <c r="C1283" s="80" t="s">
        <v>27</v>
      </c>
      <c r="D1283" s="80" t="s">
        <v>28</v>
      </c>
      <c r="E1283" s="80" t="s">
        <v>28</v>
      </c>
      <c r="F1283" s="80" t="s">
        <v>111</v>
      </c>
      <c r="G1283" s="80" t="s">
        <v>167</v>
      </c>
      <c r="H1283" s="80" t="s">
        <v>8159</v>
      </c>
      <c r="I1283" s="80" t="s">
        <v>8161</v>
      </c>
      <c r="J1283" s="80" t="s">
        <v>1284</v>
      </c>
      <c r="K1283" s="77" t="s">
        <v>3320</v>
      </c>
      <c r="L1283" s="80">
        <v>18</v>
      </c>
      <c r="M1283" s="80">
        <v>1</v>
      </c>
      <c r="N1283" s="80">
        <v>2019</v>
      </c>
      <c r="O1283" s="77">
        <f t="shared" si="25"/>
        <v>43483</v>
      </c>
      <c r="P1283" s="80" t="s">
        <v>1285</v>
      </c>
      <c r="Q1283" s="80" t="s">
        <v>175</v>
      </c>
      <c r="R1283" s="80">
        <f>VLOOKUP(P1283,Registration!O:P,2,FALSE)</f>
        <v>18</v>
      </c>
    </row>
    <row r="1284" spans="1:18" ht="23.1" customHeight="1">
      <c r="A1284" s="80" t="s">
        <v>1269</v>
      </c>
      <c r="B1284" s="80" t="s">
        <v>26</v>
      </c>
      <c r="C1284" s="80" t="s">
        <v>27</v>
      </c>
      <c r="D1284" s="80" t="s">
        <v>28</v>
      </c>
      <c r="E1284" s="80" t="s">
        <v>28</v>
      </c>
      <c r="F1284" s="80" t="s">
        <v>111</v>
      </c>
      <c r="G1284" s="80" t="s">
        <v>167</v>
      </c>
      <c r="H1284" s="80" t="s">
        <v>8159</v>
      </c>
      <c r="I1284" s="80" t="s">
        <v>8161</v>
      </c>
      <c r="J1284" s="80" t="s">
        <v>1286</v>
      </c>
      <c r="K1284" s="77" t="s">
        <v>3320</v>
      </c>
      <c r="L1284" s="80">
        <v>18</v>
      </c>
      <c r="M1284" s="80">
        <v>1</v>
      </c>
      <c r="N1284" s="80">
        <v>2019</v>
      </c>
      <c r="O1284" s="77">
        <f t="shared" si="25"/>
        <v>43483</v>
      </c>
      <c r="P1284" s="80" t="s">
        <v>1287</v>
      </c>
      <c r="Q1284" s="80" t="s">
        <v>175</v>
      </c>
      <c r="R1284" s="80">
        <f>VLOOKUP(P1284,Registration!O:P,2,FALSE)</f>
        <v>17</v>
      </c>
    </row>
    <row r="1285" spans="1:18" ht="23.1" customHeight="1">
      <c r="A1285" s="80" t="s">
        <v>1269</v>
      </c>
      <c r="B1285" s="80" t="s">
        <v>26</v>
      </c>
      <c r="C1285" s="80" t="s">
        <v>27</v>
      </c>
      <c r="D1285" s="80" t="s">
        <v>28</v>
      </c>
      <c r="E1285" s="80" t="s">
        <v>28</v>
      </c>
      <c r="F1285" s="80" t="s">
        <v>111</v>
      </c>
      <c r="G1285" s="80" t="s">
        <v>167</v>
      </c>
      <c r="H1285" s="80" t="s">
        <v>8159</v>
      </c>
      <c r="I1285" s="80" t="s">
        <v>8161</v>
      </c>
      <c r="J1285" s="80" t="s">
        <v>1288</v>
      </c>
      <c r="K1285" s="77" t="s">
        <v>3320</v>
      </c>
      <c r="L1285" s="80">
        <v>18</v>
      </c>
      <c r="M1285" s="80">
        <v>1</v>
      </c>
      <c r="N1285" s="80">
        <v>2019</v>
      </c>
      <c r="O1285" s="77">
        <f t="shared" si="25"/>
        <v>43483</v>
      </c>
      <c r="P1285" s="80" t="s">
        <v>1289</v>
      </c>
      <c r="Q1285" s="80" t="s">
        <v>175</v>
      </c>
      <c r="R1285" s="80">
        <f>VLOOKUP(P1285,Registration!O:P,2,FALSE)</f>
        <v>19</v>
      </c>
    </row>
    <row r="1286" spans="1:18" ht="23.1" customHeight="1">
      <c r="A1286" s="80" t="s">
        <v>1269</v>
      </c>
      <c r="B1286" s="80" t="s">
        <v>26</v>
      </c>
      <c r="C1286" s="80" t="s">
        <v>27</v>
      </c>
      <c r="D1286" s="80" t="s">
        <v>28</v>
      </c>
      <c r="E1286" s="80" t="s">
        <v>28</v>
      </c>
      <c r="F1286" s="80" t="s">
        <v>111</v>
      </c>
      <c r="G1286" s="80" t="s">
        <v>167</v>
      </c>
      <c r="H1286" s="80" t="s">
        <v>8159</v>
      </c>
      <c r="I1286" s="80" t="s">
        <v>8161</v>
      </c>
      <c r="J1286" s="80" t="s">
        <v>1290</v>
      </c>
      <c r="K1286" s="77" t="s">
        <v>3320</v>
      </c>
      <c r="L1286" s="80">
        <v>18</v>
      </c>
      <c r="M1286" s="80">
        <v>1</v>
      </c>
      <c r="N1286" s="80">
        <v>2019</v>
      </c>
      <c r="O1286" s="77">
        <f t="shared" si="25"/>
        <v>43483</v>
      </c>
      <c r="P1286" s="80" t="s">
        <v>407</v>
      </c>
      <c r="Q1286" s="80" t="s">
        <v>175</v>
      </c>
      <c r="R1286" s="80">
        <f>VLOOKUP(P1286,Registration!O:P,2,FALSE)</f>
        <v>18</v>
      </c>
    </row>
    <row r="1287" spans="1:18" ht="23.1" customHeight="1">
      <c r="A1287" s="80" t="s">
        <v>1269</v>
      </c>
      <c r="B1287" s="80" t="s">
        <v>26</v>
      </c>
      <c r="C1287" s="80" t="s">
        <v>27</v>
      </c>
      <c r="D1287" s="80" t="s">
        <v>28</v>
      </c>
      <c r="E1287" s="80" t="s">
        <v>28</v>
      </c>
      <c r="F1287" s="80" t="s">
        <v>111</v>
      </c>
      <c r="G1287" s="80" t="s">
        <v>167</v>
      </c>
      <c r="H1287" s="80" t="s">
        <v>8159</v>
      </c>
      <c r="I1287" s="80" t="s">
        <v>8161</v>
      </c>
      <c r="J1287" s="80" t="s">
        <v>1291</v>
      </c>
      <c r="K1287" s="77" t="s">
        <v>3320</v>
      </c>
      <c r="L1287" s="80">
        <v>18</v>
      </c>
      <c r="M1287" s="80">
        <v>1</v>
      </c>
      <c r="N1287" s="80">
        <v>2019</v>
      </c>
      <c r="O1287" s="77">
        <f t="shared" si="25"/>
        <v>43483</v>
      </c>
      <c r="P1287" s="80" t="s">
        <v>1292</v>
      </c>
      <c r="Q1287" s="80" t="s">
        <v>175</v>
      </c>
      <c r="R1287" s="80">
        <f>VLOOKUP(P1287,Registration!O:P,2,FALSE)</f>
        <v>18</v>
      </c>
    </row>
    <row r="1288" spans="1:18" ht="23.1" customHeight="1">
      <c r="A1288" s="80" t="s">
        <v>1269</v>
      </c>
      <c r="B1288" s="80" t="s">
        <v>26</v>
      </c>
      <c r="C1288" s="80" t="s">
        <v>27</v>
      </c>
      <c r="D1288" s="80" t="s">
        <v>28</v>
      </c>
      <c r="E1288" s="80" t="s">
        <v>28</v>
      </c>
      <c r="F1288" s="80" t="s">
        <v>111</v>
      </c>
      <c r="G1288" s="80" t="s">
        <v>167</v>
      </c>
      <c r="H1288" s="80" t="s">
        <v>8159</v>
      </c>
      <c r="I1288" s="80" t="s">
        <v>8161</v>
      </c>
      <c r="J1288" s="80" t="s">
        <v>1293</v>
      </c>
      <c r="K1288" s="77" t="s">
        <v>3320</v>
      </c>
      <c r="L1288" s="80">
        <v>18</v>
      </c>
      <c r="M1288" s="80">
        <v>1</v>
      </c>
      <c r="N1288" s="80">
        <v>2019</v>
      </c>
      <c r="O1288" s="77">
        <f t="shared" si="25"/>
        <v>43483</v>
      </c>
      <c r="P1288" s="80" t="s">
        <v>1294</v>
      </c>
      <c r="Q1288" s="80" t="s">
        <v>175</v>
      </c>
      <c r="R1288" s="80">
        <f>VLOOKUP(P1288,Registration!O:P,2,FALSE)</f>
        <v>17</v>
      </c>
    </row>
    <row r="1289" spans="1:18" ht="23.1" customHeight="1">
      <c r="A1289" s="80" t="s">
        <v>1269</v>
      </c>
      <c r="B1289" s="80" t="s">
        <v>26</v>
      </c>
      <c r="C1289" s="80" t="s">
        <v>27</v>
      </c>
      <c r="D1289" s="80" t="s">
        <v>28</v>
      </c>
      <c r="E1289" s="80" t="s">
        <v>28</v>
      </c>
      <c r="F1289" s="80" t="s">
        <v>111</v>
      </c>
      <c r="G1289" s="80" t="s">
        <v>167</v>
      </c>
      <c r="H1289" s="80" t="s">
        <v>8159</v>
      </c>
      <c r="I1289" s="80" t="s">
        <v>8161</v>
      </c>
      <c r="J1289" s="80" t="s">
        <v>1295</v>
      </c>
      <c r="K1289" s="77" t="s">
        <v>3320</v>
      </c>
      <c r="L1289" s="80">
        <v>18</v>
      </c>
      <c r="M1289" s="80">
        <v>1</v>
      </c>
      <c r="N1289" s="80">
        <v>2019</v>
      </c>
      <c r="O1289" s="77">
        <f t="shared" si="25"/>
        <v>43483</v>
      </c>
      <c r="P1289" s="80" t="s">
        <v>1296</v>
      </c>
      <c r="Q1289" s="80" t="s">
        <v>175</v>
      </c>
      <c r="R1289" s="80">
        <f>VLOOKUP(P1289,Registration!O:P,2,FALSE)</f>
        <v>19</v>
      </c>
    </row>
    <row r="1290" spans="1:18" ht="23.1" customHeight="1">
      <c r="A1290" s="80" t="s">
        <v>1269</v>
      </c>
      <c r="B1290" s="80" t="s">
        <v>26</v>
      </c>
      <c r="C1290" s="80" t="s">
        <v>27</v>
      </c>
      <c r="D1290" s="80" t="s">
        <v>28</v>
      </c>
      <c r="E1290" s="80" t="s">
        <v>28</v>
      </c>
      <c r="F1290" s="80" t="s">
        <v>111</v>
      </c>
      <c r="G1290" s="80" t="s">
        <v>167</v>
      </c>
      <c r="H1290" s="80" t="s">
        <v>8159</v>
      </c>
      <c r="I1290" s="80" t="s">
        <v>8161</v>
      </c>
      <c r="J1290" s="80" t="s">
        <v>1297</v>
      </c>
      <c r="K1290" s="77" t="s">
        <v>3320</v>
      </c>
      <c r="L1290" s="80">
        <v>18</v>
      </c>
      <c r="M1290" s="80">
        <v>1</v>
      </c>
      <c r="N1290" s="80">
        <v>2019</v>
      </c>
      <c r="O1290" s="77">
        <f t="shared" si="25"/>
        <v>43483</v>
      </c>
      <c r="P1290" s="80" t="s">
        <v>1298</v>
      </c>
      <c r="Q1290" s="80" t="s">
        <v>175</v>
      </c>
      <c r="R1290" s="80">
        <f>VLOOKUP(P1290,Registration!O:P,2,FALSE)</f>
        <v>18</v>
      </c>
    </row>
    <row r="1291" spans="1:18" ht="23.1" customHeight="1">
      <c r="A1291" s="80" t="s">
        <v>1269</v>
      </c>
      <c r="B1291" s="80" t="s">
        <v>26</v>
      </c>
      <c r="C1291" s="80" t="s">
        <v>27</v>
      </c>
      <c r="D1291" s="80" t="s">
        <v>28</v>
      </c>
      <c r="E1291" s="80" t="s">
        <v>28</v>
      </c>
      <c r="F1291" s="80" t="s">
        <v>111</v>
      </c>
      <c r="G1291" s="80" t="s">
        <v>167</v>
      </c>
      <c r="H1291" s="80" t="s">
        <v>8159</v>
      </c>
      <c r="I1291" s="80" t="s">
        <v>8161</v>
      </c>
      <c r="J1291" s="80" t="s">
        <v>1299</v>
      </c>
      <c r="K1291" s="77" t="s">
        <v>3320</v>
      </c>
      <c r="L1291" s="80">
        <v>18</v>
      </c>
      <c r="M1291" s="80">
        <v>1</v>
      </c>
      <c r="N1291" s="80">
        <v>2019</v>
      </c>
      <c r="O1291" s="77">
        <f t="shared" si="25"/>
        <v>43483</v>
      </c>
      <c r="P1291" s="80" t="s">
        <v>1300</v>
      </c>
      <c r="Q1291" s="80" t="s">
        <v>175</v>
      </c>
      <c r="R1291" s="80">
        <f>VLOOKUP(P1291,Registration!O:P,2,FALSE)</f>
        <v>17</v>
      </c>
    </row>
    <row r="1292" spans="1:18" ht="23.1" customHeight="1">
      <c r="A1292" s="80" t="s">
        <v>1269</v>
      </c>
      <c r="B1292" s="80" t="s">
        <v>26</v>
      </c>
      <c r="C1292" s="80" t="s">
        <v>27</v>
      </c>
      <c r="D1292" s="80" t="s">
        <v>28</v>
      </c>
      <c r="E1292" s="80" t="s">
        <v>28</v>
      </c>
      <c r="F1292" s="80" t="s">
        <v>111</v>
      </c>
      <c r="G1292" s="80" t="s">
        <v>167</v>
      </c>
      <c r="H1292" s="80" t="s">
        <v>8159</v>
      </c>
      <c r="I1292" s="80" t="s">
        <v>8161</v>
      </c>
      <c r="J1292" s="80" t="s">
        <v>1301</v>
      </c>
      <c r="K1292" s="77" t="s">
        <v>3320</v>
      </c>
      <c r="L1292" s="80">
        <v>18</v>
      </c>
      <c r="M1292" s="80">
        <v>1</v>
      </c>
      <c r="N1292" s="80">
        <v>2019</v>
      </c>
      <c r="O1292" s="77">
        <f t="shared" si="25"/>
        <v>43483</v>
      </c>
      <c r="P1292" s="80" t="s">
        <v>1302</v>
      </c>
      <c r="Q1292" s="80" t="s">
        <v>175</v>
      </c>
      <c r="R1292" s="80">
        <f>VLOOKUP(P1292,Registration!O:P,2,FALSE)</f>
        <v>18</v>
      </c>
    </row>
    <row r="1293" spans="1:18" ht="23.1" customHeight="1">
      <c r="A1293" s="80" t="s">
        <v>1269</v>
      </c>
      <c r="B1293" s="80" t="s">
        <v>26</v>
      </c>
      <c r="C1293" s="80" t="s">
        <v>27</v>
      </c>
      <c r="D1293" s="80" t="s">
        <v>28</v>
      </c>
      <c r="E1293" s="80" t="s">
        <v>28</v>
      </c>
      <c r="F1293" s="80" t="s">
        <v>111</v>
      </c>
      <c r="G1293" s="80" t="s">
        <v>167</v>
      </c>
      <c r="H1293" s="80" t="s">
        <v>8159</v>
      </c>
      <c r="I1293" s="80" t="s">
        <v>8161</v>
      </c>
      <c r="J1293" s="80" t="s">
        <v>1137</v>
      </c>
      <c r="K1293" s="77" t="s">
        <v>3320</v>
      </c>
      <c r="L1293" s="80">
        <v>18</v>
      </c>
      <c r="M1293" s="80">
        <v>1</v>
      </c>
      <c r="N1293" s="80">
        <v>2019</v>
      </c>
      <c r="O1293" s="77">
        <f t="shared" si="25"/>
        <v>43483</v>
      </c>
      <c r="P1293" s="80" t="s">
        <v>1303</v>
      </c>
      <c r="Q1293" s="80" t="s">
        <v>175</v>
      </c>
      <c r="R1293" s="80">
        <f>VLOOKUP(P1293,Registration!O:P,2,FALSE)</f>
        <v>17</v>
      </c>
    </row>
    <row r="1294" spans="1:18" ht="23.1" customHeight="1">
      <c r="A1294" s="80" t="s">
        <v>1269</v>
      </c>
      <c r="B1294" s="80" t="s">
        <v>26</v>
      </c>
      <c r="C1294" s="80" t="s">
        <v>27</v>
      </c>
      <c r="D1294" s="80" t="s">
        <v>28</v>
      </c>
      <c r="E1294" s="80" t="s">
        <v>28</v>
      </c>
      <c r="F1294" s="80" t="s">
        <v>111</v>
      </c>
      <c r="G1294" s="80" t="s">
        <v>167</v>
      </c>
      <c r="H1294" s="80" t="s">
        <v>8159</v>
      </c>
      <c r="I1294" s="80" t="s">
        <v>8161</v>
      </c>
      <c r="J1294" s="80" t="s">
        <v>1304</v>
      </c>
      <c r="K1294" s="77" t="s">
        <v>3320</v>
      </c>
      <c r="L1294" s="80">
        <v>18</v>
      </c>
      <c r="M1294" s="80">
        <v>1</v>
      </c>
      <c r="N1294" s="80">
        <v>2019</v>
      </c>
      <c r="O1294" s="77">
        <f t="shared" si="25"/>
        <v>43483</v>
      </c>
      <c r="P1294" s="80" t="s">
        <v>1305</v>
      </c>
      <c r="Q1294" s="80" t="s">
        <v>175</v>
      </c>
      <c r="R1294" s="80">
        <f>VLOOKUP(P1294,Registration!O:P,2,FALSE)</f>
        <v>19</v>
      </c>
    </row>
    <row r="1295" spans="1:18" ht="23.1" customHeight="1">
      <c r="A1295" s="80" t="s">
        <v>109</v>
      </c>
      <c r="B1295" s="80" t="s">
        <v>26</v>
      </c>
      <c r="C1295" s="80" t="s">
        <v>27</v>
      </c>
      <c r="D1295" s="80" t="s">
        <v>28</v>
      </c>
      <c r="E1295" s="80" t="s">
        <v>28</v>
      </c>
      <c r="F1295" s="80" t="s">
        <v>111</v>
      </c>
      <c r="G1295" s="80" t="s">
        <v>167</v>
      </c>
      <c r="H1295" s="80" t="s">
        <v>8159</v>
      </c>
      <c r="I1295" s="80" t="s">
        <v>8161</v>
      </c>
      <c r="J1295" s="80" t="s">
        <v>336</v>
      </c>
      <c r="K1295" s="77" t="s">
        <v>113</v>
      </c>
      <c r="L1295" s="80">
        <v>22</v>
      </c>
      <c r="M1295" s="80">
        <v>1</v>
      </c>
      <c r="N1295" s="80">
        <v>2019</v>
      </c>
      <c r="O1295" s="77">
        <f t="shared" si="25"/>
        <v>43487</v>
      </c>
      <c r="P1295" s="80" t="s">
        <v>1361</v>
      </c>
      <c r="Q1295" s="80" t="s">
        <v>175</v>
      </c>
      <c r="R1295" s="80">
        <f>VLOOKUP(P1295,Registration!O:P,2,FALSE)</f>
        <v>19</v>
      </c>
    </row>
    <row r="1296" spans="1:18" ht="23.1" customHeight="1">
      <c r="A1296" s="80" t="s">
        <v>109</v>
      </c>
      <c r="B1296" s="80" t="s">
        <v>26</v>
      </c>
      <c r="C1296" s="80" t="s">
        <v>27</v>
      </c>
      <c r="D1296" s="80" t="s">
        <v>28</v>
      </c>
      <c r="E1296" s="80" t="s">
        <v>28</v>
      </c>
      <c r="F1296" s="80" t="s">
        <v>111</v>
      </c>
      <c r="G1296" s="80" t="s">
        <v>167</v>
      </c>
      <c r="H1296" s="80" t="s">
        <v>8159</v>
      </c>
      <c r="I1296" s="80" t="s">
        <v>8161</v>
      </c>
      <c r="J1296" s="80" t="s">
        <v>1362</v>
      </c>
      <c r="K1296" s="77" t="s">
        <v>113</v>
      </c>
      <c r="L1296" s="80">
        <v>22</v>
      </c>
      <c r="M1296" s="80">
        <v>1</v>
      </c>
      <c r="N1296" s="80">
        <v>2019</v>
      </c>
      <c r="O1296" s="77">
        <f t="shared" si="25"/>
        <v>43487</v>
      </c>
      <c r="P1296" s="80" t="s">
        <v>1363</v>
      </c>
      <c r="Q1296" s="80" t="s">
        <v>175</v>
      </c>
      <c r="R1296" s="80">
        <f>VLOOKUP(P1296,Registration!O:P,2,FALSE)</f>
        <v>19</v>
      </c>
    </row>
    <row r="1297" spans="1:18" ht="23.1" customHeight="1">
      <c r="A1297" s="80" t="s">
        <v>109</v>
      </c>
      <c r="B1297" s="80" t="s">
        <v>26</v>
      </c>
      <c r="C1297" s="80" t="s">
        <v>27</v>
      </c>
      <c r="D1297" s="80" t="s">
        <v>28</v>
      </c>
      <c r="E1297" s="80" t="s">
        <v>28</v>
      </c>
      <c r="F1297" s="80" t="s">
        <v>29</v>
      </c>
      <c r="G1297" s="80" t="s">
        <v>1887</v>
      </c>
      <c r="H1297" s="80" t="s">
        <v>8165</v>
      </c>
      <c r="I1297" s="80" t="s">
        <v>8163</v>
      </c>
      <c r="J1297" s="80" t="s">
        <v>3323</v>
      </c>
      <c r="K1297" s="77" t="s">
        <v>113</v>
      </c>
      <c r="L1297" s="80">
        <v>22</v>
      </c>
      <c r="M1297" s="80">
        <v>1</v>
      </c>
      <c r="N1297" s="80">
        <v>2019</v>
      </c>
      <c r="O1297" s="77">
        <f t="shared" si="25"/>
        <v>43487</v>
      </c>
      <c r="P1297" s="80" t="s">
        <v>3324</v>
      </c>
      <c r="Q1297" s="80" t="s">
        <v>175</v>
      </c>
      <c r="R1297" s="80">
        <f>VLOOKUP(P1297,Registration!O:P,2,FALSE)</f>
        <v>18</v>
      </c>
    </row>
    <row r="1298" spans="1:18" ht="23.1" customHeight="1">
      <c r="A1298" s="80" t="s">
        <v>109</v>
      </c>
      <c r="B1298" s="80" t="s">
        <v>26</v>
      </c>
      <c r="C1298" s="80" t="s">
        <v>27</v>
      </c>
      <c r="D1298" s="80" t="s">
        <v>28</v>
      </c>
      <c r="E1298" s="80" t="s">
        <v>28</v>
      </c>
      <c r="F1298" s="80" t="s">
        <v>111</v>
      </c>
      <c r="G1298" s="80" t="s">
        <v>167</v>
      </c>
      <c r="H1298" s="80" t="s">
        <v>8159</v>
      </c>
      <c r="I1298" s="80" t="s">
        <v>8161</v>
      </c>
      <c r="J1298" s="80" t="s">
        <v>1364</v>
      </c>
      <c r="K1298" s="77" t="s">
        <v>3325</v>
      </c>
      <c r="L1298" s="80">
        <v>23</v>
      </c>
      <c r="M1298" s="80">
        <v>1</v>
      </c>
      <c r="N1298" s="80">
        <v>2019</v>
      </c>
      <c r="O1298" s="77">
        <f t="shared" si="25"/>
        <v>43488</v>
      </c>
      <c r="P1298" s="80" t="s">
        <v>1365</v>
      </c>
      <c r="Q1298" s="80" t="s">
        <v>175</v>
      </c>
      <c r="R1298" s="80">
        <f>VLOOKUP(P1298,Registration!O:P,2,FALSE)</f>
        <v>18</v>
      </c>
    </row>
    <row r="1299" spans="1:18" ht="23.1" customHeight="1">
      <c r="A1299" s="80" t="s">
        <v>109</v>
      </c>
      <c r="B1299" s="80" t="s">
        <v>26</v>
      </c>
      <c r="C1299" s="80" t="s">
        <v>27</v>
      </c>
      <c r="D1299" s="80" t="s">
        <v>28</v>
      </c>
      <c r="E1299" s="80" t="s">
        <v>28</v>
      </c>
      <c r="F1299" s="80" t="s">
        <v>111</v>
      </c>
      <c r="G1299" s="80" t="s">
        <v>167</v>
      </c>
      <c r="H1299" s="80" t="s">
        <v>8159</v>
      </c>
      <c r="I1299" s="80" t="s">
        <v>8161</v>
      </c>
      <c r="J1299" s="80" t="s">
        <v>1366</v>
      </c>
      <c r="K1299" s="77" t="s">
        <v>3326</v>
      </c>
      <c r="L1299" s="80">
        <v>24</v>
      </c>
      <c r="M1299" s="80">
        <v>1</v>
      </c>
      <c r="N1299" s="80">
        <v>2019</v>
      </c>
      <c r="O1299" s="77">
        <f t="shared" si="25"/>
        <v>43489</v>
      </c>
      <c r="P1299" s="80" t="s">
        <v>1367</v>
      </c>
      <c r="Q1299" s="80" t="s">
        <v>175</v>
      </c>
      <c r="R1299" s="80">
        <f>VLOOKUP(P1299,Registration!O:P,2,FALSE)</f>
        <v>18</v>
      </c>
    </row>
    <row r="1300" spans="1:18" ht="23.1" customHeight="1">
      <c r="A1300" s="80" t="s">
        <v>109</v>
      </c>
      <c r="B1300" s="80" t="s">
        <v>26</v>
      </c>
      <c r="C1300" s="80" t="s">
        <v>27</v>
      </c>
      <c r="D1300" s="80" t="s">
        <v>28</v>
      </c>
      <c r="E1300" s="80" t="s">
        <v>28</v>
      </c>
      <c r="F1300" s="80" t="s">
        <v>111</v>
      </c>
      <c r="G1300" s="80" t="s">
        <v>167</v>
      </c>
      <c r="H1300" s="80" t="s">
        <v>8159</v>
      </c>
      <c r="I1300" s="80" t="s">
        <v>8161</v>
      </c>
      <c r="J1300" s="80" t="s">
        <v>1368</v>
      </c>
      <c r="K1300" s="77" t="s">
        <v>3326</v>
      </c>
      <c r="L1300" s="80">
        <v>24</v>
      </c>
      <c r="M1300" s="80">
        <v>1</v>
      </c>
      <c r="N1300" s="80">
        <v>2019</v>
      </c>
      <c r="O1300" s="77">
        <f t="shared" si="25"/>
        <v>43489</v>
      </c>
      <c r="P1300" s="80" t="s">
        <v>1369</v>
      </c>
      <c r="Q1300" s="80" t="s">
        <v>175</v>
      </c>
      <c r="R1300" s="80">
        <f>VLOOKUP(P1300,Registration!O:P,2,FALSE)</f>
        <v>17</v>
      </c>
    </row>
    <row r="1301" spans="1:18" ht="23.1" customHeight="1">
      <c r="A1301" s="80" t="s">
        <v>109</v>
      </c>
      <c r="B1301" s="80" t="s">
        <v>26</v>
      </c>
      <c r="C1301" s="80" t="s">
        <v>27</v>
      </c>
      <c r="D1301" s="80" t="s">
        <v>28</v>
      </c>
      <c r="E1301" s="80" t="s">
        <v>28</v>
      </c>
      <c r="F1301" s="80" t="s">
        <v>111</v>
      </c>
      <c r="G1301" s="80" t="s">
        <v>167</v>
      </c>
      <c r="H1301" s="80" t="s">
        <v>8159</v>
      </c>
      <c r="I1301" s="80" t="s">
        <v>8161</v>
      </c>
      <c r="J1301" s="80" t="s">
        <v>1370</v>
      </c>
      <c r="K1301" s="77" t="s">
        <v>3326</v>
      </c>
      <c r="L1301" s="80">
        <v>24</v>
      </c>
      <c r="M1301" s="80">
        <v>1</v>
      </c>
      <c r="N1301" s="80">
        <v>2019</v>
      </c>
      <c r="O1301" s="77">
        <f t="shared" si="25"/>
        <v>43489</v>
      </c>
      <c r="P1301" s="80" t="s">
        <v>1371</v>
      </c>
      <c r="Q1301" s="80" t="s">
        <v>175</v>
      </c>
      <c r="R1301" s="80">
        <f>VLOOKUP(P1301,Registration!O:P,2,FALSE)</f>
        <v>19</v>
      </c>
    </row>
    <row r="1302" spans="1:18" ht="23.1" customHeight="1">
      <c r="A1302" s="80" t="s">
        <v>109</v>
      </c>
      <c r="B1302" s="80" t="s">
        <v>26</v>
      </c>
      <c r="C1302" s="80" t="s">
        <v>27</v>
      </c>
      <c r="D1302" s="80" t="s">
        <v>28</v>
      </c>
      <c r="E1302" s="80" t="s">
        <v>28</v>
      </c>
      <c r="F1302" s="80" t="s">
        <v>111</v>
      </c>
      <c r="G1302" s="80" t="s">
        <v>167</v>
      </c>
      <c r="H1302" s="80" t="s">
        <v>8159</v>
      </c>
      <c r="I1302" s="80" t="s">
        <v>8161</v>
      </c>
      <c r="J1302" s="80" t="s">
        <v>1372</v>
      </c>
      <c r="K1302" s="77" t="s">
        <v>3326</v>
      </c>
      <c r="L1302" s="80">
        <v>24</v>
      </c>
      <c r="M1302" s="80">
        <v>1</v>
      </c>
      <c r="N1302" s="80">
        <v>2019</v>
      </c>
      <c r="O1302" s="77">
        <f t="shared" si="25"/>
        <v>43489</v>
      </c>
      <c r="P1302" s="80" t="s">
        <v>1373</v>
      </c>
      <c r="Q1302" s="80" t="s">
        <v>175</v>
      </c>
      <c r="R1302" s="80">
        <f>VLOOKUP(P1302,Registration!O:P,2,FALSE)</f>
        <v>18</v>
      </c>
    </row>
    <row r="1303" spans="1:18" ht="23.1" customHeight="1">
      <c r="A1303" s="80" t="s">
        <v>109</v>
      </c>
      <c r="B1303" s="80" t="s">
        <v>26</v>
      </c>
      <c r="C1303" s="80" t="s">
        <v>27</v>
      </c>
      <c r="D1303" s="80" t="s">
        <v>28</v>
      </c>
      <c r="E1303" s="80" t="s">
        <v>28</v>
      </c>
      <c r="F1303" s="80" t="s">
        <v>111</v>
      </c>
      <c r="G1303" s="80" t="s">
        <v>167</v>
      </c>
      <c r="H1303" s="80" t="s">
        <v>8159</v>
      </c>
      <c r="I1303" s="80" t="s">
        <v>8161</v>
      </c>
      <c r="J1303" s="80" t="s">
        <v>1374</v>
      </c>
      <c r="K1303" s="77" t="s">
        <v>3327</v>
      </c>
      <c r="L1303" s="80">
        <v>25</v>
      </c>
      <c r="M1303" s="80">
        <v>1</v>
      </c>
      <c r="N1303" s="80">
        <v>2019</v>
      </c>
      <c r="O1303" s="77">
        <f t="shared" si="25"/>
        <v>43490</v>
      </c>
      <c r="P1303" s="80" t="s">
        <v>1375</v>
      </c>
      <c r="Q1303" s="80" t="s">
        <v>175</v>
      </c>
      <c r="R1303" s="80">
        <f>VLOOKUP(P1303,Registration!O:P,2,FALSE)</f>
        <v>18</v>
      </c>
    </row>
    <row r="1304" spans="1:18" ht="23.1" customHeight="1">
      <c r="A1304" s="80" t="s">
        <v>109</v>
      </c>
      <c r="B1304" s="80" t="s">
        <v>26</v>
      </c>
      <c r="C1304" s="80" t="s">
        <v>27</v>
      </c>
      <c r="D1304" s="80" t="s">
        <v>28</v>
      </c>
      <c r="E1304" s="80" t="s">
        <v>28</v>
      </c>
      <c r="F1304" s="80" t="s">
        <v>111</v>
      </c>
      <c r="G1304" s="80" t="s">
        <v>167</v>
      </c>
      <c r="H1304" s="80" t="s">
        <v>8159</v>
      </c>
      <c r="I1304" s="80" t="s">
        <v>8161</v>
      </c>
      <c r="J1304" s="80" t="s">
        <v>1376</v>
      </c>
      <c r="K1304" s="77" t="s">
        <v>3327</v>
      </c>
      <c r="L1304" s="80">
        <v>25</v>
      </c>
      <c r="M1304" s="80">
        <v>1</v>
      </c>
      <c r="N1304" s="80">
        <v>2019</v>
      </c>
      <c r="O1304" s="77">
        <f t="shared" si="25"/>
        <v>43490</v>
      </c>
      <c r="P1304" s="80" t="s">
        <v>1377</v>
      </c>
      <c r="Q1304" s="80" t="s">
        <v>175</v>
      </c>
      <c r="R1304" s="80">
        <f>VLOOKUP(P1304,Registration!O:P,2,FALSE)</f>
        <v>19</v>
      </c>
    </row>
    <row r="1305" spans="1:18" ht="23.1" customHeight="1">
      <c r="A1305" s="80" t="s">
        <v>109</v>
      </c>
      <c r="B1305" s="80" t="s">
        <v>26</v>
      </c>
      <c r="C1305" s="80" t="s">
        <v>27</v>
      </c>
      <c r="D1305" s="80" t="s">
        <v>28</v>
      </c>
      <c r="E1305" s="80" t="s">
        <v>28</v>
      </c>
      <c r="F1305" s="80" t="s">
        <v>111</v>
      </c>
      <c r="G1305" s="80" t="s">
        <v>167</v>
      </c>
      <c r="H1305" s="80" t="s">
        <v>8159</v>
      </c>
      <c r="I1305" s="80" t="s">
        <v>8161</v>
      </c>
      <c r="J1305" s="80" t="s">
        <v>1378</v>
      </c>
      <c r="K1305" s="77" t="s">
        <v>3327</v>
      </c>
      <c r="L1305" s="80">
        <v>25</v>
      </c>
      <c r="M1305" s="80">
        <v>1</v>
      </c>
      <c r="N1305" s="80">
        <v>2019</v>
      </c>
      <c r="O1305" s="77">
        <f t="shared" si="25"/>
        <v>43490</v>
      </c>
      <c r="P1305" s="80" t="s">
        <v>1379</v>
      </c>
      <c r="Q1305" s="80" t="s">
        <v>175</v>
      </c>
      <c r="R1305" s="80">
        <f>VLOOKUP(P1305,Registration!O:P,2,FALSE)</f>
        <v>19</v>
      </c>
    </row>
    <row r="1306" spans="1:18" ht="23.1" customHeight="1">
      <c r="A1306" s="80" t="s">
        <v>109</v>
      </c>
      <c r="B1306" s="80" t="s">
        <v>26</v>
      </c>
      <c r="C1306" s="80" t="s">
        <v>27</v>
      </c>
      <c r="D1306" s="80" t="s">
        <v>28</v>
      </c>
      <c r="E1306" s="80" t="s">
        <v>28</v>
      </c>
      <c r="F1306" s="80" t="s">
        <v>111</v>
      </c>
      <c r="G1306" s="80" t="s">
        <v>167</v>
      </c>
      <c r="H1306" s="80" t="s">
        <v>8159</v>
      </c>
      <c r="I1306" s="80" t="s">
        <v>8161</v>
      </c>
      <c r="J1306" s="80" t="s">
        <v>1306</v>
      </c>
      <c r="K1306" s="77" t="s">
        <v>3327</v>
      </c>
      <c r="L1306" s="80">
        <v>25</v>
      </c>
      <c r="M1306" s="80">
        <v>1</v>
      </c>
      <c r="N1306" s="80">
        <v>2019</v>
      </c>
      <c r="O1306" s="77">
        <f t="shared" si="25"/>
        <v>43490</v>
      </c>
      <c r="P1306" s="80" t="s">
        <v>1380</v>
      </c>
      <c r="Q1306" s="80" t="s">
        <v>175</v>
      </c>
      <c r="R1306" s="80">
        <f>VLOOKUP(P1306,Registration!O:P,2,FALSE)</f>
        <v>19</v>
      </c>
    </row>
    <row r="1307" spans="1:18" ht="23.1" customHeight="1">
      <c r="A1307" s="80" t="s">
        <v>109</v>
      </c>
      <c r="B1307" s="80" t="s">
        <v>26</v>
      </c>
      <c r="C1307" s="80" t="s">
        <v>27</v>
      </c>
      <c r="D1307" s="80" t="s">
        <v>28</v>
      </c>
      <c r="E1307" s="80" t="s">
        <v>28</v>
      </c>
      <c r="F1307" s="80" t="s">
        <v>111</v>
      </c>
      <c r="G1307" s="80" t="s">
        <v>167</v>
      </c>
      <c r="H1307" s="80" t="s">
        <v>8159</v>
      </c>
      <c r="I1307" s="80" t="s">
        <v>8161</v>
      </c>
      <c r="J1307" s="80" t="s">
        <v>1381</v>
      </c>
      <c r="K1307" s="77" t="s">
        <v>3327</v>
      </c>
      <c r="L1307" s="80">
        <v>25</v>
      </c>
      <c r="M1307" s="80">
        <v>1</v>
      </c>
      <c r="N1307" s="80">
        <v>2019</v>
      </c>
      <c r="O1307" s="77">
        <f t="shared" si="25"/>
        <v>43490</v>
      </c>
      <c r="P1307" s="80" t="s">
        <v>1382</v>
      </c>
      <c r="Q1307" s="80" t="s">
        <v>175</v>
      </c>
      <c r="R1307" s="80">
        <f>VLOOKUP(P1307,Registration!O:P,2,FALSE)</f>
        <v>18</v>
      </c>
    </row>
    <row r="1308" spans="1:18" ht="23.1" customHeight="1">
      <c r="A1308" s="80" t="s">
        <v>109</v>
      </c>
      <c r="B1308" s="80" t="s">
        <v>26</v>
      </c>
      <c r="C1308" s="80" t="s">
        <v>27</v>
      </c>
      <c r="D1308" s="80" t="s">
        <v>28</v>
      </c>
      <c r="E1308" s="80" t="s">
        <v>28</v>
      </c>
      <c r="F1308" s="80" t="s">
        <v>111</v>
      </c>
      <c r="G1308" s="80" t="s">
        <v>167</v>
      </c>
      <c r="H1308" s="80" t="s">
        <v>8159</v>
      </c>
      <c r="I1308" s="80" t="s">
        <v>8161</v>
      </c>
      <c r="J1308" s="80" t="s">
        <v>1383</v>
      </c>
      <c r="K1308" s="77" t="s">
        <v>3327</v>
      </c>
      <c r="L1308" s="80">
        <v>25</v>
      </c>
      <c r="M1308" s="80">
        <v>1</v>
      </c>
      <c r="N1308" s="80">
        <v>2019</v>
      </c>
      <c r="O1308" s="77">
        <f t="shared" si="25"/>
        <v>43490</v>
      </c>
      <c r="P1308" s="80" t="s">
        <v>1384</v>
      </c>
      <c r="Q1308" s="80" t="s">
        <v>175</v>
      </c>
      <c r="R1308" s="80">
        <f>VLOOKUP(P1308,Registration!O:P,2,FALSE)</f>
        <v>19</v>
      </c>
    </row>
    <row r="1309" spans="1:18" ht="23.1" customHeight="1">
      <c r="A1309" s="80" t="s">
        <v>1385</v>
      </c>
      <c r="B1309" s="80" t="s">
        <v>26</v>
      </c>
      <c r="C1309" s="80" t="s">
        <v>27</v>
      </c>
      <c r="D1309" s="80" t="s">
        <v>28</v>
      </c>
      <c r="E1309" s="80" t="s">
        <v>28</v>
      </c>
      <c r="F1309" s="80" t="s">
        <v>111</v>
      </c>
      <c r="G1309" s="80" t="s">
        <v>167</v>
      </c>
      <c r="H1309" s="80" t="s">
        <v>8159</v>
      </c>
      <c r="I1309" s="80" t="s">
        <v>8161</v>
      </c>
      <c r="J1309" s="80" t="s">
        <v>1386</v>
      </c>
      <c r="K1309" s="77" t="s">
        <v>114</v>
      </c>
      <c r="L1309" s="80">
        <v>28</v>
      </c>
      <c r="M1309" s="80">
        <v>1</v>
      </c>
      <c r="N1309" s="80">
        <v>2019</v>
      </c>
      <c r="O1309" s="77">
        <f t="shared" ref="O1309:O1372" si="26">DATE(N1309,M1309,L1309)</f>
        <v>43493</v>
      </c>
      <c r="P1309" s="80" t="s">
        <v>1387</v>
      </c>
      <c r="Q1309" s="80" t="s">
        <v>175</v>
      </c>
      <c r="R1309" s="80">
        <f>VLOOKUP(P1309,Registration!O:P,2,FALSE)</f>
        <v>17</v>
      </c>
    </row>
    <row r="1310" spans="1:18" ht="23.1" customHeight="1">
      <c r="A1310" s="80" t="s">
        <v>1385</v>
      </c>
      <c r="B1310" s="80" t="s">
        <v>26</v>
      </c>
      <c r="C1310" s="80" t="s">
        <v>27</v>
      </c>
      <c r="D1310" s="80" t="s">
        <v>28</v>
      </c>
      <c r="E1310" s="80" t="s">
        <v>28</v>
      </c>
      <c r="F1310" s="80" t="s">
        <v>111</v>
      </c>
      <c r="G1310" s="80" t="s">
        <v>167</v>
      </c>
      <c r="H1310" s="80" t="s">
        <v>8159</v>
      </c>
      <c r="I1310" s="80" t="s">
        <v>8161</v>
      </c>
      <c r="J1310" s="80" t="s">
        <v>1388</v>
      </c>
      <c r="K1310" s="77" t="s">
        <v>114</v>
      </c>
      <c r="L1310" s="80">
        <v>28</v>
      </c>
      <c r="M1310" s="80">
        <v>1</v>
      </c>
      <c r="N1310" s="80">
        <v>2019</v>
      </c>
      <c r="O1310" s="77">
        <f t="shared" si="26"/>
        <v>43493</v>
      </c>
      <c r="P1310" s="80" t="s">
        <v>1389</v>
      </c>
      <c r="Q1310" s="80" t="s">
        <v>175</v>
      </c>
      <c r="R1310" s="80">
        <f>VLOOKUP(P1310,Registration!O:P,2,FALSE)</f>
        <v>18</v>
      </c>
    </row>
    <row r="1311" spans="1:18" ht="23.1" customHeight="1">
      <c r="A1311" s="80" t="s">
        <v>1385</v>
      </c>
      <c r="B1311" s="80" t="s">
        <v>26</v>
      </c>
      <c r="C1311" s="80" t="s">
        <v>27</v>
      </c>
      <c r="D1311" s="80" t="s">
        <v>28</v>
      </c>
      <c r="E1311" s="80" t="s">
        <v>28</v>
      </c>
      <c r="F1311" s="80" t="s">
        <v>111</v>
      </c>
      <c r="G1311" s="80" t="s">
        <v>167</v>
      </c>
      <c r="H1311" s="80" t="s">
        <v>8159</v>
      </c>
      <c r="I1311" s="80" t="s">
        <v>8161</v>
      </c>
      <c r="J1311" s="80" t="s">
        <v>1390</v>
      </c>
      <c r="K1311" s="77" t="s">
        <v>114</v>
      </c>
      <c r="L1311" s="80">
        <v>28</v>
      </c>
      <c r="M1311" s="80">
        <v>1</v>
      </c>
      <c r="N1311" s="80">
        <v>2019</v>
      </c>
      <c r="O1311" s="77">
        <f t="shared" si="26"/>
        <v>43493</v>
      </c>
      <c r="P1311" s="80" t="s">
        <v>1391</v>
      </c>
      <c r="Q1311" s="80" t="s">
        <v>175</v>
      </c>
      <c r="R1311" s="80">
        <f>VLOOKUP(P1311,Registration!O:P,2,FALSE)</f>
        <v>19</v>
      </c>
    </row>
    <row r="1312" spans="1:18" ht="23.1" customHeight="1">
      <c r="A1312" s="80" t="s">
        <v>1385</v>
      </c>
      <c r="B1312" s="80" t="s">
        <v>26</v>
      </c>
      <c r="C1312" s="80" t="s">
        <v>27</v>
      </c>
      <c r="D1312" s="80" t="s">
        <v>28</v>
      </c>
      <c r="E1312" s="80" t="s">
        <v>28</v>
      </c>
      <c r="F1312" s="80" t="s">
        <v>111</v>
      </c>
      <c r="G1312" s="80" t="s">
        <v>167</v>
      </c>
      <c r="H1312" s="80" t="s">
        <v>8159</v>
      </c>
      <c r="I1312" s="80" t="s">
        <v>8161</v>
      </c>
      <c r="J1312" s="80" t="s">
        <v>1392</v>
      </c>
      <c r="K1312" s="77" t="s">
        <v>114</v>
      </c>
      <c r="L1312" s="80">
        <v>28</v>
      </c>
      <c r="M1312" s="80">
        <v>1</v>
      </c>
      <c r="N1312" s="80">
        <v>2019</v>
      </c>
      <c r="O1312" s="77">
        <f t="shared" si="26"/>
        <v>43493</v>
      </c>
      <c r="P1312" s="80" t="s">
        <v>1393</v>
      </c>
      <c r="Q1312" s="80" t="s">
        <v>175</v>
      </c>
      <c r="R1312" s="80">
        <f>VLOOKUP(P1312,Registration!O:P,2,FALSE)</f>
        <v>18</v>
      </c>
    </row>
    <row r="1313" spans="1:18" ht="23.1" customHeight="1">
      <c r="A1313" s="80" t="s">
        <v>1385</v>
      </c>
      <c r="B1313" s="80" t="s">
        <v>26</v>
      </c>
      <c r="C1313" s="80" t="s">
        <v>27</v>
      </c>
      <c r="D1313" s="80" t="s">
        <v>28</v>
      </c>
      <c r="E1313" s="80" t="s">
        <v>28</v>
      </c>
      <c r="F1313" s="80" t="s">
        <v>111</v>
      </c>
      <c r="G1313" s="80" t="s">
        <v>167</v>
      </c>
      <c r="H1313" s="80" t="s">
        <v>8159</v>
      </c>
      <c r="I1313" s="80" t="s">
        <v>8161</v>
      </c>
      <c r="J1313" s="80" t="s">
        <v>1394</v>
      </c>
      <c r="K1313" s="77" t="s">
        <v>114</v>
      </c>
      <c r="L1313" s="80">
        <v>28</v>
      </c>
      <c r="M1313" s="80">
        <v>1</v>
      </c>
      <c r="N1313" s="80">
        <v>2019</v>
      </c>
      <c r="O1313" s="77">
        <f t="shared" si="26"/>
        <v>43493</v>
      </c>
      <c r="P1313" s="80" t="s">
        <v>1395</v>
      </c>
      <c r="Q1313" s="80" t="s">
        <v>175</v>
      </c>
      <c r="R1313" s="80">
        <f>VLOOKUP(P1313,Registration!O:P,2,FALSE)</f>
        <v>18</v>
      </c>
    </row>
    <row r="1314" spans="1:18" ht="23.1" customHeight="1">
      <c r="A1314" s="80" t="s">
        <v>1385</v>
      </c>
      <c r="B1314" s="80" t="s">
        <v>26</v>
      </c>
      <c r="C1314" s="80" t="s">
        <v>27</v>
      </c>
      <c r="D1314" s="80" t="s">
        <v>28</v>
      </c>
      <c r="E1314" s="80" t="s">
        <v>28</v>
      </c>
      <c r="F1314" s="80" t="s">
        <v>111</v>
      </c>
      <c r="G1314" s="80" t="s">
        <v>8153</v>
      </c>
      <c r="H1314" s="80" t="s">
        <v>8157</v>
      </c>
      <c r="I1314" s="80" t="s">
        <v>8158</v>
      </c>
      <c r="J1314" s="80" t="s">
        <v>3328</v>
      </c>
      <c r="K1314" s="77" t="s">
        <v>3329</v>
      </c>
      <c r="L1314" s="80">
        <v>29</v>
      </c>
      <c r="M1314" s="80">
        <v>1</v>
      </c>
      <c r="N1314" s="80">
        <v>2019</v>
      </c>
      <c r="O1314" s="77">
        <f t="shared" si="26"/>
        <v>43494</v>
      </c>
      <c r="P1314" s="80" t="s">
        <v>3330</v>
      </c>
      <c r="Q1314" s="80" t="s">
        <v>1899</v>
      </c>
      <c r="R1314" s="80">
        <f>VLOOKUP(P1314,Registration!O:P,2,FALSE)</f>
        <v>19</v>
      </c>
    </row>
    <row r="1315" spans="1:18" ht="23.1" customHeight="1">
      <c r="A1315" s="80" t="s">
        <v>1385</v>
      </c>
      <c r="B1315" s="80" t="s">
        <v>26</v>
      </c>
      <c r="C1315" s="80" t="s">
        <v>27</v>
      </c>
      <c r="D1315" s="80" t="s">
        <v>28</v>
      </c>
      <c r="E1315" s="80" t="s">
        <v>28</v>
      </c>
      <c r="F1315" s="80" t="s">
        <v>111</v>
      </c>
      <c r="G1315" s="80" t="s">
        <v>8153</v>
      </c>
      <c r="H1315" s="80" t="s">
        <v>8157</v>
      </c>
      <c r="I1315" s="80" t="s">
        <v>8158</v>
      </c>
      <c r="J1315" s="80" t="s">
        <v>3331</v>
      </c>
      <c r="K1315" s="77" t="s">
        <v>3329</v>
      </c>
      <c r="L1315" s="80">
        <v>29</v>
      </c>
      <c r="M1315" s="80">
        <v>1</v>
      </c>
      <c r="N1315" s="80">
        <v>2019</v>
      </c>
      <c r="O1315" s="77">
        <f t="shared" si="26"/>
        <v>43494</v>
      </c>
      <c r="P1315" s="80" t="s">
        <v>3332</v>
      </c>
      <c r="Q1315" s="80" t="s">
        <v>1899</v>
      </c>
      <c r="R1315" s="80">
        <f>VLOOKUP(P1315,Registration!O:P,2,FALSE)</f>
        <v>19</v>
      </c>
    </row>
    <row r="1316" spans="1:18" ht="23.1" customHeight="1">
      <c r="A1316" s="80" t="s">
        <v>1385</v>
      </c>
      <c r="B1316" s="80" t="s">
        <v>26</v>
      </c>
      <c r="C1316" s="80" t="s">
        <v>27</v>
      </c>
      <c r="D1316" s="80" t="s">
        <v>28</v>
      </c>
      <c r="E1316" s="80" t="s">
        <v>28</v>
      </c>
      <c r="F1316" s="80" t="s">
        <v>111</v>
      </c>
      <c r="G1316" s="80" t="s">
        <v>8153</v>
      </c>
      <c r="H1316" s="80" t="s">
        <v>8157</v>
      </c>
      <c r="I1316" s="80" t="s">
        <v>8158</v>
      </c>
      <c r="J1316" s="80" t="s">
        <v>3333</v>
      </c>
      <c r="K1316" s="77" t="s">
        <v>3329</v>
      </c>
      <c r="L1316" s="80">
        <v>29</v>
      </c>
      <c r="M1316" s="80">
        <v>1</v>
      </c>
      <c r="N1316" s="80">
        <v>2019</v>
      </c>
      <c r="O1316" s="77">
        <f t="shared" si="26"/>
        <v>43494</v>
      </c>
      <c r="P1316" s="80" t="s">
        <v>3334</v>
      </c>
      <c r="Q1316" s="80" t="s">
        <v>1899</v>
      </c>
      <c r="R1316" s="80">
        <f>VLOOKUP(P1316,Registration!O:P,2,FALSE)</f>
        <v>18</v>
      </c>
    </row>
    <row r="1317" spans="1:18" ht="23.1" customHeight="1">
      <c r="A1317" s="80" t="s">
        <v>1385</v>
      </c>
      <c r="B1317" s="80" t="s">
        <v>26</v>
      </c>
      <c r="C1317" s="80" t="s">
        <v>27</v>
      </c>
      <c r="D1317" s="80" t="s">
        <v>28</v>
      </c>
      <c r="E1317" s="80" t="s">
        <v>28</v>
      </c>
      <c r="F1317" s="80" t="s">
        <v>111</v>
      </c>
      <c r="G1317" s="80" t="s">
        <v>8153</v>
      </c>
      <c r="H1317" s="80" t="s">
        <v>8157</v>
      </c>
      <c r="I1317" s="80" t="s">
        <v>8158</v>
      </c>
      <c r="J1317" s="80" t="s">
        <v>3335</v>
      </c>
      <c r="K1317" s="77" t="s">
        <v>3329</v>
      </c>
      <c r="L1317" s="80">
        <v>29</v>
      </c>
      <c r="M1317" s="80">
        <v>1</v>
      </c>
      <c r="N1317" s="80">
        <v>2019</v>
      </c>
      <c r="O1317" s="77">
        <f t="shared" si="26"/>
        <v>43494</v>
      </c>
      <c r="P1317" s="80" t="s">
        <v>3336</v>
      </c>
      <c r="Q1317" s="80" t="s">
        <v>1899</v>
      </c>
      <c r="R1317" s="80">
        <f>VLOOKUP(P1317,Registration!O:P,2,FALSE)</f>
        <v>17</v>
      </c>
    </row>
    <row r="1318" spans="1:18" ht="23.1" customHeight="1">
      <c r="A1318" s="80" t="s">
        <v>1385</v>
      </c>
      <c r="B1318" s="80" t="s">
        <v>26</v>
      </c>
      <c r="C1318" s="80" t="s">
        <v>27</v>
      </c>
      <c r="D1318" s="80" t="s">
        <v>28</v>
      </c>
      <c r="E1318" s="80" t="s">
        <v>28</v>
      </c>
      <c r="F1318" s="80" t="s">
        <v>111</v>
      </c>
      <c r="G1318" s="80" t="s">
        <v>8153</v>
      </c>
      <c r="H1318" s="80" t="s">
        <v>8157</v>
      </c>
      <c r="I1318" s="80" t="s">
        <v>8158</v>
      </c>
      <c r="J1318" s="80" t="s">
        <v>3337</v>
      </c>
      <c r="K1318" s="77" t="s">
        <v>3329</v>
      </c>
      <c r="L1318" s="80">
        <v>29</v>
      </c>
      <c r="M1318" s="80">
        <v>1</v>
      </c>
      <c r="N1318" s="80">
        <v>2019</v>
      </c>
      <c r="O1318" s="77">
        <f t="shared" si="26"/>
        <v>43494</v>
      </c>
      <c r="P1318" s="80" t="s">
        <v>3338</v>
      </c>
      <c r="Q1318" s="80" t="s">
        <v>1899</v>
      </c>
      <c r="R1318" s="80">
        <f>VLOOKUP(P1318,Registration!O:P,2,FALSE)</f>
        <v>19</v>
      </c>
    </row>
    <row r="1319" spans="1:18" ht="23.1" customHeight="1">
      <c r="A1319" s="80" t="s">
        <v>1385</v>
      </c>
      <c r="B1319" s="80" t="s">
        <v>26</v>
      </c>
      <c r="C1319" s="80" t="s">
        <v>27</v>
      </c>
      <c r="D1319" s="80" t="s">
        <v>28</v>
      </c>
      <c r="E1319" s="80" t="s">
        <v>28</v>
      </c>
      <c r="F1319" s="80" t="s">
        <v>111</v>
      </c>
      <c r="G1319" s="80" t="s">
        <v>8153</v>
      </c>
      <c r="H1319" s="80" t="s">
        <v>8157</v>
      </c>
      <c r="I1319" s="80" t="s">
        <v>8158</v>
      </c>
      <c r="J1319" s="80" t="s">
        <v>3242</v>
      </c>
      <c r="K1319" s="77" t="s">
        <v>3329</v>
      </c>
      <c r="L1319" s="80">
        <v>29</v>
      </c>
      <c r="M1319" s="80">
        <v>1</v>
      </c>
      <c r="N1319" s="80">
        <v>2019</v>
      </c>
      <c r="O1319" s="77">
        <f t="shared" si="26"/>
        <v>43494</v>
      </c>
      <c r="P1319" s="80" t="s">
        <v>3339</v>
      </c>
      <c r="Q1319" s="80" t="s">
        <v>1899</v>
      </c>
      <c r="R1319" s="80">
        <f>VLOOKUP(P1319,Registration!O:P,2,FALSE)</f>
        <v>17</v>
      </c>
    </row>
    <row r="1320" spans="1:18" ht="23.1" customHeight="1">
      <c r="A1320" s="80" t="s">
        <v>1385</v>
      </c>
      <c r="B1320" s="80" t="s">
        <v>26</v>
      </c>
      <c r="C1320" s="80" t="s">
        <v>27</v>
      </c>
      <c r="D1320" s="80" t="s">
        <v>28</v>
      </c>
      <c r="E1320" s="80" t="s">
        <v>28</v>
      </c>
      <c r="F1320" s="80" t="s">
        <v>111</v>
      </c>
      <c r="G1320" s="80" t="s">
        <v>8153</v>
      </c>
      <c r="H1320" s="80" t="s">
        <v>8157</v>
      </c>
      <c r="I1320" s="80" t="s">
        <v>8158</v>
      </c>
      <c r="J1320" s="80" t="s">
        <v>3340</v>
      </c>
      <c r="K1320" s="77" t="s">
        <v>3329</v>
      </c>
      <c r="L1320" s="80">
        <v>29</v>
      </c>
      <c r="M1320" s="80">
        <v>1</v>
      </c>
      <c r="N1320" s="80">
        <v>2019</v>
      </c>
      <c r="O1320" s="77">
        <f t="shared" si="26"/>
        <v>43494</v>
      </c>
      <c r="P1320" s="80" t="s">
        <v>3341</v>
      </c>
      <c r="Q1320" s="80" t="s">
        <v>1899</v>
      </c>
      <c r="R1320" s="80">
        <f>VLOOKUP(P1320,Registration!O:P,2,FALSE)</f>
        <v>19</v>
      </c>
    </row>
    <row r="1321" spans="1:18" ht="23.1" customHeight="1">
      <c r="A1321" s="80" t="s">
        <v>1385</v>
      </c>
      <c r="B1321" s="80" t="s">
        <v>26</v>
      </c>
      <c r="C1321" s="80" t="s">
        <v>27</v>
      </c>
      <c r="D1321" s="80" t="s">
        <v>28</v>
      </c>
      <c r="E1321" s="80" t="s">
        <v>28</v>
      </c>
      <c r="F1321" s="80" t="s">
        <v>111</v>
      </c>
      <c r="G1321" s="80" t="s">
        <v>8153</v>
      </c>
      <c r="H1321" s="80" t="s">
        <v>8157</v>
      </c>
      <c r="I1321" s="80" t="s">
        <v>8158</v>
      </c>
      <c r="J1321" s="80" t="s">
        <v>3342</v>
      </c>
      <c r="K1321" s="77" t="s">
        <v>3329</v>
      </c>
      <c r="L1321" s="80">
        <v>29</v>
      </c>
      <c r="M1321" s="80">
        <v>1</v>
      </c>
      <c r="N1321" s="80">
        <v>2019</v>
      </c>
      <c r="O1321" s="77">
        <f t="shared" si="26"/>
        <v>43494</v>
      </c>
      <c r="P1321" s="80" t="s">
        <v>3343</v>
      </c>
      <c r="Q1321" s="80" t="s">
        <v>1899</v>
      </c>
      <c r="R1321" s="80">
        <f>VLOOKUP(P1321,Registration!O:P,2,FALSE)</f>
        <v>19</v>
      </c>
    </row>
    <row r="1322" spans="1:18" ht="23.1" customHeight="1">
      <c r="A1322" s="80" t="s">
        <v>1385</v>
      </c>
      <c r="B1322" s="80" t="s">
        <v>26</v>
      </c>
      <c r="C1322" s="80" t="s">
        <v>27</v>
      </c>
      <c r="D1322" s="80" t="s">
        <v>28</v>
      </c>
      <c r="E1322" s="80" t="s">
        <v>28</v>
      </c>
      <c r="F1322" s="80" t="s">
        <v>111</v>
      </c>
      <c r="G1322" s="80" t="s">
        <v>8153</v>
      </c>
      <c r="H1322" s="80" t="s">
        <v>8157</v>
      </c>
      <c r="I1322" s="80" t="s">
        <v>8158</v>
      </c>
      <c r="J1322" s="80" t="s">
        <v>3344</v>
      </c>
      <c r="K1322" s="77" t="s">
        <v>3329</v>
      </c>
      <c r="L1322" s="80">
        <v>29</v>
      </c>
      <c r="M1322" s="80">
        <v>1</v>
      </c>
      <c r="N1322" s="80">
        <v>2019</v>
      </c>
      <c r="O1322" s="77">
        <f t="shared" si="26"/>
        <v>43494</v>
      </c>
      <c r="P1322" s="80" t="s">
        <v>3345</v>
      </c>
      <c r="Q1322" s="80" t="s">
        <v>1899</v>
      </c>
      <c r="R1322" s="80">
        <f>VLOOKUP(P1322,Registration!O:P,2,FALSE)</f>
        <v>19</v>
      </c>
    </row>
    <row r="1323" spans="1:18" ht="23.1" customHeight="1">
      <c r="A1323" s="80" t="s">
        <v>1385</v>
      </c>
      <c r="B1323" s="80" t="s">
        <v>26</v>
      </c>
      <c r="C1323" s="80" t="s">
        <v>27</v>
      </c>
      <c r="D1323" s="80" t="s">
        <v>28</v>
      </c>
      <c r="E1323" s="80" t="s">
        <v>28</v>
      </c>
      <c r="F1323" s="80" t="s">
        <v>111</v>
      </c>
      <c r="G1323" s="80" t="s">
        <v>8153</v>
      </c>
      <c r="H1323" s="80" t="s">
        <v>8157</v>
      </c>
      <c r="I1323" s="80" t="s">
        <v>8158</v>
      </c>
      <c r="J1323" s="80" t="s">
        <v>3346</v>
      </c>
      <c r="K1323" s="77" t="s">
        <v>3329</v>
      </c>
      <c r="L1323" s="80">
        <v>29</v>
      </c>
      <c r="M1323" s="80">
        <v>1</v>
      </c>
      <c r="N1323" s="80">
        <v>2019</v>
      </c>
      <c r="O1323" s="77">
        <f t="shared" si="26"/>
        <v>43494</v>
      </c>
      <c r="P1323" s="80" t="s">
        <v>3347</v>
      </c>
      <c r="Q1323" s="80" t="s">
        <v>1899</v>
      </c>
      <c r="R1323" s="80">
        <f>VLOOKUP(P1323,Registration!O:P,2,FALSE)</f>
        <v>19</v>
      </c>
    </row>
    <row r="1324" spans="1:18" ht="23.1" customHeight="1">
      <c r="A1324" s="80" t="s">
        <v>1385</v>
      </c>
      <c r="B1324" s="80" t="s">
        <v>26</v>
      </c>
      <c r="C1324" s="80" t="s">
        <v>27</v>
      </c>
      <c r="D1324" s="80" t="s">
        <v>28</v>
      </c>
      <c r="E1324" s="80" t="s">
        <v>28</v>
      </c>
      <c r="F1324" s="80" t="s">
        <v>111</v>
      </c>
      <c r="G1324" s="80" t="s">
        <v>8153</v>
      </c>
      <c r="H1324" s="80" t="s">
        <v>8157</v>
      </c>
      <c r="I1324" s="80" t="s">
        <v>8158</v>
      </c>
      <c r="J1324" s="80" t="s">
        <v>3348</v>
      </c>
      <c r="K1324" s="77" t="s">
        <v>3329</v>
      </c>
      <c r="L1324" s="80">
        <v>29</v>
      </c>
      <c r="M1324" s="80">
        <v>1</v>
      </c>
      <c r="N1324" s="80">
        <v>2019</v>
      </c>
      <c r="O1324" s="77">
        <f t="shared" si="26"/>
        <v>43494</v>
      </c>
      <c r="P1324" s="80" t="s">
        <v>3349</v>
      </c>
      <c r="Q1324" s="80" t="s">
        <v>1899</v>
      </c>
      <c r="R1324" s="80">
        <f>VLOOKUP(P1324,Registration!O:P,2,FALSE)</f>
        <v>18</v>
      </c>
    </row>
    <row r="1325" spans="1:18" ht="23.1" customHeight="1">
      <c r="A1325" s="80" t="s">
        <v>1385</v>
      </c>
      <c r="B1325" s="80" t="s">
        <v>26</v>
      </c>
      <c r="C1325" s="80" t="s">
        <v>27</v>
      </c>
      <c r="D1325" s="80" t="s">
        <v>28</v>
      </c>
      <c r="E1325" s="80" t="s">
        <v>28</v>
      </c>
      <c r="F1325" s="80" t="s">
        <v>111</v>
      </c>
      <c r="G1325" s="80" t="s">
        <v>8153</v>
      </c>
      <c r="H1325" s="80" t="s">
        <v>8157</v>
      </c>
      <c r="I1325" s="80" t="s">
        <v>8158</v>
      </c>
      <c r="J1325" s="80" t="s">
        <v>3350</v>
      </c>
      <c r="K1325" s="77" t="s">
        <v>3329</v>
      </c>
      <c r="L1325" s="80">
        <v>29</v>
      </c>
      <c r="M1325" s="80">
        <v>1</v>
      </c>
      <c r="N1325" s="80">
        <v>2019</v>
      </c>
      <c r="O1325" s="77">
        <f t="shared" si="26"/>
        <v>43494</v>
      </c>
      <c r="P1325" s="80" t="s">
        <v>3351</v>
      </c>
      <c r="Q1325" s="80" t="s">
        <v>1899</v>
      </c>
      <c r="R1325" s="80">
        <f>VLOOKUP(P1325,Registration!O:P,2,FALSE)</f>
        <v>18</v>
      </c>
    </row>
    <row r="1326" spans="1:18" ht="23.1" customHeight="1">
      <c r="A1326" s="80" t="s">
        <v>1385</v>
      </c>
      <c r="B1326" s="80" t="s">
        <v>26</v>
      </c>
      <c r="C1326" s="80" t="s">
        <v>27</v>
      </c>
      <c r="D1326" s="80" t="s">
        <v>28</v>
      </c>
      <c r="E1326" s="80" t="s">
        <v>28</v>
      </c>
      <c r="F1326" s="80" t="s">
        <v>111</v>
      </c>
      <c r="G1326" s="80" t="s">
        <v>8153</v>
      </c>
      <c r="H1326" s="80" t="s">
        <v>8157</v>
      </c>
      <c r="I1326" s="80" t="s">
        <v>8158</v>
      </c>
      <c r="J1326" s="80" t="s">
        <v>3352</v>
      </c>
      <c r="K1326" s="77" t="s">
        <v>3329</v>
      </c>
      <c r="L1326" s="80">
        <v>29</v>
      </c>
      <c r="M1326" s="80">
        <v>1</v>
      </c>
      <c r="N1326" s="80">
        <v>2019</v>
      </c>
      <c r="O1326" s="77">
        <f t="shared" si="26"/>
        <v>43494</v>
      </c>
      <c r="P1326" s="80" t="s">
        <v>3353</v>
      </c>
      <c r="Q1326" s="80" t="s">
        <v>1899</v>
      </c>
      <c r="R1326" s="80">
        <f>VLOOKUP(P1326,Registration!O:P,2,FALSE)</f>
        <v>18</v>
      </c>
    </row>
    <row r="1327" spans="1:18" ht="23.1" customHeight="1">
      <c r="A1327" s="80" t="s">
        <v>1385</v>
      </c>
      <c r="B1327" s="80" t="s">
        <v>26</v>
      </c>
      <c r="C1327" s="80" t="s">
        <v>27</v>
      </c>
      <c r="D1327" s="80" t="s">
        <v>28</v>
      </c>
      <c r="E1327" s="80" t="s">
        <v>28</v>
      </c>
      <c r="F1327" s="80" t="s">
        <v>111</v>
      </c>
      <c r="G1327" s="80" t="s">
        <v>8153</v>
      </c>
      <c r="H1327" s="80" t="s">
        <v>8157</v>
      </c>
      <c r="I1327" s="80" t="s">
        <v>8158</v>
      </c>
      <c r="J1327" s="80" t="s">
        <v>3354</v>
      </c>
      <c r="K1327" s="77" t="s">
        <v>3329</v>
      </c>
      <c r="L1327" s="80">
        <v>29</v>
      </c>
      <c r="M1327" s="80">
        <v>1</v>
      </c>
      <c r="N1327" s="80">
        <v>2019</v>
      </c>
      <c r="O1327" s="77">
        <f t="shared" si="26"/>
        <v>43494</v>
      </c>
      <c r="P1327" s="80" t="s">
        <v>3355</v>
      </c>
      <c r="Q1327" s="80" t="s">
        <v>1899</v>
      </c>
      <c r="R1327" s="80">
        <f>VLOOKUP(P1327,Registration!O:P,2,FALSE)</f>
        <v>19</v>
      </c>
    </row>
    <row r="1328" spans="1:18" ht="23.1" customHeight="1">
      <c r="A1328" s="80" t="s">
        <v>1385</v>
      </c>
      <c r="B1328" s="80" t="s">
        <v>26</v>
      </c>
      <c r="C1328" s="80" t="s">
        <v>27</v>
      </c>
      <c r="D1328" s="80" t="s">
        <v>28</v>
      </c>
      <c r="E1328" s="80" t="s">
        <v>28</v>
      </c>
      <c r="F1328" s="80" t="s">
        <v>111</v>
      </c>
      <c r="G1328" s="80" t="s">
        <v>8153</v>
      </c>
      <c r="H1328" s="80" t="s">
        <v>8157</v>
      </c>
      <c r="I1328" s="80" t="s">
        <v>8158</v>
      </c>
      <c r="J1328" s="80" t="s">
        <v>3356</v>
      </c>
      <c r="K1328" s="77" t="s">
        <v>3329</v>
      </c>
      <c r="L1328" s="80">
        <v>29</v>
      </c>
      <c r="M1328" s="80">
        <v>1</v>
      </c>
      <c r="N1328" s="80">
        <v>2019</v>
      </c>
      <c r="O1328" s="77">
        <f t="shared" si="26"/>
        <v>43494</v>
      </c>
      <c r="P1328" s="80" t="s">
        <v>3357</v>
      </c>
      <c r="Q1328" s="80" t="s">
        <v>1899</v>
      </c>
      <c r="R1328" s="80">
        <f>VLOOKUP(P1328,Registration!O:P,2,FALSE)</f>
        <v>19</v>
      </c>
    </row>
    <row r="1329" spans="1:18" ht="23.1" customHeight="1">
      <c r="A1329" s="80" t="s">
        <v>1385</v>
      </c>
      <c r="B1329" s="80" t="s">
        <v>26</v>
      </c>
      <c r="C1329" s="80" t="s">
        <v>27</v>
      </c>
      <c r="D1329" s="80" t="s">
        <v>28</v>
      </c>
      <c r="E1329" s="80" t="s">
        <v>28</v>
      </c>
      <c r="F1329" s="80" t="s">
        <v>111</v>
      </c>
      <c r="G1329" s="80" t="s">
        <v>8153</v>
      </c>
      <c r="H1329" s="80" t="s">
        <v>8157</v>
      </c>
      <c r="I1329" s="80" t="s">
        <v>8158</v>
      </c>
      <c r="J1329" s="80" t="s">
        <v>3358</v>
      </c>
      <c r="K1329" s="77" t="s">
        <v>3329</v>
      </c>
      <c r="L1329" s="80">
        <v>29</v>
      </c>
      <c r="M1329" s="80">
        <v>1</v>
      </c>
      <c r="N1329" s="80">
        <v>2019</v>
      </c>
      <c r="O1329" s="77">
        <f t="shared" si="26"/>
        <v>43494</v>
      </c>
      <c r="P1329" s="80" t="s">
        <v>3359</v>
      </c>
      <c r="Q1329" s="80" t="s">
        <v>1899</v>
      </c>
      <c r="R1329" s="80">
        <f>VLOOKUP(P1329,Registration!O:P,2,FALSE)</f>
        <v>19</v>
      </c>
    </row>
    <row r="1330" spans="1:18" ht="23.1" customHeight="1">
      <c r="A1330" s="80" t="s">
        <v>1385</v>
      </c>
      <c r="B1330" s="80" t="s">
        <v>26</v>
      </c>
      <c r="C1330" s="80" t="s">
        <v>27</v>
      </c>
      <c r="D1330" s="80" t="s">
        <v>28</v>
      </c>
      <c r="E1330" s="80" t="s">
        <v>28</v>
      </c>
      <c r="F1330" s="80" t="s">
        <v>111</v>
      </c>
      <c r="G1330" s="80" t="s">
        <v>8153</v>
      </c>
      <c r="H1330" s="80" t="s">
        <v>8157</v>
      </c>
      <c r="I1330" s="80" t="s">
        <v>8158</v>
      </c>
      <c r="J1330" s="80" t="s">
        <v>3360</v>
      </c>
      <c r="K1330" s="77" t="s">
        <v>3329</v>
      </c>
      <c r="L1330" s="80">
        <v>29</v>
      </c>
      <c r="M1330" s="80">
        <v>1</v>
      </c>
      <c r="N1330" s="80">
        <v>2019</v>
      </c>
      <c r="O1330" s="77">
        <f t="shared" si="26"/>
        <v>43494</v>
      </c>
      <c r="P1330" s="80" t="s">
        <v>3361</v>
      </c>
      <c r="Q1330" s="80" t="s">
        <v>1899</v>
      </c>
      <c r="R1330" s="80">
        <f>VLOOKUP(P1330,Registration!O:P,2,FALSE)</f>
        <v>19</v>
      </c>
    </row>
    <row r="1331" spans="1:18" ht="23.1" customHeight="1">
      <c r="A1331" s="80" t="s">
        <v>1385</v>
      </c>
      <c r="B1331" s="80" t="s">
        <v>26</v>
      </c>
      <c r="C1331" s="80" t="s">
        <v>27</v>
      </c>
      <c r="D1331" s="80" t="s">
        <v>28</v>
      </c>
      <c r="E1331" s="80" t="s">
        <v>28</v>
      </c>
      <c r="F1331" s="80" t="s">
        <v>111</v>
      </c>
      <c r="G1331" s="80" t="s">
        <v>8153</v>
      </c>
      <c r="H1331" s="80" t="s">
        <v>8157</v>
      </c>
      <c r="I1331" s="80" t="s">
        <v>8158</v>
      </c>
      <c r="J1331" s="80" t="s">
        <v>3362</v>
      </c>
      <c r="K1331" s="77" t="s">
        <v>3329</v>
      </c>
      <c r="L1331" s="80">
        <v>29</v>
      </c>
      <c r="M1331" s="80">
        <v>1</v>
      </c>
      <c r="N1331" s="80">
        <v>2019</v>
      </c>
      <c r="O1331" s="77">
        <f t="shared" si="26"/>
        <v>43494</v>
      </c>
      <c r="P1331" s="80" t="s">
        <v>3363</v>
      </c>
      <c r="Q1331" s="80" t="s">
        <v>1899</v>
      </c>
      <c r="R1331" s="80">
        <f>VLOOKUP(P1331,Registration!O:P,2,FALSE)</f>
        <v>19</v>
      </c>
    </row>
    <row r="1332" spans="1:18" ht="23.1" customHeight="1">
      <c r="A1332" s="80" t="s">
        <v>1385</v>
      </c>
      <c r="B1332" s="80" t="s">
        <v>26</v>
      </c>
      <c r="C1332" s="80" t="s">
        <v>27</v>
      </c>
      <c r="D1332" s="80" t="s">
        <v>28</v>
      </c>
      <c r="E1332" s="80" t="s">
        <v>28</v>
      </c>
      <c r="F1332" s="80" t="s">
        <v>111</v>
      </c>
      <c r="G1332" s="80" t="s">
        <v>8153</v>
      </c>
      <c r="H1332" s="80" t="s">
        <v>8157</v>
      </c>
      <c r="I1332" s="80" t="s">
        <v>8158</v>
      </c>
      <c r="J1332" s="80" t="s">
        <v>3364</v>
      </c>
      <c r="K1332" s="77" t="s">
        <v>3329</v>
      </c>
      <c r="L1332" s="80">
        <v>29</v>
      </c>
      <c r="M1332" s="80">
        <v>1</v>
      </c>
      <c r="N1332" s="80">
        <v>2019</v>
      </c>
      <c r="O1332" s="77">
        <f t="shared" si="26"/>
        <v>43494</v>
      </c>
      <c r="P1332" s="80" t="s">
        <v>3365</v>
      </c>
      <c r="Q1332" s="80" t="s">
        <v>175</v>
      </c>
      <c r="R1332" s="80">
        <f>VLOOKUP(P1332,Registration!O:P,2,FALSE)</f>
        <v>19</v>
      </c>
    </row>
    <row r="1333" spans="1:18" ht="23.1" customHeight="1">
      <c r="A1333" s="80" t="s">
        <v>1385</v>
      </c>
      <c r="B1333" s="80" t="s">
        <v>26</v>
      </c>
      <c r="C1333" s="80" t="s">
        <v>27</v>
      </c>
      <c r="D1333" s="80" t="s">
        <v>28</v>
      </c>
      <c r="E1333" s="80" t="s">
        <v>28</v>
      </c>
      <c r="F1333" s="80" t="s">
        <v>111</v>
      </c>
      <c r="G1333" s="80" t="s">
        <v>8153</v>
      </c>
      <c r="H1333" s="80" t="s">
        <v>8157</v>
      </c>
      <c r="I1333" s="80" t="s">
        <v>8158</v>
      </c>
      <c r="J1333" s="80" t="s">
        <v>3366</v>
      </c>
      <c r="K1333" s="77" t="s">
        <v>3329</v>
      </c>
      <c r="L1333" s="80">
        <v>29</v>
      </c>
      <c r="M1333" s="80">
        <v>1</v>
      </c>
      <c r="N1333" s="80">
        <v>2019</v>
      </c>
      <c r="O1333" s="77">
        <f t="shared" si="26"/>
        <v>43494</v>
      </c>
      <c r="P1333" s="80" t="s">
        <v>3367</v>
      </c>
      <c r="Q1333" s="80" t="s">
        <v>1899</v>
      </c>
      <c r="R1333" s="80">
        <f>VLOOKUP(P1333,Registration!O:P,2,FALSE)</f>
        <v>19</v>
      </c>
    </row>
    <row r="1334" spans="1:18" ht="23.1" customHeight="1">
      <c r="A1334" s="80" t="s">
        <v>1385</v>
      </c>
      <c r="B1334" s="80" t="s">
        <v>26</v>
      </c>
      <c r="C1334" s="80" t="s">
        <v>27</v>
      </c>
      <c r="D1334" s="80" t="s">
        <v>28</v>
      </c>
      <c r="E1334" s="80" t="s">
        <v>28</v>
      </c>
      <c r="F1334" s="80" t="s">
        <v>111</v>
      </c>
      <c r="G1334" s="80" t="s">
        <v>8153</v>
      </c>
      <c r="H1334" s="80" t="s">
        <v>8157</v>
      </c>
      <c r="I1334" s="80" t="s">
        <v>8158</v>
      </c>
      <c r="J1334" s="80" t="s">
        <v>3368</v>
      </c>
      <c r="K1334" s="77" t="s">
        <v>3329</v>
      </c>
      <c r="L1334" s="80">
        <v>29</v>
      </c>
      <c r="M1334" s="80">
        <v>1</v>
      </c>
      <c r="N1334" s="80">
        <v>2019</v>
      </c>
      <c r="O1334" s="77">
        <f t="shared" si="26"/>
        <v>43494</v>
      </c>
      <c r="P1334" s="80" t="s">
        <v>3369</v>
      </c>
      <c r="Q1334" s="80" t="s">
        <v>175</v>
      </c>
      <c r="R1334" s="80">
        <f>VLOOKUP(P1334,Registration!O:P,2,FALSE)</f>
        <v>18</v>
      </c>
    </row>
    <row r="1335" spans="1:18" ht="23.1" customHeight="1">
      <c r="A1335" s="80" t="s">
        <v>1385</v>
      </c>
      <c r="B1335" s="80" t="s">
        <v>26</v>
      </c>
      <c r="C1335" s="80" t="s">
        <v>27</v>
      </c>
      <c r="D1335" s="80" t="s">
        <v>28</v>
      </c>
      <c r="E1335" s="80" t="s">
        <v>28</v>
      </c>
      <c r="F1335" s="80" t="s">
        <v>111</v>
      </c>
      <c r="G1335" s="80" t="s">
        <v>8153</v>
      </c>
      <c r="H1335" s="80" t="s">
        <v>8157</v>
      </c>
      <c r="I1335" s="80" t="s">
        <v>8158</v>
      </c>
      <c r="J1335" s="80" t="s">
        <v>3370</v>
      </c>
      <c r="K1335" s="77" t="s">
        <v>3329</v>
      </c>
      <c r="L1335" s="80">
        <v>29</v>
      </c>
      <c r="M1335" s="80">
        <v>1</v>
      </c>
      <c r="N1335" s="80">
        <v>2019</v>
      </c>
      <c r="O1335" s="77">
        <f t="shared" si="26"/>
        <v>43494</v>
      </c>
      <c r="P1335" s="80" t="s">
        <v>3371</v>
      </c>
      <c r="Q1335" s="80" t="s">
        <v>175</v>
      </c>
      <c r="R1335" s="80">
        <f>VLOOKUP(P1335,Registration!O:P,2,FALSE)</f>
        <v>18</v>
      </c>
    </row>
    <row r="1336" spans="1:18" ht="23.1" customHeight="1">
      <c r="A1336" s="80" t="s">
        <v>1385</v>
      </c>
      <c r="B1336" s="80" t="s">
        <v>26</v>
      </c>
      <c r="C1336" s="80" t="s">
        <v>27</v>
      </c>
      <c r="D1336" s="80" t="s">
        <v>28</v>
      </c>
      <c r="E1336" s="80" t="s">
        <v>28</v>
      </c>
      <c r="F1336" s="80" t="s">
        <v>111</v>
      </c>
      <c r="G1336" s="80" t="s">
        <v>8153</v>
      </c>
      <c r="H1336" s="80" t="s">
        <v>8157</v>
      </c>
      <c r="I1336" s="80" t="s">
        <v>8158</v>
      </c>
      <c r="J1336" s="80" t="s">
        <v>3372</v>
      </c>
      <c r="K1336" s="77" t="s">
        <v>3329</v>
      </c>
      <c r="L1336" s="80">
        <v>29</v>
      </c>
      <c r="M1336" s="80">
        <v>1</v>
      </c>
      <c r="N1336" s="80">
        <v>2019</v>
      </c>
      <c r="O1336" s="77">
        <f t="shared" si="26"/>
        <v>43494</v>
      </c>
      <c r="P1336" s="80" t="s">
        <v>3373</v>
      </c>
      <c r="Q1336" s="80" t="s">
        <v>175</v>
      </c>
      <c r="R1336" s="80">
        <f>VLOOKUP(P1336,Registration!O:P,2,FALSE)</f>
        <v>19</v>
      </c>
    </row>
    <row r="1337" spans="1:18" ht="23.1" customHeight="1">
      <c r="A1337" s="80" t="s">
        <v>1385</v>
      </c>
      <c r="B1337" s="80" t="s">
        <v>26</v>
      </c>
      <c r="C1337" s="80" t="s">
        <v>27</v>
      </c>
      <c r="D1337" s="80" t="s">
        <v>28</v>
      </c>
      <c r="E1337" s="80" t="s">
        <v>28</v>
      </c>
      <c r="F1337" s="80" t="s">
        <v>111</v>
      </c>
      <c r="G1337" s="80" t="s">
        <v>8153</v>
      </c>
      <c r="H1337" s="80" t="s">
        <v>8157</v>
      </c>
      <c r="I1337" s="80" t="s">
        <v>8158</v>
      </c>
      <c r="J1337" s="80" t="s">
        <v>3374</v>
      </c>
      <c r="K1337" s="77" t="s">
        <v>3329</v>
      </c>
      <c r="L1337" s="80">
        <v>29</v>
      </c>
      <c r="M1337" s="80">
        <v>1</v>
      </c>
      <c r="N1337" s="80">
        <v>2019</v>
      </c>
      <c r="O1337" s="77">
        <f t="shared" si="26"/>
        <v>43494</v>
      </c>
      <c r="P1337" s="80" t="s">
        <v>3375</v>
      </c>
      <c r="Q1337" s="80" t="s">
        <v>175</v>
      </c>
      <c r="R1337" s="80">
        <f>VLOOKUP(P1337,Registration!O:P,2,FALSE)</f>
        <v>19</v>
      </c>
    </row>
    <row r="1338" spans="1:18" ht="23.1" customHeight="1">
      <c r="A1338" s="80" t="s">
        <v>1385</v>
      </c>
      <c r="B1338" s="80" t="s">
        <v>26</v>
      </c>
      <c r="C1338" s="80" t="s">
        <v>27</v>
      </c>
      <c r="D1338" s="80" t="s">
        <v>28</v>
      </c>
      <c r="E1338" s="80" t="s">
        <v>28</v>
      </c>
      <c r="F1338" s="80" t="s">
        <v>111</v>
      </c>
      <c r="G1338" s="80" t="s">
        <v>8153</v>
      </c>
      <c r="H1338" s="80" t="s">
        <v>8157</v>
      </c>
      <c r="I1338" s="80" t="s">
        <v>8158</v>
      </c>
      <c r="J1338" s="80" t="s">
        <v>3376</v>
      </c>
      <c r="K1338" s="77" t="s">
        <v>3329</v>
      </c>
      <c r="L1338" s="80">
        <v>29</v>
      </c>
      <c r="M1338" s="80">
        <v>1</v>
      </c>
      <c r="N1338" s="80">
        <v>2019</v>
      </c>
      <c r="O1338" s="77">
        <f t="shared" si="26"/>
        <v>43494</v>
      </c>
      <c r="P1338" s="80" t="s">
        <v>3377</v>
      </c>
      <c r="Q1338" s="80" t="s">
        <v>1899</v>
      </c>
      <c r="R1338" s="80">
        <f>VLOOKUP(P1338,Registration!O:P,2,FALSE)</f>
        <v>15</v>
      </c>
    </row>
    <row r="1339" spans="1:18" ht="23.1" customHeight="1">
      <c r="A1339" s="80" t="s">
        <v>1385</v>
      </c>
      <c r="B1339" s="80" t="s">
        <v>26</v>
      </c>
      <c r="C1339" s="80" t="s">
        <v>27</v>
      </c>
      <c r="D1339" s="80" t="s">
        <v>28</v>
      </c>
      <c r="E1339" s="80" t="s">
        <v>28</v>
      </c>
      <c r="F1339" s="80" t="s">
        <v>111</v>
      </c>
      <c r="G1339" s="80" t="s">
        <v>8153</v>
      </c>
      <c r="H1339" s="80" t="s">
        <v>8157</v>
      </c>
      <c r="I1339" s="80" t="s">
        <v>8158</v>
      </c>
      <c r="J1339" s="80" t="s">
        <v>3378</v>
      </c>
      <c r="K1339" s="77" t="s">
        <v>3329</v>
      </c>
      <c r="L1339" s="80">
        <v>29</v>
      </c>
      <c r="M1339" s="80">
        <v>1</v>
      </c>
      <c r="N1339" s="80">
        <v>2019</v>
      </c>
      <c r="O1339" s="77">
        <f t="shared" si="26"/>
        <v>43494</v>
      </c>
      <c r="P1339" s="80" t="s">
        <v>3379</v>
      </c>
      <c r="Q1339" s="80" t="s">
        <v>1899</v>
      </c>
      <c r="R1339" s="80">
        <f>VLOOKUP(P1339,Registration!O:P,2,FALSE)</f>
        <v>15</v>
      </c>
    </row>
    <row r="1340" spans="1:18" ht="23.1" customHeight="1">
      <c r="A1340" s="80" t="s">
        <v>1385</v>
      </c>
      <c r="B1340" s="80" t="s">
        <v>26</v>
      </c>
      <c r="C1340" s="80" t="s">
        <v>27</v>
      </c>
      <c r="D1340" s="80" t="s">
        <v>28</v>
      </c>
      <c r="E1340" s="80" t="s">
        <v>28</v>
      </c>
      <c r="F1340" s="80" t="s">
        <v>111</v>
      </c>
      <c r="G1340" s="80" t="s">
        <v>8153</v>
      </c>
      <c r="H1340" s="80" t="s">
        <v>8157</v>
      </c>
      <c r="I1340" s="80" t="s">
        <v>8158</v>
      </c>
      <c r="J1340" s="80" t="s">
        <v>3380</v>
      </c>
      <c r="K1340" s="77" t="s">
        <v>3329</v>
      </c>
      <c r="L1340" s="80">
        <v>29</v>
      </c>
      <c r="M1340" s="80">
        <v>1</v>
      </c>
      <c r="N1340" s="80">
        <v>2019</v>
      </c>
      <c r="O1340" s="77">
        <f t="shared" si="26"/>
        <v>43494</v>
      </c>
      <c r="P1340" s="80" t="s">
        <v>3381</v>
      </c>
      <c r="Q1340" s="80" t="s">
        <v>1899</v>
      </c>
      <c r="R1340" s="80">
        <f>VLOOKUP(P1340,Registration!O:P,2,FALSE)</f>
        <v>15</v>
      </c>
    </row>
    <row r="1341" spans="1:18" ht="23.1" customHeight="1">
      <c r="A1341" s="80" t="s">
        <v>1385</v>
      </c>
      <c r="B1341" s="80" t="s">
        <v>26</v>
      </c>
      <c r="C1341" s="80" t="s">
        <v>27</v>
      </c>
      <c r="D1341" s="80" t="s">
        <v>28</v>
      </c>
      <c r="E1341" s="80" t="s">
        <v>28</v>
      </c>
      <c r="F1341" s="80" t="s">
        <v>111</v>
      </c>
      <c r="G1341" s="80" t="s">
        <v>8153</v>
      </c>
      <c r="H1341" s="80" t="s">
        <v>8157</v>
      </c>
      <c r="I1341" s="80" t="s">
        <v>8158</v>
      </c>
      <c r="J1341" s="80" t="s">
        <v>3382</v>
      </c>
      <c r="K1341" s="77" t="s">
        <v>3329</v>
      </c>
      <c r="L1341" s="80">
        <v>29</v>
      </c>
      <c r="M1341" s="80">
        <v>1</v>
      </c>
      <c r="N1341" s="80">
        <v>2019</v>
      </c>
      <c r="O1341" s="77">
        <f t="shared" si="26"/>
        <v>43494</v>
      </c>
      <c r="P1341" s="80" t="s">
        <v>3383</v>
      </c>
      <c r="Q1341" s="80" t="s">
        <v>1899</v>
      </c>
      <c r="R1341" s="80">
        <f>VLOOKUP(P1341,Registration!O:P,2,FALSE)</f>
        <v>15</v>
      </c>
    </row>
    <row r="1342" spans="1:18" ht="23.1" customHeight="1">
      <c r="A1342" s="80" t="s">
        <v>1385</v>
      </c>
      <c r="B1342" s="80" t="s">
        <v>26</v>
      </c>
      <c r="C1342" s="80" t="s">
        <v>27</v>
      </c>
      <c r="D1342" s="80" t="s">
        <v>28</v>
      </c>
      <c r="E1342" s="80" t="s">
        <v>28</v>
      </c>
      <c r="F1342" s="80" t="s">
        <v>111</v>
      </c>
      <c r="G1342" s="80" t="s">
        <v>8153</v>
      </c>
      <c r="H1342" s="80" t="s">
        <v>8157</v>
      </c>
      <c r="I1342" s="80" t="s">
        <v>8158</v>
      </c>
      <c r="J1342" s="80" t="s">
        <v>3384</v>
      </c>
      <c r="K1342" s="77" t="s">
        <v>3329</v>
      </c>
      <c r="L1342" s="80">
        <v>29</v>
      </c>
      <c r="M1342" s="80">
        <v>1</v>
      </c>
      <c r="N1342" s="80">
        <v>2019</v>
      </c>
      <c r="O1342" s="77">
        <f t="shared" si="26"/>
        <v>43494</v>
      </c>
      <c r="P1342" s="80" t="s">
        <v>3385</v>
      </c>
      <c r="Q1342" s="80" t="s">
        <v>1899</v>
      </c>
      <c r="R1342" s="80">
        <f>VLOOKUP(P1342,Registration!O:P,2,FALSE)</f>
        <v>19</v>
      </c>
    </row>
    <row r="1343" spans="1:18" ht="23.1" customHeight="1">
      <c r="A1343" s="80" t="s">
        <v>1385</v>
      </c>
      <c r="B1343" s="80" t="s">
        <v>26</v>
      </c>
      <c r="C1343" s="80" t="s">
        <v>27</v>
      </c>
      <c r="D1343" s="80" t="s">
        <v>28</v>
      </c>
      <c r="E1343" s="80" t="s">
        <v>28</v>
      </c>
      <c r="F1343" s="80" t="s">
        <v>111</v>
      </c>
      <c r="G1343" s="80" t="s">
        <v>8153</v>
      </c>
      <c r="H1343" s="80" t="s">
        <v>8157</v>
      </c>
      <c r="I1343" s="80" t="s">
        <v>8158</v>
      </c>
      <c r="J1343" s="80" t="s">
        <v>3386</v>
      </c>
      <c r="K1343" s="77" t="s">
        <v>3329</v>
      </c>
      <c r="L1343" s="80">
        <v>29</v>
      </c>
      <c r="M1343" s="80">
        <v>1</v>
      </c>
      <c r="N1343" s="80">
        <v>2019</v>
      </c>
      <c r="O1343" s="77">
        <f t="shared" si="26"/>
        <v>43494</v>
      </c>
      <c r="P1343" s="80" t="s">
        <v>3387</v>
      </c>
      <c r="Q1343" s="80" t="s">
        <v>1899</v>
      </c>
      <c r="R1343" s="80">
        <f>VLOOKUP(P1343,Registration!O:P,2,FALSE)</f>
        <v>19</v>
      </c>
    </row>
    <row r="1344" spans="1:18" ht="23.1" customHeight="1">
      <c r="A1344" s="80" t="s">
        <v>1385</v>
      </c>
      <c r="B1344" s="80" t="s">
        <v>26</v>
      </c>
      <c r="C1344" s="80" t="s">
        <v>27</v>
      </c>
      <c r="D1344" s="80" t="s">
        <v>28</v>
      </c>
      <c r="E1344" s="80" t="s">
        <v>28</v>
      </c>
      <c r="F1344" s="80" t="s">
        <v>111</v>
      </c>
      <c r="G1344" s="80" t="s">
        <v>8153</v>
      </c>
      <c r="H1344" s="80" t="s">
        <v>8157</v>
      </c>
      <c r="I1344" s="80" t="s">
        <v>8158</v>
      </c>
      <c r="J1344" s="80" t="s">
        <v>3388</v>
      </c>
      <c r="K1344" s="77" t="s">
        <v>3329</v>
      </c>
      <c r="L1344" s="80">
        <v>29</v>
      </c>
      <c r="M1344" s="80">
        <v>1</v>
      </c>
      <c r="N1344" s="80">
        <v>2019</v>
      </c>
      <c r="O1344" s="77">
        <f t="shared" si="26"/>
        <v>43494</v>
      </c>
      <c r="P1344" s="80" t="s">
        <v>3389</v>
      </c>
      <c r="Q1344" s="80" t="s">
        <v>1899</v>
      </c>
      <c r="R1344" s="80">
        <f>VLOOKUP(P1344,Registration!O:P,2,FALSE)</f>
        <v>18</v>
      </c>
    </row>
    <row r="1345" spans="1:18" ht="23.1" customHeight="1">
      <c r="A1345" s="80" t="s">
        <v>1385</v>
      </c>
      <c r="B1345" s="80" t="s">
        <v>26</v>
      </c>
      <c r="C1345" s="80" t="s">
        <v>27</v>
      </c>
      <c r="D1345" s="80" t="s">
        <v>28</v>
      </c>
      <c r="E1345" s="80" t="s">
        <v>28</v>
      </c>
      <c r="F1345" s="80" t="s">
        <v>111</v>
      </c>
      <c r="G1345" s="80" t="s">
        <v>8153</v>
      </c>
      <c r="H1345" s="80" t="s">
        <v>8157</v>
      </c>
      <c r="I1345" s="80" t="s">
        <v>8156</v>
      </c>
      <c r="J1345" s="80" t="s">
        <v>3390</v>
      </c>
      <c r="K1345" s="77" t="s">
        <v>3329</v>
      </c>
      <c r="L1345" s="80">
        <v>29</v>
      </c>
      <c r="M1345" s="80">
        <v>1</v>
      </c>
      <c r="N1345" s="80">
        <v>2019</v>
      </c>
      <c r="O1345" s="77">
        <f t="shared" si="26"/>
        <v>43494</v>
      </c>
      <c r="P1345" s="80" t="s">
        <v>3391</v>
      </c>
      <c r="Q1345" s="80" t="s">
        <v>175</v>
      </c>
      <c r="R1345" s="80">
        <f>VLOOKUP(P1345,Registration!O:P,2,FALSE)</f>
        <v>19</v>
      </c>
    </row>
    <row r="1346" spans="1:18" ht="23.1" customHeight="1">
      <c r="A1346" s="80" t="s">
        <v>1385</v>
      </c>
      <c r="B1346" s="80" t="s">
        <v>26</v>
      </c>
      <c r="C1346" s="80" t="s">
        <v>27</v>
      </c>
      <c r="D1346" s="80" t="s">
        <v>28</v>
      </c>
      <c r="E1346" s="80" t="s">
        <v>28</v>
      </c>
      <c r="F1346" s="80" t="s">
        <v>111</v>
      </c>
      <c r="G1346" s="80" t="s">
        <v>8153</v>
      </c>
      <c r="H1346" s="80" t="s">
        <v>8157</v>
      </c>
      <c r="I1346" s="80" t="s">
        <v>8158</v>
      </c>
      <c r="J1346" s="80" t="s">
        <v>3392</v>
      </c>
      <c r="K1346" s="77" t="s">
        <v>3329</v>
      </c>
      <c r="L1346" s="80">
        <v>29</v>
      </c>
      <c r="M1346" s="80">
        <v>1</v>
      </c>
      <c r="N1346" s="80">
        <v>2019</v>
      </c>
      <c r="O1346" s="77">
        <f t="shared" si="26"/>
        <v>43494</v>
      </c>
      <c r="P1346" s="80" t="s">
        <v>3393</v>
      </c>
      <c r="Q1346" s="80" t="s">
        <v>1899</v>
      </c>
      <c r="R1346" s="80">
        <f>VLOOKUP(P1346,Registration!O:P,2,FALSE)</f>
        <v>19</v>
      </c>
    </row>
    <row r="1347" spans="1:18" ht="23.1" customHeight="1">
      <c r="A1347" s="80" t="s">
        <v>1385</v>
      </c>
      <c r="B1347" s="80" t="s">
        <v>26</v>
      </c>
      <c r="C1347" s="80" t="s">
        <v>27</v>
      </c>
      <c r="D1347" s="80" t="s">
        <v>28</v>
      </c>
      <c r="E1347" s="80" t="s">
        <v>28</v>
      </c>
      <c r="F1347" s="80" t="s">
        <v>111</v>
      </c>
      <c r="G1347" s="80" t="s">
        <v>8153</v>
      </c>
      <c r="H1347" s="80" t="s">
        <v>8157</v>
      </c>
      <c r="I1347" s="80" t="s">
        <v>8158</v>
      </c>
      <c r="J1347" s="80" t="s">
        <v>3394</v>
      </c>
      <c r="K1347" s="77" t="s">
        <v>3329</v>
      </c>
      <c r="L1347" s="80">
        <v>29</v>
      </c>
      <c r="M1347" s="80">
        <v>1</v>
      </c>
      <c r="N1347" s="80">
        <v>2019</v>
      </c>
      <c r="O1347" s="77">
        <f t="shared" si="26"/>
        <v>43494</v>
      </c>
      <c r="P1347" s="80" t="s">
        <v>3395</v>
      </c>
      <c r="Q1347" s="80" t="s">
        <v>1899</v>
      </c>
      <c r="R1347" s="80">
        <f>VLOOKUP(P1347,Registration!O:P,2,FALSE)</f>
        <v>16</v>
      </c>
    </row>
    <row r="1348" spans="1:18" ht="23.1" customHeight="1">
      <c r="A1348" s="80" t="s">
        <v>1385</v>
      </c>
      <c r="B1348" s="80" t="s">
        <v>26</v>
      </c>
      <c r="C1348" s="80" t="s">
        <v>27</v>
      </c>
      <c r="D1348" s="80" t="s">
        <v>28</v>
      </c>
      <c r="E1348" s="80" t="s">
        <v>28</v>
      </c>
      <c r="F1348" s="80" t="s">
        <v>111</v>
      </c>
      <c r="G1348" s="80" t="s">
        <v>8153</v>
      </c>
      <c r="H1348" s="80" t="s">
        <v>8157</v>
      </c>
      <c r="I1348" s="80" t="s">
        <v>8158</v>
      </c>
      <c r="J1348" s="80" t="s">
        <v>3396</v>
      </c>
      <c r="K1348" s="77" t="s">
        <v>3329</v>
      </c>
      <c r="L1348" s="80">
        <v>29</v>
      </c>
      <c r="M1348" s="80">
        <v>1</v>
      </c>
      <c r="N1348" s="80">
        <v>2019</v>
      </c>
      <c r="O1348" s="77">
        <f t="shared" si="26"/>
        <v>43494</v>
      </c>
      <c r="P1348" s="80" t="s">
        <v>3397</v>
      </c>
      <c r="Q1348" s="80" t="s">
        <v>1899</v>
      </c>
      <c r="R1348" s="80">
        <f>VLOOKUP(P1348,Registration!O:P,2,FALSE)</f>
        <v>15</v>
      </c>
    </row>
    <row r="1349" spans="1:18" ht="23.1" customHeight="1">
      <c r="A1349" s="80" t="s">
        <v>1385</v>
      </c>
      <c r="B1349" s="80" t="s">
        <v>26</v>
      </c>
      <c r="C1349" s="80" t="s">
        <v>27</v>
      </c>
      <c r="D1349" s="80" t="s">
        <v>28</v>
      </c>
      <c r="E1349" s="80" t="s">
        <v>28</v>
      </c>
      <c r="F1349" s="80" t="s">
        <v>111</v>
      </c>
      <c r="G1349" s="80" t="s">
        <v>8153</v>
      </c>
      <c r="H1349" s="80" t="s">
        <v>8157</v>
      </c>
      <c r="I1349" s="80" t="s">
        <v>8158</v>
      </c>
      <c r="J1349" s="80" t="s">
        <v>3398</v>
      </c>
      <c r="K1349" s="77" t="s">
        <v>3329</v>
      </c>
      <c r="L1349" s="80">
        <v>29</v>
      </c>
      <c r="M1349" s="80">
        <v>1</v>
      </c>
      <c r="N1349" s="80">
        <v>2019</v>
      </c>
      <c r="O1349" s="77">
        <f t="shared" si="26"/>
        <v>43494</v>
      </c>
      <c r="P1349" s="80" t="s">
        <v>3399</v>
      </c>
      <c r="Q1349" s="80" t="s">
        <v>1899</v>
      </c>
      <c r="R1349" s="80">
        <f>VLOOKUP(P1349,Registration!O:P,2,FALSE)</f>
        <v>17</v>
      </c>
    </row>
    <row r="1350" spans="1:18" ht="23.1" customHeight="1">
      <c r="A1350" s="80" t="s">
        <v>1385</v>
      </c>
      <c r="B1350" s="80" t="s">
        <v>26</v>
      </c>
      <c r="C1350" s="80" t="s">
        <v>27</v>
      </c>
      <c r="D1350" s="80" t="s">
        <v>28</v>
      </c>
      <c r="E1350" s="80" t="s">
        <v>28</v>
      </c>
      <c r="F1350" s="80" t="s">
        <v>111</v>
      </c>
      <c r="G1350" s="80" t="s">
        <v>8153</v>
      </c>
      <c r="H1350" s="80" t="s">
        <v>8157</v>
      </c>
      <c r="I1350" s="80" t="s">
        <v>8158</v>
      </c>
      <c r="J1350" s="80" t="s">
        <v>3400</v>
      </c>
      <c r="K1350" s="77" t="s">
        <v>3329</v>
      </c>
      <c r="L1350" s="80">
        <v>29</v>
      </c>
      <c r="M1350" s="80">
        <v>1</v>
      </c>
      <c r="N1350" s="80">
        <v>2019</v>
      </c>
      <c r="O1350" s="77">
        <f t="shared" si="26"/>
        <v>43494</v>
      </c>
      <c r="P1350" s="80" t="s">
        <v>3401</v>
      </c>
      <c r="Q1350" s="80" t="s">
        <v>1899</v>
      </c>
      <c r="R1350" s="80">
        <f>VLOOKUP(P1350,Registration!O:P,2,FALSE)</f>
        <v>15</v>
      </c>
    </row>
    <row r="1351" spans="1:18" ht="23.1" customHeight="1">
      <c r="A1351" s="80" t="s">
        <v>1385</v>
      </c>
      <c r="B1351" s="80" t="s">
        <v>26</v>
      </c>
      <c r="C1351" s="80" t="s">
        <v>27</v>
      </c>
      <c r="D1351" s="80" t="s">
        <v>28</v>
      </c>
      <c r="E1351" s="80" t="s">
        <v>28</v>
      </c>
      <c r="F1351" s="80" t="s">
        <v>111</v>
      </c>
      <c r="G1351" s="80" t="s">
        <v>8153</v>
      </c>
      <c r="H1351" s="80" t="s">
        <v>8157</v>
      </c>
      <c r="I1351" s="80" t="s">
        <v>8158</v>
      </c>
      <c r="J1351" s="80" t="s">
        <v>1396</v>
      </c>
      <c r="K1351" s="77" t="s">
        <v>3329</v>
      </c>
      <c r="L1351" s="80">
        <v>29</v>
      </c>
      <c r="M1351" s="80">
        <v>1</v>
      </c>
      <c r="N1351" s="80">
        <v>2019</v>
      </c>
      <c r="O1351" s="77">
        <f t="shared" si="26"/>
        <v>43494</v>
      </c>
      <c r="P1351" s="80" t="s">
        <v>3402</v>
      </c>
      <c r="Q1351" s="80" t="s">
        <v>1899</v>
      </c>
      <c r="R1351" s="80">
        <f>VLOOKUP(P1351,Registration!O:P,2,FALSE)</f>
        <v>18</v>
      </c>
    </row>
    <row r="1352" spans="1:18" ht="23.1" customHeight="1">
      <c r="A1352" s="80" t="s">
        <v>1385</v>
      </c>
      <c r="B1352" s="80" t="s">
        <v>26</v>
      </c>
      <c r="C1352" s="80" t="s">
        <v>27</v>
      </c>
      <c r="D1352" s="80" t="s">
        <v>28</v>
      </c>
      <c r="E1352" s="80" t="s">
        <v>28</v>
      </c>
      <c r="F1352" s="80" t="s">
        <v>111</v>
      </c>
      <c r="G1352" s="80" t="s">
        <v>8153</v>
      </c>
      <c r="H1352" s="80" t="s">
        <v>8157</v>
      </c>
      <c r="I1352" s="80" t="s">
        <v>8158</v>
      </c>
      <c r="J1352" s="80" t="s">
        <v>3403</v>
      </c>
      <c r="K1352" s="77" t="s">
        <v>3329</v>
      </c>
      <c r="L1352" s="80">
        <v>29</v>
      </c>
      <c r="M1352" s="80">
        <v>1</v>
      </c>
      <c r="N1352" s="80">
        <v>2019</v>
      </c>
      <c r="O1352" s="77">
        <f t="shared" si="26"/>
        <v>43494</v>
      </c>
      <c r="P1352" s="80" t="s">
        <v>3404</v>
      </c>
      <c r="Q1352" s="80" t="s">
        <v>1899</v>
      </c>
      <c r="R1352" s="80">
        <f>VLOOKUP(P1352,Registration!O:P,2,FALSE)</f>
        <v>19</v>
      </c>
    </row>
    <row r="1353" spans="1:18" ht="23.1" customHeight="1">
      <c r="A1353" s="80" t="s">
        <v>1385</v>
      </c>
      <c r="B1353" s="80" t="s">
        <v>26</v>
      </c>
      <c r="C1353" s="80" t="s">
        <v>27</v>
      </c>
      <c r="D1353" s="80" t="s">
        <v>28</v>
      </c>
      <c r="E1353" s="80" t="s">
        <v>28</v>
      </c>
      <c r="F1353" s="80" t="s">
        <v>111</v>
      </c>
      <c r="G1353" s="80" t="s">
        <v>8153</v>
      </c>
      <c r="H1353" s="80" t="s">
        <v>8157</v>
      </c>
      <c r="I1353" s="80" t="s">
        <v>8158</v>
      </c>
      <c r="J1353" s="80" t="s">
        <v>3405</v>
      </c>
      <c r="K1353" s="77" t="s">
        <v>3329</v>
      </c>
      <c r="L1353" s="80">
        <v>29</v>
      </c>
      <c r="M1353" s="80">
        <v>1</v>
      </c>
      <c r="N1353" s="80">
        <v>2019</v>
      </c>
      <c r="O1353" s="77">
        <f t="shared" si="26"/>
        <v>43494</v>
      </c>
      <c r="P1353" s="80" t="s">
        <v>3406</v>
      </c>
      <c r="Q1353" s="80" t="s">
        <v>1899</v>
      </c>
      <c r="R1353" s="80">
        <f>VLOOKUP(P1353,Registration!O:P,2,FALSE)</f>
        <v>18</v>
      </c>
    </row>
    <row r="1354" spans="1:18" ht="23.1" customHeight="1">
      <c r="A1354" s="80" t="s">
        <v>1385</v>
      </c>
      <c r="B1354" s="80" t="s">
        <v>26</v>
      </c>
      <c r="C1354" s="80" t="s">
        <v>27</v>
      </c>
      <c r="D1354" s="80" t="s">
        <v>28</v>
      </c>
      <c r="E1354" s="80" t="s">
        <v>28</v>
      </c>
      <c r="F1354" s="80" t="s">
        <v>111</v>
      </c>
      <c r="G1354" s="80" t="s">
        <v>8153</v>
      </c>
      <c r="H1354" s="80" t="s">
        <v>8157</v>
      </c>
      <c r="I1354" s="80" t="s">
        <v>8158</v>
      </c>
      <c r="J1354" s="80" t="s">
        <v>3328</v>
      </c>
      <c r="K1354" s="77" t="s">
        <v>3329</v>
      </c>
      <c r="L1354" s="80">
        <v>29</v>
      </c>
      <c r="M1354" s="80">
        <v>1</v>
      </c>
      <c r="N1354" s="80">
        <v>2019</v>
      </c>
      <c r="O1354" s="77">
        <f t="shared" si="26"/>
        <v>43494</v>
      </c>
      <c r="P1354" s="80" t="s">
        <v>3407</v>
      </c>
      <c r="Q1354" s="80" t="s">
        <v>1899</v>
      </c>
      <c r="R1354" s="80">
        <f>VLOOKUP(P1354,Registration!O:P,2,FALSE)</f>
        <v>19</v>
      </c>
    </row>
    <row r="1355" spans="1:18" ht="23.1" customHeight="1">
      <c r="A1355" s="80" t="s">
        <v>1385</v>
      </c>
      <c r="B1355" s="80" t="s">
        <v>26</v>
      </c>
      <c r="C1355" s="80" t="s">
        <v>27</v>
      </c>
      <c r="D1355" s="80" t="s">
        <v>28</v>
      </c>
      <c r="E1355" s="80" t="s">
        <v>28</v>
      </c>
      <c r="F1355" s="80" t="s">
        <v>111</v>
      </c>
      <c r="G1355" s="80" t="s">
        <v>8153</v>
      </c>
      <c r="H1355" s="80" t="s">
        <v>8157</v>
      </c>
      <c r="I1355" s="80" t="s">
        <v>8158</v>
      </c>
      <c r="J1355" s="80" t="s">
        <v>3408</v>
      </c>
      <c r="K1355" s="77" t="s">
        <v>3329</v>
      </c>
      <c r="L1355" s="80">
        <v>29</v>
      </c>
      <c r="M1355" s="80">
        <v>1</v>
      </c>
      <c r="N1355" s="80">
        <v>2019</v>
      </c>
      <c r="O1355" s="77">
        <f t="shared" si="26"/>
        <v>43494</v>
      </c>
      <c r="P1355" s="80" t="s">
        <v>3409</v>
      </c>
      <c r="Q1355" s="80" t="s">
        <v>1899</v>
      </c>
      <c r="R1355" s="80">
        <f>VLOOKUP(P1355,Registration!O:P,2,FALSE)</f>
        <v>19</v>
      </c>
    </row>
    <row r="1356" spans="1:18" ht="23.1" customHeight="1">
      <c r="A1356" s="80" t="s">
        <v>1385</v>
      </c>
      <c r="B1356" s="80" t="s">
        <v>26</v>
      </c>
      <c r="C1356" s="80" t="s">
        <v>27</v>
      </c>
      <c r="D1356" s="80" t="s">
        <v>28</v>
      </c>
      <c r="E1356" s="80" t="s">
        <v>28</v>
      </c>
      <c r="F1356" s="80" t="s">
        <v>111</v>
      </c>
      <c r="G1356" s="80" t="s">
        <v>8153</v>
      </c>
      <c r="H1356" s="80" t="s">
        <v>8157</v>
      </c>
      <c r="I1356" s="80" t="s">
        <v>8158</v>
      </c>
      <c r="J1356" s="80" t="s">
        <v>3410</v>
      </c>
      <c r="K1356" s="77" t="s">
        <v>3329</v>
      </c>
      <c r="L1356" s="80">
        <v>29</v>
      </c>
      <c r="M1356" s="80">
        <v>1</v>
      </c>
      <c r="N1356" s="80">
        <v>2019</v>
      </c>
      <c r="O1356" s="77">
        <f t="shared" si="26"/>
        <v>43494</v>
      </c>
      <c r="P1356" s="80" t="s">
        <v>3411</v>
      </c>
      <c r="Q1356" s="80" t="s">
        <v>1899</v>
      </c>
      <c r="R1356" s="80">
        <f>VLOOKUP(P1356,Registration!O:P,2,FALSE)</f>
        <v>15</v>
      </c>
    </row>
    <row r="1357" spans="1:18" ht="23.1" customHeight="1">
      <c r="A1357" s="80" t="s">
        <v>1385</v>
      </c>
      <c r="B1357" s="80" t="s">
        <v>26</v>
      </c>
      <c r="C1357" s="80" t="s">
        <v>27</v>
      </c>
      <c r="D1357" s="80" t="s">
        <v>28</v>
      </c>
      <c r="E1357" s="80" t="s">
        <v>28</v>
      </c>
      <c r="F1357" s="80" t="s">
        <v>111</v>
      </c>
      <c r="G1357" s="80" t="s">
        <v>8153</v>
      </c>
      <c r="H1357" s="80" t="s">
        <v>8157</v>
      </c>
      <c r="I1357" s="80" t="s">
        <v>8158</v>
      </c>
      <c r="J1357" s="80" t="s">
        <v>3412</v>
      </c>
      <c r="K1357" s="77" t="s">
        <v>3329</v>
      </c>
      <c r="L1357" s="80">
        <v>29</v>
      </c>
      <c r="M1357" s="80">
        <v>1</v>
      </c>
      <c r="N1357" s="80">
        <v>2019</v>
      </c>
      <c r="O1357" s="77">
        <f t="shared" si="26"/>
        <v>43494</v>
      </c>
      <c r="P1357" s="80" t="s">
        <v>3413</v>
      </c>
      <c r="Q1357" s="80" t="s">
        <v>1899</v>
      </c>
      <c r="R1357" s="80">
        <f>VLOOKUP(P1357,Registration!O:P,2,FALSE)</f>
        <v>19</v>
      </c>
    </row>
    <row r="1358" spans="1:18" ht="23.1" customHeight="1">
      <c r="A1358" s="80" t="s">
        <v>1385</v>
      </c>
      <c r="B1358" s="80" t="s">
        <v>26</v>
      </c>
      <c r="C1358" s="80" t="s">
        <v>27</v>
      </c>
      <c r="D1358" s="80" t="s">
        <v>28</v>
      </c>
      <c r="E1358" s="80" t="s">
        <v>28</v>
      </c>
      <c r="F1358" s="80" t="s">
        <v>111</v>
      </c>
      <c r="G1358" s="80" t="s">
        <v>8153</v>
      </c>
      <c r="H1358" s="80" t="s">
        <v>8157</v>
      </c>
      <c r="I1358" s="80" t="s">
        <v>8158</v>
      </c>
      <c r="J1358" s="80" t="s">
        <v>3414</v>
      </c>
      <c r="K1358" s="77" t="s">
        <v>3329</v>
      </c>
      <c r="L1358" s="80">
        <v>29</v>
      </c>
      <c r="M1358" s="80">
        <v>1</v>
      </c>
      <c r="N1358" s="80">
        <v>2019</v>
      </c>
      <c r="O1358" s="77">
        <f t="shared" si="26"/>
        <v>43494</v>
      </c>
      <c r="P1358" s="80" t="s">
        <v>3415</v>
      </c>
      <c r="Q1358" s="80" t="s">
        <v>1899</v>
      </c>
      <c r="R1358" s="80">
        <f>VLOOKUP(P1358,Registration!O:P,2,FALSE)</f>
        <v>15</v>
      </c>
    </row>
    <row r="1359" spans="1:18" ht="23.1" customHeight="1">
      <c r="A1359" s="80" t="s">
        <v>1385</v>
      </c>
      <c r="B1359" s="80" t="s">
        <v>26</v>
      </c>
      <c r="C1359" s="80" t="s">
        <v>27</v>
      </c>
      <c r="D1359" s="80" t="s">
        <v>28</v>
      </c>
      <c r="E1359" s="80" t="s">
        <v>28</v>
      </c>
      <c r="F1359" s="80" t="s">
        <v>111</v>
      </c>
      <c r="G1359" s="80" t="s">
        <v>8153</v>
      </c>
      <c r="H1359" s="80" t="s">
        <v>8157</v>
      </c>
      <c r="I1359" s="80" t="s">
        <v>8158</v>
      </c>
      <c r="J1359" s="80" t="s">
        <v>3416</v>
      </c>
      <c r="K1359" s="77" t="s">
        <v>3329</v>
      </c>
      <c r="L1359" s="80">
        <v>29</v>
      </c>
      <c r="M1359" s="80">
        <v>1</v>
      </c>
      <c r="N1359" s="80">
        <v>2019</v>
      </c>
      <c r="O1359" s="77">
        <f t="shared" si="26"/>
        <v>43494</v>
      </c>
      <c r="P1359" s="80" t="s">
        <v>3417</v>
      </c>
      <c r="Q1359" s="80" t="s">
        <v>1899</v>
      </c>
      <c r="R1359" s="80">
        <f>VLOOKUP(P1359,Registration!O:P,2,FALSE)</f>
        <v>19</v>
      </c>
    </row>
    <row r="1360" spans="1:18" ht="23.1" customHeight="1">
      <c r="A1360" s="80" t="s">
        <v>1385</v>
      </c>
      <c r="B1360" s="80" t="s">
        <v>26</v>
      </c>
      <c r="C1360" s="80" t="s">
        <v>27</v>
      </c>
      <c r="D1360" s="80" t="s">
        <v>28</v>
      </c>
      <c r="E1360" s="80" t="s">
        <v>28</v>
      </c>
      <c r="F1360" s="80" t="s">
        <v>111</v>
      </c>
      <c r="G1360" s="80" t="s">
        <v>8153</v>
      </c>
      <c r="H1360" s="80" t="s">
        <v>8157</v>
      </c>
      <c r="I1360" s="80" t="s">
        <v>8158</v>
      </c>
      <c r="J1360" s="80" t="s">
        <v>3418</v>
      </c>
      <c r="K1360" s="77" t="s">
        <v>3329</v>
      </c>
      <c r="L1360" s="80">
        <v>29</v>
      </c>
      <c r="M1360" s="80">
        <v>1</v>
      </c>
      <c r="N1360" s="80">
        <v>2019</v>
      </c>
      <c r="O1360" s="77">
        <f t="shared" si="26"/>
        <v>43494</v>
      </c>
      <c r="P1360" s="80" t="s">
        <v>3419</v>
      </c>
      <c r="Q1360" s="80" t="s">
        <v>1899</v>
      </c>
      <c r="R1360" s="80">
        <f>VLOOKUP(P1360,Registration!O:P,2,FALSE)</f>
        <v>19</v>
      </c>
    </row>
    <row r="1361" spans="1:18" ht="23.1" customHeight="1">
      <c r="A1361" s="80" t="s">
        <v>1385</v>
      </c>
      <c r="B1361" s="80" t="s">
        <v>26</v>
      </c>
      <c r="C1361" s="80" t="s">
        <v>27</v>
      </c>
      <c r="D1361" s="80" t="s">
        <v>28</v>
      </c>
      <c r="E1361" s="80" t="s">
        <v>28</v>
      </c>
      <c r="F1361" s="80" t="s">
        <v>111</v>
      </c>
      <c r="G1361" s="80" t="s">
        <v>8153</v>
      </c>
      <c r="H1361" s="80" t="s">
        <v>8157</v>
      </c>
      <c r="I1361" s="80" t="s">
        <v>8158</v>
      </c>
      <c r="J1361" s="80" t="s">
        <v>3420</v>
      </c>
      <c r="K1361" s="77" t="s">
        <v>3329</v>
      </c>
      <c r="L1361" s="80">
        <v>29</v>
      </c>
      <c r="M1361" s="80">
        <v>1</v>
      </c>
      <c r="N1361" s="80">
        <v>2019</v>
      </c>
      <c r="O1361" s="77">
        <f t="shared" si="26"/>
        <v>43494</v>
      </c>
      <c r="P1361" s="80" t="s">
        <v>3421</v>
      </c>
      <c r="Q1361" s="80" t="s">
        <v>1899</v>
      </c>
      <c r="R1361" s="80">
        <f>VLOOKUP(P1361,Registration!O:P,2,FALSE)</f>
        <v>17</v>
      </c>
    </row>
    <row r="1362" spans="1:18" ht="23.1" customHeight="1">
      <c r="A1362" s="80" t="s">
        <v>1385</v>
      </c>
      <c r="B1362" s="80" t="s">
        <v>26</v>
      </c>
      <c r="C1362" s="80" t="s">
        <v>27</v>
      </c>
      <c r="D1362" s="80" t="s">
        <v>28</v>
      </c>
      <c r="E1362" s="80" t="s">
        <v>28</v>
      </c>
      <c r="F1362" s="80" t="s">
        <v>111</v>
      </c>
      <c r="G1362" s="80" t="s">
        <v>8153</v>
      </c>
      <c r="H1362" s="80" t="s">
        <v>8157</v>
      </c>
      <c r="I1362" s="80" t="s">
        <v>8158</v>
      </c>
      <c r="J1362" s="80" t="s">
        <v>3422</v>
      </c>
      <c r="K1362" s="77" t="s">
        <v>3329</v>
      </c>
      <c r="L1362" s="80">
        <v>29</v>
      </c>
      <c r="M1362" s="80">
        <v>1</v>
      </c>
      <c r="N1362" s="80">
        <v>2019</v>
      </c>
      <c r="O1362" s="77">
        <f t="shared" si="26"/>
        <v>43494</v>
      </c>
      <c r="P1362" s="80" t="s">
        <v>3423</v>
      </c>
      <c r="Q1362" s="80" t="s">
        <v>1899</v>
      </c>
      <c r="R1362" s="80">
        <f>VLOOKUP(P1362,Registration!O:P,2,FALSE)</f>
        <v>18</v>
      </c>
    </row>
    <row r="1363" spans="1:18" ht="23.1" customHeight="1">
      <c r="A1363" s="80" t="s">
        <v>1385</v>
      </c>
      <c r="B1363" s="80" t="s">
        <v>26</v>
      </c>
      <c r="C1363" s="80" t="s">
        <v>27</v>
      </c>
      <c r="D1363" s="80" t="s">
        <v>28</v>
      </c>
      <c r="E1363" s="80" t="s">
        <v>28</v>
      </c>
      <c r="F1363" s="80" t="s">
        <v>111</v>
      </c>
      <c r="G1363" s="80" t="s">
        <v>8153</v>
      </c>
      <c r="H1363" s="80" t="s">
        <v>8157</v>
      </c>
      <c r="I1363" s="80" t="s">
        <v>8158</v>
      </c>
      <c r="J1363" s="80" t="s">
        <v>2272</v>
      </c>
      <c r="K1363" s="77" t="s">
        <v>3329</v>
      </c>
      <c r="L1363" s="80">
        <v>29</v>
      </c>
      <c r="M1363" s="80">
        <v>1</v>
      </c>
      <c r="N1363" s="80">
        <v>2019</v>
      </c>
      <c r="O1363" s="77">
        <f t="shared" si="26"/>
        <v>43494</v>
      </c>
      <c r="P1363" s="80" t="s">
        <v>3424</v>
      </c>
      <c r="Q1363" s="80" t="s">
        <v>1899</v>
      </c>
      <c r="R1363" s="80">
        <f>VLOOKUP(P1363,Registration!O:P,2,FALSE)</f>
        <v>15</v>
      </c>
    </row>
    <row r="1364" spans="1:18" ht="23.1" customHeight="1">
      <c r="A1364" s="80" t="s">
        <v>1385</v>
      </c>
      <c r="B1364" s="80" t="s">
        <v>26</v>
      </c>
      <c r="C1364" s="80" t="s">
        <v>27</v>
      </c>
      <c r="D1364" s="80" t="s">
        <v>28</v>
      </c>
      <c r="E1364" s="80" t="s">
        <v>28</v>
      </c>
      <c r="F1364" s="80" t="s">
        <v>111</v>
      </c>
      <c r="G1364" s="80" t="s">
        <v>8153</v>
      </c>
      <c r="H1364" s="80" t="s">
        <v>8157</v>
      </c>
      <c r="I1364" s="80" t="s">
        <v>8158</v>
      </c>
      <c r="J1364" s="80" t="s">
        <v>3425</v>
      </c>
      <c r="K1364" s="77" t="s">
        <v>3329</v>
      </c>
      <c r="L1364" s="80">
        <v>29</v>
      </c>
      <c r="M1364" s="80">
        <v>1</v>
      </c>
      <c r="N1364" s="80">
        <v>2019</v>
      </c>
      <c r="O1364" s="77">
        <f t="shared" si="26"/>
        <v>43494</v>
      </c>
      <c r="P1364" s="80" t="s">
        <v>3426</v>
      </c>
      <c r="Q1364" s="80" t="s">
        <v>1899</v>
      </c>
      <c r="R1364" s="80">
        <f>VLOOKUP(P1364,Registration!O:P,2,FALSE)</f>
        <v>19</v>
      </c>
    </row>
    <row r="1365" spans="1:18" ht="23.1" customHeight="1">
      <c r="A1365" s="80" t="s">
        <v>1385</v>
      </c>
      <c r="B1365" s="80" t="s">
        <v>26</v>
      </c>
      <c r="C1365" s="80" t="s">
        <v>27</v>
      </c>
      <c r="D1365" s="80" t="s">
        <v>28</v>
      </c>
      <c r="E1365" s="80" t="s">
        <v>28</v>
      </c>
      <c r="F1365" s="80" t="s">
        <v>111</v>
      </c>
      <c r="G1365" s="80" t="s">
        <v>8153</v>
      </c>
      <c r="H1365" s="80" t="s">
        <v>8157</v>
      </c>
      <c r="I1365" s="80" t="s">
        <v>8158</v>
      </c>
      <c r="J1365" s="80" t="s">
        <v>3427</v>
      </c>
      <c r="K1365" s="77" t="s">
        <v>3329</v>
      </c>
      <c r="L1365" s="80">
        <v>29</v>
      </c>
      <c r="M1365" s="80">
        <v>1</v>
      </c>
      <c r="N1365" s="80">
        <v>2019</v>
      </c>
      <c r="O1365" s="77">
        <f t="shared" si="26"/>
        <v>43494</v>
      </c>
      <c r="P1365" s="80" t="s">
        <v>3428</v>
      </c>
      <c r="Q1365" s="80" t="s">
        <v>1899</v>
      </c>
      <c r="R1365" s="80">
        <f>VLOOKUP(P1365,Registration!O:P,2,FALSE)</f>
        <v>19</v>
      </c>
    </row>
    <row r="1366" spans="1:18" ht="23.1" customHeight="1">
      <c r="A1366" s="80" t="s">
        <v>1385</v>
      </c>
      <c r="B1366" s="80" t="s">
        <v>26</v>
      </c>
      <c r="C1366" s="80" t="s">
        <v>27</v>
      </c>
      <c r="D1366" s="80" t="s">
        <v>28</v>
      </c>
      <c r="E1366" s="80" t="s">
        <v>28</v>
      </c>
      <c r="F1366" s="80" t="s">
        <v>111</v>
      </c>
      <c r="G1366" s="80" t="s">
        <v>8153</v>
      </c>
      <c r="H1366" s="80" t="s">
        <v>8157</v>
      </c>
      <c r="I1366" s="80" t="s">
        <v>8158</v>
      </c>
      <c r="J1366" s="80" t="s">
        <v>3429</v>
      </c>
      <c r="K1366" s="77" t="s">
        <v>3329</v>
      </c>
      <c r="L1366" s="80">
        <v>29</v>
      </c>
      <c r="M1366" s="80">
        <v>1</v>
      </c>
      <c r="N1366" s="80">
        <v>2019</v>
      </c>
      <c r="O1366" s="77">
        <f t="shared" si="26"/>
        <v>43494</v>
      </c>
      <c r="P1366" s="80" t="s">
        <v>3430</v>
      </c>
      <c r="Q1366" s="80" t="s">
        <v>1899</v>
      </c>
      <c r="R1366" s="80">
        <f>VLOOKUP(P1366,Registration!O:P,2,FALSE)</f>
        <v>15</v>
      </c>
    </row>
    <row r="1367" spans="1:18" ht="23.1" customHeight="1">
      <c r="A1367" s="80" t="s">
        <v>1385</v>
      </c>
      <c r="B1367" s="80" t="s">
        <v>26</v>
      </c>
      <c r="C1367" s="80" t="s">
        <v>27</v>
      </c>
      <c r="D1367" s="80" t="s">
        <v>28</v>
      </c>
      <c r="E1367" s="80" t="s">
        <v>28</v>
      </c>
      <c r="F1367" s="80" t="s">
        <v>111</v>
      </c>
      <c r="G1367" s="80" t="s">
        <v>8153</v>
      </c>
      <c r="H1367" s="80" t="s">
        <v>8157</v>
      </c>
      <c r="I1367" s="80" t="s">
        <v>8158</v>
      </c>
      <c r="J1367" s="80" t="s">
        <v>3344</v>
      </c>
      <c r="K1367" s="77" t="s">
        <v>3329</v>
      </c>
      <c r="L1367" s="80">
        <v>29</v>
      </c>
      <c r="M1367" s="80">
        <v>1</v>
      </c>
      <c r="N1367" s="80">
        <v>2019</v>
      </c>
      <c r="O1367" s="77">
        <f t="shared" si="26"/>
        <v>43494</v>
      </c>
      <c r="P1367" s="80" t="s">
        <v>3431</v>
      </c>
      <c r="Q1367" s="80" t="s">
        <v>1899</v>
      </c>
      <c r="R1367" s="80">
        <f>VLOOKUP(P1367,Registration!O:P,2,FALSE)</f>
        <v>19</v>
      </c>
    </row>
    <row r="1368" spans="1:18" ht="23.1" customHeight="1">
      <c r="A1368" s="80" t="s">
        <v>1385</v>
      </c>
      <c r="B1368" s="80" t="s">
        <v>26</v>
      </c>
      <c r="C1368" s="80" t="s">
        <v>27</v>
      </c>
      <c r="D1368" s="80" t="s">
        <v>28</v>
      </c>
      <c r="E1368" s="80" t="s">
        <v>28</v>
      </c>
      <c r="F1368" s="80" t="s">
        <v>111</v>
      </c>
      <c r="G1368" s="80" t="s">
        <v>8153</v>
      </c>
      <c r="H1368" s="80" t="s">
        <v>8157</v>
      </c>
      <c r="I1368" s="80" t="s">
        <v>8158</v>
      </c>
      <c r="J1368" s="80" t="s">
        <v>3432</v>
      </c>
      <c r="K1368" s="77" t="s">
        <v>3329</v>
      </c>
      <c r="L1368" s="80">
        <v>29</v>
      </c>
      <c r="M1368" s="80">
        <v>1</v>
      </c>
      <c r="N1368" s="80">
        <v>2019</v>
      </c>
      <c r="O1368" s="77">
        <f t="shared" si="26"/>
        <v>43494</v>
      </c>
      <c r="P1368" s="80" t="s">
        <v>3433</v>
      </c>
      <c r="Q1368" s="80" t="s">
        <v>1899</v>
      </c>
      <c r="R1368" s="80">
        <f>VLOOKUP(P1368,Registration!O:P,2,FALSE)</f>
        <v>16</v>
      </c>
    </row>
    <row r="1369" spans="1:18" ht="23.1" customHeight="1">
      <c r="A1369" s="80" t="s">
        <v>1385</v>
      </c>
      <c r="B1369" s="80" t="s">
        <v>26</v>
      </c>
      <c r="C1369" s="80" t="s">
        <v>27</v>
      </c>
      <c r="D1369" s="80" t="s">
        <v>28</v>
      </c>
      <c r="E1369" s="80" t="s">
        <v>28</v>
      </c>
      <c r="F1369" s="80" t="s">
        <v>111</v>
      </c>
      <c r="G1369" s="80" t="s">
        <v>8153</v>
      </c>
      <c r="H1369" s="80" t="s">
        <v>8157</v>
      </c>
      <c r="I1369" s="80" t="s">
        <v>8158</v>
      </c>
      <c r="J1369" s="80" t="s">
        <v>3434</v>
      </c>
      <c r="K1369" s="77" t="s">
        <v>3329</v>
      </c>
      <c r="L1369" s="80">
        <v>29</v>
      </c>
      <c r="M1369" s="80">
        <v>1</v>
      </c>
      <c r="N1369" s="80">
        <v>2019</v>
      </c>
      <c r="O1369" s="77">
        <f t="shared" si="26"/>
        <v>43494</v>
      </c>
      <c r="P1369" s="80" t="s">
        <v>3435</v>
      </c>
      <c r="Q1369" s="80" t="s">
        <v>1899</v>
      </c>
      <c r="R1369" s="80">
        <f>VLOOKUP(P1369,Registration!O:P,2,FALSE)</f>
        <v>17</v>
      </c>
    </row>
    <row r="1370" spans="1:18" ht="23.1" customHeight="1">
      <c r="A1370" s="80" t="s">
        <v>1385</v>
      </c>
      <c r="B1370" s="80" t="s">
        <v>26</v>
      </c>
      <c r="C1370" s="80" t="s">
        <v>27</v>
      </c>
      <c r="D1370" s="80" t="s">
        <v>28</v>
      </c>
      <c r="E1370" s="80" t="s">
        <v>28</v>
      </c>
      <c r="F1370" s="80" t="s">
        <v>111</v>
      </c>
      <c r="G1370" s="80" t="s">
        <v>8153</v>
      </c>
      <c r="H1370" s="80" t="s">
        <v>8157</v>
      </c>
      <c r="I1370" s="80" t="s">
        <v>8158</v>
      </c>
      <c r="J1370" s="80" t="s">
        <v>3436</v>
      </c>
      <c r="K1370" s="77" t="s">
        <v>3329</v>
      </c>
      <c r="L1370" s="80">
        <v>29</v>
      </c>
      <c r="M1370" s="80">
        <v>1</v>
      </c>
      <c r="N1370" s="80">
        <v>2019</v>
      </c>
      <c r="O1370" s="77">
        <f t="shared" si="26"/>
        <v>43494</v>
      </c>
      <c r="P1370" s="80" t="s">
        <v>3437</v>
      </c>
      <c r="Q1370" s="80" t="s">
        <v>1899</v>
      </c>
      <c r="R1370" s="80">
        <f>VLOOKUP(P1370,Registration!O:P,2,FALSE)</f>
        <v>18</v>
      </c>
    </row>
    <row r="1371" spans="1:18" ht="23.1" customHeight="1">
      <c r="A1371" s="80" t="s">
        <v>1385</v>
      </c>
      <c r="B1371" s="80" t="s">
        <v>26</v>
      </c>
      <c r="C1371" s="80" t="s">
        <v>27</v>
      </c>
      <c r="D1371" s="80" t="s">
        <v>28</v>
      </c>
      <c r="E1371" s="80" t="s">
        <v>28</v>
      </c>
      <c r="F1371" s="80" t="s">
        <v>111</v>
      </c>
      <c r="G1371" s="80" t="s">
        <v>8153</v>
      </c>
      <c r="H1371" s="80" t="s">
        <v>8157</v>
      </c>
      <c r="I1371" s="80" t="s">
        <v>8158</v>
      </c>
      <c r="J1371" s="80" t="s">
        <v>3438</v>
      </c>
      <c r="K1371" s="77" t="s">
        <v>3439</v>
      </c>
      <c r="L1371" s="80">
        <v>30</v>
      </c>
      <c r="M1371" s="80">
        <v>1</v>
      </c>
      <c r="N1371" s="80">
        <v>2019</v>
      </c>
      <c r="O1371" s="77">
        <f t="shared" si="26"/>
        <v>43495</v>
      </c>
      <c r="P1371" s="80" t="s">
        <v>3440</v>
      </c>
      <c r="Q1371" s="80" t="s">
        <v>1899</v>
      </c>
      <c r="R1371" s="80">
        <f>VLOOKUP(P1371,Registration!O:P,2,FALSE)</f>
        <v>18</v>
      </c>
    </row>
    <row r="1372" spans="1:18" ht="23.1" customHeight="1">
      <c r="A1372" s="80" t="s">
        <v>1385</v>
      </c>
      <c r="B1372" s="80" t="s">
        <v>26</v>
      </c>
      <c r="C1372" s="80" t="s">
        <v>27</v>
      </c>
      <c r="D1372" s="80" t="s">
        <v>28</v>
      </c>
      <c r="E1372" s="80" t="s">
        <v>28</v>
      </c>
      <c r="F1372" s="80" t="s">
        <v>111</v>
      </c>
      <c r="G1372" s="80" t="s">
        <v>8153</v>
      </c>
      <c r="H1372" s="80" t="s">
        <v>8157</v>
      </c>
      <c r="I1372" s="80" t="s">
        <v>8158</v>
      </c>
      <c r="J1372" s="80" t="s">
        <v>3441</v>
      </c>
      <c r="K1372" s="77" t="s">
        <v>3439</v>
      </c>
      <c r="L1372" s="80">
        <v>30</v>
      </c>
      <c r="M1372" s="80">
        <v>1</v>
      </c>
      <c r="N1372" s="80">
        <v>2019</v>
      </c>
      <c r="O1372" s="77">
        <f t="shared" si="26"/>
        <v>43495</v>
      </c>
      <c r="P1372" s="80" t="s">
        <v>3442</v>
      </c>
      <c r="Q1372" s="80" t="s">
        <v>1899</v>
      </c>
      <c r="R1372" s="80">
        <f>VLOOKUP(P1372,Registration!O:P,2,FALSE)</f>
        <v>15</v>
      </c>
    </row>
    <row r="1373" spans="1:18" ht="23.1" customHeight="1">
      <c r="A1373" s="80" t="s">
        <v>1385</v>
      </c>
      <c r="B1373" s="80" t="s">
        <v>26</v>
      </c>
      <c r="C1373" s="80" t="s">
        <v>27</v>
      </c>
      <c r="D1373" s="80" t="s">
        <v>28</v>
      </c>
      <c r="E1373" s="80" t="s">
        <v>28</v>
      </c>
      <c r="F1373" s="80" t="s">
        <v>111</v>
      </c>
      <c r="G1373" s="80" t="s">
        <v>8153</v>
      </c>
      <c r="H1373" s="80" t="s">
        <v>8157</v>
      </c>
      <c r="I1373" s="80" t="s">
        <v>8158</v>
      </c>
      <c r="J1373" s="80" t="s">
        <v>3443</v>
      </c>
      <c r="K1373" s="77" t="s">
        <v>3439</v>
      </c>
      <c r="L1373" s="80">
        <v>30</v>
      </c>
      <c r="M1373" s="80">
        <v>1</v>
      </c>
      <c r="N1373" s="80">
        <v>2019</v>
      </c>
      <c r="O1373" s="77">
        <f t="shared" ref="O1373:O1437" si="27">DATE(N1373,M1373,L1373)</f>
        <v>43495</v>
      </c>
      <c r="P1373" s="80" t="s">
        <v>3444</v>
      </c>
      <c r="Q1373" s="80" t="s">
        <v>1899</v>
      </c>
      <c r="R1373" s="80">
        <f>VLOOKUP(P1373,Registration!O:P,2,FALSE)</f>
        <v>16</v>
      </c>
    </row>
    <row r="1374" spans="1:18" ht="23.1" customHeight="1">
      <c r="A1374" s="80" t="s">
        <v>1385</v>
      </c>
      <c r="B1374" s="80" t="s">
        <v>26</v>
      </c>
      <c r="C1374" s="80" t="s">
        <v>27</v>
      </c>
      <c r="D1374" s="80" t="s">
        <v>28</v>
      </c>
      <c r="E1374" s="80" t="s">
        <v>28</v>
      </c>
      <c r="F1374" s="80" t="s">
        <v>111</v>
      </c>
      <c r="G1374" s="80" t="s">
        <v>8153</v>
      </c>
      <c r="H1374" s="80" t="s">
        <v>8157</v>
      </c>
      <c r="I1374" s="80" t="s">
        <v>8158</v>
      </c>
      <c r="J1374" s="80" t="s">
        <v>3445</v>
      </c>
      <c r="K1374" s="77" t="s">
        <v>3439</v>
      </c>
      <c r="L1374" s="80">
        <v>30</v>
      </c>
      <c r="M1374" s="80">
        <v>1</v>
      </c>
      <c r="N1374" s="80">
        <v>2019</v>
      </c>
      <c r="O1374" s="77">
        <f t="shared" si="27"/>
        <v>43495</v>
      </c>
      <c r="P1374" s="80" t="s">
        <v>3446</v>
      </c>
      <c r="Q1374" s="80" t="s">
        <v>1899</v>
      </c>
      <c r="R1374" s="80">
        <f>VLOOKUP(P1374,Registration!O:P,2,FALSE)</f>
        <v>19</v>
      </c>
    </row>
    <row r="1375" spans="1:18" ht="23.1" customHeight="1">
      <c r="A1375" s="80" t="s">
        <v>1385</v>
      </c>
      <c r="B1375" s="80" t="s">
        <v>26</v>
      </c>
      <c r="C1375" s="80" t="s">
        <v>27</v>
      </c>
      <c r="D1375" s="80" t="s">
        <v>28</v>
      </c>
      <c r="E1375" s="80" t="s">
        <v>28</v>
      </c>
      <c r="F1375" s="80" t="s">
        <v>111</v>
      </c>
      <c r="G1375" s="80" t="s">
        <v>8153</v>
      </c>
      <c r="H1375" s="80" t="s">
        <v>8157</v>
      </c>
      <c r="I1375" s="80" t="s">
        <v>8158</v>
      </c>
      <c r="J1375" s="80" t="s">
        <v>3447</v>
      </c>
      <c r="K1375" s="77" t="s">
        <v>3439</v>
      </c>
      <c r="L1375" s="80">
        <v>30</v>
      </c>
      <c r="M1375" s="80">
        <v>1</v>
      </c>
      <c r="N1375" s="80">
        <v>2019</v>
      </c>
      <c r="O1375" s="77">
        <f t="shared" si="27"/>
        <v>43495</v>
      </c>
      <c r="P1375" s="80" t="s">
        <v>3448</v>
      </c>
      <c r="Q1375" s="80" t="s">
        <v>1899</v>
      </c>
      <c r="R1375" s="80">
        <f>VLOOKUP(P1375,Registration!O:P,2,FALSE)</f>
        <v>19</v>
      </c>
    </row>
    <row r="1376" spans="1:18" ht="23.1" customHeight="1">
      <c r="A1376" s="80" t="s">
        <v>1385</v>
      </c>
      <c r="B1376" s="80" t="s">
        <v>26</v>
      </c>
      <c r="C1376" s="80" t="s">
        <v>27</v>
      </c>
      <c r="D1376" s="80" t="s">
        <v>28</v>
      </c>
      <c r="E1376" s="80" t="s">
        <v>28</v>
      </c>
      <c r="F1376" s="80" t="s">
        <v>111</v>
      </c>
      <c r="G1376" s="80" t="s">
        <v>8153</v>
      </c>
      <c r="H1376" s="80" t="s">
        <v>8157</v>
      </c>
      <c r="I1376" s="80" t="s">
        <v>8158</v>
      </c>
      <c r="J1376" s="80" t="s">
        <v>3449</v>
      </c>
      <c r="K1376" s="77" t="s">
        <v>3439</v>
      </c>
      <c r="L1376" s="80">
        <v>30</v>
      </c>
      <c r="M1376" s="80">
        <v>1</v>
      </c>
      <c r="N1376" s="80">
        <v>2019</v>
      </c>
      <c r="O1376" s="77">
        <f t="shared" si="27"/>
        <v>43495</v>
      </c>
      <c r="P1376" s="80" t="s">
        <v>3450</v>
      </c>
      <c r="Q1376" s="80" t="s">
        <v>1899</v>
      </c>
      <c r="R1376" s="80">
        <f>VLOOKUP(P1376,Registration!O:P,2,FALSE)</f>
        <v>16</v>
      </c>
    </row>
    <row r="1377" spans="1:18" ht="23.1" customHeight="1">
      <c r="A1377" s="80" t="s">
        <v>1385</v>
      </c>
      <c r="B1377" s="80" t="s">
        <v>26</v>
      </c>
      <c r="C1377" s="80" t="s">
        <v>27</v>
      </c>
      <c r="D1377" s="80" t="s">
        <v>28</v>
      </c>
      <c r="E1377" s="80" t="s">
        <v>28</v>
      </c>
      <c r="F1377" s="80" t="s">
        <v>111</v>
      </c>
      <c r="G1377" s="80" t="s">
        <v>8153</v>
      </c>
      <c r="H1377" s="80" t="s">
        <v>8157</v>
      </c>
      <c r="I1377" s="80" t="s">
        <v>8158</v>
      </c>
      <c r="J1377" s="80" t="s">
        <v>3451</v>
      </c>
      <c r="K1377" s="77" t="s">
        <v>3439</v>
      </c>
      <c r="L1377" s="80">
        <v>30</v>
      </c>
      <c r="M1377" s="80">
        <v>1</v>
      </c>
      <c r="N1377" s="80">
        <v>2019</v>
      </c>
      <c r="O1377" s="77">
        <f t="shared" si="27"/>
        <v>43495</v>
      </c>
      <c r="P1377" s="80" t="s">
        <v>3452</v>
      </c>
      <c r="Q1377" s="80" t="s">
        <v>1899</v>
      </c>
      <c r="R1377" s="80">
        <f>VLOOKUP(P1377,Registration!O:P,2,FALSE)</f>
        <v>15</v>
      </c>
    </row>
    <row r="1378" spans="1:18" ht="23.1" customHeight="1">
      <c r="A1378" s="80" t="s">
        <v>1385</v>
      </c>
      <c r="B1378" s="80" t="s">
        <v>26</v>
      </c>
      <c r="C1378" s="80" t="s">
        <v>27</v>
      </c>
      <c r="D1378" s="80" t="s">
        <v>28</v>
      </c>
      <c r="E1378" s="80" t="s">
        <v>28</v>
      </c>
      <c r="F1378" s="80" t="s">
        <v>111</v>
      </c>
      <c r="G1378" s="80" t="s">
        <v>8153</v>
      </c>
      <c r="H1378" s="80" t="s">
        <v>8157</v>
      </c>
      <c r="I1378" s="80" t="s">
        <v>8158</v>
      </c>
      <c r="J1378" s="80" t="s">
        <v>3453</v>
      </c>
      <c r="K1378" s="77" t="s">
        <v>3439</v>
      </c>
      <c r="L1378" s="80">
        <v>30</v>
      </c>
      <c r="M1378" s="80">
        <v>1</v>
      </c>
      <c r="N1378" s="80">
        <v>2019</v>
      </c>
      <c r="O1378" s="77">
        <f t="shared" si="27"/>
        <v>43495</v>
      </c>
      <c r="P1378" s="80" t="s">
        <v>3454</v>
      </c>
      <c r="Q1378" s="80" t="s">
        <v>1899</v>
      </c>
      <c r="R1378" s="80">
        <f>VLOOKUP(P1378,Registration!O:P,2,FALSE)</f>
        <v>17</v>
      </c>
    </row>
    <row r="1379" spans="1:18" ht="23.1" customHeight="1">
      <c r="A1379" s="80" t="s">
        <v>1385</v>
      </c>
      <c r="B1379" s="80" t="s">
        <v>26</v>
      </c>
      <c r="C1379" s="80" t="s">
        <v>27</v>
      </c>
      <c r="D1379" s="80" t="s">
        <v>28</v>
      </c>
      <c r="E1379" s="80" t="s">
        <v>28</v>
      </c>
      <c r="F1379" s="80" t="s">
        <v>111</v>
      </c>
      <c r="G1379" s="80" t="s">
        <v>8153</v>
      </c>
      <c r="H1379" s="80" t="s">
        <v>8157</v>
      </c>
      <c r="I1379" s="80" t="s">
        <v>8158</v>
      </c>
      <c r="J1379" s="80" t="s">
        <v>3455</v>
      </c>
      <c r="K1379" s="77" t="s">
        <v>3439</v>
      </c>
      <c r="L1379" s="80">
        <v>30</v>
      </c>
      <c r="M1379" s="80">
        <v>1</v>
      </c>
      <c r="N1379" s="80">
        <v>2019</v>
      </c>
      <c r="O1379" s="77">
        <f t="shared" si="27"/>
        <v>43495</v>
      </c>
      <c r="P1379" s="80" t="s">
        <v>3456</v>
      </c>
      <c r="Q1379" s="80" t="s">
        <v>1899</v>
      </c>
      <c r="R1379" s="80">
        <f>VLOOKUP(P1379,Registration!O:P,2,FALSE)</f>
        <v>18</v>
      </c>
    </row>
    <row r="1380" spans="1:18" ht="23.1" customHeight="1">
      <c r="A1380" s="80" t="s">
        <v>1385</v>
      </c>
      <c r="B1380" s="80" t="s">
        <v>26</v>
      </c>
      <c r="C1380" s="80" t="s">
        <v>27</v>
      </c>
      <c r="D1380" s="80" t="s">
        <v>28</v>
      </c>
      <c r="E1380" s="80" t="s">
        <v>28</v>
      </c>
      <c r="F1380" s="80" t="s">
        <v>111</v>
      </c>
      <c r="G1380" s="80" t="s">
        <v>8153</v>
      </c>
      <c r="H1380" s="80" t="s">
        <v>8157</v>
      </c>
      <c r="I1380" s="80" t="s">
        <v>8158</v>
      </c>
      <c r="J1380" s="80" t="s">
        <v>3457</v>
      </c>
      <c r="K1380" s="77" t="s">
        <v>3439</v>
      </c>
      <c r="L1380" s="80">
        <v>30</v>
      </c>
      <c r="M1380" s="80">
        <v>1</v>
      </c>
      <c r="N1380" s="80">
        <v>2019</v>
      </c>
      <c r="O1380" s="77">
        <f t="shared" si="27"/>
        <v>43495</v>
      </c>
      <c r="P1380" s="80" t="s">
        <v>3458</v>
      </c>
      <c r="Q1380" s="80" t="s">
        <v>1899</v>
      </c>
      <c r="R1380" s="80">
        <f>VLOOKUP(P1380,Registration!O:P,2,FALSE)</f>
        <v>17</v>
      </c>
    </row>
    <row r="1381" spans="1:18" ht="23.1" customHeight="1">
      <c r="A1381" s="80" t="s">
        <v>1385</v>
      </c>
      <c r="B1381" s="80" t="s">
        <v>26</v>
      </c>
      <c r="C1381" s="80" t="s">
        <v>27</v>
      </c>
      <c r="D1381" s="80" t="s">
        <v>28</v>
      </c>
      <c r="E1381" s="80" t="s">
        <v>28</v>
      </c>
      <c r="F1381" s="80" t="s">
        <v>111</v>
      </c>
      <c r="G1381" s="80" t="s">
        <v>8153</v>
      </c>
      <c r="H1381" s="80" t="s">
        <v>8157</v>
      </c>
      <c r="I1381" s="80" t="s">
        <v>8158</v>
      </c>
      <c r="J1381" s="80" t="s">
        <v>3459</v>
      </c>
      <c r="K1381" s="77" t="s">
        <v>3439</v>
      </c>
      <c r="L1381" s="80">
        <v>30</v>
      </c>
      <c r="M1381" s="80">
        <v>1</v>
      </c>
      <c r="N1381" s="80">
        <v>2019</v>
      </c>
      <c r="O1381" s="77">
        <f t="shared" si="27"/>
        <v>43495</v>
      </c>
      <c r="P1381" s="80" t="s">
        <v>3460</v>
      </c>
      <c r="Q1381" s="80" t="s">
        <v>1899</v>
      </c>
      <c r="R1381" s="80">
        <f>VLOOKUP(P1381,Registration!O:P,2,FALSE)</f>
        <v>17</v>
      </c>
    </row>
    <row r="1382" spans="1:18" ht="23.1" customHeight="1">
      <c r="A1382" s="80" t="s">
        <v>1385</v>
      </c>
      <c r="B1382" s="80" t="s">
        <v>26</v>
      </c>
      <c r="C1382" s="80" t="s">
        <v>27</v>
      </c>
      <c r="D1382" s="80" t="s">
        <v>28</v>
      </c>
      <c r="E1382" s="80" t="s">
        <v>28</v>
      </c>
      <c r="F1382" s="80" t="s">
        <v>111</v>
      </c>
      <c r="G1382" s="80" t="s">
        <v>8153</v>
      </c>
      <c r="H1382" s="80" t="s">
        <v>8157</v>
      </c>
      <c r="I1382" s="80" t="s">
        <v>8158</v>
      </c>
      <c r="J1382" s="80" t="s">
        <v>3461</v>
      </c>
      <c r="K1382" s="77" t="s">
        <v>3439</v>
      </c>
      <c r="L1382" s="80">
        <v>30</v>
      </c>
      <c r="M1382" s="80">
        <v>1</v>
      </c>
      <c r="N1382" s="80">
        <v>2019</v>
      </c>
      <c r="O1382" s="77">
        <f t="shared" si="27"/>
        <v>43495</v>
      </c>
      <c r="P1382" s="80" t="s">
        <v>3462</v>
      </c>
      <c r="Q1382" s="80" t="s">
        <v>1899</v>
      </c>
      <c r="R1382" s="80">
        <f>VLOOKUP(P1382,Registration!O:P,2,FALSE)</f>
        <v>19</v>
      </c>
    </row>
    <row r="1383" spans="1:18" ht="23.1" customHeight="1">
      <c r="A1383" s="80" t="s">
        <v>1385</v>
      </c>
      <c r="B1383" s="80" t="s">
        <v>26</v>
      </c>
      <c r="C1383" s="80" t="s">
        <v>27</v>
      </c>
      <c r="D1383" s="80" t="s">
        <v>28</v>
      </c>
      <c r="E1383" s="80" t="s">
        <v>28</v>
      </c>
      <c r="F1383" s="80" t="s">
        <v>111</v>
      </c>
      <c r="G1383" s="80" t="s">
        <v>8153</v>
      </c>
      <c r="H1383" s="80" t="s">
        <v>8157</v>
      </c>
      <c r="I1383" s="80" t="s">
        <v>8158</v>
      </c>
      <c r="J1383" s="80" t="s">
        <v>3463</v>
      </c>
      <c r="K1383" s="77" t="s">
        <v>3439</v>
      </c>
      <c r="L1383" s="80">
        <v>30</v>
      </c>
      <c r="M1383" s="80">
        <v>1</v>
      </c>
      <c r="N1383" s="80">
        <v>2019</v>
      </c>
      <c r="O1383" s="77">
        <f t="shared" si="27"/>
        <v>43495</v>
      </c>
      <c r="P1383" s="80" t="s">
        <v>3464</v>
      </c>
      <c r="Q1383" s="80" t="s">
        <v>1899</v>
      </c>
      <c r="R1383" s="80">
        <f>VLOOKUP(P1383,Registration!O:P,2,FALSE)</f>
        <v>18</v>
      </c>
    </row>
    <row r="1384" spans="1:18" ht="23.1" customHeight="1">
      <c r="A1384" s="80" t="s">
        <v>1385</v>
      </c>
      <c r="B1384" s="80" t="s">
        <v>26</v>
      </c>
      <c r="C1384" s="80" t="s">
        <v>27</v>
      </c>
      <c r="D1384" s="80" t="s">
        <v>28</v>
      </c>
      <c r="E1384" s="80" t="s">
        <v>28</v>
      </c>
      <c r="F1384" s="80" t="s">
        <v>111</v>
      </c>
      <c r="G1384" s="80" t="s">
        <v>8153</v>
      </c>
      <c r="H1384" s="80" t="s">
        <v>8157</v>
      </c>
      <c r="I1384" s="80" t="s">
        <v>8158</v>
      </c>
      <c r="J1384" s="80" t="s">
        <v>3465</v>
      </c>
      <c r="K1384" s="77" t="s">
        <v>3439</v>
      </c>
      <c r="L1384" s="80">
        <v>30</v>
      </c>
      <c r="M1384" s="80">
        <v>1</v>
      </c>
      <c r="N1384" s="80">
        <v>2019</v>
      </c>
      <c r="O1384" s="77">
        <f t="shared" si="27"/>
        <v>43495</v>
      </c>
      <c r="P1384" s="80" t="s">
        <v>3466</v>
      </c>
      <c r="Q1384" s="80" t="s">
        <v>1899</v>
      </c>
      <c r="R1384" s="80">
        <f>VLOOKUP(P1384,Registration!O:P,2,FALSE)</f>
        <v>19</v>
      </c>
    </row>
    <row r="1385" spans="1:18" ht="23.1" customHeight="1">
      <c r="A1385" s="80" t="s">
        <v>1385</v>
      </c>
      <c r="B1385" s="80" t="s">
        <v>26</v>
      </c>
      <c r="C1385" s="80" t="s">
        <v>27</v>
      </c>
      <c r="D1385" s="80" t="s">
        <v>28</v>
      </c>
      <c r="E1385" s="80" t="s">
        <v>28</v>
      </c>
      <c r="F1385" s="80" t="s">
        <v>111</v>
      </c>
      <c r="G1385" s="80" t="s">
        <v>8153</v>
      </c>
      <c r="H1385" s="80" t="s">
        <v>8157</v>
      </c>
      <c r="I1385" s="80" t="s">
        <v>8158</v>
      </c>
      <c r="J1385" s="80" t="s">
        <v>3467</v>
      </c>
      <c r="K1385" s="77" t="s">
        <v>3439</v>
      </c>
      <c r="L1385" s="80">
        <v>30</v>
      </c>
      <c r="M1385" s="80">
        <v>1</v>
      </c>
      <c r="N1385" s="80">
        <v>2019</v>
      </c>
      <c r="O1385" s="77">
        <f t="shared" si="27"/>
        <v>43495</v>
      </c>
      <c r="P1385" s="80" t="s">
        <v>3468</v>
      </c>
      <c r="Q1385" s="80" t="s">
        <v>1899</v>
      </c>
      <c r="R1385" s="80">
        <f>VLOOKUP(P1385,Registration!O:P,2,FALSE)</f>
        <v>19</v>
      </c>
    </row>
    <row r="1386" spans="1:18" ht="23.1" customHeight="1">
      <c r="A1386" s="80" t="s">
        <v>1385</v>
      </c>
      <c r="B1386" s="80" t="s">
        <v>26</v>
      </c>
      <c r="C1386" s="80" t="s">
        <v>27</v>
      </c>
      <c r="D1386" s="80" t="s">
        <v>28</v>
      </c>
      <c r="E1386" s="80" t="s">
        <v>28</v>
      </c>
      <c r="F1386" s="80" t="s">
        <v>111</v>
      </c>
      <c r="G1386" s="80" t="s">
        <v>8153</v>
      </c>
      <c r="H1386" s="80" t="s">
        <v>8157</v>
      </c>
      <c r="I1386" s="80" t="s">
        <v>8158</v>
      </c>
      <c r="J1386" s="80" t="s">
        <v>3469</v>
      </c>
      <c r="K1386" s="77" t="s">
        <v>3439</v>
      </c>
      <c r="L1386" s="80">
        <v>30</v>
      </c>
      <c r="M1386" s="80">
        <v>1</v>
      </c>
      <c r="N1386" s="80">
        <v>2019</v>
      </c>
      <c r="O1386" s="77">
        <f t="shared" si="27"/>
        <v>43495</v>
      </c>
      <c r="P1386" s="80" t="s">
        <v>3470</v>
      </c>
      <c r="Q1386" s="80" t="s">
        <v>1899</v>
      </c>
      <c r="R1386" s="80">
        <f>VLOOKUP(P1386,Registration!O:P,2,FALSE)</f>
        <v>19</v>
      </c>
    </row>
    <row r="1387" spans="1:18" ht="23.1" customHeight="1">
      <c r="A1387" s="80" t="s">
        <v>1385</v>
      </c>
      <c r="B1387" s="80" t="s">
        <v>26</v>
      </c>
      <c r="C1387" s="80" t="s">
        <v>27</v>
      </c>
      <c r="D1387" s="80" t="s">
        <v>28</v>
      </c>
      <c r="E1387" s="80" t="s">
        <v>28</v>
      </c>
      <c r="F1387" s="80" t="s">
        <v>111</v>
      </c>
      <c r="G1387" s="80" t="s">
        <v>8153</v>
      </c>
      <c r="H1387" s="80" t="s">
        <v>8157</v>
      </c>
      <c r="I1387" s="80" t="s">
        <v>8158</v>
      </c>
      <c r="J1387" s="80" t="s">
        <v>3471</v>
      </c>
      <c r="K1387" s="77" t="s">
        <v>3439</v>
      </c>
      <c r="L1387" s="80">
        <v>30</v>
      </c>
      <c r="M1387" s="80">
        <v>1</v>
      </c>
      <c r="N1387" s="80">
        <v>2019</v>
      </c>
      <c r="O1387" s="77">
        <f t="shared" si="27"/>
        <v>43495</v>
      </c>
      <c r="P1387" s="80" t="s">
        <v>3472</v>
      </c>
      <c r="Q1387" s="80" t="s">
        <v>1899</v>
      </c>
      <c r="R1387" s="80">
        <f>VLOOKUP(P1387,Registration!O:P,2,FALSE)</f>
        <v>19</v>
      </c>
    </row>
    <row r="1388" spans="1:18" ht="23.1" customHeight="1">
      <c r="A1388" s="80" t="s">
        <v>1385</v>
      </c>
      <c r="B1388" s="80" t="s">
        <v>26</v>
      </c>
      <c r="C1388" s="80" t="s">
        <v>27</v>
      </c>
      <c r="D1388" s="80" t="s">
        <v>28</v>
      </c>
      <c r="E1388" s="80" t="s">
        <v>28</v>
      </c>
      <c r="F1388" s="80" t="s">
        <v>111</v>
      </c>
      <c r="G1388" s="80" t="s">
        <v>8153</v>
      </c>
      <c r="H1388" s="80" t="s">
        <v>8157</v>
      </c>
      <c r="I1388" s="80" t="s">
        <v>8158</v>
      </c>
      <c r="J1388" s="80" t="s">
        <v>3473</v>
      </c>
      <c r="K1388" s="77" t="s">
        <v>3439</v>
      </c>
      <c r="L1388" s="80">
        <v>30</v>
      </c>
      <c r="M1388" s="80">
        <v>1</v>
      </c>
      <c r="N1388" s="80">
        <v>2019</v>
      </c>
      <c r="O1388" s="77">
        <f t="shared" si="27"/>
        <v>43495</v>
      </c>
      <c r="P1388" s="80" t="s">
        <v>3474</v>
      </c>
      <c r="Q1388" s="80" t="s">
        <v>1899</v>
      </c>
      <c r="R1388" s="80">
        <f>VLOOKUP(P1388,Registration!O:P,2,FALSE)</f>
        <v>18</v>
      </c>
    </row>
    <row r="1389" spans="1:18" ht="23.1" customHeight="1">
      <c r="A1389" s="80" t="s">
        <v>1385</v>
      </c>
      <c r="B1389" s="80" t="s">
        <v>26</v>
      </c>
      <c r="C1389" s="80" t="s">
        <v>27</v>
      </c>
      <c r="D1389" s="80" t="s">
        <v>28</v>
      </c>
      <c r="E1389" s="80" t="s">
        <v>28</v>
      </c>
      <c r="F1389" s="80" t="s">
        <v>111</v>
      </c>
      <c r="G1389" s="80" t="s">
        <v>8153</v>
      </c>
      <c r="H1389" s="80" t="s">
        <v>8157</v>
      </c>
      <c r="I1389" s="80" t="s">
        <v>8158</v>
      </c>
      <c r="J1389" s="80" t="s">
        <v>3475</v>
      </c>
      <c r="K1389" s="77" t="s">
        <v>3439</v>
      </c>
      <c r="L1389" s="80">
        <v>30</v>
      </c>
      <c r="M1389" s="80">
        <v>1</v>
      </c>
      <c r="N1389" s="80">
        <v>2019</v>
      </c>
      <c r="O1389" s="77">
        <f t="shared" si="27"/>
        <v>43495</v>
      </c>
      <c r="P1389" s="80" t="s">
        <v>3476</v>
      </c>
      <c r="Q1389" s="80" t="s">
        <v>1899</v>
      </c>
      <c r="R1389" s="80">
        <f>VLOOKUP(P1389,Registration!O:P,2,FALSE)</f>
        <v>17</v>
      </c>
    </row>
    <row r="1390" spans="1:18" ht="23.1" customHeight="1">
      <c r="A1390" s="80" t="s">
        <v>1385</v>
      </c>
      <c r="B1390" s="80" t="s">
        <v>26</v>
      </c>
      <c r="C1390" s="80" t="s">
        <v>27</v>
      </c>
      <c r="D1390" s="80" t="s">
        <v>28</v>
      </c>
      <c r="E1390" s="80" t="s">
        <v>28</v>
      </c>
      <c r="F1390" s="80" t="s">
        <v>111</v>
      </c>
      <c r="G1390" s="80" t="s">
        <v>8153</v>
      </c>
      <c r="H1390" s="80" t="s">
        <v>8157</v>
      </c>
      <c r="I1390" s="80" t="s">
        <v>8158</v>
      </c>
      <c r="J1390" s="80" t="s">
        <v>3477</v>
      </c>
      <c r="K1390" s="77" t="s">
        <v>3439</v>
      </c>
      <c r="L1390" s="80">
        <v>30</v>
      </c>
      <c r="M1390" s="80">
        <v>1</v>
      </c>
      <c r="N1390" s="80">
        <v>2019</v>
      </c>
      <c r="O1390" s="77">
        <f t="shared" si="27"/>
        <v>43495</v>
      </c>
      <c r="P1390" s="80" t="s">
        <v>3478</v>
      </c>
      <c r="Q1390" s="80" t="s">
        <v>1899</v>
      </c>
      <c r="R1390" s="80">
        <f>VLOOKUP(P1390,Registration!O:P,2,FALSE)</f>
        <v>19</v>
      </c>
    </row>
    <row r="1391" spans="1:18" ht="23.1" customHeight="1">
      <c r="A1391" s="80" t="s">
        <v>1385</v>
      </c>
      <c r="B1391" s="80" t="s">
        <v>26</v>
      </c>
      <c r="C1391" s="80" t="s">
        <v>27</v>
      </c>
      <c r="D1391" s="80" t="s">
        <v>28</v>
      </c>
      <c r="E1391" s="80" t="s">
        <v>28</v>
      </c>
      <c r="F1391" s="80" t="s">
        <v>111</v>
      </c>
      <c r="G1391" s="80" t="s">
        <v>8153</v>
      </c>
      <c r="H1391" s="80" t="s">
        <v>8157</v>
      </c>
      <c r="I1391" s="80" t="s">
        <v>8158</v>
      </c>
      <c r="J1391" s="80" t="s">
        <v>3479</v>
      </c>
      <c r="K1391" s="77" t="s">
        <v>3439</v>
      </c>
      <c r="L1391" s="80">
        <v>30</v>
      </c>
      <c r="M1391" s="80">
        <v>1</v>
      </c>
      <c r="N1391" s="80">
        <v>2019</v>
      </c>
      <c r="O1391" s="77">
        <f t="shared" si="27"/>
        <v>43495</v>
      </c>
      <c r="P1391" s="80" t="s">
        <v>3480</v>
      </c>
      <c r="Q1391" s="80" t="s">
        <v>1899</v>
      </c>
      <c r="R1391" s="80">
        <f>VLOOKUP(P1391,Registration!O:P,2,FALSE)</f>
        <v>15</v>
      </c>
    </row>
    <row r="1392" spans="1:18" ht="23.1" customHeight="1">
      <c r="A1392" s="80" t="s">
        <v>1385</v>
      </c>
      <c r="B1392" s="80" t="s">
        <v>26</v>
      </c>
      <c r="C1392" s="80" t="s">
        <v>27</v>
      </c>
      <c r="D1392" s="80" t="s">
        <v>28</v>
      </c>
      <c r="E1392" s="80" t="s">
        <v>28</v>
      </c>
      <c r="F1392" s="80" t="s">
        <v>111</v>
      </c>
      <c r="G1392" s="80" t="s">
        <v>8153</v>
      </c>
      <c r="H1392" s="80" t="s">
        <v>8157</v>
      </c>
      <c r="I1392" s="80" t="s">
        <v>8158</v>
      </c>
      <c r="J1392" s="80" t="s">
        <v>3481</v>
      </c>
      <c r="K1392" s="77" t="s">
        <v>3439</v>
      </c>
      <c r="L1392" s="80">
        <v>30</v>
      </c>
      <c r="M1392" s="80">
        <v>1</v>
      </c>
      <c r="N1392" s="80">
        <v>2019</v>
      </c>
      <c r="O1392" s="77">
        <f t="shared" si="27"/>
        <v>43495</v>
      </c>
      <c r="P1392" s="80" t="s">
        <v>3482</v>
      </c>
      <c r="Q1392" s="80" t="s">
        <v>1899</v>
      </c>
      <c r="R1392" s="80">
        <f>VLOOKUP(P1392,Registration!O:P,2,FALSE)</f>
        <v>17</v>
      </c>
    </row>
    <row r="1393" spans="1:18" ht="23.1" customHeight="1">
      <c r="A1393" s="80" t="s">
        <v>1385</v>
      </c>
      <c r="B1393" s="80" t="s">
        <v>26</v>
      </c>
      <c r="C1393" s="80" t="s">
        <v>27</v>
      </c>
      <c r="D1393" s="80" t="s">
        <v>28</v>
      </c>
      <c r="E1393" s="80" t="s">
        <v>28</v>
      </c>
      <c r="F1393" s="80" t="s">
        <v>111</v>
      </c>
      <c r="G1393" s="80" t="s">
        <v>8153</v>
      </c>
      <c r="H1393" s="80" t="s">
        <v>8157</v>
      </c>
      <c r="I1393" s="80" t="s">
        <v>8158</v>
      </c>
      <c r="J1393" s="80" t="s">
        <v>3483</v>
      </c>
      <c r="K1393" s="77" t="s">
        <v>3439</v>
      </c>
      <c r="L1393" s="80">
        <v>30</v>
      </c>
      <c r="M1393" s="80">
        <v>1</v>
      </c>
      <c r="N1393" s="80">
        <v>2019</v>
      </c>
      <c r="O1393" s="77">
        <f t="shared" si="27"/>
        <v>43495</v>
      </c>
      <c r="P1393" s="80" t="s">
        <v>3484</v>
      </c>
      <c r="Q1393" s="80" t="s">
        <v>1899</v>
      </c>
      <c r="R1393" s="80">
        <f>VLOOKUP(P1393,Registration!O:P,2,FALSE)</f>
        <v>15</v>
      </c>
    </row>
    <row r="1394" spans="1:18" ht="23.1" customHeight="1">
      <c r="A1394" s="80" t="s">
        <v>1385</v>
      </c>
      <c r="B1394" s="80" t="s">
        <v>26</v>
      </c>
      <c r="C1394" s="80" t="s">
        <v>27</v>
      </c>
      <c r="D1394" s="80" t="s">
        <v>28</v>
      </c>
      <c r="E1394" s="80" t="s">
        <v>28</v>
      </c>
      <c r="F1394" s="80" t="s">
        <v>111</v>
      </c>
      <c r="G1394" s="80" t="s">
        <v>8153</v>
      </c>
      <c r="H1394" s="80" t="s">
        <v>8157</v>
      </c>
      <c r="I1394" s="80" t="s">
        <v>8158</v>
      </c>
      <c r="J1394" s="80" t="s">
        <v>3485</v>
      </c>
      <c r="K1394" s="77" t="s">
        <v>3439</v>
      </c>
      <c r="L1394" s="80">
        <v>30</v>
      </c>
      <c r="M1394" s="80">
        <v>1</v>
      </c>
      <c r="N1394" s="80">
        <v>2019</v>
      </c>
      <c r="O1394" s="77">
        <f t="shared" si="27"/>
        <v>43495</v>
      </c>
      <c r="P1394" s="80" t="s">
        <v>3486</v>
      </c>
      <c r="Q1394" s="80" t="s">
        <v>1899</v>
      </c>
      <c r="R1394" s="80">
        <f>VLOOKUP(P1394,Registration!O:P,2,FALSE)</f>
        <v>19</v>
      </c>
    </row>
    <row r="1395" spans="1:18" ht="23.1" customHeight="1">
      <c r="A1395" s="80" t="s">
        <v>1385</v>
      </c>
      <c r="B1395" s="80" t="s">
        <v>26</v>
      </c>
      <c r="C1395" s="80" t="s">
        <v>27</v>
      </c>
      <c r="D1395" s="80" t="s">
        <v>28</v>
      </c>
      <c r="E1395" s="80" t="s">
        <v>28</v>
      </c>
      <c r="F1395" s="80" t="s">
        <v>111</v>
      </c>
      <c r="G1395" s="80" t="s">
        <v>8153</v>
      </c>
      <c r="H1395" s="80" t="s">
        <v>8157</v>
      </c>
      <c r="I1395" s="80" t="s">
        <v>8158</v>
      </c>
      <c r="J1395" s="80" t="s">
        <v>3487</v>
      </c>
      <c r="K1395" s="77" t="s">
        <v>3439</v>
      </c>
      <c r="L1395" s="80">
        <v>30</v>
      </c>
      <c r="M1395" s="80">
        <v>1</v>
      </c>
      <c r="N1395" s="80">
        <v>2019</v>
      </c>
      <c r="O1395" s="77">
        <f t="shared" si="27"/>
        <v>43495</v>
      </c>
      <c r="P1395" s="80" t="s">
        <v>3488</v>
      </c>
      <c r="Q1395" s="80" t="s">
        <v>1899</v>
      </c>
      <c r="R1395" s="80">
        <f>VLOOKUP(P1395,Registration!O:P,2,FALSE)</f>
        <v>17</v>
      </c>
    </row>
    <row r="1396" spans="1:18" ht="23.1" customHeight="1">
      <c r="A1396" s="80" t="s">
        <v>1385</v>
      </c>
      <c r="B1396" s="80" t="s">
        <v>26</v>
      </c>
      <c r="C1396" s="80" t="s">
        <v>27</v>
      </c>
      <c r="D1396" s="80" t="s">
        <v>28</v>
      </c>
      <c r="E1396" s="80" t="s">
        <v>28</v>
      </c>
      <c r="F1396" s="80" t="s">
        <v>111</v>
      </c>
      <c r="G1396" s="80" t="s">
        <v>8153</v>
      </c>
      <c r="H1396" s="80" t="s">
        <v>8157</v>
      </c>
      <c r="I1396" s="80" t="s">
        <v>8158</v>
      </c>
      <c r="J1396" s="80" t="s">
        <v>3489</v>
      </c>
      <c r="K1396" s="77" t="s">
        <v>3439</v>
      </c>
      <c r="L1396" s="80">
        <v>30</v>
      </c>
      <c r="M1396" s="80">
        <v>1</v>
      </c>
      <c r="N1396" s="80">
        <v>2019</v>
      </c>
      <c r="O1396" s="77">
        <f t="shared" si="27"/>
        <v>43495</v>
      </c>
      <c r="P1396" s="80" t="s">
        <v>3490</v>
      </c>
      <c r="Q1396" s="80" t="s">
        <v>1899</v>
      </c>
      <c r="R1396" s="80">
        <f>VLOOKUP(P1396,Registration!O:P,2,FALSE)</f>
        <v>16</v>
      </c>
    </row>
    <row r="1397" spans="1:18" ht="23.1" customHeight="1">
      <c r="A1397" s="80" t="s">
        <v>1385</v>
      </c>
      <c r="B1397" s="80" t="s">
        <v>26</v>
      </c>
      <c r="C1397" s="80" t="s">
        <v>27</v>
      </c>
      <c r="D1397" s="80" t="s">
        <v>28</v>
      </c>
      <c r="E1397" s="80" t="s">
        <v>28</v>
      </c>
      <c r="F1397" s="80" t="s">
        <v>111</v>
      </c>
      <c r="G1397" s="80" t="s">
        <v>8153</v>
      </c>
      <c r="H1397" s="80" t="s">
        <v>8157</v>
      </c>
      <c r="I1397" s="80" t="s">
        <v>8158</v>
      </c>
      <c r="J1397" s="80" t="s">
        <v>3491</v>
      </c>
      <c r="K1397" s="77" t="s">
        <v>3439</v>
      </c>
      <c r="L1397" s="80">
        <v>30</v>
      </c>
      <c r="M1397" s="80">
        <v>1</v>
      </c>
      <c r="N1397" s="80">
        <v>2019</v>
      </c>
      <c r="O1397" s="77">
        <f t="shared" si="27"/>
        <v>43495</v>
      </c>
      <c r="P1397" s="80" t="s">
        <v>3492</v>
      </c>
      <c r="Q1397" s="80" t="s">
        <v>1899</v>
      </c>
      <c r="R1397" s="80">
        <f>VLOOKUP(P1397,Registration!O:P,2,FALSE)</f>
        <v>16</v>
      </c>
    </row>
    <row r="1398" spans="1:18" ht="23.1" customHeight="1">
      <c r="A1398" s="80" t="s">
        <v>1385</v>
      </c>
      <c r="B1398" s="80" t="s">
        <v>26</v>
      </c>
      <c r="C1398" s="80" t="s">
        <v>27</v>
      </c>
      <c r="D1398" s="80" t="s">
        <v>28</v>
      </c>
      <c r="E1398" s="80" t="s">
        <v>28</v>
      </c>
      <c r="F1398" s="80" t="s">
        <v>111</v>
      </c>
      <c r="G1398" s="80" t="s">
        <v>8153</v>
      </c>
      <c r="H1398" s="80" t="s">
        <v>8157</v>
      </c>
      <c r="I1398" s="80" t="s">
        <v>8158</v>
      </c>
      <c r="J1398" s="80" t="s">
        <v>3493</v>
      </c>
      <c r="K1398" s="77" t="s">
        <v>3439</v>
      </c>
      <c r="L1398" s="80">
        <v>30</v>
      </c>
      <c r="M1398" s="80">
        <v>1</v>
      </c>
      <c r="N1398" s="80">
        <v>2019</v>
      </c>
      <c r="O1398" s="77">
        <f t="shared" si="27"/>
        <v>43495</v>
      </c>
      <c r="P1398" s="80" t="s">
        <v>3494</v>
      </c>
      <c r="Q1398" s="80" t="s">
        <v>1899</v>
      </c>
      <c r="R1398" s="80">
        <f>VLOOKUP(P1398,Registration!O:P,2,FALSE)</f>
        <v>18</v>
      </c>
    </row>
    <row r="1399" spans="1:18" ht="23.1" customHeight="1">
      <c r="A1399" s="80" t="s">
        <v>1385</v>
      </c>
      <c r="B1399" s="80" t="s">
        <v>26</v>
      </c>
      <c r="C1399" s="80" t="s">
        <v>27</v>
      </c>
      <c r="D1399" s="80" t="s">
        <v>28</v>
      </c>
      <c r="E1399" s="80" t="s">
        <v>28</v>
      </c>
      <c r="F1399" s="80" t="s">
        <v>111</v>
      </c>
      <c r="G1399" s="80" t="s">
        <v>8153</v>
      </c>
      <c r="H1399" s="80" t="s">
        <v>8157</v>
      </c>
      <c r="I1399" s="80" t="s">
        <v>8158</v>
      </c>
      <c r="J1399" s="80" t="s">
        <v>3495</v>
      </c>
      <c r="K1399" s="77" t="s">
        <v>3439</v>
      </c>
      <c r="L1399" s="80">
        <v>30</v>
      </c>
      <c r="M1399" s="80">
        <v>1</v>
      </c>
      <c r="N1399" s="80">
        <v>2019</v>
      </c>
      <c r="O1399" s="77">
        <f t="shared" si="27"/>
        <v>43495</v>
      </c>
      <c r="P1399" s="80" t="s">
        <v>3496</v>
      </c>
      <c r="Q1399" s="80" t="s">
        <v>1899</v>
      </c>
      <c r="R1399" s="80">
        <f>VLOOKUP(P1399,Registration!O:P,2,FALSE)</f>
        <v>16</v>
      </c>
    </row>
    <row r="1400" spans="1:18" ht="23.1" customHeight="1">
      <c r="A1400" s="80" t="s">
        <v>1385</v>
      </c>
      <c r="B1400" s="80" t="s">
        <v>26</v>
      </c>
      <c r="C1400" s="80" t="s">
        <v>27</v>
      </c>
      <c r="D1400" s="80" t="s">
        <v>28</v>
      </c>
      <c r="E1400" s="80" t="s">
        <v>28</v>
      </c>
      <c r="F1400" s="80" t="s">
        <v>111</v>
      </c>
      <c r="G1400" s="80" t="s">
        <v>8153</v>
      </c>
      <c r="H1400" s="80" t="s">
        <v>8157</v>
      </c>
      <c r="I1400" s="80" t="s">
        <v>8158</v>
      </c>
      <c r="J1400" s="80" t="s">
        <v>3497</v>
      </c>
      <c r="K1400" s="77" t="s">
        <v>3439</v>
      </c>
      <c r="L1400" s="80">
        <v>30</v>
      </c>
      <c r="M1400" s="80">
        <v>1</v>
      </c>
      <c r="N1400" s="80">
        <v>2019</v>
      </c>
      <c r="O1400" s="77">
        <f t="shared" si="27"/>
        <v>43495</v>
      </c>
      <c r="P1400" s="80" t="s">
        <v>3498</v>
      </c>
      <c r="Q1400" s="80" t="s">
        <v>1899</v>
      </c>
      <c r="R1400" s="80">
        <f>VLOOKUP(P1400,Registration!O:P,2,FALSE)</f>
        <v>15</v>
      </c>
    </row>
    <row r="1401" spans="1:18" ht="23.1" customHeight="1">
      <c r="A1401" s="80" t="s">
        <v>1385</v>
      </c>
      <c r="B1401" s="80" t="s">
        <v>26</v>
      </c>
      <c r="C1401" s="80" t="s">
        <v>27</v>
      </c>
      <c r="D1401" s="80" t="s">
        <v>28</v>
      </c>
      <c r="E1401" s="80" t="s">
        <v>28</v>
      </c>
      <c r="F1401" s="80" t="s">
        <v>111</v>
      </c>
      <c r="G1401" s="80" t="s">
        <v>8153</v>
      </c>
      <c r="H1401" s="80" t="s">
        <v>8157</v>
      </c>
      <c r="I1401" s="80" t="s">
        <v>8158</v>
      </c>
      <c r="J1401" s="80" t="s">
        <v>3499</v>
      </c>
      <c r="K1401" s="77" t="s">
        <v>3439</v>
      </c>
      <c r="L1401" s="80">
        <v>30</v>
      </c>
      <c r="M1401" s="80">
        <v>1</v>
      </c>
      <c r="N1401" s="80">
        <v>2019</v>
      </c>
      <c r="O1401" s="77">
        <f t="shared" si="27"/>
        <v>43495</v>
      </c>
      <c r="P1401" s="80" t="s">
        <v>3500</v>
      </c>
      <c r="Q1401" s="80" t="s">
        <v>1899</v>
      </c>
      <c r="R1401" s="80">
        <f>VLOOKUP(P1401,Registration!O:P,2,FALSE)</f>
        <v>19</v>
      </c>
    </row>
    <row r="1402" spans="1:18" ht="23.1" customHeight="1">
      <c r="A1402" s="80" t="s">
        <v>1385</v>
      </c>
      <c r="B1402" s="80" t="s">
        <v>26</v>
      </c>
      <c r="C1402" s="80" t="s">
        <v>27</v>
      </c>
      <c r="D1402" s="80" t="s">
        <v>28</v>
      </c>
      <c r="E1402" s="80" t="s">
        <v>28</v>
      </c>
      <c r="F1402" s="80" t="s">
        <v>111</v>
      </c>
      <c r="G1402" s="80" t="s">
        <v>8153</v>
      </c>
      <c r="H1402" s="80" t="s">
        <v>8157</v>
      </c>
      <c r="I1402" s="80" t="s">
        <v>8158</v>
      </c>
      <c r="J1402" s="80" t="s">
        <v>3501</v>
      </c>
      <c r="K1402" s="77" t="s">
        <v>3439</v>
      </c>
      <c r="L1402" s="80">
        <v>30</v>
      </c>
      <c r="M1402" s="80">
        <v>1</v>
      </c>
      <c r="N1402" s="80">
        <v>2019</v>
      </c>
      <c r="O1402" s="77">
        <f t="shared" si="27"/>
        <v>43495</v>
      </c>
      <c r="P1402" s="80" t="s">
        <v>3502</v>
      </c>
      <c r="Q1402" s="80" t="s">
        <v>1899</v>
      </c>
      <c r="R1402" s="80">
        <f>VLOOKUP(P1402,Registration!O:P,2,FALSE)</f>
        <v>16</v>
      </c>
    </row>
    <row r="1403" spans="1:18" ht="23.1" customHeight="1">
      <c r="A1403" s="80" t="s">
        <v>1385</v>
      </c>
      <c r="B1403" s="80" t="s">
        <v>26</v>
      </c>
      <c r="C1403" s="80" t="s">
        <v>27</v>
      </c>
      <c r="D1403" s="80" t="s">
        <v>28</v>
      </c>
      <c r="E1403" s="80" t="s">
        <v>28</v>
      </c>
      <c r="F1403" s="80" t="s">
        <v>111</v>
      </c>
      <c r="G1403" s="80" t="s">
        <v>8153</v>
      </c>
      <c r="H1403" s="80" t="s">
        <v>8157</v>
      </c>
      <c r="I1403" s="80" t="s">
        <v>8158</v>
      </c>
      <c r="J1403" s="80" t="s">
        <v>3503</v>
      </c>
      <c r="K1403" s="77" t="s">
        <v>3439</v>
      </c>
      <c r="L1403" s="80">
        <v>30</v>
      </c>
      <c r="M1403" s="80">
        <v>1</v>
      </c>
      <c r="N1403" s="80">
        <v>2019</v>
      </c>
      <c r="O1403" s="77">
        <f t="shared" si="27"/>
        <v>43495</v>
      </c>
      <c r="P1403" s="80" t="s">
        <v>3504</v>
      </c>
      <c r="Q1403" s="80" t="s">
        <v>1899</v>
      </c>
      <c r="R1403" s="80">
        <f>VLOOKUP(P1403,Registration!O:P,2,FALSE)</f>
        <v>19</v>
      </c>
    </row>
    <row r="1404" spans="1:18" ht="23.1" customHeight="1">
      <c r="A1404" s="80" t="s">
        <v>1385</v>
      </c>
      <c r="B1404" s="80" t="s">
        <v>26</v>
      </c>
      <c r="C1404" s="80" t="s">
        <v>27</v>
      </c>
      <c r="D1404" s="80" t="s">
        <v>28</v>
      </c>
      <c r="E1404" s="80" t="s">
        <v>28</v>
      </c>
      <c r="F1404" s="80" t="s">
        <v>111</v>
      </c>
      <c r="G1404" s="80" t="s">
        <v>8153</v>
      </c>
      <c r="H1404" s="80" t="s">
        <v>8157</v>
      </c>
      <c r="I1404" s="80" t="s">
        <v>8158</v>
      </c>
      <c r="J1404" s="80" t="s">
        <v>3505</v>
      </c>
      <c r="K1404" s="77" t="s">
        <v>3439</v>
      </c>
      <c r="L1404" s="80">
        <v>30</v>
      </c>
      <c r="M1404" s="80">
        <v>1</v>
      </c>
      <c r="N1404" s="80">
        <v>2019</v>
      </c>
      <c r="O1404" s="77">
        <f t="shared" si="27"/>
        <v>43495</v>
      </c>
      <c r="P1404" s="80" t="s">
        <v>3506</v>
      </c>
      <c r="Q1404" s="80" t="s">
        <v>1899</v>
      </c>
      <c r="R1404" s="80">
        <f>VLOOKUP(P1404,Registration!O:P,2,FALSE)</f>
        <v>17</v>
      </c>
    </row>
    <row r="1405" spans="1:18" ht="23.1" customHeight="1">
      <c r="A1405" s="80" t="s">
        <v>1385</v>
      </c>
      <c r="B1405" s="80" t="s">
        <v>26</v>
      </c>
      <c r="C1405" s="80" t="s">
        <v>27</v>
      </c>
      <c r="D1405" s="80" t="s">
        <v>28</v>
      </c>
      <c r="E1405" s="80" t="s">
        <v>28</v>
      </c>
      <c r="F1405" s="80" t="s">
        <v>111</v>
      </c>
      <c r="G1405" s="80" t="s">
        <v>8153</v>
      </c>
      <c r="H1405" s="80" t="s">
        <v>8157</v>
      </c>
      <c r="I1405" s="80" t="s">
        <v>8158</v>
      </c>
      <c r="J1405" s="80" t="s">
        <v>1794</v>
      </c>
      <c r="K1405" s="77" t="s">
        <v>3439</v>
      </c>
      <c r="L1405" s="80">
        <v>30</v>
      </c>
      <c r="M1405" s="80">
        <v>1</v>
      </c>
      <c r="N1405" s="80">
        <v>2019</v>
      </c>
      <c r="O1405" s="77">
        <f t="shared" si="27"/>
        <v>43495</v>
      </c>
      <c r="P1405" s="80" t="s">
        <v>3507</v>
      </c>
      <c r="Q1405" s="80" t="s">
        <v>1899</v>
      </c>
      <c r="R1405" s="80">
        <f>VLOOKUP(P1405,Registration!O:P,2,FALSE)</f>
        <v>16</v>
      </c>
    </row>
    <row r="1406" spans="1:18" ht="23.1" customHeight="1">
      <c r="A1406" s="80" t="s">
        <v>1385</v>
      </c>
      <c r="B1406" s="80" t="s">
        <v>26</v>
      </c>
      <c r="C1406" s="80" t="s">
        <v>27</v>
      </c>
      <c r="D1406" s="80" t="s">
        <v>28</v>
      </c>
      <c r="E1406" s="80" t="s">
        <v>28</v>
      </c>
      <c r="F1406" s="80" t="s">
        <v>111</v>
      </c>
      <c r="G1406" s="80" t="s">
        <v>8153</v>
      </c>
      <c r="H1406" s="80" t="s">
        <v>8157</v>
      </c>
      <c r="I1406" s="80" t="s">
        <v>8158</v>
      </c>
      <c r="J1406" s="80" t="s">
        <v>3508</v>
      </c>
      <c r="K1406" s="77" t="s">
        <v>3439</v>
      </c>
      <c r="L1406" s="80">
        <v>30</v>
      </c>
      <c r="M1406" s="80">
        <v>1</v>
      </c>
      <c r="N1406" s="80">
        <v>2019</v>
      </c>
      <c r="O1406" s="77">
        <f t="shared" si="27"/>
        <v>43495</v>
      </c>
      <c r="P1406" s="80" t="s">
        <v>3509</v>
      </c>
      <c r="Q1406" s="80" t="s">
        <v>1899</v>
      </c>
      <c r="R1406" s="80">
        <f>VLOOKUP(P1406,Registration!O:P,2,FALSE)</f>
        <v>16</v>
      </c>
    </row>
    <row r="1407" spans="1:18" ht="23.1" customHeight="1">
      <c r="A1407" s="80" t="s">
        <v>1385</v>
      </c>
      <c r="B1407" s="80" t="s">
        <v>26</v>
      </c>
      <c r="C1407" s="80" t="s">
        <v>27</v>
      </c>
      <c r="D1407" s="80" t="s">
        <v>28</v>
      </c>
      <c r="E1407" s="80" t="s">
        <v>28</v>
      </c>
      <c r="F1407" s="80" t="s">
        <v>111</v>
      </c>
      <c r="G1407" s="80" t="s">
        <v>8153</v>
      </c>
      <c r="H1407" s="80" t="s">
        <v>8157</v>
      </c>
      <c r="I1407" s="80" t="s">
        <v>8158</v>
      </c>
      <c r="J1407" s="80" t="s">
        <v>3510</v>
      </c>
      <c r="K1407" s="77" t="s">
        <v>3439</v>
      </c>
      <c r="L1407" s="80">
        <v>30</v>
      </c>
      <c r="M1407" s="80">
        <v>1</v>
      </c>
      <c r="N1407" s="80">
        <v>2019</v>
      </c>
      <c r="O1407" s="77">
        <f t="shared" si="27"/>
        <v>43495</v>
      </c>
      <c r="P1407" s="80" t="s">
        <v>3511</v>
      </c>
      <c r="Q1407" s="80" t="s">
        <v>1899</v>
      </c>
      <c r="R1407" s="80">
        <f>VLOOKUP(P1407,Registration!O:P,2,FALSE)</f>
        <v>18</v>
      </c>
    </row>
    <row r="1408" spans="1:18" ht="23.1" customHeight="1">
      <c r="A1408" s="80" t="s">
        <v>1385</v>
      </c>
      <c r="B1408" s="80" t="s">
        <v>26</v>
      </c>
      <c r="C1408" s="80" t="s">
        <v>27</v>
      </c>
      <c r="D1408" s="80" t="s">
        <v>28</v>
      </c>
      <c r="E1408" s="80" t="s">
        <v>28</v>
      </c>
      <c r="F1408" s="80" t="s">
        <v>111</v>
      </c>
      <c r="G1408" s="80" t="s">
        <v>8153</v>
      </c>
      <c r="H1408" s="80" t="s">
        <v>8157</v>
      </c>
      <c r="I1408" s="80" t="s">
        <v>8158</v>
      </c>
      <c r="J1408" s="80" t="s">
        <v>3512</v>
      </c>
      <c r="K1408" s="77" t="s">
        <v>3439</v>
      </c>
      <c r="L1408" s="80">
        <v>30</v>
      </c>
      <c r="M1408" s="80">
        <v>1</v>
      </c>
      <c r="N1408" s="80">
        <v>2019</v>
      </c>
      <c r="O1408" s="77">
        <f t="shared" si="27"/>
        <v>43495</v>
      </c>
      <c r="P1408" s="80" t="s">
        <v>3513</v>
      </c>
      <c r="Q1408" s="80" t="s">
        <v>1899</v>
      </c>
      <c r="R1408" s="80">
        <f>VLOOKUP(P1408,Registration!O:P,2,FALSE)</f>
        <v>18</v>
      </c>
    </row>
    <row r="1409" spans="1:18" ht="23.1" customHeight="1">
      <c r="A1409" s="80" t="s">
        <v>1385</v>
      </c>
      <c r="B1409" s="80" t="s">
        <v>26</v>
      </c>
      <c r="C1409" s="80" t="s">
        <v>27</v>
      </c>
      <c r="D1409" s="80" t="s">
        <v>28</v>
      </c>
      <c r="E1409" s="80" t="s">
        <v>28</v>
      </c>
      <c r="F1409" s="80" t="s">
        <v>111</v>
      </c>
      <c r="G1409" s="80" t="s">
        <v>8153</v>
      </c>
      <c r="H1409" s="80" t="s">
        <v>8157</v>
      </c>
      <c r="I1409" s="80" t="s">
        <v>8158</v>
      </c>
      <c r="J1409" s="80" t="s">
        <v>3514</v>
      </c>
      <c r="K1409" s="77" t="s">
        <v>3439</v>
      </c>
      <c r="L1409" s="80">
        <v>30</v>
      </c>
      <c r="M1409" s="80">
        <v>1</v>
      </c>
      <c r="N1409" s="80">
        <v>2019</v>
      </c>
      <c r="O1409" s="77">
        <f t="shared" si="27"/>
        <v>43495</v>
      </c>
      <c r="P1409" s="80" t="s">
        <v>3515</v>
      </c>
      <c r="Q1409" s="80" t="s">
        <v>1899</v>
      </c>
      <c r="R1409" s="80">
        <f>VLOOKUP(P1409,Registration!O:P,2,FALSE)</f>
        <v>19</v>
      </c>
    </row>
    <row r="1410" spans="1:18" ht="23.1" customHeight="1">
      <c r="A1410" s="80" t="s">
        <v>1385</v>
      </c>
      <c r="B1410" s="80" t="s">
        <v>26</v>
      </c>
      <c r="C1410" s="80" t="s">
        <v>27</v>
      </c>
      <c r="D1410" s="80" t="s">
        <v>28</v>
      </c>
      <c r="E1410" s="80" t="s">
        <v>28</v>
      </c>
      <c r="F1410" s="80" t="s">
        <v>111</v>
      </c>
      <c r="G1410" s="80" t="s">
        <v>8153</v>
      </c>
      <c r="H1410" s="80" t="s">
        <v>8157</v>
      </c>
      <c r="I1410" s="80" t="s">
        <v>8158</v>
      </c>
      <c r="J1410" s="80" t="s">
        <v>3516</v>
      </c>
      <c r="K1410" s="77" t="s">
        <v>3439</v>
      </c>
      <c r="L1410" s="80">
        <v>30</v>
      </c>
      <c r="M1410" s="80">
        <v>1</v>
      </c>
      <c r="N1410" s="80">
        <v>2019</v>
      </c>
      <c r="O1410" s="77">
        <f t="shared" si="27"/>
        <v>43495</v>
      </c>
      <c r="P1410" s="80" t="s">
        <v>3517</v>
      </c>
      <c r="Q1410" s="80" t="s">
        <v>1899</v>
      </c>
      <c r="R1410" s="80">
        <f>VLOOKUP(P1410,Registration!O:P,2,FALSE)</f>
        <v>19</v>
      </c>
    </row>
    <row r="1411" spans="1:18" ht="23.1" customHeight="1">
      <c r="A1411" s="80" t="s">
        <v>1385</v>
      </c>
      <c r="B1411" s="80" t="s">
        <v>26</v>
      </c>
      <c r="C1411" s="80" t="s">
        <v>27</v>
      </c>
      <c r="D1411" s="80" t="s">
        <v>28</v>
      </c>
      <c r="E1411" s="80" t="s">
        <v>28</v>
      </c>
      <c r="F1411" s="80" t="s">
        <v>111</v>
      </c>
      <c r="G1411" s="80" t="s">
        <v>8153</v>
      </c>
      <c r="H1411" s="80" t="s">
        <v>8157</v>
      </c>
      <c r="I1411" s="80" t="s">
        <v>8158</v>
      </c>
      <c r="J1411" s="80" t="s">
        <v>3518</v>
      </c>
      <c r="K1411" s="77" t="s">
        <v>3439</v>
      </c>
      <c r="L1411" s="80">
        <v>30</v>
      </c>
      <c r="M1411" s="80">
        <v>1</v>
      </c>
      <c r="N1411" s="80">
        <v>2019</v>
      </c>
      <c r="O1411" s="77">
        <f t="shared" si="27"/>
        <v>43495</v>
      </c>
      <c r="P1411" s="80" t="s">
        <v>3519</v>
      </c>
      <c r="Q1411" s="80" t="s">
        <v>1899</v>
      </c>
      <c r="R1411" s="80">
        <f>VLOOKUP(P1411,Registration!O:P,2,FALSE)</f>
        <v>17</v>
      </c>
    </row>
    <row r="1412" spans="1:18" ht="23.1" customHeight="1">
      <c r="A1412" s="80" t="s">
        <v>1385</v>
      </c>
      <c r="B1412" s="80" t="s">
        <v>26</v>
      </c>
      <c r="C1412" s="80" t="s">
        <v>27</v>
      </c>
      <c r="D1412" s="80" t="s">
        <v>28</v>
      </c>
      <c r="E1412" s="80" t="s">
        <v>28</v>
      </c>
      <c r="F1412" s="80" t="s">
        <v>111</v>
      </c>
      <c r="G1412" s="80" t="s">
        <v>8153</v>
      </c>
      <c r="H1412" s="80" t="s">
        <v>8157</v>
      </c>
      <c r="I1412" s="80" t="s">
        <v>8158</v>
      </c>
      <c r="J1412" s="80" t="s">
        <v>3520</v>
      </c>
      <c r="K1412" s="77" t="s">
        <v>3439</v>
      </c>
      <c r="L1412" s="80">
        <v>30</v>
      </c>
      <c r="M1412" s="80">
        <v>1</v>
      </c>
      <c r="N1412" s="80">
        <v>2019</v>
      </c>
      <c r="O1412" s="77">
        <f t="shared" si="27"/>
        <v>43495</v>
      </c>
      <c r="P1412" s="80" t="s">
        <v>3521</v>
      </c>
      <c r="Q1412" s="80" t="s">
        <v>1899</v>
      </c>
      <c r="R1412" s="80">
        <f>VLOOKUP(P1412,Registration!O:P,2,FALSE)</f>
        <v>18</v>
      </c>
    </row>
    <row r="1413" spans="1:18" ht="23.1" customHeight="1">
      <c r="A1413" s="80" t="s">
        <v>1385</v>
      </c>
      <c r="B1413" s="80" t="s">
        <v>26</v>
      </c>
      <c r="C1413" s="80" t="s">
        <v>27</v>
      </c>
      <c r="D1413" s="80" t="s">
        <v>28</v>
      </c>
      <c r="E1413" s="80" t="s">
        <v>28</v>
      </c>
      <c r="F1413" s="80" t="s">
        <v>111</v>
      </c>
      <c r="G1413" s="80" t="s">
        <v>8153</v>
      </c>
      <c r="H1413" s="80" t="s">
        <v>8157</v>
      </c>
      <c r="I1413" s="80" t="s">
        <v>8158</v>
      </c>
      <c r="J1413" s="80" t="s">
        <v>3522</v>
      </c>
      <c r="K1413" s="77" t="s">
        <v>3439</v>
      </c>
      <c r="L1413" s="80">
        <v>30</v>
      </c>
      <c r="M1413" s="80">
        <v>1</v>
      </c>
      <c r="N1413" s="80">
        <v>2019</v>
      </c>
      <c r="O1413" s="77">
        <f t="shared" si="27"/>
        <v>43495</v>
      </c>
      <c r="P1413" s="80" t="s">
        <v>3523</v>
      </c>
      <c r="Q1413" s="80" t="s">
        <v>1899</v>
      </c>
      <c r="R1413" s="80">
        <f>VLOOKUP(P1413,Registration!O:P,2,FALSE)</f>
        <v>17</v>
      </c>
    </row>
    <row r="1414" spans="1:18" ht="23.1" customHeight="1">
      <c r="A1414" s="80" t="s">
        <v>1385</v>
      </c>
      <c r="B1414" s="80" t="s">
        <v>26</v>
      </c>
      <c r="C1414" s="80" t="s">
        <v>27</v>
      </c>
      <c r="D1414" s="80" t="s">
        <v>28</v>
      </c>
      <c r="E1414" s="80" t="s">
        <v>28</v>
      </c>
      <c r="F1414" s="80" t="s">
        <v>111</v>
      </c>
      <c r="G1414" s="80" t="s">
        <v>8153</v>
      </c>
      <c r="H1414" s="80" t="s">
        <v>8157</v>
      </c>
      <c r="I1414" s="80" t="s">
        <v>8158</v>
      </c>
      <c r="J1414" s="80" t="s">
        <v>3524</v>
      </c>
      <c r="K1414" s="77" t="s">
        <v>3439</v>
      </c>
      <c r="L1414" s="80">
        <v>30</v>
      </c>
      <c r="M1414" s="80">
        <v>1</v>
      </c>
      <c r="N1414" s="80">
        <v>2019</v>
      </c>
      <c r="O1414" s="77">
        <f t="shared" si="27"/>
        <v>43495</v>
      </c>
      <c r="P1414" s="80" t="s">
        <v>3525</v>
      </c>
      <c r="Q1414" s="80" t="s">
        <v>1899</v>
      </c>
      <c r="R1414" s="80">
        <f>VLOOKUP(P1414,Registration!O:P,2,FALSE)</f>
        <v>16</v>
      </c>
    </row>
    <row r="1415" spans="1:18" ht="23.1" customHeight="1">
      <c r="A1415" s="80" t="s">
        <v>1385</v>
      </c>
      <c r="B1415" s="80" t="s">
        <v>26</v>
      </c>
      <c r="C1415" s="80" t="s">
        <v>27</v>
      </c>
      <c r="D1415" s="80" t="s">
        <v>28</v>
      </c>
      <c r="E1415" s="80" t="s">
        <v>28</v>
      </c>
      <c r="F1415" s="80" t="s">
        <v>111</v>
      </c>
      <c r="G1415" s="80" t="s">
        <v>8153</v>
      </c>
      <c r="H1415" s="80" t="s">
        <v>8157</v>
      </c>
      <c r="I1415" s="80" t="s">
        <v>8158</v>
      </c>
      <c r="J1415" s="80" t="s">
        <v>3526</v>
      </c>
      <c r="K1415" s="77" t="s">
        <v>3439</v>
      </c>
      <c r="L1415" s="80">
        <v>30</v>
      </c>
      <c r="M1415" s="80">
        <v>1</v>
      </c>
      <c r="N1415" s="80">
        <v>2019</v>
      </c>
      <c r="O1415" s="77">
        <f t="shared" si="27"/>
        <v>43495</v>
      </c>
      <c r="P1415" s="80" t="s">
        <v>3527</v>
      </c>
      <c r="Q1415" s="80" t="s">
        <v>1899</v>
      </c>
      <c r="R1415" s="80">
        <f>VLOOKUP(P1415,Registration!O:P,2,FALSE)</f>
        <v>15</v>
      </c>
    </row>
    <row r="1416" spans="1:18" ht="23.1" customHeight="1">
      <c r="A1416" s="80" t="s">
        <v>1385</v>
      </c>
      <c r="B1416" s="80" t="s">
        <v>26</v>
      </c>
      <c r="C1416" s="80" t="s">
        <v>27</v>
      </c>
      <c r="D1416" s="80" t="s">
        <v>28</v>
      </c>
      <c r="E1416" s="80" t="s">
        <v>28</v>
      </c>
      <c r="F1416" s="80" t="s">
        <v>111</v>
      </c>
      <c r="G1416" s="80" t="s">
        <v>8153</v>
      </c>
      <c r="H1416" s="80" t="s">
        <v>8157</v>
      </c>
      <c r="I1416" s="80" t="s">
        <v>8158</v>
      </c>
      <c r="J1416" s="80" t="s">
        <v>3528</v>
      </c>
      <c r="K1416" s="77" t="s">
        <v>3439</v>
      </c>
      <c r="L1416" s="80">
        <v>30</v>
      </c>
      <c r="M1416" s="80">
        <v>1</v>
      </c>
      <c r="N1416" s="80">
        <v>2019</v>
      </c>
      <c r="O1416" s="77">
        <f t="shared" si="27"/>
        <v>43495</v>
      </c>
      <c r="P1416" s="80" t="s">
        <v>3529</v>
      </c>
      <c r="Q1416" s="80" t="s">
        <v>1899</v>
      </c>
      <c r="R1416" s="80">
        <f>VLOOKUP(P1416,Registration!O:P,2,FALSE)</f>
        <v>15</v>
      </c>
    </row>
    <row r="1417" spans="1:18" ht="23.1" customHeight="1">
      <c r="A1417" s="80" t="s">
        <v>1385</v>
      </c>
      <c r="B1417" s="80" t="s">
        <v>26</v>
      </c>
      <c r="C1417" s="80" t="s">
        <v>27</v>
      </c>
      <c r="D1417" s="80" t="s">
        <v>28</v>
      </c>
      <c r="E1417" s="80" t="s">
        <v>28</v>
      </c>
      <c r="F1417" s="80" t="s">
        <v>111</v>
      </c>
      <c r="G1417" s="80" t="s">
        <v>8153</v>
      </c>
      <c r="H1417" s="80" t="s">
        <v>8157</v>
      </c>
      <c r="I1417" s="80" t="s">
        <v>8158</v>
      </c>
      <c r="J1417" s="80" t="s">
        <v>3530</v>
      </c>
      <c r="K1417" s="77" t="s">
        <v>3439</v>
      </c>
      <c r="L1417" s="80">
        <v>30</v>
      </c>
      <c r="M1417" s="80">
        <v>1</v>
      </c>
      <c r="N1417" s="80">
        <v>2019</v>
      </c>
      <c r="O1417" s="77">
        <f t="shared" si="27"/>
        <v>43495</v>
      </c>
      <c r="P1417" s="80" t="s">
        <v>3531</v>
      </c>
      <c r="Q1417" s="80" t="s">
        <v>1899</v>
      </c>
      <c r="R1417" s="80">
        <f>VLOOKUP(P1417,Registration!O:P,2,FALSE)</f>
        <v>19</v>
      </c>
    </row>
    <row r="1418" spans="1:18" ht="23.1" customHeight="1">
      <c r="A1418" s="80" t="s">
        <v>1385</v>
      </c>
      <c r="B1418" s="80" t="s">
        <v>26</v>
      </c>
      <c r="C1418" s="80" t="s">
        <v>27</v>
      </c>
      <c r="D1418" s="80" t="s">
        <v>28</v>
      </c>
      <c r="E1418" s="80" t="s">
        <v>28</v>
      </c>
      <c r="F1418" s="80" t="s">
        <v>111</v>
      </c>
      <c r="G1418" s="80" t="s">
        <v>8153</v>
      </c>
      <c r="H1418" s="80" t="s">
        <v>8157</v>
      </c>
      <c r="I1418" s="80" t="s">
        <v>8158</v>
      </c>
      <c r="J1418" s="80" t="s">
        <v>3532</v>
      </c>
      <c r="K1418" s="77" t="s">
        <v>3439</v>
      </c>
      <c r="L1418" s="80">
        <v>30</v>
      </c>
      <c r="M1418" s="80">
        <v>1</v>
      </c>
      <c r="N1418" s="80">
        <v>2019</v>
      </c>
      <c r="O1418" s="77">
        <f t="shared" si="27"/>
        <v>43495</v>
      </c>
      <c r="P1418" s="80" t="s">
        <v>3533</v>
      </c>
      <c r="Q1418" s="80" t="s">
        <v>1899</v>
      </c>
      <c r="R1418" s="80">
        <f>VLOOKUP(P1418,Registration!O:P,2,FALSE)</f>
        <v>17</v>
      </c>
    </row>
    <row r="1419" spans="1:18" ht="23.1" customHeight="1">
      <c r="A1419" s="80" t="s">
        <v>1385</v>
      </c>
      <c r="B1419" s="80" t="s">
        <v>26</v>
      </c>
      <c r="C1419" s="80" t="s">
        <v>27</v>
      </c>
      <c r="D1419" s="80" t="s">
        <v>28</v>
      </c>
      <c r="E1419" s="80" t="s">
        <v>28</v>
      </c>
      <c r="F1419" s="80" t="s">
        <v>111</v>
      </c>
      <c r="G1419" s="80" t="s">
        <v>8153</v>
      </c>
      <c r="H1419" s="80" t="s">
        <v>8157</v>
      </c>
      <c r="I1419" s="80" t="s">
        <v>8158</v>
      </c>
      <c r="J1419" s="80" t="s">
        <v>3534</v>
      </c>
      <c r="K1419" s="77" t="s">
        <v>3439</v>
      </c>
      <c r="L1419" s="80">
        <v>30</v>
      </c>
      <c r="M1419" s="80">
        <v>1</v>
      </c>
      <c r="N1419" s="80">
        <v>2019</v>
      </c>
      <c r="O1419" s="77">
        <f t="shared" si="27"/>
        <v>43495</v>
      </c>
      <c r="P1419" s="80" t="s">
        <v>3535</v>
      </c>
      <c r="Q1419" s="80" t="s">
        <v>1899</v>
      </c>
      <c r="R1419" s="80">
        <f>VLOOKUP(P1419,Registration!O:P,2,FALSE)</f>
        <v>18</v>
      </c>
    </row>
    <row r="1420" spans="1:18" ht="23.1" customHeight="1">
      <c r="A1420" s="80" t="s">
        <v>1385</v>
      </c>
      <c r="B1420" s="80" t="s">
        <v>26</v>
      </c>
      <c r="C1420" s="80" t="s">
        <v>27</v>
      </c>
      <c r="D1420" s="80" t="s">
        <v>28</v>
      </c>
      <c r="E1420" s="80" t="s">
        <v>28</v>
      </c>
      <c r="F1420" s="80" t="s">
        <v>111</v>
      </c>
      <c r="G1420" s="80" t="s">
        <v>167</v>
      </c>
      <c r="H1420" s="80" t="s">
        <v>8159</v>
      </c>
      <c r="I1420" s="80" t="s">
        <v>8161</v>
      </c>
      <c r="J1420" s="80" t="s">
        <v>1396</v>
      </c>
      <c r="K1420" s="77" t="s">
        <v>3536</v>
      </c>
      <c r="L1420" s="80">
        <v>31</v>
      </c>
      <c r="M1420" s="80">
        <v>1</v>
      </c>
      <c r="N1420" s="80">
        <v>2019</v>
      </c>
      <c r="O1420" s="77" t="s">
        <v>3536</v>
      </c>
      <c r="P1420" s="80" t="s">
        <v>1397</v>
      </c>
      <c r="Q1420" s="80" t="s">
        <v>175</v>
      </c>
      <c r="R1420" s="80">
        <f>VLOOKUP(P1420,Registration!O:P,2,FALSE)</f>
        <v>18</v>
      </c>
    </row>
    <row r="1421" spans="1:18" ht="23.1" customHeight="1">
      <c r="A1421" s="80" t="s">
        <v>1385</v>
      </c>
      <c r="B1421" s="80" t="s">
        <v>26</v>
      </c>
      <c r="C1421" s="80" t="s">
        <v>27</v>
      </c>
      <c r="D1421" s="80" t="s">
        <v>28</v>
      </c>
      <c r="E1421" s="80" t="s">
        <v>28</v>
      </c>
      <c r="F1421" s="80" t="s">
        <v>3284</v>
      </c>
      <c r="G1421" s="80" t="s">
        <v>2811</v>
      </c>
      <c r="H1421" s="80" t="s">
        <v>8157</v>
      </c>
      <c r="I1421" s="80" t="s">
        <v>8158</v>
      </c>
      <c r="J1421" s="80" t="s">
        <v>3537</v>
      </c>
      <c r="K1421" s="77" t="s">
        <v>3536</v>
      </c>
      <c r="L1421" s="80">
        <v>31</v>
      </c>
      <c r="M1421" s="80">
        <v>1</v>
      </c>
      <c r="N1421" s="80">
        <v>2019</v>
      </c>
      <c r="O1421" s="77">
        <f t="shared" si="27"/>
        <v>43496</v>
      </c>
      <c r="P1421" s="80" t="s">
        <v>3538</v>
      </c>
      <c r="Q1421" s="80" t="s">
        <v>175</v>
      </c>
      <c r="R1421" s="80">
        <f>VLOOKUP(P1421,Registration!O:P,2,FALSE)</f>
        <v>19</v>
      </c>
    </row>
    <row r="1422" spans="1:18" ht="23.1" customHeight="1">
      <c r="A1422" s="80" t="s">
        <v>1385</v>
      </c>
      <c r="B1422" s="80" t="s">
        <v>26</v>
      </c>
      <c r="C1422" s="80" t="s">
        <v>27</v>
      </c>
      <c r="D1422" s="80" t="s">
        <v>28</v>
      </c>
      <c r="E1422" s="80" t="s">
        <v>28</v>
      </c>
      <c r="F1422" s="80" t="s">
        <v>3284</v>
      </c>
      <c r="G1422" s="80" t="s">
        <v>2811</v>
      </c>
      <c r="H1422" s="80" t="s">
        <v>8157</v>
      </c>
      <c r="I1422" s="80" t="s">
        <v>8158</v>
      </c>
      <c r="J1422" s="80" t="s">
        <v>3539</v>
      </c>
      <c r="K1422" s="77" t="s">
        <v>3536</v>
      </c>
      <c r="L1422" s="80">
        <v>31</v>
      </c>
      <c r="M1422" s="80">
        <v>1</v>
      </c>
      <c r="N1422" s="80">
        <v>2019</v>
      </c>
      <c r="O1422" s="77">
        <f t="shared" si="27"/>
        <v>43496</v>
      </c>
      <c r="P1422" s="80" t="s">
        <v>3540</v>
      </c>
      <c r="Q1422" s="80" t="s">
        <v>175</v>
      </c>
      <c r="R1422" s="80">
        <f>VLOOKUP(P1422,Registration!O:P,2,FALSE)</f>
        <v>18</v>
      </c>
    </row>
    <row r="1423" spans="1:18" ht="23.1" customHeight="1">
      <c r="A1423" s="80" t="s">
        <v>1385</v>
      </c>
      <c r="B1423" s="80" t="s">
        <v>26</v>
      </c>
      <c r="C1423" s="80" t="s">
        <v>27</v>
      </c>
      <c r="D1423" s="80" t="s">
        <v>28</v>
      </c>
      <c r="E1423" s="80" t="s">
        <v>28</v>
      </c>
      <c r="F1423" s="80" t="s">
        <v>3284</v>
      </c>
      <c r="G1423" s="80" t="s">
        <v>2811</v>
      </c>
      <c r="H1423" s="80" t="s">
        <v>8157</v>
      </c>
      <c r="I1423" s="80" t="s">
        <v>8158</v>
      </c>
      <c r="J1423" s="80" t="s">
        <v>3541</v>
      </c>
      <c r="K1423" s="77" t="s">
        <v>3536</v>
      </c>
      <c r="L1423" s="80">
        <v>31</v>
      </c>
      <c r="M1423" s="80">
        <v>1</v>
      </c>
      <c r="N1423" s="80">
        <v>2019</v>
      </c>
      <c r="O1423" s="77">
        <f t="shared" si="27"/>
        <v>43496</v>
      </c>
      <c r="P1423" s="80" t="s">
        <v>3542</v>
      </c>
      <c r="Q1423" s="80" t="s">
        <v>175</v>
      </c>
      <c r="R1423" s="80">
        <f>VLOOKUP(P1423,Registration!O:P,2,FALSE)</f>
        <v>19</v>
      </c>
    </row>
    <row r="1424" spans="1:18" ht="23.1" customHeight="1">
      <c r="A1424" s="80" t="s">
        <v>1385</v>
      </c>
      <c r="B1424" s="80" t="s">
        <v>26</v>
      </c>
      <c r="C1424" s="80" t="s">
        <v>27</v>
      </c>
      <c r="D1424" s="80" t="s">
        <v>28</v>
      </c>
      <c r="E1424" s="80" t="s">
        <v>28</v>
      </c>
      <c r="F1424" s="80" t="s">
        <v>3284</v>
      </c>
      <c r="G1424" s="80" t="s">
        <v>2811</v>
      </c>
      <c r="H1424" s="80" t="s">
        <v>8157</v>
      </c>
      <c r="I1424" s="80" t="s">
        <v>8158</v>
      </c>
      <c r="J1424" s="80" t="s">
        <v>3543</v>
      </c>
      <c r="K1424" s="77" t="s">
        <v>3536</v>
      </c>
      <c r="L1424" s="80">
        <v>31</v>
      </c>
      <c r="M1424" s="80">
        <v>1</v>
      </c>
      <c r="N1424" s="80">
        <v>2019</v>
      </c>
      <c r="O1424" s="77">
        <f t="shared" si="27"/>
        <v>43496</v>
      </c>
      <c r="P1424" s="80" t="s">
        <v>3544</v>
      </c>
      <c r="Q1424" s="80" t="s">
        <v>175</v>
      </c>
      <c r="R1424" s="80">
        <f>VLOOKUP(P1424,Registration!O:P,2,FALSE)</f>
        <v>18</v>
      </c>
    </row>
    <row r="1425" spans="1:18" ht="23.1" customHeight="1">
      <c r="A1425" s="80" t="s">
        <v>1385</v>
      </c>
      <c r="B1425" s="80" t="s">
        <v>26</v>
      </c>
      <c r="C1425" s="80" t="s">
        <v>27</v>
      </c>
      <c r="D1425" s="80" t="s">
        <v>28</v>
      </c>
      <c r="E1425" s="80" t="s">
        <v>28</v>
      </c>
      <c r="F1425" s="80" t="s">
        <v>3284</v>
      </c>
      <c r="G1425" s="80" t="s">
        <v>2811</v>
      </c>
      <c r="H1425" s="80" t="s">
        <v>8157</v>
      </c>
      <c r="I1425" s="80" t="s">
        <v>8158</v>
      </c>
      <c r="J1425" s="80" t="s">
        <v>3545</v>
      </c>
      <c r="K1425" s="77" t="s">
        <v>3536</v>
      </c>
      <c r="L1425" s="80">
        <v>31</v>
      </c>
      <c r="M1425" s="80">
        <v>1</v>
      </c>
      <c r="N1425" s="80">
        <v>2019</v>
      </c>
      <c r="O1425" s="77">
        <f t="shared" si="27"/>
        <v>43496</v>
      </c>
      <c r="P1425" s="80" t="s">
        <v>3546</v>
      </c>
      <c r="Q1425" s="80" t="s">
        <v>175</v>
      </c>
      <c r="R1425" s="80">
        <f>VLOOKUP(P1425,Registration!O:P,2,FALSE)</f>
        <v>19</v>
      </c>
    </row>
    <row r="1426" spans="1:18" ht="23.1" customHeight="1">
      <c r="A1426" s="80" t="s">
        <v>1385</v>
      </c>
      <c r="B1426" s="80" t="s">
        <v>26</v>
      </c>
      <c r="C1426" s="80" t="s">
        <v>27</v>
      </c>
      <c r="D1426" s="80" t="s">
        <v>28</v>
      </c>
      <c r="E1426" s="80" t="s">
        <v>28</v>
      </c>
      <c r="F1426" s="80" t="s">
        <v>3284</v>
      </c>
      <c r="G1426" s="80" t="s">
        <v>2811</v>
      </c>
      <c r="H1426" s="80" t="s">
        <v>8157</v>
      </c>
      <c r="I1426" s="80" t="s">
        <v>8158</v>
      </c>
      <c r="J1426" s="80" t="s">
        <v>3547</v>
      </c>
      <c r="K1426" s="77" t="s">
        <v>3536</v>
      </c>
      <c r="L1426" s="80">
        <v>31</v>
      </c>
      <c r="M1426" s="80">
        <v>1</v>
      </c>
      <c r="N1426" s="80">
        <v>2019</v>
      </c>
      <c r="O1426" s="77">
        <f t="shared" si="27"/>
        <v>43496</v>
      </c>
      <c r="P1426" s="80" t="s">
        <v>3548</v>
      </c>
      <c r="Q1426" s="80" t="s">
        <v>175</v>
      </c>
      <c r="R1426" s="80">
        <f>VLOOKUP(P1426,Registration!O:P,2,FALSE)</f>
        <v>19</v>
      </c>
    </row>
    <row r="1427" spans="1:18" ht="23.1" customHeight="1">
      <c r="A1427" s="80" t="s">
        <v>1385</v>
      </c>
      <c r="B1427" s="80" t="s">
        <v>26</v>
      </c>
      <c r="C1427" s="80" t="s">
        <v>27</v>
      </c>
      <c r="D1427" s="80" t="s">
        <v>28</v>
      </c>
      <c r="E1427" s="80" t="s">
        <v>28</v>
      </c>
      <c r="F1427" s="80" t="s">
        <v>3284</v>
      </c>
      <c r="G1427" s="80" t="s">
        <v>2811</v>
      </c>
      <c r="H1427" s="80" t="s">
        <v>8157</v>
      </c>
      <c r="I1427" s="80" t="s">
        <v>8158</v>
      </c>
      <c r="J1427" s="80" t="s">
        <v>3549</v>
      </c>
      <c r="K1427" s="77" t="s">
        <v>3536</v>
      </c>
      <c r="L1427" s="80">
        <v>31</v>
      </c>
      <c r="M1427" s="80">
        <v>1</v>
      </c>
      <c r="N1427" s="80">
        <v>2019</v>
      </c>
      <c r="O1427" s="77">
        <f t="shared" si="27"/>
        <v>43496</v>
      </c>
      <c r="P1427" s="80" t="s">
        <v>3550</v>
      </c>
      <c r="Q1427" s="80" t="s">
        <v>175</v>
      </c>
      <c r="R1427" s="80">
        <f>VLOOKUP(P1427,Registration!O:P,2,FALSE)</f>
        <v>18</v>
      </c>
    </row>
    <row r="1428" spans="1:18" ht="23.1" customHeight="1">
      <c r="A1428" s="80" t="s">
        <v>1385</v>
      </c>
      <c r="B1428" s="80" t="s">
        <v>26</v>
      </c>
      <c r="C1428" s="80" t="s">
        <v>27</v>
      </c>
      <c r="D1428" s="80" t="s">
        <v>28</v>
      </c>
      <c r="E1428" s="80" t="s">
        <v>28</v>
      </c>
      <c r="F1428" s="80" t="s">
        <v>3284</v>
      </c>
      <c r="G1428" s="80" t="s">
        <v>2811</v>
      </c>
      <c r="H1428" s="80" t="s">
        <v>8157</v>
      </c>
      <c r="I1428" s="80" t="s">
        <v>8158</v>
      </c>
      <c r="J1428" s="80" t="s">
        <v>3551</v>
      </c>
      <c r="K1428" s="77" t="s">
        <v>3536</v>
      </c>
      <c r="L1428" s="80">
        <v>31</v>
      </c>
      <c r="M1428" s="80">
        <v>1</v>
      </c>
      <c r="N1428" s="80">
        <v>2019</v>
      </c>
      <c r="O1428" s="77">
        <f t="shared" si="27"/>
        <v>43496</v>
      </c>
      <c r="P1428" s="80" t="s">
        <v>3552</v>
      </c>
      <c r="Q1428" s="80" t="s">
        <v>175</v>
      </c>
      <c r="R1428" s="80">
        <f>VLOOKUP(P1428,Registration!O:P,2,FALSE)</f>
        <v>17</v>
      </c>
    </row>
    <row r="1429" spans="1:18" ht="23.1" customHeight="1">
      <c r="A1429" s="80" t="s">
        <v>1385</v>
      </c>
      <c r="B1429" s="80" t="s">
        <v>26</v>
      </c>
      <c r="C1429" s="80" t="s">
        <v>27</v>
      </c>
      <c r="D1429" s="80" t="s">
        <v>28</v>
      </c>
      <c r="E1429" s="80" t="s">
        <v>28</v>
      </c>
      <c r="F1429" s="80" t="s">
        <v>3284</v>
      </c>
      <c r="G1429" s="80" t="s">
        <v>2811</v>
      </c>
      <c r="H1429" s="80" t="s">
        <v>8157</v>
      </c>
      <c r="I1429" s="80" t="s">
        <v>8158</v>
      </c>
      <c r="J1429" s="80" t="s">
        <v>3553</v>
      </c>
      <c r="K1429" s="77" t="s">
        <v>3536</v>
      </c>
      <c r="L1429" s="80">
        <v>31</v>
      </c>
      <c r="M1429" s="80">
        <v>1</v>
      </c>
      <c r="N1429" s="80">
        <v>2019</v>
      </c>
      <c r="O1429" s="77">
        <f t="shared" si="27"/>
        <v>43496</v>
      </c>
      <c r="P1429" s="80" t="s">
        <v>3554</v>
      </c>
      <c r="Q1429" s="80" t="s">
        <v>175</v>
      </c>
      <c r="R1429" s="80">
        <f>VLOOKUP(P1429,Registration!O:P,2,FALSE)</f>
        <v>18</v>
      </c>
    </row>
    <row r="1430" spans="1:18" ht="23.1" customHeight="1">
      <c r="A1430" s="80" t="s">
        <v>1385</v>
      </c>
      <c r="B1430" s="80" t="s">
        <v>26</v>
      </c>
      <c r="C1430" s="80" t="s">
        <v>27</v>
      </c>
      <c r="D1430" s="80" t="s">
        <v>28</v>
      </c>
      <c r="E1430" s="80" t="s">
        <v>28</v>
      </c>
      <c r="F1430" s="80" t="s">
        <v>3284</v>
      </c>
      <c r="G1430" s="80" t="s">
        <v>2811</v>
      </c>
      <c r="H1430" s="80" t="s">
        <v>8157</v>
      </c>
      <c r="I1430" s="80" t="s">
        <v>8158</v>
      </c>
      <c r="J1430" s="80" t="s">
        <v>3555</v>
      </c>
      <c r="K1430" s="77" t="s">
        <v>3536</v>
      </c>
      <c r="L1430" s="80">
        <v>31</v>
      </c>
      <c r="M1430" s="80">
        <v>1</v>
      </c>
      <c r="N1430" s="80">
        <v>2019</v>
      </c>
      <c r="O1430" s="77">
        <f t="shared" si="27"/>
        <v>43496</v>
      </c>
      <c r="P1430" s="80" t="s">
        <v>3556</v>
      </c>
      <c r="Q1430" s="80" t="s">
        <v>175</v>
      </c>
      <c r="R1430" s="80">
        <f>VLOOKUP(P1430,Registration!O:P,2,FALSE)</f>
        <v>19</v>
      </c>
    </row>
    <row r="1431" spans="1:18" ht="23.1" customHeight="1">
      <c r="A1431" s="80" t="s">
        <v>1385</v>
      </c>
      <c r="B1431" s="80" t="s">
        <v>26</v>
      </c>
      <c r="C1431" s="80" t="s">
        <v>27</v>
      </c>
      <c r="D1431" s="80" t="s">
        <v>28</v>
      </c>
      <c r="E1431" s="80" t="s">
        <v>28</v>
      </c>
      <c r="F1431" s="80" t="s">
        <v>3284</v>
      </c>
      <c r="G1431" s="80" t="s">
        <v>2811</v>
      </c>
      <c r="H1431" s="80" t="s">
        <v>8157</v>
      </c>
      <c r="I1431" s="80" t="s">
        <v>8158</v>
      </c>
      <c r="J1431" s="80" t="s">
        <v>3557</v>
      </c>
      <c r="K1431" s="77" t="s">
        <v>3536</v>
      </c>
      <c r="L1431" s="80">
        <v>31</v>
      </c>
      <c r="M1431" s="80">
        <v>1</v>
      </c>
      <c r="N1431" s="80">
        <v>2019</v>
      </c>
      <c r="O1431" s="77">
        <f t="shared" si="27"/>
        <v>43496</v>
      </c>
      <c r="P1431" s="80" t="s">
        <v>3558</v>
      </c>
      <c r="Q1431" s="80" t="s">
        <v>175</v>
      </c>
      <c r="R1431" s="80">
        <f>VLOOKUP(P1431,Registration!O:P,2,FALSE)</f>
        <v>18</v>
      </c>
    </row>
    <row r="1432" spans="1:18" ht="23.1" customHeight="1">
      <c r="A1432" s="80" t="s">
        <v>1385</v>
      </c>
      <c r="B1432" s="80" t="s">
        <v>26</v>
      </c>
      <c r="C1432" s="80" t="s">
        <v>27</v>
      </c>
      <c r="D1432" s="80" t="s">
        <v>28</v>
      </c>
      <c r="E1432" s="80" t="s">
        <v>28</v>
      </c>
      <c r="F1432" s="80" t="s">
        <v>3284</v>
      </c>
      <c r="G1432" s="80" t="s">
        <v>2811</v>
      </c>
      <c r="H1432" s="80" t="s">
        <v>8157</v>
      </c>
      <c r="I1432" s="80" t="s">
        <v>8158</v>
      </c>
      <c r="J1432" s="80" t="s">
        <v>3559</v>
      </c>
      <c r="K1432" s="77" t="s">
        <v>3536</v>
      </c>
      <c r="L1432" s="80">
        <v>31</v>
      </c>
      <c r="M1432" s="80">
        <v>1</v>
      </c>
      <c r="N1432" s="80">
        <v>2019</v>
      </c>
      <c r="O1432" s="77">
        <f t="shared" si="27"/>
        <v>43496</v>
      </c>
      <c r="P1432" s="80" t="s">
        <v>3000</v>
      </c>
      <c r="Q1432" s="80" t="s">
        <v>175</v>
      </c>
      <c r="R1432" s="80">
        <f>VLOOKUP(P1432,Registration!O:P,2,FALSE)</f>
        <v>15</v>
      </c>
    </row>
    <row r="1433" spans="1:18" ht="23.1" customHeight="1">
      <c r="A1433" s="80" t="s">
        <v>1385</v>
      </c>
      <c r="B1433" s="80" t="s">
        <v>26</v>
      </c>
      <c r="C1433" s="80" t="s">
        <v>27</v>
      </c>
      <c r="D1433" s="80" t="s">
        <v>28</v>
      </c>
      <c r="E1433" s="80" t="s">
        <v>28</v>
      </c>
      <c r="F1433" s="80" t="s">
        <v>3284</v>
      </c>
      <c r="G1433" s="80" t="s">
        <v>2811</v>
      </c>
      <c r="H1433" s="80" t="s">
        <v>8157</v>
      </c>
      <c r="I1433" s="80" t="s">
        <v>8158</v>
      </c>
      <c r="J1433" s="80" t="s">
        <v>3560</v>
      </c>
      <c r="K1433" s="77" t="s">
        <v>3536</v>
      </c>
      <c r="L1433" s="80">
        <v>31</v>
      </c>
      <c r="M1433" s="80">
        <v>1</v>
      </c>
      <c r="N1433" s="80">
        <v>2019</v>
      </c>
      <c r="O1433" s="77">
        <f t="shared" si="27"/>
        <v>43496</v>
      </c>
      <c r="P1433" s="80" t="s">
        <v>3561</v>
      </c>
      <c r="Q1433" s="80" t="s">
        <v>175</v>
      </c>
      <c r="R1433" s="80">
        <f>VLOOKUP(P1433,Registration!O:P,2,FALSE)</f>
        <v>19</v>
      </c>
    </row>
    <row r="1434" spans="1:18" ht="23.1" customHeight="1">
      <c r="A1434" s="80" t="s">
        <v>1385</v>
      </c>
      <c r="B1434" s="80" t="s">
        <v>26</v>
      </c>
      <c r="C1434" s="80" t="s">
        <v>27</v>
      </c>
      <c r="D1434" s="80" t="s">
        <v>28</v>
      </c>
      <c r="E1434" s="80" t="s">
        <v>28</v>
      </c>
      <c r="F1434" s="80" t="s">
        <v>3284</v>
      </c>
      <c r="G1434" s="80" t="s">
        <v>2811</v>
      </c>
      <c r="H1434" s="80" t="s">
        <v>8157</v>
      </c>
      <c r="I1434" s="80" t="s">
        <v>8158</v>
      </c>
      <c r="J1434" s="80" t="s">
        <v>3562</v>
      </c>
      <c r="K1434" s="77" t="s">
        <v>3536</v>
      </c>
      <c r="L1434" s="80">
        <v>31</v>
      </c>
      <c r="M1434" s="80">
        <v>1</v>
      </c>
      <c r="N1434" s="80">
        <v>2019</v>
      </c>
      <c r="O1434" s="77">
        <f t="shared" si="27"/>
        <v>43496</v>
      </c>
      <c r="P1434" s="80" t="s">
        <v>3563</v>
      </c>
      <c r="Q1434" s="80" t="s">
        <v>175</v>
      </c>
      <c r="R1434" s="80">
        <f>VLOOKUP(P1434,Registration!O:P,2,FALSE)</f>
        <v>18</v>
      </c>
    </row>
    <row r="1435" spans="1:18" ht="23.1" customHeight="1">
      <c r="A1435" s="80" t="s">
        <v>1385</v>
      </c>
      <c r="B1435" s="80" t="s">
        <v>26</v>
      </c>
      <c r="C1435" s="80" t="s">
        <v>27</v>
      </c>
      <c r="D1435" s="80" t="s">
        <v>28</v>
      </c>
      <c r="E1435" s="80" t="s">
        <v>28</v>
      </c>
      <c r="F1435" s="80" t="s">
        <v>3284</v>
      </c>
      <c r="G1435" s="80" t="s">
        <v>2811</v>
      </c>
      <c r="H1435" s="80" t="s">
        <v>8157</v>
      </c>
      <c r="I1435" s="80" t="s">
        <v>8158</v>
      </c>
      <c r="J1435" s="80" t="s">
        <v>3564</v>
      </c>
      <c r="K1435" s="77" t="s">
        <v>3536</v>
      </c>
      <c r="L1435" s="80">
        <v>31</v>
      </c>
      <c r="M1435" s="80">
        <v>1</v>
      </c>
      <c r="N1435" s="80">
        <v>2019</v>
      </c>
      <c r="O1435" s="77">
        <f t="shared" si="27"/>
        <v>43496</v>
      </c>
      <c r="P1435" s="80" t="s">
        <v>3565</v>
      </c>
      <c r="Q1435" s="80" t="s">
        <v>175</v>
      </c>
      <c r="R1435" s="80">
        <f>VLOOKUP(P1435,Registration!O:P,2,FALSE)</f>
        <v>17</v>
      </c>
    </row>
    <row r="1436" spans="1:18" ht="23.1" customHeight="1">
      <c r="A1436" s="80" t="s">
        <v>1385</v>
      </c>
      <c r="B1436" s="80" t="s">
        <v>26</v>
      </c>
      <c r="C1436" s="80" t="s">
        <v>27</v>
      </c>
      <c r="D1436" s="80" t="s">
        <v>28</v>
      </c>
      <c r="E1436" s="80" t="s">
        <v>28</v>
      </c>
      <c r="F1436" s="80" t="s">
        <v>3284</v>
      </c>
      <c r="G1436" s="80" t="s">
        <v>2811</v>
      </c>
      <c r="H1436" s="80" t="s">
        <v>8157</v>
      </c>
      <c r="I1436" s="80" t="s">
        <v>8158</v>
      </c>
      <c r="J1436" s="80" t="s">
        <v>3566</v>
      </c>
      <c r="K1436" s="77" t="s">
        <v>3536</v>
      </c>
      <c r="L1436" s="80">
        <v>31</v>
      </c>
      <c r="M1436" s="80">
        <v>1</v>
      </c>
      <c r="N1436" s="80">
        <v>2019</v>
      </c>
      <c r="O1436" s="77">
        <f t="shared" si="27"/>
        <v>43496</v>
      </c>
      <c r="P1436" s="80" t="s">
        <v>3567</v>
      </c>
      <c r="Q1436" s="80" t="s">
        <v>175</v>
      </c>
      <c r="R1436" s="80">
        <f>VLOOKUP(P1436,Registration!O:P,2,FALSE)</f>
        <v>17</v>
      </c>
    </row>
    <row r="1437" spans="1:18" ht="23.1" customHeight="1">
      <c r="A1437" s="80" t="s">
        <v>1385</v>
      </c>
      <c r="B1437" s="80" t="s">
        <v>26</v>
      </c>
      <c r="C1437" s="80" t="s">
        <v>27</v>
      </c>
      <c r="D1437" s="80" t="s">
        <v>28</v>
      </c>
      <c r="E1437" s="80" t="s">
        <v>28</v>
      </c>
      <c r="F1437" s="80" t="s">
        <v>3284</v>
      </c>
      <c r="G1437" s="80" t="s">
        <v>2811</v>
      </c>
      <c r="H1437" s="80" t="s">
        <v>8157</v>
      </c>
      <c r="I1437" s="80" t="s">
        <v>8158</v>
      </c>
      <c r="J1437" s="80" t="s">
        <v>3568</v>
      </c>
      <c r="K1437" s="77" t="s">
        <v>3536</v>
      </c>
      <c r="L1437" s="80">
        <v>31</v>
      </c>
      <c r="M1437" s="80">
        <v>1</v>
      </c>
      <c r="N1437" s="80">
        <v>2019</v>
      </c>
      <c r="O1437" s="77">
        <f t="shared" si="27"/>
        <v>43496</v>
      </c>
      <c r="P1437" s="80" t="s">
        <v>3569</v>
      </c>
      <c r="Q1437" s="80" t="s">
        <v>175</v>
      </c>
      <c r="R1437" s="80">
        <f>VLOOKUP(P1437,Registration!O:P,2,FALSE)</f>
        <v>18</v>
      </c>
    </row>
    <row r="1438" spans="1:18" ht="23.1" customHeight="1">
      <c r="A1438" s="80" t="s">
        <v>1385</v>
      </c>
      <c r="B1438" s="80" t="s">
        <v>26</v>
      </c>
      <c r="C1438" s="80" t="s">
        <v>27</v>
      </c>
      <c r="D1438" s="80" t="s">
        <v>28</v>
      </c>
      <c r="E1438" s="80" t="s">
        <v>28</v>
      </c>
      <c r="F1438" s="80" t="s">
        <v>3284</v>
      </c>
      <c r="G1438" s="80" t="s">
        <v>2811</v>
      </c>
      <c r="H1438" s="80" t="s">
        <v>8157</v>
      </c>
      <c r="I1438" s="80" t="s">
        <v>8158</v>
      </c>
      <c r="J1438" s="80" t="s">
        <v>3570</v>
      </c>
      <c r="K1438" s="77" t="s">
        <v>3536</v>
      </c>
      <c r="L1438" s="80">
        <v>31</v>
      </c>
      <c r="M1438" s="80">
        <v>1</v>
      </c>
      <c r="N1438" s="80">
        <v>2019</v>
      </c>
      <c r="O1438" s="77">
        <f t="shared" ref="O1438:O1477" si="28">DATE(N1438,M1438,L1438)</f>
        <v>43496</v>
      </c>
      <c r="P1438" s="80" t="s">
        <v>3571</v>
      </c>
      <c r="Q1438" s="80" t="s">
        <v>175</v>
      </c>
      <c r="R1438" s="80">
        <f>VLOOKUP(P1438,Registration!O:P,2,FALSE)</f>
        <v>19</v>
      </c>
    </row>
    <row r="1439" spans="1:18" ht="23.1" customHeight="1">
      <c r="A1439" s="80" t="s">
        <v>1385</v>
      </c>
      <c r="B1439" s="80" t="s">
        <v>26</v>
      </c>
      <c r="C1439" s="80" t="s">
        <v>27</v>
      </c>
      <c r="D1439" s="80" t="s">
        <v>28</v>
      </c>
      <c r="E1439" s="80" t="s">
        <v>28</v>
      </c>
      <c r="F1439" s="80" t="s">
        <v>3284</v>
      </c>
      <c r="G1439" s="80" t="s">
        <v>2811</v>
      </c>
      <c r="H1439" s="80" t="s">
        <v>8157</v>
      </c>
      <c r="I1439" s="80" t="s">
        <v>8158</v>
      </c>
      <c r="J1439" s="80" t="s">
        <v>3572</v>
      </c>
      <c r="K1439" s="77" t="s">
        <v>3536</v>
      </c>
      <c r="L1439" s="80">
        <v>31</v>
      </c>
      <c r="M1439" s="80">
        <v>1</v>
      </c>
      <c r="N1439" s="80">
        <v>2019</v>
      </c>
      <c r="O1439" s="77">
        <f t="shared" si="28"/>
        <v>43496</v>
      </c>
      <c r="P1439" s="80" t="s">
        <v>2930</v>
      </c>
      <c r="Q1439" s="80" t="s">
        <v>175</v>
      </c>
      <c r="R1439" s="80">
        <f>VLOOKUP(P1439,Registration!O:P,2,FALSE)</f>
        <v>15</v>
      </c>
    </row>
    <row r="1440" spans="1:18" ht="23.1" customHeight="1">
      <c r="A1440" s="80" t="s">
        <v>1385</v>
      </c>
      <c r="B1440" s="80" t="s">
        <v>26</v>
      </c>
      <c r="C1440" s="80" t="s">
        <v>27</v>
      </c>
      <c r="D1440" s="80" t="s">
        <v>28</v>
      </c>
      <c r="E1440" s="80" t="s">
        <v>28</v>
      </c>
      <c r="F1440" s="80" t="s">
        <v>3284</v>
      </c>
      <c r="G1440" s="80" t="s">
        <v>2811</v>
      </c>
      <c r="H1440" s="80" t="s">
        <v>8157</v>
      </c>
      <c r="I1440" s="80" t="s">
        <v>8158</v>
      </c>
      <c r="J1440" s="80" t="s">
        <v>3573</v>
      </c>
      <c r="K1440" s="77" t="s">
        <v>3536</v>
      </c>
      <c r="L1440" s="80">
        <v>31</v>
      </c>
      <c r="M1440" s="80">
        <v>1</v>
      </c>
      <c r="N1440" s="80">
        <v>2019</v>
      </c>
      <c r="O1440" s="77">
        <f t="shared" si="28"/>
        <v>43496</v>
      </c>
      <c r="P1440" s="80" t="s">
        <v>3574</v>
      </c>
      <c r="Q1440" s="80" t="s">
        <v>175</v>
      </c>
      <c r="R1440" s="80">
        <f>VLOOKUP(P1440,Registration!O:P,2,FALSE)</f>
        <v>17</v>
      </c>
    </row>
    <row r="1441" spans="1:18" ht="23.1" customHeight="1">
      <c r="A1441" s="80" t="s">
        <v>1385</v>
      </c>
      <c r="B1441" s="80" t="s">
        <v>26</v>
      </c>
      <c r="C1441" s="80" t="s">
        <v>27</v>
      </c>
      <c r="D1441" s="80" t="s">
        <v>28</v>
      </c>
      <c r="E1441" s="80" t="s">
        <v>28</v>
      </c>
      <c r="F1441" s="80" t="s">
        <v>3284</v>
      </c>
      <c r="G1441" s="80" t="s">
        <v>2811</v>
      </c>
      <c r="H1441" s="80" t="s">
        <v>8157</v>
      </c>
      <c r="I1441" s="80" t="s">
        <v>8158</v>
      </c>
      <c r="J1441" s="80" t="s">
        <v>3575</v>
      </c>
      <c r="K1441" s="77" t="s">
        <v>3536</v>
      </c>
      <c r="L1441" s="80">
        <v>31</v>
      </c>
      <c r="M1441" s="80">
        <v>1</v>
      </c>
      <c r="N1441" s="80">
        <v>2019</v>
      </c>
      <c r="O1441" s="77">
        <f t="shared" si="28"/>
        <v>43496</v>
      </c>
      <c r="P1441" s="80" t="s">
        <v>3576</v>
      </c>
      <c r="Q1441" s="80" t="s">
        <v>175</v>
      </c>
      <c r="R1441" s="80">
        <f>VLOOKUP(P1441,Registration!O:P,2,FALSE)</f>
        <v>19</v>
      </c>
    </row>
    <row r="1442" spans="1:18" ht="23.1" customHeight="1">
      <c r="A1442" s="80" t="s">
        <v>1385</v>
      </c>
      <c r="B1442" s="80" t="s">
        <v>26</v>
      </c>
      <c r="C1442" s="80" t="s">
        <v>27</v>
      </c>
      <c r="D1442" s="80" t="s">
        <v>28</v>
      </c>
      <c r="E1442" s="80" t="s">
        <v>28</v>
      </c>
      <c r="F1442" s="80" t="s">
        <v>3284</v>
      </c>
      <c r="G1442" s="80" t="s">
        <v>2811</v>
      </c>
      <c r="H1442" s="80" t="s">
        <v>8157</v>
      </c>
      <c r="I1442" s="80" t="s">
        <v>8158</v>
      </c>
      <c r="J1442" s="80" t="s">
        <v>3577</v>
      </c>
      <c r="K1442" s="77" t="s">
        <v>3536</v>
      </c>
      <c r="L1442" s="80">
        <v>31</v>
      </c>
      <c r="M1442" s="80">
        <v>1</v>
      </c>
      <c r="N1442" s="80">
        <v>2019</v>
      </c>
      <c r="O1442" s="77">
        <f t="shared" si="28"/>
        <v>43496</v>
      </c>
      <c r="P1442" s="80" t="s">
        <v>3578</v>
      </c>
      <c r="Q1442" s="80" t="s">
        <v>175</v>
      </c>
      <c r="R1442" s="80">
        <f>VLOOKUP(P1442,Registration!O:P,2,FALSE)</f>
        <v>18</v>
      </c>
    </row>
    <row r="1443" spans="1:18" ht="23.1" customHeight="1">
      <c r="A1443" s="80" t="s">
        <v>1385</v>
      </c>
      <c r="B1443" s="80" t="s">
        <v>26</v>
      </c>
      <c r="C1443" s="80" t="s">
        <v>27</v>
      </c>
      <c r="D1443" s="80" t="s">
        <v>28</v>
      </c>
      <c r="E1443" s="80" t="s">
        <v>28</v>
      </c>
      <c r="F1443" s="80" t="s">
        <v>3284</v>
      </c>
      <c r="G1443" s="80" t="s">
        <v>2811</v>
      </c>
      <c r="H1443" s="80" t="s">
        <v>8157</v>
      </c>
      <c r="I1443" s="80" t="s">
        <v>8158</v>
      </c>
      <c r="J1443" s="80" t="s">
        <v>3579</v>
      </c>
      <c r="K1443" s="77" t="s">
        <v>3536</v>
      </c>
      <c r="L1443" s="80">
        <v>31</v>
      </c>
      <c r="M1443" s="80">
        <v>1</v>
      </c>
      <c r="N1443" s="80">
        <v>2019</v>
      </c>
      <c r="O1443" s="77">
        <f t="shared" si="28"/>
        <v>43496</v>
      </c>
      <c r="P1443" s="80" t="s">
        <v>3580</v>
      </c>
      <c r="Q1443" s="80" t="s">
        <v>175</v>
      </c>
      <c r="R1443" s="80">
        <f>VLOOKUP(P1443,Registration!O:P,2,FALSE)</f>
        <v>18</v>
      </c>
    </row>
    <row r="1444" spans="1:18" ht="23.1" customHeight="1">
      <c r="A1444" s="80" t="s">
        <v>1398</v>
      </c>
      <c r="B1444" s="80" t="s">
        <v>26</v>
      </c>
      <c r="C1444" s="80" t="s">
        <v>27</v>
      </c>
      <c r="D1444" s="80" t="s">
        <v>28</v>
      </c>
      <c r="E1444" s="80" t="s">
        <v>28</v>
      </c>
      <c r="F1444" s="80" t="s">
        <v>111</v>
      </c>
      <c r="G1444" s="80" t="s">
        <v>167</v>
      </c>
      <c r="H1444" s="80" t="s">
        <v>8159</v>
      </c>
      <c r="I1444" s="80" t="s">
        <v>8161</v>
      </c>
      <c r="J1444" s="80" t="s">
        <v>1399</v>
      </c>
      <c r="K1444" s="77">
        <v>43467</v>
      </c>
      <c r="L1444" s="80">
        <v>1</v>
      </c>
      <c r="M1444" s="80">
        <v>2</v>
      </c>
      <c r="N1444" s="80">
        <v>2019</v>
      </c>
      <c r="O1444" s="77">
        <f t="shared" si="28"/>
        <v>43497</v>
      </c>
      <c r="P1444" s="80" t="s">
        <v>1400</v>
      </c>
      <c r="Q1444" s="80" t="s">
        <v>175</v>
      </c>
      <c r="R1444" s="80">
        <f>VLOOKUP(P1444,Registration!O:P,2,FALSE)</f>
        <v>17</v>
      </c>
    </row>
    <row r="1445" spans="1:18" ht="23.1" customHeight="1">
      <c r="A1445" s="80" t="s">
        <v>1398</v>
      </c>
      <c r="B1445" s="80" t="s">
        <v>26</v>
      </c>
      <c r="C1445" s="80" t="s">
        <v>27</v>
      </c>
      <c r="D1445" s="80" t="s">
        <v>28</v>
      </c>
      <c r="E1445" s="80" t="s">
        <v>28</v>
      </c>
      <c r="F1445" s="80" t="s">
        <v>111</v>
      </c>
      <c r="G1445" s="80" t="s">
        <v>167</v>
      </c>
      <c r="H1445" s="80" t="s">
        <v>8159</v>
      </c>
      <c r="I1445" s="80" t="s">
        <v>8161</v>
      </c>
      <c r="J1445" s="80" t="s">
        <v>1401</v>
      </c>
      <c r="K1445" s="77">
        <v>43467</v>
      </c>
      <c r="L1445" s="80">
        <v>1</v>
      </c>
      <c r="M1445" s="80">
        <v>2</v>
      </c>
      <c r="N1445" s="80">
        <v>2019</v>
      </c>
      <c r="O1445" s="77">
        <f t="shared" si="28"/>
        <v>43497</v>
      </c>
      <c r="P1445" s="80" t="s">
        <v>1402</v>
      </c>
      <c r="Q1445" s="80" t="s">
        <v>175</v>
      </c>
      <c r="R1445" s="80">
        <f>VLOOKUP(P1445,Registration!O:P,2,FALSE)</f>
        <v>19</v>
      </c>
    </row>
    <row r="1446" spans="1:18" ht="23.1" customHeight="1">
      <c r="A1446" s="80" t="s">
        <v>1398</v>
      </c>
      <c r="B1446" s="80" t="s">
        <v>26</v>
      </c>
      <c r="C1446" s="80" t="s">
        <v>27</v>
      </c>
      <c r="D1446" s="80" t="s">
        <v>28</v>
      </c>
      <c r="E1446" s="80" t="s">
        <v>28</v>
      </c>
      <c r="F1446" s="80" t="s">
        <v>111</v>
      </c>
      <c r="G1446" s="80" t="s">
        <v>8153</v>
      </c>
      <c r="H1446" s="80" t="s">
        <v>8157</v>
      </c>
      <c r="I1446" s="80" t="s">
        <v>8156</v>
      </c>
      <c r="J1446" s="80" t="s">
        <v>3581</v>
      </c>
      <c r="K1446" s="77">
        <v>43467</v>
      </c>
      <c r="L1446" s="80">
        <v>1</v>
      </c>
      <c r="M1446" s="80">
        <v>2</v>
      </c>
      <c r="N1446" s="80">
        <v>2019</v>
      </c>
      <c r="O1446" s="77">
        <f t="shared" si="28"/>
        <v>43497</v>
      </c>
      <c r="P1446" s="80" t="s">
        <v>3582</v>
      </c>
      <c r="Q1446" s="80" t="s">
        <v>175</v>
      </c>
      <c r="R1446" s="80">
        <f>VLOOKUP(P1446,Registration!O:P,2,FALSE)</f>
        <v>19</v>
      </c>
    </row>
    <row r="1447" spans="1:18" ht="23.1" customHeight="1">
      <c r="A1447" s="80" t="s">
        <v>1398</v>
      </c>
      <c r="B1447" s="80" t="s">
        <v>26</v>
      </c>
      <c r="C1447" s="80" t="s">
        <v>27</v>
      </c>
      <c r="D1447" s="80" t="s">
        <v>28</v>
      </c>
      <c r="E1447" s="80" t="s">
        <v>28</v>
      </c>
      <c r="F1447" s="80" t="s">
        <v>111</v>
      </c>
      <c r="G1447" s="80" t="s">
        <v>8153</v>
      </c>
      <c r="H1447" s="80" t="s">
        <v>8157</v>
      </c>
      <c r="I1447" s="80" t="s">
        <v>8156</v>
      </c>
      <c r="J1447" s="80" t="s">
        <v>3583</v>
      </c>
      <c r="K1447" s="77">
        <v>43467</v>
      </c>
      <c r="L1447" s="80">
        <v>1</v>
      </c>
      <c r="M1447" s="80">
        <v>2</v>
      </c>
      <c r="N1447" s="80">
        <v>2019</v>
      </c>
      <c r="O1447" s="77">
        <f t="shared" si="28"/>
        <v>43497</v>
      </c>
      <c r="P1447" s="80" t="s">
        <v>3584</v>
      </c>
      <c r="Q1447" s="80" t="s">
        <v>175</v>
      </c>
      <c r="R1447" s="80">
        <f>VLOOKUP(P1447,Registration!O:P,2,FALSE)</f>
        <v>19</v>
      </c>
    </row>
    <row r="1448" spans="1:18" ht="23.1" customHeight="1">
      <c r="A1448" s="80" t="s">
        <v>1398</v>
      </c>
      <c r="B1448" s="80" t="s">
        <v>26</v>
      </c>
      <c r="C1448" s="80" t="s">
        <v>27</v>
      </c>
      <c r="D1448" s="80" t="s">
        <v>28</v>
      </c>
      <c r="E1448" s="80" t="s">
        <v>28</v>
      </c>
      <c r="F1448" s="80" t="s">
        <v>111</v>
      </c>
      <c r="G1448" s="80" t="s">
        <v>8153</v>
      </c>
      <c r="H1448" s="80" t="s">
        <v>8157</v>
      </c>
      <c r="I1448" s="80" t="s">
        <v>8156</v>
      </c>
      <c r="J1448" s="80" t="s">
        <v>3585</v>
      </c>
      <c r="K1448" s="77">
        <v>43467</v>
      </c>
      <c r="L1448" s="80">
        <v>1</v>
      </c>
      <c r="M1448" s="80">
        <v>2</v>
      </c>
      <c r="N1448" s="80">
        <v>2019</v>
      </c>
      <c r="O1448" s="77">
        <f t="shared" si="28"/>
        <v>43497</v>
      </c>
      <c r="P1448" s="80" t="s">
        <v>3586</v>
      </c>
      <c r="Q1448" s="80" t="s">
        <v>175</v>
      </c>
      <c r="R1448" s="80">
        <f>VLOOKUP(P1448,Registration!O:P,2,FALSE)</f>
        <v>18</v>
      </c>
    </row>
    <row r="1449" spans="1:18" ht="23.1" customHeight="1">
      <c r="A1449" s="80" t="s">
        <v>1398</v>
      </c>
      <c r="B1449" s="80" t="s">
        <v>26</v>
      </c>
      <c r="C1449" s="80" t="s">
        <v>27</v>
      </c>
      <c r="D1449" s="80" t="s">
        <v>28</v>
      </c>
      <c r="E1449" s="80" t="s">
        <v>28</v>
      </c>
      <c r="F1449" s="80" t="s">
        <v>111</v>
      </c>
      <c r="G1449" s="80" t="s">
        <v>167</v>
      </c>
      <c r="H1449" s="80" t="s">
        <v>8159</v>
      </c>
      <c r="I1449" s="80" t="s">
        <v>8161</v>
      </c>
      <c r="J1449" s="80" t="s">
        <v>1403</v>
      </c>
      <c r="K1449" s="77">
        <v>43557</v>
      </c>
      <c r="L1449" s="80">
        <v>4</v>
      </c>
      <c r="M1449" s="80">
        <v>2</v>
      </c>
      <c r="N1449" s="80">
        <v>2019</v>
      </c>
      <c r="O1449" s="77">
        <f t="shared" si="28"/>
        <v>43500</v>
      </c>
      <c r="P1449" s="80" t="s">
        <v>1404</v>
      </c>
      <c r="Q1449" s="80" t="s">
        <v>175</v>
      </c>
      <c r="R1449" s="80">
        <f>VLOOKUP(P1449,Registration!O:P,2,FALSE)</f>
        <v>19</v>
      </c>
    </row>
    <row r="1450" spans="1:18" ht="23.1" customHeight="1">
      <c r="A1450" s="80" t="s">
        <v>1398</v>
      </c>
      <c r="B1450" s="80" t="s">
        <v>26</v>
      </c>
      <c r="C1450" s="80" t="s">
        <v>27</v>
      </c>
      <c r="D1450" s="80" t="s">
        <v>28</v>
      </c>
      <c r="E1450" s="80" t="s">
        <v>28</v>
      </c>
      <c r="F1450" s="80" t="s">
        <v>111</v>
      </c>
      <c r="G1450" s="80" t="s">
        <v>167</v>
      </c>
      <c r="H1450" s="80" t="s">
        <v>8159</v>
      </c>
      <c r="I1450" s="80" t="s">
        <v>8161</v>
      </c>
      <c r="J1450" s="80" t="s">
        <v>222</v>
      </c>
      <c r="K1450" s="77">
        <v>43557</v>
      </c>
      <c r="L1450" s="80">
        <v>4</v>
      </c>
      <c r="M1450" s="80">
        <v>2</v>
      </c>
      <c r="N1450" s="80">
        <v>2019</v>
      </c>
      <c r="O1450" s="77">
        <f t="shared" si="28"/>
        <v>43500</v>
      </c>
      <c r="P1450" s="80" t="s">
        <v>1405</v>
      </c>
      <c r="Q1450" s="80" t="s">
        <v>175</v>
      </c>
      <c r="R1450" s="80">
        <f>VLOOKUP(P1450,Registration!O:P,2,FALSE)</f>
        <v>19</v>
      </c>
    </row>
    <row r="1451" spans="1:18" ht="23.1" customHeight="1">
      <c r="A1451" s="80" t="s">
        <v>1398</v>
      </c>
      <c r="B1451" s="80" t="s">
        <v>26</v>
      </c>
      <c r="C1451" s="80" t="s">
        <v>27</v>
      </c>
      <c r="D1451" s="80" t="s">
        <v>28</v>
      </c>
      <c r="E1451" s="80" t="s">
        <v>28</v>
      </c>
      <c r="F1451" s="80" t="s">
        <v>111</v>
      </c>
      <c r="G1451" s="80" t="s">
        <v>2811</v>
      </c>
      <c r="H1451" s="80" t="s">
        <v>8157</v>
      </c>
      <c r="I1451" s="80" t="s">
        <v>8156</v>
      </c>
      <c r="J1451" s="80" t="s">
        <v>3587</v>
      </c>
      <c r="K1451" s="77">
        <v>43618</v>
      </c>
      <c r="L1451" s="80">
        <v>6</v>
      </c>
      <c r="M1451" s="80">
        <v>2</v>
      </c>
      <c r="N1451" s="80">
        <v>2019</v>
      </c>
      <c r="O1451" s="77">
        <f t="shared" si="28"/>
        <v>43502</v>
      </c>
      <c r="P1451" s="80" t="s">
        <v>3588</v>
      </c>
      <c r="Q1451" s="80" t="s">
        <v>175</v>
      </c>
      <c r="R1451" s="80">
        <f>VLOOKUP(P1451,Registration!O:P,2,FALSE)</f>
        <v>18</v>
      </c>
    </row>
    <row r="1452" spans="1:18" ht="23.1" customHeight="1">
      <c r="A1452" s="80" t="s">
        <v>1398</v>
      </c>
      <c r="B1452" s="80" t="s">
        <v>26</v>
      </c>
      <c r="C1452" s="80" t="s">
        <v>27</v>
      </c>
      <c r="D1452" s="80" t="s">
        <v>28</v>
      </c>
      <c r="E1452" s="80" t="s">
        <v>28</v>
      </c>
      <c r="F1452" s="80" t="s">
        <v>111</v>
      </c>
      <c r="G1452" s="80" t="s">
        <v>2811</v>
      </c>
      <c r="H1452" s="80" t="s">
        <v>8157</v>
      </c>
      <c r="I1452" s="80" t="s">
        <v>8156</v>
      </c>
      <c r="J1452" s="80" t="s">
        <v>3589</v>
      </c>
      <c r="K1452" s="77">
        <v>43618</v>
      </c>
      <c r="L1452" s="80">
        <v>6</v>
      </c>
      <c r="M1452" s="80">
        <v>2</v>
      </c>
      <c r="N1452" s="80">
        <v>2019</v>
      </c>
      <c r="O1452" s="77">
        <f t="shared" si="28"/>
        <v>43502</v>
      </c>
      <c r="P1452" s="80" t="s">
        <v>3590</v>
      </c>
      <c r="Q1452" s="80" t="s">
        <v>175</v>
      </c>
      <c r="R1452" s="80">
        <f>VLOOKUP(P1452,Registration!O:P,2,FALSE)</f>
        <v>17</v>
      </c>
    </row>
    <row r="1453" spans="1:18" ht="23.1" customHeight="1">
      <c r="A1453" s="80" t="s">
        <v>1398</v>
      </c>
      <c r="B1453" s="80" t="s">
        <v>26</v>
      </c>
      <c r="C1453" s="80" t="s">
        <v>27</v>
      </c>
      <c r="D1453" s="80" t="s">
        <v>28</v>
      </c>
      <c r="E1453" s="80" t="s">
        <v>28</v>
      </c>
      <c r="F1453" s="80" t="s">
        <v>111</v>
      </c>
      <c r="G1453" s="80" t="s">
        <v>2811</v>
      </c>
      <c r="H1453" s="80" t="s">
        <v>8157</v>
      </c>
      <c r="I1453" s="80" t="s">
        <v>8156</v>
      </c>
      <c r="J1453" s="80" t="s">
        <v>3591</v>
      </c>
      <c r="K1453" s="77">
        <v>43618</v>
      </c>
      <c r="L1453" s="80">
        <v>6</v>
      </c>
      <c r="M1453" s="80">
        <v>2</v>
      </c>
      <c r="N1453" s="80">
        <v>2019</v>
      </c>
      <c r="O1453" s="77">
        <f t="shared" si="28"/>
        <v>43502</v>
      </c>
      <c r="P1453" s="80" t="s">
        <v>3592</v>
      </c>
      <c r="Q1453" s="80" t="s">
        <v>175</v>
      </c>
      <c r="R1453" s="80">
        <f>VLOOKUP(P1453,Registration!O:P,2,FALSE)</f>
        <v>19</v>
      </c>
    </row>
    <row r="1454" spans="1:18" ht="23.1" customHeight="1">
      <c r="A1454" s="80" t="s">
        <v>1398</v>
      </c>
      <c r="B1454" s="80" t="s">
        <v>26</v>
      </c>
      <c r="C1454" s="80" t="s">
        <v>27</v>
      </c>
      <c r="D1454" s="80" t="s">
        <v>28</v>
      </c>
      <c r="E1454" s="80" t="s">
        <v>28</v>
      </c>
      <c r="F1454" s="80" t="s">
        <v>111</v>
      </c>
      <c r="G1454" s="80" t="s">
        <v>2811</v>
      </c>
      <c r="H1454" s="80" t="s">
        <v>8157</v>
      </c>
      <c r="I1454" s="80" t="s">
        <v>8156</v>
      </c>
      <c r="J1454" s="80" t="s">
        <v>3593</v>
      </c>
      <c r="K1454" s="77">
        <v>43618</v>
      </c>
      <c r="L1454" s="80">
        <v>6</v>
      </c>
      <c r="M1454" s="80">
        <v>2</v>
      </c>
      <c r="N1454" s="80">
        <v>2019</v>
      </c>
      <c r="O1454" s="77">
        <f t="shared" si="28"/>
        <v>43502</v>
      </c>
      <c r="P1454" s="80" t="s">
        <v>3594</v>
      </c>
      <c r="Q1454" s="80" t="s">
        <v>175</v>
      </c>
      <c r="R1454" s="80">
        <f>VLOOKUP(P1454,Registration!O:P,2,FALSE)</f>
        <v>18</v>
      </c>
    </row>
    <row r="1455" spans="1:18" ht="23.1" customHeight="1">
      <c r="A1455" s="80" t="s">
        <v>1398</v>
      </c>
      <c r="B1455" s="80" t="s">
        <v>26</v>
      </c>
      <c r="C1455" s="80" t="s">
        <v>27</v>
      </c>
      <c r="D1455" s="80" t="s">
        <v>28</v>
      </c>
      <c r="E1455" s="80" t="s">
        <v>28</v>
      </c>
      <c r="F1455" s="80" t="s">
        <v>111</v>
      </c>
      <c r="G1455" s="80" t="s">
        <v>2811</v>
      </c>
      <c r="H1455" s="80" t="s">
        <v>8157</v>
      </c>
      <c r="I1455" s="80" t="s">
        <v>8156</v>
      </c>
      <c r="J1455" s="80" t="s">
        <v>3595</v>
      </c>
      <c r="K1455" s="77">
        <v>43618</v>
      </c>
      <c r="L1455" s="80">
        <v>6</v>
      </c>
      <c r="M1455" s="80">
        <v>2</v>
      </c>
      <c r="N1455" s="80">
        <v>2019</v>
      </c>
      <c r="O1455" s="77">
        <f t="shared" si="28"/>
        <v>43502</v>
      </c>
      <c r="P1455" s="80" t="s">
        <v>3596</v>
      </c>
      <c r="Q1455" s="80" t="s">
        <v>175</v>
      </c>
      <c r="R1455" s="80">
        <f>VLOOKUP(P1455,Registration!O:P,2,FALSE)</f>
        <v>18</v>
      </c>
    </row>
    <row r="1456" spans="1:18" ht="23.1" customHeight="1">
      <c r="A1456" s="80" t="s">
        <v>1398</v>
      </c>
      <c r="B1456" s="80" t="s">
        <v>26</v>
      </c>
      <c r="C1456" s="80" t="s">
        <v>27</v>
      </c>
      <c r="D1456" s="80" t="s">
        <v>28</v>
      </c>
      <c r="E1456" s="80" t="s">
        <v>28</v>
      </c>
      <c r="F1456" s="80" t="s">
        <v>111</v>
      </c>
      <c r="G1456" s="80" t="s">
        <v>2811</v>
      </c>
      <c r="H1456" s="80" t="s">
        <v>8157</v>
      </c>
      <c r="I1456" s="80" t="s">
        <v>8156</v>
      </c>
      <c r="J1456" s="80" t="s">
        <v>3597</v>
      </c>
      <c r="K1456" s="77">
        <v>43618</v>
      </c>
      <c r="L1456" s="80">
        <v>6</v>
      </c>
      <c r="M1456" s="80">
        <v>2</v>
      </c>
      <c r="N1456" s="80">
        <v>2019</v>
      </c>
      <c r="O1456" s="77">
        <f t="shared" si="28"/>
        <v>43502</v>
      </c>
      <c r="P1456" s="80" t="s">
        <v>3598</v>
      </c>
      <c r="Q1456" s="80" t="s">
        <v>175</v>
      </c>
      <c r="R1456" s="80">
        <f>VLOOKUP(P1456,Registration!O:P,2,FALSE)</f>
        <v>18</v>
      </c>
    </row>
    <row r="1457" spans="1:18" ht="23.1" customHeight="1">
      <c r="A1457" s="80" t="s">
        <v>1398</v>
      </c>
      <c r="B1457" s="80" t="s">
        <v>26</v>
      </c>
      <c r="C1457" s="80" t="s">
        <v>27</v>
      </c>
      <c r="D1457" s="80" t="s">
        <v>28</v>
      </c>
      <c r="E1457" s="80" t="s">
        <v>28</v>
      </c>
      <c r="F1457" s="80" t="s">
        <v>111</v>
      </c>
      <c r="G1457" s="80" t="s">
        <v>167</v>
      </c>
      <c r="H1457" s="80" t="s">
        <v>8159</v>
      </c>
      <c r="I1457" s="80" t="s">
        <v>8161</v>
      </c>
      <c r="J1457" s="80" t="s">
        <v>1429</v>
      </c>
      <c r="K1457" s="77">
        <v>43648</v>
      </c>
      <c r="L1457" s="80">
        <v>7</v>
      </c>
      <c r="M1457" s="80">
        <v>2</v>
      </c>
      <c r="N1457" s="80">
        <v>2019</v>
      </c>
      <c r="O1457" s="77">
        <f t="shared" si="28"/>
        <v>43503</v>
      </c>
      <c r="P1457" s="80" t="s">
        <v>1430</v>
      </c>
      <c r="Q1457" s="80" t="s">
        <v>175</v>
      </c>
      <c r="R1457" s="80">
        <f>VLOOKUP(P1457,Registration!O:P,2,FALSE)</f>
        <v>17</v>
      </c>
    </row>
    <row r="1458" spans="1:18" ht="23.1" customHeight="1">
      <c r="A1458" s="80" t="s">
        <v>1398</v>
      </c>
      <c r="B1458" s="80" t="s">
        <v>26</v>
      </c>
      <c r="C1458" s="80" t="s">
        <v>27</v>
      </c>
      <c r="D1458" s="80" t="s">
        <v>28</v>
      </c>
      <c r="E1458" s="80" t="s">
        <v>28</v>
      </c>
      <c r="F1458" s="80" t="s">
        <v>29</v>
      </c>
      <c r="G1458" s="80" t="s">
        <v>1887</v>
      </c>
      <c r="H1458" s="80" t="s">
        <v>8165</v>
      </c>
      <c r="I1458" s="80" t="s">
        <v>8163</v>
      </c>
      <c r="J1458" s="80" t="s">
        <v>3599</v>
      </c>
      <c r="K1458" s="77">
        <v>43648</v>
      </c>
      <c r="L1458" s="80">
        <v>7</v>
      </c>
      <c r="M1458" s="80">
        <v>2</v>
      </c>
      <c r="N1458" s="80">
        <v>2019</v>
      </c>
      <c r="O1458" s="77">
        <f t="shared" si="28"/>
        <v>43503</v>
      </c>
      <c r="P1458" s="80" t="s">
        <v>3600</v>
      </c>
      <c r="Q1458" s="80" t="s">
        <v>175</v>
      </c>
      <c r="R1458" s="80">
        <f>VLOOKUP(P1458,Registration!O:P,2,FALSE)</f>
        <v>18</v>
      </c>
    </row>
    <row r="1459" spans="1:18" ht="23.1" customHeight="1">
      <c r="A1459" s="80" t="s">
        <v>1398</v>
      </c>
      <c r="B1459" s="80" t="s">
        <v>26</v>
      </c>
      <c r="C1459" s="80" t="s">
        <v>27</v>
      </c>
      <c r="D1459" s="80" t="s">
        <v>28</v>
      </c>
      <c r="E1459" s="80" t="s">
        <v>28</v>
      </c>
      <c r="F1459" s="80" t="s">
        <v>29</v>
      </c>
      <c r="G1459" s="80" t="s">
        <v>1887</v>
      </c>
      <c r="H1459" s="80" t="s">
        <v>8165</v>
      </c>
      <c r="I1459" s="80" t="s">
        <v>8163</v>
      </c>
      <c r="J1459" s="80" t="s">
        <v>3601</v>
      </c>
      <c r="K1459" s="77">
        <v>43648</v>
      </c>
      <c r="L1459" s="80">
        <v>7</v>
      </c>
      <c r="M1459" s="80">
        <v>2</v>
      </c>
      <c r="N1459" s="80">
        <v>2019</v>
      </c>
      <c r="O1459" s="77">
        <f t="shared" si="28"/>
        <v>43503</v>
      </c>
      <c r="P1459" s="80" t="s">
        <v>3602</v>
      </c>
      <c r="Q1459" s="80" t="s">
        <v>175</v>
      </c>
      <c r="R1459" s="80">
        <f>VLOOKUP(P1459,Registration!O:P,2,FALSE)</f>
        <v>19</v>
      </c>
    </row>
    <row r="1460" spans="1:18" ht="23.1" customHeight="1">
      <c r="A1460" s="80" t="s">
        <v>1398</v>
      </c>
      <c r="B1460" s="80" t="s">
        <v>26</v>
      </c>
      <c r="C1460" s="80" t="s">
        <v>27</v>
      </c>
      <c r="D1460" s="80" t="s">
        <v>28</v>
      </c>
      <c r="E1460" s="80" t="s">
        <v>28</v>
      </c>
      <c r="F1460" s="80" t="s">
        <v>29</v>
      </c>
      <c r="G1460" s="80" t="s">
        <v>1887</v>
      </c>
      <c r="H1460" s="80" t="s">
        <v>8165</v>
      </c>
      <c r="I1460" s="80" t="s">
        <v>8163</v>
      </c>
      <c r="J1460" s="80" t="s">
        <v>3603</v>
      </c>
      <c r="K1460" s="77">
        <v>43648</v>
      </c>
      <c r="L1460" s="80">
        <v>7</v>
      </c>
      <c r="M1460" s="80">
        <v>2</v>
      </c>
      <c r="N1460" s="80">
        <v>2019</v>
      </c>
      <c r="O1460" s="77">
        <f t="shared" si="28"/>
        <v>43503</v>
      </c>
      <c r="P1460" s="80" t="s">
        <v>3604</v>
      </c>
      <c r="Q1460" s="80" t="s">
        <v>175</v>
      </c>
      <c r="R1460" s="80">
        <f>VLOOKUP(P1460,Registration!O:P,2,FALSE)</f>
        <v>17</v>
      </c>
    </row>
    <row r="1461" spans="1:18" ht="23.1" customHeight="1">
      <c r="A1461" s="80" t="s">
        <v>1398</v>
      </c>
      <c r="B1461" s="80" t="s">
        <v>26</v>
      </c>
      <c r="C1461" s="80" t="s">
        <v>27</v>
      </c>
      <c r="D1461" s="80" t="s">
        <v>28</v>
      </c>
      <c r="E1461" s="80" t="s">
        <v>28</v>
      </c>
      <c r="F1461" s="80" t="s">
        <v>29</v>
      </c>
      <c r="G1461" s="80" t="s">
        <v>1887</v>
      </c>
      <c r="H1461" s="80" t="s">
        <v>8165</v>
      </c>
      <c r="I1461" s="80" t="s">
        <v>8163</v>
      </c>
      <c r="J1461" s="80" t="s">
        <v>3605</v>
      </c>
      <c r="K1461" s="77">
        <v>43648</v>
      </c>
      <c r="L1461" s="80">
        <v>7</v>
      </c>
      <c r="M1461" s="80">
        <v>2</v>
      </c>
      <c r="N1461" s="80">
        <v>2019</v>
      </c>
      <c r="O1461" s="77">
        <f t="shared" si="28"/>
        <v>43503</v>
      </c>
      <c r="P1461" s="80" t="s">
        <v>3606</v>
      </c>
      <c r="Q1461" s="80" t="s">
        <v>175</v>
      </c>
      <c r="R1461" s="80">
        <f>VLOOKUP(P1461,Registration!O:P,2,FALSE)</f>
        <v>19</v>
      </c>
    </row>
    <row r="1462" spans="1:18" ht="23.1" customHeight="1">
      <c r="A1462" s="80" t="s">
        <v>1398</v>
      </c>
      <c r="B1462" s="80" t="s">
        <v>26</v>
      </c>
      <c r="C1462" s="80" t="s">
        <v>27</v>
      </c>
      <c r="D1462" s="80" t="s">
        <v>28</v>
      </c>
      <c r="E1462" s="80" t="s">
        <v>28</v>
      </c>
      <c r="F1462" s="80" t="s">
        <v>29</v>
      </c>
      <c r="G1462" s="80" t="s">
        <v>1887</v>
      </c>
      <c r="H1462" s="80" t="s">
        <v>8165</v>
      </c>
      <c r="I1462" s="80" t="s">
        <v>8163</v>
      </c>
      <c r="J1462" s="80" t="s">
        <v>3607</v>
      </c>
      <c r="K1462" s="77">
        <v>43648</v>
      </c>
      <c r="L1462" s="80">
        <v>7</v>
      </c>
      <c r="M1462" s="80">
        <v>2</v>
      </c>
      <c r="N1462" s="80">
        <v>2019</v>
      </c>
      <c r="O1462" s="77">
        <f t="shared" si="28"/>
        <v>43503</v>
      </c>
      <c r="P1462" s="80" t="s">
        <v>3608</v>
      </c>
      <c r="Q1462" s="80" t="s">
        <v>175</v>
      </c>
      <c r="R1462" s="80">
        <f>VLOOKUP(P1462,Registration!O:P,2,FALSE)</f>
        <v>19</v>
      </c>
    </row>
    <row r="1463" spans="1:18" ht="23.1" customHeight="1">
      <c r="A1463" s="80" t="s">
        <v>1398</v>
      </c>
      <c r="B1463" s="80" t="s">
        <v>26</v>
      </c>
      <c r="C1463" s="80" t="s">
        <v>27</v>
      </c>
      <c r="D1463" s="80" t="s">
        <v>28</v>
      </c>
      <c r="E1463" s="80" t="s">
        <v>28</v>
      </c>
      <c r="F1463" s="80" t="s">
        <v>29</v>
      </c>
      <c r="G1463" s="80" t="s">
        <v>1887</v>
      </c>
      <c r="H1463" s="80" t="s">
        <v>8165</v>
      </c>
      <c r="I1463" s="80" t="s">
        <v>8163</v>
      </c>
      <c r="J1463" s="80" t="s">
        <v>3609</v>
      </c>
      <c r="K1463" s="77">
        <v>43648</v>
      </c>
      <c r="L1463" s="80">
        <v>7</v>
      </c>
      <c r="M1463" s="80">
        <v>2</v>
      </c>
      <c r="N1463" s="80">
        <v>2019</v>
      </c>
      <c r="O1463" s="77">
        <f t="shared" si="28"/>
        <v>43503</v>
      </c>
      <c r="P1463" s="80" t="s">
        <v>3610</v>
      </c>
      <c r="Q1463" s="80" t="s">
        <v>175</v>
      </c>
      <c r="R1463" s="80">
        <f>VLOOKUP(P1463,Registration!O:P,2,FALSE)</f>
        <v>18</v>
      </c>
    </row>
    <row r="1464" spans="1:18" ht="23.1" customHeight="1">
      <c r="A1464" s="80" t="s">
        <v>1398</v>
      </c>
      <c r="B1464" s="80" t="s">
        <v>26</v>
      </c>
      <c r="C1464" s="80" t="s">
        <v>27</v>
      </c>
      <c r="D1464" s="80" t="s">
        <v>28</v>
      </c>
      <c r="E1464" s="80" t="s">
        <v>28</v>
      </c>
      <c r="F1464" s="80" t="s">
        <v>29</v>
      </c>
      <c r="G1464" s="80" t="s">
        <v>1887</v>
      </c>
      <c r="H1464" s="80" t="s">
        <v>8165</v>
      </c>
      <c r="I1464" s="80" t="s">
        <v>8163</v>
      </c>
      <c r="J1464" s="80" t="s">
        <v>3611</v>
      </c>
      <c r="K1464" s="77">
        <v>43648</v>
      </c>
      <c r="L1464" s="80">
        <v>7</v>
      </c>
      <c r="M1464" s="80">
        <v>2</v>
      </c>
      <c r="N1464" s="80">
        <v>2019</v>
      </c>
      <c r="O1464" s="77">
        <f t="shared" si="28"/>
        <v>43503</v>
      </c>
      <c r="P1464" s="80" t="s">
        <v>3612</v>
      </c>
      <c r="Q1464" s="80" t="s">
        <v>175</v>
      </c>
      <c r="R1464" s="80">
        <f>VLOOKUP(P1464,Registration!O:P,2,FALSE)</f>
        <v>19</v>
      </c>
    </row>
    <row r="1465" spans="1:18" ht="23.1" customHeight="1">
      <c r="A1465" s="80" t="s">
        <v>1398</v>
      </c>
      <c r="B1465" s="80" t="s">
        <v>26</v>
      </c>
      <c r="C1465" s="80" t="s">
        <v>27</v>
      </c>
      <c r="D1465" s="80" t="s">
        <v>28</v>
      </c>
      <c r="E1465" s="80" t="s">
        <v>28</v>
      </c>
      <c r="F1465" s="80" t="s">
        <v>29</v>
      </c>
      <c r="G1465" s="80" t="s">
        <v>1887</v>
      </c>
      <c r="H1465" s="80" t="s">
        <v>8165</v>
      </c>
      <c r="I1465" s="80" t="s">
        <v>8163</v>
      </c>
      <c r="J1465" s="80" t="s">
        <v>3613</v>
      </c>
      <c r="K1465" s="77">
        <v>43648</v>
      </c>
      <c r="L1465" s="80">
        <v>7</v>
      </c>
      <c r="M1465" s="80">
        <v>2</v>
      </c>
      <c r="N1465" s="80">
        <v>2019</v>
      </c>
      <c r="O1465" s="77">
        <f t="shared" si="28"/>
        <v>43503</v>
      </c>
      <c r="P1465" s="80" t="s">
        <v>3614</v>
      </c>
      <c r="Q1465" s="80" t="s">
        <v>175</v>
      </c>
      <c r="R1465" s="80">
        <f>VLOOKUP(P1465,Registration!O:P,2,FALSE)</f>
        <v>19</v>
      </c>
    </row>
    <row r="1466" spans="1:18" ht="23.1" customHeight="1">
      <c r="A1466" s="80" t="s">
        <v>1398</v>
      </c>
      <c r="B1466" s="80" t="s">
        <v>26</v>
      </c>
      <c r="C1466" s="80" t="s">
        <v>27</v>
      </c>
      <c r="D1466" s="80" t="s">
        <v>28</v>
      </c>
      <c r="E1466" s="80" t="s">
        <v>28</v>
      </c>
      <c r="F1466" s="80" t="s">
        <v>29</v>
      </c>
      <c r="G1466" s="80" t="s">
        <v>1887</v>
      </c>
      <c r="H1466" s="80" t="s">
        <v>8165</v>
      </c>
      <c r="I1466" s="80" t="s">
        <v>8163</v>
      </c>
      <c r="J1466" s="80" t="s">
        <v>3615</v>
      </c>
      <c r="K1466" s="77">
        <v>43679</v>
      </c>
      <c r="L1466" s="80">
        <v>8</v>
      </c>
      <c r="M1466" s="80">
        <v>2</v>
      </c>
      <c r="N1466" s="80">
        <v>2019</v>
      </c>
      <c r="O1466" s="77">
        <f t="shared" si="28"/>
        <v>43504</v>
      </c>
      <c r="P1466" s="80" t="s">
        <v>3616</v>
      </c>
      <c r="Q1466" s="80" t="s">
        <v>175</v>
      </c>
      <c r="R1466" s="80">
        <f>VLOOKUP(P1466,Registration!O:P,2,FALSE)</f>
        <v>18</v>
      </c>
    </row>
    <row r="1467" spans="1:18" ht="23.1" customHeight="1">
      <c r="A1467" s="80" t="s">
        <v>1398</v>
      </c>
      <c r="B1467" s="80" t="s">
        <v>26</v>
      </c>
      <c r="C1467" s="80" t="s">
        <v>27</v>
      </c>
      <c r="D1467" s="80" t="s">
        <v>28</v>
      </c>
      <c r="E1467" s="80" t="s">
        <v>28</v>
      </c>
      <c r="F1467" s="80" t="s">
        <v>111</v>
      </c>
      <c r="G1467" s="80" t="s">
        <v>8153</v>
      </c>
      <c r="H1467" s="80" t="s">
        <v>8157</v>
      </c>
      <c r="I1467" s="80" t="s">
        <v>8156</v>
      </c>
      <c r="J1467" s="80" t="s">
        <v>1176</v>
      </c>
      <c r="K1467" s="77">
        <v>43679</v>
      </c>
      <c r="L1467" s="80">
        <v>8</v>
      </c>
      <c r="M1467" s="80">
        <v>2</v>
      </c>
      <c r="N1467" s="80">
        <v>2019</v>
      </c>
      <c r="O1467" s="77">
        <f t="shared" si="28"/>
        <v>43504</v>
      </c>
      <c r="P1467" s="80" t="s">
        <v>3617</v>
      </c>
      <c r="Q1467" s="80" t="s">
        <v>175</v>
      </c>
      <c r="R1467" s="80">
        <f>VLOOKUP(P1467,Registration!O:P,2,FALSE)</f>
        <v>19</v>
      </c>
    </row>
    <row r="1468" spans="1:18" ht="23.1" customHeight="1">
      <c r="A1468" s="80" t="s">
        <v>1398</v>
      </c>
      <c r="B1468" s="80" t="s">
        <v>26</v>
      </c>
      <c r="C1468" s="80" t="s">
        <v>27</v>
      </c>
      <c r="D1468" s="80" t="s">
        <v>28</v>
      </c>
      <c r="E1468" s="80" t="s">
        <v>28</v>
      </c>
      <c r="F1468" s="80" t="s">
        <v>111</v>
      </c>
      <c r="G1468" s="80" t="s">
        <v>167</v>
      </c>
      <c r="H1468" s="80" t="s">
        <v>8159</v>
      </c>
      <c r="I1468" s="80" t="s">
        <v>8161</v>
      </c>
      <c r="J1468" s="80" t="s">
        <v>1128</v>
      </c>
      <c r="K1468" s="77">
        <v>43679</v>
      </c>
      <c r="L1468" s="80">
        <v>8</v>
      </c>
      <c r="M1468" s="80">
        <v>2</v>
      </c>
      <c r="N1468" s="80">
        <v>2019</v>
      </c>
      <c r="O1468" s="77">
        <f t="shared" si="28"/>
        <v>43504</v>
      </c>
      <c r="P1468" s="80" t="s">
        <v>874</v>
      </c>
      <c r="Q1468" s="80" t="s">
        <v>175</v>
      </c>
      <c r="R1468" s="80">
        <f>VLOOKUP(P1468,Registration!O:P,2,FALSE)</f>
        <v>19</v>
      </c>
    </row>
    <row r="1469" spans="1:18" ht="23.1" customHeight="1">
      <c r="A1469" s="80" t="s">
        <v>1398</v>
      </c>
      <c r="B1469" s="80" t="s">
        <v>26</v>
      </c>
      <c r="C1469" s="80" t="s">
        <v>27</v>
      </c>
      <c r="D1469" s="80" t="s">
        <v>28</v>
      </c>
      <c r="E1469" s="80" t="s">
        <v>28</v>
      </c>
      <c r="F1469" s="80" t="s">
        <v>111</v>
      </c>
      <c r="G1469" s="80" t="s">
        <v>167</v>
      </c>
      <c r="H1469" s="80" t="s">
        <v>8159</v>
      </c>
      <c r="I1469" s="80" t="s">
        <v>8161</v>
      </c>
      <c r="J1469" s="80" t="s">
        <v>1431</v>
      </c>
      <c r="K1469" s="77">
        <v>43679</v>
      </c>
      <c r="L1469" s="80">
        <v>8</v>
      </c>
      <c r="M1469" s="80">
        <v>2</v>
      </c>
      <c r="N1469" s="80">
        <v>2019</v>
      </c>
      <c r="O1469" s="77">
        <f t="shared" si="28"/>
        <v>43504</v>
      </c>
      <c r="P1469" s="80" t="s">
        <v>1432</v>
      </c>
      <c r="Q1469" s="80" t="s">
        <v>175</v>
      </c>
      <c r="R1469" s="80">
        <f>VLOOKUP(P1469,Registration!O:P,2,FALSE)</f>
        <v>19</v>
      </c>
    </row>
    <row r="1470" spans="1:18" ht="23.1" customHeight="1">
      <c r="A1470" s="80" t="s">
        <v>1398</v>
      </c>
      <c r="B1470" s="80" t="s">
        <v>26</v>
      </c>
      <c r="C1470" s="80" t="s">
        <v>27</v>
      </c>
      <c r="D1470" s="80" t="s">
        <v>28</v>
      </c>
      <c r="E1470" s="80" t="s">
        <v>28</v>
      </c>
      <c r="F1470" s="80" t="s">
        <v>111</v>
      </c>
      <c r="G1470" s="80" t="s">
        <v>167</v>
      </c>
      <c r="H1470" s="80" t="s">
        <v>8159</v>
      </c>
      <c r="I1470" s="80" t="s">
        <v>8161</v>
      </c>
      <c r="J1470" s="80" t="s">
        <v>1433</v>
      </c>
      <c r="K1470" s="77">
        <v>43679</v>
      </c>
      <c r="L1470" s="80">
        <v>8</v>
      </c>
      <c r="M1470" s="80">
        <v>2</v>
      </c>
      <c r="N1470" s="80">
        <v>2019</v>
      </c>
      <c r="O1470" s="77">
        <f t="shared" si="28"/>
        <v>43504</v>
      </c>
      <c r="P1470" s="80" t="s">
        <v>1434</v>
      </c>
      <c r="Q1470" s="80" t="s">
        <v>175</v>
      </c>
      <c r="R1470" s="80">
        <f>VLOOKUP(P1470,Registration!O:P,2,FALSE)</f>
        <v>17</v>
      </c>
    </row>
    <row r="1471" spans="1:18" ht="23.1" customHeight="1">
      <c r="A1471" s="80" t="s">
        <v>1398</v>
      </c>
      <c r="B1471" s="80" t="s">
        <v>26</v>
      </c>
      <c r="C1471" s="80" t="s">
        <v>27</v>
      </c>
      <c r="D1471" s="80" t="s">
        <v>28</v>
      </c>
      <c r="E1471" s="80" t="s">
        <v>28</v>
      </c>
      <c r="F1471" s="80" t="s">
        <v>111</v>
      </c>
      <c r="G1471" s="80" t="s">
        <v>167</v>
      </c>
      <c r="H1471" s="80" t="s">
        <v>8159</v>
      </c>
      <c r="I1471" s="80" t="s">
        <v>8161</v>
      </c>
      <c r="J1471" s="80" t="s">
        <v>1435</v>
      </c>
      <c r="K1471" s="77">
        <v>43679</v>
      </c>
      <c r="L1471" s="80">
        <v>8</v>
      </c>
      <c r="M1471" s="80">
        <v>2</v>
      </c>
      <c r="N1471" s="80">
        <v>2019</v>
      </c>
      <c r="O1471" s="77">
        <f t="shared" si="28"/>
        <v>43504</v>
      </c>
      <c r="P1471" s="80" t="s">
        <v>1436</v>
      </c>
      <c r="Q1471" s="80" t="s">
        <v>175</v>
      </c>
      <c r="R1471" s="80">
        <f>VLOOKUP(P1471,Registration!O:P,2,FALSE)</f>
        <v>19</v>
      </c>
    </row>
    <row r="1472" spans="1:18" ht="23.1" customHeight="1">
      <c r="A1472" s="80" t="s">
        <v>1441</v>
      </c>
      <c r="B1472" s="80" t="s">
        <v>26</v>
      </c>
      <c r="C1472" s="80" t="s">
        <v>27</v>
      </c>
      <c r="D1472" s="80" t="s">
        <v>28</v>
      </c>
      <c r="E1472" s="80" t="s">
        <v>28</v>
      </c>
      <c r="F1472" s="80" t="s">
        <v>111</v>
      </c>
      <c r="G1472" s="80" t="s">
        <v>167</v>
      </c>
      <c r="H1472" s="80" t="s">
        <v>8159</v>
      </c>
      <c r="I1472" s="80" t="s">
        <v>8161</v>
      </c>
      <c r="J1472" s="80" t="s">
        <v>1442</v>
      </c>
      <c r="K1472" s="77">
        <v>43801</v>
      </c>
      <c r="L1472" s="80">
        <v>12</v>
      </c>
      <c r="M1472" s="80">
        <v>2</v>
      </c>
      <c r="N1472" s="80">
        <v>2019</v>
      </c>
      <c r="O1472" s="77">
        <f t="shared" si="28"/>
        <v>43508</v>
      </c>
      <c r="P1472" s="80" t="s">
        <v>1443</v>
      </c>
      <c r="Q1472" s="80" t="s">
        <v>175</v>
      </c>
      <c r="R1472" s="80">
        <f>VLOOKUP(P1472,Registration!O:P,2,FALSE)</f>
        <v>19</v>
      </c>
    </row>
    <row r="1473" spans="1:18" ht="23.1" customHeight="1">
      <c r="A1473" s="80" t="s">
        <v>1441</v>
      </c>
      <c r="B1473" s="80" t="s">
        <v>26</v>
      </c>
      <c r="C1473" s="80" t="s">
        <v>27</v>
      </c>
      <c r="D1473" s="80" t="s">
        <v>28</v>
      </c>
      <c r="E1473" s="80" t="s">
        <v>28</v>
      </c>
      <c r="F1473" s="80" t="s">
        <v>111</v>
      </c>
      <c r="G1473" s="80" t="s">
        <v>167</v>
      </c>
      <c r="H1473" s="80" t="s">
        <v>8159</v>
      </c>
      <c r="I1473" s="80" t="s">
        <v>8161</v>
      </c>
      <c r="J1473" s="80" t="s">
        <v>1444</v>
      </c>
      <c r="K1473" s="77">
        <v>43801</v>
      </c>
      <c r="L1473" s="80">
        <v>12</v>
      </c>
      <c r="M1473" s="80">
        <v>2</v>
      </c>
      <c r="N1473" s="80">
        <v>2019</v>
      </c>
      <c r="O1473" s="77">
        <f t="shared" si="28"/>
        <v>43508</v>
      </c>
      <c r="P1473" s="80" t="s">
        <v>223</v>
      </c>
      <c r="Q1473" s="80" t="s">
        <v>175</v>
      </c>
      <c r="R1473" s="80">
        <f>VLOOKUP(P1473,Registration!O:P,2,FALSE)</f>
        <v>18</v>
      </c>
    </row>
    <row r="1474" spans="1:18" ht="23.1" customHeight="1">
      <c r="A1474" s="80" t="s">
        <v>1441</v>
      </c>
      <c r="B1474" s="80" t="s">
        <v>26</v>
      </c>
      <c r="C1474" s="80" t="s">
        <v>27</v>
      </c>
      <c r="D1474" s="80" t="s">
        <v>28</v>
      </c>
      <c r="E1474" s="80" t="s">
        <v>28</v>
      </c>
      <c r="F1474" s="80" t="s">
        <v>111</v>
      </c>
      <c r="G1474" s="80" t="s">
        <v>167</v>
      </c>
      <c r="H1474" s="80" t="s">
        <v>8159</v>
      </c>
      <c r="I1474" s="80" t="s">
        <v>8161</v>
      </c>
      <c r="J1474" s="80" t="s">
        <v>1445</v>
      </c>
      <c r="K1474" s="77" t="s">
        <v>3618</v>
      </c>
      <c r="L1474" s="80">
        <v>14</v>
      </c>
      <c r="M1474" s="80">
        <v>2</v>
      </c>
      <c r="N1474" s="80">
        <v>2019</v>
      </c>
      <c r="O1474" s="77">
        <f t="shared" si="28"/>
        <v>43510</v>
      </c>
      <c r="P1474" s="80" t="s">
        <v>1446</v>
      </c>
      <c r="Q1474" s="80" t="s">
        <v>175</v>
      </c>
      <c r="R1474" s="80">
        <f>VLOOKUP(P1474,Registration!O:P,2,FALSE)</f>
        <v>19</v>
      </c>
    </row>
    <row r="1475" spans="1:18" ht="23.1" customHeight="1">
      <c r="A1475" s="80" t="s">
        <v>1441</v>
      </c>
      <c r="B1475" s="80" t="s">
        <v>26</v>
      </c>
      <c r="C1475" s="80" t="s">
        <v>27</v>
      </c>
      <c r="D1475" s="80" t="s">
        <v>28</v>
      </c>
      <c r="E1475" s="80" t="s">
        <v>28</v>
      </c>
      <c r="F1475" s="80" t="s">
        <v>111</v>
      </c>
      <c r="G1475" s="80" t="s">
        <v>167</v>
      </c>
      <c r="H1475" s="80" t="s">
        <v>8159</v>
      </c>
      <c r="I1475" s="80" t="s">
        <v>8161</v>
      </c>
      <c r="J1475" s="80" t="s">
        <v>1452</v>
      </c>
      <c r="K1475" s="77" t="s">
        <v>3618</v>
      </c>
      <c r="L1475" s="80">
        <v>14</v>
      </c>
      <c r="M1475" s="80">
        <v>2</v>
      </c>
      <c r="N1475" s="80">
        <v>2019</v>
      </c>
      <c r="O1475" s="77">
        <f t="shared" si="28"/>
        <v>43510</v>
      </c>
      <c r="P1475" s="80" t="s">
        <v>281</v>
      </c>
      <c r="Q1475" s="80" t="s">
        <v>175</v>
      </c>
      <c r="R1475" s="80">
        <f>VLOOKUP(P1475,Registration!O:P,2,FALSE)</f>
        <v>19</v>
      </c>
    </row>
    <row r="1476" spans="1:18" ht="23.1" customHeight="1">
      <c r="A1476" s="80" t="s">
        <v>1441</v>
      </c>
      <c r="B1476" s="80" t="s">
        <v>26</v>
      </c>
      <c r="C1476" s="80" t="s">
        <v>27</v>
      </c>
      <c r="D1476" s="80" t="s">
        <v>28</v>
      </c>
      <c r="E1476" s="80" t="s">
        <v>28</v>
      </c>
      <c r="F1476" s="80" t="s">
        <v>111</v>
      </c>
      <c r="G1476" s="80" t="s">
        <v>8153</v>
      </c>
      <c r="H1476" s="80" t="s">
        <v>8157</v>
      </c>
      <c r="I1476" s="80" t="s">
        <v>8156</v>
      </c>
      <c r="J1476" s="80" t="s">
        <v>3619</v>
      </c>
      <c r="K1476" s="77" t="s">
        <v>3620</v>
      </c>
      <c r="L1476" s="80">
        <v>15</v>
      </c>
      <c r="M1476" s="80">
        <v>2</v>
      </c>
      <c r="N1476" s="80">
        <v>2019</v>
      </c>
      <c r="O1476" s="77">
        <f t="shared" si="28"/>
        <v>43511</v>
      </c>
      <c r="P1476" s="80" t="s">
        <v>3621</v>
      </c>
      <c r="Q1476" s="80" t="s">
        <v>175</v>
      </c>
      <c r="R1476" s="80">
        <f>VLOOKUP(P1476,Registration!O:P,2,FALSE)</f>
        <v>17</v>
      </c>
    </row>
    <row r="1477" spans="1:18" ht="23.1" customHeight="1">
      <c r="A1477" s="80" t="s">
        <v>1441</v>
      </c>
      <c r="B1477" s="80" t="s">
        <v>26</v>
      </c>
      <c r="C1477" s="80" t="s">
        <v>27</v>
      </c>
      <c r="D1477" s="80" t="s">
        <v>28</v>
      </c>
      <c r="E1477" s="80" t="s">
        <v>28</v>
      </c>
      <c r="F1477" s="80" t="s">
        <v>111</v>
      </c>
      <c r="G1477" s="80" t="s">
        <v>167</v>
      </c>
      <c r="H1477" s="80" t="s">
        <v>8159</v>
      </c>
      <c r="I1477" s="80" t="s">
        <v>8161</v>
      </c>
      <c r="J1477" s="80" t="s">
        <v>1455</v>
      </c>
      <c r="K1477" s="77" t="s">
        <v>3620</v>
      </c>
      <c r="L1477" s="80">
        <v>15</v>
      </c>
      <c r="M1477" s="80">
        <v>2</v>
      </c>
      <c r="N1477" s="80">
        <v>2019</v>
      </c>
      <c r="O1477" s="77">
        <f t="shared" si="28"/>
        <v>43511</v>
      </c>
      <c r="P1477" s="80" t="s">
        <v>446</v>
      </c>
      <c r="Q1477" s="80" t="s">
        <v>175</v>
      </c>
      <c r="R1477" s="80">
        <f>VLOOKUP(P1477,Registration!O:P,2,FALSE)</f>
        <v>16</v>
      </c>
    </row>
    <row r="1478" spans="1:18" ht="23.1" customHeight="1">
      <c r="A1478" s="80" t="s">
        <v>1441</v>
      </c>
      <c r="B1478" s="80" t="s">
        <v>26</v>
      </c>
      <c r="C1478" s="80" t="s">
        <v>27</v>
      </c>
      <c r="D1478" s="80" t="s">
        <v>28</v>
      </c>
      <c r="E1478" s="80" t="s">
        <v>28</v>
      </c>
      <c r="F1478" s="80" t="s">
        <v>111</v>
      </c>
      <c r="G1478" s="80" t="s">
        <v>167</v>
      </c>
      <c r="H1478" s="80" t="s">
        <v>8159</v>
      </c>
      <c r="I1478" s="80" t="s">
        <v>8161</v>
      </c>
      <c r="J1478" s="80" t="s">
        <v>1456</v>
      </c>
      <c r="K1478" s="77" t="s">
        <v>3620</v>
      </c>
      <c r="L1478" s="80">
        <v>15</v>
      </c>
      <c r="M1478" s="80">
        <v>2</v>
      </c>
      <c r="N1478" s="80">
        <v>2019</v>
      </c>
      <c r="O1478" s="77">
        <f t="shared" ref="O1478:O1503" si="29">DATE(N1478,M1478,L1478)</f>
        <v>43511</v>
      </c>
      <c r="P1478" s="80" t="s">
        <v>1457</v>
      </c>
      <c r="Q1478" s="80" t="s">
        <v>175</v>
      </c>
      <c r="R1478" s="80">
        <f>VLOOKUP(P1478,Registration!O:P,2,FALSE)</f>
        <v>19</v>
      </c>
    </row>
    <row r="1479" spans="1:18" ht="23.1" customHeight="1">
      <c r="A1479" s="80" t="s">
        <v>1441</v>
      </c>
      <c r="B1479" s="80" t="s">
        <v>26</v>
      </c>
      <c r="C1479" s="80" t="s">
        <v>27</v>
      </c>
      <c r="D1479" s="80" t="s">
        <v>28</v>
      </c>
      <c r="E1479" s="80" t="s">
        <v>28</v>
      </c>
      <c r="F1479" s="80" t="s">
        <v>111</v>
      </c>
      <c r="G1479" s="80" t="s">
        <v>167</v>
      </c>
      <c r="H1479" s="80" t="s">
        <v>8159</v>
      </c>
      <c r="I1479" s="80" t="s">
        <v>8161</v>
      </c>
      <c r="J1479" s="80" t="s">
        <v>1458</v>
      </c>
      <c r="K1479" s="77" t="s">
        <v>3620</v>
      </c>
      <c r="L1479" s="80">
        <v>15</v>
      </c>
      <c r="M1479" s="80">
        <v>2</v>
      </c>
      <c r="N1479" s="80">
        <v>2019</v>
      </c>
      <c r="O1479" s="77">
        <f t="shared" si="29"/>
        <v>43511</v>
      </c>
      <c r="P1479" s="80" t="s">
        <v>1459</v>
      </c>
      <c r="Q1479" s="80" t="s">
        <v>175</v>
      </c>
      <c r="R1479" s="80">
        <f>VLOOKUP(P1479,Registration!O:P,2,FALSE)</f>
        <v>18</v>
      </c>
    </row>
    <row r="1480" spans="1:18" ht="23.1" customHeight="1">
      <c r="A1480" s="80" t="s">
        <v>1441</v>
      </c>
      <c r="B1480" s="80" t="s">
        <v>26</v>
      </c>
      <c r="C1480" s="80" t="s">
        <v>27</v>
      </c>
      <c r="D1480" s="80" t="s">
        <v>28</v>
      </c>
      <c r="E1480" s="80" t="s">
        <v>28</v>
      </c>
      <c r="F1480" s="80" t="s">
        <v>111</v>
      </c>
      <c r="G1480" s="80" t="s">
        <v>167</v>
      </c>
      <c r="H1480" s="80" t="s">
        <v>8159</v>
      </c>
      <c r="I1480" s="80" t="s">
        <v>8161</v>
      </c>
      <c r="J1480" s="80" t="s">
        <v>1460</v>
      </c>
      <c r="K1480" s="77" t="s">
        <v>3620</v>
      </c>
      <c r="L1480" s="80">
        <v>15</v>
      </c>
      <c r="M1480" s="80">
        <v>2</v>
      </c>
      <c r="N1480" s="80">
        <v>2019</v>
      </c>
      <c r="O1480" s="77">
        <f t="shared" si="29"/>
        <v>43511</v>
      </c>
      <c r="P1480" s="80" t="s">
        <v>1461</v>
      </c>
      <c r="Q1480" s="80" t="s">
        <v>175</v>
      </c>
      <c r="R1480" s="80">
        <f>VLOOKUP(P1480,Registration!O:P,2,FALSE)</f>
        <v>19</v>
      </c>
    </row>
    <row r="1481" spans="1:18" ht="23.1" customHeight="1">
      <c r="A1481" s="80" t="s">
        <v>1441</v>
      </c>
      <c r="B1481" s="80" t="s">
        <v>26</v>
      </c>
      <c r="C1481" s="80" t="s">
        <v>27</v>
      </c>
      <c r="D1481" s="80" t="s">
        <v>28</v>
      </c>
      <c r="E1481" s="80" t="s">
        <v>28</v>
      </c>
      <c r="F1481" s="80" t="s">
        <v>111</v>
      </c>
      <c r="G1481" s="80" t="s">
        <v>167</v>
      </c>
      <c r="H1481" s="80" t="s">
        <v>8159</v>
      </c>
      <c r="I1481" s="80" t="s">
        <v>8161</v>
      </c>
      <c r="J1481" s="80" t="s">
        <v>1462</v>
      </c>
      <c r="K1481" s="77" t="s">
        <v>3620</v>
      </c>
      <c r="L1481" s="80">
        <v>15</v>
      </c>
      <c r="M1481" s="80">
        <v>2</v>
      </c>
      <c r="N1481" s="80">
        <v>2019</v>
      </c>
      <c r="O1481" s="77">
        <f t="shared" si="29"/>
        <v>43511</v>
      </c>
      <c r="P1481" s="80" t="s">
        <v>1463</v>
      </c>
      <c r="Q1481" s="80" t="s">
        <v>175</v>
      </c>
      <c r="R1481" s="80">
        <f>VLOOKUP(P1481,Registration!O:P,2,FALSE)</f>
        <v>18</v>
      </c>
    </row>
    <row r="1482" spans="1:18" ht="23.1" customHeight="1">
      <c r="A1482" s="80" t="s">
        <v>1441</v>
      </c>
      <c r="B1482" s="80" t="s">
        <v>26</v>
      </c>
      <c r="C1482" s="80" t="s">
        <v>27</v>
      </c>
      <c r="D1482" s="80" t="s">
        <v>28</v>
      </c>
      <c r="E1482" s="80" t="s">
        <v>28</v>
      </c>
      <c r="F1482" s="80" t="s">
        <v>111</v>
      </c>
      <c r="G1482" s="80" t="s">
        <v>167</v>
      </c>
      <c r="H1482" s="80" t="s">
        <v>8159</v>
      </c>
      <c r="I1482" s="80" t="s">
        <v>8161</v>
      </c>
      <c r="J1482" s="80" t="s">
        <v>1464</v>
      </c>
      <c r="K1482" s="77" t="s">
        <v>3620</v>
      </c>
      <c r="L1482" s="80">
        <v>15</v>
      </c>
      <c r="M1482" s="80">
        <v>2</v>
      </c>
      <c r="N1482" s="80">
        <v>2019</v>
      </c>
      <c r="O1482" s="77">
        <f t="shared" si="29"/>
        <v>43511</v>
      </c>
      <c r="P1482" s="80" t="s">
        <v>1465</v>
      </c>
      <c r="Q1482" s="80" t="s">
        <v>175</v>
      </c>
      <c r="R1482" s="80">
        <f>VLOOKUP(P1482,Registration!O:P,2,FALSE)</f>
        <v>17</v>
      </c>
    </row>
    <row r="1483" spans="1:18" ht="23.1" customHeight="1">
      <c r="A1483" s="80" t="s">
        <v>1441</v>
      </c>
      <c r="B1483" s="80" t="s">
        <v>26</v>
      </c>
      <c r="C1483" s="80" t="s">
        <v>27</v>
      </c>
      <c r="D1483" s="80" t="s">
        <v>28</v>
      </c>
      <c r="E1483" s="80" t="s">
        <v>28</v>
      </c>
      <c r="F1483" s="80" t="s">
        <v>111</v>
      </c>
      <c r="G1483" s="80" t="s">
        <v>167</v>
      </c>
      <c r="H1483" s="80" t="s">
        <v>8159</v>
      </c>
      <c r="I1483" s="80" t="s">
        <v>8161</v>
      </c>
      <c r="J1483" s="80" t="s">
        <v>1466</v>
      </c>
      <c r="K1483" s="77" t="s">
        <v>3620</v>
      </c>
      <c r="L1483" s="80">
        <v>15</v>
      </c>
      <c r="M1483" s="80">
        <v>2</v>
      </c>
      <c r="N1483" s="80">
        <v>2019</v>
      </c>
      <c r="O1483" s="77">
        <f t="shared" si="29"/>
        <v>43511</v>
      </c>
      <c r="P1483" s="80" t="s">
        <v>1467</v>
      </c>
      <c r="Q1483" s="80" t="s">
        <v>175</v>
      </c>
      <c r="R1483" s="80">
        <f>VLOOKUP(P1483,Registration!O:P,2,FALSE)</f>
        <v>19</v>
      </c>
    </row>
    <row r="1484" spans="1:18" ht="23.1" customHeight="1">
      <c r="A1484" s="80" t="s">
        <v>1441</v>
      </c>
      <c r="B1484" s="80" t="s">
        <v>26</v>
      </c>
      <c r="C1484" s="80" t="s">
        <v>27</v>
      </c>
      <c r="D1484" s="80" t="s">
        <v>28</v>
      </c>
      <c r="E1484" s="80" t="s">
        <v>28</v>
      </c>
      <c r="F1484" s="80" t="s">
        <v>111</v>
      </c>
      <c r="G1484" s="80" t="s">
        <v>167</v>
      </c>
      <c r="H1484" s="80" t="s">
        <v>8159</v>
      </c>
      <c r="I1484" s="80" t="s">
        <v>8161</v>
      </c>
      <c r="J1484" s="80" t="s">
        <v>1468</v>
      </c>
      <c r="K1484" s="77" t="s">
        <v>3620</v>
      </c>
      <c r="L1484" s="80">
        <v>15</v>
      </c>
      <c r="M1484" s="80">
        <v>2</v>
      </c>
      <c r="N1484" s="80">
        <v>2019</v>
      </c>
      <c r="O1484" s="77">
        <f t="shared" si="29"/>
        <v>43511</v>
      </c>
      <c r="P1484" s="80" t="s">
        <v>181</v>
      </c>
      <c r="Q1484" s="80" t="s">
        <v>175</v>
      </c>
      <c r="R1484" s="80">
        <f>VLOOKUP(P1484,Registration!O:P,2,FALSE)</f>
        <v>18</v>
      </c>
    </row>
    <row r="1485" spans="1:18" ht="23.1" customHeight="1">
      <c r="A1485" s="80" t="s">
        <v>1441</v>
      </c>
      <c r="B1485" s="80" t="s">
        <v>26</v>
      </c>
      <c r="C1485" s="80" t="s">
        <v>27</v>
      </c>
      <c r="D1485" s="80" t="s">
        <v>28</v>
      </c>
      <c r="E1485" s="80" t="s">
        <v>28</v>
      </c>
      <c r="F1485" s="80" t="s">
        <v>111</v>
      </c>
      <c r="G1485" s="80" t="s">
        <v>167</v>
      </c>
      <c r="H1485" s="80" t="s">
        <v>8159</v>
      </c>
      <c r="I1485" s="80" t="s">
        <v>8161</v>
      </c>
      <c r="J1485" s="80" t="s">
        <v>1469</v>
      </c>
      <c r="K1485" s="77" t="s">
        <v>3620</v>
      </c>
      <c r="L1485" s="80">
        <v>15</v>
      </c>
      <c r="M1485" s="80">
        <v>2</v>
      </c>
      <c r="N1485" s="80">
        <v>2019</v>
      </c>
      <c r="O1485" s="77">
        <f t="shared" si="29"/>
        <v>43511</v>
      </c>
      <c r="P1485" s="80" t="s">
        <v>1470</v>
      </c>
      <c r="Q1485" s="80" t="s">
        <v>175</v>
      </c>
      <c r="R1485" s="80">
        <f>VLOOKUP(P1485,Registration!O:P,2,FALSE)</f>
        <v>18</v>
      </c>
    </row>
    <row r="1486" spans="1:18" ht="23.1" customHeight="1">
      <c r="A1486" s="80" t="s">
        <v>1441</v>
      </c>
      <c r="B1486" s="80" t="s">
        <v>26</v>
      </c>
      <c r="C1486" s="80" t="s">
        <v>27</v>
      </c>
      <c r="D1486" s="80" t="s">
        <v>28</v>
      </c>
      <c r="E1486" s="80" t="s">
        <v>28</v>
      </c>
      <c r="F1486" s="80" t="s">
        <v>111</v>
      </c>
      <c r="G1486" s="80" t="s">
        <v>167</v>
      </c>
      <c r="H1486" s="80" t="s">
        <v>8159</v>
      </c>
      <c r="I1486" s="80" t="s">
        <v>8161</v>
      </c>
      <c r="J1486" s="80" t="s">
        <v>1471</v>
      </c>
      <c r="K1486" s="77" t="s">
        <v>3620</v>
      </c>
      <c r="L1486" s="80">
        <v>15</v>
      </c>
      <c r="M1486" s="80">
        <v>2</v>
      </c>
      <c r="N1486" s="80">
        <v>2019</v>
      </c>
      <c r="O1486" s="77">
        <f t="shared" si="29"/>
        <v>43511</v>
      </c>
      <c r="P1486" s="80" t="s">
        <v>1472</v>
      </c>
      <c r="Q1486" s="80" t="s">
        <v>175</v>
      </c>
      <c r="R1486" s="80">
        <f>VLOOKUP(P1486,Registration!O:P,2,FALSE)</f>
        <v>19</v>
      </c>
    </row>
    <row r="1487" spans="1:18" ht="23.1" customHeight="1">
      <c r="A1487" s="80" t="s">
        <v>118</v>
      </c>
      <c r="B1487" s="80" t="s">
        <v>26</v>
      </c>
      <c r="C1487" s="80" t="s">
        <v>27</v>
      </c>
      <c r="D1487" s="80" t="s">
        <v>28</v>
      </c>
      <c r="E1487" s="80" t="s">
        <v>28</v>
      </c>
      <c r="F1487" s="80" t="s">
        <v>111</v>
      </c>
      <c r="G1487" s="80" t="s">
        <v>167</v>
      </c>
      <c r="H1487" s="80" t="s">
        <v>8159</v>
      </c>
      <c r="I1487" s="80" t="s">
        <v>8161</v>
      </c>
      <c r="J1487" s="80" t="s">
        <v>400</v>
      </c>
      <c r="K1487" s="77" t="s">
        <v>3622</v>
      </c>
      <c r="L1487" s="80">
        <v>18</v>
      </c>
      <c r="M1487" s="80">
        <v>2</v>
      </c>
      <c r="N1487" s="80">
        <v>2019</v>
      </c>
      <c r="O1487" s="77">
        <f t="shared" si="29"/>
        <v>43514</v>
      </c>
      <c r="P1487" s="80" t="s">
        <v>1473</v>
      </c>
      <c r="Q1487" s="80" t="s">
        <v>175</v>
      </c>
      <c r="R1487" s="80">
        <f>VLOOKUP(P1487,Registration!O:P,2,FALSE)</f>
        <v>19</v>
      </c>
    </row>
    <row r="1488" spans="1:18" ht="23.1" customHeight="1">
      <c r="A1488" s="80" t="s">
        <v>118</v>
      </c>
      <c r="B1488" s="80" t="s">
        <v>26</v>
      </c>
      <c r="C1488" s="80" t="s">
        <v>27</v>
      </c>
      <c r="D1488" s="80" t="s">
        <v>28</v>
      </c>
      <c r="E1488" s="80" t="s">
        <v>28</v>
      </c>
      <c r="F1488" s="80" t="s">
        <v>111</v>
      </c>
      <c r="G1488" s="80" t="s">
        <v>167</v>
      </c>
      <c r="H1488" s="80" t="s">
        <v>8159</v>
      </c>
      <c r="I1488" s="80" t="s">
        <v>8161</v>
      </c>
      <c r="J1488" s="80" t="s">
        <v>1474</v>
      </c>
      <c r="K1488" s="77" t="s">
        <v>3622</v>
      </c>
      <c r="L1488" s="80">
        <v>18</v>
      </c>
      <c r="M1488" s="80">
        <v>2</v>
      </c>
      <c r="N1488" s="80">
        <v>2019</v>
      </c>
      <c r="O1488" s="77">
        <f t="shared" si="29"/>
        <v>43514</v>
      </c>
      <c r="P1488" s="80" t="s">
        <v>1475</v>
      </c>
      <c r="Q1488" s="80" t="s">
        <v>175</v>
      </c>
      <c r="R1488" s="80">
        <f>VLOOKUP(P1488,Registration!O:P,2,FALSE)</f>
        <v>19</v>
      </c>
    </row>
    <row r="1489" spans="1:18" ht="23.1" customHeight="1">
      <c r="A1489" s="80" t="s">
        <v>118</v>
      </c>
      <c r="B1489" s="80" t="s">
        <v>26</v>
      </c>
      <c r="C1489" s="80" t="s">
        <v>27</v>
      </c>
      <c r="D1489" s="80" t="s">
        <v>28</v>
      </c>
      <c r="E1489" s="80" t="s">
        <v>28</v>
      </c>
      <c r="F1489" s="80" t="s">
        <v>111</v>
      </c>
      <c r="G1489" s="80" t="s">
        <v>167</v>
      </c>
      <c r="H1489" s="80" t="s">
        <v>8159</v>
      </c>
      <c r="I1489" s="80" t="s">
        <v>8161</v>
      </c>
      <c r="J1489" s="80" t="s">
        <v>1476</v>
      </c>
      <c r="K1489" s="77" t="s">
        <v>3622</v>
      </c>
      <c r="L1489" s="80">
        <v>18</v>
      </c>
      <c r="M1489" s="80">
        <v>2</v>
      </c>
      <c r="N1489" s="80">
        <v>2019</v>
      </c>
      <c r="O1489" s="77">
        <f t="shared" si="29"/>
        <v>43514</v>
      </c>
      <c r="P1489" s="80" t="s">
        <v>1477</v>
      </c>
      <c r="Q1489" s="80" t="s">
        <v>175</v>
      </c>
      <c r="R1489" s="80">
        <f>VLOOKUP(P1489,Registration!O:P,2,FALSE)</f>
        <v>19</v>
      </c>
    </row>
    <row r="1490" spans="1:18" ht="23.1" customHeight="1">
      <c r="A1490" s="80" t="s">
        <v>118</v>
      </c>
      <c r="B1490" s="80" t="s">
        <v>26</v>
      </c>
      <c r="C1490" s="80" t="s">
        <v>27</v>
      </c>
      <c r="D1490" s="80" t="s">
        <v>28</v>
      </c>
      <c r="E1490" s="80" t="s">
        <v>28</v>
      </c>
      <c r="F1490" s="80" t="s">
        <v>111</v>
      </c>
      <c r="G1490" s="80" t="s">
        <v>167</v>
      </c>
      <c r="H1490" s="80" t="s">
        <v>8159</v>
      </c>
      <c r="I1490" s="80" t="s">
        <v>8161</v>
      </c>
      <c r="J1490" s="80" t="s">
        <v>1478</v>
      </c>
      <c r="K1490" s="77" t="s">
        <v>3622</v>
      </c>
      <c r="L1490" s="80">
        <v>18</v>
      </c>
      <c r="M1490" s="80">
        <v>2</v>
      </c>
      <c r="N1490" s="80">
        <v>2019</v>
      </c>
      <c r="O1490" s="77">
        <f t="shared" si="29"/>
        <v>43514</v>
      </c>
      <c r="P1490" s="80" t="s">
        <v>1479</v>
      </c>
      <c r="Q1490" s="80" t="s">
        <v>175</v>
      </c>
      <c r="R1490" s="80">
        <f>VLOOKUP(P1490,Registration!O:P,2,FALSE)</f>
        <v>19</v>
      </c>
    </row>
    <row r="1491" spans="1:18" ht="23.1" customHeight="1">
      <c r="A1491" s="80" t="s">
        <v>118</v>
      </c>
      <c r="B1491" s="80" t="s">
        <v>26</v>
      </c>
      <c r="C1491" s="80" t="s">
        <v>27</v>
      </c>
      <c r="D1491" s="80" t="s">
        <v>28</v>
      </c>
      <c r="E1491" s="80" t="s">
        <v>28</v>
      </c>
      <c r="F1491" s="80" t="s">
        <v>111</v>
      </c>
      <c r="G1491" s="80" t="s">
        <v>167</v>
      </c>
      <c r="H1491" s="80" t="s">
        <v>8159</v>
      </c>
      <c r="I1491" s="80" t="s">
        <v>8161</v>
      </c>
      <c r="J1491" s="80" t="s">
        <v>1480</v>
      </c>
      <c r="K1491" s="77" t="s">
        <v>3622</v>
      </c>
      <c r="L1491" s="80">
        <v>18</v>
      </c>
      <c r="M1491" s="80">
        <v>2</v>
      </c>
      <c r="N1491" s="80">
        <v>2019</v>
      </c>
      <c r="O1491" s="77">
        <f t="shared" si="29"/>
        <v>43514</v>
      </c>
      <c r="P1491" s="80" t="s">
        <v>1481</v>
      </c>
      <c r="Q1491" s="80" t="s">
        <v>175</v>
      </c>
      <c r="R1491" s="80">
        <f>VLOOKUP(P1491,Registration!O:P,2,FALSE)</f>
        <v>19</v>
      </c>
    </row>
    <row r="1492" spans="1:18" ht="23.1" customHeight="1">
      <c r="A1492" s="80" t="s">
        <v>118</v>
      </c>
      <c r="B1492" s="80" t="s">
        <v>26</v>
      </c>
      <c r="C1492" s="80" t="s">
        <v>27</v>
      </c>
      <c r="D1492" s="80" t="s">
        <v>28</v>
      </c>
      <c r="E1492" s="80" t="s">
        <v>28</v>
      </c>
      <c r="F1492" s="80" t="s">
        <v>111</v>
      </c>
      <c r="G1492" s="80" t="s">
        <v>167</v>
      </c>
      <c r="H1492" s="80" t="s">
        <v>8159</v>
      </c>
      <c r="I1492" s="80" t="s">
        <v>8161</v>
      </c>
      <c r="J1492" s="80" t="s">
        <v>1482</v>
      </c>
      <c r="K1492" s="77" t="s">
        <v>3622</v>
      </c>
      <c r="L1492" s="80">
        <v>18</v>
      </c>
      <c r="M1492" s="80">
        <v>2</v>
      </c>
      <c r="N1492" s="80">
        <v>2019</v>
      </c>
      <c r="O1492" s="77">
        <f t="shared" si="29"/>
        <v>43514</v>
      </c>
      <c r="P1492" s="80" t="s">
        <v>724</v>
      </c>
      <c r="Q1492" s="80" t="s">
        <v>175</v>
      </c>
      <c r="R1492" s="80">
        <f>VLOOKUP(P1492,Registration!O:P,2,FALSE)</f>
        <v>19</v>
      </c>
    </row>
    <row r="1493" spans="1:18" ht="23.1" customHeight="1">
      <c r="A1493" s="80" t="s">
        <v>118</v>
      </c>
      <c r="B1493" s="80" t="s">
        <v>26</v>
      </c>
      <c r="C1493" s="80" t="s">
        <v>27</v>
      </c>
      <c r="D1493" s="80" t="s">
        <v>28</v>
      </c>
      <c r="E1493" s="80" t="s">
        <v>28</v>
      </c>
      <c r="F1493" s="80" t="s">
        <v>111</v>
      </c>
      <c r="G1493" s="80" t="s">
        <v>167</v>
      </c>
      <c r="H1493" s="80" t="s">
        <v>8159</v>
      </c>
      <c r="I1493" s="80" t="s">
        <v>8161</v>
      </c>
      <c r="J1493" s="80" t="s">
        <v>412</v>
      </c>
      <c r="K1493" s="77" t="s">
        <v>3622</v>
      </c>
      <c r="L1493" s="80">
        <v>18</v>
      </c>
      <c r="M1493" s="80">
        <v>2</v>
      </c>
      <c r="N1493" s="80">
        <v>2019</v>
      </c>
      <c r="O1493" s="77">
        <f t="shared" si="29"/>
        <v>43514</v>
      </c>
      <c r="P1493" s="80" t="s">
        <v>441</v>
      </c>
      <c r="Q1493" s="80" t="s">
        <v>175</v>
      </c>
      <c r="R1493" s="80">
        <f>VLOOKUP(P1493,Registration!O:P,2,FALSE)</f>
        <v>19</v>
      </c>
    </row>
    <row r="1494" spans="1:18" ht="23.1" customHeight="1">
      <c r="A1494" s="80" t="s">
        <v>118</v>
      </c>
      <c r="B1494" s="80" t="s">
        <v>26</v>
      </c>
      <c r="C1494" s="80" t="s">
        <v>27</v>
      </c>
      <c r="D1494" s="80" t="s">
        <v>28</v>
      </c>
      <c r="E1494" s="80" t="s">
        <v>28</v>
      </c>
      <c r="F1494" s="80" t="s">
        <v>111</v>
      </c>
      <c r="G1494" s="80" t="s">
        <v>167</v>
      </c>
      <c r="H1494" s="80" t="s">
        <v>8159</v>
      </c>
      <c r="I1494" s="80" t="s">
        <v>8161</v>
      </c>
      <c r="J1494" s="80" t="s">
        <v>1083</v>
      </c>
      <c r="K1494" s="77" t="s">
        <v>3622</v>
      </c>
      <c r="L1494" s="80">
        <v>18</v>
      </c>
      <c r="M1494" s="80">
        <v>2</v>
      </c>
      <c r="N1494" s="80">
        <v>2019</v>
      </c>
      <c r="O1494" s="77">
        <f t="shared" si="29"/>
        <v>43514</v>
      </c>
      <c r="P1494" s="80" t="s">
        <v>1084</v>
      </c>
      <c r="Q1494" s="80" t="s">
        <v>175</v>
      </c>
      <c r="R1494" s="80">
        <f>VLOOKUP(P1494,Registration!O:P,2,FALSE)</f>
        <v>18</v>
      </c>
    </row>
    <row r="1495" spans="1:18" ht="23.1" customHeight="1">
      <c r="A1495" s="80" t="s">
        <v>118</v>
      </c>
      <c r="B1495" s="80" t="s">
        <v>26</v>
      </c>
      <c r="C1495" s="80" t="s">
        <v>27</v>
      </c>
      <c r="D1495" s="80" t="s">
        <v>28</v>
      </c>
      <c r="E1495" s="80" t="s">
        <v>28</v>
      </c>
      <c r="F1495" s="80" t="s">
        <v>111</v>
      </c>
      <c r="G1495" s="80" t="s">
        <v>167</v>
      </c>
      <c r="H1495" s="80" t="s">
        <v>8159</v>
      </c>
      <c r="I1495" s="80" t="s">
        <v>8161</v>
      </c>
      <c r="J1495" s="80" t="s">
        <v>1090</v>
      </c>
      <c r="K1495" s="77" t="s">
        <v>3622</v>
      </c>
      <c r="L1495" s="80">
        <v>18</v>
      </c>
      <c r="M1495" s="80">
        <v>2</v>
      </c>
      <c r="N1495" s="80">
        <v>2019</v>
      </c>
      <c r="O1495" s="77">
        <f t="shared" si="29"/>
        <v>43514</v>
      </c>
      <c r="P1495" s="80" t="s">
        <v>1091</v>
      </c>
      <c r="Q1495" s="80" t="s">
        <v>175</v>
      </c>
      <c r="R1495" s="80">
        <f>VLOOKUP(P1495,Registration!O:P,2,FALSE)</f>
        <v>18</v>
      </c>
    </row>
    <row r="1496" spans="1:18" ht="23.1" customHeight="1">
      <c r="A1496" s="80" t="s">
        <v>118</v>
      </c>
      <c r="B1496" s="80" t="s">
        <v>26</v>
      </c>
      <c r="C1496" s="80" t="s">
        <v>27</v>
      </c>
      <c r="D1496" s="80" t="s">
        <v>28</v>
      </c>
      <c r="E1496" s="80" t="s">
        <v>28</v>
      </c>
      <c r="F1496" s="80" t="s">
        <v>95</v>
      </c>
      <c r="G1496" s="80" t="s">
        <v>2811</v>
      </c>
      <c r="H1496" s="80" t="s">
        <v>8157</v>
      </c>
      <c r="I1496" s="80" t="s">
        <v>8156</v>
      </c>
      <c r="J1496" s="80" t="s">
        <v>3623</v>
      </c>
      <c r="K1496" s="77" t="s">
        <v>3624</v>
      </c>
      <c r="L1496" s="80">
        <v>19</v>
      </c>
      <c r="M1496" s="80">
        <v>2</v>
      </c>
      <c r="N1496" s="80">
        <v>2019</v>
      </c>
      <c r="O1496" s="77">
        <f t="shared" si="29"/>
        <v>43515</v>
      </c>
      <c r="P1496" s="80" t="s">
        <v>3625</v>
      </c>
      <c r="Q1496" s="80" t="s">
        <v>175</v>
      </c>
      <c r="R1496" s="80">
        <f>VLOOKUP(P1496,Registration!O:P,2,FALSE)</f>
        <v>19</v>
      </c>
    </row>
    <row r="1497" spans="1:18" ht="23.1" customHeight="1">
      <c r="A1497" s="80" t="s">
        <v>118</v>
      </c>
      <c r="B1497" s="80" t="s">
        <v>26</v>
      </c>
      <c r="C1497" s="80" t="s">
        <v>27</v>
      </c>
      <c r="D1497" s="80" t="s">
        <v>28</v>
      </c>
      <c r="E1497" s="80" t="s">
        <v>28</v>
      </c>
      <c r="F1497" s="80" t="s">
        <v>95</v>
      </c>
      <c r="G1497" s="80" t="s">
        <v>2811</v>
      </c>
      <c r="H1497" s="80" t="s">
        <v>8157</v>
      </c>
      <c r="I1497" s="80" t="s">
        <v>8156</v>
      </c>
      <c r="J1497" s="80" t="s">
        <v>3626</v>
      </c>
      <c r="K1497" s="77" t="s">
        <v>3624</v>
      </c>
      <c r="L1497" s="80">
        <v>19</v>
      </c>
      <c r="M1497" s="80">
        <v>2</v>
      </c>
      <c r="N1497" s="80">
        <v>2019</v>
      </c>
      <c r="O1497" s="77">
        <f t="shared" si="29"/>
        <v>43515</v>
      </c>
      <c r="P1497" s="80" t="s">
        <v>3627</v>
      </c>
      <c r="Q1497" s="80" t="s">
        <v>175</v>
      </c>
      <c r="R1497" s="80">
        <f>VLOOKUP(P1497,Registration!O:P,2,FALSE)</f>
        <v>19</v>
      </c>
    </row>
    <row r="1498" spans="1:18" ht="23.1" customHeight="1">
      <c r="A1498" s="80" t="s">
        <v>118</v>
      </c>
      <c r="B1498" s="80" t="s">
        <v>26</v>
      </c>
      <c r="C1498" s="80" t="s">
        <v>27</v>
      </c>
      <c r="D1498" s="80" t="s">
        <v>28</v>
      </c>
      <c r="E1498" s="80" t="s">
        <v>28</v>
      </c>
      <c r="F1498" s="80" t="s">
        <v>95</v>
      </c>
      <c r="G1498" s="80" t="s">
        <v>2811</v>
      </c>
      <c r="H1498" s="80" t="s">
        <v>8157</v>
      </c>
      <c r="I1498" s="80" t="s">
        <v>8156</v>
      </c>
      <c r="J1498" s="80" t="s">
        <v>3628</v>
      </c>
      <c r="K1498" s="77" t="s">
        <v>3624</v>
      </c>
      <c r="L1498" s="80">
        <v>19</v>
      </c>
      <c r="M1498" s="80">
        <v>2</v>
      </c>
      <c r="N1498" s="80">
        <v>2019</v>
      </c>
      <c r="O1498" s="77">
        <f t="shared" si="29"/>
        <v>43515</v>
      </c>
      <c r="P1498" s="80" t="s">
        <v>3629</v>
      </c>
      <c r="Q1498" s="80" t="s">
        <v>175</v>
      </c>
      <c r="R1498" s="80">
        <f>VLOOKUP(P1498,Registration!O:P,2,FALSE)</f>
        <v>18</v>
      </c>
    </row>
    <row r="1499" spans="1:18" ht="23.1" customHeight="1">
      <c r="A1499" s="80" t="s">
        <v>118</v>
      </c>
      <c r="B1499" s="80" t="s">
        <v>26</v>
      </c>
      <c r="C1499" s="80" t="s">
        <v>27</v>
      </c>
      <c r="D1499" s="80" t="s">
        <v>28</v>
      </c>
      <c r="E1499" s="80" t="s">
        <v>28</v>
      </c>
      <c r="F1499" s="80" t="s">
        <v>95</v>
      </c>
      <c r="G1499" s="80" t="s">
        <v>2811</v>
      </c>
      <c r="H1499" s="80" t="s">
        <v>8157</v>
      </c>
      <c r="I1499" s="80" t="s">
        <v>8156</v>
      </c>
      <c r="J1499" s="80" t="s">
        <v>576</v>
      </c>
      <c r="K1499" s="77" t="s">
        <v>3624</v>
      </c>
      <c r="L1499" s="80">
        <v>19</v>
      </c>
      <c r="M1499" s="80">
        <v>2</v>
      </c>
      <c r="N1499" s="80">
        <v>2019</v>
      </c>
      <c r="O1499" s="77">
        <f t="shared" si="29"/>
        <v>43515</v>
      </c>
      <c r="P1499" s="80" t="s">
        <v>3630</v>
      </c>
      <c r="Q1499" s="80" t="s">
        <v>175</v>
      </c>
      <c r="R1499" s="80">
        <f>VLOOKUP(P1499,Registration!O:P,2,FALSE)</f>
        <v>18</v>
      </c>
    </row>
    <row r="1500" spans="1:18" ht="23.1" customHeight="1">
      <c r="A1500" s="80" t="s">
        <v>118</v>
      </c>
      <c r="B1500" s="80" t="s">
        <v>26</v>
      </c>
      <c r="C1500" s="80" t="s">
        <v>27</v>
      </c>
      <c r="D1500" s="80" t="s">
        <v>28</v>
      </c>
      <c r="E1500" s="80" t="s">
        <v>28</v>
      </c>
      <c r="F1500" s="80" t="s">
        <v>95</v>
      </c>
      <c r="G1500" s="80" t="s">
        <v>2811</v>
      </c>
      <c r="H1500" s="80" t="s">
        <v>8157</v>
      </c>
      <c r="I1500" s="80" t="s">
        <v>8156</v>
      </c>
      <c r="J1500" s="80" t="s">
        <v>3631</v>
      </c>
      <c r="K1500" s="77" t="s">
        <v>3624</v>
      </c>
      <c r="L1500" s="80">
        <v>19</v>
      </c>
      <c r="M1500" s="80">
        <v>2</v>
      </c>
      <c r="N1500" s="80">
        <v>2019</v>
      </c>
      <c r="O1500" s="77">
        <f t="shared" si="29"/>
        <v>43515</v>
      </c>
      <c r="P1500" s="80" t="s">
        <v>3632</v>
      </c>
      <c r="Q1500" s="80" t="s">
        <v>175</v>
      </c>
      <c r="R1500" s="80">
        <f>VLOOKUP(P1500,Registration!O:P,2,FALSE)</f>
        <v>17</v>
      </c>
    </row>
    <row r="1501" spans="1:18" ht="23.1" customHeight="1">
      <c r="A1501" s="80" t="s">
        <v>1564</v>
      </c>
      <c r="B1501" s="80" t="s">
        <v>26</v>
      </c>
      <c r="C1501" s="80" t="s">
        <v>27</v>
      </c>
      <c r="D1501" s="80" t="s">
        <v>28</v>
      </c>
      <c r="E1501" s="80" t="s">
        <v>28</v>
      </c>
      <c r="F1501" s="80" t="s">
        <v>29</v>
      </c>
      <c r="G1501" s="80" t="s">
        <v>1887</v>
      </c>
      <c r="H1501" s="80" t="s">
        <v>8165</v>
      </c>
      <c r="I1501" s="80" t="s">
        <v>8163</v>
      </c>
      <c r="J1501" s="80" t="s">
        <v>3633</v>
      </c>
      <c r="K1501" s="77" t="s">
        <v>3624</v>
      </c>
      <c r="L1501" s="80">
        <v>19</v>
      </c>
      <c r="M1501" s="80">
        <v>2</v>
      </c>
      <c r="N1501" s="80">
        <v>2019</v>
      </c>
      <c r="O1501" s="77">
        <f t="shared" si="29"/>
        <v>43515</v>
      </c>
      <c r="P1501" s="80" t="s">
        <v>3634</v>
      </c>
      <c r="Q1501" s="80" t="s">
        <v>175</v>
      </c>
      <c r="R1501" s="80">
        <f>VLOOKUP(P1501,Registration!O:P,2,FALSE)</f>
        <v>17</v>
      </c>
    </row>
    <row r="1502" spans="1:18" ht="23.1" customHeight="1">
      <c r="A1502" s="80" t="s">
        <v>118</v>
      </c>
      <c r="B1502" s="80" t="s">
        <v>26</v>
      </c>
      <c r="C1502" s="80" t="s">
        <v>27</v>
      </c>
      <c r="D1502" s="80" t="s">
        <v>28</v>
      </c>
      <c r="E1502" s="80" t="s">
        <v>28</v>
      </c>
      <c r="F1502" s="80" t="s">
        <v>111</v>
      </c>
      <c r="G1502" s="80" t="s">
        <v>167</v>
      </c>
      <c r="H1502" s="80" t="s">
        <v>8159</v>
      </c>
      <c r="I1502" s="80" t="s">
        <v>8161</v>
      </c>
      <c r="J1502" s="80" t="s">
        <v>1081</v>
      </c>
      <c r="K1502" s="77" t="s">
        <v>3624</v>
      </c>
      <c r="L1502" s="80">
        <v>19</v>
      </c>
      <c r="M1502" s="80">
        <v>2</v>
      </c>
      <c r="N1502" s="80">
        <v>2019</v>
      </c>
      <c r="O1502" s="77">
        <f t="shared" si="29"/>
        <v>43515</v>
      </c>
      <c r="P1502" s="80" t="s">
        <v>1082</v>
      </c>
      <c r="Q1502" s="80" t="s">
        <v>252</v>
      </c>
      <c r="R1502" s="80">
        <f>VLOOKUP(P1502,Registration!O:P,2,FALSE)</f>
        <v>19</v>
      </c>
    </row>
    <row r="1503" spans="1:18" ht="23.1" customHeight="1">
      <c r="A1503" s="80" t="s">
        <v>118</v>
      </c>
      <c r="B1503" s="80" t="s">
        <v>26</v>
      </c>
      <c r="C1503" s="80" t="s">
        <v>27</v>
      </c>
      <c r="D1503" s="80" t="s">
        <v>28</v>
      </c>
      <c r="E1503" s="80" t="s">
        <v>28</v>
      </c>
      <c r="F1503" s="80" t="s">
        <v>111</v>
      </c>
      <c r="G1503" s="80" t="s">
        <v>167</v>
      </c>
      <c r="H1503" s="80" t="s">
        <v>8159</v>
      </c>
      <c r="I1503" s="80" t="s">
        <v>8161</v>
      </c>
      <c r="J1503" s="80" t="s">
        <v>1015</v>
      </c>
      <c r="K1503" s="77" t="s">
        <v>3624</v>
      </c>
      <c r="L1503" s="80">
        <v>19</v>
      </c>
      <c r="M1503" s="80">
        <v>2</v>
      </c>
      <c r="N1503" s="80">
        <v>2019</v>
      </c>
      <c r="O1503" s="77">
        <f t="shared" si="29"/>
        <v>43515</v>
      </c>
      <c r="P1503" s="80" t="s">
        <v>1016</v>
      </c>
      <c r="Q1503" s="80" t="s">
        <v>252</v>
      </c>
      <c r="R1503" s="80">
        <f>VLOOKUP(P1503,Registration!O:P,2,FALSE)</f>
        <v>19</v>
      </c>
    </row>
    <row r="1504" spans="1:18" ht="23.1" customHeight="1">
      <c r="A1504" s="80" t="s">
        <v>1564</v>
      </c>
      <c r="B1504" s="80" t="s">
        <v>26</v>
      </c>
      <c r="C1504" s="80" t="s">
        <v>27</v>
      </c>
      <c r="D1504" s="80" t="s">
        <v>28</v>
      </c>
      <c r="E1504" s="80" t="s">
        <v>28</v>
      </c>
      <c r="F1504" s="80" t="s">
        <v>111</v>
      </c>
      <c r="G1504" s="80" t="s">
        <v>167</v>
      </c>
      <c r="H1504" s="80" t="s">
        <v>8159</v>
      </c>
      <c r="I1504" s="80" t="s">
        <v>8161</v>
      </c>
      <c r="J1504" s="80" t="s">
        <v>1565</v>
      </c>
      <c r="K1504" s="77" t="s">
        <v>3638</v>
      </c>
      <c r="L1504" s="80">
        <v>25</v>
      </c>
      <c r="M1504" s="80">
        <v>2</v>
      </c>
      <c r="N1504" s="80">
        <v>2019</v>
      </c>
      <c r="O1504" s="77">
        <f t="shared" ref="O1504:O1538" si="30">DATE(N1504,M1504,L1504)</f>
        <v>43521</v>
      </c>
      <c r="P1504" s="80" t="s">
        <v>1566</v>
      </c>
      <c r="Q1504" s="80" t="s">
        <v>175</v>
      </c>
      <c r="R1504" s="80">
        <f>VLOOKUP(P1504,Registration!O:P,2,FALSE)</f>
        <v>17</v>
      </c>
    </row>
    <row r="1505" spans="1:18" ht="23.1" customHeight="1">
      <c r="A1505" s="80" t="s">
        <v>1564</v>
      </c>
      <c r="B1505" s="80" t="s">
        <v>26</v>
      </c>
      <c r="C1505" s="80" t="s">
        <v>27</v>
      </c>
      <c r="D1505" s="80" t="s">
        <v>28</v>
      </c>
      <c r="E1505" s="80" t="s">
        <v>28</v>
      </c>
      <c r="F1505" s="80" t="s">
        <v>111</v>
      </c>
      <c r="G1505" s="80" t="s">
        <v>167</v>
      </c>
      <c r="H1505" s="80" t="s">
        <v>8159</v>
      </c>
      <c r="I1505" s="80" t="s">
        <v>8161</v>
      </c>
      <c r="J1505" s="80" t="s">
        <v>1567</v>
      </c>
      <c r="K1505" s="77" t="s">
        <v>3638</v>
      </c>
      <c r="L1505" s="80">
        <v>25</v>
      </c>
      <c r="M1505" s="80">
        <v>2</v>
      </c>
      <c r="N1505" s="80">
        <v>2019</v>
      </c>
      <c r="O1505" s="77">
        <f t="shared" si="30"/>
        <v>43521</v>
      </c>
      <c r="P1505" s="80" t="s">
        <v>309</v>
      </c>
      <c r="Q1505" s="80" t="s">
        <v>175</v>
      </c>
      <c r="R1505" s="80">
        <f>VLOOKUP(P1505,Registration!O:P,2,FALSE)</f>
        <v>19</v>
      </c>
    </row>
    <row r="1506" spans="1:18" ht="23.1" customHeight="1">
      <c r="A1506" s="80" t="s">
        <v>1564</v>
      </c>
      <c r="B1506" s="80" t="s">
        <v>26</v>
      </c>
      <c r="C1506" s="80" t="s">
        <v>27</v>
      </c>
      <c r="D1506" s="80" t="s">
        <v>28</v>
      </c>
      <c r="E1506" s="80" t="s">
        <v>28</v>
      </c>
      <c r="F1506" s="80" t="s">
        <v>111</v>
      </c>
      <c r="G1506" s="80" t="s">
        <v>167</v>
      </c>
      <c r="H1506" s="80" t="s">
        <v>8159</v>
      </c>
      <c r="I1506" s="80" t="s">
        <v>8161</v>
      </c>
      <c r="J1506" s="80" t="s">
        <v>1578</v>
      </c>
      <c r="K1506" s="77" t="s">
        <v>3639</v>
      </c>
      <c r="L1506" s="80">
        <v>27</v>
      </c>
      <c r="M1506" s="80">
        <v>2</v>
      </c>
      <c r="N1506" s="80">
        <v>2019</v>
      </c>
      <c r="O1506" s="77">
        <f t="shared" si="30"/>
        <v>43523</v>
      </c>
      <c r="P1506" s="80" t="s">
        <v>1579</v>
      </c>
      <c r="Q1506" s="80" t="s">
        <v>175</v>
      </c>
      <c r="R1506" s="80">
        <f>VLOOKUP(P1506,Registration!O:P,2,FALSE)</f>
        <v>19</v>
      </c>
    </row>
    <row r="1507" spans="1:18" ht="23.1" customHeight="1">
      <c r="A1507" s="80" t="s">
        <v>1564</v>
      </c>
      <c r="B1507" s="80" t="s">
        <v>26</v>
      </c>
      <c r="C1507" s="80" t="s">
        <v>27</v>
      </c>
      <c r="D1507" s="80" t="s">
        <v>28</v>
      </c>
      <c r="E1507" s="80" t="s">
        <v>28</v>
      </c>
      <c r="F1507" s="80" t="s">
        <v>111</v>
      </c>
      <c r="G1507" s="80" t="s">
        <v>167</v>
      </c>
      <c r="H1507" s="80" t="s">
        <v>8159</v>
      </c>
      <c r="I1507" s="80" t="s">
        <v>8161</v>
      </c>
      <c r="J1507" s="80" t="s">
        <v>1580</v>
      </c>
      <c r="K1507" s="77" t="s">
        <v>3639</v>
      </c>
      <c r="L1507" s="80">
        <v>27</v>
      </c>
      <c r="M1507" s="80">
        <v>2</v>
      </c>
      <c r="N1507" s="80">
        <v>2019</v>
      </c>
      <c r="O1507" s="77">
        <f t="shared" si="30"/>
        <v>43523</v>
      </c>
      <c r="P1507" s="80" t="s">
        <v>1581</v>
      </c>
      <c r="Q1507" s="80" t="s">
        <v>175</v>
      </c>
      <c r="R1507" s="80">
        <f>VLOOKUP(P1507,Registration!O:P,2,FALSE)</f>
        <v>19</v>
      </c>
    </row>
    <row r="1508" spans="1:18" ht="23.1" customHeight="1">
      <c r="A1508" s="80" t="s">
        <v>1564</v>
      </c>
      <c r="B1508" s="80" t="s">
        <v>26</v>
      </c>
      <c r="C1508" s="80" t="s">
        <v>27</v>
      </c>
      <c r="D1508" s="80" t="s">
        <v>28</v>
      </c>
      <c r="E1508" s="80" t="s">
        <v>28</v>
      </c>
      <c r="F1508" s="80" t="s">
        <v>111</v>
      </c>
      <c r="G1508" s="80" t="s">
        <v>167</v>
      </c>
      <c r="H1508" s="80" t="s">
        <v>8159</v>
      </c>
      <c r="I1508" s="80" t="s">
        <v>8161</v>
      </c>
      <c r="J1508" s="80" t="s">
        <v>1582</v>
      </c>
      <c r="K1508" s="77" t="s">
        <v>3639</v>
      </c>
      <c r="L1508" s="80">
        <v>27</v>
      </c>
      <c r="M1508" s="80">
        <v>2</v>
      </c>
      <c r="N1508" s="80">
        <v>2019</v>
      </c>
      <c r="O1508" s="77">
        <f t="shared" si="30"/>
        <v>43523</v>
      </c>
      <c r="P1508" s="80" t="s">
        <v>1583</v>
      </c>
      <c r="Q1508" s="80" t="s">
        <v>175</v>
      </c>
      <c r="R1508" s="80">
        <f>VLOOKUP(P1508,Registration!O:P,2,FALSE)</f>
        <v>19</v>
      </c>
    </row>
    <row r="1509" spans="1:18" ht="23.1" customHeight="1">
      <c r="A1509" s="80" t="s">
        <v>1564</v>
      </c>
      <c r="B1509" s="80" t="s">
        <v>26</v>
      </c>
      <c r="C1509" s="80" t="s">
        <v>27</v>
      </c>
      <c r="D1509" s="80" t="s">
        <v>28</v>
      </c>
      <c r="E1509" s="80" t="s">
        <v>28</v>
      </c>
      <c r="F1509" s="80" t="s">
        <v>111</v>
      </c>
      <c r="G1509" s="80" t="s">
        <v>167</v>
      </c>
      <c r="H1509" s="80" t="s">
        <v>8159</v>
      </c>
      <c r="I1509" s="80" t="s">
        <v>8161</v>
      </c>
      <c r="J1509" s="80" t="s">
        <v>1584</v>
      </c>
      <c r="K1509" s="77" t="s">
        <v>3639</v>
      </c>
      <c r="L1509" s="80">
        <v>27</v>
      </c>
      <c r="M1509" s="80">
        <v>2</v>
      </c>
      <c r="N1509" s="80">
        <v>2019</v>
      </c>
      <c r="O1509" s="77" t="s">
        <v>3639</v>
      </c>
      <c r="P1509" s="80" t="s">
        <v>732</v>
      </c>
      <c r="Q1509" s="80" t="s">
        <v>175</v>
      </c>
      <c r="R1509" s="80">
        <f>VLOOKUP(P1509,Registration!O:P,2,FALSE)</f>
        <v>18</v>
      </c>
    </row>
    <row r="1510" spans="1:18" ht="23.1" customHeight="1">
      <c r="A1510" s="80" t="s">
        <v>1564</v>
      </c>
      <c r="B1510" s="80" t="s">
        <v>26</v>
      </c>
      <c r="C1510" s="80" t="s">
        <v>27</v>
      </c>
      <c r="D1510" s="80" t="s">
        <v>28</v>
      </c>
      <c r="E1510" s="80" t="s">
        <v>120</v>
      </c>
      <c r="F1510" s="80" t="s">
        <v>121</v>
      </c>
      <c r="G1510" s="80" t="s">
        <v>3640</v>
      </c>
      <c r="H1510" s="80" t="s">
        <v>8157</v>
      </c>
      <c r="I1510" s="80" t="s">
        <v>8158</v>
      </c>
      <c r="J1510" s="80" t="s">
        <v>3641</v>
      </c>
      <c r="K1510" s="77" t="s">
        <v>3639</v>
      </c>
      <c r="L1510" s="80">
        <v>27</v>
      </c>
      <c r="M1510" s="80">
        <v>2</v>
      </c>
      <c r="N1510" s="80">
        <v>2019</v>
      </c>
      <c r="O1510" s="77">
        <f t="shared" si="30"/>
        <v>43523</v>
      </c>
      <c r="P1510" s="80" t="s">
        <v>3642</v>
      </c>
      <c r="Q1510" s="80" t="s">
        <v>175</v>
      </c>
      <c r="R1510" s="80">
        <f>VLOOKUP(P1510,Registration!O:P,2,FALSE)</f>
        <v>19</v>
      </c>
    </row>
    <row r="1511" spans="1:18" ht="23.1" customHeight="1">
      <c r="A1511" s="80" t="s">
        <v>1564</v>
      </c>
      <c r="B1511" s="80" t="s">
        <v>26</v>
      </c>
      <c r="C1511" s="80" t="s">
        <v>27</v>
      </c>
      <c r="D1511" s="80" t="s">
        <v>28</v>
      </c>
      <c r="E1511" s="80" t="s">
        <v>120</v>
      </c>
      <c r="F1511" s="80" t="s">
        <v>121</v>
      </c>
      <c r="G1511" s="80" t="s">
        <v>3640</v>
      </c>
      <c r="H1511" s="80" t="s">
        <v>8157</v>
      </c>
      <c r="I1511" s="80" t="s">
        <v>8158</v>
      </c>
      <c r="J1511" s="80" t="s">
        <v>3643</v>
      </c>
      <c r="K1511" s="77" t="s">
        <v>3639</v>
      </c>
      <c r="L1511" s="80">
        <v>27</v>
      </c>
      <c r="M1511" s="80">
        <v>2</v>
      </c>
      <c r="N1511" s="80">
        <v>2019</v>
      </c>
      <c r="O1511" s="77">
        <f t="shared" si="30"/>
        <v>43523</v>
      </c>
      <c r="P1511" s="80" t="s">
        <v>3644</v>
      </c>
      <c r="Q1511" s="80" t="s">
        <v>175</v>
      </c>
      <c r="R1511" s="80">
        <f>VLOOKUP(P1511,Registration!O:P,2,FALSE)</f>
        <v>19</v>
      </c>
    </row>
    <row r="1512" spans="1:18" ht="23.1" customHeight="1">
      <c r="A1512" s="80" t="s">
        <v>1564</v>
      </c>
      <c r="B1512" s="80" t="s">
        <v>26</v>
      </c>
      <c r="C1512" s="80" t="s">
        <v>27</v>
      </c>
      <c r="D1512" s="80" t="s">
        <v>28</v>
      </c>
      <c r="E1512" s="80" t="s">
        <v>120</v>
      </c>
      <c r="F1512" s="80" t="s">
        <v>121</v>
      </c>
      <c r="G1512" s="80" t="s">
        <v>3640</v>
      </c>
      <c r="H1512" s="80" t="s">
        <v>8157</v>
      </c>
      <c r="I1512" s="80" t="s">
        <v>8158</v>
      </c>
      <c r="J1512" s="80" t="s">
        <v>3645</v>
      </c>
      <c r="K1512" s="77" t="s">
        <v>3639</v>
      </c>
      <c r="L1512" s="80">
        <v>27</v>
      </c>
      <c r="M1512" s="80">
        <v>2</v>
      </c>
      <c r="N1512" s="80">
        <v>2019</v>
      </c>
      <c r="O1512" s="77">
        <f t="shared" si="30"/>
        <v>43523</v>
      </c>
      <c r="P1512" s="80" t="s">
        <v>3646</v>
      </c>
      <c r="Q1512" s="80" t="s">
        <v>175</v>
      </c>
      <c r="R1512" s="80">
        <f>VLOOKUP(P1512,Registration!O:P,2,FALSE)</f>
        <v>19</v>
      </c>
    </row>
    <row r="1513" spans="1:18" ht="23.1" customHeight="1">
      <c r="A1513" s="80" t="s">
        <v>1564</v>
      </c>
      <c r="B1513" s="80" t="s">
        <v>26</v>
      </c>
      <c r="C1513" s="80" t="s">
        <v>27</v>
      </c>
      <c r="D1513" s="80" t="s">
        <v>28</v>
      </c>
      <c r="E1513" s="80" t="s">
        <v>120</v>
      </c>
      <c r="F1513" s="80" t="s">
        <v>121</v>
      </c>
      <c r="G1513" s="80" t="s">
        <v>3640</v>
      </c>
      <c r="H1513" s="80" t="s">
        <v>8157</v>
      </c>
      <c r="I1513" s="80" t="s">
        <v>8158</v>
      </c>
      <c r="J1513" s="80" t="s">
        <v>3647</v>
      </c>
      <c r="K1513" s="77" t="s">
        <v>3639</v>
      </c>
      <c r="L1513" s="80">
        <v>27</v>
      </c>
      <c r="M1513" s="80">
        <v>2</v>
      </c>
      <c r="N1513" s="80">
        <v>2019</v>
      </c>
      <c r="O1513" s="77">
        <f t="shared" si="30"/>
        <v>43523</v>
      </c>
      <c r="P1513" s="80" t="s">
        <v>3648</v>
      </c>
      <c r="Q1513" s="80" t="s">
        <v>175</v>
      </c>
      <c r="R1513" s="80">
        <f>VLOOKUP(P1513,Registration!O:P,2,FALSE)</f>
        <v>19</v>
      </c>
    </row>
    <row r="1514" spans="1:18" ht="23.1" customHeight="1">
      <c r="A1514" s="80" t="s">
        <v>1564</v>
      </c>
      <c r="B1514" s="80" t="s">
        <v>26</v>
      </c>
      <c r="C1514" s="80" t="s">
        <v>27</v>
      </c>
      <c r="D1514" s="80" t="s">
        <v>28</v>
      </c>
      <c r="E1514" s="80" t="s">
        <v>120</v>
      </c>
      <c r="F1514" s="80" t="s">
        <v>121</v>
      </c>
      <c r="G1514" s="80" t="s">
        <v>3640</v>
      </c>
      <c r="H1514" s="80" t="s">
        <v>8157</v>
      </c>
      <c r="I1514" s="80" t="s">
        <v>8158</v>
      </c>
      <c r="J1514" s="80" t="s">
        <v>2617</v>
      </c>
      <c r="K1514" s="77" t="s">
        <v>3639</v>
      </c>
      <c r="L1514" s="80">
        <v>27</v>
      </c>
      <c r="M1514" s="80">
        <v>2</v>
      </c>
      <c r="N1514" s="80">
        <v>2019</v>
      </c>
      <c r="O1514" s="77">
        <f t="shared" si="30"/>
        <v>43523</v>
      </c>
      <c r="P1514" s="80" t="s">
        <v>3649</v>
      </c>
      <c r="Q1514" s="80" t="s">
        <v>175</v>
      </c>
      <c r="R1514" s="80">
        <f>VLOOKUP(P1514,Registration!O:P,2,FALSE)</f>
        <v>18</v>
      </c>
    </row>
    <row r="1515" spans="1:18" ht="23.1" customHeight="1">
      <c r="A1515" s="80" t="s">
        <v>1564</v>
      </c>
      <c r="B1515" s="80" t="s">
        <v>26</v>
      </c>
      <c r="C1515" s="80" t="s">
        <v>27</v>
      </c>
      <c r="D1515" s="80" t="s">
        <v>28</v>
      </c>
      <c r="E1515" s="80" t="s">
        <v>120</v>
      </c>
      <c r="F1515" s="80" t="s">
        <v>121</v>
      </c>
      <c r="G1515" s="80" t="s">
        <v>3640</v>
      </c>
      <c r="H1515" s="80" t="s">
        <v>8157</v>
      </c>
      <c r="I1515" s="80" t="s">
        <v>8158</v>
      </c>
      <c r="J1515" s="80" t="s">
        <v>3650</v>
      </c>
      <c r="K1515" s="77" t="s">
        <v>3639</v>
      </c>
      <c r="L1515" s="80">
        <v>27</v>
      </c>
      <c r="M1515" s="80">
        <v>2</v>
      </c>
      <c r="N1515" s="80">
        <v>2019</v>
      </c>
      <c r="O1515" s="77">
        <f t="shared" si="30"/>
        <v>43523</v>
      </c>
      <c r="P1515" s="80" t="s">
        <v>3651</v>
      </c>
      <c r="Q1515" s="80" t="s">
        <v>175</v>
      </c>
      <c r="R1515" s="80">
        <f>VLOOKUP(P1515,Registration!O:P,2,FALSE)</f>
        <v>17</v>
      </c>
    </row>
    <row r="1516" spans="1:18" ht="23.1" customHeight="1">
      <c r="A1516" s="80" t="s">
        <v>1564</v>
      </c>
      <c r="B1516" s="80" t="s">
        <v>26</v>
      </c>
      <c r="C1516" s="80" t="s">
        <v>27</v>
      </c>
      <c r="D1516" s="80" t="s">
        <v>28</v>
      </c>
      <c r="E1516" s="80" t="s">
        <v>120</v>
      </c>
      <c r="F1516" s="80" t="s">
        <v>121</v>
      </c>
      <c r="G1516" s="80" t="s">
        <v>3640</v>
      </c>
      <c r="H1516" s="80" t="s">
        <v>8157</v>
      </c>
      <c r="I1516" s="80" t="s">
        <v>8158</v>
      </c>
      <c r="J1516" s="80" t="s">
        <v>3652</v>
      </c>
      <c r="K1516" s="77" t="s">
        <v>3639</v>
      </c>
      <c r="L1516" s="80">
        <v>27</v>
      </c>
      <c r="M1516" s="80">
        <v>2</v>
      </c>
      <c r="N1516" s="80">
        <v>2019</v>
      </c>
      <c r="O1516" s="77">
        <f t="shared" si="30"/>
        <v>43523</v>
      </c>
      <c r="P1516" s="80" t="s">
        <v>3653</v>
      </c>
      <c r="Q1516" s="80" t="s">
        <v>175</v>
      </c>
      <c r="R1516" s="80">
        <f>VLOOKUP(P1516,Registration!O:P,2,FALSE)</f>
        <v>19</v>
      </c>
    </row>
    <row r="1517" spans="1:18" ht="23.1" customHeight="1">
      <c r="A1517" s="80" t="s">
        <v>1564</v>
      </c>
      <c r="B1517" s="80" t="s">
        <v>26</v>
      </c>
      <c r="C1517" s="80" t="s">
        <v>27</v>
      </c>
      <c r="D1517" s="80" t="s">
        <v>28</v>
      </c>
      <c r="E1517" s="80" t="s">
        <v>120</v>
      </c>
      <c r="F1517" s="80" t="s">
        <v>121</v>
      </c>
      <c r="G1517" s="80" t="s">
        <v>3640</v>
      </c>
      <c r="H1517" s="80" t="s">
        <v>8157</v>
      </c>
      <c r="I1517" s="80" t="s">
        <v>8158</v>
      </c>
      <c r="J1517" s="80" t="s">
        <v>3654</v>
      </c>
      <c r="K1517" s="77" t="s">
        <v>3639</v>
      </c>
      <c r="L1517" s="80">
        <v>27</v>
      </c>
      <c r="M1517" s="80">
        <v>2</v>
      </c>
      <c r="N1517" s="80">
        <v>2019</v>
      </c>
      <c r="O1517" s="77">
        <f t="shared" si="30"/>
        <v>43523</v>
      </c>
      <c r="P1517" s="80" t="s">
        <v>3655</v>
      </c>
      <c r="Q1517" s="80" t="s">
        <v>175</v>
      </c>
      <c r="R1517" s="80">
        <f>VLOOKUP(P1517,Registration!O:P,2,FALSE)</f>
        <v>19</v>
      </c>
    </row>
    <row r="1518" spans="1:18" ht="23.1" customHeight="1">
      <c r="A1518" s="80" t="s">
        <v>1564</v>
      </c>
      <c r="B1518" s="80" t="s">
        <v>26</v>
      </c>
      <c r="C1518" s="80" t="s">
        <v>27</v>
      </c>
      <c r="D1518" s="80" t="s">
        <v>28</v>
      </c>
      <c r="E1518" s="80" t="s">
        <v>120</v>
      </c>
      <c r="F1518" s="80" t="s">
        <v>121</v>
      </c>
      <c r="G1518" s="80" t="s">
        <v>3640</v>
      </c>
      <c r="H1518" s="80" t="s">
        <v>8157</v>
      </c>
      <c r="I1518" s="80" t="s">
        <v>8158</v>
      </c>
      <c r="J1518" s="80" t="s">
        <v>3656</v>
      </c>
      <c r="K1518" s="77" t="s">
        <v>3639</v>
      </c>
      <c r="L1518" s="80">
        <v>27</v>
      </c>
      <c r="M1518" s="80">
        <v>2</v>
      </c>
      <c r="N1518" s="80">
        <v>2019</v>
      </c>
      <c r="O1518" s="77">
        <f t="shared" si="30"/>
        <v>43523</v>
      </c>
      <c r="P1518" s="80" t="s">
        <v>3657</v>
      </c>
      <c r="Q1518" s="80" t="s">
        <v>175</v>
      </c>
      <c r="R1518" s="80">
        <f>VLOOKUP(P1518,Registration!O:P,2,FALSE)</f>
        <v>19</v>
      </c>
    </row>
    <row r="1519" spans="1:18" ht="23.1" customHeight="1">
      <c r="A1519" s="80" t="s">
        <v>1564</v>
      </c>
      <c r="B1519" s="80" t="s">
        <v>26</v>
      </c>
      <c r="C1519" s="80" t="s">
        <v>27</v>
      </c>
      <c r="D1519" s="80" t="s">
        <v>28</v>
      </c>
      <c r="E1519" s="80" t="s">
        <v>120</v>
      </c>
      <c r="F1519" s="80" t="s">
        <v>121</v>
      </c>
      <c r="G1519" s="80" t="s">
        <v>3640</v>
      </c>
      <c r="H1519" s="80" t="s">
        <v>8157</v>
      </c>
      <c r="I1519" s="80" t="s">
        <v>8158</v>
      </c>
      <c r="J1519" s="80" t="s">
        <v>3658</v>
      </c>
      <c r="K1519" s="77" t="s">
        <v>3639</v>
      </c>
      <c r="L1519" s="80">
        <v>27</v>
      </c>
      <c r="M1519" s="80">
        <v>2</v>
      </c>
      <c r="N1519" s="80">
        <v>2019</v>
      </c>
      <c r="O1519" s="77">
        <f t="shared" si="30"/>
        <v>43523</v>
      </c>
      <c r="P1519" s="80" t="s">
        <v>3659</v>
      </c>
      <c r="Q1519" s="80" t="s">
        <v>175</v>
      </c>
      <c r="R1519" s="80">
        <f>VLOOKUP(P1519,Registration!O:P,2,FALSE)</f>
        <v>19</v>
      </c>
    </row>
    <row r="1520" spans="1:18" ht="23.1" customHeight="1">
      <c r="A1520" s="80" t="s">
        <v>1564</v>
      </c>
      <c r="B1520" s="80" t="s">
        <v>26</v>
      </c>
      <c r="C1520" s="80" t="s">
        <v>27</v>
      </c>
      <c r="D1520" s="80" t="s">
        <v>28</v>
      </c>
      <c r="E1520" s="80" t="s">
        <v>120</v>
      </c>
      <c r="F1520" s="80" t="s">
        <v>121</v>
      </c>
      <c r="G1520" s="80" t="s">
        <v>3640</v>
      </c>
      <c r="H1520" s="80" t="s">
        <v>8157</v>
      </c>
      <c r="I1520" s="80" t="s">
        <v>8158</v>
      </c>
      <c r="J1520" s="80" t="s">
        <v>3660</v>
      </c>
      <c r="K1520" s="77" t="s">
        <v>3639</v>
      </c>
      <c r="L1520" s="80">
        <v>27</v>
      </c>
      <c r="M1520" s="80">
        <v>2</v>
      </c>
      <c r="N1520" s="80">
        <v>2019</v>
      </c>
      <c r="O1520" s="77">
        <f t="shared" si="30"/>
        <v>43523</v>
      </c>
      <c r="P1520" s="80" t="s">
        <v>3661</v>
      </c>
      <c r="Q1520" s="80" t="s">
        <v>175</v>
      </c>
      <c r="R1520" s="80">
        <f>VLOOKUP(P1520,Registration!O:P,2,FALSE)</f>
        <v>18</v>
      </c>
    </row>
    <row r="1521" spans="1:18" ht="23.1" customHeight="1">
      <c r="A1521" s="80" t="s">
        <v>1564</v>
      </c>
      <c r="B1521" s="80" t="s">
        <v>26</v>
      </c>
      <c r="C1521" s="80" t="s">
        <v>27</v>
      </c>
      <c r="D1521" s="80" t="s">
        <v>28</v>
      </c>
      <c r="E1521" s="80" t="s">
        <v>120</v>
      </c>
      <c r="F1521" s="80" t="s">
        <v>121</v>
      </c>
      <c r="G1521" s="80" t="s">
        <v>3640</v>
      </c>
      <c r="H1521" s="80" t="s">
        <v>8157</v>
      </c>
      <c r="I1521" s="80" t="s">
        <v>8158</v>
      </c>
      <c r="J1521" s="80" t="s">
        <v>3662</v>
      </c>
      <c r="K1521" s="77" t="s">
        <v>3639</v>
      </c>
      <c r="L1521" s="80">
        <v>27</v>
      </c>
      <c r="M1521" s="80">
        <v>2</v>
      </c>
      <c r="N1521" s="80">
        <v>2019</v>
      </c>
      <c r="O1521" s="77">
        <f t="shared" si="30"/>
        <v>43523</v>
      </c>
      <c r="P1521" s="80" t="s">
        <v>3663</v>
      </c>
      <c r="Q1521" s="80" t="s">
        <v>175</v>
      </c>
      <c r="R1521" s="80">
        <f>VLOOKUP(P1521,Registration!O:P,2,FALSE)</f>
        <v>19</v>
      </c>
    </row>
    <row r="1522" spans="1:18" ht="23.1" customHeight="1">
      <c r="A1522" s="80" t="s">
        <v>1564</v>
      </c>
      <c r="B1522" s="80" t="s">
        <v>26</v>
      </c>
      <c r="C1522" s="80" t="s">
        <v>27</v>
      </c>
      <c r="D1522" s="80" t="s">
        <v>28</v>
      </c>
      <c r="E1522" s="80" t="s">
        <v>120</v>
      </c>
      <c r="F1522" s="80" t="s">
        <v>121</v>
      </c>
      <c r="G1522" s="80" t="s">
        <v>3640</v>
      </c>
      <c r="H1522" s="80" t="s">
        <v>8157</v>
      </c>
      <c r="I1522" s="80" t="s">
        <v>8158</v>
      </c>
      <c r="J1522" s="80" t="s">
        <v>3664</v>
      </c>
      <c r="K1522" s="77" t="s">
        <v>3639</v>
      </c>
      <c r="L1522" s="80">
        <v>27</v>
      </c>
      <c r="M1522" s="80">
        <v>2</v>
      </c>
      <c r="N1522" s="80">
        <v>2019</v>
      </c>
      <c r="O1522" s="77">
        <f t="shared" si="30"/>
        <v>43523</v>
      </c>
      <c r="P1522" s="80" t="s">
        <v>3665</v>
      </c>
      <c r="Q1522" s="80" t="s">
        <v>175</v>
      </c>
      <c r="R1522" s="80">
        <f>VLOOKUP(P1522,Registration!O:P,2,FALSE)</f>
        <v>18</v>
      </c>
    </row>
    <row r="1523" spans="1:18" ht="23.1" customHeight="1">
      <c r="A1523" s="80" t="s">
        <v>1564</v>
      </c>
      <c r="B1523" s="80" t="s">
        <v>26</v>
      </c>
      <c r="C1523" s="80" t="s">
        <v>27</v>
      </c>
      <c r="D1523" s="80" t="s">
        <v>28</v>
      </c>
      <c r="E1523" s="80" t="s">
        <v>120</v>
      </c>
      <c r="F1523" s="80" t="s">
        <v>121</v>
      </c>
      <c r="G1523" s="80" t="s">
        <v>3640</v>
      </c>
      <c r="H1523" s="80" t="s">
        <v>8157</v>
      </c>
      <c r="I1523" s="80" t="s">
        <v>8158</v>
      </c>
      <c r="J1523" s="80" t="s">
        <v>3666</v>
      </c>
      <c r="K1523" s="77" t="s">
        <v>3639</v>
      </c>
      <c r="L1523" s="80">
        <v>27</v>
      </c>
      <c r="M1523" s="80">
        <v>2</v>
      </c>
      <c r="N1523" s="80">
        <v>2019</v>
      </c>
      <c r="O1523" s="77">
        <f t="shared" si="30"/>
        <v>43523</v>
      </c>
      <c r="P1523" s="80" t="s">
        <v>3667</v>
      </c>
      <c r="Q1523" s="80" t="s">
        <v>175</v>
      </c>
      <c r="R1523" s="80">
        <f>VLOOKUP(P1523,Registration!O:P,2,FALSE)</f>
        <v>17</v>
      </c>
    </row>
    <row r="1524" spans="1:18" ht="23.1" customHeight="1">
      <c r="A1524" s="80" t="s">
        <v>1564</v>
      </c>
      <c r="B1524" s="80" t="s">
        <v>26</v>
      </c>
      <c r="C1524" s="80" t="s">
        <v>27</v>
      </c>
      <c r="D1524" s="80" t="s">
        <v>28</v>
      </c>
      <c r="E1524" s="80" t="s">
        <v>120</v>
      </c>
      <c r="F1524" s="80" t="s">
        <v>121</v>
      </c>
      <c r="G1524" s="80" t="s">
        <v>3640</v>
      </c>
      <c r="H1524" s="80" t="s">
        <v>8157</v>
      </c>
      <c r="I1524" s="80" t="s">
        <v>8158</v>
      </c>
      <c r="J1524" s="80" t="s">
        <v>3668</v>
      </c>
      <c r="K1524" s="77" t="s">
        <v>3639</v>
      </c>
      <c r="L1524" s="80">
        <v>27</v>
      </c>
      <c r="M1524" s="80">
        <v>2</v>
      </c>
      <c r="N1524" s="80">
        <v>2019</v>
      </c>
      <c r="O1524" s="77">
        <f t="shared" si="30"/>
        <v>43523</v>
      </c>
      <c r="P1524" s="80" t="s">
        <v>3669</v>
      </c>
      <c r="Q1524" s="80" t="s">
        <v>175</v>
      </c>
      <c r="R1524" s="80">
        <f>VLOOKUP(P1524,Registration!O:P,2,FALSE)</f>
        <v>18</v>
      </c>
    </row>
    <row r="1525" spans="1:18" ht="23.1" customHeight="1">
      <c r="A1525" s="80" t="s">
        <v>1564</v>
      </c>
      <c r="B1525" s="80" t="s">
        <v>26</v>
      </c>
      <c r="C1525" s="80" t="s">
        <v>27</v>
      </c>
      <c r="D1525" s="80" t="s">
        <v>28</v>
      </c>
      <c r="E1525" s="80" t="s">
        <v>120</v>
      </c>
      <c r="F1525" s="80" t="s">
        <v>121</v>
      </c>
      <c r="G1525" s="80" t="s">
        <v>3640</v>
      </c>
      <c r="H1525" s="80" t="s">
        <v>8157</v>
      </c>
      <c r="I1525" s="80" t="s">
        <v>8158</v>
      </c>
      <c r="J1525" s="80" t="s">
        <v>3670</v>
      </c>
      <c r="K1525" s="77" t="s">
        <v>3639</v>
      </c>
      <c r="L1525" s="80">
        <v>27</v>
      </c>
      <c r="M1525" s="80">
        <v>2</v>
      </c>
      <c r="N1525" s="80">
        <v>2019</v>
      </c>
      <c r="O1525" s="77">
        <f t="shared" si="30"/>
        <v>43523</v>
      </c>
      <c r="P1525" s="80" t="s">
        <v>3671</v>
      </c>
      <c r="Q1525" s="80" t="s">
        <v>175</v>
      </c>
      <c r="R1525" s="80">
        <f>VLOOKUP(P1525,Registration!O:P,2,FALSE)</f>
        <v>19</v>
      </c>
    </row>
    <row r="1526" spans="1:18" ht="23.1" customHeight="1">
      <c r="A1526" s="80" t="s">
        <v>1564</v>
      </c>
      <c r="B1526" s="80" t="s">
        <v>26</v>
      </c>
      <c r="C1526" s="80" t="s">
        <v>27</v>
      </c>
      <c r="D1526" s="80" t="s">
        <v>28</v>
      </c>
      <c r="E1526" s="80" t="s">
        <v>120</v>
      </c>
      <c r="F1526" s="80" t="s">
        <v>121</v>
      </c>
      <c r="G1526" s="80" t="s">
        <v>3640</v>
      </c>
      <c r="H1526" s="80" t="s">
        <v>8157</v>
      </c>
      <c r="I1526" s="80" t="s">
        <v>8158</v>
      </c>
      <c r="J1526" s="80" t="s">
        <v>3672</v>
      </c>
      <c r="K1526" s="77" t="s">
        <v>3639</v>
      </c>
      <c r="L1526" s="80">
        <v>27</v>
      </c>
      <c r="M1526" s="80">
        <v>2</v>
      </c>
      <c r="N1526" s="80">
        <v>2019</v>
      </c>
      <c r="O1526" s="77">
        <f t="shared" si="30"/>
        <v>43523</v>
      </c>
      <c r="P1526" s="80" t="s">
        <v>3673</v>
      </c>
      <c r="Q1526" s="80" t="s">
        <v>175</v>
      </c>
      <c r="R1526" s="80">
        <f>VLOOKUP(P1526,Registration!O:P,2,FALSE)</f>
        <v>19</v>
      </c>
    </row>
    <row r="1527" spans="1:18" ht="23.1" customHeight="1">
      <c r="A1527" s="80" t="s">
        <v>1564</v>
      </c>
      <c r="B1527" s="80" t="s">
        <v>26</v>
      </c>
      <c r="C1527" s="80" t="s">
        <v>27</v>
      </c>
      <c r="D1527" s="80" t="s">
        <v>28</v>
      </c>
      <c r="E1527" s="80" t="s">
        <v>120</v>
      </c>
      <c r="F1527" s="80" t="s">
        <v>121</v>
      </c>
      <c r="G1527" s="80" t="s">
        <v>3640</v>
      </c>
      <c r="H1527" s="80" t="s">
        <v>8157</v>
      </c>
      <c r="I1527" s="80" t="s">
        <v>8158</v>
      </c>
      <c r="J1527" s="80" t="s">
        <v>3451</v>
      </c>
      <c r="K1527" s="77" t="s">
        <v>3639</v>
      </c>
      <c r="L1527" s="80">
        <v>27</v>
      </c>
      <c r="M1527" s="80">
        <v>2</v>
      </c>
      <c r="N1527" s="80">
        <v>2019</v>
      </c>
      <c r="O1527" s="77">
        <f t="shared" si="30"/>
        <v>43523</v>
      </c>
      <c r="P1527" s="80" t="s">
        <v>3674</v>
      </c>
      <c r="Q1527" s="80" t="s">
        <v>175</v>
      </c>
      <c r="R1527" s="80">
        <f>VLOOKUP(P1527,Registration!O:P,2,FALSE)</f>
        <v>19</v>
      </c>
    </row>
    <row r="1528" spans="1:18" ht="23.1" customHeight="1">
      <c r="A1528" s="80" t="s">
        <v>1564</v>
      </c>
      <c r="B1528" s="80" t="s">
        <v>26</v>
      </c>
      <c r="C1528" s="80" t="s">
        <v>27</v>
      </c>
      <c r="D1528" s="80" t="s">
        <v>28</v>
      </c>
      <c r="E1528" s="80" t="s">
        <v>120</v>
      </c>
      <c r="F1528" s="80" t="s">
        <v>121</v>
      </c>
      <c r="G1528" s="80" t="s">
        <v>3640</v>
      </c>
      <c r="H1528" s="80" t="s">
        <v>8157</v>
      </c>
      <c r="I1528" s="80" t="s">
        <v>8158</v>
      </c>
      <c r="J1528" s="80" t="s">
        <v>3675</v>
      </c>
      <c r="K1528" s="77" t="s">
        <v>3639</v>
      </c>
      <c r="L1528" s="80">
        <v>27</v>
      </c>
      <c r="M1528" s="80">
        <v>2</v>
      </c>
      <c r="N1528" s="80">
        <v>2019</v>
      </c>
      <c r="O1528" s="77">
        <f t="shared" si="30"/>
        <v>43523</v>
      </c>
      <c r="P1528" s="80" t="s">
        <v>3676</v>
      </c>
      <c r="Q1528" s="80" t="s">
        <v>175</v>
      </c>
      <c r="R1528" s="80">
        <f>VLOOKUP(P1528,Registration!O:P,2,FALSE)</f>
        <v>18</v>
      </c>
    </row>
    <row r="1529" spans="1:18" ht="23.1" customHeight="1">
      <c r="A1529" s="80" t="s">
        <v>1564</v>
      </c>
      <c r="B1529" s="80" t="s">
        <v>26</v>
      </c>
      <c r="C1529" s="80" t="s">
        <v>27</v>
      </c>
      <c r="D1529" s="80" t="s">
        <v>28</v>
      </c>
      <c r="E1529" s="80" t="s">
        <v>120</v>
      </c>
      <c r="F1529" s="80" t="s">
        <v>121</v>
      </c>
      <c r="G1529" s="80" t="s">
        <v>3640</v>
      </c>
      <c r="H1529" s="80" t="s">
        <v>8157</v>
      </c>
      <c r="I1529" s="80" t="s">
        <v>8158</v>
      </c>
      <c r="J1529" s="80" t="s">
        <v>3677</v>
      </c>
      <c r="K1529" s="77" t="s">
        <v>3639</v>
      </c>
      <c r="L1529" s="80">
        <v>27</v>
      </c>
      <c r="M1529" s="80">
        <v>2</v>
      </c>
      <c r="N1529" s="80">
        <v>2019</v>
      </c>
      <c r="O1529" s="77">
        <f t="shared" si="30"/>
        <v>43523</v>
      </c>
      <c r="P1529" s="80" t="s">
        <v>3678</v>
      </c>
      <c r="Q1529" s="80" t="s">
        <v>175</v>
      </c>
      <c r="R1529" s="80">
        <f>VLOOKUP(P1529,Registration!O:P,2,FALSE)</f>
        <v>19</v>
      </c>
    </row>
    <row r="1530" spans="1:18" ht="23.1" customHeight="1">
      <c r="A1530" s="80" t="s">
        <v>1564</v>
      </c>
      <c r="B1530" s="80" t="s">
        <v>26</v>
      </c>
      <c r="C1530" s="80" t="s">
        <v>27</v>
      </c>
      <c r="D1530" s="80" t="s">
        <v>28</v>
      </c>
      <c r="E1530" s="80" t="s">
        <v>120</v>
      </c>
      <c r="F1530" s="80" t="s">
        <v>121</v>
      </c>
      <c r="G1530" s="80" t="s">
        <v>3640</v>
      </c>
      <c r="H1530" s="80" t="s">
        <v>8157</v>
      </c>
      <c r="I1530" s="80" t="s">
        <v>8158</v>
      </c>
      <c r="J1530" s="80" t="s">
        <v>3679</v>
      </c>
      <c r="K1530" s="77" t="s">
        <v>3639</v>
      </c>
      <c r="L1530" s="80">
        <v>27</v>
      </c>
      <c r="M1530" s="80">
        <v>2</v>
      </c>
      <c r="N1530" s="80">
        <v>2019</v>
      </c>
      <c r="O1530" s="77">
        <f t="shared" si="30"/>
        <v>43523</v>
      </c>
      <c r="P1530" s="80" t="s">
        <v>3680</v>
      </c>
      <c r="Q1530" s="80" t="s">
        <v>175</v>
      </c>
      <c r="R1530" s="80">
        <f>VLOOKUP(P1530,Registration!O:P,2,FALSE)</f>
        <v>19</v>
      </c>
    </row>
    <row r="1531" spans="1:18" ht="23.1" customHeight="1">
      <c r="A1531" s="80" t="s">
        <v>1564</v>
      </c>
      <c r="B1531" s="80" t="s">
        <v>26</v>
      </c>
      <c r="C1531" s="80" t="s">
        <v>27</v>
      </c>
      <c r="D1531" s="80" t="s">
        <v>28</v>
      </c>
      <c r="E1531" s="80" t="s">
        <v>120</v>
      </c>
      <c r="F1531" s="80" t="s">
        <v>121</v>
      </c>
      <c r="G1531" s="80" t="s">
        <v>3640</v>
      </c>
      <c r="H1531" s="80" t="s">
        <v>8157</v>
      </c>
      <c r="I1531" s="80" t="s">
        <v>8158</v>
      </c>
      <c r="J1531" s="80" t="s">
        <v>3681</v>
      </c>
      <c r="K1531" s="77" t="s">
        <v>3639</v>
      </c>
      <c r="L1531" s="80">
        <v>27</v>
      </c>
      <c r="M1531" s="80">
        <v>2</v>
      </c>
      <c r="N1531" s="80">
        <v>2019</v>
      </c>
      <c r="O1531" s="77">
        <f t="shared" si="30"/>
        <v>43523</v>
      </c>
      <c r="P1531" s="80" t="s">
        <v>3682</v>
      </c>
      <c r="Q1531" s="80" t="s">
        <v>175</v>
      </c>
      <c r="R1531" s="80">
        <f>VLOOKUP(P1531,Registration!O:P,2,FALSE)</f>
        <v>19</v>
      </c>
    </row>
    <row r="1532" spans="1:18" ht="23.1" customHeight="1">
      <c r="A1532" s="80" t="s">
        <v>1564</v>
      </c>
      <c r="B1532" s="80" t="s">
        <v>26</v>
      </c>
      <c r="C1532" s="80" t="s">
        <v>27</v>
      </c>
      <c r="D1532" s="80" t="s">
        <v>28</v>
      </c>
      <c r="E1532" s="80" t="s">
        <v>120</v>
      </c>
      <c r="F1532" s="80" t="s">
        <v>121</v>
      </c>
      <c r="G1532" s="80" t="s">
        <v>3640</v>
      </c>
      <c r="H1532" s="80" t="s">
        <v>8157</v>
      </c>
      <c r="I1532" s="80" t="s">
        <v>8158</v>
      </c>
      <c r="J1532" s="80" t="s">
        <v>3683</v>
      </c>
      <c r="K1532" s="77" t="s">
        <v>3639</v>
      </c>
      <c r="L1532" s="80">
        <v>27</v>
      </c>
      <c r="M1532" s="80">
        <v>2</v>
      </c>
      <c r="N1532" s="80">
        <v>2019</v>
      </c>
      <c r="O1532" s="77">
        <f t="shared" si="30"/>
        <v>43523</v>
      </c>
      <c r="P1532" s="80" t="s">
        <v>3684</v>
      </c>
      <c r="Q1532" s="80" t="s">
        <v>175</v>
      </c>
      <c r="R1532" s="80">
        <f>VLOOKUP(P1532,Registration!O:P,2,FALSE)</f>
        <v>19</v>
      </c>
    </row>
    <row r="1533" spans="1:18" ht="23.1" customHeight="1">
      <c r="A1533" s="80" t="s">
        <v>1564</v>
      </c>
      <c r="B1533" s="80" t="s">
        <v>26</v>
      </c>
      <c r="C1533" s="80" t="s">
        <v>27</v>
      </c>
      <c r="D1533" s="80" t="s">
        <v>28</v>
      </c>
      <c r="E1533" s="80" t="s">
        <v>120</v>
      </c>
      <c r="F1533" s="80" t="s">
        <v>121</v>
      </c>
      <c r="G1533" s="80" t="s">
        <v>3640</v>
      </c>
      <c r="H1533" s="80" t="s">
        <v>8157</v>
      </c>
      <c r="I1533" s="80" t="s">
        <v>8158</v>
      </c>
      <c r="J1533" s="80" t="s">
        <v>3685</v>
      </c>
      <c r="K1533" s="77" t="s">
        <v>3639</v>
      </c>
      <c r="L1533" s="80">
        <v>27</v>
      </c>
      <c r="M1533" s="80">
        <v>2</v>
      </c>
      <c r="N1533" s="80">
        <v>2019</v>
      </c>
      <c r="O1533" s="77">
        <f t="shared" si="30"/>
        <v>43523</v>
      </c>
      <c r="P1533" s="80" t="s">
        <v>3686</v>
      </c>
      <c r="Q1533" s="80" t="s">
        <v>175</v>
      </c>
      <c r="R1533" s="80">
        <f>VLOOKUP(P1533,Registration!O:P,2,FALSE)</f>
        <v>18</v>
      </c>
    </row>
    <row r="1534" spans="1:18" ht="23.1" customHeight="1">
      <c r="A1534" s="80" t="s">
        <v>1564</v>
      </c>
      <c r="B1534" s="80" t="s">
        <v>26</v>
      </c>
      <c r="C1534" s="80" t="s">
        <v>27</v>
      </c>
      <c r="D1534" s="80" t="s">
        <v>28</v>
      </c>
      <c r="E1534" s="80" t="s">
        <v>120</v>
      </c>
      <c r="F1534" s="80" t="s">
        <v>121</v>
      </c>
      <c r="G1534" s="80" t="s">
        <v>3640</v>
      </c>
      <c r="H1534" s="80" t="s">
        <v>8157</v>
      </c>
      <c r="I1534" s="80" t="s">
        <v>8158</v>
      </c>
      <c r="J1534" s="80" t="s">
        <v>3687</v>
      </c>
      <c r="K1534" s="77" t="s">
        <v>3639</v>
      </c>
      <c r="L1534" s="80">
        <v>27</v>
      </c>
      <c r="M1534" s="80">
        <v>2</v>
      </c>
      <c r="N1534" s="80">
        <v>2019</v>
      </c>
      <c r="O1534" s="77">
        <f t="shared" si="30"/>
        <v>43523</v>
      </c>
      <c r="P1534" s="80" t="s">
        <v>3688</v>
      </c>
      <c r="Q1534" s="80" t="s">
        <v>175</v>
      </c>
      <c r="R1534" s="80">
        <f>VLOOKUP(P1534,Registration!O:P,2,FALSE)</f>
        <v>18</v>
      </c>
    </row>
    <row r="1535" spans="1:18" ht="23.1" customHeight="1">
      <c r="A1535" s="80" t="s">
        <v>1564</v>
      </c>
      <c r="B1535" s="80" t="s">
        <v>26</v>
      </c>
      <c r="C1535" s="80" t="s">
        <v>27</v>
      </c>
      <c r="D1535" s="80" t="s">
        <v>28</v>
      </c>
      <c r="E1535" s="80" t="s">
        <v>120</v>
      </c>
      <c r="F1535" s="80" t="s">
        <v>121</v>
      </c>
      <c r="G1535" s="80" t="s">
        <v>3640</v>
      </c>
      <c r="H1535" s="80" t="s">
        <v>8157</v>
      </c>
      <c r="I1535" s="80" t="s">
        <v>8158</v>
      </c>
      <c r="J1535" s="80" t="s">
        <v>3689</v>
      </c>
      <c r="K1535" s="77" t="s">
        <v>3639</v>
      </c>
      <c r="L1535" s="80">
        <v>27</v>
      </c>
      <c r="M1535" s="80">
        <v>2</v>
      </c>
      <c r="N1535" s="80">
        <v>2019</v>
      </c>
      <c r="O1535" s="77">
        <f t="shared" si="30"/>
        <v>43523</v>
      </c>
      <c r="P1535" s="80" t="s">
        <v>3690</v>
      </c>
      <c r="Q1535" s="80" t="s">
        <v>175</v>
      </c>
      <c r="R1535" s="80">
        <f>VLOOKUP(P1535,Registration!O:P,2,FALSE)</f>
        <v>18</v>
      </c>
    </row>
    <row r="1536" spans="1:18" ht="23.1" customHeight="1">
      <c r="A1536" s="80" t="s">
        <v>1564</v>
      </c>
      <c r="B1536" s="80" t="s">
        <v>26</v>
      </c>
      <c r="C1536" s="80" t="s">
        <v>27</v>
      </c>
      <c r="D1536" s="80" t="s">
        <v>28</v>
      </c>
      <c r="E1536" s="80" t="s">
        <v>120</v>
      </c>
      <c r="F1536" s="80" t="s">
        <v>121</v>
      </c>
      <c r="G1536" s="80" t="s">
        <v>3640</v>
      </c>
      <c r="H1536" s="80" t="s">
        <v>8157</v>
      </c>
      <c r="I1536" s="80" t="s">
        <v>8158</v>
      </c>
      <c r="J1536" s="80" t="s">
        <v>3691</v>
      </c>
      <c r="K1536" s="77" t="s">
        <v>3639</v>
      </c>
      <c r="L1536" s="80">
        <v>27</v>
      </c>
      <c r="M1536" s="80">
        <v>2</v>
      </c>
      <c r="N1536" s="80">
        <v>2019</v>
      </c>
      <c r="O1536" s="77">
        <f t="shared" si="30"/>
        <v>43523</v>
      </c>
      <c r="P1536" s="80" t="s">
        <v>3692</v>
      </c>
      <c r="Q1536" s="80" t="s">
        <v>175</v>
      </c>
      <c r="R1536" s="80">
        <f>VLOOKUP(P1536,Registration!O:P,2,FALSE)</f>
        <v>19</v>
      </c>
    </row>
    <row r="1537" spans="1:18" ht="23.1" customHeight="1">
      <c r="A1537" s="80" t="s">
        <v>1564</v>
      </c>
      <c r="B1537" s="80" t="s">
        <v>26</v>
      </c>
      <c r="C1537" s="80" t="s">
        <v>27</v>
      </c>
      <c r="D1537" s="80" t="s">
        <v>28</v>
      </c>
      <c r="E1537" s="80" t="s">
        <v>120</v>
      </c>
      <c r="F1537" s="80" t="s">
        <v>121</v>
      </c>
      <c r="G1537" s="80" t="s">
        <v>3640</v>
      </c>
      <c r="H1537" s="80" t="s">
        <v>8157</v>
      </c>
      <c r="I1537" s="80" t="s">
        <v>8158</v>
      </c>
      <c r="J1537" s="80" t="s">
        <v>3693</v>
      </c>
      <c r="K1537" s="77" t="s">
        <v>3639</v>
      </c>
      <c r="L1537" s="80">
        <v>27</v>
      </c>
      <c r="M1537" s="80">
        <v>2</v>
      </c>
      <c r="N1537" s="80">
        <v>2019</v>
      </c>
      <c r="O1537" s="77">
        <f t="shared" si="30"/>
        <v>43523</v>
      </c>
      <c r="P1537" s="80" t="s">
        <v>3694</v>
      </c>
      <c r="Q1537" s="80" t="s">
        <v>175</v>
      </c>
      <c r="R1537" s="80">
        <f>VLOOKUP(P1537,Registration!O:P,2,FALSE)</f>
        <v>19</v>
      </c>
    </row>
    <row r="1538" spans="1:18" ht="23.1" customHeight="1">
      <c r="A1538" s="80" t="s">
        <v>1564</v>
      </c>
      <c r="B1538" s="80" t="s">
        <v>26</v>
      </c>
      <c r="C1538" s="80" t="s">
        <v>27</v>
      </c>
      <c r="D1538" s="80" t="s">
        <v>28</v>
      </c>
      <c r="E1538" s="80" t="s">
        <v>120</v>
      </c>
      <c r="F1538" s="80" t="s">
        <v>121</v>
      </c>
      <c r="G1538" s="80" t="s">
        <v>3640</v>
      </c>
      <c r="H1538" s="80" t="s">
        <v>8157</v>
      </c>
      <c r="I1538" s="80" t="s">
        <v>8158</v>
      </c>
      <c r="J1538" s="80" t="s">
        <v>3695</v>
      </c>
      <c r="K1538" s="77" t="s">
        <v>3639</v>
      </c>
      <c r="L1538" s="80">
        <v>27</v>
      </c>
      <c r="M1538" s="80">
        <v>2</v>
      </c>
      <c r="N1538" s="80">
        <v>2019</v>
      </c>
      <c r="O1538" s="77">
        <f t="shared" si="30"/>
        <v>43523</v>
      </c>
      <c r="P1538" s="80" t="s">
        <v>3696</v>
      </c>
      <c r="Q1538" s="80" t="s">
        <v>175</v>
      </c>
      <c r="R1538" s="80">
        <f>VLOOKUP(P1538,Registration!O:P,2,FALSE)</f>
        <v>19</v>
      </c>
    </row>
    <row r="1539" spans="1:18" ht="23.1" customHeight="1">
      <c r="A1539" s="80" t="s">
        <v>1564</v>
      </c>
      <c r="B1539" s="80" t="s">
        <v>26</v>
      </c>
      <c r="C1539" s="80" t="s">
        <v>27</v>
      </c>
      <c r="D1539" s="80" t="s">
        <v>28</v>
      </c>
      <c r="E1539" s="80" t="s">
        <v>120</v>
      </c>
      <c r="F1539" s="80" t="s">
        <v>121</v>
      </c>
      <c r="G1539" s="80" t="s">
        <v>3640</v>
      </c>
      <c r="H1539" s="80" t="s">
        <v>8157</v>
      </c>
      <c r="I1539" s="80" t="s">
        <v>8158</v>
      </c>
      <c r="J1539" s="80" t="s">
        <v>3697</v>
      </c>
      <c r="K1539" s="77" t="s">
        <v>3639</v>
      </c>
      <c r="L1539" s="80">
        <v>27</v>
      </c>
      <c r="M1539" s="80">
        <v>2</v>
      </c>
      <c r="N1539" s="80">
        <v>2019</v>
      </c>
      <c r="O1539" s="77">
        <f t="shared" ref="O1539:O1602" si="31">DATE(N1539,M1539,L1539)</f>
        <v>43523</v>
      </c>
      <c r="P1539" s="80" t="s">
        <v>3698</v>
      </c>
      <c r="Q1539" s="80" t="s">
        <v>175</v>
      </c>
      <c r="R1539" s="80">
        <f>VLOOKUP(P1539,Registration!O:P,2,FALSE)</f>
        <v>18</v>
      </c>
    </row>
    <row r="1540" spans="1:18" ht="23.1" customHeight="1">
      <c r="A1540" s="80" t="s">
        <v>1564</v>
      </c>
      <c r="B1540" s="80" t="s">
        <v>26</v>
      </c>
      <c r="C1540" s="80" t="s">
        <v>27</v>
      </c>
      <c r="D1540" s="80" t="s">
        <v>28</v>
      </c>
      <c r="E1540" s="80" t="s">
        <v>120</v>
      </c>
      <c r="F1540" s="80" t="s">
        <v>121</v>
      </c>
      <c r="G1540" s="80" t="s">
        <v>3640</v>
      </c>
      <c r="H1540" s="80" t="s">
        <v>8157</v>
      </c>
      <c r="I1540" s="80" t="s">
        <v>8158</v>
      </c>
      <c r="J1540" s="80" t="s">
        <v>3699</v>
      </c>
      <c r="K1540" s="77" t="s">
        <v>3639</v>
      </c>
      <c r="L1540" s="80">
        <v>27</v>
      </c>
      <c r="M1540" s="80">
        <v>2</v>
      </c>
      <c r="N1540" s="80">
        <v>2019</v>
      </c>
      <c r="O1540" s="77">
        <f t="shared" si="31"/>
        <v>43523</v>
      </c>
      <c r="P1540" s="80" t="s">
        <v>3700</v>
      </c>
      <c r="Q1540" s="80" t="s">
        <v>175</v>
      </c>
      <c r="R1540" s="80">
        <f>VLOOKUP(P1540,Registration!O:P,2,FALSE)</f>
        <v>19</v>
      </c>
    </row>
    <row r="1541" spans="1:18" ht="23.1" customHeight="1">
      <c r="A1541" s="80" t="s">
        <v>1564</v>
      </c>
      <c r="B1541" s="80" t="s">
        <v>26</v>
      </c>
      <c r="C1541" s="80" t="s">
        <v>27</v>
      </c>
      <c r="D1541" s="80" t="s">
        <v>28</v>
      </c>
      <c r="E1541" s="80" t="s">
        <v>120</v>
      </c>
      <c r="F1541" s="80" t="s">
        <v>121</v>
      </c>
      <c r="G1541" s="80" t="s">
        <v>3640</v>
      </c>
      <c r="H1541" s="80" t="s">
        <v>8157</v>
      </c>
      <c r="I1541" s="80" t="s">
        <v>8158</v>
      </c>
      <c r="J1541" s="80" t="s">
        <v>3701</v>
      </c>
      <c r="K1541" s="77" t="s">
        <v>3639</v>
      </c>
      <c r="L1541" s="80">
        <v>27</v>
      </c>
      <c r="M1541" s="80">
        <v>2</v>
      </c>
      <c r="N1541" s="80">
        <v>2019</v>
      </c>
      <c r="O1541" s="77">
        <f t="shared" si="31"/>
        <v>43523</v>
      </c>
      <c r="P1541" s="80" t="s">
        <v>3702</v>
      </c>
      <c r="Q1541" s="80" t="s">
        <v>175</v>
      </c>
      <c r="R1541" s="80">
        <f>VLOOKUP(P1541,Registration!O:P,2,FALSE)</f>
        <v>19</v>
      </c>
    </row>
    <row r="1542" spans="1:18" ht="23.1" customHeight="1">
      <c r="A1542" s="80" t="s">
        <v>1564</v>
      </c>
      <c r="B1542" s="80" t="s">
        <v>26</v>
      </c>
      <c r="C1542" s="80" t="s">
        <v>27</v>
      </c>
      <c r="D1542" s="80" t="s">
        <v>28</v>
      </c>
      <c r="E1542" s="80" t="s">
        <v>120</v>
      </c>
      <c r="F1542" s="80" t="s">
        <v>121</v>
      </c>
      <c r="G1542" s="80" t="s">
        <v>3640</v>
      </c>
      <c r="H1542" s="80" t="s">
        <v>8157</v>
      </c>
      <c r="I1542" s="80" t="s">
        <v>8158</v>
      </c>
      <c r="J1542" s="80" t="s">
        <v>3703</v>
      </c>
      <c r="K1542" s="77" t="s">
        <v>3639</v>
      </c>
      <c r="L1542" s="80">
        <v>27</v>
      </c>
      <c r="M1542" s="80">
        <v>2</v>
      </c>
      <c r="N1542" s="80">
        <v>2019</v>
      </c>
      <c r="O1542" s="77">
        <f t="shared" si="31"/>
        <v>43523</v>
      </c>
      <c r="P1542" s="80" t="s">
        <v>3704</v>
      </c>
      <c r="Q1542" s="80" t="s">
        <v>175</v>
      </c>
      <c r="R1542" s="80">
        <f>VLOOKUP(P1542,Registration!O:P,2,FALSE)</f>
        <v>19</v>
      </c>
    </row>
    <row r="1543" spans="1:18" ht="23.1" customHeight="1">
      <c r="A1543" s="80" t="s">
        <v>1564</v>
      </c>
      <c r="B1543" s="80" t="s">
        <v>26</v>
      </c>
      <c r="C1543" s="80" t="s">
        <v>27</v>
      </c>
      <c r="D1543" s="80" t="s">
        <v>28</v>
      </c>
      <c r="E1543" s="80" t="s">
        <v>120</v>
      </c>
      <c r="F1543" s="80" t="s">
        <v>121</v>
      </c>
      <c r="G1543" s="80" t="s">
        <v>3640</v>
      </c>
      <c r="H1543" s="80" t="s">
        <v>8157</v>
      </c>
      <c r="I1543" s="80" t="s">
        <v>8158</v>
      </c>
      <c r="J1543" s="80" t="s">
        <v>3705</v>
      </c>
      <c r="K1543" s="77" t="s">
        <v>3639</v>
      </c>
      <c r="L1543" s="80">
        <v>27</v>
      </c>
      <c r="M1543" s="80">
        <v>2</v>
      </c>
      <c r="N1543" s="80">
        <v>2019</v>
      </c>
      <c r="O1543" s="77">
        <f t="shared" si="31"/>
        <v>43523</v>
      </c>
      <c r="P1543" s="80" t="s">
        <v>3706</v>
      </c>
      <c r="Q1543" s="80" t="s">
        <v>175</v>
      </c>
      <c r="R1543" s="80">
        <f>VLOOKUP(P1543,Registration!O:P,2,FALSE)</f>
        <v>17</v>
      </c>
    </row>
    <row r="1544" spans="1:18" ht="23.1" customHeight="1">
      <c r="A1544" s="80" t="s">
        <v>1564</v>
      </c>
      <c r="B1544" s="80" t="s">
        <v>26</v>
      </c>
      <c r="C1544" s="80" t="s">
        <v>27</v>
      </c>
      <c r="D1544" s="80" t="s">
        <v>28</v>
      </c>
      <c r="E1544" s="80" t="s">
        <v>120</v>
      </c>
      <c r="F1544" s="80" t="s">
        <v>121</v>
      </c>
      <c r="G1544" s="80" t="s">
        <v>3640</v>
      </c>
      <c r="H1544" s="80" t="s">
        <v>8157</v>
      </c>
      <c r="I1544" s="80" t="s">
        <v>8158</v>
      </c>
      <c r="J1544" s="80" t="s">
        <v>3707</v>
      </c>
      <c r="K1544" s="77" t="s">
        <v>3639</v>
      </c>
      <c r="L1544" s="80">
        <v>27</v>
      </c>
      <c r="M1544" s="80">
        <v>2</v>
      </c>
      <c r="N1544" s="80">
        <v>2019</v>
      </c>
      <c r="O1544" s="77">
        <f t="shared" si="31"/>
        <v>43523</v>
      </c>
      <c r="P1544" s="80" t="s">
        <v>3708</v>
      </c>
      <c r="Q1544" s="80" t="s">
        <v>175</v>
      </c>
      <c r="R1544" s="80">
        <f>VLOOKUP(P1544,Registration!O:P,2,FALSE)</f>
        <v>17</v>
      </c>
    </row>
    <row r="1545" spans="1:18" ht="23.1" customHeight="1">
      <c r="A1545" s="80" t="s">
        <v>1564</v>
      </c>
      <c r="B1545" s="80" t="s">
        <v>26</v>
      </c>
      <c r="C1545" s="80" t="s">
        <v>27</v>
      </c>
      <c r="D1545" s="80" t="s">
        <v>28</v>
      </c>
      <c r="E1545" s="80" t="s">
        <v>120</v>
      </c>
      <c r="F1545" s="80" t="s">
        <v>121</v>
      </c>
      <c r="G1545" s="80" t="s">
        <v>3640</v>
      </c>
      <c r="H1545" s="80" t="s">
        <v>8157</v>
      </c>
      <c r="I1545" s="80" t="s">
        <v>8158</v>
      </c>
      <c r="J1545" s="80" t="s">
        <v>3709</v>
      </c>
      <c r="K1545" s="77" t="s">
        <v>3639</v>
      </c>
      <c r="L1545" s="80">
        <v>27</v>
      </c>
      <c r="M1545" s="80">
        <v>2</v>
      </c>
      <c r="N1545" s="80">
        <v>2019</v>
      </c>
      <c r="O1545" s="77">
        <f t="shared" si="31"/>
        <v>43523</v>
      </c>
      <c r="P1545" s="80" t="s">
        <v>3710</v>
      </c>
      <c r="Q1545" s="80" t="s">
        <v>175</v>
      </c>
      <c r="R1545" s="80">
        <f>VLOOKUP(P1545,Registration!O:P,2,FALSE)</f>
        <v>19</v>
      </c>
    </row>
    <row r="1546" spans="1:18" ht="23.1" customHeight="1">
      <c r="A1546" s="80" t="s">
        <v>1564</v>
      </c>
      <c r="B1546" s="80" t="s">
        <v>26</v>
      </c>
      <c r="C1546" s="80" t="s">
        <v>27</v>
      </c>
      <c r="D1546" s="80" t="s">
        <v>28</v>
      </c>
      <c r="E1546" s="80" t="s">
        <v>120</v>
      </c>
      <c r="F1546" s="80" t="s">
        <v>121</v>
      </c>
      <c r="G1546" s="80" t="s">
        <v>3640</v>
      </c>
      <c r="H1546" s="80" t="s">
        <v>8157</v>
      </c>
      <c r="I1546" s="80" t="s">
        <v>8158</v>
      </c>
      <c r="J1546" s="80" t="s">
        <v>3711</v>
      </c>
      <c r="K1546" s="77" t="s">
        <v>3639</v>
      </c>
      <c r="L1546" s="80">
        <v>27</v>
      </c>
      <c r="M1546" s="80">
        <v>2</v>
      </c>
      <c r="N1546" s="80">
        <v>2019</v>
      </c>
      <c r="O1546" s="77">
        <f t="shared" si="31"/>
        <v>43523</v>
      </c>
      <c r="P1546" s="80" t="s">
        <v>3712</v>
      </c>
      <c r="Q1546" s="80" t="s">
        <v>175</v>
      </c>
      <c r="R1546" s="80">
        <f>VLOOKUP(P1546,Registration!O:P,2,FALSE)</f>
        <v>19</v>
      </c>
    </row>
    <row r="1547" spans="1:18" ht="23.1" customHeight="1">
      <c r="A1547" s="80" t="s">
        <v>1564</v>
      </c>
      <c r="B1547" s="80" t="s">
        <v>26</v>
      </c>
      <c r="C1547" s="80" t="s">
        <v>27</v>
      </c>
      <c r="D1547" s="80" t="s">
        <v>28</v>
      </c>
      <c r="E1547" s="80" t="s">
        <v>120</v>
      </c>
      <c r="F1547" s="80" t="s">
        <v>121</v>
      </c>
      <c r="G1547" s="80" t="s">
        <v>3640</v>
      </c>
      <c r="H1547" s="80" t="s">
        <v>8157</v>
      </c>
      <c r="I1547" s="80" t="s">
        <v>8158</v>
      </c>
      <c r="J1547" s="80" t="s">
        <v>3713</v>
      </c>
      <c r="K1547" s="77" t="s">
        <v>3639</v>
      </c>
      <c r="L1547" s="80">
        <v>27</v>
      </c>
      <c r="M1547" s="80">
        <v>2</v>
      </c>
      <c r="N1547" s="80">
        <v>2019</v>
      </c>
      <c r="O1547" s="77">
        <f t="shared" si="31"/>
        <v>43523</v>
      </c>
      <c r="P1547" s="80" t="s">
        <v>3714</v>
      </c>
      <c r="Q1547" s="80" t="s">
        <v>175</v>
      </c>
      <c r="R1547" s="80">
        <f>VLOOKUP(P1547,Registration!O:P,2,FALSE)</f>
        <v>18</v>
      </c>
    </row>
    <row r="1548" spans="1:18" ht="23.1" customHeight="1">
      <c r="A1548" s="80" t="s">
        <v>1564</v>
      </c>
      <c r="B1548" s="80" t="s">
        <v>26</v>
      </c>
      <c r="C1548" s="80" t="s">
        <v>27</v>
      </c>
      <c r="D1548" s="80" t="s">
        <v>28</v>
      </c>
      <c r="E1548" s="80" t="s">
        <v>120</v>
      </c>
      <c r="F1548" s="80" t="s">
        <v>121</v>
      </c>
      <c r="G1548" s="80" t="s">
        <v>3640</v>
      </c>
      <c r="H1548" s="80" t="s">
        <v>8157</v>
      </c>
      <c r="I1548" s="80" t="s">
        <v>8158</v>
      </c>
      <c r="J1548" s="80" t="s">
        <v>3715</v>
      </c>
      <c r="K1548" s="77" t="s">
        <v>3639</v>
      </c>
      <c r="L1548" s="80">
        <v>27</v>
      </c>
      <c r="M1548" s="80">
        <v>2</v>
      </c>
      <c r="N1548" s="80">
        <v>2019</v>
      </c>
      <c r="O1548" s="77">
        <f t="shared" si="31"/>
        <v>43523</v>
      </c>
      <c r="P1548" s="80" t="s">
        <v>3716</v>
      </c>
      <c r="Q1548" s="80" t="s">
        <v>175</v>
      </c>
      <c r="R1548" s="80">
        <f>VLOOKUP(P1548,Registration!O:P,2,FALSE)</f>
        <v>17</v>
      </c>
    </row>
    <row r="1549" spans="1:18" ht="23.1" customHeight="1">
      <c r="A1549" s="80" t="s">
        <v>1564</v>
      </c>
      <c r="B1549" s="80" t="s">
        <v>26</v>
      </c>
      <c r="C1549" s="80" t="s">
        <v>27</v>
      </c>
      <c r="D1549" s="80" t="s">
        <v>28</v>
      </c>
      <c r="E1549" s="80" t="s">
        <v>120</v>
      </c>
      <c r="F1549" s="80" t="s">
        <v>121</v>
      </c>
      <c r="G1549" s="80" t="s">
        <v>3640</v>
      </c>
      <c r="H1549" s="80" t="s">
        <v>8157</v>
      </c>
      <c r="I1549" s="80" t="s">
        <v>8158</v>
      </c>
      <c r="J1549" s="80" t="s">
        <v>3717</v>
      </c>
      <c r="K1549" s="77" t="s">
        <v>3639</v>
      </c>
      <c r="L1549" s="80">
        <v>27</v>
      </c>
      <c r="M1549" s="80">
        <v>2</v>
      </c>
      <c r="N1549" s="80">
        <v>2019</v>
      </c>
      <c r="O1549" s="77">
        <f t="shared" si="31"/>
        <v>43523</v>
      </c>
      <c r="P1549" s="80" t="s">
        <v>3718</v>
      </c>
      <c r="Q1549" s="80" t="s">
        <v>175</v>
      </c>
      <c r="R1549" s="80">
        <f>VLOOKUP(P1549,Registration!O:P,2,FALSE)</f>
        <v>17</v>
      </c>
    </row>
    <row r="1550" spans="1:18" ht="23.1" customHeight="1">
      <c r="A1550" s="80" t="s">
        <v>1564</v>
      </c>
      <c r="B1550" s="80" t="s">
        <v>26</v>
      </c>
      <c r="C1550" s="80" t="s">
        <v>27</v>
      </c>
      <c r="D1550" s="80" t="s">
        <v>28</v>
      </c>
      <c r="E1550" s="80" t="s">
        <v>120</v>
      </c>
      <c r="F1550" s="80" t="s">
        <v>121</v>
      </c>
      <c r="G1550" s="80" t="s">
        <v>3640</v>
      </c>
      <c r="H1550" s="80" t="s">
        <v>8157</v>
      </c>
      <c r="I1550" s="80" t="s">
        <v>8158</v>
      </c>
      <c r="J1550" s="80" t="s">
        <v>3719</v>
      </c>
      <c r="K1550" s="77" t="s">
        <v>3639</v>
      </c>
      <c r="L1550" s="80">
        <v>27</v>
      </c>
      <c r="M1550" s="80">
        <v>2</v>
      </c>
      <c r="N1550" s="80">
        <v>2019</v>
      </c>
      <c r="O1550" s="77">
        <f t="shared" si="31"/>
        <v>43523</v>
      </c>
      <c r="P1550" s="80" t="s">
        <v>3720</v>
      </c>
      <c r="Q1550" s="80" t="s">
        <v>175</v>
      </c>
      <c r="R1550" s="80">
        <f>VLOOKUP(P1550,Registration!O:P,2,FALSE)</f>
        <v>19</v>
      </c>
    </row>
    <row r="1551" spans="1:18" ht="23.1" customHeight="1">
      <c r="A1551" s="80" t="s">
        <v>1564</v>
      </c>
      <c r="B1551" s="80" t="s">
        <v>26</v>
      </c>
      <c r="C1551" s="80" t="s">
        <v>27</v>
      </c>
      <c r="D1551" s="80" t="s">
        <v>28</v>
      </c>
      <c r="E1551" s="80" t="s">
        <v>120</v>
      </c>
      <c r="F1551" s="80" t="s">
        <v>121</v>
      </c>
      <c r="G1551" s="80" t="s">
        <v>3640</v>
      </c>
      <c r="H1551" s="80" t="s">
        <v>8157</v>
      </c>
      <c r="I1551" s="80" t="s">
        <v>8158</v>
      </c>
      <c r="J1551" s="80" t="s">
        <v>3721</v>
      </c>
      <c r="K1551" s="77" t="s">
        <v>3639</v>
      </c>
      <c r="L1551" s="80">
        <v>27</v>
      </c>
      <c r="M1551" s="80">
        <v>2</v>
      </c>
      <c r="N1551" s="80">
        <v>2019</v>
      </c>
      <c r="O1551" s="77">
        <f t="shared" si="31"/>
        <v>43523</v>
      </c>
      <c r="P1551" s="80" t="s">
        <v>3722</v>
      </c>
      <c r="Q1551" s="80" t="s">
        <v>175</v>
      </c>
      <c r="R1551" s="80">
        <f>VLOOKUP(P1551,Registration!O:P,2,FALSE)</f>
        <v>18</v>
      </c>
    </row>
    <row r="1552" spans="1:18" ht="23.1" customHeight="1">
      <c r="A1552" s="80" t="s">
        <v>1564</v>
      </c>
      <c r="B1552" s="80" t="s">
        <v>26</v>
      </c>
      <c r="C1552" s="80" t="s">
        <v>27</v>
      </c>
      <c r="D1552" s="80" t="s">
        <v>28</v>
      </c>
      <c r="E1552" s="80" t="s">
        <v>120</v>
      </c>
      <c r="F1552" s="80" t="s">
        <v>121</v>
      </c>
      <c r="G1552" s="80" t="s">
        <v>3640</v>
      </c>
      <c r="H1552" s="80" t="s">
        <v>8157</v>
      </c>
      <c r="I1552" s="80" t="s">
        <v>8158</v>
      </c>
      <c r="J1552" s="80" t="s">
        <v>3723</v>
      </c>
      <c r="K1552" s="77" t="s">
        <v>3639</v>
      </c>
      <c r="L1552" s="80">
        <v>27</v>
      </c>
      <c r="M1552" s="80">
        <v>2</v>
      </c>
      <c r="N1552" s="80">
        <v>2019</v>
      </c>
      <c r="O1552" s="77">
        <f t="shared" si="31"/>
        <v>43523</v>
      </c>
      <c r="P1552" s="80" t="s">
        <v>3724</v>
      </c>
      <c r="Q1552" s="80" t="s">
        <v>175</v>
      </c>
      <c r="R1552" s="80">
        <f>VLOOKUP(P1552,Registration!O:P,2,FALSE)</f>
        <v>19</v>
      </c>
    </row>
    <row r="1553" spans="1:18" ht="23.1" customHeight="1">
      <c r="A1553" s="80" t="s">
        <v>1564</v>
      </c>
      <c r="B1553" s="80" t="s">
        <v>26</v>
      </c>
      <c r="C1553" s="80" t="s">
        <v>27</v>
      </c>
      <c r="D1553" s="80" t="s">
        <v>28</v>
      </c>
      <c r="E1553" s="80" t="s">
        <v>120</v>
      </c>
      <c r="F1553" s="80" t="s">
        <v>121</v>
      </c>
      <c r="G1553" s="80" t="s">
        <v>3640</v>
      </c>
      <c r="H1553" s="80" t="s">
        <v>8157</v>
      </c>
      <c r="I1553" s="80" t="s">
        <v>8158</v>
      </c>
      <c r="J1553" s="80" t="s">
        <v>3725</v>
      </c>
      <c r="K1553" s="77" t="s">
        <v>3639</v>
      </c>
      <c r="L1553" s="80">
        <v>27</v>
      </c>
      <c r="M1553" s="80">
        <v>2</v>
      </c>
      <c r="N1553" s="80">
        <v>2019</v>
      </c>
      <c r="O1553" s="77">
        <f t="shared" si="31"/>
        <v>43523</v>
      </c>
      <c r="P1553" s="80" t="s">
        <v>3726</v>
      </c>
      <c r="Q1553" s="80" t="s">
        <v>175</v>
      </c>
      <c r="R1553" s="80">
        <f>VLOOKUP(P1553,Registration!O:P,2,FALSE)</f>
        <v>19</v>
      </c>
    </row>
    <row r="1554" spans="1:18" ht="23.1" customHeight="1">
      <c r="A1554" s="80" t="s">
        <v>1564</v>
      </c>
      <c r="B1554" s="80" t="s">
        <v>26</v>
      </c>
      <c r="C1554" s="80" t="s">
        <v>27</v>
      </c>
      <c r="D1554" s="80" t="s">
        <v>28</v>
      </c>
      <c r="E1554" s="80" t="s">
        <v>120</v>
      </c>
      <c r="F1554" s="80" t="s">
        <v>121</v>
      </c>
      <c r="G1554" s="80" t="s">
        <v>3640</v>
      </c>
      <c r="H1554" s="80" t="s">
        <v>8157</v>
      </c>
      <c r="I1554" s="80" t="s">
        <v>8158</v>
      </c>
      <c r="J1554" s="80" t="s">
        <v>3727</v>
      </c>
      <c r="K1554" s="77" t="s">
        <v>3639</v>
      </c>
      <c r="L1554" s="80">
        <v>27</v>
      </c>
      <c r="M1554" s="80">
        <v>2</v>
      </c>
      <c r="N1554" s="80">
        <v>2019</v>
      </c>
      <c r="O1554" s="77">
        <f t="shared" si="31"/>
        <v>43523</v>
      </c>
      <c r="P1554" s="80" t="s">
        <v>3728</v>
      </c>
      <c r="Q1554" s="80" t="s">
        <v>175</v>
      </c>
      <c r="R1554" s="80">
        <f>VLOOKUP(P1554,Registration!O:P,2,FALSE)</f>
        <v>19</v>
      </c>
    </row>
    <row r="1555" spans="1:18" ht="23.1" customHeight="1">
      <c r="A1555" s="80" t="s">
        <v>1564</v>
      </c>
      <c r="B1555" s="80" t="s">
        <v>26</v>
      </c>
      <c r="C1555" s="80" t="s">
        <v>27</v>
      </c>
      <c r="D1555" s="80" t="s">
        <v>28</v>
      </c>
      <c r="E1555" s="80" t="s">
        <v>120</v>
      </c>
      <c r="F1555" s="80" t="s">
        <v>121</v>
      </c>
      <c r="G1555" s="80" t="s">
        <v>3640</v>
      </c>
      <c r="H1555" s="80" t="s">
        <v>8157</v>
      </c>
      <c r="I1555" s="80" t="s">
        <v>8158</v>
      </c>
      <c r="J1555" s="80" t="s">
        <v>3729</v>
      </c>
      <c r="K1555" s="77" t="s">
        <v>3639</v>
      </c>
      <c r="L1555" s="80">
        <v>27</v>
      </c>
      <c r="M1555" s="80">
        <v>2</v>
      </c>
      <c r="N1555" s="80">
        <v>2019</v>
      </c>
      <c r="O1555" s="77">
        <f t="shared" si="31"/>
        <v>43523</v>
      </c>
      <c r="P1555" s="80" t="s">
        <v>3730</v>
      </c>
      <c r="Q1555" s="80" t="s">
        <v>175</v>
      </c>
      <c r="R1555" s="80">
        <f>VLOOKUP(P1555,Registration!O:P,2,FALSE)</f>
        <v>19</v>
      </c>
    </row>
    <row r="1556" spans="1:18" ht="23.1" customHeight="1">
      <c r="A1556" s="80" t="s">
        <v>1564</v>
      </c>
      <c r="B1556" s="80" t="s">
        <v>26</v>
      </c>
      <c r="C1556" s="80" t="s">
        <v>27</v>
      </c>
      <c r="D1556" s="80" t="s">
        <v>28</v>
      </c>
      <c r="E1556" s="80" t="s">
        <v>120</v>
      </c>
      <c r="F1556" s="80" t="s">
        <v>121</v>
      </c>
      <c r="G1556" s="80" t="s">
        <v>3640</v>
      </c>
      <c r="H1556" s="80" t="s">
        <v>8157</v>
      </c>
      <c r="I1556" s="80" t="s">
        <v>8158</v>
      </c>
      <c r="J1556" s="80" t="s">
        <v>3731</v>
      </c>
      <c r="K1556" s="77" t="s">
        <v>3639</v>
      </c>
      <c r="L1556" s="80">
        <v>27</v>
      </c>
      <c r="M1556" s="80">
        <v>2</v>
      </c>
      <c r="N1556" s="80">
        <v>2019</v>
      </c>
      <c r="O1556" s="77">
        <f t="shared" si="31"/>
        <v>43523</v>
      </c>
      <c r="P1556" s="80" t="s">
        <v>3732</v>
      </c>
      <c r="Q1556" s="80" t="s">
        <v>175</v>
      </c>
      <c r="R1556" s="80">
        <f>VLOOKUP(P1556,Registration!O:P,2,FALSE)</f>
        <v>17</v>
      </c>
    </row>
    <row r="1557" spans="1:18" ht="23.1" customHeight="1">
      <c r="A1557" s="80" t="s">
        <v>1564</v>
      </c>
      <c r="B1557" s="80" t="s">
        <v>26</v>
      </c>
      <c r="C1557" s="80" t="s">
        <v>27</v>
      </c>
      <c r="D1557" s="80" t="s">
        <v>28</v>
      </c>
      <c r="E1557" s="80" t="s">
        <v>120</v>
      </c>
      <c r="F1557" s="80" t="s">
        <v>121</v>
      </c>
      <c r="G1557" s="80" t="s">
        <v>3640</v>
      </c>
      <c r="H1557" s="80" t="s">
        <v>8157</v>
      </c>
      <c r="I1557" s="80" t="s">
        <v>8158</v>
      </c>
      <c r="J1557" s="80" t="s">
        <v>3733</v>
      </c>
      <c r="K1557" s="77" t="s">
        <v>3639</v>
      </c>
      <c r="L1557" s="80">
        <v>27</v>
      </c>
      <c r="M1557" s="80">
        <v>2</v>
      </c>
      <c r="N1557" s="80">
        <v>2019</v>
      </c>
      <c r="O1557" s="77">
        <f t="shared" si="31"/>
        <v>43523</v>
      </c>
      <c r="P1557" s="80" t="s">
        <v>3734</v>
      </c>
      <c r="Q1557" s="80" t="s">
        <v>175</v>
      </c>
      <c r="R1557" s="80">
        <f>VLOOKUP(P1557,Registration!O:P,2,FALSE)</f>
        <v>19</v>
      </c>
    </row>
    <row r="1558" spans="1:18" ht="23.1" customHeight="1">
      <c r="A1558" s="80" t="s">
        <v>1564</v>
      </c>
      <c r="B1558" s="80" t="s">
        <v>26</v>
      </c>
      <c r="C1558" s="80" t="s">
        <v>27</v>
      </c>
      <c r="D1558" s="80" t="s">
        <v>28</v>
      </c>
      <c r="E1558" s="80" t="s">
        <v>120</v>
      </c>
      <c r="F1558" s="80" t="s">
        <v>121</v>
      </c>
      <c r="G1558" s="80" t="s">
        <v>3640</v>
      </c>
      <c r="H1558" s="80" t="s">
        <v>8157</v>
      </c>
      <c r="I1558" s="80" t="s">
        <v>8158</v>
      </c>
      <c r="J1558" s="80" t="s">
        <v>3735</v>
      </c>
      <c r="K1558" s="77" t="s">
        <v>3639</v>
      </c>
      <c r="L1558" s="80">
        <v>27</v>
      </c>
      <c r="M1558" s="80">
        <v>2</v>
      </c>
      <c r="N1558" s="80">
        <v>2019</v>
      </c>
      <c r="O1558" s="77">
        <f t="shared" si="31"/>
        <v>43523</v>
      </c>
      <c r="P1558" s="80" t="s">
        <v>3736</v>
      </c>
      <c r="Q1558" s="80" t="s">
        <v>175</v>
      </c>
      <c r="R1558" s="80">
        <f>VLOOKUP(P1558,Registration!O:P,2,FALSE)</f>
        <v>19</v>
      </c>
    </row>
    <row r="1559" spans="1:18" ht="23.1" customHeight="1">
      <c r="A1559" s="80" t="s">
        <v>1564</v>
      </c>
      <c r="B1559" s="80" t="s">
        <v>26</v>
      </c>
      <c r="C1559" s="80" t="s">
        <v>27</v>
      </c>
      <c r="D1559" s="80" t="s">
        <v>28</v>
      </c>
      <c r="E1559" s="80" t="s">
        <v>120</v>
      </c>
      <c r="F1559" s="80" t="s">
        <v>121</v>
      </c>
      <c r="G1559" s="80" t="s">
        <v>3640</v>
      </c>
      <c r="H1559" s="80" t="s">
        <v>8157</v>
      </c>
      <c r="I1559" s="80" t="s">
        <v>8158</v>
      </c>
      <c r="J1559" s="80" t="s">
        <v>3737</v>
      </c>
      <c r="K1559" s="77" t="s">
        <v>3639</v>
      </c>
      <c r="L1559" s="80">
        <v>27</v>
      </c>
      <c r="M1559" s="80">
        <v>2</v>
      </c>
      <c r="N1559" s="80">
        <v>2019</v>
      </c>
      <c r="O1559" s="77">
        <f t="shared" si="31"/>
        <v>43523</v>
      </c>
      <c r="P1559" s="80" t="s">
        <v>3738</v>
      </c>
      <c r="Q1559" s="80" t="s">
        <v>175</v>
      </c>
      <c r="R1559" s="80">
        <f>VLOOKUP(P1559,Registration!O:P,2,FALSE)</f>
        <v>18</v>
      </c>
    </row>
    <row r="1560" spans="1:18" ht="23.1" customHeight="1">
      <c r="A1560" s="80" t="s">
        <v>1564</v>
      </c>
      <c r="B1560" s="80" t="s">
        <v>26</v>
      </c>
      <c r="C1560" s="80" t="s">
        <v>27</v>
      </c>
      <c r="D1560" s="80" t="s">
        <v>28</v>
      </c>
      <c r="E1560" s="80" t="s">
        <v>120</v>
      </c>
      <c r="F1560" s="80" t="s">
        <v>121</v>
      </c>
      <c r="G1560" s="80" t="s">
        <v>3640</v>
      </c>
      <c r="H1560" s="80" t="s">
        <v>8157</v>
      </c>
      <c r="I1560" s="80" t="s">
        <v>8158</v>
      </c>
      <c r="J1560" s="80" t="s">
        <v>3739</v>
      </c>
      <c r="K1560" s="77" t="s">
        <v>3639</v>
      </c>
      <c r="L1560" s="80">
        <v>27</v>
      </c>
      <c r="M1560" s="80">
        <v>2</v>
      </c>
      <c r="N1560" s="80">
        <v>2019</v>
      </c>
      <c r="O1560" s="77">
        <f t="shared" si="31"/>
        <v>43523</v>
      </c>
      <c r="P1560" s="80" t="s">
        <v>3740</v>
      </c>
      <c r="Q1560" s="80" t="s">
        <v>175</v>
      </c>
      <c r="R1560" s="80">
        <f>VLOOKUP(P1560,Registration!O:P,2,FALSE)</f>
        <v>17</v>
      </c>
    </row>
    <row r="1561" spans="1:18" ht="23.1" customHeight="1">
      <c r="A1561" s="80" t="s">
        <v>1564</v>
      </c>
      <c r="B1561" s="80" t="s">
        <v>26</v>
      </c>
      <c r="C1561" s="80" t="s">
        <v>27</v>
      </c>
      <c r="D1561" s="80" t="s">
        <v>28</v>
      </c>
      <c r="E1561" s="80" t="s">
        <v>120</v>
      </c>
      <c r="F1561" s="80" t="s">
        <v>121</v>
      </c>
      <c r="G1561" s="80" t="s">
        <v>3640</v>
      </c>
      <c r="H1561" s="80" t="s">
        <v>8157</v>
      </c>
      <c r="I1561" s="80" t="s">
        <v>8158</v>
      </c>
      <c r="J1561" s="80" t="s">
        <v>3741</v>
      </c>
      <c r="K1561" s="77" t="s">
        <v>3639</v>
      </c>
      <c r="L1561" s="80">
        <v>27</v>
      </c>
      <c r="M1561" s="80">
        <v>2</v>
      </c>
      <c r="N1561" s="80">
        <v>2019</v>
      </c>
      <c r="O1561" s="77">
        <f t="shared" si="31"/>
        <v>43523</v>
      </c>
      <c r="P1561" s="80" t="s">
        <v>3742</v>
      </c>
      <c r="Q1561" s="80" t="s">
        <v>175</v>
      </c>
      <c r="R1561" s="80">
        <f>VLOOKUP(P1561,Registration!O:P,2,FALSE)</f>
        <v>19</v>
      </c>
    </row>
    <row r="1562" spans="1:18" ht="23.1" customHeight="1">
      <c r="A1562" s="80" t="s">
        <v>1564</v>
      </c>
      <c r="B1562" s="80" t="s">
        <v>26</v>
      </c>
      <c r="C1562" s="80" t="s">
        <v>27</v>
      </c>
      <c r="D1562" s="80" t="s">
        <v>28</v>
      </c>
      <c r="E1562" s="80" t="s">
        <v>120</v>
      </c>
      <c r="F1562" s="80" t="s">
        <v>121</v>
      </c>
      <c r="G1562" s="80" t="s">
        <v>3640</v>
      </c>
      <c r="H1562" s="80" t="s">
        <v>8157</v>
      </c>
      <c r="I1562" s="80" t="s">
        <v>8158</v>
      </c>
      <c r="J1562" s="80" t="s">
        <v>3743</v>
      </c>
      <c r="K1562" s="77" t="s">
        <v>3639</v>
      </c>
      <c r="L1562" s="80">
        <v>27</v>
      </c>
      <c r="M1562" s="80">
        <v>2</v>
      </c>
      <c r="N1562" s="80">
        <v>2019</v>
      </c>
      <c r="O1562" s="77">
        <f t="shared" si="31"/>
        <v>43523</v>
      </c>
      <c r="P1562" s="80" t="s">
        <v>3744</v>
      </c>
      <c r="Q1562" s="80" t="s">
        <v>175</v>
      </c>
      <c r="R1562" s="80">
        <f>VLOOKUP(P1562,Registration!O:P,2,FALSE)</f>
        <v>19</v>
      </c>
    </row>
    <row r="1563" spans="1:18" ht="23.1" customHeight="1">
      <c r="A1563" s="80" t="s">
        <v>1564</v>
      </c>
      <c r="B1563" s="80" t="s">
        <v>26</v>
      </c>
      <c r="C1563" s="80" t="s">
        <v>27</v>
      </c>
      <c r="D1563" s="80" t="s">
        <v>28</v>
      </c>
      <c r="E1563" s="80" t="s">
        <v>120</v>
      </c>
      <c r="F1563" s="80" t="s">
        <v>121</v>
      </c>
      <c r="G1563" s="80" t="s">
        <v>3640</v>
      </c>
      <c r="H1563" s="80" t="s">
        <v>8157</v>
      </c>
      <c r="I1563" s="80" t="s">
        <v>8158</v>
      </c>
      <c r="J1563" s="80" t="s">
        <v>3745</v>
      </c>
      <c r="K1563" s="77" t="s">
        <v>124</v>
      </c>
      <c r="L1563" s="80">
        <v>28</v>
      </c>
      <c r="M1563" s="80">
        <v>2</v>
      </c>
      <c r="N1563" s="80">
        <v>2019</v>
      </c>
      <c r="O1563" s="77">
        <f t="shared" si="31"/>
        <v>43524</v>
      </c>
      <c r="P1563" s="80" t="s">
        <v>3746</v>
      </c>
      <c r="Q1563" s="80" t="s">
        <v>175</v>
      </c>
      <c r="R1563" s="80">
        <f>VLOOKUP(P1563,Registration!O:P,2,FALSE)</f>
        <v>18</v>
      </c>
    </row>
    <row r="1564" spans="1:18" ht="23.1" customHeight="1">
      <c r="A1564" s="80" t="s">
        <v>1564</v>
      </c>
      <c r="B1564" s="80" t="s">
        <v>26</v>
      </c>
      <c r="C1564" s="80" t="s">
        <v>27</v>
      </c>
      <c r="D1564" s="80" t="s">
        <v>28</v>
      </c>
      <c r="E1564" s="80" t="s">
        <v>120</v>
      </c>
      <c r="F1564" s="80" t="s">
        <v>121</v>
      </c>
      <c r="G1564" s="80" t="s">
        <v>3640</v>
      </c>
      <c r="H1564" s="80" t="s">
        <v>8157</v>
      </c>
      <c r="I1564" s="80" t="s">
        <v>8158</v>
      </c>
      <c r="J1564" s="80" t="s">
        <v>3747</v>
      </c>
      <c r="K1564" s="77" t="s">
        <v>124</v>
      </c>
      <c r="L1564" s="80">
        <v>28</v>
      </c>
      <c r="M1564" s="80">
        <v>2</v>
      </c>
      <c r="N1564" s="80">
        <v>2019</v>
      </c>
      <c r="O1564" s="77">
        <f t="shared" si="31"/>
        <v>43524</v>
      </c>
      <c r="P1564" s="80" t="s">
        <v>3748</v>
      </c>
      <c r="Q1564" s="80" t="s">
        <v>175</v>
      </c>
      <c r="R1564" s="80">
        <f>VLOOKUP(P1564,Registration!O:P,2,FALSE)</f>
        <v>18</v>
      </c>
    </row>
    <row r="1565" spans="1:18" ht="23.1" customHeight="1">
      <c r="A1565" s="80" t="s">
        <v>1564</v>
      </c>
      <c r="B1565" s="80" t="s">
        <v>26</v>
      </c>
      <c r="C1565" s="80" t="s">
        <v>27</v>
      </c>
      <c r="D1565" s="80" t="s">
        <v>28</v>
      </c>
      <c r="E1565" s="80" t="s">
        <v>120</v>
      </c>
      <c r="F1565" s="80" t="s">
        <v>121</v>
      </c>
      <c r="G1565" s="80" t="s">
        <v>3640</v>
      </c>
      <c r="H1565" s="80" t="s">
        <v>8157</v>
      </c>
      <c r="I1565" s="80" t="s">
        <v>8158</v>
      </c>
      <c r="J1565" s="80" t="s">
        <v>3749</v>
      </c>
      <c r="K1565" s="77" t="s">
        <v>124</v>
      </c>
      <c r="L1565" s="80">
        <v>28</v>
      </c>
      <c r="M1565" s="80">
        <v>2</v>
      </c>
      <c r="N1565" s="80">
        <v>2019</v>
      </c>
      <c r="O1565" s="77">
        <f t="shared" si="31"/>
        <v>43524</v>
      </c>
      <c r="P1565" s="80" t="s">
        <v>3750</v>
      </c>
      <c r="Q1565" s="80" t="s">
        <v>175</v>
      </c>
      <c r="R1565" s="80">
        <f>VLOOKUP(P1565,Registration!O:P,2,FALSE)</f>
        <v>18</v>
      </c>
    </row>
    <row r="1566" spans="1:18" ht="23.1" customHeight="1">
      <c r="A1566" s="80" t="s">
        <v>1564</v>
      </c>
      <c r="B1566" s="80" t="s">
        <v>26</v>
      </c>
      <c r="C1566" s="80" t="s">
        <v>27</v>
      </c>
      <c r="D1566" s="80" t="s">
        <v>28</v>
      </c>
      <c r="E1566" s="80" t="s">
        <v>120</v>
      </c>
      <c r="F1566" s="80" t="s">
        <v>121</v>
      </c>
      <c r="G1566" s="80" t="s">
        <v>3640</v>
      </c>
      <c r="H1566" s="80" t="s">
        <v>8157</v>
      </c>
      <c r="I1566" s="80" t="s">
        <v>8158</v>
      </c>
      <c r="J1566" s="80" t="s">
        <v>3751</v>
      </c>
      <c r="K1566" s="77" t="s">
        <v>124</v>
      </c>
      <c r="L1566" s="80">
        <v>28</v>
      </c>
      <c r="M1566" s="80">
        <v>2</v>
      </c>
      <c r="N1566" s="80">
        <v>2019</v>
      </c>
      <c r="O1566" s="77">
        <f t="shared" si="31"/>
        <v>43524</v>
      </c>
      <c r="P1566" s="80" t="s">
        <v>3752</v>
      </c>
      <c r="Q1566" s="80" t="s">
        <v>175</v>
      </c>
      <c r="R1566" s="80">
        <f>VLOOKUP(P1566,Registration!O:P,2,FALSE)</f>
        <v>19</v>
      </c>
    </row>
    <row r="1567" spans="1:18" ht="23.1" customHeight="1">
      <c r="A1567" s="80" t="s">
        <v>1564</v>
      </c>
      <c r="B1567" s="80" t="s">
        <v>26</v>
      </c>
      <c r="C1567" s="80" t="s">
        <v>27</v>
      </c>
      <c r="D1567" s="80" t="s">
        <v>28</v>
      </c>
      <c r="E1567" s="80" t="s">
        <v>120</v>
      </c>
      <c r="F1567" s="80" t="s">
        <v>121</v>
      </c>
      <c r="G1567" s="80" t="s">
        <v>3640</v>
      </c>
      <c r="H1567" s="80" t="s">
        <v>8157</v>
      </c>
      <c r="I1567" s="80" t="s">
        <v>8158</v>
      </c>
      <c r="J1567" s="80" t="s">
        <v>3753</v>
      </c>
      <c r="K1567" s="77" t="s">
        <v>124</v>
      </c>
      <c r="L1567" s="80">
        <v>28</v>
      </c>
      <c r="M1567" s="80">
        <v>2</v>
      </c>
      <c r="N1567" s="80">
        <v>2019</v>
      </c>
      <c r="O1567" s="77">
        <f t="shared" si="31"/>
        <v>43524</v>
      </c>
      <c r="P1567" s="80" t="s">
        <v>3754</v>
      </c>
      <c r="Q1567" s="80" t="s">
        <v>175</v>
      </c>
      <c r="R1567" s="80">
        <f>VLOOKUP(P1567,Registration!O:P,2,FALSE)</f>
        <v>19</v>
      </c>
    </row>
    <row r="1568" spans="1:18" ht="23.1" customHeight="1">
      <c r="A1568" s="80" t="s">
        <v>1564</v>
      </c>
      <c r="B1568" s="80" t="s">
        <v>26</v>
      </c>
      <c r="C1568" s="80" t="s">
        <v>27</v>
      </c>
      <c r="D1568" s="80" t="s">
        <v>28</v>
      </c>
      <c r="E1568" s="80" t="s">
        <v>120</v>
      </c>
      <c r="F1568" s="80" t="s">
        <v>121</v>
      </c>
      <c r="G1568" s="80" t="s">
        <v>3640</v>
      </c>
      <c r="H1568" s="80" t="s">
        <v>8157</v>
      </c>
      <c r="I1568" s="80" t="s">
        <v>8158</v>
      </c>
      <c r="J1568" s="80" t="s">
        <v>3755</v>
      </c>
      <c r="K1568" s="77" t="s">
        <v>124</v>
      </c>
      <c r="L1568" s="80">
        <v>28</v>
      </c>
      <c r="M1568" s="80">
        <v>2</v>
      </c>
      <c r="N1568" s="80">
        <v>2019</v>
      </c>
      <c r="O1568" s="77">
        <f t="shared" si="31"/>
        <v>43524</v>
      </c>
      <c r="P1568" s="80" t="s">
        <v>3756</v>
      </c>
      <c r="Q1568" s="80" t="s">
        <v>175</v>
      </c>
      <c r="R1568" s="80">
        <f>VLOOKUP(P1568,Registration!O:P,2,FALSE)</f>
        <v>19</v>
      </c>
    </row>
    <row r="1569" spans="1:18" ht="23.1" customHeight="1">
      <c r="A1569" s="80" t="s">
        <v>1564</v>
      </c>
      <c r="B1569" s="80" t="s">
        <v>26</v>
      </c>
      <c r="C1569" s="80" t="s">
        <v>27</v>
      </c>
      <c r="D1569" s="80" t="s">
        <v>28</v>
      </c>
      <c r="E1569" s="80" t="s">
        <v>120</v>
      </c>
      <c r="F1569" s="80" t="s">
        <v>121</v>
      </c>
      <c r="G1569" s="80" t="s">
        <v>3640</v>
      </c>
      <c r="H1569" s="80" t="s">
        <v>8157</v>
      </c>
      <c r="I1569" s="80" t="s">
        <v>8158</v>
      </c>
      <c r="J1569" s="80" t="s">
        <v>3757</v>
      </c>
      <c r="K1569" s="77" t="s">
        <v>124</v>
      </c>
      <c r="L1569" s="80">
        <v>28</v>
      </c>
      <c r="M1569" s="80">
        <v>2</v>
      </c>
      <c r="N1569" s="80">
        <v>2019</v>
      </c>
      <c r="O1569" s="77">
        <f t="shared" si="31"/>
        <v>43524</v>
      </c>
      <c r="P1569" s="80" t="s">
        <v>3758</v>
      </c>
      <c r="Q1569" s="80" t="s">
        <v>175</v>
      </c>
      <c r="R1569" s="80">
        <f>VLOOKUP(P1569,Registration!O:P,2,FALSE)</f>
        <v>18</v>
      </c>
    </row>
    <row r="1570" spans="1:18" ht="23.1" customHeight="1">
      <c r="A1570" s="80" t="s">
        <v>1564</v>
      </c>
      <c r="B1570" s="80" t="s">
        <v>26</v>
      </c>
      <c r="C1570" s="80" t="s">
        <v>27</v>
      </c>
      <c r="D1570" s="80" t="s">
        <v>28</v>
      </c>
      <c r="E1570" s="80" t="s">
        <v>120</v>
      </c>
      <c r="F1570" s="80" t="s">
        <v>121</v>
      </c>
      <c r="G1570" s="80" t="s">
        <v>3640</v>
      </c>
      <c r="H1570" s="80" t="s">
        <v>8157</v>
      </c>
      <c r="I1570" s="80" t="s">
        <v>8158</v>
      </c>
      <c r="J1570" s="80" t="s">
        <v>3759</v>
      </c>
      <c r="K1570" s="77" t="s">
        <v>124</v>
      </c>
      <c r="L1570" s="80">
        <v>28</v>
      </c>
      <c r="M1570" s="80">
        <v>2</v>
      </c>
      <c r="N1570" s="80">
        <v>2019</v>
      </c>
      <c r="O1570" s="77">
        <f t="shared" si="31"/>
        <v>43524</v>
      </c>
      <c r="P1570" s="80" t="s">
        <v>3760</v>
      </c>
      <c r="Q1570" s="80" t="s">
        <v>175</v>
      </c>
      <c r="R1570" s="80">
        <f>VLOOKUP(P1570,Registration!O:P,2,FALSE)</f>
        <v>19</v>
      </c>
    </row>
    <row r="1571" spans="1:18" ht="23.1" customHeight="1">
      <c r="A1571" s="80" t="s">
        <v>1564</v>
      </c>
      <c r="B1571" s="80" t="s">
        <v>26</v>
      </c>
      <c r="C1571" s="80" t="s">
        <v>27</v>
      </c>
      <c r="D1571" s="80" t="s">
        <v>28</v>
      </c>
      <c r="E1571" s="80" t="s">
        <v>120</v>
      </c>
      <c r="F1571" s="80" t="s">
        <v>121</v>
      </c>
      <c r="G1571" s="80" t="s">
        <v>3640</v>
      </c>
      <c r="H1571" s="80" t="s">
        <v>8157</v>
      </c>
      <c r="I1571" s="80" t="s">
        <v>8158</v>
      </c>
      <c r="J1571" s="80" t="s">
        <v>3761</v>
      </c>
      <c r="K1571" s="77" t="s">
        <v>124</v>
      </c>
      <c r="L1571" s="80">
        <v>28</v>
      </c>
      <c r="M1571" s="80">
        <v>2</v>
      </c>
      <c r="N1571" s="80">
        <v>2019</v>
      </c>
      <c r="O1571" s="77">
        <f t="shared" si="31"/>
        <v>43524</v>
      </c>
      <c r="P1571" s="80" t="s">
        <v>3762</v>
      </c>
      <c r="Q1571" s="80" t="s">
        <v>175</v>
      </c>
      <c r="R1571" s="80">
        <f>VLOOKUP(P1571,Registration!O:P,2,FALSE)</f>
        <v>17</v>
      </c>
    </row>
    <row r="1572" spans="1:18" ht="23.1" customHeight="1">
      <c r="A1572" s="80" t="s">
        <v>1564</v>
      </c>
      <c r="B1572" s="80" t="s">
        <v>26</v>
      </c>
      <c r="C1572" s="80" t="s">
        <v>27</v>
      </c>
      <c r="D1572" s="80" t="s">
        <v>28</v>
      </c>
      <c r="E1572" s="80" t="s">
        <v>120</v>
      </c>
      <c r="F1572" s="80" t="s">
        <v>121</v>
      </c>
      <c r="G1572" s="80" t="s">
        <v>3640</v>
      </c>
      <c r="H1572" s="80" t="s">
        <v>8157</v>
      </c>
      <c r="I1572" s="80" t="s">
        <v>8158</v>
      </c>
      <c r="J1572" s="80" t="s">
        <v>3763</v>
      </c>
      <c r="K1572" s="77" t="s">
        <v>124</v>
      </c>
      <c r="L1572" s="80">
        <v>28</v>
      </c>
      <c r="M1572" s="80">
        <v>2</v>
      </c>
      <c r="N1572" s="80">
        <v>2019</v>
      </c>
      <c r="O1572" s="77">
        <f t="shared" si="31"/>
        <v>43524</v>
      </c>
      <c r="P1572" s="80" t="s">
        <v>3764</v>
      </c>
      <c r="Q1572" s="80" t="s">
        <v>175</v>
      </c>
      <c r="R1572" s="80">
        <f>VLOOKUP(P1572,Registration!O:P,2,FALSE)</f>
        <v>18</v>
      </c>
    </row>
    <row r="1573" spans="1:18" ht="23.1" customHeight="1">
      <c r="A1573" s="80" t="s">
        <v>1564</v>
      </c>
      <c r="B1573" s="80" t="s">
        <v>26</v>
      </c>
      <c r="C1573" s="80" t="s">
        <v>27</v>
      </c>
      <c r="D1573" s="80" t="s">
        <v>28</v>
      </c>
      <c r="E1573" s="80" t="s">
        <v>120</v>
      </c>
      <c r="F1573" s="80" t="s">
        <v>121</v>
      </c>
      <c r="G1573" s="80" t="s">
        <v>3640</v>
      </c>
      <c r="H1573" s="80" t="s">
        <v>8157</v>
      </c>
      <c r="I1573" s="80" t="s">
        <v>8158</v>
      </c>
      <c r="J1573" s="80" t="s">
        <v>3765</v>
      </c>
      <c r="K1573" s="77" t="s">
        <v>124</v>
      </c>
      <c r="L1573" s="80">
        <v>28</v>
      </c>
      <c r="M1573" s="80">
        <v>2</v>
      </c>
      <c r="N1573" s="80">
        <v>2019</v>
      </c>
      <c r="O1573" s="77">
        <f t="shared" si="31"/>
        <v>43524</v>
      </c>
      <c r="P1573" s="80" t="s">
        <v>3766</v>
      </c>
      <c r="Q1573" s="80" t="s">
        <v>175</v>
      </c>
      <c r="R1573" s="80">
        <f>VLOOKUP(P1573,Registration!O:P,2,FALSE)</f>
        <v>18</v>
      </c>
    </row>
    <row r="1574" spans="1:18" ht="23.1" customHeight="1">
      <c r="A1574" s="80" t="s">
        <v>1564</v>
      </c>
      <c r="B1574" s="80" t="s">
        <v>26</v>
      </c>
      <c r="C1574" s="80" t="s">
        <v>27</v>
      </c>
      <c r="D1574" s="80" t="s">
        <v>28</v>
      </c>
      <c r="E1574" s="80" t="s">
        <v>120</v>
      </c>
      <c r="F1574" s="80" t="s">
        <v>121</v>
      </c>
      <c r="G1574" s="80" t="s">
        <v>3640</v>
      </c>
      <c r="H1574" s="80" t="s">
        <v>8157</v>
      </c>
      <c r="I1574" s="80" t="s">
        <v>8158</v>
      </c>
      <c r="J1574" s="80" t="s">
        <v>3767</v>
      </c>
      <c r="K1574" s="77" t="s">
        <v>124</v>
      </c>
      <c r="L1574" s="80">
        <v>28</v>
      </c>
      <c r="M1574" s="80">
        <v>2</v>
      </c>
      <c r="N1574" s="80">
        <v>2019</v>
      </c>
      <c r="O1574" s="77">
        <f t="shared" si="31"/>
        <v>43524</v>
      </c>
      <c r="P1574" s="80" t="s">
        <v>3768</v>
      </c>
      <c r="Q1574" s="80" t="s">
        <v>175</v>
      </c>
      <c r="R1574" s="80">
        <f>VLOOKUP(P1574,Registration!O:P,2,FALSE)</f>
        <v>18</v>
      </c>
    </row>
    <row r="1575" spans="1:18" ht="23.1" customHeight="1">
      <c r="A1575" s="80" t="s">
        <v>1564</v>
      </c>
      <c r="B1575" s="80" t="s">
        <v>26</v>
      </c>
      <c r="C1575" s="80" t="s">
        <v>27</v>
      </c>
      <c r="D1575" s="80" t="s">
        <v>28</v>
      </c>
      <c r="E1575" s="80" t="s">
        <v>120</v>
      </c>
      <c r="F1575" s="80" t="s">
        <v>121</v>
      </c>
      <c r="G1575" s="80" t="s">
        <v>3640</v>
      </c>
      <c r="H1575" s="80" t="s">
        <v>8157</v>
      </c>
      <c r="I1575" s="80" t="s">
        <v>8158</v>
      </c>
      <c r="J1575" s="80" t="s">
        <v>3769</v>
      </c>
      <c r="K1575" s="77" t="s">
        <v>124</v>
      </c>
      <c r="L1575" s="80">
        <v>28</v>
      </c>
      <c r="M1575" s="80">
        <v>2</v>
      </c>
      <c r="N1575" s="80">
        <v>2019</v>
      </c>
      <c r="O1575" s="77">
        <f t="shared" si="31"/>
        <v>43524</v>
      </c>
      <c r="P1575" s="80" t="s">
        <v>3770</v>
      </c>
      <c r="Q1575" s="80" t="s">
        <v>175</v>
      </c>
      <c r="R1575" s="80">
        <f>VLOOKUP(P1575,Registration!O:P,2,FALSE)</f>
        <v>19</v>
      </c>
    </row>
    <row r="1576" spans="1:18" ht="23.1" customHeight="1">
      <c r="A1576" s="80" t="s">
        <v>1564</v>
      </c>
      <c r="B1576" s="80" t="s">
        <v>26</v>
      </c>
      <c r="C1576" s="80" t="s">
        <v>27</v>
      </c>
      <c r="D1576" s="80" t="s">
        <v>28</v>
      </c>
      <c r="E1576" s="80" t="s">
        <v>120</v>
      </c>
      <c r="F1576" s="80" t="s">
        <v>121</v>
      </c>
      <c r="G1576" s="80" t="s">
        <v>3640</v>
      </c>
      <c r="H1576" s="80" t="s">
        <v>8157</v>
      </c>
      <c r="I1576" s="80" t="s">
        <v>8158</v>
      </c>
      <c r="J1576" s="80" t="s">
        <v>3771</v>
      </c>
      <c r="K1576" s="77" t="s">
        <v>124</v>
      </c>
      <c r="L1576" s="80">
        <v>28</v>
      </c>
      <c r="M1576" s="80">
        <v>2</v>
      </c>
      <c r="N1576" s="80">
        <v>2019</v>
      </c>
      <c r="O1576" s="77">
        <f t="shared" si="31"/>
        <v>43524</v>
      </c>
      <c r="P1576" s="80" t="s">
        <v>3772</v>
      </c>
      <c r="Q1576" s="80" t="s">
        <v>175</v>
      </c>
      <c r="R1576" s="80">
        <f>VLOOKUP(P1576,Registration!O:P,2,FALSE)</f>
        <v>18</v>
      </c>
    </row>
    <row r="1577" spans="1:18" ht="23.1" customHeight="1">
      <c r="A1577" s="80" t="s">
        <v>1564</v>
      </c>
      <c r="B1577" s="80" t="s">
        <v>26</v>
      </c>
      <c r="C1577" s="80" t="s">
        <v>27</v>
      </c>
      <c r="D1577" s="80" t="s">
        <v>28</v>
      </c>
      <c r="E1577" s="80" t="s">
        <v>120</v>
      </c>
      <c r="F1577" s="80" t="s">
        <v>121</v>
      </c>
      <c r="G1577" s="80" t="s">
        <v>3640</v>
      </c>
      <c r="H1577" s="80" t="s">
        <v>8157</v>
      </c>
      <c r="I1577" s="80" t="s">
        <v>8158</v>
      </c>
      <c r="J1577" s="80" t="s">
        <v>3773</v>
      </c>
      <c r="K1577" s="77" t="s">
        <v>124</v>
      </c>
      <c r="L1577" s="80">
        <v>28</v>
      </c>
      <c r="M1577" s="80">
        <v>2</v>
      </c>
      <c r="N1577" s="80">
        <v>2019</v>
      </c>
      <c r="O1577" s="77">
        <f t="shared" si="31"/>
        <v>43524</v>
      </c>
      <c r="P1577" s="80" t="s">
        <v>3774</v>
      </c>
      <c r="Q1577" s="80" t="s">
        <v>175</v>
      </c>
      <c r="R1577" s="80">
        <f>VLOOKUP(P1577,Registration!O:P,2,FALSE)</f>
        <v>18</v>
      </c>
    </row>
    <row r="1578" spans="1:18" ht="23.1" customHeight="1">
      <c r="A1578" s="80" t="s">
        <v>1564</v>
      </c>
      <c r="B1578" s="80" t="s">
        <v>26</v>
      </c>
      <c r="C1578" s="80" t="s">
        <v>27</v>
      </c>
      <c r="D1578" s="80" t="s">
        <v>28</v>
      </c>
      <c r="E1578" s="80" t="s">
        <v>120</v>
      </c>
      <c r="F1578" s="80" t="s">
        <v>121</v>
      </c>
      <c r="G1578" s="80" t="s">
        <v>3640</v>
      </c>
      <c r="H1578" s="80" t="s">
        <v>8157</v>
      </c>
      <c r="I1578" s="80" t="s">
        <v>8158</v>
      </c>
      <c r="J1578" s="80" t="s">
        <v>3775</v>
      </c>
      <c r="K1578" s="77" t="s">
        <v>124</v>
      </c>
      <c r="L1578" s="80">
        <v>28</v>
      </c>
      <c r="M1578" s="80">
        <v>2</v>
      </c>
      <c r="N1578" s="80">
        <v>2019</v>
      </c>
      <c r="O1578" s="77">
        <f t="shared" si="31"/>
        <v>43524</v>
      </c>
      <c r="P1578" s="80" t="s">
        <v>3776</v>
      </c>
      <c r="Q1578" s="80" t="s">
        <v>175</v>
      </c>
      <c r="R1578" s="80">
        <f>VLOOKUP(P1578,Registration!O:P,2,FALSE)</f>
        <v>16</v>
      </c>
    </row>
    <row r="1579" spans="1:18" ht="23.1" customHeight="1">
      <c r="A1579" s="80" t="s">
        <v>1564</v>
      </c>
      <c r="B1579" s="80" t="s">
        <v>26</v>
      </c>
      <c r="C1579" s="80" t="s">
        <v>27</v>
      </c>
      <c r="D1579" s="80" t="s">
        <v>28</v>
      </c>
      <c r="E1579" s="80" t="s">
        <v>120</v>
      </c>
      <c r="F1579" s="80" t="s">
        <v>121</v>
      </c>
      <c r="G1579" s="80" t="s">
        <v>3640</v>
      </c>
      <c r="H1579" s="80" t="s">
        <v>8157</v>
      </c>
      <c r="I1579" s="80" t="s">
        <v>8158</v>
      </c>
      <c r="J1579" s="80" t="s">
        <v>3777</v>
      </c>
      <c r="K1579" s="77" t="s">
        <v>124</v>
      </c>
      <c r="L1579" s="80">
        <v>28</v>
      </c>
      <c r="M1579" s="80">
        <v>2</v>
      </c>
      <c r="N1579" s="80">
        <v>2019</v>
      </c>
      <c r="O1579" s="77">
        <f t="shared" si="31"/>
        <v>43524</v>
      </c>
      <c r="P1579" s="80" t="s">
        <v>3778</v>
      </c>
      <c r="Q1579" s="80" t="s">
        <v>175</v>
      </c>
      <c r="R1579" s="80">
        <f>VLOOKUP(P1579,Registration!O:P,2,FALSE)</f>
        <v>17</v>
      </c>
    </row>
    <row r="1580" spans="1:18" ht="23.1" customHeight="1">
      <c r="A1580" s="80" t="s">
        <v>1564</v>
      </c>
      <c r="B1580" s="80" t="s">
        <v>26</v>
      </c>
      <c r="C1580" s="80" t="s">
        <v>27</v>
      </c>
      <c r="D1580" s="80" t="s">
        <v>28</v>
      </c>
      <c r="E1580" s="80" t="s">
        <v>120</v>
      </c>
      <c r="F1580" s="80" t="s">
        <v>121</v>
      </c>
      <c r="G1580" s="80" t="s">
        <v>3640</v>
      </c>
      <c r="H1580" s="80" t="s">
        <v>8157</v>
      </c>
      <c r="I1580" s="80" t="s">
        <v>8158</v>
      </c>
      <c r="J1580" s="80" t="s">
        <v>3779</v>
      </c>
      <c r="K1580" s="77" t="s">
        <v>124</v>
      </c>
      <c r="L1580" s="80">
        <v>28</v>
      </c>
      <c r="M1580" s="80">
        <v>2</v>
      </c>
      <c r="N1580" s="80">
        <v>2019</v>
      </c>
      <c r="O1580" s="77">
        <f t="shared" si="31"/>
        <v>43524</v>
      </c>
      <c r="P1580" s="80" t="s">
        <v>3780</v>
      </c>
      <c r="Q1580" s="80" t="s">
        <v>175</v>
      </c>
      <c r="R1580" s="80">
        <f>VLOOKUP(P1580,Registration!O:P,2,FALSE)</f>
        <v>19</v>
      </c>
    </row>
    <row r="1581" spans="1:18" ht="23.1" customHeight="1">
      <c r="A1581" s="80" t="s">
        <v>1564</v>
      </c>
      <c r="B1581" s="80" t="s">
        <v>26</v>
      </c>
      <c r="C1581" s="80" t="s">
        <v>27</v>
      </c>
      <c r="D1581" s="80" t="s">
        <v>28</v>
      </c>
      <c r="E1581" s="80" t="s">
        <v>120</v>
      </c>
      <c r="F1581" s="80" t="s">
        <v>121</v>
      </c>
      <c r="G1581" s="80" t="s">
        <v>3640</v>
      </c>
      <c r="H1581" s="80" t="s">
        <v>8157</v>
      </c>
      <c r="I1581" s="80" t="s">
        <v>8158</v>
      </c>
      <c r="J1581" s="80" t="s">
        <v>3781</v>
      </c>
      <c r="K1581" s="77" t="s">
        <v>124</v>
      </c>
      <c r="L1581" s="80">
        <v>28</v>
      </c>
      <c r="M1581" s="80">
        <v>2</v>
      </c>
      <c r="N1581" s="80">
        <v>2019</v>
      </c>
      <c r="O1581" s="77">
        <f t="shared" si="31"/>
        <v>43524</v>
      </c>
      <c r="P1581" s="80" t="s">
        <v>3782</v>
      </c>
      <c r="Q1581" s="80" t="s">
        <v>175</v>
      </c>
      <c r="R1581" s="80">
        <f>VLOOKUP(P1581,Registration!O:P,2,FALSE)</f>
        <v>19</v>
      </c>
    </row>
    <row r="1582" spans="1:18" ht="23.1" customHeight="1">
      <c r="A1582" s="80" t="s">
        <v>1564</v>
      </c>
      <c r="B1582" s="80" t="s">
        <v>26</v>
      </c>
      <c r="C1582" s="80" t="s">
        <v>27</v>
      </c>
      <c r="D1582" s="80" t="s">
        <v>28</v>
      </c>
      <c r="E1582" s="80" t="s">
        <v>120</v>
      </c>
      <c r="F1582" s="80" t="s">
        <v>121</v>
      </c>
      <c r="G1582" s="80" t="s">
        <v>3640</v>
      </c>
      <c r="H1582" s="80" t="s">
        <v>8157</v>
      </c>
      <c r="I1582" s="80" t="s">
        <v>8158</v>
      </c>
      <c r="J1582" s="80" t="s">
        <v>3783</v>
      </c>
      <c r="K1582" s="77" t="s">
        <v>124</v>
      </c>
      <c r="L1582" s="80">
        <v>28</v>
      </c>
      <c r="M1582" s="80">
        <v>2</v>
      </c>
      <c r="N1582" s="80">
        <v>2019</v>
      </c>
      <c r="O1582" s="77">
        <f t="shared" si="31"/>
        <v>43524</v>
      </c>
      <c r="P1582" s="80" t="s">
        <v>3784</v>
      </c>
      <c r="Q1582" s="80" t="s">
        <v>175</v>
      </c>
      <c r="R1582" s="80">
        <f>VLOOKUP(P1582,Registration!O:P,2,FALSE)</f>
        <v>18</v>
      </c>
    </row>
    <row r="1583" spans="1:18" ht="23.1" customHeight="1">
      <c r="A1583" s="80" t="s">
        <v>1564</v>
      </c>
      <c r="B1583" s="80" t="s">
        <v>26</v>
      </c>
      <c r="C1583" s="80" t="s">
        <v>27</v>
      </c>
      <c r="D1583" s="80" t="s">
        <v>28</v>
      </c>
      <c r="E1583" s="80" t="s">
        <v>120</v>
      </c>
      <c r="F1583" s="80" t="s">
        <v>121</v>
      </c>
      <c r="G1583" s="80" t="s">
        <v>3640</v>
      </c>
      <c r="H1583" s="80" t="s">
        <v>8157</v>
      </c>
      <c r="I1583" s="80" t="s">
        <v>8158</v>
      </c>
      <c r="J1583" s="80" t="s">
        <v>3785</v>
      </c>
      <c r="K1583" s="77" t="s">
        <v>124</v>
      </c>
      <c r="L1583" s="80">
        <v>28</v>
      </c>
      <c r="M1583" s="80">
        <v>2</v>
      </c>
      <c r="N1583" s="80">
        <v>2019</v>
      </c>
      <c r="O1583" s="77">
        <f t="shared" si="31"/>
        <v>43524</v>
      </c>
      <c r="P1583" s="80" t="s">
        <v>3786</v>
      </c>
      <c r="Q1583" s="80" t="s">
        <v>175</v>
      </c>
      <c r="R1583" s="80">
        <f>VLOOKUP(P1583,Registration!O:P,2,FALSE)</f>
        <v>17</v>
      </c>
    </row>
    <row r="1584" spans="1:18" ht="23.1" customHeight="1">
      <c r="A1584" s="80" t="s">
        <v>1564</v>
      </c>
      <c r="B1584" s="80" t="s">
        <v>26</v>
      </c>
      <c r="C1584" s="80" t="s">
        <v>27</v>
      </c>
      <c r="D1584" s="80" t="s">
        <v>28</v>
      </c>
      <c r="E1584" s="80" t="s">
        <v>120</v>
      </c>
      <c r="F1584" s="80" t="s">
        <v>121</v>
      </c>
      <c r="G1584" s="80" t="s">
        <v>3640</v>
      </c>
      <c r="H1584" s="80" t="s">
        <v>8157</v>
      </c>
      <c r="I1584" s="80" t="s">
        <v>8158</v>
      </c>
      <c r="J1584" s="80" t="s">
        <v>1920</v>
      </c>
      <c r="K1584" s="77" t="s">
        <v>124</v>
      </c>
      <c r="L1584" s="80">
        <v>28</v>
      </c>
      <c r="M1584" s="80">
        <v>2</v>
      </c>
      <c r="N1584" s="80">
        <v>2019</v>
      </c>
      <c r="O1584" s="77">
        <f t="shared" si="31"/>
        <v>43524</v>
      </c>
      <c r="P1584" s="80" t="s">
        <v>3787</v>
      </c>
      <c r="Q1584" s="80" t="s">
        <v>175</v>
      </c>
      <c r="R1584" s="80">
        <f>VLOOKUP(P1584,Registration!O:P,2,FALSE)</f>
        <v>19</v>
      </c>
    </row>
    <row r="1585" spans="1:18" ht="23.1" customHeight="1">
      <c r="A1585" s="80" t="s">
        <v>1564</v>
      </c>
      <c r="B1585" s="80" t="s">
        <v>26</v>
      </c>
      <c r="C1585" s="80" t="s">
        <v>27</v>
      </c>
      <c r="D1585" s="80" t="s">
        <v>28</v>
      </c>
      <c r="E1585" s="80" t="s">
        <v>120</v>
      </c>
      <c r="F1585" s="80" t="s">
        <v>121</v>
      </c>
      <c r="G1585" s="80" t="s">
        <v>3640</v>
      </c>
      <c r="H1585" s="80" t="s">
        <v>8157</v>
      </c>
      <c r="I1585" s="80" t="s">
        <v>8158</v>
      </c>
      <c r="J1585" s="80" t="s">
        <v>3788</v>
      </c>
      <c r="K1585" s="77" t="s">
        <v>124</v>
      </c>
      <c r="L1585" s="80">
        <v>28</v>
      </c>
      <c r="M1585" s="80">
        <v>2</v>
      </c>
      <c r="N1585" s="80">
        <v>2019</v>
      </c>
      <c r="O1585" s="77">
        <f t="shared" si="31"/>
        <v>43524</v>
      </c>
      <c r="P1585" s="80" t="s">
        <v>3789</v>
      </c>
      <c r="Q1585" s="80" t="s">
        <v>175</v>
      </c>
      <c r="R1585" s="80">
        <f>VLOOKUP(P1585,Registration!O:P,2,FALSE)</f>
        <v>16</v>
      </c>
    </row>
    <row r="1586" spans="1:18" ht="23.1" customHeight="1">
      <c r="A1586" s="80" t="s">
        <v>1564</v>
      </c>
      <c r="B1586" s="80" t="s">
        <v>26</v>
      </c>
      <c r="C1586" s="80" t="s">
        <v>27</v>
      </c>
      <c r="D1586" s="80" t="s">
        <v>28</v>
      </c>
      <c r="E1586" s="80" t="s">
        <v>120</v>
      </c>
      <c r="F1586" s="80" t="s">
        <v>121</v>
      </c>
      <c r="G1586" s="80" t="s">
        <v>3640</v>
      </c>
      <c r="H1586" s="80" t="s">
        <v>8157</v>
      </c>
      <c r="I1586" s="80" t="s">
        <v>8158</v>
      </c>
      <c r="J1586" s="80" t="s">
        <v>3790</v>
      </c>
      <c r="K1586" s="77" t="s">
        <v>124</v>
      </c>
      <c r="L1586" s="80">
        <v>28</v>
      </c>
      <c r="M1586" s="80">
        <v>2</v>
      </c>
      <c r="N1586" s="80">
        <v>2019</v>
      </c>
      <c r="O1586" s="77">
        <f t="shared" si="31"/>
        <v>43524</v>
      </c>
      <c r="P1586" s="80" t="s">
        <v>3791</v>
      </c>
      <c r="Q1586" s="80" t="s">
        <v>175</v>
      </c>
      <c r="R1586" s="80">
        <f>VLOOKUP(P1586,Registration!O:P,2,FALSE)</f>
        <v>15</v>
      </c>
    </row>
    <row r="1587" spans="1:18" ht="23.1" customHeight="1">
      <c r="A1587" s="80" t="s">
        <v>1564</v>
      </c>
      <c r="B1587" s="80" t="s">
        <v>26</v>
      </c>
      <c r="C1587" s="80" t="s">
        <v>27</v>
      </c>
      <c r="D1587" s="80" t="s">
        <v>28</v>
      </c>
      <c r="E1587" s="80" t="s">
        <v>120</v>
      </c>
      <c r="F1587" s="80" t="s">
        <v>121</v>
      </c>
      <c r="G1587" s="80" t="s">
        <v>3640</v>
      </c>
      <c r="H1587" s="80" t="s">
        <v>8157</v>
      </c>
      <c r="I1587" s="80" t="s">
        <v>8158</v>
      </c>
      <c r="J1587" s="80" t="s">
        <v>3792</v>
      </c>
      <c r="K1587" s="77" t="s">
        <v>124</v>
      </c>
      <c r="L1587" s="80">
        <v>28</v>
      </c>
      <c r="M1587" s="80">
        <v>2</v>
      </c>
      <c r="N1587" s="80">
        <v>2019</v>
      </c>
      <c r="O1587" s="77">
        <f t="shared" si="31"/>
        <v>43524</v>
      </c>
      <c r="P1587" s="80" t="s">
        <v>3793</v>
      </c>
      <c r="Q1587" s="80" t="s">
        <v>175</v>
      </c>
      <c r="R1587" s="80">
        <f>VLOOKUP(P1587,Registration!O:P,2,FALSE)</f>
        <v>19</v>
      </c>
    </row>
    <row r="1588" spans="1:18" ht="23.1" customHeight="1">
      <c r="A1588" s="80" t="s">
        <v>1564</v>
      </c>
      <c r="B1588" s="80" t="s">
        <v>26</v>
      </c>
      <c r="C1588" s="80" t="s">
        <v>27</v>
      </c>
      <c r="D1588" s="80" t="s">
        <v>28</v>
      </c>
      <c r="E1588" s="80" t="s">
        <v>120</v>
      </c>
      <c r="F1588" s="80" t="s">
        <v>121</v>
      </c>
      <c r="G1588" s="80" t="s">
        <v>3640</v>
      </c>
      <c r="H1588" s="80" t="s">
        <v>8157</v>
      </c>
      <c r="I1588" s="80" t="s">
        <v>8158</v>
      </c>
      <c r="J1588" s="80" t="s">
        <v>3794</v>
      </c>
      <c r="K1588" s="77" t="s">
        <v>124</v>
      </c>
      <c r="L1588" s="80">
        <v>28</v>
      </c>
      <c r="M1588" s="80">
        <v>2</v>
      </c>
      <c r="N1588" s="80">
        <v>2019</v>
      </c>
      <c r="O1588" s="77">
        <f t="shared" si="31"/>
        <v>43524</v>
      </c>
      <c r="P1588" s="80" t="s">
        <v>3795</v>
      </c>
      <c r="Q1588" s="80" t="s">
        <v>175</v>
      </c>
      <c r="R1588" s="80">
        <f>VLOOKUP(P1588,Registration!O:P,2,FALSE)</f>
        <v>17</v>
      </c>
    </row>
    <row r="1589" spans="1:18" ht="23.1" customHeight="1">
      <c r="A1589" s="80" t="s">
        <v>1564</v>
      </c>
      <c r="B1589" s="80" t="s">
        <v>26</v>
      </c>
      <c r="C1589" s="80" t="s">
        <v>27</v>
      </c>
      <c r="D1589" s="80" t="s">
        <v>28</v>
      </c>
      <c r="E1589" s="80" t="s">
        <v>120</v>
      </c>
      <c r="F1589" s="80" t="s">
        <v>121</v>
      </c>
      <c r="G1589" s="80" t="s">
        <v>3640</v>
      </c>
      <c r="H1589" s="80" t="s">
        <v>8157</v>
      </c>
      <c r="I1589" s="80" t="s">
        <v>8158</v>
      </c>
      <c r="J1589" s="80" t="s">
        <v>3796</v>
      </c>
      <c r="K1589" s="77" t="s">
        <v>124</v>
      </c>
      <c r="L1589" s="80">
        <v>28</v>
      </c>
      <c r="M1589" s="80">
        <v>2</v>
      </c>
      <c r="N1589" s="80">
        <v>2019</v>
      </c>
      <c r="O1589" s="77">
        <f t="shared" si="31"/>
        <v>43524</v>
      </c>
      <c r="P1589" s="80" t="s">
        <v>3797</v>
      </c>
      <c r="Q1589" s="80" t="s">
        <v>175</v>
      </c>
      <c r="R1589" s="80">
        <f>VLOOKUP(P1589,Registration!O:P,2,FALSE)</f>
        <v>17</v>
      </c>
    </row>
    <row r="1590" spans="1:18" ht="23.1" customHeight="1">
      <c r="A1590" s="80" t="s">
        <v>1564</v>
      </c>
      <c r="B1590" s="80" t="s">
        <v>26</v>
      </c>
      <c r="C1590" s="80" t="s">
        <v>27</v>
      </c>
      <c r="D1590" s="80" t="s">
        <v>28</v>
      </c>
      <c r="E1590" s="80" t="s">
        <v>120</v>
      </c>
      <c r="F1590" s="80" t="s">
        <v>121</v>
      </c>
      <c r="G1590" s="80" t="s">
        <v>3640</v>
      </c>
      <c r="H1590" s="80" t="s">
        <v>8157</v>
      </c>
      <c r="I1590" s="80" t="s">
        <v>8158</v>
      </c>
      <c r="J1590" s="80" t="s">
        <v>3798</v>
      </c>
      <c r="K1590" s="77" t="s">
        <v>124</v>
      </c>
      <c r="L1590" s="80">
        <v>28</v>
      </c>
      <c r="M1590" s="80">
        <v>2</v>
      </c>
      <c r="N1590" s="80">
        <v>2019</v>
      </c>
      <c r="O1590" s="77">
        <f t="shared" si="31"/>
        <v>43524</v>
      </c>
      <c r="P1590" s="80" t="s">
        <v>3799</v>
      </c>
      <c r="Q1590" s="80" t="s">
        <v>175</v>
      </c>
      <c r="R1590" s="80">
        <f>VLOOKUP(P1590,Registration!O:P,2,FALSE)</f>
        <v>19</v>
      </c>
    </row>
    <row r="1591" spans="1:18" ht="23.1" customHeight="1">
      <c r="A1591" s="80" t="s">
        <v>1564</v>
      </c>
      <c r="B1591" s="80" t="s">
        <v>26</v>
      </c>
      <c r="C1591" s="80" t="s">
        <v>27</v>
      </c>
      <c r="D1591" s="80" t="s">
        <v>28</v>
      </c>
      <c r="E1591" s="80" t="s">
        <v>120</v>
      </c>
      <c r="F1591" s="80" t="s">
        <v>121</v>
      </c>
      <c r="G1591" s="80" t="s">
        <v>3640</v>
      </c>
      <c r="H1591" s="80" t="s">
        <v>8157</v>
      </c>
      <c r="I1591" s="80" t="s">
        <v>8158</v>
      </c>
      <c r="J1591" s="80" t="s">
        <v>3800</v>
      </c>
      <c r="K1591" s="77" t="s">
        <v>124</v>
      </c>
      <c r="L1591" s="80">
        <v>28</v>
      </c>
      <c r="M1591" s="80">
        <v>2</v>
      </c>
      <c r="N1591" s="80">
        <v>2019</v>
      </c>
      <c r="O1591" s="77">
        <f t="shared" si="31"/>
        <v>43524</v>
      </c>
      <c r="P1591" s="80" t="s">
        <v>3801</v>
      </c>
      <c r="Q1591" s="80" t="s">
        <v>175</v>
      </c>
      <c r="R1591" s="80">
        <f>VLOOKUP(P1591,Registration!O:P,2,FALSE)</f>
        <v>19</v>
      </c>
    </row>
    <row r="1592" spans="1:18" ht="23.1" customHeight="1">
      <c r="A1592" s="80" t="s">
        <v>1564</v>
      </c>
      <c r="B1592" s="80" t="s">
        <v>26</v>
      </c>
      <c r="C1592" s="80" t="s">
        <v>27</v>
      </c>
      <c r="D1592" s="80" t="s">
        <v>28</v>
      </c>
      <c r="E1592" s="80" t="s">
        <v>120</v>
      </c>
      <c r="F1592" s="80" t="s">
        <v>121</v>
      </c>
      <c r="G1592" s="80" t="s">
        <v>3640</v>
      </c>
      <c r="H1592" s="80" t="s">
        <v>8157</v>
      </c>
      <c r="I1592" s="80" t="s">
        <v>8158</v>
      </c>
      <c r="J1592" s="80" t="s">
        <v>3802</v>
      </c>
      <c r="K1592" s="77" t="s">
        <v>124</v>
      </c>
      <c r="L1592" s="80">
        <v>28</v>
      </c>
      <c r="M1592" s="80">
        <v>2</v>
      </c>
      <c r="N1592" s="80">
        <v>2019</v>
      </c>
      <c r="O1592" s="77">
        <f t="shared" si="31"/>
        <v>43524</v>
      </c>
      <c r="P1592" s="80" t="s">
        <v>3803</v>
      </c>
      <c r="Q1592" s="80" t="s">
        <v>175</v>
      </c>
      <c r="R1592" s="80">
        <f>VLOOKUP(P1592,Registration!O:P,2,FALSE)</f>
        <v>19</v>
      </c>
    </row>
    <row r="1593" spans="1:18" ht="23.1" customHeight="1">
      <c r="A1593" s="80" t="s">
        <v>1564</v>
      </c>
      <c r="B1593" s="80" t="s">
        <v>26</v>
      </c>
      <c r="C1593" s="80" t="s">
        <v>27</v>
      </c>
      <c r="D1593" s="80" t="s">
        <v>28</v>
      </c>
      <c r="E1593" s="80" t="s">
        <v>120</v>
      </c>
      <c r="F1593" s="80" t="s">
        <v>121</v>
      </c>
      <c r="G1593" s="80" t="s">
        <v>3640</v>
      </c>
      <c r="H1593" s="80" t="s">
        <v>8157</v>
      </c>
      <c r="I1593" s="80" t="s">
        <v>8158</v>
      </c>
      <c r="J1593" s="80" t="s">
        <v>3804</v>
      </c>
      <c r="K1593" s="77" t="s">
        <v>124</v>
      </c>
      <c r="L1593" s="80">
        <v>28</v>
      </c>
      <c r="M1593" s="80">
        <v>2</v>
      </c>
      <c r="N1593" s="80">
        <v>2019</v>
      </c>
      <c r="O1593" s="77">
        <f t="shared" si="31"/>
        <v>43524</v>
      </c>
      <c r="P1593" s="80" t="s">
        <v>3805</v>
      </c>
      <c r="Q1593" s="80" t="s">
        <v>175</v>
      </c>
      <c r="R1593" s="80">
        <f>VLOOKUP(P1593,Registration!O:P,2,FALSE)</f>
        <v>19</v>
      </c>
    </row>
    <row r="1594" spans="1:18" ht="23.1" customHeight="1">
      <c r="A1594" s="80" t="s">
        <v>1564</v>
      </c>
      <c r="B1594" s="80" t="s">
        <v>26</v>
      </c>
      <c r="C1594" s="80" t="s">
        <v>27</v>
      </c>
      <c r="D1594" s="80" t="s">
        <v>28</v>
      </c>
      <c r="E1594" s="80" t="s">
        <v>120</v>
      </c>
      <c r="F1594" s="80" t="s">
        <v>121</v>
      </c>
      <c r="G1594" s="80" t="s">
        <v>3640</v>
      </c>
      <c r="H1594" s="80" t="s">
        <v>8157</v>
      </c>
      <c r="I1594" s="80" t="s">
        <v>8158</v>
      </c>
      <c r="J1594" s="80" t="s">
        <v>3806</v>
      </c>
      <c r="K1594" s="77" t="s">
        <v>124</v>
      </c>
      <c r="L1594" s="80">
        <v>28</v>
      </c>
      <c r="M1594" s="80">
        <v>2</v>
      </c>
      <c r="N1594" s="80">
        <v>2019</v>
      </c>
      <c r="O1594" s="77">
        <f t="shared" si="31"/>
        <v>43524</v>
      </c>
      <c r="P1594" s="80" t="s">
        <v>3807</v>
      </c>
      <c r="Q1594" s="80" t="s">
        <v>175</v>
      </c>
      <c r="R1594" s="80">
        <f>VLOOKUP(P1594,Registration!O:P,2,FALSE)</f>
        <v>19</v>
      </c>
    </row>
    <row r="1595" spans="1:18" ht="23.1" customHeight="1">
      <c r="A1595" s="80" t="s">
        <v>1564</v>
      </c>
      <c r="B1595" s="80" t="s">
        <v>26</v>
      </c>
      <c r="C1595" s="80" t="s">
        <v>27</v>
      </c>
      <c r="D1595" s="80" t="s">
        <v>28</v>
      </c>
      <c r="E1595" s="80" t="s">
        <v>120</v>
      </c>
      <c r="F1595" s="80" t="s">
        <v>121</v>
      </c>
      <c r="G1595" s="80" t="s">
        <v>3640</v>
      </c>
      <c r="H1595" s="80" t="s">
        <v>8157</v>
      </c>
      <c r="I1595" s="80" t="s">
        <v>8158</v>
      </c>
      <c r="J1595" s="80" t="s">
        <v>3808</v>
      </c>
      <c r="K1595" s="77" t="s">
        <v>124</v>
      </c>
      <c r="L1595" s="80">
        <v>28</v>
      </c>
      <c r="M1595" s="80">
        <v>2</v>
      </c>
      <c r="N1595" s="80">
        <v>2019</v>
      </c>
      <c r="O1595" s="77">
        <f t="shared" si="31"/>
        <v>43524</v>
      </c>
      <c r="P1595" s="80" t="s">
        <v>3809</v>
      </c>
      <c r="Q1595" s="80" t="s">
        <v>175</v>
      </c>
      <c r="R1595" s="80">
        <f>VLOOKUP(P1595,Registration!O:P,2,FALSE)</f>
        <v>19</v>
      </c>
    </row>
    <row r="1596" spans="1:18" ht="23.1" customHeight="1">
      <c r="A1596" s="80" t="s">
        <v>1564</v>
      </c>
      <c r="B1596" s="80" t="s">
        <v>26</v>
      </c>
      <c r="C1596" s="80" t="s">
        <v>27</v>
      </c>
      <c r="D1596" s="80" t="s">
        <v>28</v>
      </c>
      <c r="E1596" s="80" t="s">
        <v>120</v>
      </c>
      <c r="F1596" s="80" t="s">
        <v>121</v>
      </c>
      <c r="G1596" s="80" t="s">
        <v>3640</v>
      </c>
      <c r="H1596" s="80" t="s">
        <v>8157</v>
      </c>
      <c r="I1596" s="80" t="s">
        <v>8158</v>
      </c>
      <c r="J1596" s="80" t="s">
        <v>3810</v>
      </c>
      <c r="K1596" s="77" t="s">
        <v>124</v>
      </c>
      <c r="L1596" s="80">
        <v>28</v>
      </c>
      <c r="M1596" s="80">
        <v>2</v>
      </c>
      <c r="N1596" s="80">
        <v>2019</v>
      </c>
      <c r="O1596" s="77">
        <f t="shared" si="31"/>
        <v>43524</v>
      </c>
      <c r="P1596" s="80" t="s">
        <v>3811</v>
      </c>
      <c r="Q1596" s="80" t="s">
        <v>175</v>
      </c>
      <c r="R1596" s="80">
        <f>VLOOKUP(P1596,Registration!O:P,2,FALSE)</f>
        <v>19</v>
      </c>
    </row>
    <row r="1597" spans="1:18" ht="23.1" customHeight="1">
      <c r="A1597" s="80" t="s">
        <v>1564</v>
      </c>
      <c r="B1597" s="80" t="s">
        <v>26</v>
      </c>
      <c r="C1597" s="80" t="s">
        <v>27</v>
      </c>
      <c r="D1597" s="80" t="s">
        <v>28</v>
      </c>
      <c r="E1597" s="80" t="s">
        <v>120</v>
      </c>
      <c r="F1597" s="80" t="s">
        <v>121</v>
      </c>
      <c r="G1597" s="80" t="s">
        <v>3640</v>
      </c>
      <c r="H1597" s="80" t="s">
        <v>8157</v>
      </c>
      <c r="I1597" s="80" t="s">
        <v>8158</v>
      </c>
      <c r="J1597" s="80" t="s">
        <v>3812</v>
      </c>
      <c r="K1597" s="77" t="s">
        <v>124</v>
      </c>
      <c r="L1597" s="80">
        <v>28</v>
      </c>
      <c r="M1597" s="80">
        <v>2</v>
      </c>
      <c r="N1597" s="80">
        <v>2019</v>
      </c>
      <c r="O1597" s="77">
        <f t="shared" si="31"/>
        <v>43524</v>
      </c>
      <c r="P1597" s="80" t="s">
        <v>3813</v>
      </c>
      <c r="Q1597" s="80" t="s">
        <v>175</v>
      </c>
      <c r="R1597" s="80">
        <f>VLOOKUP(P1597,Registration!O:P,2,FALSE)</f>
        <v>19</v>
      </c>
    </row>
    <row r="1598" spans="1:18" ht="23.1" customHeight="1">
      <c r="A1598" s="80" t="s">
        <v>1564</v>
      </c>
      <c r="B1598" s="80" t="s">
        <v>26</v>
      </c>
      <c r="C1598" s="80" t="s">
        <v>27</v>
      </c>
      <c r="D1598" s="80" t="s">
        <v>28</v>
      </c>
      <c r="E1598" s="80" t="s">
        <v>120</v>
      </c>
      <c r="F1598" s="80" t="s">
        <v>121</v>
      </c>
      <c r="G1598" s="80" t="s">
        <v>3640</v>
      </c>
      <c r="H1598" s="80" t="s">
        <v>8157</v>
      </c>
      <c r="I1598" s="80" t="s">
        <v>8158</v>
      </c>
      <c r="J1598" s="80" t="s">
        <v>3814</v>
      </c>
      <c r="K1598" s="77" t="s">
        <v>124</v>
      </c>
      <c r="L1598" s="80">
        <v>28</v>
      </c>
      <c r="M1598" s="80">
        <v>2</v>
      </c>
      <c r="N1598" s="80">
        <v>2019</v>
      </c>
      <c r="O1598" s="77">
        <f t="shared" si="31"/>
        <v>43524</v>
      </c>
      <c r="P1598" s="80" t="s">
        <v>3815</v>
      </c>
      <c r="Q1598" s="80" t="s">
        <v>175</v>
      </c>
      <c r="R1598" s="80">
        <f>VLOOKUP(P1598,Registration!O:P,2,FALSE)</f>
        <v>19</v>
      </c>
    </row>
    <row r="1599" spans="1:18" ht="23.1" customHeight="1">
      <c r="A1599" s="80" t="s">
        <v>1564</v>
      </c>
      <c r="B1599" s="80" t="s">
        <v>26</v>
      </c>
      <c r="C1599" s="80" t="s">
        <v>27</v>
      </c>
      <c r="D1599" s="80" t="s">
        <v>28</v>
      </c>
      <c r="E1599" s="80" t="s">
        <v>120</v>
      </c>
      <c r="F1599" s="80" t="s">
        <v>121</v>
      </c>
      <c r="G1599" s="80" t="s">
        <v>3640</v>
      </c>
      <c r="H1599" s="80" t="s">
        <v>8157</v>
      </c>
      <c r="I1599" s="80" t="s">
        <v>8158</v>
      </c>
      <c r="J1599" s="80" t="s">
        <v>3816</v>
      </c>
      <c r="K1599" s="77" t="s">
        <v>124</v>
      </c>
      <c r="L1599" s="80">
        <v>28</v>
      </c>
      <c r="M1599" s="80">
        <v>2</v>
      </c>
      <c r="N1599" s="80">
        <v>2019</v>
      </c>
      <c r="O1599" s="77">
        <f t="shared" si="31"/>
        <v>43524</v>
      </c>
      <c r="P1599" s="80" t="s">
        <v>3817</v>
      </c>
      <c r="Q1599" s="80" t="s">
        <v>175</v>
      </c>
      <c r="R1599" s="80">
        <f>VLOOKUP(P1599,Registration!O:P,2,FALSE)</f>
        <v>19</v>
      </c>
    </row>
    <row r="1600" spans="1:18" ht="23.1" customHeight="1">
      <c r="A1600" s="80" t="s">
        <v>1564</v>
      </c>
      <c r="B1600" s="80" t="s">
        <v>26</v>
      </c>
      <c r="C1600" s="80" t="s">
        <v>27</v>
      </c>
      <c r="D1600" s="80" t="s">
        <v>28</v>
      </c>
      <c r="E1600" s="80" t="s">
        <v>120</v>
      </c>
      <c r="F1600" s="80" t="s">
        <v>121</v>
      </c>
      <c r="G1600" s="80" t="s">
        <v>3640</v>
      </c>
      <c r="H1600" s="80" t="s">
        <v>8157</v>
      </c>
      <c r="I1600" s="80" t="s">
        <v>8158</v>
      </c>
      <c r="J1600" s="80" t="s">
        <v>3818</v>
      </c>
      <c r="K1600" s="77" t="s">
        <v>124</v>
      </c>
      <c r="L1600" s="80">
        <v>28</v>
      </c>
      <c r="M1600" s="80">
        <v>2</v>
      </c>
      <c r="N1600" s="80">
        <v>2019</v>
      </c>
      <c r="O1600" s="77">
        <f t="shared" si="31"/>
        <v>43524</v>
      </c>
      <c r="P1600" s="80" t="s">
        <v>3819</v>
      </c>
      <c r="Q1600" s="80" t="s">
        <v>175</v>
      </c>
      <c r="R1600" s="80">
        <f>VLOOKUP(P1600,Registration!O:P,2,FALSE)</f>
        <v>18</v>
      </c>
    </row>
    <row r="1601" spans="1:18" ht="23.1" customHeight="1">
      <c r="A1601" s="80" t="s">
        <v>1564</v>
      </c>
      <c r="B1601" s="80" t="s">
        <v>26</v>
      </c>
      <c r="C1601" s="80" t="s">
        <v>27</v>
      </c>
      <c r="D1601" s="80" t="s">
        <v>28</v>
      </c>
      <c r="E1601" s="80" t="s">
        <v>120</v>
      </c>
      <c r="F1601" s="80" t="s">
        <v>121</v>
      </c>
      <c r="G1601" s="80" t="s">
        <v>3640</v>
      </c>
      <c r="H1601" s="80" t="s">
        <v>8157</v>
      </c>
      <c r="I1601" s="80" t="s">
        <v>8158</v>
      </c>
      <c r="J1601" s="80" t="s">
        <v>3820</v>
      </c>
      <c r="K1601" s="77" t="s">
        <v>124</v>
      </c>
      <c r="L1601" s="80">
        <v>28</v>
      </c>
      <c r="M1601" s="80">
        <v>2</v>
      </c>
      <c r="N1601" s="80">
        <v>2019</v>
      </c>
      <c r="O1601" s="77">
        <f t="shared" si="31"/>
        <v>43524</v>
      </c>
      <c r="P1601" s="80" t="s">
        <v>3821</v>
      </c>
      <c r="Q1601" s="80" t="s">
        <v>175</v>
      </c>
      <c r="R1601" s="80">
        <f>VLOOKUP(P1601,Registration!O:P,2,FALSE)</f>
        <v>16</v>
      </c>
    </row>
    <row r="1602" spans="1:18" ht="23.1" customHeight="1">
      <c r="A1602" s="80" t="s">
        <v>1564</v>
      </c>
      <c r="B1602" s="80" t="s">
        <v>26</v>
      </c>
      <c r="C1602" s="80" t="s">
        <v>27</v>
      </c>
      <c r="D1602" s="80" t="s">
        <v>28</v>
      </c>
      <c r="E1602" s="80" t="s">
        <v>120</v>
      </c>
      <c r="F1602" s="80" t="s">
        <v>121</v>
      </c>
      <c r="G1602" s="80" t="s">
        <v>3640</v>
      </c>
      <c r="H1602" s="80" t="s">
        <v>8157</v>
      </c>
      <c r="I1602" s="80" t="s">
        <v>8158</v>
      </c>
      <c r="J1602" s="80" t="s">
        <v>3822</v>
      </c>
      <c r="K1602" s="77" t="s">
        <v>124</v>
      </c>
      <c r="L1602" s="80">
        <v>28</v>
      </c>
      <c r="M1602" s="80">
        <v>2</v>
      </c>
      <c r="N1602" s="80">
        <v>2019</v>
      </c>
      <c r="O1602" s="77">
        <f t="shared" si="31"/>
        <v>43524</v>
      </c>
      <c r="P1602" s="80" t="s">
        <v>3823</v>
      </c>
      <c r="Q1602" s="80" t="s">
        <v>175</v>
      </c>
      <c r="R1602" s="80">
        <f>VLOOKUP(P1602,Registration!O:P,2,FALSE)</f>
        <v>19</v>
      </c>
    </row>
    <row r="1603" spans="1:18" ht="23.1" customHeight="1">
      <c r="A1603" s="80" t="s">
        <v>1564</v>
      </c>
      <c r="B1603" s="80" t="s">
        <v>26</v>
      </c>
      <c r="C1603" s="80" t="s">
        <v>27</v>
      </c>
      <c r="D1603" s="80" t="s">
        <v>28</v>
      </c>
      <c r="E1603" s="80" t="s">
        <v>120</v>
      </c>
      <c r="F1603" s="80" t="s">
        <v>121</v>
      </c>
      <c r="G1603" s="80" t="s">
        <v>3640</v>
      </c>
      <c r="H1603" s="80" t="s">
        <v>8157</v>
      </c>
      <c r="I1603" s="80" t="s">
        <v>8158</v>
      </c>
      <c r="J1603" s="80" t="s">
        <v>3824</v>
      </c>
      <c r="K1603" s="77" t="s">
        <v>124</v>
      </c>
      <c r="L1603" s="80">
        <v>28</v>
      </c>
      <c r="M1603" s="80">
        <v>2</v>
      </c>
      <c r="N1603" s="80">
        <v>2019</v>
      </c>
      <c r="O1603" s="77">
        <f t="shared" ref="O1603:O1627" si="32">DATE(N1603,M1603,L1603)</f>
        <v>43524</v>
      </c>
      <c r="P1603" s="80" t="s">
        <v>3825</v>
      </c>
      <c r="Q1603" s="80" t="s">
        <v>175</v>
      </c>
      <c r="R1603" s="80">
        <f>VLOOKUP(P1603,Registration!O:P,2,FALSE)</f>
        <v>19</v>
      </c>
    </row>
    <row r="1604" spans="1:18" ht="23.1" customHeight="1">
      <c r="A1604" s="80" t="s">
        <v>1564</v>
      </c>
      <c r="B1604" s="80" t="s">
        <v>26</v>
      </c>
      <c r="C1604" s="80" t="s">
        <v>27</v>
      </c>
      <c r="D1604" s="80" t="s">
        <v>28</v>
      </c>
      <c r="E1604" s="80" t="s">
        <v>120</v>
      </c>
      <c r="F1604" s="80" t="s">
        <v>121</v>
      </c>
      <c r="G1604" s="80" t="s">
        <v>3640</v>
      </c>
      <c r="H1604" s="80" t="s">
        <v>8157</v>
      </c>
      <c r="I1604" s="80" t="s">
        <v>8158</v>
      </c>
      <c r="J1604" s="80" t="s">
        <v>3826</v>
      </c>
      <c r="K1604" s="77" t="s">
        <v>124</v>
      </c>
      <c r="L1604" s="80">
        <v>28</v>
      </c>
      <c r="M1604" s="80">
        <v>2</v>
      </c>
      <c r="N1604" s="80">
        <v>2019</v>
      </c>
      <c r="O1604" s="77">
        <f t="shared" si="32"/>
        <v>43524</v>
      </c>
      <c r="P1604" s="80" t="s">
        <v>3827</v>
      </c>
      <c r="Q1604" s="80" t="s">
        <v>175</v>
      </c>
      <c r="R1604" s="80">
        <f>VLOOKUP(P1604,Registration!O:P,2,FALSE)</f>
        <v>15</v>
      </c>
    </row>
    <row r="1605" spans="1:18" ht="23.1" customHeight="1">
      <c r="A1605" s="80" t="s">
        <v>1564</v>
      </c>
      <c r="B1605" s="80" t="s">
        <v>26</v>
      </c>
      <c r="C1605" s="80" t="s">
        <v>27</v>
      </c>
      <c r="D1605" s="80" t="s">
        <v>28</v>
      </c>
      <c r="E1605" s="80" t="s">
        <v>120</v>
      </c>
      <c r="F1605" s="80" t="s">
        <v>121</v>
      </c>
      <c r="G1605" s="80" t="s">
        <v>3640</v>
      </c>
      <c r="H1605" s="80" t="s">
        <v>8157</v>
      </c>
      <c r="I1605" s="80" t="s">
        <v>8158</v>
      </c>
      <c r="J1605" s="80" t="s">
        <v>3828</v>
      </c>
      <c r="K1605" s="77" t="s">
        <v>124</v>
      </c>
      <c r="L1605" s="80">
        <v>28</v>
      </c>
      <c r="M1605" s="80">
        <v>2</v>
      </c>
      <c r="N1605" s="80">
        <v>2019</v>
      </c>
      <c r="O1605" s="77">
        <f t="shared" si="32"/>
        <v>43524</v>
      </c>
      <c r="P1605" s="80" t="s">
        <v>3829</v>
      </c>
      <c r="Q1605" s="80" t="s">
        <v>175</v>
      </c>
      <c r="R1605" s="80">
        <f>VLOOKUP(P1605,Registration!O:P,2,FALSE)</f>
        <v>19</v>
      </c>
    </row>
    <row r="1606" spans="1:18" ht="23.1" customHeight="1">
      <c r="A1606" s="80" t="s">
        <v>1564</v>
      </c>
      <c r="B1606" s="80" t="s">
        <v>26</v>
      </c>
      <c r="C1606" s="80" t="s">
        <v>27</v>
      </c>
      <c r="D1606" s="80" t="s">
        <v>28</v>
      </c>
      <c r="E1606" s="80" t="s">
        <v>120</v>
      </c>
      <c r="F1606" s="80" t="s">
        <v>121</v>
      </c>
      <c r="G1606" s="80" t="s">
        <v>3640</v>
      </c>
      <c r="H1606" s="80" t="s">
        <v>8157</v>
      </c>
      <c r="I1606" s="80" t="s">
        <v>8158</v>
      </c>
      <c r="J1606" s="80" t="s">
        <v>3830</v>
      </c>
      <c r="K1606" s="77" t="s">
        <v>124</v>
      </c>
      <c r="L1606" s="80">
        <v>28</v>
      </c>
      <c r="M1606" s="80">
        <v>2</v>
      </c>
      <c r="N1606" s="80">
        <v>2019</v>
      </c>
      <c r="O1606" s="77">
        <f t="shared" si="32"/>
        <v>43524</v>
      </c>
      <c r="P1606" s="80" t="s">
        <v>3831</v>
      </c>
      <c r="Q1606" s="80" t="s">
        <v>175</v>
      </c>
      <c r="R1606" s="80">
        <f>VLOOKUP(P1606,Registration!O:P,2,FALSE)</f>
        <v>18</v>
      </c>
    </row>
    <row r="1607" spans="1:18" ht="23.1" customHeight="1">
      <c r="A1607" s="80" t="s">
        <v>1564</v>
      </c>
      <c r="B1607" s="80" t="s">
        <v>26</v>
      </c>
      <c r="C1607" s="80" t="s">
        <v>27</v>
      </c>
      <c r="D1607" s="80" t="s">
        <v>28</v>
      </c>
      <c r="E1607" s="80" t="s">
        <v>120</v>
      </c>
      <c r="F1607" s="80" t="s">
        <v>121</v>
      </c>
      <c r="G1607" s="80" t="s">
        <v>3640</v>
      </c>
      <c r="H1607" s="80" t="s">
        <v>8157</v>
      </c>
      <c r="I1607" s="80" t="s">
        <v>8158</v>
      </c>
      <c r="J1607" s="80" t="s">
        <v>3832</v>
      </c>
      <c r="K1607" s="77" t="s">
        <v>124</v>
      </c>
      <c r="L1607" s="80">
        <v>28</v>
      </c>
      <c r="M1607" s="80">
        <v>2</v>
      </c>
      <c r="N1607" s="80">
        <v>2019</v>
      </c>
      <c r="O1607" s="77">
        <f t="shared" si="32"/>
        <v>43524</v>
      </c>
      <c r="P1607" s="80" t="s">
        <v>3833</v>
      </c>
      <c r="Q1607" s="80" t="s">
        <v>175</v>
      </c>
      <c r="R1607" s="80">
        <f>VLOOKUP(P1607,Registration!O:P,2,FALSE)</f>
        <v>19</v>
      </c>
    </row>
    <row r="1608" spans="1:18" ht="23.1" customHeight="1">
      <c r="A1608" s="80" t="s">
        <v>1564</v>
      </c>
      <c r="B1608" s="80" t="s">
        <v>26</v>
      </c>
      <c r="C1608" s="80" t="s">
        <v>27</v>
      </c>
      <c r="D1608" s="80" t="s">
        <v>28</v>
      </c>
      <c r="E1608" s="80" t="s">
        <v>120</v>
      </c>
      <c r="F1608" s="80" t="s">
        <v>121</v>
      </c>
      <c r="G1608" s="80" t="s">
        <v>3640</v>
      </c>
      <c r="H1608" s="80" t="s">
        <v>8157</v>
      </c>
      <c r="I1608" s="80" t="s">
        <v>8158</v>
      </c>
      <c r="J1608" s="80" t="s">
        <v>3834</v>
      </c>
      <c r="K1608" s="77" t="s">
        <v>124</v>
      </c>
      <c r="L1608" s="80">
        <v>28</v>
      </c>
      <c r="M1608" s="80">
        <v>2</v>
      </c>
      <c r="N1608" s="80">
        <v>2019</v>
      </c>
      <c r="O1608" s="77">
        <f t="shared" si="32"/>
        <v>43524</v>
      </c>
      <c r="P1608" s="80" t="s">
        <v>3835</v>
      </c>
      <c r="Q1608" s="80" t="s">
        <v>175</v>
      </c>
      <c r="R1608" s="80">
        <f>VLOOKUP(P1608,Registration!O:P,2,FALSE)</f>
        <v>19</v>
      </c>
    </row>
    <row r="1609" spans="1:18" ht="23.1" customHeight="1">
      <c r="A1609" s="80" t="s">
        <v>1564</v>
      </c>
      <c r="B1609" s="80" t="s">
        <v>26</v>
      </c>
      <c r="C1609" s="80" t="s">
        <v>27</v>
      </c>
      <c r="D1609" s="80" t="s">
        <v>28</v>
      </c>
      <c r="E1609" s="80" t="s">
        <v>120</v>
      </c>
      <c r="F1609" s="80" t="s">
        <v>121</v>
      </c>
      <c r="G1609" s="80" t="s">
        <v>3640</v>
      </c>
      <c r="H1609" s="80" t="s">
        <v>8157</v>
      </c>
      <c r="I1609" s="80" t="s">
        <v>8158</v>
      </c>
      <c r="J1609" s="80" t="s">
        <v>2171</v>
      </c>
      <c r="K1609" s="77" t="s">
        <v>124</v>
      </c>
      <c r="L1609" s="80">
        <v>28</v>
      </c>
      <c r="M1609" s="80">
        <v>2</v>
      </c>
      <c r="N1609" s="80">
        <v>2019</v>
      </c>
      <c r="O1609" s="77">
        <f t="shared" si="32"/>
        <v>43524</v>
      </c>
      <c r="P1609" s="80" t="s">
        <v>3836</v>
      </c>
      <c r="Q1609" s="80" t="s">
        <v>175</v>
      </c>
      <c r="R1609" s="80">
        <f>VLOOKUP(P1609,Registration!O:P,2,FALSE)</f>
        <v>17</v>
      </c>
    </row>
    <row r="1610" spans="1:18" ht="23.1" customHeight="1">
      <c r="A1610" s="80" t="s">
        <v>1564</v>
      </c>
      <c r="B1610" s="80" t="s">
        <v>26</v>
      </c>
      <c r="C1610" s="80" t="s">
        <v>27</v>
      </c>
      <c r="D1610" s="80" t="s">
        <v>28</v>
      </c>
      <c r="E1610" s="80" t="s">
        <v>120</v>
      </c>
      <c r="F1610" s="80" t="s">
        <v>121</v>
      </c>
      <c r="G1610" s="80" t="s">
        <v>3640</v>
      </c>
      <c r="H1610" s="80" t="s">
        <v>8157</v>
      </c>
      <c r="I1610" s="80" t="s">
        <v>8158</v>
      </c>
      <c r="J1610" s="80" t="s">
        <v>3837</v>
      </c>
      <c r="K1610" s="77" t="s">
        <v>124</v>
      </c>
      <c r="L1610" s="80">
        <v>28</v>
      </c>
      <c r="M1610" s="80">
        <v>2</v>
      </c>
      <c r="N1610" s="80">
        <v>2019</v>
      </c>
      <c r="O1610" s="77">
        <f t="shared" si="32"/>
        <v>43524</v>
      </c>
      <c r="P1610" s="80" t="s">
        <v>3838</v>
      </c>
      <c r="Q1610" s="80" t="s">
        <v>175</v>
      </c>
      <c r="R1610" s="80">
        <f>VLOOKUP(P1610,Registration!O:P,2,FALSE)</f>
        <v>19</v>
      </c>
    </row>
    <row r="1611" spans="1:18" ht="23.1" customHeight="1">
      <c r="A1611" s="80" t="s">
        <v>1564</v>
      </c>
      <c r="B1611" s="80" t="s">
        <v>26</v>
      </c>
      <c r="C1611" s="80" t="s">
        <v>27</v>
      </c>
      <c r="D1611" s="80" t="s">
        <v>28</v>
      </c>
      <c r="E1611" s="80" t="s">
        <v>120</v>
      </c>
      <c r="F1611" s="80" t="s">
        <v>121</v>
      </c>
      <c r="G1611" s="80" t="s">
        <v>3640</v>
      </c>
      <c r="H1611" s="80" t="s">
        <v>8157</v>
      </c>
      <c r="I1611" s="80" t="s">
        <v>8158</v>
      </c>
      <c r="J1611" s="80" t="s">
        <v>3839</v>
      </c>
      <c r="K1611" s="77" t="s">
        <v>124</v>
      </c>
      <c r="L1611" s="80">
        <v>28</v>
      </c>
      <c r="M1611" s="80">
        <v>2</v>
      </c>
      <c r="N1611" s="80">
        <v>2019</v>
      </c>
      <c r="O1611" s="77">
        <f t="shared" si="32"/>
        <v>43524</v>
      </c>
      <c r="P1611" s="80" t="s">
        <v>3840</v>
      </c>
      <c r="Q1611" s="80" t="s">
        <v>175</v>
      </c>
      <c r="R1611" s="80">
        <f>VLOOKUP(P1611,Registration!O:P,2,FALSE)</f>
        <v>17</v>
      </c>
    </row>
    <row r="1612" spans="1:18" ht="23.1" customHeight="1">
      <c r="A1612" s="80" t="s">
        <v>1564</v>
      </c>
      <c r="B1612" s="80" t="s">
        <v>26</v>
      </c>
      <c r="C1612" s="80" t="s">
        <v>27</v>
      </c>
      <c r="D1612" s="80" t="s">
        <v>28</v>
      </c>
      <c r="E1612" s="80" t="s">
        <v>120</v>
      </c>
      <c r="F1612" s="80" t="s">
        <v>121</v>
      </c>
      <c r="G1612" s="80" t="s">
        <v>3640</v>
      </c>
      <c r="H1612" s="80" t="s">
        <v>8157</v>
      </c>
      <c r="I1612" s="80" t="s">
        <v>8158</v>
      </c>
      <c r="J1612" s="80" t="s">
        <v>3841</v>
      </c>
      <c r="K1612" s="77" t="s">
        <v>124</v>
      </c>
      <c r="L1612" s="80">
        <v>28</v>
      </c>
      <c r="M1612" s="80">
        <v>2</v>
      </c>
      <c r="N1612" s="80">
        <v>2019</v>
      </c>
      <c r="O1612" s="77">
        <f t="shared" si="32"/>
        <v>43524</v>
      </c>
      <c r="P1612" s="80" t="s">
        <v>3842</v>
      </c>
      <c r="Q1612" s="80" t="s">
        <v>175</v>
      </c>
      <c r="R1612" s="80">
        <f>VLOOKUP(P1612,Registration!O:P,2,FALSE)</f>
        <v>19</v>
      </c>
    </row>
    <row r="1613" spans="1:18" ht="23.1" customHeight="1">
      <c r="A1613" s="80" t="s">
        <v>1564</v>
      </c>
      <c r="B1613" s="80" t="s">
        <v>26</v>
      </c>
      <c r="C1613" s="80" t="s">
        <v>27</v>
      </c>
      <c r="D1613" s="80" t="s">
        <v>28</v>
      </c>
      <c r="E1613" s="80" t="s">
        <v>120</v>
      </c>
      <c r="F1613" s="80" t="s">
        <v>121</v>
      </c>
      <c r="G1613" s="80" t="s">
        <v>3640</v>
      </c>
      <c r="H1613" s="80" t="s">
        <v>8157</v>
      </c>
      <c r="I1613" s="80" t="s">
        <v>8158</v>
      </c>
      <c r="J1613" s="80" t="s">
        <v>3843</v>
      </c>
      <c r="K1613" s="77" t="s">
        <v>124</v>
      </c>
      <c r="L1613" s="80">
        <v>28</v>
      </c>
      <c r="M1613" s="80">
        <v>2</v>
      </c>
      <c r="N1613" s="80">
        <v>2019</v>
      </c>
      <c r="O1613" s="77">
        <f t="shared" si="32"/>
        <v>43524</v>
      </c>
      <c r="P1613" s="80" t="s">
        <v>3844</v>
      </c>
      <c r="Q1613" s="80" t="s">
        <v>175</v>
      </c>
      <c r="R1613" s="80">
        <f>VLOOKUP(P1613,Registration!O:P,2,FALSE)</f>
        <v>17</v>
      </c>
    </row>
    <row r="1614" spans="1:18" ht="23.1" customHeight="1">
      <c r="A1614" s="80" t="s">
        <v>1564</v>
      </c>
      <c r="B1614" s="80" t="s">
        <v>26</v>
      </c>
      <c r="C1614" s="80" t="s">
        <v>27</v>
      </c>
      <c r="D1614" s="80" t="s">
        <v>28</v>
      </c>
      <c r="E1614" s="80" t="s">
        <v>120</v>
      </c>
      <c r="F1614" s="80" t="s">
        <v>121</v>
      </c>
      <c r="G1614" s="80" t="s">
        <v>3640</v>
      </c>
      <c r="H1614" s="80" t="s">
        <v>8157</v>
      </c>
      <c r="I1614" s="80" t="s">
        <v>8158</v>
      </c>
      <c r="J1614" s="80" t="s">
        <v>3845</v>
      </c>
      <c r="K1614" s="77" t="s">
        <v>124</v>
      </c>
      <c r="L1614" s="80">
        <v>28</v>
      </c>
      <c r="M1614" s="80">
        <v>2</v>
      </c>
      <c r="N1614" s="80">
        <v>2019</v>
      </c>
      <c r="O1614" s="77">
        <f t="shared" si="32"/>
        <v>43524</v>
      </c>
      <c r="P1614" s="80" t="s">
        <v>3846</v>
      </c>
      <c r="Q1614" s="80" t="s">
        <v>175</v>
      </c>
      <c r="R1614" s="80">
        <f>VLOOKUP(P1614,Registration!O:P,2,FALSE)</f>
        <v>18</v>
      </c>
    </row>
    <row r="1615" spans="1:18" ht="23.1" customHeight="1">
      <c r="A1615" s="80" t="s">
        <v>1564</v>
      </c>
      <c r="B1615" s="80" t="s">
        <v>26</v>
      </c>
      <c r="C1615" s="80" t="s">
        <v>27</v>
      </c>
      <c r="D1615" s="80" t="s">
        <v>28</v>
      </c>
      <c r="E1615" s="80" t="s">
        <v>120</v>
      </c>
      <c r="F1615" s="80" t="s">
        <v>121</v>
      </c>
      <c r="G1615" s="80" t="s">
        <v>3640</v>
      </c>
      <c r="H1615" s="80" t="s">
        <v>8157</v>
      </c>
      <c r="I1615" s="80" t="s">
        <v>8158</v>
      </c>
      <c r="J1615" s="80" t="s">
        <v>3847</v>
      </c>
      <c r="K1615" s="77" t="s">
        <v>124</v>
      </c>
      <c r="L1615" s="80">
        <v>28</v>
      </c>
      <c r="M1615" s="80">
        <v>2</v>
      </c>
      <c r="N1615" s="80">
        <v>2019</v>
      </c>
      <c r="O1615" s="77">
        <f t="shared" si="32"/>
        <v>43524</v>
      </c>
      <c r="P1615" s="80" t="s">
        <v>3848</v>
      </c>
      <c r="Q1615" s="80" t="s">
        <v>175</v>
      </c>
      <c r="R1615" s="80">
        <f>VLOOKUP(P1615,Registration!O:P,2,FALSE)</f>
        <v>19</v>
      </c>
    </row>
    <row r="1616" spans="1:18" ht="23.1" customHeight="1">
      <c r="A1616" s="80" t="s">
        <v>1564</v>
      </c>
      <c r="B1616" s="80" t="s">
        <v>26</v>
      </c>
      <c r="C1616" s="80" t="s">
        <v>27</v>
      </c>
      <c r="D1616" s="80" t="s">
        <v>28</v>
      </c>
      <c r="E1616" s="80" t="s">
        <v>120</v>
      </c>
      <c r="F1616" s="80" t="s">
        <v>121</v>
      </c>
      <c r="G1616" s="80" t="s">
        <v>3640</v>
      </c>
      <c r="H1616" s="80" t="s">
        <v>8157</v>
      </c>
      <c r="I1616" s="80" t="s">
        <v>8158</v>
      </c>
      <c r="J1616" s="80" t="s">
        <v>3849</v>
      </c>
      <c r="K1616" s="77" t="s">
        <v>124</v>
      </c>
      <c r="L1616" s="80">
        <v>28</v>
      </c>
      <c r="M1616" s="80">
        <v>2</v>
      </c>
      <c r="N1616" s="80">
        <v>2019</v>
      </c>
      <c r="O1616" s="77">
        <f t="shared" si="32"/>
        <v>43524</v>
      </c>
      <c r="P1616" s="80" t="s">
        <v>3850</v>
      </c>
      <c r="Q1616" s="80" t="s">
        <v>175</v>
      </c>
      <c r="R1616" s="80">
        <f>VLOOKUP(P1616,Registration!O:P,2,FALSE)</f>
        <v>17</v>
      </c>
    </row>
    <row r="1617" spans="1:18" ht="23.1" customHeight="1">
      <c r="A1617" s="80" t="s">
        <v>1564</v>
      </c>
      <c r="B1617" s="80" t="s">
        <v>26</v>
      </c>
      <c r="C1617" s="80" t="s">
        <v>27</v>
      </c>
      <c r="D1617" s="80" t="s">
        <v>28</v>
      </c>
      <c r="E1617" s="80" t="s">
        <v>120</v>
      </c>
      <c r="F1617" s="80" t="s">
        <v>121</v>
      </c>
      <c r="G1617" s="80" t="s">
        <v>3640</v>
      </c>
      <c r="H1617" s="80" t="s">
        <v>8157</v>
      </c>
      <c r="I1617" s="80" t="s">
        <v>8158</v>
      </c>
      <c r="J1617" s="80" t="s">
        <v>3851</v>
      </c>
      <c r="K1617" s="77" t="s">
        <v>124</v>
      </c>
      <c r="L1617" s="80">
        <v>28</v>
      </c>
      <c r="M1617" s="80">
        <v>2</v>
      </c>
      <c r="N1617" s="80">
        <v>2019</v>
      </c>
      <c r="O1617" s="77">
        <f t="shared" si="32"/>
        <v>43524</v>
      </c>
      <c r="P1617" s="80" t="s">
        <v>3852</v>
      </c>
      <c r="Q1617" s="80" t="s">
        <v>175</v>
      </c>
      <c r="R1617" s="80">
        <f>VLOOKUP(P1617,Registration!O:P,2,FALSE)</f>
        <v>16</v>
      </c>
    </row>
    <row r="1618" spans="1:18" ht="23.1" customHeight="1">
      <c r="A1618" s="80" t="s">
        <v>1564</v>
      </c>
      <c r="B1618" s="80" t="s">
        <v>26</v>
      </c>
      <c r="C1618" s="80" t="s">
        <v>27</v>
      </c>
      <c r="D1618" s="80" t="s">
        <v>28</v>
      </c>
      <c r="E1618" s="80" t="s">
        <v>120</v>
      </c>
      <c r="F1618" s="80" t="s">
        <v>121</v>
      </c>
      <c r="G1618" s="80" t="s">
        <v>3640</v>
      </c>
      <c r="H1618" s="80" t="s">
        <v>8157</v>
      </c>
      <c r="I1618" s="80" t="s">
        <v>8158</v>
      </c>
      <c r="J1618" s="80" t="s">
        <v>3853</v>
      </c>
      <c r="K1618" s="77" t="s">
        <v>124</v>
      </c>
      <c r="L1618" s="80">
        <v>28</v>
      </c>
      <c r="M1618" s="80">
        <v>2</v>
      </c>
      <c r="N1618" s="80">
        <v>2019</v>
      </c>
      <c r="O1618" s="77">
        <f t="shared" si="32"/>
        <v>43524</v>
      </c>
      <c r="P1618" s="80" t="s">
        <v>3854</v>
      </c>
      <c r="Q1618" s="80" t="s">
        <v>175</v>
      </c>
      <c r="R1618" s="80">
        <f>VLOOKUP(P1618,Registration!O:P,2,FALSE)</f>
        <v>18</v>
      </c>
    </row>
    <row r="1619" spans="1:18" ht="23.1" customHeight="1">
      <c r="A1619" s="80" t="s">
        <v>1564</v>
      </c>
      <c r="B1619" s="80" t="s">
        <v>26</v>
      </c>
      <c r="C1619" s="80" t="s">
        <v>27</v>
      </c>
      <c r="D1619" s="80" t="s">
        <v>28</v>
      </c>
      <c r="E1619" s="80" t="s">
        <v>120</v>
      </c>
      <c r="F1619" s="80" t="s">
        <v>121</v>
      </c>
      <c r="G1619" s="80" t="s">
        <v>3640</v>
      </c>
      <c r="H1619" s="80" t="s">
        <v>8157</v>
      </c>
      <c r="I1619" s="80" t="s">
        <v>8158</v>
      </c>
      <c r="J1619" s="80" t="s">
        <v>3855</v>
      </c>
      <c r="K1619" s="77" t="s">
        <v>124</v>
      </c>
      <c r="L1619" s="80">
        <v>28</v>
      </c>
      <c r="M1619" s="80">
        <v>2</v>
      </c>
      <c r="N1619" s="80">
        <v>2019</v>
      </c>
      <c r="O1619" s="77">
        <f t="shared" si="32"/>
        <v>43524</v>
      </c>
      <c r="P1619" s="80" t="s">
        <v>3856</v>
      </c>
      <c r="Q1619" s="80" t="s">
        <v>175</v>
      </c>
      <c r="R1619" s="80">
        <f>VLOOKUP(P1619,Registration!O:P,2,FALSE)</f>
        <v>19</v>
      </c>
    </row>
    <row r="1620" spans="1:18" ht="23.1" customHeight="1">
      <c r="A1620" s="80" t="s">
        <v>1564</v>
      </c>
      <c r="B1620" s="80" t="s">
        <v>26</v>
      </c>
      <c r="C1620" s="80" t="s">
        <v>27</v>
      </c>
      <c r="D1620" s="80" t="s">
        <v>28</v>
      </c>
      <c r="E1620" s="80" t="s">
        <v>120</v>
      </c>
      <c r="F1620" s="80" t="s">
        <v>121</v>
      </c>
      <c r="G1620" s="80" t="s">
        <v>3640</v>
      </c>
      <c r="H1620" s="80" t="s">
        <v>8157</v>
      </c>
      <c r="I1620" s="80" t="s">
        <v>8158</v>
      </c>
      <c r="J1620" s="80" t="s">
        <v>3857</v>
      </c>
      <c r="K1620" s="77" t="s">
        <v>124</v>
      </c>
      <c r="L1620" s="80">
        <v>28</v>
      </c>
      <c r="M1620" s="80">
        <v>2</v>
      </c>
      <c r="N1620" s="80">
        <v>2019</v>
      </c>
      <c r="O1620" s="77">
        <f t="shared" si="32"/>
        <v>43524</v>
      </c>
      <c r="P1620" s="80" t="s">
        <v>3858</v>
      </c>
      <c r="Q1620" s="80" t="s">
        <v>175</v>
      </c>
      <c r="R1620" s="80">
        <f>VLOOKUP(P1620,Registration!O:P,2,FALSE)</f>
        <v>19</v>
      </c>
    </row>
    <row r="1621" spans="1:18" ht="23.1" customHeight="1">
      <c r="A1621" s="80" t="s">
        <v>1564</v>
      </c>
      <c r="B1621" s="80" t="s">
        <v>26</v>
      </c>
      <c r="C1621" s="80" t="s">
        <v>27</v>
      </c>
      <c r="D1621" s="80" t="s">
        <v>28</v>
      </c>
      <c r="E1621" s="80" t="s">
        <v>120</v>
      </c>
      <c r="F1621" s="80" t="s">
        <v>121</v>
      </c>
      <c r="G1621" s="80" t="s">
        <v>3640</v>
      </c>
      <c r="H1621" s="80" t="s">
        <v>8157</v>
      </c>
      <c r="I1621" s="80" t="s">
        <v>8158</v>
      </c>
      <c r="J1621" s="80" t="s">
        <v>3219</v>
      </c>
      <c r="K1621" s="77" t="s">
        <v>124</v>
      </c>
      <c r="L1621" s="80">
        <v>28</v>
      </c>
      <c r="M1621" s="80">
        <v>2</v>
      </c>
      <c r="N1621" s="80">
        <v>2019</v>
      </c>
      <c r="O1621" s="77">
        <f t="shared" si="32"/>
        <v>43524</v>
      </c>
      <c r="P1621" s="80" t="s">
        <v>3859</v>
      </c>
      <c r="Q1621" s="80" t="s">
        <v>175</v>
      </c>
      <c r="R1621" s="80">
        <f>VLOOKUP(P1621,Registration!O:P,2,FALSE)</f>
        <v>19</v>
      </c>
    </row>
    <row r="1622" spans="1:18" ht="23.1" customHeight="1">
      <c r="A1622" s="80" t="s">
        <v>1564</v>
      </c>
      <c r="B1622" s="80" t="s">
        <v>26</v>
      </c>
      <c r="C1622" s="80" t="s">
        <v>27</v>
      </c>
      <c r="D1622" s="80" t="s">
        <v>28</v>
      </c>
      <c r="E1622" s="80" t="s">
        <v>120</v>
      </c>
      <c r="F1622" s="80" t="s">
        <v>121</v>
      </c>
      <c r="G1622" s="80" t="s">
        <v>3640</v>
      </c>
      <c r="H1622" s="80" t="s">
        <v>8157</v>
      </c>
      <c r="I1622" s="80" t="s">
        <v>8158</v>
      </c>
      <c r="J1622" s="80" t="s">
        <v>3860</v>
      </c>
      <c r="K1622" s="77" t="s">
        <v>124</v>
      </c>
      <c r="L1622" s="80">
        <v>28</v>
      </c>
      <c r="M1622" s="80">
        <v>2</v>
      </c>
      <c r="N1622" s="80">
        <v>2019</v>
      </c>
      <c r="O1622" s="77">
        <f t="shared" si="32"/>
        <v>43524</v>
      </c>
      <c r="P1622" s="80" t="s">
        <v>3861</v>
      </c>
      <c r="Q1622" s="80" t="s">
        <v>175</v>
      </c>
      <c r="R1622" s="80">
        <f>VLOOKUP(P1622,Registration!O:P,2,FALSE)</f>
        <v>18</v>
      </c>
    </row>
    <row r="1623" spans="1:18" ht="23.1" customHeight="1">
      <c r="A1623" s="90" t="s">
        <v>1564</v>
      </c>
      <c r="B1623" s="90" t="s">
        <v>26</v>
      </c>
      <c r="C1623" s="90" t="s">
        <v>27</v>
      </c>
      <c r="D1623" s="90" t="s">
        <v>28</v>
      </c>
      <c r="E1623" s="105" t="s">
        <v>28</v>
      </c>
      <c r="F1623" s="105" t="s">
        <v>111</v>
      </c>
      <c r="G1623" s="105" t="s">
        <v>167</v>
      </c>
      <c r="H1623" s="81" t="s">
        <v>8159</v>
      </c>
      <c r="I1623" s="89" t="s">
        <v>8161</v>
      </c>
      <c r="J1623" s="106" t="s">
        <v>222</v>
      </c>
      <c r="K1623" s="107">
        <v>43525</v>
      </c>
      <c r="L1623" s="89">
        <v>1</v>
      </c>
      <c r="M1623" s="89">
        <v>3</v>
      </c>
      <c r="N1623" s="88">
        <v>2019</v>
      </c>
      <c r="O1623" s="77">
        <f t="shared" si="32"/>
        <v>43525</v>
      </c>
      <c r="P1623" s="106" t="s">
        <v>489</v>
      </c>
      <c r="Q1623" s="89" t="s">
        <v>175</v>
      </c>
      <c r="R1623" s="80">
        <f>VLOOKUP(P1623,Registration!O:P,2,FALSE)</f>
        <v>17</v>
      </c>
    </row>
    <row r="1624" spans="1:18" ht="23.1" customHeight="1">
      <c r="A1624" s="90" t="s">
        <v>1564</v>
      </c>
      <c r="B1624" s="90" t="s">
        <v>26</v>
      </c>
      <c r="C1624" s="90" t="s">
        <v>27</v>
      </c>
      <c r="D1624" s="90" t="s">
        <v>28</v>
      </c>
      <c r="E1624" s="105" t="s">
        <v>28</v>
      </c>
      <c r="F1624" s="105" t="s">
        <v>111</v>
      </c>
      <c r="G1624" s="105" t="s">
        <v>167</v>
      </c>
      <c r="H1624" s="81" t="s">
        <v>8159</v>
      </c>
      <c r="I1624" s="89" t="s">
        <v>8161</v>
      </c>
      <c r="J1624" s="89" t="s">
        <v>1585</v>
      </c>
      <c r="K1624" s="107">
        <v>43525</v>
      </c>
      <c r="L1624" s="89">
        <v>1</v>
      </c>
      <c r="M1624" s="89">
        <v>3</v>
      </c>
      <c r="N1624" s="88">
        <v>2019</v>
      </c>
      <c r="O1624" s="77">
        <f t="shared" si="32"/>
        <v>43525</v>
      </c>
      <c r="P1624" s="89" t="s">
        <v>1586</v>
      </c>
      <c r="Q1624" s="89" t="s">
        <v>175</v>
      </c>
      <c r="R1624" s="80">
        <f>VLOOKUP(P1624,Registration!O:P,2,FALSE)</f>
        <v>19</v>
      </c>
    </row>
    <row r="1625" spans="1:18" ht="23.1" customHeight="1">
      <c r="A1625" s="90" t="s">
        <v>1587</v>
      </c>
      <c r="B1625" s="90" t="s">
        <v>26</v>
      </c>
      <c r="C1625" s="90" t="s">
        <v>27</v>
      </c>
      <c r="D1625" s="90" t="s">
        <v>28</v>
      </c>
      <c r="E1625" s="105" t="s">
        <v>28</v>
      </c>
      <c r="F1625" s="105" t="s">
        <v>111</v>
      </c>
      <c r="G1625" s="105" t="s">
        <v>167</v>
      </c>
      <c r="H1625" s="81" t="s">
        <v>8159</v>
      </c>
      <c r="I1625" s="89" t="s">
        <v>8161</v>
      </c>
      <c r="J1625" s="89" t="s">
        <v>1588</v>
      </c>
      <c r="K1625" s="107">
        <v>43528</v>
      </c>
      <c r="L1625" s="89">
        <v>4</v>
      </c>
      <c r="M1625" s="89">
        <v>3</v>
      </c>
      <c r="N1625" s="88">
        <v>2019</v>
      </c>
      <c r="O1625" s="77">
        <f t="shared" si="32"/>
        <v>43528</v>
      </c>
      <c r="P1625" s="89" t="s">
        <v>1589</v>
      </c>
      <c r="Q1625" s="89" t="s">
        <v>175</v>
      </c>
      <c r="R1625" s="80">
        <f>VLOOKUP(P1625,Registration!O:P,2,FALSE)</f>
        <v>19</v>
      </c>
    </row>
    <row r="1626" spans="1:18" ht="23.1" customHeight="1">
      <c r="A1626" s="90" t="s">
        <v>1587</v>
      </c>
      <c r="B1626" s="90" t="s">
        <v>26</v>
      </c>
      <c r="C1626" s="90" t="s">
        <v>27</v>
      </c>
      <c r="D1626" s="90" t="s">
        <v>28</v>
      </c>
      <c r="E1626" s="105" t="s">
        <v>28</v>
      </c>
      <c r="F1626" s="105" t="s">
        <v>111</v>
      </c>
      <c r="G1626" s="105" t="s">
        <v>167</v>
      </c>
      <c r="H1626" s="81" t="s">
        <v>8159</v>
      </c>
      <c r="I1626" s="89" t="s">
        <v>8161</v>
      </c>
      <c r="J1626" s="89" t="s">
        <v>1590</v>
      </c>
      <c r="K1626" s="107">
        <v>43528</v>
      </c>
      <c r="L1626" s="89">
        <v>4</v>
      </c>
      <c r="M1626" s="89">
        <v>3</v>
      </c>
      <c r="N1626" s="88">
        <v>2019</v>
      </c>
      <c r="O1626" s="77">
        <f t="shared" si="32"/>
        <v>43528</v>
      </c>
      <c r="P1626" s="89" t="s">
        <v>845</v>
      </c>
      <c r="Q1626" s="89" t="s">
        <v>175</v>
      </c>
      <c r="R1626" s="80">
        <f>VLOOKUP(P1626,Registration!O:P,2,FALSE)</f>
        <v>18</v>
      </c>
    </row>
    <row r="1627" spans="1:18" ht="23.1" customHeight="1">
      <c r="A1627" s="90" t="s">
        <v>1587</v>
      </c>
      <c r="B1627" s="90" t="s">
        <v>26</v>
      </c>
      <c r="C1627" s="90" t="s">
        <v>27</v>
      </c>
      <c r="D1627" s="90" t="s">
        <v>28</v>
      </c>
      <c r="E1627" s="105" t="s">
        <v>28</v>
      </c>
      <c r="F1627" s="105" t="s">
        <v>95</v>
      </c>
      <c r="G1627" s="105" t="s">
        <v>2811</v>
      </c>
      <c r="H1627" s="81" t="s">
        <v>8157</v>
      </c>
      <c r="I1627" s="89" t="s">
        <v>8156</v>
      </c>
      <c r="J1627" s="89" t="s">
        <v>3863</v>
      </c>
      <c r="K1627" s="107">
        <v>43529</v>
      </c>
      <c r="L1627" s="89">
        <v>5</v>
      </c>
      <c r="M1627" s="89">
        <v>3</v>
      </c>
      <c r="N1627" s="88">
        <v>2019</v>
      </c>
      <c r="O1627" s="77">
        <f t="shared" si="32"/>
        <v>43529</v>
      </c>
      <c r="P1627" s="89" t="s">
        <v>3864</v>
      </c>
      <c r="Q1627" s="89" t="s">
        <v>252</v>
      </c>
      <c r="R1627" s="80">
        <f>VLOOKUP(P1627,Registration!O:P,2,FALSE)</f>
        <v>18</v>
      </c>
    </row>
    <row r="1628" spans="1:18" ht="23.1" customHeight="1">
      <c r="A1628" s="106" t="s">
        <v>1587</v>
      </c>
      <c r="B1628" s="106" t="s">
        <v>26</v>
      </c>
      <c r="C1628" s="106" t="s">
        <v>27</v>
      </c>
      <c r="D1628" s="106" t="s">
        <v>28</v>
      </c>
      <c r="E1628" s="105" t="s">
        <v>28</v>
      </c>
      <c r="F1628" s="106" t="s">
        <v>29</v>
      </c>
      <c r="G1628" s="106" t="s">
        <v>1887</v>
      </c>
      <c r="H1628" s="106" t="s">
        <v>8165</v>
      </c>
      <c r="I1628" s="106" t="s">
        <v>8163</v>
      </c>
      <c r="J1628" s="89" t="s">
        <v>3865</v>
      </c>
      <c r="K1628" s="108">
        <v>43531</v>
      </c>
      <c r="L1628" s="106">
        <v>7</v>
      </c>
      <c r="M1628" s="106">
        <v>3</v>
      </c>
      <c r="N1628" s="88">
        <v>2019</v>
      </c>
      <c r="O1628" s="77">
        <f t="shared" ref="O1628:O1684" si="33">DATE(N1628,M1628,L1628)</f>
        <v>43531</v>
      </c>
      <c r="P1628" s="89" t="s">
        <v>3866</v>
      </c>
      <c r="Q1628" s="106" t="s">
        <v>175</v>
      </c>
      <c r="R1628" s="80">
        <f>VLOOKUP(P1628,Registration!O:P,2,FALSE)</f>
        <v>18</v>
      </c>
    </row>
    <row r="1629" spans="1:18" ht="23.1" customHeight="1">
      <c r="A1629" s="106" t="s">
        <v>1587</v>
      </c>
      <c r="B1629" s="106" t="s">
        <v>26</v>
      </c>
      <c r="C1629" s="106" t="s">
        <v>27</v>
      </c>
      <c r="D1629" s="106" t="s">
        <v>28</v>
      </c>
      <c r="E1629" s="105" t="s">
        <v>28</v>
      </c>
      <c r="F1629" s="106" t="s">
        <v>111</v>
      </c>
      <c r="G1629" s="106" t="s">
        <v>167</v>
      </c>
      <c r="H1629" s="106" t="s">
        <v>8159</v>
      </c>
      <c r="I1629" s="106" t="s">
        <v>8161</v>
      </c>
      <c r="J1629" s="106" t="s">
        <v>1651</v>
      </c>
      <c r="K1629" s="108">
        <v>43532</v>
      </c>
      <c r="L1629" s="106">
        <v>8</v>
      </c>
      <c r="M1629" s="106">
        <v>3</v>
      </c>
      <c r="N1629" s="88">
        <v>2019</v>
      </c>
      <c r="O1629" s="77">
        <f t="shared" si="33"/>
        <v>43532</v>
      </c>
      <c r="P1629" s="106" t="s">
        <v>1652</v>
      </c>
      <c r="Q1629" s="106" t="s">
        <v>175</v>
      </c>
      <c r="R1629" s="80">
        <f>VLOOKUP(P1629,Registration!O:P,2,FALSE)</f>
        <v>19</v>
      </c>
    </row>
    <row r="1630" spans="1:18" ht="23.1" customHeight="1">
      <c r="A1630" s="106" t="s">
        <v>127</v>
      </c>
      <c r="B1630" s="106" t="s">
        <v>26</v>
      </c>
      <c r="C1630" s="106" t="s">
        <v>27</v>
      </c>
      <c r="D1630" s="106" t="s">
        <v>28</v>
      </c>
      <c r="E1630" s="89" t="s">
        <v>120</v>
      </c>
      <c r="F1630" s="106" t="s">
        <v>121</v>
      </c>
      <c r="G1630" s="106" t="s">
        <v>3640</v>
      </c>
      <c r="H1630" s="89" t="s">
        <v>8157</v>
      </c>
      <c r="I1630" s="106" t="s">
        <v>8156</v>
      </c>
      <c r="J1630" s="89" t="s">
        <v>3867</v>
      </c>
      <c r="K1630" s="108">
        <v>43538</v>
      </c>
      <c r="L1630" s="106">
        <v>14</v>
      </c>
      <c r="M1630" s="106">
        <v>3</v>
      </c>
      <c r="N1630" s="88">
        <v>2019</v>
      </c>
      <c r="O1630" s="77">
        <f t="shared" si="33"/>
        <v>43538</v>
      </c>
      <c r="P1630" s="89" t="s">
        <v>3868</v>
      </c>
      <c r="Q1630" s="106" t="s">
        <v>175</v>
      </c>
      <c r="R1630" s="80">
        <f>VLOOKUP(P1630,Registration!O:P,2,FALSE)</f>
        <v>19</v>
      </c>
    </row>
    <row r="1631" spans="1:18" ht="23.1" customHeight="1">
      <c r="A1631" s="106" t="s">
        <v>127</v>
      </c>
      <c r="B1631" s="106" t="s">
        <v>26</v>
      </c>
      <c r="C1631" s="106" t="s">
        <v>27</v>
      </c>
      <c r="D1631" s="106" t="s">
        <v>28</v>
      </c>
      <c r="E1631" s="89" t="s">
        <v>120</v>
      </c>
      <c r="F1631" s="106" t="s">
        <v>121</v>
      </c>
      <c r="G1631" s="106" t="s">
        <v>3640</v>
      </c>
      <c r="H1631" s="89" t="s">
        <v>8157</v>
      </c>
      <c r="I1631" s="106" t="s">
        <v>8156</v>
      </c>
      <c r="J1631" s="89" t="s">
        <v>3869</v>
      </c>
      <c r="K1631" s="108">
        <v>43538</v>
      </c>
      <c r="L1631" s="106">
        <v>14</v>
      </c>
      <c r="M1631" s="106">
        <v>3</v>
      </c>
      <c r="N1631" s="88">
        <v>2019</v>
      </c>
      <c r="O1631" s="77">
        <f t="shared" si="33"/>
        <v>43538</v>
      </c>
      <c r="P1631" s="89" t="s">
        <v>3870</v>
      </c>
      <c r="Q1631" s="106" t="s">
        <v>175</v>
      </c>
      <c r="R1631" s="80">
        <f>VLOOKUP(P1631,Registration!O:P,2,FALSE)</f>
        <v>19</v>
      </c>
    </row>
    <row r="1632" spans="1:18" ht="23.1" customHeight="1">
      <c r="A1632" s="106" t="s">
        <v>127</v>
      </c>
      <c r="B1632" s="106" t="s">
        <v>26</v>
      </c>
      <c r="C1632" s="106" t="s">
        <v>27</v>
      </c>
      <c r="D1632" s="106" t="s">
        <v>28</v>
      </c>
      <c r="E1632" s="89" t="s">
        <v>120</v>
      </c>
      <c r="F1632" s="106" t="s">
        <v>121</v>
      </c>
      <c r="G1632" s="106" t="s">
        <v>3640</v>
      </c>
      <c r="H1632" s="89" t="s">
        <v>8157</v>
      </c>
      <c r="I1632" s="106" t="s">
        <v>8156</v>
      </c>
      <c r="J1632" s="89" t="s">
        <v>2241</v>
      </c>
      <c r="K1632" s="108">
        <v>43538</v>
      </c>
      <c r="L1632" s="106">
        <v>14</v>
      </c>
      <c r="M1632" s="106">
        <v>3</v>
      </c>
      <c r="N1632" s="88">
        <v>2019</v>
      </c>
      <c r="O1632" s="77">
        <f t="shared" si="33"/>
        <v>43538</v>
      </c>
      <c r="P1632" s="89" t="s">
        <v>3871</v>
      </c>
      <c r="Q1632" s="106" t="s">
        <v>175</v>
      </c>
      <c r="R1632" s="80">
        <f>VLOOKUP(P1632,Registration!O:P,2,FALSE)</f>
        <v>19</v>
      </c>
    </row>
    <row r="1633" spans="1:18" ht="23.1" customHeight="1">
      <c r="A1633" s="106" t="s">
        <v>127</v>
      </c>
      <c r="B1633" s="106" t="s">
        <v>26</v>
      </c>
      <c r="C1633" s="106" t="s">
        <v>27</v>
      </c>
      <c r="D1633" s="106" t="s">
        <v>28</v>
      </c>
      <c r="E1633" s="89" t="s">
        <v>120</v>
      </c>
      <c r="F1633" s="106" t="s">
        <v>121</v>
      </c>
      <c r="G1633" s="106" t="s">
        <v>3640</v>
      </c>
      <c r="H1633" s="89" t="s">
        <v>8157</v>
      </c>
      <c r="I1633" s="106" t="s">
        <v>8156</v>
      </c>
      <c r="J1633" s="89" t="s">
        <v>3872</v>
      </c>
      <c r="K1633" s="108">
        <v>43538</v>
      </c>
      <c r="L1633" s="106">
        <v>14</v>
      </c>
      <c r="M1633" s="106">
        <v>3</v>
      </c>
      <c r="N1633" s="88">
        <v>2019</v>
      </c>
      <c r="O1633" s="77">
        <f t="shared" si="33"/>
        <v>43538</v>
      </c>
      <c r="P1633" s="89" t="s">
        <v>3873</v>
      </c>
      <c r="Q1633" s="106" t="s">
        <v>175</v>
      </c>
      <c r="R1633" s="80">
        <f>VLOOKUP(P1633,Registration!O:P,2,FALSE)</f>
        <v>18</v>
      </c>
    </row>
    <row r="1634" spans="1:18" ht="23.1" customHeight="1">
      <c r="A1634" s="106" t="s">
        <v>127</v>
      </c>
      <c r="B1634" s="106" t="s">
        <v>26</v>
      </c>
      <c r="C1634" s="106" t="s">
        <v>27</v>
      </c>
      <c r="D1634" s="106" t="s">
        <v>28</v>
      </c>
      <c r="E1634" s="89" t="s">
        <v>120</v>
      </c>
      <c r="F1634" s="106" t="s">
        <v>121</v>
      </c>
      <c r="G1634" s="106" t="s">
        <v>3640</v>
      </c>
      <c r="H1634" s="89" t="s">
        <v>8157</v>
      </c>
      <c r="I1634" s="106" t="s">
        <v>8156</v>
      </c>
      <c r="J1634" s="89" t="s">
        <v>3874</v>
      </c>
      <c r="K1634" s="108">
        <v>43538</v>
      </c>
      <c r="L1634" s="106">
        <v>14</v>
      </c>
      <c r="M1634" s="106">
        <v>3</v>
      </c>
      <c r="N1634" s="88">
        <v>2019</v>
      </c>
      <c r="O1634" s="77">
        <f t="shared" si="33"/>
        <v>43538</v>
      </c>
      <c r="P1634" s="89" t="s">
        <v>3875</v>
      </c>
      <c r="Q1634" s="106" t="s">
        <v>175</v>
      </c>
      <c r="R1634" s="80">
        <f>VLOOKUP(P1634,Registration!O:P,2,FALSE)</f>
        <v>19</v>
      </c>
    </row>
    <row r="1635" spans="1:18" ht="23.1" customHeight="1">
      <c r="A1635" s="106" t="s">
        <v>127</v>
      </c>
      <c r="B1635" s="106" t="s">
        <v>26</v>
      </c>
      <c r="C1635" s="106" t="s">
        <v>27</v>
      </c>
      <c r="D1635" s="106" t="s">
        <v>28</v>
      </c>
      <c r="E1635" s="89" t="s">
        <v>28</v>
      </c>
      <c r="F1635" s="106" t="s">
        <v>95</v>
      </c>
      <c r="G1635" s="106" t="s">
        <v>2811</v>
      </c>
      <c r="H1635" s="89" t="s">
        <v>8157</v>
      </c>
      <c r="I1635" s="106" t="s">
        <v>8156</v>
      </c>
      <c r="J1635" s="89" t="s">
        <v>3876</v>
      </c>
      <c r="K1635" s="108">
        <v>43538</v>
      </c>
      <c r="L1635" s="106">
        <v>14</v>
      </c>
      <c r="M1635" s="106">
        <v>3</v>
      </c>
      <c r="N1635" s="88">
        <v>2019</v>
      </c>
      <c r="O1635" s="77">
        <f t="shared" si="33"/>
        <v>43538</v>
      </c>
      <c r="P1635" s="89" t="s">
        <v>3877</v>
      </c>
      <c r="Q1635" s="106" t="s">
        <v>175</v>
      </c>
      <c r="R1635" s="80">
        <f>VLOOKUP(P1635,Registration!O:P,2,FALSE)</f>
        <v>19</v>
      </c>
    </row>
    <row r="1636" spans="1:18" ht="23.1" customHeight="1">
      <c r="A1636" s="89" t="s">
        <v>127</v>
      </c>
      <c r="B1636" s="106" t="s">
        <v>26</v>
      </c>
      <c r="C1636" s="106" t="s">
        <v>27</v>
      </c>
      <c r="D1636" s="106" t="s">
        <v>28</v>
      </c>
      <c r="E1636" s="89" t="s">
        <v>147</v>
      </c>
      <c r="F1636" s="89" t="s">
        <v>129</v>
      </c>
      <c r="G1636" s="89" t="s">
        <v>3878</v>
      </c>
      <c r="H1636" s="89" t="s">
        <v>8157</v>
      </c>
      <c r="I1636" s="89" t="s">
        <v>8158</v>
      </c>
      <c r="J1636" s="89" t="s">
        <v>3879</v>
      </c>
      <c r="K1636" s="107">
        <v>43539</v>
      </c>
      <c r="L1636" s="89">
        <v>15</v>
      </c>
      <c r="M1636" s="89">
        <v>3</v>
      </c>
      <c r="N1636" s="89">
        <v>2019</v>
      </c>
      <c r="O1636" s="77">
        <f t="shared" si="33"/>
        <v>43539</v>
      </c>
      <c r="P1636" s="89" t="s">
        <v>3880</v>
      </c>
      <c r="Q1636" s="89" t="s">
        <v>175</v>
      </c>
      <c r="R1636" s="80">
        <f>VLOOKUP(P1636,Registration!O:P,2,FALSE)</f>
        <v>18</v>
      </c>
    </row>
    <row r="1637" spans="1:18" ht="23.1" customHeight="1">
      <c r="A1637" s="89" t="s">
        <v>127</v>
      </c>
      <c r="B1637" s="106" t="s">
        <v>26</v>
      </c>
      <c r="C1637" s="106" t="s">
        <v>27</v>
      </c>
      <c r="D1637" s="106" t="s">
        <v>28</v>
      </c>
      <c r="E1637" s="89" t="s">
        <v>147</v>
      </c>
      <c r="F1637" s="89" t="s">
        <v>129</v>
      </c>
      <c r="G1637" s="89" t="s">
        <v>3878</v>
      </c>
      <c r="H1637" s="89" t="s">
        <v>8157</v>
      </c>
      <c r="I1637" s="89" t="s">
        <v>8158</v>
      </c>
      <c r="J1637" s="89" t="s">
        <v>3881</v>
      </c>
      <c r="K1637" s="107">
        <v>43539</v>
      </c>
      <c r="L1637" s="89">
        <v>15</v>
      </c>
      <c r="M1637" s="89">
        <v>3</v>
      </c>
      <c r="N1637" s="89">
        <v>2019</v>
      </c>
      <c r="O1637" s="77">
        <f t="shared" si="33"/>
        <v>43539</v>
      </c>
      <c r="P1637" s="89" t="s">
        <v>3882</v>
      </c>
      <c r="Q1637" s="89" t="s">
        <v>175</v>
      </c>
      <c r="R1637" s="80">
        <f>VLOOKUP(P1637,Registration!O:P,2,FALSE)</f>
        <v>19</v>
      </c>
    </row>
    <row r="1638" spans="1:18" ht="23.1" customHeight="1">
      <c r="A1638" s="89" t="s">
        <v>127</v>
      </c>
      <c r="B1638" s="106" t="s">
        <v>26</v>
      </c>
      <c r="C1638" s="106" t="s">
        <v>27</v>
      </c>
      <c r="D1638" s="106" t="s">
        <v>28</v>
      </c>
      <c r="E1638" s="89" t="s">
        <v>147</v>
      </c>
      <c r="F1638" s="89" t="s">
        <v>129</v>
      </c>
      <c r="G1638" s="89" t="s">
        <v>3878</v>
      </c>
      <c r="H1638" s="89" t="s">
        <v>8157</v>
      </c>
      <c r="I1638" s="89" t="s">
        <v>8158</v>
      </c>
      <c r="J1638" s="89" t="s">
        <v>3883</v>
      </c>
      <c r="K1638" s="107">
        <v>43539</v>
      </c>
      <c r="L1638" s="89">
        <v>15</v>
      </c>
      <c r="M1638" s="89">
        <v>3</v>
      </c>
      <c r="N1638" s="89">
        <v>2019</v>
      </c>
      <c r="O1638" s="77">
        <f t="shared" si="33"/>
        <v>43539</v>
      </c>
      <c r="P1638" s="89" t="s">
        <v>3884</v>
      </c>
      <c r="Q1638" s="89" t="s">
        <v>175</v>
      </c>
      <c r="R1638" s="80">
        <f>VLOOKUP(P1638,Registration!O:P,2,FALSE)</f>
        <v>16</v>
      </c>
    </row>
    <row r="1639" spans="1:18" ht="23.1" customHeight="1">
      <c r="A1639" s="89" t="s">
        <v>127</v>
      </c>
      <c r="B1639" s="106" t="s">
        <v>26</v>
      </c>
      <c r="C1639" s="106" t="s">
        <v>27</v>
      </c>
      <c r="D1639" s="106" t="s">
        <v>28</v>
      </c>
      <c r="E1639" s="89" t="s">
        <v>147</v>
      </c>
      <c r="F1639" s="89" t="s">
        <v>129</v>
      </c>
      <c r="G1639" s="89" t="s">
        <v>3878</v>
      </c>
      <c r="H1639" s="89" t="s">
        <v>8157</v>
      </c>
      <c r="I1639" s="89" t="s">
        <v>8158</v>
      </c>
      <c r="J1639" s="89" t="s">
        <v>3885</v>
      </c>
      <c r="K1639" s="107">
        <v>43539</v>
      </c>
      <c r="L1639" s="89">
        <v>15</v>
      </c>
      <c r="M1639" s="89">
        <v>3</v>
      </c>
      <c r="N1639" s="89">
        <v>2019</v>
      </c>
      <c r="O1639" s="77">
        <f t="shared" si="33"/>
        <v>43539</v>
      </c>
      <c r="P1639" s="89" t="s">
        <v>3886</v>
      </c>
      <c r="Q1639" s="89" t="s">
        <v>175</v>
      </c>
      <c r="R1639" s="80">
        <f>VLOOKUP(P1639,Registration!O:P,2,FALSE)</f>
        <v>15</v>
      </c>
    </row>
    <row r="1640" spans="1:18" ht="23.1" customHeight="1">
      <c r="A1640" s="89" t="s">
        <v>127</v>
      </c>
      <c r="B1640" s="106" t="s">
        <v>26</v>
      </c>
      <c r="C1640" s="106" t="s">
        <v>27</v>
      </c>
      <c r="D1640" s="106" t="s">
        <v>28</v>
      </c>
      <c r="E1640" s="89" t="s">
        <v>147</v>
      </c>
      <c r="F1640" s="89" t="s">
        <v>129</v>
      </c>
      <c r="G1640" s="89" t="s">
        <v>3878</v>
      </c>
      <c r="H1640" s="89" t="s">
        <v>8157</v>
      </c>
      <c r="I1640" s="89" t="s">
        <v>8158</v>
      </c>
      <c r="J1640" s="89" t="s">
        <v>3887</v>
      </c>
      <c r="K1640" s="107">
        <v>43539</v>
      </c>
      <c r="L1640" s="89">
        <v>15</v>
      </c>
      <c r="M1640" s="89">
        <v>3</v>
      </c>
      <c r="N1640" s="89">
        <v>2019</v>
      </c>
      <c r="O1640" s="77">
        <f t="shared" si="33"/>
        <v>43539</v>
      </c>
      <c r="P1640" s="89" t="s">
        <v>3888</v>
      </c>
      <c r="Q1640" s="89" t="s">
        <v>175</v>
      </c>
      <c r="R1640" s="80">
        <f>VLOOKUP(P1640,Registration!O:P,2,FALSE)</f>
        <v>19</v>
      </c>
    </row>
    <row r="1641" spans="1:18" ht="23.1" customHeight="1">
      <c r="A1641" s="89" t="s">
        <v>127</v>
      </c>
      <c r="B1641" s="106" t="s">
        <v>26</v>
      </c>
      <c r="C1641" s="106" t="s">
        <v>27</v>
      </c>
      <c r="D1641" s="106" t="s">
        <v>28</v>
      </c>
      <c r="E1641" s="89" t="s">
        <v>147</v>
      </c>
      <c r="F1641" s="89" t="s">
        <v>129</v>
      </c>
      <c r="G1641" s="89" t="s">
        <v>3878</v>
      </c>
      <c r="H1641" s="89" t="s">
        <v>8157</v>
      </c>
      <c r="I1641" s="89" t="s">
        <v>8158</v>
      </c>
      <c r="J1641" s="89" t="s">
        <v>3889</v>
      </c>
      <c r="K1641" s="107">
        <v>43539</v>
      </c>
      <c r="L1641" s="89">
        <v>15</v>
      </c>
      <c r="M1641" s="89">
        <v>3</v>
      </c>
      <c r="N1641" s="89">
        <v>2019</v>
      </c>
      <c r="O1641" s="77">
        <f t="shared" si="33"/>
        <v>43539</v>
      </c>
      <c r="P1641" s="89" t="s">
        <v>3890</v>
      </c>
      <c r="Q1641" s="89" t="s">
        <v>175</v>
      </c>
      <c r="R1641" s="80">
        <f>VLOOKUP(P1641,Registration!O:P,2,FALSE)</f>
        <v>17</v>
      </c>
    </row>
    <row r="1642" spans="1:18" ht="23.1" customHeight="1">
      <c r="A1642" s="89" t="s">
        <v>127</v>
      </c>
      <c r="B1642" s="106" t="s">
        <v>26</v>
      </c>
      <c r="C1642" s="106" t="s">
        <v>27</v>
      </c>
      <c r="D1642" s="106" t="s">
        <v>28</v>
      </c>
      <c r="E1642" s="89" t="s">
        <v>147</v>
      </c>
      <c r="F1642" s="89" t="s">
        <v>129</v>
      </c>
      <c r="G1642" s="89" t="s">
        <v>3878</v>
      </c>
      <c r="H1642" s="89" t="s">
        <v>8157</v>
      </c>
      <c r="I1642" s="89" t="s">
        <v>8158</v>
      </c>
      <c r="J1642" s="89" t="s">
        <v>3891</v>
      </c>
      <c r="K1642" s="107">
        <v>43539</v>
      </c>
      <c r="L1642" s="89">
        <v>15</v>
      </c>
      <c r="M1642" s="89">
        <v>3</v>
      </c>
      <c r="N1642" s="89">
        <v>2019</v>
      </c>
      <c r="O1642" s="77">
        <f t="shared" si="33"/>
        <v>43539</v>
      </c>
      <c r="P1642" s="89" t="s">
        <v>3892</v>
      </c>
      <c r="Q1642" s="89" t="s">
        <v>175</v>
      </c>
      <c r="R1642" s="80">
        <f>VLOOKUP(P1642,Registration!O:P,2,FALSE)</f>
        <v>18</v>
      </c>
    </row>
    <row r="1643" spans="1:18" ht="23.1" customHeight="1">
      <c r="A1643" s="89" t="s">
        <v>127</v>
      </c>
      <c r="B1643" s="106" t="s">
        <v>26</v>
      </c>
      <c r="C1643" s="106" t="s">
        <v>27</v>
      </c>
      <c r="D1643" s="106" t="s">
        <v>28</v>
      </c>
      <c r="E1643" s="89" t="s">
        <v>147</v>
      </c>
      <c r="F1643" s="89" t="s">
        <v>129</v>
      </c>
      <c r="G1643" s="89" t="s">
        <v>3878</v>
      </c>
      <c r="H1643" s="89" t="s">
        <v>8157</v>
      </c>
      <c r="I1643" s="89" t="s">
        <v>8158</v>
      </c>
      <c r="J1643" s="89" t="s">
        <v>3893</v>
      </c>
      <c r="K1643" s="107">
        <v>43539</v>
      </c>
      <c r="L1643" s="89">
        <v>15</v>
      </c>
      <c r="M1643" s="89">
        <v>3</v>
      </c>
      <c r="N1643" s="89">
        <v>2019</v>
      </c>
      <c r="O1643" s="77">
        <f t="shared" si="33"/>
        <v>43539</v>
      </c>
      <c r="P1643" s="89" t="s">
        <v>3894</v>
      </c>
      <c r="Q1643" s="89" t="s">
        <v>175</v>
      </c>
      <c r="R1643" s="80">
        <f>VLOOKUP(P1643,Registration!O:P,2,FALSE)</f>
        <v>18</v>
      </c>
    </row>
    <row r="1644" spans="1:18" ht="23.1" customHeight="1">
      <c r="A1644" s="89" t="s">
        <v>127</v>
      </c>
      <c r="B1644" s="106" t="s">
        <v>26</v>
      </c>
      <c r="C1644" s="106" t="s">
        <v>27</v>
      </c>
      <c r="D1644" s="106" t="s">
        <v>28</v>
      </c>
      <c r="E1644" s="89" t="s">
        <v>147</v>
      </c>
      <c r="F1644" s="89" t="s">
        <v>129</v>
      </c>
      <c r="G1644" s="89" t="s">
        <v>3878</v>
      </c>
      <c r="H1644" s="89" t="s">
        <v>8157</v>
      </c>
      <c r="I1644" s="89" t="s">
        <v>8158</v>
      </c>
      <c r="J1644" s="89" t="s">
        <v>3895</v>
      </c>
      <c r="K1644" s="107">
        <v>43539</v>
      </c>
      <c r="L1644" s="89">
        <v>15</v>
      </c>
      <c r="M1644" s="89">
        <v>3</v>
      </c>
      <c r="N1644" s="89">
        <v>2019</v>
      </c>
      <c r="O1644" s="77">
        <f t="shared" si="33"/>
        <v>43539</v>
      </c>
      <c r="P1644" s="89" t="s">
        <v>3896</v>
      </c>
      <c r="Q1644" s="89" t="s">
        <v>175</v>
      </c>
      <c r="R1644" s="80">
        <f>VLOOKUP(P1644,Registration!O:P,2,FALSE)</f>
        <v>15</v>
      </c>
    </row>
    <row r="1645" spans="1:18" ht="23.1" customHeight="1">
      <c r="A1645" s="89" t="s">
        <v>127</v>
      </c>
      <c r="B1645" s="106" t="s">
        <v>26</v>
      </c>
      <c r="C1645" s="106" t="s">
        <v>27</v>
      </c>
      <c r="D1645" s="106" t="s">
        <v>28</v>
      </c>
      <c r="E1645" s="89" t="s">
        <v>147</v>
      </c>
      <c r="F1645" s="89" t="s">
        <v>129</v>
      </c>
      <c r="G1645" s="89" t="s">
        <v>3878</v>
      </c>
      <c r="H1645" s="89" t="s">
        <v>8157</v>
      </c>
      <c r="I1645" s="89" t="s">
        <v>8158</v>
      </c>
      <c r="J1645" s="89" t="s">
        <v>3897</v>
      </c>
      <c r="K1645" s="107">
        <v>43539</v>
      </c>
      <c r="L1645" s="89">
        <v>15</v>
      </c>
      <c r="M1645" s="89">
        <v>3</v>
      </c>
      <c r="N1645" s="89">
        <v>2019</v>
      </c>
      <c r="O1645" s="77">
        <f t="shared" si="33"/>
        <v>43539</v>
      </c>
      <c r="P1645" s="89" t="s">
        <v>3898</v>
      </c>
      <c r="Q1645" s="89" t="s">
        <v>175</v>
      </c>
      <c r="R1645" s="80">
        <f>VLOOKUP(P1645,Registration!O:P,2,FALSE)</f>
        <v>19</v>
      </c>
    </row>
    <row r="1646" spans="1:18" ht="23.1" customHeight="1">
      <c r="A1646" s="89" t="s">
        <v>127</v>
      </c>
      <c r="B1646" s="106" t="s">
        <v>26</v>
      </c>
      <c r="C1646" s="106" t="s">
        <v>27</v>
      </c>
      <c r="D1646" s="106" t="s">
        <v>28</v>
      </c>
      <c r="E1646" s="89" t="s">
        <v>147</v>
      </c>
      <c r="F1646" s="89" t="s">
        <v>129</v>
      </c>
      <c r="G1646" s="89" t="s">
        <v>3878</v>
      </c>
      <c r="H1646" s="89" t="s">
        <v>8157</v>
      </c>
      <c r="I1646" s="89" t="s">
        <v>8158</v>
      </c>
      <c r="J1646" s="89" t="s">
        <v>3899</v>
      </c>
      <c r="K1646" s="107">
        <v>43539</v>
      </c>
      <c r="L1646" s="89">
        <v>15</v>
      </c>
      <c r="M1646" s="89">
        <v>3</v>
      </c>
      <c r="N1646" s="89">
        <v>2019</v>
      </c>
      <c r="O1646" s="77">
        <f t="shared" si="33"/>
        <v>43539</v>
      </c>
      <c r="P1646" s="89" t="s">
        <v>3900</v>
      </c>
      <c r="Q1646" s="89" t="s">
        <v>175</v>
      </c>
      <c r="R1646" s="80">
        <f>VLOOKUP(P1646,Registration!O:P,2,FALSE)</f>
        <v>19</v>
      </c>
    </row>
    <row r="1647" spans="1:18" ht="23.1" customHeight="1">
      <c r="A1647" s="89" t="s">
        <v>127</v>
      </c>
      <c r="B1647" s="106" t="s">
        <v>26</v>
      </c>
      <c r="C1647" s="106" t="s">
        <v>27</v>
      </c>
      <c r="D1647" s="106" t="s">
        <v>28</v>
      </c>
      <c r="E1647" s="89" t="s">
        <v>147</v>
      </c>
      <c r="F1647" s="89" t="s">
        <v>129</v>
      </c>
      <c r="G1647" s="89" t="s">
        <v>3878</v>
      </c>
      <c r="H1647" s="89" t="s">
        <v>8157</v>
      </c>
      <c r="I1647" s="89" t="s">
        <v>8158</v>
      </c>
      <c r="J1647" s="89" t="s">
        <v>3901</v>
      </c>
      <c r="K1647" s="107">
        <v>43539</v>
      </c>
      <c r="L1647" s="89">
        <v>15</v>
      </c>
      <c r="M1647" s="89">
        <v>3</v>
      </c>
      <c r="N1647" s="89">
        <v>2019</v>
      </c>
      <c r="O1647" s="77">
        <f t="shared" si="33"/>
        <v>43539</v>
      </c>
      <c r="P1647" s="89" t="s">
        <v>3902</v>
      </c>
      <c r="Q1647" s="89" t="s">
        <v>175</v>
      </c>
      <c r="R1647" s="80">
        <f>VLOOKUP(P1647,Registration!O:P,2,FALSE)</f>
        <v>19</v>
      </c>
    </row>
    <row r="1648" spans="1:18" ht="23.1" customHeight="1">
      <c r="A1648" s="89" t="s">
        <v>127</v>
      </c>
      <c r="B1648" s="106" t="s">
        <v>26</v>
      </c>
      <c r="C1648" s="106" t="s">
        <v>27</v>
      </c>
      <c r="D1648" s="106" t="s">
        <v>28</v>
      </c>
      <c r="E1648" s="89" t="s">
        <v>147</v>
      </c>
      <c r="F1648" s="89" t="s">
        <v>129</v>
      </c>
      <c r="G1648" s="89" t="s">
        <v>3878</v>
      </c>
      <c r="H1648" s="89" t="s">
        <v>8157</v>
      </c>
      <c r="I1648" s="89" t="s">
        <v>8158</v>
      </c>
      <c r="J1648" s="89" t="s">
        <v>3903</v>
      </c>
      <c r="K1648" s="107">
        <v>43539</v>
      </c>
      <c r="L1648" s="89">
        <v>15</v>
      </c>
      <c r="M1648" s="89">
        <v>3</v>
      </c>
      <c r="N1648" s="89">
        <v>2019</v>
      </c>
      <c r="O1648" s="77">
        <f t="shared" si="33"/>
        <v>43539</v>
      </c>
      <c r="P1648" s="89" t="s">
        <v>3904</v>
      </c>
      <c r="Q1648" s="89" t="s">
        <v>175</v>
      </c>
      <c r="R1648" s="80">
        <f>VLOOKUP(P1648,Registration!O:P,2,FALSE)</f>
        <v>19</v>
      </c>
    </row>
    <row r="1649" spans="1:18" ht="23.1" customHeight="1">
      <c r="A1649" s="89" t="s">
        <v>127</v>
      </c>
      <c r="B1649" s="106" t="s">
        <v>26</v>
      </c>
      <c r="C1649" s="106" t="s">
        <v>27</v>
      </c>
      <c r="D1649" s="106" t="s">
        <v>28</v>
      </c>
      <c r="E1649" s="89" t="s">
        <v>147</v>
      </c>
      <c r="F1649" s="89" t="s">
        <v>129</v>
      </c>
      <c r="G1649" s="89" t="s">
        <v>3878</v>
      </c>
      <c r="H1649" s="89" t="s">
        <v>8157</v>
      </c>
      <c r="I1649" s="89" t="s">
        <v>8158</v>
      </c>
      <c r="J1649" s="89" t="s">
        <v>3905</v>
      </c>
      <c r="K1649" s="107">
        <v>43539</v>
      </c>
      <c r="L1649" s="89">
        <v>15</v>
      </c>
      <c r="M1649" s="89">
        <v>3</v>
      </c>
      <c r="N1649" s="89">
        <v>2019</v>
      </c>
      <c r="O1649" s="77">
        <f t="shared" si="33"/>
        <v>43539</v>
      </c>
      <c r="P1649" s="89" t="s">
        <v>3906</v>
      </c>
      <c r="Q1649" s="89" t="s">
        <v>175</v>
      </c>
      <c r="R1649" s="80">
        <f>VLOOKUP(P1649,Registration!O:P,2,FALSE)</f>
        <v>19</v>
      </c>
    </row>
    <row r="1650" spans="1:18" ht="23.1" customHeight="1">
      <c r="A1650" s="89" t="s">
        <v>127</v>
      </c>
      <c r="B1650" s="106" t="s">
        <v>26</v>
      </c>
      <c r="C1650" s="106" t="s">
        <v>27</v>
      </c>
      <c r="D1650" s="106" t="s">
        <v>28</v>
      </c>
      <c r="E1650" s="89" t="s">
        <v>147</v>
      </c>
      <c r="F1650" s="89" t="s">
        <v>129</v>
      </c>
      <c r="G1650" s="89" t="s">
        <v>3878</v>
      </c>
      <c r="H1650" s="89" t="s">
        <v>8157</v>
      </c>
      <c r="I1650" s="89" t="s">
        <v>8158</v>
      </c>
      <c r="J1650" s="89" t="s">
        <v>3907</v>
      </c>
      <c r="K1650" s="107">
        <v>43539</v>
      </c>
      <c r="L1650" s="89">
        <v>15</v>
      </c>
      <c r="M1650" s="89">
        <v>3</v>
      </c>
      <c r="N1650" s="89">
        <v>2019</v>
      </c>
      <c r="O1650" s="77">
        <f t="shared" si="33"/>
        <v>43539</v>
      </c>
      <c r="P1650" s="89" t="s">
        <v>3908</v>
      </c>
      <c r="Q1650" s="89" t="s">
        <v>175</v>
      </c>
      <c r="R1650" s="80">
        <f>VLOOKUP(P1650,Registration!O:P,2,FALSE)</f>
        <v>18</v>
      </c>
    </row>
    <row r="1651" spans="1:18" ht="23.1" customHeight="1">
      <c r="A1651" s="89" t="s">
        <v>127</v>
      </c>
      <c r="B1651" s="106" t="s">
        <v>26</v>
      </c>
      <c r="C1651" s="106" t="s">
        <v>27</v>
      </c>
      <c r="D1651" s="106" t="s">
        <v>28</v>
      </c>
      <c r="E1651" s="89" t="s">
        <v>147</v>
      </c>
      <c r="F1651" s="89" t="s">
        <v>129</v>
      </c>
      <c r="G1651" s="89" t="s">
        <v>3878</v>
      </c>
      <c r="H1651" s="89" t="s">
        <v>8157</v>
      </c>
      <c r="I1651" s="89" t="s">
        <v>8158</v>
      </c>
      <c r="J1651" s="89" t="s">
        <v>3909</v>
      </c>
      <c r="K1651" s="107">
        <v>43539</v>
      </c>
      <c r="L1651" s="89">
        <v>15</v>
      </c>
      <c r="M1651" s="89">
        <v>3</v>
      </c>
      <c r="N1651" s="89">
        <v>2019</v>
      </c>
      <c r="O1651" s="77">
        <f t="shared" si="33"/>
        <v>43539</v>
      </c>
      <c r="P1651" s="89" t="s">
        <v>3910</v>
      </c>
      <c r="Q1651" s="89" t="s">
        <v>175</v>
      </c>
      <c r="R1651" s="80">
        <f>VLOOKUP(P1651,Registration!O:P,2,FALSE)</f>
        <v>19</v>
      </c>
    </row>
    <row r="1652" spans="1:18" ht="23.1" customHeight="1">
      <c r="A1652" s="89" t="s">
        <v>127</v>
      </c>
      <c r="B1652" s="106" t="s">
        <v>26</v>
      </c>
      <c r="C1652" s="106" t="s">
        <v>27</v>
      </c>
      <c r="D1652" s="106" t="s">
        <v>28</v>
      </c>
      <c r="E1652" s="89" t="s">
        <v>147</v>
      </c>
      <c r="F1652" s="89" t="s">
        <v>129</v>
      </c>
      <c r="G1652" s="89" t="s">
        <v>3878</v>
      </c>
      <c r="H1652" s="89" t="s">
        <v>8157</v>
      </c>
      <c r="I1652" s="89" t="s">
        <v>8158</v>
      </c>
      <c r="J1652" s="89" t="s">
        <v>3911</v>
      </c>
      <c r="K1652" s="107">
        <v>43539</v>
      </c>
      <c r="L1652" s="89">
        <v>15</v>
      </c>
      <c r="M1652" s="89">
        <v>3</v>
      </c>
      <c r="N1652" s="89">
        <v>2019</v>
      </c>
      <c r="O1652" s="77">
        <f t="shared" si="33"/>
        <v>43539</v>
      </c>
      <c r="P1652" s="89" t="s">
        <v>3912</v>
      </c>
      <c r="Q1652" s="89" t="s">
        <v>175</v>
      </c>
      <c r="R1652" s="80">
        <f>VLOOKUP(P1652,Registration!O:P,2,FALSE)</f>
        <v>18</v>
      </c>
    </row>
    <row r="1653" spans="1:18" ht="23.1" customHeight="1">
      <c r="A1653" s="89" t="s">
        <v>127</v>
      </c>
      <c r="B1653" s="106" t="s">
        <v>26</v>
      </c>
      <c r="C1653" s="106" t="s">
        <v>27</v>
      </c>
      <c r="D1653" s="106" t="s">
        <v>28</v>
      </c>
      <c r="E1653" s="89" t="s">
        <v>147</v>
      </c>
      <c r="F1653" s="89" t="s">
        <v>129</v>
      </c>
      <c r="G1653" s="89" t="s">
        <v>3878</v>
      </c>
      <c r="H1653" s="89" t="s">
        <v>8157</v>
      </c>
      <c r="I1653" s="89" t="s">
        <v>8158</v>
      </c>
      <c r="J1653" s="89" t="s">
        <v>3913</v>
      </c>
      <c r="K1653" s="107">
        <v>43539</v>
      </c>
      <c r="L1653" s="89">
        <v>15</v>
      </c>
      <c r="M1653" s="89">
        <v>3</v>
      </c>
      <c r="N1653" s="89">
        <v>2019</v>
      </c>
      <c r="O1653" s="77">
        <f t="shared" si="33"/>
        <v>43539</v>
      </c>
      <c r="P1653" s="89" t="s">
        <v>3914</v>
      </c>
      <c r="Q1653" s="89" t="s">
        <v>175</v>
      </c>
      <c r="R1653" s="80">
        <f>VLOOKUP(P1653,Registration!O:P,2,FALSE)</f>
        <v>18</v>
      </c>
    </row>
    <row r="1654" spans="1:18" ht="23.1" customHeight="1">
      <c r="A1654" s="89" t="s">
        <v>127</v>
      </c>
      <c r="B1654" s="106" t="s">
        <v>26</v>
      </c>
      <c r="C1654" s="106" t="s">
        <v>27</v>
      </c>
      <c r="D1654" s="106" t="s">
        <v>28</v>
      </c>
      <c r="E1654" s="89" t="s">
        <v>147</v>
      </c>
      <c r="F1654" s="89" t="s">
        <v>129</v>
      </c>
      <c r="G1654" s="89" t="s">
        <v>3878</v>
      </c>
      <c r="H1654" s="89" t="s">
        <v>8157</v>
      </c>
      <c r="I1654" s="89" t="s">
        <v>8158</v>
      </c>
      <c r="J1654" s="89" t="s">
        <v>3915</v>
      </c>
      <c r="K1654" s="107">
        <v>43539</v>
      </c>
      <c r="L1654" s="89">
        <v>15</v>
      </c>
      <c r="M1654" s="89">
        <v>3</v>
      </c>
      <c r="N1654" s="89">
        <v>2019</v>
      </c>
      <c r="O1654" s="77">
        <f t="shared" si="33"/>
        <v>43539</v>
      </c>
      <c r="P1654" s="89" t="s">
        <v>3916</v>
      </c>
      <c r="Q1654" s="89" t="s">
        <v>175</v>
      </c>
      <c r="R1654" s="80">
        <f>VLOOKUP(P1654,Registration!O:P,2,FALSE)</f>
        <v>18</v>
      </c>
    </row>
    <row r="1655" spans="1:18" ht="23.1" customHeight="1">
      <c r="A1655" s="89" t="s">
        <v>127</v>
      </c>
      <c r="B1655" s="106" t="s">
        <v>26</v>
      </c>
      <c r="C1655" s="106" t="s">
        <v>27</v>
      </c>
      <c r="D1655" s="106" t="s">
        <v>28</v>
      </c>
      <c r="E1655" s="89" t="s">
        <v>147</v>
      </c>
      <c r="F1655" s="89" t="s">
        <v>129</v>
      </c>
      <c r="G1655" s="89" t="s">
        <v>3878</v>
      </c>
      <c r="H1655" s="89" t="s">
        <v>8157</v>
      </c>
      <c r="I1655" s="89" t="s">
        <v>8158</v>
      </c>
      <c r="J1655" s="89" t="s">
        <v>3917</v>
      </c>
      <c r="K1655" s="107">
        <v>43539</v>
      </c>
      <c r="L1655" s="89">
        <v>15</v>
      </c>
      <c r="M1655" s="89">
        <v>3</v>
      </c>
      <c r="N1655" s="89">
        <v>2019</v>
      </c>
      <c r="O1655" s="77">
        <f t="shared" si="33"/>
        <v>43539</v>
      </c>
      <c r="P1655" s="89" t="s">
        <v>3918</v>
      </c>
      <c r="Q1655" s="89" t="s">
        <v>175</v>
      </c>
      <c r="R1655" s="80">
        <f>VLOOKUP(P1655,Registration!O:P,2,FALSE)</f>
        <v>17</v>
      </c>
    </row>
    <row r="1656" spans="1:18" ht="23.1" customHeight="1">
      <c r="A1656" s="89" t="s">
        <v>127</v>
      </c>
      <c r="B1656" s="106" t="s">
        <v>26</v>
      </c>
      <c r="C1656" s="106" t="s">
        <v>27</v>
      </c>
      <c r="D1656" s="106" t="s">
        <v>28</v>
      </c>
      <c r="E1656" s="89" t="s">
        <v>147</v>
      </c>
      <c r="F1656" s="89" t="s">
        <v>129</v>
      </c>
      <c r="G1656" s="89" t="s">
        <v>3878</v>
      </c>
      <c r="H1656" s="89" t="s">
        <v>8157</v>
      </c>
      <c r="I1656" s="89" t="s">
        <v>8158</v>
      </c>
      <c r="J1656" s="89" t="s">
        <v>3919</v>
      </c>
      <c r="K1656" s="107">
        <v>43539</v>
      </c>
      <c r="L1656" s="89">
        <v>15</v>
      </c>
      <c r="M1656" s="89">
        <v>3</v>
      </c>
      <c r="N1656" s="89">
        <v>2019</v>
      </c>
      <c r="O1656" s="77">
        <f t="shared" si="33"/>
        <v>43539</v>
      </c>
      <c r="P1656" s="89" t="s">
        <v>3920</v>
      </c>
      <c r="Q1656" s="89" t="s">
        <v>175</v>
      </c>
      <c r="R1656" s="80">
        <f>VLOOKUP(P1656,Registration!O:P,2,FALSE)</f>
        <v>18</v>
      </c>
    </row>
    <row r="1657" spans="1:18" ht="23.1" customHeight="1">
      <c r="A1657" s="89" t="s">
        <v>127</v>
      </c>
      <c r="B1657" s="106" t="s">
        <v>26</v>
      </c>
      <c r="C1657" s="106" t="s">
        <v>27</v>
      </c>
      <c r="D1657" s="106" t="s">
        <v>28</v>
      </c>
      <c r="E1657" s="89" t="s">
        <v>147</v>
      </c>
      <c r="F1657" s="89" t="s">
        <v>129</v>
      </c>
      <c r="G1657" s="89" t="s">
        <v>3878</v>
      </c>
      <c r="H1657" s="89" t="s">
        <v>8157</v>
      </c>
      <c r="I1657" s="89" t="s">
        <v>8158</v>
      </c>
      <c r="J1657" s="89" t="s">
        <v>3921</v>
      </c>
      <c r="K1657" s="107">
        <v>43539</v>
      </c>
      <c r="L1657" s="89">
        <v>15</v>
      </c>
      <c r="M1657" s="89">
        <v>3</v>
      </c>
      <c r="N1657" s="89">
        <v>2019</v>
      </c>
      <c r="O1657" s="77">
        <f t="shared" si="33"/>
        <v>43539</v>
      </c>
      <c r="P1657" s="89" t="s">
        <v>3922</v>
      </c>
      <c r="Q1657" s="89" t="s">
        <v>175</v>
      </c>
      <c r="R1657" s="80">
        <f>VLOOKUP(P1657,Registration!O:P,2,FALSE)</f>
        <v>15</v>
      </c>
    </row>
    <row r="1658" spans="1:18" ht="23.1" customHeight="1">
      <c r="A1658" s="89" t="s">
        <v>127</v>
      </c>
      <c r="B1658" s="106" t="s">
        <v>26</v>
      </c>
      <c r="C1658" s="106" t="s">
        <v>27</v>
      </c>
      <c r="D1658" s="106" t="s">
        <v>28</v>
      </c>
      <c r="E1658" s="89" t="s">
        <v>147</v>
      </c>
      <c r="F1658" s="89" t="s">
        <v>129</v>
      </c>
      <c r="G1658" s="89" t="s">
        <v>3878</v>
      </c>
      <c r="H1658" s="89" t="s">
        <v>8157</v>
      </c>
      <c r="I1658" s="89" t="s">
        <v>8158</v>
      </c>
      <c r="J1658" s="89" t="s">
        <v>3923</v>
      </c>
      <c r="K1658" s="107">
        <v>43539</v>
      </c>
      <c r="L1658" s="89">
        <v>15</v>
      </c>
      <c r="M1658" s="89">
        <v>3</v>
      </c>
      <c r="N1658" s="89">
        <v>2019</v>
      </c>
      <c r="O1658" s="77">
        <f t="shared" si="33"/>
        <v>43539</v>
      </c>
      <c r="P1658" s="89" t="s">
        <v>3924</v>
      </c>
      <c r="Q1658" s="89" t="s">
        <v>175</v>
      </c>
      <c r="R1658" s="80">
        <f>VLOOKUP(P1658,Registration!O:P,2,FALSE)</f>
        <v>15</v>
      </c>
    </row>
    <row r="1659" spans="1:18" ht="23.1" customHeight="1">
      <c r="A1659" s="89" t="s">
        <v>127</v>
      </c>
      <c r="B1659" s="106" t="s">
        <v>26</v>
      </c>
      <c r="C1659" s="106" t="s">
        <v>27</v>
      </c>
      <c r="D1659" s="106" t="s">
        <v>28</v>
      </c>
      <c r="E1659" s="89" t="s">
        <v>147</v>
      </c>
      <c r="F1659" s="89" t="s">
        <v>129</v>
      </c>
      <c r="G1659" s="89" t="s">
        <v>3878</v>
      </c>
      <c r="H1659" s="89" t="s">
        <v>8157</v>
      </c>
      <c r="I1659" s="89" t="s">
        <v>8158</v>
      </c>
      <c r="J1659" s="89" t="s">
        <v>3925</v>
      </c>
      <c r="K1659" s="107">
        <v>43539</v>
      </c>
      <c r="L1659" s="89">
        <v>15</v>
      </c>
      <c r="M1659" s="89">
        <v>3</v>
      </c>
      <c r="N1659" s="89">
        <v>2019</v>
      </c>
      <c r="O1659" s="77">
        <f t="shared" si="33"/>
        <v>43539</v>
      </c>
      <c r="P1659" s="89" t="s">
        <v>3926</v>
      </c>
      <c r="Q1659" s="89" t="s">
        <v>175</v>
      </c>
      <c r="R1659" s="80">
        <f>VLOOKUP(P1659,Registration!O:P,2,FALSE)</f>
        <v>19</v>
      </c>
    </row>
    <row r="1660" spans="1:18" ht="23.1" customHeight="1">
      <c r="A1660" s="89" t="s">
        <v>127</v>
      </c>
      <c r="B1660" s="106" t="s">
        <v>26</v>
      </c>
      <c r="C1660" s="106" t="s">
        <v>27</v>
      </c>
      <c r="D1660" s="106" t="s">
        <v>28</v>
      </c>
      <c r="E1660" s="89" t="s">
        <v>147</v>
      </c>
      <c r="F1660" s="89" t="s">
        <v>129</v>
      </c>
      <c r="G1660" s="89" t="s">
        <v>3878</v>
      </c>
      <c r="H1660" s="89" t="s">
        <v>8157</v>
      </c>
      <c r="I1660" s="89" t="s">
        <v>8158</v>
      </c>
      <c r="J1660" s="89" t="s">
        <v>3927</v>
      </c>
      <c r="K1660" s="107">
        <v>43539</v>
      </c>
      <c r="L1660" s="89">
        <v>15</v>
      </c>
      <c r="M1660" s="89">
        <v>3</v>
      </c>
      <c r="N1660" s="89">
        <v>2019</v>
      </c>
      <c r="O1660" s="77">
        <f t="shared" si="33"/>
        <v>43539</v>
      </c>
      <c r="P1660" s="89" t="s">
        <v>3928</v>
      </c>
      <c r="Q1660" s="89" t="s">
        <v>175</v>
      </c>
      <c r="R1660" s="80">
        <f>VLOOKUP(P1660,Registration!O:P,2,FALSE)</f>
        <v>15</v>
      </c>
    </row>
    <row r="1661" spans="1:18" ht="23.1" customHeight="1">
      <c r="A1661" s="89" t="s">
        <v>127</v>
      </c>
      <c r="B1661" s="106" t="s">
        <v>26</v>
      </c>
      <c r="C1661" s="106" t="s">
        <v>27</v>
      </c>
      <c r="D1661" s="106" t="s">
        <v>28</v>
      </c>
      <c r="E1661" s="89" t="s">
        <v>147</v>
      </c>
      <c r="F1661" s="89" t="s">
        <v>129</v>
      </c>
      <c r="G1661" s="89" t="s">
        <v>3878</v>
      </c>
      <c r="H1661" s="89" t="s">
        <v>8157</v>
      </c>
      <c r="I1661" s="89" t="s">
        <v>8158</v>
      </c>
      <c r="J1661" s="89" t="s">
        <v>3929</v>
      </c>
      <c r="K1661" s="107">
        <v>43539</v>
      </c>
      <c r="L1661" s="89">
        <v>15</v>
      </c>
      <c r="M1661" s="89">
        <v>3</v>
      </c>
      <c r="N1661" s="89">
        <v>2019</v>
      </c>
      <c r="O1661" s="77">
        <f t="shared" si="33"/>
        <v>43539</v>
      </c>
      <c r="P1661" s="89" t="s">
        <v>3930</v>
      </c>
      <c r="Q1661" s="89" t="s">
        <v>175</v>
      </c>
      <c r="R1661" s="80">
        <f>VLOOKUP(P1661,Registration!O:P,2,FALSE)</f>
        <v>19</v>
      </c>
    </row>
    <row r="1662" spans="1:18" ht="23.1" customHeight="1">
      <c r="A1662" s="89" t="s">
        <v>127</v>
      </c>
      <c r="B1662" s="106" t="s">
        <v>26</v>
      </c>
      <c r="C1662" s="106" t="s">
        <v>27</v>
      </c>
      <c r="D1662" s="106" t="s">
        <v>28</v>
      </c>
      <c r="E1662" s="89" t="s">
        <v>147</v>
      </c>
      <c r="F1662" s="89" t="s">
        <v>129</v>
      </c>
      <c r="G1662" s="89" t="s">
        <v>3878</v>
      </c>
      <c r="H1662" s="89" t="s">
        <v>8157</v>
      </c>
      <c r="I1662" s="89" t="s">
        <v>8158</v>
      </c>
      <c r="J1662" s="89" t="s">
        <v>3931</v>
      </c>
      <c r="K1662" s="107">
        <v>43539</v>
      </c>
      <c r="L1662" s="89">
        <v>15</v>
      </c>
      <c r="M1662" s="89">
        <v>3</v>
      </c>
      <c r="N1662" s="89">
        <v>2019</v>
      </c>
      <c r="O1662" s="77">
        <f t="shared" si="33"/>
        <v>43539</v>
      </c>
      <c r="P1662" s="89" t="s">
        <v>3932</v>
      </c>
      <c r="Q1662" s="89" t="s">
        <v>175</v>
      </c>
      <c r="R1662" s="80">
        <f>VLOOKUP(P1662,Registration!O:P,2,FALSE)</f>
        <v>15</v>
      </c>
    </row>
    <row r="1663" spans="1:18" ht="23.1" customHeight="1">
      <c r="A1663" s="89" t="s">
        <v>127</v>
      </c>
      <c r="B1663" s="106" t="s">
        <v>26</v>
      </c>
      <c r="C1663" s="106" t="s">
        <v>27</v>
      </c>
      <c r="D1663" s="106" t="s">
        <v>28</v>
      </c>
      <c r="E1663" s="89" t="s">
        <v>147</v>
      </c>
      <c r="F1663" s="89" t="s">
        <v>129</v>
      </c>
      <c r="G1663" s="89" t="s">
        <v>3878</v>
      </c>
      <c r="H1663" s="89" t="s">
        <v>8157</v>
      </c>
      <c r="I1663" s="89" t="s">
        <v>8158</v>
      </c>
      <c r="J1663" s="89" t="s">
        <v>3933</v>
      </c>
      <c r="K1663" s="107">
        <v>43539</v>
      </c>
      <c r="L1663" s="89">
        <v>15</v>
      </c>
      <c r="M1663" s="89">
        <v>3</v>
      </c>
      <c r="N1663" s="89">
        <v>2019</v>
      </c>
      <c r="O1663" s="77">
        <f t="shared" si="33"/>
        <v>43539</v>
      </c>
      <c r="P1663" s="89" t="s">
        <v>3934</v>
      </c>
      <c r="Q1663" s="89" t="s">
        <v>175</v>
      </c>
      <c r="R1663" s="80">
        <f>VLOOKUP(P1663,Registration!O:P,2,FALSE)</f>
        <v>19</v>
      </c>
    </row>
    <row r="1664" spans="1:18" ht="23.1" customHeight="1">
      <c r="A1664" s="89" t="s">
        <v>127</v>
      </c>
      <c r="B1664" s="106" t="s">
        <v>26</v>
      </c>
      <c r="C1664" s="106" t="s">
        <v>27</v>
      </c>
      <c r="D1664" s="106" t="s">
        <v>28</v>
      </c>
      <c r="E1664" s="89" t="s">
        <v>147</v>
      </c>
      <c r="F1664" s="89" t="s">
        <v>129</v>
      </c>
      <c r="G1664" s="89" t="s">
        <v>3878</v>
      </c>
      <c r="H1664" s="89" t="s">
        <v>8157</v>
      </c>
      <c r="I1664" s="89" t="s">
        <v>8158</v>
      </c>
      <c r="J1664" s="89" t="s">
        <v>3935</v>
      </c>
      <c r="K1664" s="107">
        <v>43539</v>
      </c>
      <c r="L1664" s="89">
        <v>15</v>
      </c>
      <c r="M1664" s="89">
        <v>3</v>
      </c>
      <c r="N1664" s="89">
        <v>2019</v>
      </c>
      <c r="O1664" s="77">
        <f t="shared" si="33"/>
        <v>43539</v>
      </c>
      <c r="P1664" s="89" t="s">
        <v>3936</v>
      </c>
      <c r="Q1664" s="89" t="s">
        <v>175</v>
      </c>
      <c r="R1664" s="80">
        <f>VLOOKUP(P1664,Registration!O:P,2,FALSE)</f>
        <v>19</v>
      </c>
    </row>
    <row r="1665" spans="1:18" ht="23.1" customHeight="1">
      <c r="A1665" s="89" t="s">
        <v>127</v>
      </c>
      <c r="B1665" s="106" t="s">
        <v>26</v>
      </c>
      <c r="C1665" s="106" t="s">
        <v>27</v>
      </c>
      <c r="D1665" s="106" t="s">
        <v>28</v>
      </c>
      <c r="E1665" s="89" t="s">
        <v>147</v>
      </c>
      <c r="F1665" s="89" t="s">
        <v>129</v>
      </c>
      <c r="G1665" s="89" t="s">
        <v>3878</v>
      </c>
      <c r="H1665" s="89" t="s">
        <v>8157</v>
      </c>
      <c r="I1665" s="89" t="s">
        <v>8158</v>
      </c>
      <c r="J1665" s="89" t="s">
        <v>3937</v>
      </c>
      <c r="K1665" s="107">
        <v>43540</v>
      </c>
      <c r="L1665" s="89">
        <v>16</v>
      </c>
      <c r="M1665" s="89">
        <v>3</v>
      </c>
      <c r="N1665" s="89">
        <v>2019</v>
      </c>
      <c r="O1665" s="77">
        <f t="shared" si="33"/>
        <v>43540</v>
      </c>
      <c r="P1665" s="89" t="s">
        <v>3938</v>
      </c>
      <c r="Q1665" s="89" t="s">
        <v>175</v>
      </c>
      <c r="R1665" s="80">
        <f>VLOOKUP(P1665,Registration!O:P,2,FALSE)</f>
        <v>19</v>
      </c>
    </row>
    <row r="1666" spans="1:18" ht="23.1" customHeight="1">
      <c r="A1666" s="89" t="s">
        <v>127</v>
      </c>
      <c r="B1666" s="106" t="s">
        <v>26</v>
      </c>
      <c r="C1666" s="106" t="s">
        <v>27</v>
      </c>
      <c r="D1666" s="106" t="s">
        <v>28</v>
      </c>
      <c r="E1666" s="89" t="s">
        <v>147</v>
      </c>
      <c r="F1666" s="89" t="s">
        <v>129</v>
      </c>
      <c r="G1666" s="89" t="s">
        <v>3878</v>
      </c>
      <c r="H1666" s="89" t="s">
        <v>8157</v>
      </c>
      <c r="I1666" s="89" t="s">
        <v>8158</v>
      </c>
      <c r="J1666" s="89" t="s">
        <v>3939</v>
      </c>
      <c r="K1666" s="107">
        <v>43540</v>
      </c>
      <c r="L1666" s="89">
        <v>16</v>
      </c>
      <c r="M1666" s="89">
        <v>3</v>
      </c>
      <c r="N1666" s="89">
        <v>2019</v>
      </c>
      <c r="O1666" s="77">
        <f t="shared" si="33"/>
        <v>43540</v>
      </c>
      <c r="P1666" s="89" t="s">
        <v>3940</v>
      </c>
      <c r="Q1666" s="89" t="s">
        <v>175</v>
      </c>
      <c r="R1666" s="80">
        <f>VLOOKUP(P1666,Registration!O:P,2,FALSE)</f>
        <v>18</v>
      </c>
    </row>
    <row r="1667" spans="1:18" ht="23.1" customHeight="1">
      <c r="A1667" s="89" t="s">
        <v>127</v>
      </c>
      <c r="B1667" s="106" t="s">
        <v>26</v>
      </c>
      <c r="C1667" s="106" t="s">
        <v>27</v>
      </c>
      <c r="D1667" s="106" t="s">
        <v>28</v>
      </c>
      <c r="E1667" s="89" t="s">
        <v>147</v>
      </c>
      <c r="F1667" s="89" t="s">
        <v>129</v>
      </c>
      <c r="G1667" s="89" t="s">
        <v>3878</v>
      </c>
      <c r="H1667" s="89" t="s">
        <v>8157</v>
      </c>
      <c r="I1667" s="89" t="s">
        <v>8158</v>
      </c>
      <c r="J1667" s="89" t="s">
        <v>3941</v>
      </c>
      <c r="K1667" s="107">
        <v>43540</v>
      </c>
      <c r="L1667" s="89">
        <v>16</v>
      </c>
      <c r="M1667" s="89">
        <v>3</v>
      </c>
      <c r="N1667" s="89">
        <v>2019</v>
      </c>
      <c r="O1667" s="77">
        <f t="shared" si="33"/>
        <v>43540</v>
      </c>
      <c r="P1667" s="89" t="s">
        <v>3942</v>
      </c>
      <c r="Q1667" s="89" t="s">
        <v>175</v>
      </c>
      <c r="R1667" s="80">
        <f>VLOOKUP(P1667,Registration!O:P,2,FALSE)</f>
        <v>19</v>
      </c>
    </row>
    <row r="1668" spans="1:18" ht="23.1" customHeight="1">
      <c r="A1668" s="89" t="s">
        <v>127</v>
      </c>
      <c r="B1668" s="106" t="s">
        <v>26</v>
      </c>
      <c r="C1668" s="106" t="s">
        <v>27</v>
      </c>
      <c r="D1668" s="106" t="s">
        <v>28</v>
      </c>
      <c r="E1668" s="89" t="s">
        <v>147</v>
      </c>
      <c r="F1668" s="89" t="s">
        <v>129</v>
      </c>
      <c r="G1668" s="89" t="s">
        <v>3878</v>
      </c>
      <c r="H1668" s="89" t="s">
        <v>8157</v>
      </c>
      <c r="I1668" s="89" t="s">
        <v>8158</v>
      </c>
      <c r="J1668" s="89" t="s">
        <v>3943</v>
      </c>
      <c r="K1668" s="107">
        <v>43540</v>
      </c>
      <c r="L1668" s="89">
        <v>16</v>
      </c>
      <c r="M1668" s="89">
        <v>3</v>
      </c>
      <c r="N1668" s="89">
        <v>2019</v>
      </c>
      <c r="O1668" s="77">
        <f t="shared" si="33"/>
        <v>43540</v>
      </c>
      <c r="P1668" s="89" t="s">
        <v>3944</v>
      </c>
      <c r="Q1668" s="89" t="s">
        <v>175</v>
      </c>
      <c r="R1668" s="80">
        <f>VLOOKUP(P1668,Registration!O:P,2,FALSE)</f>
        <v>19</v>
      </c>
    </row>
    <row r="1669" spans="1:18" ht="23.1" customHeight="1">
      <c r="A1669" s="89" t="s">
        <v>127</v>
      </c>
      <c r="B1669" s="106" t="s">
        <v>26</v>
      </c>
      <c r="C1669" s="106" t="s">
        <v>27</v>
      </c>
      <c r="D1669" s="106" t="s">
        <v>28</v>
      </c>
      <c r="E1669" s="89" t="s">
        <v>147</v>
      </c>
      <c r="F1669" s="89" t="s">
        <v>129</v>
      </c>
      <c r="G1669" s="89" t="s">
        <v>3878</v>
      </c>
      <c r="H1669" s="89" t="s">
        <v>8157</v>
      </c>
      <c r="I1669" s="89" t="s">
        <v>8158</v>
      </c>
      <c r="J1669" s="89" t="s">
        <v>3945</v>
      </c>
      <c r="K1669" s="107">
        <v>43540</v>
      </c>
      <c r="L1669" s="89">
        <v>16</v>
      </c>
      <c r="M1669" s="89">
        <v>3</v>
      </c>
      <c r="N1669" s="89">
        <v>2019</v>
      </c>
      <c r="O1669" s="77">
        <f t="shared" si="33"/>
        <v>43540</v>
      </c>
      <c r="P1669" s="89" t="s">
        <v>3946</v>
      </c>
      <c r="Q1669" s="89" t="s">
        <v>175</v>
      </c>
      <c r="R1669" s="80">
        <f>VLOOKUP(P1669,Registration!O:P,2,FALSE)</f>
        <v>19</v>
      </c>
    </row>
    <row r="1670" spans="1:18" ht="23.1" customHeight="1">
      <c r="A1670" s="89" t="s">
        <v>127</v>
      </c>
      <c r="B1670" s="106" t="s">
        <v>26</v>
      </c>
      <c r="C1670" s="106" t="s">
        <v>27</v>
      </c>
      <c r="D1670" s="106" t="s">
        <v>28</v>
      </c>
      <c r="E1670" s="89" t="s">
        <v>147</v>
      </c>
      <c r="F1670" s="89" t="s">
        <v>129</v>
      </c>
      <c r="G1670" s="89" t="s">
        <v>3878</v>
      </c>
      <c r="H1670" s="89" t="s">
        <v>8157</v>
      </c>
      <c r="I1670" s="89" t="s">
        <v>8158</v>
      </c>
      <c r="J1670" s="89" t="s">
        <v>3947</v>
      </c>
      <c r="K1670" s="107">
        <v>43540</v>
      </c>
      <c r="L1670" s="89">
        <v>16</v>
      </c>
      <c r="M1670" s="89">
        <v>3</v>
      </c>
      <c r="N1670" s="89">
        <v>2019</v>
      </c>
      <c r="O1670" s="77">
        <f t="shared" si="33"/>
        <v>43540</v>
      </c>
      <c r="P1670" s="89" t="s">
        <v>3948</v>
      </c>
      <c r="Q1670" s="89" t="s">
        <v>175</v>
      </c>
      <c r="R1670" s="80">
        <f>VLOOKUP(P1670,Registration!O:P,2,FALSE)</f>
        <v>18</v>
      </c>
    </row>
    <row r="1671" spans="1:18" ht="23.1" customHeight="1">
      <c r="A1671" s="89" t="s">
        <v>127</v>
      </c>
      <c r="B1671" s="106" t="s">
        <v>26</v>
      </c>
      <c r="C1671" s="106" t="s">
        <v>27</v>
      </c>
      <c r="D1671" s="106" t="s">
        <v>28</v>
      </c>
      <c r="E1671" s="89" t="s">
        <v>147</v>
      </c>
      <c r="F1671" s="89" t="s">
        <v>129</v>
      </c>
      <c r="G1671" s="89" t="s">
        <v>3878</v>
      </c>
      <c r="H1671" s="89" t="s">
        <v>8157</v>
      </c>
      <c r="I1671" s="89" t="s">
        <v>8158</v>
      </c>
      <c r="J1671" s="89" t="s">
        <v>3949</v>
      </c>
      <c r="K1671" s="107">
        <v>43540</v>
      </c>
      <c r="L1671" s="89">
        <v>16</v>
      </c>
      <c r="M1671" s="89">
        <v>3</v>
      </c>
      <c r="N1671" s="89">
        <v>2019</v>
      </c>
      <c r="O1671" s="77">
        <f t="shared" si="33"/>
        <v>43540</v>
      </c>
      <c r="P1671" s="89" t="s">
        <v>3950</v>
      </c>
      <c r="Q1671" s="89" t="s">
        <v>175</v>
      </c>
      <c r="R1671" s="80">
        <f>VLOOKUP(P1671,Registration!O:P,2,FALSE)</f>
        <v>17</v>
      </c>
    </row>
    <row r="1672" spans="1:18" ht="23.1" customHeight="1">
      <c r="A1672" s="89" t="s">
        <v>127</v>
      </c>
      <c r="B1672" s="106" t="s">
        <v>26</v>
      </c>
      <c r="C1672" s="106" t="s">
        <v>27</v>
      </c>
      <c r="D1672" s="106" t="s">
        <v>28</v>
      </c>
      <c r="E1672" s="89" t="s">
        <v>147</v>
      </c>
      <c r="F1672" s="89" t="s">
        <v>129</v>
      </c>
      <c r="G1672" s="89" t="s">
        <v>3878</v>
      </c>
      <c r="H1672" s="89" t="s">
        <v>8157</v>
      </c>
      <c r="I1672" s="89" t="s">
        <v>8158</v>
      </c>
      <c r="J1672" s="89" t="s">
        <v>3951</v>
      </c>
      <c r="K1672" s="107">
        <v>43540</v>
      </c>
      <c r="L1672" s="89">
        <v>16</v>
      </c>
      <c r="M1672" s="89">
        <v>3</v>
      </c>
      <c r="N1672" s="89">
        <v>2019</v>
      </c>
      <c r="O1672" s="77">
        <f t="shared" si="33"/>
        <v>43540</v>
      </c>
      <c r="P1672" s="89" t="s">
        <v>3952</v>
      </c>
      <c r="Q1672" s="89" t="s">
        <v>175</v>
      </c>
      <c r="R1672" s="80">
        <f>VLOOKUP(P1672,Registration!O:P,2,FALSE)</f>
        <v>17</v>
      </c>
    </row>
    <row r="1673" spans="1:18" ht="23.1" customHeight="1">
      <c r="A1673" s="89" t="s">
        <v>127</v>
      </c>
      <c r="B1673" s="106" t="s">
        <v>26</v>
      </c>
      <c r="C1673" s="106" t="s">
        <v>27</v>
      </c>
      <c r="D1673" s="106" t="s">
        <v>28</v>
      </c>
      <c r="E1673" s="89" t="s">
        <v>147</v>
      </c>
      <c r="F1673" s="89" t="s">
        <v>129</v>
      </c>
      <c r="G1673" s="89" t="s">
        <v>3878</v>
      </c>
      <c r="H1673" s="89" t="s">
        <v>8157</v>
      </c>
      <c r="I1673" s="89" t="s">
        <v>8158</v>
      </c>
      <c r="J1673" s="89" t="s">
        <v>3953</v>
      </c>
      <c r="K1673" s="107">
        <v>43540</v>
      </c>
      <c r="L1673" s="89">
        <v>16</v>
      </c>
      <c r="M1673" s="89">
        <v>3</v>
      </c>
      <c r="N1673" s="89">
        <v>2019</v>
      </c>
      <c r="O1673" s="77">
        <f t="shared" si="33"/>
        <v>43540</v>
      </c>
      <c r="P1673" s="89" t="s">
        <v>3954</v>
      </c>
      <c r="Q1673" s="89" t="s">
        <v>175</v>
      </c>
      <c r="R1673" s="80">
        <f>VLOOKUP(P1673,Registration!O:P,2,FALSE)</f>
        <v>18</v>
      </c>
    </row>
    <row r="1674" spans="1:18" ht="23.1" customHeight="1">
      <c r="A1674" s="89" t="s">
        <v>127</v>
      </c>
      <c r="B1674" s="106" t="s">
        <v>26</v>
      </c>
      <c r="C1674" s="106" t="s">
        <v>27</v>
      </c>
      <c r="D1674" s="106" t="s">
        <v>28</v>
      </c>
      <c r="E1674" s="89" t="s">
        <v>147</v>
      </c>
      <c r="F1674" s="89" t="s">
        <v>129</v>
      </c>
      <c r="G1674" s="89" t="s">
        <v>3878</v>
      </c>
      <c r="H1674" s="89" t="s">
        <v>8157</v>
      </c>
      <c r="I1674" s="89" t="s">
        <v>8158</v>
      </c>
      <c r="J1674" s="89" t="s">
        <v>3955</v>
      </c>
      <c r="K1674" s="107">
        <v>43540</v>
      </c>
      <c r="L1674" s="89">
        <v>16</v>
      </c>
      <c r="M1674" s="89">
        <v>3</v>
      </c>
      <c r="N1674" s="89">
        <v>2019</v>
      </c>
      <c r="O1674" s="77">
        <f t="shared" si="33"/>
        <v>43540</v>
      </c>
      <c r="P1674" s="89" t="s">
        <v>3956</v>
      </c>
      <c r="Q1674" s="89" t="s">
        <v>175</v>
      </c>
      <c r="R1674" s="80">
        <f>VLOOKUP(P1674,Registration!O:P,2,FALSE)</f>
        <v>17</v>
      </c>
    </row>
    <row r="1675" spans="1:18" ht="23.1" customHeight="1">
      <c r="A1675" s="89" t="s">
        <v>127</v>
      </c>
      <c r="B1675" s="106" t="s">
        <v>26</v>
      </c>
      <c r="C1675" s="106" t="s">
        <v>27</v>
      </c>
      <c r="D1675" s="106" t="s">
        <v>28</v>
      </c>
      <c r="E1675" s="89" t="s">
        <v>147</v>
      </c>
      <c r="F1675" s="89" t="s">
        <v>129</v>
      </c>
      <c r="G1675" s="89" t="s">
        <v>3878</v>
      </c>
      <c r="H1675" s="89" t="s">
        <v>8157</v>
      </c>
      <c r="I1675" s="89" t="s">
        <v>8158</v>
      </c>
      <c r="J1675" s="89" t="s">
        <v>3957</v>
      </c>
      <c r="K1675" s="107">
        <v>43540</v>
      </c>
      <c r="L1675" s="89">
        <v>16</v>
      </c>
      <c r="M1675" s="89">
        <v>3</v>
      </c>
      <c r="N1675" s="89">
        <v>2019</v>
      </c>
      <c r="O1675" s="77">
        <f t="shared" si="33"/>
        <v>43540</v>
      </c>
      <c r="P1675" s="89" t="s">
        <v>3958</v>
      </c>
      <c r="Q1675" s="89" t="s">
        <v>175</v>
      </c>
      <c r="R1675" s="80">
        <f>VLOOKUP(P1675,Registration!O:P,2,FALSE)</f>
        <v>16</v>
      </c>
    </row>
    <row r="1676" spans="1:18" ht="23.1" customHeight="1">
      <c r="A1676" s="89" t="s">
        <v>127</v>
      </c>
      <c r="B1676" s="106" t="s">
        <v>26</v>
      </c>
      <c r="C1676" s="106" t="s">
        <v>27</v>
      </c>
      <c r="D1676" s="106" t="s">
        <v>28</v>
      </c>
      <c r="E1676" s="89" t="s">
        <v>147</v>
      </c>
      <c r="F1676" s="89" t="s">
        <v>129</v>
      </c>
      <c r="G1676" s="89" t="s">
        <v>3878</v>
      </c>
      <c r="H1676" s="89" t="s">
        <v>8157</v>
      </c>
      <c r="I1676" s="89" t="s">
        <v>8158</v>
      </c>
      <c r="J1676" s="89" t="s">
        <v>3959</v>
      </c>
      <c r="K1676" s="107">
        <v>43540</v>
      </c>
      <c r="L1676" s="89">
        <v>16</v>
      </c>
      <c r="M1676" s="89">
        <v>3</v>
      </c>
      <c r="N1676" s="89">
        <v>2019</v>
      </c>
      <c r="O1676" s="77">
        <f t="shared" si="33"/>
        <v>43540</v>
      </c>
      <c r="P1676" s="89" t="s">
        <v>3960</v>
      </c>
      <c r="Q1676" s="89" t="s">
        <v>175</v>
      </c>
      <c r="R1676" s="80">
        <f>VLOOKUP(P1676,Registration!O:P,2,FALSE)</f>
        <v>17</v>
      </c>
    </row>
    <row r="1677" spans="1:18" ht="23.1" customHeight="1">
      <c r="A1677" s="89" t="s">
        <v>127</v>
      </c>
      <c r="B1677" s="106" t="s">
        <v>26</v>
      </c>
      <c r="C1677" s="106" t="s">
        <v>27</v>
      </c>
      <c r="D1677" s="106" t="s">
        <v>28</v>
      </c>
      <c r="E1677" s="89" t="s">
        <v>147</v>
      </c>
      <c r="F1677" s="89" t="s">
        <v>129</v>
      </c>
      <c r="G1677" s="89" t="s">
        <v>3878</v>
      </c>
      <c r="H1677" s="89" t="s">
        <v>8157</v>
      </c>
      <c r="I1677" s="89" t="s">
        <v>8158</v>
      </c>
      <c r="J1677" s="89" t="s">
        <v>245</v>
      </c>
      <c r="K1677" s="107">
        <v>43540</v>
      </c>
      <c r="L1677" s="89">
        <v>16</v>
      </c>
      <c r="M1677" s="89">
        <v>3</v>
      </c>
      <c r="N1677" s="89">
        <v>2019</v>
      </c>
      <c r="O1677" s="77">
        <f t="shared" si="33"/>
        <v>43540</v>
      </c>
      <c r="P1677" s="89" t="s">
        <v>3961</v>
      </c>
      <c r="Q1677" s="89" t="s">
        <v>175</v>
      </c>
      <c r="R1677" s="80">
        <f>VLOOKUP(P1677,Registration!O:P,2,FALSE)</f>
        <v>17</v>
      </c>
    </row>
    <row r="1678" spans="1:18" ht="23.1" customHeight="1">
      <c r="A1678" s="89" t="s">
        <v>127</v>
      </c>
      <c r="B1678" s="106" t="s">
        <v>26</v>
      </c>
      <c r="C1678" s="106" t="s">
        <v>27</v>
      </c>
      <c r="D1678" s="106" t="s">
        <v>28</v>
      </c>
      <c r="E1678" s="89" t="s">
        <v>147</v>
      </c>
      <c r="F1678" s="89" t="s">
        <v>129</v>
      </c>
      <c r="G1678" s="89" t="s">
        <v>3878</v>
      </c>
      <c r="H1678" s="89" t="s">
        <v>8157</v>
      </c>
      <c r="I1678" s="89" t="s">
        <v>8158</v>
      </c>
      <c r="J1678" s="89" t="s">
        <v>3962</v>
      </c>
      <c r="K1678" s="107">
        <v>43540</v>
      </c>
      <c r="L1678" s="89">
        <v>16</v>
      </c>
      <c r="M1678" s="89">
        <v>3</v>
      </c>
      <c r="N1678" s="89">
        <v>2019</v>
      </c>
      <c r="O1678" s="77">
        <f t="shared" si="33"/>
        <v>43540</v>
      </c>
      <c r="P1678" s="89" t="s">
        <v>3963</v>
      </c>
      <c r="Q1678" s="89" t="s">
        <v>175</v>
      </c>
      <c r="R1678" s="80">
        <f>VLOOKUP(P1678,Registration!O:P,2,FALSE)</f>
        <v>17</v>
      </c>
    </row>
    <row r="1679" spans="1:18" ht="23.1" customHeight="1">
      <c r="A1679" s="89" t="s">
        <v>127</v>
      </c>
      <c r="B1679" s="106" t="s">
        <v>26</v>
      </c>
      <c r="C1679" s="106" t="s">
        <v>27</v>
      </c>
      <c r="D1679" s="106" t="s">
        <v>28</v>
      </c>
      <c r="E1679" s="89" t="s">
        <v>147</v>
      </c>
      <c r="F1679" s="89" t="s">
        <v>129</v>
      </c>
      <c r="G1679" s="89" t="s">
        <v>3878</v>
      </c>
      <c r="H1679" s="89" t="s">
        <v>8157</v>
      </c>
      <c r="I1679" s="89" t="s">
        <v>8158</v>
      </c>
      <c r="J1679" s="89" t="s">
        <v>3964</v>
      </c>
      <c r="K1679" s="107">
        <v>43540</v>
      </c>
      <c r="L1679" s="89">
        <v>16</v>
      </c>
      <c r="M1679" s="89">
        <v>3</v>
      </c>
      <c r="N1679" s="89">
        <v>2019</v>
      </c>
      <c r="O1679" s="77">
        <f t="shared" si="33"/>
        <v>43540</v>
      </c>
      <c r="P1679" s="89" t="s">
        <v>3965</v>
      </c>
      <c r="Q1679" s="89" t="s">
        <v>175</v>
      </c>
      <c r="R1679" s="80">
        <f>VLOOKUP(P1679,Registration!O:P,2,FALSE)</f>
        <v>18</v>
      </c>
    </row>
    <row r="1680" spans="1:18" ht="23.1" customHeight="1">
      <c r="A1680" s="89" t="s">
        <v>127</v>
      </c>
      <c r="B1680" s="106" t="s">
        <v>26</v>
      </c>
      <c r="C1680" s="106" t="s">
        <v>27</v>
      </c>
      <c r="D1680" s="106" t="s">
        <v>28</v>
      </c>
      <c r="E1680" s="89" t="s">
        <v>147</v>
      </c>
      <c r="F1680" s="89" t="s">
        <v>129</v>
      </c>
      <c r="G1680" s="89" t="s">
        <v>3878</v>
      </c>
      <c r="H1680" s="89" t="s">
        <v>8157</v>
      </c>
      <c r="I1680" s="89" t="s">
        <v>8158</v>
      </c>
      <c r="J1680" s="89" t="s">
        <v>3966</v>
      </c>
      <c r="K1680" s="107">
        <v>43540</v>
      </c>
      <c r="L1680" s="89">
        <v>16</v>
      </c>
      <c r="M1680" s="89">
        <v>3</v>
      </c>
      <c r="N1680" s="89">
        <v>2019</v>
      </c>
      <c r="O1680" s="77">
        <f t="shared" si="33"/>
        <v>43540</v>
      </c>
      <c r="P1680" s="89" t="s">
        <v>3967</v>
      </c>
      <c r="Q1680" s="89" t="s">
        <v>175</v>
      </c>
      <c r="R1680" s="80">
        <f>VLOOKUP(P1680,Registration!O:P,2,FALSE)</f>
        <v>19</v>
      </c>
    </row>
    <row r="1681" spans="1:18" ht="23.1" customHeight="1">
      <c r="A1681" s="89" t="s">
        <v>127</v>
      </c>
      <c r="B1681" s="106" t="s">
        <v>26</v>
      </c>
      <c r="C1681" s="106" t="s">
        <v>27</v>
      </c>
      <c r="D1681" s="106" t="s">
        <v>28</v>
      </c>
      <c r="E1681" s="89" t="s">
        <v>147</v>
      </c>
      <c r="F1681" s="89" t="s">
        <v>129</v>
      </c>
      <c r="G1681" s="89" t="s">
        <v>3878</v>
      </c>
      <c r="H1681" s="89" t="s">
        <v>8157</v>
      </c>
      <c r="I1681" s="89" t="s">
        <v>8158</v>
      </c>
      <c r="J1681" s="89" t="s">
        <v>3968</v>
      </c>
      <c r="K1681" s="107">
        <v>43540</v>
      </c>
      <c r="L1681" s="89">
        <v>16</v>
      </c>
      <c r="M1681" s="89">
        <v>3</v>
      </c>
      <c r="N1681" s="89">
        <v>2019</v>
      </c>
      <c r="O1681" s="77">
        <f t="shared" si="33"/>
        <v>43540</v>
      </c>
      <c r="P1681" s="89" t="s">
        <v>3969</v>
      </c>
      <c r="Q1681" s="89" t="s">
        <v>175</v>
      </c>
      <c r="R1681" s="80">
        <f>VLOOKUP(P1681,Registration!O:P,2,FALSE)</f>
        <v>18</v>
      </c>
    </row>
    <row r="1682" spans="1:18" ht="23.1" customHeight="1">
      <c r="A1682" s="89" t="s">
        <v>127</v>
      </c>
      <c r="B1682" s="106" t="s">
        <v>26</v>
      </c>
      <c r="C1682" s="106" t="s">
        <v>27</v>
      </c>
      <c r="D1682" s="106" t="s">
        <v>28</v>
      </c>
      <c r="E1682" s="89" t="s">
        <v>147</v>
      </c>
      <c r="F1682" s="89" t="s">
        <v>129</v>
      </c>
      <c r="G1682" s="89" t="s">
        <v>3878</v>
      </c>
      <c r="H1682" s="89" t="s">
        <v>8157</v>
      </c>
      <c r="I1682" s="89" t="s">
        <v>8158</v>
      </c>
      <c r="J1682" s="89" t="s">
        <v>3970</v>
      </c>
      <c r="K1682" s="107">
        <v>43540</v>
      </c>
      <c r="L1682" s="89">
        <v>16</v>
      </c>
      <c r="M1682" s="89">
        <v>3</v>
      </c>
      <c r="N1682" s="89">
        <v>2019</v>
      </c>
      <c r="O1682" s="77">
        <f t="shared" si="33"/>
        <v>43540</v>
      </c>
      <c r="P1682" s="89" t="s">
        <v>3971</v>
      </c>
      <c r="Q1682" s="89" t="s">
        <v>175</v>
      </c>
      <c r="R1682" s="80">
        <f>VLOOKUP(P1682,Registration!O:P,2,FALSE)</f>
        <v>19</v>
      </c>
    </row>
    <row r="1683" spans="1:18" ht="23.1" customHeight="1">
      <c r="A1683" s="89" t="s">
        <v>127</v>
      </c>
      <c r="B1683" s="106" t="s">
        <v>26</v>
      </c>
      <c r="C1683" s="106" t="s">
        <v>27</v>
      </c>
      <c r="D1683" s="106" t="s">
        <v>28</v>
      </c>
      <c r="E1683" s="89" t="s">
        <v>147</v>
      </c>
      <c r="F1683" s="89" t="s">
        <v>129</v>
      </c>
      <c r="G1683" s="89" t="s">
        <v>3878</v>
      </c>
      <c r="H1683" s="89" t="s">
        <v>8157</v>
      </c>
      <c r="I1683" s="89" t="s">
        <v>8158</v>
      </c>
      <c r="J1683" s="89" t="s">
        <v>3972</v>
      </c>
      <c r="K1683" s="107">
        <v>43540</v>
      </c>
      <c r="L1683" s="89">
        <v>16</v>
      </c>
      <c r="M1683" s="89">
        <v>3</v>
      </c>
      <c r="N1683" s="89">
        <v>2019</v>
      </c>
      <c r="O1683" s="77">
        <f t="shared" si="33"/>
        <v>43540</v>
      </c>
      <c r="P1683" s="89" t="s">
        <v>3973</v>
      </c>
      <c r="Q1683" s="89" t="s">
        <v>175</v>
      </c>
      <c r="R1683" s="80">
        <f>VLOOKUP(P1683,Registration!O:P,2,FALSE)</f>
        <v>19</v>
      </c>
    </row>
    <row r="1684" spans="1:18" ht="23.1" customHeight="1">
      <c r="A1684" s="89" t="s">
        <v>127</v>
      </c>
      <c r="B1684" s="106" t="s">
        <v>26</v>
      </c>
      <c r="C1684" s="106" t="s">
        <v>27</v>
      </c>
      <c r="D1684" s="106" t="s">
        <v>28</v>
      </c>
      <c r="E1684" s="89" t="s">
        <v>147</v>
      </c>
      <c r="F1684" s="89" t="s">
        <v>129</v>
      </c>
      <c r="G1684" s="89" t="s">
        <v>3878</v>
      </c>
      <c r="H1684" s="89" t="s">
        <v>8157</v>
      </c>
      <c r="I1684" s="89" t="s">
        <v>8158</v>
      </c>
      <c r="J1684" s="89" t="s">
        <v>2196</v>
      </c>
      <c r="K1684" s="107">
        <v>43540</v>
      </c>
      <c r="L1684" s="89">
        <v>16</v>
      </c>
      <c r="M1684" s="89">
        <v>3</v>
      </c>
      <c r="N1684" s="89">
        <v>2019</v>
      </c>
      <c r="O1684" s="77">
        <f t="shared" si="33"/>
        <v>43540</v>
      </c>
      <c r="P1684" s="89" t="s">
        <v>3974</v>
      </c>
      <c r="Q1684" s="89" t="s">
        <v>175</v>
      </c>
      <c r="R1684" s="80">
        <f>VLOOKUP(P1684,Registration!O:P,2,FALSE)</f>
        <v>18</v>
      </c>
    </row>
    <row r="1685" spans="1:18" ht="23.1" customHeight="1">
      <c r="A1685" s="89" t="s">
        <v>127</v>
      </c>
      <c r="B1685" s="106" t="s">
        <v>26</v>
      </c>
      <c r="C1685" s="106" t="s">
        <v>27</v>
      </c>
      <c r="D1685" s="106" t="s">
        <v>28</v>
      </c>
      <c r="E1685" s="89" t="s">
        <v>147</v>
      </c>
      <c r="F1685" s="89" t="s">
        <v>129</v>
      </c>
      <c r="G1685" s="89" t="s">
        <v>3878</v>
      </c>
      <c r="H1685" s="89" t="s">
        <v>8157</v>
      </c>
      <c r="I1685" s="89" t="s">
        <v>8158</v>
      </c>
      <c r="J1685" s="89" t="s">
        <v>3975</v>
      </c>
      <c r="K1685" s="107">
        <v>43540</v>
      </c>
      <c r="L1685" s="89">
        <v>16</v>
      </c>
      <c r="M1685" s="89">
        <v>3</v>
      </c>
      <c r="N1685" s="89">
        <v>2019</v>
      </c>
      <c r="O1685" s="77">
        <f t="shared" ref="O1685:O1700" si="34">DATE(N1685,M1685,L1685)</f>
        <v>43540</v>
      </c>
      <c r="P1685" s="89" t="s">
        <v>3976</v>
      </c>
      <c r="Q1685" s="89" t="s">
        <v>175</v>
      </c>
      <c r="R1685" s="80">
        <f>VLOOKUP(P1685,Registration!O:P,2,FALSE)</f>
        <v>17</v>
      </c>
    </row>
    <row r="1686" spans="1:18" ht="23.1" customHeight="1">
      <c r="A1686" s="89" t="s">
        <v>127</v>
      </c>
      <c r="B1686" s="106" t="s">
        <v>26</v>
      </c>
      <c r="C1686" s="106" t="s">
        <v>27</v>
      </c>
      <c r="D1686" s="106" t="s">
        <v>28</v>
      </c>
      <c r="E1686" s="89" t="s">
        <v>147</v>
      </c>
      <c r="F1686" s="89" t="s">
        <v>129</v>
      </c>
      <c r="G1686" s="89" t="s">
        <v>3878</v>
      </c>
      <c r="H1686" s="89" t="s">
        <v>8157</v>
      </c>
      <c r="I1686" s="89" t="s">
        <v>8158</v>
      </c>
      <c r="J1686" s="89" t="s">
        <v>3977</v>
      </c>
      <c r="K1686" s="107">
        <v>43540</v>
      </c>
      <c r="L1686" s="89">
        <v>16</v>
      </c>
      <c r="M1686" s="89">
        <v>3</v>
      </c>
      <c r="N1686" s="89">
        <v>2019</v>
      </c>
      <c r="O1686" s="77">
        <f t="shared" si="34"/>
        <v>43540</v>
      </c>
      <c r="P1686" s="89" t="s">
        <v>3978</v>
      </c>
      <c r="Q1686" s="89" t="s">
        <v>175</v>
      </c>
      <c r="R1686" s="80">
        <f>VLOOKUP(P1686,Registration!O:P,2,FALSE)</f>
        <v>19</v>
      </c>
    </row>
    <row r="1687" spans="1:18" ht="23.1" customHeight="1">
      <c r="A1687" s="89" t="s">
        <v>127</v>
      </c>
      <c r="B1687" s="106" t="s">
        <v>26</v>
      </c>
      <c r="C1687" s="106" t="s">
        <v>27</v>
      </c>
      <c r="D1687" s="106" t="s">
        <v>28</v>
      </c>
      <c r="E1687" s="89" t="s">
        <v>147</v>
      </c>
      <c r="F1687" s="89" t="s">
        <v>129</v>
      </c>
      <c r="G1687" s="89" t="s">
        <v>3878</v>
      </c>
      <c r="H1687" s="89" t="s">
        <v>8157</v>
      </c>
      <c r="I1687" s="89" t="s">
        <v>8158</v>
      </c>
      <c r="J1687" s="89" t="s">
        <v>3979</v>
      </c>
      <c r="K1687" s="107">
        <v>43540</v>
      </c>
      <c r="L1687" s="89">
        <v>16</v>
      </c>
      <c r="M1687" s="89">
        <v>3</v>
      </c>
      <c r="N1687" s="89">
        <v>2019</v>
      </c>
      <c r="O1687" s="77">
        <f t="shared" si="34"/>
        <v>43540</v>
      </c>
      <c r="P1687" s="89" t="s">
        <v>3980</v>
      </c>
      <c r="Q1687" s="89" t="s">
        <v>175</v>
      </c>
      <c r="R1687" s="80">
        <f>VLOOKUP(P1687,Registration!O:P,2,FALSE)</f>
        <v>19</v>
      </c>
    </row>
    <row r="1688" spans="1:18" ht="23.1" customHeight="1">
      <c r="A1688" s="89" t="s">
        <v>127</v>
      </c>
      <c r="B1688" s="106" t="s">
        <v>26</v>
      </c>
      <c r="C1688" s="106" t="s">
        <v>27</v>
      </c>
      <c r="D1688" s="106" t="s">
        <v>28</v>
      </c>
      <c r="E1688" s="89" t="s">
        <v>147</v>
      </c>
      <c r="F1688" s="89" t="s">
        <v>129</v>
      </c>
      <c r="G1688" s="89" t="s">
        <v>3878</v>
      </c>
      <c r="H1688" s="89" t="s">
        <v>8157</v>
      </c>
      <c r="I1688" s="89" t="s">
        <v>8158</v>
      </c>
      <c r="J1688" s="89" t="s">
        <v>3981</v>
      </c>
      <c r="K1688" s="107">
        <v>43540</v>
      </c>
      <c r="L1688" s="89">
        <v>16</v>
      </c>
      <c r="M1688" s="89">
        <v>3</v>
      </c>
      <c r="N1688" s="89">
        <v>2019</v>
      </c>
      <c r="O1688" s="77">
        <f t="shared" si="34"/>
        <v>43540</v>
      </c>
      <c r="P1688" s="89" t="s">
        <v>3982</v>
      </c>
      <c r="Q1688" s="89" t="s">
        <v>175</v>
      </c>
      <c r="R1688" s="80">
        <f>VLOOKUP(P1688,Registration!O:P,2,FALSE)</f>
        <v>18</v>
      </c>
    </row>
    <row r="1689" spans="1:18" ht="23.1" customHeight="1">
      <c r="A1689" s="89" t="s">
        <v>127</v>
      </c>
      <c r="B1689" s="106" t="s">
        <v>26</v>
      </c>
      <c r="C1689" s="106" t="s">
        <v>27</v>
      </c>
      <c r="D1689" s="106" t="s">
        <v>28</v>
      </c>
      <c r="E1689" s="89" t="s">
        <v>28</v>
      </c>
      <c r="F1689" s="89" t="s">
        <v>95</v>
      </c>
      <c r="G1689" s="89" t="s">
        <v>2811</v>
      </c>
      <c r="H1689" s="89" t="s">
        <v>8157</v>
      </c>
      <c r="I1689" s="89" t="s">
        <v>8156</v>
      </c>
      <c r="J1689" s="89" t="s">
        <v>3983</v>
      </c>
      <c r="K1689" s="107">
        <v>43540</v>
      </c>
      <c r="L1689" s="89">
        <v>16</v>
      </c>
      <c r="M1689" s="89">
        <v>3</v>
      </c>
      <c r="N1689" s="89">
        <v>2019</v>
      </c>
      <c r="O1689" s="77">
        <f t="shared" si="34"/>
        <v>43540</v>
      </c>
      <c r="P1689" s="89" t="s">
        <v>2930</v>
      </c>
      <c r="Q1689" s="89" t="s">
        <v>175</v>
      </c>
      <c r="R1689" s="80">
        <f>VLOOKUP(P1689,Registration!O:P,2,FALSE)</f>
        <v>15</v>
      </c>
    </row>
    <row r="1690" spans="1:18" ht="23.1" customHeight="1">
      <c r="A1690" s="89" t="s">
        <v>127</v>
      </c>
      <c r="B1690" s="106" t="s">
        <v>26</v>
      </c>
      <c r="C1690" s="106" t="s">
        <v>27</v>
      </c>
      <c r="D1690" s="106" t="s">
        <v>28</v>
      </c>
      <c r="E1690" s="105" t="s">
        <v>28</v>
      </c>
      <c r="F1690" s="89" t="s">
        <v>29</v>
      </c>
      <c r="G1690" s="89" t="s">
        <v>1887</v>
      </c>
      <c r="H1690" s="89" t="s">
        <v>8165</v>
      </c>
      <c r="I1690" s="89" t="s">
        <v>8163</v>
      </c>
      <c r="J1690" s="89" t="s">
        <v>3984</v>
      </c>
      <c r="K1690" s="107">
        <v>43540</v>
      </c>
      <c r="L1690" s="89">
        <v>16</v>
      </c>
      <c r="M1690" s="89">
        <v>3</v>
      </c>
      <c r="N1690" s="89">
        <v>2019</v>
      </c>
      <c r="O1690" s="77">
        <f t="shared" si="34"/>
        <v>43540</v>
      </c>
      <c r="P1690" s="89" t="s">
        <v>3985</v>
      </c>
      <c r="Q1690" s="89" t="s">
        <v>175</v>
      </c>
      <c r="R1690" s="80">
        <f>VLOOKUP(P1690,Registration!O:P,2,FALSE)</f>
        <v>19</v>
      </c>
    </row>
    <row r="1691" spans="1:18" ht="23.1" customHeight="1">
      <c r="A1691" s="89" t="s">
        <v>127</v>
      </c>
      <c r="B1691" s="106" t="s">
        <v>26</v>
      </c>
      <c r="C1691" s="106" t="s">
        <v>27</v>
      </c>
      <c r="D1691" s="106" t="s">
        <v>28</v>
      </c>
      <c r="E1691" s="105" t="s">
        <v>28</v>
      </c>
      <c r="F1691" s="89" t="s">
        <v>29</v>
      </c>
      <c r="G1691" s="89" t="s">
        <v>1887</v>
      </c>
      <c r="H1691" s="89" t="s">
        <v>8165</v>
      </c>
      <c r="I1691" s="89" t="s">
        <v>8163</v>
      </c>
      <c r="J1691" s="89" t="s">
        <v>3986</v>
      </c>
      <c r="K1691" s="107">
        <v>43540</v>
      </c>
      <c r="L1691" s="89">
        <v>16</v>
      </c>
      <c r="M1691" s="89">
        <v>3</v>
      </c>
      <c r="N1691" s="89">
        <v>2019</v>
      </c>
      <c r="O1691" s="77">
        <f t="shared" si="34"/>
        <v>43540</v>
      </c>
      <c r="P1691" s="89" t="s">
        <v>3987</v>
      </c>
      <c r="Q1691" s="89" t="s">
        <v>175</v>
      </c>
      <c r="R1691" s="80">
        <f>VLOOKUP(P1691,Registration!O:P,2,FALSE)</f>
        <v>19</v>
      </c>
    </row>
    <row r="1692" spans="1:18" ht="23.1" customHeight="1">
      <c r="A1692" s="89" t="s">
        <v>127</v>
      </c>
      <c r="B1692" s="106" t="s">
        <v>26</v>
      </c>
      <c r="C1692" s="106" t="s">
        <v>27</v>
      </c>
      <c r="D1692" s="106" t="s">
        <v>28</v>
      </c>
      <c r="E1692" s="89" t="s">
        <v>120</v>
      </c>
      <c r="F1692" s="89" t="s">
        <v>121</v>
      </c>
      <c r="G1692" s="89" t="s">
        <v>3640</v>
      </c>
      <c r="H1692" s="89" t="s">
        <v>8157</v>
      </c>
      <c r="I1692" s="89" t="s">
        <v>8156</v>
      </c>
      <c r="J1692" s="89" t="s">
        <v>3731</v>
      </c>
      <c r="K1692" s="107">
        <v>43541</v>
      </c>
      <c r="L1692" s="89">
        <v>17</v>
      </c>
      <c r="M1692" s="89">
        <v>3</v>
      </c>
      <c r="N1692" s="89">
        <v>2019</v>
      </c>
      <c r="O1692" s="77">
        <f t="shared" si="34"/>
        <v>43541</v>
      </c>
      <c r="P1692" s="89" t="s">
        <v>3988</v>
      </c>
      <c r="Q1692" s="89" t="s">
        <v>175</v>
      </c>
      <c r="R1692" s="80">
        <f>VLOOKUP(P1692,Registration!O:P,2,FALSE)</f>
        <v>18</v>
      </c>
    </row>
    <row r="1693" spans="1:18" ht="23.1" customHeight="1">
      <c r="A1693" s="89" t="s">
        <v>1662</v>
      </c>
      <c r="B1693" s="106" t="s">
        <v>26</v>
      </c>
      <c r="C1693" s="106" t="s">
        <v>27</v>
      </c>
      <c r="D1693" s="106" t="s">
        <v>28</v>
      </c>
      <c r="E1693" s="105" t="s">
        <v>28</v>
      </c>
      <c r="F1693" s="89" t="s">
        <v>111</v>
      </c>
      <c r="G1693" s="89" t="s">
        <v>167</v>
      </c>
      <c r="H1693" s="89" t="s">
        <v>8159</v>
      </c>
      <c r="I1693" s="89" t="s">
        <v>8161</v>
      </c>
      <c r="J1693" s="89" t="s">
        <v>1663</v>
      </c>
      <c r="K1693" s="107">
        <v>43543</v>
      </c>
      <c r="L1693" s="89">
        <v>19</v>
      </c>
      <c r="M1693" s="89">
        <v>3</v>
      </c>
      <c r="N1693" s="89">
        <v>2019</v>
      </c>
      <c r="O1693" s="77">
        <f t="shared" si="34"/>
        <v>43543</v>
      </c>
      <c r="P1693" s="89" t="s">
        <v>1664</v>
      </c>
      <c r="Q1693" s="89" t="s">
        <v>175</v>
      </c>
      <c r="R1693" s="80">
        <f>VLOOKUP(P1693,Registration!O:P,2,FALSE)</f>
        <v>19</v>
      </c>
    </row>
    <row r="1694" spans="1:18" ht="23.1" customHeight="1">
      <c r="A1694" s="89" t="s">
        <v>1662</v>
      </c>
      <c r="B1694" s="106" t="s">
        <v>26</v>
      </c>
      <c r="C1694" s="106" t="s">
        <v>27</v>
      </c>
      <c r="D1694" s="106" t="s">
        <v>28</v>
      </c>
      <c r="E1694" s="105" t="s">
        <v>28</v>
      </c>
      <c r="F1694" s="89" t="s">
        <v>111</v>
      </c>
      <c r="G1694" s="89" t="s">
        <v>167</v>
      </c>
      <c r="H1694" s="89" t="s">
        <v>8159</v>
      </c>
      <c r="I1694" s="89" t="s">
        <v>8161</v>
      </c>
      <c r="J1694" s="89" t="s">
        <v>1665</v>
      </c>
      <c r="K1694" s="107">
        <v>43543</v>
      </c>
      <c r="L1694" s="89">
        <v>19</v>
      </c>
      <c r="M1694" s="89">
        <v>3</v>
      </c>
      <c r="N1694" s="89">
        <v>2019</v>
      </c>
      <c r="O1694" s="77">
        <f t="shared" si="34"/>
        <v>43543</v>
      </c>
      <c r="P1694" s="89" t="s">
        <v>858</v>
      </c>
      <c r="Q1694" s="89" t="s">
        <v>175</v>
      </c>
      <c r="R1694" s="80">
        <f>VLOOKUP(P1694,Registration!O:P,2,FALSE)</f>
        <v>19</v>
      </c>
    </row>
    <row r="1695" spans="1:18" ht="23.1" customHeight="1">
      <c r="A1695" s="89" t="s">
        <v>1662</v>
      </c>
      <c r="B1695" s="106" t="s">
        <v>26</v>
      </c>
      <c r="C1695" s="106" t="s">
        <v>27</v>
      </c>
      <c r="D1695" s="106" t="s">
        <v>28</v>
      </c>
      <c r="E1695" s="105" t="s">
        <v>28</v>
      </c>
      <c r="F1695" s="89" t="s">
        <v>111</v>
      </c>
      <c r="G1695" s="89" t="s">
        <v>167</v>
      </c>
      <c r="H1695" s="89" t="s">
        <v>8159</v>
      </c>
      <c r="I1695" s="89" t="s">
        <v>8161</v>
      </c>
      <c r="J1695" s="89" t="s">
        <v>245</v>
      </c>
      <c r="K1695" s="107">
        <v>43544</v>
      </c>
      <c r="L1695" s="89">
        <v>20</v>
      </c>
      <c r="M1695" s="89">
        <v>3</v>
      </c>
      <c r="N1695" s="88">
        <v>2019</v>
      </c>
      <c r="O1695" s="77">
        <f t="shared" si="34"/>
        <v>43544</v>
      </c>
      <c r="P1695" s="89" t="s">
        <v>1690</v>
      </c>
      <c r="Q1695" s="89" t="s">
        <v>175</v>
      </c>
      <c r="R1695" s="80">
        <f>VLOOKUP(P1695,Registration!O:P,2,FALSE)</f>
        <v>19</v>
      </c>
    </row>
    <row r="1696" spans="1:18" ht="23.1" customHeight="1">
      <c r="A1696" s="89" t="s">
        <v>1662</v>
      </c>
      <c r="B1696" s="106" t="s">
        <v>26</v>
      </c>
      <c r="C1696" s="106" t="s">
        <v>27</v>
      </c>
      <c r="D1696" s="106" t="s">
        <v>28</v>
      </c>
      <c r="E1696" s="105" t="s">
        <v>28</v>
      </c>
      <c r="F1696" s="89" t="s">
        <v>111</v>
      </c>
      <c r="G1696" s="89" t="s">
        <v>167</v>
      </c>
      <c r="H1696" s="89" t="s">
        <v>8159</v>
      </c>
      <c r="I1696" s="89" t="s">
        <v>8161</v>
      </c>
      <c r="J1696" s="89" t="s">
        <v>789</v>
      </c>
      <c r="K1696" s="107">
        <v>43544</v>
      </c>
      <c r="L1696" s="89">
        <v>20</v>
      </c>
      <c r="M1696" s="89">
        <v>3</v>
      </c>
      <c r="N1696" s="88">
        <v>2019</v>
      </c>
      <c r="O1696" s="77">
        <f t="shared" si="34"/>
        <v>43544</v>
      </c>
      <c r="P1696" s="89" t="s">
        <v>866</v>
      </c>
      <c r="Q1696" s="89" t="s">
        <v>175</v>
      </c>
      <c r="R1696" s="80">
        <f>VLOOKUP(P1696,Registration!O:P,2,FALSE)</f>
        <v>18</v>
      </c>
    </row>
    <row r="1697" spans="1:18" ht="23.1" customHeight="1">
      <c r="A1697" s="89" t="s">
        <v>1662</v>
      </c>
      <c r="B1697" s="106" t="s">
        <v>26</v>
      </c>
      <c r="C1697" s="106" t="s">
        <v>27</v>
      </c>
      <c r="D1697" s="106" t="s">
        <v>28</v>
      </c>
      <c r="E1697" s="105" t="s">
        <v>28</v>
      </c>
      <c r="F1697" s="89" t="s">
        <v>29</v>
      </c>
      <c r="G1697" s="89" t="s">
        <v>1887</v>
      </c>
      <c r="H1697" s="89" t="s">
        <v>8166</v>
      </c>
      <c r="I1697" s="89" t="s">
        <v>8163</v>
      </c>
      <c r="J1697" s="89" t="s">
        <v>2272</v>
      </c>
      <c r="K1697" s="107">
        <v>43544</v>
      </c>
      <c r="L1697" s="89">
        <v>20</v>
      </c>
      <c r="M1697" s="89">
        <v>3</v>
      </c>
      <c r="N1697" s="88">
        <v>2019</v>
      </c>
      <c r="O1697" s="77">
        <f t="shared" si="34"/>
        <v>43544</v>
      </c>
      <c r="P1697" s="89" t="s">
        <v>3990</v>
      </c>
      <c r="Q1697" s="89" t="s">
        <v>175</v>
      </c>
      <c r="R1697" s="80">
        <f>VLOOKUP(P1697,Registration!O:P,2,FALSE)</f>
        <v>17</v>
      </c>
    </row>
    <row r="1698" spans="1:18" ht="23.1" customHeight="1">
      <c r="A1698" s="89" t="s">
        <v>1662</v>
      </c>
      <c r="B1698" s="106" t="s">
        <v>26</v>
      </c>
      <c r="C1698" s="106" t="s">
        <v>27</v>
      </c>
      <c r="D1698" s="106" t="s">
        <v>28</v>
      </c>
      <c r="E1698" s="105" t="s">
        <v>28</v>
      </c>
      <c r="F1698" s="89" t="s">
        <v>29</v>
      </c>
      <c r="G1698" s="89" t="s">
        <v>1887</v>
      </c>
      <c r="H1698" s="89" t="s">
        <v>8166</v>
      </c>
      <c r="I1698" s="89" t="s">
        <v>8163</v>
      </c>
      <c r="J1698" s="89" t="s">
        <v>3991</v>
      </c>
      <c r="K1698" s="107">
        <v>43545</v>
      </c>
      <c r="L1698" s="89">
        <v>21</v>
      </c>
      <c r="M1698" s="89">
        <v>3</v>
      </c>
      <c r="N1698" s="88">
        <v>2019</v>
      </c>
      <c r="O1698" s="77">
        <f t="shared" si="34"/>
        <v>43545</v>
      </c>
      <c r="P1698" s="89" t="s">
        <v>3992</v>
      </c>
      <c r="Q1698" s="89" t="s">
        <v>175</v>
      </c>
      <c r="R1698" s="80">
        <f>VLOOKUP(P1698,Registration!O:P,2,FALSE)</f>
        <v>18</v>
      </c>
    </row>
    <row r="1699" spans="1:18" ht="23.1" customHeight="1">
      <c r="A1699" s="89" t="s">
        <v>1662</v>
      </c>
      <c r="B1699" s="106" t="s">
        <v>26</v>
      </c>
      <c r="C1699" s="106" t="s">
        <v>27</v>
      </c>
      <c r="D1699" s="106" t="s">
        <v>28</v>
      </c>
      <c r="E1699" s="105" t="s">
        <v>28</v>
      </c>
      <c r="F1699" s="89" t="s">
        <v>95</v>
      </c>
      <c r="G1699" s="89" t="s">
        <v>2811</v>
      </c>
      <c r="H1699" s="81" t="s">
        <v>8157</v>
      </c>
      <c r="I1699" s="89" t="s">
        <v>8156</v>
      </c>
      <c r="J1699" s="90" t="s">
        <v>3309</v>
      </c>
      <c r="K1699" s="107">
        <v>43545</v>
      </c>
      <c r="L1699" s="89">
        <v>21</v>
      </c>
      <c r="M1699" s="89">
        <v>3</v>
      </c>
      <c r="N1699" s="88">
        <v>2019</v>
      </c>
      <c r="O1699" s="77">
        <f t="shared" si="34"/>
        <v>43545</v>
      </c>
      <c r="P1699" s="90" t="s">
        <v>3310</v>
      </c>
      <c r="Q1699" s="89" t="s">
        <v>175</v>
      </c>
      <c r="R1699" s="80">
        <f>VLOOKUP(P1699,Registration!O:P,2,FALSE)</f>
        <v>18</v>
      </c>
    </row>
    <row r="1700" spans="1:18" ht="23.1" customHeight="1">
      <c r="A1700" s="89" t="s">
        <v>133</v>
      </c>
      <c r="B1700" s="106" t="s">
        <v>26</v>
      </c>
      <c r="C1700" s="106" t="s">
        <v>27</v>
      </c>
      <c r="D1700" s="106" t="s">
        <v>28</v>
      </c>
      <c r="E1700" s="105" t="s">
        <v>28</v>
      </c>
      <c r="F1700" s="89" t="s">
        <v>111</v>
      </c>
      <c r="G1700" s="89" t="s">
        <v>167</v>
      </c>
      <c r="H1700" s="89" t="s">
        <v>8159</v>
      </c>
      <c r="I1700" s="89" t="s">
        <v>8161</v>
      </c>
      <c r="J1700" s="89" t="s">
        <v>1727</v>
      </c>
      <c r="K1700" s="107">
        <v>43549</v>
      </c>
      <c r="L1700" s="89">
        <v>25</v>
      </c>
      <c r="M1700" s="89">
        <v>3</v>
      </c>
      <c r="N1700" s="88">
        <v>2019</v>
      </c>
      <c r="O1700" s="77">
        <f t="shared" si="34"/>
        <v>43549</v>
      </c>
      <c r="P1700" s="89" t="s">
        <v>1728</v>
      </c>
      <c r="Q1700" s="89" t="s">
        <v>175</v>
      </c>
      <c r="R1700" s="80">
        <f>VLOOKUP(P1700,Registration!O:P,2,FALSE)</f>
        <v>19</v>
      </c>
    </row>
    <row r="1701" spans="1:18" ht="23.1" customHeight="1">
      <c r="A1701" s="89" t="s">
        <v>133</v>
      </c>
      <c r="B1701" s="106" t="s">
        <v>26</v>
      </c>
      <c r="C1701" s="106" t="s">
        <v>27</v>
      </c>
      <c r="D1701" s="106" t="s">
        <v>28</v>
      </c>
      <c r="E1701" s="89" t="s">
        <v>120</v>
      </c>
      <c r="F1701" s="89" t="s">
        <v>121</v>
      </c>
      <c r="G1701" s="89" t="s">
        <v>3640</v>
      </c>
      <c r="H1701" s="81" t="s">
        <v>8157</v>
      </c>
      <c r="I1701" s="89" t="s">
        <v>8156</v>
      </c>
      <c r="J1701" s="89" t="s">
        <v>3993</v>
      </c>
      <c r="K1701" s="107">
        <v>43549</v>
      </c>
      <c r="L1701" s="89">
        <v>25</v>
      </c>
      <c r="M1701" s="89">
        <v>3</v>
      </c>
      <c r="N1701" s="88">
        <v>2019</v>
      </c>
      <c r="O1701" s="77">
        <f t="shared" ref="O1701:O1764" si="35">DATE(N1701,M1701,L1701)</f>
        <v>43549</v>
      </c>
      <c r="P1701" s="89" t="s">
        <v>3994</v>
      </c>
      <c r="Q1701" s="89" t="s">
        <v>175</v>
      </c>
      <c r="R1701" s="80">
        <f>VLOOKUP(P1701,Registration!O:P,2,FALSE)</f>
        <v>19</v>
      </c>
    </row>
    <row r="1702" spans="1:18" ht="23.1" customHeight="1">
      <c r="A1702" s="89" t="s">
        <v>133</v>
      </c>
      <c r="B1702" s="106" t="s">
        <v>26</v>
      </c>
      <c r="C1702" s="106" t="s">
        <v>27</v>
      </c>
      <c r="D1702" s="106" t="s">
        <v>28</v>
      </c>
      <c r="E1702" s="105" t="s">
        <v>28</v>
      </c>
      <c r="F1702" s="89" t="s">
        <v>111</v>
      </c>
      <c r="G1702" s="89" t="s">
        <v>167</v>
      </c>
      <c r="H1702" s="89" t="s">
        <v>8159</v>
      </c>
      <c r="I1702" s="89" t="s">
        <v>8161</v>
      </c>
      <c r="J1702" s="89" t="s">
        <v>1731</v>
      </c>
      <c r="K1702" s="107">
        <v>43550</v>
      </c>
      <c r="L1702" s="89">
        <v>26</v>
      </c>
      <c r="M1702" s="89">
        <v>3</v>
      </c>
      <c r="N1702" s="88">
        <v>2019</v>
      </c>
      <c r="O1702" s="77">
        <f t="shared" si="35"/>
        <v>43550</v>
      </c>
      <c r="P1702" s="89" t="s">
        <v>1031</v>
      </c>
      <c r="Q1702" s="89" t="s">
        <v>175</v>
      </c>
      <c r="R1702" s="80">
        <f>VLOOKUP(P1702,Registration!O:P,2,FALSE)</f>
        <v>18</v>
      </c>
    </row>
    <row r="1703" spans="1:18" ht="23.1" customHeight="1">
      <c r="A1703" s="89" t="s">
        <v>133</v>
      </c>
      <c r="B1703" s="106" t="s">
        <v>26</v>
      </c>
      <c r="C1703" s="106" t="s">
        <v>27</v>
      </c>
      <c r="D1703" s="106" t="s">
        <v>28</v>
      </c>
      <c r="E1703" s="89" t="s">
        <v>120</v>
      </c>
      <c r="F1703" s="89" t="s">
        <v>121</v>
      </c>
      <c r="G1703" s="89" t="s">
        <v>3640</v>
      </c>
      <c r="H1703" s="81" t="s">
        <v>8157</v>
      </c>
      <c r="I1703" s="89" t="s">
        <v>8156</v>
      </c>
      <c r="J1703" s="89" t="s">
        <v>3995</v>
      </c>
      <c r="K1703" s="107">
        <v>43551</v>
      </c>
      <c r="L1703" s="89">
        <v>27</v>
      </c>
      <c r="M1703" s="89">
        <v>3</v>
      </c>
      <c r="N1703" s="88">
        <v>2019</v>
      </c>
      <c r="O1703" s="77">
        <f t="shared" si="35"/>
        <v>43551</v>
      </c>
      <c r="P1703" s="89" t="s">
        <v>3996</v>
      </c>
      <c r="Q1703" s="89" t="s">
        <v>175</v>
      </c>
      <c r="R1703" s="80">
        <f>VLOOKUP(P1703,Registration!O:P,2,FALSE)</f>
        <v>19</v>
      </c>
    </row>
    <row r="1704" spans="1:18" ht="23.1" customHeight="1">
      <c r="A1704" s="89" t="s">
        <v>133</v>
      </c>
      <c r="B1704" s="106" t="s">
        <v>26</v>
      </c>
      <c r="C1704" s="106" t="s">
        <v>27</v>
      </c>
      <c r="D1704" s="106" t="s">
        <v>28</v>
      </c>
      <c r="E1704" s="89" t="s">
        <v>120</v>
      </c>
      <c r="F1704" s="89" t="s">
        <v>121</v>
      </c>
      <c r="G1704" s="89" t="s">
        <v>3640</v>
      </c>
      <c r="H1704" s="81" t="s">
        <v>8157</v>
      </c>
      <c r="I1704" s="89" t="s">
        <v>8156</v>
      </c>
      <c r="J1704" s="89" t="s">
        <v>3997</v>
      </c>
      <c r="K1704" s="107">
        <v>43551</v>
      </c>
      <c r="L1704" s="89">
        <v>27</v>
      </c>
      <c r="M1704" s="89">
        <v>3</v>
      </c>
      <c r="N1704" s="88">
        <v>2019</v>
      </c>
      <c r="O1704" s="77">
        <f t="shared" si="35"/>
        <v>43551</v>
      </c>
      <c r="P1704" s="89" t="s">
        <v>3998</v>
      </c>
      <c r="Q1704" s="89" t="s">
        <v>175</v>
      </c>
      <c r="R1704" s="80">
        <f>VLOOKUP(P1704,Registration!O:P,2,FALSE)</f>
        <v>18</v>
      </c>
    </row>
    <row r="1705" spans="1:18" ht="23.1" customHeight="1">
      <c r="A1705" s="89" t="s">
        <v>133</v>
      </c>
      <c r="B1705" s="106" t="s">
        <v>26</v>
      </c>
      <c r="C1705" s="106" t="s">
        <v>27</v>
      </c>
      <c r="D1705" s="106" t="s">
        <v>28</v>
      </c>
      <c r="E1705" s="81" t="s">
        <v>135</v>
      </c>
      <c r="F1705" s="81" t="s">
        <v>135</v>
      </c>
      <c r="G1705" s="81" t="s">
        <v>3999</v>
      </c>
      <c r="H1705" s="81" t="s">
        <v>8157</v>
      </c>
      <c r="I1705" s="81" t="s">
        <v>8158</v>
      </c>
      <c r="J1705" s="81" t="s">
        <v>4000</v>
      </c>
      <c r="K1705" s="109" t="s">
        <v>4001</v>
      </c>
      <c r="L1705" s="81">
        <v>27</v>
      </c>
      <c r="M1705" s="81">
        <v>3</v>
      </c>
      <c r="N1705" s="81">
        <v>2019</v>
      </c>
      <c r="O1705" s="77">
        <f t="shared" si="35"/>
        <v>43551</v>
      </c>
      <c r="P1705" s="89" t="s">
        <v>4002</v>
      </c>
      <c r="Q1705" s="81" t="s">
        <v>175</v>
      </c>
      <c r="R1705" s="80">
        <f>VLOOKUP(P1705,Registration!O:P,2,FALSE)</f>
        <v>17</v>
      </c>
    </row>
    <row r="1706" spans="1:18" ht="23.1" customHeight="1">
      <c r="A1706" s="89" t="s">
        <v>133</v>
      </c>
      <c r="B1706" s="106" t="s">
        <v>26</v>
      </c>
      <c r="C1706" s="106" t="s">
        <v>27</v>
      </c>
      <c r="D1706" s="106" t="s">
        <v>28</v>
      </c>
      <c r="E1706" s="81" t="s">
        <v>135</v>
      </c>
      <c r="F1706" s="81" t="s">
        <v>135</v>
      </c>
      <c r="G1706" s="81" t="s">
        <v>3999</v>
      </c>
      <c r="H1706" s="81" t="s">
        <v>8157</v>
      </c>
      <c r="I1706" s="81" t="s">
        <v>8158</v>
      </c>
      <c r="J1706" s="81" t="s">
        <v>1914</v>
      </c>
      <c r="K1706" s="109" t="s">
        <v>4001</v>
      </c>
      <c r="L1706" s="81">
        <v>27</v>
      </c>
      <c r="M1706" s="81">
        <v>3</v>
      </c>
      <c r="N1706" s="81">
        <v>2019</v>
      </c>
      <c r="O1706" s="77">
        <f t="shared" si="35"/>
        <v>43551</v>
      </c>
      <c r="P1706" s="89" t="s">
        <v>4003</v>
      </c>
      <c r="Q1706" s="81" t="s">
        <v>175</v>
      </c>
      <c r="R1706" s="80">
        <f>VLOOKUP(P1706,Registration!O:P,2,FALSE)</f>
        <v>17</v>
      </c>
    </row>
    <row r="1707" spans="1:18" ht="23.1" customHeight="1">
      <c r="A1707" s="89" t="s">
        <v>133</v>
      </c>
      <c r="B1707" s="106" t="s">
        <v>26</v>
      </c>
      <c r="C1707" s="106" t="s">
        <v>27</v>
      </c>
      <c r="D1707" s="106" t="s">
        <v>28</v>
      </c>
      <c r="E1707" s="81" t="s">
        <v>135</v>
      </c>
      <c r="F1707" s="81" t="s">
        <v>135</v>
      </c>
      <c r="G1707" s="81" t="s">
        <v>3999</v>
      </c>
      <c r="H1707" s="81" t="s">
        <v>8157</v>
      </c>
      <c r="I1707" s="81" t="s">
        <v>8158</v>
      </c>
      <c r="J1707" s="81" t="s">
        <v>2259</v>
      </c>
      <c r="K1707" s="109" t="s">
        <v>4001</v>
      </c>
      <c r="L1707" s="81">
        <v>27</v>
      </c>
      <c r="M1707" s="81">
        <v>3</v>
      </c>
      <c r="N1707" s="81">
        <v>2019</v>
      </c>
      <c r="O1707" s="77">
        <f t="shared" si="35"/>
        <v>43551</v>
      </c>
      <c r="P1707" s="89" t="s">
        <v>4004</v>
      </c>
      <c r="Q1707" s="81" t="s">
        <v>175</v>
      </c>
      <c r="R1707" s="80">
        <f>VLOOKUP(P1707,Registration!O:P,2,FALSE)</f>
        <v>17</v>
      </c>
    </row>
    <row r="1708" spans="1:18" ht="23.1" customHeight="1">
      <c r="A1708" s="89" t="s">
        <v>133</v>
      </c>
      <c r="B1708" s="106" t="s">
        <v>26</v>
      </c>
      <c r="C1708" s="106" t="s">
        <v>27</v>
      </c>
      <c r="D1708" s="106" t="s">
        <v>28</v>
      </c>
      <c r="E1708" s="81" t="s">
        <v>135</v>
      </c>
      <c r="F1708" s="81" t="s">
        <v>135</v>
      </c>
      <c r="G1708" s="81" t="s">
        <v>3999</v>
      </c>
      <c r="H1708" s="81" t="s">
        <v>8157</v>
      </c>
      <c r="I1708" s="81" t="s">
        <v>8158</v>
      </c>
      <c r="J1708" s="81" t="s">
        <v>4005</v>
      </c>
      <c r="K1708" s="109" t="s">
        <v>4001</v>
      </c>
      <c r="L1708" s="81">
        <v>27</v>
      </c>
      <c r="M1708" s="81">
        <v>3</v>
      </c>
      <c r="N1708" s="81">
        <v>2019</v>
      </c>
      <c r="O1708" s="77">
        <f t="shared" si="35"/>
        <v>43551</v>
      </c>
      <c r="P1708" s="89" t="s">
        <v>4006</v>
      </c>
      <c r="Q1708" s="81" t="s">
        <v>175</v>
      </c>
      <c r="R1708" s="80">
        <f>VLOOKUP(P1708,Registration!O:P,2,FALSE)</f>
        <v>18</v>
      </c>
    </row>
    <row r="1709" spans="1:18" ht="23.1" customHeight="1">
      <c r="A1709" s="89" t="s">
        <v>133</v>
      </c>
      <c r="B1709" s="106" t="s">
        <v>26</v>
      </c>
      <c r="C1709" s="106" t="s">
        <v>27</v>
      </c>
      <c r="D1709" s="106" t="s">
        <v>28</v>
      </c>
      <c r="E1709" s="81" t="s">
        <v>135</v>
      </c>
      <c r="F1709" s="81" t="s">
        <v>135</v>
      </c>
      <c r="G1709" s="81" t="s">
        <v>3999</v>
      </c>
      <c r="H1709" s="81" t="s">
        <v>8157</v>
      </c>
      <c r="I1709" s="81" t="s">
        <v>8158</v>
      </c>
      <c r="J1709" s="81" t="s">
        <v>2733</v>
      </c>
      <c r="K1709" s="109" t="s">
        <v>4001</v>
      </c>
      <c r="L1709" s="81">
        <v>27</v>
      </c>
      <c r="M1709" s="81">
        <v>3</v>
      </c>
      <c r="N1709" s="81">
        <v>2019</v>
      </c>
      <c r="O1709" s="77">
        <f t="shared" si="35"/>
        <v>43551</v>
      </c>
      <c r="P1709" s="89" t="s">
        <v>4007</v>
      </c>
      <c r="Q1709" s="81" t="s">
        <v>175</v>
      </c>
      <c r="R1709" s="80">
        <f>VLOOKUP(P1709,Registration!O:P,2,FALSE)</f>
        <v>18</v>
      </c>
    </row>
    <row r="1710" spans="1:18" ht="23.1" customHeight="1">
      <c r="A1710" s="89" t="s">
        <v>133</v>
      </c>
      <c r="B1710" s="106" t="s">
        <v>26</v>
      </c>
      <c r="C1710" s="106" t="s">
        <v>27</v>
      </c>
      <c r="D1710" s="106" t="s">
        <v>28</v>
      </c>
      <c r="E1710" s="81" t="s">
        <v>135</v>
      </c>
      <c r="F1710" s="81" t="s">
        <v>135</v>
      </c>
      <c r="G1710" s="81" t="s">
        <v>3999</v>
      </c>
      <c r="H1710" s="81" t="s">
        <v>8157</v>
      </c>
      <c r="I1710" s="81" t="s">
        <v>8158</v>
      </c>
      <c r="J1710" s="81" t="s">
        <v>1946</v>
      </c>
      <c r="K1710" s="109" t="s">
        <v>4001</v>
      </c>
      <c r="L1710" s="81">
        <v>27</v>
      </c>
      <c r="M1710" s="81">
        <v>3</v>
      </c>
      <c r="N1710" s="81">
        <v>2019</v>
      </c>
      <c r="O1710" s="77">
        <f t="shared" si="35"/>
        <v>43551</v>
      </c>
      <c r="P1710" s="89" t="s">
        <v>4008</v>
      </c>
      <c r="Q1710" s="81" t="s">
        <v>175</v>
      </c>
      <c r="R1710" s="80">
        <f>VLOOKUP(P1710,Registration!O:P,2,FALSE)</f>
        <v>18</v>
      </c>
    </row>
    <row r="1711" spans="1:18" ht="23.1" customHeight="1">
      <c r="A1711" s="89" t="s">
        <v>133</v>
      </c>
      <c r="B1711" s="106" t="s">
        <v>26</v>
      </c>
      <c r="C1711" s="106" t="s">
        <v>27</v>
      </c>
      <c r="D1711" s="106" t="s">
        <v>28</v>
      </c>
      <c r="E1711" s="81" t="s">
        <v>135</v>
      </c>
      <c r="F1711" s="81" t="s">
        <v>135</v>
      </c>
      <c r="G1711" s="81" t="s">
        <v>3999</v>
      </c>
      <c r="H1711" s="81" t="s">
        <v>8157</v>
      </c>
      <c r="I1711" s="81" t="s">
        <v>8158</v>
      </c>
      <c r="J1711" s="81" t="s">
        <v>4009</v>
      </c>
      <c r="K1711" s="109" t="s">
        <v>4001</v>
      </c>
      <c r="L1711" s="81">
        <v>27</v>
      </c>
      <c r="M1711" s="81">
        <v>3</v>
      </c>
      <c r="N1711" s="81">
        <v>2019</v>
      </c>
      <c r="O1711" s="77">
        <f t="shared" si="35"/>
        <v>43551</v>
      </c>
      <c r="P1711" s="89" t="s">
        <v>4010</v>
      </c>
      <c r="Q1711" s="81" t="s">
        <v>175</v>
      </c>
      <c r="R1711" s="80">
        <f>VLOOKUP(P1711,Registration!O:P,2,FALSE)</f>
        <v>19</v>
      </c>
    </row>
    <row r="1712" spans="1:18" ht="23.1" customHeight="1">
      <c r="A1712" s="89" t="s">
        <v>133</v>
      </c>
      <c r="B1712" s="106" t="s">
        <v>26</v>
      </c>
      <c r="C1712" s="106" t="s">
        <v>27</v>
      </c>
      <c r="D1712" s="106" t="s">
        <v>28</v>
      </c>
      <c r="E1712" s="81" t="s">
        <v>135</v>
      </c>
      <c r="F1712" s="81" t="s">
        <v>135</v>
      </c>
      <c r="G1712" s="81" t="s">
        <v>3999</v>
      </c>
      <c r="H1712" s="81" t="s">
        <v>8157</v>
      </c>
      <c r="I1712" s="81" t="s">
        <v>8158</v>
      </c>
      <c r="J1712" s="81" t="s">
        <v>4011</v>
      </c>
      <c r="K1712" s="109" t="s">
        <v>4001</v>
      </c>
      <c r="L1712" s="81">
        <v>27</v>
      </c>
      <c r="M1712" s="81">
        <v>3</v>
      </c>
      <c r="N1712" s="81">
        <v>2019</v>
      </c>
      <c r="O1712" s="77">
        <f t="shared" si="35"/>
        <v>43551</v>
      </c>
      <c r="P1712" s="89" t="s">
        <v>4012</v>
      </c>
      <c r="Q1712" s="81" t="s">
        <v>175</v>
      </c>
      <c r="R1712" s="80">
        <f>VLOOKUP(P1712,Registration!O:P,2,FALSE)</f>
        <v>18</v>
      </c>
    </row>
    <row r="1713" spans="1:18" ht="23.1" customHeight="1">
      <c r="A1713" s="89" t="s">
        <v>133</v>
      </c>
      <c r="B1713" s="106" t="s">
        <v>26</v>
      </c>
      <c r="C1713" s="106" t="s">
        <v>27</v>
      </c>
      <c r="D1713" s="106" t="s">
        <v>28</v>
      </c>
      <c r="E1713" s="81" t="s">
        <v>135</v>
      </c>
      <c r="F1713" s="81" t="s">
        <v>135</v>
      </c>
      <c r="G1713" s="81" t="s">
        <v>3999</v>
      </c>
      <c r="H1713" s="81" t="s">
        <v>8157</v>
      </c>
      <c r="I1713" s="81" t="s">
        <v>8158</v>
      </c>
      <c r="J1713" s="81" t="s">
        <v>4013</v>
      </c>
      <c r="K1713" s="109" t="s">
        <v>4001</v>
      </c>
      <c r="L1713" s="81">
        <v>27</v>
      </c>
      <c r="M1713" s="81">
        <v>3</v>
      </c>
      <c r="N1713" s="81">
        <v>2019</v>
      </c>
      <c r="O1713" s="77">
        <f t="shared" si="35"/>
        <v>43551</v>
      </c>
      <c r="P1713" s="89" t="s">
        <v>4014</v>
      </c>
      <c r="Q1713" s="81" t="s">
        <v>175</v>
      </c>
      <c r="R1713" s="80">
        <f>VLOOKUP(P1713,Registration!O:P,2,FALSE)</f>
        <v>18</v>
      </c>
    </row>
    <row r="1714" spans="1:18" ht="23.1" customHeight="1">
      <c r="A1714" s="89" t="s">
        <v>133</v>
      </c>
      <c r="B1714" s="106" t="s">
        <v>26</v>
      </c>
      <c r="C1714" s="106" t="s">
        <v>27</v>
      </c>
      <c r="D1714" s="106" t="s">
        <v>28</v>
      </c>
      <c r="E1714" s="81" t="s">
        <v>135</v>
      </c>
      <c r="F1714" s="81" t="s">
        <v>135</v>
      </c>
      <c r="G1714" s="81" t="s">
        <v>3999</v>
      </c>
      <c r="H1714" s="81" t="s">
        <v>8157</v>
      </c>
      <c r="I1714" s="81" t="s">
        <v>8158</v>
      </c>
      <c r="J1714" s="81" t="s">
        <v>701</v>
      </c>
      <c r="K1714" s="109" t="s">
        <v>4001</v>
      </c>
      <c r="L1714" s="81">
        <v>27</v>
      </c>
      <c r="M1714" s="81">
        <v>3</v>
      </c>
      <c r="N1714" s="81">
        <v>2019</v>
      </c>
      <c r="O1714" s="77">
        <f t="shared" si="35"/>
        <v>43551</v>
      </c>
      <c r="P1714" s="89" t="s">
        <v>4015</v>
      </c>
      <c r="Q1714" s="81" t="s">
        <v>175</v>
      </c>
      <c r="R1714" s="80">
        <f>VLOOKUP(P1714,Registration!O:P,2,FALSE)</f>
        <v>19</v>
      </c>
    </row>
    <row r="1715" spans="1:18" ht="23.1" customHeight="1">
      <c r="A1715" s="89" t="s">
        <v>133</v>
      </c>
      <c r="B1715" s="106" t="s">
        <v>26</v>
      </c>
      <c r="C1715" s="106" t="s">
        <v>27</v>
      </c>
      <c r="D1715" s="106" t="s">
        <v>28</v>
      </c>
      <c r="E1715" s="81" t="s">
        <v>135</v>
      </c>
      <c r="F1715" s="81" t="s">
        <v>135</v>
      </c>
      <c r="G1715" s="81" t="s">
        <v>3999</v>
      </c>
      <c r="H1715" s="81" t="s">
        <v>8157</v>
      </c>
      <c r="I1715" s="81" t="s">
        <v>8158</v>
      </c>
      <c r="J1715" s="81" t="s">
        <v>4016</v>
      </c>
      <c r="K1715" s="109" t="s">
        <v>4001</v>
      </c>
      <c r="L1715" s="81">
        <v>27</v>
      </c>
      <c r="M1715" s="81">
        <v>3</v>
      </c>
      <c r="N1715" s="81">
        <v>2019</v>
      </c>
      <c r="O1715" s="77">
        <f t="shared" si="35"/>
        <v>43551</v>
      </c>
      <c r="P1715" s="89" t="s">
        <v>4017</v>
      </c>
      <c r="Q1715" s="81" t="s">
        <v>175</v>
      </c>
      <c r="R1715" s="80">
        <f>VLOOKUP(P1715,Registration!O:P,2,FALSE)</f>
        <v>18</v>
      </c>
    </row>
    <row r="1716" spans="1:18" ht="23.1" customHeight="1">
      <c r="A1716" s="89" t="s">
        <v>133</v>
      </c>
      <c r="B1716" s="106" t="s">
        <v>26</v>
      </c>
      <c r="C1716" s="106" t="s">
        <v>27</v>
      </c>
      <c r="D1716" s="106" t="s">
        <v>28</v>
      </c>
      <c r="E1716" s="81" t="s">
        <v>135</v>
      </c>
      <c r="F1716" s="81" t="s">
        <v>135</v>
      </c>
      <c r="G1716" s="81" t="s">
        <v>3999</v>
      </c>
      <c r="H1716" s="81" t="s">
        <v>8157</v>
      </c>
      <c r="I1716" s="81" t="s">
        <v>8158</v>
      </c>
      <c r="J1716" s="81" t="s">
        <v>4018</v>
      </c>
      <c r="K1716" s="109" t="s">
        <v>4001</v>
      </c>
      <c r="L1716" s="81">
        <v>27</v>
      </c>
      <c r="M1716" s="81">
        <v>3</v>
      </c>
      <c r="N1716" s="81">
        <v>2019</v>
      </c>
      <c r="O1716" s="77">
        <f t="shared" si="35"/>
        <v>43551</v>
      </c>
      <c r="P1716" s="89" t="s">
        <v>4019</v>
      </c>
      <c r="Q1716" s="81" t="s">
        <v>175</v>
      </c>
      <c r="R1716" s="80">
        <f>VLOOKUP(P1716,Registration!O:P,2,FALSE)</f>
        <v>16</v>
      </c>
    </row>
    <row r="1717" spans="1:18" ht="23.1" customHeight="1">
      <c r="A1717" s="89" t="s">
        <v>133</v>
      </c>
      <c r="B1717" s="106" t="s">
        <v>26</v>
      </c>
      <c r="C1717" s="106" t="s">
        <v>27</v>
      </c>
      <c r="D1717" s="106" t="s">
        <v>28</v>
      </c>
      <c r="E1717" s="81" t="s">
        <v>135</v>
      </c>
      <c r="F1717" s="81" t="s">
        <v>135</v>
      </c>
      <c r="G1717" s="81" t="s">
        <v>3999</v>
      </c>
      <c r="H1717" s="81" t="s">
        <v>8157</v>
      </c>
      <c r="I1717" s="81" t="s">
        <v>8158</v>
      </c>
      <c r="J1717" s="81" t="s">
        <v>4020</v>
      </c>
      <c r="K1717" s="109" t="s">
        <v>4001</v>
      </c>
      <c r="L1717" s="81">
        <v>27</v>
      </c>
      <c r="M1717" s="81">
        <v>3</v>
      </c>
      <c r="N1717" s="81">
        <v>2019</v>
      </c>
      <c r="O1717" s="77">
        <f t="shared" si="35"/>
        <v>43551</v>
      </c>
      <c r="P1717" s="89" t="s">
        <v>4021</v>
      </c>
      <c r="Q1717" s="81" t="s">
        <v>175</v>
      </c>
      <c r="R1717" s="80">
        <f>VLOOKUP(P1717,Registration!O:P,2,FALSE)</f>
        <v>18</v>
      </c>
    </row>
    <row r="1718" spans="1:18" ht="23.1" customHeight="1">
      <c r="A1718" s="89" t="s">
        <v>133</v>
      </c>
      <c r="B1718" s="106" t="s">
        <v>26</v>
      </c>
      <c r="C1718" s="106" t="s">
        <v>27</v>
      </c>
      <c r="D1718" s="106" t="s">
        <v>28</v>
      </c>
      <c r="E1718" s="81" t="s">
        <v>135</v>
      </c>
      <c r="F1718" s="81" t="s">
        <v>135</v>
      </c>
      <c r="G1718" s="81" t="s">
        <v>3999</v>
      </c>
      <c r="H1718" s="81" t="s">
        <v>8157</v>
      </c>
      <c r="I1718" s="81" t="s">
        <v>8158</v>
      </c>
      <c r="J1718" s="81" t="s">
        <v>4022</v>
      </c>
      <c r="K1718" s="109" t="s">
        <v>4001</v>
      </c>
      <c r="L1718" s="81">
        <v>27</v>
      </c>
      <c r="M1718" s="81">
        <v>3</v>
      </c>
      <c r="N1718" s="81">
        <v>2019</v>
      </c>
      <c r="O1718" s="77">
        <f t="shared" si="35"/>
        <v>43551</v>
      </c>
      <c r="P1718" s="89" t="s">
        <v>4023</v>
      </c>
      <c r="Q1718" s="81" t="s">
        <v>175</v>
      </c>
      <c r="R1718" s="80">
        <f>VLOOKUP(P1718,Registration!O:P,2,FALSE)</f>
        <v>19</v>
      </c>
    </row>
    <row r="1719" spans="1:18" ht="23.1" customHeight="1">
      <c r="A1719" s="89" t="s">
        <v>133</v>
      </c>
      <c r="B1719" s="106" t="s">
        <v>26</v>
      </c>
      <c r="C1719" s="106" t="s">
        <v>27</v>
      </c>
      <c r="D1719" s="106" t="s">
        <v>28</v>
      </c>
      <c r="E1719" s="81" t="s">
        <v>135</v>
      </c>
      <c r="F1719" s="81" t="s">
        <v>135</v>
      </c>
      <c r="G1719" s="81" t="s">
        <v>3999</v>
      </c>
      <c r="H1719" s="81" t="s">
        <v>8157</v>
      </c>
      <c r="I1719" s="81" t="s">
        <v>8158</v>
      </c>
      <c r="J1719" s="81" t="s">
        <v>4024</v>
      </c>
      <c r="K1719" s="109" t="s">
        <v>4001</v>
      </c>
      <c r="L1719" s="81">
        <v>27</v>
      </c>
      <c r="M1719" s="81">
        <v>3</v>
      </c>
      <c r="N1719" s="81">
        <v>2019</v>
      </c>
      <c r="O1719" s="77">
        <f t="shared" si="35"/>
        <v>43551</v>
      </c>
      <c r="P1719" s="89" t="s">
        <v>4025</v>
      </c>
      <c r="Q1719" s="81" t="s">
        <v>175</v>
      </c>
      <c r="R1719" s="80">
        <f>VLOOKUP(P1719,Registration!O:P,2,FALSE)</f>
        <v>19</v>
      </c>
    </row>
    <row r="1720" spans="1:18" ht="23.1" customHeight="1">
      <c r="A1720" s="89" t="s">
        <v>133</v>
      </c>
      <c r="B1720" s="106" t="s">
        <v>26</v>
      </c>
      <c r="C1720" s="106" t="s">
        <v>27</v>
      </c>
      <c r="D1720" s="106" t="s">
        <v>28</v>
      </c>
      <c r="E1720" s="81" t="s">
        <v>135</v>
      </c>
      <c r="F1720" s="81" t="s">
        <v>135</v>
      </c>
      <c r="G1720" s="81" t="s">
        <v>3999</v>
      </c>
      <c r="H1720" s="81" t="s">
        <v>8157</v>
      </c>
      <c r="I1720" s="81" t="s">
        <v>8158</v>
      </c>
      <c r="J1720" s="81" t="s">
        <v>4026</v>
      </c>
      <c r="K1720" s="109" t="s">
        <v>4001</v>
      </c>
      <c r="L1720" s="81">
        <v>27</v>
      </c>
      <c r="M1720" s="81">
        <v>3</v>
      </c>
      <c r="N1720" s="81">
        <v>2019</v>
      </c>
      <c r="O1720" s="77">
        <f t="shared" si="35"/>
        <v>43551</v>
      </c>
      <c r="P1720" s="89" t="s">
        <v>4027</v>
      </c>
      <c r="Q1720" s="81" t="s">
        <v>175</v>
      </c>
      <c r="R1720" s="80">
        <f>VLOOKUP(P1720,Registration!O:P,2,FALSE)</f>
        <v>19</v>
      </c>
    </row>
    <row r="1721" spans="1:18" ht="23.1" customHeight="1">
      <c r="A1721" s="89" t="s">
        <v>133</v>
      </c>
      <c r="B1721" s="106" t="s">
        <v>26</v>
      </c>
      <c r="C1721" s="106" t="s">
        <v>27</v>
      </c>
      <c r="D1721" s="106" t="s">
        <v>28</v>
      </c>
      <c r="E1721" s="81" t="s">
        <v>135</v>
      </c>
      <c r="F1721" s="81" t="s">
        <v>135</v>
      </c>
      <c r="G1721" s="81" t="s">
        <v>3999</v>
      </c>
      <c r="H1721" s="81" t="s">
        <v>8157</v>
      </c>
      <c r="I1721" s="81" t="s">
        <v>8158</v>
      </c>
      <c r="J1721" s="81" t="s">
        <v>4028</v>
      </c>
      <c r="K1721" s="109" t="s">
        <v>4001</v>
      </c>
      <c r="L1721" s="81">
        <v>27</v>
      </c>
      <c r="M1721" s="81">
        <v>3</v>
      </c>
      <c r="N1721" s="81">
        <v>2019</v>
      </c>
      <c r="O1721" s="77">
        <f t="shared" si="35"/>
        <v>43551</v>
      </c>
      <c r="P1721" s="89" t="s">
        <v>4029</v>
      </c>
      <c r="Q1721" s="81" t="s">
        <v>175</v>
      </c>
      <c r="R1721" s="80">
        <f>VLOOKUP(P1721,Registration!O:P,2,FALSE)</f>
        <v>16</v>
      </c>
    </row>
    <row r="1722" spans="1:18" ht="23.1" customHeight="1">
      <c r="A1722" s="89" t="s">
        <v>133</v>
      </c>
      <c r="B1722" s="106" t="s">
        <v>26</v>
      </c>
      <c r="C1722" s="106" t="s">
        <v>27</v>
      </c>
      <c r="D1722" s="106" t="s">
        <v>28</v>
      </c>
      <c r="E1722" s="81" t="s">
        <v>135</v>
      </c>
      <c r="F1722" s="81" t="s">
        <v>135</v>
      </c>
      <c r="G1722" s="81" t="s">
        <v>3999</v>
      </c>
      <c r="H1722" s="81" t="s">
        <v>8157</v>
      </c>
      <c r="I1722" s="81" t="s">
        <v>8158</v>
      </c>
      <c r="J1722" s="81" t="s">
        <v>4030</v>
      </c>
      <c r="K1722" s="109" t="s">
        <v>4001</v>
      </c>
      <c r="L1722" s="81">
        <v>27</v>
      </c>
      <c r="M1722" s="81">
        <v>3</v>
      </c>
      <c r="N1722" s="81">
        <v>2019</v>
      </c>
      <c r="O1722" s="77">
        <f t="shared" si="35"/>
        <v>43551</v>
      </c>
      <c r="P1722" s="89" t="s">
        <v>4031</v>
      </c>
      <c r="Q1722" s="81" t="s">
        <v>175</v>
      </c>
      <c r="R1722" s="80">
        <f>VLOOKUP(P1722,Registration!O:P,2,FALSE)</f>
        <v>17</v>
      </c>
    </row>
    <row r="1723" spans="1:18" ht="23.1" customHeight="1">
      <c r="A1723" s="89" t="s">
        <v>133</v>
      </c>
      <c r="B1723" s="106" t="s">
        <v>26</v>
      </c>
      <c r="C1723" s="106" t="s">
        <v>27</v>
      </c>
      <c r="D1723" s="106" t="s">
        <v>28</v>
      </c>
      <c r="E1723" s="81" t="s">
        <v>135</v>
      </c>
      <c r="F1723" s="81" t="s">
        <v>135</v>
      </c>
      <c r="G1723" s="81" t="s">
        <v>3999</v>
      </c>
      <c r="H1723" s="81" t="s">
        <v>8157</v>
      </c>
      <c r="I1723" s="81" t="s">
        <v>8158</v>
      </c>
      <c r="J1723" s="81" t="s">
        <v>4032</v>
      </c>
      <c r="K1723" s="109" t="s">
        <v>4001</v>
      </c>
      <c r="L1723" s="81">
        <v>27</v>
      </c>
      <c r="M1723" s="81">
        <v>3</v>
      </c>
      <c r="N1723" s="81">
        <v>2019</v>
      </c>
      <c r="O1723" s="77">
        <f t="shared" si="35"/>
        <v>43551</v>
      </c>
      <c r="P1723" s="89" t="s">
        <v>4033</v>
      </c>
      <c r="Q1723" s="81" t="s">
        <v>175</v>
      </c>
      <c r="R1723" s="80">
        <f>VLOOKUP(P1723,Registration!O:P,2,FALSE)</f>
        <v>18</v>
      </c>
    </row>
    <row r="1724" spans="1:18" ht="23.1" customHeight="1">
      <c r="A1724" s="89" t="s">
        <v>133</v>
      </c>
      <c r="B1724" s="106" t="s">
        <v>26</v>
      </c>
      <c r="C1724" s="106" t="s">
        <v>27</v>
      </c>
      <c r="D1724" s="106" t="s">
        <v>28</v>
      </c>
      <c r="E1724" s="81" t="s">
        <v>135</v>
      </c>
      <c r="F1724" s="81" t="s">
        <v>135</v>
      </c>
      <c r="G1724" s="81" t="s">
        <v>3999</v>
      </c>
      <c r="H1724" s="81" t="s">
        <v>8157</v>
      </c>
      <c r="I1724" s="81" t="s">
        <v>8158</v>
      </c>
      <c r="J1724" s="81" t="s">
        <v>4034</v>
      </c>
      <c r="K1724" s="109">
        <v>43551</v>
      </c>
      <c r="L1724" s="81">
        <v>27</v>
      </c>
      <c r="M1724" s="81">
        <v>3</v>
      </c>
      <c r="N1724" s="81">
        <v>2019</v>
      </c>
      <c r="O1724" s="77">
        <f t="shared" si="35"/>
        <v>43551</v>
      </c>
      <c r="P1724" s="89" t="s">
        <v>4035</v>
      </c>
      <c r="Q1724" s="81" t="s">
        <v>175</v>
      </c>
      <c r="R1724" s="80">
        <f>VLOOKUP(P1724,Registration!O:P,2,FALSE)</f>
        <v>19</v>
      </c>
    </row>
    <row r="1725" spans="1:18" ht="23.1" customHeight="1">
      <c r="A1725" s="89" t="s">
        <v>133</v>
      </c>
      <c r="B1725" s="106" t="s">
        <v>26</v>
      </c>
      <c r="C1725" s="106" t="s">
        <v>27</v>
      </c>
      <c r="D1725" s="106" t="s">
        <v>28</v>
      </c>
      <c r="E1725" s="81" t="s">
        <v>135</v>
      </c>
      <c r="F1725" s="81" t="s">
        <v>135</v>
      </c>
      <c r="G1725" s="81" t="s">
        <v>3999</v>
      </c>
      <c r="H1725" s="81" t="s">
        <v>8157</v>
      </c>
      <c r="I1725" s="81" t="s">
        <v>8158</v>
      </c>
      <c r="J1725" s="81" t="s">
        <v>4036</v>
      </c>
      <c r="K1725" s="109" t="s">
        <v>4001</v>
      </c>
      <c r="L1725" s="81">
        <v>27</v>
      </c>
      <c r="M1725" s="81">
        <v>3</v>
      </c>
      <c r="N1725" s="81">
        <v>2019</v>
      </c>
      <c r="O1725" s="77">
        <f t="shared" si="35"/>
        <v>43551</v>
      </c>
      <c r="P1725" s="89" t="s">
        <v>4037</v>
      </c>
      <c r="Q1725" s="81" t="s">
        <v>175</v>
      </c>
      <c r="R1725" s="80">
        <f>VLOOKUP(P1725,Registration!O:P,2,FALSE)</f>
        <v>16</v>
      </c>
    </row>
    <row r="1726" spans="1:18" ht="23.1" customHeight="1">
      <c r="A1726" s="89" t="s">
        <v>133</v>
      </c>
      <c r="B1726" s="106" t="s">
        <v>26</v>
      </c>
      <c r="C1726" s="106" t="s">
        <v>27</v>
      </c>
      <c r="D1726" s="106" t="s">
        <v>28</v>
      </c>
      <c r="E1726" s="81" t="s">
        <v>135</v>
      </c>
      <c r="F1726" s="81" t="s">
        <v>135</v>
      </c>
      <c r="G1726" s="81" t="s">
        <v>3999</v>
      </c>
      <c r="H1726" s="81" t="s">
        <v>8157</v>
      </c>
      <c r="I1726" s="81" t="s">
        <v>8158</v>
      </c>
      <c r="J1726" s="81" t="s">
        <v>4038</v>
      </c>
      <c r="K1726" s="109" t="s">
        <v>4001</v>
      </c>
      <c r="L1726" s="81">
        <v>27</v>
      </c>
      <c r="M1726" s="81">
        <v>3</v>
      </c>
      <c r="N1726" s="81">
        <v>2019</v>
      </c>
      <c r="O1726" s="77">
        <f t="shared" si="35"/>
        <v>43551</v>
      </c>
      <c r="P1726" s="89" t="s">
        <v>4039</v>
      </c>
      <c r="Q1726" s="81" t="s">
        <v>175</v>
      </c>
      <c r="R1726" s="80">
        <f>VLOOKUP(P1726,Registration!O:P,2,FALSE)</f>
        <v>19</v>
      </c>
    </row>
    <row r="1727" spans="1:18" ht="23.1" customHeight="1">
      <c r="A1727" s="89" t="s">
        <v>133</v>
      </c>
      <c r="B1727" s="106" t="s">
        <v>26</v>
      </c>
      <c r="C1727" s="106" t="s">
        <v>27</v>
      </c>
      <c r="D1727" s="106" t="s">
        <v>28</v>
      </c>
      <c r="E1727" s="81" t="s">
        <v>135</v>
      </c>
      <c r="F1727" s="81" t="s">
        <v>135</v>
      </c>
      <c r="G1727" s="81" t="s">
        <v>3999</v>
      </c>
      <c r="H1727" s="81" t="s">
        <v>8157</v>
      </c>
      <c r="I1727" s="81" t="s">
        <v>8158</v>
      </c>
      <c r="J1727" s="81" t="s">
        <v>4040</v>
      </c>
      <c r="K1727" s="109" t="s">
        <v>4001</v>
      </c>
      <c r="L1727" s="81">
        <v>27</v>
      </c>
      <c r="M1727" s="81">
        <v>3</v>
      </c>
      <c r="N1727" s="81">
        <v>2019</v>
      </c>
      <c r="O1727" s="77">
        <f t="shared" si="35"/>
        <v>43551</v>
      </c>
      <c r="P1727" s="89" t="s">
        <v>4041</v>
      </c>
      <c r="Q1727" s="81" t="s">
        <v>175</v>
      </c>
      <c r="R1727" s="80">
        <f>VLOOKUP(P1727,Registration!O:P,2,FALSE)</f>
        <v>18</v>
      </c>
    </row>
    <row r="1728" spans="1:18" ht="23.1" customHeight="1">
      <c r="A1728" s="89" t="s">
        <v>133</v>
      </c>
      <c r="B1728" s="106" t="s">
        <v>26</v>
      </c>
      <c r="C1728" s="106" t="s">
        <v>27</v>
      </c>
      <c r="D1728" s="106" t="s">
        <v>28</v>
      </c>
      <c r="E1728" s="81" t="s">
        <v>135</v>
      </c>
      <c r="F1728" s="81" t="s">
        <v>135</v>
      </c>
      <c r="G1728" s="81" t="s">
        <v>3999</v>
      </c>
      <c r="H1728" s="81" t="s">
        <v>8157</v>
      </c>
      <c r="I1728" s="81" t="s">
        <v>8158</v>
      </c>
      <c r="J1728" s="81" t="s">
        <v>4042</v>
      </c>
      <c r="K1728" s="109" t="s">
        <v>4001</v>
      </c>
      <c r="L1728" s="81">
        <v>27</v>
      </c>
      <c r="M1728" s="81">
        <v>3</v>
      </c>
      <c r="N1728" s="81">
        <v>2019</v>
      </c>
      <c r="O1728" s="77">
        <f t="shared" si="35"/>
        <v>43551</v>
      </c>
      <c r="P1728" s="89" t="s">
        <v>4043</v>
      </c>
      <c r="Q1728" s="81" t="s">
        <v>175</v>
      </c>
      <c r="R1728" s="80">
        <f>VLOOKUP(P1728,Registration!O:P,2,FALSE)</f>
        <v>19</v>
      </c>
    </row>
    <row r="1729" spans="1:18" ht="23.1" customHeight="1">
      <c r="A1729" s="89" t="s">
        <v>133</v>
      </c>
      <c r="B1729" s="106" t="s">
        <v>26</v>
      </c>
      <c r="C1729" s="106" t="s">
        <v>27</v>
      </c>
      <c r="D1729" s="106" t="s">
        <v>28</v>
      </c>
      <c r="E1729" s="81" t="s">
        <v>135</v>
      </c>
      <c r="F1729" s="81" t="s">
        <v>135</v>
      </c>
      <c r="G1729" s="81" t="s">
        <v>3999</v>
      </c>
      <c r="H1729" s="81" t="s">
        <v>8157</v>
      </c>
      <c r="I1729" s="81" t="s">
        <v>8158</v>
      </c>
      <c r="J1729" s="81" t="s">
        <v>4044</v>
      </c>
      <c r="K1729" s="109" t="s">
        <v>4001</v>
      </c>
      <c r="L1729" s="81">
        <v>27</v>
      </c>
      <c r="M1729" s="81">
        <v>3</v>
      </c>
      <c r="N1729" s="81">
        <v>2019</v>
      </c>
      <c r="O1729" s="77">
        <f t="shared" si="35"/>
        <v>43551</v>
      </c>
      <c r="P1729" s="89" t="s">
        <v>4045</v>
      </c>
      <c r="Q1729" s="81" t="s">
        <v>175</v>
      </c>
      <c r="R1729" s="80">
        <f>VLOOKUP(P1729,Registration!O:P,2,FALSE)</f>
        <v>18</v>
      </c>
    </row>
    <row r="1730" spans="1:18" ht="23.1" customHeight="1">
      <c r="A1730" s="89" t="s">
        <v>133</v>
      </c>
      <c r="B1730" s="106" t="s">
        <v>26</v>
      </c>
      <c r="C1730" s="106" t="s">
        <v>27</v>
      </c>
      <c r="D1730" s="106" t="s">
        <v>28</v>
      </c>
      <c r="E1730" s="81" t="s">
        <v>135</v>
      </c>
      <c r="F1730" s="81" t="s">
        <v>135</v>
      </c>
      <c r="G1730" s="81" t="s">
        <v>3999</v>
      </c>
      <c r="H1730" s="81" t="s">
        <v>8157</v>
      </c>
      <c r="I1730" s="81" t="s">
        <v>8158</v>
      </c>
      <c r="J1730" s="81" t="s">
        <v>4046</v>
      </c>
      <c r="K1730" s="109" t="s">
        <v>4001</v>
      </c>
      <c r="L1730" s="81">
        <v>27</v>
      </c>
      <c r="M1730" s="81">
        <v>3</v>
      </c>
      <c r="N1730" s="81">
        <v>2019</v>
      </c>
      <c r="O1730" s="77">
        <f t="shared" si="35"/>
        <v>43551</v>
      </c>
      <c r="P1730" s="89" t="s">
        <v>4047</v>
      </c>
      <c r="Q1730" s="81" t="s">
        <v>175</v>
      </c>
      <c r="R1730" s="80">
        <f>VLOOKUP(P1730,Registration!O:P,2,FALSE)</f>
        <v>19</v>
      </c>
    </row>
    <row r="1731" spans="1:18" ht="23.1" customHeight="1">
      <c r="A1731" s="89" t="s">
        <v>133</v>
      </c>
      <c r="B1731" s="106" t="s">
        <v>26</v>
      </c>
      <c r="C1731" s="106" t="s">
        <v>27</v>
      </c>
      <c r="D1731" s="106" t="s">
        <v>28</v>
      </c>
      <c r="E1731" s="81" t="s">
        <v>135</v>
      </c>
      <c r="F1731" s="81" t="s">
        <v>135</v>
      </c>
      <c r="G1731" s="81" t="s">
        <v>3999</v>
      </c>
      <c r="H1731" s="81" t="s">
        <v>8157</v>
      </c>
      <c r="I1731" s="81" t="s">
        <v>8158</v>
      </c>
      <c r="J1731" s="81" t="s">
        <v>4048</v>
      </c>
      <c r="K1731" s="109" t="s">
        <v>4001</v>
      </c>
      <c r="L1731" s="81">
        <v>27</v>
      </c>
      <c r="M1731" s="81">
        <v>3</v>
      </c>
      <c r="N1731" s="81">
        <v>2019</v>
      </c>
      <c r="O1731" s="77">
        <f t="shared" si="35"/>
        <v>43551</v>
      </c>
      <c r="P1731" s="89" t="s">
        <v>4049</v>
      </c>
      <c r="Q1731" s="81" t="s">
        <v>175</v>
      </c>
      <c r="R1731" s="80">
        <f>VLOOKUP(P1731,Registration!O:P,2,FALSE)</f>
        <v>19</v>
      </c>
    </row>
    <row r="1732" spans="1:18" ht="23.1" customHeight="1">
      <c r="A1732" s="89" t="s">
        <v>133</v>
      </c>
      <c r="B1732" s="106" t="s">
        <v>26</v>
      </c>
      <c r="C1732" s="106" t="s">
        <v>27</v>
      </c>
      <c r="D1732" s="106" t="s">
        <v>28</v>
      </c>
      <c r="E1732" s="81" t="s">
        <v>135</v>
      </c>
      <c r="F1732" s="81" t="s">
        <v>135</v>
      </c>
      <c r="G1732" s="81" t="s">
        <v>3999</v>
      </c>
      <c r="H1732" s="81" t="s">
        <v>8157</v>
      </c>
      <c r="I1732" s="81" t="s">
        <v>8158</v>
      </c>
      <c r="J1732" s="81" t="s">
        <v>4050</v>
      </c>
      <c r="K1732" s="109" t="s">
        <v>4001</v>
      </c>
      <c r="L1732" s="81">
        <v>27</v>
      </c>
      <c r="M1732" s="81">
        <v>3</v>
      </c>
      <c r="N1732" s="81">
        <v>2019</v>
      </c>
      <c r="O1732" s="77">
        <f t="shared" si="35"/>
        <v>43551</v>
      </c>
      <c r="P1732" s="89" t="s">
        <v>4051</v>
      </c>
      <c r="Q1732" s="81" t="s">
        <v>175</v>
      </c>
      <c r="R1732" s="80">
        <f>VLOOKUP(P1732,Registration!O:P,2,FALSE)</f>
        <v>18</v>
      </c>
    </row>
    <row r="1733" spans="1:18" ht="23.1" customHeight="1">
      <c r="A1733" s="89" t="s">
        <v>133</v>
      </c>
      <c r="B1733" s="106" t="s">
        <v>26</v>
      </c>
      <c r="C1733" s="106" t="s">
        <v>27</v>
      </c>
      <c r="D1733" s="106" t="s">
        <v>28</v>
      </c>
      <c r="E1733" s="81" t="s">
        <v>135</v>
      </c>
      <c r="F1733" s="81" t="s">
        <v>135</v>
      </c>
      <c r="G1733" s="81" t="s">
        <v>3999</v>
      </c>
      <c r="H1733" s="81" t="s">
        <v>8157</v>
      </c>
      <c r="I1733" s="81" t="s">
        <v>8158</v>
      </c>
      <c r="J1733" s="81" t="s">
        <v>4052</v>
      </c>
      <c r="K1733" s="109" t="s">
        <v>4001</v>
      </c>
      <c r="L1733" s="81">
        <v>27</v>
      </c>
      <c r="M1733" s="81">
        <v>3</v>
      </c>
      <c r="N1733" s="81">
        <v>2019</v>
      </c>
      <c r="O1733" s="77">
        <f t="shared" si="35"/>
        <v>43551</v>
      </c>
      <c r="P1733" s="89" t="s">
        <v>4053</v>
      </c>
      <c r="Q1733" s="81" t="s">
        <v>175</v>
      </c>
      <c r="R1733" s="80">
        <f>VLOOKUP(P1733,Registration!O:P,2,FALSE)</f>
        <v>18</v>
      </c>
    </row>
    <row r="1734" spans="1:18" ht="23.1" customHeight="1">
      <c r="A1734" s="89" t="s">
        <v>133</v>
      </c>
      <c r="B1734" s="106" t="s">
        <v>26</v>
      </c>
      <c r="C1734" s="106" t="s">
        <v>27</v>
      </c>
      <c r="D1734" s="106" t="s">
        <v>28</v>
      </c>
      <c r="E1734" s="81" t="s">
        <v>135</v>
      </c>
      <c r="F1734" s="81" t="s">
        <v>135</v>
      </c>
      <c r="G1734" s="81" t="s">
        <v>3999</v>
      </c>
      <c r="H1734" s="81" t="s">
        <v>8157</v>
      </c>
      <c r="I1734" s="81" t="s">
        <v>8158</v>
      </c>
      <c r="J1734" s="81" t="s">
        <v>4054</v>
      </c>
      <c r="K1734" s="109" t="s">
        <v>4001</v>
      </c>
      <c r="L1734" s="81">
        <v>27</v>
      </c>
      <c r="M1734" s="81">
        <v>3</v>
      </c>
      <c r="N1734" s="81">
        <v>2019</v>
      </c>
      <c r="O1734" s="77">
        <f t="shared" si="35"/>
        <v>43551</v>
      </c>
      <c r="P1734" s="89" t="s">
        <v>4055</v>
      </c>
      <c r="Q1734" s="81" t="s">
        <v>175</v>
      </c>
      <c r="R1734" s="80">
        <f>VLOOKUP(P1734,Registration!O:P,2,FALSE)</f>
        <v>18</v>
      </c>
    </row>
    <row r="1735" spans="1:18" ht="23.1" customHeight="1">
      <c r="A1735" s="89" t="s">
        <v>133</v>
      </c>
      <c r="B1735" s="106" t="s">
        <v>26</v>
      </c>
      <c r="C1735" s="106" t="s">
        <v>27</v>
      </c>
      <c r="D1735" s="106" t="s">
        <v>28</v>
      </c>
      <c r="E1735" s="81" t="s">
        <v>135</v>
      </c>
      <c r="F1735" s="81" t="s">
        <v>135</v>
      </c>
      <c r="G1735" s="81" t="s">
        <v>3999</v>
      </c>
      <c r="H1735" s="81" t="s">
        <v>8157</v>
      </c>
      <c r="I1735" s="81" t="s">
        <v>8158</v>
      </c>
      <c r="J1735" s="81" t="s">
        <v>4056</v>
      </c>
      <c r="K1735" s="109" t="s">
        <v>4001</v>
      </c>
      <c r="L1735" s="81">
        <v>27</v>
      </c>
      <c r="M1735" s="81">
        <v>3</v>
      </c>
      <c r="N1735" s="81">
        <v>2019</v>
      </c>
      <c r="O1735" s="77">
        <f t="shared" si="35"/>
        <v>43551</v>
      </c>
      <c r="P1735" s="89" t="s">
        <v>4057</v>
      </c>
      <c r="Q1735" s="81" t="s">
        <v>175</v>
      </c>
      <c r="R1735" s="80">
        <f>VLOOKUP(P1735,Registration!O:P,2,FALSE)</f>
        <v>18</v>
      </c>
    </row>
    <row r="1736" spans="1:18" ht="23.1" customHeight="1">
      <c r="A1736" s="89" t="s">
        <v>133</v>
      </c>
      <c r="B1736" s="106" t="s">
        <v>26</v>
      </c>
      <c r="C1736" s="106" t="s">
        <v>27</v>
      </c>
      <c r="D1736" s="106" t="s">
        <v>28</v>
      </c>
      <c r="E1736" s="81" t="s">
        <v>135</v>
      </c>
      <c r="F1736" s="81" t="s">
        <v>135</v>
      </c>
      <c r="G1736" s="81" t="s">
        <v>3999</v>
      </c>
      <c r="H1736" s="81" t="s">
        <v>8157</v>
      </c>
      <c r="I1736" s="81" t="s">
        <v>8158</v>
      </c>
      <c r="J1736" s="81" t="s">
        <v>4058</v>
      </c>
      <c r="K1736" s="109" t="s">
        <v>4001</v>
      </c>
      <c r="L1736" s="81">
        <v>27</v>
      </c>
      <c r="M1736" s="81">
        <v>3</v>
      </c>
      <c r="N1736" s="81">
        <v>2019</v>
      </c>
      <c r="O1736" s="77">
        <f t="shared" si="35"/>
        <v>43551</v>
      </c>
      <c r="P1736" s="89" t="s">
        <v>4059</v>
      </c>
      <c r="Q1736" s="81" t="s">
        <v>175</v>
      </c>
      <c r="R1736" s="80">
        <f>VLOOKUP(P1736,Registration!O:P,2,FALSE)</f>
        <v>18</v>
      </c>
    </row>
    <row r="1737" spans="1:18" ht="23.1" customHeight="1">
      <c r="A1737" s="89" t="s">
        <v>133</v>
      </c>
      <c r="B1737" s="106" t="s">
        <v>26</v>
      </c>
      <c r="C1737" s="106" t="s">
        <v>27</v>
      </c>
      <c r="D1737" s="106" t="s">
        <v>28</v>
      </c>
      <c r="E1737" s="81" t="s">
        <v>135</v>
      </c>
      <c r="F1737" s="81" t="s">
        <v>135</v>
      </c>
      <c r="G1737" s="81" t="s">
        <v>3999</v>
      </c>
      <c r="H1737" s="81" t="s">
        <v>8157</v>
      </c>
      <c r="I1737" s="81" t="s">
        <v>8158</v>
      </c>
      <c r="J1737" s="81" t="s">
        <v>4060</v>
      </c>
      <c r="K1737" s="109" t="s">
        <v>4001</v>
      </c>
      <c r="L1737" s="81">
        <v>27</v>
      </c>
      <c r="M1737" s="81">
        <v>3</v>
      </c>
      <c r="N1737" s="81">
        <v>2019</v>
      </c>
      <c r="O1737" s="77">
        <f t="shared" si="35"/>
        <v>43551</v>
      </c>
      <c r="P1737" s="89" t="s">
        <v>4061</v>
      </c>
      <c r="Q1737" s="81" t="s">
        <v>175</v>
      </c>
      <c r="R1737" s="80">
        <f>VLOOKUP(P1737,Registration!O:P,2,FALSE)</f>
        <v>19</v>
      </c>
    </row>
    <row r="1738" spans="1:18" ht="23.1" customHeight="1">
      <c r="A1738" s="89" t="s">
        <v>133</v>
      </c>
      <c r="B1738" s="106" t="s">
        <v>26</v>
      </c>
      <c r="C1738" s="106" t="s">
        <v>27</v>
      </c>
      <c r="D1738" s="106" t="s">
        <v>28</v>
      </c>
      <c r="E1738" s="81" t="s">
        <v>135</v>
      </c>
      <c r="F1738" s="81" t="s">
        <v>135</v>
      </c>
      <c r="G1738" s="81" t="s">
        <v>3999</v>
      </c>
      <c r="H1738" s="81" t="s">
        <v>8157</v>
      </c>
      <c r="I1738" s="81" t="s">
        <v>8158</v>
      </c>
      <c r="J1738" s="81" t="s">
        <v>4062</v>
      </c>
      <c r="K1738" s="109" t="s">
        <v>4001</v>
      </c>
      <c r="L1738" s="81">
        <v>27</v>
      </c>
      <c r="M1738" s="81">
        <v>3</v>
      </c>
      <c r="N1738" s="81">
        <v>2019</v>
      </c>
      <c r="O1738" s="77">
        <f t="shared" si="35"/>
        <v>43551</v>
      </c>
      <c r="P1738" s="89" t="s">
        <v>4063</v>
      </c>
      <c r="Q1738" s="81" t="s">
        <v>175</v>
      </c>
      <c r="R1738" s="80">
        <f>VLOOKUP(P1738,Registration!O:P,2,FALSE)</f>
        <v>18</v>
      </c>
    </row>
    <row r="1739" spans="1:18" ht="23.1" customHeight="1">
      <c r="A1739" s="89" t="s">
        <v>133</v>
      </c>
      <c r="B1739" s="106" t="s">
        <v>26</v>
      </c>
      <c r="C1739" s="106" t="s">
        <v>27</v>
      </c>
      <c r="D1739" s="106" t="s">
        <v>28</v>
      </c>
      <c r="E1739" s="81" t="s">
        <v>135</v>
      </c>
      <c r="F1739" s="81" t="s">
        <v>135</v>
      </c>
      <c r="G1739" s="81" t="s">
        <v>3999</v>
      </c>
      <c r="H1739" s="81" t="s">
        <v>8157</v>
      </c>
      <c r="I1739" s="81" t="s">
        <v>8158</v>
      </c>
      <c r="J1739" s="81" t="s">
        <v>3915</v>
      </c>
      <c r="K1739" s="109" t="s">
        <v>4001</v>
      </c>
      <c r="L1739" s="81">
        <v>27</v>
      </c>
      <c r="M1739" s="81">
        <v>3</v>
      </c>
      <c r="N1739" s="81">
        <v>2019</v>
      </c>
      <c r="O1739" s="77">
        <f t="shared" si="35"/>
        <v>43551</v>
      </c>
      <c r="P1739" s="89" t="s">
        <v>4064</v>
      </c>
      <c r="Q1739" s="81" t="s">
        <v>175</v>
      </c>
      <c r="R1739" s="80">
        <f>VLOOKUP(P1739,Registration!O:P,2,FALSE)</f>
        <v>19</v>
      </c>
    </row>
    <row r="1740" spans="1:18" ht="23.1" customHeight="1">
      <c r="A1740" s="89" t="s">
        <v>133</v>
      </c>
      <c r="B1740" s="106" t="s">
        <v>26</v>
      </c>
      <c r="C1740" s="106" t="s">
        <v>27</v>
      </c>
      <c r="D1740" s="106" t="s">
        <v>28</v>
      </c>
      <c r="E1740" s="81" t="s">
        <v>135</v>
      </c>
      <c r="F1740" s="81" t="s">
        <v>135</v>
      </c>
      <c r="G1740" s="81" t="s">
        <v>3999</v>
      </c>
      <c r="H1740" s="81" t="s">
        <v>8157</v>
      </c>
      <c r="I1740" s="81" t="s">
        <v>8158</v>
      </c>
      <c r="J1740" s="81" t="s">
        <v>4065</v>
      </c>
      <c r="K1740" s="109" t="s">
        <v>4001</v>
      </c>
      <c r="L1740" s="81">
        <v>27</v>
      </c>
      <c r="M1740" s="81">
        <v>3</v>
      </c>
      <c r="N1740" s="81">
        <v>2019</v>
      </c>
      <c r="O1740" s="77">
        <f t="shared" si="35"/>
        <v>43551</v>
      </c>
      <c r="P1740" s="89" t="s">
        <v>4066</v>
      </c>
      <c r="Q1740" s="81" t="s">
        <v>175</v>
      </c>
      <c r="R1740" s="80">
        <f>VLOOKUP(P1740,Registration!O:P,2,FALSE)</f>
        <v>19</v>
      </c>
    </row>
    <row r="1741" spans="1:18" ht="23.1" customHeight="1">
      <c r="A1741" s="89" t="s">
        <v>133</v>
      </c>
      <c r="B1741" s="106" t="s">
        <v>26</v>
      </c>
      <c r="C1741" s="106" t="s">
        <v>27</v>
      </c>
      <c r="D1741" s="106" t="s">
        <v>28</v>
      </c>
      <c r="E1741" s="81" t="s">
        <v>135</v>
      </c>
      <c r="F1741" s="81" t="s">
        <v>135</v>
      </c>
      <c r="G1741" s="81" t="s">
        <v>3999</v>
      </c>
      <c r="H1741" s="81" t="s">
        <v>8157</v>
      </c>
      <c r="I1741" s="81" t="s">
        <v>8158</v>
      </c>
      <c r="J1741" s="81" t="s">
        <v>4067</v>
      </c>
      <c r="K1741" s="109" t="s">
        <v>4001</v>
      </c>
      <c r="L1741" s="81">
        <v>27</v>
      </c>
      <c r="M1741" s="81">
        <v>3</v>
      </c>
      <c r="N1741" s="81">
        <v>2019</v>
      </c>
      <c r="O1741" s="77">
        <f t="shared" si="35"/>
        <v>43551</v>
      </c>
      <c r="P1741" s="89" t="s">
        <v>4068</v>
      </c>
      <c r="Q1741" s="81" t="s">
        <v>175</v>
      </c>
      <c r="R1741" s="80">
        <f>VLOOKUP(P1741,Registration!O:P,2,FALSE)</f>
        <v>19</v>
      </c>
    </row>
    <row r="1742" spans="1:18" ht="23.1" customHeight="1">
      <c r="A1742" s="89" t="s">
        <v>133</v>
      </c>
      <c r="B1742" s="106" t="s">
        <v>26</v>
      </c>
      <c r="C1742" s="106" t="s">
        <v>27</v>
      </c>
      <c r="D1742" s="106" t="s">
        <v>28</v>
      </c>
      <c r="E1742" s="81" t="s">
        <v>135</v>
      </c>
      <c r="F1742" s="81" t="s">
        <v>135</v>
      </c>
      <c r="G1742" s="81" t="s">
        <v>3999</v>
      </c>
      <c r="H1742" s="81" t="s">
        <v>8157</v>
      </c>
      <c r="I1742" s="81" t="s">
        <v>8158</v>
      </c>
      <c r="J1742" s="81" t="s">
        <v>4069</v>
      </c>
      <c r="K1742" s="109" t="s">
        <v>4001</v>
      </c>
      <c r="L1742" s="81">
        <v>27</v>
      </c>
      <c r="M1742" s="81">
        <v>3</v>
      </c>
      <c r="N1742" s="81">
        <v>2019</v>
      </c>
      <c r="O1742" s="77">
        <f t="shared" si="35"/>
        <v>43551</v>
      </c>
      <c r="P1742" s="89" t="s">
        <v>4070</v>
      </c>
      <c r="Q1742" s="81" t="s">
        <v>175</v>
      </c>
      <c r="R1742" s="80">
        <f>VLOOKUP(P1742,Registration!O:P,2,FALSE)</f>
        <v>18</v>
      </c>
    </row>
    <row r="1743" spans="1:18" ht="23.1" customHeight="1">
      <c r="A1743" s="89" t="s">
        <v>133</v>
      </c>
      <c r="B1743" s="106" t="s">
        <v>26</v>
      </c>
      <c r="C1743" s="106" t="s">
        <v>27</v>
      </c>
      <c r="D1743" s="106" t="s">
        <v>28</v>
      </c>
      <c r="E1743" s="81" t="s">
        <v>135</v>
      </c>
      <c r="F1743" s="81" t="s">
        <v>135</v>
      </c>
      <c r="G1743" s="81" t="s">
        <v>3999</v>
      </c>
      <c r="H1743" s="81" t="s">
        <v>8157</v>
      </c>
      <c r="I1743" s="81" t="s">
        <v>8158</v>
      </c>
      <c r="J1743" s="81" t="s">
        <v>3991</v>
      </c>
      <c r="K1743" s="109" t="s">
        <v>4001</v>
      </c>
      <c r="L1743" s="81">
        <v>27</v>
      </c>
      <c r="M1743" s="81">
        <v>3</v>
      </c>
      <c r="N1743" s="81">
        <v>2019</v>
      </c>
      <c r="O1743" s="77">
        <f t="shared" si="35"/>
        <v>43551</v>
      </c>
      <c r="P1743" s="89" t="s">
        <v>4071</v>
      </c>
      <c r="Q1743" s="81" t="s">
        <v>175</v>
      </c>
      <c r="R1743" s="80">
        <f>VLOOKUP(P1743,Registration!O:P,2,FALSE)</f>
        <v>19</v>
      </c>
    </row>
    <row r="1744" spans="1:18" ht="23.1" customHeight="1">
      <c r="A1744" s="89" t="s">
        <v>133</v>
      </c>
      <c r="B1744" s="106" t="s">
        <v>26</v>
      </c>
      <c r="C1744" s="106" t="s">
        <v>27</v>
      </c>
      <c r="D1744" s="106" t="s">
        <v>28</v>
      </c>
      <c r="E1744" s="81" t="s">
        <v>135</v>
      </c>
      <c r="F1744" s="81" t="s">
        <v>135</v>
      </c>
      <c r="G1744" s="81" t="s">
        <v>3999</v>
      </c>
      <c r="H1744" s="81" t="s">
        <v>8157</v>
      </c>
      <c r="I1744" s="81" t="s">
        <v>8158</v>
      </c>
      <c r="J1744" s="81" t="s">
        <v>4072</v>
      </c>
      <c r="K1744" s="109" t="s">
        <v>4001</v>
      </c>
      <c r="L1744" s="81">
        <v>27</v>
      </c>
      <c r="M1744" s="81">
        <v>3</v>
      </c>
      <c r="N1744" s="81">
        <v>2019</v>
      </c>
      <c r="O1744" s="77">
        <f t="shared" si="35"/>
        <v>43551</v>
      </c>
      <c r="P1744" s="89" t="s">
        <v>4073</v>
      </c>
      <c r="Q1744" s="81" t="s">
        <v>175</v>
      </c>
      <c r="R1744" s="80">
        <f>VLOOKUP(P1744,Registration!O:P,2,FALSE)</f>
        <v>17</v>
      </c>
    </row>
    <row r="1745" spans="1:18" ht="23.1" customHeight="1">
      <c r="A1745" s="89" t="s">
        <v>133</v>
      </c>
      <c r="B1745" s="106" t="s">
        <v>26</v>
      </c>
      <c r="C1745" s="106" t="s">
        <v>27</v>
      </c>
      <c r="D1745" s="106" t="s">
        <v>28</v>
      </c>
      <c r="E1745" s="81" t="s">
        <v>135</v>
      </c>
      <c r="F1745" s="81" t="s">
        <v>135</v>
      </c>
      <c r="G1745" s="81" t="s">
        <v>3999</v>
      </c>
      <c r="H1745" s="81" t="s">
        <v>8157</v>
      </c>
      <c r="I1745" s="81" t="s">
        <v>8158</v>
      </c>
      <c r="J1745" s="89" t="s">
        <v>4074</v>
      </c>
      <c r="K1745" s="109">
        <v>43552</v>
      </c>
      <c r="L1745" s="81">
        <v>28</v>
      </c>
      <c r="M1745" s="81">
        <v>3</v>
      </c>
      <c r="N1745" s="81">
        <v>2019</v>
      </c>
      <c r="O1745" s="77">
        <f t="shared" si="35"/>
        <v>43552</v>
      </c>
      <c r="P1745" s="89" t="s">
        <v>4075</v>
      </c>
      <c r="Q1745" s="81" t="s">
        <v>175</v>
      </c>
      <c r="R1745" s="80">
        <f>VLOOKUP(P1745,Registration!O:P,2,FALSE)</f>
        <v>15</v>
      </c>
    </row>
    <row r="1746" spans="1:18" ht="23.1" customHeight="1">
      <c r="A1746" s="89" t="s">
        <v>133</v>
      </c>
      <c r="B1746" s="106" t="s">
        <v>26</v>
      </c>
      <c r="C1746" s="106" t="s">
        <v>27</v>
      </c>
      <c r="D1746" s="106" t="s">
        <v>28</v>
      </c>
      <c r="E1746" s="81" t="s">
        <v>135</v>
      </c>
      <c r="F1746" s="81" t="s">
        <v>135</v>
      </c>
      <c r="G1746" s="81" t="s">
        <v>3999</v>
      </c>
      <c r="H1746" s="81" t="s">
        <v>8157</v>
      </c>
      <c r="I1746" s="81" t="s">
        <v>8158</v>
      </c>
      <c r="J1746" s="89" t="s">
        <v>4076</v>
      </c>
      <c r="K1746" s="109">
        <v>43552</v>
      </c>
      <c r="L1746" s="81">
        <v>28</v>
      </c>
      <c r="M1746" s="81">
        <v>3</v>
      </c>
      <c r="N1746" s="81">
        <v>2019</v>
      </c>
      <c r="O1746" s="77">
        <f t="shared" si="35"/>
        <v>43552</v>
      </c>
      <c r="P1746" s="89" t="s">
        <v>4077</v>
      </c>
      <c r="Q1746" s="81" t="s">
        <v>175</v>
      </c>
      <c r="R1746" s="80">
        <f>VLOOKUP(P1746,Registration!O:P,2,FALSE)</f>
        <v>19</v>
      </c>
    </row>
    <row r="1747" spans="1:18" ht="23.1" customHeight="1">
      <c r="A1747" s="89" t="s">
        <v>133</v>
      </c>
      <c r="B1747" s="106" t="s">
        <v>26</v>
      </c>
      <c r="C1747" s="106" t="s">
        <v>27</v>
      </c>
      <c r="D1747" s="106" t="s">
        <v>28</v>
      </c>
      <c r="E1747" s="81" t="s">
        <v>135</v>
      </c>
      <c r="F1747" s="81" t="s">
        <v>135</v>
      </c>
      <c r="G1747" s="81" t="s">
        <v>3999</v>
      </c>
      <c r="H1747" s="81" t="s">
        <v>8157</v>
      </c>
      <c r="I1747" s="81" t="s">
        <v>8158</v>
      </c>
      <c r="J1747" s="89" t="s">
        <v>4078</v>
      </c>
      <c r="K1747" s="109">
        <v>43552</v>
      </c>
      <c r="L1747" s="81">
        <v>28</v>
      </c>
      <c r="M1747" s="81">
        <v>3</v>
      </c>
      <c r="N1747" s="81">
        <v>2019</v>
      </c>
      <c r="O1747" s="77">
        <f t="shared" si="35"/>
        <v>43552</v>
      </c>
      <c r="P1747" s="89" t="s">
        <v>4079</v>
      </c>
      <c r="Q1747" s="81" t="s">
        <v>175</v>
      </c>
      <c r="R1747" s="80">
        <f>VLOOKUP(P1747,Registration!O:P,2,FALSE)</f>
        <v>19</v>
      </c>
    </row>
    <row r="1748" spans="1:18" ht="23.1" customHeight="1">
      <c r="A1748" s="89" t="s">
        <v>133</v>
      </c>
      <c r="B1748" s="106" t="s">
        <v>26</v>
      </c>
      <c r="C1748" s="106" t="s">
        <v>27</v>
      </c>
      <c r="D1748" s="106" t="s">
        <v>28</v>
      </c>
      <c r="E1748" s="81" t="s">
        <v>135</v>
      </c>
      <c r="F1748" s="81" t="s">
        <v>135</v>
      </c>
      <c r="G1748" s="81" t="s">
        <v>3999</v>
      </c>
      <c r="H1748" s="81" t="s">
        <v>8157</v>
      </c>
      <c r="I1748" s="81" t="s">
        <v>8158</v>
      </c>
      <c r="J1748" s="89" t="s">
        <v>4080</v>
      </c>
      <c r="K1748" s="109">
        <v>43552</v>
      </c>
      <c r="L1748" s="81">
        <v>28</v>
      </c>
      <c r="M1748" s="81">
        <v>3</v>
      </c>
      <c r="N1748" s="81">
        <v>2019</v>
      </c>
      <c r="O1748" s="77">
        <f t="shared" si="35"/>
        <v>43552</v>
      </c>
      <c r="P1748" s="89" t="s">
        <v>4081</v>
      </c>
      <c r="Q1748" s="81" t="s">
        <v>175</v>
      </c>
      <c r="R1748" s="80">
        <f>VLOOKUP(P1748,Registration!O:P,2,FALSE)</f>
        <v>19</v>
      </c>
    </row>
    <row r="1749" spans="1:18" ht="23.1" customHeight="1">
      <c r="A1749" s="89" t="s">
        <v>133</v>
      </c>
      <c r="B1749" s="106" t="s">
        <v>26</v>
      </c>
      <c r="C1749" s="106" t="s">
        <v>27</v>
      </c>
      <c r="D1749" s="106" t="s">
        <v>28</v>
      </c>
      <c r="E1749" s="81" t="s">
        <v>135</v>
      </c>
      <c r="F1749" s="81" t="s">
        <v>135</v>
      </c>
      <c r="G1749" s="81" t="s">
        <v>3999</v>
      </c>
      <c r="H1749" s="81" t="s">
        <v>8157</v>
      </c>
      <c r="I1749" s="81" t="s">
        <v>8158</v>
      </c>
      <c r="J1749" s="89" t="s">
        <v>4082</v>
      </c>
      <c r="K1749" s="109">
        <v>43552</v>
      </c>
      <c r="L1749" s="81">
        <v>28</v>
      </c>
      <c r="M1749" s="81">
        <v>3</v>
      </c>
      <c r="N1749" s="81">
        <v>2019</v>
      </c>
      <c r="O1749" s="77">
        <f t="shared" si="35"/>
        <v>43552</v>
      </c>
      <c r="P1749" s="89" t="s">
        <v>4083</v>
      </c>
      <c r="Q1749" s="81" t="s">
        <v>175</v>
      </c>
      <c r="R1749" s="80">
        <f>VLOOKUP(P1749,Registration!O:P,2,FALSE)</f>
        <v>18</v>
      </c>
    </row>
    <row r="1750" spans="1:18" ht="23.1" customHeight="1">
      <c r="A1750" s="89" t="s">
        <v>133</v>
      </c>
      <c r="B1750" s="106" t="s">
        <v>26</v>
      </c>
      <c r="C1750" s="106" t="s">
        <v>27</v>
      </c>
      <c r="D1750" s="106" t="s">
        <v>28</v>
      </c>
      <c r="E1750" s="81" t="s">
        <v>135</v>
      </c>
      <c r="F1750" s="81" t="s">
        <v>135</v>
      </c>
      <c r="G1750" s="81" t="s">
        <v>3999</v>
      </c>
      <c r="H1750" s="81" t="s">
        <v>8157</v>
      </c>
      <c r="I1750" s="81" t="s">
        <v>8158</v>
      </c>
      <c r="J1750" s="89" t="s">
        <v>4084</v>
      </c>
      <c r="K1750" s="109">
        <v>43552</v>
      </c>
      <c r="L1750" s="81">
        <v>28</v>
      </c>
      <c r="M1750" s="81">
        <v>3</v>
      </c>
      <c r="N1750" s="81">
        <v>2019</v>
      </c>
      <c r="O1750" s="77">
        <f t="shared" si="35"/>
        <v>43552</v>
      </c>
      <c r="P1750" s="89" t="s">
        <v>4085</v>
      </c>
      <c r="Q1750" s="81" t="s">
        <v>175</v>
      </c>
      <c r="R1750" s="80">
        <f>VLOOKUP(P1750,Registration!O:P,2,FALSE)</f>
        <v>19</v>
      </c>
    </row>
    <row r="1751" spans="1:18" ht="23.1" customHeight="1">
      <c r="A1751" s="89" t="s">
        <v>133</v>
      </c>
      <c r="B1751" s="106" t="s">
        <v>26</v>
      </c>
      <c r="C1751" s="106" t="s">
        <v>27</v>
      </c>
      <c r="D1751" s="106" t="s">
        <v>28</v>
      </c>
      <c r="E1751" s="81" t="s">
        <v>135</v>
      </c>
      <c r="F1751" s="81" t="s">
        <v>135</v>
      </c>
      <c r="G1751" s="81" t="s">
        <v>3999</v>
      </c>
      <c r="H1751" s="81" t="s">
        <v>8157</v>
      </c>
      <c r="I1751" s="81" t="s">
        <v>8158</v>
      </c>
      <c r="J1751" s="89" t="s">
        <v>4086</v>
      </c>
      <c r="K1751" s="109">
        <v>43552</v>
      </c>
      <c r="L1751" s="81">
        <v>28</v>
      </c>
      <c r="M1751" s="81">
        <v>3</v>
      </c>
      <c r="N1751" s="81">
        <v>2019</v>
      </c>
      <c r="O1751" s="77">
        <f t="shared" si="35"/>
        <v>43552</v>
      </c>
      <c r="P1751" s="89" t="s">
        <v>4087</v>
      </c>
      <c r="Q1751" s="81" t="s">
        <v>175</v>
      </c>
      <c r="R1751" s="80">
        <f>VLOOKUP(P1751,Registration!O:P,2,FALSE)</f>
        <v>18</v>
      </c>
    </row>
    <row r="1752" spans="1:18" ht="23.1" customHeight="1">
      <c r="A1752" s="89" t="s">
        <v>133</v>
      </c>
      <c r="B1752" s="106" t="s">
        <v>26</v>
      </c>
      <c r="C1752" s="106" t="s">
        <v>27</v>
      </c>
      <c r="D1752" s="106" t="s">
        <v>28</v>
      </c>
      <c r="E1752" s="81" t="s">
        <v>135</v>
      </c>
      <c r="F1752" s="81" t="s">
        <v>135</v>
      </c>
      <c r="G1752" s="81" t="s">
        <v>3999</v>
      </c>
      <c r="H1752" s="81" t="s">
        <v>8157</v>
      </c>
      <c r="I1752" s="81" t="s">
        <v>8158</v>
      </c>
      <c r="J1752" s="89" t="s">
        <v>2259</v>
      </c>
      <c r="K1752" s="109">
        <v>43552</v>
      </c>
      <c r="L1752" s="81">
        <v>28</v>
      </c>
      <c r="M1752" s="81">
        <v>3</v>
      </c>
      <c r="N1752" s="81">
        <v>2019</v>
      </c>
      <c r="O1752" s="77">
        <f t="shared" si="35"/>
        <v>43552</v>
      </c>
      <c r="P1752" s="89" t="s">
        <v>4088</v>
      </c>
      <c r="Q1752" s="81" t="s">
        <v>175</v>
      </c>
      <c r="R1752" s="80">
        <f>VLOOKUP(P1752,Registration!O:P,2,FALSE)</f>
        <v>18</v>
      </c>
    </row>
    <row r="1753" spans="1:18" ht="23.1" customHeight="1">
      <c r="A1753" s="89" t="s">
        <v>133</v>
      </c>
      <c r="B1753" s="106" t="s">
        <v>26</v>
      </c>
      <c r="C1753" s="106" t="s">
        <v>27</v>
      </c>
      <c r="D1753" s="106" t="s">
        <v>28</v>
      </c>
      <c r="E1753" s="81" t="s">
        <v>135</v>
      </c>
      <c r="F1753" s="81" t="s">
        <v>135</v>
      </c>
      <c r="G1753" s="81" t="s">
        <v>3999</v>
      </c>
      <c r="H1753" s="81" t="s">
        <v>8157</v>
      </c>
      <c r="I1753" s="81" t="s">
        <v>8158</v>
      </c>
      <c r="J1753" s="89" t="s">
        <v>4089</v>
      </c>
      <c r="K1753" s="109">
        <v>43552</v>
      </c>
      <c r="L1753" s="81">
        <v>28</v>
      </c>
      <c r="M1753" s="81">
        <v>3</v>
      </c>
      <c r="N1753" s="81">
        <v>2019</v>
      </c>
      <c r="O1753" s="77">
        <f t="shared" si="35"/>
        <v>43552</v>
      </c>
      <c r="P1753" s="89" t="s">
        <v>4090</v>
      </c>
      <c r="Q1753" s="81" t="s">
        <v>175</v>
      </c>
      <c r="R1753" s="80">
        <f>VLOOKUP(P1753,Registration!O:P,2,FALSE)</f>
        <v>19</v>
      </c>
    </row>
    <row r="1754" spans="1:18" ht="23.1" customHeight="1">
      <c r="A1754" s="89" t="s">
        <v>133</v>
      </c>
      <c r="B1754" s="106" t="s">
        <v>26</v>
      </c>
      <c r="C1754" s="106" t="s">
        <v>27</v>
      </c>
      <c r="D1754" s="106" t="s">
        <v>28</v>
      </c>
      <c r="E1754" s="81" t="s">
        <v>135</v>
      </c>
      <c r="F1754" s="81" t="s">
        <v>135</v>
      </c>
      <c r="G1754" s="81" t="s">
        <v>3999</v>
      </c>
      <c r="H1754" s="81" t="s">
        <v>8157</v>
      </c>
      <c r="I1754" s="81" t="s">
        <v>8158</v>
      </c>
      <c r="J1754" s="89" t="s">
        <v>4091</v>
      </c>
      <c r="K1754" s="109">
        <v>43552</v>
      </c>
      <c r="L1754" s="81">
        <v>28</v>
      </c>
      <c r="M1754" s="81">
        <v>3</v>
      </c>
      <c r="N1754" s="81">
        <v>2019</v>
      </c>
      <c r="O1754" s="77">
        <f t="shared" si="35"/>
        <v>43552</v>
      </c>
      <c r="P1754" s="89" t="s">
        <v>4092</v>
      </c>
      <c r="Q1754" s="81" t="s">
        <v>175</v>
      </c>
      <c r="R1754" s="80">
        <f>VLOOKUP(P1754,Registration!O:P,2,FALSE)</f>
        <v>18</v>
      </c>
    </row>
    <row r="1755" spans="1:18" ht="23.1" customHeight="1">
      <c r="A1755" s="89" t="s">
        <v>133</v>
      </c>
      <c r="B1755" s="106" t="s">
        <v>26</v>
      </c>
      <c r="C1755" s="106" t="s">
        <v>27</v>
      </c>
      <c r="D1755" s="106" t="s">
        <v>28</v>
      </c>
      <c r="E1755" s="81" t="s">
        <v>135</v>
      </c>
      <c r="F1755" s="81" t="s">
        <v>135</v>
      </c>
      <c r="G1755" s="81" t="s">
        <v>3999</v>
      </c>
      <c r="H1755" s="81" t="s">
        <v>8157</v>
      </c>
      <c r="I1755" s="81" t="s">
        <v>8158</v>
      </c>
      <c r="J1755" s="81" t="s">
        <v>4093</v>
      </c>
      <c r="K1755" s="109">
        <v>43552</v>
      </c>
      <c r="L1755" s="81">
        <v>28</v>
      </c>
      <c r="M1755" s="81">
        <v>3</v>
      </c>
      <c r="N1755" s="81">
        <v>2019</v>
      </c>
      <c r="O1755" s="77">
        <f t="shared" si="35"/>
        <v>43552</v>
      </c>
      <c r="P1755" s="81" t="s">
        <v>4094</v>
      </c>
      <c r="Q1755" s="81" t="s">
        <v>175</v>
      </c>
      <c r="R1755" s="80">
        <f>VLOOKUP(P1755,Registration!O:P,2,FALSE)</f>
        <v>19</v>
      </c>
    </row>
    <row r="1756" spans="1:18" ht="23.1" customHeight="1">
      <c r="A1756" s="89" t="s">
        <v>133</v>
      </c>
      <c r="B1756" s="106" t="s">
        <v>26</v>
      </c>
      <c r="C1756" s="106" t="s">
        <v>27</v>
      </c>
      <c r="D1756" s="106" t="s">
        <v>28</v>
      </c>
      <c r="E1756" s="81" t="s">
        <v>135</v>
      </c>
      <c r="F1756" s="81" t="s">
        <v>135</v>
      </c>
      <c r="G1756" s="81" t="s">
        <v>3999</v>
      </c>
      <c r="H1756" s="81" t="s">
        <v>8157</v>
      </c>
      <c r="I1756" s="81" t="s">
        <v>8158</v>
      </c>
      <c r="J1756" s="81" t="s">
        <v>4095</v>
      </c>
      <c r="K1756" s="109">
        <v>43552</v>
      </c>
      <c r="L1756" s="81">
        <v>28</v>
      </c>
      <c r="M1756" s="81">
        <v>3</v>
      </c>
      <c r="N1756" s="81">
        <v>2019</v>
      </c>
      <c r="O1756" s="77">
        <f t="shared" si="35"/>
        <v>43552</v>
      </c>
      <c r="P1756" s="81" t="s">
        <v>4096</v>
      </c>
      <c r="Q1756" s="81" t="s">
        <v>175</v>
      </c>
      <c r="R1756" s="80">
        <f>VLOOKUP(P1756,Registration!O:P,2,FALSE)</f>
        <v>18</v>
      </c>
    </row>
    <row r="1757" spans="1:18" ht="23.1" customHeight="1">
      <c r="A1757" s="89" t="s">
        <v>133</v>
      </c>
      <c r="B1757" s="106" t="s">
        <v>26</v>
      </c>
      <c r="C1757" s="106" t="s">
        <v>27</v>
      </c>
      <c r="D1757" s="106" t="s">
        <v>28</v>
      </c>
      <c r="E1757" s="81" t="s">
        <v>135</v>
      </c>
      <c r="F1757" s="81" t="s">
        <v>135</v>
      </c>
      <c r="G1757" s="81" t="s">
        <v>3999</v>
      </c>
      <c r="H1757" s="81" t="s">
        <v>8157</v>
      </c>
      <c r="I1757" s="81" t="s">
        <v>8158</v>
      </c>
      <c r="J1757" s="81" t="s">
        <v>4097</v>
      </c>
      <c r="K1757" s="109">
        <v>43552</v>
      </c>
      <c r="L1757" s="81">
        <v>28</v>
      </c>
      <c r="M1757" s="81">
        <v>3</v>
      </c>
      <c r="N1757" s="81">
        <v>2019</v>
      </c>
      <c r="O1757" s="77">
        <f t="shared" si="35"/>
        <v>43552</v>
      </c>
      <c r="P1757" s="81" t="s">
        <v>4098</v>
      </c>
      <c r="Q1757" s="81" t="s">
        <v>175</v>
      </c>
      <c r="R1757" s="80">
        <f>VLOOKUP(P1757,Registration!O:P,2,FALSE)</f>
        <v>19</v>
      </c>
    </row>
    <row r="1758" spans="1:18" ht="23.1" customHeight="1">
      <c r="A1758" s="89" t="s">
        <v>133</v>
      </c>
      <c r="B1758" s="106" t="s">
        <v>26</v>
      </c>
      <c r="C1758" s="106" t="s">
        <v>27</v>
      </c>
      <c r="D1758" s="106" t="s">
        <v>28</v>
      </c>
      <c r="E1758" s="81" t="s">
        <v>135</v>
      </c>
      <c r="F1758" s="81" t="s">
        <v>135</v>
      </c>
      <c r="G1758" s="81" t="s">
        <v>3999</v>
      </c>
      <c r="H1758" s="81" t="s">
        <v>8157</v>
      </c>
      <c r="I1758" s="81" t="s">
        <v>8158</v>
      </c>
      <c r="J1758" s="81" t="s">
        <v>4099</v>
      </c>
      <c r="K1758" s="109">
        <v>43552</v>
      </c>
      <c r="L1758" s="81">
        <v>28</v>
      </c>
      <c r="M1758" s="81">
        <v>3</v>
      </c>
      <c r="N1758" s="81">
        <v>2019</v>
      </c>
      <c r="O1758" s="77">
        <f t="shared" si="35"/>
        <v>43552</v>
      </c>
      <c r="P1758" s="81" t="s">
        <v>4100</v>
      </c>
      <c r="Q1758" s="81" t="s">
        <v>175</v>
      </c>
      <c r="R1758" s="80">
        <f>VLOOKUP(P1758,Registration!O:P,2,FALSE)</f>
        <v>18</v>
      </c>
    </row>
    <row r="1759" spans="1:18" ht="23.1" customHeight="1">
      <c r="A1759" s="89" t="s">
        <v>133</v>
      </c>
      <c r="B1759" s="106" t="s">
        <v>26</v>
      </c>
      <c r="C1759" s="106" t="s">
        <v>27</v>
      </c>
      <c r="D1759" s="106" t="s">
        <v>28</v>
      </c>
      <c r="E1759" s="81" t="s">
        <v>135</v>
      </c>
      <c r="F1759" s="81" t="s">
        <v>135</v>
      </c>
      <c r="G1759" s="81" t="s">
        <v>3999</v>
      </c>
      <c r="H1759" s="81" t="s">
        <v>8157</v>
      </c>
      <c r="I1759" s="81" t="s">
        <v>8158</v>
      </c>
      <c r="J1759" s="81" t="s">
        <v>4101</v>
      </c>
      <c r="K1759" s="109">
        <v>43552</v>
      </c>
      <c r="L1759" s="81">
        <v>28</v>
      </c>
      <c r="M1759" s="81">
        <v>3</v>
      </c>
      <c r="N1759" s="81">
        <v>2019</v>
      </c>
      <c r="O1759" s="77">
        <f t="shared" si="35"/>
        <v>43552</v>
      </c>
      <c r="P1759" s="81" t="s">
        <v>4102</v>
      </c>
      <c r="Q1759" s="81" t="s">
        <v>175</v>
      </c>
      <c r="R1759" s="80">
        <f>VLOOKUP(P1759,Registration!O:P,2,FALSE)</f>
        <v>19</v>
      </c>
    </row>
    <row r="1760" spans="1:18" ht="23.1" customHeight="1">
      <c r="A1760" s="89" t="s">
        <v>133</v>
      </c>
      <c r="B1760" s="106" t="s">
        <v>26</v>
      </c>
      <c r="C1760" s="106" t="s">
        <v>27</v>
      </c>
      <c r="D1760" s="106" t="s">
        <v>28</v>
      </c>
      <c r="E1760" s="81" t="s">
        <v>135</v>
      </c>
      <c r="F1760" s="81" t="s">
        <v>135</v>
      </c>
      <c r="G1760" s="81" t="s">
        <v>3999</v>
      </c>
      <c r="H1760" s="81" t="s">
        <v>8157</v>
      </c>
      <c r="I1760" s="81" t="s">
        <v>8158</v>
      </c>
      <c r="J1760" s="81" t="s">
        <v>4103</v>
      </c>
      <c r="K1760" s="109">
        <v>43552</v>
      </c>
      <c r="L1760" s="81">
        <v>28</v>
      </c>
      <c r="M1760" s="81">
        <v>3</v>
      </c>
      <c r="N1760" s="81">
        <v>2019</v>
      </c>
      <c r="O1760" s="77">
        <f t="shared" si="35"/>
        <v>43552</v>
      </c>
      <c r="P1760" s="81" t="s">
        <v>4104</v>
      </c>
      <c r="Q1760" s="81" t="s">
        <v>175</v>
      </c>
      <c r="R1760" s="80">
        <f>VLOOKUP(P1760,Registration!O:P,2,FALSE)</f>
        <v>19</v>
      </c>
    </row>
    <row r="1761" spans="1:18" ht="23.1" customHeight="1">
      <c r="A1761" s="89" t="s">
        <v>133</v>
      </c>
      <c r="B1761" s="106" t="s">
        <v>26</v>
      </c>
      <c r="C1761" s="106" t="s">
        <v>27</v>
      </c>
      <c r="D1761" s="106" t="s">
        <v>28</v>
      </c>
      <c r="E1761" s="81" t="s">
        <v>135</v>
      </c>
      <c r="F1761" s="81" t="s">
        <v>135</v>
      </c>
      <c r="G1761" s="81" t="s">
        <v>3999</v>
      </c>
      <c r="H1761" s="81" t="s">
        <v>8157</v>
      </c>
      <c r="I1761" s="81" t="s">
        <v>8158</v>
      </c>
      <c r="J1761" s="81" t="s">
        <v>4105</v>
      </c>
      <c r="K1761" s="109">
        <v>43552</v>
      </c>
      <c r="L1761" s="81">
        <v>28</v>
      </c>
      <c r="M1761" s="81">
        <v>3</v>
      </c>
      <c r="N1761" s="81">
        <v>2019</v>
      </c>
      <c r="O1761" s="77">
        <f t="shared" si="35"/>
        <v>43552</v>
      </c>
      <c r="P1761" s="81" t="s">
        <v>4106</v>
      </c>
      <c r="Q1761" s="81" t="s">
        <v>175</v>
      </c>
      <c r="R1761" s="80">
        <f>VLOOKUP(P1761,Registration!O:P,2,FALSE)</f>
        <v>17</v>
      </c>
    </row>
    <row r="1762" spans="1:18" ht="23.1" customHeight="1">
      <c r="A1762" s="89" t="s">
        <v>133</v>
      </c>
      <c r="B1762" s="106" t="s">
        <v>26</v>
      </c>
      <c r="C1762" s="106" t="s">
        <v>27</v>
      </c>
      <c r="D1762" s="106" t="s">
        <v>28</v>
      </c>
      <c r="E1762" s="81" t="s">
        <v>135</v>
      </c>
      <c r="F1762" s="81" t="s">
        <v>135</v>
      </c>
      <c r="G1762" s="81" t="s">
        <v>3999</v>
      </c>
      <c r="H1762" s="81" t="s">
        <v>8157</v>
      </c>
      <c r="I1762" s="81" t="s">
        <v>8158</v>
      </c>
      <c r="J1762" s="81" t="s">
        <v>4107</v>
      </c>
      <c r="K1762" s="109">
        <v>43552</v>
      </c>
      <c r="L1762" s="81">
        <v>28</v>
      </c>
      <c r="M1762" s="81">
        <v>3</v>
      </c>
      <c r="N1762" s="81">
        <v>2019</v>
      </c>
      <c r="O1762" s="77">
        <f t="shared" si="35"/>
        <v>43552</v>
      </c>
      <c r="P1762" s="81" t="s">
        <v>4108</v>
      </c>
      <c r="Q1762" s="81" t="s">
        <v>175</v>
      </c>
      <c r="R1762" s="80">
        <f>VLOOKUP(P1762,Registration!O:P,2,FALSE)</f>
        <v>17</v>
      </c>
    </row>
    <row r="1763" spans="1:18" ht="23.1" customHeight="1">
      <c r="A1763" s="89" t="s">
        <v>133</v>
      </c>
      <c r="B1763" s="106" t="s">
        <v>26</v>
      </c>
      <c r="C1763" s="106" t="s">
        <v>27</v>
      </c>
      <c r="D1763" s="106" t="s">
        <v>28</v>
      </c>
      <c r="E1763" s="81" t="s">
        <v>135</v>
      </c>
      <c r="F1763" s="81" t="s">
        <v>135</v>
      </c>
      <c r="G1763" s="81" t="s">
        <v>3999</v>
      </c>
      <c r="H1763" s="81" t="s">
        <v>8157</v>
      </c>
      <c r="I1763" s="81" t="s">
        <v>8158</v>
      </c>
      <c r="J1763" s="81" t="s">
        <v>4109</v>
      </c>
      <c r="K1763" s="109">
        <v>43552</v>
      </c>
      <c r="L1763" s="81">
        <v>28</v>
      </c>
      <c r="M1763" s="81">
        <v>3</v>
      </c>
      <c r="N1763" s="81">
        <v>2019</v>
      </c>
      <c r="O1763" s="77">
        <f t="shared" si="35"/>
        <v>43552</v>
      </c>
      <c r="P1763" s="81" t="s">
        <v>4110</v>
      </c>
      <c r="Q1763" s="81" t="s">
        <v>175</v>
      </c>
      <c r="R1763" s="80">
        <f>VLOOKUP(P1763,Registration!O:P,2,FALSE)</f>
        <v>18</v>
      </c>
    </row>
    <row r="1764" spans="1:18" ht="23.1" customHeight="1">
      <c r="A1764" s="89" t="s">
        <v>133</v>
      </c>
      <c r="B1764" s="106" t="s">
        <v>26</v>
      </c>
      <c r="C1764" s="106" t="s">
        <v>27</v>
      </c>
      <c r="D1764" s="106" t="s">
        <v>28</v>
      </c>
      <c r="E1764" s="81" t="s">
        <v>135</v>
      </c>
      <c r="F1764" s="81" t="s">
        <v>135</v>
      </c>
      <c r="G1764" s="81" t="s">
        <v>3999</v>
      </c>
      <c r="H1764" s="81" t="s">
        <v>8157</v>
      </c>
      <c r="I1764" s="81" t="s">
        <v>8158</v>
      </c>
      <c r="J1764" s="81" t="s">
        <v>4111</v>
      </c>
      <c r="K1764" s="109">
        <v>43552</v>
      </c>
      <c r="L1764" s="81">
        <v>28</v>
      </c>
      <c r="M1764" s="81">
        <v>3</v>
      </c>
      <c r="N1764" s="81">
        <v>2019</v>
      </c>
      <c r="O1764" s="77">
        <f t="shared" si="35"/>
        <v>43552</v>
      </c>
      <c r="P1764" s="81" t="s">
        <v>4112</v>
      </c>
      <c r="Q1764" s="81" t="s">
        <v>175</v>
      </c>
      <c r="R1764" s="80">
        <f>VLOOKUP(P1764,Registration!O:P,2,FALSE)</f>
        <v>19</v>
      </c>
    </row>
    <row r="1765" spans="1:18" ht="23.1" customHeight="1">
      <c r="A1765" s="89" t="s">
        <v>133</v>
      </c>
      <c r="B1765" s="106" t="s">
        <v>26</v>
      </c>
      <c r="C1765" s="106" t="s">
        <v>27</v>
      </c>
      <c r="D1765" s="106" t="s">
        <v>28</v>
      </c>
      <c r="E1765" s="81" t="s">
        <v>135</v>
      </c>
      <c r="F1765" s="81" t="s">
        <v>135</v>
      </c>
      <c r="G1765" s="81" t="s">
        <v>3999</v>
      </c>
      <c r="H1765" s="81" t="s">
        <v>8157</v>
      </c>
      <c r="I1765" s="81" t="s">
        <v>8158</v>
      </c>
      <c r="J1765" s="81" t="s">
        <v>4113</v>
      </c>
      <c r="K1765" s="109">
        <v>43552</v>
      </c>
      <c r="L1765" s="81">
        <v>28</v>
      </c>
      <c r="M1765" s="81">
        <v>3</v>
      </c>
      <c r="N1765" s="81">
        <v>2019</v>
      </c>
      <c r="O1765" s="77">
        <f t="shared" ref="O1765:O1828" si="36">DATE(N1765,M1765,L1765)</f>
        <v>43552</v>
      </c>
      <c r="P1765" s="81" t="s">
        <v>4114</v>
      </c>
      <c r="Q1765" s="81" t="s">
        <v>175</v>
      </c>
      <c r="R1765" s="80">
        <f>VLOOKUP(P1765,Registration!O:P,2,FALSE)</f>
        <v>19</v>
      </c>
    </row>
    <row r="1766" spans="1:18" ht="23.1" customHeight="1">
      <c r="A1766" s="89" t="s">
        <v>133</v>
      </c>
      <c r="B1766" s="106" t="s">
        <v>26</v>
      </c>
      <c r="C1766" s="106" t="s">
        <v>27</v>
      </c>
      <c r="D1766" s="106" t="s">
        <v>28</v>
      </c>
      <c r="E1766" s="81" t="s">
        <v>135</v>
      </c>
      <c r="F1766" s="81" t="s">
        <v>135</v>
      </c>
      <c r="G1766" s="81" t="s">
        <v>3999</v>
      </c>
      <c r="H1766" s="81" t="s">
        <v>8157</v>
      </c>
      <c r="I1766" s="81" t="s">
        <v>8158</v>
      </c>
      <c r="J1766" s="81" t="s">
        <v>4115</v>
      </c>
      <c r="K1766" s="109">
        <v>43552</v>
      </c>
      <c r="L1766" s="81">
        <v>28</v>
      </c>
      <c r="M1766" s="81">
        <v>3</v>
      </c>
      <c r="N1766" s="81">
        <v>2019</v>
      </c>
      <c r="O1766" s="77">
        <f t="shared" si="36"/>
        <v>43552</v>
      </c>
      <c r="P1766" s="81" t="s">
        <v>4116</v>
      </c>
      <c r="Q1766" s="81" t="s">
        <v>175</v>
      </c>
      <c r="R1766" s="80">
        <f>VLOOKUP(P1766,Registration!O:P,2,FALSE)</f>
        <v>16</v>
      </c>
    </row>
    <row r="1767" spans="1:18" ht="23.1" customHeight="1">
      <c r="A1767" s="89" t="s">
        <v>133</v>
      </c>
      <c r="B1767" s="106" t="s">
        <v>26</v>
      </c>
      <c r="C1767" s="106" t="s">
        <v>27</v>
      </c>
      <c r="D1767" s="106" t="s">
        <v>28</v>
      </c>
      <c r="E1767" s="81" t="s">
        <v>135</v>
      </c>
      <c r="F1767" s="81" t="s">
        <v>135</v>
      </c>
      <c r="G1767" s="81" t="s">
        <v>3999</v>
      </c>
      <c r="H1767" s="81" t="s">
        <v>8157</v>
      </c>
      <c r="I1767" s="81" t="s">
        <v>8158</v>
      </c>
      <c r="J1767" s="81" t="s">
        <v>4117</v>
      </c>
      <c r="K1767" s="109">
        <v>43552</v>
      </c>
      <c r="L1767" s="81">
        <v>28</v>
      </c>
      <c r="M1767" s="81">
        <v>3</v>
      </c>
      <c r="N1767" s="81">
        <v>2019</v>
      </c>
      <c r="O1767" s="77">
        <f t="shared" si="36"/>
        <v>43552</v>
      </c>
      <c r="P1767" s="81" t="s">
        <v>4118</v>
      </c>
      <c r="Q1767" s="81" t="s">
        <v>175</v>
      </c>
      <c r="R1767" s="80">
        <f>VLOOKUP(P1767,Registration!O:P,2,FALSE)</f>
        <v>16</v>
      </c>
    </row>
    <row r="1768" spans="1:18" ht="23.1" customHeight="1">
      <c r="A1768" s="89" t="s">
        <v>133</v>
      </c>
      <c r="B1768" s="106" t="s">
        <v>26</v>
      </c>
      <c r="C1768" s="106" t="s">
        <v>27</v>
      </c>
      <c r="D1768" s="106" t="s">
        <v>28</v>
      </c>
      <c r="E1768" s="81" t="s">
        <v>135</v>
      </c>
      <c r="F1768" s="81" t="s">
        <v>135</v>
      </c>
      <c r="G1768" s="81" t="s">
        <v>3999</v>
      </c>
      <c r="H1768" s="81" t="s">
        <v>8157</v>
      </c>
      <c r="I1768" s="81" t="s">
        <v>8158</v>
      </c>
      <c r="J1768" s="81" t="s">
        <v>4119</v>
      </c>
      <c r="K1768" s="109">
        <v>43552</v>
      </c>
      <c r="L1768" s="81">
        <v>28</v>
      </c>
      <c r="M1768" s="81">
        <v>3</v>
      </c>
      <c r="N1768" s="81">
        <v>2019</v>
      </c>
      <c r="O1768" s="77">
        <f t="shared" si="36"/>
        <v>43552</v>
      </c>
      <c r="P1768" s="81" t="s">
        <v>4120</v>
      </c>
      <c r="Q1768" s="81" t="s">
        <v>175</v>
      </c>
      <c r="R1768" s="80">
        <f>VLOOKUP(P1768,Registration!O:P,2,FALSE)</f>
        <v>16</v>
      </c>
    </row>
    <row r="1769" spans="1:18" ht="23.1" customHeight="1">
      <c r="A1769" s="89" t="s">
        <v>133</v>
      </c>
      <c r="B1769" s="106" t="s">
        <v>26</v>
      </c>
      <c r="C1769" s="106" t="s">
        <v>27</v>
      </c>
      <c r="D1769" s="106" t="s">
        <v>28</v>
      </c>
      <c r="E1769" s="81" t="s">
        <v>135</v>
      </c>
      <c r="F1769" s="81" t="s">
        <v>135</v>
      </c>
      <c r="G1769" s="81" t="s">
        <v>3999</v>
      </c>
      <c r="H1769" s="81" t="s">
        <v>8157</v>
      </c>
      <c r="I1769" s="81" t="s">
        <v>8158</v>
      </c>
      <c r="J1769" s="81" t="s">
        <v>4121</v>
      </c>
      <c r="K1769" s="109">
        <v>43552</v>
      </c>
      <c r="L1769" s="81">
        <v>28</v>
      </c>
      <c r="M1769" s="81">
        <v>3</v>
      </c>
      <c r="N1769" s="81">
        <v>2019</v>
      </c>
      <c r="O1769" s="77">
        <f t="shared" si="36"/>
        <v>43552</v>
      </c>
      <c r="P1769" s="81" t="s">
        <v>4122</v>
      </c>
      <c r="Q1769" s="81" t="s">
        <v>175</v>
      </c>
      <c r="R1769" s="80">
        <f>VLOOKUP(P1769,Registration!O:P,2,FALSE)</f>
        <v>16</v>
      </c>
    </row>
    <row r="1770" spans="1:18" ht="23.1" customHeight="1">
      <c r="A1770" s="89" t="s">
        <v>133</v>
      </c>
      <c r="B1770" s="106" t="s">
        <v>26</v>
      </c>
      <c r="C1770" s="106" t="s">
        <v>27</v>
      </c>
      <c r="D1770" s="106" t="s">
        <v>28</v>
      </c>
      <c r="E1770" s="81" t="s">
        <v>135</v>
      </c>
      <c r="F1770" s="81" t="s">
        <v>135</v>
      </c>
      <c r="G1770" s="81" t="s">
        <v>3999</v>
      </c>
      <c r="H1770" s="81" t="s">
        <v>8157</v>
      </c>
      <c r="I1770" s="81" t="s">
        <v>8158</v>
      </c>
      <c r="J1770" s="81" t="s">
        <v>4123</v>
      </c>
      <c r="K1770" s="109">
        <v>43552</v>
      </c>
      <c r="L1770" s="81">
        <v>28</v>
      </c>
      <c r="M1770" s="81">
        <v>3</v>
      </c>
      <c r="N1770" s="81">
        <v>2019</v>
      </c>
      <c r="O1770" s="77">
        <f t="shared" si="36"/>
        <v>43552</v>
      </c>
      <c r="P1770" s="81" t="s">
        <v>4124</v>
      </c>
      <c r="Q1770" s="81" t="s">
        <v>175</v>
      </c>
      <c r="R1770" s="80">
        <f>VLOOKUP(P1770,Registration!O:P,2,FALSE)</f>
        <v>18</v>
      </c>
    </row>
    <row r="1771" spans="1:18" ht="23.1" customHeight="1">
      <c r="A1771" s="89" t="s">
        <v>133</v>
      </c>
      <c r="B1771" s="106" t="s">
        <v>26</v>
      </c>
      <c r="C1771" s="106" t="s">
        <v>27</v>
      </c>
      <c r="D1771" s="106" t="s">
        <v>28</v>
      </c>
      <c r="E1771" s="81" t="s">
        <v>135</v>
      </c>
      <c r="F1771" s="81" t="s">
        <v>135</v>
      </c>
      <c r="G1771" s="81" t="s">
        <v>3999</v>
      </c>
      <c r="H1771" s="81" t="s">
        <v>8157</v>
      </c>
      <c r="I1771" s="81" t="s">
        <v>8158</v>
      </c>
      <c r="J1771" s="81" t="s">
        <v>4125</v>
      </c>
      <c r="K1771" s="109">
        <v>43552</v>
      </c>
      <c r="L1771" s="81">
        <v>28</v>
      </c>
      <c r="M1771" s="81">
        <v>3</v>
      </c>
      <c r="N1771" s="81">
        <v>2019</v>
      </c>
      <c r="O1771" s="77">
        <f t="shared" si="36"/>
        <v>43552</v>
      </c>
      <c r="P1771" s="81" t="s">
        <v>4126</v>
      </c>
      <c r="Q1771" s="81" t="s">
        <v>175</v>
      </c>
      <c r="R1771" s="80">
        <f>VLOOKUP(P1771,Registration!O:P,2,FALSE)</f>
        <v>19</v>
      </c>
    </row>
    <row r="1772" spans="1:18" ht="23.1" customHeight="1">
      <c r="A1772" s="89" t="s">
        <v>133</v>
      </c>
      <c r="B1772" s="106" t="s">
        <v>26</v>
      </c>
      <c r="C1772" s="106" t="s">
        <v>27</v>
      </c>
      <c r="D1772" s="106" t="s">
        <v>28</v>
      </c>
      <c r="E1772" s="81" t="s">
        <v>135</v>
      </c>
      <c r="F1772" s="81" t="s">
        <v>135</v>
      </c>
      <c r="G1772" s="81" t="s">
        <v>3999</v>
      </c>
      <c r="H1772" s="81" t="s">
        <v>8157</v>
      </c>
      <c r="I1772" s="81" t="s">
        <v>8158</v>
      </c>
      <c r="J1772" s="81" t="s">
        <v>4127</v>
      </c>
      <c r="K1772" s="109">
        <v>43552</v>
      </c>
      <c r="L1772" s="81">
        <v>28</v>
      </c>
      <c r="M1772" s="81">
        <v>3</v>
      </c>
      <c r="N1772" s="81">
        <v>2019</v>
      </c>
      <c r="O1772" s="77">
        <f t="shared" si="36"/>
        <v>43552</v>
      </c>
      <c r="P1772" s="81" t="s">
        <v>4128</v>
      </c>
      <c r="Q1772" s="81" t="s">
        <v>175</v>
      </c>
      <c r="R1772" s="80">
        <f>VLOOKUP(P1772,Registration!O:P,2,FALSE)</f>
        <v>16</v>
      </c>
    </row>
    <row r="1773" spans="1:18" ht="23.1" customHeight="1">
      <c r="A1773" s="89" t="s">
        <v>133</v>
      </c>
      <c r="B1773" s="106" t="s">
        <v>26</v>
      </c>
      <c r="C1773" s="106" t="s">
        <v>27</v>
      </c>
      <c r="D1773" s="106" t="s">
        <v>28</v>
      </c>
      <c r="E1773" s="81" t="s">
        <v>135</v>
      </c>
      <c r="F1773" s="81" t="s">
        <v>135</v>
      </c>
      <c r="G1773" s="81" t="s">
        <v>3999</v>
      </c>
      <c r="H1773" s="81" t="s">
        <v>8157</v>
      </c>
      <c r="I1773" s="81" t="s">
        <v>8158</v>
      </c>
      <c r="J1773" s="81" t="s">
        <v>4129</v>
      </c>
      <c r="K1773" s="109">
        <v>43552</v>
      </c>
      <c r="L1773" s="81">
        <v>28</v>
      </c>
      <c r="M1773" s="81">
        <v>3</v>
      </c>
      <c r="N1773" s="81">
        <v>2019</v>
      </c>
      <c r="O1773" s="77">
        <f t="shared" si="36"/>
        <v>43552</v>
      </c>
      <c r="P1773" s="81" t="s">
        <v>4130</v>
      </c>
      <c r="Q1773" s="81" t="s">
        <v>175</v>
      </c>
      <c r="R1773" s="80">
        <f>VLOOKUP(P1773,Registration!O:P,2,FALSE)</f>
        <v>16</v>
      </c>
    </row>
    <row r="1774" spans="1:18" ht="23.1" customHeight="1">
      <c r="A1774" s="89" t="s">
        <v>133</v>
      </c>
      <c r="B1774" s="106" t="s">
        <v>26</v>
      </c>
      <c r="C1774" s="106" t="s">
        <v>27</v>
      </c>
      <c r="D1774" s="106" t="s">
        <v>28</v>
      </c>
      <c r="E1774" s="81" t="s">
        <v>135</v>
      </c>
      <c r="F1774" s="81" t="s">
        <v>135</v>
      </c>
      <c r="G1774" s="81" t="s">
        <v>3999</v>
      </c>
      <c r="H1774" s="81" t="s">
        <v>8157</v>
      </c>
      <c r="I1774" s="81" t="s">
        <v>8158</v>
      </c>
      <c r="J1774" s="81" t="s">
        <v>4131</v>
      </c>
      <c r="K1774" s="109">
        <v>43552</v>
      </c>
      <c r="L1774" s="81">
        <v>28</v>
      </c>
      <c r="M1774" s="81">
        <v>3</v>
      </c>
      <c r="N1774" s="81">
        <v>2019</v>
      </c>
      <c r="O1774" s="77">
        <f t="shared" si="36"/>
        <v>43552</v>
      </c>
      <c r="P1774" s="81" t="s">
        <v>4132</v>
      </c>
      <c r="Q1774" s="81" t="s">
        <v>175</v>
      </c>
      <c r="R1774" s="80">
        <f>VLOOKUP(P1774,Registration!O:P,2,FALSE)</f>
        <v>17</v>
      </c>
    </row>
    <row r="1775" spans="1:18" ht="23.1" customHeight="1">
      <c r="A1775" s="89" t="s">
        <v>133</v>
      </c>
      <c r="B1775" s="106" t="s">
        <v>26</v>
      </c>
      <c r="C1775" s="106" t="s">
        <v>27</v>
      </c>
      <c r="D1775" s="106" t="s">
        <v>28</v>
      </c>
      <c r="E1775" s="81" t="s">
        <v>135</v>
      </c>
      <c r="F1775" s="81" t="s">
        <v>135</v>
      </c>
      <c r="G1775" s="81" t="s">
        <v>3999</v>
      </c>
      <c r="H1775" s="81" t="s">
        <v>8157</v>
      </c>
      <c r="I1775" s="81" t="s">
        <v>8158</v>
      </c>
      <c r="J1775" s="81" t="s">
        <v>4133</v>
      </c>
      <c r="K1775" s="109">
        <v>43552</v>
      </c>
      <c r="L1775" s="81">
        <v>28</v>
      </c>
      <c r="M1775" s="81">
        <v>3</v>
      </c>
      <c r="N1775" s="81">
        <v>2019</v>
      </c>
      <c r="O1775" s="77">
        <f t="shared" si="36"/>
        <v>43552</v>
      </c>
      <c r="P1775" s="81" t="s">
        <v>4134</v>
      </c>
      <c r="Q1775" s="81" t="s">
        <v>175</v>
      </c>
      <c r="R1775" s="80">
        <f>VLOOKUP(P1775,Registration!O:P,2,FALSE)</f>
        <v>17</v>
      </c>
    </row>
    <row r="1776" spans="1:18" ht="23.1" customHeight="1">
      <c r="A1776" s="89" t="s">
        <v>133</v>
      </c>
      <c r="B1776" s="106" t="s">
        <v>26</v>
      </c>
      <c r="C1776" s="106" t="s">
        <v>27</v>
      </c>
      <c r="D1776" s="106" t="s">
        <v>28</v>
      </c>
      <c r="E1776" s="81" t="s">
        <v>135</v>
      </c>
      <c r="F1776" s="81" t="s">
        <v>135</v>
      </c>
      <c r="G1776" s="81" t="s">
        <v>3999</v>
      </c>
      <c r="H1776" s="81" t="s">
        <v>8157</v>
      </c>
      <c r="I1776" s="81" t="s">
        <v>8158</v>
      </c>
      <c r="J1776" s="81" t="s">
        <v>4135</v>
      </c>
      <c r="K1776" s="109">
        <v>43552</v>
      </c>
      <c r="L1776" s="81">
        <v>28</v>
      </c>
      <c r="M1776" s="81">
        <v>3</v>
      </c>
      <c r="N1776" s="81">
        <v>2019</v>
      </c>
      <c r="O1776" s="77">
        <f t="shared" si="36"/>
        <v>43552</v>
      </c>
      <c r="P1776" s="81" t="s">
        <v>4136</v>
      </c>
      <c r="Q1776" s="81" t="s">
        <v>175</v>
      </c>
      <c r="R1776" s="80">
        <f>VLOOKUP(P1776,Registration!O:P,2,FALSE)</f>
        <v>19</v>
      </c>
    </row>
    <row r="1777" spans="1:18" ht="23.1" customHeight="1">
      <c r="A1777" s="89" t="s">
        <v>133</v>
      </c>
      <c r="B1777" s="106" t="s">
        <v>26</v>
      </c>
      <c r="C1777" s="106" t="s">
        <v>27</v>
      </c>
      <c r="D1777" s="106" t="s">
        <v>28</v>
      </c>
      <c r="E1777" s="81" t="s">
        <v>135</v>
      </c>
      <c r="F1777" s="81" t="s">
        <v>135</v>
      </c>
      <c r="G1777" s="81" t="s">
        <v>3999</v>
      </c>
      <c r="H1777" s="81" t="s">
        <v>8157</v>
      </c>
      <c r="I1777" s="81" t="s">
        <v>8158</v>
      </c>
      <c r="J1777" s="81" t="s">
        <v>4137</v>
      </c>
      <c r="K1777" s="109">
        <v>43552</v>
      </c>
      <c r="L1777" s="81">
        <v>28</v>
      </c>
      <c r="M1777" s="81">
        <v>3</v>
      </c>
      <c r="N1777" s="81">
        <v>2019</v>
      </c>
      <c r="O1777" s="77">
        <f t="shared" si="36"/>
        <v>43552</v>
      </c>
      <c r="P1777" s="81" t="s">
        <v>4138</v>
      </c>
      <c r="Q1777" s="81" t="s">
        <v>175</v>
      </c>
      <c r="R1777" s="80">
        <f>VLOOKUP(P1777,Registration!O:P,2,FALSE)</f>
        <v>17</v>
      </c>
    </row>
    <row r="1778" spans="1:18" ht="23.1" customHeight="1">
      <c r="A1778" s="89" t="s">
        <v>133</v>
      </c>
      <c r="B1778" s="106" t="s">
        <v>26</v>
      </c>
      <c r="C1778" s="106" t="s">
        <v>27</v>
      </c>
      <c r="D1778" s="106" t="s">
        <v>28</v>
      </c>
      <c r="E1778" s="81" t="s">
        <v>135</v>
      </c>
      <c r="F1778" s="81" t="s">
        <v>135</v>
      </c>
      <c r="G1778" s="81" t="s">
        <v>3999</v>
      </c>
      <c r="H1778" s="81" t="s">
        <v>8157</v>
      </c>
      <c r="I1778" s="81" t="s">
        <v>8158</v>
      </c>
      <c r="J1778" s="81" t="s">
        <v>588</v>
      </c>
      <c r="K1778" s="109">
        <v>43552</v>
      </c>
      <c r="L1778" s="81">
        <v>28</v>
      </c>
      <c r="M1778" s="81">
        <v>3</v>
      </c>
      <c r="N1778" s="81">
        <v>2019</v>
      </c>
      <c r="O1778" s="77">
        <f t="shared" si="36"/>
        <v>43552</v>
      </c>
      <c r="P1778" s="81" t="s">
        <v>4139</v>
      </c>
      <c r="Q1778" s="81" t="s">
        <v>175</v>
      </c>
      <c r="R1778" s="80">
        <f>VLOOKUP(P1778,Registration!O:P,2,FALSE)</f>
        <v>18</v>
      </c>
    </row>
    <row r="1779" spans="1:18" ht="23.1" customHeight="1">
      <c r="A1779" s="89" t="s">
        <v>133</v>
      </c>
      <c r="B1779" s="106" t="s">
        <v>26</v>
      </c>
      <c r="C1779" s="106" t="s">
        <v>27</v>
      </c>
      <c r="D1779" s="106" t="s">
        <v>28</v>
      </c>
      <c r="E1779" s="81" t="s">
        <v>135</v>
      </c>
      <c r="F1779" s="81" t="s">
        <v>135</v>
      </c>
      <c r="G1779" s="81" t="s">
        <v>3999</v>
      </c>
      <c r="H1779" s="81" t="s">
        <v>8157</v>
      </c>
      <c r="I1779" s="81" t="s">
        <v>8158</v>
      </c>
      <c r="J1779" s="81" t="s">
        <v>4140</v>
      </c>
      <c r="K1779" s="109">
        <v>43552</v>
      </c>
      <c r="L1779" s="81">
        <v>28</v>
      </c>
      <c r="M1779" s="81">
        <v>3</v>
      </c>
      <c r="N1779" s="81">
        <v>2019</v>
      </c>
      <c r="O1779" s="77">
        <f t="shared" si="36"/>
        <v>43552</v>
      </c>
      <c r="P1779" s="81" t="s">
        <v>4141</v>
      </c>
      <c r="Q1779" s="81" t="s">
        <v>175</v>
      </c>
      <c r="R1779" s="80">
        <f>VLOOKUP(P1779,Registration!O:P,2,FALSE)</f>
        <v>17</v>
      </c>
    </row>
    <row r="1780" spans="1:18" ht="23.1" customHeight="1">
      <c r="A1780" s="89" t="s">
        <v>133</v>
      </c>
      <c r="B1780" s="106" t="s">
        <v>26</v>
      </c>
      <c r="C1780" s="106" t="s">
        <v>27</v>
      </c>
      <c r="D1780" s="106" t="s">
        <v>28</v>
      </c>
      <c r="E1780" s="81" t="s">
        <v>135</v>
      </c>
      <c r="F1780" s="81" t="s">
        <v>135</v>
      </c>
      <c r="G1780" s="81" t="s">
        <v>3999</v>
      </c>
      <c r="H1780" s="81" t="s">
        <v>8157</v>
      </c>
      <c r="I1780" s="81" t="s">
        <v>8158</v>
      </c>
      <c r="J1780" s="81" t="s">
        <v>2773</v>
      </c>
      <c r="K1780" s="109">
        <v>43552</v>
      </c>
      <c r="L1780" s="81">
        <v>28</v>
      </c>
      <c r="M1780" s="81">
        <v>3</v>
      </c>
      <c r="N1780" s="81">
        <v>2019</v>
      </c>
      <c r="O1780" s="77">
        <f t="shared" si="36"/>
        <v>43552</v>
      </c>
      <c r="P1780" s="81" t="s">
        <v>4142</v>
      </c>
      <c r="Q1780" s="81" t="s">
        <v>175</v>
      </c>
      <c r="R1780" s="80">
        <f>VLOOKUP(P1780,Registration!O:P,2,FALSE)</f>
        <v>19</v>
      </c>
    </row>
    <row r="1781" spans="1:18" ht="23.1" customHeight="1">
      <c r="A1781" s="89" t="s">
        <v>133</v>
      </c>
      <c r="B1781" s="106" t="s">
        <v>26</v>
      </c>
      <c r="C1781" s="106" t="s">
        <v>27</v>
      </c>
      <c r="D1781" s="106" t="s">
        <v>28</v>
      </c>
      <c r="E1781" s="81" t="s">
        <v>135</v>
      </c>
      <c r="F1781" s="81" t="s">
        <v>135</v>
      </c>
      <c r="G1781" s="81" t="s">
        <v>3999</v>
      </c>
      <c r="H1781" s="81" t="s">
        <v>8157</v>
      </c>
      <c r="I1781" s="81" t="s">
        <v>8158</v>
      </c>
      <c r="J1781" s="81" t="s">
        <v>4143</v>
      </c>
      <c r="K1781" s="109">
        <v>43552</v>
      </c>
      <c r="L1781" s="81">
        <v>28</v>
      </c>
      <c r="M1781" s="81">
        <v>3</v>
      </c>
      <c r="N1781" s="81">
        <v>2019</v>
      </c>
      <c r="O1781" s="77">
        <f t="shared" si="36"/>
        <v>43552</v>
      </c>
      <c r="P1781" s="81" t="s">
        <v>4144</v>
      </c>
      <c r="Q1781" s="81" t="s">
        <v>175</v>
      </c>
      <c r="R1781" s="80">
        <f>VLOOKUP(P1781,Registration!O:P,2,FALSE)</f>
        <v>18</v>
      </c>
    </row>
    <row r="1782" spans="1:18" ht="23.1" customHeight="1">
      <c r="A1782" s="89" t="s">
        <v>133</v>
      </c>
      <c r="B1782" s="106" t="s">
        <v>26</v>
      </c>
      <c r="C1782" s="106" t="s">
        <v>27</v>
      </c>
      <c r="D1782" s="106" t="s">
        <v>28</v>
      </c>
      <c r="E1782" s="81" t="s">
        <v>135</v>
      </c>
      <c r="F1782" s="81" t="s">
        <v>135</v>
      </c>
      <c r="G1782" s="81" t="s">
        <v>3999</v>
      </c>
      <c r="H1782" s="81" t="s">
        <v>8157</v>
      </c>
      <c r="I1782" s="81" t="s">
        <v>8158</v>
      </c>
      <c r="J1782" s="81" t="s">
        <v>4145</v>
      </c>
      <c r="K1782" s="109">
        <v>43552</v>
      </c>
      <c r="L1782" s="81">
        <v>28</v>
      </c>
      <c r="M1782" s="81">
        <v>3</v>
      </c>
      <c r="N1782" s="81">
        <v>2019</v>
      </c>
      <c r="O1782" s="77">
        <f t="shared" si="36"/>
        <v>43552</v>
      </c>
      <c r="P1782" s="81" t="s">
        <v>4146</v>
      </c>
      <c r="Q1782" s="81" t="s">
        <v>175</v>
      </c>
      <c r="R1782" s="80">
        <f>VLOOKUP(P1782,Registration!O:P,2,FALSE)</f>
        <v>16</v>
      </c>
    </row>
    <row r="1783" spans="1:18" ht="23.1" customHeight="1">
      <c r="A1783" s="89" t="s">
        <v>133</v>
      </c>
      <c r="B1783" s="106" t="s">
        <v>26</v>
      </c>
      <c r="C1783" s="106" t="s">
        <v>27</v>
      </c>
      <c r="D1783" s="106" t="s">
        <v>28</v>
      </c>
      <c r="E1783" s="81" t="s">
        <v>135</v>
      </c>
      <c r="F1783" s="81" t="s">
        <v>135</v>
      </c>
      <c r="G1783" s="81" t="s">
        <v>3999</v>
      </c>
      <c r="H1783" s="81" t="s">
        <v>8157</v>
      </c>
      <c r="I1783" s="81" t="s">
        <v>8158</v>
      </c>
      <c r="J1783" s="81" t="s">
        <v>4147</v>
      </c>
      <c r="K1783" s="109">
        <v>43552</v>
      </c>
      <c r="L1783" s="81">
        <v>28</v>
      </c>
      <c r="M1783" s="81">
        <v>3</v>
      </c>
      <c r="N1783" s="81">
        <v>2019</v>
      </c>
      <c r="O1783" s="77">
        <f t="shared" si="36"/>
        <v>43552</v>
      </c>
      <c r="P1783" s="81" t="s">
        <v>4148</v>
      </c>
      <c r="Q1783" s="81" t="s">
        <v>175</v>
      </c>
      <c r="R1783" s="80">
        <f>VLOOKUP(P1783,Registration!O:P,2,FALSE)</f>
        <v>18</v>
      </c>
    </row>
    <row r="1784" spans="1:18" ht="23.1" customHeight="1">
      <c r="A1784" s="89" t="s">
        <v>133</v>
      </c>
      <c r="B1784" s="106" t="s">
        <v>26</v>
      </c>
      <c r="C1784" s="106" t="s">
        <v>27</v>
      </c>
      <c r="D1784" s="106" t="s">
        <v>28</v>
      </c>
      <c r="E1784" s="81" t="s">
        <v>135</v>
      </c>
      <c r="F1784" s="81" t="s">
        <v>135</v>
      </c>
      <c r="G1784" s="81" t="s">
        <v>3999</v>
      </c>
      <c r="H1784" s="81" t="s">
        <v>8157</v>
      </c>
      <c r="I1784" s="81" t="s">
        <v>8158</v>
      </c>
      <c r="J1784" s="81" t="s">
        <v>4149</v>
      </c>
      <c r="K1784" s="109">
        <v>43552</v>
      </c>
      <c r="L1784" s="81">
        <v>28</v>
      </c>
      <c r="M1784" s="81">
        <v>3</v>
      </c>
      <c r="N1784" s="81">
        <v>2019</v>
      </c>
      <c r="O1784" s="77">
        <f t="shared" si="36"/>
        <v>43552</v>
      </c>
      <c r="P1784" s="81" t="s">
        <v>4150</v>
      </c>
      <c r="Q1784" s="81" t="s">
        <v>175</v>
      </c>
      <c r="R1784" s="80">
        <f>VLOOKUP(P1784,Registration!O:P,2,FALSE)</f>
        <v>17</v>
      </c>
    </row>
    <row r="1785" spans="1:18" ht="23.1" customHeight="1">
      <c r="A1785" s="89" t="s">
        <v>133</v>
      </c>
      <c r="B1785" s="106" t="s">
        <v>26</v>
      </c>
      <c r="C1785" s="106" t="s">
        <v>27</v>
      </c>
      <c r="D1785" s="106" t="s">
        <v>28</v>
      </c>
      <c r="E1785" s="81" t="s">
        <v>135</v>
      </c>
      <c r="F1785" s="81" t="s">
        <v>135</v>
      </c>
      <c r="G1785" s="81" t="s">
        <v>3999</v>
      </c>
      <c r="H1785" s="81" t="s">
        <v>8157</v>
      </c>
      <c r="I1785" s="81" t="s">
        <v>8158</v>
      </c>
      <c r="J1785" s="81" t="s">
        <v>4151</v>
      </c>
      <c r="K1785" s="109">
        <v>43552</v>
      </c>
      <c r="L1785" s="81">
        <v>28</v>
      </c>
      <c r="M1785" s="81">
        <v>3</v>
      </c>
      <c r="N1785" s="81">
        <v>2019</v>
      </c>
      <c r="O1785" s="77">
        <f t="shared" si="36"/>
        <v>43552</v>
      </c>
      <c r="P1785" s="81" t="s">
        <v>4152</v>
      </c>
      <c r="Q1785" s="81" t="s">
        <v>175</v>
      </c>
      <c r="R1785" s="80">
        <f>VLOOKUP(P1785,Registration!O:P,2,FALSE)</f>
        <v>16</v>
      </c>
    </row>
    <row r="1786" spans="1:18" ht="23.1" customHeight="1">
      <c r="A1786" s="89" t="s">
        <v>133</v>
      </c>
      <c r="B1786" s="106" t="s">
        <v>26</v>
      </c>
      <c r="C1786" s="106" t="s">
        <v>27</v>
      </c>
      <c r="D1786" s="106" t="s">
        <v>28</v>
      </c>
      <c r="E1786" s="81" t="s">
        <v>135</v>
      </c>
      <c r="F1786" s="81" t="s">
        <v>135</v>
      </c>
      <c r="G1786" s="81" t="s">
        <v>3999</v>
      </c>
      <c r="H1786" s="81" t="s">
        <v>8157</v>
      </c>
      <c r="I1786" s="81" t="s">
        <v>8158</v>
      </c>
      <c r="J1786" s="81" t="s">
        <v>4153</v>
      </c>
      <c r="K1786" s="109">
        <v>43552</v>
      </c>
      <c r="L1786" s="81">
        <v>28</v>
      </c>
      <c r="M1786" s="81">
        <v>3</v>
      </c>
      <c r="N1786" s="81">
        <v>2019</v>
      </c>
      <c r="O1786" s="77">
        <f t="shared" si="36"/>
        <v>43552</v>
      </c>
      <c r="P1786" s="89" t="s">
        <v>4154</v>
      </c>
      <c r="Q1786" s="81" t="s">
        <v>175</v>
      </c>
      <c r="R1786" s="80">
        <f>VLOOKUP(P1786,Registration!O:P,2,FALSE)</f>
        <v>19</v>
      </c>
    </row>
    <row r="1787" spans="1:18" ht="23.1" customHeight="1">
      <c r="A1787" s="89" t="s">
        <v>133</v>
      </c>
      <c r="B1787" s="106" t="s">
        <v>26</v>
      </c>
      <c r="C1787" s="106" t="s">
        <v>27</v>
      </c>
      <c r="D1787" s="106" t="s">
        <v>28</v>
      </c>
      <c r="E1787" s="81" t="s">
        <v>135</v>
      </c>
      <c r="F1787" s="81" t="s">
        <v>135</v>
      </c>
      <c r="G1787" s="81" t="s">
        <v>3999</v>
      </c>
      <c r="H1787" s="81" t="s">
        <v>8157</v>
      </c>
      <c r="I1787" s="81" t="s">
        <v>8158</v>
      </c>
      <c r="J1787" s="81" t="s">
        <v>4155</v>
      </c>
      <c r="K1787" s="109">
        <v>43552</v>
      </c>
      <c r="L1787" s="81">
        <v>28</v>
      </c>
      <c r="M1787" s="81">
        <v>3</v>
      </c>
      <c r="N1787" s="81">
        <v>2019</v>
      </c>
      <c r="O1787" s="77">
        <f t="shared" si="36"/>
        <v>43552</v>
      </c>
      <c r="P1787" s="89" t="s">
        <v>4156</v>
      </c>
      <c r="Q1787" s="81" t="s">
        <v>175</v>
      </c>
      <c r="R1787" s="80">
        <f>VLOOKUP(P1787,Registration!O:P,2,FALSE)</f>
        <v>19</v>
      </c>
    </row>
    <row r="1788" spans="1:18" ht="23.1" customHeight="1">
      <c r="A1788" s="89" t="s">
        <v>133</v>
      </c>
      <c r="B1788" s="106" t="s">
        <v>26</v>
      </c>
      <c r="C1788" s="106" t="s">
        <v>27</v>
      </c>
      <c r="D1788" s="106" t="s">
        <v>28</v>
      </c>
      <c r="E1788" s="81" t="s">
        <v>135</v>
      </c>
      <c r="F1788" s="81" t="s">
        <v>135</v>
      </c>
      <c r="G1788" s="81" t="s">
        <v>3999</v>
      </c>
      <c r="H1788" s="81" t="s">
        <v>8157</v>
      </c>
      <c r="I1788" s="81" t="s">
        <v>8158</v>
      </c>
      <c r="J1788" s="81" t="s">
        <v>4157</v>
      </c>
      <c r="K1788" s="109">
        <v>43552</v>
      </c>
      <c r="L1788" s="81">
        <v>28</v>
      </c>
      <c r="M1788" s="81">
        <v>3</v>
      </c>
      <c r="N1788" s="81">
        <v>2019</v>
      </c>
      <c r="O1788" s="77">
        <f t="shared" si="36"/>
        <v>43552</v>
      </c>
      <c r="P1788" s="89" t="s">
        <v>4158</v>
      </c>
      <c r="Q1788" s="81" t="s">
        <v>175</v>
      </c>
      <c r="R1788" s="80">
        <f>VLOOKUP(P1788,Registration!O:P,2,FALSE)</f>
        <v>19</v>
      </c>
    </row>
    <row r="1789" spans="1:18" ht="23.1" customHeight="1">
      <c r="A1789" s="89" t="s">
        <v>133</v>
      </c>
      <c r="B1789" s="106" t="s">
        <v>26</v>
      </c>
      <c r="C1789" s="106" t="s">
        <v>27</v>
      </c>
      <c r="D1789" s="106" t="s">
        <v>28</v>
      </c>
      <c r="E1789" s="81" t="s">
        <v>135</v>
      </c>
      <c r="F1789" s="81" t="s">
        <v>135</v>
      </c>
      <c r="G1789" s="81" t="s">
        <v>3999</v>
      </c>
      <c r="H1789" s="81" t="s">
        <v>8157</v>
      </c>
      <c r="I1789" s="81" t="s">
        <v>8158</v>
      </c>
      <c r="J1789" s="81" t="s">
        <v>4159</v>
      </c>
      <c r="K1789" s="109">
        <v>43552</v>
      </c>
      <c r="L1789" s="81">
        <v>28</v>
      </c>
      <c r="M1789" s="81">
        <v>3</v>
      </c>
      <c r="N1789" s="81">
        <v>2019</v>
      </c>
      <c r="O1789" s="77">
        <f t="shared" si="36"/>
        <v>43552</v>
      </c>
      <c r="P1789" s="89" t="s">
        <v>4160</v>
      </c>
      <c r="Q1789" s="81" t="s">
        <v>175</v>
      </c>
      <c r="R1789" s="80">
        <f>VLOOKUP(P1789,Registration!O:P,2,FALSE)</f>
        <v>18</v>
      </c>
    </row>
    <row r="1790" spans="1:18" ht="23.1" customHeight="1">
      <c r="A1790" s="89" t="s">
        <v>133</v>
      </c>
      <c r="B1790" s="106" t="s">
        <v>26</v>
      </c>
      <c r="C1790" s="106" t="s">
        <v>27</v>
      </c>
      <c r="D1790" s="106" t="s">
        <v>28</v>
      </c>
      <c r="E1790" s="81" t="s">
        <v>135</v>
      </c>
      <c r="F1790" s="81" t="s">
        <v>135</v>
      </c>
      <c r="G1790" s="81" t="s">
        <v>3999</v>
      </c>
      <c r="H1790" s="81" t="s">
        <v>8157</v>
      </c>
      <c r="I1790" s="81" t="s">
        <v>8158</v>
      </c>
      <c r="J1790" s="81" t="s">
        <v>4161</v>
      </c>
      <c r="K1790" s="109">
        <v>43552</v>
      </c>
      <c r="L1790" s="81">
        <v>28</v>
      </c>
      <c r="M1790" s="81">
        <v>3</v>
      </c>
      <c r="N1790" s="81">
        <v>2019</v>
      </c>
      <c r="O1790" s="77">
        <f t="shared" si="36"/>
        <v>43552</v>
      </c>
      <c r="P1790" s="89" t="s">
        <v>4162</v>
      </c>
      <c r="Q1790" s="81" t="s">
        <v>175</v>
      </c>
      <c r="R1790" s="80">
        <f>VLOOKUP(P1790,Registration!O:P,2,FALSE)</f>
        <v>18</v>
      </c>
    </row>
    <row r="1791" spans="1:18" ht="23.1" customHeight="1">
      <c r="A1791" s="89" t="s">
        <v>133</v>
      </c>
      <c r="B1791" s="106" t="s">
        <v>26</v>
      </c>
      <c r="C1791" s="106" t="s">
        <v>27</v>
      </c>
      <c r="D1791" s="106" t="s">
        <v>28</v>
      </c>
      <c r="E1791" s="81" t="s">
        <v>135</v>
      </c>
      <c r="F1791" s="81" t="s">
        <v>135</v>
      </c>
      <c r="G1791" s="81" t="s">
        <v>3999</v>
      </c>
      <c r="H1791" s="81" t="s">
        <v>8157</v>
      </c>
      <c r="I1791" s="81" t="s">
        <v>8158</v>
      </c>
      <c r="J1791" s="81" t="s">
        <v>4163</v>
      </c>
      <c r="K1791" s="109">
        <v>43552</v>
      </c>
      <c r="L1791" s="81">
        <v>28</v>
      </c>
      <c r="M1791" s="81">
        <v>3</v>
      </c>
      <c r="N1791" s="81">
        <v>2019</v>
      </c>
      <c r="O1791" s="77">
        <f t="shared" si="36"/>
        <v>43552</v>
      </c>
      <c r="P1791" s="89" t="s">
        <v>4164</v>
      </c>
      <c r="Q1791" s="81" t="s">
        <v>175</v>
      </c>
      <c r="R1791" s="80">
        <f>VLOOKUP(P1791,Registration!O:P,2,FALSE)</f>
        <v>19</v>
      </c>
    </row>
    <row r="1792" spans="1:18" ht="23.1" customHeight="1">
      <c r="A1792" s="81" t="s">
        <v>133</v>
      </c>
      <c r="B1792" s="81" t="s">
        <v>26</v>
      </c>
      <c r="C1792" s="81" t="s">
        <v>27</v>
      </c>
      <c r="D1792" s="81" t="s">
        <v>28</v>
      </c>
      <c r="E1792" s="81" t="s">
        <v>28</v>
      </c>
      <c r="F1792" s="81" t="s">
        <v>111</v>
      </c>
      <c r="G1792" s="81" t="s">
        <v>167</v>
      </c>
      <c r="H1792" s="81" t="s">
        <v>8159</v>
      </c>
      <c r="I1792" s="81" t="s">
        <v>8161</v>
      </c>
      <c r="J1792" s="81" t="s">
        <v>1174</v>
      </c>
      <c r="K1792" s="109">
        <v>43552</v>
      </c>
      <c r="L1792" s="81">
        <v>28</v>
      </c>
      <c r="M1792" s="81">
        <v>3</v>
      </c>
      <c r="N1792" s="81">
        <v>2019</v>
      </c>
      <c r="O1792" s="77">
        <f t="shared" si="36"/>
        <v>43552</v>
      </c>
      <c r="P1792" s="89" t="s">
        <v>1175</v>
      </c>
      <c r="Q1792" s="81" t="s">
        <v>175</v>
      </c>
      <c r="R1792" s="80">
        <f>VLOOKUP(P1792,Registration!O:P,2,FALSE)</f>
        <v>18</v>
      </c>
    </row>
    <row r="1793" spans="1:18" ht="23.1" customHeight="1">
      <c r="A1793" s="81" t="s">
        <v>133</v>
      </c>
      <c r="B1793" s="81" t="s">
        <v>26</v>
      </c>
      <c r="C1793" s="81" t="s">
        <v>27</v>
      </c>
      <c r="D1793" s="81" t="s">
        <v>28</v>
      </c>
      <c r="E1793" s="81" t="s">
        <v>28</v>
      </c>
      <c r="F1793" s="81" t="s">
        <v>111</v>
      </c>
      <c r="G1793" s="81" t="s">
        <v>167</v>
      </c>
      <c r="H1793" s="81" t="s">
        <v>8159</v>
      </c>
      <c r="I1793" s="81" t="s">
        <v>8161</v>
      </c>
      <c r="J1793" s="81" t="s">
        <v>1732</v>
      </c>
      <c r="K1793" s="109">
        <v>43552</v>
      </c>
      <c r="L1793" s="81">
        <v>28</v>
      </c>
      <c r="M1793" s="81">
        <v>3</v>
      </c>
      <c r="N1793" s="81">
        <v>2019</v>
      </c>
      <c r="O1793" s="77">
        <f t="shared" si="36"/>
        <v>43552</v>
      </c>
      <c r="P1793" s="81" t="s">
        <v>1733</v>
      </c>
      <c r="Q1793" s="81" t="s">
        <v>175</v>
      </c>
      <c r="R1793" s="80">
        <f>VLOOKUP(P1793,Registration!O:P,2,FALSE)</f>
        <v>18</v>
      </c>
    </row>
    <row r="1794" spans="1:18" ht="23.1" customHeight="1">
      <c r="A1794" s="81" t="s">
        <v>133</v>
      </c>
      <c r="B1794" s="81" t="s">
        <v>26</v>
      </c>
      <c r="C1794" s="81" t="s">
        <v>27</v>
      </c>
      <c r="D1794" s="81" t="s">
        <v>28</v>
      </c>
      <c r="E1794" s="81" t="s">
        <v>28</v>
      </c>
      <c r="F1794" s="81" t="s">
        <v>111</v>
      </c>
      <c r="G1794" s="81" t="s">
        <v>167</v>
      </c>
      <c r="H1794" s="81" t="s">
        <v>8159</v>
      </c>
      <c r="I1794" s="81" t="s">
        <v>8161</v>
      </c>
      <c r="J1794" s="81" t="s">
        <v>865</v>
      </c>
      <c r="K1794" s="109">
        <v>43552</v>
      </c>
      <c r="L1794" s="81">
        <v>28</v>
      </c>
      <c r="M1794" s="81">
        <v>3</v>
      </c>
      <c r="N1794" s="81">
        <v>2019</v>
      </c>
      <c r="O1794" s="77">
        <f t="shared" si="36"/>
        <v>43552</v>
      </c>
      <c r="P1794" s="81" t="s">
        <v>1734</v>
      </c>
      <c r="Q1794" s="81" t="s">
        <v>175</v>
      </c>
      <c r="R1794" s="80">
        <f>VLOOKUP(P1794,Registration!O:P,2,FALSE)</f>
        <v>19</v>
      </c>
    </row>
    <row r="1795" spans="1:18" ht="23.1" customHeight="1">
      <c r="A1795" s="81" t="s">
        <v>133</v>
      </c>
      <c r="B1795" s="81" t="s">
        <v>26</v>
      </c>
      <c r="C1795" s="81" t="s">
        <v>27</v>
      </c>
      <c r="D1795" s="81" t="s">
        <v>28</v>
      </c>
      <c r="E1795" s="81" t="s">
        <v>28</v>
      </c>
      <c r="F1795" s="81" t="s">
        <v>111</v>
      </c>
      <c r="G1795" s="81" t="s">
        <v>167</v>
      </c>
      <c r="H1795" s="81" t="s">
        <v>8159</v>
      </c>
      <c r="I1795" s="81" t="s">
        <v>8161</v>
      </c>
      <c r="J1795" s="81" t="s">
        <v>1735</v>
      </c>
      <c r="K1795" s="109">
        <v>43552</v>
      </c>
      <c r="L1795" s="81">
        <v>28</v>
      </c>
      <c r="M1795" s="81">
        <v>3</v>
      </c>
      <c r="N1795" s="81">
        <v>2019</v>
      </c>
      <c r="O1795" s="77">
        <f t="shared" si="36"/>
        <v>43552</v>
      </c>
      <c r="P1795" s="81" t="s">
        <v>1736</v>
      </c>
      <c r="Q1795" s="81" t="s">
        <v>175</v>
      </c>
      <c r="R1795" s="80">
        <f>VLOOKUP(P1795,Registration!O:P,2,FALSE)</f>
        <v>19</v>
      </c>
    </row>
    <row r="1796" spans="1:18" ht="23.1" customHeight="1">
      <c r="A1796" s="81" t="s">
        <v>133</v>
      </c>
      <c r="B1796" s="81" t="s">
        <v>26</v>
      </c>
      <c r="C1796" s="81" t="s">
        <v>27</v>
      </c>
      <c r="D1796" s="81" t="s">
        <v>28</v>
      </c>
      <c r="E1796" s="81" t="s">
        <v>28</v>
      </c>
      <c r="F1796" s="81" t="s">
        <v>111</v>
      </c>
      <c r="G1796" s="81" t="s">
        <v>167</v>
      </c>
      <c r="H1796" s="81" t="s">
        <v>8159</v>
      </c>
      <c r="I1796" s="81" t="s">
        <v>8161</v>
      </c>
      <c r="J1796" s="81" t="s">
        <v>1737</v>
      </c>
      <c r="K1796" s="109">
        <v>43552</v>
      </c>
      <c r="L1796" s="81">
        <v>28</v>
      </c>
      <c r="M1796" s="81">
        <v>3</v>
      </c>
      <c r="N1796" s="81">
        <v>2019</v>
      </c>
      <c r="O1796" s="77">
        <f t="shared" si="36"/>
        <v>43552</v>
      </c>
      <c r="P1796" s="81" t="s">
        <v>1738</v>
      </c>
      <c r="Q1796" s="81" t="s">
        <v>175</v>
      </c>
      <c r="R1796" s="80">
        <f>VLOOKUP(P1796,Registration!O:P,2,FALSE)</f>
        <v>19</v>
      </c>
    </row>
    <row r="1797" spans="1:18" ht="23.1" customHeight="1">
      <c r="A1797" s="81" t="s">
        <v>133</v>
      </c>
      <c r="B1797" s="81" t="s">
        <v>26</v>
      </c>
      <c r="C1797" s="81" t="s">
        <v>27</v>
      </c>
      <c r="D1797" s="81" t="s">
        <v>28</v>
      </c>
      <c r="E1797" s="81" t="s">
        <v>28</v>
      </c>
      <c r="F1797" s="81" t="s">
        <v>111</v>
      </c>
      <c r="G1797" s="81" t="s">
        <v>167</v>
      </c>
      <c r="H1797" s="81" t="s">
        <v>8159</v>
      </c>
      <c r="I1797" s="81" t="s">
        <v>8161</v>
      </c>
      <c r="J1797" s="81" t="s">
        <v>1739</v>
      </c>
      <c r="K1797" s="109">
        <v>43552</v>
      </c>
      <c r="L1797" s="81">
        <v>28</v>
      </c>
      <c r="M1797" s="81">
        <v>3</v>
      </c>
      <c r="N1797" s="81">
        <v>2019</v>
      </c>
      <c r="O1797" s="77">
        <f t="shared" si="36"/>
        <v>43552</v>
      </c>
      <c r="P1797" s="81" t="s">
        <v>1740</v>
      </c>
      <c r="Q1797" s="81" t="s">
        <v>175</v>
      </c>
      <c r="R1797" s="80">
        <f>VLOOKUP(P1797,Registration!O:P,2,FALSE)</f>
        <v>18</v>
      </c>
    </row>
    <row r="1798" spans="1:18" ht="23.1" customHeight="1">
      <c r="A1798" s="81" t="s">
        <v>133</v>
      </c>
      <c r="B1798" s="81" t="s">
        <v>26</v>
      </c>
      <c r="C1798" s="81" t="s">
        <v>27</v>
      </c>
      <c r="D1798" s="81" t="s">
        <v>28</v>
      </c>
      <c r="E1798" s="81" t="s">
        <v>28</v>
      </c>
      <c r="F1798" s="81" t="s">
        <v>111</v>
      </c>
      <c r="G1798" s="81" t="s">
        <v>167</v>
      </c>
      <c r="H1798" s="81" t="s">
        <v>8159</v>
      </c>
      <c r="I1798" s="81" t="s">
        <v>8161</v>
      </c>
      <c r="J1798" s="81" t="s">
        <v>1741</v>
      </c>
      <c r="K1798" s="109">
        <v>43552</v>
      </c>
      <c r="L1798" s="81">
        <v>28</v>
      </c>
      <c r="M1798" s="81">
        <v>3</v>
      </c>
      <c r="N1798" s="81">
        <v>2019</v>
      </c>
      <c r="O1798" s="77">
        <f t="shared" si="36"/>
        <v>43552</v>
      </c>
      <c r="P1798" s="81" t="s">
        <v>1742</v>
      </c>
      <c r="Q1798" s="81" t="s">
        <v>175</v>
      </c>
      <c r="R1798" s="80">
        <f>VLOOKUP(P1798,Registration!O:P,2,FALSE)</f>
        <v>19</v>
      </c>
    </row>
    <row r="1799" spans="1:18" ht="23.1" customHeight="1">
      <c r="A1799" s="81" t="s">
        <v>133</v>
      </c>
      <c r="B1799" s="81" t="s">
        <v>26</v>
      </c>
      <c r="C1799" s="81" t="s">
        <v>27</v>
      </c>
      <c r="D1799" s="81" t="s">
        <v>28</v>
      </c>
      <c r="E1799" s="81" t="s">
        <v>28</v>
      </c>
      <c r="F1799" s="81" t="s">
        <v>111</v>
      </c>
      <c r="G1799" s="81" t="s">
        <v>167</v>
      </c>
      <c r="H1799" s="81" t="s">
        <v>8159</v>
      </c>
      <c r="I1799" s="81" t="s">
        <v>8161</v>
      </c>
      <c r="J1799" s="81" t="s">
        <v>1126</v>
      </c>
      <c r="K1799" s="109">
        <v>43552</v>
      </c>
      <c r="L1799" s="81">
        <v>28</v>
      </c>
      <c r="M1799" s="81">
        <v>3</v>
      </c>
      <c r="N1799" s="81">
        <v>2019</v>
      </c>
      <c r="O1799" s="77">
        <f t="shared" si="36"/>
        <v>43552</v>
      </c>
      <c r="P1799" s="81" t="s">
        <v>1127</v>
      </c>
      <c r="Q1799" s="81" t="s">
        <v>175</v>
      </c>
      <c r="R1799" s="80">
        <f>VLOOKUP(P1799,Registration!O:P,2,FALSE)</f>
        <v>18</v>
      </c>
    </row>
    <row r="1800" spans="1:18" ht="23.1" customHeight="1">
      <c r="A1800" s="81" t="s">
        <v>133</v>
      </c>
      <c r="B1800" s="81" t="s">
        <v>26</v>
      </c>
      <c r="C1800" s="81" t="s">
        <v>27</v>
      </c>
      <c r="D1800" s="81" t="s">
        <v>28</v>
      </c>
      <c r="E1800" s="81" t="s">
        <v>28</v>
      </c>
      <c r="F1800" s="81" t="s">
        <v>111</v>
      </c>
      <c r="G1800" s="81" t="s">
        <v>167</v>
      </c>
      <c r="H1800" s="81" t="s">
        <v>8159</v>
      </c>
      <c r="I1800" s="81" t="s">
        <v>8161</v>
      </c>
      <c r="J1800" s="81" t="s">
        <v>1176</v>
      </c>
      <c r="K1800" s="109">
        <v>43552</v>
      </c>
      <c r="L1800" s="81">
        <v>28</v>
      </c>
      <c r="M1800" s="81">
        <v>3</v>
      </c>
      <c r="N1800" s="81">
        <v>2019</v>
      </c>
      <c r="O1800" s="77">
        <f t="shared" si="36"/>
        <v>43552</v>
      </c>
      <c r="P1800" s="81" t="s">
        <v>1177</v>
      </c>
      <c r="Q1800" s="81" t="s">
        <v>175</v>
      </c>
      <c r="R1800" s="80">
        <f>VLOOKUP(P1800,Registration!O:P,2,FALSE)</f>
        <v>18</v>
      </c>
    </row>
    <row r="1801" spans="1:18" ht="23.1" customHeight="1">
      <c r="A1801" s="81" t="s">
        <v>133</v>
      </c>
      <c r="B1801" s="81" t="s">
        <v>26</v>
      </c>
      <c r="C1801" s="81" t="s">
        <v>27</v>
      </c>
      <c r="D1801" s="81" t="s">
        <v>28</v>
      </c>
      <c r="E1801" s="81" t="s">
        <v>28</v>
      </c>
      <c r="F1801" s="81" t="s">
        <v>111</v>
      </c>
      <c r="G1801" s="81" t="s">
        <v>167</v>
      </c>
      <c r="H1801" s="81" t="s">
        <v>8159</v>
      </c>
      <c r="I1801" s="81" t="s">
        <v>8161</v>
      </c>
      <c r="J1801" s="81" t="s">
        <v>1743</v>
      </c>
      <c r="K1801" s="109">
        <v>43553</v>
      </c>
      <c r="L1801" s="81">
        <v>29</v>
      </c>
      <c r="M1801" s="81">
        <v>3</v>
      </c>
      <c r="N1801" s="81">
        <v>2019</v>
      </c>
      <c r="O1801" s="77">
        <f t="shared" si="36"/>
        <v>43553</v>
      </c>
      <c r="P1801" s="81" t="s">
        <v>1744</v>
      </c>
      <c r="Q1801" s="81" t="s">
        <v>175</v>
      </c>
      <c r="R1801" s="80">
        <f>VLOOKUP(P1801,Registration!O:P,2,FALSE)</f>
        <v>18</v>
      </c>
    </row>
    <row r="1802" spans="1:18" ht="23.1" customHeight="1">
      <c r="A1802" s="81" t="s">
        <v>133</v>
      </c>
      <c r="B1802" s="81" t="s">
        <v>26</v>
      </c>
      <c r="C1802" s="81" t="s">
        <v>27</v>
      </c>
      <c r="D1802" s="81" t="s">
        <v>28</v>
      </c>
      <c r="E1802" s="81" t="s">
        <v>28</v>
      </c>
      <c r="F1802" s="81" t="s">
        <v>111</v>
      </c>
      <c r="G1802" s="81" t="s">
        <v>167</v>
      </c>
      <c r="H1802" s="81" t="s">
        <v>8159</v>
      </c>
      <c r="I1802" s="81" t="s">
        <v>8161</v>
      </c>
      <c r="J1802" s="81" t="s">
        <v>1745</v>
      </c>
      <c r="K1802" s="109">
        <v>43553</v>
      </c>
      <c r="L1802" s="81">
        <v>29</v>
      </c>
      <c r="M1802" s="81">
        <v>3</v>
      </c>
      <c r="N1802" s="81">
        <v>2019</v>
      </c>
      <c r="O1802" s="77">
        <f t="shared" si="36"/>
        <v>43553</v>
      </c>
      <c r="P1802" s="81" t="s">
        <v>1746</v>
      </c>
      <c r="Q1802" s="81" t="s">
        <v>175</v>
      </c>
      <c r="R1802" s="80">
        <f>VLOOKUP(P1802,Registration!O:P,2,FALSE)</f>
        <v>18</v>
      </c>
    </row>
    <row r="1803" spans="1:18" ht="23.1" customHeight="1">
      <c r="A1803" s="81" t="s">
        <v>133</v>
      </c>
      <c r="B1803" s="81" t="s">
        <v>26</v>
      </c>
      <c r="C1803" s="81" t="s">
        <v>27</v>
      </c>
      <c r="D1803" s="81" t="s">
        <v>28</v>
      </c>
      <c r="E1803" s="81" t="s">
        <v>28</v>
      </c>
      <c r="F1803" s="81" t="s">
        <v>111</v>
      </c>
      <c r="G1803" s="81" t="s">
        <v>167</v>
      </c>
      <c r="H1803" s="81" t="s">
        <v>8159</v>
      </c>
      <c r="I1803" s="81" t="s">
        <v>8161</v>
      </c>
      <c r="J1803" s="81" t="s">
        <v>1109</v>
      </c>
      <c r="K1803" s="109">
        <v>43553</v>
      </c>
      <c r="L1803" s="81">
        <v>29</v>
      </c>
      <c r="M1803" s="81">
        <v>3</v>
      </c>
      <c r="N1803" s="81">
        <v>2019</v>
      </c>
      <c r="O1803" s="77">
        <f t="shared" si="36"/>
        <v>43553</v>
      </c>
      <c r="P1803" s="81" t="s">
        <v>428</v>
      </c>
      <c r="Q1803" s="81" t="s">
        <v>175</v>
      </c>
      <c r="R1803" s="80">
        <f>VLOOKUP(P1803,Registration!O:P,2,FALSE)</f>
        <v>19</v>
      </c>
    </row>
    <row r="1804" spans="1:18" ht="23.1" customHeight="1">
      <c r="A1804" s="81" t="s">
        <v>133</v>
      </c>
      <c r="B1804" s="81" t="s">
        <v>26</v>
      </c>
      <c r="C1804" s="81" t="s">
        <v>27</v>
      </c>
      <c r="D1804" s="81" t="s">
        <v>28</v>
      </c>
      <c r="E1804" s="81" t="s">
        <v>28</v>
      </c>
      <c r="F1804" s="81" t="s">
        <v>111</v>
      </c>
      <c r="G1804" s="81" t="s">
        <v>167</v>
      </c>
      <c r="H1804" s="81" t="s">
        <v>8159</v>
      </c>
      <c r="I1804" s="81" t="s">
        <v>8161</v>
      </c>
      <c r="J1804" s="81" t="s">
        <v>1145</v>
      </c>
      <c r="K1804" s="109">
        <v>43553</v>
      </c>
      <c r="L1804" s="81">
        <v>29</v>
      </c>
      <c r="M1804" s="81">
        <v>3</v>
      </c>
      <c r="N1804" s="81">
        <v>2019</v>
      </c>
      <c r="O1804" s="77">
        <f t="shared" si="36"/>
        <v>43553</v>
      </c>
      <c r="P1804" s="81" t="s">
        <v>1146</v>
      </c>
      <c r="Q1804" s="81" t="s">
        <v>175</v>
      </c>
      <c r="R1804" s="80">
        <f>VLOOKUP(P1804,Registration!O:P,2,FALSE)</f>
        <v>18</v>
      </c>
    </row>
    <row r="1805" spans="1:18" ht="23.1" customHeight="1">
      <c r="A1805" s="81" t="s">
        <v>133</v>
      </c>
      <c r="B1805" s="81" t="s">
        <v>26</v>
      </c>
      <c r="C1805" s="81" t="s">
        <v>27</v>
      </c>
      <c r="D1805" s="81" t="s">
        <v>28</v>
      </c>
      <c r="E1805" s="81" t="s">
        <v>28</v>
      </c>
      <c r="F1805" s="81" t="s">
        <v>111</v>
      </c>
      <c r="G1805" s="81" t="s">
        <v>167</v>
      </c>
      <c r="H1805" s="81" t="s">
        <v>8159</v>
      </c>
      <c r="I1805" s="81" t="s">
        <v>8161</v>
      </c>
      <c r="J1805" s="81" t="s">
        <v>1747</v>
      </c>
      <c r="K1805" s="109">
        <v>43553</v>
      </c>
      <c r="L1805" s="81">
        <v>29</v>
      </c>
      <c r="M1805" s="81">
        <v>3</v>
      </c>
      <c r="N1805" s="81">
        <v>2019</v>
      </c>
      <c r="O1805" s="77">
        <f t="shared" si="36"/>
        <v>43553</v>
      </c>
      <c r="P1805" s="81" t="s">
        <v>1748</v>
      </c>
      <c r="Q1805" s="81" t="s">
        <v>175</v>
      </c>
      <c r="R1805" s="80">
        <f>VLOOKUP(P1805,Registration!O:P,2,FALSE)</f>
        <v>19</v>
      </c>
    </row>
    <row r="1806" spans="1:18" ht="23.1" customHeight="1">
      <c r="A1806" s="81" t="s">
        <v>133</v>
      </c>
      <c r="B1806" s="81" t="s">
        <v>26</v>
      </c>
      <c r="C1806" s="81" t="s">
        <v>27</v>
      </c>
      <c r="D1806" s="81" t="s">
        <v>28</v>
      </c>
      <c r="E1806" s="81" t="s">
        <v>28</v>
      </c>
      <c r="F1806" s="81" t="s">
        <v>111</v>
      </c>
      <c r="G1806" s="81" t="s">
        <v>167</v>
      </c>
      <c r="H1806" s="81" t="s">
        <v>8159</v>
      </c>
      <c r="I1806" s="81" t="s">
        <v>8161</v>
      </c>
      <c r="J1806" s="81" t="s">
        <v>1141</v>
      </c>
      <c r="K1806" s="109">
        <v>43553</v>
      </c>
      <c r="L1806" s="81">
        <v>29</v>
      </c>
      <c r="M1806" s="81">
        <v>3</v>
      </c>
      <c r="N1806" s="81">
        <v>2019</v>
      </c>
      <c r="O1806" s="77">
        <f t="shared" si="36"/>
        <v>43553</v>
      </c>
      <c r="P1806" s="81" t="s">
        <v>1142</v>
      </c>
      <c r="Q1806" s="81" t="s">
        <v>175</v>
      </c>
      <c r="R1806" s="80">
        <f>VLOOKUP(P1806,Registration!O:P,2,FALSE)</f>
        <v>19</v>
      </c>
    </row>
    <row r="1807" spans="1:18" ht="23.1" customHeight="1">
      <c r="A1807" s="81" t="s">
        <v>133</v>
      </c>
      <c r="B1807" s="81" t="s">
        <v>26</v>
      </c>
      <c r="C1807" s="81" t="s">
        <v>27</v>
      </c>
      <c r="D1807" s="81" t="s">
        <v>28</v>
      </c>
      <c r="E1807" s="81" t="s">
        <v>28</v>
      </c>
      <c r="F1807" s="81" t="s">
        <v>111</v>
      </c>
      <c r="G1807" s="81" t="s">
        <v>167</v>
      </c>
      <c r="H1807" s="81" t="s">
        <v>8159</v>
      </c>
      <c r="I1807" s="81" t="s">
        <v>8161</v>
      </c>
      <c r="J1807" s="81" t="s">
        <v>1749</v>
      </c>
      <c r="K1807" s="109">
        <v>43553</v>
      </c>
      <c r="L1807" s="81">
        <v>29</v>
      </c>
      <c r="M1807" s="81">
        <v>3</v>
      </c>
      <c r="N1807" s="81">
        <v>2019</v>
      </c>
      <c r="O1807" s="77">
        <f t="shared" si="36"/>
        <v>43553</v>
      </c>
      <c r="P1807" s="81" t="s">
        <v>1750</v>
      </c>
      <c r="Q1807" s="81" t="s">
        <v>175</v>
      </c>
      <c r="R1807" s="80">
        <f>VLOOKUP(P1807,Registration!O:P,2,FALSE)</f>
        <v>18</v>
      </c>
    </row>
    <row r="1808" spans="1:18" ht="23.1" customHeight="1">
      <c r="A1808" s="81" t="s">
        <v>133</v>
      </c>
      <c r="B1808" s="81" t="s">
        <v>26</v>
      </c>
      <c r="C1808" s="81" t="s">
        <v>27</v>
      </c>
      <c r="D1808" s="81" t="s">
        <v>28</v>
      </c>
      <c r="E1808" s="81" t="s">
        <v>28</v>
      </c>
      <c r="F1808" s="81" t="s">
        <v>111</v>
      </c>
      <c r="G1808" s="81" t="s">
        <v>167</v>
      </c>
      <c r="H1808" s="81" t="s">
        <v>8159</v>
      </c>
      <c r="I1808" s="81" t="s">
        <v>8161</v>
      </c>
      <c r="J1808" s="81" t="s">
        <v>1751</v>
      </c>
      <c r="K1808" s="109">
        <v>43553</v>
      </c>
      <c r="L1808" s="81">
        <v>29</v>
      </c>
      <c r="M1808" s="81">
        <v>3</v>
      </c>
      <c r="N1808" s="81">
        <v>2019</v>
      </c>
      <c r="O1808" s="77">
        <f t="shared" si="36"/>
        <v>43553</v>
      </c>
      <c r="P1808" s="81" t="s">
        <v>1675</v>
      </c>
      <c r="Q1808" s="81" t="s">
        <v>175</v>
      </c>
      <c r="R1808" s="80">
        <f>VLOOKUP(P1808,Registration!O:P,2,FALSE)</f>
        <v>18</v>
      </c>
    </row>
    <row r="1809" spans="1:18" ht="23.1" customHeight="1">
      <c r="A1809" s="81" t="s">
        <v>133</v>
      </c>
      <c r="B1809" s="81" t="s">
        <v>26</v>
      </c>
      <c r="C1809" s="81" t="s">
        <v>27</v>
      </c>
      <c r="D1809" s="81" t="s">
        <v>28</v>
      </c>
      <c r="E1809" s="81" t="s">
        <v>28</v>
      </c>
      <c r="F1809" s="81" t="s">
        <v>111</v>
      </c>
      <c r="G1809" s="81" t="s">
        <v>167</v>
      </c>
      <c r="H1809" s="81" t="s">
        <v>8159</v>
      </c>
      <c r="I1809" s="81" t="s">
        <v>8161</v>
      </c>
      <c r="J1809" s="81" t="s">
        <v>1123</v>
      </c>
      <c r="K1809" s="109">
        <v>43553</v>
      </c>
      <c r="L1809" s="81">
        <v>29</v>
      </c>
      <c r="M1809" s="81">
        <v>3</v>
      </c>
      <c r="N1809" s="81">
        <v>2019</v>
      </c>
      <c r="O1809" s="77">
        <f t="shared" si="36"/>
        <v>43553</v>
      </c>
      <c r="P1809" s="81" t="s">
        <v>1124</v>
      </c>
      <c r="Q1809" s="81" t="s">
        <v>175</v>
      </c>
      <c r="R1809" s="80">
        <f>VLOOKUP(P1809,Registration!O:P,2,FALSE)</f>
        <v>19</v>
      </c>
    </row>
    <row r="1810" spans="1:18" ht="23.1" customHeight="1">
      <c r="A1810" s="81" t="s">
        <v>133</v>
      </c>
      <c r="B1810" s="81" t="s">
        <v>26</v>
      </c>
      <c r="C1810" s="81" t="s">
        <v>27</v>
      </c>
      <c r="D1810" s="81" t="s">
        <v>28</v>
      </c>
      <c r="E1810" s="81" t="s">
        <v>28</v>
      </c>
      <c r="F1810" s="81" t="s">
        <v>29</v>
      </c>
      <c r="G1810" s="81" t="s">
        <v>1887</v>
      </c>
      <c r="H1810" s="81" t="s">
        <v>8165</v>
      </c>
      <c r="I1810" s="81" t="s">
        <v>8163</v>
      </c>
      <c r="J1810" s="81" t="s">
        <v>4165</v>
      </c>
      <c r="K1810" s="109">
        <v>43554</v>
      </c>
      <c r="L1810" s="81">
        <v>30</v>
      </c>
      <c r="M1810" s="81">
        <v>3</v>
      </c>
      <c r="N1810" s="81">
        <v>2019</v>
      </c>
      <c r="O1810" s="77">
        <f t="shared" si="36"/>
        <v>43554</v>
      </c>
      <c r="P1810" s="81" t="s">
        <v>4166</v>
      </c>
      <c r="Q1810" s="81" t="s">
        <v>175</v>
      </c>
      <c r="R1810" s="80">
        <f>VLOOKUP(P1810,Registration!O:P,2,FALSE)</f>
        <v>18</v>
      </c>
    </row>
  </sheetData>
  <autoFilter ref="A1:R1810"/>
  <dataValidations count="12">
    <dataValidation type="whole" allowBlank="1" showInputMessage="1" showErrorMessage="1" sqref="N1069 N1067">
      <formula1>2017</formula1>
      <formula2>2018</formula2>
    </dataValidation>
    <dataValidation type="list" allowBlank="1" showInputMessage="1" showErrorMessage="1" sqref="L1695:L1704 L1623:L1635">
      <formula1>Day</formula1>
    </dataValidation>
    <dataValidation type="list" allowBlank="1" showInputMessage="1" showErrorMessage="1" sqref="I246:I1048576 Q246:Q1048576 I2:I243 Q2:Q243">
      <formula1>Activity</formula1>
    </dataValidation>
    <dataValidation type="whole" allowBlank="1" showInputMessage="1" showErrorMessage="1" sqref="N1068 N1636:N1694 N1705:N1048576 N1070:N1622 N958:N1066">
      <formula1>2017</formula1>
      <formula2>2020</formula2>
    </dataValidation>
    <dataValidation type="whole" allowBlank="1" showInputMessage="1" showErrorMessage="1" sqref="L1636:L1694 L1705:L1048576 L909:L1622">
      <formula1>1</formula1>
      <formula2>31</formula2>
    </dataValidation>
    <dataValidation type="list" allowBlank="1" showInputMessage="1" showErrorMessage="1" sqref="E1690:E1691 E1702 E1792:E1048576 E1693:E1700 E1248:E1629">
      <formula1>Ward</formula1>
    </dataValidation>
    <dataValidation type="list" allowBlank="1" showInputMessage="1" showErrorMessage="1" sqref="D336 D313 D401 D2:D30 D909:D1048576 D658:D681 D66:D158">
      <formula1>LGA</formula1>
    </dataValidation>
    <dataValidation type="list" allowBlank="1" showInputMessage="1" showErrorMessage="1" sqref="C336 C313 C401 C2:C30 C909:C1048576 C658:C681 C66:C158">
      <formula1>State</formula1>
    </dataValidation>
    <dataValidation type="list" allowBlank="1" showInputMessage="1" showErrorMessage="1" sqref="B336 B313 B401 B2:B30 B909:B1048576 B658:B681 B66:B158">
      <formula1>Region</formula1>
    </dataValidation>
    <dataValidation type="whole" allowBlank="1" showInputMessage="1" showErrorMessage="1" sqref="M909:M1048576">
      <formula1>1</formula1>
      <formula2>12</formula2>
    </dataValidation>
    <dataValidation type="list" allowBlank="1" showInputMessage="1" showErrorMessage="1" sqref="E2:E1247">
      <formula1>Ward2</formula1>
    </dataValidation>
    <dataValidation type="whole" allowBlank="1" showInputMessage="1" showErrorMessage="1" sqref="R2:R1048576">
      <formula1>10</formula1>
      <formula2>25</formula2>
    </dataValidation>
  </dataValidations>
  <pageMargins left="0.7" right="0.7" top="0.75" bottom="0.75" header="0.3" footer="0.3"/>
  <pageSetup orientation="portrait" horizontalDpi="4294967293" verticalDpi="4294967293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'[6]Lists (DO NOT TOUCH)'!#REF!</xm:f>
          </x14:formula1>
          <xm:sqref>H1720:H1810 H1628:H1704</xm:sqref>
        </x14:dataValidation>
        <x14:dataValidation type="list" allowBlank="1" showInputMessage="1" showErrorMessage="1">
          <x14:formula1>
            <xm:f>'[5]Lists (DO NOT TOUCH)'!#REF!</xm:f>
          </x14:formula1>
          <xm:sqref>H1705:H1719 H1623:H1627 H903:H1250 H884:H886 H2:H853</xm:sqref>
        </x14:dataValidation>
        <x14:dataValidation type="list" allowBlank="1" showInputMessage="1" showErrorMessage="1">
          <x14:formula1>
            <xm:f>'Lists (DO NOT TOUCH)'!$F$2:$F$5</xm:f>
          </x14:formula1>
          <xm:sqref>H1811:H1048576 H1251:H1622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D599"/>
  <sheetViews>
    <sheetView workbookViewId="0">
      <pane ySplit="1" topLeftCell="A2" activePane="bottomLeft" state="frozen"/>
      <selection activeCell="G16" sqref="G16"/>
      <selection pane="bottomLeft" sqref="A1:XFD1"/>
    </sheetView>
  </sheetViews>
  <sheetFormatPr defaultColWidth="13.85546875" defaultRowHeight="23.1" customHeight="1"/>
  <cols>
    <col min="1" max="3" width="13.85546875" style="2"/>
    <col min="4" max="4" width="9.42578125" style="2" customWidth="1"/>
    <col min="5" max="5" width="8.140625" style="2" customWidth="1"/>
    <col min="6" max="6" width="15.42578125" style="2" bestFit="1" customWidth="1"/>
    <col min="7" max="7" width="13.85546875" style="2"/>
    <col min="8" max="8" width="17.42578125" style="2" customWidth="1"/>
    <col min="9" max="9" width="22.85546875" style="2" customWidth="1"/>
    <col min="10" max="10" width="18" style="2" bestFit="1" customWidth="1"/>
    <col min="11" max="11" width="22.7109375" style="2" customWidth="1"/>
    <col min="12" max="14" width="13.85546875" style="2"/>
    <col min="15" max="15" width="13.85546875" style="3"/>
    <col min="16" max="18" width="13.85546875" style="2"/>
    <col min="19" max="19" width="13.85546875" style="3"/>
    <col min="20" max="22" width="13.85546875" style="2"/>
    <col min="23" max="23" width="13.85546875" style="31"/>
    <col min="24" max="26" width="13.85546875" style="2"/>
    <col min="27" max="27" width="13.85546875" style="31"/>
    <col min="28" max="16384" width="13.85546875" style="2"/>
  </cols>
  <sheetData>
    <row r="1" spans="1:30" s="4" customFormat="1" ht="23.1" customHeight="1">
      <c r="A1" s="4" t="s">
        <v>7</v>
      </c>
      <c r="B1" s="4" t="s">
        <v>9</v>
      </c>
      <c r="C1" s="4" t="s">
        <v>10</v>
      </c>
      <c r="D1" s="4" t="s">
        <v>11</v>
      </c>
      <c r="E1" s="4" t="s">
        <v>12</v>
      </c>
      <c r="F1" s="4" t="s">
        <v>14</v>
      </c>
      <c r="G1" s="4" t="s">
        <v>4432</v>
      </c>
      <c r="H1" s="4" t="s">
        <v>4433</v>
      </c>
      <c r="I1" s="4" t="s">
        <v>4434</v>
      </c>
      <c r="J1" s="4" t="s">
        <v>1884</v>
      </c>
      <c r="K1" s="4" t="s">
        <v>4435</v>
      </c>
      <c r="L1" s="4" t="s">
        <v>4436</v>
      </c>
      <c r="M1" s="4" t="s">
        <v>4437</v>
      </c>
      <c r="N1" s="4" t="s">
        <v>4438</v>
      </c>
      <c r="O1" s="5" t="s">
        <v>4439</v>
      </c>
      <c r="P1" s="4" t="s">
        <v>4440</v>
      </c>
      <c r="Q1" s="4" t="s">
        <v>4441</v>
      </c>
      <c r="R1" s="4" t="s">
        <v>4442</v>
      </c>
      <c r="S1" s="5" t="s">
        <v>4443</v>
      </c>
      <c r="T1" s="4" t="s">
        <v>4444</v>
      </c>
      <c r="U1" s="4" t="s">
        <v>4445</v>
      </c>
      <c r="V1" s="4" t="s">
        <v>4446</v>
      </c>
      <c r="W1" s="33" t="s">
        <v>4447</v>
      </c>
      <c r="X1" s="4" t="s">
        <v>4448</v>
      </c>
      <c r="Y1" s="4" t="s">
        <v>4449</v>
      </c>
      <c r="Z1" s="4" t="s">
        <v>4450</v>
      </c>
      <c r="AA1" s="33" t="s">
        <v>4451</v>
      </c>
      <c r="AB1" s="4" t="s">
        <v>4452</v>
      </c>
      <c r="AC1" s="1" t="s">
        <v>4453</v>
      </c>
      <c r="AD1" s="2" t="s">
        <v>8164</v>
      </c>
    </row>
    <row r="2" spans="1:30" ht="23.1" customHeight="1">
      <c r="A2" s="2" t="s">
        <v>38</v>
      </c>
      <c r="B2" s="2" t="s">
        <v>26</v>
      </c>
      <c r="C2" s="2" t="s">
        <v>27</v>
      </c>
      <c r="D2" s="2" t="s">
        <v>28</v>
      </c>
      <c r="E2" s="2" t="s">
        <v>28</v>
      </c>
      <c r="F2" s="2" t="s">
        <v>167</v>
      </c>
      <c r="G2" s="2" t="s">
        <v>4454</v>
      </c>
      <c r="H2" s="2" t="s">
        <v>4455</v>
      </c>
      <c r="I2" s="2" t="s">
        <v>249</v>
      </c>
      <c r="J2" s="2" t="s">
        <v>8160</v>
      </c>
      <c r="K2" s="2" t="s">
        <v>250</v>
      </c>
      <c r="L2" s="2">
        <v>2018</v>
      </c>
      <c r="M2" s="2">
        <v>27</v>
      </c>
      <c r="N2" s="2">
        <v>4</v>
      </c>
      <c r="O2" s="31">
        <f t="shared" ref="O2:O65" si="0">DATE(L2,N2,M2)</f>
        <v>43217</v>
      </c>
      <c r="P2" s="2" t="s">
        <v>4456</v>
      </c>
      <c r="Q2" s="2">
        <v>28</v>
      </c>
      <c r="R2" s="2">
        <v>4</v>
      </c>
      <c r="S2" s="31">
        <f t="shared" ref="S2:S65" si="1">DATE(L2,R2,Q2)</f>
        <v>43218</v>
      </c>
      <c r="T2" s="2" t="s">
        <v>4456</v>
      </c>
      <c r="U2" s="2">
        <v>5</v>
      </c>
      <c r="V2" s="2">
        <v>5</v>
      </c>
      <c r="W2" s="31">
        <f t="shared" ref="W2:W65" si="2">DATE(L2,V2,U2)</f>
        <v>43225</v>
      </c>
      <c r="X2" s="2" t="s">
        <v>4456</v>
      </c>
      <c r="Y2" s="2">
        <v>6</v>
      </c>
      <c r="Z2" s="2">
        <v>5</v>
      </c>
      <c r="AA2" s="31">
        <f t="shared" ref="AA2:AA65" si="3">DATE(L2,Z2,Y2)</f>
        <v>43226</v>
      </c>
      <c r="AB2" s="2" t="s">
        <v>4456</v>
      </c>
      <c r="AC2" s="2">
        <f>COUNTIF(P2:AB2, "Yes")</f>
        <v>4</v>
      </c>
      <c r="AD2" s="2">
        <f>VLOOKUP(K2,'MMA Registration'!N:O,2,FALSE)</f>
        <v>19</v>
      </c>
    </row>
    <row r="3" spans="1:30" ht="23.1" customHeight="1">
      <c r="A3" s="2" t="s">
        <v>38</v>
      </c>
      <c r="B3" s="2" t="s">
        <v>26</v>
      </c>
      <c r="C3" s="2" t="s">
        <v>27</v>
      </c>
      <c r="D3" s="2" t="s">
        <v>28</v>
      </c>
      <c r="E3" s="2" t="s">
        <v>28</v>
      </c>
      <c r="F3" s="2" t="s">
        <v>167</v>
      </c>
      <c r="G3" s="2" t="s">
        <v>4454</v>
      </c>
      <c r="H3" s="2" t="s">
        <v>4455</v>
      </c>
      <c r="I3" s="2" t="s">
        <v>253</v>
      </c>
      <c r="J3" s="2" t="s">
        <v>8160</v>
      </c>
      <c r="K3" s="2" t="s">
        <v>254</v>
      </c>
      <c r="L3" s="2">
        <v>2018</v>
      </c>
      <c r="M3" s="2">
        <v>27</v>
      </c>
      <c r="N3" s="2">
        <v>4</v>
      </c>
      <c r="O3" s="31">
        <f t="shared" si="0"/>
        <v>43217</v>
      </c>
      <c r="P3" s="2" t="s">
        <v>4456</v>
      </c>
      <c r="Q3" s="2">
        <v>28</v>
      </c>
      <c r="R3" s="2">
        <v>4</v>
      </c>
      <c r="S3" s="31">
        <f t="shared" si="1"/>
        <v>43218</v>
      </c>
      <c r="T3" s="2" t="s">
        <v>4456</v>
      </c>
      <c r="U3" s="2">
        <v>5</v>
      </c>
      <c r="V3" s="2">
        <v>5</v>
      </c>
      <c r="W3" s="31">
        <f t="shared" si="2"/>
        <v>43225</v>
      </c>
      <c r="X3" s="2" t="s">
        <v>4456</v>
      </c>
      <c r="Y3" s="2">
        <v>6</v>
      </c>
      <c r="Z3" s="2">
        <v>5</v>
      </c>
      <c r="AA3" s="31">
        <f t="shared" si="3"/>
        <v>43226</v>
      </c>
      <c r="AB3" s="2" t="s">
        <v>4456</v>
      </c>
      <c r="AC3" s="2">
        <f t="shared" ref="AC3:AC66" si="4">COUNTIF(P3:AB3, "Yes")</f>
        <v>4</v>
      </c>
      <c r="AD3" s="2">
        <f>VLOOKUP(K3,'MMA Registration'!N:O,2,FALSE)</f>
        <v>19</v>
      </c>
    </row>
    <row r="4" spans="1:30" ht="23.1" customHeight="1">
      <c r="A4" s="2" t="s">
        <v>38</v>
      </c>
      <c r="B4" s="2" t="s">
        <v>26</v>
      </c>
      <c r="C4" s="2" t="s">
        <v>27</v>
      </c>
      <c r="D4" s="2" t="s">
        <v>28</v>
      </c>
      <c r="E4" s="2" t="s">
        <v>28</v>
      </c>
      <c r="F4" s="2" t="s">
        <v>167</v>
      </c>
      <c r="G4" s="2" t="s">
        <v>4454</v>
      </c>
      <c r="H4" s="2" t="s">
        <v>4455</v>
      </c>
      <c r="I4" s="2" t="s">
        <v>1938</v>
      </c>
      <c r="J4" s="2" t="s">
        <v>8160</v>
      </c>
      <c r="K4" s="2" t="s">
        <v>183</v>
      </c>
      <c r="L4" s="2">
        <v>2018</v>
      </c>
      <c r="M4" s="2">
        <v>27</v>
      </c>
      <c r="N4" s="2">
        <v>4</v>
      </c>
      <c r="O4" s="31">
        <f t="shared" si="0"/>
        <v>43217</v>
      </c>
      <c r="P4" s="2" t="s">
        <v>4456</v>
      </c>
      <c r="Q4" s="2">
        <v>28</v>
      </c>
      <c r="R4" s="2">
        <v>4</v>
      </c>
      <c r="S4" s="31">
        <f t="shared" si="1"/>
        <v>43218</v>
      </c>
      <c r="T4" s="2" t="s">
        <v>4456</v>
      </c>
      <c r="U4" s="2">
        <v>5</v>
      </c>
      <c r="V4" s="2">
        <v>5</v>
      </c>
      <c r="W4" s="31">
        <f t="shared" si="2"/>
        <v>43225</v>
      </c>
      <c r="X4" s="2" t="s">
        <v>4457</v>
      </c>
      <c r="Y4" s="2">
        <v>6</v>
      </c>
      <c r="Z4" s="2">
        <v>5</v>
      </c>
      <c r="AA4" s="31">
        <f t="shared" si="3"/>
        <v>43226</v>
      </c>
      <c r="AB4" s="2" t="s">
        <v>4456</v>
      </c>
      <c r="AC4" s="2">
        <f t="shared" si="4"/>
        <v>3</v>
      </c>
      <c r="AD4" s="2">
        <f>VLOOKUP(K4,'MMA Registration'!N:O,2,FALSE)</f>
        <v>19</v>
      </c>
    </row>
    <row r="5" spans="1:30" ht="23.1" customHeight="1">
      <c r="A5" s="2" t="s">
        <v>38</v>
      </c>
      <c r="B5" s="2" t="s">
        <v>26</v>
      </c>
      <c r="C5" s="2" t="s">
        <v>27</v>
      </c>
      <c r="D5" s="2" t="s">
        <v>28</v>
      </c>
      <c r="E5" s="2" t="s">
        <v>28</v>
      </c>
      <c r="F5" s="2" t="s">
        <v>167</v>
      </c>
      <c r="G5" s="2" t="s">
        <v>4454</v>
      </c>
      <c r="H5" s="2" t="s">
        <v>4455</v>
      </c>
      <c r="I5" s="2" t="s">
        <v>169</v>
      </c>
      <c r="J5" s="2" t="s">
        <v>8160</v>
      </c>
      <c r="K5" s="2" t="s">
        <v>170</v>
      </c>
      <c r="L5" s="2">
        <v>2018</v>
      </c>
      <c r="M5" s="2">
        <v>27</v>
      </c>
      <c r="N5" s="2">
        <v>4</v>
      </c>
      <c r="O5" s="31">
        <f t="shared" si="0"/>
        <v>43217</v>
      </c>
      <c r="P5" s="2" t="s">
        <v>4456</v>
      </c>
      <c r="Q5" s="2">
        <v>28</v>
      </c>
      <c r="R5" s="2">
        <v>4</v>
      </c>
      <c r="S5" s="31">
        <f t="shared" si="1"/>
        <v>43218</v>
      </c>
      <c r="T5" s="2" t="s">
        <v>4456</v>
      </c>
      <c r="U5" s="2">
        <v>5</v>
      </c>
      <c r="V5" s="2">
        <v>5</v>
      </c>
      <c r="W5" s="31">
        <f t="shared" si="2"/>
        <v>43225</v>
      </c>
      <c r="X5" s="2" t="s">
        <v>4457</v>
      </c>
      <c r="Y5" s="2">
        <v>6</v>
      </c>
      <c r="Z5" s="2">
        <v>5</v>
      </c>
      <c r="AA5" s="31">
        <f t="shared" si="3"/>
        <v>43226</v>
      </c>
      <c r="AB5" s="2" t="s">
        <v>4456</v>
      </c>
      <c r="AC5" s="2">
        <f t="shared" si="4"/>
        <v>3</v>
      </c>
      <c r="AD5" s="2">
        <f>VLOOKUP(K5,'MMA Registration'!N:O,2,FALSE)</f>
        <v>19</v>
      </c>
    </row>
    <row r="6" spans="1:30" ht="23.1" customHeight="1">
      <c r="A6" s="2" t="s">
        <v>38</v>
      </c>
      <c r="B6" s="2" t="s">
        <v>26</v>
      </c>
      <c r="C6" s="2" t="s">
        <v>27</v>
      </c>
      <c r="D6" s="2" t="s">
        <v>28</v>
      </c>
      <c r="E6" s="2" t="s">
        <v>28</v>
      </c>
      <c r="F6" s="2" t="s">
        <v>167</v>
      </c>
      <c r="G6" s="2" t="s">
        <v>4454</v>
      </c>
      <c r="H6" s="2" t="s">
        <v>4455</v>
      </c>
      <c r="I6" s="2" t="s">
        <v>266</v>
      </c>
      <c r="J6" s="2" t="s">
        <v>8160</v>
      </c>
      <c r="K6" s="2" t="s">
        <v>267</v>
      </c>
      <c r="L6" s="2">
        <v>2018</v>
      </c>
      <c r="M6" s="2">
        <v>27</v>
      </c>
      <c r="N6" s="2">
        <v>4</v>
      </c>
      <c r="O6" s="31">
        <f t="shared" si="0"/>
        <v>43217</v>
      </c>
      <c r="P6" s="2" t="s">
        <v>4456</v>
      </c>
      <c r="Q6" s="2">
        <v>28</v>
      </c>
      <c r="R6" s="2">
        <v>4</v>
      </c>
      <c r="S6" s="31">
        <f t="shared" si="1"/>
        <v>43218</v>
      </c>
      <c r="T6" s="2" t="s">
        <v>4456</v>
      </c>
      <c r="U6" s="2">
        <v>5</v>
      </c>
      <c r="V6" s="2">
        <v>5</v>
      </c>
      <c r="W6" s="31">
        <f t="shared" si="2"/>
        <v>43225</v>
      </c>
      <c r="X6" s="2" t="s">
        <v>4456</v>
      </c>
      <c r="Y6" s="2">
        <v>6</v>
      </c>
      <c r="Z6" s="2">
        <v>5</v>
      </c>
      <c r="AA6" s="31">
        <f t="shared" si="3"/>
        <v>43226</v>
      </c>
      <c r="AB6" s="2" t="s">
        <v>4456</v>
      </c>
      <c r="AC6" s="2">
        <f t="shared" si="4"/>
        <v>4</v>
      </c>
      <c r="AD6" s="2">
        <f>VLOOKUP(K6,'MMA Registration'!N:O,2,FALSE)</f>
        <v>19</v>
      </c>
    </row>
    <row r="7" spans="1:30" ht="23.1" customHeight="1">
      <c r="A7" s="2" t="s">
        <v>38</v>
      </c>
      <c r="B7" s="2" t="s">
        <v>26</v>
      </c>
      <c r="C7" s="2" t="s">
        <v>27</v>
      </c>
      <c r="D7" s="2" t="s">
        <v>28</v>
      </c>
      <c r="E7" s="2" t="s">
        <v>28</v>
      </c>
      <c r="F7" s="2" t="s">
        <v>167</v>
      </c>
      <c r="G7" s="2" t="s">
        <v>4454</v>
      </c>
      <c r="H7" s="2" t="s">
        <v>4455</v>
      </c>
      <c r="I7" s="2" t="s">
        <v>268</v>
      </c>
      <c r="J7" s="2" t="s">
        <v>8160</v>
      </c>
      <c r="K7" s="2" t="s">
        <v>269</v>
      </c>
      <c r="L7" s="2">
        <v>2018</v>
      </c>
      <c r="M7" s="2">
        <v>27</v>
      </c>
      <c r="N7" s="2">
        <v>4</v>
      </c>
      <c r="O7" s="31">
        <f t="shared" si="0"/>
        <v>43217</v>
      </c>
      <c r="P7" s="2" t="s">
        <v>4456</v>
      </c>
      <c r="Q7" s="2">
        <v>28</v>
      </c>
      <c r="R7" s="2">
        <v>4</v>
      </c>
      <c r="S7" s="31">
        <f t="shared" si="1"/>
        <v>43218</v>
      </c>
      <c r="T7" s="2" t="s">
        <v>4456</v>
      </c>
      <c r="U7" s="2">
        <v>5</v>
      </c>
      <c r="V7" s="2">
        <v>5</v>
      </c>
      <c r="W7" s="31">
        <f t="shared" si="2"/>
        <v>43225</v>
      </c>
      <c r="X7" s="2" t="s">
        <v>4457</v>
      </c>
      <c r="Y7" s="2">
        <v>6</v>
      </c>
      <c r="Z7" s="2">
        <v>5</v>
      </c>
      <c r="AA7" s="31">
        <f t="shared" si="3"/>
        <v>43226</v>
      </c>
      <c r="AB7" s="2" t="s">
        <v>4456</v>
      </c>
      <c r="AC7" s="2">
        <f t="shared" si="4"/>
        <v>3</v>
      </c>
      <c r="AD7" s="2">
        <f>VLOOKUP(K7,'MMA Registration'!N:O,2,FALSE)</f>
        <v>19</v>
      </c>
    </row>
    <row r="8" spans="1:30" ht="23.1" customHeight="1">
      <c r="A8" s="2" t="s">
        <v>38</v>
      </c>
      <c r="B8" s="2" t="s">
        <v>26</v>
      </c>
      <c r="C8" s="2" t="s">
        <v>27</v>
      </c>
      <c r="D8" s="2" t="s">
        <v>28</v>
      </c>
      <c r="E8" s="2" t="s">
        <v>28</v>
      </c>
      <c r="F8" s="2" t="s">
        <v>167</v>
      </c>
      <c r="G8" s="2" t="s">
        <v>4454</v>
      </c>
      <c r="H8" s="2" t="s">
        <v>4455</v>
      </c>
      <c r="I8" s="2" t="s">
        <v>270</v>
      </c>
      <c r="J8" s="2" t="s">
        <v>8160</v>
      </c>
      <c r="K8" s="2" t="s">
        <v>271</v>
      </c>
      <c r="L8" s="2">
        <v>2018</v>
      </c>
      <c r="M8" s="2">
        <v>27</v>
      </c>
      <c r="N8" s="2">
        <v>4</v>
      </c>
      <c r="O8" s="31">
        <f t="shared" si="0"/>
        <v>43217</v>
      </c>
      <c r="P8" s="2" t="s">
        <v>4456</v>
      </c>
      <c r="Q8" s="2">
        <v>28</v>
      </c>
      <c r="R8" s="2">
        <v>4</v>
      </c>
      <c r="S8" s="31">
        <f t="shared" si="1"/>
        <v>43218</v>
      </c>
      <c r="T8" s="2" t="s">
        <v>4456</v>
      </c>
      <c r="U8" s="2">
        <v>5</v>
      </c>
      <c r="V8" s="2">
        <v>5</v>
      </c>
      <c r="W8" s="31">
        <f t="shared" si="2"/>
        <v>43225</v>
      </c>
      <c r="X8" s="2" t="s">
        <v>4457</v>
      </c>
      <c r="Y8" s="2">
        <v>6</v>
      </c>
      <c r="Z8" s="2">
        <v>5</v>
      </c>
      <c r="AA8" s="31">
        <f t="shared" si="3"/>
        <v>43226</v>
      </c>
      <c r="AB8" s="2" t="s">
        <v>4456</v>
      </c>
      <c r="AC8" s="2">
        <f t="shared" si="4"/>
        <v>3</v>
      </c>
      <c r="AD8" s="2">
        <f>VLOOKUP(K8,'MMA Registration'!N:O,2,FALSE)</f>
        <v>19</v>
      </c>
    </row>
    <row r="9" spans="1:30" ht="23.1" customHeight="1">
      <c r="A9" s="2" t="s">
        <v>38</v>
      </c>
      <c r="B9" s="2" t="s">
        <v>26</v>
      </c>
      <c r="C9" s="2" t="s">
        <v>27</v>
      </c>
      <c r="D9" s="2" t="s">
        <v>28</v>
      </c>
      <c r="E9" s="2" t="s">
        <v>28</v>
      </c>
      <c r="F9" s="2" t="s">
        <v>167</v>
      </c>
      <c r="G9" s="2" t="s">
        <v>4454</v>
      </c>
      <c r="H9" s="2" t="s">
        <v>4458</v>
      </c>
      <c r="I9" s="2" t="s">
        <v>212</v>
      </c>
      <c r="J9" s="2" t="s">
        <v>8160</v>
      </c>
      <c r="K9" s="2" t="s">
        <v>213</v>
      </c>
      <c r="L9" s="2">
        <v>2018</v>
      </c>
      <c r="M9" s="2">
        <v>27</v>
      </c>
      <c r="N9" s="2">
        <v>4</v>
      </c>
      <c r="O9" s="31">
        <f t="shared" si="0"/>
        <v>43217</v>
      </c>
      <c r="P9" s="2" t="s">
        <v>4456</v>
      </c>
      <c r="Q9" s="2">
        <v>28</v>
      </c>
      <c r="R9" s="2">
        <v>4</v>
      </c>
      <c r="S9" s="31">
        <f t="shared" si="1"/>
        <v>43218</v>
      </c>
      <c r="T9" s="2" t="s">
        <v>4456</v>
      </c>
      <c r="U9" s="2">
        <v>5</v>
      </c>
      <c r="V9" s="2">
        <v>5</v>
      </c>
      <c r="W9" s="31">
        <f t="shared" si="2"/>
        <v>43225</v>
      </c>
      <c r="X9" s="2" t="s">
        <v>4456</v>
      </c>
      <c r="Y9" s="2">
        <v>6</v>
      </c>
      <c r="Z9" s="2">
        <v>5</v>
      </c>
      <c r="AA9" s="31">
        <f t="shared" si="3"/>
        <v>43226</v>
      </c>
      <c r="AB9" s="2" t="s">
        <v>4456</v>
      </c>
      <c r="AC9" s="2">
        <f t="shared" si="4"/>
        <v>4</v>
      </c>
      <c r="AD9" s="2">
        <f>VLOOKUP(K9,'MMA Registration'!N:O,2,FALSE)</f>
        <v>18</v>
      </c>
    </row>
    <row r="10" spans="1:30" ht="23.1" customHeight="1">
      <c r="A10" s="2" t="s">
        <v>38</v>
      </c>
      <c r="B10" s="2" t="s">
        <v>26</v>
      </c>
      <c r="C10" s="2" t="s">
        <v>27</v>
      </c>
      <c r="D10" s="2" t="s">
        <v>28</v>
      </c>
      <c r="E10" s="2" t="s">
        <v>28</v>
      </c>
      <c r="F10" s="2" t="s">
        <v>167</v>
      </c>
      <c r="G10" s="2" t="s">
        <v>4454</v>
      </c>
      <c r="H10" s="2" t="s">
        <v>4458</v>
      </c>
      <c r="I10" s="2" t="s">
        <v>280</v>
      </c>
      <c r="J10" s="2" t="s">
        <v>8160</v>
      </c>
      <c r="K10" s="2" t="s">
        <v>281</v>
      </c>
      <c r="L10" s="2">
        <v>2018</v>
      </c>
      <c r="M10" s="2">
        <v>27</v>
      </c>
      <c r="N10" s="2">
        <v>4</v>
      </c>
      <c r="O10" s="31">
        <f t="shared" si="0"/>
        <v>43217</v>
      </c>
      <c r="P10" s="2" t="s">
        <v>4456</v>
      </c>
      <c r="Q10" s="2">
        <v>28</v>
      </c>
      <c r="R10" s="2">
        <v>4</v>
      </c>
      <c r="S10" s="31">
        <f t="shared" si="1"/>
        <v>43218</v>
      </c>
      <c r="T10" s="2" t="s">
        <v>4456</v>
      </c>
      <c r="U10" s="2">
        <v>5</v>
      </c>
      <c r="V10" s="2">
        <v>5</v>
      </c>
      <c r="W10" s="31">
        <f t="shared" si="2"/>
        <v>43225</v>
      </c>
      <c r="X10" s="2" t="s">
        <v>4456</v>
      </c>
      <c r="Y10" s="2">
        <v>6</v>
      </c>
      <c r="Z10" s="2">
        <v>5</v>
      </c>
      <c r="AA10" s="31">
        <f t="shared" si="3"/>
        <v>43226</v>
      </c>
      <c r="AB10" s="2" t="s">
        <v>4456</v>
      </c>
      <c r="AC10" s="2">
        <f t="shared" si="4"/>
        <v>4</v>
      </c>
      <c r="AD10" s="2">
        <f>VLOOKUP(K10,'MMA Registration'!N:O,2,FALSE)</f>
        <v>19</v>
      </c>
    </row>
    <row r="11" spans="1:30" ht="23.1" customHeight="1">
      <c r="A11" s="2" t="s">
        <v>38</v>
      </c>
      <c r="B11" s="2" t="s">
        <v>26</v>
      </c>
      <c r="C11" s="2" t="s">
        <v>27</v>
      </c>
      <c r="D11" s="2" t="s">
        <v>28</v>
      </c>
      <c r="E11" s="2" t="s">
        <v>28</v>
      </c>
      <c r="F11" s="2" t="s">
        <v>167</v>
      </c>
      <c r="G11" s="2" t="s">
        <v>4454</v>
      </c>
      <c r="H11" s="2" t="s">
        <v>4458</v>
      </c>
      <c r="I11" s="2" t="s">
        <v>214</v>
      </c>
      <c r="J11" s="2" t="s">
        <v>8160</v>
      </c>
      <c r="K11" s="2" t="s">
        <v>215</v>
      </c>
      <c r="L11" s="2">
        <v>2018</v>
      </c>
      <c r="M11" s="2">
        <v>27</v>
      </c>
      <c r="N11" s="2">
        <v>4</v>
      </c>
      <c r="O11" s="31">
        <f t="shared" si="0"/>
        <v>43217</v>
      </c>
      <c r="P11" s="2" t="s">
        <v>4456</v>
      </c>
      <c r="Q11" s="2">
        <v>28</v>
      </c>
      <c r="R11" s="2">
        <v>4</v>
      </c>
      <c r="S11" s="31">
        <f t="shared" si="1"/>
        <v>43218</v>
      </c>
      <c r="T11" s="2" t="s">
        <v>4456</v>
      </c>
      <c r="U11" s="2">
        <v>5</v>
      </c>
      <c r="V11" s="2">
        <v>5</v>
      </c>
      <c r="W11" s="31">
        <f t="shared" si="2"/>
        <v>43225</v>
      </c>
      <c r="X11" s="2" t="s">
        <v>4456</v>
      </c>
      <c r="Y11" s="2">
        <v>6</v>
      </c>
      <c r="Z11" s="2">
        <v>5</v>
      </c>
      <c r="AA11" s="31">
        <f t="shared" si="3"/>
        <v>43226</v>
      </c>
      <c r="AB11" s="2" t="s">
        <v>4456</v>
      </c>
      <c r="AC11" s="2">
        <f t="shared" si="4"/>
        <v>4</v>
      </c>
      <c r="AD11" s="2">
        <f>VLOOKUP(K11,'MMA Registration'!N:O,2,FALSE)</f>
        <v>19</v>
      </c>
    </row>
    <row r="12" spans="1:30" ht="23.1" customHeight="1">
      <c r="A12" s="2" t="s">
        <v>38</v>
      </c>
      <c r="B12" s="2" t="s">
        <v>26</v>
      </c>
      <c r="C12" s="2" t="s">
        <v>27</v>
      </c>
      <c r="D12" s="2" t="s">
        <v>28</v>
      </c>
      <c r="E12" s="2" t="s">
        <v>28</v>
      </c>
      <c r="F12" s="2" t="s">
        <v>167</v>
      </c>
      <c r="G12" s="2" t="s">
        <v>4454</v>
      </c>
      <c r="H12" s="2" t="s">
        <v>4458</v>
      </c>
      <c r="I12" s="2" t="s">
        <v>207</v>
      </c>
      <c r="J12" s="2" t="s">
        <v>8160</v>
      </c>
      <c r="K12" s="2" t="s">
        <v>208</v>
      </c>
      <c r="L12" s="2">
        <v>2018</v>
      </c>
      <c r="M12" s="2">
        <v>27</v>
      </c>
      <c r="N12" s="2">
        <v>4</v>
      </c>
      <c r="O12" s="31">
        <f t="shared" si="0"/>
        <v>43217</v>
      </c>
      <c r="P12" s="2" t="s">
        <v>4456</v>
      </c>
      <c r="Q12" s="2">
        <v>28</v>
      </c>
      <c r="R12" s="2">
        <v>4</v>
      </c>
      <c r="S12" s="31">
        <f t="shared" si="1"/>
        <v>43218</v>
      </c>
      <c r="T12" s="2" t="s">
        <v>4456</v>
      </c>
      <c r="U12" s="2">
        <v>5</v>
      </c>
      <c r="V12" s="2">
        <v>5</v>
      </c>
      <c r="W12" s="31">
        <f t="shared" si="2"/>
        <v>43225</v>
      </c>
      <c r="X12" s="2" t="s">
        <v>4457</v>
      </c>
      <c r="Y12" s="2">
        <v>6</v>
      </c>
      <c r="Z12" s="2">
        <v>5</v>
      </c>
      <c r="AA12" s="31">
        <f t="shared" si="3"/>
        <v>43226</v>
      </c>
      <c r="AB12" s="2" t="s">
        <v>4457</v>
      </c>
      <c r="AC12" s="2">
        <f t="shared" si="4"/>
        <v>2</v>
      </c>
      <c r="AD12" s="2">
        <f>VLOOKUP(K12,'MMA Registration'!N:O,2,FALSE)</f>
        <v>18</v>
      </c>
    </row>
    <row r="13" spans="1:30" ht="23.1" customHeight="1">
      <c r="A13" s="2" t="s">
        <v>38</v>
      </c>
      <c r="B13" s="2" t="s">
        <v>26</v>
      </c>
      <c r="C13" s="2" t="s">
        <v>27</v>
      </c>
      <c r="D13" s="2" t="s">
        <v>28</v>
      </c>
      <c r="E13" s="2" t="s">
        <v>28</v>
      </c>
      <c r="F13" s="2" t="s">
        <v>167</v>
      </c>
      <c r="G13" s="2" t="s">
        <v>4454</v>
      </c>
      <c r="H13" s="2" t="s">
        <v>4458</v>
      </c>
      <c r="I13" s="2" t="s">
        <v>1939</v>
      </c>
      <c r="J13" s="2" t="s">
        <v>8160</v>
      </c>
      <c r="K13" s="2" t="s">
        <v>255</v>
      </c>
      <c r="L13" s="2">
        <v>2018</v>
      </c>
      <c r="M13" s="2">
        <v>27</v>
      </c>
      <c r="N13" s="2">
        <v>4</v>
      </c>
      <c r="O13" s="31">
        <f t="shared" si="0"/>
        <v>43217</v>
      </c>
      <c r="P13" s="2" t="s">
        <v>4456</v>
      </c>
      <c r="Q13" s="2">
        <v>28</v>
      </c>
      <c r="R13" s="2">
        <v>4</v>
      </c>
      <c r="S13" s="31">
        <f t="shared" si="1"/>
        <v>43218</v>
      </c>
      <c r="T13" s="2" t="s">
        <v>4456</v>
      </c>
      <c r="U13" s="2">
        <v>5</v>
      </c>
      <c r="V13" s="2">
        <v>5</v>
      </c>
      <c r="W13" s="31">
        <f t="shared" si="2"/>
        <v>43225</v>
      </c>
      <c r="X13" s="2" t="s">
        <v>4457</v>
      </c>
      <c r="Y13" s="2">
        <v>6</v>
      </c>
      <c r="Z13" s="2">
        <v>5</v>
      </c>
      <c r="AA13" s="31">
        <f t="shared" si="3"/>
        <v>43226</v>
      </c>
      <c r="AB13" s="2" t="s">
        <v>4457</v>
      </c>
      <c r="AC13" s="2">
        <f t="shared" si="4"/>
        <v>2</v>
      </c>
      <c r="AD13" s="2">
        <f>VLOOKUP(K13,'MMA Registration'!N:O,2,FALSE)</f>
        <v>18</v>
      </c>
    </row>
    <row r="14" spans="1:30" ht="23.1" customHeight="1">
      <c r="A14" s="2" t="s">
        <v>38</v>
      </c>
      <c r="B14" s="2" t="s">
        <v>26</v>
      </c>
      <c r="C14" s="2" t="s">
        <v>27</v>
      </c>
      <c r="D14" s="2" t="s">
        <v>28</v>
      </c>
      <c r="E14" s="2" t="s">
        <v>28</v>
      </c>
      <c r="F14" s="2" t="s">
        <v>167</v>
      </c>
      <c r="G14" s="2" t="s">
        <v>4454</v>
      </c>
      <c r="H14" s="2" t="s">
        <v>4458</v>
      </c>
      <c r="I14" s="2" t="s">
        <v>180</v>
      </c>
      <c r="J14" s="2" t="s">
        <v>8160</v>
      </c>
      <c r="K14" s="2" t="s">
        <v>181</v>
      </c>
      <c r="L14" s="2">
        <v>2018</v>
      </c>
      <c r="M14" s="2">
        <v>27</v>
      </c>
      <c r="N14" s="2">
        <v>4</v>
      </c>
      <c r="O14" s="31">
        <f t="shared" si="0"/>
        <v>43217</v>
      </c>
      <c r="P14" s="2" t="s">
        <v>4456</v>
      </c>
      <c r="Q14" s="2">
        <v>28</v>
      </c>
      <c r="R14" s="2">
        <v>4</v>
      </c>
      <c r="S14" s="31">
        <f t="shared" si="1"/>
        <v>43218</v>
      </c>
      <c r="T14" s="2" t="s">
        <v>4456</v>
      </c>
      <c r="U14" s="2">
        <v>5</v>
      </c>
      <c r="V14" s="2">
        <v>5</v>
      </c>
      <c r="W14" s="31">
        <f t="shared" si="2"/>
        <v>43225</v>
      </c>
      <c r="X14" s="2" t="s">
        <v>4456</v>
      </c>
      <c r="Y14" s="2">
        <v>6</v>
      </c>
      <c r="Z14" s="2">
        <v>5</v>
      </c>
      <c r="AA14" s="31">
        <f t="shared" si="3"/>
        <v>43226</v>
      </c>
      <c r="AB14" s="2" t="s">
        <v>4456</v>
      </c>
      <c r="AC14" s="2">
        <f t="shared" si="4"/>
        <v>4</v>
      </c>
      <c r="AD14" s="2">
        <f>VLOOKUP(K14,'MMA Registration'!N:O,2,FALSE)</f>
        <v>18</v>
      </c>
    </row>
    <row r="15" spans="1:30" ht="23.1" customHeight="1">
      <c r="A15" s="2" t="s">
        <v>38</v>
      </c>
      <c r="B15" s="2" t="s">
        <v>26</v>
      </c>
      <c r="C15" s="2" t="s">
        <v>27</v>
      </c>
      <c r="D15" s="2" t="s">
        <v>28</v>
      </c>
      <c r="E15" s="2" t="s">
        <v>28</v>
      </c>
      <c r="F15" s="2" t="s">
        <v>167</v>
      </c>
      <c r="G15" s="2" t="s">
        <v>4454</v>
      </c>
      <c r="H15" s="2" t="s">
        <v>4458</v>
      </c>
      <c r="I15" s="2" t="s">
        <v>294</v>
      </c>
      <c r="J15" s="2" t="s">
        <v>8160</v>
      </c>
      <c r="K15" s="2" t="s">
        <v>295</v>
      </c>
      <c r="L15" s="2">
        <v>2018</v>
      </c>
      <c r="M15" s="2">
        <v>27</v>
      </c>
      <c r="N15" s="2">
        <v>4</v>
      </c>
      <c r="O15" s="31">
        <f t="shared" si="0"/>
        <v>43217</v>
      </c>
      <c r="P15" s="2" t="s">
        <v>4456</v>
      </c>
      <c r="Q15" s="2">
        <v>28</v>
      </c>
      <c r="R15" s="2">
        <v>4</v>
      </c>
      <c r="S15" s="31">
        <f t="shared" si="1"/>
        <v>43218</v>
      </c>
      <c r="T15" s="2" t="s">
        <v>4456</v>
      </c>
      <c r="U15" s="2">
        <v>5</v>
      </c>
      <c r="V15" s="2">
        <v>5</v>
      </c>
      <c r="W15" s="31">
        <f t="shared" si="2"/>
        <v>43225</v>
      </c>
      <c r="X15" s="2" t="s">
        <v>4456</v>
      </c>
      <c r="Y15" s="2">
        <v>6</v>
      </c>
      <c r="Z15" s="2">
        <v>5</v>
      </c>
      <c r="AA15" s="31">
        <f t="shared" si="3"/>
        <v>43226</v>
      </c>
      <c r="AB15" s="2" t="s">
        <v>4456</v>
      </c>
      <c r="AC15" s="2">
        <f t="shared" si="4"/>
        <v>4</v>
      </c>
      <c r="AD15" s="2">
        <f>VLOOKUP(K15,'MMA Registration'!N:O,2,FALSE)</f>
        <v>18</v>
      </c>
    </row>
    <row r="16" spans="1:30" ht="23.1" customHeight="1">
      <c r="A16" s="2" t="s">
        <v>38</v>
      </c>
      <c r="B16" s="2" t="s">
        <v>26</v>
      </c>
      <c r="C16" s="2" t="s">
        <v>27</v>
      </c>
      <c r="D16" s="2" t="s">
        <v>28</v>
      </c>
      <c r="E16" s="2" t="s">
        <v>28</v>
      </c>
      <c r="F16" s="2" t="s">
        <v>167</v>
      </c>
      <c r="G16" s="2" t="s">
        <v>4454</v>
      </c>
      <c r="H16" s="2" t="s">
        <v>4458</v>
      </c>
      <c r="I16" s="2" t="s">
        <v>1940</v>
      </c>
      <c r="J16" s="2" t="s">
        <v>8160</v>
      </c>
      <c r="K16" s="2" t="s">
        <v>231</v>
      </c>
      <c r="L16" s="2">
        <v>2018</v>
      </c>
      <c r="M16" s="2">
        <v>27</v>
      </c>
      <c r="N16" s="2">
        <v>4</v>
      </c>
      <c r="O16" s="31">
        <f t="shared" si="0"/>
        <v>43217</v>
      </c>
      <c r="P16" s="2" t="s">
        <v>4456</v>
      </c>
      <c r="Q16" s="2">
        <v>28</v>
      </c>
      <c r="R16" s="2">
        <v>4</v>
      </c>
      <c r="S16" s="31">
        <f t="shared" si="1"/>
        <v>43218</v>
      </c>
      <c r="T16" s="2" t="s">
        <v>4456</v>
      </c>
      <c r="U16" s="2">
        <v>5</v>
      </c>
      <c r="V16" s="2">
        <v>5</v>
      </c>
      <c r="W16" s="31">
        <f t="shared" si="2"/>
        <v>43225</v>
      </c>
      <c r="X16" s="2" t="s">
        <v>4456</v>
      </c>
      <c r="Y16" s="2">
        <v>6</v>
      </c>
      <c r="Z16" s="2">
        <v>5</v>
      </c>
      <c r="AA16" s="31">
        <f t="shared" si="3"/>
        <v>43226</v>
      </c>
      <c r="AB16" s="2" t="s">
        <v>4456</v>
      </c>
      <c r="AC16" s="2">
        <f t="shared" si="4"/>
        <v>4</v>
      </c>
      <c r="AD16" s="2">
        <f>VLOOKUP(K16,'MMA Registration'!N:O,2,FALSE)</f>
        <v>19</v>
      </c>
    </row>
    <row r="17" spans="1:30" ht="23.1" customHeight="1">
      <c r="A17" s="2" t="s">
        <v>38</v>
      </c>
      <c r="B17" s="2" t="s">
        <v>26</v>
      </c>
      <c r="C17" s="2" t="s">
        <v>27</v>
      </c>
      <c r="D17" s="2" t="s">
        <v>28</v>
      </c>
      <c r="E17" s="2" t="s">
        <v>28</v>
      </c>
      <c r="F17" s="2" t="s">
        <v>167</v>
      </c>
      <c r="G17" s="2" t="s">
        <v>4454</v>
      </c>
      <c r="H17" s="2" t="s">
        <v>4458</v>
      </c>
      <c r="I17" s="2" t="s">
        <v>1941</v>
      </c>
      <c r="J17" s="2" t="s">
        <v>8160</v>
      </c>
      <c r="K17" s="2" t="s">
        <v>291</v>
      </c>
      <c r="L17" s="2">
        <v>2018</v>
      </c>
      <c r="M17" s="2">
        <v>27</v>
      </c>
      <c r="N17" s="2">
        <v>4</v>
      </c>
      <c r="O17" s="31">
        <f t="shared" si="0"/>
        <v>43217</v>
      </c>
      <c r="P17" s="2" t="s">
        <v>4456</v>
      </c>
      <c r="Q17" s="2">
        <v>28</v>
      </c>
      <c r="R17" s="2">
        <v>4</v>
      </c>
      <c r="S17" s="31">
        <f t="shared" si="1"/>
        <v>43218</v>
      </c>
      <c r="T17" s="2" t="s">
        <v>4456</v>
      </c>
      <c r="U17" s="2">
        <v>5</v>
      </c>
      <c r="V17" s="2">
        <v>5</v>
      </c>
      <c r="W17" s="31">
        <f t="shared" si="2"/>
        <v>43225</v>
      </c>
      <c r="X17" s="2" t="s">
        <v>4456</v>
      </c>
      <c r="Y17" s="2">
        <v>6</v>
      </c>
      <c r="Z17" s="2">
        <v>5</v>
      </c>
      <c r="AA17" s="31">
        <f t="shared" si="3"/>
        <v>43226</v>
      </c>
      <c r="AB17" s="2" t="s">
        <v>4456</v>
      </c>
      <c r="AC17" s="2">
        <f t="shared" si="4"/>
        <v>4</v>
      </c>
      <c r="AD17" s="2">
        <f>VLOOKUP(K17,'MMA Registration'!N:O,2,FALSE)</f>
        <v>19</v>
      </c>
    </row>
    <row r="18" spans="1:30" ht="23.1" customHeight="1">
      <c r="A18" s="2" t="s">
        <v>38</v>
      </c>
      <c r="B18" s="2" t="s">
        <v>26</v>
      </c>
      <c r="C18" s="2" t="s">
        <v>27</v>
      </c>
      <c r="D18" s="2" t="s">
        <v>28</v>
      </c>
      <c r="E18" s="2" t="s">
        <v>28</v>
      </c>
      <c r="F18" s="2" t="s">
        <v>167</v>
      </c>
      <c r="G18" s="2" t="s">
        <v>4454</v>
      </c>
      <c r="H18" s="2" t="s">
        <v>4458</v>
      </c>
      <c r="I18" s="2" t="s">
        <v>1942</v>
      </c>
      <c r="J18" s="2" t="s">
        <v>8160</v>
      </c>
      <c r="K18" s="2" t="s">
        <v>293</v>
      </c>
      <c r="L18" s="2">
        <v>2018</v>
      </c>
      <c r="M18" s="2">
        <v>27</v>
      </c>
      <c r="N18" s="2">
        <v>4</v>
      </c>
      <c r="O18" s="31">
        <f t="shared" si="0"/>
        <v>43217</v>
      </c>
      <c r="P18" s="2" t="s">
        <v>4456</v>
      </c>
      <c r="Q18" s="2">
        <v>28</v>
      </c>
      <c r="R18" s="2">
        <v>4</v>
      </c>
      <c r="S18" s="31">
        <f t="shared" si="1"/>
        <v>43218</v>
      </c>
      <c r="T18" s="2" t="s">
        <v>4456</v>
      </c>
      <c r="U18" s="2">
        <v>5</v>
      </c>
      <c r="V18" s="2">
        <v>5</v>
      </c>
      <c r="W18" s="31">
        <f t="shared" si="2"/>
        <v>43225</v>
      </c>
      <c r="X18" s="2" t="s">
        <v>4456</v>
      </c>
      <c r="Y18" s="2">
        <v>6</v>
      </c>
      <c r="Z18" s="2">
        <v>5</v>
      </c>
      <c r="AA18" s="31">
        <f t="shared" si="3"/>
        <v>43226</v>
      </c>
      <c r="AB18" s="2" t="s">
        <v>4456</v>
      </c>
      <c r="AC18" s="2">
        <f t="shared" si="4"/>
        <v>4</v>
      </c>
      <c r="AD18" s="2">
        <f>VLOOKUP(K18,'MMA Registration'!N:O,2,FALSE)</f>
        <v>19</v>
      </c>
    </row>
    <row r="19" spans="1:30" ht="23.1" customHeight="1">
      <c r="A19" s="2" t="s">
        <v>38</v>
      </c>
      <c r="B19" s="2" t="s">
        <v>26</v>
      </c>
      <c r="C19" s="2" t="s">
        <v>27</v>
      </c>
      <c r="D19" s="2" t="s">
        <v>28</v>
      </c>
      <c r="E19" s="2" t="s">
        <v>28</v>
      </c>
      <c r="F19" s="2" t="s">
        <v>167</v>
      </c>
      <c r="G19" s="2" t="s">
        <v>4454</v>
      </c>
      <c r="H19" s="2" t="s">
        <v>4458</v>
      </c>
      <c r="I19" s="2" t="s">
        <v>298</v>
      </c>
      <c r="J19" s="2" t="s">
        <v>8160</v>
      </c>
      <c r="K19" s="2" t="s">
        <v>299</v>
      </c>
      <c r="L19" s="2">
        <v>2018</v>
      </c>
      <c r="M19" s="2">
        <v>27</v>
      </c>
      <c r="N19" s="2">
        <v>4</v>
      </c>
      <c r="O19" s="31">
        <f t="shared" si="0"/>
        <v>43217</v>
      </c>
      <c r="P19" s="2" t="s">
        <v>4456</v>
      </c>
      <c r="Q19" s="2">
        <v>28</v>
      </c>
      <c r="R19" s="2">
        <v>4</v>
      </c>
      <c r="S19" s="31">
        <f t="shared" si="1"/>
        <v>43218</v>
      </c>
      <c r="T19" s="2" t="s">
        <v>4456</v>
      </c>
      <c r="U19" s="2">
        <v>5</v>
      </c>
      <c r="V19" s="2">
        <v>5</v>
      </c>
      <c r="W19" s="31">
        <f t="shared" si="2"/>
        <v>43225</v>
      </c>
      <c r="X19" s="2" t="s">
        <v>4456</v>
      </c>
      <c r="Y19" s="2">
        <v>6</v>
      </c>
      <c r="Z19" s="2">
        <v>5</v>
      </c>
      <c r="AA19" s="31">
        <f t="shared" si="3"/>
        <v>43226</v>
      </c>
      <c r="AB19" s="2" t="s">
        <v>4456</v>
      </c>
      <c r="AC19" s="2">
        <f t="shared" si="4"/>
        <v>4</v>
      </c>
      <c r="AD19" s="2">
        <f>VLOOKUP(K19,'MMA Registration'!N:O,2,FALSE)</f>
        <v>18</v>
      </c>
    </row>
    <row r="20" spans="1:30" ht="23.1" customHeight="1">
      <c r="A20" s="2" t="s">
        <v>38</v>
      </c>
      <c r="B20" s="2" t="s">
        <v>26</v>
      </c>
      <c r="C20" s="2" t="s">
        <v>27</v>
      </c>
      <c r="D20" s="2" t="s">
        <v>28</v>
      </c>
      <c r="E20" s="2" t="s">
        <v>28</v>
      </c>
      <c r="F20" s="2" t="s">
        <v>167</v>
      </c>
      <c r="G20" s="2" t="s">
        <v>4454</v>
      </c>
      <c r="H20" s="2" t="s">
        <v>4458</v>
      </c>
      <c r="I20" s="2" t="s">
        <v>1943</v>
      </c>
      <c r="J20" s="2" t="s">
        <v>8160</v>
      </c>
      <c r="K20" s="2" t="s">
        <v>217</v>
      </c>
      <c r="L20" s="2">
        <v>2018</v>
      </c>
      <c r="M20" s="2">
        <v>27</v>
      </c>
      <c r="N20" s="2">
        <v>4</v>
      </c>
      <c r="O20" s="31">
        <f t="shared" si="0"/>
        <v>43217</v>
      </c>
      <c r="P20" s="2" t="s">
        <v>4456</v>
      </c>
      <c r="Q20" s="2">
        <v>28</v>
      </c>
      <c r="R20" s="2">
        <v>4</v>
      </c>
      <c r="S20" s="31">
        <f t="shared" si="1"/>
        <v>43218</v>
      </c>
      <c r="T20" s="2" t="s">
        <v>4456</v>
      </c>
      <c r="U20" s="2">
        <v>5</v>
      </c>
      <c r="V20" s="2">
        <v>5</v>
      </c>
      <c r="W20" s="31">
        <f t="shared" si="2"/>
        <v>43225</v>
      </c>
      <c r="X20" s="2" t="s">
        <v>4456</v>
      </c>
      <c r="Y20" s="2">
        <v>6</v>
      </c>
      <c r="Z20" s="2">
        <v>5</v>
      </c>
      <c r="AA20" s="31">
        <f t="shared" si="3"/>
        <v>43226</v>
      </c>
      <c r="AB20" s="2" t="s">
        <v>4456</v>
      </c>
      <c r="AC20" s="2">
        <f t="shared" si="4"/>
        <v>4</v>
      </c>
      <c r="AD20" s="2">
        <f>VLOOKUP(K20,'MMA Registration'!N:O,2,FALSE)</f>
        <v>18</v>
      </c>
    </row>
    <row r="21" spans="1:30" ht="23.1" customHeight="1">
      <c r="A21" s="2" t="s">
        <v>38</v>
      </c>
      <c r="B21" s="2" t="s">
        <v>26</v>
      </c>
      <c r="C21" s="2" t="s">
        <v>27</v>
      </c>
      <c r="D21" s="2" t="s">
        <v>28</v>
      </c>
      <c r="E21" s="2" t="s">
        <v>28</v>
      </c>
      <c r="F21" s="2" t="s">
        <v>167</v>
      </c>
      <c r="G21" s="2" t="s">
        <v>4454</v>
      </c>
      <c r="H21" s="2" t="s">
        <v>4458</v>
      </c>
      <c r="I21" s="2" t="s">
        <v>1944</v>
      </c>
      <c r="J21" s="2" t="s">
        <v>8160</v>
      </c>
      <c r="K21" s="2" t="s">
        <v>246</v>
      </c>
      <c r="L21" s="2">
        <v>2018</v>
      </c>
      <c r="M21" s="2">
        <v>27</v>
      </c>
      <c r="N21" s="2">
        <v>4</v>
      </c>
      <c r="O21" s="31">
        <f t="shared" si="0"/>
        <v>43217</v>
      </c>
      <c r="P21" s="2" t="s">
        <v>4456</v>
      </c>
      <c r="Q21" s="2">
        <v>28</v>
      </c>
      <c r="R21" s="2">
        <v>4</v>
      </c>
      <c r="S21" s="31">
        <f t="shared" si="1"/>
        <v>43218</v>
      </c>
      <c r="T21" s="2" t="s">
        <v>4456</v>
      </c>
      <c r="U21" s="2">
        <v>5</v>
      </c>
      <c r="V21" s="2">
        <v>5</v>
      </c>
      <c r="W21" s="31">
        <f t="shared" si="2"/>
        <v>43225</v>
      </c>
      <c r="X21" s="2" t="s">
        <v>4457</v>
      </c>
      <c r="Y21" s="2">
        <v>6</v>
      </c>
      <c r="Z21" s="2">
        <v>5</v>
      </c>
      <c r="AA21" s="31">
        <f t="shared" si="3"/>
        <v>43226</v>
      </c>
      <c r="AB21" s="2" t="s">
        <v>4457</v>
      </c>
      <c r="AC21" s="2">
        <f t="shared" si="4"/>
        <v>2</v>
      </c>
      <c r="AD21" s="2">
        <f>VLOOKUP(K21,'MMA Registration'!N:O,2,FALSE)</f>
        <v>19</v>
      </c>
    </row>
    <row r="22" spans="1:30" ht="23.1" customHeight="1">
      <c r="A22" s="2" t="s">
        <v>38</v>
      </c>
      <c r="B22" s="2" t="s">
        <v>26</v>
      </c>
      <c r="C22" s="2" t="s">
        <v>27</v>
      </c>
      <c r="D22" s="2" t="s">
        <v>28</v>
      </c>
      <c r="E22" s="2" t="s">
        <v>28</v>
      </c>
      <c r="F22" s="2" t="s">
        <v>167</v>
      </c>
      <c r="G22" s="2" t="s">
        <v>4454</v>
      </c>
      <c r="H22" s="2" t="s">
        <v>4458</v>
      </c>
      <c r="I22" s="2" t="s">
        <v>177</v>
      </c>
      <c r="J22" s="2" t="s">
        <v>8160</v>
      </c>
      <c r="K22" s="2" t="s">
        <v>178</v>
      </c>
      <c r="L22" s="2">
        <v>2018</v>
      </c>
      <c r="M22" s="2">
        <v>27</v>
      </c>
      <c r="N22" s="2">
        <v>4</v>
      </c>
      <c r="O22" s="31">
        <f t="shared" si="0"/>
        <v>43217</v>
      </c>
      <c r="P22" s="2" t="s">
        <v>4456</v>
      </c>
      <c r="Q22" s="2">
        <v>28</v>
      </c>
      <c r="R22" s="2">
        <v>4</v>
      </c>
      <c r="S22" s="31">
        <f t="shared" si="1"/>
        <v>43218</v>
      </c>
      <c r="T22" s="2" t="s">
        <v>4456</v>
      </c>
      <c r="U22" s="2">
        <v>5</v>
      </c>
      <c r="V22" s="2">
        <v>5</v>
      </c>
      <c r="W22" s="31">
        <f t="shared" si="2"/>
        <v>43225</v>
      </c>
      <c r="X22" s="2" t="s">
        <v>4456</v>
      </c>
      <c r="Y22" s="2">
        <v>6</v>
      </c>
      <c r="Z22" s="2">
        <v>5</v>
      </c>
      <c r="AA22" s="31">
        <f t="shared" si="3"/>
        <v>43226</v>
      </c>
      <c r="AB22" s="2" t="s">
        <v>4457</v>
      </c>
      <c r="AC22" s="2">
        <f t="shared" si="4"/>
        <v>3</v>
      </c>
      <c r="AD22" s="2">
        <f>VLOOKUP(K22,'MMA Registration'!N:O,2,FALSE)</f>
        <v>18</v>
      </c>
    </row>
    <row r="23" spans="1:30" ht="23.1" customHeight="1">
      <c r="A23" s="2" t="s">
        <v>38</v>
      </c>
      <c r="B23" s="2" t="s">
        <v>26</v>
      </c>
      <c r="C23" s="2" t="s">
        <v>27</v>
      </c>
      <c r="D23" s="2" t="s">
        <v>28</v>
      </c>
      <c r="E23" s="2" t="s">
        <v>28</v>
      </c>
      <c r="F23" s="2" t="s">
        <v>167</v>
      </c>
      <c r="G23" s="2" t="s">
        <v>4454</v>
      </c>
      <c r="H23" s="2" t="s">
        <v>4458</v>
      </c>
      <c r="I23" s="2" t="s">
        <v>1945</v>
      </c>
      <c r="J23" s="2" t="s">
        <v>8160</v>
      </c>
      <c r="K23" s="2" t="s">
        <v>374</v>
      </c>
      <c r="L23" s="2">
        <v>2018</v>
      </c>
      <c r="M23" s="2">
        <v>27</v>
      </c>
      <c r="N23" s="2">
        <v>4</v>
      </c>
      <c r="O23" s="31">
        <f t="shared" si="0"/>
        <v>43217</v>
      </c>
      <c r="P23" s="2" t="s">
        <v>4456</v>
      </c>
      <c r="Q23" s="2">
        <v>28</v>
      </c>
      <c r="R23" s="2">
        <v>4</v>
      </c>
      <c r="S23" s="31">
        <f t="shared" si="1"/>
        <v>43218</v>
      </c>
      <c r="T23" s="2" t="s">
        <v>4456</v>
      </c>
      <c r="U23" s="2">
        <v>5</v>
      </c>
      <c r="V23" s="2">
        <v>5</v>
      </c>
      <c r="W23" s="31">
        <f t="shared" si="2"/>
        <v>43225</v>
      </c>
      <c r="X23" s="2" t="s">
        <v>4456</v>
      </c>
      <c r="Y23" s="2">
        <v>6</v>
      </c>
      <c r="Z23" s="2">
        <v>5</v>
      </c>
      <c r="AA23" s="31">
        <f t="shared" si="3"/>
        <v>43226</v>
      </c>
      <c r="AB23" s="2" t="s">
        <v>4456</v>
      </c>
      <c r="AC23" s="2">
        <f t="shared" si="4"/>
        <v>4</v>
      </c>
      <c r="AD23" s="2">
        <f>VLOOKUP(K23,'MMA Registration'!N:O,2,FALSE)</f>
        <v>19</v>
      </c>
    </row>
    <row r="24" spans="1:30" ht="23.1" customHeight="1">
      <c r="A24" s="2" t="s">
        <v>38</v>
      </c>
      <c r="B24" s="2" t="s">
        <v>26</v>
      </c>
      <c r="C24" s="2" t="s">
        <v>27</v>
      </c>
      <c r="D24" s="2" t="s">
        <v>28</v>
      </c>
      <c r="E24" s="2" t="s">
        <v>28</v>
      </c>
      <c r="F24" s="2" t="s">
        <v>167</v>
      </c>
      <c r="G24" s="2" t="s">
        <v>4454</v>
      </c>
      <c r="H24" s="2" t="s">
        <v>4458</v>
      </c>
      <c r="I24" s="2" t="s">
        <v>262</v>
      </c>
      <c r="J24" s="2" t="s">
        <v>8160</v>
      </c>
      <c r="K24" s="2" t="s">
        <v>263</v>
      </c>
      <c r="L24" s="2">
        <v>2018</v>
      </c>
      <c r="M24" s="2">
        <v>27</v>
      </c>
      <c r="N24" s="2">
        <v>4</v>
      </c>
      <c r="O24" s="31">
        <f t="shared" si="0"/>
        <v>43217</v>
      </c>
      <c r="P24" s="2" t="s">
        <v>4456</v>
      </c>
      <c r="Q24" s="2">
        <v>28</v>
      </c>
      <c r="R24" s="2">
        <v>4</v>
      </c>
      <c r="S24" s="31">
        <f t="shared" si="1"/>
        <v>43218</v>
      </c>
      <c r="T24" s="2" t="s">
        <v>4456</v>
      </c>
      <c r="U24" s="2">
        <v>5</v>
      </c>
      <c r="V24" s="2">
        <v>5</v>
      </c>
      <c r="W24" s="31">
        <f t="shared" si="2"/>
        <v>43225</v>
      </c>
      <c r="X24" s="2" t="s">
        <v>4456</v>
      </c>
      <c r="Y24" s="2">
        <v>6</v>
      </c>
      <c r="Z24" s="2">
        <v>5</v>
      </c>
      <c r="AA24" s="31">
        <f t="shared" si="3"/>
        <v>43226</v>
      </c>
      <c r="AB24" s="2" t="s">
        <v>4457</v>
      </c>
      <c r="AC24" s="2">
        <f t="shared" si="4"/>
        <v>3</v>
      </c>
      <c r="AD24" s="2">
        <f>VLOOKUP(K24,'MMA Registration'!N:O,2,FALSE)</f>
        <v>19</v>
      </c>
    </row>
    <row r="25" spans="1:30" ht="23.1" customHeight="1">
      <c r="A25" s="2" t="s">
        <v>38</v>
      </c>
      <c r="B25" s="2" t="s">
        <v>26</v>
      </c>
      <c r="C25" s="2" t="s">
        <v>27</v>
      </c>
      <c r="D25" s="2" t="s">
        <v>28</v>
      </c>
      <c r="E25" s="2" t="s">
        <v>28</v>
      </c>
      <c r="F25" s="2" t="s">
        <v>167</v>
      </c>
      <c r="G25" s="2" t="s">
        <v>4454</v>
      </c>
      <c r="H25" s="2" t="s">
        <v>4458</v>
      </c>
      <c r="I25" s="2" t="s">
        <v>288</v>
      </c>
      <c r="J25" s="2" t="s">
        <v>8160</v>
      </c>
      <c r="K25" s="2" t="s">
        <v>289</v>
      </c>
      <c r="L25" s="2">
        <v>2018</v>
      </c>
      <c r="M25" s="2">
        <v>27</v>
      </c>
      <c r="N25" s="2">
        <v>4</v>
      </c>
      <c r="O25" s="31">
        <f t="shared" si="0"/>
        <v>43217</v>
      </c>
      <c r="P25" s="2" t="s">
        <v>4456</v>
      </c>
      <c r="Q25" s="2">
        <v>28</v>
      </c>
      <c r="R25" s="2">
        <v>4</v>
      </c>
      <c r="S25" s="31">
        <f t="shared" si="1"/>
        <v>43218</v>
      </c>
      <c r="T25" s="2" t="s">
        <v>4456</v>
      </c>
      <c r="U25" s="2">
        <v>5</v>
      </c>
      <c r="V25" s="2">
        <v>5</v>
      </c>
      <c r="W25" s="31">
        <f t="shared" si="2"/>
        <v>43225</v>
      </c>
      <c r="X25" s="2" t="s">
        <v>4457</v>
      </c>
      <c r="Y25" s="2">
        <v>6</v>
      </c>
      <c r="Z25" s="2">
        <v>5</v>
      </c>
      <c r="AA25" s="31">
        <f t="shared" si="3"/>
        <v>43226</v>
      </c>
      <c r="AB25" s="2" t="s">
        <v>4456</v>
      </c>
      <c r="AC25" s="2">
        <f t="shared" si="4"/>
        <v>3</v>
      </c>
      <c r="AD25" s="2">
        <f>VLOOKUP(K25,'MMA Registration'!N:O,2,FALSE)</f>
        <v>19</v>
      </c>
    </row>
    <row r="26" spans="1:30" ht="23.1" customHeight="1">
      <c r="A26" s="2" t="s">
        <v>38</v>
      </c>
      <c r="B26" s="2" t="s">
        <v>26</v>
      </c>
      <c r="C26" s="2" t="s">
        <v>27</v>
      </c>
      <c r="D26" s="2" t="s">
        <v>28</v>
      </c>
      <c r="E26" s="2" t="s">
        <v>28</v>
      </c>
      <c r="F26" s="2" t="s">
        <v>167</v>
      </c>
      <c r="G26" s="2" t="s">
        <v>4454</v>
      </c>
      <c r="H26" s="2" t="s">
        <v>4458</v>
      </c>
      <c r="I26" s="2" t="s">
        <v>296</v>
      </c>
      <c r="J26" s="2" t="s">
        <v>8160</v>
      </c>
      <c r="K26" s="2" t="s">
        <v>297</v>
      </c>
      <c r="L26" s="2">
        <v>2018</v>
      </c>
      <c r="M26" s="2">
        <v>27</v>
      </c>
      <c r="N26" s="2">
        <v>4</v>
      </c>
      <c r="O26" s="31">
        <f t="shared" si="0"/>
        <v>43217</v>
      </c>
      <c r="P26" s="2" t="s">
        <v>4456</v>
      </c>
      <c r="Q26" s="2">
        <v>28</v>
      </c>
      <c r="R26" s="2">
        <v>4</v>
      </c>
      <c r="S26" s="31">
        <f t="shared" si="1"/>
        <v>43218</v>
      </c>
      <c r="T26" s="2" t="s">
        <v>4456</v>
      </c>
      <c r="U26" s="2">
        <v>5</v>
      </c>
      <c r="V26" s="2">
        <v>5</v>
      </c>
      <c r="W26" s="31">
        <f t="shared" si="2"/>
        <v>43225</v>
      </c>
      <c r="X26" s="2" t="s">
        <v>4456</v>
      </c>
      <c r="Y26" s="2">
        <v>6</v>
      </c>
      <c r="Z26" s="2">
        <v>5</v>
      </c>
      <c r="AA26" s="31">
        <f t="shared" si="3"/>
        <v>43226</v>
      </c>
      <c r="AB26" s="2" t="s">
        <v>4456</v>
      </c>
      <c r="AC26" s="2">
        <f t="shared" si="4"/>
        <v>4</v>
      </c>
      <c r="AD26" s="2">
        <f>VLOOKUP(K26,'MMA Registration'!N:O,2,FALSE)</f>
        <v>18</v>
      </c>
    </row>
    <row r="27" spans="1:30" ht="23.1" customHeight="1">
      <c r="A27" s="2" t="s">
        <v>42</v>
      </c>
      <c r="B27" s="2" t="s">
        <v>26</v>
      </c>
      <c r="C27" s="2" t="s">
        <v>27</v>
      </c>
      <c r="D27" s="2" t="s">
        <v>28</v>
      </c>
      <c r="E27" s="2" t="s">
        <v>28</v>
      </c>
      <c r="F27" s="2" t="s">
        <v>167</v>
      </c>
      <c r="G27" s="2" t="s">
        <v>4454</v>
      </c>
      <c r="H27" s="2" t="s">
        <v>4455</v>
      </c>
      <c r="I27" s="2" t="s">
        <v>322</v>
      </c>
      <c r="J27" s="2" t="s">
        <v>8160</v>
      </c>
      <c r="K27" s="2" t="s">
        <v>323</v>
      </c>
      <c r="L27" s="2">
        <v>2018</v>
      </c>
      <c r="M27" s="2">
        <v>11</v>
      </c>
      <c r="N27" s="2">
        <v>5</v>
      </c>
      <c r="O27" s="31">
        <f t="shared" si="0"/>
        <v>43231</v>
      </c>
      <c r="P27" s="2" t="s">
        <v>4456</v>
      </c>
      <c r="Q27" s="2">
        <v>16</v>
      </c>
      <c r="R27" s="2">
        <v>5</v>
      </c>
      <c r="S27" s="31">
        <f t="shared" si="1"/>
        <v>43236</v>
      </c>
      <c r="T27" s="2" t="s">
        <v>4456</v>
      </c>
      <c r="U27" s="2">
        <v>18</v>
      </c>
      <c r="V27" s="2">
        <v>5</v>
      </c>
      <c r="W27" s="31">
        <f t="shared" si="2"/>
        <v>43238</v>
      </c>
      <c r="X27" s="2" t="s">
        <v>4456</v>
      </c>
      <c r="Y27" s="2">
        <v>19</v>
      </c>
      <c r="Z27" s="2">
        <v>5</v>
      </c>
      <c r="AA27" s="31">
        <f t="shared" si="3"/>
        <v>43239</v>
      </c>
      <c r="AB27" s="2" t="s">
        <v>4456</v>
      </c>
      <c r="AC27" s="2">
        <f t="shared" si="4"/>
        <v>4</v>
      </c>
      <c r="AD27" s="2">
        <f>VLOOKUP(K27,'MMA Registration'!N:O,2,FALSE)</f>
        <v>18</v>
      </c>
    </row>
    <row r="28" spans="1:30" ht="23.1" customHeight="1">
      <c r="A28" s="2" t="s">
        <v>42</v>
      </c>
      <c r="B28" s="2" t="s">
        <v>26</v>
      </c>
      <c r="C28" s="2" t="s">
        <v>27</v>
      </c>
      <c r="D28" s="2" t="s">
        <v>28</v>
      </c>
      <c r="E28" s="2" t="s">
        <v>28</v>
      </c>
      <c r="F28" s="2" t="s">
        <v>167</v>
      </c>
      <c r="G28" s="2" t="s">
        <v>4454</v>
      </c>
      <c r="H28" s="2" t="s">
        <v>4455</v>
      </c>
      <c r="I28" s="2" t="s">
        <v>338</v>
      </c>
      <c r="J28" s="2" t="s">
        <v>8160</v>
      </c>
      <c r="K28" s="2" t="s">
        <v>339</v>
      </c>
      <c r="L28" s="2">
        <v>2018</v>
      </c>
      <c r="M28" s="2">
        <v>11</v>
      </c>
      <c r="N28" s="2">
        <v>5</v>
      </c>
      <c r="O28" s="31">
        <f t="shared" si="0"/>
        <v>43231</v>
      </c>
      <c r="P28" s="2" t="s">
        <v>4456</v>
      </c>
      <c r="Q28" s="2">
        <v>16</v>
      </c>
      <c r="R28" s="2">
        <v>5</v>
      </c>
      <c r="S28" s="31">
        <f t="shared" si="1"/>
        <v>43236</v>
      </c>
      <c r="T28" s="2" t="s">
        <v>4456</v>
      </c>
      <c r="U28" s="2">
        <v>18</v>
      </c>
      <c r="V28" s="2">
        <v>5</v>
      </c>
      <c r="W28" s="31">
        <f t="shared" si="2"/>
        <v>43238</v>
      </c>
      <c r="X28" s="2" t="s">
        <v>4457</v>
      </c>
      <c r="Y28" s="2">
        <v>19</v>
      </c>
      <c r="Z28" s="2">
        <v>5</v>
      </c>
      <c r="AA28" s="31">
        <f t="shared" si="3"/>
        <v>43239</v>
      </c>
      <c r="AB28" s="2" t="s">
        <v>4456</v>
      </c>
      <c r="AC28" s="2">
        <f t="shared" si="4"/>
        <v>3</v>
      </c>
      <c r="AD28" s="2">
        <f>VLOOKUP(K28,'MMA Registration'!N:O,2,FALSE)</f>
        <v>19</v>
      </c>
    </row>
    <row r="29" spans="1:30" ht="23.1" customHeight="1">
      <c r="A29" s="2" t="s">
        <v>42</v>
      </c>
      <c r="B29" s="2" t="s">
        <v>26</v>
      </c>
      <c r="C29" s="2" t="s">
        <v>27</v>
      </c>
      <c r="D29" s="2" t="s">
        <v>28</v>
      </c>
      <c r="E29" s="2" t="s">
        <v>28</v>
      </c>
      <c r="F29" s="2" t="s">
        <v>167</v>
      </c>
      <c r="G29" s="2" t="s">
        <v>4454</v>
      </c>
      <c r="H29" s="2" t="s">
        <v>4455</v>
      </c>
      <c r="I29" s="2" t="s">
        <v>336</v>
      </c>
      <c r="J29" s="2" t="s">
        <v>8160</v>
      </c>
      <c r="K29" s="2" t="s">
        <v>337</v>
      </c>
      <c r="L29" s="2">
        <v>2018</v>
      </c>
      <c r="M29" s="2">
        <v>11</v>
      </c>
      <c r="N29" s="2">
        <v>5</v>
      </c>
      <c r="O29" s="31">
        <f t="shared" si="0"/>
        <v>43231</v>
      </c>
      <c r="P29" s="2" t="s">
        <v>4456</v>
      </c>
      <c r="Q29" s="2">
        <v>16</v>
      </c>
      <c r="R29" s="2">
        <v>5</v>
      </c>
      <c r="S29" s="31">
        <f t="shared" si="1"/>
        <v>43236</v>
      </c>
      <c r="T29" s="2" t="s">
        <v>4456</v>
      </c>
      <c r="U29" s="2">
        <v>18</v>
      </c>
      <c r="V29" s="2">
        <v>5</v>
      </c>
      <c r="W29" s="31">
        <f t="shared" si="2"/>
        <v>43238</v>
      </c>
      <c r="X29" s="2" t="s">
        <v>4457</v>
      </c>
      <c r="Y29" s="2">
        <v>19</v>
      </c>
      <c r="Z29" s="2">
        <v>5</v>
      </c>
      <c r="AA29" s="31">
        <f t="shared" si="3"/>
        <v>43239</v>
      </c>
      <c r="AB29" s="2" t="s">
        <v>4457</v>
      </c>
      <c r="AC29" s="2">
        <f t="shared" si="4"/>
        <v>2</v>
      </c>
      <c r="AD29" s="2">
        <f>VLOOKUP(K29,'MMA Registration'!N:O,2,FALSE)</f>
        <v>19</v>
      </c>
    </row>
    <row r="30" spans="1:30" ht="23.1" customHeight="1">
      <c r="A30" s="2" t="s">
        <v>42</v>
      </c>
      <c r="B30" s="2" t="s">
        <v>26</v>
      </c>
      <c r="C30" s="2" t="s">
        <v>27</v>
      </c>
      <c r="D30" s="2" t="s">
        <v>28</v>
      </c>
      <c r="E30" s="2" t="s">
        <v>28</v>
      </c>
      <c r="F30" s="2" t="s">
        <v>167</v>
      </c>
      <c r="G30" s="2" t="s">
        <v>4454</v>
      </c>
      <c r="H30" s="2" t="s">
        <v>4455</v>
      </c>
      <c r="I30" s="2" t="s">
        <v>340</v>
      </c>
      <c r="J30" s="2" t="s">
        <v>8160</v>
      </c>
      <c r="K30" s="2" t="s">
        <v>337</v>
      </c>
      <c r="L30" s="2">
        <v>2018</v>
      </c>
      <c r="M30" s="2">
        <v>11</v>
      </c>
      <c r="N30" s="2">
        <v>5</v>
      </c>
      <c r="O30" s="31">
        <f t="shared" si="0"/>
        <v>43231</v>
      </c>
      <c r="P30" s="2" t="s">
        <v>4456</v>
      </c>
      <c r="Q30" s="2">
        <v>16</v>
      </c>
      <c r="R30" s="2">
        <v>5</v>
      </c>
      <c r="S30" s="31">
        <f t="shared" si="1"/>
        <v>43236</v>
      </c>
      <c r="T30" s="2" t="s">
        <v>4456</v>
      </c>
      <c r="U30" s="2">
        <v>18</v>
      </c>
      <c r="V30" s="2">
        <v>5</v>
      </c>
      <c r="W30" s="31">
        <f t="shared" si="2"/>
        <v>43238</v>
      </c>
      <c r="X30" s="2" t="s">
        <v>4456</v>
      </c>
      <c r="Y30" s="2">
        <v>19</v>
      </c>
      <c r="Z30" s="2">
        <v>5</v>
      </c>
      <c r="AA30" s="31">
        <f t="shared" si="3"/>
        <v>43239</v>
      </c>
      <c r="AB30" s="2" t="s">
        <v>4456</v>
      </c>
      <c r="AC30" s="2">
        <f t="shared" si="4"/>
        <v>4</v>
      </c>
      <c r="AD30" s="2">
        <f>VLOOKUP(K30,'MMA Registration'!N:O,2,FALSE)</f>
        <v>19</v>
      </c>
    </row>
    <row r="31" spans="1:30" ht="23.1" customHeight="1">
      <c r="A31" s="2" t="s">
        <v>42</v>
      </c>
      <c r="B31" s="2" t="s">
        <v>26</v>
      </c>
      <c r="C31" s="2" t="s">
        <v>27</v>
      </c>
      <c r="D31" s="2" t="s">
        <v>28</v>
      </c>
      <c r="E31" s="2" t="s">
        <v>28</v>
      </c>
      <c r="F31" s="2" t="s">
        <v>167</v>
      </c>
      <c r="G31" s="2" t="s">
        <v>4454</v>
      </c>
      <c r="H31" s="2" t="s">
        <v>4455</v>
      </c>
      <c r="I31" s="2" t="s">
        <v>272</v>
      </c>
      <c r="J31" s="2" t="s">
        <v>8160</v>
      </c>
      <c r="K31" s="2" t="s">
        <v>273</v>
      </c>
      <c r="L31" s="2">
        <v>2018</v>
      </c>
      <c r="M31" s="2">
        <v>11</v>
      </c>
      <c r="N31" s="2">
        <v>5</v>
      </c>
      <c r="O31" s="31">
        <f t="shared" si="0"/>
        <v>43231</v>
      </c>
      <c r="P31" s="2" t="s">
        <v>4456</v>
      </c>
      <c r="Q31" s="2">
        <v>16</v>
      </c>
      <c r="R31" s="2">
        <v>5</v>
      </c>
      <c r="S31" s="31">
        <f t="shared" si="1"/>
        <v>43236</v>
      </c>
      <c r="T31" s="2" t="s">
        <v>4456</v>
      </c>
      <c r="U31" s="2">
        <v>18</v>
      </c>
      <c r="V31" s="2">
        <v>5</v>
      </c>
      <c r="W31" s="31">
        <f t="shared" si="2"/>
        <v>43238</v>
      </c>
      <c r="X31" s="2" t="s">
        <v>4456</v>
      </c>
      <c r="Y31" s="2">
        <v>19</v>
      </c>
      <c r="Z31" s="2">
        <v>5</v>
      </c>
      <c r="AA31" s="31">
        <f t="shared" si="3"/>
        <v>43239</v>
      </c>
      <c r="AB31" s="2" t="s">
        <v>4456</v>
      </c>
      <c r="AC31" s="2">
        <f t="shared" si="4"/>
        <v>4</v>
      </c>
      <c r="AD31" s="2">
        <f>VLOOKUP(K31,'MMA Registration'!N:O,2,FALSE)</f>
        <v>19</v>
      </c>
    </row>
    <row r="32" spans="1:30" ht="23.1" customHeight="1">
      <c r="A32" s="2" t="s">
        <v>42</v>
      </c>
      <c r="B32" s="2" t="s">
        <v>26</v>
      </c>
      <c r="C32" s="2" t="s">
        <v>27</v>
      </c>
      <c r="D32" s="2" t="s">
        <v>28</v>
      </c>
      <c r="E32" s="2" t="s">
        <v>28</v>
      </c>
      <c r="F32" s="2" t="s">
        <v>167</v>
      </c>
      <c r="G32" s="2" t="s">
        <v>4454</v>
      </c>
      <c r="H32" s="2" t="s">
        <v>4455</v>
      </c>
      <c r="I32" s="2" t="s">
        <v>387</v>
      </c>
      <c r="J32" s="2" t="s">
        <v>8160</v>
      </c>
      <c r="K32" s="2" t="s">
        <v>388</v>
      </c>
      <c r="L32" s="2">
        <v>2018</v>
      </c>
      <c r="M32" s="2">
        <v>11</v>
      </c>
      <c r="N32" s="2">
        <v>5</v>
      </c>
      <c r="O32" s="31">
        <f t="shared" si="0"/>
        <v>43231</v>
      </c>
      <c r="P32" s="2" t="s">
        <v>4456</v>
      </c>
      <c r="Q32" s="2">
        <v>16</v>
      </c>
      <c r="R32" s="2">
        <v>5</v>
      </c>
      <c r="S32" s="31">
        <f t="shared" si="1"/>
        <v>43236</v>
      </c>
      <c r="T32" s="2" t="s">
        <v>4456</v>
      </c>
      <c r="U32" s="2">
        <v>18</v>
      </c>
      <c r="V32" s="2">
        <v>5</v>
      </c>
      <c r="W32" s="31">
        <f t="shared" si="2"/>
        <v>43238</v>
      </c>
      <c r="X32" s="2" t="s">
        <v>4457</v>
      </c>
      <c r="Y32" s="2">
        <v>19</v>
      </c>
      <c r="Z32" s="2">
        <v>5</v>
      </c>
      <c r="AA32" s="31">
        <f t="shared" si="3"/>
        <v>43239</v>
      </c>
      <c r="AB32" s="2" t="s">
        <v>4456</v>
      </c>
      <c r="AC32" s="2">
        <f t="shared" si="4"/>
        <v>3</v>
      </c>
      <c r="AD32" s="2">
        <f>VLOOKUP(K32,'MMA Registration'!N:O,2,FALSE)</f>
        <v>18</v>
      </c>
    </row>
    <row r="33" spans="1:30" ht="23.1" customHeight="1">
      <c r="A33" s="2" t="s">
        <v>42</v>
      </c>
      <c r="B33" s="2" t="s">
        <v>26</v>
      </c>
      <c r="C33" s="2" t="s">
        <v>27</v>
      </c>
      <c r="D33" s="2" t="s">
        <v>28</v>
      </c>
      <c r="E33" s="2" t="s">
        <v>28</v>
      </c>
      <c r="F33" s="2" t="s">
        <v>167</v>
      </c>
      <c r="G33" s="2" t="s">
        <v>4454</v>
      </c>
      <c r="H33" s="2" t="s">
        <v>4455</v>
      </c>
      <c r="I33" s="2" t="s">
        <v>390</v>
      </c>
      <c r="J33" s="2" t="s">
        <v>8160</v>
      </c>
      <c r="K33" s="2" t="s">
        <v>391</v>
      </c>
      <c r="L33" s="2">
        <v>2018</v>
      </c>
      <c r="M33" s="2">
        <v>11</v>
      </c>
      <c r="N33" s="2">
        <v>5</v>
      </c>
      <c r="O33" s="31">
        <f t="shared" si="0"/>
        <v>43231</v>
      </c>
      <c r="P33" s="2" t="s">
        <v>4456</v>
      </c>
      <c r="Q33" s="2">
        <v>16</v>
      </c>
      <c r="R33" s="2">
        <v>5</v>
      </c>
      <c r="S33" s="31">
        <f t="shared" si="1"/>
        <v>43236</v>
      </c>
      <c r="T33" s="2" t="s">
        <v>4456</v>
      </c>
      <c r="U33" s="2">
        <v>18</v>
      </c>
      <c r="V33" s="2">
        <v>5</v>
      </c>
      <c r="W33" s="31">
        <f t="shared" si="2"/>
        <v>43238</v>
      </c>
      <c r="X33" s="2" t="s">
        <v>4456</v>
      </c>
      <c r="Y33" s="2">
        <v>19</v>
      </c>
      <c r="Z33" s="2">
        <v>5</v>
      </c>
      <c r="AA33" s="31">
        <f t="shared" si="3"/>
        <v>43239</v>
      </c>
      <c r="AB33" s="2" t="s">
        <v>4456</v>
      </c>
      <c r="AC33" s="2">
        <f t="shared" si="4"/>
        <v>4</v>
      </c>
      <c r="AD33" s="2">
        <f>VLOOKUP(K33,'MMA Registration'!N:O,2,FALSE)</f>
        <v>19</v>
      </c>
    </row>
    <row r="34" spans="1:30" ht="23.1" customHeight="1">
      <c r="A34" s="2" t="s">
        <v>42</v>
      </c>
      <c r="B34" s="2" t="s">
        <v>26</v>
      </c>
      <c r="C34" s="2" t="s">
        <v>27</v>
      </c>
      <c r="D34" s="2" t="s">
        <v>28</v>
      </c>
      <c r="E34" s="2" t="s">
        <v>28</v>
      </c>
      <c r="F34" s="2" t="s">
        <v>167</v>
      </c>
      <c r="G34" s="2" t="s">
        <v>4454</v>
      </c>
      <c r="H34" s="2" t="s">
        <v>4458</v>
      </c>
      <c r="I34" s="11" t="s">
        <v>260</v>
      </c>
      <c r="J34" s="2" t="s">
        <v>8160</v>
      </c>
      <c r="K34" s="2" t="s">
        <v>261</v>
      </c>
      <c r="L34" s="2">
        <v>2018</v>
      </c>
      <c r="M34" s="2">
        <v>8</v>
      </c>
      <c r="N34" s="2">
        <v>5</v>
      </c>
      <c r="O34" s="31">
        <f t="shared" si="0"/>
        <v>43228</v>
      </c>
      <c r="P34" s="2" t="s">
        <v>4456</v>
      </c>
      <c r="Q34" s="2">
        <v>11</v>
      </c>
      <c r="R34" s="2">
        <v>5</v>
      </c>
      <c r="S34" s="31">
        <f t="shared" si="1"/>
        <v>43231</v>
      </c>
      <c r="T34" s="2" t="s">
        <v>4456</v>
      </c>
      <c r="U34" s="2">
        <v>16</v>
      </c>
      <c r="V34" s="2">
        <v>5</v>
      </c>
      <c r="W34" s="31">
        <f t="shared" si="2"/>
        <v>43236</v>
      </c>
      <c r="X34" s="2" t="s">
        <v>4456</v>
      </c>
      <c r="Y34" s="2">
        <v>19</v>
      </c>
      <c r="Z34" s="2">
        <v>5</v>
      </c>
      <c r="AA34" s="31">
        <f t="shared" si="3"/>
        <v>43239</v>
      </c>
      <c r="AB34" s="2" t="s">
        <v>4456</v>
      </c>
      <c r="AC34" s="2">
        <f t="shared" si="4"/>
        <v>4</v>
      </c>
      <c r="AD34" s="2">
        <f>VLOOKUP(K34,'MMA Registration'!N:O,2,FALSE)</f>
        <v>18</v>
      </c>
    </row>
    <row r="35" spans="1:30" ht="23.1" customHeight="1">
      <c r="A35" s="2" t="s">
        <v>42</v>
      </c>
      <c r="B35" s="2" t="s">
        <v>26</v>
      </c>
      <c r="C35" s="2" t="s">
        <v>27</v>
      </c>
      <c r="D35" s="2" t="s">
        <v>28</v>
      </c>
      <c r="E35" s="2" t="s">
        <v>28</v>
      </c>
      <c r="F35" s="2" t="s">
        <v>167</v>
      </c>
      <c r="G35" s="2" t="s">
        <v>4454</v>
      </c>
      <c r="H35" s="2" t="s">
        <v>4458</v>
      </c>
      <c r="I35" s="2" t="s">
        <v>264</v>
      </c>
      <c r="J35" s="2" t="s">
        <v>8160</v>
      </c>
      <c r="K35" s="2" t="s">
        <v>265</v>
      </c>
      <c r="L35" s="2">
        <v>2018</v>
      </c>
      <c r="M35" s="2">
        <v>8</v>
      </c>
      <c r="N35" s="2">
        <v>5</v>
      </c>
      <c r="O35" s="31">
        <f t="shared" si="0"/>
        <v>43228</v>
      </c>
      <c r="P35" s="2" t="s">
        <v>4456</v>
      </c>
      <c r="Q35" s="2">
        <v>11</v>
      </c>
      <c r="R35" s="2">
        <v>5</v>
      </c>
      <c r="S35" s="31">
        <f t="shared" si="1"/>
        <v>43231</v>
      </c>
      <c r="T35" s="2" t="s">
        <v>4456</v>
      </c>
      <c r="U35" s="2">
        <v>16</v>
      </c>
      <c r="V35" s="2">
        <v>5</v>
      </c>
      <c r="W35" s="31">
        <f t="shared" si="2"/>
        <v>43236</v>
      </c>
      <c r="X35" s="2" t="s">
        <v>4457</v>
      </c>
      <c r="Y35" s="2">
        <v>19</v>
      </c>
      <c r="Z35" s="2">
        <v>5</v>
      </c>
      <c r="AA35" s="31">
        <f t="shared" si="3"/>
        <v>43239</v>
      </c>
      <c r="AB35" s="2" t="s">
        <v>4457</v>
      </c>
      <c r="AC35" s="2">
        <f t="shared" si="4"/>
        <v>2</v>
      </c>
      <c r="AD35" s="2">
        <f>VLOOKUP(K35,'MMA Registration'!N:O,2,FALSE)</f>
        <v>17</v>
      </c>
    </row>
    <row r="36" spans="1:30" ht="23.1" customHeight="1">
      <c r="A36" s="2" t="s">
        <v>42</v>
      </c>
      <c r="B36" s="2" t="s">
        <v>26</v>
      </c>
      <c r="C36" s="2" t="s">
        <v>27</v>
      </c>
      <c r="D36" s="2" t="s">
        <v>28</v>
      </c>
      <c r="E36" s="2" t="s">
        <v>28</v>
      </c>
      <c r="F36" s="2" t="s">
        <v>167</v>
      </c>
      <c r="G36" s="2" t="s">
        <v>4454</v>
      </c>
      <c r="H36" s="2" t="s">
        <v>4458</v>
      </c>
      <c r="I36" s="2" t="s">
        <v>2018</v>
      </c>
      <c r="J36" s="2" t="s">
        <v>8160</v>
      </c>
      <c r="K36" s="2" t="s">
        <v>335</v>
      </c>
      <c r="L36" s="2">
        <v>2018</v>
      </c>
      <c r="M36" s="2">
        <v>8</v>
      </c>
      <c r="N36" s="2">
        <v>5</v>
      </c>
      <c r="O36" s="31">
        <f t="shared" si="0"/>
        <v>43228</v>
      </c>
      <c r="P36" s="2" t="s">
        <v>4456</v>
      </c>
      <c r="Q36" s="2">
        <v>11</v>
      </c>
      <c r="R36" s="2">
        <v>5</v>
      </c>
      <c r="S36" s="31">
        <f t="shared" si="1"/>
        <v>43231</v>
      </c>
      <c r="T36" s="2" t="s">
        <v>4456</v>
      </c>
      <c r="U36" s="2">
        <v>16</v>
      </c>
      <c r="V36" s="2">
        <v>5</v>
      </c>
      <c r="W36" s="31">
        <f t="shared" si="2"/>
        <v>43236</v>
      </c>
      <c r="X36" s="2" t="s">
        <v>4457</v>
      </c>
      <c r="Y36" s="2">
        <v>19</v>
      </c>
      <c r="Z36" s="2">
        <v>5</v>
      </c>
      <c r="AA36" s="31">
        <f t="shared" si="3"/>
        <v>43239</v>
      </c>
      <c r="AB36" s="2" t="s">
        <v>4456</v>
      </c>
      <c r="AC36" s="2">
        <f t="shared" si="4"/>
        <v>3</v>
      </c>
      <c r="AD36" s="2">
        <f>VLOOKUP(K36,'MMA Registration'!N:O,2,FALSE)</f>
        <v>19</v>
      </c>
    </row>
    <row r="37" spans="1:30" ht="23.1" customHeight="1">
      <c r="A37" s="2" t="s">
        <v>42</v>
      </c>
      <c r="B37" s="2" t="s">
        <v>26</v>
      </c>
      <c r="C37" s="2" t="s">
        <v>27</v>
      </c>
      <c r="D37" s="2" t="s">
        <v>28</v>
      </c>
      <c r="E37" s="2" t="s">
        <v>28</v>
      </c>
      <c r="F37" s="2" t="s">
        <v>167</v>
      </c>
      <c r="G37" s="2" t="s">
        <v>4454</v>
      </c>
      <c r="H37" s="2" t="s">
        <v>4458</v>
      </c>
      <c r="I37" s="2" t="s">
        <v>2019</v>
      </c>
      <c r="J37" s="2" t="s">
        <v>8160</v>
      </c>
      <c r="K37" s="2" t="s">
        <v>301</v>
      </c>
      <c r="L37" s="2">
        <v>2018</v>
      </c>
      <c r="M37" s="2">
        <v>8</v>
      </c>
      <c r="N37" s="2">
        <v>5</v>
      </c>
      <c r="O37" s="31">
        <f t="shared" si="0"/>
        <v>43228</v>
      </c>
      <c r="P37" s="2" t="s">
        <v>4456</v>
      </c>
      <c r="Q37" s="2">
        <v>11</v>
      </c>
      <c r="R37" s="2">
        <v>5</v>
      </c>
      <c r="S37" s="31">
        <f t="shared" si="1"/>
        <v>43231</v>
      </c>
      <c r="T37" s="2" t="s">
        <v>4456</v>
      </c>
      <c r="U37" s="2">
        <v>16</v>
      </c>
      <c r="V37" s="2">
        <v>5</v>
      </c>
      <c r="W37" s="31">
        <f t="shared" si="2"/>
        <v>43236</v>
      </c>
      <c r="X37" s="2" t="s">
        <v>4456</v>
      </c>
      <c r="Y37" s="2">
        <v>19</v>
      </c>
      <c r="Z37" s="2">
        <v>5</v>
      </c>
      <c r="AA37" s="31">
        <f t="shared" si="3"/>
        <v>43239</v>
      </c>
      <c r="AB37" s="2" t="s">
        <v>4456</v>
      </c>
      <c r="AC37" s="2">
        <f t="shared" si="4"/>
        <v>4</v>
      </c>
      <c r="AD37" s="2">
        <f>VLOOKUP(K37,'MMA Registration'!N:O,2,FALSE)</f>
        <v>19</v>
      </c>
    </row>
    <row r="38" spans="1:30" ht="23.1" customHeight="1">
      <c r="A38" s="2" t="s">
        <v>42</v>
      </c>
      <c r="B38" s="2" t="s">
        <v>26</v>
      </c>
      <c r="C38" s="2" t="s">
        <v>27</v>
      </c>
      <c r="D38" s="2" t="s">
        <v>28</v>
      </c>
      <c r="E38" s="2" t="s">
        <v>28</v>
      </c>
      <c r="F38" s="2" t="s">
        <v>167</v>
      </c>
      <c r="G38" s="2" t="s">
        <v>4454</v>
      </c>
      <c r="H38" s="2" t="s">
        <v>4458</v>
      </c>
      <c r="I38" s="2" t="s">
        <v>2020</v>
      </c>
      <c r="J38" s="2" t="s">
        <v>8160</v>
      </c>
      <c r="K38" s="2" t="s">
        <v>303</v>
      </c>
      <c r="L38" s="2">
        <v>2018</v>
      </c>
      <c r="M38" s="2">
        <v>8</v>
      </c>
      <c r="N38" s="2">
        <v>5</v>
      </c>
      <c r="O38" s="31">
        <f t="shared" si="0"/>
        <v>43228</v>
      </c>
      <c r="P38" s="2" t="s">
        <v>4456</v>
      </c>
      <c r="Q38" s="2">
        <v>11</v>
      </c>
      <c r="R38" s="2">
        <v>5</v>
      </c>
      <c r="S38" s="31">
        <f t="shared" si="1"/>
        <v>43231</v>
      </c>
      <c r="T38" s="2" t="s">
        <v>4456</v>
      </c>
      <c r="U38" s="2">
        <v>16</v>
      </c>
      <c r="V38" s="2">
        <v>5</v>
      </c>
      <c r="W38" s="31">
        <f t="shared" si="2"/>
        <v>43236</v>
      </c>
      <c r="X38" s="2" t="s">
        <v>4457</v>
      </c>
      <c r="Y38" s="2">
        <v>19</v>
      </c>
      <c r="Z38" s="2">
        <v>5</v>
      </c>
      <c r="AA38" s="31">
        <f t="shared" si="3"/>
        <v>43239</v>
      </c>
      <c r="AB38" s="2" t="s">
        <v>4456</v>
      </c>
      <c r="AC38" s="2">
        <f t="shared" si="4"/>
        <v>3</v>
      </c>
      <c r="AD38" s="2">
        <f>VLOOKUP(K38,'MMA Registration'!N:O,2,FALSE)</f>
        <v>19</v>
      </c>
    </row>
    <row r="39" spans="1:30" ht="23.1" customHeight="1">
      <c r="A39" s="2" t="s">
        <v>42</v>
      </c>
      <c r="B39" s="2" t="s">
        <v>26</v>
      </c>
      <c r="C39" s="2" t="s">
        <v>27</v>
      </c>
      <c r="D39" s="2" t="s">
        <v>28</v>
      </c>
      <c r="E39" s="2" t="s">
        <v>28</v>
      </c>
      <c r="F39" s="2" t="s">
        <v>167</v>
      </c>
      <c r="G39" s="2" t="s">
        <v>4454</v>
      </c>
      <c r="H39" s="2" t="s">
        <v>4458</v>
      </c>
      <c r="I39" s="2" t="s">
        <v>2023</v>
      </c>
      <c r="J39" s="2" t="s">
        <v>8160</v>
      </c>
      <c r="K39" s="2" t="s">
        <v>356</v>
      </c>
      <c r="L39" s="2">
        <v>2018</v>
      </c>
      <c r="M39" s="2">
        <v>11</v>
      </c>
      <c r="N39" s="2">
        <v>5</v>
      </c>
      <c r="O39" s="31">
        <f t="shared" si="0"/>
        <v>43231</v>
      </c>
      <c r="P39" s="2" t="s">
        <v>4456</v>
      </c>
      <c r="Q39" s="2">
        <v>16</v>
      </c>
      <c r="R39" s="2">
        <v>5</v>
      </c>
      <c r="S39" s="31">
        <f t="shared" si="1"/>
        <v>43236</v>
      </c>
      <c r="T39" s="2" t="s">
        <v>4456</v>
      </c>
      <c r="U39" s="2">
        <v>18</v>
      </c>
      <c r="V39" s="2">
        <v>5</v>
      </c>
      <c r="W39" s="31">
        <f t="shared" si="2"/>
        <v>43238</v>
      </c>
      <c r="X39" s="2" t="s">
        <v>4456</v>
      </c>
      <c r="Y39" s="2">
        <v>19</v>
      </c>
      <c r="Z39" s="2">
        <v>5</v>
      </c>
      <c r="AA39" s="31">
        <f t="shared" si="3"/>
        <v>43239</v>
      </c>
      <c r="AB39" s="2" t="s">
        <v>4456</v>
      </c>
      <c r="AC39" s="2">
        <f t="shared" si="4"/>
        <v>4</v>
      </c>
      <c r="AD39" s="2">
        <f>VLOOKUP(K39,'MMA Registration'!N:O,2,FALSE)</f>
        <v>19</v>
      </c>
    </row>
    <row r="40" spans="1:30" ht="23.1" customHeight="1">
      <c r="A40" s="2" t="s">
        <v>42</v>
      </c>
      <c r="B40" s="2" t="s">
        <v>26</v>
      </c>
      <c r="C40" s="2" t="s">
        <v>27</v>
      </c>
      <c r="D40" s="2" t="s">
        <v>28</v>
      </c>
      <c r="E40" s="2" t="s">
        <v>28</v>
      </c>
      <c r="F40" s="2" t="s">
        <v>167</v>
      </c>
      <c r="G40" s="2" t="s">
        <v>4454</v>
      </c>
      <c r="H40" s="2" t="s">
        <v>4458</v>
      </c>
      <c r="I40" s="2" t="s">
        <v>353</v>
      </c>
      <c r="J40" s="2" t="s">
        <v>8160</v>
      </c>
      <c r="K40" s="2" t="s">
        <v>354</v>
      </c>
      <c r="L40" s="2">
        <v>2018</v>
      </c>
      <c r="M40" s="2">
        <v>11</v>
      </c>
      <c r="N40" s="2">
        <v>5</v>
      </c>
      <c r="O40" s="31">
        <f t="shared" si="0"/>
        <v>43231</v>
      </c>
      <c r="P40" s="2" t="s">
        <v>4456</v>
      </c>
      <c r="Q40" s="2">
        <v>16</v>
      </c>
      <c r="R40" s="2">
        <v>5</v>
      </c>
      <c r="S40" s="31">
        <f t="shared" si="1"/>
        <v>43236</v>
      </c>
      <c r="T40" s="2" t="s">
        <v>4456</v>
      </c>
      <c r="U40" s="2">
        <v>18</v>
      </c>
      <c r="V40" s="2">
        <v>5</v>
      </c>
      <c r="W40" s="31">
        <f t="shared" si="2"/>
        <v>43238</v>
      </c>
      <c r="X40" s="2" t="s">
        <v>4456</v>
      </c>
      <c r="Y40" s="2">
        <v>19</v>
      </c>
      <c r="Z40" s="2">
        <v>5</v>
      </c>
      <c r="AA40" s="31">
        <f t="shared" si="3"/>
        <v>43239</v>
      </c>
      <c r="AB40" s="2" t="s">
        <v>4456</v>
      </c>
      <c r="AC40" s="2">
        <f t="shared" si="4"/>
        <v>4</v>
      </c>
      <c r="AD40" s="2">
        <f>VLOOKUP(K40,'MMA Registration'!N:O,2,FALSE)</f>
        <v>19</v>
      </c>
    </row>
    <row r="41" spans="1:30" ht="23.1" customHeight="1">
      <c r="A41" s="2" t="s">
        <v>42</v>
      </c>
      <c r="B41" s="2" t="s">
        <v>26</v>
      </c>
      <c r="C41" s="2" t="s">
        <v>27</v>
      </c>
      <c r="D41" s="2" t="s">
        <v>28</v>
      </c>
      <c r="E41" s="2" t="s">
        <v>28</v>
      </c>
      <c r="F41" s="2" t="s">
        <v>167</v>
      </c>
      <c r="G41" s="2" t="s">
        <v>4454</v>
      </c>
      <c r="H41" s="2" t="s">
        <v>4458</v>
      </c>
      <c r="I41" s="11" t="s">
        <v>286</v>
      </c>
      <c r="J41" s="2" t="s">
        <v>8160</v>
      </c>
      <c r="K41" s="2" t="s">
        <v>287</v>
      </c>
      <c r="L41" s="2">
        <v>2018</v>
      </c>
      <c r="M41" s="2">
        <v>11</v>
      </c>
      <c r="N41" s="2">
        <v>5</v>
      </c>
      <c r="O41" s="31">
        <f t="shared" si="0"/>
        <v>43231</v>
      </c>
      <c r="P41" s="2" t="s">
        <v>4456</v>
      </c>
      <c r="Q41" s="2">
        <v>16</v>
      </c>
      <c r="R41" s="2">
        <v>5</v>
      </c>
      <c r="S41" s="31">
        <f t="shared" si="1"/>
        <v>43236</v>
      </c>
      <c r="T41" s="2" t="s">
        <v>4456</v>
      </c>
      <c r="U41" s="2">
        <v>18</v>
      </c>
      <c r="V41" s="2">
        <v>5</v>
      </c>
      <c r="W41" s="31">
        <f t="shared" si="2"/>
        <v>43238</v>
      </c>
      <c r="X41" s="2" t="s">
        <v>4456</v>
      </c>
      <c r="Y41" s="2">
        <v>19</v>
      </c>
      <c r="Z41" s="2">
        <v>5</v>
      </c>
      <c r="AA41" s="31">
        <f t="shared" si="3"/>
        <v>43239</v>
      </c>
      <c r="AB41" s="2" t="s">
        <v>4456</v>
      </c>
      <c r="AC41" s="2">
        <f t="shared" si="4"/>
        <v>4</v>
      </c>
      <c r="AD41" s="2">
        <f>VLOOKUP(K41,'MMA Registration'!N:O,2,FALSE)</f>
        <v>19</v>
      </c>
    </row>
    <row r="42" spans="1:30" ht="23.1" customHeight="1">
      <c r="A42" s="2" t="s">
        <v>42</v>
      </c>
      <c r="B42" s="2" t="s">
        <v>26</v>
      </c>
      <c r="C42" s="2" t="s">
        <v>27</v>
      </c>
      <c r="D42" s="2" t="s">
        <v>28</v>
      </c>
      <c r="E42" s="2" t="s">
        <v>28</v>
      </c>
      <c r="F42" s="2" t="s">
        <v>167</v>
      </c>
      <c r="G42" s="2" t="s">
        <v>4454</v>
      </c>
      <c r="H42" s="2" t="s">
        <v>4458</v>
      </c>
      <c r="I42" s="11" t="s">
        <v>379</v>
      </c>
      <c r="J42" s="2" t="s">
        <v>8160</v>
      </c>
      <c r="K42" s="2" t="s">
        <v>380</v>
      </c>
      <c r="L42" s="2">
        <v>2018</v>
      </c>
      <c r="M42" s="2">
        <v>11</v>
      </c>
      <c r="N42" s="2">
        <v>5</v>
      </c>
      <c r="O42" s="31">
        <f t="shared" si="0"/>
        <v>43231</v>
      </c>
      <c r="P42" s="2" t="s">
        <v>4456</v>
      </c>
      <c r="Q42" s="2">
        <v>16</v>
      </c>
      <c r="R42" s="2">
        <v>5</v>
      </c>
      <c r="S42" s="31">
        <f t="shared" si="1"/>
        <v>43236</v>
      </c>
      <c r="T42" s="2" t="s">
        <v>4456</v>
      </c>
      <c r="U42" s="2">
        <v>18</v>
      </c>
      <c r="V42" s="2">
        <v>5</v>
      </c>
      <c r="W42" s="31">
        <f t="shared" si="2"/>
        <v>43238</v>
      </c>
      <c r="X42" s="2" t="s">
        <v>4456</v>
      </c>
      <c r="Y42" s="2">
        <v>19</v>
      </c>
      <c r="Z42" s="2">
        <v>5</v>
      </c>
      <c r="AA42" s="31">
        <f t="shared" si="3"/>
        <v>43239</v>
      </c>
      <c r="AB42" s="2" t="s">
        <v>4456</v>
      </c>
      <c r="AC42" s="2">
        <f t="shared" si="4"/>
        <v>4</v>
      </c>
      <c r="AD42" s="2">
        <f>VLOOKUP(K42,'MMA Registration'!N:O,2,FALSE)</f>
        <v>19</v>
      </c>
    </row>
    <row r="43" spans="1:30" ht="23.1" customHeight="1">
      <c r="A43" s="2" t="s">
        <v>42</v>
      </c>
      <c r="B43" s="2" t="s">
        <v>26</v>
      </c>
      <c r="C43" s="2" t="s">
        <v>27</v>
      </c>
      <c r="D43" s="2" t="s">
        <v>28</v>
      </c>
      <c r="E43" s="2" t="s">
        <v>28</v>
      </c>
      <c r="F43" s="2" t="s">
        <v>167</v>
      </c>
      <c r="G43" s="2" t="s">
        <v>4454</v>
      </c>
      <c r="H43" s="2" t="s">
        <v>4458</v>
      </c>
      <c r="I43" s="11" t="s">
        <v>381</v>
      </c>
      <c r="J43" s="2" t="s">
        <v>8160</v>
      </c>
      <c r="K43" s="2" t="s">
        <v>382</v>
      </c>
      <c r="L43" s="2">
        <v>2018</v>
      </c>
      <c r="M43" s="2">
        <v>11</v>
      </c>
      <c r="N43" s="2">
        <v>5</v>
      </c>
      <c r="O43" s="31">
        <f t="shared" si="0"/>
        <v>43231</v>
      </c>
      <c r="P43" s="2" t="s">
        <v>4456</v>
      </c>
      <c r="Q43" s="2">
        <v>16</v>
      </c>
      <c r="R43" s="2">
        <v>5</v>
      </c>
      <c r="S43" s="31">
        <f t="shared" si="1"/>
        <v>43236</v>
      </c>
      <c r="T43" s="2" t="s">
        <v>4456</v>
      </c>
      <c r="U43" s="2">
        <v>18</v>
      </c>
      <c r="V43" s="2">
        <v>5</v>
      </c>
      <c r="W43" s="31">
        <f t="shared" si="2"/>
        <v>43238</v>
      </c>
      <c r="X43" s="2" t="s">
        <v>4456</v>
      </c>
      <c r="Y43" s="2">
        <v>19</v>
      </c>
      <c r="Z43" s="2">
        <v>5</v>
      </c>
      <c r="AA43" s="31">
        <f t="shared" si="3"/>
        <v>43239</v>
      </c>
      <c r="AB43" s="2" t="s">
        <v>4456</v>
      </c>
      <c r="AC43" s="2">
        <f t="shared" si="4"/>
        <v>4</v>
      </c>
      <c r="AD43" s="2">
        <f>VLOOKUP(K43,'MMA Registration'!N:O,2,FALSE)</f>
        <v>19</v>
      </c>
    </row>
    <row r="44" spans="1:30" ht="23.1" customHeight="1">
      <c r="A44" s="2" t="s">
        <v>49</v>
      </c>
      <c r="B44" s="2" t="s">
        <v>26</v>
      </c>
      <c r="C44" s="2" t="s">
        <v>27</v>
      </c>
      <c r="D44" s="2" t="s">
        <v>28</v>
      </c>
      <c r="E44" s="2" t="s">
        <v>28</v>
      </c>
      <c r="F44" s="2" t="s">
        <v>167</v>
      </c>
      <c r="G44" s="2" t="s">
        <v>4454</v>
      </c>
      <c r="H44" s="2" t="s">
        <v>4458</v>
      </c>
      <c r="I44" s="11" t="s">
        <v>341</v>
      </c>
      <c r="J44" s="2" t="s">
        <v>8160</v>
      </c>
      <c r="K44" s="2" t="s">
        <v>342</v>
      </c>
      <c r="L44" s="2">
        <v>2018</v>
      </c>
      <c r="M44" s="2">
        <v>23</v>
      </c>
      <c r="N44" s="2">
        <v>5</v>
      </c>
      <c r="O44" s="31">
        <f t="shared" si="0"/>
        <v>43243</v>
      </c>
      <c r="P44" s="2" t="s">
        <v>4456</v>
      </c>
      <c r="Q44" s="2">
        <v>24</v>
      </c>
      <c r="R44" s="2">
        <v>5</v>
      </c>
      <c r="S44" s="31">
        <f t="shared" si="1"/>
        <v>43244</v>
      </c>
      <c r="T44" s="2" t="s">
        <v>4456</v>
      </c>
      <c r="U44" s="2">
        <v>30</v>
      </c>
      <c r="V44" s="2">
        <v>5</v>
      </c>
      <c r="W44" s="31">
        <f t="shared" si="2"/>
        <v>43250</v>
      </c>
      <c r="X44" s="2" t="s">
        <v>4456</v>
      </c>
      <c r="Y44" s="2">
        <v>9</v>
      </c>
      <c r="Z44" s="2">
        <v>6</v>
      </c>
      <c r="AA44" s="31">
        <f t="shared" si="3"/>
        <v>43260</v>
      </c>
      <c r="AB44" s="2" t="s">
        <v>4456</v>
      </c>
      <c r="AC44" s="2">
        <f t="shared" si="4"/>
        <v>4</v>
      </c>
      <c r="AD44" s="2">
        <f>VLOOKUP(K44,'MMA Registration'!N:O,2,FALSE)</f>
        <v>17</v>
      </c>
    </row>
    <row r="45" spans="1:30" ht="23.1" customHeight="1">
      <c r="A45" s="2" t="s">
        <v>49</v>
      </c>
      <c r="B45" s="2" t="s">
        <v>26</v>
      </c>
      <c r="C45" s="2" t="s">
        <v>27</v>
      </c>
      <c r="D45" s="2" t="s">
        <v>28</v>
      </c>
      <c r="E45" s="2" t="s">
        <v>28</v>
      </c>
      <c r="F45" s="2" t="s">
        <v>167</v>
      </c>
      <c r="G45" s="2" t="s">
        <v>4454</v>
      </c>
      <c r="H45" s="2" t="s">
        <v>4458</v>
      </c>
      <c r="I45" s="11" t="s">
        <v>425</v>
      </c>
      <c r="J45" s="2" t="s">
        <v>8160</v>
      </c>
      <c r="K45" s="2" t="s">
        <v>478</v>
      </c>
      <c r="L45" s="2">
        <v>2018</v>
      </c>
      <c r="M45" s="2">
        <v>23</v>
      </c>
      <c r="N45" s="2">
        <v>5</v>
      </c>
      <c r="O45" s="31">
        <f t="shared" si="0"/>
        <v>43243</v>
      </c>
      <c r="P45" s="2" t="s">
        <v>4456</v>
      </c>
      <c r="Q45" s="2">
        <v>24</v>
      </c>
      <c r="R45" s="2">
        <v>5</v>
      </c>
      <c r="S45" s="31">
        <f t="shared" si="1"/>
        <v>43244</v>
      </c>
      <c r="T45" s="2" t="s">
        <v>4456</v>
      </c>
      <c r="U45" s="2">
        <v>30</v>
      </c>
      <c r="V45" s="2">
        <v>5</v>
      </c>
      <c r="W45" s="31">
        <f t="shared" si="2"/>
        <v>43250</v>
      </c>
      <c r="X45" s="2" t="s">
        <v>4456</v>
      </c>
      <c r="Y45" s="2">
        <v>9</v>
      </c>
      <c r="Z45" s="2">
        <v>6</v>
      </c>
      <c r="AA45" s="31">
        <f t="shared" si="3"/>
        <v>43260</v>
      </c>
      <c r="AB45" s="2" t="s">
        <v>4456</v>
      </c>
      <c r="AC45" s="2">
        <f t="shared" si="4"/>
        <v>4</v>
      </c>
      <c r="AD45" s="2">
        <f>VLOOKUP(K45,'MMA Registration'!N:O,2,FALSE)</f>
        <v>19</v>
      </c>
    </row>
    <row r="46" spans="1:30" ht="23.1" customHeight="1">
      <c r="A46" s="2" t="s">
        <v>49</v>
      </c>
      <c r="B46" s="2" t="s">
        <v>26</v>
      </c>
      <c r="C46" s="2" t="s">
        <v>27</v>
      </c>
      <c r="D46" s="2" t="s">
        <v>28</v>
      </c>
      <c r="E46" s="2" t="s">
        <v>28</v>
      </c>
      <c r="F46" s="2" t="s">
        <v>167</v>
      </c>
      <c r="G46" s="2" t="s">
        <v>4454</v>
      </c>
      <c r="H46" s="2" t="s">
        <v>4458</v>
      </c>
      <c r="I46" s="11" t="s">
        <v>423</v>
      </c>
      <c r="J46" s="2" t="s">
        <v>8160</v>
      </c>
      <c r="K46" s="2" t="s">
        <v>424</v>
      </c>
      <c r="L46" s="2">
        <v>2018</v>
      </c>
      <c r="M46" s="2">
        <v>23</v>
      </c>
      <c r="N46" s="2">
        <v>5</v>
      </c>
      <c r="O46" s="31">
        <f t="shared" si="0"/>
        <v>43243</v>
      </c>
      <c r="P46" s="2" t="s">
        <v>4456</v>
      </c>
      <c r="Q46" s="2">
        <v>24</v>
      </c>
      <c r="R46" s="2">
        <v>5</v>
      </c>
      <c r="S46" s="31">
        <f t="shared" si="1"/>
        <v>43244</v>
      </c>
      <c r="T46" s="2" t="s">
        <v>4456</v>
      </c>
      <c r="U46" s="2">
        <v>30</v>
      </c>
      <c r="V46" s="2">
        <v>5</v>
      </c>
      <c r="W46" s="31">
        <f t="shared" si="2"/>
        <v>43250</v>
      </c>
      <c r="X46" s="2" t="s">
        <v>4456</v>
      </c>
      <c r="Y46" s="2">
        <v>9</v>
      </c>
      <c r="Z46" s="2">
        <v>6</v>
      </c>
      <c r="AA46" s="31">
        <f t="shared" si="3"/>
        <v>43260</v>
      </c>
      <c r="AB46" s="2" t="s">
        <v>4456</v>
      </c>
      <c r="AC46" s="2">
        <f t="shared" si="4"/>
        <v>4</v>
      </c>
      <c r="AD46" s="2">
        <f>VLOOKUP(K46,'MMA Registration'!N:O,2,FALSE)</f>
        <v>19</v>
      </c>
    </row>
    <row r="47" spans="1:30" ht="23.1" customHeight="1">
      <c r="A47" s="2" t="s">
        <v>49</v>
      </c>
      <c r="B47" s="2" t="s">
        <v>26</v>
      </c>
      <c r="C47" s="2" t="s">
        <v>27</v>
      </c>
      <c r="D47" s="2" t="s">
        <v>28</v>
      </c>
      <c r="E47" s="2" t="s">
        <v>28</v>
      </c>
      <c r="F47" s="2" t="s">
        <v>167</v>
      </c>
      <c r="G47" s="2" t="s">
        <v>4454</v>
      </c>
      <c r="H47" s="2" t="s">
        <v>4458</v>
      </c>
      <c r="I47" s="11" t="s">
        <v>432</v>
      </c>
      <c r="J47" s="2" t="s">
        <v>8160</v>
      </c>
      <c r="K47" s="2" t="s">
        <v>433</v>
      </c>
      <c r="L47" s="2">
        <v>2018</v>
      </c>
      <c r="M47" s="2">
        <v>23</v>
      </c>
      <c r="N47" s="2">
        <v>5</v>
      </c>
      <c r="O47" s="31">
        <f t="shared" si="0"/>
        <v>43243</v>
      </c>
      <c r="P47" s="2" t="s">
        <v>4456</v>
      </c>
      <c r="Q47" s="2">
        <v>24</v>
      </c>
      <c r="R47" s="2">
        <v>5</v>
      </c>
      <c r="S47" s="31">
        <f t="shared" si="1"/>
        <v>43244</v>
      </c>
      <c r="T47" s="2" t="s">
        <v>4456</v>
      </c>
      <c r="U47" s="2">
        <v>30</v>
      </c>
      <c r="V47" s="2">
        <v>5</v>
      </c>
      <c r="W47" s="31">
        <f t="shared" si="2"/>
        <v>43250</v>
      </c>
      <c r="X47" s="2" t="s">
        <v>4456</v>
      </c>
      <c r="Y47" s="2">
        <v>9</v>
      </c>
      <c r="Z47" s="2">
        <v>6</v>
      </c>
      <c r="AA47" s="31">
        <f t="shared" si="3"/>
        <v>43260</v>
      </c>
      <c r="AB47" s="2" t="s">
        <v>4456</v>
      </c>
      <c r="AC47" s="2">
        <f t="shared" si="4"/>
        <v>4</v>
      </c>
      <c r="AD47" s="2">
        <f>VLOOKUP(K47,'MMA Registration'!N:O,2,FALSE)</f>
        <v>19</v>
      </c>
    </row>
    <row r="48" spans="1:30" ht="23.1" customHeight="1">
      <c r="A48" s="2" t="s">
        <v>49</v>
      </c>
      <c r="B48" s="2" t="s">
        <v>26</v>
      </c>
      <c r="C48" s="2" t="s">
        <v>27</v>
      </c>
      <c r="D48" s="2" t="s">
        <v>28</v>
      </c>
      <c r="E48" s="2" t="s">
        <v>28</v>
      </c>
      <c r="F48" s="2" t="s">
        <v>167</v>
      </c>
      <c r="G48" s="2" t="s">
        <v>4454</v>
      </c>
      <c r="H48" s="2" t="s">
        <v>4458</v>
      </c>
      <c r="I48" s="11" t="s">
        <v>434</v>
      </c>
      <c r="J48" s="2" t="s">
        <v>8160</v>
      </c>
      <c r="K48" s="2" t="s">
        <v>435</v>
      </c>
      <c r="L48" s="2">
        <v>2018</v>
      </c>
      <c r="M48" s="2">
        <v>23</v>
      </c>
      <c r="N48" s="2">
        <v>5</v>
      </c>
      <c r="O48" s="31">
        <f t="shared" si="0"/>
        <v>43243</v>
      </c>
      <c r="P48" s="2" t="s">
        <v>4456</v>
      </c>
      <c r="Q48" s="2">
        <v>24</v>
      </c>
      <c r="R48" s="2">
        <v>5</v>
      </c>
      <c r="S48" s="31">
        <f t="shared" si="1"/>
        <v>43244</v>
      </c>
      <c r="T48" s="2" t="s">
        <v>4456</v>
      </c>
      <c r="U48" s="2">
        <v>30</v>
      </c>
      <c r="V48" s="2">
        <v>5</v>
      </c>
      <c r="W48" s="31">
        <f t="shared" si="2"/>
        <v>43250</v>
      </c>
      <c r="X48" s="2" t="s">
        <v>4456</v>
      </c>
      <c r="Y48" s="2">
        <v>9</v>
      </c>
      <c r="Z48" s="2">
        <v>6</v>
      </c>
      <c r="AA48" s="31">
        <f t="shared" si="3"/>
        <v>43260</v>
      </c>
      <c r="AB48" s="2" t="s">
        <v>4456</v>
      </c>
      <c r="AC48" s="2">
        <f t="shared" si="4"/>
        <v>4</v>
      </c>
      <c r="AD48" s="2">
        <f>VLOOKUP(K48,'MMA Registration'!N:O,2,FALSE)</f>
        <v>19</v>
      </c>
    </row>
    <row r="49" spans="1:30" ht="23.1" customHeight="1">
      <c r="A49" s="2" t="s">
        <v>49</v>
      </c>
      <c r="B49" s="2" t="s">
        <v>26</v>
      </c>
      <c r="C49" s="2" t="s">
        <v>27</v>
      </c>
      <c r="D49" s="2" t="s">
        <v>28</v>
      </c>
      <c r="E49" s="2" t="s">
        <v>28</v>
      </c>
      <c r="F49" s="2" t="s">
        <v>167</v>
      </c>
      <c r="G49" s="2" t="s">
        <v>4454</v>
      </c>
      <c r="H49" s="2" t="s">
        <v>4458</v>
      </c>
      <c r="I49" s="11" t="s">
        <v>427</v>
      </c>
      <c r="J49" s="2" t="s">
        <v>8160</v>
      </c>
      <c r="K49" s="2" t="s">
        <v>428</v>
      </c>
      <c r="L49" s="2">
        <v>2018</v>
      </c>
      <c r="M49" s="2">
        <v>23</v>
      </c>
      <c r="N49" s="2">
        <v>5</v>
      </c>
      <c r="O49" s="31">
        <f t="shared" si="0"/>
        <v>43243</v>
      </c>
      <c r="P49" s="2" t="s">
        <v>4456</v>
      </c>
      <c r="Q49" s="2">
        <v>24</v>
      </c>
      <c r="R49" s="2">
        <v>5</v>
      </c>
      <c r="S49" s="31">
        <f t="shared" si="1"/>
        <v>43244</v>
      </c>
      <c r="T49" s="2" t="s">
        <v>4456</v>
      </c>
      <c r="U49" s="2">
        <v>30</v>
      </c>
      <c r="V49" s="2">
        <v>5</v>
      </c>
      <c r="W49" s="31">
        <f t="shared" si="2"/>
        <v>43250</v>
      </c>
      <c r="X49" s="2" t="s">
        <v>4456</v>
      </c>
      <c r="Y49" s="2">
        <v>9</v>
      </c>
      <c r="Z49" s="2">
        <v>6</v>
      </c>
      <c r="AA49" s="31">
        <f t="shared" si="3"/>
        <v>43260</v>
      </c>
      <c r="AB49" s="2" t="s">
        <v>4456</v>
      </c>
      <c r="AC49" s="2">
        <f t="shared" si="4"/>
        <v>4</v>
      </c>
      <c r="AD49" s="2">
        <f>VLOOKUP(K49,'MMA Registration'!N:O,2,FALSE)</f>
        <v>19</v>
      </c>
    </row>
    <row r="50" spans="1:30" ht="23.1" customHeight="1">
      <c r="A50" s="2" t="s">
        <v>49</v>
      </c>
      <c r="B50" s="2" t="s">
        <v>26</v>
      </c>
      <c r="C50" s="2" t="s">
        <v>27</v>
      </c>
      <c r="D50" s="2" t="s">
        <v>28</v>
      </c>
      <c r="E50" s="2" t="s">
        <v>28</v>
      </c>
      <c r="F50" s="2" t="s">
        <v>167</v>
      </c>
      <c r="G50" s="2" t="s">
        <v>4454</v>
      </c>
      <c r="H50" s="2" t="s">
        <v>4458</v>
      </c>
      <c r="I50" s="11" t="s">
        <v>690</v>
      </c>
      <c r="J50" s="2" t="s">
        <v>8160</v>
      </c>
      <c r="K50" s="2" t="s">
        <v>202</v>
      </c>
      <c r="L50" s="2">
        <v>2018</v>
      </c>
      <c r="M50" s="2">
        <v>23</v>
      </c>
      <c r="N50" s="2">
        <v>5</v>
      </c>
      <c r="O50" s="31">
        <f t="shared" si="0"/>
        <v>43243</v>
      </c>
      <c r="P50" s="2" t="s">
        <v>4456</v>
      </c>
      <c r="Q50" s="2">
        <v>24</v>
      </c>
      <c r="R50" s="2">
        <v>5</v>
      </c>
      <c r="S50" s="31">
        <f t="shared" si="1"/>
        <v>43244</v>
      </c>
      <c r="T50" s="2" t="s">
        <v>4456</v>
      </c>
      <c r="U50" s="2">
        <v>30</v>
      </c>
      <c r="V50" s="2">
        <v>5</v>
      </c>
      <c r="W50" s="31">
        <f t="shared" si="2"/>
        <v>43250</v>
      </c>
      <c r="X50" s="2" t="s">
        <v>4456</v>
      </c>
      <c r="Y50" s="2">
        <v>9</v>
      </c>
      <c r="Z50" s="2">
        <v>6</v>
      </c>
      <c r="AA50" s="31">
        <f t="shared" si="3"/>
        <v>43260</v>
      </c>
      <c r="AB50" s="2" t="s">
        <v>4457</v>
      </c>
      <c r="AC50" s="2">
        <f t="shared" si="4"/>
        <v>3</v>
      </c>
      <c r="AD50" s="2">
        <f>VLOOKUP(K50,'MMA Registration'!N:O,2,FALSE)</f>
        <v>19</v>
      </c>
    </row>
    <row r="51" spans="1:30" ht="23.1" customHeight="1">
      <c r="A51" s="2" t="s">
        <v>49</v>
      </c>
      <c r="B51" s="2" t="s">
        <v>26</v>
      </c>
      <c r="C51" s="2" t="s">
        <v>27</v>
      </c>
      <c r="D51" s="2" t="s">
        <v>28</v>
      </c>
      <c r="E51" s="2" t="s">
        <v>28</v>
      </c>
      <c r="F51" s="2" t="s">
        <v>167</v>
      </c>
      <c r="G51" s="2" t="s">
        <v>4454</v>
      </c>
      <c r="H51" s="2" t="s">
        <v>4458</v>
      </c>
      <c r="I51" s="11" t="s">
        <v>421</v>
      </c>
      <c r="J51" s="2" t="s">
        <v>8160</v>
      </c>
      <c r="K51" s="2" t="s">
        <v>422</v>
      </c>
      <c r="L51" s="2">
        <v>2018</v>
      </c>
      <c r="M51" s="2">
        <v>23</v>
      </c>
      <c r="N51" s="2">
        <v>5</v>
      </c>
      <c r="O51" s="31">
        <f t="shared" si="0"/>
        <v>43243</v>
      </c>
      <c r="P51" s="2" t="s">
        <v>4456</v>
      </c>
      <c r="Q51" s="2">
        <v>24</v>
      </c>
      <c r="R51" s="2">
        <v>5</v>
      </c>
      <c r="S51" s="31">
        <f t="shared" si="1"/>
        <v>43244</v>
      </c>
      <c r="T51" s="2" t="str">
        <f>P51</f>
        <v>Yes</v>
      </c>
      <c r="U51" s="2">
        <v>30</v>
      </c>
      <c r="V51" s="2">
        <v>5</v>
      </c>
      <c r="W51" s="31">
        <f t="shared" si="2"/>
        <v>43250</v>
      </c>
      <c r="X51" s="2" t="s">
        <v>4457</v>
      </c>
      <c r="Y51" s="2">
        <v>9</v>
      </c>
      <c r="Z51" s="2">
        <v>6</v>
      </c>
      <c r="AA51" s="31">
        <f t="shared" si="3"/>
        <v>43260</v>
      </c>
      <c r="AB51" s="2" t="s">
        <v>4456</v>
      </c>
      <c r="AC51" s="2">
        <f t="shared" si="4"/>
        <v>3</v>
      </c>
      <c r="AD51" s="2">
        <f>VLOOKUP(K51,'MMA Registration'!N:O,2,FALSE)</f>
        <v>18</v>
      </c>
    </row>
    <row r="52" spans="1:30" ht="23.1" customHeight="1">
      <c r="A52" s="2" t="s">
        <v>49</v>
      </c>
      <c r="B52" s="2" t="s">
        <v>26</v>
      </c>
      <c r="C52" s="2" t="s">
        <v>27</v>
      </c>
      <c r="D52" s="2" t="s">
        <v>28</v>
      </c>
      <c r="E52" s="2" t="s">
        <v>28</v>
      </c>
      <c r="F52" s="2" t="s">
        <v>167</v>
      </c>
      <c r="G52" s="2" t="s">
        <v>4454</v>
      </c>
      <c r="H52" s="2" t="s">
        <v>4458</v>
      </c>
      <c r="I52" s="11" t="s">
        <v>383</v>
      </c>
      <c r="J52" s="2" t="s">
        <v>8160</v>
      </c>
      <c r="K52" s="2" t="s">
        <v>384</v>
      </c>
      <c r="L52" s="2">
        <v>2018</v>
      </c>
      <c r="M52" s="2">
        <v>23</v>
      </c>
      <c r="N52" s="2">
        <v>5</v>
      </c>
      <c r="O52" s="31">
        <f t="shared" si="0"/>
        <v>43243</v>
      </c>
      <c r="P52" s="2" t="s">
        <v>4456</v>
      </c>
      <c r="Q52" s="2">
        <v>24</v>
      </c>
      <c r="R52" s="2">
        <v>5</v>
      </c>
      <c r="S52" s="31">
        <f t="shared" si="1"/>
        <v>43244</v>
      </c>
      <c r="T52" s="2" t="s">
        <v>4456</v>
      </c>
      <c r="U52" s="2">
        <v>30</v>
      </c>
      <c r="V52" s="2">
        <v>5</v>
      </c>
      <c r="W52" s="31">
        <f t="shared" si="2"/>
        <v>43250</v>
      </c>
      <c r="X52" s="2" t="s">
        <v>4456</v>
      </c>
      <c r="Y52" s="2">
        <v>9</v>
      </c>
      <c r="Z52" s="2">
        <v>6</v>
      </c>
      <c r="AA52" s="31">
        <f t="shared" si="3"/>
        <v>43260</v>
      </c>
      <c r="AB52" s="2" t="s">
        <v>4456</v>
      </c>
      <c r="AC52" s="2">
        <f t="shared" si="4"/>
        <v>4</v>
      </c>
      <c r="AD52" s="2">
        <f>VLOOKUP(K52,'MMA Registration'!N:O,2,FALSE)</f>
        <v>18</v>
      </c>
    </row>
    <row r="53" spans="1:30" ht="23.1" customHeight="1">
      <c r="A53" s="2" t="s">
        <v>49</v>
      </c>
      <c r="B53" s="2" t="s">
        <v>26</v>
      </c>
      <c r="C53" s="2" t="s">
        <v>27</v>
      </c>
      <c r="D53" s="2" t="s">
        <v>28</v>
      </c>
      <c r="E53" s="2" t="s">
        <v>28</v>
      </c>
      <c r="F53" s="2" t="s">
        <v>167</v>
      </c>
      <c r="G53" s="2" t="s">
        <v>4454</v>
      </c>
      <c r="H53" s="2" t="s">
        <v>4458</v>
      </c>
      <c r="I53" s="11" t="s">
        <v>389</v>
      </c>
      <c r="J53" s="2" t="s">
        <v>8160</v>
      </c>
      <c r="K53" s="2" t="s">
        <v>170</v>
      </c>
      <c r="L53" s="2">
        <v>2018</v>
      </c>
      <c r="M53" s="2">
        <v>23</v>
      </c>
      <c r="N53" s="2">
        <v>5</v>
      </c>
      <c r="O53" s="31">
        <f t="shared" si="0"/>
        <v>43243</v>
      </c>
      <c r="P53" s="2" t="s">
        <v>4456</v>
      </c>
      <c r="Q53" s="2">
        <v>24</v>
      </c>
      <c r="R53" s="2">
        <v>5</v>
      </c>
      <c r="S53" s="31">
        <f t="shared" si="1"/>
        <v>43244</v>
      </c>
      <c r="T53" s="2" t="s">
        <v>4456</v>
      </c>
      <c r="U53" s="2">
        <v>30</v>
      </c>
      <c r="V53" s="2">
        <v>5</v>
      </c>
      <c r="W53" s="31">
        <f t="shared" si="2"/>
        <v>43250</v>
      </c>
      <c r="X53" s="2" t="s">
        <v>4456</v>
      </c>
      <c r="Y53" s="2">
        <v>9</v>
      </c>
      <c r="Z53" s="2">
        <v>6</v>
      </c>
      <c r="AA53" s="31">
        <f t="shared" si="3"/>
        <v>43260</v>
      </c>
      <c r="AB53" s="2" t="s">
        <v>4457</v>
      </c>
      <c r="AC53" s="2">
        <f t="shared" si="4"/>
        <v>3</v>
      </c>
      <c r="AD53" s="2">
        <f>VLOOKUP(K53,'MMA Registration'!N:O,2,FALSE)</f>
        <v>19</v>
      </c>
    </row>
    <row r="54" spans="1:30" ht="23.1" customHeight="1">
      <c r="A54" s="2" t="s">
        <v>49</v>
      </c>
      <c r="B54" s="2" t="s">
        <v>26</v>
      </c>
      <c r="C54" s="2" t="s">
        <v>27</v>
      </c>
      <c r="D54" s="2" t="s">
        <v>28</v>
      </c>
      <c r="E54" s="2" t="s">
        <v>28</v>
      </c>
      <c r="F54" s="2" t="s">
        <v>167</v>
      </c>
      <c r="G54" s="2" t="s">
        <v>4454</v>
      </c>
      <c r="H54" s="2" t="s">
        <v>4458</v>
      </c>
      <c r="I54" s="11" t="s">
        <v>436</v>
      </c>
      <c r="J54" s="2" t="s">
        <v>8160</v>
      </c>
      <c r="K54" s="2" t="s">
        <v>437</v>
      </c>
      <c r="L54" s="2">
        <v>2018</v>
      </c>
      <c r="M54" s="2">
        <v>23</v>
      </c>
      <c r="N54" s="2">
        <v>5</v>
      </c>
      <c r="O54" s="31">
        <f t="shared" si="0"/>
        <v>43243</v>
      </c>
      <c r="P54" s="2" t="s">
        <v>4456</v>
      </c>
      <c r="Q54" s="2">
        <v>24</v>
      </c>
      <c r="R54" s="2">
        <v>5</v>
      </c>
      <c r="S54" s="31">
        <f t="shared" si="1"/>
        <v>43244</v>
      </c>
      <c r="T54" s="2" t="s">
        <v>4457</v>
      </c>
      <c r="U54" s="2">
        <v>30</v>
      </c>
      <c r="V54" s="2">
        <v>5</v>
      </c>
      <c r="W54" s="31">
        <f t="shared" si="2"/>
        <v>43250</v>
      </c>
      <c r="X54" s="2" t="s">
        <v>4457</v>
      </c>
      <c r="Y54" s="2">
        <v>9</v>
      </c>
      <c r="Z54" s="2">
        <v>6</v>
      </c>
      <c r="AA54" s="31">
        <f t="shared" si="3"/>
        <v>43260</v>
      </c>
      <c r="AB54" s="2" t="s">
        <v>4456</v>
      </c>
      <c r="AC54" s="2">
        <f t="shared" si="4"/>
        <v>2</v>
      </c>
      <c r="AD54" s="2">
        <f>VLOOKUP(K54,'MMA Registration'!N:O,2,FALSE)</f>
        <v>18</v>
      </c>
    </row>
    <row r="55" spans="1:30" ht="23.1" customHeight="1">
      <c r="A55" s="2" t="s">
        <v>49</v>
      </c>
      <c r="B55" s="2" t="s">
        <v>26</v>
      </c>
      <c r="C55" s="2" t="s">
        <v>27</v>
      </c>
      <c r="D55" s="2" t="s">
        <v>28</v>
      </c>
      <c r="E55" s="2" t="s">
        <v>28</v>
      </c>
      <c r="F55" s="2" t="s">
        <v>167</v>
      </c>
      <c r="G55" s="2" t="s">
        <v>4454</v>
      </c>
      <c r="H55" s="2" t="s">
        <v>4455</v>
      </c>
      <c r="I55" s="11" t="s">
        <v>413</v>
      </c>
      <c r="J55" s="2" t="s">
        <v>8160</v>
      </c>
      <c r="K55" s="2" t="s">
        <v>414</v>
      </c>
      <c r="L55" s="2">
        <v>2018</v>
      </c>
      <c r="M55" s="2">
        <v>23</v>
      </c>
      <c r="N55" s="2">
        <v>5</v>
      </c>
      <c r="O55" s="31">
        <f t="shared" si="0"/>
        <v>43243</v>
      </c>
      <c r="P55" s="2" t="s">
        <v>4456</v>
      </c>
      <c r="Q55" s="2">
        <v>24</v>
      </c>
      <c r="R55" s="2">
        <v>5</v>
      </c>
      <c r="S55" s="31">
        <f t="shared" si="1"/>
        <v>43244</v>
      </c>
      <c r="T55" s="2" t="s">
        <v>4456</v>
      </c>
      <c r="U55" s="2">
        <v>30</v>
      </c>
      <c r="V55" s="2">
        <v>5</v>
      </c>
      <c r="W55" s="31">
        <f t="shared" si="2"/>
        <v>43250</v>
      </c>
      <c r="X55" s="2" t="s">
        <v>4456</v>
      </c>
      <c r="Y55" s="2">
        <v>9</v>
      </c>
      <c r="Z55" s="2">
        <v>6</v>
      </c>
      <c r="AA55" s="31">
        <f t="shared" si="3"/>
        <v>43260</v>
      </c>
      <c r="AB55" s="2" t="s">
        <v>4456</v>
      </c>
      <c r="AC55" s="2">
        <f t="shared" si="4"/>
        <v>4</v>
      </c>
      <c r="AD55" s="2">
        <f>VLOOKUP(K55,'MMA Registration'!N:O,2,FALSE)</f>
        <v>19</v>
      </c>
    </row>
    <row r="56" spans="1:30" ht="23.1" customHeight="1">
      <c r="A56" s="2" t="s">
        <v>49</v>
      </c>
      <c r="B56" s="2" t="s">
        <v>26</v>
      </c>
      <c r="C56" s="2" t="s">
        <v>27</v>
      </c>
      <c r="D56" s="2" t="s">
        <v>28</v>
      </c>
      <c r="E56" s="2" t="s">
        <v>28</v>
      </c>
      <c r="F56" s="2" t="s">
        <v>167</v>
      </c>
      <c r="G56" s="2" t="s">
        <v>4454</v>
      </c>
      <c r="H56" s="2" t="s">
        <v>4455</v>
      </c>
      <c r="I56" s="11" t="s">
        <v>2096</v>
      </c>
      <c r="J56" s="2" t="s">
        <v>8160</v>
      </c>
      <c r="K56" s="2" t="s">
        <v>416</v>
      </c>
      <c r="L56" s="2">
        <v>2018</v>
      </c>
      <c r="M56" s="2">
        <v>23</v>
      </c>
      <c r="N56" s="2">
        <v>5</v>
      </c>
      <c r="O56" s="31">
        <f t="shared" si="0"/>
        <v>43243</v>
      </c>
      <c r="P56" s="2" t="s">
        <v>4456</v>
      </c>
      <c r="Q56" s="2">
        <v>24</v>
      </c>
      <c r="R56" s="2">
        <v>5</v>
      </c>
      <c r="S56" s="31">
        <f t="shared" si="1"/>
        <v>43244</v>
      </c>
      <c r="T56" s="2" t="s">
        <v>4456</v>
      </c>
      <c r="U56" s="2">
        <v>30</v>
      </c>
      <c r="V56" s="2">
        <v>5</v>
      </c>
      <c r="W56" s="31">
        <f t="shared" si="2"/>
        <v>43250</v>
      </c>
      <c r="X56" s="2" t="s">
        <v>4456</v>
      </c>
      <c r="Y56" s="2">
        <v>9</v>
      </c>
      <c r="Z56" s="2">
        <v>6</v>
      </c>
      <c r="AA56" s="31">
        <f t="shared" si="3"/>
        <v>43260</v>
      </c>
      <c r="AB56" s="2" t="s">
        <v>4456</v>
      </c>
      <c r="AC56" s="2">
        <f t="shared" si="4"/>
        <v>4</v>
      </c>
      <c r="AD56" s="2">
        <f>VLOOKUP(K56,'MMA Registration'!N:O,2,FALSE)</f>
        <v>18</v>
      </c>
    </row>
    <row r="57" spans="1:30" ht="23.1" customHeight="1">
      <c r="A57" s="2" t="s">
        <v>49</v>
      </c>
      <c r="B57" s="2" t="s">
        <v>26</v>
      </c>
      <c r="C57" s="2" t="s">
        <v>27</v>
      </c>
      <c r="D57" s="2" t="s">
        <v>28</v>
      </c>
      <c r="E57" s="2" t="s">
        <v>28</v>
      </c>
      <c r="F57" s="2" t="s">
        <v>167</v>
      </c>
      <c r="G57" s="2" t="s">
        <v>4454</v>
      </c>
      <c r="H57" s="2" t="s">
        <v>4455</v>
      </c>
      <c r="I57" s="11" t="s">
        <v>2097</v>
      </c>
      <c r="J57" s="2" t="s">
        <v>8160</v>
      </c>
      <c r="K57" s="2" t="s">
        <v>422</v>
      </c>
      <c r="L57" s="2">
        <v>2018</v>
      </c>
      <c r="M57" s="2">
        <v>23</v>
      </c>
      <c r="N57" s="2">
        <v>5</v>
      </c>
      <c r="O57" s="31">
        <f t="shared" si="0"/>
        <v>43243</v>
      </c>
      <c r="P57" s="2" t="s">
        <v>4456</v>
      </c>
      <c r="Q57" s="2">
        <v>24</v>
      </c>
      <c r="R57" s="2">
        <v>5</v>
      </c>
      <c r="S57" s="31">
        <f t="shared" si="1"/>
        <v>43244</v>
      </c>
      <c r="T57" s="2" t="s">
        <v>4456</v>
      </c>
      <c r="U57" s="2">
        <v>30</v>
      </c>
      <c r="V57" s="2">
        <v>5</v>
      </c>
      <c r="W57" s="31">
        <f t="shared" si="2"/>
        <v>43250</v>
      </c>
      <c r="X57" s="2" t="s">
        <v>4456</v>
      </c>
      <c r="Y57" s="2">
        <v>9</v>
      </c>
      <c r="Z57" s="2">
        <v>6</v>
      </c>
      <c r="AA57" s="31">
        <f t="shared" si="3"/>
        <v>43260</v>
      </c>
      <c r="AB57" s="2" t="s">
        <v>4456</v>
      </c>
      <c r="AC57" s="2">
        <f t="shared" si="4"/>
        <v>4</v>
      </c>
      <c r="AD57" s="2">
        <f>VLOOKUP(K57,'MMA Registration'!N:O,2,FALSE)</f>
        <v>18</v>
      </c>
    </row>
    <row r="58" spans="1:30" ht="23.1" customHeight="1">
      <c r="A58" s="2" t="s">
        <v>49</v>
      </c>
      <c r="B58" s="2" t="s">
        <v>26</v>
      </c>
      <c r="C58" s="2" t="s">
        <v>27</v>
      </c>
      <c r="D58" s="2" t="s">
        <v>28</v>
      </c>
      <c r="E58" s="2" t="s">
        <v>28</v>
      </c>
      <c r="F58" s="2" t="s">
        <v>167</v>
      </c>
      <c r="G58" s="2" t="s">
        <v>4454</v>
      </c>
      <c r="H58" s="2" t="s">
        <v>4455</v>
      </c>
      <c r="I58" s="11" t="s">
        <v>419</v>
      </c>
      <c r="J58" s="2" t="s">
        <v>8160</v>
      </c>
      <c r="K58" s="2" t="s">
        <v>420</v>
      </c>
      <c r="L58" s="2">
        <v>2018</v>
      </c>
      <c r="M58" s="2">
        <v>23</v>
      </c>
      <c r="N58" s="2">
        <v>5</v>
      </c>
      <c r="O58" s="31">
        <f t="shared" si="0"/>
        <v>43243</v>
      </c>
      <c r="P58" s="2" t="s">
        <v>4456</v>
      </c>
      <c r="Q58" s="2">
        <v>24</v>
      </c>
      <c r="R58" s="2">
        <v>5</v>
      </c>
      <c r="S58" s="31">
        <f t="shared" si="1"/>
        <v>43244</v>
      </c>
      <c r="T58" s="2" t="s">
        <v>4456</v>
      </c>
      <c r="U58" s="2">
        <v>30</v>
      </c>
      <c r="V58" s="2">
        <v>5</v>
      </c>
      <c r="W58" s="31">
        <f t="shared" si="2"/>
        <v>43250</v>
      </c>
      <c r="X58" s="2" t="s">
        <v>4456</v>
      </c>
      <c r="Y58" s="2">
        <v>9</v>
      </c>
      <c r="Z58" s="2">
        <v>6</v>
      </c>
      <c r="AA58" s="31">
        <f t="shared" si="3"/>
        <v>43260</v>
      </c>
      <c r="AB58" s="2" t="s">
        <v>4456</v>
      </c>
      <c r="AC58" s="2">
        <f t="shared" si="4"/>
        <v>4</v>
      </c>
      <c r="AD58" s="2">
        <f>VLOOKUP(K58,'MMA Registration'!N:O,2,FALSE)</f>
        <v>17</v>
      </c>
    </row>
    <row r="59" spans="1:30" ht="23.1" customHeight="1">
      <c r="A59" s="2" t="s">
        <v>49</v>
      </c>
      <c r="B59" s="2" t="s">
        <v>26</v>
      </c>
      <c r="C59" s="2" t="s">
        <v>27</v>
      </c>
      <c r="D59" s="2" t="s">
        <v>28</v>
      </c>
      <c r="E59" s="2" t="s">
        <v>28</v>
      </c>
      <c r="F59" s="2" t="s">
        <v>167</v>
      </c>
      <c r="G59" s="2" t="s">
        <v>4454</v>
      </c>
      <c r="H59" s="2" t="s">
        <v>4455</v>
      </c>
      <c r="I59" s="11" t="s">
        <v>440</v>
      </c>
      <c r="J59" s="2" t="s">
        <v>8160</v>
      </c>
      <c r="K59" s="2" t="s">
        <v>441</v>
      </c>
      <c r="L59" s="2">
        <v>2018</v>
      </c>
      <c r="M59" s="2">
        <v>23</v>
      </c>
      <c r="N59" s="2">
        <v>5</v>
      </c>
      <c r="O59" s="31">
        <f t="shared" si="0"/>
        <v>43243</v>
      </c>
      <c r="P59" s="2" t="s">
        <v>4456</v>
      </c>
      <c r="Q59" s="2">
        <v>24</v>
      </c>
      <c r="R59" s="2">
        <v>5</v>
      </c>
      <c r="S59" s="31">
        <f t="shared" si="1"/>
        <v>43244</v>
      </c>
      <c r="T59" s="2" t="s">
        <v>4456</v>
      </c>
      <c r="U59" s="2">
        <v>30</v>
      </c>
      <c r="V59" s="2">
        <v>5</v>
      </c>
      <c r="W59" s="31">
        <f t="shared" si="2"/>
        <v>43250</v>
      </c>
      <c r="X59" s="2" t="s">
        <v>4456</v>
      </c>
      <c r="Y59" s="2">
        <v>9</v>
      </c>
      <c r="Z59" s="2">
        <v>6</v>
      </c>
      <c r="AA59" s="31">
        <f t="shared" si="3"/>
        <v>43260</v>
      </c>
      <c r="AB59" s="2" t="s">
        <v>4456</v>
      </c>
      <c r="AC59" s="2">
        <f t="shared" si="4"/>
        <v>4</v>
      </c>
      <c r="AD59" s="2">
        <f>VLOOKUP(K59,'MMA Registration'!N:O,2,FALSE)</f>
        <v>19</v>
      </c>
    </row>
    <row r="60" spans="1:30" ht="23.1" customHeight="1">
      <c r="A60" s="2" t="s">
        <v>49</v>
      </c>
      <c r="B60" s="2" t="s">
        <v>26</v>
      </c>
      <c r="C60" s="2" t="s">
        <v>27</v>
      </c>
      <c r="D60" s="2" t="s">
        <v>28</v>
      </c>
      <c r="E60" s="2" t="s">
        <v>28</v>
      </c>
      <c r="F60" s="2" t="s">
        <v>167</v>
      </c>
      <c r="G60" s="2" t="s">
        <v>4454</v>
      </c>
      <c r="H60" s="2" t="s">
        <v>4455</v>
      </c>
      <c r="I60" s="11" t="s">
        <v>453</v>
      </c>
      <c r="J60" s="2" t="s">
        <v>8160</v>
      </c>
      <c r="K60" s="2" t="s">
        <v>454</v>
      </c>
      <c r="L60" s="2">
        <v>2018</v>
      </c>
      <c r="M60" s="2">
        <v>23</v>
      </c>
      <c r="N60" s="2">
        <v>5</v>
      </c>
      <c r="O60" s="31">
        <f t="shared" si="0"/>
        <v>43243</v>
      </c>
      <c r="P60" s="2" t="s">
        <v>4456</v>
      </c>
      <c r="Q60" s="2">
        <v>24</v>
      </c>
      <c r="R60" s="2">
        <v>5</v>
      </c>
      <c r="S60" s="31">
        <f t="shared" si="1"/>
        <v>43244</v>
      </c>
      <c r="T60" s="2" t="s">
        <v>4456</v>
      </c>
      <c r="U60" s="2">
        <v>30</v>
      </c>
      <c r="V60" s="2">
        <v>5</v>
      </c>
      <c r="W60" s="31">
        <f t="shared" si="2"/>
        <v>43250</v>
      </c>
      <c r="X60" s="2" t="s">
        <v>4456</v>
      </c>
      <c r="Y60" s="2">
        <v>9</v>
      </c>
      <c r="Z60" s="2">
        <v>6</v>
      </c>
      <c r="AA60" s="31">
        <f t="shared" si="3"/>
        <v>43260</v>
      </c>
      <c r="AB60" s="2" t="s">
        <v>4456</v>
      </c>
      <c r="AC60" s="2">
        <f t="shared" si="4"/>
        <v>4</v>
      </c>
      <c r="AD60" s="2">
        <f>VLOOKUP(K60,'MMA Registration'!N:O,2,FALSE)</f>
        <v>17</v>
      </c>
    </row>
    <row r="61" spans="1:30" ht="23.1" customHeight="1">
      <c r="A61" s="2" t="s">
        <v>49</v>
      </c>
      <c r="B61" s="2" t="s">
        <v>26</v>
      </c>
      <c r="C61" s="2" t="s">
        <v>27</v>
      </c>
      <c r="D61" s="2" t="s">
        <v>28</v>
      </c>
      <c r="E61" s="2" t="s">
        <v>28</v>
      </c>
      <c r="F61" s="2" t="s">
        <v>167</v>
      </c>
      <c r="G61" s="2" t="s">
        <v>4454</v>
      </c>
      <c r="H61" s="2" t="s">
        <v>4455</v>
      </c>
      <c r="I61" s="11" t="s">
        <v>2098</v>
      </c>
      <c r="J61" s="2" t="s">
        <v>8160</v>
      </c>
      <c r="K61" s="2" t="s">
        <v>504</v>
      </c>
      <c r="L61" s="2">
        <v>2018</v>
      </c>
      <c r="M61" s="2">
        <v>23</v>
      </c>
      <c r="N61" s="2">
        <v>5</v>
      </c>
      <c r="O61" s="31">
        <f t="shared" si="0"/>
        <v>43243</v>
      </c>
      <c r="P61" s="2" t="s">
        <v>4456</v>
      </c>
      <c r="Q61" s="2">
        <v>24</v>
      </c>
      <c r="R61" s="2">
        <v>5</v>
      </c>
      <c r="S61" s="31">
        <f t="shared" si="1"/>
        <v>43244</v>
      </c>
      <c r="T61" s="2" t="s">
        <v>4456</v>
      </c>
      <c r="U61" s="2">
        <v>30</v>
      </c>
      <c r="V61" s="2">
        <v>5</v>
      </c>
      <c r="W61" s="31">
        <f t="shared" si="2"/>
        <v>43250</v>
      </c>
      <c r="X61" s="2" t="s">
        <v>4456</v>
      </c>
      <c r="Y61" s="2">
        <v>9</v>
      </c>
      <c r="Z61" s="2">
        <v>6</v>
      </c>
      <c r="AA61" s="31">
        <f t="shared" si="3"/>
        <v>43260</v>
      </c>
      <c r="AB61" s="2" t="s">
        <v>4456</v>
      </c>
      <c r="AC61" s="2">
        <f t="shared" si="4"/>
        <v>4</v>
      </c>
      <c r="AD61" s="2">
        <f>VLOOKUP(K61,'MMA Registration'!N:O,2,FALSE)</f>
        <v>19</v>
      </c>
    </row>
    <row r="62" spans="1:30" ht="23.1" customHeight="1">
      <c r="A62" s="2" t="s">
        <v>49</v>
      </c>
      <c r="B62" s="2" t="s">
        <v>26</v>
      </c>
      <c r="C62" s="2" t="s">
        <v>27</v>
      </c>
      <c r="D62" s="2" t="s">
        <v>28</v>
      </c>
      <c r="E62" s="2" t="s">
        <v>28</v>
      </c>
      <c r="F62" s="2" t="s">
        <v>167</v>
      </c>
      <c r="G62" s="2" t="s">
        <v>4454</v>
      </c>
      <c r="H62" s="2" t="s">
        <v>4455</v>
      </c>
      <c r="I62" s="11" t="s">
        <v>445</v>
      </c>
      <c r="J62" s="2" t="s">
        <v>8160</v>
      </c>
      <c r="K62" s="2" t="s">
        <v>446</v>
      </c>
      <c r="L62" s="2">
        <v>2018</v>
      </c>
      <c r="M62" s="2">
        <v>23</v>
      </c>
      <c r="N62" s="2">
        <v>5</v>
      </c>
      <c r="O62" s="31">
        <f t="shared" si="0"/>
        <v>43243</v>
      </c>
      <c r="P62" s="2" t="s">
        <v>4456</v>
      </c>
      <c r="Q62" s="2">
        <v>24</v>
      </c>
      <c r="R62" s="2">
        <v>5</v>
      </c>
      <c r="S62" s="31">
        <f t="shared" si="1"/>
        <v>43244</v>
      </c>
      <c r="T62" s="2" t="s">
        <v>4456</v>
      </c>
      <c r="U62" s="2">
        <v>30</v>
      </c>
      <c r="V62" s="2">
        <v>5</v>
      </c>
      <c r="W62" s="31">
        <f t="shared" si="2"/>
        <v>43250</v>
      </c>
      <c r="X62" s="2" t="s">
        <v>4456</v>
      </c>
      <c r="Y62" s="2">
        <v>9</v>
      </c>
      <c r="Z62" s="2">
        <v>6</v>
      </c>
      <c r="AA62" s="31">
        <f t="shared" si="3"/>
        <v>43260</v>
      </c>
      <c r="AB62" s="2" t="s">
        <v>4456</v>
      </c>
      <c r="AC62" s="2">
        <f t="shared" si="4"/>
        <v>4</v>
      </c>
      <c r="AD62" s="2">
        <f>VLOOKUP(K62,'MMA Registration'!N:O,2,FALSE)</f>
        <v>16</v>
      </c>
    </row>
    <row r="63" spans="1:30" ht="23.1" customHeight="1">
      <c r="A63" s="2" t="s">
        <v>49</v>
      </c>
      <c r="B63" s="2" t="s">
        <v>26</v>
      </c>
      <c r="C63" s="2" t="s">
        <v>27</v>
      </c>
      <c r="D63" s="2" t="s">
        <v>28</v>
      </c>
      <c r="E63" s="2" t="s">
        <v>28</v>
      </c>
      <c r="F63" s="2" t="s">
        <v>167</v>
      </c>
      <c r="G63" s="2" t="s">
        <v>4454</v>
      </c>
      <c r="H63" s="2" t="s">
        <v>4455</v>
      </c>
      <c r="I63" s="11" t="s">
        <v>442</v>
      </c>
      <c r="J63" s="2" t="s">
        <v>8160</v>
      </c>
      <c r="K63" s="2" t="s">
        <v>443</v>
      </c>
      <c r="L63" s="2">
        <v>2018</v>
      </c>
      <c r="M63" s="2">
        <v>23</v>
      </c>
      <c r="N63" s="2">
        <v>5</v>
      </c>
      <c r="O63" s="31">
        <f t="shared" si="0"/>
        <v>43243</v>
      </c>
      <c r="P63" s="2" t="s">
        <v>4456</v>
      </c>
      <c r="Q63" s="2">
        <v>24</v>
      </c>
      <c r="R63" s="2">
        <v>5</v>
      </c>
      <c r="S63" s="31">
        <f t="shared" si="1"/>
        <v>43244</v>
      </c>
      <c r="T63" s="2" t="s">
        <v>4456</v>
      </c>
      <c r="U63" s="2">
        <v>30</v>
      </c>
      <c r="V63" s="2">
        <v>5</v>
      </c>
      <c r="W63" s="31">
        <f t="shared" si="2"/>
        <v>43250</v>
      </c>
      <c r="X63" s="2" t="s">
        <v>4456</v>
      </c>
      <c r="Y63" s="2">
        <v>9</v>
      </c>
      <c r="Z63" s="2">
        <v>6</v>
      </c>
      <c r="AA63" s="31">
        <f t="shared" si="3"/>
        <v>43260</v>
      </c>
      <c r="AB63" s="2" t="s">
        <v>4456</v>
      </c>
      <c r="AC63" s="2">
        <f t="shared" si="4"/>
        <v>4</v>
      </c>
      <c r="AD63" s="2">
        <f>VLOOKUP(K63,'MMA Registration'!N:O,2,FALSE)</f>
        <v>19</v>
      </c>
    </row>
    <row r="64" spans="1:30" ht="23.1" customHeight="1">
      <c r="A64" s="2" t="s">
        <v>49</v>
      </c>
      <c r="B64" s="2" t="s">
        <v>26</v>
      </c>
      <c r="C64" s="2" t="s">
        <v>27</v>
      </c>
      <c r="D64" s="2" t="s">
        <v>28</v>
      </c>
      <c r="E64" s="2" t="s">
        <v>28</v>
      </c>
      <c r="F64" s="2" t="s">
        <v>167</v>
      </c>
      <c r="G64" s="2" t="s">
        <v>4454</v>
      </c>
      <c r="H64" s="2" t="s">
        <v>4455</v>
      </c>
      <c r="I64" s="11" t="s">
        <v>395</v>
      </c>
      <c r="J64" s="2" t="s">
        <v>8160</v>
      </c>
      <c r="K64" s="2" t="s">
        <v>225</v>
      </c>
      <c r="L64" s="2">
        <v>2018</v>
      </c>
      <c r="M64" s="2">
        <v>23</v>
      </c>
      <c r="N64" s="2">
        <v>5</v>
      </c>
      <c r="O64" s="31">
        <f t="shared" si="0"/>
        <v>43243</v>
      </c>
      <c r="P64" s="2" t="s">
        <v>4456</v>
      </c>
      <c r="Q64" s="2">
        <v>24</v>
      </c>
      <c r="R64" s="2">
        <v>5</v>
      </c>
      <c r="S64" s="31">
        <f t="shared" si="1"/>
        <v>43244</v>
      </c>
      <c r="T64" s="2" t="s">
        <v>4456</v>
      </c>
      <c r="U64" s="2">
        <v>30</v>
      </c>
      <c r="V64" s="2">
        <v>5</v>
      </c>
      <c r="W64" s="31">
        <f t="shared" si="2"/>
        <v>43250</v>
      </c>
      <c r="X64" s="2" t="s">
        <v>4456</v>
      </c>
      <c r="Y64" s="2">
        <v>9</v>
      </c>
      <c r="Z64" s="2">
        <v>6</v>
      </c>
      <c r="AA64" s="31">
        <f t="shared" si="3"/>
        <v>43260</v>
      </c>
      <c r="AB64" s="2" t="s">
        <v>4456</v>
      </c>
      <c r="AC64" s="2">
        <f t="shared" si="4"/>
        <v>4</v>
      </c>
      <c r="AD64" s="2">
        <f>VLOOKUP(K64,'MMA Registration'!N:O,2,FALSE)</f>
        <v>17</v>
      </c>
    </row>
    <row r="65" spans="1:30" ht="23.1" customHeight="1">
      <c r="A65" s="2" t="s">
        <v>49</v>
      </c>
      <c r="B65" s="2" t="s">
        <v>26</v>
      </c>
      <c r="C65" s="2" t="s">
        <v>27</v>
      </c>
      <c r="D65" s="2" t="s">
        <v>28</v>
      </c>
      <c r="E65" s="2" t="s">
        <v>28</v>
      </c>
      <c r="F65" s="2" t="s">
        <v>167</v>
      </c>
      <c r="G65" s="2" t="s">
        <v>4454</v>
      </c>
      <c r="H65" s="2" t="s">
        <v>4455</v>
      </c>
      <c r="I65" s="11" t="s">
        <v>177</v>
      </c>
      <c r="J65" s="2" t="s">
        <v>8160</v>
      </c>
      <c r="K65" s="2" t="s">
        <v>394</v>
      </c>
      <c r="L65" s="2">
        <v>2018</v>
      </c>
      <c r="M65" s="2">
        <v>23</v>
      </c>
      <c r="N65" s="2">
        <v>5</v>
      </c>
      <c r="O65" s="31">
        <f t="shared" si="0"/>
        <v>43243</v>
      </c>
      <c r="P65" s="2" t="s">
        <v>4456</v>
      </c>
      <c r="Q65" s="2">
        <v>24</v>
      </c>
      <c r="R65" s="2">
        <v>5</v>
      </c>
      <c r="S65" s="31">
        <f t="shared" si="1"/>
        <v>43244</v>
      </c>
      <c r="T65" s="2" t="s">
        <v>4456</v>
      </c>
      <c r="U65" s="2">
        <v>30</v>
      </c>
      <c r="V65" s="2">
        <v>5</v>
      </c>
      <c r="W65" s="31">
        <f t="shared" si="2"/>
        <v>43250</v>
      </c>
      <c r="X65" s="2" t="s">
        <v>4456</v>
      </c>
      <c r="Y65" s="2">
        <v>9</v>
      </c>
      <c r="Z65" s="2">
        <v>6</v>
      </c>
      <c r="AA65" s="31">
        <f t="shared" si="3"/>
        <v>43260</v>
      </c>
      <c r="AB65" s="2" t="s">
        <v>4456</v>
      </c>
      <c r="AC65" s="2">
        <f t="shared" si="4"/>
        <v>4</v>
      </c>
      <c r="AD65" s="2">
        <f>VLOOKUP(K65,'MMA Registration'!N:O,2,FALSE)</f>
        <v>17</v>
      </c>
    </row>
    <row r="66" spans="1:30" ht="23.1" customHeight="1">
      <c r="A66" s="2" t="s">
        <v>49</v>
      </c>
      <c r="B66" s="2" t="s">
        <v>26</v>
      </c>
      <c r="C66" s="2" t="s">
        <v>27</v>
      </c>
      <c r="D66" s="2" t="s">
        <v>28</v>
      </c>
      <c r="E66" s="2" t="s">
        <v>28</v>
      </c>
      <c r="F66" s="2" t="s">
        <v>167</v>
      </c>
      <c r="G66" s="2" t="s">
        <v>4454</v>
      </c>
      <c r="H66" s="2" t="s">
        <v>4455</v>
      </c>
      <c r="I66" s="11" t="s">
        <v>396</v>
      </c>
      <c r="J66" s="2" t="s">
        <v>8160</v>
      </c>
      <c r="K66" s="2" t="s">
        <v>397</v>
      </c>
      <c r="L66" s="2">
        <v>2018</v>
      </c>
      <c r="M66" s="2">
        <v>23</v>
      </c>
      <c r="N66" s="2">
        <v>5</v>
      </c>
      <c r="O66" s="31">
        <f t="shared" ref="O66:O129" si="5">DATE(L66,N66,M66)</f>
        <v>43243</v>
      </c>
      <c r="P66" s="2" t="s">
        <v>4456</v>
      </c>
      <c r="Q66" s="2">
        <v>24</v>
      </c>
      <c r="R66" s="2">
        <v>5</v>
      </c>
      <c r="S66" s="31">
        <f t="shared" ref="S66:S129" si="6">DATE(L66,R66,Q66)</f>
        <v>43244</v>
      </c>
      <c r="T66" s="2" t="s">
        <v>4456</v>
      </c>
      <c r="U66" s="2">
        <v>30</v>
      </c>
      <c r="V66" s="2">
        <v>5</v>
      </c>
      <c r="W66" s="31">
        <f t="shared" ref="W66:W129" si="7">DATE(L66,V66,U66)</f>
        <v>43250</v>
      </c>
      <c r="X66" s="2" t="s">
        <v>4456</v>
      </c>
      <c r="Y66" s="2">
        <v>9</v>
      </c>
      <c r="Z66" s="2">
        <v>6</v>
      </c>
      <c r="AA66" s="31">
        <f t="shared" ref="AA66:AA129" si="8">DATE(L66,Z66,Y66)</f>
        <v>43260</v>
      </c>
      <c r="AB66" s="2" t="s">
        <v>4456</v>
      </c>
      <c r="AC66" s="2">
        <f t="shared" si="4"/>
        <v>4</v>
      </c>
      <c r="AD66" s="2">
        <f>VLOOKUP(K66,'MMA Registration'!N:O,2,FALSE)</f>
        <v>16</v>
      </c>
    </row>
    <row r="67" spans="1:30" ht="23.1" customHeight="1">
      <c r="A67" s="2" t="s">
        <v>49</v>
      </c>
      <c r="B67" s="2" t="s">
        <v>26</v>
      </c>
      <c r="C67" s="2" t="s">
        <v>27</v>
      </c>
      <c r="D67" s="2" t="s">
        <v>28</v>
      </c>
      <c r="E67" s="2" t="s">
        <v>28</v>
      </c>
      <c r="F67" s="2" t="s">
        <v>167</v>
      </c>
      <c r="G67" s="2" t="s">
        <v>4454</v>
      </c>
      <c r="H67" s="2" t="s">
        <v>4455</v>
      </c>
      <c r="I67" s="11" t="s">
        <v>2099</v>
      </c>
      <c r="J67" s="2" t="s">
        <v>8160</v>
      </c>
      <c r="K67" s="2" t="s">
        <v>411</v>
      </c>
      <c r="L67" s="2">
        <v>2018</v>
      </c>
      <c r="M67" s="2">
        <v>23</v>
      </c>
      <c r="N67" s="2">
        <v>5</v>
      </c>
      <c r="O67" s="31">
        <f t="shared" si="5"/>
        <v>43243</v>
      </c>
      <c r="P67" s="2" t="s">
        <v>4456</v>
      </c>
      <c r="Q67" s="2">
        <v>24</v>
      </c>
      <c r="R67" s="2">
        <v>5</v>
      </c>
      <c r="S67" s="31">
        <f t="shared" si="6"/>
        <v>43244</v>
      </c>
      <c r="T67" s="2" t="s">
        <v>4456</v>
      </c>
      <c r="U67" s="2">
        <v>30</v>
      </c>
      <c r="V67" s="2">
        <v>5</v>
      </c>
      <c r="W67" s="31">
        <f t="shared" si="7"/>
        <v>43250</v>
      </c>
      <c r="X67" s="2" t="s">
        <v>4456</v>
      </c>
      <c r="Y67" s="2">
        <v>9</v>
      </c>
      <c r="Z67" s="2">
        <v>6</v>
      </c>
      <c r="AA67" s="31">
        <f t="shared" si="8"/>
        <v>43260</v>
      </c>
      <c r="AB67" s="2" t="s">
        <v>4456</v>
      </c>
      <c r="AC67" s="2">
        <f t="shared" ref="AC67:AC130" si="9">COUNTIF(P67:AB67, "Yes")</f>
        <v>4</v>
      </c>
      <c r="AD67" s="2">
        <f>VLOOKUP(K67,'MMA Registration'!N:O,2,FALSE)</f>
        <v>19</v>
      </c>
    </row>
    <row r="68" spans="1:30" ht="23.1" customHeight="1">
      <c r="A68" s="2" t="s">
        <v>49</v>
      </c>
      <c r="B68" s="2" t="s">
        <v>26</v>
      </c>
      <c r="C68" s="2" t="s">
        <v>27</v>
      </c>
      <c r="D68" s="2" t="s">
        <v>28</v>
      </c>
      <c r="E68" s="2" t="s">
        <v>28</v>
      </c>
      <c r="F68" s="2" t="s">
        <v>167</v>
      </c>
      <c r="G68" s="2" t="s">
        <v>4454</v>
      </c>
      <c r="H68" s="2" t="s">
        <v>4455</v>
      </c>
      <c r="I68" s="11" t="s">
        <v>408</v>
      </c>
      <c r="J68" s="2" t="s">
        <v>8160</v>
      </c>
      <c r="K68" s="2" t="s">
        <v>409</v>
      </c>
      <c r="L68" s="2">
        <v>2018</v>
      </c>
      <c r="M68" s="2">
        <v>23</v>
      </c>
      <c r="N68" s="2">
        <v>5</v>
      </c>
      <c r="O68" s="31">
        <f t="shared" si="5"/>
        <v>43243</v>
      </c>
      <c r="P68" s="2" t="s">
        <v>4456</v>
      </c>
      <c r="Q68" s="2">
        <v>24</v>
      </c>
      <c r="R68" s="2">
        <v>5</v>
      </c>
      <c r="S68" s="31">
        <f t="shared" si="6"/>
        <v>43244</v>
      </c>
      <c r="T68" s="2" t="s">
        <v>4456</v>
      </c>
      <c r="U68" s="2">
        <v>30</v>
      </c>
      <c r="V68" s="2">
        <v>5</v>
      </c>
      <c r="W68" s="31">
        <f t="shared" si="7"/>
        <v>43250</v>
      </c>
      <c r="X68" s="2" t="s">
        <v>4456</v>
      </c>
      <c r="Y68" s="2">
        <v>9</v>
      </c>
      <c r="Z68" s="2">
        <v>6</v>
      </c>
      <c r="AA68" s="31">
        <f t="shared" si="8"/>
        <v>43260</v>
      </c>
      <c r="AB68" s="2" t="s">
        <v>4456</v>
      </c>
      <c r="AC68" s="2">
        <f t="shared" si="9"/>
        <v>4</v>
      </c>
      <c r="AD68" s="2">
        <f>VLOOKUP(K68,'MMA Registration'!N:O,2,FALSE)</f>
        <v>18</v>
      </c>
    </row>
    <row r="69" spans="1:30" ht="23.1" customHeight="1">
      <c r="A69" s="2" t="s">
        <v>49</v>
      </c>
      <c r="B69" s="2" t="s">
        <v>26</v>
      </c>
      <c r="C69" s="2" t="s">
        <v>27</v>
      </c>
      <c r="D69" s="2" t="s">
        <v>28</v>
      </c>
      <c r="E69" s="2" t="s">
        <v>28</v>
      </c>
      <c r="F69" s="2" t="s">
        <v>167</v>
      </c>
      <c r="G69" s="2" t="s">
        <v>4454</v>
      </c>
      <c r="H69" s="2" t="s">
        <v>4455</v>
      </c>
      <c r="I69" s="11" t="s">
        <v>412</v>
      </c>
      <c r="J69" s="2" t="s">
        <v>8160</v>
      </c>
      <c r="K69" s="2" t="s">
        <v>358</v>
      </c>
      <c r="L69" s="2">
        <v>2018</v>
      </c>
      <c r="M69" s="2">
        <v>23</v>
      </c>
      <c r="N69" s="2">
        <v>5</v>
      </c>
      <c r="O69" s="31">
        <f t="shared" si="5"/>
        <v>43243</v>
      </c>
      <c r="P69" s="2" t="s">
        <v>4456</v>
      </c>
      <c r="Q69" s="2">
        <v>24</v>
      </c>
      <c r="R69" s="2">
        <v>5</v>
      </c>
      <c r="S69" s="31">
        <f t="shared" si="6"/>
        <v>43244</v>
      </c>
      <c r="T69" s="2" t="s">
        <v>4456</v>
      </c>
      <c r="U69" s="2">
        <v>30</v>
      </c>
      <c r="V69" s="2">
        <v>5</v>
      </c>
      <c r="W69" s="31">
        <f t="shared" si="7"/>
        <v>43250</v>
      </c>
      <c r="X69" s="2" t="s">
        <v>4456</v>
      </c>
      <c r="Y69" s="2">
        <v>9</v>
      </c>
      <c r="Z69" s="2">
        <v>6</v>
      </c>
      <c r="AA69" s="31">
        <f t="shared" si="8"/>
        <v>43260</v>
      </c>
      <c r="AB69" s="2" t="s">
        <v>4456</v>
      </c>
      <c r="AC69" s="2">
        <f t="shared" si="9"/>
        <v>4</v>
      </c>
      <c r="AD69" s="2">
        <f>VLOOKUP(K69,'MMA Registration'!N:O,2,FALSE)</f>
        <v>19</v>
      </c>
    </row>
    <row r="70" spans="1:30" ht="23.1" customHeight="1">
      <c r="A70" s="2" t="s">
        <v>49</v>
      </c>
      <c r="B70" s="2" t="s">
        <v>26</v>
      </c>
      <c r="C70" s="2" t="s">
        <v>27</v>
      </c>
      <c r="D70" s="2" t="s">
        <v>28</v>
      </c>
      <c r="E70" s="2" t="s">
        <v>28</v>
      </c>
      <c r="F70" s="2" t="s">
        <v>167</v>
      </c>
      <c r="G70" s="2" t="s">
        <v>4454</v>
      </c>
      <c r="H70" s="2" t="s">
        <v>4455</v>
      </c>
      <c r="I70" s="11" t="s">
        <v>406</v>
      </c>
      <c r="J70" s="2" t="s">
        <v>8160</v>
      </c>
      <c r="K70" s="2" t="s">
        <v>407</v>
      </c>
      <c r="L70" s="2">
        <v>2018</v>
      </c>
      <c r="M70" s="2">
        <v>23</v>
      </c>
      <c r="N70" s="2">
        <v>5</v>
      </c>
      <c r="O70" s="31">
        <f t="shared" si="5"/>
        <v>43243</v>
      </c>
      <c r="P70" s="2" t="s">
        <v>4456</v>
      </c>
      <c r="Q70" s="2">
        <v>24</v>
      </c>
      <c r="R70" s="2">
        <v>5</v>
      </c>
      <c r="S70" s="31">
        <f t="shared" si="6"/>
        <v>43244</v>
      </c>
      <c r="T70" s="2" t="s">
        <v>4456</v>
      </c>
      <c r="U70" s="2">
        <v>30</v>
      </c>
      <c r="V70" s="2">
        <v>5</v>
      </c>
      <c r="W70" s="31">
        <f t="shared" si="7"/>
        <v>43250</v>
      </c>
      <c r="X70" s="2" t="s">
        <v>4456</v>
      </c>
      <c r="Y70" s="2">
        <v>9</v>
      </c>
      <c r="Z70" s="2">
        <v>6</v>
      </c>
      <c r="AA70" s="31">
        <f t="shared" si="8"/>
        <v>43260</v>
      </c>
      <c r="AB70" s="2" t="s">
        <v>4456</v>
      </c>
      <c r="AC70" s="2">
        <f t="shared" si="9"/>
        <v>4</v>
      </c>
      <c r="AD70" s="2">
        <f>VLOOKUP(K70,'MMA Registration'!N:O,2,FALSE)</f>
        <v>18</v>
      </c>
    </row>
    <row r="71" spans="1:30" ht="23.1" customHeight="1">
      <c r="A71" s="2" t="s">
        <v>49</v>
      </c>
      <c r="B71" s="2" t="s">
        <v>26</v>
      </c>
      <c r="C71" s="2" t="s">
        <v>27</v>
      </c>
      <c r="D71" s="2" t="s">
        <v>28</v>
      </c>
      <c r="E71" s="2" t="s">
        <v>28</v>
      </c>
      <c r="F71" s="2" t="s">
        <v>167</v>
      </c>
      <c r="G71" s="2" t="s">
        <v>4454</v>
      </c>
      <c r="H71" s="2" t="s">
        <v>4455</v>
      </c>
      <c r="I71" s="11" t="s">
        <v>2100</v>
      </c>
      <c r="J71" s="2" t="s">
        <v>8160</v>
      </c>
      <c r="K71" s="2" t="s">
        <v>405</v>
      </c>
      <c r="L71" s="2">
        <v>2018</v>
      </c>
      <c r="M71" s="2">
        <v>23</v>
      </c>
      <c r="N71" s="2">
        <v>5</v>
      </c>
      <c r="O71" s="31">
        <f t="shared" si="5"/>
        <v>43243</v>
      </c>
      <c r="P71" s="2" t="s">
        <v>4456</v>
      </c>
      <c r="Q71" s="2">
        <v>24</v>
      </c>
      <c r="R71" s="2">
        <v>5</v>
      </c>
      <c r="S71" s="31">
        <f t="shared" si="6"/>
        <v>43244</v>
      </c>
      <c r="T71" s="2" t="s">
        <v>4456</v>
      </c>
      <c r="U71" s="2">
        <v>30</v>
      </c>
      <c r="V71" s="2">
        <v>5</v>
      </c>
      <c r="W71" s="31">
        <f t="shared" si="7"/>
        <v>43250</v>
      </c>
      <c r="X71" s="2" t="s">
        <v>4456</v>
      </c>
      <c r="Y71" s="2">
        <v>9</v>
      </c>
      <c r="Z71" s="2">
        <v>6</v>
      </c>
      <c r="AA71" s="31">
        <f t="shared" si="8"/>
        <v>43260</v>
      </c>
      <c r="AB71" s="2" t="s">
        <v>4456</v>
      </c>
      <c r="AC71" s="2">
        <f t="shared" si="9"/>
        <v>4</v>
      </c>
      <c r="AD71" s="2">
        <f>VLOOKUP(K71,'MMA Registration'!N:O,2,FALSE)</f>
        <v>19</v>
      </c>
    </row>
    <row r="72" spans="1:30" ht="23.1" customHeight="1">
      <c r="A72" s="2" t="s">
        <v>49</v>
      </c>
      <c r="B72" s="2" t="s">
        <v>26</v>
      </c>
      <c r="C72" s="2" t="s">
        <v>27</v>
      </c>
      <c r="D72" s="2" t="s">
        <v>28</v>
      </c>
      <c r="E72" s="2" t="s">
        <v>28</v>
      </c>
      <c r="F72" s="2" t="s">
        <v>167</v>
      </c>
      <c r="G72" s="2" t="s">
        <v>4454</v>
      </c>
      <c r="H72" s="2" t="s">
        <v>4455</v>
      </c>
      <c r="I72" s="11" t="s">
        <v>385</v>
      </c>
      <c r="J72" s="2" t="s">
        <v>8160</v>
      </c>
      <c r="K72" s="2" t="s">
        <v>386</v>
      </c>
      <c r="L72" s="2">
        <v>2018</v>
      </c>
      <c r="M72" s="2">
        <v>23</v>
      </c>
      <c r="N72" s="2">
        <v>5</v>
      </c>
      <c r="O72" s="31">
        <f t="shared" si="5"/>
        <v>43243</v>
      </c>
      <c r="P72" s="2" t="s">
        <v>4456</v>
      </c>
      <c r="Q72" s="2">
        <v>24</v>
      </c>
      <c r="R72" s="2">
        <v>5</v>
      </c>
      <c r="S72" s="31">
        <f t="shared" si="6"/>
        <v>43244</v>
      </c>
      <c r="T72" s="2" t="s">
        <v>4456</v>
      </c>
      <c r="U72" s="2">
        <v>30</v>
      </c>
      <c r="V72" s="2">
        <v>5</v>
      </c>
      <c r="W72" s="31">
        <f t="shared" si="7"/>
        <v>43250</v>
      </c>
      <c r="X72" s="2" t="s">
        <v>4457</v>
      </c>
      <c r="Y72" s="2">
        <v>9</v>
      </c>
      <c r="Z72" s="2">
        <v>6</v>
      </c>
      <c r="AA72" s="31">
        <f t="shared" si="8"/>
        <v>43260</v>
      </c>
      <c r="AB72" s="2" t="s">
        <v>4457</v>
      </c>
      <c r="AC72" s="2">
        <f t="shared" si="9"/>
        <v>2</v>
      </c>
      <c r="AD72" s="2">
        <f>VLOOKUP(K72,'MMA Registration'!N:O,2,FALSE)</f>
        <v>18</v>
      </c>
    </row>
    <row r="73" spans="1:30" ht="23.1" customHeight="1">
      <c r="A73" s="2" t="s">
        <v>49</v>
      </c>
      <c r="B73" s="2" t="s">
        <v>26</v>
      </c>
      <c r="C73" s="2" t="s">
        <v>27</v>
      </c>
      <c r="D73" s="2" t="s">
        <v>28</v>
      </c>
      <c r="E73" s="2" t="s">
        <v>28</v>
      </c>
      <c r="F73" s="2" t="s">
        <v>167</v>
      </c>
      <c r="G73" s="2" t="s">
        <v>4454</v>
      </c>
      <c r="H73" s="2" t="s">
        <v>4455</v>
      </c>
      <c r="I73" s="11" t="s">
        <v>392</v>
      </c>
      <c r="J73" s="2" t="s">
        <v>8160</v>
      </c>
      <c r="K73" s="2" t="s">
        <v>393</v>
      </c>
      <c r="L73" s="2">
        <v>2018</v>
      </c>
      <c r="M73" s="2">
        <v>23</v>
      </c>
      <c r="N73" s="2">
        <v>5</v>
      </c>
      <c r="O73" s="31">
        <f t="shared" si="5"/>
        <v>43243</v>
      </c>
      <c r="P73" s="2" t="s">
        <v>4456</v>
      </c>
      <c r="Q73" s="2">
        <v>24</v>
      </c>
      <c r="R73" s="2">
        <v>5</v>
      </c>
      <c r="S73" s="31">
        <f t="shared" si="6"/>
        <v>43244</v>
      </c>
      <c r="T73" s="2" t="s">
        <v>4457</v>
      </c>
      <c r="U73" s="2">
        <v>30</v>
      </c>
      <c r="V73" s="2">
        <v>5</v>
      </c>
      <c r="W73" s="31">
        <f t="shared" si="7"/>
        <v>43250</v>
      </c>
      <c r="X73" s="2" t="s">
        <v>4457</v>
      </c>
      <c r="Y73" s="2">
        <v>9</v>
      </c>
      <c r="Z73" s="2">
        <v>6</v>
      </c>
      <c r="AA73" s="31">
        <f t="shared" si="8"/>
        <v>43260</v>
      </c>
      <c r="AB73" s="2" t="s">
        <v>4457</v>
      </c>
      <c r="AC73" s="2">
        <f t="shared" si="9"/>
        <v>1</v>
      </c>
      <c r="AD73" s="2">
        <f>VLOOKUP(K73,'MMA Registration'!N:O,2,FALSE)</f>
        <v>16</v>
      </c>
    </row>
    <row r="74" spans="1:30" ht="23.1" customHeight="1">
      <c r="A74" s="2" t="s">
        <v>49</v>
      </c>
      <c r="B74" s="2" t="s">
        <v>26</v>
      </c>
      <c r="C74" s="2" t="s">
        <v>27</v>
      </c>
      <c r="D74" s="2" t="s">
        <v>28</v>
      </c>
      <c r="E74" s="2" t="s">
        <v>28</v>
      </c>
      <c r="F74" s="2" t="s">
        <v>167</v>
      </c>
      <c r="G74" s="2" t="s">
        <v>4454</v>
      </c>
      <c r="H74" s="2" t="s">
        <v>4455</v>
      </c>
      <c r="I74" s="11" t="s">
        <v>438</v>
      </c>
      <c r="J74" s="2" t="s">
        <v>8160</v>
      </c>
      <c r="K74" s="2" t="s">
        <v>439</v>
      </c>
      <c r="L74" s="2">
        <v>2018</v>
      </c>
      <c r="M74" s="2">
        <v>23</v>
      </c>
      <c r="N74" s="2">
        <v>5</v>
      </c>
      <c r="O74" s="31">
        <f t="shared" si="5"/>
        <v>43243</v>
      </c>
      <c r="P74" s="2" t="s">
        <v>4456</v>
      </c>
      <c r="Q74" s="2">
        <v>24</v>
      </c>
      <c r="R74" s="2">
        <v>5</v>
      </c>
      <c r="S74" s="31">
        <f t="shared" si="6"/>
        <v>43244</v>
      </c>
      <c r="T74" s="2" t="s">
        <v>4456</v>
      </c>
      <c r="U74" s="2">
        <v>30</v>
      </c>
      <c r="V74" s="2">
        <v>5</v>
      </c>
      <c r="W74" s="31">
        <f t="shared" si="7"/>
        <v>43250</v>
      </c>
      <c r="X74" s="2" t="s">
        <v>4456</v>
      </c>
      <c r="Y74" s="2">
        <v>9</v>
      </c>
      <c r="Z74" s="2">
        <v>6</v>
      </c>
      <c r="AA74" s="31">
        <f t="shared" si="8"/>
        <v>43260</v>
      </c>
      <c r="AB74" s="2" t="s">
        <v>4456</v>
      </c>
      <c r="AC74" s="2">
        <f t="shared" si="9"/>
        <v>4</v>
      </c>
      <c r="AD74" s="2">
        <f>VLOOKUP(K74,'MMA Registration'!N:O,2,FALSE)</f>
        <v>17</v>
      </c>
    </row>
    <row r="75" spans="1:30" ht="23.1" customHeight="1">
      <c r="A75" s="2" t="s">
        <v>49</v>
      </c>
      <c r="B75" s="2" t="s">
        <v>26</v>
      </c>
      <c r="C75" s="2" t="s">
        <v>27</v>
      </c>
      <c r="D75" s="2" t="s">
        <v>28</v>
      </c>
      <c r="E75" s="2" t="s">
        <v>28</v>
      </c>
      <c r="F75" s="2" t="s">
        <v>167</v>
      </c>
      <c r="G75" s="2" t="s">
        <v>4454</v>
      </c>
      <c r="H75" s="2" t="s">
        <v>4455</v>
      </c>
      <c r="I75" s="11" t="s">
        <v>398</v>
      </c>
      <c r="J75" s="2" t="s">
        <v>8160</v>
      </c>
      <c r="K75" s="2" t="s">
        <v>399</v>
      </c>
      <c r="L75" s="2">
        <v>2018</v>
      </c>
      <c r="M75" s="2">
        <v>23</v>
      </c>
      <c r="N75" s="2">
        <v>5</v>
      </c>
      <c r="O75" s="31">
        <f t="shared" si="5"/>
        <v>43243</v>
      </c>
      <c r="P75" s="2" t="s">
        <v>4456</v>
      </c>
      <c r="Q75" s="2">
        <v>24</v>
      </c>
      <c r="R75" s="2">
        <v>5</v>
      </c>
      <c r="S75" s="31">
        <f t="shared" si="6"/>
        <v>43244</v>
      </c>
      <c r="T75" s="2" t="s">
        <v>4456</v>
      </c>
      <c r="U75" s="2">
        <v>30</v>
      </c>
      <c r="V75" s="2">
        <v>5</v>
      </c>
      <c r="W75" s="31">
        <f t="shared" si="7"/>
        <v>43250</v>
      </c>
      <c r="X75" s="2" t="s">
        <v>4456</v>
      </c>
      <c r="Y75" s="2">
        <v>9</v>
      </c>
      <c r="Z75" s="2">
        <v>6</v>
      </c>
      <c r="AA75" s="31">
        <f t="shared" si="8"/>
        <v>43260</v>
      </c>
      <c r="AB75" s="2" t="s">
        <v>4456</v>
      </c>
      <c r="AC75" s="2">
        <f t="shared" si="9"/>
        <v>4</v>
      </c>
      <c r="AD75" s="2">
        <f>VLOOKUP(K75,'MMA Registration'!N:O,2,FALSE)</f>
        <v>19</v>
      </c>
    </row>
    <row r="76" spans="1:30" ht="23.1" customHeight="1">
      <c r="A76" s="2" t="s">
        <v>51</v>
      </c>
      <c r="B76" s="2" t="s">
        <v>26</v>
      </c>
      <c r="C76" s="2" t="s">
        <v>27</v>
      </c>
      <c r="D76" s="2" t="s">
        <v>28</v>
      </c>
      <c r="E76" s="2" t="s">
        <v>28</v>
      </c>
      <c r="F76" s="2" t="s">
        <v>167</v>
      </c>
      <c r="G76" s="2" t="s">
        <v>4454</v>
      </c>
      <c r="H76" s="2" t="s">
        <v>4458</v>
      </c>
      <c r="I76" s="2" t="s">
        <v>455</v>
      </c>
      <c r="J76" s="2" t="s">
        <v>8160</v>
      </c>
      <c r="K76" s="2" t="s">
        <v>456</v>
      </c>
      <c r="L76" s="2">
        <v>2018</v>
      </c>
      <c r="M76" s="2">
        <v>8</v>
      </c>
      <c r="N76" s="2">
        <v>6</v>
      </c>
      <c r="O76" s="31">
        <f t="shared" si="5"/>
        <v>43259</v>
      </c>
      <c r="P76" s="2" t="s">
        <v>4456</v>
      </c>
      <c r="Q76" s="2">
        <v>13</v>
      </c>
      <c r="R76" s="2">
        <v>6</v>
      </c>
      <c r="S76" s="31">
        <f t="shared" si="6"/>
        <v>43264</v>
      </c>
      <c r="T76" s="2" t="s">
        <v>4457</v>
      </c>
      <c r="U76" s="2">
        <v>20</v>
      </c>
      <c r="V76" s="2">
        <v>6</v>
      </c>
      <c r="W76" s="31">
        <f t="shared" si="7"/>
        <v>43271</v>
      </c>
      <c r="X76" s="2" t="s">
        <v>4456</v>
      </c>
      <c r="Y76" s="2">
        <v>23</v>
      </c>
      <c r="Z76" s="2">
        <v>6</v>
      </c>
      <c r="AA76" s="31">
        <f t="shared" si="8"/>
        <v>43274</v>
      </c>
      <c r="AB76" s="2" t="s">
        <v>4456</v>
      </c>
      <c r="AC76" s="2">
        <f t="shared" si="9"/>
        <v>3</v>
      </c>
      <c r="AD76" s="2">
        <f>VLOOKUP(K76,'MMA Registration'!N:O,2,FALSE)</f>
        <v>18</v>
      </c>
    </row>
    <row r="77" spans="1:30" ht="23.1" customHeight="1">
      <c r="A77" s="2" t="s">
        <v>51</v>
      </c>
      <c r="B77" s="2" t="s">
        <v>26</v>
      </c>
      <c r="C77" s="2" t="s">
        <v>27</v>
      </c>
      <c r="D77" s="2" t="s">
        <v>28</v>
      </c>
      <c r="E77" s="2" t="s">
        <v>28</v>
      </c>
      <c r="F77" s="2" t="s">
        <v>167</v>
      </c>
      <c r="G77" s="2" t="s">
        <v>4454</v>
      </c>
      <c r="H77" s="2" t="s">
        <v>4458</v>
      </c>
      <c r="I77" s="11" t="s">
        <v>205</v>
      </c>
      <c r="J77" s="11" t="s">
        <v>8160</v>
      </c>
      <c r="K77" s="11" t="s">
        <v>461</v>
      </c>
      <c r="L77" s="2">
        <v>2018</v>
      </c>
      <c r="M77" s="2">
        <v>8</v>
      </c>
      <c r="N77" s="2">
        <v>6</v>
      </c>
      <c r="O77" s="31">
        <f t="shared" si="5"/>
        <v>43259</v>
      </c>
      <c r="P77" s="2" t="s">
        <v>4456</v>
      </c>
      <c r="Q77" s="2">
        <v>13</v>
      </c>
      <c r="R77" s="2">
        <v>6</v>
      </c>
      <c r="S77" s="31">
        <f t="shared" si="6"/>
        <v>43264</v>
      </c>
      <c r="T77" s="2" t="s">
        <v>4456</v>
      </c>
      <c r="U77" s="2">
        <v>20</v>
      </c>
      <c r="V77" s="2">
        <v>6</v>
      </c>
      <c r="W77" s="31">
        <f t="shared" si="7"/>
        <v>43271</v>
      </c>
      <c r="X77" s="2" t="s">
        <v>4456</v>
      </c>
      <c r="Y77" s="2">
        <v>23</v>
      </c>
      <c r="Z77" s="2">
        <v>6</v>
      </c>
      <c r="AA77" s="31">
        <f t="shared" si="8"/>
        <v>43274</v>
      </c>
      <c r="AB77" s="2" t="s">
        <v>4456</v>
      </c>
      <c r="AC77" s="2">
        <f t="shared" si="9"/>
        <v>4</v>
      </c>
      <c r="AD77" s="2">
        <f>VLOOKUP(K77,'MMA Registration'!N:O,2,FALSE)</f>
        <v>18</v>
      </c>
    </row>
    <row r="78" spans="1:30" ht="23.1" customHeight="1">
      <c r="A78" s="2" t="s">
        <v>51</v>
      </c>
      <c r="B78" s="2" t="s">
        <v>26</v>
      </c>
      <c r="C78" s="2" t="s">
        <v>27</v>
      </c>
      <c r="D78" s="2" t="s">
        <v>28</v>
      </c>
      <c r="E78" s="2" t="s">
        <v>28</v>
      </c>
      <c r="F78" s="2" t="s">
        <v>167</v>
      </c>
      <c r="G78" s="2" t="s">
        <v>4454</v>
      </c>
      <c r="H78" s="2" t="s">
        <v>4458</v>
      </c>
      <c r="I78" s="11" t="s">
        <v>462</v>
      </c>
      <c r="J78" s="11" t="s">
        <v>8160</v>
      </c>
      <c r="K78" s="11" t="s">
        <v>463</v>
      </c>
      <c r="L78" s="2">
        <v>2018</v>
      </c>
      <c r="M78" s="2">
        <v>8</v>
      </c>
      <c r="N78" s="2">
        <v>6</v>
      </c>
      <c r="O78" s="31">
        <f t="shared" si="5"/>
        <v>43259</v>
      </c>
      <c r="P78" s="2" t="s">
        <v>4456</v>
      </c>
      <c r="Q78" s="2">
        <v>13</v>
      </c>
      <c r="R78" s="2">
        <v>6</v>
      </c>
      <c r="S78" s="31">
        <f t="shared" si="6"/>
        <v>43264</v>
      </c>
      <c r="T78" s="2" t="s">
        <v>4457</v>
      </c>
      <c r="U78" s="2">
        <v>20</v>
      </c>
      <c r="V78" s="2">
        <v>6</v>
      </c>
      <c r="W78" s="31">
        <f t="shared" si="7"/>
        <v>43271</v>
      </c>
      <c r="X78" s="2" t="s">
        <v>4456</v>
      </c>
      <c r="Y78" s="2">
        <v>23</v>
      </c>
      <c r="Z78" s="2">
        <v>6</v>
      </c>
      <c r="AA78" s="31">
        <f t="shared" si="8"/>
        <v>43274</v>
      </c>
      <c r="AB78" s="2" t="s">
        <v>4456</v>
      </c>
      <c r="AC78" s="2">
        <f t="shared" si="9"/>
        <v>3</v>
      </c>
      <c r="AD78" s="2">
        <f>VLOOKUP(K78,'MMA Registration'!N:O,2,FALSE)</f>
        <v>19</v>
      </c>
    </row>
    <row r="79" spans="1:30" ht="23.1" customHeight="1">
      <c r="A79" s="2" t="s">
        <v>51</v>
      </c>
      <c r="B79" s="2" t="s">
        <v>26</v>
      </c>
      <c r="C79" s="2" t="s">
        <v>27</v>
      </c>
      <c r="D79" s="2" t="s">
        <v>28</v>
      </c>
      <c r="E79" s="2" t="s">
        <v>28</v>
      </c>
      <c r="F79" s="2" t="s">
        <v>167</v>
      </c>
      <c r="G79" s="2" t="s">
        <v>4454</v>
      </c>
      <c r="H79" s="2" t="s">
        <v>4458</v>
      </c>
      <c r="I79" s="11" t="s">
        <v>525</v>
      </c>
      <c r="J79" s="11" t="s">
        <v>8160</v>
      </c>
      <c r="K79" s="11" t="s">
        <v>573</v>
      </c>
      <c r="L79" s="2">
        <v>2018</v>
      </c>
      <c r="M79" s="2">
        <v>8</v>
      </c>
      <c r="N79" s="2">
        <v>6</v>
      </c>
      <c r="O79" s="31">
        <f t="shared" si="5"/>
        <v>43259</v>
      </c>
      <c r="P79" s="2" t="s">
        <v>4456</v>
      </c>
      <c r="Q79" s="2">
        <v>13</v>
      </c>
      <c r="R79" s="2">
        <v>6</v>
      </c>
      <c r="S79" s="31">
        <f t="shared" si="6"/>
        <v>43264</v>
      </c>
      <c r="T79" s="2" t="s">
        <v>4456</v>
      </c>
      <c r="U79" s="2">
        <v>20</v>
      </c>
      <c r="V79" s="2">
        <v>6</v>
      </c>
      <c r="W79" s="31">
        <f t="shared" si="7"/>
        <v>43271</v>
      </c>
      <c r="X79" s="2" t="s">
        <v>4457</v>
      </c>
      <c r="Y79" s="2">
        <v>23</v>
      </c>
      <c r="Z79" s="2">
        <v>6</v>
      </c>
      <c r="AA79" s="31">
        <f t="shared" si="8"/>
        <v>43274</v>
      </c>
      <c r="AB79" s="2" t="s">
        <v>4456</v>
      </c>
      <c r="AC79" s="2">
        <f t="shared" si="9"/>
        <v>3</v>
      </c>
      <c r="AD79" s="2">
        <f>VLOOKUP(K79,'MMA Registration'!N:O,2,FALSE)</f>
        <v>18</v>
      </c>
    </row>
    <row r="80" spans="1:30" ht="23.1" customHeight="1">
      <c r="A80" s="2" t="s">
        <v>51</v>
      </c>
      <c r="B80" s="2" t="s">
        <v>26</v>
      </c>
      <c r="C80" s="2" t="s">
        <v>27</v>
      </c>
      <c r="D80" s="2" t="s">
        <v>28</v>
      </c>
      <c r="E80" s="2" t="s">
        <v>28</v>
      </c>
      <c r="F80" s="2" t="s">
        <v>167</v>
      </c>
      <c r="G80" s="2" t="s">
        <v>4454</v>
      </c>
      <c r="H80" s="2" t="s">
        <v>4458</v>
      </c>
      <c r="I80" s="11" t="s">
        <v>457</v>
      </c>
      <c r="J80" s="11" t="s">
        <v>8160</v>
      </c>
      <c r="K80" s="2" t="s">
        <v>458</v>
      </c>
      <c r="L80" s="2">
        <v>2018</v>
      </c>
      <c r="M80" s="2">
        <v>8</v>
      </c>
      <c r="N80" s="2">
        <v>6</v>
      </c>
      <c r="O80" s="31">
        <f t="shared" si="5"/>
        <v>43259</v>
      </c>
      <c r="P80" s="2" t="s">
        <v>4456</v>
      </c>
      <c r="Q80" s="2">
        <v>13</v>
      </c>
      <c r="R80" s="2">
        <v>6</v>
      </c>
      <c r="S80" s="31">
        <f t="shared" si="6"/>
        <v>43264</v>
      </c>
      <c r="T80" s="2" t="s">
        <v>4456</v>
      </c>
      <c r="U80" s="2">
        <v>20</v>
      </c>
      <c r="V80" s="2">
        <v>6</v>
      </c>
      <c r="W80" s="31">
        <f t="shared" si="7"/>
        <v>43271</v>
      </c>
      <c r="X80" s="2" t="s">
        <v>4457</v>
      </c>
      <c r="Y80" s="2">
        <v>23</v>
      </c>
      <c r="Z80" s="2">
        <v>6</v>
      </c>
      <c r="AA80" s="31">
        <f t="shared" si="8"/>
        <v>43274</v>
      </c>
      <c r="AB80" s="2" t="s">
        <v>4456</v>
      </c>
      <c r="AC80" s="2">
        <f t="shared" si="9"/>
        <v>3</v>
      </c>
      <c r="AD80" s="2">
        <f>VLOOKUP(K80,'MMA Registration'!N:O,2,FALSE)</f>
        <v>18</v>
      </c>
    </row>
    <row r="81" spans="1:30" ht="23.1" customHeight="1">
      <c r="A81" s="2" t="s">
        <v>51</v>
      </c>
      <c r="B81" s="2" t="s">
        <v>26</v>
      </c>
      <c r="C81" s="2" t="s">
        <v>27</v>
      </c>
      <c r="D81" s="2" t="s">
        <v>28</v>
      </c>
      <c r="E81" s="2" t="s">
        <v>28</v>
      </c>
      <c r="F81" s="2" t="s">
        <v>167</v>
      </c>
      <c r="G81" s="2" t="s">
        <v>4454</v>
      </c>
      <c r="H81" s="2" t="s">
        <v>4458</v>
      </c>
      <c r="I81" s="11" t="s">
        <v>459</v>
      </c>
      <c r="J81" s="11" t="s">
        <v>8160</v>
      </c>
      <c r="K81" s="11" t="s">
        <v>460</v>
      </c>
      <c r="L81" s="2">
        <v>2018</v>
      </c>
      <c r="M81" s="2">
        <v>8</v>
      </c>
      <c r="N81" s="2">
        <v>6</v>
      </c>
      <c r="O81" s="31">
        <f t="shared" si="5"/>
        <v>43259</v>
      </c>
      <c r="P81" s="2" t="s">
        <v>4456</v>
      </c>
      <c r="Q81" s="2">
        <v>13</v>
      </c>
      <c r="R81" s="2">
        <v>6</v>
      </c>
      <c r="S81" s="31">
        <f t="shared" si="6"/>
        <v>43264</v>
      </c>
      <c r="T81" s="2" t="s">
        <v>4456</v>
      </c>
      <c r="U81" s="2">
        <v>20</v>
      </c>
      <c r="V81" s="2">
        <v>6</v>
      </c>
      <c r="W81" s="31">
        <f t="shared" si="7"/>
        <v>43271</v>
      </c>
      <c r="X81" s="2" t="s">
        <v>4456</v>
      </c>
      <c r="Y81" s="2">
        <v>23</v>
      </c>
      <c r="Z81" s="2">
        <v>6</v>
      </c>
      <c r="AA81" s="31">
        <f t="shared" si="8"/>
        <v>43274</v>
      </c>
      <c r="AB81" s="2" t="s">
        <v>4456</v>
      </c>
      <c r="AC81" s="2">
        <f t="shared" si="9"/>
        <v>4</v>
      </c>
      <c r="AD81" s="2">
        <f>VLOOKUP(K81,'MMA Registration'!N:O,2,FALSE)</f>
        <v>19</v>
      </c>
    </row>
    <row r="82" spans="1:30" ht="23.1" customHeight="1">
      <c r="A82" s="2" t="s">
        <v>51</v>
      </c>
      <c r="B82" s="2" t="s">
        <v>26</v>
      </c>
      <c r="C82" s="2" t="s">
        <v>27</v>
      </c>
      <c r="D82" s="2" t="s">
        <v>28</v>
      </c>
      <c r="E82" s="2" t="s">
        <v>28</v>
      </c>
      <c r="F82" s="2" t="s">
        <v>167</v>
      </c>
      <c r="G82" s="2" t="s">
        <v>4454</v>
      </c>
      <c r="H82" s="2" t="s">
        <v>4458</v>
      </c>
      <c r="I82" s="2" t="s">
        <v>282</v>
      </c>
      <c r="J82" s="2" t="s">
        <v>8160</v>
      </c>
      <c r="K82" s="2" t="s">
        <v>208</v>
      </c>
      <c r="L82" s="2">
        <v>2018</v>
      </c>
      <c r="M82" s="2">
        <v>8</v>
      </c>
      <c r="N82" s="2">
        <v>6</v>
      </c>
      <c r="O82" s="31">
        <f t="shared" si="5"/>
        <v>43259</v>
      </c>
      <c r="P82" s="2" t="s">
        <v>4456</v>
      </c>
      <c r="Q82" s="2">
        <v>13</v>
      </c>
      <c r="R82" s="2">
        <v>6</v>
      </c>
      <c r="S82" s="31">
        <f t="shared" si="6"/>
        <v>43264</v>
      </c>
      <c r="T82" s="2" t="s">
        <v>4456</v>
      </c>
      <c r="U82" s="2">
        <v>20</v>
      </c>
      <c r="V82" s="2">
        <v>6</v>
      </c>
      <c r="W82" s="31">
        <f t="shared" si="7"/>
        <v>43271</v>
      </c>
      <c r="X82" s="2" t="s">
        <v>4456</v>
      </c>
      <c r="Y82" s="2">
        <v>23</v>
      </c>
      <c r="Z82" s="2">
        <v>6</v>
      </c>
      <c r="AA82" s="31">
        <f t="shared" si="8"/>
        <v>43274</v>
      </c>
      <c r="AB82" s="2" t="s">
        <v>4456</v>
      </c>
      <c r="AC82" s="2">
        <f t="shared" si="9"/>
        <v>4</v>
      </c>
      <c r="AD82" s="2">
        <f>VLOOKUP(K82,'MMA Registration'!N:O,2,FALSE)</f>
        <v>18</v>
      </c>
    </row>
    <row r="83" spans="1:30" ht="23.1" customHeight="1">
      <c r="A83" s="2" t="s">
        <v>51</v>
      </c>
      <c r="B83" s="2" t="s">
        <v>26</v>
      </c>
      <c r="C83" s="2" t="s">
        <v>27</v>
      </c>
      <c r="D83" s="2" t="s">
        <v>28</v>
      </c>
      <c r="E83" s="2" t="s">
        <v>28</v>
      </c>
      <c r="F83" s="2" t="s">
        <v>167</v>
      </c>
      <c r="G83" s="2" t="s">
        <v>4454</v>
      </c>
      <c r="H83" s="2" t="s">
        <v>4458</v>
      </c>
      <c r="I83" s="2" t="s">
        <v>464</v>
      </c>
      <c r="J83" s="2" t="s">
        <v>8160</v>
      </c>
      <c r="K83" s="2" t="s">
        <v>465</v>
      </c>
      <c r="L83" s="2">
        <v>2018</v>
      </c>
      <c r="M83" s="2">
        <v>8</v>
      </c>
      <c r="N83" s="2">
        <v>6</v>
      </c>
      <c r="O83" s="31">
        <f t="shared" si="5"/>
        <v>43259</v>
      </c>
      <c r="P83" s="2" t="s">
        <v>4456</v>
      </c>
      <c r="Q83" s="2">
        <v>13</v>
      </c>
      <c r="R83" s="2">
        <v>6</v>
      </c>
      <c r="S83" s="31">
        <f t="shared" si="6"/>
        <v>43264</v>
      </c>
      <c r="T83" s="2" t="s">
        <v>4456</v>
      </c>
      <c r="U83" s="2">
        <v>20</v>
      </c>
      <c r="V83" s="2">
        <v>6</v>
      </c>
      <c r="W83" s="31">
        <f t="shared" si="7"/>
        <v>43271</v>
      </c>
      <c r="X83" s="2" t="s">
        <v>4456</v>
      </c>
      <c r="Y83" s="2">
        <v>23</v>
      </c>
      <c r="Z83" s="2">
        <v>6</v>
      </c>
      <c r="AA83" s="31">
        <f t="shared" si="8"/>
        <v>43274</v>
      </c>
      <c r="AB83" s="2" t="s">
        <v>4456</v>
      </c>
      <c r="AC83" s="2">
        <f t="shared" si="9"/>
        <v>4</v>
      </c>
      <c r="AD83" s="2">
        <f>VLOOKUP(K83,'MMA Registration'!N:O,2,FALSE)</f>
        <v>17</v>
      </c>
    </row>
    <row r="84" spans="1:30" ht="23.1" customHeight="1">
      <c r="A84" s="2" t="s">
        <v>51</v>
      </c>
      <c r="B84" s="2" t="s">
        <v>26</v>
      </c>
      <c r="C84" s="2" t="s">
        <v>27</v>
      </c>
      <c r="D84" s="2" t="s">
        <v>28</v>
      </c>
      <c r="E84" s="2" t="s">
        <v>28</v>
      </c>
      <c r="F84" s="2" t="s">
        <v>167</v>
      </c>
      <c r="G84" s="2" t="s">
        <v>4454</v>
      </c>
      <c r="H84" s="2" t="s">
        <v>4458</v>
      </c>
      <c r="I84" s="2" t="s">
        <v>253</v>
      </c>
      <c r="J84" s="2" t="s">
        <v>8160</v>
      </c>
      <c r="K84" s="2" t="s">
        <v>178</v>
      </c>
      <c r="L84" s="2">
        <v>2018</v>
      </c>
      <c r="M84" s="2">
        <v>8</v>
      </c>
      <c r="N84" s="2">
        <v>6</v>
      </c>
      <c r="O84" s="31">
        <f t="shared" si="5"/>
        <v>43259</v>
      </c>
      <c r="P84" s="2" t="s">
        <v>4456</v>
      </c>
      <c r="Q84" s="2">
        <v>13</v>
      </c>
      <c r="R84" s="2">
        <v>6</v>
      </c>
      <c r="S84" s="31">
        <f t="shared" si="6"/>
        <v>43264</v>
      </c>
      <c r="T84" s="2" t="s">
        <v>4457</v>
      </c>
      <c r="U84" s="2">
        <v>20</v>
      </c>
      <c r="V84" s="2">
        <v>6</v>
      </c>
      <c r="W84" s="31">
        <f t="shared" si="7"/>
        <v>43271</v>
      </c>
      <c r="X84" s="2" t="s">
        <v>4456</v>
      </c>
      <c r="Y84" s="2">
        <v>23</v>
      </c>
      <c r="Z84" s="2">
        <v>6</v>
      </c>
      <c r="AA84" s="31">
        <f t="shared" si="8"/>
        <v>43274</v>
      </c>
      <c r="AB84" s="2" t="s">
        <v>4457</v>
      </c>
      <c r="AC84" s="2">
        <f t="shared" si="9"/>
        <v>2</v>
      </c>
      <c r="AD84" s="2">
        <f>VLOOKUP(K84,'MMA Registration'!N:O,2,FALSE)</f>
        <v>18</v>
      </c>
    </row>
    <row r="85" spans="1:30" ht="23.1" customHeight="1">
      <c r="A85" s="2" t="s">
        <v>51</v>
      </c>
      <c r="B85" s="2" t="s">
        <v>26</v>
      </c>
      <c r="C85" s="2" t="s">
        <v>27</v>
      </c>
      <c r="D85" s="2" t="s">
        <v>28</v>
      </c>
      <c r="E85" s="2" t="s">
        <v>28</v>
      </c>
      <c r="F85" s="2" t="s">
        <v>167</v>
      </c>
      <c r="G85" s="2" t="s">
        <v>4454</v>
      </c>
      <c r="H85" s="2" t="s">
        <v>4458</v>
      </c>
      <c r="I85" s="11" t="s">
        <v>466</v>
      </c>
      <c r="J85" s="11" t="s">
        <v>8160</v>
      </c>
      <c r="K85" s="11" t="s">
        <v>467</v>
      </c>
      <c r="L85" s="2">
        <v>2018</v>
      </c>
      <c r="M85" s="2">
        <v>8</v>
      </c>
      <c r="N85" s="2">
        <v>6</v>
      </c>
      <c r="O85" s="31">
        <f t="shared" si="5"/>
        <v>43259</v>
      </c>
      <c r="P85" s="2" t="s">
        <v>4456</v>
      </c>
      <c r="Q85" s="2">
        <v>13</v>
      </c>
      <c r="R85" s="2">
        <v>6</v>
      </c>
      <c r="S85" s="31">
        <f t="shared" si="6"/>
        <v>43264</v>
      </c>
      <c r="T85" s="2" t="s">
        <v>4457</v>
      </c>
      <c r="U85" s="2">
        <v>20</v>
      </c>
      <c r="V85" s="2">
        <v>6</v>
      </c>
      <c r="W85" s="31">
        <f t="shared" si="7"/>
        <v>43271</v>
      </c>
      <c r="X85" s="2" t="s">
        <v>4456</v>
      </c>
      <c r="Y85" s="2">
        <v>23</v>
      </c>
      <c r="Z85" s="2">
        <v>6</v>
      </c>
      <c r="AA85" s="31">
        <f t="shared" si="8"/>
        <v>43274</v>
      </c>
      <c r="AB85" s="2" t="s">
        <v>4456</v>
      </c>
      <c r="AC85" s="2">
        <f t="shared" si="9"/>
        <v>3</v>
      </c>
      <c r="AD85" s="2">
        <f>VLOOKUP(K85,'MMA Registration'!N:O,2,FALSE)</f>
        <v>17</v>
      </c>
    </row>
    <row r="86" spans="1:30" ht="23.1" customHeight="1">
      <c r="A86" s="2" t="s">
        <v>51</v>
      </c>
      <c r="B86" s="2" t="s">
        <v>26</v>
      </c>
      <c r="C86" s="2" t="s">
        <v>27</v>
      </c>
      <c r="D86" s="2" t="s">
        <v>28</v>
      </c>
      <c r="E86" s="2" t="s">
        <v>28</v>
      </c>
      <c r="F86" s="2" t="s">
        <v>167</v>
      </c>
      <c r="G86" s="2" t="s">
        <v>4454</v>
      </c>
      <c r="H86" s="2" t="s">
        <v>4458</v>
      </c>
      <c r="I86" s="11" t="s">
        <v>402</v>
      </c>
      <c r="J86" s="11" t="s">
        <v>8160</v>
      </c>
      <c r="K86" s="11" t="s">
        <v>403</v>
      </c>
      <c r="L86" s="2">
        <v>2018</v>
      </c>
      <c r="M86" s="2">
        <v>8</v>
      </c>
      <c r="N86" s="2">
        <v>6</v>
      </c>
      <c r="O86" s="31">
        <f t="shared" si="5"/>
        <v>43259</v>
      </c>
      <c r="P86" s="2" t="s">
        <v>4456</v>
      </c>
      <c r="Q86" s="2">
        <v>13</v>
      </c>
      <c r="R86" s="2">
        <v>6</v>
      </c>
      <c r="S86" s="31">
        <f t="shared" si="6"/>
        <v>43264</v>
      </c>
      <c r="T86" s="2" t="s">
        <v>4456</v>
      </c>
      <c r="U86" s="2">
        <v>20</v>
      </c>
      <c r="V86" s="2">
        <v>6</v>
      </c>
      <c r="W86" s="31">
        <f t="shared" si="7"/>
        <v>43271</v>
      </c>
      <c r="X86" s="2" t="s">
        <v>4456</v>
      </c>
      <c r="Y86" s="2">
        <v>23</v>
      </c>
      <c r="Z86" s="2">
        <v>6</v>
      </c>
      <c r="AA86" s="31">
        <f t="shared" si="8"/>
        <v>43274</v>
      </c>
      <c r="AB86" s="2" t="s">
        <v>4456</v>
      </c>
      <c r="AC86" s="2">
        <f t="shared" si="9"/>
        <v>4</v>
      </c>
      <c r="AD86" s="2">
        <f>VLOOKUP(K86,'MMA Registration'!N:O,2,FALSE)</f>
        <v>19</v>
      </c>
    </row>
    <row r="87" spans="1:30" ht="23.1" customHeight="1">
      <c r="A87" s="2" t="s">
        <v>51</v>
      </c>
      <c r="B87" s="2" t="s">
        <v>26</v>
      </c>
      <c r="C87" s="2" t="s">
        <v>27</v>
      </c>
      <c r="D87" s="2" t="s">
        <v>28</v>
      </c>
      <c r="E87" s="2" t="s">
        <v>28</v>
      </c>
      <c r="F87" s="2" t="s">
        <v>167</v>
      </c>
      <c r="G87" s="2" t="s">
        <v>4454</v>
      </c>
      <c r="H87" s="2" t="s">
        <v>4458</v>
      </c>
      <c r="I87" s="11" t="s">
        <v>519</v>
      </c>
      <c r="J87" s="11" t="s">
        <v>8160</v>
      </c>
      <c r="K87" s="11" t="s">
        <v>498</v>
      </c>
      <c r="L87" s="2">
        <v>2018</v>
      </c>
      <c r="M87" s="2">
        <v>8</v>
      </c>
      <c r="N87" s="2">
        <v>6</v>
      </c>
      <c r="O87" s="31">
        <f t="shared" si="5"/>
        <v>43259</v>
      </c>
      <c r="P87" s="2" t="s">
        <v>4456</v>
      </c>
      <c r="Q87" s="2">
        <v>13</v>
      </c>
      <c r="R87" s="2">
        <v>6</v>
      </c>
      <c r="S87" s="31">
        <f t="shared" si="6"/>
        <v>43264</v>
      </c>
      <c r="T87" s="2" t="s">
        <v>4456</v>
      </c>
      <c r="U87" s="2">
        <v>20</v>
      </c>
      <c r="V87" s="2">
        <v>6</v>
      </c>
      <c r="W87" s="31">
        <f t="shared" si="7"/>
        <v>43271</v>
      </c>
      <c r="X87" s="2" t="s">
        <v>4456</v>
      </c>
      <c r="Y87" s="2">
        <v>23</v>
      </c>
      <c r="Z87" s="2">
        <v>6</v>
      </c>
      <c r="AA87" s="31">
        <f t="shared" si="8"/>
        <v>43274</v>
      </c>
      <c r="AB87" s="2" t="s">
        <v>4456</v>
      </c>
      <c r="AC87" s="2">
        <f t="shared" si="9"/>
        <v>4</v>
      </c>
      <c r="AD87" s="2">
        <f>VLOOKUP(K87,'MMA Registration'!N:O,2,FALSE)</f>
        <v>19</v>
      </c>
    </row>
    <row r="88" spans="1:30" ht="23.1" customHeight="1">
      <c r="A88" s="2" t="s">
        <v>52</v>
      </c>
      <c r="B88" s="2" t="s">
        <v>26</v>
      </c>
      <c r="C88" s="2" t="s">
        <v>27</v>
      </c>
      <c r="D88" s="2" t="s">
        <v>28</v>
      </c>
      <c r="E88" s="2" t="s">
        <v>28</v>
      </c>
      <c r="F88" s="2" t="s">
        <v>167</v>
      </c>
      <c r="G88" s="2" t="s">
        <v>4454</v>
      </c>
      <c r="H88" s="2" t="s">
        <v>4455</v>
      </c>
      <c r="I88" s="2" t="s">
        <v>468</v>
      </c>
      <c r="J88" s="2" t="s">
        <v>8160</v>
      </c>
      <c r="K88" s="2" t="s">
        <v>469</v>
      </c>
      <c r="L88" s="2">
        <v>2018</v>
      </c>
      <c r="M88" s="2">
        <v>12</v>
      </c>
      <c r="N88" s="2">
        <v>6</v>
      </c>
      <c r="O88" s="31">
        <f t="shared" si="5"/>
        <v>43263</v>
      </c>
      <c r="P88" s="2" t="s">
        <v>4456</v>
      </c>
      <c r="Q88" s="2">
        <v>18</v>
      </c>
      <c r="R88" s="2">
        <v>6</v>
      </c>
      <c r="S88" s="31">
        <f t="shared" si="6"/>
        <v>43269</v>
      </c>
      <c r="T88" s="2" t="s">
        <v>4456</v>
      </c>
      <c r="U88" s="2">
        <v>21</v>
      </c>
      <c r="V88" s="2">
        <v>6</v>
      </c>
      <c r="W88" s="31">
        <f t="shared" si="7"/>
        <v>43272</v>
      </c>
      <c r="X88" s="2" t="s">
        <v>4456</v>
      </c>
      <c r="Y88" s="2">
        <v>23</v>
      </c>
      <c r="Z88" s="2">
        <v>6</v>
      </c>
      <c r="AA88" s="31">
        <f t="shared" si="8"/>
        <v>43274</v>
      </c>
      <c r="AB88" s="2" t="s">
        <v>4456</v>
      </c>
      <c r="AC88" s="2">
        <f t="shared" si="9"/>
        <v>4</v>
      </c>
      <c r="AD88" s="2">
        <f>VLOOKUP(K88,'MMA Registration'!N:O,2,FALSE)</f>
        <v>19</v>
      </c>
    </row>
    <row r="89" spans="1:30" ht="23.1" customHeight="1">
      <c r="A89" s="2" t="s">
        <v>52</v>
      </c>
      <c r="B89" s="2" t="s">
        <v>26</v>
      </c>
      <c r="C89" s="2" t="s">
        <v>27</v>
      </c>
      <c r="D89" s="2" t="s">
        <v>28</v>
      </c>
      <c r="E89" s="2" t="s">
        <v>28</v>
      </c>
      <c r="F89" s="2" t="s">
        <v>167</v>
      </c>
      <c r="G89" s="2" t="s">
        <v>4454</v>
      </c>
      <c r="H89" s="2" t="s">
        <v>4455</v>
      </c>
      <c r="I89" s="2" t="s">
        <v>470</v>
      </c>
      <c r="J89" s="2" t="s">
        <v>8160</v>
      </c>
      <c r="K89" s="2" t="s">
        <v>471</v>
      </c>
      <c r="L89" s="2">
        <v>2018</v>
      </c>
      <c r="M89" s="2">
        <v>12</v>
      </c>
      <c r="N89" s="2">
        <v>6</v>
      </c>
      <c r="O89" s="31">
        <f t="shared" si="5"/>
        <v>43263</v>
      </c>
      <c r="P89" s="2" t="s">
        <v>4456</v>
      </c>
      <c r="Q89" s="2">
        <v>18</v>
      </c>
      <c r="R89" s="2">
        <v>6</v>
      </c>
      <c r="S89" s="31">
        <f t="shared" si="6"/>
        <v>43269</v>
      </c>
      <c r="T89" s="2" t="s">
        <v>4456</v>
      </c>
      <c r="U89" s="2">
        <v>21</v>
      </c>
      <c r="V89" s="2">
        <v>6</v>
      </c>
      <c r="W89" s="31">
        <f t="shared" si="7"/>
        <v>43272</v>
      </c>
      <c r="X89" s="2" t="s">
        <v>4456</v>
      </c>
      <c r="Y89" s="2">
        <v>23</v>
      </c>
      <c r="Z89" s="2">
        <v>6</v>
      </c>
      <c r="AA89" s="31">
        <f t="shared" si="8"/>
        <v>43274</v>
      </c>
      <c r="AB89" s="2" t="s">
        <v>4456</v>
      </c>
      <c r="AC89" s="2">
        <f t="shared" si="9"/>
        <v>4</v>
      </c>
      <c r="AD89" s="2">
        <f>VLOOKUP(K89,'MMA Registration'!N:O,2,FALSE)</f>
        <v>18</v>
      </c>
    </row>
    <row r="90" spans="1:30" ht="23.1" customHeight="1">
      <c r="A90" s="2" t="s">
        <v>52</v>
      </c>
      <c r="B90" s="2" t="s">
        <v>26</v>
      </c>
      <c r="C90" s="2" t="s">
        <v>27</v>
      </c>
      <c r="D90" s="2" t="s">
        <v>28</v>
      </c>
      <c r="E90" s="2" t="s">
        <v>28</v>
      </c>
      <c r="F90" s="2" t="s">
        <v>167</v>
      </c>
      <c r="G90" s="2" t="s">
        <v>4454</v>
      </c>
      <c r="H90" s="2" t="s">
        <v>4455</v>
      </c>
      <c r="I90" s="2" t="s">
        <v>472</v>
      </c>
      <c r="J90" s="2" t="s">
        <v>8160</v>
      </c>
      <c r="K90" s="2" t="s">
        <v>473</v>
      </c>
      <c r="L90" s="2">
        <v>2018</v>
      </c>
      <c r="M90" s="2">
        <v>12</v>
      </c>
      <c r="N90" s="2">
        <v>6</v>
      </c>
      <c r="O90" s="31">
        <f t="shared" si="5"/>
        <v>43263</v>
      </c>
      <c r="P90" s="2" t="s">
        <v>4456</v>
      </c>
      <c r="Q90" s="2">
        <v>18</v>
      </c>
      <c r="R90" s="2">
        <v>6</v>
      </c>
      <c r="S90" s="31">
        <f t="shared" si="6"/>
        <v>43269</v>
      </c>
      <c r="T90" s="2" t="s">
        <v>4456</v>
      </c>
      <c r="U90" s="2">
        <v>21</v>
      </c>
      <c r="V90" s="2">
        <v>6</v>
      </c>
      <c r="W90" s="31">
        <f t="shared" si="7"/>
        <v>43272</v>
      </c>
      <c r="X90" s="2" t="s">
        <v>4456</v>
      </c>
      <c r="Y90" s="2">
        <v>23</v>
      </c>
      <c r="Z90" s="2">
        <v>6</v>
      </c>
      <c r="AA90" s="31">
        <f t="shared" si="8"/>
        <v>43274</v>
      </c>
      <c r="AB90" s="2" t="s">
        <v>4456</v>
      </c>
      <c r="AC90" s="2">
        <f t="shared" si="9"/>
        <v>4</v>
      </c>
      <c r="AD90" s="2">
        <f>VLOOKUP(K90,'MMA Registration'!N:O,2,FALSE)</f>
        <v>18</v>
      </c>
    </row>
    <row r="91" spans="1:30" ht="23.1" customHeight="1">
      <c r="A91" s="2" t="s">
        <v>52</v>
      </c>
      <c r="B91" s="2" t="s">
        <v>26</v>
      </c>
      <c r="C91" s="2" t="s">
        <v>27</v>
      </c>
      <c r="D91" s="2" t="s">
        <v>28</v>
      </c>
      <c r="E91" s="2" t="s">
        <v>28</v>
      </c>
      <c r="F91" s="2" t="s">
        <v>167</v>
      </c>
      <c r="G91" s="2" t="s">
        <v>4454</v>
      </c>
      <c r="H91" s="2" t="s">
        <v>4455</v>
      </c>
      <c r="I91" s="2" t="s">
        <v>410</v>
      </c>
      <c r="J91" s="2" t="s">
        <v>8160</v>
      </c>
      <c r="K91" s="2" t="s">
        <v>474</v>
      </c>
      <c r="L91" s="2">
        <v>2018</v>
      </c>
      <c r="M91" s="2">
        <v>12</v>
      </c>
      <c r="N91" s="2">
        <v>6</v>
      </c>
      <c r="O91" s="31">
        <f t="shared" si="5"/>
        <v>43263</v>
      </c>
      <c r="P91" s="2" t="s">
        <v>4456</v>
      </c>
      <c r="Q91" s="2">
        <v>18</v>
      </c>
      <c r="R91" s="2">
        <v>6</v>
      </c>
      <c r="S91" s="31">
        <f t="shared" si="6"/>
        <v>43269</v>
      </c>
      <c r="T91" s="2" t="s">
        <v>4456</v>
      </c>
      <c r="U91" s="2">
        <v>21</v>
      </c>
      <c r="V91" s="2">
        <v>6</v>
      </c>
      <c r="W91" s="31">
        <f t="shared" si="7"/>
        <v>43272</v>
      </c>
      <c r="X91" s="2" t="s">
        <v>4456</v>
      </c>
      <c r="Y91" s="2">
        <v>23</v>
      </c>
      <c r="Z91" s="2">
        <v>6</v>
      </c>
      <c r="AA91" s="31">
        <f t="shared" si="8"/>
        <v>43274</v>
      </c>
      <c r="AB91" s="2" t="s">
        <v>4456</v>
      </c>
      <c r="AC91" s="2">
        <f t="shared" si="9"/>
        <v>4</v>
      </c>
      <c r="AD91" s="2">
        <f>VLOOKUP(K91,'MMA Registration'!N:O,2,FALSE)</f>
        <v>19</v>
      </c>
    </row>
    <row r="92" spans="1:30" ht="23.1" customHeight="1">
      <c r="A92" s="2" t="s">
        <v>52</v>
      </c>
      <c r="B92" s="2" t="s">
        <v>26</v>
      </c>
      <c r="C92" s="2" t="s">
        <v>27</v>
      </c>
      <c r="D92" s="2" t="s">
        <v>28</v>
      </c>
      <c r="E92" s="2" t="s">
        <v>28</v>
      </c>
      <c r="F92" s="2" t="s">
        <v>167</v>
      </c>
      <c r="G92" s="2" t="s">
        <v>4454</v>
      </c>
      <c r="H92" s="2" t="s">
        <v>4455</v>
      </c>
      <c r="I92" s="2" t="s">
        <v>475</v>
      </c>
      <c r="J92" s="2" t="s">
        <v>8160</v>
      </c>
      <c r="K92" s="2" t="s">
        <v>295</v>
      </c>
      <c r="L92" s="2">
        <v>2018</v>
      </c>
      <c r="M92" s="2">
        <v>12</v>
      </c>
      <c r="N92" s="2">
        <v>6</v>
      </c>
      <c r="O92" s="31">
        <f t="shared" si="5"/>
        <v>43263</v>
      </c>
      <c r="P92" s="2" t="s">
        <v>4456</v>
      </c>
      <c r="Q92" s="2">
        <v>18</v>
      </c>
      <c r="R92" s="2">
        <v>6</v>
      </c>
      <c r="S92" s="31">
        <f t="shared" si="6"/>
        <v>43269</v>
      </c>
      <c r="T92" s="2" t="s">
        <v>4456</v>
      </c>
      <c r="U92" s="2">
        <v>21</v>
      </c>
      <c r="V92" s="2">
        <v>6</v>
      </c>
      <c r="W92" s="31">
        <f t="shared" si="7"/>
        <v>43272</v>
      </c>
      <c r="X92" s="2" t="s">
        <v>4456</v>
      </c>
      <c r="Y92" s="2">
        <v>23</v>
      </c>
      <c r="Z92" s="2">
        <v>6</v>
      </c>
      <c r="AA92" s="31">
        <f t="shared" si="8"/>
        <v>43274</v>
      </c>
      <c r="AB92" s="2" t="s">
        <v>4456</v>
      </c>
      <c r="AC92" s="2">
        <f t="shared" si="9"/>
        <v>4</v>
      </c>
      <c r="AD92" s="2">
        <f>VLOOKUP(K92,'MMA Registration'!N:O,2,FALSE)</f>
        <v>18</v>
      </c>
    </row>
    <row r="93" spans="1:30" ht="23.1" customHeight="1">
      <c r="A93" s="2" t="s">
        <v>52</v>
      </c>
      <c r="B93" s="2" t="s">
        <v>26</v>
      </c>
      <c r="C93" s="2" t="s">
        <v>27</v>
      </c>
      <c r="D93" s="2" t="s">
        <v>28</v>
      </c>
      <c r="E93" s="2" t="s">
        <v>28</v>
      </c>
      <c r="F93" s="2" t="s">
        <v>167</v>
      </c>
      <c r="G93" s="2" t="s">
        <v>4454</v>
      </c>
      <c r="H93" s="2" t="s">
        <v>4455</v>
      </c>
      <c r="I93" s="2" t="s">
        <v>476</v>
      </c>
      <c r="J93" s="2" t="s">
        <v>8160</v>
      </c>
      <c r="K93" s="2" t="s">
        <v>477</v>
      </c>
      <c r="L93" s="2">
        <v>2018</v>
      </c>
      <c r="M93" s="2">
        <v>12</v>
      </c>
      <c r="N93" s="2">
        <v>6</v>
      </c>
      <c r="O93" s="31">
        <f t="shared" si="5"/>
        <v>43263</v>
      </c>
      <c r="P93" s="2" t="s">
        <v>4456</v>
      </c>
      <c r="Q93" s="2">
        <v>18</v>
      </c>
      <c r="R93" s="2">
        <v>6</v>
      </c>
      <c r="S93" s="31">
        <f t="shared" si="6"/>
        <v>43269</v>
      </c>
      <c r="T93" s="2" t="s">
        <v>4456</v>
      </c>
      <c r="U93" s="2">
        <v>21</v>
      </c>
      <c r="V93" s="2">
        <v>6</v>
      </c>
      <c r="W93" s="31">
        <f t="shared" si="7"/>
        <v>43272</v>
      </c>
      <c r="X93" s="2" t="s">
        <v>4456</v>
      </c>
      <c r="Y93" s="2">
        <v>23</v>
      </c>
      <c r="Z93" s="2">
        <v>6</v>
      </c>
      <c r="AA93" s="31">
        <f t="shared" si="8"/>
        <v>43274</v>
      </c>
      <c r="AB93" s="2" t="s">
        <v>4456</v>
      </c>
      <c r="AC93" s="2">
        <f t="shared" si="9"/>
        <v>4</v>
      </c>
      <c r="AD93" s="2">
        <f>VLOOKUP(K93,'MMA Registration'!N:O,2,FALSE)</f>
        <v>15</v>
      </c>
    </row>
    <row r="94" spans="1:30" ht="23.1" customHeight="1">
      <c r="A94" s="2" t="s">
        <v>52</v>
      </c>
      <c r="B94" s="2" t="s">
        <v>26</v>
      </c>
      <c r="C94" s="2" t="s">
        <v>27</v>
      </c>
      <c r="D94" s="2" t="s">
        <v>28</v>
      </c>
      <c r="E94" s="2" t="s">
        <v>28</v>
      </c>
      <c r="F94" s="2" t="s">
        <v>167</v>
      </c>
      <c r="G94" s="2" t="s">
        <v>4454</v>
      </c>
      <c r="H94" s="2" t="s">
        <v>4455</v>
      </c>
      <c r="I94" s="2" t="s">
        <v>425</v>
      </c>
      <c r="J94" s="2" t="s">
        <v>8160</v>
      </c>
      <c r="K94" s="2" t="s">
        <v>478</v>
      </c>
      <c r="L94" s="2">
        <v>2018</v>
      </c>
      <c r="M94" s="2">
        <v>12</v>
      </c>
      <c r="N94" s="2">
        <v>6</v>
      </c>
      <c r="O94" s="31">
        <f t="shared" si="5"/>
        <v>43263</v>
      </c>
      <c r="P94" s="2" t="s">
        <v>4456</v>
      </c>
      <c r="Q94" s="2">
        <v>18</v>
      </c>
      <c r="R94" s="2">
        <v>6</v>
      </c>
      <c r="S94" s="31">
        <f t="shared" si="6"/>
        <v>43269</v>
      </c>
      <c r="T94" s="2" t="s">
        <v>4456</v>
      </c>
      <c r="U94" s="2">
        <v>21</v>
      </c>
      <c r="V94" s="2">
        <v>6</v>
      </c>
      <c r="W94" s="31">
        <f t="shared" si="7"/>
        <v>43272</v>
      </c>
      <c r="X94" s="2" t="s">
        <v>4456</v>
      </c>
      <c r="Y94" s="2">
        <v>23</v>
      </c>
      <c r="Z94" s="2">
        <v>6</v>
      </c>
      <c r="AA94" s="31">
        <f t="shared" si="8"/>
        <v>43274</v>
      </c>
      <c r="AB94" s="2" t="s">
        <v>4456</v>
      </c>
      <c r="AC94" s="2">
        <f t="shared" si="9"/>
        <v>4</v>
      </c>
      <c r="AD94" s="2">
        <f>VLOOKUP(K94,'MMA Registration'!N:O,2,FALSE)</f>
        <v>19</v>
      </c>
    </row>
    <row r="95" spans="1:30" ht="23.1" customHeight="1">
      <c r="A95" s="2" t="s">
        <v>52</v>
      </c>
      <c r="B95" s="2" t="s">
        <v>26</v>
      </c>
      <c r="C95" s="2" t="s">
        <v>27</v>
      </c>
      <c r="D95" s="2" t="s">
        <v>28</v>
      </c>
      <c r="E95" s="2" t="s">
        <v>28</v>
      </c>
      <c r="F95" s="2" t="s">
        <v>167</v>
      </c>
      <c r="G95" s="2" t="s">
        <v>4454</v>
      </c>
      <c r="H95" s="2" t="s">
        <v>4455</v>
      </c>
      <c r="I95" s="2" t="s">
        <v>2220</v>
      </c>
      <c r="J95" s="2" t="s">
        <v>8160</v>
      </c>
      <c r="K95" s="2" t="s">
        <v>480</v>
      </c>
      <c r="L95" s="2">
        <v>2018</v>
      </c>
      <c r="M95" s="2">
        <v>12</v>
      </c>
      <c r="N95" s="2">
        <v>6</v>
      </c>
      <c r="O95" s="31">
        <f t="shared" si="5"/>
        <v>43263</v>
      </c>
      <c r="P95" s="2" t="s">
        <v>4456</v>
      </c>
      <c r="Q95" s="2">
        <v>18</v>
      </c>
      <c r="R95" s="2">
        <v>6</v>
      </c>
      <c r="S95" s="31">
        <f t="shared" si="6"/>
        <v>43269</v>
      </c>
      <c r="T95" s="2" t="s">
        <v>4456</v>
      </c>
      <c r="U95" s="2">
        <v>21</v>
      </c>
      <c r="V95" s="2">
        <v>6</v>
      </c>
      <c r="W95" s="31">
        <f t="shared" si="7"/>
        <v>43272</v>
      </c>
      <c r="X95" s="2" t="s">
        <v>4456</v>
      </c>
      <c r="Y95" s="2">
        <v>23</v>
      </c>
      <c r="Z95" s="2">
        <v>6</v>
      </c>
      <c r="AA95" s="31">
        <f t="shared" si="8"/>
        <v>43274</v>
      </c>
      <c r="AB95" s="2" t="s">
        <v>4456</v>
      </c>
      <c r="AC95" s="2">
        <f t="shared" si="9"/>
        <v>4</v>
      </c>
      <c r="AD95" s="2">
        <f>VLOOKUP(K95,'MMA Registration'!N:O,2,FALSE)</f>
        <v>16</v>
      </c>
    </row>
    <row r="96" spans="1:30" ht="23.1" customHeight="1">
      <c r="A96" s="2" t="s">
        <v>52</v>
      </c>
      <c r="B96" s="2" t="s">
        <v>26</v>
      </c>
      <c r="C96" s="2" t="s">
        <v>27</v>
      </c>
      <c r="D96" s="2" t="s">
        <v>28</v>
      </c>
      <c r="E96" s="2" t="s">
        <v>28</v>
      </c>
      <c r="F96" s="2" t="s">
        <v>167</v>
      </c>
      <c r="G96" s="2" t="s">
        <v>4454</v>
      </c>
      <c r="H96" s="2" t="s">
        <v>4455</v>
      </c>
      <c r="I96" s="2" t="s">
        <v>481</v>
      </c>
      <c r="J96" s="2" t="s">
        <v>8160</v>
      </c>
      <c r="K96" s="2" t="s">
        <v>482</v>
      </c>
      <c r="L96" s="2">
        <v>2018</v>
      </c>
      <c r="M96" s="2">
        <v>12</v>
      </c>
      <c r="N96" s="2">
        <v>6</v>
      </c>
      <c r="O96" s="31">
        <f t="shared" si="5"/>
        <v>43263</v>
      </c>
      <c r="P96" s="2" t="s">
        <v>4456</v>
      </c>
      <c r="Q96" s="2">
        <v>18</v>
      </c>
      <c r="R96" s="2">
        <v>6</v>
      </c>
      <c r="S96" s="31">
        <f t="shared" si="6"/>
        <v>43269</v>
      </c>
      <c r="T96" s="2" t="s">
        <v>4456</v>
      </c>
      <c r="U96" s="2">
        <v>21</v>
      </c>
      <c r="V96" s="2">
        <v>6</v>
      </c>
      <c r="W96" s="31">
        <f t="shared" si="7"/>
        <v>43272</v>
      </c>
      <c r="X96" s="2" t="s">
        <v>4456</v>
      </c>
      <c r="Y96" s="2">
        <v>23</v>
      </c>
      <c r="Z96" s="2">
        <v>6</v>
      </c>
      <c r="AA96" s="31">
        <f t="shared" si="8"/>
        <v>43274</v>
      </c>
      <c r="AB96" s="2" t="s">
        <v>4456</v>
      </c>
      <c r="AC96" s="2">
        <f t="shared" si="9"/>
        <v>4</v>
      </c>
      <c r="AD96" s="2">
        <f>VLOOKUP(K96,'MMA Registration'!N:O,2,FALSE)</f>
        <v>18</v>
      </c>
    </row>
    <row r="97" spans="1:30" ht="23.1" customHeight="1">
      <c r="A97" s="2" t="s">
        <v>52</v>
      </c>
      <c r="B97" s="2" t="s">
        <v>26</v>
      </c>
      <c r="C97" s="2" t="s">
        <v>27</v>
      </c>
      <c r="D97" s="2" t="s">
        <v>28</v>
      </c>
      <c r="E97" s="2" t="s">
        <v>28</v>
      </c>
      <c r="F97" s="2" t="s">
        <v>167</v>
      </c>
      <c r="G97" s="2" t="s">
        <v>4454</v>
      </c>
      <c r="H97" s="2" t="s">
        <v>4455</v>
      </c>
      <c r="I97" s="2" t="s">
        <v>483</v>
      </c>
      <c r="J97" s="2" t="s">
        <v>8160</v>
      </c>
      <c r="K97" s="2" t="s">
        <v>303</v>
      </c>
      <c r="L97" s="2">
        <v>2018</v>
      </c>
      <c r="M97" s="2">
        <v>12</v>
      </c>
      <c r="N97" s="2">
        <v>6</v>
      </c>
      <c r="O97" s="31">
        <f t="shared" si="5"/>
        <v>43263</v>
      </c>
      <c r="P97" s="2" t="s">
        <v>4456</v>
      </c>
      <c r="Q97" s="2">
        <v>18</v>
      </c>
      <c r="R97" s="2">
        <v>6</v>
      </c>
      <c r="S97" s="31">
        <f t="shared" si="6"/>
        <v>43269</v>
      </c>
      <c r="T97" s="2" t="s">
        <v>4456</v>
      </c>
      <c r="U97" s="2">
        <v>21</v>
      </c>
      <c r="V97" s="2">
        <v>6</v>
      </c>
      <c r="W97" s="31">
        <f t="shared" si="7"/>
        <v>43272</v>
      </c>
      <c r="X97" s="2" t="s">
        <v>4456</v>
      </c>
      <c r="Y97" s="2">
        <v>23</v>
      </c>
      <c r="Z97" s="2">
        <v>6</v>
      </c>
      <c r="AA97" s="31">
        <f t="shared" si="8"/>
        <v>43274</v>
      </c>
      <c r="AB97" s="2" t="s">
        <v>4456</v>
      </c>
      <c r="AC97" s="2">
        <f t="shared" si="9"/>
        <v>4</v>
      </c>
      <c r="AD97" s="2">
        <f>VLOOKUP(K97,'MMA Registration'!N:O,2,FALSE)</f>
        <v>19</v>
      </c>
    </row>
    <row r="98" spans="1:30" ht="23.1" customHeight="1">
      <c r="A98" s="2" t="s">
        <v>52</v>
      </c>
      <c r="B98" s="2" t="s">
        <v>26</v>
      </c>
      <c r="C98" s="2" t="s">
        <v>27</v>
      </c>
      <c r="D98" s="2" t="s">
        <v>28</v>
      </c>
      <c r="E98" s="2" t="s">
        <v>28</v>
      </c>
      <c r="F98" s="2" t="s">
        <v>167</v>
      </c>
      <c r="G98" s="2" t="s">
        <v>4454</v>
      </c>
      <c r="H98" s="2" t="s">
        <v>4455</v>
      </c>
      <c r="I98" s="2" t="s">
        <v>484</v>
      </c>
      <c r="J98" s="2" t="s">
        <v>8160</v>
      </c>
      <c r="K98" s="2" t="s">
        <v>485</v>
      </c>
      <c r="L98" s="2">
        <v>2018</v>
      </c>
      <c r="M98" s="2">
        <v>12</v>
      </c>
      <c r="N98" s="2">
        <v>6</v>
      </c>
      <c r="O98" s="31">
        <f t="shared" si="5"/>
        <v>43263</v>
      </c>
      <c r="P98" s="2" t="s">
        <v>4456</v>
      </c>
      <c r="Q98" s="2">
        <v>18</v>
      </c>
      <c r="R98" s="2">
        <v>6</v>
      </c>
      <c r="S98" s="31">
        <f t="shared" si="6"/>
        <v>43269</v>
      </c>
      <c r="T98" s="2" t="s">
        <v>4456</v>
      </c>
      <c r="U98" s="2">
        <v>21</v>
      </c>
      <c r="V98" s="2">
        <v>6</v>
      </c>
      <c r="W98" s="31">
        <f t="shared" si="7"/>
        <v>43272</v>
      </c>
      <c r="X98" s="2" t="s">
        <v>4456</v>
      </c>
      <c r="Y98" s="2">
        <v>23</v>
      </c>
      <c r="Z98" s="2">
        <v>6</v>
      </c>
      <c r="AA98" s="31">
        <f t="shared" si="8"/>
        <v>43274</v>
      </c>
      <c r="AB98" s="2" t="s">
        <v>4456</v>
      </c>
      <c r="AC98" s="2">
        <f t="shared" si="9"/>
        <v>4</v>
      </c>
      <c r="AD98" s="2">
        <f>VLOOKUP(K98,'MMA Registration'!N:O,2,FALSE)</f>
        <v>17</v>
      </c>
    </row>
    <row r="99" spans="1:30" ht="23.1" customHeight="1">
      <c r="A99" s="2" t="s">
        <v>52</v>
      </c>
      <c r="B99" s="2" t="s">
        <v>26</v>
      </c>
      <c r="C99" s="2" t="s">
        <v>27</v>
      </c>
      <c r="D99" s="2" t="s">
        <v>28</v>
      </c>
      <c r="E99" s="2" t="s">
        <v>28</v>
      </c>
      <c r="F99" s="2" t="s">
        <v>167</v>
      </c>
      <c r="G99" s="2" t="s">
        <v>4454</v>
      </c>
      <c r="H99" s="2" t="s">
        <v>4455</v>
      </c>
      <c r="I99" s="2" t="s">
        <v>486</v>
      </c>
      <c r="J99" s="2" t="s">
        <v>8160</v>
      </c>
      <c r="K99" s="2" t="s">
        <v>487</v>
      </c>
      <c r="L99" s="2">
        <v>2018</v>
      </c>
      <c r="M99" s="2">
        <v>12</v>
      </c>
      <c r="N99" s="2">
        <v>6</v>
      </c>
      <c r="O99" s="31">
        <f t="shared" si="5"/>
        <v>43263</v>
      </c>
      <c r="P99" s="2" t="s">
        <v>4456</v>
      </c>
      <c r="Q99" s="2">
        <v>18</v>
      </c>
      <c r="R99" s="2">
        <v>6</v>
      </c>
      <c r="S99" s="31">
        <f t="shared" si="6"/>
        <v>43269</v>
      </c>
      <c r="T99" s="2" t="s">
        <v>4456</v>
      </c>
      <c r="U99" s="2">
        <v>21</v>
      </c>
      <c r="V99" s="2">
        <v>6</v>
      </c>
      <c r="W99" s="31">
        <f t="shared" si="7"/>
        <v>43272</v>
      </c>
      <c r="X99" s="2" t="s">
        <v>4456</v>
      </c>
      <c r="Y99" s="2">
        <v>23</v>
      </c>
      <c r="Z99" s="2">
        <v>6</v>
      </c>
      <c r="AA99" s="31">
        <f t="shared" si="8"/>
        <v>43274</v>
      </c>
      <c r="AB99" s="2" t="s">
        <v>4456</v>
      </c>
      <c r="AC99" s="2">
        <f t="shared" si="9"/>
        <v>4</v>
      </c>
      <c r="AD99" s="2">
        <f>VLOOKUP(K99,'MMA Registration'!N:O,2,FALSE)</f>
        <v>19</v>
      </c>
    </row>
    <row r="100" spans="1:30" ht="23.1" customHeight="1">
      <c r="A100" s="2" t="s">
        <v>52</v>
      </c>
      <c r="B100" s="2" t="s">
        <v>26</v>
      </c>
      <c r="C100" s="2" t="s">
        <v>27</v>
      </c>
      <c r="D100" s="2" t="s">
        <v>28</v>
      </c>
      <c r="E100" s="2" t="s">
        <v>28</v>
      </c>
      <c r="F100" s="2" t="s">
        <v>167</v>
      </c>
      <c r="G100" s="2" t="s">
        <v>4454</v>
      </c>
      <c r="H100" s="2" t="s">
        <v>4455</v>
      </c>
      <c r="I100" s="2" t="s">
        <v>521</v>
      </c>
      <c r="J100" s="2" t="s">
        <v>8160</v>
      </c>
      <c r="K100" s="2" t="s">
        <v>489</v>
      </c>
      <c r="L100" s="2">
        <v>2018</v>
      </c>
      <c r="M100" s="2">
        <v>12</v>
      </c>
      <c r="N100" s="2">
        <v>6</v>
      </c>
      <c r="O100" s="31">
        <f t="shared" si="5"/>
        <v>43263</v>
      </c>
      <c r="P100" s="2" t="s">
        <v>4456</v>
      </c>
      <c r="Q100" s="2">
        <v>18</v>
      </c>
      <c r="R100" s="2">
        <v>6</v>
      </c>
      <c r="S100" s="31">
        <f t="shared" si="6"/>
        <v>43269</v>
      </c>
      <c r="T100" s="2" t="s">
        <v>4456</v>
      </c>
      <c r="U100" s="2">
        <v>21</v>
      </c>
      <c r="V100" s="2">
        <v>6</v>
      </c>
      <c r="W100" s="31">
        <f t="shared" si="7"/>
        <v>43272</v>
      </c>
      <c r="X100" s="2" t="s">
        <v>4456</v>
      </c>
      <c r="Y100" s="2">
        <v>23</v>
      </c>
      <c r="Z100" s="2">
        <v>6</v>
      </c>
      <c r="AA100" s="31">
        <f t="shared" si="8"/>
        <v>43274</v>
      </c>
      <c r="AB100" s="2" t="s">
        <v>4456</v>
      </c>
      <c r="AC100" s="2">
        <f t="shared" si="9"/>
        <v>4</v>
      </c>
      <c r="AD100" s="2">
        <f>VLOOKUP(K100,'MMA Registration'!N:O,2,FALSE)</f>
        <v>17</v>
      </c>
    </row>
    <row r="101" spans="1:30" ht="23.1" customHeight="1">
      <c r="A101" s="2" t="s">
        <v>52</v>
      </c>
      <c r="B101" s="2" t="s">
        <v>26</v>
      </c>
      <c r="C101" s="2" t="s">
        <v>27</v>
      </c>
      <c r="D101" s="2" t="s">
        <v>28</v>
      </c>
      <c r="E101" s="2" t="s">
        <v>28</v>
      </c>
      <c r="F101" s="2" t="s">
        <v>167</v>
      </c>
      <c r="G101" s="2" t="s">
        <v>4454</v>
      </c>
      <c r="H101" s="2" t="s">
        <v>4455</v>
      </c>
      <c r="I101" s="2" t="s">
        <v>278</v>
      </c>
      <c r="J101" s="2" t="s">
        <v>8160</v>
      </c>
      <c r="K101" s="2" t="s">
        <v>337</v>
      </c>
      <c r="L101" s="2">
        <v>2018</v>
      </c>
      <c r="M101" s="2">
        <v>12</v>
      </c>
      <c r="N101" s="2">
        <v>6</v>
      </c>
      <c r="O101" s="31">
        <f t="shared" si="5"/>
        <v>43263</v>
      </c>
      <c r="P101" s="2" t="s">
        <v>4456</v>
      </c>
      <c r="Q101" s="2">
        <v>18</v>
      </c>
      <c r="R101" s="2">
        <v>6</v>
      </c>
      <c r="S101" s="31">
        <f t="shared" si="6"/>
        <v>43269</v>
      </c>
      <c r="T101" s="2" t="s">
        <v>4456</v>
      </c>
      <c r="U101" s="2">
        <v>21</v>
      </c>
      <c r="V101" s="2">
        <v>6</v>
      </c>
      <c r="W101" s="31">
        <f t="shared" si="7"/>
        <v>43272</v>
      </c>
      <c r="X101" s="2" t="s">
        <v>4456</v>
      </c>
      <c r="Y101" s="2">
        <v>23</v>
      </c>
      <c r="Z101" s="2">
        <v>6</v>
      </c>
      <c r="AA101" s="31">
        <f t="shared" si="8"/>
        <v>43274</v>
      </c>
      <c r="AB101" s="2" t="s">
        <v>4456</v>
      </c>
      <c r="AC101" s="2">
        <f t="shared" si="9"/>
        <v>4</v>
      </c>
      <c r="AD101" s="2">
        <f>VLOOKUP(K101,'MMA Registration'!N:O,2,FALSE)</f>
        <v>19</v>
      </c>
    </row>
    <row r="102" spans="1:30" ht="23.1" customHeight="1">
      <c r="A102" s="2" t="s">
        <v>52</v>
      </c>
      <c r="B102" s="2" t="s">
        <v>26</v>
      </c>
      <c r="C102" s="2" t="s">
        <v>27</v>
      </c>
      <c r="D102" s="2" t="s">
        <v>28</v>
      </c>
      <c r="E102" s="2" t="s">
        <v>28</v>
      </c>
      <c r="F102" s="2" t="s">
        <v>167</v>
      </c>
      <c r="G102" s="2" t="s">
        <v>4454</v>
      </c>
      <c r="H102" s="2" t="s">
        <v>4455</v>
      </c>
      <c r="I102" s="2" t="s">
        <v>490</v>
      </c>
      <c r="J102" s="2" t="s">
        <v>8160</v>
      </c>
      <c r="K102" s="2" t="s">
        <v>491</v>
      </c>
      <c r="L102" s="2">
        <v>2018</v>
      </c>
      <c r="M102" s="2">
        <v>12</v>
      </c>
      <c r="N102" s="2">
        <v>6</v>
      </c>
      <c r="O102" s="31">
        <f t="shared" si="5"/>
        <v>43263</v>
      </c>
      <c r="P102" s="2" t="s">
        <v>4456</v>
      </c>
      <c r="Q102" s="2">
        <v>18</v>
      </c>
      <c r="R102" s="2">
        <v>6</v>
      </c>
      <c r="S102" s="31">
        <f t="shared" si="6"/>
        <v>43269</v>
      </c>
      <c r="T102" s="2" t="s">
        <v>4456</v>
      </c>
      <c r="U102" s="2">
        <v>21</v>
      </c>
      <c r="V102" s="2">
        <v>6</v>
      </c>
      <c r="W102" s="31">
        <f t="shared" si="7"/>
        <v>43272</v>
      </c>
      <c r="X102" s="2" t="s">
        <v>4456</v>
      </c>
      <c r="Y102" s="2">
        <v>23</v>
      </c>
      <c r="Z102" s="2">
        <v>6</v>
      </c>
      <c r="AA102" s="31">
        <f t="shared" si="8"/>
        <v>43274</v>
      </c>
      <c r="AB102" s="2" t="s">
        <v>4456</v>
      </c>
      <c r="AC102" s="2">
        <f t="shared" si="9"/>
        <v>4</v>
      </c>
      <c r="AD102" s="2">
        <f>VLOOKUP(K102,'MMA Registration'!N:O,2,FALSE)</f>
        <v>16</v>
      </c>
    </row>
    <row r="103" spans="1:30" ht="23.1" customHeight="1">
      <c r="A103" s="2" t="s">
        <v>52</v>
      </c>
      <c r="B103" s="2" t="s">
        <v>26</v>
      </c>
      <c r="C103" s="2" t="s">
        <v>27</v>
      </c>
      <c r="D103" s="2" t="s">
        <v>28</v>
      </c>
      <c r="E103" s="2" t="s">
        <v>28</v>
      </c>
      <c r="F103" s="2" t="s">
        <v>167</v>
      </c>
      <c r="G103" s="2" t="s">
        <v>4454</v>
      </c>
      <c r="H103" s="2" t="s">
        <v>4455</v>
      </c>
      <c r="I103" s="2" t="s">
        <v>492</v>
      </c>
      <c r="J103" s="2" t="s">
        <v>8160</v>
      </c>
      <c r="K103" s="2" t="s">
        <v>493</v>
      </c>
      <c r="L103" s="2">
        <v>2018</v>
      </c>
      <c r="M103" s="2">
        <v>12</v>
      </c>
      <c r="N103" s="2">
        <v>6</v>
      </c>
      <c r="O103" s="31">
        <f t="shared" si="5"/>
        <v>43263</v>
      </c>
      <c r="P103" s="2" t="s">
        <v>4456</v>
      </c>
      <c r="Q103" s="2">
        <v>18</v>
      </c>
      <c r="R103" s="2">
        <v>6</v>
      </c>
      <c r="S103" s="31">
        <f t="shared" si="6"/>
        <v>43269</v>
      </c>
      <c r="T103" s="2" t="s">
        <v>4456</v>
      </c>
      <c r="U103" s="2">
        <v>21</v>
      </c>
      <c r="V103" s="2">
        <v>6</v>
      </c>
      <c r="W103" s="31">
        <f t="shared" si="7"/>
        <v>43272</v>
      </c>
      <c r="X103" s="2" t="s">
        <v>4456</v>
      </c>
      <c r="Y103" s="2">
        <v>23</v>
      </c>
      <c r="Z103" s="2">
        <v>6</v>
      </c>
      <c r="AA103" s="31">
        <f t="shared" si="8"/>
        <v>43274</v>
      </c>
      <c r="AB103" s="2" t="s">
        <v>4456</v>
      </c>
      <c r="AC103" s="2">
        <f t="shared" si="9"/>
        <v>4</v>
      </c>
      <c r="AD103" s="2">
        <f>VLOOKUP(K103,'MMA Registration'!N:O,2,FALSE)</f>
        <v>15</v>
      </c>
    </row>
    <row r="104" spans="1:30" ht="23.1" customHeight="1">
      <c r="A104" s="2" t="s">
        <v>52</v>
      </c>
      <c r="B104" s="2" t="s">
        <v>26</v>
      </c>
      <c r="C104" s="2" t="s">
        <v>27</v>
      </c>
      <c r="D104" s="2" t="s">
        <v>28</v>
      </c>
      <c r="E104" s="2" t="s">
        <v>28</v>
      </c>
      <c r="F104" s="2" t="s">
        <v>167</v>
      </c>
      <c r="G104" s="2" t="s">
        <v>4454</v>
      </c>
      <c r="H104" s="2" t="s">
        <v>4455</v>
      </c>
      <c r="I104" s="2" t="s">
        <v>494</v>
      </c>
      <c r="J104" s="2" t="s">
        <v>8160</v>
      </c>
      <c r="K104" s="2" t="s">
        <v>495</v>
      </c>
      <c r="L104" s="2">
        <v>2018</v>
      </c>
      <c r="M104" s="2">
        <v>12</v>
      </c>
      <c r="N104" s="2">
        <v>6</v>
      </c>
      <c r="O104" s="31">
        <f t="shared" si="5"/>
        <v>43263</v>
      </c>
      <c r="P104" s="2" t="s">
        <v>4456</v>
      </c>
      <c r="Q104" s="2">
        <v>18</v>
      </c>
      <c r="R104" s="2">
        <v>6</v>
      </c>
      <c r="S104" s="31">
        <f t="shared" si="6"/>
        <v>43269</v>
      </c>
      <c r="T104" s="2" t="s">
        <v>4456</v>
      </c>
      <c r="U104" s="2">
        <v>21</v>
      </c>
      <c r="V104" s="2">
        <v>6</v>
      </c>
      <c r="W104" s="31">
        <f t="shared" si="7"/>
        <v>43272</v>
      </c>
      <c r="X104" s="2" t="s">
        <v>4456</v>
      </c>
      <c r="Y104" s="2">
        <v>23</v>
      </c>
      <c r="Z104" s="2">
        <v>6</v>
      </c>
      <c r="AA104" s="31">
        <f t="shared" si="8"/>
        <v>43274</v>
      </c>
      <c r="AB104" s="2" t="s">
        <v>4456</v>
      </c>
      <c r="AC104" s="2">
        <f t="shared" si="9"/>
        <v>4</v>
      </c>
      <c r="AD104" s="2">
        <f>VLOOKUP(K104,'MMA Registration'!N:O,2,FALSE)</f>
        <v>16</v>
      </c>
    </row>
    <row r="105" spans="1:30" ht="23.1" customHeight="1">
      <c r="A105" s="2" t="s">
        <v>52</v>
      </c>
      <c r="B105" s="2" t="s">
        <v>26</v>
      </c>
      <c r="C105" s="2" t="s">
        <v>27</v>
      </c>
      <c r="D105" s="2" t="s">
        <v>28</v>
      </c>
      <c r="E105" s="2" t="s">
        <v>28</v>
      </c>
      <c r="F105" s="2" t="s">
        <v>167</v>
      </c>
      <c r="G105" s="2" t="s">
        <v>4454</v>
      </c>
      <c r="H105" s="2" t="s">
        <v>4455</v>
      </c>
      <c r="I105" s="2" t="s">
        <v>496</v>
      </c>
      <c r="J105" s="2" t="s">
        <v>8160</v>
      </c>
      <c r="K105" s="2" t="s">
        <v>491</v>
      </c>
      <c r="L105" s="2">
        <v>2018</v>
      </c>
      <c r="M105" s="2">
        <v>12</v>
      </c>
      <c r="N105" s="2">
        <v>6</v>
      </c>
      <c r="O105" s="31">
        <f t="shared" si="5"/>
        <v>43263</v>
      </c>
      <c r="P105" s="2" t="s">
        <v>4456</v>
      </c>
      <c r="Q105" s="2">
        <v>18</v>
      </c>
      <c r="R105" s="2">
        <v>6</v>
      </c>
      <c r="S105" s="31">
        <f t="shared" si="6"/>
        <v>43269</v>
      </c>
      <c r="T105" s="2" t="s">
        <v>4456</v>
      </c>
      <c r="U105" s="2">
        <v>21</v>
      </c>
      <c r="V105" s="2">
        <v>6</v>
      </c>
      <c r="W105" s="31">
        <f t="shared" si="7"/>
        <v>43272</v>
      </c>
      <c r="X105" s="2" t="s">
        <v>4456</v>
      </c>
      <c r="Y105" s="2">
        <v>23</v>
      </c>
      <c r="Z105" s="2">
        <v>6</v>
      </c>
      <c r="AA105" s="31">
        <f t="shared" si="8"/>
        <v>43274</v>
      </c>
      <c r="AB105" s="2" t="s">
        <v>4456</v>
      </c>
      <c r="AC105" s="2">
        <f t="shared" si="9"/>
        <v>4</v>
      </c>
      <c r="AD105" s="2">
        <f>VLOOKUP(K105,'MMA Registration'!N:O,2,FALSE)</f>
        <v>16</v>
      </c>
    </row>
    <row r="106" spans="1:30" ht="23.1" customHeight="1">
      <c r="A106" s="2" t="s">
        <v>52</v>
      </c>
      <c r="B106" s="2" t="s">
        <v>26</v>
      </c>
      <c r="C106" s="2" t="s">
        <v>27</v>
      </c>
      <c r="D106" s="2" t="s">
        <v>28</v>
      </c>
      <c r="E106" s="2" t="s">
        <v>28</v>
      </c>
      <c r="F106" s="2" t="s">
        <v>167</v>
      </c>
      <c r="G106" s="2" t="s">
        <v>4454</v>
      </c>
      <c r="H106" s="2" t="s">
        <v>4455</v>
      </c>
      <c r="I106" s="2" t="s">
        <v>497</v>
      </c>
      <c r="J106" s="2" t="s">
        <v>8160</v>
      </c>
      <c r="K106" s="2" t="s">
        <v>498</v>
      </c>
      <c r="L106" s="2">
        <v>2018</v>
      </c>
      <c r="M106" s="2">
        <v>12</v>
      </c>
      <c r="N106" s="2">
        <v>6</v>
      </c>
      <c r="O106" s="31">
        <f t="shared" si="5"/>
        <v>43263</v>
      </c>
      <c r="P106" s="2" t="s">
        <v>4456</v>
      </c>
      <c r="Q106" s="2">
        <v>18</v>
      </c>
      <c r="R106" s="2">
        <v>6</v>
      </c>
      <c r="S106" s="31">
        <f t="shared" si="6"/>
        <v>43269</v>
      </c>
      <c r="T106" s="2" t="s">
        <v>4456</v>
      </c>
      <c r="U106" s="2">
        <v>21</v>
      </c>
      <c r="V106" s="2">
        <v>6</v>
      </c>
      <c r="W106" s="31">
        <f t="shared" si="7"/>
        <v>43272</v>
      </c>
      <c r="X106" s="2" t="s">
        <v>4456</v>
      </c>
      <c r="Y106" s="2">
        <v>23</v>
      </c>
      <c r="Z106" s="2">
        <v>6</v>
      </c>
      <c r="AA106" s="31">
        <f t="shared" si="8"/>
        <v>43274</v>
      </c>
      <c r="AB106" s="2" t="s">
        <v>4456</v>
      </c>
      <c r="AC106" s="2">
        <f t="shared" si="9"/>
        <v>4</v>
      </c>
      <c r="AD106" s="2">
        <f>VLOOKUP(K106,'MMA Registration'!N:O,2,FALSE)</f>
        <v>19</v>
      </c>
    </row>
    <row r="107" spans="1:30" ht="23.1" customHeight="1">
      <c r="A107" s="2" t="s">
        <v>52</v>
      </c>
      <c r="B107" s="2" t="s">
        <v>26</v>
      </c>
      <c r="C107" s="2" t="s">
        <v>27</v>
      </c>
      <c r="D107" s="2" t="s">
        <v>28</v>
      </c>
      <c r="E107" s="2" t="s">
        <v>28</v>
      </c>
      <c r="F107" s="2" t="s">
        <v>167</v>
      </c>
      <c r="G107" s="2" t="s">
        <v>4454</v>
      </c>
      <c r="H107" s="2" t="s">
        <v>4455</v>
      </c>
      <c r="I107" s="2" t="s">
        <v>499</v>
      </c>
      <c r="J107" s="2" t="s">
        <v>8160</v>
      </c>
      <c r="K107" s="2" t="s">
        <v>283</v>
      </c>
      <c r="L107" s="2">
        <v>2018</v>
      </c>
      <c r="M107" s="2">
        <v>12</v>
      </c>
      <c r="N107" s="2">
        <v>6</v>
      </c>
      <c r="O107" s="31">
        <f t="shared" si="5"/>
        <v>43263</v>
      </c>
      <c r="P107" s="2" t="s">
        <v>4456</v>
      </c>
      <c r="Q107" s="2">
        <v>18</v>
      </c>
      <c r="R107" s="2">
        <v>6</v>
      </c>
      <c r="S107" s="31">
        <f t="shared" si="6"/>
        <v>43269</v>
      </c>
      <c r="T107" s="2" t="s">
        <v>4456</v>
      </c>
      <c r="U107" s="2">
        <v>21</v>
      </c>
      <c r="V107" s="2">
        <v>6</v>
      </c>
      <c r="W107" s="31">
        <f t="shared" si="7"/>
        <v>43272</v>
      </c>
      <c r="X107" s="2" t="s">
        <v>4456</v>
      </c>
      <c r="Y107" s="2">
        <v>23</v>
      </c>
      <c r="Z107" s="2">
        <v>6</v>
      </c>
      <c r="AA107" s="31">
        <f t="shared" si="8"/>
        <v>43274</v>
      </c>
      <c r="AB107" s="2" t="s">
        <v>4456</v>
      </c>
      <c r="AC107" s="2">
        <f t="shared" si="9"/>
        <v>4</v>
      </c>
      <c r="AD107" s="2">
        <f>VLOOKUP(K107,'MMA Registration'!N:O,2,FALSE)</f>
        <v>19</v>
      </c>
    </row>
    <row r="108" spans="1:30" ht="23.1" customHeight="1">
      <c r="A108" s="2" t="s">
        <v>52</v>
      </c>
      <c r="B108" s="2" t="s">
        <v>26</v>
      </c>
      <c r="C108" s="2" t="s">
        <v>27</v>
      </c>
      <c r="D108" s="2" t="s">
        <v>28</v>
      </c>
      <c r="E108" s="2" t="s">
        <v>28</v>
      </c>
      <c r="F108" s="2" t="s">
        <v>167</v>
      </c>
      <c r="G108" s="2" t="s">
        <v>4454</v>
      </c>
      <c r="H108" s="2" t="s">
        <v>4455</v>
      </c>
      <c r="I108" s="2" t="s">
        <v>500</v>
      </c>
      <c r="J108" s="2" t="s">
        <v>8160</v>
      </c>
      <c r="K108" s="2" t="s">
        <v>501</v>
      </c>
      <c r="L108" s="2">
        <v>2018</v>
      </c>
      <c r="M108" s="2">
        <v>12</v>
      </c>
      <c r="N108" s="2">
        <v>6</v>
      </c>
      <c r="O108" s="31">
        <f t="shared" si="5"/>
        <v>43263</v>
      </c>
      <c r="P108" s="2" t="s">
        <v>4456</v>
      </c>
      <c r="Q108" s="2">
        <v>18</v>
      </c>
      <c r="R108" s="2">
        <v>6</v>
      </c>
      <c r="S108" s="31">
        <f t="shared" si="6"/>
        <v>43269</v>
      </c>
      <c r="T108" s="2" t="s">
        <v>4456</v>
      </c>
      <c r="U108" s="2">
        <v>21</v>
      </c>
      <c r="V108" s="2">
        <v>6</v>
      </c>
      <c r="W108" s="31">
        <f t="shared" si="7"/>
        <v>43272</v>
      </c>
      <c r="X108" s="2" t="s">
        <v>4456</v>
      </c>
      <c r="Y108" s="2">
        <v>23</v>
      </c>
      <c r="Z108" s="2">
        <v>6</v>
      </c>
      <c r="AA108" s="31">
        <f t="shared" si="8"/>
        <v>43274</v>
      </c>
      <c r="AB108" s="2" t="s">
        <v>4456</v>
      </c>
      <c r="AC108" s="2">
        <f t="shared" si="9"/>
        <v>4</v>
      </c>
      <c r="AD108" s="2">
        <f>VLOOKUP(K108,'MMA Registration'!N:O,2,FALSE)</f>
        <v>15</v>
      </c>
    </row>
    <row r="109" spans="1:30" ht="23.1" customHeight="1">
      <c r="A109" s="2" t="s">
        <v>52</v>
      </c>
      <c r="B109" s="2" t="s">
        <v>26</v>
      </c>
      <c r="C109" s="2" t="s">
        <v>27</v>
      </c>
      <c r="D109" s="2" t="s">
        <v>28</v>
      </c>
      <c r="E109" s="2" t="s">
        <v>28</v>
      </c>
      <c r="F109" s="2" t="s">
        <v>167</v>
      </c>
      <c r="G109" s="2" t="s">
        <v>4454</v>
      </c>
      <c r="H109" s="2" t="s">
        <v>4455</v>
      </c>
      <c r="I109" s="2" t="s">
        <v>527</v>
      </c>
      <c r="J109" s="2" t="s">
        <v>8160</v>
      </c>
      <c r="K109" s="2" t="s">
        <v>528</v>
      </c>
      <c r="L109" s="2">
        <v>2018</v>
      </c>
      <c r="M109" s="2">
        <v>12</v>
      </c>
      <c r="N109" s="2">
        <v>6</v>
      </c>
      <c r="O109" s="31">
        <f t="shared" si="5"/>
        <v>43263</v>
      </c>
      <c r="P109" s="2" t="s">
        <v>4456</v>
      </c>
      <c r="Q109" s="2">
        <v>18</v>
      </c>
      <c r="R109" s="2">
        <v>6</v>
      </c>
      <c r="S109" s="31">
        <f t="shared" si="6"/>
        <v>43269</v>
      </c>
      <c r="T109" s="2" t="s">
        <v>4456</v>
      </c>
      <c r="U109" s="2">
        <v>21</v>
      </c>
      <c r="V109" s="2">
        <v>6</v>
      </c>
      <c r="W109" s="31">
        <f t="shared" si="7"/>
        <v>43272</v>
      </c>
      <c r="X109" s="2" t="s">
        <v>4456</v>
      </c>
      <c r="Y109" s="2">
        <v>23</v>
      </c>
      <c r="Z109" s="2">
        <v>6</v>
      </c>
      <c r="AA109" s="31">
        <f t="shared" si="8"/>
        <v>43274</v>
      </c>
      <c r="AB109" s="2" t="s">
        <v>4456</v>
      </c>
      <c r="AC109" s="2">
        <f t="shared" si="9"/>
        <v>4</v>
      </c>
      <c r="AD109" s="2">
        <f>VLOOKUP(K109,'MMA Registration'!N:O,2,FALSE)</f>
        <v>19</v>
      </c>
    </row>
    <row r="110" spans="1:30" ht="23.1" customHeight="1">
      <c r="A110" s="2" t="s">
        <v>52</v>
      </c>
      <c r="B110" s="2" t="s">
        <v>26</v>
      </c>
      <c r="C110" s="2" t="s">
        <v>27</v>
      </c>
      <c r="D110" s="2" t="s">
        <v>28</v>
      </c>
      <c r="E110" s="2" t="s">
        <v>28</v>
      </c>
      <c r="F110" s="2" t="s">
        <v>167</v>
      </c>
      <c r="G110" s="2" t="s">
        <v>4454</v>
      </c>
      <c r="H110" s="2" t="s">
        <v>4455</v>
      </c>
      <c r="I110" s="2" t="s">
        <v>526</v>
      </c>
      <c r="J110" s="2" t="s">
        <v>8160</v>
      </c>
      <c r="K110" s="2" t="s">
        <v>210</v>
      </c>
      <c r="L110" s="2">
        <v>2018</v>
      </c>
      <c r="M110" s="2">
        <v>12</v>
      </c>
      <c r="N110" s="2">
        <v>6</v>
      </c>
      <c r="O110" s="31">
        <f t="shared" si="5"/>
        <v>43263</v>
      </c>
      <c r="P110" s="2" t="s">
        <v>4456</v>
      </c>
      <c r="Q110" s="2">
        <v>18</v>
      </c>
      <c r="R110" s="2">
        <v>6</v>
      </c>
      <c r="S110" s="31">
        <f t="shared" si="6"/>
        <v>43269</v>
      </c>
      <c r="T110" s="2" t="s">
        <v>4456</v>
      </c>
      <c r="U110" s="2">
        <v>21</v>
      </c>
      <c r="V110" s="2">
        <v>6</v>
      </c>
      <c r="W110" s="31">
        <f t="shared" si="7"/>
        <v>43272</v>
      </c>
      <c r="X110" s="2" t="s">
        <v>4456</v>
      </c>
      <c r="Y110" s="2">
        <v>23</v>
      </c>
      <c r="Z110" s="2">
        <v>6</v>
      </c>
      <c r="AA110" s="31">
        <f t="shared" si="8"/>
        <v>43274</v>
      </c>
      <c r="AB110" s="2" t="s">
        <v>4456</v>
      </c>
      <c r="AC110" s="2">
        <f t="shared" si="9"/>
        <v>4</v>
      </c>
      <c r="AD110" s="2">
        <f>VLOOKUP(K110,'MMA Registration'!N:O,2,FALSE)</f>
        <v>18</v>
      </c>
    </row>
    <row r="111" spans="1:30" ht="23.1" customHeight="1">
      <c r="A111" s="2" t="s">
        <v>52</v>
      </c>
      <c r="B111" s="2" t="s">
        <v>26</v>
      </c>
      <c r="C111" s="2" t="s">
        <v>27</v>
      </c>
      <c r="D111" s="2" t="s">
        <v>28</v>
      </c>
      <c r="E111" s="2" t="s">
        <v>28</v>
      </c>
      <c r="F111" s="2" t="s">
        <v>167</v>
      </c>
      <c r="G111" s="2" t="s">
        <v>4454</v>
      </c>
      <c r="H111" s="2" t="s">
        <v>4455</v>
      </c>
      <c r="I111" s="2" t="s">
        <v>529</v>
      </c>
      <c r="J111" s="2" t="s">
        <v>8160</v>
      </c>
      <c r="K111" s="2" t="s">
        <v>530</v>
      </c>
      <c r="L111" s="2">
        <v>2018</v>
      </c>
      <c r="M111" s="2">
        <v>12</v>
      </c>
      <c r="N111" s="2">
        <v>6</v>
      </c>
      <c r="O111" s="31">
        <f t="shared" si="5"/>
        <v>43263</v>
      </c>
      <c r="P111" s="2" t="s">
        <v>4456</v>
      </c>
      <c r="Q111" s="2">
        <v>18</v>
      </c>
      <c r="R111" s="2">
        <v>6</v>
      </c>
      <c r="S111" s="31">
        <f t="shared" si="6"/>
        <v>43269</v>
      </c>
      <c r="T111" s="2" t="s">
        <v>4456</v>
      </c>
      <c r="U111" s="2">
        <v>21</v>
      </c>
      <c r="V111" s="2">
        <v>6</v>
      </c>
      <c r="W111" s="31">
        <f t="shared" si="7"/>
        <v>43272</v>
      </c>
      <c r="X111" s="2" t="s">
        <v>4456</v>
      </c>
      <c r="Y111" s="2">
        <v>23</v>
      </c>
      <c r="Z111" s="2">
        <v>6</v>
      </c>
      <c r="AA111" s="31">
        <f t="shared" si="8"/>
        <v>43274</v>
      </c>
      <c r="AB111" s="2" t="s">
        <v>4456</v>
      </c>
      <c r="AC111" s="2">
        <f t="shared" si="9"/>
        <v>4</v>
      </c>
      <c r="AD111" s="2">
        <f>VLOOKUP(K111,'MMA Registration'!N:O,2,FALSE)</f>
        <v>17</v>
      </c>
    </row>
    <row r="112" spans="1:30" ht="23.1" customHeight="1">
      <c r="A112" s="2" t="s">
        <v>52</v>
      </c>
      <c r="B112" s="2" t="s">
        <v>26</v>
      </c>
      <c r="C112" s="2" t="s">
        <v>27</v>
      </c>
      <c r="D112" s="2" t="s">
        <v>28</v>
      </c>
      <c r="E112" s="2" t="s">
        <v>28</v>
      </c>
      <c r="F112" s="2" t="s">
        <v>167</v>
      </c>
      <c r="G112" s="2" t="s">
        <v>4454</v>
      </c>
      <c r="H112" s="2" t="s">
        <v>4458</v>
      </c>
      <c r="I112" s="2" t="s">
        <v>523</v>
      </c>
      <c r="J112" s="2" t="s">
        <v>8160</v>
      </c>
      <c r="K112" s="2" t="s">
        <v>524</v>
      </c>
      <c r="L112" s="2">
        <v>2018</v>
      </c>
      <c r="M112" s="2">
        <v>13</v>
      </c>
      <c r="N112" s="2">
        <v>6</v>
      </c>
      <c r="O112" s="31">
        <f t="shared" si="5"/>
        <v>43264</v>
      </c>
      <c r="P112" s="2" t="s">
        <v>4456</v>
      </c>
      <c r="Q112" s="2">
        <v>20</v>
      </c>
      <c r="R112" s="2">
        <v>6</v>
      </c>
      <c r="S112" s="31">
        <f t="shared" si="6"/>
        <v>43271</v>
      </c>
      <c r="T112" s="2" t="s">
        <v>4456</v>
      </c>
      <c r="U112" s="2">
        <v>21</v>
      </c>
      <c r="V112" s="2">
        <v>6</v>
      </c>
      <c r="W112" s="31">
        <f t="shared" si="7"/>
        <v>43272</v>
      </c>
      <c r="X112" s="2" t="s">
        <v>4456</v>
      </c>
      <c r="Y112" s="2">
        <v>23</v>
      </c>
      <c r="Z112" s="2">
        <v>6</v>
      </c>
      <c r="AA112" s="31">
        <f t="shared" si="8"/>
        <v>43274</v>
      </c>
      <c r="AB112" s="2" t="s">
        <v>4456</v>
      </c>
      <c r="AC112" s="2">
        <f t="shared" si="9"/>
        <v>4</v>
      </c>
      <c r="AD112" s="2">
        <f>VLOOKUP(K112,'MMA Registration'!N:O,2,FALSE)</f>
        <v>16</v>
      </c>
    </row>
    <row r="113" spans="1:30" ht="23.1" customHeight="1">
      <c r="A113" s="2" t="s">
        <v>52</v>
      </c>
      <c r="B113" s="2" t="s">
        <v>26</v>
      </c>
      <c r="C113" s="2" t="s">
        <v>27</v>
      </c>
      <c r="D113" s="2" t="s">
        <v>28</v>
      </c>
      <c r="E113" s="2" t="s">
        <v>28</v>
      </c>
      <c r="F113" s="2" t="s">
        <v>167</v>
      </c>
      <c r="G113" s="2" t="s">
        <v>4454</v>
      </c>
      <c r="H113" s="2" t="s">
        <v>4458</v>
      </c>
      <c r="I113" s="2" t="s">
        <v>521</v>
      </c>
      <c r="J113" s="2" t="s">
        <v>8160</v>
      </c>
      <c r="K113" s="2" t="s">
        <v>522</v>
      </c>
      <c r="L113" s="2">
        <v>2018</v>
      </c>
      <c r="M113" s="2">
        <v>13</v>
      </c>
      <c r="N113" s="2">
        <v>6</v>
      </c>
      <c r="O113" s="31">
        <f t="shared" si="5"/>
        <v>43264</v>
      </c>
      <c r="P113" s="2" t="s">
        <v>4456</v>
      </c>
      <c r="Q113" s="2">
        <v>20</v>
      </c>
      <c r="R113" s="2">
        <v>6</v>
      </c>
      <c r="S113" s="31">
        <f t="shared" si="6"/>
        <v>43271</v>
      </c>
      <c r="T113" s="2" t="s">
        <v>4456</v>
      </c>
      <c r="U113" s="2">
        <v>21</v>
      </c>
      <c r="V113" s="2">
        <v>6</v>
      </c>
      <c r="W113" s="31">
        <f t="shared" si="7"/>
        <v>43272</v>
      </c>
      <c r="X113" s="2" t="s">
        <v>4456</v>
      </c>
      <c r="Y113" s="2">
        <v>23</v>
      </c>
      <c r="Z113" s="2">
        <v>6</v>
      </c>
      <c r="AA113" s="31">
        <f t="shared" si="8"/>
        <v>43274</v>
      </c>
      <c r="AB113" s="2" t="s">
        <v>4456</v>
      </c>
      <c r="AC113" s="2">
        <f t="shared" si="9"/>
        <v>4</v>
      </c>
      <c r="AD113" s="2">
        <f>VLOOKUP(K113,'MMA Registration'!N:O,2,FALSE)</f>
        <v>18</v>
      </c>
    </row>
    <row r="114" spans="1:30" ht="23.1" customHeight="1">
      <c r="A114" s="2" t="s">
        <v>52</v>
      </c>
      <c r="B114" s="2" t="s">
        <v>26</v>
      </c>
      <c r="C114" s="2" t="s">
        <v>27</v>
      </c>
      <c r="D114" s="2" t="s">
        <v>28</v>
      </c>
      <c r="E114" s="2" t="s">
        <v>28</v>
      </c>
      <c r="F114" s="2" t="s">
        <v>167</v>
      </c>
      <c r="G114" s="2" t="s">
        <v>4454</v>
      </c>
      <c r="H114" s="2" t="s">
        <v>4458</v>
      </c>
      <c r="I114" s="11" t="s">
        <v>534</v>
      </c>
      <c r="J114" s="11" t="s">
        <v>8160</v>
      </c>
      <c r="K114" s="11" t="s">
        <v>535</v>
      </c>
      <c r="L114" s="2">
        <v>2018</v>
      </c>
      <c r="M114" s="2">
        <v>13</v>
      </c>
      <c r="N114" s="2">
        <v>6</v>
      </c>
      <c r="O114" s="31">
        <f t="shared" si="5"/>
        <v>43264</v>
      </c>
      <c r="P114" s="2" t="s">
        <v>4456</v>
      </c>
      <c r="Q114" s="2">
        <v>20</v>
      </c>
      <c r="R114" s="2">
        <v>6</v>
      </c>
      <c r="S114" s="31">
        <f t="shared" si="6"/>
        <v>43271</v>
      </c>
      <c r="T114" s="2" t="s">
        <v>4456</v>
      </c>
      <c r="U114" s="2">
        <v>21</v>
      </c>
      <c r="V114" s="2">
        <v>6</v>
      </c>
      <c r="W114" s="31">
        <f t="shared" si="7"/>
        <v>43272</v>
      </c>
      <c r="X114" s="2" t="s">
        <v>4457</v>
      </c>
      <c r="Y114" s="2">
        <v>23</v>
      </c>
      <c r="Z114" s="2">
        <v>6</v>
      </c>
      <c r="AA114" s="31">
        <f t="shared" si="8"/>
        <v>43274</v>
      </c>
      <c r="AB114" s="2" t="s">
        <v>4456</v>
      </c>
      <c r="AC114" s="2">
        <f t="shared" si="9"/>
        <v>3</v>
      </c>
      <c r="AD114" s="2">
        <f>VLOOKUP(K114,'MMA Registration'!N:O,2,FALSE)</f>
        <v>19</v>
      </c>
    </row>
    <row r="115" spans="1:30" ht="23.1" customHeight="1">
      <c r="A115" s="2" t="s">
        <v>52</v>
      </c>
      <c r="B115" s="2" t="s">
        <v>26</v>
      </c>
      <c r="C115" s="2" t="s">
        <v>27</v>
      </c>
      <c r="D115" s="2" t="s">
        <v>28</v>
      </c>
      <c r="E115" s="2" t="s">
        <v>28</v>
      </c>
      <c r="F115" s="2" t="s">
        <v>167</v>
      </c>
      <c r="G115" s="2" t="s">
        <v>4454</v>
      </c>
      <c r="H115" s="2" t="s">
        <v>4458</v>
      </c>
      <c r="I115" s="11" t="s">
        <v>548</v>
      </c>
      <c r="J115" s="11" t="s">
        <v>8160</v>
      </c>
      <c r="K115" s="11" t="s">
        <v>192</v>
      </c>
      <c r="L115" s="2">
        <v>2018</v>
      </c>
      <c r="M115" s="2">
        <v>13</v>
      </c>
      <c r="N115" s="2">
        <v>6</v>
      </c>
      <c r="O115" s="31">
        <f t="shared" si="5"/>
        <v>43264</v>
      </c>
      <c r="P115" s="2" t="s">
        <v>4456</v>
      </c>
      <c r="Q115" s="2">
        <v>20</v>
      </c>
      <c r="R115" s="2">
        <v>6</v>
      </c>
      <c r="S115" s="31">
        <f t="shared" si="6"/>
        <v>43271</v>
      </c>
      <c r="T115" s="2" t="s">
        <v>4456</v>
      </c>
      <c r="U115" s="2">
        <v>21</v>
      </c>
      <c r="V115" s="2">
        <v>6</v>
      </c>
      <c r="W115" s="31">
        <f t="shared" si="7"/>
        <v>43272</v>
      </c>
      <c r="X115" s="2" t="s">
        <v>4456</v>
      </c>
      <c r="Y115" s="2">
        <v>23</v>
      </c>
      <c r="Z115" s="2">
        <v>6</v>
      </c>
      <c r="AA115" s="31">
        <f t="shared" si="8"/>
        <v>43274</v>
      </c>
      <c r="AB115" s="2" t="s">
        <v>4456</v>
      </c>
      <c r="AC115" s="2">
        <f t="shared" si="9"/>
        <v>4</v>
      </c>
      <c r="AD115" s="2">
        <f>VLOOKUP(K115,'MMA Registration'!N:O,2,FALSE)</f>
        <v>19</v>
      </c>
    </row>
    <row r="116" spans="1:30" ht="23.1" customHeight="1">
      <c r="A116" s="2" t="s">
        <v>52</v>
      </c>
      <c r="B116" s="2" t="s">
        <v>26</v>
      </c>
      <c r="C116" s="2" t="s">
        <v>27</v>
      </c>
      <c r="D116" s="2" t="s">
        <v>28</v>
      </c>
      <c r="E116" s="2" t="s">
        <v>28</v>
      </c>
      <c r="F116" s="2" t="s">
        <v>167</v>
      </c>
      <c r="G116" s="2" t="s">
        <v>4454</v>
      </c>
      <c r="H116" s="2" t="s">
        <v>4458</v>
      </c>
      <c r="I116" s="11" t="s">
        <v>531</v>
      </c>
      <c r="J116" s="11" t="s">
        <v>8160</v>
      </c>
      <c r="K116" s="11" t="s">
        <v>532</v>
      </c>
      <c r="L116" s="2">
        <v>2018</v>
      </c>
      <c r="M116" s="2">
        <v>13</v>
      </c>
      <c r="N116" s="2">
        <v>6</v>
      </c>
      <c r="O116" s="31">
        <f t="shared" si="5"/>
        <v>43264</v>
      </c>
      <c r="P116" s="2" t="s">
        <v>4456</v>
      </c>
      <c r="Q116" s="2">
        <v>20</v>
      </c>
      <c r="R116" s="2">
        <v>6</v>
      </c>
      <c r="S116" s="31">
        <f t="shared" si="6"/>
        <v>43271</v>
      </c>
      <c r="T116" s="2" t="s">
        <v>4456</v>
      </c>
      <c r="U116" s="2">
        <v>21</v>
      </c>
      <c r="V116" s="2">
        <v>6</v>
      </c>
      <c r="W116" s="31">
        <f t="shared" si="7"/>
        <v>43272</v>
      </c>
      <c r="X116" s="2" t="s">
        <v>4457</v>
      </c>
      <c r="Y116" s="2">
        <v>23</v>
      </c>
      <c r="Z116" s="2">
        <v>6</v>
      </c>
      <c r="AA116" s="31">
        <f t="shared" si="8"/>
        <v>43274</v>
      </c>
      <c r="AB116" s="2" t="s">
        <v>4456</v>
      </c>
      <c r="AC116" s="2">
        <f t="shared" si="9"/>
        <v>3</v>
      </c>
      <c r="AD116" s="2">
        <f>VLOOKUP(K116,'MMA Registration'!N:O,2,FALSE)</f>
        <v>18</v>
      </c>
    </row>
    <row r="117" spans="1:30" ht="23.1" customHeight="1">
      <c r="A117" s="2" t="s">
        <v>52</v>
      </c>
      <c r="B117" s="2" t="s">
        <v>26</v>
      </c>
      <c r="C117" s="2" t="s">
        <v>27</v>
      </c>
      <c r="D117" s="2" t="s">
        <v>28</v>
      </c>
      <c r="E117" s="2" t="s">
        <v>28</v>
      </c>
      <c r="F117" s="2" t="s">
        <v>167</v>
      </c>
      <c r="G117" s="2" t="s">
        <v>4454</v>
      </c>
      <c r="H117" s="2" t="s">
        <v>4458</v>
      </c>
      <c r="I117" s="11" t="s">
        <v>2221</v>
      </c>
      <c r="J117" s="11" t="s">
        <v>8160</v>
      </c>
      <c r="K117" s="11" t="s">
        <v>551</v>
      </c>
      <c r="L117" s="2">
        <v>2018</v>
      </c>
      <c r="M117" s="2">
        <v>13</v>
      </c>
      <c r="N117" s="2">
        <v>6</v>
      </c>
      <c r="O117" s="31">
        <f t="shared" si="5"/>
        <v>43264</v>
      </c>
      <c r="P117" s="2" t="s">
        <v>4456</v>
      </c>
      <c r="Q117" s="2">
        <v>20</v>
      </c>
      <c r="R117" s="2">
        <v>6</v>
      </c>
      <c r="S117" s="31">
        <f t="shared" si="6"/>
        <v>43271</v>
      </c>
      <c r="T117" s="2" t="s">
        <v>4456</v>
      </c>
      <c r="U117" s="2">
        <v>21</v>
      </c>
      <c r="V117" s="2">
        <v>6</v>
      </c>
      <c r="W117" s="31">
        <f t="shared" si="7"/>
        <v>43272</v>
      </c>
      <c r="X117" s="2" t="s">
        <v>4457</v>
      </c>
      <c r="Y117" s="2">
        <v>23</v>
      </c>
      <c r="Z117" s="2">
        <v>6</v>
      </c>
      <c r="AA117" s="31">
        <f t="shared" si="8"/>
        <v>43274</v>
      </c>
      <c r="AB117" s="2" t="s">
        <v>4456</v>
      </c>
      <c r="AC117" s="2">
        <f t="shared" si="9"/>
        <v>3</v>
      </c>
      <c r="AD117" s="2">
        <f>VLOOKUP(K117,'MMA Registration'!N:O,2,FALSE)</f>
        <v>19</v>
      </c>
    </row>
    <row r="118" spans="1:30" ht="23.1" customHeight="1">
      <c r="A118" s="2" t="s">
        <v>52</v>
      </c>
      <c r="B118" s="2" t="s">
        <v>26</v>
      </c>
      <c r="C118" s="2" t="s">
        <v>27</v>
      </c>
      <c r="D118" s="2" t="s">
        <v>28</v>
      </c>
      <c r="E118" s="2" t="s">
        <v>28</v>
      </c>
      <c r="F118" s="2" t="s">
        <v>167</v>
      </c>
      <c r="G118" s="2" t="s">
        <v>4454</v>
      </c>
      <c r="H118" s="2" t="s">
        <v>4458</v>
      </c>
      <c r="I118" s="11" t="s">
        <v>499</v>
      </c>
      <c r="J118" s="11" t="s">
        <v>8160</v>
      </c>
      <c r="K118" s="11" t="s">
        <v>549</v>
      </c>
      <c r="L118" s="2">
        <v>2018</v>
      </c>
      <c r="M118" s="2">
        <v>13</v>
      </c>
      <c r="N118" s="2">
        <v>6</v>
      </c>
      <c r="O118" s="31">
        <f t="shared" si="5"/>
        <v>43264</v>
      </c>
      <c r="P118" s="2" t="s">
        <v>4456</v>
      </c>
      <c r="Q118" s="2">
        <v>20</v>
      </c>
      <c r="R118" s="2">
        <v>6</v>
      </c>
      <c r="S118" s="31">
        <f t="shared" si="6"/>
        <v>43271</v>
      </c>
      <c r="T118" s="2" t="s">
        <v>4456</v>
      </c>
      <c r="U118" s="2">
        <v>21</v>
      </c>
      <c r="V118" s="2">
        <v>6</v>
      </c>
      <c r="W118" s="31">
        <f t="shared" si="7"/>
        <v>43272</v>
      </c>
      <c r="X118" s="2" t="s">
        <v>4457</v>
      </c>
      <c r="Y118" s="2">
        <v>23</v>
      </c>
      <c r="Z118" s="2">
        <v>6</v>
      </c>
      <c r="AA118" s="31">
        <f t="shared" si="8"/>
        <v>43274</v>
      </c>
      <c r="AB118" s="2" t="s">
        <v>4456</v>
      </c>
      <c r="AC118" s="2">
        <f t="shared" si="9"/>
        <v>3</v>
      </c>
      <c r="AD118" s="2">
        <f>VLOOKUP(K118,'MMA Registration'!N:O,2,FALSE)</f>
        <v>17</v>
      </c>
    </row>
    <row r="119" spans="1:30" ht="23.1" customHeight="1">
      <c r="A119" s="2" t="s">
        <v>52</v>
      </c>
      <c r="B119" s="2" t="s">
        <v>26</v>
      </c>
      <c r="C119" s="2" t="s">
        <v>27</v>
      </c>
      <c r="D119" s="2" t="s">
        <v>28</v>
      </c>
      <c r="E119" s="2" t="s">
        <v>28</v>
      </c>
      <c r="F119" s="2" t="s">
        <v>167</v>
      </c>
      <c r="G119" s="2" t="s">
        <v>4454</v>
      </c>
      <c r="H119" s="2" t="s">
        <v>4458</v>
      </c>
      <c r="I119" s="11" t="s">
        <v>537</v>
      </c>
      <c r="J119" s="11" t="s">
        <v>8160</v>
      </c>
      <c r="K119" s="11" t="s">
        <v>538</v>
      </c>
      <c r="L119" s="2">
        <v>2018</v>
      </c>
      <c r="M119" s="2">
        <v>13</v>
      </c>
      <c r="N119" s="2">
        <v>6</v>
      </c>
      <c r="O119" s="31">
        <f t="shared" si="5"/>
        <v>43264</v>
      </c>
      <c r="P119" s="2" t="s">
        <v>4456</v>
      </c>
      <c r="Q119" s="2">
        <v>20</v>
      </c>
      <c r="R119" s="2">
        <v>6</v>
      </c>
      <c r="S119" s="31">
        <f t="shared" si="6"/>
        <v>43271</v>
      </c>
      <c r="T119" s="2" t="s">
        <v>4456</v>
      </c>
      <c r="U119" s="2">
        <v>21</v>
      </c>
      <c r="V119" s="2">
        <v>6</v>
      </c>
      <c r="W119" s="31">
        <f t="shared" si="7"/>
        <v>43272</v>
      </c>
      <c r="X119" s="2" t="s">
        <v>4456</v>
      </c>
      <c r="Y119" s="2">
        <v>23</v>
      </c>
      <c r="Z119" s="2">
        <v>6</v>
      </c>
      <c r="AA119" s="31">
        <f t="shared" si="8"/>
        <v>43274</v>
      </c>
      <c r="AB119" s="2" t="s">
        <v>4456</v>
      </c>
      <c r="AC119" s="2">
        <f t="shared" si="9"/>
        <v>4</v>
      </c>
      <c r="AD119" s="2">
        <f>VLOOKUP(K119,'MMA Registration'!N:O,2,FALSE)</f>
        <v>19</v>
      </c>
    </row>
    <row r="120" spans="1:30" ht="23.1" customHeight="1">
      <c r="A120" s="2" t="s">
        <v>52</v>
      </c>
      <c r="B120" s="2" t="s">
        <v>26</v>
      </c>
      <c r="C120" s="2" t="s">
        <v>27</v>
      </c>
      <c r="D120" s="2" t="s">
        <v>28</v>
      </c>
      <c r="E120" s="2" t="s">
        <v>28</v>
      </c>
      <c r="F120" s="2" t="s">
        <v>167</v>
      </c>
      <c r="G120" s="2" t="s">
        <v>4454</v>
      </c>
      <c r="H120" s="2" t="s">
        <v>4458</v>
      </c>
      <c r="I120" s="11" t="s">
        <v>539</v>
      </c>
      <c r="J120" s="11" t="s">
        <v>8160</v>
      </c>
      <c r="K120" s="11" t="s">
        <v>502</v>
      </c>
      <c r="L120" s="2">
        <v>2018</v>
      </c>
      <c r="M120" s="2">
        <v>13</v>
      </c>
      <c r="N120" s="2">
        <v>6</v>
      </c>
      <c r="O120" s="31">
        <f t="shared" si="5"/>
        <v>43264</v>
      </c>
      <c r="P120" s="2" t="s">
        <v>4456</v>
      </c>
      <c r="Q120" s="2">
        <v>20</v>
      </c>
      <c r="R120" s="2">
        <v>6</v>
      </c>
      <c r="S120" s="31">
        <f t="shared" si="6"/>
        <v>43271</v>
      </c>
      <c r="T120" s="2" t="s">
        <v>4456</v>
      </c>
      <c r="U120" s="2">
        <v>21</v>
      </c>
      <c r="V120" s="2">
        <v>6</v>
      </c>
      <c r="W120" s="31">
        <f t="shared" si="7"/>
        <v>43272</v>
      </c>
      <c r="X120" s="2" t="s">
        <v>4456</v>
      </c>
      <c r="Z120" s="2">
        <v>6</v>
      </c>
      <c r="AA120" s="31">
        <f t="shared" si="8"/>
        <v>43251</v>
      </c>
      <c r="AB120" s="2" t="s">
        <v>4456</v>
      </c>
      <c r="AC120" s="2">
        <f t="shared" si="9"/>
        <v>4</v>
      </c>
      <c r="AD120" s="2">
        <f>VLOOKUP(K120,'MMA Registration'!N:O,2,FALSE)</f>
        <v>19</v>
      </c>
    </row>
    <row r="121" spans="1:30" ht="23.1" customHeight="1">
      <c r="A121" s="2" t="s">
        <v>52</v>
      </c>
      <c r="B121" s="2" t="s">
        <v>26</v>
      </c>
      <c r="C121" s="2" t="s">
        <v>27</v>
      </c>
      <c r="D121" s="2" t="s">
        <v>28</v>
      </c>
      <c r="E121" s="2" t="s">
        <v>28</v>
      </c>
      <c r="F121" s="2" t="s">
        <v>167</v>
      </c>
      <c r="G121" s="2" t="s">
        <v>4454</v>
      </c>
      <c r="H121" s="2" t="s">
        <v>4458</v>
      </c>
      <c r="I121" s="11" t="s">
        <v>542</v>
      </c>
      <c r="J121" s="11" t="s">
        <v>8160</v>
      </c>
      <c r="K121" s="11" t="s">
        <v>543</v>
      </c>
      <c r="L121" s="2">
        <v>2018</v>
      </c>
      <c r="M121" s="2">
        <v>13</v>
      </c>
      <c r="N121" s="2">
        <v>6</v>
      </c>
      <c r="O121" s="31">
        <f t="shared" si="5"/>
        <v>43264</v>
      </c>
      <c r="P121" s="2" t="s">
        <v>4456</v>
      </c>
      <c r="Q121" s="2">
        <v>20</v>
      </c>
      <c r="R121" s="2">
        <v>6</v>
      </c>
      <c r="S121" s="31">
        <f t="shared" si="6"/>
        <v>43271</v>
      </c>
      <c r="T121" s="2" t="s">
        <v>4456</v>
      </c>
      <c r="U121" s="2">
        <v>21</v>
      </c>
      <c r="V121" s="2">
        <v>6</v>
      </c>
      <c r="W121" s="31">
        <f t="shared" si="7"/>
        <v>43272</v>
      </c>
      <c r="X121" s="2" t="s">
        <v>4456</v>
      </c>
      <c r="Y121" s="2">
        <v>23</v>
      </c>
      <c r="Z121" s="2">
        <v>6</v>
      </c>
      <c r="AA121" s="31">
        <f t="shared" si="8"/>
        <v>43274</v>
      </c>
      <c r="AB121" s="2" t="s">
        <v>4456</v>
      </c>
      <c r="AC121" s="2">
        <f t="shared" si="9"/>
        <v>4</v>
      </c>
      <c r="AD121" s="2">
        <f>VLOOKUP(K121,'MMA Registration'!N:O,2,FALSE)</f>
        <v>18</v>
      </c>
    </row>
    <row r="122" spans="1:30" ht="23.1" customHeight="1">
      <c r="A122" s="2" t="s">
        <v>52</v>
      </c>
      <c r="B122" s="2" t="s">
        <v>26</v>
      </c>
      <c r="C122" s="2" t="s">
        <v>27</v>
      </c>
      <c r="D122" s="2" t="s">
        <v>28</v>
      </c>
      <c r="E122" s="2" t="s">
        <v>28</v>
      </c>
      <c r="F122" s="2" t="s">
        <v>167</v>
      </c>
      <c r="G122" s="2" t="s">
        <v>4454</v>
      </c>
      <c r="H122" s="2" t="s">
        <v>4458</v>
      </c>
      <c r="I122" s="11" t="s">
        <v>2222</v>
      </c>
      <c r="J122" s="11" t="s">
        <v>8160</v>
      </c>
      <c r="K122" s="2" t="s">
        <v>541</v>
      </c>
      <c r="L122" s="2">
        <v>2018</v>
      </c>
      <c r="M122" s="2">
        <v>13</v>
      </c>
      <c r="N122" s="2">
        <v>6</v>
      </c>
      <c r="O122" s="31">
        <f t="shared" si="5"/>
        <v>43264</v>
      </c>
      <c r="P122" s="2" t="s">
        <v>4456</v>
      </c>
      <c r="Q122" s="2">
        <v>20</v>
      </c>
      <c r="R122" s="2">
        <v>6</v>
      </c>
      <c r="S122" s="31">
        <f t="shared" si="6"/>
        <v>43271</v>
      </c>
      <c r="T122" s="2" t="s">
        <v>4456</v>
      </c>
      <c r="U122" s="2">
        <v>21</v>
      </c>
      <c r="V122" s="2">
        <v>6</v>
      </c>
      <c r="W122" s="31">
        <f t="shared" si="7"/>
        <v>43272</v>
      </c>
      <c r="X122" s="2" t="s">
        <v>4456</v>
      </c>
      <c r="Y122" s="2">
        <v>23</v>
      </c>
      <c r="Z122" s="2">
        <v>6</v>
      </c>
      <c r="AA122" s="31">
        <f t="shared" si="8"/>
        <v>43274</v>
      </c>
      <c r="AB122" s="2" t="s">
        <v>4456</v>
      </c>
      <c r="AC122" s="2">
        <f t="shared" si="9"/>
        <v>4</v>
      </c>
      <c r="AD122" s="2">
        <f>VLOOKUP(K122,'MMA Registration'!N:O,2,FALSE)</f>
        <v>19</v>
      </c>
    </row>
    <row r="123" spans="1:30" ht="23.1" customHeight="1">
      <c r="A123" s="2" t="s">
        <v>52</v>
      </c>
      <c r="B123" s="2" t="s">
        <v>26</v>
      </c>
      <c r="C123" s="2" t="s">
        <v>27</v>
      </c>
      <c r="D123" s="2" t="s">
        <v>28</v>
      </c>
      <c r="E123" s="2" t="s">
        <v>28</v>
      </c>
      <c r="F123" s="2" t="s">
        <v>167</v>
      </c>
      <c r="G123" s="2" t="s">
        <v>4454</v>
      </c>
      <c r="H123" s="2" t="s">
        <v>4458</v>
      </c>
      <c r="I123" s="11" t="s">
        <v>544</v>
      </c>
      <c r="J123" s="11" t="s">
        <v>8160</v>
      </c>
      <c r="K123" s="2" t="s">
        <v>545</v>
      </c>
      <c r="L123" s="2">
        <v>2018</v>
      </c>
      <c r="M123" s="2">
        <v>13</v>
      </c>
      <c r="N123" s="2">
        <v>6</v>
      </c>
      <c r="O123" s="31">
        <f t="shared" si="5"/>
        <v>43264</v>
      </c>
      <c r="P123" s="2" t="s">
        <v>4456</v>
      </c>
      <c r="Q123" s="2">
        <v>20</v>
      </c>
      <c r="R123" s="2">
        <v>6</v>
      </c>
      <c r="S123" s="31">
        <f t="shared" si="6"/>
        <v>43271</v>
      </c>
      <c r="T123" s="2" t="s">
        <v>4456</v>
      </c>
      <c r="U123" s="2">
        <v>21</v>
      </c>
      <c r="V123" s="2">
        <v>6</v>
      </c>
      <c r="W123" s="31">
        <f t="shared" si="7"/>
        <v>43272</v>
      </c>
      <c r="X123" s="2" t="s">
        <v>4456</v>
      </c>
      <c r="Y123" s="2">
        <v>23</v>
      </c>
      <c r="Z123" s="2">
        <v>6</v>
      </c>
      <c r="AA123" s="31">
        <f t="shared" si="8"/>
        <v>43274</v>
      </c>
      <c r="AB123" s="2" t="s">
        <v>4456</v>
      </c>
      <c r="AC123" s="2">
        <f t="shared" si="9"/>
        <v>4</v>
      </c>
      <c r="AD123" s="2">
        <f>VLOOKUP(K123,'MMA Registration'!N:O,2,FALSE)</f>
        <v>18</v>
      </c>
    </row>
    <row r="124" spans="1:30" ht="23.1" customHeight="1">
      <c r="A124" s="2" t="s">
        <v>59</v>
      </c>
      <c r="B124" s="2" t="s">
        <v>26</v>
      </c>
      <c r="C124" s="2" t="s">
        <v>27</v>
      </c>
      <c r="D124" s="2" t="s">
        <v>28</v>
      </c>
      <c r="E124" s="2" t="s">
        <v>28</v>
      </c>
      <c r="F124" s="2" t="s">
        <v>167</v>
      </c>
      <c r="G124" s="2" t="s">
        <v>4454</v>
      </c>
      <c r="H124" s="2" t="s">
        <v>4455</v>
      </c>
      <c r="I124" s="11" t="s">
        <v>588</v>
      </c>
      <c r="J124" s="11" t="s">
        <v>8160</v>
      </c>
      <c r="K124" s="2" t="s">
        <v>589</v>
      </c>
      <c r="L124" s="2">
        <v>2018</v>
      </c>
      <c r="M124" s="2">
        <v>6</v>
      </c>
      <c r="N124" s="2">
        <v>7</v>
      </c>
      <c r="O124" s="31">
        <f t="shared" si="5"/>
        <v>43287</v>
      </c>
      <c r="P124" s="2" t="s">
        <v>4456</v>
      </c>
      <c r="Q124" s="2">
        <v>7</v>
      </c>
      <c r="R124" s="2">
        <v>7</v>
      </c>
      <c r="S124" s="31">
        <f t="shared" si="6"/>
        <v>43288</v>
      </c>
      <c r="T124" s="2" t="s">
        <v>4456</v>
      </c>
      <c r="U124" s="2">
        <v>13</v>
      </c>
      <c r="V124" s="2">
        <v>7</v>
      </c>
      <c r="W124" s="31">
        <f t="shared" si="7"/>
        <v>43294</v>
      </c>
      <c r="X124" s="2" t="s">
        <v>4456</v>
      </c>
      <c r="Y124" s="2">
        <v>14</v>
      </c>
      <c r="Z124" s="2">
        <v>7</v>
      </c>
      <c r="AA124" s="31">
        <f t="shared" si="8"/>
        <v>43295</v>
      </c>
      <c r="AB124" s="2" t="s">
        <v>4456</v>
      </c>
      <c r="AC124" s="2">
        <f t="shared" si="9"/>
        <v>4</v>
      </c>
      <c r="AD124" s="2">
        <f>VLOOKUP(K124,'MMA Registration'!N:O,2,FALSE)</f>
        <v>19</v>
      </c>
    </row>
    <row r="125" spans="1:30" ht="23.1" customHeight="1">
      <c r="A125" s="2" t="s">
        <v>59</v>
      </c>
      <c r="B125" s="2" t="s">
        <v>26</v>
      </c>
      <c r="C125" s="2" t="s">
        <v>27</v>
      </c>
      <c r="D125" s="2" t="s">
        <v>28</v>
      </c>
      <c r="E125" s="2" t="s">
        <v>28</v>
      </c>
      <c r="F125" s="2" t="s">
        <v>167</v>
      </c>
      <c r="G125" s="2" t="s">
        <v>4454</v>
      </c>
      <c r="H125" s="2" t="s">
        <v>4455</v>
      </c>
      <c r="I125" s="11" t="s">
        <v>590</v>
      </c>
      <c r="J125" s="11" t="s">
        <v>8160</v>
      </c>
      <c r="K125" s="2" t="s">
        <v>591</v>
      </c>
      <c r="L125" s="2">
        <v>2018</v>
      </c>
      <c r="M125" s="2">
        <v>6</v>
      </c>
      <c r="N125" s="2">
        <v>7</v>
      </c>
      <c r="O125" s="31">
        <f t="shared" si="5"/>
        <v>43287</v>
      </c>
      <c r="P125" s="2" t="s">
        <v>4456</v>
      </c>
      <c r="Q125" s="2">
        <v>7</v>
      </c>
      <c r="R125" s="2">
        <v>7</v>
      </c>
      <c r="S125" s="31">
        <f t="shared" si="6"/>
        <v>43288</v>
      </c>
      <c r="T125" s="2" t="s">
        <v>4456</v>
      </c>
      <c r="U125" s="2">
        <v>13</v>
      </c>
      <c r="V125" s="2">
        <v>7</v>
      </c>
      <c r="W125" s="31">
        <f t="shared" si="7"/>
        <v>43294</v>
      </c>
      <c r="X125" s="2" t="s">
        <v>4456</v>
      </c>
      <c r="Y125" s="2">
        <v>14</v>
      </c>
      <c r="Z125" s="2">
        <v>7</v>
      </c>
      <c r="AA125" s="31">
        <f t="shared" si="8"/>
        <v>43295</v>
      </c>
      <c r="AB125" s="2" t="s">
        <v>4456</v>
      </c>
      <c r="AC125" s="2">
        <f t="shared" si="9"/>
        <v>4</v>
      </c>
      <c r="AD125" s="2">
        <f>VLOOKUP(K125,'MMA Registration'!N:O,2,FALSE)</f>
        <v>18</v>
      </c>
    </row>
    <row r="126" spans="1:30" ht="23.1" customHeight="1">
      <c r="A126" s="2" t="s">
        <v>59</v>
      </c>
      <c r="B126" s="2" t="s">
        <v>26</v>
      </c>
      <c r="C126" s="2" t="s">
        <v>27</v>
      </c>
      <c r="D126" s="2" t="s">
        <v>28</v>
      </c>
      <c r="E126" s="2" t="s">
        <v>28</v>
      </c>
      <c r="F126" s="2" t="s">
        <v>167</v>
      </c>
      <c r="G126" s="2" t="s">
        <v>4454</v>
      </c>
      <c r="H126" s="2" t="s">
        <v>4455</v>
      </c>
      <c r="I126" s="11" t="s">
        <v>592</v>
      </c>
      <c r="J126" s="11" t="s">
        <v>8160</v>
      </c>
      <c r="K126" s="2" t="s">
        <v>593</v>
      </c>
      <c r="L126" s="2">
        <v>2018</v>
      </c>
      <c r="M126" s="2">
        <v>6</v>
      </c>
      <c r="N126" s="2">
        <v>7</v>
      </c>
      <c r="O126" s="31">
        <f t="shared" si="5"/>
        <v>43287</v>
      </c>
      <c r="P126" s="2" t="s">
        <v>4456</v>
      </c>
      <c r="Q126" s="2">
        <v>7</v>
      </c>
      <c r="R126" s="2">
        <v>7</v>
      </c>
      <c r="S126" s="31">
        <f t="shared" si="6"/>
        <v>43288</v>
      </c>
      <c r="T126" s="2" t="s">
        <v>4456</v>
      </c>
      <c r="U126" s="2">
        <v>13</v>
      </c>
      <c r="V126" s="2">
        <v>7</v>
      </c>
      <c r="W126" s="31">
        <f t="shared" si="7"/>
        <v>43294</v>
      </c>
      <c r="X126" s="2" t="s">
        <v>4456</v>
      </c>
      <c r="Y126" s="2">
        <v>14</v>
      </c>
      <c r="Z126" s="2">
        <v>7</v>
      </c>
      <c r="AA126" s="31">
        <f t="shared" si="8"/>
        <v>43295</v>
      </c>
      <c r="AB126" s="2" t="s">
        <v>4456</v>
      </c>
      <c r="AC126" s="2">
        <f t="shared" si="9"/>
        <v>4</v>
      </c>
      <c r="AD126" s="2">
        <f>VLOOKUP(K126,'MMA Registration'!N:O,2,FALSE)</f>
        <v>18</v>
      </c>
    </row>
    <row r="127" spans="1:30" ht="23.1" customHeight="1">
      <c r="A127" s="2" t="s">
        <v>59</v>
      </c>
      <c r="B127" s="2" t="s">
        <v>26</v>
      </c>
      <c r="C127" s="2" t="s">
        <v>27</v>
      </c>
      <c r="D127" s="2" t="s">
        <v>28</v>
      </c>
      <c r="E127" s="2" t="s">
        <v>28</v>
      </c>
      <c r="F127" s="2" t="s">
        <v>167</v>
      </c>
      <c r="G127" s="2" t="s">
        <v>4454</v>
      </c>
      <c r="H127" s="2" t="s">
        <v>4455</v>
      </c>
      <c r="I127" s="11" t="s">
        <v>594</v>
      </c>
      <c r="J127" s="11" t="s">
        <v>8160</v>
      </c>
      <c r="K127" s="2" t="s">
        <v>595</v>
      </c>
      <c r="L127" s="2">
        <v>2018</v>
      </c>
      <c r="M127" s="2">
        <v>6</v>
      </c>
      <c r="N127" s="2">
        <v>7</v>
      </c>
      <c r="O127" s="31">
        <f t="shared" si="5"/>
        <v>43287</v>
      </c>
      <c r="P127" s="2" t="s">
        <v>4456</v>
      </c>
      <c r="Q127" s="2">
        <v>7</v>
      </c>
      <c r="R127" s="2">
        <v>7</v>
      </c>
      <c r="S127" s="31">
        <f t="shared" si="6"/>
        <v>43288</v>
      </c>
      <c r="T127" s="2" t="s">
        <v>4456</v>
      </c>
      <c r="U127" s="2">
        <v>13</v>
      </c>
      <c r="V127" s="2">
        <v>7</v>
      </c>
      <c r="W127" s="31">
        <f t="shared" si="7"/>
        <v>43294</v>
      </c>
      <c r="X127" s="2" t="s">
        <v>4456</v>
      </c>
      <c r="Y127" s="2">
        <v>14</v>
      </c>
      <c r="Z127" s="2">
        <v>7</v>
      </c>
      <c r="AA127" s="31">
        <f t="shared" si="8"/>
        <v>43295</v>
      </c>
      <c r="AB127" s="2" t="s">
        <v>4456</v>
      </c>
      <c r="AC127" s="2">
        <f t="shared" si="9"/>
        <v>4</v>
      </c>
      <c r="AD127" s="2">
        <f>VLOOKUP(K127,'MMA Registration'!N:O,2,FALSE)</f>
        <v>18</v>
      </c>
    </row>
    <row r="128" spans="1:30" ht="23.1" customHeight="1">
      <c r="A128" s="2" t="s">
        <v>59</v>
      </c>
      <c r="B128" s="2" t="s">
        <v>26</v>
      </c>
      <c r="C128" s="2" t="s">
        <v>27</v>
      </c>
      <c r="D128" s="2" t="s">
        <v>28</v>
      </c>
      <c r="E128" s="2" t="s">
        <v>28</v>
      </c>
      <c r="F128" s="2" t="s">
        <v>167</v>
      </c>
      <c r="G128" s="2" t="s">
        <v>4454</v>
      </c>
      <c r="H128" s="2" t="s">
        <v>4455</v>
      </c>
      <c r="I128" s="11" t="s">
        <v>596</v>
      </c>
      <c r="J128" s="11" t="s">
        <v>8160</v>
      </c>
      <c r="K128" s="2" t="s">
        <v>597</v>
      </c>
      <c r="L128" s="2">
        <v>2018</v>
      </c>
      <c r="M128" s="2">
        <v>6</v>
      </c>
      <c r="N128" s="2">
        <v>7</v>
      </c>
      <c r="O128" s="31">
        <f t="shared" si="5"/>
        <v>43287</v>
      </c>
      <c r="P128" s="2" t="s">
        <v>4456</v>
      </c>
      <c r="Q128" s="2">
        <v>7</v>
      </c>
      <c r="R128" s="2">
        <v>7</v>
      </c>
      <c r="S128" s="31">
        <f t="shared" si="6"/>
        <v>43288</v>
      </c>
      <c r="T128" s="2" t="s">
        <v>4456</v>
      </c>
      <c r="U128" s="2">
        <v>13</v>
      </c>
      <c r="V128" s="2">
        <v>7</v>
      </c>
      <c r="W128" s="31">
        <f t="shared" si="7"/>
        <v>43294</v>
      </c>
      <c r="X128" s="2" t="s">
        <v>4457</v>
      </c>
      <c r="Y128" s="2">
        <v>14</v>
      </c>
      <c r="Z128" s="2">
        <v>7</v>
      </c>
      <c r="AA128" s="31">
        <f t="shared" si="8"/>
        <v>43295</v>
      </c>
      <c r="AB128" s="2" t="s">
        <v>4456</v>
      </c>
      <c r="AC128" s="2">
        <f t="shared" si="9"/>
        <v>3</v>
      </c>
      <c r="AD128" s="2">
        <f>VLOOKUP(K128,'MMA Registration'!N:O,2,FALSE)</f>
        <v>17</v>
      </c>
    </row>
    <row r="129" spans="1:30" ht="23.1" customHeight="1">
      <c r="A129" s="2" t="s">
        <v>59</v>
      </c>
      <c r="B129" s="2" t="s">
        <v>26</v>
      </c>
      <c r="C129" s="2" t="s">
        <v>27</v>
      </c>
      <c r="D129" s="2" t="s">
        <v>28</v>
      </c>
      <c r="E129" s="2" t="s">
        <v>28</v>
      </c>
      <c r="F129" s="2" t="s">
        <v>167</v>
      </c>
      <c r="G129" s="2" t="s">
        <v>4454</v>
      </c>
      <c r="H129" s="2" t="s">
        <v>4455</v>
      </c>
      <c r="I129" s="11" t="s">
        <v>598</v>
      </c>
      <c r="J129" s="11" t="s">
        <v>8160</v>
      </c>
      <c r="K129" s="2" t="s">
        <v>599</v>
      </c>
      <c r="L129" s="2">
        <v>2018</v>
      </c>
      <c r="M129" s="2">
        <v>6</v>
      </c>
      <c r="N129" s="2">
        <v>7</v>
      </c>
      <c r="O129" s="31">
        <f t="shared" si="5"/>
        <v>43287</v>
      </c>
      <c r="P129" s="2" t="s">
        <v>4456</v>
      </c>
      <c r="Q129" s="2">
        <v>7</v>
      </c>
      <c r="R129" s="2">
        <v>7</v>
      </c>
      <c r="S129" s="31">
        <f t="shared" si="6"/>
        <v>43288</v>
      </c>
      <c r="T129" s="2" t="s">
        <v>4456</v>
      </c>
      <c r="U129" s="2">
        <v>13</v>
      </c>
      <c r="V129" s="2">
        <v>7</v>
      </c>
      <c r="W129" s="31">
        <f t="shared" si="7"/>
        <v>43294</v>
      </c>
      <c r="X129" s="2" t="s">
        <v>4457</v>
      </c>
      <c r="Y129" s="2">
        <v>14</v>
      </c>
      <c r="Z129" s="2">
        <v>7</v>
      </c>
      <c r="AA129" s="31">
        <f t="shared" si="8"/>
        <v>43295</v>
      </c>
      <c r="AB129" s="2" t="s">
        <v>4457</v>
      </c>
      <c r="AC129" s="2">
        <f t="shared" si="9"/>
        <v>2</v>
      </c>
      <c r="AD129" s="2">
        <f>VLOOKUP(K129,'MMA Registration'!N:O,2,FALSE)</f>
        <v>19</v>
      </c>
    </row>
    <row r="130" spans="1:30" ht="23.1" customHeight="1">
      <c r="A130" s="2" t="s">
        <v>59</v>
      </c>
      <c r="B130" s="2" t="s">
        <v>26</v>
      </c>
      <c r="C130" s="2" t="s">
        <v>27</v>
      </c>
      <c r="D130" s="2" t="s">
        <v>28</v>
      </c>
      <c r="E130" s="2" t="s">
        <v>28</v>
      </c>
      <c r="F130" s="2" t="s">
        <v>167</v>
      </c>
      <c r="G130" s="2" t="s">
        <v>4454</v>
      </c>
      <c r="H130" s="2" t="s">
        <v>4455</v>
      </c>
      <c r="I130" s="11" t="s">
        <v>600</v>
      </c>
      <c r="J130" s="11" t="s">
        <v>8160</v>
      </c>
      <c r="K130" s="2" t="s">
        <v>601</v>
      </c>
      <c r="L130" s="2">
        <v>2018</v>
      </c>
      <c r="M130" s="2">
        <v>6</v>
      </c>
      <c r="N130" s="2">
        <v>7</v>
      </c>
      <c r="O130" s="31">
        <f t="shared" ref="O130:O193" si="10">DATE(L130,N130,M130)</f>
        <v>43287</v>
      </c>
      <c r="P130" s="2" t="s">
        <v>4456</v>
      </c>
      <c r="Q130" s="2">
        <v>7</v>
      </c>
      <c r="R130" s="2">
        <v>7</v>
      </c>
      <c r="S130" s="31">
        <f t="shared" ref="S130:S193" si="11">DATE(L130,R130,Q130)</f>
        <v>43288</v>
      </c>
      <c r="T130" s="2" t="s">
        <v>4456</v>
      </c>
      <c r="U130" s="2">
        <v>13</v>
      </c>
      <c r="V130" s="2">
        <v>7</v>
      </c>
      <c r="W130" s="31">
        <f t="shared" ref="W130:W193" si="12">DATE(L130,V130,U130)</f>
        <v>43294</v>
      </c>
      <c r="X130" s="2" t="s">
        <v>4457</v>
      </c>
      <c r="Y130" s="2">
        <v>14</v>
      </c>
      <c r="Z130" s="2">
        <v>7</v>
      </c>
      <c r="AA130" s="31">
        <f t="shared" ref="AA130:AA193" si="13">DATE(L130,Z130,Y130)</f>
        <v>43295</v>
      </c>
      <c r="AB130" s="2" t="s">
        <v>4457</v>
      </c>
      <c r="AC130" s="2">
        <f t="shared" si="9"/>
        <v>2</v>
      </c>
      <c r="AD130" s="2">
        <f>VLOOKUP(K130,'MMA Registration'!N:O,2,FALSE)</f>
        <v>19</v>
      </c>
    </row>
    <row r="131" spans="1:30" ht="23.1" customHeight="1">
      <c r="A131" s="2" t="s">
        <v>59</v>
      </c>
      <c r="B131" s="2" t="s">
        <v>26</v>
      </c>
      <c r="C131" s="2" t="s">
        <v>27</v>
      </c>
      <c r="D131" s="2" t="s">
        <v>28</v>
      </c>
      <c r="E131" s="2" t="s">
        <v>28</v>
      </c>
      <c r="F131" s="2" t="s">
        <v>167</v>
      </c>
      <c r="G131" s="2" t="s">
        <v>4454</v>
      </c>
      <c r="H131" s="2" t="s">
        <v>4455</v>
      </c>
      <c r="I131" s="11" t="s">
        <v>602</v>
      </c>
      <c r="J131" s="11" t="s">
        <v>8160</v>
      </c>
      <c r="K131" s="2" t="s">
        <v>603</v>
      </c>
      <c r="L131" s="2">
        <v>2018</v>
      </c>
      <c r="M131" s="2">
        <v>6</v>
      </c>
      <c r="N131" s="2">
        <v>7</v>
      </c>
      <c r="O131" s="31">
        <f t="shared" si="10"/>
        <v>43287</v>
      </c>
      <c r="P131" s="2" t="s">
        <v>4456</v>
      </c>
      <c r="Q131" s="2">
        <v>7</v>
      </c>
      <c r="R131" s="2">
        <v>7</v>
      </c>
      <c r="S131" s="31">
        <f t="shared" si="11"/>
        <v>43288</v>
      </c>
      <c r="T131" s="2" t="s">
        <v>4456</v>
      </c>
      <c r="U131" s="2">
        <v>13</v>
      </c>
      <c r="V131" s="2">
        <v>7</v>
      </c>
      <c r="W131" s="31">
        <f t="shared" si="12"/>
        <v>43294</v>
      </c>
      <c r="X131" s="2" t="s">
        <v>4456</v>
      </c>
      <c r="Y131" s="2">
        <v>14</v>
      </c>
      <c r="Z131" s="2">
        <v>7</v>
      </c>
      <c r="AA131" s="31">
        <f t="shared" si="13"/>
        <v>43295</v>
      </c>
      <c r="AB131" s="2" t="s">
        <v>4456</v>
      </c>
      <c r="AC131" s="2">
        <f t="shared" ref="AC131:AC194" si="14">COUNTIF(P131:AB131, "Yes")</f>
        <v>4</v>
      </c>
      <c r="AD131" s="2">
        <f>VLOOKUP(K131,'MMA Registration'!N:O,2,FALSE)</f>
        <v>19</v>
      </c>
    </row>
    <row r="132" spans="1:30" ht="23.1" customHeight="1">
      <c r="A132" s="2" t="s">
        <v>59</v>
      </c>
      <c r="B132" s="2" t="s">
        <v>26</v>
      </c>
      <c r="C132" s="2" t="s">
        <v>27</v>
      </c>
      <c r="D132" s="2" t="s">
        <v>28</v>
      </c>
      <c r="E132" s="2" t="s">
        <v>28</v>
      </c>
      <c r="F132" s="2" t="s">
        <v>167</v>
      </c>
      <c r="G132" s="2" t="s">
        <v>4454</v>
      </c>
      <c r="H132" s="2" t="s">
        <v>4455</v>
      </c>
      <c r="I132" s="11" t="s">
        <v>604</v>
      </c>
      <c r="J132" s="11" t="s">
        <v>8160</v>
      </c>
      <c r="K132" s="2" t="s">
        <v>605</v>
      </c>
      <c r="L132" s="2">
        <v>2018</v>
      </c>
      <c r="M132" s="2">
        <v>6</v>
      </c>
      <c r="N132" s="2">
        <v>7</v>
      </c>
      <c r="O132" s="31">
        <f t="shared" si="10"/>
        <v>43287</v>
      </c>
      <c r="P132" s="2" t="s">
        <v>4456</v>
      </c>
      <c r="Q132" s="2">
        <v>7</v>
      </c>
      <c r="R132" s="2">
        <v>7</v>
      </c>
      <c r="S132" s="31">
        <f t="shared" si="11"/>
        <v>43288</v>
      </c>
      <c r="T132" s="2" t="s">
        <v>4456</v>
      </c>
      <c r="U132" s="2">
        <v>13</v>
      </c>
      <c r="V132" s="2">
        <v>7</v>
      </c>
      <c r="W132" s="31">
        <f t="shared" si="12"/>
        <v>43294</v>
      </c>
      <c r="X132" s="2" t="s">
        <v>4457</v>
      </c>
      <c r="Y132" s="2">
        <v>14</v>
      </c>
      <c r="Z132" s="2">
        <v>7</v>
      </c>
      <c r="AA132" s="31">
        <f t="shared" si="13"/>
        <v>43295</v>
      </c>
      <c r="AB132" s="2" t="s">
        <v>4457</v>
      </c>
      <c r="AC132" s="2">
        <f t="shared" si="14"/>
        <v>2</v>
      </c>
      <c r="AD132" s="2">
        <f>VLOOKUP(K132,'MMA Registration'!N:O,2,FALSE)</f>
        <v>19</v>
      </c>
    </row>
    <row r="133" spans="1:30" ht="23.1" customHeight="1">
      <c r="A133" s="2" t="s">
        <v>59</v>
      </c>
      <c r="B133" s="2" t="s">
        <v>26</v>
      </c>
      <c r="C133" s="2" t="s">
        <v>27</v>
      </c>
      <c r="D133" s="2" t="s">
        <v>28</v>
      </c>
      <c r="E133" s="2" t="s">
        <v>28</v>
      </c>
      <c r="F133" s="2" t="s">
        <v>167</v>
      </c>
      <c r="G133" s="2" t="s">
        <v>4454</v>
      </c>
      <c r="H133" s="2" t="s">
        <v>4455</v>
      </c>
      <c r="I133" s="11" t="s">
        <v>606</v>
      </c>
      <c r="J133" s="11" t="s">
        <v>8160</v>
      </c>
      <c r="K133" s="2" t="s">
        <v>428</v>
      </c>
      <c r="L133" s="2">
        <v>2018</v>
      </c>
      <c r="M133" s="2">
        <v>6</v>
      </c>
      <c r="N133" s="2">
        <v>7</v>
      </c>
      <c r="O133" s="31">
        <f t="shared" si="10"/>
        <v>43287</v>
      </c>
      <c r="P133" s="2" t="s">
        <v>4456</v>
      </c>
      <c r="Q133" s="2">
        <v>7</v>
      </c>
      <c r="R133" s="2">
        <v>7</v>
      </c>
      <c r="S133" s="31">
        <f t="shared" si="11"/>
        <v>43288</v>
      </c>
      <c r="T133" s="2" t="s">
        <v>4456</v>
      </c>
      <c r="U133" s="2">
        <v>13</v>
      </c>
      <c r="V133" s="2">
        <v>7</v>
      </c>
      <c r="W133" s="31">
        <f t="shared" si="12"/>
        <v>43294</v>
      </c>
      <c r="X133" s="2" t="s">
        <v>4457</v>
      </c>
      <c r="Y133" s="2">
        <v>14</v>
      </c>
      <c r="Z133" s="2">
        <v>7</v>
      </c>
      <c r="AA133" s="31">
        <f t="shared" si="13"/>
        <v>43295</v>
      </c>
      <c r="AB133" s="2" t="s">
        <v>4457</v>
      </c>
      <c r="AC133" s="2">
        <f t="shared" si="14"/>
        <v>2</v>
      </c>
      <c r="AD133" s="2">
        <f>VLOOKUP(K133,'MMA Registration'!N:O,2,FALSE)</f>
        <v>19</v>
      </c>
    </row>
    <row r="134" spans="1:30" ht="23.1" customHeight="1">
      <c r="A134" s="2" t="s">
        <v>59</v>
      </c>
      <c r="B134" s="2" t="s">
        <v>26</v>
      </c>
      <c r="C134" s="2" t="s">
        <v>27</v>
      </c>
      <c r="D134" s="2" t="s">
        <v>28</v>
      </c>
      <c r="E134" s="2" t="s">
        <v>28</v>
      </c>
      <c r="F134" s="2" t="s">
        <v>167</v>
      </c>
      <c r="G134" s="2" t="s">
        <v>4454</v>
      </c>
      <c r="H134" s="2" t="s">
        <v>4455</v>
      </c>
      <c r="I134" s="11" t="s">
        <v>607</v>
      </c>
      <c r="J134" s="11" t="s">
        <v>8160</v>
      </c>
      <c r="K134" s="2" t="s">
        <v>608</v>
      </c>
      <c r="L134" s="2">
        <v>2018</v>
      </c>
      <c r="M134" s="2">
        <v>6</v>
      </c>
      <c r="N134" s="2">
        <v>7</v>
      </c>
      <c r="O134" s="31">
        <f t="shared" si="10"/>
        <v>43287</v>
      </c>
      <c r="P134" s="2" t="s">
        <v>4456</v>
      </c>
      <c r="Q134" s="2">
        <v>7</v>
      </c>
      <c r="R134" s="2">
        <v>7</v>
      </c>
      <c r="S134" s="31">
        <f t="shared" si="11"/>
        <v>43288</v>
      </c>
      <c r="T134" s="2" t="s">
        <v>4456</v>
      </c>
      <c r="U134" s="2">
        <v>13</v>
      </c>
      <c r="V134" s="2">
        <v>7</v>
      </c>
      <c r="W134" s="31">
        <f t="shared" si="12"/>
        <v>43294</v>
      </c>
      <c r="X134" s="2" t="s">
        <v>4457</v>
      </c>
      <c r="Y134" s="2">
        <v>14</v>
      </c>
      <c r="Z134" s="2">
        <v>7</v>
      </c>
      <c r="AA134" s="31">
        <f t="shared" si="13"/>
        <v>43295</v>
      </c>
      <c r="AB134" s="2" t="s">
        <v>4456</v>
      </c>
      <c r="AC134" s="2">
        <f t="shared" si="14"/>
        <v>3</v>
      </c>
      <c r="AD134" s="2">
        <f>VLOOKUP(K134,'MMA Registration'!N:O,2,FALSE)</f>
        <v>18</v>
      </c>
    </row>
    <row r="135" spans="1:30" ht="23.1" customHeight="1">
      <c r="A135" s="2" t="s">
        <v>59</v>
      </c>
      <c r="B135" s="2" t="s">
        <v>26</v>
      </c>
      <c r="C135" s="2" t="s">
        <v>27</v>
      </c>
      <c r="D135" s="2" t="s">
        <v>28</v>
      </c>
      <c r="E135" s="2" t="s">
        <v>28</v>
      </c>
      <c r="F135" s="2" t="s">
        <v>167</v>
      </c>
      <c r="G135" s="2" t="s">
        <v>4454</v>
      </c>
      <c r="H135" s="2" t="s">
        <v>4455</v>
      </c>
      <c r="I135" s="11" t="s">
        <v>609</v>
      </c>
      <c r="J135" s="11" t="s">
        <v>8160</v>
      </c>
      <c r="K135" s="2" t="s">
        <v>610</v>
      </c>
      <c r="L135" s="2">
        <v>2018</v>
      </c>
      <c r="M135" s="2">
        <v>6</v>
      </c>
      <c r="N135" s="2">
        <v>7</v>
      </c>
      <c r="O135" s="31">
        <f t="shared" si="10"/>
        <v>43287</v>
      </c>
      <c r="P135" s="2" t="s">
        <v>4456</v>
      </c>
      <c r="Q135" s="2">
        <v>7</v>
      </c>
      <c r="R135" s="2">
        <v>7</v>
      </c>
      <c r="S135" s="31">
        <f t="shared" si="11"/>
        <v>43288</v>
      </c>
      <c r="T135" s="2" t="s">
        <v>4456</v>
      </c>
      <c r="U135" s="2">
        <v>13</v>
      </c>
      <c r="V135" s="2">
        <v>7</v>
      </c>
      <c r="W135" s="31">
        <f t="shared" si="12"/>
        <v>43294</v>
      </c>
      <c r="X135" s="2" t="s">
        <v>4457</v>
      </c>
      <c r="Y135" s="2">
        <v>14</v>
      </c>
      <c r="Z135" s="2">
        <v>7</v>
      </c>
      <c r="AA135" s="31">
        <f t="shared" si="13"/>
        <v>43295</v>
      </c>
      <c r="AB135" s="2" t="s">
        <v>4457</v>
      </c>
      <c r="AC135" s="2">
        <f t="shared" si="14"/>
        <v>2</v>
      </c>
      <c r="AD135" s="2">
        <f>VLOOKUP(K135,'MMA Registration'!N:O,2,FALSE)</f>
        <v>18</v>
      </c>
    </row>
    <row r="136" spans="1:30" ht="23.1" customHeight="1">
      <c r="A136" s="2" t="s">
        <v>59</v>
      </c>
      <c r="B136" s="2" t="s">
        <v>26</v>
      </c>
      <c r="C136" s="2" t="s">
        <v>27</v>
      </c>
      <c r="D136" s="2" t="s">
        <v>28</v>
      </c>
      <c r="E136" s="2" t="s">
        <v>28</v>
      </c>
      <c r="F136" s="2" t="s">
        <v>167</v>
      </c>
      <c r="G136" s="2" t="s">
        <v>4454</v>
      </c>
      <c r="H136" s="2" t="s">
        <v>4455</v>
      </c>
      <c r="I136" s="11" t="s">
        <v>611</v>
      </c>
      <c r="J136" s="11" t="s">
        <v>8160</v>
      </c>
      <c r="K136" s="2" t="s">
        <v>612</v>
      </c>
      <c r="L136" s="2">
        <v>2018</v>
      </c>
      <c r="M136" s="2">
        <v>6</v>
      </c>
      <c r="N136" s="2">
        <v>7</v>
      </c>
      <c r="O136" s="31">
        <f t="shared" si="10"/>
        <v>43287</v>
      </c>
      <c r="P136" s="2" t="s">
        <v>4456</v>
      </c>
      <c r="Q136" s="2">
        <v>8</v>
      </c>
      <c r="R136" s="2">
        <v>7</v>
      </c>
      <c r="S136" s="31">
        <f t="shared" si="11"/>
        <v>43289</v>
      </c>
      <c r="T136" s="2" t="s">
        <v>4456</v>
      </c>
      <c r="U136" s="2">
        <v>13</v>
      </c>
      <c r="V136" s="2">
        <v>7</v>
      </c>
      <c r="W136" s="31">
        <f t="shared" si="12"/>
        <v>43294</v>
      </c>
      <c r="X136" s="2" t="s">
        <v>4456</v>
      </c>
      <c r="Y136" s="2">
        <v>14</v>
      </c>
      <c r="Z136" s="2">
        <v>7</v>
      </c>
      <c r="AA136" s="31">
        <f t="shared" si="13"/>
        <v>43295</v>
      </c>
      <c r="AB136" s="2" t="s">
        <v>4456</v>
      </c>
      <c r="AC136" s="2">
        <f t="shared" si="14"/>
        <v>4</v>
      </c>
      <c r="AD136" s="2">
        <f>VLOOKUP(K136,'MMA Registration'!N:O,2,FALSE)</f>
        <v>19</v>
      </c>
    </row>
    <row r="137" spans="1:30" ht="23.1" customHeight="1">
      <c r="A137" s="2" t="s">
        <v>59</v>
      </c>
      <c r="B137" s="2" t="s">
        <v>26</v>
      </c>
      <c r="C137" s="2" t="s">
        <v>27</v>
      </c>
      <c r="D137" s="2" t="s">
        <v>28</v>
      </c>
      <c r="E137" s="2" t="s">
        <v>28</v>
      </c>
      <c r="F137" s="2" t="s">
        <v>167</v>
      </c>
      <c r="G137" s="2" t="s">
        <v>4454</v>
      </c>
      <c r="H137" s="2" t="s">
        <v>4455</v>
      </c>
      <c r="I137" s="11" t="s">
        <v>613</v>
      </c>
      <c r="J137" s="11" t="s">
        <v>8160</v>
      </c>
      <c r="K137" s="2" t="s">
        <v>614</v>
      </c>
      <c r="L137" s="2">
        <v>2018</v>
      </c>
      <c r="M137" s="2">
        <v>6</v>
      </c>
      <c r="N137" s="2">
        <v>7</v>
      </c>
      <c r="O137" s="31">
        <f t="shared" si="10"/>
        <v>43287</v>
      </c>
      <c r="P137" s="2" t="s">
        <v>4456</v>
      </c>
      <c r="Q137" s="2">
        <v>8</v>
      </c>
      <c r="R137" s="2">
        <v>7</v>
      </c>
      <c r="S137" s="31">
        <f t="shared" si="11"/>
        <v>43289</v>
      </c>
      <c r="T137" s="2" t="s">
        <v>4456</v>
      </c>
      <c r="U137" s="2">
        <v>13</v>
      </c>
      <c r="V137" s="2">
        <v>7</v>
      </c>
      <c r="W137" s="31">
        <f t="shared" si="12"/>
        <v>43294</v>
      </c>
      <c r="X137" s="2" t="s">
        <v>4456</v>
      </c>
      <c r="Y137" s="2">
        <v>14</v>
      </c>
      <c r="Z137" s="2">
        <v>7</v>
      </c>
      <c r="AA137" s="31">
        <f t="shared" si="13"/>
        <v>43295</v>
      </c>
      <c r="AB137" s="2" t="s">
        <v>4456</v>
      </c>
      <c r="AC137" s="2">
        <f t="shared" si="14"/>
        <v>4</v>
      </c>
      <c r="AD137" s="2">
        <f>VLOOKUP(K137,'MMA Registration'!N:O,2,FALSE)</f>
        <v>17</v>
      </c>
    </row>
    <row r="138" spans="1:30" ht="23.1" customHeight="1">
      <c r="A138" s="2" t="s">
        <v>59</v>
      </c>
      <c r="B138" s="2" t="s">
        <v>26</v>
      </c>
      <c r="C138" s="2" t="s">
        <v>27</v>
      </c>
      <c r="D138" s="2" t="s">
        <v>28</v>
      </c>
      <c r="E138" s="2" t="s">
        <v>28</v>
      </c>
      <c r="F138" s="2" t="s">
        <v>167</v>
      </c>
      <c r="G138" s="2" t="s">
        <v>4454</v>
      </c>
      <c r="H138" s="2" t="s">
        <v>4455</v>
      </c>
      <c r="I138" s="11" t="s">
        <v>505</v>
      </c>
      <c r="J138" s="11" t="s">
        <v>8160</v>
      </c>
      <c r="K138" s="2" t="s">
        <v>615</v>
      </c>
      <c r="L138" s="2">
        <v>2018</v>
      </c>
      <c r="M138" s="2">
        <v>6</v>
      </c>
      <c r="N138" s="2">
        <v>7</v>
      </c>
      <c r="O138" s="31">
        <f t="shared" si="10"/>
        <v>43287</v>
      </c>
      <c r="P138" s="2" t="s">
        <v>4456</v>
      </c>
      <c r="Q138" s="2">
        <v>8</v>
      </c>
      <c r="R138" s="2">
        <v>7</v>
      </c>
      <c r="S138" s="31">
        <f t="shared" si="11"/>
        <v>43289</v>
      </c>
      <c r="T138" s="2" t="s">
        <v>4456</v>
      </c>
      <c r="U138" s="2">
        <v>13</v>
      </c>
      <c r="V138" s="2">
        <v>7</v>
      </c>
      <c r="W138" s="31">
        <f t="shared" si="12"/>
        <v>43294</v>
      </c>
      <c r="X138" s="2" t="s">
        <v>4456</v>
      </c>
      <c r="Y138" s="2">
        <v>14</v>
      </c>
      <c r="Z138" s="2">
        <v>7</v>
      </c>
      <c r="AA138" s="31">
        <f t="shared" si="13"/>
        <v>43295</v>
      </c>
      <c r="AB138" s="2" t="s">
        <v>4456</v>
      </c>
      <c r="AC138" s="2">
        <f t="shared" si="14"/>
        <v>4</v>
      </c>
      <c r="AD138" s="2">
        <f>VLOOKUP(K138,'MMA Registration'!N:O,2,FALSE)</f>
        <v>19</v>
      </c>
    </row>
    <row r="139" spans="1:30" ht="23.1" customHeight="1">
      <c r="A139" s="2" t="s">
        <v>59</v>
      </c>
      <c r="B139" s="2" t="s">
        <v>26</v>
      </c>
      <c r="C139" s="2" t="s">
        <v>27</v>
      </c>
      <c r="D139" s="2" t="s">
        <v>28</v>
      </c>
      <c r="E139" s="2" t="s">
        <v>28</v>
      </c>
      <c r="F139" s="2" t="s">
        <v>167</v>
      </c>
      <c r="G139" s="2" t="s">
        <v>4454</v>
      </c>
      <c r="H139" s="2" t="s">
        <v>4455</v>
      </c>
      <c r="I139" s="11" t="s">
        <v>616</v>
      </c>
      <c r="J139" s="11" t="s">
        <v>8160</v>
      </c>
      <c r="K139" s="2" t="s">
        <v>617</v>
      </c>
      <c r="L139" s="2">
        <v>2018</v>
      </c>
      <c r="M139" s="2">
        <v>6</v>
      </c>
      <c r="N139" s="2">
        <v>7</v>
      </c>
      <c r="O139" s="31">
        <f t="shared" si="10"/>
        <v>43287</v>
      </c>
      <c r="P139" s="2" t="s">
        <v>4456</v>
      </c>
      <c r="Q139" s="2">
        <v>8</v>
      </c>
      <c r="R139" s="2">
        <v>7</v>
      </c>
      <c r="S139" s="31">
        <f t="shared" si="11"/>
        <v>43289</v>
      </c>
      <c r="T139" s="2" t="s">
        <v>4456</v>
      </c>
      <c r="U139" s="2">
        <v>13</v>
      </c>
      <c r="V139" s="2">
        <v>7</v>
      </c>
      <c r="W139" s="31">
        <f t="shared" si="12"/>
        <v>43294</v>
      </c>
      <c r="X139" s="2" t="s">
        <v>4456</v>
      </c>
      <c r="Y139" s="2">
        <v>14</v>
      </c>
      <c r="Z139" s="2">
        <v>7</v>
      </c>
      <c r="AA139" s="31">
        <f t="shared" si="13"/>
        <v>43295</v>
      </c>
      <c r="AB139" s="2" t="s">
        <v>4456</v>
      </c>
      <c r="AC139" s="2">
        <f t="shared" si="14"/>
        <v>4</v>
      </c>
      <c r="AD139" s="2">
        <f>VLOOKUP(K139,'MMA Registration'!N:O,2,FALSE)</f>
        <v>19</v>
      </c>
    </row>
    <row r="140" spans="1:30" ht="23.1" customHeight="1">
      <c r="A140" s="2" t="s">
        <v>59</v>
      </c>
      <c r="B140" s="2" t="s">
        <v>26</v>
      </c>
      <c r="C140" s="2" t="s">
        <v>27</v>
      </c>
      <c r="D140" s="2" t="s">
        <v>28</v>
      </c>
      <c r="E140" s="2" t="s">
        <v>28</v>
      </c>
      <c r="F140" s="2" t="s">
        <v>167</v>
      </c>
      <c r="G140" s="2" t="s">
        <v>4454</v>
      </c>
      <c r="H140" s="2" t="s">
        <v>4455</v>
      </c>
      <c r="I140" s="11" t="s">
        <v>618</v>
      </c>
      <c r="J140" s="11" t="s">
        <v>8160</v>
      </c>
      <c r="K140" s="2" t="s">
        <v>619</v>
      </c>
      <c r="L140" s="2">
        <v>2018</v>
      </c>
      <c r="M140" s="2">
        <v>6</v>
      </c>
      <c r="N140" s="2">
        <v>7</v>
      </c>
      <c r="O140" s="31">
        <f t="shared" si="10"/>
        <v>43287</v>
      </c>
      <c r="P140" s="2" t="s">
        <v>4456</v>
      </c>
      <c r="Q140" s="2">
        <v>8</v>
      </c>
      <c r="R140" s="2">
        <v>7</v>
      </c>
      <c r="S140" s="31">
        <f t="shared" si="11"/>
        <v>43289</v>
      </c>
      <c r="T140" s="2" t="s">
        <v>4456</v>
      </c>
      <c r="U140" s="2">
        <v>13</v>
      </c>
      <c r="V140" s="2">
        <v>7</v>
      </c>
      <c r="W140" s="31">
        <f t="shared" si="12"/>
        <v>43294</v>
      </c>
      <c r="X140" s="2" t="s">
        <v>4457</v>
      </c>
      <c r="Y140" s="2">
        <v>14</v>
      </c>
      <c r="Z140" s="2">
        <v>7</v>
      </c>
      <c r="AA140" s="31">
        <f t="shared" si="13"/>
        <v>43295</v>
      </c>
      <c r="AB140" s="2" t="s">
        <v>4457</v>
      </c>
      <c r="AC140" s="2">
        <f t="shared" si="14"/>
        <v>2</v>
      </c>
      <c r="AD140" s="2">
        <f>VLOOKUP(K140,'MMA Registration'!N:O,2,FALSE)</f>
        <v>19</v>
      </c>
    </row>
    <row r="141" spans="1:30" ht="23.1" customHeight="1">
      <c r="A141" s="2" t="s">
        <v>59</v>
      </c>
      <c r="B141" s="2" t="s">
        <v>26</v>
      </c>
      <c r="C141" s="2" t="s">
        <v>27</v>
      </c>
      <c r="D141" s="2" t="s">
        <v>28</v>
      </c>
      <c r="E141" s="2" t="s">
        <v>28</v>
      </c>
      <c r="F141" s="2" t="s">
        <v>167</v>
      </c>
      <c r="G141" s="2" t="s">
        <v>4454</v>
      </c>
      <c r="H141" s="2" t="s">
        <v>4458</v>
      </c>
      <c r="I141" s="11" t="s">
        <v>620</v>
      </c>
      <c r="J141" s="11" t="s">
        <v>8160</v>
      </c>
      <c r="K141" s="11" t="s">
        <v>579</v>
      </c>
      <c r="L141" s="2">
        <v>2018</v>
      </c>
      <c r="M141" s="2">
        <v>6</v>
      </c>
      <c r="N141" s="2">
        <v>7</v>
      </c>
      <c r="O141" s="31">
        <f t="shared" si="10"/>
        <v>43287</v>
      </c>
      <c r="P141" s="2" t="s">
        <v>4456</v>
      </c>
      <c r="Q141" s="2">
        <v>7</v>
      </c>
      <c r="R141" s="2">
        <v>7</v>
      </c>
      <c r="S141" s="31">
        <f t="shared" si="11"/>
        <v>43288</v>
      </c>
      <c r="T141" s="2" t="s">
        <v>4456</v>
      </c>
      <c r="U141" s="2">
        <v>10</v>
      </c>
      <c r="V141" s="2">
        <v>7</v>
      </c>
      <c r="W141" s="31">
        <f t="shared" si="12"/>
        <v>43291</v>
      </c>
      <c r="X141" s="2" t="s">
        <v>4456</v>
      </c>
      <c r="Y141" s="2">
        <v>14</v>
      </c>
      <c r="Z141" s="2">
        <v>7</v>
      </c>
      <c r="AA141" s="31">
        <f t="shared" si="13"/>
        <v>43295</v>
      </c>
      <c r="AB141" s="2" t="s">
        <v>4456</v>
      </c>
      <c r="AC141" s="2">
        <f t="shared" si="14"/>
        <v>4</v>
      </c>
      <c r="AD141" s="2">
        <f>VLOOKUP(K141,'MMA Registration'!N:O,2,FALSE)</f>
        <v>19</v>
      </c>
    </row>
    <row r="142" spans="1:30" ht="23.1" customHeight="1">
      <c r="A142" s="2" t="s">
        <v>59</v>
      </c>
      <c r="B142" s="2" t="s">
        <v>26</v>
      </c>
      <c r="C142" s="2" t="s">
        <v>27</v>
      </c>
      <c r="D142" s="2" t="s">
        <v>28</v>
      </c>
      <c r="E142" s="2" t="s">
        <v>28</v>
      </c>
      <c r="F142" s="2" t="s">
        <v>167</v>
      </c>
      <c r="G142" s="2" t="s">
        <v>4454</v>
      </c>
      <c r="H142" s="2" t="s">
        <v>4458</v>
      </c>
      <c r="I142" s="11" t="s">
        <v>389</v>
      </c>
      <c r="J142" s="11" t="s">
        <v>8160</v>
      </c>
      <c r="K142" s="11" t="s">
        <v>621</v>
      </c>
      <c r="L142" s="2">
        <v>2018</v>
      </c>
      <c r="M142" s="2">
        <v>6</v>
      </c>
      <c r="N142" s="2">
        <v>7</v>
      </c>
      <c r="O142" s="31">
        <f t="shared" si="10"/>
        <v>43287</v>
      </c>
      <c r="P142" s="2" t="s">
        <v>4456</v>
      </c>
      <c r="Q142" s="2">
        <v>7</v>
      </c>
      <c r="R142" s="2">
        <v>7</v>
      </c>
      <c r="S142" s="31">
        <f t="shared" si="11"/>
        <v>43288</v>
      </c>
      <c r="T142" s="2" t="s">
        <v>4456</v>
      </c>
      <c r="U142" s="2">
        <v>10</v>
      </c>
      <c r="V142" s="2">
        <v>7</v>
      </c>
      <c r="W142" s="31">
        <f t="shared" si="12"/>
        <v>43291</v>
      </c>
      <c r="X142" s="2" t="s">
        <v>4456</v>
      </c>
      <c r="Y142" s="2">
        <v>14</v>
      </c>
      <c r="Z142" s="2">
        <v>7</v>
      </c>
      <c r="AA142" s="31">
        <f t="shared" si="13"/>
        <v>43295</v>
      </c>
      <c r="AB142" s="2" t="s">
        <v>4457</v>
      </c>
      <c r="AC142" s="2">
        <f t="shared" si="14"/>
        <v>3</v>
      </c>
      <c r="AD142" s="2">
        <f>VLOOKUP(K142,'MMA Registration'!N:O,2,FALSE)</f>
        <v>19</v>
      </c>
    </row>
    <row r="143" spans="1:30" ht="23.1" customHeight="1">
      <c r="A143" s="2" t="s">
        <v>59</v>
      </c>
      <c r="B143" s="2" t="s">
        <v>26</v>
      </c>
      <c r="C143" s="2" t="s">
        <v>27</v>
      </c>
      <c r="D143" s="2" t="s">
        <v>28</v>
      </c>
      <c r="E143" s="2" t="s">
        <v>28</v>
      </c>
      <c r="F143" s="2" t="s">
        <v>167</v>
      </c>
      <c r="G143" s="2" t="s">
        <v>4454</v>
      </c>
      <c r="H143" s="2" t="s">
        <v>4458</v>
      </c>
      <c r="I143" s="11" t="s">
        <v>2385</v>
      </c>
      <c r="J143" s="11" t="s">
        <v>8160</v>
      </c>
      <c r="K143" s="11" t="s">
        <v>623</v>
      </c>
      <c r="L143" s="2">
        <v>2018</v>
      </c>
      <c r="M143" s="2">
        <v>6</v>
      </c>
      <c r="N143" s="2">
        <v>7</v>
      </c>
      <c r="O143" s="31">
        <f t="shared" si="10"/>
        <v>43287</v>
      </c>
      <c r="P143" s="2" t="s">
        <v>4456</v>
      </c>
      <c r="Q143" s="2">
        <v>7</v>
      </c>
      <c r="R143" s="2">
        <v>7</v>
      </c>
      <c r="S143" s="31">
        <f t="shared" si="11"/>
        <v>43288</v>
      </c>
      <c r="T143" s="2" t="s">
        <v>4456</v>
      </c>
      <c r="U143" s="2">
        <v>10</v>
      </c>
      <c r="V143" s="2">
        <v>7</v>
      </c>
      <c r="W143" s="31">
        <f t="shared" si="12"/>
        <v>43291</v>
      </c>
      <c r="X143" s="2" t="s">
        <v>4456</v>
      </c>
      <c r="Y143" s="2">
        <v>14</v>
      </c>
      <c r="Z143" s="2">
        <v>7</v>
      </c>
      <c r="AA143" s="31">
        <f t="shared" si="13"/>
        <v>43295</v>
      </c>
      <c r="AB143" s="2" t="s">
        <v>4456</v>
      </c>
      <c r="AC143" s="2">
        <f t="shared" si="14"/>
        <v>4</v>
      </c>
      <c r="AD143" s="2">
        <f>VLOOKUP(K143,'MMA Registration'!N:O,2,FALSE)</f>
        <v>18</v>
      </c>
    </row>
    <row r="144" spans="1:30" ht="23.1" customHeight="1">
      <c r="A144" s="2" t="s">
        <v>59</v>
      </c>
      <c r="B144" s="2" t="s">
        <v>26</v>
      </c>
      <c r="C144" s="2" t="s">
        <v>27</v>
      </c>
      <c r="D144" s="2" t="s">
        <v>28</v>
      </c>
      <c r="E144" s="2" t="s">
        <v>28</v>
      </c>
      <c r="F144" s="2" t="s">
        <v>167</v>
      </c>
      <c r="G144" s="2" t="s">
        <v>4454</v>
      </c>
      <c r="H144" s="2" t="s">
        <v>4458</v>
      </c>
      <c r="I144" s="11" t="s">
        <v>624</v>
      </c>
      <c r="J144" s="11" t="s">
        <v>8160</v>
      </c>
      <c r="K144" s="11" t="s">
        <v>625</v>
      </c>
      <c r="L144" s="2">
        <v>2018</v>
      </c>
      <c r="M144" s="2">
        <v>6</v>
      </c>
      <c r="N144" s="2">
        <v>7</v>
      </c>
      <c r="O144" s="31">
        <f t="shared" si="10"/>
        <v>43287</v>
      </c>
      <c r="P144" s="2" t="s">
        <v>4456</v>
      </c>
      <c r="Q144" s="2">
        <v>7</v>
      </c>
      <c r="R144" s="2">
        <v>7</v>
      </c>
      <c r="S144" s="31">
        <f t="shared" si="11"/>
        <v>43288</v>
      </c>
      <c r="T144" s="2" t="s">
        <v>4456</v>
      </c>
      <c r="U144" s="2">
        <v>10</v>
      </c>
      <c r="V144" s="2">
        <v>7</v>
      </c>
      <c r="W144" s="31">
        <f t="shared" si="12"/>
        <v>43291</v>
      </c>
      <c r="X144" s="2" t="s">
        <v>4456</v>
      </c>
      <c r="Y144" s="2">
        <v>14</v>
      </c>
      <c r="Z144" s="2">
        <v>7</v>
      </c>
      <c r="AA144" s="31">
        <f t="shared" si="13"/>
        <v>43295</v>
      </c>
      <c r="AB144" s="2" t="s">
        <v>4456</v>
      </c>
      <c r="AC144" s="2">
        <f t="shared" si="14"/>
        <v>4</v>
      </c>
      <c r="AD144" s="2">
        <f>VLOOKUP(K144,'MMA Registration'!N:O,2,FALSE)</f>
        <v>18</v>
      </c>
    </row>
    <row r="145" spans="1:30" ht="23.1" customHeight="1">
      <c r="A145" s="2" t="s">
        <v>59</v>
      </c>
      <c r="B145" s="2" t="s">
        <v>26</v>
      </c>
      <c r="C145" s="2" t="s">
        <v>27</v>
      </c>
      <c r="D145" s="2" t="s">
        <v>28</v>
      </c>
      <c r="E145" s="2" t="s">
        <v>28</v>
      </c>
      <c r="F145" s="2" t="s">
        <v>167</v>
      </c>
      <c r="G145" s="2" t="s">
        <v>4454</v>
      </c>
      <c r="H145" s="2" t="s">
        <v>4458</v>
      </c>
      <c r="I145" s="11" t="s">
        <v>745</v>
      </c>
      <c r="J145" s="11" t="s">
        <v>8160</v>
      </c>
      <c r="K145" s="11" t="s">
        <v>746</v>
      </c>
      <c r="L145" s="2">
        <v>2018</v>
      </c>
      <c r="M145" s="2">
        <v>6</v>
      </c>
      <c r="N145" s="2">
        <v>7</v>
      </c>
      <c r="O145" s="31">
        <f t="shared" si="10"/>
        <v>43287</v>
      </c>
      <c r="P145" s="2" t="s">
        <v>4456</v>
      </c>
      <c r="Q145" s="2">
        <v>7</v>
      </c>
      <c r="R145" s="2">
        <v>7</v>
      </c>
      <c r="S145" s="31">
        <f t="shared" si="11"/>
        <v>43288</v>
      </c>
      <c r="T145" s="2" t="s">
        <v>4456</v>
      </c>
      <c r="U145" s="2">
        <v>10</v>
      </c>
      <c r="V145" s="2">
        <v>7</v>
      </c>
      <c r="W145" s="31">
        <f t="shared" si="12"/>
        <v>43291</v>
      </c>
      <c r="X145" s="2" t="s">
        <v>4457</v>
      </c>
      <c r="Y145" s="2">
        <v>14</v>
      </c>
      <c r="Z145" s="2">
        <v>7</v>
      </c>
      <c r="AA145" s="31">
        <f t="shared" si="13"/>
        <v>43295</v>
      </c>
      <c r="AB145" s="2" t="s">
        <v>4457</v>
      </c>
      <c r="AC145" s="2">
        <f t="shared" si="14"/>
        <v>2</v>
      </c>
      <c r="AD145" s="2">
        <f>VLOOKUP(K145,'MMA Registration'!N:O,2,FALSE)</f>
        <v>19</v>
      </c>
    </row>
    <row r="146" spans="1:30" ht="23.1" customHeight="1">
      <c r="A146" s="2" t="s">
        <v>59</v>
      </c>
      <c r="B146" s="2" t="s">
        <v>26</v>
      </c>
      <c r="C146" s="2" t="s">
        <v>27</v>
      </c>
      <c r="D146" s="2" t="s">
        <v>28</v>
      </c>
      <c r="E146" s="2" t="s">
        <v>28</v>
      </c>
      <c r="F146" s="2" t="s">
        <v>167</v>
      </c>
      <c r="G146" s="2" t="s">
        <v>4454</v>
      </c>
      <c r="H146" s="2" t="s">
        <v>4458</v>
      </c>
      <c r="I146" s="11" t="s">
        <v>626</v>
      </c>
      <c r="J146" s="11" t="s">
        <v>8160</v>
      </c>
      <c r="K146" s="11" t="s">
        <v>627</v>
      </c>
      <c r="L146" s="2">
        <v>2018</v>
      </c>
      <c r="M146" s="2">
        <v>6</v>
      </c>
      <c r="N146" s="2">
        <v>7</v>
      </c>
      <c r="O146" s="31">
        <f t="shared" si="10"/>
        <v>43287</v>
      </c>
      <c r="P146" s="2" t="s">
        <v>4456</v>
      </c>
      <c r="Q146" s="2">
        <v>7</v>
      </c>
      <c r="R146" s="2">
        <v>7</v>
      </c>
      <c r="S146" s="31">
        <f t="shared" si="11"/>
        <v>43288</v>
      </c>
      <c r="T146" s="2" t="s">
        <v>4457</v>
      </c>
      <c r="U146" s="2">
        <v>10</v>
      </c>
      <c r="V146" s="2">
        <v>7</v>
      </c>
      <c r="W146" s="31">
        <f t="shared" si="12"/>
        <v>43291</v>
      </c>
      <c r="X146" s="2" t="s">
        <v>4456</v>
      </c>
      <c r="Y146" s="2">
        <v>14</v>
      </c>
      <c r="Z146" s="2">
        <v>7</v>
      </c>
      <c r="AA146" s="31">
        <f t="shared" si="13"/>
        <v>43295</v>
      </c>
      <c r="AB146" s="2" t="s">
        <v>4457</v>
      </c>
      <c r="AC146" s="2">
        <f t="shared" si="14"/>
        <v>2</v>
      </c>
      <c r="AD146" s="2">
        <f>VLOOKUP(K146,'MMA Registration'!N:O,2,FALSE)</f>
        <v>19</v>
      </c>
    </row>
    <row r="147" spans="1:30" ht="23.1" customHeight="1">
      <c r="A147" s="2" t="s">
        <v>59</v>
      </c>
      <c r="B147" s="2" t="s">
        <v>26</v>
      </c>
      <c r="C147" s="2" t="s">
        <v>27</v>
      </c>
      <c r="D147" s="2" t="s">
        <v>28</v>
      </c>
      <c r="E147" s="2" t="s">
        <v>28</v>
      </c>
      <c r="F147" s="2" t="s">
        <v>167</v>
      </c>
      <c r="G147" s="2" t="s">
        <v>4454</v>
      </c>
      <c r="H147" s="2" t="s">
        <v>4458</v>
      </c>
      <c r="I147" s="11" t="s">
        <v>628</v>
      </c>
      <c r="J147" s="11" t="s">
        <v>8160</v>
      </c>
      <c r="K147" s="11" t="s">
        <v>629</v>
      </c>
      <c r="L147" s="2">
        <v>2018</v>
      </c>
      <c r="M147" s="2">
        <v>6</v>
      </c>
      <c r="N147" s="2">
        <v>7</v>
      </c>
      <c r="O147" s="31">
        <f t="shared" si="10"/>
        <v>43287</v>
      </c>
      <c r="P147" s="2" t="s">
        <v>4456</v>
      </c>
      <c r="Q147" s="2">
        <v>7</v>
      </c>
      <c r="R147" s="2">
        <v>7</v>
      </c>
      <c r="S147" s="31">
        <f t="shared" si="11"/>
        <v>43288</v>
      </c>
      <c r="T147" s="2" t="s">
        <v>4456</v>
      </c>
      <c r="U147" s="2">
        <v>10</v>
      </c>
      <c r="V147" s="2">
        <v>7</v>
      </c>
      <c r="W147" s="31">
        <f t="shared" si="12"/>
        <v>43291</v>
      </c>
      <c r="X147" s="2" t="s">
        <v>4456</v>
      </c>
      <c r="Y147" s="2">
        <v>14</v>
      </c>
      <c r="Z147" s="2">
        <v>7</v>
      </c>
      <c r="AA147" s="31">
        <f t="shared" si="13"/>
        <v>43295</v>
      </c>
      <c r="AB147" s="2" t="s">
        <v>4457</v>
      </c>
      <c r="AC147" s="2">
        <f t="shared" si="14"/>
        <v>3</v>
      </c>
      <c r="AD147" s="2">
        <f>VLOOKUP(K147,'MMA Registration'!N:O,2,FALSE)</f>
        <v>16</v>
      </c>
    </row>
    <row r="148" spans="1:30" ht="23.1" customHeight="1">
      <c r="A148" s="2" t="s">
        <v>59</v>
      </c>
      <c r="B148" s="2" t="s">
        <v>26</v>
      </c>
      <c r="C148" s="2" t="s">
        <v>27</v>
      </c>
      <c r="D148" s="2" t="s">
        <v>28</v>
      </c>
      <c r="E148" s="2" t="s">
        <v>28</v>
      </c>
      <c r="F148" s="2" t="s">
        <v>167</v>
      </c>
      <c r="G148" s="2" t="s">
        <v>4454</v>
      </c>
      <c r="H148" s="2" t="s">
        <v>4458</v>
      </c>
      <c r="I148" s="11" t="s">
        <v>630</v>
      </c>
      <c r="J148" s="11" t="s">
        <v>8160</v>
      </c>
      <c r="K148" s="11" t="s">
        <v>631</v>
      </c>
      <c r="L148" s="2">
        <v>2018</v>
      </c>
      <c r="M148" s="2">
        <v>6</v>
      </c>
      <c r="N148" s="2">
        <v>7</v>
      </c>
      <c r="O148" s="31">
        <f t="shared" si="10"/>
        <v>43287</v>
      </c>
      <c r="P148" s="2" t="s">
        <v>4456</v>
      </c>
      <c r="Q148" s="2">
        <v>7</v>
      </c>
      <c r="R148" s="2">
        <v>7</v>
      </c>
      <c r="S148" s="31">
        <f t="shared" si="11"/>
        <v>43288</v>
      </c>
      <c r="T148" s="2" t="s">
        <v>4456</v>
      </c>
      <c r="U148" s="2">
        <v>10</v>
      </c>
      <c r="V148" s="2">
        <v>7</v>
      </c>
      <c r="W148" s="31">
        <f t="shared" si="12"/>
        <v>43291</v>
      </c>
      <c r="X148" s="2" t="s">
        <v>4456</v>
      </c>
      <c r="Y148" s="2">
        <v>14</v>
      </c>
      <c r="Z148" s="2">
        <v>7</v>
      </c>
      <c r="AA148" s="31">
        <f t="shared" si="13"/>
        <v>43295</v>
      </c>
      <c r="AB148" s="2" t="s">
        <v>4456</v>
      </c>
      <c r="AC148" s="2">
        <f t="shared" si="14"/>
        <v>4</v>
      </c>
      <c r="AD148" s="2">
        <f>VLOOKUP(K148,'MMA Registration'!N:O,2,FALSE)</f>
        <v>19</v>
      </c>
    </row>
    <row r="149" spans="1:30" ht="23.1" customHeight="1">
      <c r="A149" s="2" t="s">
        <v>59</v>
      </c>
      <c r="B149" s="2" t="s">
        <v>26</v>
      </c>
      <c r="C149" s="2" t="s">
        <v>27</v>
      </c>
      <c r="D149" s="2" t="s">
        <v>28</v>
      </c>
      <c r="E149" s="2" t="s">
        <v>28</v>
      </c>
      <c r="F149" s="2" t="s">
        <v>167</v>
      </c>
      <c r="G149" s="2" t="s">
        <v>4454</v>
      </c>
      <c r="H149" s="2" t="s">
        <v>4458</v>
      </c>
      <c r="I149" s="11" t="s">
        <v>632</v>
      </c>
      <c r="J149" s="11" t="s">
        <v>8160</v>
      </c>
      <c r="K149" s="11" t="s">
        <v>633</v>
      </c>
      <c r="L149" s="2">
        <v>2018</v>
      </c>
      <c r="M149" s="2">
        <v>6</v>
      </c>
      <c r="N149" s="2">
        <v>7</v>
      </c>
      <c r="O149" s="31">
        <f t="shared" si="10"/>
        <v>43287</v>
      </c>
      <c r="P149" s="2" t="s">
        <v>4456</v>
      </c>
      <c r="Q149" s="2">
        <v>7</v>
      </c>
      <c r="R149" s="2">
        <v>7</v>
      </c>
      <c r="S149" s="31">
        <f t="shared" si="11"/>
        <v>43288</v>
      </c>
      <c r="T149" s="2" t="s">
        <v>4457</v>
      </c>
      <c r="U149" s="2">
        <v>10</v>
      </c>
      <c r="V149" s="2">
        <v>7</v>
      </c>
      <c r="W149" s="31">
        <f t="shared" si="12"/>
        <v>43291</v>
      </c>
      <c r="X149" s="2" t="s">
        <v>4457</v>
      </c>
      <c r="Y149" s="2">
        <v>14</v>
      </c>
      <c r="Z149" s="2">
        <v>7</v>
      </c>
      <c r="AA149" s="31">
        <f t="shared" si="13"/>
        <v>43295</v>
      </c>
      <c r="AB149" s="2" t="s">
        <v>4457</v>
      </c>
      <c r="AC149" s="2">
        <f t="shared" si="14"/>
        <v>1</v>
      </c>
      <c r="AD149" s="2">
        <f>VLOOKUP(K149,'MMA Registration'!N:O,2,FALSE)</f>
        <v>19</v>
      </c>
    </row>
    <row r="150" spans="1:30" ht="23.1" customHeight="1">
      <c r="A150" s="2" t="s">
        <v>59</v>
      </c>
      <c r="B150" s="2" t="s">
        <v>26</v>
      </c>
      <c r="C150" s="2" t="s">
        <v>27</v>
      </c>
      <c r="D150" s="2" t="s">
        <v>28</v>
      </c>
      <c r="E150" s="2" t="s">
        <v>28</v>
      </c>
      <c r="F150" s="2" t="s">
        <v>167</v>
      </c>
      <c r="G150" s="2" t="s">
        <v>4454</v>
      </c>
      <c r="H150" s="2" t="s">
        <v>4458</v>
      </c>
      <c r="I150" s="11" t="s">
        <v>2386</v>
      </c>
      <c r="J150" s="11" t="s">
        <v>8160</v>
      </c>
      <c r="K150" s="11" t="s">
        <v>242</v>
      </c>
      <c r="L150" s="2">
        <v>2018</v>
      </c>
      <c r="M150" s="2">
        <v>6</v>
      </c>
      <c r="N150" s="2">
        <v>7</v>
      </c>
      <c r="O150" s="31">
        <f t="shared" si="10"/>
        <v>43287</v>
      </c>
      <c r="P150" s="2" t="s">
        <v>4456</v>
      </c>
      <c r="Q150" s="2">
        <v>7</v>
      </c>
      <c r="R150" s="2">
        <v>7</v>
      </c>
      <c r="S150" s="31">
        <f t="shared" si="11"/>
        <v>43288</v>
      </c>
      <c r="T150" s="2" t="s">
        <v>4456</v>
      </c>
      <c r="U150" s="2">
        <v>10</v>
      </c>
      <c r="V150" s="2">
        <v>7</v>
      </c>
      <c r="W150" s="31">
        <f t="shared" si="12"/>
        <v>43291</v>
      </c>
      <c r="X150" s="2" t="s">
        <v>4456</v>
      </c>
      <c r="Y150" s="2">
        <v>14</v>
      </c>
      <c r="Z150" s="2">
        <v>7</v>
      </c>
      <c r="AA150" s="31">
        <f t="shared" si="13"/>
        <v>43295</v>
      </c>
      <c r="AB150" s="2" t="s">
        <v>4457</v>
      </c>
      <c r="AC150" s="2">
        <f t="shared" si="14"/>
        <v>3</v>
      </c>
      <c r="AD150" s="2">
        <f>VLOOKUP(K150,'MMA Registration'!N:O,2,FALSE)</f>
        <v>18</v>
      </c>
    </row>
    <row r="151" spans="1:30" ht="23.1" customHeight="1">
      <c r="A151" s="2" t="s">
        <v>59</v>
      </c>
      <c r="B151" s="2" t="s">
        <v>26</v>
      </c>
      <c r="C151" s="2" t="s">
        <v>27</v>
      </c>
      <c r="D151" s="2" t="s">
        <v>28</v>
      </c>
      <c r="E151" s="2" t="s">
        <v>28</v>
      </c>
      <c r="F151" s="2" t="s">
        <v>167</v>
      </c>
      <c r="G151" s="2" t="s">
        <v>4454</v>
      </c>
      <c r="H151" s="2" t="s">
        <v>4458</v>
      </c>
      <c r="I151" s="11" t="s">
        <v>642</v>
      </c>
      <c r="J151" s="11" t="s">
        <v>8160</v>
      </c>
      <c r="K151" s="11" t="s">
        <v>643</v>
      </c>
      <c r="L151" s="2">
        <v>2018</v>
      </c>
      <c r="M151" s="2">
        <v>6</v>
      </c>
      <c r="N151" s="2">
        <v>7</v>
      </c>
      <c r="O151" s="31">
        <f t="shared" si="10"/>
        <v>43287</v>
      </c>
      <c r="P151" s="2" t="s">
        <v>4456</v>
      </c>
      <c r="Q151" s="2">
        <v>7</v>
      </c>
      <c r="R151" s="2">
        <v>7</v>
      </c>
      <c r="S151" s="31">
        <f t="shared" si="11"/>
        <v>43288</v>
      </c>
      <c r="T151" s="2" t="s">
        <v>4456</v>
      </c>
      <c r="U151" s="2">
        <v>10</v>
      </c>
      <c r="V151" s="2">
        <v>7</v>
      </c>
      <c r="W151" s="31">
        <f t="shared" si="12"/>
        <v>43291</v>
      </c>
      <c r="X151" s="2" t="s">
        <v>4456</v>
      </c>
      <c r="Y151" s="2">
        <v>14</v>
      </c>
      <c r="Z151" s="2">
        <v>7</v>
      </c>
      <c r="AA151" s="31">
        <f t="shared" si="13"/>
        <v>43295</v>
      </c>
      <c r="AB151" s="2" t="s">
        <v>4456</v>
      </c>
      <c r="AC151" s="2">
        <f t="shared" si="14"/>
        <v>4</v>
      </c>
      <c r="AD151" s="2">
        <f>VLOOKUP(K151,Registration!O:P,2,FALSE)</f>
        <v>19</v>
      </c>
    </row>
    <row r="152" spans="1:30" ht="23.1" customHeight="1">
      <c r="A152" s="2" t="s">
        <v>59</v>
      </c>
      <c r="B152" s="2" t="s">
        <v>26</v>
      </c>
      <c r="C152" s="2" t="s">
        <v>27</v>
      </c>
      <c r="D152" s="2" t="s">
        <v>28</v>
      </c>
      <c r="E152" s="2" t="s">
        <v>28</v>
      </c>
      <c r="F152" s="2" t="s">
        <v>167</v>
      </c>
      <c r="G152" s="2" t="s">
        <v>4454</v>
      </c>
      <c r="H152" s="2" t="s">
        <v>4458</v>
      </c>
      <c r="I152" s="11" t="s">
        <v>644</v>
      </c>
      <c r="J152" s="11" t="s">
        <v>8160</v>
      </c>
      <c r="K152" s="11" t="s">
        <v>645</v>
      </c>
      <c r="L152" s="2">
        <v>2018</v>
      </c>
      <c r="M152" s="2">
        <v>6</v>
      </c>
      <c r="N152" s="2">
        <v>7</v>
      </c>
      <c r="O152" s="31">
        <f t="shared" si="10"/>
        <v>43287</v>
      </c>
      <c r="P152" s="2" t="s">
        <v>4456</v>
      </c>
      <c r="Q152" s="2">
        <v>7</v>
      </c>
      <c r="R152" s="2">
        <v>7</v>
      </c>
      <c r="S152" s="31">
        <f t="shared" si="11"/>
        <v>43288</v>
      </c>
      <c r="T152" s="2" t="s">
        <v>4457</v>
      </c>
      <c r="U152" s="2">
        <v>10</v>
      </c>
      <c r="V152" s="2">
        <v>7</v>
      </c>
      <c r="W152" s="31">
        <f t="shared" si="12"/>
        <v>43291</v>
      </c>
      <c r="X152" s="2" t="s">
        <v>4457</v>
      </c>
      <c r="Y152" s="2">
        <v>14</v>
      </c>
      <c r="Z152" s="2">
        <v>7</v>
      </c>
      <c r="AA152" s="31">
        <f t="shared" si="13"/>
        <v>43295</v>
      </c>
      <c r="AB152" s="2" t="s">
        <v>4457</v>
      </c>
      <c r="AC152" s="2">
        <f t="shared" si="14"/>
        <v>1</v>
      </c>
      <c r="AD152" s="2">
        <f>VLOOKUP(K152,'MMA Registration'!N:O,2,FALSE)</f>
        <v>18</v>
      </c>
    </row>
    <row r="153" spans="1:30" ht="23.1" customHeight="1">
      <c r="A153" s="2" t="s">
        <v>59</v>
      </c>
      <c r="B153" s="2" t="s">
        <v>26</v>
      </c>
      <c r="C153" s="2" t="s">
        <v>27</v>
      </c>
      <c r="D153" s="2" t="s">
        <v>28</v>
      </c>
      <c r="E153" s="2" t="s">
        <v>28</v>
      </c>
      <c r="F153" s="2" t="s">
        <v>167</v>
      </c>
      <c r="G153" s="2" t="s">
        <v>4454</v>
      </c>
      <c r="H153" s="2" t="s">
        <v>4458</v>
      </c>
      <c r="I153" s="11" t="s">
        <v>646</v>
      </c>
      <c r="J153" s="11" t="s">
        <v>8160</v>
      </c>
      <c r="K153" s="11" t="s">
        <v>647</v>
      </c>
      <c r="L153" s="2">
        <v>2018</v>
      </c>
      <c r="M153" s="2">
        <v>6</v>
      </c>
      <c r="N153" s="2">
        <v>7</v>
      </c>
      <c r="O153" s="31">
        <f t="shared" si="10"/>
        <v>43287</v>
      </c>
      <c r="P153" s="2" t="s">
        <v>4456</v>
      </c>
      <c r="Q153" s="2">
        <v>7</v>
      </c>
      <c r="R153" s="2">
        <v>7</v>
      </c>
      <c r="S153" s="31">
        <f t="shared" si="11"/>
        <v>43288</v>
      </c>
      <c r="T153" s="2" t="s">
        <v>4457</v>
      </c>
      <c r="U153" s="2">
        <v>10</v>
      </c>
      <c r="V153" s="2">
        <v>7</v>
      </c>
      <c r="W153" s="31">
        <f t="shared" si="12"/>
        <v>43291</v>
      </c>
      <c r="X153" s="2" t="s">
        <v>4456</v>
      </c>
      <c r="Y153" s="2">
        <v>14</v>
      </c>
      <c r="Z153" s="2">
        <v>7</v>
      </c>
      <c r="AA153" s="31">
        <f t="shared" si="13"/>
        <v>43295</v>
      </c>
      <c r="AB153" s="2" t="s">
        <v>4457</v>
      </c>
      <c r="AC153" s="2">
        <f t="shared" si="14"/>
        <v>2</v>
      </c>
      <c r="AD153" s="2">
        <f>VLOOKUP(K153,'MMA Registration'!N:O,2,FALSE)</f>
        <v>19</v>
      </c>
    </row>
    <row r="154" spans="1:30" ht="23.1" customHeight="1">
      <c r="A154" s="2" t="s">
        <v>59</v>
      </c>
      <c r="B154" s="2" t="s">
        <v>26</v>
      </c>
      <c r="C154" s="2" t="s">
        <v>27</v>
      </c>
      <c r="D154" s="2" t="s">
        <v>28</v>
      </c>
      <c r="E154" s="2" t="s">
        <v>28</v>
      </c>
      <c r="F154" s="2" t="s">
        <v>167</v>
      </c>
      <c r="G154" s="2" t="s">
        <v>4454</v>
      </c>
      <c r="H154" s="2" t="s">
        <v>4458</v>
      </c>
      <c r="I154" s="11" t="s">
        <v>222</v>
      </c>
      <c r="J154" s="11" t="s">
        <v>8160</v>
      </c>
      <c r="K154" s="11" t="s">
        <v>557</v>
      </c>
      <c r="L154" s="2">
        <v>2018</v>
      </c>
      <c r="M154" s="2">
        <v>6</v>
      </c>
      <c r="N154" s="2">
        <v>7</v>
      </c>
      <c r="O154" s="31">
        <f t="shared" si="10"/>
        <v>43287</v>
      </c>
      <c r="P154" s="2" t="s">
        <v>4456</v>
      </c>
      <c r="Q154" s="2">
        <v>7</v>
      </c>
      <c r="R154" s="2">
        <v>7</v>
      </c>
      <c r="S154" s="31">
        <f t="shared" si="11"/>
        <v>43288</v>
      </c>
      <c r="T154" s="2" t="s">
        <v>4456</v>
      </c>
      <c r="U154" s="2">
        <v>10</v>
      </c>
      <c r="V154" s="2">
        <v>7</v>
      </c>
      <c r="W154" s="31">
        <f t="shared" si="12"/>
        <v>43291</v>
      </c>
      <c r="X154" s="2" t="s">
        <v>4456</v>
      </c>
      <c r="Y154" s="2">
        <v>14</v>
      </c>
      <c r="Z154" s="2">
        <v>7</v>
      </c>
      <c r="AA154" s="31">
        <f t="shared" si="13"/>
        <v>43295</v>
      </c>
      <c r="AB154" s="2" t="s">
        <v>4457</v>
      </c>
      <c r="AC154" s="2">
        <f t="shared" si="14"/>
        <v>3</v>
      </c>
      <c r="AD154" s="2">
        <f>VLOOKUP(K154,'MMA Registration'!N:O,2,FALSE)</f>
        <v>16</v>
      </c>
    </row>
    <row r="155" spans="1:30" ht="23.1" customHeight="1">
      <c r="A155" s="2" t="s">
        <v>59</v>
      </c>
      <c r="B155" s="2" t="s">
        <v>26</v>
      </c>
      <c r="C155" s="2" t="s">
        <v>27</v>
      </c>
      <c r="D155" s="2" t="s">
        <v>28</v>
      </c>
      <c r="E155" s="2" t="s">
        <v>28</v>
      </c>
      <c r="F155" s="2" t="s">
        <v>167</v>
      </c>
      <c r="G155" s="2" t="s">
        <v>4454</v>
      </c>
      <c r="H155" s="2" t="s">
        <v>4458</v>
      </c>
      <c r="I155" s="11" t="s">
        <v>648</v>
      </c>
      <c r="J155" s="11" t="s">
        <v>8160</v>
      </c>
      <c r="K155" s="11" t="s">
        <v>649</v>
      </c>
      <c r="L155" s="2">
        <v>2018</v>
      </c>
      <c r="M155" s="2">
        <v>6</v>
      </c>
      <c r="N155" s="2">
        <v>7</v>
      </c>
      <c r="O155" s="31">
        <f t="shared" si="10"/>
        <v>43287</v>
      </c>
      <c r="P155" s="2" t="s">
        <v>4456</v>
      </c>
      <c r="Q155" s="2">
        <v>7</v>
      </c>
      <c r="R155" s="2">
        <v>7</v>
      </c>
      <c r="S155" s="31">
        <f t="shared" si="11"/>
        <v>43288</v>
      </c>
      <c r="T155" s="2" t="s">
        <v>4456</v>
      </c>
      <c r="U155" s="2">
        <v>10</v>
      </c>
      <c r="V155" s="2">
        <v>7</v>
      </c>
      <c r="W155" s="31">
        <f t="shared" si="12"/>
        <v>43291</v>
      </c>
      <c r="X155" s="2" t="s">
        <v>4456</v>
      </c>
      <c r="Y155" s="2">
        <v>14</v>
      </c>
      <c r="Z155" s="2">
        <v>7</v>
      </c>
      <c r="AA155" s="31">
        <f t="shared" si="13"/>
        <v>43295</v>
      </c>
      <c r="AB155" s="2" t="s">
        <v>4457</v>
      </c>
      <c r="AC155" s="2">
        <f t="shared" si="14"/>
        <v>3</v>
      </c>
      <c r="AD155" s="2">
        <f>VLOOKUP(K155,'MMA Registration'!N:O,2,FALSE)</f>
        <v>19</v>
      </c>
    </row>
    <row r="156" spans="1:30" ht="23.1" customHeight="1">
      <c r="A156" s="2" t="s">
        <v>59</v>
      </c>
      <c r="B156" s="2" t="s">
        <v>26</v>
      </c>
      <c r="C156" s="2" t="s">
        <v>27</v>
      </c>
      <c r="D156" s="2" t="s">
        <v>28</v>
      </c>
      <c r="E156" s="2" t="s">
        <v>28</v>
      </c>
      <c r="F156" s="2" t="s">
        <v>167</v>
      </c>
      <c r="G156" s="2" t="s">
        <v>4454</v>
      </c>
      <c r="H156" s="2" t="s">
        <v>4458</v>
      </c>
      <c r="I156" s="11" t="s">
        <v>650</v>
      </c>
      <c r="J156" s="11" t="s">
        <v>8160</v>
      </c>
      <c r="K156" s="11" t="s">
        <v>651</v>
      </c>
      <c r="L156" s="2">
        <v>2018</v>
      </c>
      <c r="M156" s="2">
        <v>6</v>
      </c>
      <c r="N156" s="2">
        <v>7</v>
      </c>
      <c r="O156" s="31">
        <f t="shared" si="10"/>
        <v>43287</v>
      </c>
      <c r="P156" s="2" t="s">
        <v>4456</v>
      </c>
      <c r="Q156" s="2">
        <v>7</v>
      </c>
      <c r="R156" s="2">
        <v>7</v>
      </c>
      <c r="S156" s="31">
        <f t="shared" si="11"/>
        <v>43288</v>
      </c>
      <c r="T156" s="2" t="s">
        <v>4456</v>
      </c>
      <c r="U156" s="2">
        <v>10</v>
      </c>
      <c r="V156" s="2">
        <v>7</v>
      </c>
      <c r="W156" s="31">
        <f t="shared" si="12"/>
        <v>43291</v>
      </c>
      <c r="X156" s="2" t="s">
        <v>4456</v>
      </c>
      <c r="Y156" s="2">
        <v>14</v>
      </c>
      <c r="Z156" s="2">
        <v>7</v>
      </c>
      <c r="AA156" s="31">
        <f t="shared" si="13"/>
        <v>43295</v>
      </c>
      <c r="AB156" s="2" t="s">
        <v>4457</v>
      </c>
      <c r="AC156" s="2">
        <f t="shared" si="14"/>
        <v>3</v>
      </c>
      <c r="AD156" s="2">
        <f>VLOOKUP(K156,'MMA Registration'!N:O,2,FALSE)</f>
        <v>18</v>
      </c>
    </row>
    <row r="157" spans="1:30" ht="23.1" customHeight="1">
      <c r="A157" s="2" t="s">
        <v>59</v>
      </c>
      <c r="B157" s="2" t="s">
        <v>26</v>
      </c>
      <c r="C157" s="2" t="s">
        <v>27</v>
      </c>
      <c r="D157" s="2" t="s">
        <v>28</v>
      </c>
      <c r="E157" s="2" t="s">
        <v>28</v>
      </c>
      <c r="F157" s="2" t="s">
        <v>167</v>
      </c>
      <c r="G157" s="2" t="s">
        <v>4454</v>
      </c>
      <c r="H157" s="2" t="s">
        <v>4458</v>
      </c>
      <c r="I157" s="11" t="s">
        <v>652</v>
      </c>
      <c r="J157" s="11" t="s">
        <v>8160</v>
      </c>
      <c r="K157" s="11" t="s">
        <v>653</v>
      </c>
      <c r="L157" s="2">
        <v>2018</v>
      </c>
      <c r="M157" s="2">
        <v>6</v>
      </c>
      <c r="N157" s="2">
        <v>7</v>
      </c>
      <c r="O157" s="31">
        <f t="shared" si="10"/>
        <v>43287</v>
      </c>
      <c r="P157" s="2" t="s">
        <v>4456</v>
      </c>
      <c r="Q157" s="2">
        <v>7</v>
      </c>
      <c r="R157" s="2">
        <v>7</v>
      </c>
      <c r="S157" s="31">
        <f t="shared" si="11"/>
        <v>43288</v>
      </c>
      <c r="T157" s="2" t="s">
        <v>4456</v>
      </c>
      <c r="U157" s="2">
        <v>10</v>
      </c>
      <c r="V157" s="2">
        <v>7</v>
      </c>
      <c r="W157" s="31">
        <f t="shared" si="12"/>
        <v>43291</v>
      </c>
      <c r="X157" s="2" t="s">
        <v>4456</v>
      </c>
      <c r="Y157" s="2">
        <v>14</v>
      </c>
      <c r="Z157" s="2">
        <v>7</v>
      </c>
      <c r="AA157" s="31">
        <f t="shared" si="13"/>
        <v>43295</v>
      </c>
      <c r="AB157" s="2" t="s">
        <v>4456</v>
      </c>
      <c r="AC157" s="2">
        <f t="shared" si="14"/>
        <v>4</v>
      </c>
      <c r="AD157" s="2">
        <f>VLOOKUP(K157,'MMA Registration'!N:O,2,FALSE)</f>
        <v>18</v>
      </c>
    </row>
    <row r="158" spans="1:30" ht="23.1" customHeight="1">
      <c r="A158" s="2" t="s">
        <v>59</v>
      </c>
      <c r="B158" s="2" t="s">
        <v>26</v>
      </c>
      <c r="C158" s="2" t="s">
        <v>27</v>
      </c>
      <c r="D158" s="2" t="s">
        <v>28</v>
      </c>
      <c r="E158" s="2" t="s">
        <v>28</v>
      </c>
      <c r="F158" s="2" t="s">
        <v>167</v>
      </c>
      <c r="G158" s="2" t="s">
        <v>4454</v>
      </c>
      <c r="H158" s="2" t="s">
        <v>4458</v>
      </c>
      <c r="I158" s="11" t="s">
        <v>654</v>
      </c>
      <c r="J158" s="11" t="s">
        <v>8160</v>
      </c>
      <c r="K158" s="11" t="s">
        <v>655</v>
      </c>
      <c r="L158" s="2">
        <v>2018</v>
      </c>
      <c r="M158" s="2">
        <v>6</v>
      </c>
      <c r="N158" s="2">
        <v>7</v>
      </c>
      <c r="O158" s="31">
        <f t="shared" si="10"/>
        <v>43287</v>
      </c>
      <c r="P158" s="2" t="s">
        <v>4456</v>
      </c>
      <c r="Q158" s="2">
        <v>7</v>
      </c>
      <c r="R158" s="2">
        <v>7</v>
      </c>
      <c r="S158" s="31">
        <f t="shared" si="11"/>
        <v>43288</v>
      </c>
      <c r="T158" s="2" t="s">
        <v>4456</v>
      </c>
      <c r="U158" s="2">
        <v>10</v>
      </c>
      <c r="V158" s="2">
        <v>7</v>
      </c>
      <c r="W158" s="31">
        <f t="shared" si="12"/>
        <v>43291</v>
      </c>
      <c r="X158" s="2" t="s">
        <v>4456</v>
      </c>
      <c r="Y158" s="2">
        <v>14</v>
      </c>
      <c r="Z158" s="2">
        <v>7</v>
      </c>
      <c r="AA158" s="31">
        <f t="shared" si="13"/>
        <v>43295</v>
      </c>
      <c r="AB158" s="2" t="s">
        <v>4456</v>
      </c>
      <c r="AC158" s="2">
        <f t="shared" si="14"/>
        <v>4</v>
      </c>
      <c r="AD158" s="2">
        <f>VLOOKUP(K158,'MMA Registration'!N:O,2,FALSE)</f>
        <v>17</v>
      </c>
    </row>
    <row r="159" spans="1:30" ht="23.1" customHeight="1">
      <c r="A159" s="2" t="s">
        <v>59</v>
      </c>
      <c r="B159" s="2" t="s">
        <v>26</v>
      </c>
      <c r="C159" s="2" t="s">
        <v>27</v>
      </c>
      <c r="D159" s="2" t="s">
        <v>28</v>
      </c>
      <c r="E159" s="2" t="s">
        <v>28</v>
      </c>
      <c r="F159" s="2" t="s">
        <v>167</v>
      </c>
      <c r="G159" s="2" t="s">
        <v>4454</v>
      </c>
      <c r="H159" s="2" t="s">
        <v>4458</v>
      </c>
      <c r="I159" s="11" t="s">
        <v>656</v>
      </c>
      <c r="J159" s="11" t="s">
        <v>8160</v>
      </c>
      <c r="K159" s="11" t="s">
        <v>657</v>
      </c>
      <c r="L159" s="2">
        <v>2018</v>
      </c>
      <c r="M159" s="2">
        <v>6</v>
      </c>
      <c r="N159" s="2">
        <v>7</v>
      </c>
      <c r="O159" s="31">
        <f t="shared" si="10"/>
        <v>43287</v>
      </c>
      <c r="P159" s="2" t="s">
        <v>4456</v>
      </c>
      <c r="Q159" s="2">
        <v>7</v>
      </c>
      <c r="R159" s="2">
        <v>7</v>
      </c>
      <c r="S159" s="31">
        <f t="shared" si="11"/>
        <v>43288</v>
      </c>
      <c r="T159" s="2" t="s">
        <v>4456</v>
      </c>
      <c r="U159" s="2">
        <v>10</v>
      </c>
      <c r="V159" s="2">
        <v>7</v>
      </c>
      <c r="W159" s="31">
        <f t="shared" si="12"/>
        <v>43291</v>
      </c>
      <c r="X159" s="2" t="s">
        <v>4456</v>
      </c>
      <c r="Y159" s="2">
        <v>14</v>
      </c>
      <c r="Z159" s="2">
        <v>7</v>
      </c>
      <c r="AA159" s="31">
        <f t="shared" si="13"/>
        <v>43295</v>
      </c>
      <c r="AB159" s="2" t="s">
        <v>4456</v>
      </c>
      <c r="AC159" s="2">
        <f t="shared" si="14"/>
        <v>4</v>
      </c>
      <c r="AD159" s="2">
        <f>VLOOKUP(K159,'MMA Registration'!N:O,2,FALSE)</f>
        <v>19</v>
      </c>
    </row>
    <row r="160" spans="1:30" ht="23.1" customHeight="1">
      <c r="A160" s="2" t="s">
        <v>59</v>
      </c>
      <c r="B160" s="2" t="s">
        <v>26</v>
      </c>
      <c r="C160" s="2" t="s">
        <v>27</v>
      </c>
      <c r="D160" s="2" t="s">
        <v>28</v>
      </c>
      <c r="E160" s="2" t="s">
        <v>28</v>
      </c>
      <c r="F160" s="2" t="s">
        <v>167</v>
      </c>
      <c r="G160" s="2" t="s">
        <v>4454</v>
      </c>
      <c r="H160" s="2" t="s">
        <v>4458</v>
      </c>
      <c r="I160" s="11" t="s">
        <v>658</v>
      </c>
      <c r="J160" s="11" t="s">
        <v>8160</v>
      </c>
      <c r="K160" s="11" t="s">
        <v>659</v>
      </c>
      <c r="L160" s="2">
        <v>2018</v>
      </c>
      <c r="M160" s="2">
        <v>6</v>
      </c>
      <c r="N160" s="2">
        <v>7</v>
      </c>
      <c r="O160" s="31">
        <f t="shared" si="10"/>
        <v>43287</v>
      </c>
      <c r="P160" s="2" t="s">
        <v>4456</v>
      </c>
      <c r="Q160" s="2">
        <v>7</v>
      </c>
      <c r="R160" s="2">
        <v>7</v>
      </c>
      <c r="S160" s="31">
        <f t="shared" si="11"/>
        <v>43288</v>
      </c>
      <c r="T160" s="2" t="s">
        <v>4456</v>
      </c>
      <c r="U160" s="2">
        <v>10</v>
      </c>
      <c r="V160" s="2">
        <v>7</v>
      </c>
      <c r="W160" s="31">
        <f t="shared" si="12"/>
        <v>43291</v>
      </c>
      <c r="X160" s="2" t="s">
        <v>4456</v>
      </c>
      <c r="Y160" s="2">
        <v>14</v>
      </c>
      <c r="Z160" s="2">
        <v>7</v>
      </c>
      <c r="AA160" s="31">
        <f t="shared" si="13"/>
        <v>43295</v>
      </c>
      <c r="AB160" s="2" t="s">
        <v>4456</v>
      </c>
      <c r="AC160" s="2">
        <f t="shared" si="14"/>
        <v>4</v>
      </c>
      <c r="AD160" s="2">
        <f>VLOOKUP(K160,'MMA Registration'!N:O,2,FALSE)</f>
        <v>17</v>
      </c>
    </row>
    <row r="161" spans="1:30" ht="23.1" customHeight="1">
      <c r="A161" s="2" t="s">
        <v>59</v>
      </c>
      <c r="B161" s="2" t="s">
        <v>26</v>
      </c>
      <c r="C161" s="2" t="s">
        <v>27</v>
      </c>
      <c r="D161" s="2" t="s">
        <v>28</v>
      </c>
      <c r="E161" s="2" t="s">
        <v>28</v>
      </c>
      <c r="F161" s="2" t="s">
        <v>167</v>
      </c>
      <c r="G161" s="2" t="s">
        <v>4454</v>
      </c>
      <c r="H161" s="2" t="s">
        <v>4458</v>
      </c>
      <c r="I161" s="11" t="s">
        <v>660</v>
      </c>
      <c r="J161" s="11" t="s">
        <v>8160</v>
      </c>
      <c r="K161" s="11" t="s">
        <v>661</v>
      </c>
      <c r="L161" s="2">
        <v>2018</v>
      </c>
      <c r="M161" s="2">
        <v>6</v>
      </c>
      <c r="N161" s="2">
        <v>7</v>
      </c>
      <c r="O161" s="31">
        <f t="shared" si="10"/>
        <v>43287</v>
      </c>
      <c r="P161" s="2" t="s">
        <v>4456</v>
      </c>
      <c r="Q161" s="2">
        <v>7</v>
      </c>
      <c r="R161" s="2">
        <v>7</v>
      </c>
      <c r="S161" s="31">
        <f t="shared" si="11"/>
        <v>43288</v>
      </c>
      <c r="T161" s="2" t="s">
        <v>4456</v>
      </c>
      <c r="U161" s="2">
        <v>10</v>
      </c>
      <c r="V161" s="2">
        <v>7</v>
      </c>
      <c r="W161" s="31">
        <f t="shared" si="12"/>
        <v>43291</v>
      </c>
      <c r="X161" s="2" t="s">
        <v>4456</v>
      </c>
      <c r="Y161" s="2">
        <v>14</v>
      </c>
      <c r="Z161" s="2">
        <v>7</v>
      </c>
      <c r="AA161" s="31">
        <f t="shared" si="13"/>
        <v>43295</v>
      </c>
      <c r="AB161" s="2" t="s">
        <v>4457</v>
      </c>
      <c r="AC161" s="2">
        <f t="shared" si="14"/>
        <v>3</v>
      </c>
      <c r="AD161" s="2">
        <f>VLOOKUP(K161,'MMA Registration'!N:O,2,FALSE)</f>
        <v>19</v>
      </c>
    </row>
    <row r="162" spans="1:30" ht="23.1" customHeight="1">
      <c r="A162" s="2" t="s">
        <v>59</v>
      </c>
      <c r="B162" s="2" t="s">
        <v>26</v>
      </c>
      <c r="C162" s="2" t="s">
        <v>27</v>
      </c>
      <c r="D162" s="2" t="s">
        <v>28</v>
      </c>
      <c r="E162" s="2" t="s">
        <v>28</v>
      </c>
      <c r="F162" s="2" t="s">
        <v>167</v>
      </c>
      <c r="G162" s="2" t="s">
        <v>4454</v>
      </c>
      <c r="H162" s="2" t="s">
        <v>4458</v>
      </c>
      <c r="I162" s="11" t="s">
        <v>662</v>
      </c>
      <c r="J162" s="11" t="s">
        <v>8160</v>
      </c>
      <c r="K162" s="11" t="s">
        <v>663</v>
      </c>
      <c r="L162" s="2">
        <v>2018</v>
      </c>
      <c r="M162" s="2">
        <v>6</v>
      </c>
      <c r="N162" s="2">
        <v>7</v>
      </c>
      <c r="O162" s="31">
        <f t="shared" si="10"/>
        <v>43287</v>
      </c>
      <c r="P162" s="2" t="s">
        <v>4456</v>
      </c>
      <c r="Q162" s="2">
        <v>7</v>
      </c>
      <c r="R162" s="2">
        <v>7</v>
      </c>
      <c r="S162" s="31">
        <f t="shared" si="11"/>
        <v>43288</v>
      </c>
      <c r="T162" s="2" t="s">
        <v>4456</v>
      </c>
      <c r="U162" s="2">
        <v>10</v>
      </c>
      <c r="V162" s="2">
        <v>7</v>
      </c>
      <c r="W162" s="31">
        <f t="shared" si="12"/>
        <v>43291</v>
      </c>
      <c r="X162" s="2" t="s">
        <v>4456</v>
      </c>
      <c r="Y162" s="2">
        <v>14</v>
      </c>
      <c r="Z162" s="2">
        <v>7</v>
      </c>
      <c r="AA162" s="31">
        <f t="shared" si="13"/>
        <v>43295</v>
      </c>
      <c r="AB162" s="2" t="s">
        <v>4456</v>
      </c>
      <c r="AC162" s="2">
        <f t="shared" si="14"/>
        <v>4</v>
      </c>
      <c r="AD162" s="2">
        <f>VLOOKUP(K162,'MMA Registration'!N:O,2,FALSE)</f>
        <v>19</v>
      </c>
    </row>
    <row r="163" spans="1:30" ht="23.1" customHeight="1">
      <c r="A163" s="2" t="s">
        <v>59</v>
      </c>
      <c r="B163" s="2" t="s">
        <v>26</v>
      </c>
      <c r="C163" s="2" t="s">
        <v>27</v>
      </c>
      <c r="D163" s="2" t="s">
        <v>28</v>
      </c>
      <c r="E163" s="2" t="s">
        <v>28</v>
      </c>
      <c r="F163" s="2" t="s">
        <v>167</v>
      </c>
      <c r="G163" s="2" t="s">
        <v>4454</v>
      </c>
      <c r="H163" s="2" t="s">
        <v>4458</v>
      </c>
      <c r="I163" s="11" t="s">
        <v>421</v>
      </c>
      <c r="J163" s="11" t="s">
        <v>8160</v>
      </c>
      <c r="K163" s="11" t="s">
        <v>666</v>
      </c>
      <c r="L163" s="2">
        <v>2018</v>
      </c>
      <c r="M163" s="2">
        <v>6</v>
      </c>
      <c r="N163" s="2">
        <v>7</v>
      </c>
      <c r="O163" s="31">
        <f t="shared" si="10"/>
        <v>43287</v>
      </c>
      <c r="P163" s="2" t="s">
        <v>4456</v>
      </c>
      <c r="Q163" s="2">
        <v>7</v>
      </c>
      <c r="R163" s="2">
        <v>7</v>
      </c>
      <c r="S163" s="31">
        <f t="shared" si="11"/>
        <v>43288</v>
      </c>
      <c r="T163" s="2" t="s">
        <v>4456</v>
      </c>
      <c r="U163" s="2">
        <v>10</v>
      </c>
      <c r="V163" s="2">
        <v>7</v>
      </c>
      <c r="W163" s="31">
        <f t="shared" si="12"/>
        <v>43291</v>
      </c>
      <c r="X163" s="2" t="s">
        <v>4456</v>
      </c>
      <c r="Y163" s="2">
        <v>14</v>
      </c>
      <c r="Z163" s="2">
        <v>7</v>
      </c>
      <c r="AA163" s="31">
        <f t="shared" si="13"/>
        <v>43295</v>
      </c>
      <c r="AB163" s="2" t="s">
        <v>4457</v>
      </c>
      <c r="AC163" s="2">
        <f t="shared" si="14"/>
        <v>3</v>
      </c>
      <c r="AD163" s="2">
        <f>VLOOKUP(K163,'MMA Registration'!N:O,2,FALSE)</f>
        <v>19</v>
      </c>
    </row>
    <row r="164" spans="1:30" ht="23.1" customHeight="1">
      <c r="A164" s="2" t="s">
        <v>63</v>
      </c>
      <c r="B164" s="2" t="s">
        <v>26</v>
      </c>
      <c r="C164" s="2" t="s">
        <v>27</v>
      </c>
      <c r="D164" s="2" t="s">
        <v>28</v>
      </c>
      <c r="E164" s="2" t="s">
        <v>28</v>
      </c>
      <c r="F164" s="2" t="s">
        <v>167</v>
      </c>
      <c r="G164" s="2" t="s">
        <v>4454</v>
      </c>
      <c r="H164" s="2" t="s">
        <v>4455</v>
      </c>
      <c r="I164" s="11" t="s">
        <v>696</v>
      </c>
      <c r="J164" s="11" t="s">
        <v>8160</v>
      </c>
      <c r="K164" s="11" t="s">
        <v>257</v>
      </c>
      <c r="L164" s="2">
        <v>2018</v>
      </c>
      <c r="M164" s="2">
        <v>18</v>
      </c>
      <c r="N164" s="2">
        <v>7</v>
      </c>
      <c r="O164" s="31">
        <f t="shared" si="10"/>
        <v>43299</v>
      </c>
      <c r="P164" s="2" t="s">
        <v>4456</v>
      </c>
      <c r="Q164" s="2">
        <v>20</v>
      </c>
      <c r="R164" s="2">
        <v>7</v>
      </c>
      <c r="S164" s="31">
        <f t="shared" si="11"/>
        <v>43301</v>
      </c>
      <c r="T164" s="2" t="s">
        <v>4456</v>
      </c>
      <c r="U164" s="2">
        <v>25</v>
      </c>
      <c r="V164" s="2">
        <v>7</v>
      </c>
      <c r="W164" s="31">
        <f t="shared" si="12"/>
        <v>43306</v>
      </c>
      <c r="X164" s="2" t="s">
        <v>4456</v>
      </c>
      <c r="Y164" s="2">
        <v>28</v>
      </c>
      <c r="Z164" s="2">
        <v>7</v>
      </c>
      <c r="AA164" s="31">
        <f t="shared" si="13"/>
        <v>43309</v>
      </c>
      <c r="AB164" s="2" t="s">
        <v>4457</v>
      </c>
      <c r="AC164" s="2">
        <f t="shared" si="14"/>
        <v>3</v>
      </c>
      <c r="AD164" s="2">
        <f>VLOOKUP(K164,'MMA Registration'!N:O,2,FALSE)</f>
        <v>19</v>
      </c>
    </row>
    <row r="165" spans="1:30" ht="23.1" customHeight="1">
      <c r="A165" s="2" t="s">
        <v>63</v>
      </c>
      <c r="B165" s="2" t="s">
        <v>26</v>
      </c>
      <c r="C165" s="2" t="s">
        <v>27</v>
      </c>
      <c r="D165" s="2" t="s">
        <v>28</v>
      </c>
      <c r="E165" s="2" t="s">
        <v>28</v>
      </c>
      <c r="F165" s="2" t="s">
        <v>167</v>
      </c>
      <c r="G165" s="2" t="s">
        <v>4454</v>
      </c>
      <c r="H165" s="2" t="s">
        <v>4455</v>
      </c>
      <c r="I165" s="11" t="s">
        <v>1599</v>
      </c>
      <c r="J165" s="11" t="s">
        <v>8160</v>
      </c>
      <c r="K165" s="11" t="s">
        <v>798</v>
      </c>
      <c r="L165" s="2">
        <v>2018</v>
      </c>
      <c r="M165" s="2">
        <v>18</v>
      </c>
      <c r="N165" s="2">
        <v>7</v>
      </c>
      <c r="O165" s="31">
        <f t="shared" si="10"/>
        <v>43299</v>
      </c>
      <c r="P165" s="2" t="s">
        <v>4456</v>
      </c>
      <c r="Q165" s="2">
        <v>20</v>
      </c>
      <c r="R165" s="2">
        <v>7</v>
      </c>
      <c r="S165" s="31">
        <f t="shared" si="11"/>
        <v>43301</v>
      </c>
      <c r="T165" s="2" t="s">
        <v>4456</v>
      </c>
      <c r="U165" s="2">
        <v>25</v>
      </c>
      <c r="V165" s="2">
        <v>7</v>
      </c>
      <c r="W165" s="31">
        <f t="shared" si="12"/>
        <v>43306</v>
      </c>
      <c r="X165" s="2" t="s">
        <v>4456</v>
      </c>
      <c r="Y165" s="2">
        <v>28</v>
      </c>
      <c r="Z165" s="2">
        <v>7</v>
      </c>
      <c r="AA165" s="31">
        <f t="shared" si="13"/>
        <v>43309</v>
      </c>
      <c r="AB165" s="2" t="s">
        <v>4456</v>
      </c>
      <c r="AC165" s="2">
        <f t="shared" si="14"/>
        <v>4</v>
      </c>
      <c r="AD165" s="2">
        <f>VLOOKUP(K165,'MMA Registration'!N:O,2,FALSE)</f>
        <v>18</v>
      </c>
    </row>
    <row r="166" spans="1:30" ht="23.1" customHeight="1">
      <c r="A166" s="2" t="s">
        <v>63</v>
      </c>
      <c r="B166" s="2" t="s">
        <v>26</v>
      </c>
      <c r="C166" s="2" t="s">
        <v>27</v>
      </c>
      <c r="D166" s="2" t="s">
        <v>28</v>
      </c>
      <c r="E166" s="2" t="s">
        <v>28</v>
      </c>
      <c r="F166" s="2" t="s">
        <v>167</v>
      </c>
      <c r="G166" s="2" t="s">
        <v>4454</v>
      </c>
      <c r="H166" s="2" t="s">
        <v>4455</v>
      </c>
      <c r="I166" s="11" t="s">
        <v>697</v>
      </c>
      <c r="J166" s="11" t="s">
        <v>8160</v>
      </c>
      <c r="K166" s="11" t="s">
        <v>698</v>
      </c>
      <c r="L166" s="2">
        <v>2018</v>
      </c>
      <c r="M166" s="2">
        <v>18</v>
      </c>
      <c r="N166" s="2">
        <v>7</v>
      </c>
      <c r="O166" s="31">
        <f t="shared" si="10"/>
        <v>43299</v>
      </c>
      <c r="P166" s="2" t="s">
        <v>4456</v>
      </c>
      <c r="Q166" s="2">
        <v>20</v>
      </c>
      <c r="R166" s="2">
        <v>7</v>
      </c>
      <c r="S166" s="31">
        <f t="shared" si="11"/>
        <v>43301</v>
      </c>
      <c r="T166" s="2" t="s">
        <v>4456</v>
      </c>
      <c r="U166" s="2">
        <v>25</v>
      </c>
      <c r="V166" s="2">
        <v>7</v>
      </c>
      <c r="W166" s="31">
        <f t="shared" si="12"/>
        <v>43306</v>
      </c>
      <c r="X166" s="2" t="s">
        <v>4456</v>
      </c>
      <c r="Y166" s="2">
        <v>28</v>
      </c>
      <c r="Z166" s="2">
        <v>7</v>
      </c>
      <c r="AA166" s="31">
        <f t="shared" si="13"/>
        <v>43309</v>
      </c>
      <c r="AB166" s="2" t="s">
        <v>4456</v>
      </c>
      <c r="AC166" s="2">
        <f t="shared" si="14"/>
        <v>4</v>
      </c>
      <c r="AD166" s="2">
        <f>VLOOKUP(K166,'MMA Registration'!N:O,2,FALSE)</f>
        <v>19</v>
      </c>
    </row>
    <row r="167" spans="1:30" ht="23.1" customHeight="1">
      <c r="A167" s="2" t="s">
        <v>63</v>
      </c>
      <c r="B167" s="2" t="s">
        <v>26</v>
      </c>
      <c r="C167" s="2" t="s">
        <v>27</v>
      </c>
      <c r="D167" s="2" t="s">
        <v>28</v>
      </c>
      <c r="E167" s="2" t="s">
        <v>28</v>
      </c>
      <c r="F167" s="2" t="s">
        <v>167</v>
      </c>
      <c r="G167" s="2" t="s">
        <v>4454</v>
      </c>
      <c r="H167" s="2" t="s">
        <v>4455</v>
      </c>
      <c r="I167" s="11" t="s">
        <v>2473</v>
      </c>
      <c r="J167" s="11" t="s">
        <v>8160</v>
      </c>
      <c r="K167" s="11" t="s">
        <v>700</v>
      </c>
      <c r="L167" s="2">
        <v>2018</v>
      </c>
      <c r="M167" s="2">
        <v>18</v>
      </c>
      <c r="N167" s="2">
        <v>7</v>
      </c>
      <c r="O167" s="31">
        <f t="shared" si="10"/>
        <v>43299</v>
      </c>
      <c r="P167" s="2" t="s">
        <v>4456</v>
      </c>
      <c r="Q167" s="2">
        <v>20</v>
      </c>
      <c r="R167" s="2">
        <v>7</v>
      </c>
      <c r="S167" s="31">
        <f t="shared" si="11"/>
        <v>43301</v>
      </c>
      <c r="T167" s="2" t="s">
        <v>4456</v>
      </c>
      <c r="U167" s="2">
        <v>25</v>
      </c>
      <c r="V167" s="2">
        <v>7</v>
      </c>
      <c r="W167" s="31">
        <f t="shared" si="12"/>
        <v>43306</v>
      </c>
      <c r="X167" s="2" t="s">
        <v>4456</v>
      </c>
      <c r="Y167" s="2">
        <v>28</v>
      </c>
      <c r="Z167" s="2">
        <v>7</v>
      </c>
      <c r="AA167" s="31">
        <f t="shared" si="13"/>
        <v>43309</v>
      </c>
      <c r="AB167" s="2" t="s">
        <v>4456</v>
      </c>
      <c r="AC167" s="2">
        <f t="shared" si="14"/>
        <v>4</v>
      </c>
      <c r="AD167" s="2">
        <f>VLOOKUP(K167,'MMA Registration'!N:O,2,FALSE)</f>
        <v>19</v>
      </c>
    </row>
    <row r="168" spans="1:30" ht="23.1" customHeight="1">
      <c r="A168" s="2" t="s">
        <v>63</v>
      </c>
      <c r="B168" s="2" t="s">
        <v>26</v>
      </c>
      <c r="C168" s="2" t="s">
        <v>27</v>
      </c>
      <c r="D168" s="2" t="s">
        <v>28</v>
      </c>
      <c r="E168" s="2" t="s">
        <v>28</v>
      </c>
      <c r="F168" s="2" t="s">
        <v>167</v>
      </c>
      <c r="G168" s="2" t="s">
        <v>4454</v>
      </c>
      <c r="H168" s="2" t="s">
        <v>4455</v>
      </c>
      <c r="I168" s="11" t="s">
        <v>710</v>
      </c>
      <c r="J168" s="11" t="s">
        <v>8160</v>
      </c>
      <c r="K168" s="11" t="s">
        <v>711</v>
      </c>
      <c r="L168" s="2">
        <v>2018</v>
      </c>
      <c r="M168" s="2">
        <v>18</v>
      </c>
      <c r="N168" s="2">
        <v>7</v>
      </c>
      <c r="O168" s="31">
        <f t="shared" si="10"/>
        <v>43299</v>
      </c>
      <c r="P168" s="2" t="s">
        <v>4456</v>
      </c>
      <c r="Q168" s="2">
        <v>20</v>
      </c>
      <c r="R168" s="2">
        <v>7</v>
      </c>
      <c r="S168" s="31">
        <f t="shared" si="11"/>
        <v>43301</v>
      </c>
      <c r="T168" s="2" t="s">
        <v>4456</v>
      </c>
      <c r="U168" s="2">
        <v>25</v>
      </c>
      <c r="V168" s="2">
        <v>7</v>
      </c>
      <c r="W168" s="31">
        <f t="shared" si="12"/>
        <v>43306</v>
      </c>
      <c r="X168" s="2" t="s">
        <v>4456</v>
      </c>
      <c r="Y168" s="2">
        <v>28</v>
      </c>
      <c r="Z168" s="2">
        <v>7</v>
      </c>
      <c r="AA168" s="31">
        <f t="shared" si="13"/>
        <v>43309</v>
      </c>
      <c r="AB168" s="2" t="s">
        <v>4456</v>
      </c>
      <c r="AC168" s="2">
        <f t="shared" si="14"/>
        <v>4</v>
      </c>
      <c r="AD168" s="2">
        <f>VLOOKUP(K168,'MMA Registration'!N:O,2,FALSE)</f>
        <v>19</v>
      </c>
    </row>
    <row r="169" spans="1:30" ht="23.1" customHeight="1">
      <c r="A169" s="2" t="s">
        <v>63</v>
      </c>
      <c r="B169" s="2" t="s">
        <v>26</v>
      </c>
      <c r="C169" s="2" t="s">
        <v>27</v>
      </c>
      <c r="D169" s="2" t="s">
        <v>28</v>
      </c>
      <c r="E169" s="2" t="s">
        <v>28</v>
      </c>
      <c r="F169" s="2" t="s">
        <v>167</v>
      </c>
      <c r="G169" s="2" t="s">
        <v>4454</v>
      </c>
      <c r="H169" s="2" t="s">
        <v>4455</v>
      </c>
      <c r="I169" s="11" t="s">
        <v>712</v>
      </c>
      <c r="J169" s="11" t="s">
        <v>8160</v>
      </c>
      <c r="K169" s="11" t="s">
        <v>713</v>
      </c>
      <c r="L169" s="2">
        <v>2018</v>
      </c>
      <c r="M169" s="2">
        <v>18</v>
      </c>
      <c r="N169" s="2">
        <v>7</v>
      </c>
      <c r="O169" s="31">
        <f t="shared" si="10"/>
        <v>43299</v>
      </c>
      <c r="P169" s="2" t="s">
        <v>4456</v>
      </c>
      <c r="Q169" s="2">
        <v>20</v>
      </c>
      <c r="R169" s="2">
        <v>7</v>
      </c>
      <c r="S169" s="31">
        <f t="shared" si="11"/>
        <v>43301</v>
      </c>
      <c r="T169" s="2" t="s">
        <v>4456</v>
      </c>
      <c r="U169" s="2">
        <v>25</v>
      </c>
      <c r="V169" s="2">
        <v>7</v>
      </c>
      <c r="W169" s="31">
        <f t="shared" si="12"/>
        <v>43306</v>
      </c>
      <c r="X169" s="2" t="s">
        <v>4456</v>
      </c>
      <c r="Y169" s="2">
        <v>28</v>
      </c>
      <c r="Z169" s="2">
        <v>7</v>
      </c>
      <c r="AA169" s="31">
        <f t="shared" si="13"/>
        <v>43309</v>
      </c>
      <c r="AB169" s="2" t="s">
        <v>4456</v>
      </c>
      <c r="AC169" s="2">
        <f t="shared" si="14"/>
        <v>4</v>
      </c>
      <c r="AD169" s="2">
        <f>VLOOKUP(K169,'MMA Registration'!N:O,2,FALSE)</f>
        <v>18</v>
      </c>
    </row>
    <row r="170" spans="1:30" ht="23.1" customHeight="1">
      <c r="A170" s="11" t="s">
        <v>63</v>
      </c>
      <c r="B170" s="11" t="s">
        <v>26</v>
      </c>
      <c r="C170" s="11" t="s">
        <v>27</v>
      </c>
      <c r="D170" s="11" t="s">
        <v>28</v>
      </c>
      <c r="E170" s="2" t="s">
        <v>28</v>
      </c>
      <c r="F170" s="2" t="s">
        <v>167</v>
      </c>
      <c r="G170" s="11" t="s">
        <v>4454</v>
      </c>
      <c r="H170" s="11" t="s">
        <v>4455</v>
      </c>
      <c r="I170" s="11" t="s">
        <v>701</v>
      </c>
      <c r="J170" s="11" t="s">
        <v>8160</v>
      </c>
      <c r="K170" s="11" t="s">
        <v>702</v>
      </c>
      <c r="L170" s="11">
        <v>2018</v>
      </c>
      <c r="M170" s="11">
        <v>18</v>
      </c>
      <c r="N170" s="11">
        <v>7</v>
      </c>
      <c r="O170" s="31">
        <f t="shared" si="10"/>
        <v>43299</v>
      </c>
      <c r="P170" s="11" t="s">
        <v>4456</v>
      </c>
      <c r="Q170" s="11">
        <v>20</v>
      </c>
      <c r="R170" s="11">
        <v>7</v>
      </c>
      <c r="S170" s="31">
        <f t="shared" si="11"/>
        <v>43301</v>
      </c>
      <c r="T170" s="11" t="s">
        <v>4456</v>
      </c>
      <c r="U170" s="11">
        <v>25</v>
      </c>
      <c r="V170" s="11">
        <v>7</v>
      </c>
      <c r="W170" s="31">
        <f t="shared" si="12"/>
        <v>43306</v>
      </c>
      <c r="X170" s="11" t="s">
        <v>4456</v>
      </c>
      <c r="Y170" s="11">
        <v>28</v>
      </c>
      <c r="Z170" s="11">
        <v>7</v>
      </c>
      <c r="AA170" s="31">
        <f t="shared" si="13"/>
        <v>43309</v>
      </c>
      <c r="AB170" s="11" t="s">
        <v>4457</v>
      </c>
      <c r="AC170" s="2">
        <f t="shared" si="14"/>
        <v>3</v>
      </c>
      <c r="AD170" s="2">
        <f>VLOOKUP(K170,'MMA Registration'!N:O,2,FALSE)</f>
        <v>17</v>
      </c>
    </row>
    <row r="171" spans="1:30" ht="23.1" customHeight="1">
      <c r="A171" s="11" t="s">
        <v>63</v>
      </c>
      <c r="B171" s="11" t="s">
        <v>26</v>
      </c>
      <c r="C171" s="11" t="s">
        <v>27</v>
      </c>
      <c r="D171" s="11" t="s">
        <v>28</v>
      </c>
      <c r="E171" s="2" t="s">
        <v>28</v>
      </c>
      <c r="F171" s="2" t="s">
        <v>167</v>
      </c>
      <c r="G171" s="11" t="s">
        <v>4454</v>
      </c>
      <c r="H171" s="11" t="s">
        <v>4455</v>
      </c>
      <c r="I171" s="11" t="s">
        <v>714</v>
      </c>
      <c r="J171" s="11" t="s">
        <v>8160</v>
      </c>
      <c r="K171" s="11" t="s">
        <v>715</v>
      </c>
      <c r="L171" s="11">
        <v>2018</v>
      </c>
      <c r="M171" s="11">
        <v>18</v>
      </c>
      <c r="N171" s="11">
        <v>7</v>
      </c>
      <c r="O171" s="31">
        <f t="shared" si="10"/>
        <v>43299</v>
      </c>
      <c r="P171" s="11" t="s">
        <v>4456</v>
      </c>
      <c r="Q171" s="11">
        <v>20</v>
      </c>
      <c r="R171" s="11">
        <v>7</v>
      </c>
      <c r="S171" s="31">
        <f t="shared" si="11"/>
        <v>43301</v>
      </c>
      <c r="T171" s="11" t="s">
        <v>4457</v>
      </c>
      <c r="U171" s="11">
        <v>25</v>
      </c>
      <c r="V171" s="11">
        <v>7</v>
      </c>
      <c r="W171" s="31">
        <f t="shared" si="12"/>
        <v>43306</v>
      </c>
      <c r="X171" s="11" t="s">
        <v>4457</v>
      </c>
      <c r="Y171" s="11">
        <v>28</v>
      </c>
      <c r="Z171" s="11">
        <v>7</v>
      </c>
      <c r="AA171" s="31">
        <f t="shared" si="13"/>
        <v>43309</v>
      </c>
      <c r="AB171" s="11" t="s">
        <v>4457</v>
      </c>
      <c r="AC171" s="2">
        <f t="shared" si="14"/>
        <v>1</v>
      </c>
      <c r="AD171" s="2">
        <f>VLOOKUP(K171,'MMA Registration'!N:O,2,FALSE)</f>
        <v>18</v>
      </c>
    </row>
    <row r="172" spans="1:30" ht="23.1" customHeight="1">
      <c r="A172" s="11" t="s">
        <v>63</v>
      </c>
      <c r="B172" s="11" t="s">
        <v>26</v>
      </c>
      <c r="C172" s="11" t="s">
        <v>27</v>
      </c>
      <c r="D172" s="11" t="s">
        <v>28</v>
      </c>
      <c r="E172" s="2" t="s">
        <v>28</v>
      </c>
      <c r="F172" s="2" t="s">
        <v>167</v>
      </c>
      <c r="G172" s="11" t="s">
        <v>4454</v>
      </c>
      <c r="H172" s="11" t="s">
        <v>4455</v>
      </c>
      <c r="I172" s="11" t="s">
        <v>801</v>
      </c>
      <c r="J172" s="11" t="s">
        <v>8160</v>
      </c>
      <c r="K172" s="11" t="s">
        <v>802</v>
      </c>
      <c r="L172" s="11">
        <v>2018</v>
      </c>
      <c r="M172" s="11">
        <v>18</v>
      </c>
      <c r="N172" s="11">
        <v>7</v>
      </c>
      <c r="O172" s="31">
        <f t="shared" si="10"/>
        <v>43299</v>
      </c>
      <c r="P172" s="11" t="s">
        <v>4456</v>
      </c>
      <c r="Q172" s="11">
        <v>20</v>
      </c>
      <c r="R172" s="11">
        <v>7</v>
      </c>
      <c r="S172" s="31">
        <f t="shared" si="11"/>
        <v>43301</v>
      </c>
      <c r="T172" s="11" t="s">
        <v>4456</v>
      </c>
      <c r="U172" s="11">
        <v>25</v>
      </c>
      <c r="V172" s="11">
        <v>7</v>
      </c>
      <c r="W172" s="31">
        <f t="shared" si="12"/>
        <v>43306</v>
      </c>
      <c r="X172" s="11" t="s">
        <v>4456</v>
      </c>
      <c r="Y172" s="11">
        <v>28</v>
      </c>
      <c r="Z172" s="11">
        <v>7</v>
      </c>
      <c r="AA172" s="31">
        <f t="shared" si="13"/>
        <v>43309</v>
      </c>
      <c r="AB172" s="11" t="s">
        <v>4457</v>
      </c>
      <c r="AC172" s="2">
        <f t="shared" si="14"/>
        <v>3</v>
      </c>
      <c r="AD172" s="2">
        <f>VLOOKUP(K172,'MMA Registration'!N:O,2,FALSE)</f>
        <v>19</v>
      </c>
    </row>
    <row r="173" spans="1:30" ht="23.1" customHeight="1">
      <c r="A173" s="11" t="s">
        <v>63</v>
      </c>
      <c r="B173" s="11" t="s">
        <v>26</v>
      </c>
      <c r="C173" s="11" t="s">
        <v>27</v>
      </c>
      <c r="D173" s="11" t="s">
        <v>28</v>
      </c>
      <c r="E173" s="2" t="s">
        <v>28</v>
      </c>
      <c r="F173" s="2" t="s">
        <v>167</v>
      </c>
      <c r="G173" s="11" t="s">
        <v>4454</v>
      </c>
      <c r="H173" s="11" t="s">
        <v>4455</v>
      </c>
      <c r="I173" s="11" t="s">
        <v>2508</v>
      </c>
      <c r="J173" s="11" t="s">
        <v>8160</v>
      </c>
      <c r="K173" s="11" t="s">
        <v>806</v>
      </c>
      <c r="L173" s="11">
        <v>2018</v>
      </c>
      <c r="M173" s="11">
        <v>24</v>
      </c>
      <c r="N173" s="11">
        <v>7</v>
      </c>
      <c r="O173" s="31">
        <f t="shared" si="10"/>
        <v>43305</v>
      </c>
      <c r="P173" s="11" t="s">
        <v>4456</v>
      </c>
      <c r="Q173" s="11">
        <v>25</v>
      </c>
      <c r="R173" s="11">
        <v>7</v>
      </c>
      <c r="S173" s="31">
        <f t="shared" si="11"/>
        <v>43306</v>
      </c>
      <c r="T173" s="11" t="s">
        <v>4456</v>
      </c>
      <c r="U173" s="11">
        <v>27</v>
      </c>
      <c r="V173" s="11">
        <v>7</v>
      </c>
      <c r="W173" s="31">
        <f t="shared" si="12"/>
        <v>43308</v>
      </c>
      <c r="X173" s="11" t="s">
        <v>4456</v>
      </c>
      <c r="Y173" s="11">
        <v>28</v>
      </c>
      <c r="Z173" s="11">
        <v>7</v>
      </c>
      <c r="AA173" s="31">
        <f t="shared" si="13"/>
        <v>43309</v>
      </c>
      <c r="AB173" s="11" t="s">
        <v>4457</v>
      </c>
      <c r="AC173" s="2">
        <f t="shared" si="14"/>
        <v>3</v>
      </c>
      <c r="AD173" s="2">
        <f>VLOOKUP(K173,'MMA Registration'!N:O,2,FALSE)</f>
        <v>19</v>
      </c>
    </row>
    <row r="174" spans="1:30" ht="23.1" customHeight="1">
      <c r="A174" s="11" t="s">
        <v>63</v>
      </c>
      <c r="B174" s="11" t="s">
        <v>26</v>
      </c>
      <c r="C174" s="11" t="s">
        <v>27</v>
      </c>
      <c r="D174" s="11" t="s">
        <v>28</v>
      </c>
      <c r="E174" s="2" t="s">
        <v>28</v>
      </c>
      <c r="F174" s="2" t="s">
        <v>167</v>
      </c>
      <c r="G174" s="11" t="s">
        <v>4454</v>
      </c>
      <c r="H174" s="11" t="s">
        <v>4455</v>
      </c>
      <c r="I174" s="11" t="s">
        <v>793</v>
      </c>
      <c r="J174" s="11" t="s">
        <v>8160</v>
      </c>
      <c r="K174" s="11" t="s">
        <v>794</v>
      </c>
      <c r="L174" s="11">
        <v>2018</v>
      </c>
      <c r="M174" s="11">
        <v>24</v>
      </c>
      <c r="N174" s="11">
        <v>7</v>
      </c>
      <c r="O174" s="31">
        <f t="shared" si="10"/>
        <v>43305</v>
      </c>
      <c r="P174" s="11" t="s">
        <v>4456</v>
      </c>
      <c r="Q174" s="11">
        <v>25</v>
      </c>
      <c r="R174" s="11">
        <v>7</v>
      </c>
      <c r="S174" s="31">
        <f t="shared" si="11"/>
        <v>43306</v>
      </c>
      <c r="T174" s="11" t="s">
        <v>4456</v>
      </c>
      <c r="U174" s="11">
        <v>27</v>
      </c>
      <c r="V174" s="11">
        <v>7</v>
      </c>
      <c r="W174" s="31">
        <f t="shared" si="12"/>
        <v>43308</v>
      </c>
      <c r="X174" s="11" t="s">
        <v>4456</v>
      </c>
      <c r="Y174" s="11">
        <v>28</v>
      </c>
      <c r="Z174" s="11">
        <v>7</v>
      </c>
      <c r="AA174" s="31">
        <f t="shared" si="13"/>
        <v>43309</v>
      </c>
      <c r="AB174" s="11" t="s">
        <v>4457</v>
      </c>
      <c r="AC174" s="2">
        <f t="shared" si="14"/>
        <v>3</v>
      </c>
      <c r="AD174" s="2">
        <f>VLOOKUP(K174,'MMA Registration'!N:O,2,FALSE)</f>
        <v>18</v>
      </c>
    </row>
    <row r="175" spans="1:30" ht="23.1" customHeight="1">
      <c r="A175" s="11" t="s">
        <v>63</v>
      </c>
      <c r="B175" s="11" t="s">
        <v>26</v>
      </c>
      <c r="C175" s="11" t="s">
        <v>27</v>
      </c>
      <c r="D175" s="11" t="s">
        <v>28</v>
      </c>
      <c r="E175" s="2" t="s">
        <v>28</v>
      </c>
      <c r="F175" s="2" t="s">
        <v>167</v>
      </c>
      <c r="G175" s="11" t="s">
        <v>4454</v>
      </c>
      <c r="H175" s="11" t="s">
        <v>4455</v>
      </c>
      <c r="I175" s="11" t="s">
        <v>807</v>
      </c>
      <c r="J175" s="11" t="s">
        <v>8160</v>
      </c>
      <c r="K175" s="11" t="s">
        <v>808</v>
      </c>
      <c r="L175" s="11">
        <v>2018</v>
      </c>
      <c r="M175" s="11">
        <v>24</v>
      </c>
      <c r="N175" s="11">
        <v>7</v>
      </c>
      <c r="O175" s="31">
        <f t="shared" si="10"/>
        <v>43305</v>
      </c>
      <c r="P175" s="11" t="s">
        <v>4456</v>
      </c>
      <c r="Q175" s="11">
        <v>25</v>
      </c>
      <c r="R175" s="11">
        <v>7</v>
      </c>
      <c r="S175" s="31">
        <f t="shared" si="11"/>
        <v>43306</v>
      </c>
      <c r="T175" s="11" t="s">
        <v>4456</v>
      </c>
      <c r="U175" s="11">
        <v>27</v>
      </c>
      <c r="V175" s="11">
        <v>7</v>
      </c>
      <c r="W175" s="31">
        <f t="shared" si="12"/>
        <v>43308</v>
      </c>
      <c r="X175" s="11" t="s">
        <v>4456</v>
      </c>
      <c r="Y175" s="11">
        <v>28</v>
      </c>
      <c r="Z175" s="11">
        <v>7</v>
      </c>
      <c r="AA175" s="31">
        <f t="shared" si="13"/>
        <v>43309</v>
      </c>
      <c r="AB175" s="11" t="s">
        <v>4456</v>
      </c>
      <c r="AC175" s="2">
        <f t="shared" si="14"/>
        <v>4</v>
      </c>
      <c r="AD175" s="2">
        <f>VLOOKUP(K175,'MMA Registration'!N:O,2,FALSE)</f>
        <v>19</v>
      </c>
    </row>
    <row r="176" spans="1:30" ht="23.1" customHeight="1">
      <c r="A176" s="2" t="s">
        <v>63</v>
      </c>
      <c r="B176" s="2" t="s">
        <v>26</v>
      </c>
      <c r="C176" s="2" t="s">
        <v>27</v>
      </c>
      <c r="D176" s="2" t="s">
        <v>28</v>
      </c>
      <c r="E176" s="2" t="s">
        <v>28</v>
      </c>
      <c r="F176" s="2" t="s">
        <v>167</v>
      </c>
      <c r="G176" s="2" t="s">
        <v>4454</v>
      </c>
      <c r="H176" s="2" t="s">
        <v>4455</v>
      </c>
      <c r="I176" s="11" t="s">
        <v>789</v>
      </c>
      <c r="J176" s="11" t="s">
        <v>8160</v>
      </c>
      <c r="K176" s="11" t="s">
        <v>790</v>
      </c>
      <c r="L176" s="2">
        <v>2018</v>
      </c>
      <c r="M176" s="2">
        <v>24</v>
      </c>
      <c r="N176" s="2">
        <v>7</v>
      </c>
      <c r="O176" s="31">
        <f t="shared" si="10"/>
        <v>43305</v>
      </c>
      <c r="P176" s="2" t="s">
        <v>4456</v>
      </c>
      <c r="Q176" s="2">
        <v>25</v>
      </c>
      <c r="R176" s="2">
        <v>7</v>
      </c>
      <c r="S176" s="31">
        <f t="shared" si="11"/>
        <v>43306</v>
      </c>
      <c r="T176" s="2" t="s">
        <v>4456</v>
      </c>
      <c r="U176" s="2">
        <v>27</v>
      </c>
      <c r="V176" s="2">
        <v>7</v>
      </c>
      <c r="W176" s="31">
        <f t="shared" si="12"/>
        <v>43308</v>
      </c>
      <c r="X176" s="2" t="s">
        <v>4456</v>
      </c>
      <c r="Y176" s="2">
        <v>28</v>
      </c>
      <c r="Z176" s="2">
        <v>7</v>
      </c>
      <c r="AA176" s="31">
        <f t="shared" si="13"/>
        <v>43309</v>
      </c>
      <c r="AB176" s="2" t="s">
        <v>4456</v>
      </c>
      <c r="AC176" s="2">
        <f t="shared" si="14"/>
        <v>4</v>
      </c>
      <c r="AD176" s="2">
        <f>VLOOKUP(K176,'MMA Registration'!N:O,2,FALSE)</f>
        <v>18</v>
      </c>
    </row>
    <row r="177" spans="1:30" ht="23.1" customHeight="1">
      <c r="A177" s="2" t="s">
        <v>63</v>
      </c>
      <c r="B177" s="2" t="s">
        <v>26</v>
      </c>
      <c r="C177" s="2" t="s">
        <v>27</v>
      </c>
      <c r="D177" s="2" t="s">
        <v>28</v>
      </c>
      <c r="E177" s="2" t="s">
        <v>28</v>
      </c>
      <c r="F177" s="2" t="s">
        <v>167</v>
      </c>
      <c r="G177" s="2" t="s">
        <v>4454</v>
      </c>
      <c r="H177" s="2" t="s">
        <v>4455</v>
      </c>
      <c r="I177" s="11" t="s">
        <v>791</v>
      </c>
      <c r="J177" s="11" t="s">
        <v>8160</v>
      </c>
      <c r="K177" s="11" t="s">
        <v>792</v>
      </c>
      <c r="L177" s="2">
        <v>2018</v>
      </c>
      <c r="M177" s="2">
        <v>24</v>
      </c>
      <c r="N177" s="2">
        <v>7</v>
      </c>
      <c r="O177" s="31">
        <f t="shared" si="10"/>
        <v>43305</v>
      </c>
      <c r="P177" s="2" t="s">
        <v>4456</v>
      </c>
      <c r="Q177" s="2">
        <v>25</v>
      </c>
      <c r="R177" s="2">
        <v>7</v>
      </c>
      <c r="S177" s="31">
        <f t="shared" si="11"/>
        <v>43306</v>
      </c>
      <c r="T177" s="2" t="s">
        <v>4456</v>
      </c>
      <c r="U177" s="2">
        <v>27</v>
      </c>
      <c r="V177" s="2">
        <v>7</v>
      </c>
      <c r="W177" s="31">
        <f t="shared" si="12"/>
        <v>43308</v>
      </c>
      <c r="X177" s="2" t="s">
        <v>4456</v>
      </c>
      <c r="Y177" s="2">
        <v>28</v>
      </c>
      <c r="Z177" s="2">
        <v>7</v>
      </c>
      <c r="AA177" s="31">
        <f t="shared" si="13"/>
        <v>43309</v>
      </c>
      <c r="AB177" s="2" t="s">
        <v>4457</v>
      </c>
      <c r="AC177" s="2">
        <f t="shared" si="14"/>
        <v>3</v>
      </c>
      <c r="AD177" s="2">
        <f>VLOOKUP(K177,'MMA Registration'!N:O,2,FALSE)</f>
        <v>19</v>
      </c>
    </row>
    <row r="178" spans="1:30" ht="23.1" customHeight="1">
      <c r="A178" s="2" t="s">
        <v>63</v>
      </c>
      <c r="B178" s="2" t="s">
        <v>26</v>
      </c>
      <c r="C178" s="2" t="s">
        <v>27</v>
      </c>
      <c r="D178" s="2" t="s">
        <v>28</v>
      </c>
      <c r="E178" s="2" t="s">
        <v>28</v>
      </c>
      <c r="F178" s="2" t="s">
        <v>167</v>
      </c>
      <c r="G178" s="2" t="s">
        <v>4454</v>
      </c>
      <c r="H178" s="2" t="s">
        <v>4455</v>
      </c>
      <c r="I178" s="11" t="s">
        <v>803</v>
      </c>
      <c r="J178" s="11" t="s">
        <v>8160</v>
      </c>
      <c r="K178" s="11" t="s">
        <v>804</v>
      </c>
      <c r="L178" s="2">
        <v>2018</v>
      </c>
      <c r="M178" s="2">
        <v>24</v>
      </c>
      <c r="N178" s="2">
        <v>7</v>
      </c>
      <c r="O178" s="31">
        <f t="shared" si="10"/>
        <v>43305</v>
      </c>
      <c r="P178" s="2" t="s">
        <v>4456</v>
      </c>
      <c r="Q178" s="2">
        <v>25</v>
      </c>
      <c r="R178" s="2">
        <v>7</v>
      </c>
      <c r="S178" s="31">
        <f t="shared" si="11"/>
        <v>43306</v>
      </c>
      <c r="T178" s="2" t="s">
        <v>4456</v>
      </c>
      <c r="U178" s="2">
        <v>27</v>
      </c>
      <c r="V178" s="2">
        <v>7</v>
      </c>
      <c r="W178" s="31">
        <f t="shared" si="12"/>
        <v>43308</v>
      </c>
      <c r="X178" s="2" t="s">
        <v>4456</v>
      </c>
      <c r="Y178" s="2">
        <v>28</v>
      </c>
      <c r="Z178" s="2">
        <v>7</v>
      </c>
      <c r="AA178" s="31">
        <f t="shared" si="13"/>
        <v>43309</v>
      </c>
      <c r="AB178" s="2" t="s">
        <v>4457</v>
      </c>
      <c r="AC178" s="2">
        <f t="shared" si="14"/>
        <v>3</v>
      </c>
      <c r="AD178" s="2">
        <f>VLOOKUP(K178,'MMA Registration'!N:O,2,FALSE)</f>
        <v>18</v>
      </c>
    </row>
    <row r="179" spans="1:30" ht="23.1" customHeight="1">
      <c r="A179" s="11" t="s">
        <v>63</v>
      </c>
      <c r="B179" s="11" t="s">
        <v>26</v>
      </c>
      <c r="C179" s="11" t="s">
        <v>27</v>
      </c>
      <c r="D179" s="11" t="s">
        <v>28</v>
      </c>
      <c r="E179" s="2" t="s">
        <v>28</v>
      </c>
      <c r="F179" s="2" t="s">
        <v>167</v>
      </c>
      <c r="G179" s="11" t="s">
        <v>4454</v>
      </c>
      <c r="H179" s="11" t="s">
        <v>4455</v>
      </c>
      <c r="I179" s="11" t="s">
        <v>799</v>
      </c>
      <c r="J179" s="11" t="s">
        <v>8160</v>
      </c>
      <c r="K179" s="11" t="s">
        <v>800</v>
      </c>
      <c r="L179" s="11">
        <v>2018</v>
      </c>
      <c r="M179" s="11">
        <v>24</v>
      </c>
      <c r="N179" s="11">
        <v>7</v>
      </c>
      <c r="O179" s="31">
        <f t="shared" si="10"/>
        <v>43305</v>
      </c>
      <c r="P179" s="11" t="s">
        <v>4456</v>
      </c>
      <c r="Q179" s="11">
        <v>25</v>
      </c>
      <c r="R179" s="11">
        <v>7</v>
      </c>
      <c r="S179" s="31">
        <f t="shared" si="11"/>
        <v>43306</v>
      </c>
      <c r="T179" s="11" t="s">
        <v>4456</v>
      </c>
      <c r="U179" s="11">
        <v>27</v>
      </c>
      <c r="V179" s="11">
        <v>7</v>
      </c>
      <c r="W179" s="31">
        <f t="shared" si="12"/>
        <v>43308</v>
      </c>
      <c r="X179" s="11" t="s">
        <v>4456</v>
      </c>
      <c r="Y179" s="11">
        <v>28</v>
      </c>
      <c r="Z179" s="11">
        <v>7</v>
      </c>
      <c r="AA179" s="31">
        <f t="shared" si="13"/>
        <v>43309</v>
      </c>
      <c r="AB179" s="11" t="s">
        <v>4456</v>
      </c>
      <c r="AC179" s="2">
        <f t="shared" si="14"/>
        <v>4</v>
      </c>
      <c r="AD179" s="2">
        <f>VLOOKUP(K179,'MMA Registration'!N:O,2,FALSE)</f>
        <v>19</v>
      </c>
    </row>
    <row r="180" spans="1:30" ht="23.1" customHeight="1">
      <c r="A180" s="11" t="s">
        <v>63</v>
      </c>
      <c r="B180" s="11" t="s">
        <v>26</v>
      </c>
      <c r="C180" s="11" t="s">
        <v>27</v>
      </c>
      <c r="D180" s="11" t="s">
        <v>28</v>
      </c>
      <c r="E180" s="2" t="s">
        <v>28</v>
      </c>
      <c r="F180" s="2" t="s">
        <v>167</v>
      </c>
      <c r="G180" s="11" t="s">
        <v>4454</v>
      </c>
      <c r="H180" s="11" t="s">
        <v>4455</v>
      </c>
      <c r="I180" s="11" t="s">
        <v>795</v>
      </c>
      <c r="J180" s="11" t="s">
        <v>8160</v>
      </c>
      <c r="K180" s="11" t="s">
        <v>796</v>
      </c>
      <c r="L180" s="11">
        <v>2018</v>
      </c>
      <c r="M180" s="11">
        <v>24</v>
      </c>
      <c r="N180" s="11">
        <v>7</v>
      </c>
      <c r="O180" s="31">
        <f t="shared" si="10"/>
        <v>43305</v>
      </c>
      <c r="P180" s="11" t="s">
        <v>4456</v>
      </c>
      <c r="Q180" s="11">
        <v>25</v>
      </c>
      <c r="R180" s="11">
        <v>7</v>
      </c>
      <c r="S180" s="31">
        <f t="shared" si="11"/>
        <v>43306</v>
      </c>
      <c r="T180" s="11" t="s">
        <v>4456</v>
      </c>
      <c r="U180" s="11">
        <v>27</v>
      </c>
      <c r="V180" s="11">
        <v>7</v>
      </c>
      <c r="W180" s="31">
        <f t="shared" si="12"/>
        <v>43308</v>
      </c>
      <c r="X180" s="11" t="s">
        <v>4456</v>
      </c>
      <c r="Y180" s="11">
        <v>28</v>
      </c>
      <c r="Z180" s="11">
        <v>7</v>
      </c>
      <c r="AA180" s="31">
        <f t="shared" si="13"/>
        <v>43309</v>
      </c>
      <c r="AB180" s="11" t="s">
        <v>4456</v>
      </c>
      <c r="AC180" s="2">
        <f t="shared" si="14"/>
        <v>4</v>
      </c>
      <c r="AD180" s="2">
        <f>VLOOKUP(K180,'MMA Registration'!N:O,2,FALSE)</f>
        <v>19</v>
      </c>
    </row>
    <row r="181" spans="1:30" ht="23.1" customHeight="1">
      <c r="A181" s="11" t="s">
        <v>63</v>
      </c>
      <c r="B181" s="11" t="s">
        <v>26</v>
      </c>
      <c r="C181" s="11" t="s">
        <v>27</v>
      </c>
      <c r="D181" s="11" t="s">
        <v>28</v>
      </c>
      <c r="E181" s="2" t="s">
        <v>28</v>
      </c>
      <c r="F181" s="2" t="s">
        <v>167</v>
      </c>
      <c r="G181" s="11" t="s">
        <v>4454</v>
      </c>
      <c r="H181" s="11" t="s">
        <v>4455</v>
      </c>
      <c r="I181" s="11" t="s">
        <v>811</v>
      </c>
      <c r="J181" s="11" t="s">
        <v>8160</v>
      </c>
      <c r="K181" s="11" t="s">
        <v>812</v>
      </c>
      <c r="L181" s="11">
        <v>2018</v>
      </c>
      <c r="M181" s="11">
        <v>24</v>
      </c>
      <c r="N181" s="11">
        <v>7</v>
      </c>
      <c r="O181" s="31">
        <f t="shared" si="10"/>
        <v>43305</v>
      </c>
      <c r="P181" s="11" t="s">
        <v>4456</v>
      </c>
      <c r="Q181" s="11">
        <v>25</v>
      </c>
      <c r="R181" s="11">
        <v>7</v>
      </c>
      <c r="S181" s="31">
        <f t="shared" si="11"/>
        <v>43306</v>
      </c>
      <c r="T181" s="11" t="s">
        <v>4456</v>
      </c>
      <c r="U181" s="11">
        <v>27</v>
      </c>
      <c r="V181" s="11">
        <v>7</v>
      </c>
      <c r="W181" s="31">
        <f t="shared" si="12"/>
        <v>43308</v>
      </c>
      <c r="X181" s="11" t="s">
        <v>4456</v>
      </c>
      <c r="Y181" s="11">
        <v>28</v>
      </c>
      <c r="Z181" s="11">
        <v>7</v>
      </c>
      <c r="AA181" s="31">
        <f t="shared" si="13"/>
        <v>43309</v>
      </c>
      <c r="AB181" s="11" t="s">
        <v>4456</v>
      </c>
      <c r="AC181" s="2">
        <f t="shared" si="14"/>
        <v>4</v>
      </c>
      <c r="AD181" s="2">
        <f>VLOOKUP(K181,'MMA Registration'!N:O,2,FALSE)</f>
        <v>18</v>
      </c>
    </row>
    <row r="182" spans="1:30" ht="23.1" customHeight="1">
      <c r="A182" s="11" t="s">
        <v>63</v>
      </c>
      <c r="B182" s="11" t="s">
        <v>26</v>
      </c>
      <c r="C182" s="11" t="s">
        <v>27</v>
      </c>
      <c r="D182" s="11" t="s">
        <v>28</v>
      </c>
      <c r="E182" s="2" t="s">
        <v>28</v>
      </c>
      <c r="F182" s="2" t="s">
        <v>167</v>
      </c>
      <c r="G182" s="11" t="s">
        <v>4454</v>
      </c>
      <c r="H182" s="11" t="s">
        <v>4455</v>
      </c>
      <c r="I182" s="11" t="s">
        <v>296</v>
      </c>
      <c r="J182" s="11" t="s">
        <v>8160</v>
      </c>
      <c r="K182" s="11" t="s">
        <v>814</v>
      </c>
      <c r="L182" s="11">
        <v>2018</v>
      </c>
      <c r="M182" s="11">
        <v>24</v>
      </c>
      <c r="N182" s="11">
        <v>7</v>
      </c>
      <c r="O182" s="31">
        <f t="shared" si="10"/>
        <v>43305</v>
      </c>
      <c r="P182" s="11" t="s">
        <v>4456</v>
      </c>
      <c r="Q182" s="11">
        <v>25</v>
      </c>
      <c r="R182" s="11">
        <v>7</v>
      </c>
      <c r="S182" s="31">
        <f t="shared" si="11"/>
        <v>43306</v>
      </c>
      <c r="T182" s="11" t="s">
        <v>4456</v>
      </c>
      <c r="U182" s="11">
        <v>27</v>
      </c>
      <c r="V182" s="11">
        <v>7</v>
      </c>
      <c r="W182" s="31">
        <f t="shared" si="12"/>
        <v>43308</v>
      </c>
      <c r="X182" s="11" t="s">
        <v>4456</v>
      </c>
      <c r="Y182" s="11">
        <v>28</v>
      </c>
      <c r="Z182" s="11">
        <v>7</v>
      </c>
      <c r="AA182" s="31">
        <f t="shared" si="13"/>
        <v>43309</v>
      </c>
      <c r="AB182" s="11" t="s">
        <v>4456</v>
      </c>
      <c r="AC182" s="2">
        <f t="shared" si="14"/>
        <v>4</v>
      </c>
      <c r="AD182" s="2">
        <f>VLOOKUP(K182,'MMA Registration'!N:O,2,FALSE)</f>
        <v>19</v>
      </c>
    </row>
    <row r="183" spans="1:30" ht="23.1" customHeight="1">
      <c r="A183" s="11" t="s">
        <v>63</v>
      </c>
      <c r="B183" s="11" t="s">
        <v>26</v>
      </c>
      <c r="C183" s="11" t="s">
        <v>27</v>
      </c>
      <c r="D183" s="11" t="s">
        <v>28</v>
      </c>
      <c r="E183" s="2" t="s">
        <v>28</v>
      </c>
      <c r="F183" s="2" t="s">
        <v>167</v>
      </c>
      <c r="G183" s="11" t="s">
        <v>4454</v>
      </c>
      <c r="H183" s="11" t="s">
        <v>4458</v>
      </c>
      <c r="I183" s="11" t="s">
        <v>703</v>
      </c>
      <c r="J183" s="11" t="s">
        <v>8160</v>
      </c>
      <c r="K183" s="11" t="s">
        <v>704</v>
      </c>
      <c r="L183" s="11">
        <v>2018</v>
      </c>
      <c r="M183" s="11">
        <v>19</v>
      </c>
      <c r="N183" s="11">
        <v>7</v>
      </c>
      <c r="O183" s="31">
        <f t="shared" si="10"/>
        <v>43300</v>
      </c>
      <c r="P183" s="11" t="s">
        <v>4456</v>
      </c>
      <c r="Q183" s="11">
        <v>23</v>
      </c>
      <c r="R183" s="11">
        <v>7</v>
      </c>
      <c r="S183" s="31">
        <f t="shared" si="11"/>
        <v>43304</v>
      </c>
      <c r="T183" s="11" t="s">
        <v>4456</v>
      </c>
      <c r="U183" s="11">
        <v>26</v>
      </c>
      <c r="V183" s="11">
        <v>7</v>
      </c>
      <c r="W183" s="31">
        <f t="shared" si="12"/>
        <v>43307</v>
      </c>
      <c r="X183" s="11" t="s">
        <v>4456</v>
      </c>
      <c r="Y183" s="11">
        <v>28</v>
      </c>
      <c r="Z183" s="11">
        <v>7</v>
      </c>
      <c r="AA183" s="31">
        <f t="shared" si="13"/>
        <v>43309</v>
      </c>
      <c r="AB183" s="11" t="s">
        <v>4456</v>
      </c>
      <c r="AC183" s="2">
        <f t="shared" si="14"/>
        <v>4</v>
      </c>
      <c r="AD183" s="2">
        <f>VLOOKUP(K183,'MMA Registration'!N:O,2,FALSE)</f>
        <v>19</v>
      </c>
    </row>
    <row r="184" spans="1:30" ht="23.1" customHeight="1">
      <c r="A184" s="2" t="s">
        <v>63</v>
      </c>
      <c r="B184" s="2" t="s">
        <v>26</v>
      </c>
      <c r="C184" s="2" t="s">
        <v>27</v>
      </c>
      <c r="D184" s="2" t="s">
        <v>28</v>
      </c>
      <c r="E184" s="2" t="s">
        <v>28</v>
      </c>
      <c r="F184" s="2" t="s">
        <v>167</v>
      </c>
      <c r="G184" s="2" t="s">
        <v>4454</v>
      </c>
      <c r="H184" s="2" t="s">
        <v>4458</v>
      </c>
      <c r="I184" s="11" t="s">
        <v>809</v>
      </c>
      <c r="J184" s="2" t="s">
        <v>8160</v>
      </c>
      <c r="K184" s="11" t="s">
        <v>810</v>
      </c>
      <c r="L184" s="2">
        <v>2018</v>
      </c>
      <c r="M184" s="2">
        <v>19</v>
      </c>
      <c r="N184" s="2">
        <v>7</v>
      </c>
      <c r="O184" s="31">
        <f t="shared" si="10"/>
        <v>43300</v>
      </c>
      <c r="P184" s="2" t="s">
        <v>4456</v>
      </c>
      <c r="Q184" s="2">
        <v>23</v>
      </c>
      <c r="R184" s="2">
        <v>7</v>
      </c>
      <c r="S184" s="31">
        <f t="shared" si="11"/>
        <v>43304</v>
      </c>
      <c r="T184" s="2" t="s">
        <v>4456</v>
      </c>
      <c r="U184" s="2">
        <v>26</v>
      </c>
      <c r="V184" s="2">
        <v>7</v>
      </c>
      <c r="W184" s="31">
        <f t="shared" si="12"/>
        <v>43307</v>
      </c>
      <c r="X184" s="2" t="s">
        <v>4457</v>
      </c>
      <c r="Y184" s="2">
        <v>28</v>
      </c>
      <c r="Z184" s="2">
        <v>7</v>
      </c>
      <c r="AA184" s="31">
        <f t="shared" si="13"/>
        <v>43309</v>
      </c>
      <c r="AB184" s="2" t="s">
        <v>4457</v>
      </c>
      <c r="AC184" s="2">
        <f t="shared" si="14"/>
        <v>2</v>
      </c>
      <c r="AD184" s="2">
        <f>VLOOKUP(K184,'MMA Registration'!N:O,2,FALSE)</f>
        <v>19</v>
      </c>
    </row>
    <row r="185" spans="1:30" ht="23.1" customHeight="1">
      <c r="A185" s="2" t="s">
        <v>63</v>
      </c>
      <c r="B185" s="2" t="s">
        <v>26</v>
      </c>
      <c r="C185" s="2" t="s">
        <v>27</v>
      </c>
      <c r="D185" s="2" t="s">
        <v>28</v>
      </c>
      <c r="E185" s="2" t="s">
        <v>28</v>
      </c>
      <c r="F185" s="2" t="s">
        <v>167</v>
      </c>
      <c r="G185" s="2" t="s">
        <v>4454</v>
      </c>
      <c r="H185" s="2" t="s">
        <v>4458</v>
      </c>
      <c r="I185" s="11" t="s">
        <v>709</v>
      </c>
      <c r="J185" s="2" t="s">
        <v>8160</v>
      </c>
      <c r="K185" s="11" t="s">
        <v>538</v>
      </c>
      <c r="L185" s="2">
        <v>2018</v>
      </c>
      <c r="M185" s="2">
        <v>19</v>
      </c>
      <c r="N185" s="2">
        <v>7</v>
      </c>
      <c r="O185" s="31">
        <f t="shared" si="10"/>
        <v>43300</v>
      </c>
      <c r="P185" s="2" t="s">
        <v>4456</v>
      </c>
      <c r="Q185" s="2">
        <v>23</v>
      </c>
      <c r="R185" s="2">
        <v>7</v>
      </c>
      <c r="S185" s="31">
        <f t="shared" si="11"/>
        <v>43304</v>
      </c>
      <c r="T185" s="2" t="s">
        <v>4456</v>
      </c>
      <c r="U185" s="2">
        <v>26</v>
      </c>
      <c r="V185" s="2">
        <v>7</v>
      </c>
      <c r="W185" s="31">
        <f t="shared" si="12"/>
        <v>43307</v>
      </c>
      <c r="X185" s="2" t="s">
        <v>4456</v>
      </c>
      <c r="Y185" s="2">
        <v>28</v>
      </c>
      <c r="Z185" s="2">
        <v>7</v>
      </c>
      <c r="AA185" s="31">
        <f t="shared" si="13"/>
        <v>43309</v>
      </c>
      <c r="AB185" s="2" t="s">
        <v>4456</v>
      </c>
      <c r="AC185" s="2">
        <f t="shared" si="14"/>
        <v>4</v>
      </c>
      <c r="AD185" s="2">
        <f>VLOOKUP(K185,'MMA Registration'!N:O,2,FALSE)</f>
        <v>19</v>
      </c>
    </row>
    <row r="186" spans="1:30" ht="23.1" customHeight="1">
      <c r="A186" s="2" t="s">
        <v>63</v>
      </c>
      <c r="B186" s="2" t="s">
        <v>26</v>
      </c>
      <c r="C186" s="2" t="s">
        <v>27</v>
      </c>
      <c r="D186" s="2" t="s">
        <v>28</v>
      </c>
      <c r="E186" s="2" t="s">
        <v>28</v>
      </c>
      <c r="F186" s="2" t="s">
        <v>167</v>
      </c>
      <c r="G186" s="2" t="s">
        <v>4454</v>
      </c>
      <c r="H186" s="2" t="s">
        <v>4458</v>
      </c>
      <c r="I186" s="11" t="s">
        <v>717</v>
      </c>
      <c r="J186" s="2" t="s">
        <v>8160</v>
      </c>
      <c r="K186" s="11" t="s">
        <v>718</v>
      </c>
      <c r="L186" s="2">
        <v>2018</v>
      </c>
      <c r="M186" s="2">
        <v>19</v>
      </c>
      <c r="N186" s="2">
        <v>7</v>
      </c>
      <c r="O186" s="31">
        <f t="shared" si="10"/>
        <v>43300</v>
      </c>
      <c r="P186" s="2" t="s">
        <v>4456</v>
      </c>
      <c r="Q186" s="2">
        <v>23</v>
      </c>
      <c r="R186" s="2">
        <v>7</v>
      </c>
      <c r="S186" s="31">
        <f t="shared" si="11"/>
        <v>43304</v>
      </c>
      <c r="T186" s="2" t="s">
        <v>4456</v>
      </c>
      <c r="U186" s="2">
        <v>26</v>
      </c>
      <c r="V186" s="2">
        <v>7</v>
      </c>
      <c r="W186" s="31">
        <f t="shared" si="12"/>
        <v>43307</v>
      </c>
      <c r="X186" s="2" t="s">
        <v>4456</v>
      </c>
      <c r="Y186" s="2">
        <v>28</v>
      </c>
      <c r="Z186" s="2">
        <v>7</v>
      </c>
      <c r="AA186" s="31">
        <f t="shared" si="13"/>
        <v>43309</v>
      </c>
      <c r="AB186" s="2" t="s">
        <v>4456</v>
      </c>
      <c r="AC186" s="2">
        <f t="shared" si="14"/>
        <v>4</v>
      </c>
      <c r="AD186" s="2">
        <f>VLOOKUP(K186,'MMA Registration'!N:O,2,FALSE)</f>
        <v>19</v>
      </c>
    </row>
    <row r="187" spans="1:30" ht="23.1" customHeight="1">
      <c r="A187" s="2" t="s">
        <v>63</v>
      </c>
      <c r="B187" s="2" t="s">
        <v>26</v>
      </c>
      <c r="C187" s="2" t="s">
        <v>27</v>
      </c>
      <c r="D187" s="2" t="s">
        <v>28</v>
      </c>
      <c r="E187" s="2" t="s">
        <v>28</v>
      </c>
      <c r="F187" s="2" t="s">
        <v>167</v>
      </c>
      <c r="G187" s="2" t="s">
        <v>4454</v>
      </c>
      <c r="H187" s="2" t="s">
        <v>4458</v>
      </c>
      <c r="I187" s="11" t="s">
        <v>2474</v>
      </c>
      <c r="J187" s="2" t="s">
        <v>8160</v>
      </c>
      <c r="K187" s="11" t="s">
        <v>724</v>
      </c>
      <c r="L187" s="2">
        <v>2018</v>
      </c>
      <c r="M187" s="2">
        <v>19</v>
      </c>
      <c r="N187" s="2">
        <v>7</v>
      </c>
      <c r="O187" s="31">
        <f t="shared" si="10"/>
        <v>43300</v>
      </c>
      <c r="P187" s="2" t="s">
        <v>4456</v>
      </c>
      <c r="Q187" s="2">
        <v>23</v>
      </c>
      <c r="R187" s="2">
        <v>7</v>
      </c>
      <c r="S187" s="31">
        <f t="shared" si="11"/>
        <v>43304</v>
      </c>
      <c r="T187" s="2" t="s">
        <v>4456</v>
      </c>
      <c r="U187" s="2">
        <v>26</v>
      </c>
      <c r="V187" s="2">
        <v>7</v>
      </c>
      <c r="W187" s="31">
        <f t="shared" si="12"/>
        <v>43307</v>
      </c>
      <c r="X187" s="2" t="s">
        <v>4456</v>
      </c>
      <c r="Y187" s="2">
        <v>28</v>
      </c>
      <c r="Z187" s="2">
        <v>7</v>
      </c>
      <c r="AA187" s="31">
        <f t="shared" si="13"/>
        <v>43309</v>
      </c>
      <c r="AB187" s="2" t="s">
        <v>4456</v>
      </c>
      <c r="AC187" s="2">
        <f t="shared" si="14"/>
        <v>4</v>
      </c>
      <c r="AD187" s="2">
        <f>VLOOKUP(K187,'MMA Registration'!N:O,2,FALSE)</f>
        <v>19</v>
      </c>
    </row>
    <row r="188" spans="1:30" ht="23.1" customHeight="1">
      <c r="A188" s="2" t="s">
        <v>63</v>
      </c>
      <c r="B188" s="2" t="s">
        <v>26</v>
      </c>
      <c r="C188" s="2" t="s">
        <v>27</v>
      </c>
      <c r="D188" s="2" t="s">
        <v>28</v>
      </c>
      <c r="E188" s="2" t="s">
        <v>28</v>
      </c>
      <c r="F188" s="2" t="s">
        <v>167</v>
      </c>
      <c r="G188" s="2" t="s">
        <v>4454</v>
      </c>
      <c r="H188" s="2" t="s">
        <v>4458</v>
      </c>
      <c r="I188" s="11" t="s">
        <v>2475</v>
      </c>
      <c r="J188" s="2" t="s">
        <v>8160</v>
      </c>
      <c r="K188" s="11" t="s">
        <v>720</v>
      </c>
      <c r="L188" s="2">
        <v>2018</v>
      </c>
      <c r="M188" s="2">
        <v>19</v>
      </c>
      <c r="N188" s="2">
        <v>7</v>
      </c>
      <c r="O188" s="31">
        <f t="shared" si="10"/>
        <v>43300</v>
      </c>
      <c r="P188" s="2" t="s">
        <v>4456</v>
      </c>
      <c r="Q188" s="2">
        <v>23</v>
      </c>
      <c r="R188" s="2">
        <v>7</v>
      </c>
      <c r="S188" s="31">
        <f t="shared" si="11"/>
        <v>43304</v>
      </c>
      <c r="T188" s="2" t="s">
        <v>4456</v>
      </c>
      <c r="U188" s="2">
        <v>26</v>
      </c>
      <c r="V188" s="2">
        <v>7</v>
      </c>
      <c r="W188" s="31">
        <f t="shared" si="12"/>
        <v>43307</v>
      </c>
      <c r="X188" s="2" t="s">
        <v>4456</v>
      </c>
      <c r="Y188" s="2">
        <v>28</v>
      </c>
      <c r="Z188" s="2">
        <v>7</v>
      </c>
      <c r="AA188" s="31">
        <f t="shared" si="13"/>
        <v>43309</v>
      </c>
      <c r="AB188" s="2" t="s">
        <v>4456</v>
      </c>
      <c r="AC188" s="2">
        <f t="shared" si="14"/>
        <v>4</v>
      </c>
      <c r="AD188" s="2">
        <f>VLOOKUP(K188,'MMA Registration'!N:O,2,FALSE)</f>
        <v>18</v>
      </c>
    </row>
    <row r="189" spans="1:30" ht="23.1" customHeight="1">
      <c r="A189" s="2" t="s">
        <v>63</v>
      </c>
      <c r="B189" s="2" t="s">
        <v>26</v>
      </c>
      <c r="C189" s="2" t="s">
        <v>27</v>
      </c>
      <c r="D189" s="2" t="s">
        <v>28</v>
      </c>
      <c r="E189" s="2" t="s">
        <v>28</v>
      </c>
      <c r="F189" s="2" t="s">
        <v>167</v>
      </c>
      <c r="G189" s="2" t="s">
        <v>4454</v>
      </c>
      <c r="H189" s="2" t="s">
        <v>4458</v>
      </c>
      <c r="I189" s="11" t="s">
        <v>721</v>
      </c>
      <c r="J189" s="2" t="s">
        <v>8160</v>
      </c>
      <c r="K189" s="11" t="s">
        <v>722</v>
      </c>
      <c r="L189" s="2">
        <v>2018</v>
      </c>
      <c r="M189" s="2">
        <v>21</v>
      </c>
      <c r="N189" s="2">
        <v>7</v>
      </c>
      <c r="O189" s="31">
        <f t="shared" si="10"/>
        <v>43302</v>
      </c>
      <c r="P189" s="2" t="s">
        <v>4456</v>
      </c>
      <c r="Q189" s="2">
        <v>23</v>
      </c>
      <c r="R189" s="2">
        <v>7</v>
      </c>
      <c r="S189" s="31">
        <f t="shared" si="11"/>
        <v>43304</v>
      </c>
      <c r="T189" s="2" t="s">
        <v>4456</v>
      </c>
      <c r="U189" s="2">
        <v>26</v>
      </c>
      <c r="V189" s="2">
        <v>7</v>
      </c>
      <c r="W189" s="31">
        <f t="shared" si="12"/>
        <v>43307</v>
      </c>
      <c r="X189" s="2" t="s">
        <v>4456</v>
      </c>
      <c r="Y189" s="2">
        <v>28</v>
      </c>
      <c r="Z189" s="2">
        <v>7</v>
      </c>
      <c r="AA189" s="31">
        <f t="shared" si="13"/>
        <v>43309</v>
      </c>
      <c r="AB189" s="2" t="s">
        <v>4456</v>
      </c>
      <c r="AC189" s="2">
        <f t="shared" si="14"/>
        <v>4</v>
      </c>
      <c r="AD189" s="2">
        <f>VLOOKUP(K189,'MMA Registration'!N:O,2,FALSE)</f>
        <v>18</v>
      </c>
    </row>
    <row r="190" spans="1:30" ht="23.1" customHeight="1">
      <c r="A190" s="2" t="s">
        <v>63</v>
      </c>
      <c r="B190" s="2" t="s">
        <v>26</v>
      </c>
      <c r="C190" s="2" t="s">
        <v>27</v>
      </c>
      <c r="D190" s="2" t="s">
        <v>28</v>
      </c>
      <c r="E190" s="2" t="s">
        <v>28</v>
      </c>
      <c r="F190" s="2" t="s">
        <v>167</v>
      </c>
      <c r="G190" s="2" t="s">
        <v>4454</v>
      </c>
      <c r="H190" s="2" t="s">
        <v>4458</v>
      </c>
      <c r="I190" s="11" t="s">
        <v>725</v>
      </c>
      <c r="J190" s="2" t="s">
        <v>8160</v>
      </c>
      <c r="K190" s="11" t="s">
        <v>323</v>
      </c>
      <c r="L190" s="2">
        <v>2018</v>
      </c>
      <c r="M190" s="2">
        <v>21</v>
      </c>
      <c r="N190" s="2">
        <v>7</v>
      </c>
      <c r="O190" s="31">
        <f t="shared" si="10"/>
        <v>43302</v>
      </c>
      <c r="P190" s="2" t="s">
        <v>4456</v>
      </c>
      <c r="Q190" s="2">
        <v>23</v>
      </c>
      <c r="R190" s="2">
        <v>7</v>
      </c>
      <c r="S190" s="31">
        <f t="shared" si="11"/>
        <v>43304</v>
      </c>
      <c r="T190" s="2" t="s">
        <v>4456</v>
      </c>
      <c r="U190" s="2">
        <v>26</v>
      </c>
      <c r="V190" s="2">
        <v>7</v>
      </c>
      <c r="W190" s="31">
        <f t="shared" si="12"/>
        <v>43307</v>
      </c>
      <c r="X190" s="2" t="s">
        <v>4456</v>
      </c>
      <c r="Y190" s="2">
        <v>28</v>
      </c>
      <c r="Z190" s="2">
        <v>7</v>
      </c>
      <c r="AA190" s="31">
        <f t="shared" si="13"/>
        <v>43309</v>
      </c>
      <c r="AB190" s="2" t="s">
        <v>4456</v>
      </c>
      <c r="AC190" s="2">
        <f t="shared" si="14"/>
        <v>4</v>
      </c>
      <c r="AD190" s="2">
        <f>VLOOKUP(K190,'MMA Registration'!N:O,2,FALSE)</f>
        <v>18</v>
      </c>
    </row>
    <row r="191" spans="1:30" ht="23.1" customHeight="1">
      <c r="A191" s="2" t="s">
        <v>63</v>
      </c>
      <c r="B191" s="2" t="s">
        <v>26</v>
      </c>
      <c r="C191" s="2" t="s">
        <v>27</v>
      </c>
      <c r="D191" s="2" t="s">
        <v>28</v>
      </c>
      <c r="E191" s="2" t="s">
        <v>28</v>
      </c>
      <c r="F191" s="2" t="s">
        <v>167</v>
      </c>
      <c r="G191" s="2" t="s">
        <v>4454</v>
      </c>
      <c r="H191" s="2" t="s">
        <v>4458</v>
      </c>
      <c r="I191" s="11" t="s">
        <v>2477</v>
      </c>
      <c r="J191" s="2" t="s">
        <v>8160</v>
      </c>
      <c r="K191" s="11" t="s">
        <v>727</v>
      </c>
      <c r="L191" s="2">
        <v>2018</v>
      </c>
      <c r="M191" s="2">
        <v>21</v>
      </c>
      <c r="N191" s="2">
        <v>7</v>
      </c>
      <c r="O191" s="31">
        <f t="shared" si="10"/>
        <v>43302</v>
      </c>
      <c r="P191" s="2" t="s">
        <v>4456</v>
      </c>
      <c r="Q191" s="2">
        <v>23</v>
      </c>
      <c r="R191" s="2">
        <v>7</v>
      </c>
      <c r="S191" s="31">
        <f t="shared" si="11"/>
        <v>43304</v>
      </c>
      <c r="T191" s="2" t="s">
        <v>4456</v>
      </c>
      <c r="U191" s="2">
        <v>26</v>
      </c>
      <c r="V191" s="2">
        <v>7</v>
      </c>
      <c r="W191" s="31">
        <f t="shared" si="12"/>
        <v>43307</v>
      </c>
      <c r="X191" s="2" t="s">
        <v>4456</v>
      </c>
      <c r="Y191" s="2">
        <v>28</v>
      </c>
      <c r="Z191" s="2">
        <v>7</v>
      </c>
      <c r="AA191" s="31">
        <f t="shared" si="13"/>
        <v>43309</v>
      </c>
      <c r="AB191" s="2" t="s">
        <v>4456</v>
      </c>
      <c r="AC191" s="2">
        <f t="shared" si="14"/>
        <v>4</v>
      </c>
      <c r="AD191" s="2">
        <f>VLOOKUP(K191,'MMA Registration'!N:O,2,FALSE)</f>
        <v>18</v>
      </c>
    </row>
    <row r="192" spans="1:30" ht="23.1" customHeight="1">
      <c r="A192" s="2" t="s">
        <v>63</v>
      </c>
      <c r="B192" s="2" t="s">
        <v>26</v>
      </c>
      <c r="C192" s="2" t="s">
        <v>27</v>
      </c>
      <c r="D192" s="2" t="s">
        <v>28</v>
      </c>
      <c r="E192" s="2" t="s">
        <v>28</v>
      </c>
      <c r="F192" s="2" t="s">
        <v>167</v>
      </c>
      <c r="G192" s="2" t="s">
        <v>4454</v>
      </c>
      <c r="H192" s="2" t="s">
        <v>4458</v>
      </c>
      <c r="I192" s="11" t="s">
        <v>2478</v>
      </c>
      <c r="J192" s="2" t="s">
        <v>8160</v>
      </c>
      <c r="K192" s="11" t="s">
        <v>729</v>
      </c>
      <c r="L192" s="2">
        <v>2018</v>
      </c>
      <c r="M192" s="2">
        <v>21</v>
      </c>
      <c r="N192" s="2">
        <v>7</v>
      </c>
      <c r="O192" s="31">
        <f t="shared" si="10"/>
        <v>43302</v>
      </c>
      <c r="P192" s="2" t="s">
        <v>4456</v>
      </c>
      <c r="Q192" s="2">
        <v>23</v>
      </c>
      <c r="R192" s="2">
        <v>7</v>
      </c>
      <c r="S192" s="31">
        <f t="shared" si="11"/>
        <v>43304</v>
      </c>
      <c r="T192" s="2" t="s">
        <v>4456</v>
      </c>
      <c r="U192" s="2">
        <v>26</v>
      </c>
      <c r="V192" s="2">
        <v>7</v>
      </c>
      <c r="W192" s="31">
        <f t="shared" si="12"/>
        <v>43307</v>
      </c>
      <c r="X192" s="2" t="s">
        <v>4457</v>
      </c>
      <c r="Y192" s="2">
        <v>28</v>
      </c>
      <c r="Z192" s="2">
        <v>7</v>
      </c>
      <c r="AA192" s="31">
        <f t="shared" si="13"/>
        <v>43309</v>
      </c>
      <c r="AB192" s="2" t="s">
        <v>4457</v>
      </c>
      <c r="AC192" s="2">
        <f t="shared" si="14"/>
        <v>2</v>
      </c>
      <c r="AD192" s="2">
        <f>VLOOKUP(K192,'MMA Registration'!N:O,2,FALSE)</f>
        <v>19</v>
      </c>
    </row>
    <row r="193" spans="1:30" ht="23.1" customHeight="1">
      <c r="A193" s="2" t="s">
        <v>63</v>
      </c>
      <c r="B193" s="2" t="s">
        <v>26</v>
      </c>
      <c r="C193" s="2" t="s">
        <v>27</v>
      </c>
      <c r="D193" s="2" t="s">
        <v>28</v>
      </c>
      <c r="E193" s="2" t="s">
        <v>28</v>
      </c>
      <c r="F193" s="2" t="s">
        <v>167</v>
      </c>
      <c r="G193" s="2" t="s">
        <v>4454</v>
      </c>
      <c r="H193" s="2" t="s">
        <v>4458</v>
      </c>
      <c r="I193" s="11" t="s">
        <v>449</v>
      </c>
      <c r="J193" s="2" t="s">
        <v>8160</v>
      </c>
      <c r="K193" s="11" t="s">
        <v>730</v>
      </c>
      <c r="L193" s="2">
        <v>2018</v>
      </c>
      <c r="M193" s="2">
        <v>21</v>
      </c>
      <c r="N193" s="2">
        <v>7</v>
      </c>
      <c r="O193" s="31">
        <f t="shared" si="10"/>
        <v>43302</v>
      </c>
      <c r="P193" s="2" t="s">
        <v>4456</v>
      </c>
      <c r="Q193" s="2">
        <v>23</v>
      </c>
      <c r="R193" s="2">
        <v>7</v>
      </c>
      <c r="S193" s="31">
        <f t="shared" si="11"/>
        <v>43304</v>
      </c>
      <c r="T193" s="2" t="s">
        <v>4456</v>
      </c>
      <c r="U193" s="2">
        <v>26</v>
      </c>
      <c r="V193" s="2">
        <v>7</v>
      </c>
      <c r="W193" s="31">
        <f t="shared" si="12"/>
        <v>43307</v>
      </c>
      <c r="X193" s="2" t="s">
        <v>4457</v>
      </c>
      <c r="Y193" s="2">
        <v>28</v>
      </c>
      <c r="Z193" s="2">
        <v>7</v>
      </c>
      <c r="AA193" s="31">
        <f t="shared" si="13"/>
        <v>43309</v>
      </c>
      <c r="AB193" s="2" t="s">
        <v>4457</v>
      </c>
      <c r="AC193" s="2">
        <f t="shared" si="14"/>
        <v>2</v>
      </c>
      <c r="AD193" s="2">
        <f>VLOOKUP(K193,'MMA Registration'!N:O,2,FALSE)</f>
        <v>18</v>
      </c>
    </row>
    <row r="194" spans="1:30" ht="23.1" customHeight="1">
      <c r="A194" s="2" t="s">
        <v>63</v>
      </c>
      <c r="B194" s="2" t="s">
        <v>26</v>
      </c>
      <c r="C194" s="2" t="s">
        <v>27</v>
      </c>
      <c r="D194" s="2" t="s">
        <v>28</v>
      </c>
      <c r="E194" s="2" t="s">
        <v>28</v>
      </c>
      <c r="F194" s="2" t="s">
        <v>167</v>
      </c>
      <c r="G194" s="2" t="s">
        <v>4454</v>
      </c>
      <c r="H194" s="2" t="s">
        <v>4458</v>
      </c>
      <c r="I194" s="11" t="s">
        <v>731</v>
      </c>
      <c r="J194" s="2" t="s">
        <v>8160</v>
      </c>
      <c r="K194" s="11" t="s">
        <v>732</v>
      </c>
      <c r="L194" s="2">
        <v>2018</v>
      </c>
      <c r="M194" s="2">
        <v>21</v>
      </c>
      <c r="N194" s="2">
        <v>7</v>
      </c>
      <c r="O194" s="31">
        <f t="shared" ref="O194:O257" si="15">DATE(L194,N194,M194)</f>
        <v>43302</v>
      </c>
      <c r="P194" s="2" t="s">
        <v>4456</v>
      </c>
      <c r="Q194" s="2">
        <v>23</v>
      </c>
      <c r="R194" s="2">
        <v>7</v>
      </c>
      <c r="S194" s="31">
        <f t="shared" ref="S194:S257" si="16">DATE(L194,R194,Q194)</f>
        <v>43304</v>
      </c>
      <c r="T194" s="2" t="s">
        <v>4457</v>
      </c>
      <c r="U194" s="2">
        <v>26</v>
      </c>
      <c r="V194" s="2">
        <v>7</v>
      </c>
      <c r="W194" s="31">
        <f t="shared" ref="W194:W233" si="17">DATE(L194,V194,U194)</f>
        <v>43307</v>
      </c>
      <c r="X194" s="2" t="s">
        <v>4457</v>
      </c>
      <c r="Y194" s="2">
        <v>28</v>
      </c>
      <c r="Z194" s="2">
        <v>7</v>
      </c>
      <c r="AA194" s="31">
        <f t="shared" ref="AA194:AA233" si="18">DATE(L194,Z194,Y194)</f>
        <v>43309</v>
      </c>
      <c r="AB194" s="2" t="s">
        <v>4457</v>
      </c>
      <c r="AC194" s="2">
        <f t="shared" si="14"/>
        <v>1</v>
      </c>
      <c r="AD194" s="2">
        <f>VLOOKUP(K194,'MMA Registration'!N:O,2,FALSE)</f>
        <v>18</v>
      </c>
    </row>
    <row r="195" spans="1:30" ht="23.1" customHeight="1">
      <c r="A195" s="2" t="s">
        <v>63</v>
      </c>
      <c r="B195" s="2" t="s">
        <v>26</v>
      </c>
      <c r="C195" s="2" t="s">
        <v>27</v>
      </c>
      <c r="D195" s="2" t="s">
        <v>28</v>
      </c>
      <c r="E195" s="2" t="s">
        <v>28</v>
      </c>
      <c r="F195" s="2" t="s">
        <v>167</v>
      </c>
      <c r="G195" s="2" t="s">
        <v>4454</v>
      </c>
      <c r="H195" s="2" t="s">
        <v>4458</v>
      </c>
      <c r="I195" s="11" t="s">
        <v>733</v>
      </c>
      <c r="J195" s="2" t="s">
        <v>8160</v>
      </c>
      <c r="K195" s="11" t="s">
        <v>734</v>
      </c>
      <c r="L195" s="2">
        <v>2018</v>
      </c>
      <c r="M195" s="2">
        <v>21</v>
      </c>
      <c r="N195" s="2">
        <v>7</v>
      </c>
      <c r="O195" s="31">
        <f t="shared" si="15"/>
        <v>43302</v>
      </c>
      <c r="P195" s="2" t="s">
        <v>4456</v>
      </c>
      <c r="Q195" s="2">
        <v>23</v>
      </c>
      <c r="R195" s="2">
        <v>7</v>
      </c>
      <c r="S195" s="31">
        <f t="shared" si="16"/>
        <v>43304</v>
      </c>
      <c r="T195" s="2" t="s">
        <v>4456</v>
      </c>
      <c r="U195" s="2">
        <v>26</v>
      </c>
      <c r="V195" s="2">
        <v>7</v>
      </c>
      <c r="W195" s="31">
        <f t="shared" si="17"/>
        <v>43307</v>
      </c>
      <c r="X195" s="2" t="s">
        <v>4456</v>
      </c>
      <c r="Y195" s="2">
        <v>28</v>
      </c>
      <c r="Z195" s="2">
        <v>7</v>
      </c>
      <c r="AA195" s="31">
        <f t="shared" si="18"/>
        <v>43309</v>
      </c>
      <c r="AB195" s="2" t="s">
        <v>4456</v>
      </c>
      <c r="AC195" s="2">
        <f t="shared" ref="AC195:AC258" si="19">COUNTIF(P195:AB195, "Yes")</f>
        <v>4</v>
      </c>
      <c r="AD195" s="2">
        <f>VLOOKUP(K195,'MMA Registration'!N:O,2,FALSE)</f>
        <v>19</v>
      </c>
    </row>
    <row r="196" spans="1:30" ht="23.1" customHeight="1">
      <c r="A196" s="2" t="s">
        <v>63</v>
      </c>
      <c r="B196" s="2" t="s">
        <v>26</v>
      </c>
      <c r="C196" s="2" t="s">
        <v>27</v>
      </c>
      <c r="D196" s="2" t="s">
        <v>28</v>
      </c>
      <c r="E196" s="2" t="s">
        <v>28</v>
      </c>
      <c r="F196" s="2" t="s">
        <v>167</v>
      </c>
      <c r="G196" s="2" t="s">
        <v>4454</v>
      </c>
      <c r="H196" s="2" t="s">
        <v>4458</v>
      </c>
      <c r="I196" s="11" t="s">
        <v>169</v>
      </c>
      <c r="J196" s="2" t="s">
        <v>8160</v>
      </c>
      <c r="K196" s="11" t="s">
        <v>327</v>
      </c>
      <c r="L196" s="2">
        <v>2018</v>
      </c>
      <c r="M196" s="2">
        <v>21</v>
      </c>
      <c r="N196" s="2">
        <v>7</v>
      </c>
      <c r="O196" s="31">
        <f t="shared" si="15"/>
        <v>43302</v>
      </c>
      <c r="P196" s="2" t="s">
        <v>4456</v>
      </c>
      <c r="Q196" s="2">
        <v>23</v>
      </c>
      <c r="R196" s="2">
        <v>7</v>
      </c>
      <c r="S196" s="31">
        <f t="shared" si="16"/>
        <v>43304</v>
      </c>
      <c r="T196" s="2" t="s">
        <v>4456</v>
      </c>
      <c r="U196" s="2">
        <v>26</v>
      </c>
      <c r="V196" s="2">
        <v>7</v>
      </c>
      <c r="W196" s="31">
        <f t="shared" si="17"/>
        <v>43307</v>
      </c>
      <c r="X196" s="2" t="s">
        <v>4456</v>
      </c>
      <c r="Y196" s="2">
        <v>28</v>
      </c>
      <c r="Z196" s="2">
        <v>7</v>
      </c>
      <c r="AA196" s="31">
        <f t="shared" si="18"/>
        <v>43309</v>
      </c>
      <c r="AB196" s="2" t="s">
        <v>4456</v>
      </c>
      <c r="AC196" s="2">
        <f t="shared" si="19"/>
        <v>4</v>
      </c>
      <c r="AD196" s="2">
        <f>VLOOKUP(K196,'MMA Registration'!N:O,2,FALSE)</f>
        <v>18</v>
      </c>
    </row>
    <row r="197" spans="1:30" ht="23.1" customHeight="1">
      <c r="A197" s="2" t="s">
        <v>63</v>
      </c>
      <c r="B197" s="2" t="s">
        <v>26</v>
      </c>
      <c r="C197" s="2" t="s">
        <v>27</v>
      </c>
      <c r="D197" s="2" t="s">
        <v>28</v>
      </c>
      <c r="E197" s="2" t="s">
        <v>28</v>
      </c>
      <c r="F197" s="2" t="s">
        <v>167</v>
      </c>
      <c r="G197" s="2" t="s">
        <v>4454</v>
      </c>
      <c r="H197" s="2" t="s">
        <v>4458</v>
      </c>
      <c r="I197" s="11" t="s">
        <v>735</v>
      </c>
      <c r="J197" s="2" t="s">
        <v>8160</v>
      </c>
      <c r="K197" s="11" t="s">
        <v>736</v>
      </c>
      <c r="L197" s="2">
        <v>2018</v>
      </c>
      <c r="M197" s="2">
        <v>21</v>
      </c>
      <c r="N197" s="2">
        <v>7</v>
      </c>
      <c r="O197" s="31">
        <f t="shared" si="15"/>
        <v>43302</v>
      </c>
      <c r="P197" s="2" t="s">
        <v>4456</v>
      </c>
      <c r="Q197" s="2">
        <v>23</v>
      </c>
      <c r="R197" s="2">
        <v>7</v>
      </c>
      <c r="S197" s="31">
        <f t="shared" si="16"/>
        <v>43304</v>
      </c>
      <c r="T197" s="2" t="s">
        <v>4456</v>
      </c>
      <c r="U197" s="2">
        <v>26</v>
      </c>
      <c r="V197" s="2">
        <v>7</v>
      </c>
      <c r="W197" s="31">
        <f t="shared" si="17"/>
        <v>43307</v>
      </c>
      <c r="X197" s="2" t="s">
        <v>4456</v>
      </c>
      <c r="Y197" s="2">
        <v>28</v>
      </c>
      <c r="Z197" s="2">
        <v>7</v>
      </c>
      <c r="AA197" s="31">
        <f t="shared" si="18"/>
        <v>43309</v>
      </c>
      <c r="AB197" s="2" t="s">
        <v>4456</v>
      </c>
      <c r="AC197" s="2">
        <f t="shared" si="19"/>
        <v>4</v>
      </c>
      <c r="AD197" s="2">
        <f>VLOOKUP(K197,'MMA Registration'!N:O,2,FALSE)</f>
        <v>19</v>
      </c>
    </row>
    <row r="198" spans="1:30" ht="23.1" customHeight="1">
      <c r="A198" s="2" t="s">
        <v>72</v>
      </c>
      <c r="B198" s="2" t="s">
        <v>26</v>
      </c>
      <c r="C198" s="2" t="s">
        <v>27</v>
      </c>
      <c r="D198" s="2" t="s">
        <v>28</v>
      </c>
      <c r="E198" s="2" t="s">
        <v>28</v>
      </c>
      <c r="F198" s="2" t="s">
        <v>167</v>
      </c>
      <c r="G198" s="2" t="s">
        <v>4454</v>
      </c>
      <c r="H198" s="2" t="s">
        <v>4458</v>
      </c>
      <c r="I198" s="11" t="s">
        <v>2569</v>
      </c>
      <c r="J198" s="2" t="s">
        <v>8160</v>
      </c>
      <c r="K198" s="11" t="s">
        <v>833</v>
      </c>
      <c r="L198" s="2">
        <v>2018</v>
      </c>
      <c r="M198" s="2">
        <v>7</v>
      </c>
      <c r="N198" s="2">
        <v>8</v>
      </c>
      <c r="O198" s="31">
        <f t="shared" si="15"/>
        <v>43319</v>
      </c>
      <c r="P198" s="2" t="s">
        <v>4456</v>
      </c>
      <c r="Q198" s="2">
        <v>10</v>
      </c>
      <c r="R198" s="2">
        <v>8</v>
      </c>
      <c r="S198" s="31">
        <f t="shared" si="16"/>
        <v>43322</v>
      </c>
      <c r="T198" s="2" t="s">
        <v>4456</v>
      </c>
      <c r="U198" s="2">
        <v>13</v>
      </c>
      <c r="V198" s="2">
        <v>8</v>
      </c>
      <c r="W198" s="31">
        <f t="shared" si="17"/>
        <v>43325</v>
      </c>
      <c r="X198" s="2" t="s">
        <v>4456</v>
      </c>
      <c r="Y198" s="2">
        <v>17</v>
      </c>
      <c r="Z198" s="2">
        <v>8</v>
      </c>
      <c r="AA198" s="31">
        <f t="shared" si="18"/>
        <v>43329</v>
      </c>
      <c r="AB198" s="2" t="s">
        <v>4456</v>
      </c>
      <c r="AC198" s="2">
        <f t="shared" si="19"/>
        <v>4</v>
      </c>
      <c r="AD198" s="2">
        <f>VLOOKUP(K198,'MMA Registration'!N:O,2,FALSE)</f>
        <v>19</v>
      </c>
    </row>
    <row r="199" spans="1:30" ht="23.1" customHeight="1">
      <c r="A199" s="2" t="s">
        <v>72</v>
      </c>
      <c r="B199" s="2" t="s">
        <v>26</v>
      </c>
      <c r="C199" s="2" t="s">
        <v>27</v>
      </c>
      <c r="D199" s="2" t="s">
        <v>28</v>
      </c>
      <c r="E199" s="2" t="s">
        <v>28</v>
      </c>
      <c r="F199" s="2" t="s">
        <v>167</v>
      </c>
      <c r="G199" s="2" t="s">
        <v>4454</v>
      </c>
      <c r="H199" s="2" t="s">
        <v>4458</v>
      </c>
      <c r="I199" s="11" t="s">
        <v>2570</v>
      </c>
      <c r="J199" s="2" t="s">
        <v>8160</v>
      </c>
      <c r="K199" s="11" t="s">
        <v>824</v>
      </c>
      <c r="L199" s="2">
        <v>2018</v>
      </c>
      <c r="M199" s="2">
        <v>7</v>
      </c>
      <c r="N199" s="2">
        <v>8</v>
      </c>
      <c r="O199" s="31">
        <f t="shared" si="15"/>
        <v>43319</v>
      </c>
      <c r="P199" s="2" t="s">
        <v>4456</v>
      </c>
      <c r="Q199" s="2">
        <v>10</v>
      </c>
      <c r="R199" s="2">
        <v>8</v>
      </c>
      <c r="S199" s="31">
        <f t="shared" si="16"/>
        <v>43322</v>
      </c>
      <c r="T199" s="2" t="s">
        <v>4456</v>
      </c>
      <c r="U199" s="2">
        <v>13</v>
      </c>
      <c r="V199" s="2">
        <v>8</v>
      </c>
      <c r="W199" s="31">
        <f t="shared" si="17"/>
        <v>43325</v>
      </c>
      <c r="X199" s="2" t="s">
        <v>4456</v>
      </c>
      <c r="Y199" s="2">
        <v>17</v>
      </c>
      <c r="Z199" s="2">
        <v>8</v>
      </c>
      <c r="AA199" s="31">
        <f t="shared" si="18"/>
        <v>43329</v>
      </c>
      <c r="AB199" s="2" t="s">
        <v>4456</v>
      </c>
      <c r="AC199" s="2">
        <f t="shared" si="19"/>
        <v>4</v>
      </c>
      <c r="AD199" s="2">
        <f>VLOOKUP(K199,'MMA Registration'!N:O,2,FALSE)</f>
        <v>19</v>
      </c>
    </row>
    <row r="200" spans="1:30" ht="23.1" customHeight="1">
      <c r="A200" s="2" t="s">
        <v>72</v>
      </c>
      <c r="B200" s="2" t="s">
        <v>26</v>
      </c>
      <c r="C200" s="2" t="s">
        <v>27</v>
      </c>
      <c r="D200" s="2" t="s">
        <v>28</v>
      </c>
      <c r="E200" s="2" t="s">
        <v>28</v>
      </c>
      <c r="F200" s="2" t="s">
        <v>167</v>
      </c>
      <c r="G200" s="2" t="s">
        <v>4454</v>
      </c>
      <c r="H200" s="2" t="s">
        <v>4458</v>
      </c>
      <c r="I200" s="11" t="s">
        <v>2571</v>
      </c>
      <c r="J200" s="2" t="s">
        <v>8160</v>
      </c>
      <c r="K200" s="11" t="s">
        <v>238</v>
      </c>
      <c r="L200" s="2">
        <v>2018</v>
      </c>
      <c r="M200" s="2">
        <v>7</v>
      </c>
      <c r="N200" s="2">
        <v>8</v>
      </c>
      <c r="O200" s="31">
        <f t="shared" si="15"/>
        <v>43319</v>
      </c>
      <c r="P200" s="2" t="s">
        <v>4456</v>
      </c>
      <c r="Q200" s="2">
        <v>10</v>
      </c>
      <c r="R200" s="2">
        <v>8</v>
      </c>
      <c r="S200" s="31">
        <f t="shared" si="16"/>
        <v>43322</v>
      </c>
      <c r="T200" s="2" t="s">
        <v>4456</v>
      </c>
      <c r="U200" s="2">
        <v>13</v>
      </c>
      <c r="V200" s="2">
        <v>8</v>
      </c>
      <c r="W200" s="31">
        <f t="shared" si="17"/>
        <v>43325</v>
      </c>
      <c r="X200" s="2" t="s">
        <v>4456</v>
      </c>
      <c r="Y200" s="2">
        <v>17</v>
      </c>
      <c r="Z200" s="2">
        <v>8</v>
      </c>
      <c r="AA200" s="31">
        <f t="shared" si="18"/>
        <v>43329</v>
      </c>
      <c r="AB200" s="2" t="s">
        <v>4456</v>
      </c>
      <c r="AC200" s="2">
        <f t="shared" si="19"/>
        <v>4</v>
      </c>
      <c r="AD200" s="2">
        <f>VLOOKUP(K200,'MMA Registration'!N:O,2,FALSE)</f>
        <v>19</v>
      </c>
    </row>
    <row r="201" spans="1:30" ht="23.1" customHeight="1">
      <c r="A201" s="2" t="s">
        <v>72</v>
      </c>
      <c r="B201" s="2" t="s">
        <v>26</v>
      </c>
      <c r="C201" s="2" t="s">
        <v>27</v>
      </c>
      <c r="D201" s="2" t="s">
        <v>28</v>
      </c>
      <c r="E201" s="2" t="s">
        <v>28</v>
      </c>
      <c r="F201" s="2" t="s">
        <v>167</v>
      </c>
      <c r="G201" s="2" t="s">
        <v>4454</v>
      </c>
      <c r="H201" s="2" t="s">
        <v>4458</v>
      </c>
      <c r="I201" s="11" t="s">
        <v>819</v>
      </c>
      <c r="J201" s="2" t="s">
        <v>8160</v>
      </c>
      <c r="K201" s="11" t="s">
        <v>820</v>
      </c>
      <c r="L201" s="2">
        <v>2018</v>
      </c>
      <c r="M201" s="2">
        <v>7</v>
      </c>
      <c r="N201" s="2">
        <v>8</v>
      </c>
      <c r="O201" s="31">
        <f t="shared" si="15"/>
        <v>43319</v>
      </c>
      <c r="P201" s="2" t="s">
        <v>4456</v>
      </c>
      <c r="Q201" s="2">
        <v>10</v>
      </c>
      <c r="R201" s="2">
        <v>8</v>
      </c>
      <c r="S201" s="31">
        <f t="shared" si="16"/>
        <v>43322</v>
      </c>
      <c r="T201" s="2" t="s">
        <v>4456</v>
      </c>
      <c r="U201" s="2">
        <v>13</v>
      </c>
      <c r="V201" s="2">
        <v>8</v>
      </c>
      <c r="W201" s="31">
        <f t="shared" si="17"/>
        <v>43325</v>
      </c>
      <c r="X201" s="2" t="s">
        <v>4456</v>
      </c>
      <c r="Y201" s="2">
        <v>17</v>
      </c>
      <c r="Z201" s="2">
        <v>8</v>
      </c>
      <c r="AA201" s="31">
        <f t="shared" si="18"/>
        <v>43329</v>
      </c>
      <c r="AB201" s="2" t="s">
        <v>4456</v>
      </c>
      <c r="AC201" s="2">
        <f t="shared" si="19"/>
        <v>4</v>
      </c>
      <c r="AD201" s="2">
        <f>VLOOKUP(K201,'MMA Registration'!N:O,2,FALSE)</f>
        <v>18</v>
      </c>
    </row>
    <row r="202" spans="1:30" ht="23.1" customHeight="1">
      <c r="A202" s="2" t="s">
        <v>72</v>
      </c>
      <c r="B202" s="2" t="s">
        <v>26</v>
      </c>
      <c r="C202" s="2" t="s">
        <v>27</v>
      </c>
      <c r="D202" s="2" t="s">
        <v>28</v>
      </c>
      <c r="E202" s="2" t="s">
        <v>28</v>
      </c>
      <c r="F202" s="2" t="s">
        <v>167</v>
      </c>
      <c r="G202" s="2" t="s">
        <v>4454</v>
      </c>
      <c r="H202" s="2" t="s">
        <v>4458</v>
      </c>
      <c r="I202" s="11" t="s">
        <v>2572</v>
      </c>
      <c r="J202" s="2" t="s">
        <v>8160</v>
      </c>
      <c r="K202" s="11" t="s">
        <v>827</v>
      </c>
      <c r="L202" s="2">
        <v>2018</v>
      </c>
      <c r="M202" s="2">
        <v>7</v>
      </c>
      <c r="N202" s="2">
        <v>8</v>
      </c>
      <c r="O202" s="31">
        <f t="shared" si="15"/>
        <v>43319</v>
      </c>
      <c r="P202" s="2" t="s">
        <v>4456</v>
      </c>
      <c r="Q202" s="2">
        <v>10</v>
      </c>
      <c r="R202" s="2">
        <v>8</v>
      </c>
      <c r="S202" s="31">
        <f t="shared" si="16"/>
        <v>43322</v>
      </c>
      <c r="T202" s="2" t="s">
        <v>4456</v>
      </c>
      <c r="U202" s="2">
        <v>13</v>
      </c>
      <c r="V202" s="2">
        <v>8</v>
      </c>
      <c r="W202" s="31">
        <f t="shared" si="17"/>
        <v>43325</v>
      </c>
      <c r="X202" s="2" t="s">
        <v>4456</v>
      </c>
      <c r="Y202" s="2">
        <v>17</v>
      </c>
      <c r="Z202" s="2">
        <v>8</v>
      </c>
      <c r="AA202" s="31">
        <f t="shared" si="18"/>
        <v>43329</v>
      </c>
      <c r="AB202" s="2" t="s">
        <v>4456</v>
      </c>
      <c r="AC202" s="2">
        <f t="shared" si="19"/>
        <v>4</v>
      </c>
      <c r="AD202" s="2">
        <f>VLOOKUP(K202,'MMA Registration'!N:O,2,FALSE)</f>
        <v>18</v>
      </c>
    </row>
    <row r="203" spans="1:30" ht="23.1" customHeight="1">
      <c r="A203" s="2" t="s">
        <v>72</v>
      </c>
      <c r="B203" s="2" t="s">
        <v>26</v>
      </c>
      <c r="C203" s="2" t="s">
        <v>27</v>
      </c>
      <c r="D203" s="2" t="s">
        <v>28</v>
      </c>
      <c r="E203" s="2" t="s">
        <v>28</v>
      </c>
      <c r="F203" s="2" t="s">
        <v>167</v>
      </c>
      <c r="G203" s="2" t="s">
        <v>4454</v>
      </c>
      <c r="H203" s="2" t="s">
        <v>4458</v>
      </c>
      <c r="I203" s="11" t="s">
        <v>2573</v>
      </c>
      <c r="J203" s="2" t="s">
        <v>8160</v>
      </c>
      <c r="K203" s="11" t="s">
        <v>388</v>
      </c>
      <c r="L203" s="2">
        <v>2018</v>
      </c>
      <c r="M203" s="2">
        <v>7</v>
      </c>
      <c r="N203" s="2">
        <v>8</v>
      </c>
      <c r="O203" s="31">
        <f t="shared" si="15"/>
        <v>43319</v>
      </c>
      <c r="P203" s="2" t="s">
        <v>4456</v>
      </c>
      <c r="Q203" s="2">
        <v>10</v>
      </c>
      <c r="R203" s="2">
        <v>8</v>
      </c>
      <c r="S203" s="31">
        <f t="shared" si="16"/>
        <v>43322</v>
      </c>
      <c r="T203" s="2" t="s">
        <v>4456</v>
      </c>
      <c r="U203" s="2">
        <v>13</v>
      </c>
      <c r="V203" s="2">
        <v>8</v>
      </c>
      <c r="W203" s="31">
        <f t="shared" si="17"/>
        <v>43325</v>
      </c>
      <c r="X203" s="2" t="s">
        <v>4457</v>
      </c>
      <c r="Y203" s="2">
        <v>17</v>
      </c>
      <c r="Z203" s="2">
        <v>8</v>
      </c>
      <c r="AA203" s="31">
        <f t="shared" si="18"/>
        <v>43329</v>
      </c>
      <c r="AB203" s="2" t="s">
        <v>4456</v>
      </c>
      <c r="AC203" s="2">
        <f t="shared" si="19"/>
        <v>3</v>
      </c>
      <c r="AD203" s="2">
        <f>VLOOKUP(K203,'MMA Registration'!N:O,2,FALSE)</f>
        <v>18</v>
      </c>
    </row>
    <row r="204" spans="1:30" ht="23.1" customHeight="1">
      <c r="A204" s="2" t="s">
        <v>72</v>
      </c>
      <c r="B204" s="2" t="s">
        <v>26</v>
      </c>
      <c r="C204" s="2" t="s">
        <v>27</v>
      </c>
      <c r="D204" s="2" t="s">
        <v>28</v>
      </c>
      <c r="E204" s="2" t="s">
        <v>28</v>
      </c>
      <c r="F204" s="2" t="s">
        <v>167</v>
      </c>
      <c r="G204" s="2" t="s">
        <v>4454</v>
      </c>
      <c r="H204" s="2" t="s">
        <v>4458</v>
      </c>
      <c r="I204" s="11" t="s">
        <v>2574</v>
      </c>
      <c r="J204" s="2" t="s">
        <v>8160</v>
      </c>
      <c r="K204" s="11" t="s">
        <v>573</v>
      </c>
      <c r="L204" s="2">
        <v>2018</v>
      </c>
      <c r="M204" s="2">
        <v>7</v>
      </c>
      <c r="N204" s="2">
        <v>8</v>
      </c>
      <c r="O204" s="31">
        <f t="shared" si="15"/>
        <v>43319</v>
      </c>
      <c r="P204" s="2" t="s">
        <v>4456</v>
      </c>
      <c r="Q204" s="2">
        <v>10</v>
      </c>
      <c r="R204" s="2">
        <v>8</v>
      </c>
      <c r="S204" s="31">
        <f t="shared" si="16"/>
        <v>43322</v>
      </c>
      <c r="T204" s="2" t="s">
        <v>4456</v>
      </c>
      <c r="U204" s="2">
        <v>13</v>
      </c>
      <c r="V204" s="2">
        <v>8</v>
      </c>
      <c r="W204" s="31">
        <f t="shared" si="17"/>
        <v>43325</v>
      </c>
      <c r="X204" s="2" t="s">
        <v>4456</v>
      </c>
      <c r="Y204" s="2">
        <v>17</v>
      </c>
      <c r="Z204" s="2">
        <v>8</v>
      </c>
      <c r="AA204" s="31">
        <f t="shared" si="18"/>
        <v>43329</v>
      </c>
      <c r="AB204" s="2" t="s">
        <v>4456</v>
      </c>
      <c r="AC204" s="2">
        <f t="shared" si="19"/>
        <v>4</v>
      </c>
      <c r="AD204" s="2">
        <f>VLOOKUP(K204,'MMA Registration'!N:O,2,FALSE)</f>
        <v>18</v>
      </c>
    </row>
    <row r="205" spans="1:30" ht="23.1" customHeight="1">
      <c r="A205" s="2" t="s">
        <v>72</v>
      </c>
      <c r="B205" s="2" t="s">
        <v>26</v>
      </c>
      <c r="C205" s="2" t="s">
        <v>27</v>
      </c>
      <c r="D205" s="2" t="s">
        <v>28</v>
      </c>
      <c r="E205" s="2" t="s">
        <v>28</v>
      </c>
      <c r="F205" s="2" t="s">
        <v>167</v>
      </c>
      <c r="G205" s="2" t="s">
        <v>4454</v>
      </c>
      <c r="H205" s="2" t="s">
        <v>4458</v>
      </c>
      <c r="I205" s="11" t="s">
        <v>2575</v>
      </c>
      <c r="J205" s="2" t="s">
        <v>8160</v>
      </c>
      <c r="K205" s="11" t="s">
        <v>831</v>
      </c>
      <c r="L205" s="2">
        <v>2018</v>
      </c>
      <c r="M205" s="2">
        <v>7</v>
      </c>
      <c r="N205" s="2">
        <v>8</v>
      </c>
      <c r="O205" s="31">
        <f t="shared" si="15"/>
        <v>43319</v>
      </c>
      <c r="P205" s="2" t="s">
        <v>4456</v>
      </c>
      <c r="Q205" s="2">
        <v>10</v>
      </c>
      <c r="R205" s="2">
        <v>8</v>
      </c>
      <c r="S205" s="31">
        <f t="shared" si="16"/>
        <v>43322</v>
      </c>
      <c r="T205" s="2" t="s">
        <v>4456</v>
      </c>
      <c r="U205" s="2">
        <v>13</v>
      </c>
      <c r="V205" s="2">
        <v>8</v>
      </c>
      <c r="W205" s="31">
        <f t="shared" si="17"/>
        <v>43325</v>
      </c>
      <c r="X205" s="2" t="s">
        <v>4457</v>
      </c>
      <c r="Y205" s="2">
        <v>17</v>
      </c>
      <c r="Z205" s="2">
        <v>8</v>
      </c>
      <c r="AA205" s="31">
        <f t="shared" si="18"/>
        <v>43329</v>
      </c>
      <c r="AB205" s="2" t="s">
        <v>4456</v>
      </c>
      <c r="AC205" s="2">
        <f t="shared" si="19"/>
        <v>3</v>
      </c>
      <c r="AD205" s="2">
        <f>VLOOKUP(K205,'MMA Registration'!N:O,2,FALSE)</f>
        <v>19</v>
      </c>
    </row>
    <row r="206" spans="1:30" ht="23.1" customHeight="1">
      <c r="A206" s="2" t="s">
        <v>72</v>
      </c>
      <c r="B206" s="2" t="s">
        <v>26</v>
      </c>
      <c r="C206" s="2" t="s">
        <v>27</v>
      </c>
      <c r="D206" s="2" t="s">
        <v>28</v>
      </c>
      <c r="E206" s="2" t="s">
        <v>28</v>
      </c>
      <c r="F206" s="2" t="s">
        <v>167</v>
      </c>
      <c r="G206" s="2" t="s">
        <v>4454</v>
      </c>
      <c r="H206" s="2" t="s">
        <v>4458</v>
      </c>
      <c r="I206" s="11" t="s">
        <v>834</v>
      </c>
      <c r="J206" s="2" t="s">
        <v>8160</v>
      </c>
      <c r="K206" s="11" t="s">
        <v>365</v>
      </c>
      <c r="L206" s="2">
        <v>2018</v>
      </c>
      <c r="M206" s="2">
        <v>7</v>
      </c>
      <c r="N206" s="2">
        <v>8</v>
      </c>
      <c r="O206" s="31">
        <f t="shared" si="15"/>
        <v>43319</v>
      </c>
      <c r="P206" s="2" t="s">
        <v>4456</v>
      </c>
      <c r="Q206" s="2">
        <v>10</v>
      </c>
      <c r="R206" s="2">
        <v>8</v>
      </c>
      <c r="S206" s="31">
        <f t="shared" si="16"/>
        <v>43322</v>
      </c>
      <c r="T206" s="2" t="s">
        <v>4456</v>
      </c>
      <c r="U206" s="2">
        <v>13</v>
      </c>
      <c r="V206" s="2">
        <v>8</v>
      </c>
      <c r="W206" s="31">
        <f t="shared" si="17"/>
        <v>43325</v>
      </c>
      <c r="X206" s="2" t="s">
        <v>4456</v>
      </c>
      <c r="Y206" s="2">
        <v>17</v>
      </c>
      <c r="Z206" s="2">
        <v>8</v>
      </c>
      <c r="AA206" s="31">
        <f t="shared" si="18"/>
        <v>43329</v>
      </c>
      <c r="AB206" s="2" t="s">
        <v>4456</v>
      </c>
      <c r="AC206" s="2">
        <f t="shared" si="19"/>
        <v>4</v>
      </c>
      <c r="AD206" s="2">
        <f>VLOOKUP(K206,'MMA Registration'!N:O,2,FALSE)</f>
        <v>19</v>
      </c>
    </row>
    <row r="207" spans="1:30" ht="23.1" customHeight="1">
      <c r="A207" s="2" t="s">
        <v>72</v>
      </c>
      <c r="B207" s="2" t="s">
        <v>26</v>
      </c>
      <c r="C207" s="2" t="s">
        <v>27</v>
      </c>
      <c r="D207" s="2" t="s">
        <v>28</v>
      </c>
      <c r="E207" s="2" t="s">
        <v>28</v>
      </c>
      <c r="F207" s="2" t="s">
        <v>167</v>
      </c>
      <c r="G207" s="2" t="s">
        <v>4454</v>
      </c>
      <c r="H207" s="2" t="s">
        <v>4458</v>
      </c>
      <c r="I207" s="11" t="s">
        <v>552</v>
      </c>
      <c r="J207" s="2" t="s">
        <v>8160</v>
      </c>
      <c r="K207" s="11" t="s">
        <v>843</v>
      </c>
      <c r="L207" s="2">
        <v>2018</v>
      </c>
      <c r="M207" s="2">
        <v>7</v>
      </c>
      <c r="N207" s="2">
        <v>8</v>
      </c>
      <c r="O207" s="31">
        <f t="shared" si="15"/>
        <v>43319</v>
      </c>
      <c r="P207" s="2" t="s">
        <v>4456</v>
      </c>
      <c r="Q207" s="2">
        <v>10</v>
      </c>
      <c r="R207" s="2">
        <v>8</v>
      </c>
      <c r="S207" s="31">
        <f t="shared" si="16"/>
        <v>43322</v>
      </c>
      <c r="T207" s="2" t="s">
        <v>4456</v>
      </c>
      <c r="U207" s="2">
        <v>13</v>
      </c>
      <c r="V207" s="2">
        <v>8</v>
      </c>
      <c r="W207" s="31">
        <f t="shared" si="17"/>
        <v>43325</v>
      </c>
      <c r="X207" s="2" t="s">
        <v>4457</v>
      </c>
      <c r="Y207" s="2">
        <v>17</v>
      </c>
      <c r="Z207" s="2">
        <v>8</v>
      </c>
      <c r="AA207" s="31">
        <f t="shared" si="18"/>
        <v>43329</v>
      </c>
      <c r="AB207" s="2" t="s">
        <v>4456</v>
      </c>
      <c r="AC207" s="2">
        <f t="shared" si="19"/>
        <v>3</v>
      </c>
      <c r="AD207" s="2">
        <f>VLOOKUP(K207,'MMA Registration'!N:O,2,FALSE)</f>
        <v>17</v>
      </c>
    </row>
    <row r="208" spans="1:30" ht="23.1" customHeight="1">
      <c r="A208" s="2" t="s">
        <v>72</v>
      </c>
      <c r="B208" s="2" t="s">
        <v>26</v>
      </c>
      <c r="C208" s="2" t="s">
        <v>27</v>
      </c>
      <c r="D208" s="2" t="s">
        <v>28</v>
      </c>
      <c r="E208" s="2" t="s">
        <v>28</v>
      </c>
      <c r="F208" s="2" t="s">
        <v>167</v>
      </c>
      <c r="G208" s="2" t="s">
        <v>4454</v>
      </c>
      <c r="H208" s="2" t="s">
        <v>4458</v>
      </c>
      <c r="I208" s="11" t="s">
        <v>222</v>
      </c>
      <c r="J208" s="2" t="s">
        <v>8160</v>
      </c>
      <c r="K208" s="11" t="s">
        <v>289</v>
      </c>
      <c r="L208" s="2">
        <v>2018</v>
      </c>
      <c r="M208" s="2">
        <v>7</v>
      </c>
      <c r="N208" s="2">
        <v>8</v>
      </c>
      <c r="O208" s="31">
        <f t="shared" si="15"/>
        <v>43319</v>
      </c>
      <c r="P208" s="2" t="s">
        <v>4456</v>
      </c>
      <c r="Q208" s="2">
        <v>10</v>
      </c>
      <c r="R208" s="2">
        <v>8</v>
      </c>
      <c r="S208" s="31">
        <f t="shared" si="16"/>
        <v>43322</v>
      </c>
      <c r="T208" s="2" t="s">
        <v>4456</v>
      </c>
      <c r="U208" s="2">
        <v>13</v>
      </c>
      <c r="V208" s="2">
        <v>8</v>
      </c>
      <c r="W208" s="31">
        <f t="shared" si="17"/>
        <v>43325</v>
      </c>
      <c r="X208" s="2" t="s">
        <v>4456</v>
      </c>
      <c r="Y208" s="2">
        <v>17</v>
      </c>
      <c r="Z208" s="2">
        <v>8</v>
      </c>
      <c r="AA208" s="31">
        <f t="shared" si="18"/>
        <v>43329</v>
      </c>
      <c r="AB208" s="2" t="s">
        <v>4456</v>
      </c>
      <c r="AC208" s="2">
        <f t="shared" si="19"/>
        <v>4</v>
      </c>
      <c r="AD208" s="2">
        <f>VLOOKUP(K208,'MMA Registration'!N:O,2,FALSE)</f>
        <v>19</v>
      </c>
    </row>
    <row r="209" spans="1:30" ht="23.1" customHeight="1">
      <c r="A209" s="2" t="s">
        <v>72</v>
      </c>
      <c r="B209" s="2" t="s">
        <v>26</v>
      </c>
      <c r="C209" s="2" t="s">
        <v>27</v>
      </c>
      <c r="D209" s="2" t="s">
        <v>28</v>
      </c>
      <c r="E209" s="2" t="s">
        <v>28</v>
      </c>
      <c r="F209" s="2" t="s">
        <v>167</v>
      </c>
      <c r="G209" s="2" t="s">
        <v>4454</v>
      </c>
      <c r="H209" s="2" t="s">
        <v>4458</v>
      </c>
      <c r="I209" s="11" t="s">
        <v>1197</v>
      </c>
      <c r="J209" s="2" t="s">
        <v>8160</v>
      </c>
      <c r="K209" s="11" t="s">
        <v>841</v>
      </c>
      <c r="L209" s="2">
        <v>2018</v>
      </c>
      <c r="M209" s="2">
        <v>8</v>
      </c>
      <c r="N209" s="2">
        <v>8</v>
      </c>
      <c r="O209" s="31">
        <f t="shared" si="15"/>
        <v>43320</v>
      </c>
      <c r="P209" s="2" t="s">
        <v>4456</v>
      </c>
      <c r="Q209" s="2">
        <v>10</v>
      </c>
      <c r="R209" s="2">
        <v>8</v>
      </c>
      <c r="S209" s="31">
        <f t="shared" si="16"/>
        <v>43322</v>
      </c>
      <c r="T209" s="2" t="s">
        <v>4456</v>
      </c>
      <c r="U209" s="2">
        <v>13</v>
      </c>
      <c r="V209" s="2">
        <v>8</v>
      </c>
      <c r="W209" s="31">
        <f t="shared" si="17"/>
        <v>43325</v>
      </c>
      <c r="X209" s="2" t="s">
        <v>4456</v>
      </c>
      <c r="Y209" s="2">
        <v>17</v>
      </c>
      <c r="Z209" s="2">
        <v>8</v>
      </c>
      <c r="AA209" s="31">
        <f t="shared" si="18"/>
        <v>43329</v>
      </c>
      <c r="AB209" s="2" t="s">
        <v>4456</v>
      </c>
      <c r="AC209" s="2">
        <f t="shared" si="19"/>
        <v>4</v>
      </c>
      <c r="AD209" s="2">
        <f>VLOOKUP(K209,'MMA Registration'!N:O,2,FALSE)</f>
        <v>19</v>
      </c>
    </row>
    <row r="210" spans="1:30" ht="23.1" customHeight="1">
      <c r="A210" s="2" t="s">
        <v>72</v>
      </c>
      <c r="B210" s="2" t="s">
        <v>26</v>
      </c>
      <c r="C210" s="2" t="s">
        <v>27</v>
      </c>
      <c r="D210" s="2" t="s">
        <v>28</v>
      </c>
      <c r="E210" s="2" t="s">
        <v>28</v>
      </c>
      <c r="F210" s="2" t="s">
        <v>167</v>
      </c>
      <c r="G210" s="2" t="s">
        <v>4454</v>
      </c>
      <c r="H210" s="2" t="s">
        <v>4458</v>
      </c>
      <c r="I210" s="11" t="s">
        <v>795</v>
      </c>
      <c r="J210" s="2" t="s">
        <v>8160</v>
      </c>
      <c r="K210" s="11" t="s">
        <v>1488</v>
      </c>
      <c r="L210" s="2">
        <v>2018</v>
      </c>
      <c r="M210" s="2">
        <v>8</v>
      </c>
      <c r="N210" s="2">
        <v>8</v>
      </c>
      <c r="O210" s="31">
        <f t="shared" si="15"/>
        <v>43320</v>
      </c>
      <c r="P210" s="2" t="s">
        <v>4456</v>
      </c>
      <c r="Q210" s="2">
        <v>10</v>
      </c>
      <c r="R210" s="2">
        <v>8</v>
      </c>
      <c r="S210" s="31">
        <f t="shared" si="16"/>
        <v>43322</v>
      </c>
      <c r="T210" s="2" t="s">
        <v>4456</v>
      </c>
      <c r="U210" s="2">
        <v>13</v>
      </c>
      <c r="V210" s="2">
        <v>8</v>
      </c>
      <c r="W210" s="31">
        <f t="shared" si="17"/>
        <v>43325</v>
      </c>
      <c r="X210" s="2" t="s">
        <v>4456</v>
      </c>
      <c r="Y210" s="2">
        <v>17</v>
      </c>
      <c r="Z210" s="2">
        <v>8</v>
      </c>
      <c r="AA210" s="31">
        <f t="shared" si="18"/>
        <v>43329</v>
      </c>
      <c r="AB210" s="2" t="s">
        <v>4456</v>
      </c>
      <c r="AC210" s="2">
        <f t="shared" si="19"/>
        <v>4</v>
      </c>
      <c r="AD210" s="2">
        <f>VLOOKUP(K210,'MMA Registration'!N:O,2,FALSE)</f>
        <v>18</v>
      </c>
    </row>
    <row r="211" spans="1:30" ht="23.1" customHeight="1">
      <c r="A211" s="2" t="s">
        <v>72</v>
      </c>
      <c r="B211" s="2" t="s">
        <v>26</v>
      </c>
      <c r="C211" s="2" t="s">
        <v>27</v>
      </c>
      <c r="D211" s="2" t="s">
        <v>28</v>
      </c>
      <c r="E211" s="2" t="s">
        <v>28</v>
      </c>
      <c r="F211" s="2" t="s">
        <v>167</v>
      </c>
      <c r="G211" s="2" t="s">
        <v>4454</v>
      </c>
      <c r="H211" s="2" t="s">
        <v>4458</v>
      </c>
      <c r="I211" s="11" t="s">
        <v>801</v>
      </c>
      <c r="J211" s="2" t="s">
        <v>8160</v>
      </c>
      <c r="K211" s="11" t="s">
        <v>802</v>
      </c>
      <c r="L211" s="2">
        <v>2018</v>
      </c>
      <c r="M211" s="2">
        <v>8</v>
      </c>
      <c r="N211" s="2">
        <v>8</v>
      </c>
      <c r="O211" s="31">
        <f t="shared" si="15"/>
        <v>43320</v>
      </c>
      <c r="P211" s="2" t="s">
        <v>4456</v>
      </c>
      <c r="Q211" s="2">
        <v>10</v>
      </c>
      <c r="R211" s="2">
        <v>8</v>
      </c>
      <c r="S211" s="31">
        <f t="shared" si="16"/>
        <v>43322</v>
      </c>
      <c r="T211" s="2" t="s">
        <v>4456</v>
      </c>
      <c r="U211" s="2">
        <v>13</v>
      </c>
      <c r="V211" s="2">
        <v>8</v>
      </c>
      <c r="W211" s="31">
        <f t="shared" si="17"/>
        <v>43325</v>
      </c>
      <c r="X211" s="2" t="s">
        <v>4456</v>
      </c>
      <c r="Y211" s="2">
        <v>17</v>
      </c>
      <c r="Z211" s="2">
        <v>8</v>
      </c>
      <c r="AA211" s="31">
        <f t="shared" si="18"/>
        <v>43329</v>
      </c>
      <c r="AB211" s="2" t="s">
        <v>4456</v>
      </c>
      <c r="AC211" s="2">
        <f t="shared" si="19"/>
        <v>4</v>
      </c>
      <c r="AD211" s="2">
        <f>VLOOKUP(K211,'MMA Registration'!N:O,2,FALSE)</f>
        <v>19</v>
      </c>
    </row>
    <row r="212" spans="1:30" ht="23.1" customHeight="1">
      <c r="A212" s="2" t="s">
        <v>72</v>
      </c>
      <c r="B212" s="2" t="s">
        <v>26</v>
      </c>
      <c r="C212" s="2" t="s">
        <v>27</v>
      </c>
      <c r="D212" s="2" t="s">
        <v>28</v>
      </c>
      <c r="E212" s="2" t="s">
        <v>28</v>
      </c>
      <c r="F212" s="2" t="s">
        <v>167</v>
      </c>
      <c r="G212" s="2" t="s">
        <v>4454</v>
      </c>
      <c r="H212" s="2" t="s">
        <v>4458</v>
      </c>
      <c r="I212" s="11" t="s">
        <v>848</v>
      </c>
      <c r="J212" s="2" t="s">
        <v>8160</v>
      </c>
      <c r="K212" s="11" t="s">
        <v>849</v>
      </c>
      <c r="L212" s="2">
        <v>2018</v>
      </c>
      <c r="M212" s="2">
        <v>8</v>
      </c>
      <c r="N212" s="2">
        <v>8</v>
      </c>
      <c r="O212" s="31">
        <f t="shared" si="15"/>
        <v>43320</v>
      </c>
      <c r="P212" s="2" t="s">
        <v>4456</v>
      </c>
      <c r="Q212" s="2">
        <v>10</v>
      </c>
      <c r="R212" s="2">
        <v>8</v>
      </c>
      <c r="S212" s="31">
        <f t="shared" si="16"/>
        <v>43322</v>
      </c>
      <c r="T212" s="2" t="s">
        <v>4456</v>
      </c>
      <c r="U212" s="2">
        <v>13</v>
      </c>
      <c r="V212" s="2">
        <v>8</v>
      </c>
      <c r="W212" s="31">
        <f t="shared" si="17"/>
        <v>43325</v>
      </c>
      <c r="X212" s="2" t="s">
        <v>4456</v>
      </c>
      <c r="Y212" s="2">
        <v>17</v>
      </c>
      <c r="Z212" s="2">
        <v>8</v>
      </c>
      <c r="AA212" s="31">
        <f t="shared" si="18"/>
        <v>43329</v>
      </c>
      <c r="AB212" s="2" t="s">
        <v>4456</v>
      </c>
      <c r="AC212" s="2">
        <f t="shared" si="19"/>
        <v>4</v>
      </c>
      <c r="AD212" s="2">
        <f>VLOOKUP(K212,'MMA Registration'!N:O,2,FALSE)</f>
        <v>18</v>
      </c>
    </row>
    <row r="213" spans="1:30" ht="23.1" customHeight="1">
      <c r="A213" s="2" t="s">
        <v>72</v>
      </c>
      <c r="B213" s="2" t="s">
        <v>26</v>
      </c>
      <c r="C213" s="2" t="s">
        <v>27</v>
      </c>
      <c r="D213" s="2" t="s">
        <v>28</v>
      </c>
      <c r="E213" s="2" t="s">
        <v>28</v>
      </c>
      <c r="F213" s="2" t="s">
        <v>167</v>
      </c>
      <c r="G213" s="2" t="s">
        <v>4454</v>
      </c>
      <c r="H213" s="2" t="s">
        <v>4458</v>
      </c>
      <c r="I213" s="11" t="s">
        <v>2576</v>
      </c>
      <c r="J213" s="2" t="s">
        <v>8160</v>
      </c>
      <c r="K213" s="11" t="s">
        <v>687</v>
      </c>
      <c r="L213" s="2">
        <v>2018</v>
      </c>
      <c r="M213" s="2">
        <v>8</v>
      </c>
      <c r="N213" s="2">
        <v>8</v>
      </c>
      <c r="O213" s="31">
        <f t="shared" si="15"/>
        <v>43320</v>
      </c>
      <c r="P213" s="2" t="s">
        <v>4456</v>
      </c>
      <c r="Q213" s="2">
        <v>10</v>
      </c>
      <c r="R213" s="2">
        <v>8</v>
      </c>
      <c r="S213" s="31">
        <f t="shared" si="16"/>
        <v>43322</v>
      </c>
      <c r="T213" s="2" t="s">
        <v>4456</v>
      </c>
      <c r="U213" s="2">
        <v>13</v>
      </c>
      <c r="V213" s="2">
        <v>8</v>
      </c>
      <c r="W213" s="31">
        <f t="shared" si="17"/>
        <v>43325</v>
      </c>
      <c r="X213" s="2" t="s">
        <v>4456</v>
      </c>
      <c r="Y213" s="2">
        <v>17</v>
      </c>
      <c r="Z213" s="2">
        <v>8</v>
      </c>
      <c r="AA213" s="31">
        <f t="shared" si="18"/>
        <v>43329</v>
      </c>
      <c r="AB213" s="2" t="s">
        <v>4456</v>
      </c>
      <c r="AC213" s="2">
        <f t="shared" si="19"/>
        <v>4</v>
      </c>
      <c r="AD213" s="2">
        <f>VLOOKUP(K213,'MMA Registration'!N:O,2,FALSE)</f>
        <v>19</v>
      </c>
    </row>
    <row r="214" spans="1:30" ht="23.1" customHeight="1">
      <c r="A214" s="2" t="s">
        <v>72</v>
      </c>
      <c r="B214" s="2" t="s">
        <v>26</v>
      </c>
      <c r="C214" s="2" t="s">
        <v>27</v>
      </c>
      <c r="D214" s="2" t="s">
        <v>28</v>
      </c>
      <c r="E214" s="2" t="s">
        <v>28</v>
      </c>
      <c r="F214" s="2" t="s">
        <v>167</v>
      </c>
      <c r="G214" s="2" t="s">
        <v>4454</v>
      </c>
      <c r="H214" s="2" t="s">
        <v>4458</v>
      </c>
      <c r="I214" s="2" t="s">
        <v>842</v>
      </c>
      <c r="J214" s="2" t="s">
        <v>8160</v>
      </c>
      <c r="K214" s="2" t="s">
        <v>363</v>
      </c>
      <c r="L214" s="2">
        <v>2018</v>
      </c>
      <c r="M214" s="2">
        <v>8</v>
      </c>
      <c r="N214" s="2">
        <v>8</v>
      </c>
      <c r="O214" s="31">
        <f t="shared" si="15"/>
        <v>43320</v>
      </c>
      <c r="P214" s="2" t="s">
        <v>4456</v>
      </c>
      <c r="Q214" s="2">
        <v>10</v>
      </c>
      <c r="R214" s="2">
        <v>8</v>
      </c>
      <c r="S214" s="31">
        <f t="shared" si="16"/>
        <v>43322</v>
      </c>
      <c r="T214" s="2" t="s">
        <v>4456</v>
      </c>
      <c r="U214" s="2">
        <v>13</v>
      </c>
      <c r="V214" s="2">
        <v>8</v>
      </c>
      <c r="W214" s="31">
        <f t="shared" si="17"/>
        <v>43325</v>
      </c>
      <c r="X214" s="2" t="s">
        <v>4456</v>
      </c>
      <c r="Y214" s="2">
        <v>17</v>
      </c>
      <c r="Z214" s="2">
        <v>8</v>
      </c>
      <c r="AA214" s="31">
        <f t="shared" si="18"/>
        <v>43329</v>
      </c>
      <c r="AB214" s="2" t="s">
        <v>4456</v>
      </c>
      <c r="AC214" s="2">
        <f t="shared" si="19"/>
        <v>4</v>
      </c>
      <c r="AD214" s="2">
        <f>VLOOKUP(K214,'MMA Registration'!N:O,2,FALSE)</f>
        <v>19</v>
      </c>
    </row>
    <row r="215" spans="1:30" ht="23.1" customHeight="1">
      <c r="A215" s="2" t="s">
        <v>86</v>
      </c>
      <c r="B215" s="2" t="s">
        <v>26</v>
      </c>
      <c r="C215" s="2" t="s">
        <v>27</v>
      </c>
      <c r="D215" s="2" t="s">
        <v>28</v>
      </c>
      <c r="E215" s="2" t="s">
        <v>28</v>
      </c>
      <c r="F215" s="2" t="s">
        <v>167</v>
      </c>
      <c r="G215" s="2" t="s">
        <v>4454</v>
      </c>
      <c r="H215" s="2" t="s">
        <v>4459</v>
      </c>
      <c r="I215" s="11" t="s">
        <v>872</v>
      </c>
      <c r="J215" s="2" t="s">
        <v>8160</v>
      </c>
      <c r="K215" s="2" t="s">
        <v>873</v>
      </c>
      <c r="L215" s="2">
        <v>2018</v>
      </c>
      <c r="M215" s="2">
        <v>7</v>
      </c>
      <c r="N215" s="2">
        <v>9</v>
      </c>
      <c r="O215" s="31">
        <f t="shared" si="15"/>
        <v>43350</v>
      </c>
      <c r="P215" s="2" t="s">
        <v>4456</v>
      </c>
      <c r="Q215" s="2">
        <v>8</v>
      </c>
      <c r="R215" s="2">
        <v>9</v>
      </c>
      <c r="S215" s="31">
        <f t="shared" si="16"/>
        <v>43351</v>
      </c>
      <c r="T215" s="2" t="s">
        <v>4456</v>
      </c>
      <c r="U215" s="2">
        <v>14</v>
      </c>
      <c r="V215" s="2">
        <v>9</v>
      </c>
      <c r="W215" s="31">
        <f t="shared" si="17"/>
        <v>43357</v>
      </c>
      <c r="X215" s="2" t="s">
        <v>4457</v>
      </c>
      <c r="Y215" s="2">
        <v>15</v>
      </c>
      <c r="Z215" s="2">
        <v>9</v>
      </c>
      <c r="AA215" s="31">
        <f t="shared" si="18"/>
        <v>43358</v>
      </c>
      <c r="AB215" s="2" t="s">
        <v>4456</v>
      </c>
      <c r="AC215" s="2">
        <f t="shared" si="19"/>
        <v>3</v>
      </c>
      <c r="AD215" s="2">
        <f>VLOOKUP(K215,'MMA Registration'!N:O,2,FALSE)</f>
        <v>19</v>
      </c>
    </row>
    <row r="216" spans="1:30" ht="23.1" customHeight="1">
      <c r="A216" s="2" t="s">
        <v>86</v>
      </c>
      <c r="B216" s="2" t="s">
        <v>26</v>
      </c>
      <c r="C216" s="2" t="s">
        <v>27</v>
      </c>
      <c r="D216" s="2" t="s">
        <v>28</v>
      </c>
      <c r="E216" s="2" t="s">
        <v>28</v>
      </c>
      <c r="F216" s="2" t="s">
        <v>167</v>
      </c>
      <c r="G216" s="2" t="s">
        <v>4454</v>
      </c>
      <c r="H216" s="2" t="s">
        <v>4459</v>
      </c>
      <c r="I216" s="11" t="s">
        <v>389</v>
      </c>
      <c r="J216" s="2" t="s">
        <v>8160</v>
      </c>
      <c r="K216" s="2" t="s">
        <v>327</v>
      </c>
      <c r="L216" s="2">
        <v>2018</v>
      </c>
      <c r="M216" s="2">
        <v>7</v>
      </c>
      <c r="N216" s="2">
        <v>9</v>
      </c>
      <c r="O216" s="31">
        <f t="shared" si="15"/>
        <v>43350</v>
      </c>
      <c r="P216" s="2" t="s">
        <v>4456</v>
      </c>
      <c r="Q216" s="2">
        <v>8</v>
      </c>
      <c r="R216" s="2">
        <v>9</v>
      </c>
      <c r="S216" s="31">
        <f t="shared" si="16"/>
        <v>43351</v>
      </c>
      <c r="T216" s="2" t="s">
        <v>4456</v>
      </c>
      <c r="U216" s="2">
        <v>14</v>
      </c>
      <c r="V216" s="2">
        <v>9</v>
      </c>
      <c r="W216" s="31">
        <f t="shared" si="17"/>
        <v>43357</v>
      </c>
      <c r="X216" s="2" t="s">
        <v>4457</v>
      </c>
      <c r="Y216" s="2">
        <v>15</v>
      </c>
      <c r="Z216" s="2">
        <v>9</v>
      </c>
      <c r="AA216" s="31">
        <f t="shared" si="18"/>
        <v>43358</v>
      </c>
      <c r="AB216" s="2" t="s">
        <v>4456</v>
      </c>
      <c r="AC216" s="2">
        <f t="shared" si="19"/>
        <v>3</v>
      </c>
      <c r="AD216" s="2">
        <f>VLOOKUP(K216,'MMA Registration'!N:O,2,FALSE)</f>
        <v>18</v>
      </c>
    </row>
    <row r="217" spans="1:30" ht="23.1" customHeight="1">
      <c r="A217" s="2" t="s">
        <v>86</v>
      </c>
      <c r="B217" s="2" t="s">
        <v>26</v>
      </c>
      <c r="C217" s="2" t="s">
        <v>27</v>
      </c>
      <c r="D217" s="2" t="s">
        <v>28</v>
      </c>
      <c r="E217" s="2" t="s">
        <v>28</v>
      </c>
      <c r="F217" s="2" t="s">
        <v>167</v>
      </c>
      <c r="G217" s="2" t="s">
        <v>4454</v>
      </c>
      <c r="H217" s="2" t="s">
        <v>4459</v>
      </c>
      <c r="I217" s="11" t="s">
        <v>881</v>
      </c>
      <c r="J217" s="2" t="s">
        <v>8160</v>
      </c>
      <c r="K217" s="2" t="s">
        <v>283</v>
      </c>
      <c r="L217" s="2">
        <v>2018</v>
      </c>
      <c r="M217" s="2">
        <v>7</v>
      </c>
      <c r="N217" s="2">
        <v>9</v>
      </c>
      <c r="O217" s="31">
        <f t="shared" si="15"/>
        <v>43350</v>
      </c>
      <c r="P217" s="2" t="s">
        <v>4456</v>
      </c>
      <c r="Q217" s="2">
        <v>8</v>
      </c>
      <c r="R217" s="2">
        <v>9</v>
      </c>
      <c r="S217" s="31">
        <f t="shared" si="16"/>
        <v>43351</v>
      </c>
      <c r="T217" s="2" t="s">
        <v>4456</v>
      </c>
      <c r="U217" s="2">
        <v>14</v>
      </c>
      <c r="V217" s="2">
        <v>9</v>
      </c>
      <c r="W217" s="31">
        <f t="shared" si="17"/>
        <v>43357</v>
      </c>
      <c r="X217" s="2" t="s">
        <v>4456</v>
      </c>
      <c r="Y217" s="2">
        <v>15</v>
      </c>
      <c r="Z217" s="2">
        <v>9</v>
      </c>
      <c r="AA217" s="31">
        <f t="shared" si="18"/>
        <v>43358</v>
      </c>
      <c r="AB217" s="2" t="s">
        <v>4457</v>
      </c>
      <c r="AC217" s="2">
        <f t="shared" si="19"/>
        <v>3</v>
      </c>
      <c r="AD217" s="2">
        <f>VLOOKUP(K217,'MMA Registration'!N:O,2,FALSE)</f>
        <v>19</v>
      </c>
    </row>
    <row r="218" spans="1:30" ht="23.1" customHeight="1">
      <c r="A218" s="2" t="s">
        <v>86</v>
      </c>
      <c r="B218" s="2" t="s">
        <v>26</v>
      </c>
      <c r="C218" s="2" t="s">
        <v>27</v>
      </c>
      <c r="D218" s="2" t="s">
        <v>28</v>
      </c>
      <c r="E218" s="2" t="s">
        <v>28</v>
      </c>
      <c r="F218" s="2" t="s">
        <v>167</v>
      </c>
      <c r="G218" s="2" t="s">
        <v>4454</v>
      </c>
      <c r="H218" s="2" t="s">
        <v>4459</v>
      </c>
      <c r="I218" s="11" t="s">
        <v>525</v>
      </c>
      <c r="J218" s="2" t="s">
        <v>8160</v>
      </c>
      <c r="K218" s="2" t="s">
        <v>874</v>
      </c>
      <c r="L218" s="2">
        <v>2018</v>
      </c>
      <c r="M218" s="2">
        <v>7</v>
      </c>
      <c r="N218" s="2">
        <v>9</v>
      </c>
      <c r="O218" s="31">
        <f t="shared" si="15"/>
        <v>43350</v>
      </c>
      <c r="P218" s="2" t="s">
        <v>4456</v>
      </c>
      <c r="Q218" s="2">
        <v>8</v>
      </c>
      <c r="R218" s="2">
        <v>9</v>
      </c>
      <c r="S218" s="31">
        <f t="shared" si="16"/>
        <v>43351</v>
      </c>
      <c r="T218" s="2" t="s">
        <v>4456</v>
      </c>
      <c r="U218" s="2">
        <v>14</v>
      </c>
      <c r="V218" s="2">
        <v>9</v>
      </c>
      <c r="W218" s="31">
        <f t="shared" si="17"/>
        <v>43357</v>
      </c>
      <c r="X218" s="2" t="s">
        <v>4456</v>
      </c>
      <c r="Y218" s="2">
        <v>15</v>
      </c>
      <c r="Z218" s="2">
        <v>9</v>
      </c>
      <c r="AA218" s="31">
        <f t="shared" si="18"/>
        <v>43358</v>
      </c>
      <c r="AB218" s="2" t="s">
        <v>4457</v>
      </c>
      <c r="AC218" s="2">
        <f t="shared" si="19"/>
        <v>3</v>
      </c>
      <c r="AD218" s="2">
        <f>VLOOKUP(K218,'MMA Registration'!N:O,2,FALSE)</f>
        <v>19</v>
      </c>
    </row>
    <row r="219" spans="1:30" ht="23.1" customHeight="1">
      <c r="A219" s="2" t="s">
        <v>86</v>
      </c>
      <c r="B219" s="2" t="s">
        <v>26</v>
      </c>
      <c r="C219" s="2" t="s">
        <v>27</v>
      </c>
      <c r="D219" s="2" t="s">
        <v>28</v>
      </c>
      <c r="E219" s="2" t="s">
        <v>28</v>
      </c>
      <c r="F219" s="2" t="s">
        <v>167</v>
      </c>
      <c r="G219" s="2" t="s">
        <v>4454</v>
      </c>
      <c r="H219" s="2" t="s">
        <v>4459</v>
      </c>
      <c r="I219" s="11" t="s">
        <v>875</v>
      </c>
      <c r="J219" s="2" t="s">
        <v>8160</v>
      </c>
      <c r="K219" s="2" t="s">
        <v>876</v>
      </c>
      <c r="L219" s="2">
        <v>2018</v>
      </c>
      <c r="M219" s="2">
        <v>7</v>
      </c>
      <c r="N219" s="2">
        <v>9</v>
      </c>
      <c r="O219" s="31">
        <f t="shared" si="15"/>
        <v>43350</v>
      </c>
      <c r="P219" s="2" t="s">
        <v>4456</v>
      </c>
      <c r="Q219" s="2">
        <v>8</v>
      </c>
      <c r="R219" s="2">
        <v>9</v>
      </c>
      <c r="S219" s="31">
        <f t="shared" si="16"/>
        <v>43351</v>
      </c>
      <c r="T219" s="2" t="s">
        <v>4456</v>
      </c>
      <c r="U219" s="2">
        <v>14</v>
      </c>
      <c r="V219" s="2">
        <v>9</v>
      </c>
      <c r="W219" s="31">
        <f t="shared" si="17"/>
        <v>43357</v>
      </c>
      <c r="X219" s="2" t="s">
        <v>4456</v>
      </c>
      <c r="Y219" s="2">
        <v>15</v>
      </c>
      <c r="Z219" s="2">
        <v>9</v>
      </c>
      <c r="AA219" s="31">
        <f t="shared" si="18"/>
        <v>43358</v>
      </c>
      <c r="AB219" s="2" t="s">
        <v>4457</v>
      </c>
      <c r="AC219" s="2">
        <f t="shared" si="19"/>
        <v>3</v>
      </c>
      <c r="AD219" s="2">
        <f>VLOOKUP(K219,'MMA Registration'!N:O,2,FALSE)</f>
        <v>19</v>
      </c>
    </row>
    <row r="220" spans="1:30" ht="23.1" customHeight="1">
      <c r="A220" s="2" t="s">
        <v>86</v>
      </c>
      <c r="B220" s="2" t="s">
        <v>26</v>
      </c>
      <c r="C220" s="2" t="s">
        <v>27</v>
      </c>
      <c r="D220" s="2" t="s">
        <v>28</v>
      </c>
      <c r="E220" s="2" t="s">
        <v>28</v>
      </c>
      <c r="F220" s="2" t="s">
        <v>167</v>
      </c>
      <c r="G220" s="2" t="s">
        <v>4454</v>
      </c>
      <c r="H220" s="2" t="s">
        <v>4459</v>
      </c>
      <c r="I220" s="11" t="s">
        <v>882</v>
      </c>
      <c r="J220" s="2" t="s">
        <v>8160</v>
      </c>
      <c r="K220" s="2" t="s">
        <v>883</v>
      </c>
      <c r="L220" s="2">
        <v>2018</v>
      </c>
      <c r="M220" s="2">
        <v>7</v>
      </c>
      <c r="N220" s="2">
        <v>9</v>
      </c>
      <c r="O220" s="31">
        <f t="shared" si="15"/>
        <v>43350</v>
      </c>
      <c r="P220" s="2" t="s">
        <v>4456</v>
      </c>
      <c r="Q220" s="2">
        <v>8</v>
      </c>
      <c r="R220" s="2">
        <v>9</v>
      </c>
      <c r="S220" s="31">
        <f t="shared" si="16"/>
        <v>43351</v>
      </c>
      <c r="T220" s="2" t="s">
        <v>4457</v>
      </c>
      <c r="U220" s="2">
        <v>14</v>
      </c>
      <c r="V220" s="2">
        <v>9</v>
      </c>
      <c r="W220" s="31">
        <f t="shared" si="17"/>
        <v>43357</v>
      </c>
      <c r="X220" s="2" t="s">
        <v>4456</v>
      </c>
      <c r="Y220" s="2">
        <v>15</v>
      </c>
      <c r="Z220" s="2">
        <v>9</v>
      </c>
      <c r="AA220" s="31">
        <f t="shared" si="18"/>
        <v>43358</v>
      </c>
      <c r="AB220" s="2" t="s">
        <v>4456</v>
      </c>
      <c r="AC220" s="2">
        <f t="shared" si="19"/>
        <v>3</v>
      </c>
      <c r="AD220" s="2">
        <f>VLOOKUP(K220,'MMA Registration'!N:O,2,FALSE)</f>
        <v>19</v>
      </c>
    </row>
    <row r="221" spans="1:30" ht="23.1" customHeight="1">
      <c r="A221" s="2" t="s">
        <v>86</v>
      </c>
      <c r="B221" s="2" t="s">
        <v>26</v>
      </c>
      <c r="C221" s="2" t="s">
        <v>27</v>
      </c>
      <c r="D221" s="2" t="s">
        <v>28</v>
      </c>
      <c r="E221" s="2" t="s">
        <v>28</v>
      </c>
      <c r="F221" s="2" t="s">
        <v>167</v>
      </c>
      <c r="G221" s="2" t="s">
        <v>4454</v>
      </c>
      <c r="H221" s="2" t="s">
        <v>4459</v>
      </c>
      <c r="I221" s="11" t="s">
        <v>879</v>
      </c>
      <c r="J221" s="2" t="s">
        <v>8160</v>
      </c>
      <c r="K221" s="2" t="s">
        <v>880</v>
      </c>
      <c r="L221" s="2">
        <v>2018</v>
      </c>
      <c r="M221" s="2">
        <v>7</v>
      </c>
      <c r="N221" s="2">
        <v>9</v>
      </c>
      <c r="O221" s="31">
        <f t="shared" si="15"/>
        <v>43350</v>
      </c>
      <c r="P221" s="2" t="s">
        <v>4456</v>
      </c>
      <c r="Q221" s="2">
        <v>8</v>
      </c>
      <c r="R221" s="2">
        <v>9</v>
      </c>
      <c r="S221" s="31">
        <f t="shared" si="16"/>
        <v>43351</v>
      </c>
      <c r="T221" s="2" t="s">
        <v>4456</v>
      </c>
      <c r="U221" s="2">
        <v>14</v>
      </c>
      <c r="V221" s="2">
        <v>9</v>
      </c>
      <c r="W221" s="31">
        <f t="shared" si="17"/>
        <v>43357</v>
      </c>
      <c r="X221" s="2" t="s">
        <v>4457</v>
      </c>
      <c r="Y221" s="2">
        <v>15</v>
      </c>
      <c r="Z221" s="2">
        <v>9</v>
      </c>
      <c r="AA221" s="31">
        <f t="shared" si="18"/>
        <v>43358</v>
      </c>
      <c r="AB221" s="2" t="s">
        <v>4457</v>
      </c>
      <c r="AC221" s="2">
        <f t="shared" si="19"/>
        <v>2</v>
      </c>
      <c r="AD221" s="2">
        <f>VLOOKUP(K221,'MMA Registration'!N:O,2,FALSE)</f>
        <v>19</v>
      </c>
    </row>
    <row r="222" spans="1:30" ht="23.1" customHeight="1">
      <c r="A222" s="2" t="s">
        <v>86</v>
      </c>
      <c r="B222" s="2" t="s">
        <v>26</v>
      </c>
      <c r="C222" s="2" t="s">
        <v>27</v>
      </c>
      <c r="D222" s="2" t="s">
        <v>28</v>
      </c>
      <c r="E222" s="2" t="s">
        <v>28</v>
      </c>
      <c r="F222" s="2" t="s">
        <v>167</v>
      </c>
      <c r="G222" s="2" t="s">
        <v>4454</v>
      </c>
      <c r="H222" s="2" t="s">
        <v>4459</v>
      </c>
      <c r="I222" s="11" t="s">
        <v>877</v>
      </c>
      <c r="J222" s="2" t="s">
        <v>8160</v>
      </c>
      <c r="K222" s="2" t="s">
        <v>878</v>
      </c>
      <c r="L222" s="2">
        <v>2018</v>
      </c>
      <c r="M222" s="2">
        <v>7</v>
      </c>
      <c r="N222" s="2">
        <v>9</v>
      </c>
      <c r="O222" s="31">
        <f t="shared" si="15"/>
        <v>43350</v>
      </c>
      <c r="P222" s="2" t="s">
        <v>4456</v>
      </c>
      <c r="Q222" s="2">
        <v>8</v>
      </c>
      <c r="R222" s="2">
        <v>9</v>
      </c>
      <c r="S222" s="31">
        <f t="shared" si="16"/>
        <v>43351</v>
      </c>
      <c r="T222" s="2" t="s">
        <v>4457</v>
      </c>
      <c r="U222" s="2">
        <v>14</v>
      </c>
      <c r="V222" s="2">
        <v>9</v>
      </c>
      <c r="W222" s="31">
        <f t="shared" si="17"/>
        <v>43357</v>
      </c>
      <c r="X222" s="2" t="s">
        <v>4456</v>
      </c>
      <c r="Y222" s="2">
        <v>15</v>
      </c>
      <c r="Z222" s="2">
        <v>9</v>
      </c>
      <c r="AA222" s="31">
        <f t="shared" si="18"/>
        <v>43358</v>
      </c>
      <c r="AB222" s="2" t="s">
        <v>4456</v>
      </c>
      <c r="AC222" s="2">
        <f t="shared" si="19"/>
        <v>3</v>
      </c>
      <c r="AD222" s="2">
        <f>VLOOKUP(K222,'MMA Registration'!N:O,2,FALSE)</f>
        <v>19</v>
      </c>
    </row>
    <row r="223" spans="1:30" ht="23.1" customHeight="1">
      <c r="A223" s="2" t="s">
        <v>86</v>
      </c>
      <c r="B223" s="2" t="s">
        <v>26</v>
      </c>
      <c r="C223" s="2" t="s">
        <v>27</v>
      </c>
      <c r="D223" s="2" t="s">
        <v>28</v>
      </c>
      <c r="E223" s="2" t="s">
        <v>28</v>
      </c>
      <c r="F223" s="2" t="s">
        <v>167</v>
      </c>
      <c r="G223" s="2" t="s">
        <v>4454</v>
      </c>
      <c r="H223" s="2" t="s">
        <v>4459</v>
      </c>
      <c r="I223" s="11" t="s">
        <v>884</v>
      </c>
      <c r="J223" s="2" t="s">
        <v>8160</v>
      </c>
      <c r="K223" s="2" t="s">
        <v>885</v>
      </c>
      <c r="L223" s="2">
        <v>2018</v>
      </c>
      <c r="M223" s="2">
        <v>7</v>
      </c>
      <c r="N223" s="2">
        <v>9</v>
      </c>
      <c r="O223" s="31">
        <f t="shared" si="15"/>
        <v>43350</v>
      </c>
      <c r="P223" s="2" t="s">
        <v>4456</v>
      </c>
      <c r="Q223" s="2">
        <v>8</v>
      </c>
      <c r="R223" s="2">
        <v>9</v>
      </c>
      <c r="S223" s="31">
        <f t="shared" si="16"/>
        <v>43351</v>
      </c>
      <c r="T223" s="2" t="s">
        <v>4457</v>
      </c>
      <c r="U223" s="2">
        <v>14</v>
      </c>
      <c r="V223" s="2">
        <v>9</v>
      </c>
      <c r="W223" s="31">
        <f t="shared" si="17"/>
        <v>43357</v>
      </c>
      <c r="X223" s="2" t="s">
        <v>4456</v>
      </c>
      <c r="Y223" s="2">
        <v>15</v>
      </c>
      <c r="Z223" s="2">
        <v>9</v>
      </c>
      <c r="AA223" s="31">
        <f t="shared" si="18"/>
        <v>43358</v>
      </c>
      <c r="AB223" s="2" t="s">
        <v>4456</v>
      </c>
      <c r="AC223" s="2">
        <f t="shared" si="19"/>
        <v>3</v>
      </c>
      <c r="AD223" s="2">
        <f>VLOOKUP(K223,'MMA Registration'!N:O,2,FALSE)</f>
        <v>19</v>
      </c>
    </row>
    <row r="224" spans="1:30" ht="23.1" customHeight="1">
      <c r="A224" s="2" t="s">
        <v>86</v>
      </c>
      <c r="B224" s="2" t="s">
        <v>26</v>
      </c>
      <c r="C224" s="2" t="s">
        <v>27</v>
      </c>
      <c r="D224" s="2" t="s">
        <v>28</v>
      </c>
      <c r="E224" s="2" t="s">
        <v>28</v>
      </c>
      <c r="F224" s="2" t="s">
        <v>167</v>
      </c>
      <c r="G224" s="2" t="s">
        <v>4454</v>
      </c>
      <c r="H224" s="2" t="s">
        <v>4459</v>
      </c>
      <c r="I224" s="11" t="s">
        <v>886</v>
      </c>
      <c r="J224" s="2" t="s">
        <v>8160</v>
      </c>
      <c r="K224" s="2" t="s">
        <v>845</v>
      </c>
      <c r="L224" s="2">
        <v>2018</v>
      </c>
      <c r="M224" s="2">
        <v>7</v>
      </c>
      <c r="N224" s="2">
        <v>9</v>
      </c>
      <c r="O224" s="31">
        <f t="shared" si="15"/>
        <v>43350</v>
      </c>
      <c r="P224" s="2" t="s">
        <v>4456</v>
      </c>
      <c r="Q224" s="2">
        <v>8</v>
      </c>
      <c r="R224" s="2">
        <v>9</v>
      </c>
      <c r="S224" s="31">
        <f t="shared" si="16"/>
        <v>43351</v>
      </c>
      <c r="T224" s="2" t="s">
        <v>4457</v>
      </c>
      <c r="U224" s="2">
        <v>14</v>
      </c>
      <c r="V224" s="2">
        <v>9</v>
      </c>
      <c r="W224" s="31">
        <f t="shared" si="17"/>
        <v>43357</v>
      </c>
      <c r="X224" s="2" t="s">
        <v>4456</v>
      </c>
      <c r="Y224" s="2">
        <v>15</v>
      </c>
      <c r="Z224" s="2">
        <v>9</v>
      </c>
      <c r="AA224" s="31">
        <f t="shared" si="18"/>
        <v>43358</v>
      </c>
      <c r="AB224" s="2" t="s">
        <v>4456</v>
      </c>
      <c r="AC224" s="2">
        <f t="shared" si="19"/>
        <v>3</v>
      </c>
      <c r="AD224" s="2">
        <f>VLOOKUP(K224,'MMA Registration'!N:O,2,FALSE)</f>
        <v>18</v>
      </c>
    </row>
    <row r="225" spans="1:30" ht="23.1" customHeight="1">
      <c r="A225" s="2" t="s">
        <v>86</v>
      </c>
      <c r="B225" s="2" t="s">
        <v>26</v>
      </c>
      <c r="C225" s="2" t="s">
        <v>27</v>
      </c>
      <c r="D225" s="2" t="s">
        <v>28</v>
      </c>
      <c r="E225" s="2" t="s">
        <v>28</v>
      </c>
      <c r="F225" s="2" t="s">
        <v>167</v>
      </c>
      <c r="G225" s="2" t="s">
        <v>4454</v>
      </c>
      <c r="H225" s="2" t="s">
        <v>4458</v>
      </c>
      <c r="I225" s="11" t="s">
        <v>895</v>
      </c>
      <c r="J225" s="2" t="s">
        <v>8160</v>
      </c>
      <c r="K225" s="11" t="s">
        <v>896</v>
      </c>
      <c r="L225" s="2">
        <v>2018</v>
      </c>
      <c r="M225" s="2">
        <v>14</v>
      </c>
      <c r="N225" s="2">
        <v>9</v>
      </c>
      <c r="O225" s="31">
        <f t="shared" si="15"/>
        <v>43357</v>
      </c>
      <c r="P225" s="2" t="s">
        <v>4456</v>
      </c>
      <c r="Q225" s="2">
        <v>19</v>
      </c>
      <c r="R225" s="2">
        <v>9</v>
      </c>
      <c r="S225" s="31">
        <f t="shared" si="16"/>
        <v>43362</v>
      </c>
      <c r="T225" s="2" t="s">
        <v>4456</v>
      </c>
      <c r="U225" s="2">
        <v>21</v>
      </c>
      <c r="V225" s="2">
        <v>9</v>
      </c>
      <c r="W225" s="31">
        <f t="shared" si="17"/>
        <v>43364</v>
      </c>
      <c r="X225" s="2" t="s">
        <v>4456</v>
      </c>
      <c r="Y225" s="2">
        <v>27</v>
      </c>
      <c r="Z225" s="2">
        <v>9</v>
      </c>
      <c r="AA225" s="31">
        <f t="shared" si="18"/>
        <v>43370</v>
      </c>
      <c r="AB225" s="2" t="s">
        <v>4456</v>
      </c>
      <c r="AC225" s="2">
        <f t="shared" si="19"/>
        <v>4</v>
      </c>
      <c r="AD225" s="2">
        <f>VLOOKUP(K225,'MMA Registration'!N:O,2,FALSE)</f>
        <v>19</v>
      </c>
    </row>
    <row r="226" spans="1:30" ht="23.1" customHeight="1">
      <c r="A226" s="2" t="s">
        <v>86</v>
      </c>
      <c r="B226" s="2" t="s">
        <v>26</v>
      </c>
      <c r="C226" s="2" t="s">
        <v>27</v>
      </c>
      <c r="D226" s="2" t="s">
        <v>28</v>
      </c>
      <c r="E226" s="2" t="s">
        <v>28</v>
      </c>
      <c r="F226" s="2" t="s">
        <v>167</v>
      </c>
      <c r="G226" s="2" t="s">
        <v>4454</v>
      </c>
      <c r="H226" s="2" t="s">
        <v>4458</v>
      </c>
      <c r="I226" s="11" t="s">
        <v>2625</v>
      </c>
      <c r="J226" s="2" t="s">
        <v>8160</v>
      </c>
      <c r="K226" s="11" t="s">
        <v>888</v>
      </c>
      <c r="L226" s="2">
        <v>2018</v>
      </c>
      <c r="M226" s="2">
        <v>14</v>
      </c>
      <c r="N226" s="2">
        <v>9</v>
      </c>
      <c r="O226" s="31">
        <f t="shared" si="15"/>
        <v>43357</v>
      </c>
      <c r="P226" s="2" t="s">
        <v>4456</v>
      </c>
      <c r="Q226" s="2">
        <v>19</v>
      </c>
      <c r="R226" s="2">
        <v>9</v>
      </c>
      <c r="S226" s="31">
        <f t="shared" si="16"/>
        <v>43362</v>
      </c>
      <c r="T226" s="2" t="s">
        <v>4456</v>
      </c>
      <c r="U226" s="2">
        <v>21</v>
      </c>
      <c r="V226" s="2">
        <v>9</v>
      </c>
      <c r="W226" s="31">
        <f t="shared" si="17"/>
        <v>43364</v>
      </c>
      <c r="X226" s="2" t="s">
        <v>4457</v>
      </c>
      <c r="Y226" s="2">
        <v>27</v>
      </c>
      <c r="Z226" s="2">
        <v>9</v>
      </c>
      <c r="AA226" s="31">
        <f t="shared" si="18"/>
        <v>43370</v>
      </c>
      <c r="AB226" s="2" t="s">
        <v>4456</v>
      </c>
      <c r="AC226" s="2">
        <f t="shared" si="19"/>
        <v>3</v>
      </c>
      <c r="AD226" s="2">
        <f>VLOOKUP(K226,'MMA Registration'!N:O,2,FALSE)</f>
        <v>19</v>
      </c>
    </row>
    <row r="227" spans="1:30" ht="23.1" customHeight="1">
      <c r="A227" s="2" t="s">
        <v>86</v>
      </c>
      <c r="B227" s="2" t="s">
        <v>26</v>
      </c>
      <c r="C227" s="2" t="s">
        <v>27</v>
      </c>
      <c r="D227" s="2" t="s">
        <v>28</v>
      </c>
      <c r="E227" s="2" t="s">
        <v>28</v>
      </c>
      <c r="F227" s="2" t="s">
        <v>167</v>
      </c>
      <c r="G227" s="2" t="s">
        <v>4454</v>
      </c>
      <c r="H227" s="2" t="s">
        <v>4458</v>
      </c>
      <c r="I227" s="11" t="s">
        <v>889</v>
      </c>
      <c r="J227" s="2" t="s">
        <v>8160</v>
      </c>
      <c r="K227" s="2" t="s">
        <v>890</v>
      </c>
      <c r="L227" s="2">
        <v>2018</v>
      </c>
      <c r="M227" s="2">
        <v>14</v>
      </c>
      <c r="N227" s="2">
        <v>9</v>
      </c>
      <c r="O227" s="31">
        <f t="shared" si="15"/>
        <v>43357</v>
      </c>
      <c r="P227" s="2" t="s">
        <v>4456</v>
      </c>
      <c r="Q227" s="2">
        <v>19</v>
      </c>
      <c r="R227" s="2">
        <v>9</v>
      </c>
      <c r="S227" s="31">
        <f t="shared" si="16"/>
        <v>43362</v>
      </c>
      <c r="T227" s="2" t="s">
        <v>4456</v>
      </c>
      <c r="U227" s="2">
        <v>21</v>
      </c>
      <c r="V227" s="2">
        <v>9</v>
      </c>
      <c r="W227" s="31">
        <f t="shared" si="17"/>
        <v>43364</v>
      </c>
      <c r="X227" s="2" t="s">
        <v>4457</v>
      </c>
      <c r="Y227" s="2">
        <v>27</v>
      </c>
      <c r="Z227" s="2">
        <v>9</v>
      </c>
      <c r="AA227" s="31">
        <f t="shared" si="18"/>
        <v>43370</v>
      </c>
      <c r="AB227" s="2" t="s">
        <v>4456</v>
      </c>
      <c r="AC227" s="2">
        <f t="shared" si="19"/>
        <v>3</v>
      </c>
      <c r="AD227" s="2">
        <f>VLOOKUP(K227,'MMA Registration'!N:O,2,FALSE)</f>
        <v>19</v>
      </c>
    </row>
    <row r="228" spans="1:30" ht="23.1" customHeight="1">
      <c r="A228" s="2" t="s">
        <v>86</v>
      </c>
      <c r="B228" s="2" t="s">
        <v>26</v>
      </c>
      <c r="C228" s="2" t="s">
        <v>27</v>
      </c>
      <c r="D228" s="2" t="s">
        <v>28</v>
      </c>
      <c r="E228" s="2" t="s">
        <v>28</v>
      </c>
      <c r="F228" s="2" t="s">
        <v>167</v>
      </c>
      <c r="G228" s="2" t="s">
        <v>4454</v>
      </c>
      <c r="H228" s="2" t="s">
        <v>4458</v>
      </c>
      <c r="I228" s="11" t="s">
        <v>253</v>
      </c>
      <c r="J228" s="2" t="s">
        <v>8160</v>
      </c>
      <c r="K228" s="2" t="s">
        <v>301</v>
      </c>
      <c r="L228" s="2">
        <v>2018</v>
      </c>
      <c r="M228" s="2">
        <v>14</v>
      </c>
      <c r="N228" s="2">
        <v>9</v>
      </c>
      <c r="O228" s="31">
        <f t="shared" si="15"/>
        <v>43357</v>
      </c>
      <c r="P228" s="2" t="s">
        <v>4456</v>
      </c>
      <c r="Q228" s="2">
        <v>19</v>
      </c>
      <c r="R228" s="2">
        <v>9</v>
      </c>
      <c r="S228" s="31">
        <f t="shared" si="16"/>
        <v>43362</v>
      </c>
      <c r="T228" s="2" t="s">
        <v>4457</v>
      </c>
      <c r="U228" s="2">
        <v>21</v>
      </c>
      <c r="V228" s="2">
        <v>9</v>
      </c>
      <c r="W228" s="31">
        <f t="shared" si="17"/>
        <v>43364</v>
      </c>
      <c r="X228" s="2" t="s">
        <v>4456</v>
      </c>
      <c r="Y228" s="2">
        <v>27</v>
      </c>
      <c r="Z228" s="2">
        <v>9</v>
      </c>
      <c r="AA228" s="31">
        <f t="shared" si="18"/>
        <v>43370</v>
      </c>
      <c r="AB228" s="2" t="s">
        <v>4456</v>
      </c>
      <c r="AC228" s="2">
        <f t="shared" si="19"/>
        <v>3</v>
      </c>
      <c r="AD228" s="2">
        <f>VLOOKUP(K228,'MMA Registration'!N:O,2,FALSE)</f>
        <v>19</v>
      </c>
    </row>
    <row r="229" spans="1:30" ht="23.1" customHeight="1">
      <c r="A229" s="2" t="s">
        <v>86</v>
      </c>
      <c r="B229" s="2" t="s">
        <v>26</v>
      </c>
      <c r="C229" s="2" t="s">
        <v>27</v>
      </c>
      <c r="D229" s="2" t="s">
        <v>28</v>
      </c>
      <c r="E229" s="2" t="s">
        <v>28</v>
      </c>
      <c r="F229" s="2" t="s">
        <v>167</v>
      </c>
      <c r="G229" s="2" t="s">
        <v>4454</v>
      </c>
      <c r="H229" s="2" t="s">
        <v>4458</v>
      </c>
      <c r="I229" s="11" t="s">
        <v>893</v>
      </c>
      <c r="J229" s="2" t="s">
        <v>8160</v>
      </c>
      <c r="K229" s="2" t="s">
        <v>894</v>
      </c>
      <c r="L229" s="2">
        <v>2018</v>
      </c>
      <c r="M229" s="2">
        <v>14</v>
      </c>
      <c r="N229" s="2">
        <v>9</v>
      </c>
      <c r="O229" s="31">
        <f t="shared" si="15"/>
        <v>43357</v>
      </c>
      <c r="P229" s="2" t="s">
        <v>4456</v>
      </c>
      <c r="Q229" s="2">
        <v>19</v>
      </c>
      <c r="R229" s="2">
        <v>9</v>
      </c>
      <c r="S229" s="31">
        <f t="shared" si="16"/>
        <v>43362</v>
      </c>
      <c r="T229" s="2" t="s">
        <v>4456</v>
      </c>
      <c r="U229" s="2">
        <v>21</v>
      </c>
      <c r="V229" s="2">
        <v>9</v>
      </c>
      <c r="W229" s="31">
        <f t="shared" si="17"/>
        <v>43364</v>
      </c>
      <c r="X229" s="2" t="s">
        <v>4456</v>
      </c>
      <c r="Y229" s="2">
        <v>27</v>
      </c>
      <c r="Z229" s="2">
        <v>9</v>
      </c>
      <c r="AA229" s="31">
        <f t="shared" si="18"/>
        <v>43370</v>
      </c>
      <c r="AB229" s="2" t="s">
        <v>4456</v>
      </c>
      <c r="AC229" s="2">
        <f t="shared" si="19"/>
        <v>4</v>
      </c>
      <c r="AD229" s="2">
        <f>VLOOKUP(K229,'MMA Registration'!N:O,2,FALSE)</f>
        <v>19</v>
      </c>
    </row>
    <row r="230" spans="1:30" ht="23.1" customHeight="1">
      <c r="A230" s="2" t="s">
        <v>86</v>
      </c>
      <c r="B230" s="2" t="s">
        <v>26</v>
      </c>
      <c r="C230" s="2" t="s">
        <v>27</v>
      </c>
      <c r="D230" s="2" t="s">
        <v>28</v>
      </c>
      <c r="E230" s="2" t="s">
        <v>28</v>
      </c>
      <c r="F230" s="2" t="s">
        <v>167</v>
      </c>
      <c r="G230" s="2" t="s">
        <v>4454</v>
      </c>
      <c r="H230" s="2" t="s">
        <v>4458</v>
      </c>
      <c r="I230" s="11" t="s">
        <v>521</v>
      </c>
      <c r="J230" s="2" t="s">
        <v>8160</v>
      </c>
      <c r="K230" s="2" t="s">
        <v>557</v>
      </c>
      <c r="L230" s="2">
        <v>2018</v>
      </c>
      <c r="M230" s="2">
        <v>14</v>
      </c>
      <c r="N230" s="2">
        <v>9</v>
      </c>
      <c r="O230" s="31">
        <f t="shared" si="15"/>
        <v>43357</v>
      </c>
      <c r="P230" s="2" t="s">
        <v>4456</v>
      </c>
      <c r="Q230" s="2">
        <v>19</v>
      </c>
      <c r="R230" s="2">
        <v>9</v>
      </c>
      <c r="S230" s="31">
        <f t="shared" si="16"/>
        <v>43362</v>
      </c>
      <c r="T230" s="2" t="s">
        <v>4456</v>
      </c>
      <c r="U230" s="2">
        <v>21</v>
      </c>
      <c r="V230" s="2">
        <v>9</v>
      </c>
      <c r="W230" s="31">
        <f t="shared" si="17"/>
        <v>43364</v>
      </c>
      <c r="X230" s="2" t="s">
        <v>4456</v>
      </c>
      <c r="Y230" s="2">
        <v>27</v>
      </c>
      <c r="Z230" s="2">
        <v>9</v>
      </c>
      <c r="AA230" s="31">
        <f t="shared" si="18"/>
        <v>43370</v>
      </c>
      <c r="AB230" s="2" t="s">
        <v>4457</v>
      </c>
      <c r="AC230" s="2">
        <f t="shared" si="19"/>
        <v>3</v>
      </c>
      <c r="AD230" s="2">
        <f>VLOOKUP(K230,'MMA Registration'!N:O,2,FALSE)</f>
        <v>16</v>
      </c>
    </row>
    <row r="231" spans="1:30" ht="23.1" customHeight="1">
      <c r="A231" s="2" t="s">
        <v>86</v>
      </c>
      <c r="B231" s="2" t="s">
        <v>26</v>
      </c>
      <c r="C231" s="2" t="s">
        <v>27</v>
      </c>
      <c r="D231" s="2" t="s">
        <v>28</v>
      </c>
      <c r="E231" s="2" t="s">
        <v>28</v>
      </c>
      <c r="F231" s="2" t="s">
        <v>167</v>
      </c>
      <c r="G231" s="2" t="s">
        <v>4454</v>
      </c>
      <c r="H231" s="2" t="s">
        <v>4458</v>
      </c>
      <c r="I231" s="11" t="s">
        <v>918</v>
      </c>
      <c r="J231" s="2" t="s">
        <v>8160</v>
      </c>
      <c r="K231" s="2" t="s">
        <v>919</v>
      </c>
      <c r="L231" s="2">
        <v>2018</v>
      </c>
      <c r="M231" s="2">
        <v>14</v>
      </c>
      <c r="N231" s="2">
        <v>9</v>
      </c>
      <c r="O231" s="31">
        <f t="shared" si="15"/>
        <v>43357</v>
      </c>
      <c r="P231" s="2" t="s">
        <v>4456</v>
      </c>
      <c r="Q231" s="2">
        <v>19</v>
      </c>
      <c r="R231" s="2">
        <v>9</v>
      </c>
      <c r="S231" s="31">
        <f t="shared" si="16"/>
        <v>43362</v>
      </c>
      <c r="T231" s="2" t="s">
        <v>4457</v>
      </c>
      <c r="U231" s="2">
        <v>21</v>
      </c>
      <c r="V231" s="2">
        <v>9</v>
      </c>
      <c r="W231" s="31">
        <f t="shared" si="17"/>
        <v>43364</v>
      </c>
      <c r="X231" s="2" t="s">
        <v>4456</v>
      </c>
      <c r="Y231" s="2">
        <v>27</v>
      </c>
      <c r="Z231" s="2">
        <v>9</v>
      </c>
      <c r="AA231" s="31">
        <f t="shared" si="18"/>
        <v>43370</v>
      </c>
      <c r="AB231" s="2" t="s">
        <v>4456</v>
      </c>
      <c r="AC231" s="2">
        <f t="shared" si="19"/>
        <v>3</v>
      </c>
      <c r="AD231" s="2">
        <f>VLOOKUP(K231,'MMA Registration'!N:O,2,FALSE)</f>
        <v>18</v>
      </c>
    </row>
    <row r="232" spans="1:30" ht="23.1" customHeight="1">
      <c r="A232" s="2" t="s">
        <v>86</v>
      </c>
      <c r="B232" s="2" t="s">
        <v>26</v>
      </c>
      <c r="C232" s="2" t="s">
        <v>27</v>
      </c>
      <c r="D232" s="2" t="s">
        <v>28</v>
      </c>
      <c r="E232" s="2" t="s">
        <v>28</v>
      </c>
      <c r="F232" s="2" t="s">
        <v>167</v>
      </c>
      <c r="G232" s="2" t="s">
        <v>4454</v>
      </c>
      <c r="H232" s="2" t="s">
        <v>4458</v>
      </c>
      <c r="I232" s="11" t="s">
        <v>920</v>
      </c>
      <c r="J232" s="2" t="s">
        <v>8160</v>
      </c>
      <c r="K232" s="2" t="s">
        <v>790</v>
      </c>
      <c r="L232" s="2">
        <v>2018</v>
      </c>
      <c r="M232" s="2">
        <v>14</v>
      </c>
      <c r="N232" s="2">
        <v>9</v>
      </c>
      <c r="O232" s="31">
        <f t="shared" si="15"/>
        <v>43357</v>
      </c>
      <c r="P232" s="2" t="s">
        <v>4456</v>
      </c>
      <c r="Q232" s="2">
        <v>19</v>
      </c>
      <c r="R232" s="2">
        <v>9</v>
      </c>
      <c r="S232" s="31">
        <f t="shared" si="16"/>
        <v>43362</v>
      </c>
      <c r="T232" s="2" t="s">
        <v>4456</v>
      </c>
      <c r="U232" s="2">
        <v>21</v>
      </c>
      <c r="V232" s="2">
        <v>9</v>
      </c>
      <c r="W232" s="31">
        <f t="shared" si="17"/>
        <v>43364</v>
      </c>
      <c r="X232" s="2" t="s">
        <v>4457</v>
      </c>
      <c r="Y232" s="2">
        <v>27</v>
      </c>
      <c r="Z232" s="2">
        <v>9</v>
      </c>
      <c r="AA232" s="31">
        <f t="shared" si="18"/>
        <v>43370</v>
      </c>
      <c r="AB232" s="2" t="s">
        <v>4456</v>
      </c>
      <c r="AC232" s="2">
        <f t="shared" si="19"/>
        <v>3</v>
      </c>
      <c r="AD232" s="2">
        <f>VLOOKUP(K232,'MMA Registration'!N:O,2,FALSE)</f>
        <v>18</v>
      </c>
    </row>
    <row r="233" spans="1:30" ht="23.1" customHeight="1">
      <c r="A233" s="2" t="s">
        <v>86</v>
      </c>
      <c r="B233" s="2" t="s">
        <v>26</v>
      </c>
      <c r="C233" s="2" t="s">
        <v>27</v>
      </c>
      <c r="D233" s="2" t="s">
        <v>28</v>
      </c>
      <c r="E233" s="2" t="s">
        <v>28</v>
      </c>
      <c r="F233" s="2" t="s">
        <v>167</v>
      </c>
      <c r="G233" s="2" t="s">
        <v>4454</v>
      </c>
      <c r="H233" s="2" t="s">
        <v>4458</v>
      </c>
      <c r="I233" s="2" t="s">
        <v>891</v>
      </c>
      <c r="J233" s="2" t="s">
        <v>8160</v>
      </c>
      <c r="K233" s="2" t="s">
        <v>892</v>
      </c>
      <c r="L233" s="2">
        <v>2018</v>
      </c>
      <c r="M233" s="2">
        <v>14</v>
      </c>
      <c r="N233" s="2">
        <v>9</v>
      </c>
      <c r="O233" s="31">
        <f t="shared" si="15"/>
        <v>43357</v>
      </c>
      <c r="P233" s="2" t="s">
        <v>4456</v>
      </c>
      <c r="Q233" s="2">
        <v>19</v>
      </c>
      <c r="R233" s="2">
        <v>9</v>
      </c>
      <c r="S233" s="31">
        <f t="shared" si="16"/>
        <v>43362</v>
      </c>
      <c r="T233" s="2" t="s">
        <v>4457</v>
      </c>
      <c r="U233" s="2">
        <v>21</v>
      </c>
      <c r="V233" s="2">
        <v>9</v>
      </c>
      <c r="W233" s="31">
        <f t="shared" si="17"/>
        <v>43364</v>
      </c>
      <c r="X233" s="2" t="s">
        <v>4456</v>
      </c>
      <c r="Y233" s="2">
        <v>27</v>
      </c>
      <c r="Z233" s="2">
        <v>9</v>
      </c>
      <c r="AA233" s="31">
        <f t="shared" si="18"/>
        <v>43370</v>
      </c>
      <c r="AB233" s="2" t="s">
        <v>4456</v>
      </c>
      <c r="AC233" s="2">
        <f t="shared" si="19"/>
        <v>3</v>
      </c>
      <c r="AD233" s="2">
        <f>VLOOKUP(K233,'MMA Registration'!N:O,2,FALSE)</f>
        <v>19</v>
      </c>
    </row>
    <row r="234" spans="1:30" ht="23.1" customHeight="1">
      <c r="A234" s="2" t="s">
        <v>92</v>
      </c>
      <c r="B234" s="2" t="s">
        <v>26</v>
      </c>
      <c r="C234" s="2" t="s">
        <v>27</v>
      </c>
      <c r="D234" s="2" t="s">
        <v>28</v>
      </c>
      <c r="E234" s="2" t="s">
        <v>28</v>
      </c>
      <c r="F234" s="2" t="s">
        <v>167</v>
      </c>
      <c r="G234" s="2" t="s">
        <v>4454</v>
      </c>
      <c r="H234" s="2" t="s">
        <v>4458</v>
      </c>
      <c r="I234" s="11" t="s">
        <v>932</v>
      </c>
      <c r="J234" s="2" t="s">
        <v>8160</v>
      </c>
      <c r="K234" s="2" t="s">
        <v>933</v>
      </c>
      <c r="L234" s="2">
        <v>2018</v>
      </c>
      <c r="M234" s="2">
        <v>10</v>
      </c>
      <c r="N234" s="2">
        <v>10</v>
      </c>
      <c r="O234" s="31">
        <f t="shared" si="15"/>
        <v>43383</v>
      </c>
      <c r="P234" s="2" t="s">
        <v>4456</v>
      </c>
      <c r="Q234" s="2">
        <v>12</v>
      </c>
      <c r="R234" s="2">
        <v>10</v>
      </c>
      <c r="S234" s="31">
        <f t="shared" si="16"/>
        <v>43385</v>
      </c>
      <c r="T234" s="2" t="s">
        <v>4456</v>
      </c>
      <c r="U234" s="2">
        <v>16</v>
      </c>
      <c r="V234" s="2">
        <v>10</v>
      </c>
      <c r="W234" s="31">
        <f t="shared" ref="W234:W259" si="20">DATE(L234,V234,U234)</f>
        <v>43389</v>
      </c>
      <c r="X234" s="2" t="s">
        <v>4456</v>
      </c>
      <c r="Y234" s="2">
        <v>19</v>
      </c>
      <c r="Z234" s="2">
        <v>10</v>
      </c>
      <c r="AA234" s="31">
        <f t="shared" ref="AA234:AA259" si="21">DATE(L234,Z234,Y234)</f>
        <v>43392</v>
      </c>
      <c r="AB234" s="2" t="s">
        <v>4456</v>
      </c>
      <c r="AC234" s="2">
        <f t="shared" si="19"/>
        <v>4</v>
      </c>
      <c r="AD234" s="2">
        <f>VLOOKUP(K234,'MMA Registration'!N:O,2,FALSE)</f>
        <v>19</v>
      </c>
    </row>
    <row r="235" spans="1:30" ht="23.1" customHeight="1">
      <c r="A235" s="2" t="s">
        <v>92</v>
      </c>
      <c r="B235" s="2" t="s">
        <v>26</v>
      </c>
      <c r="C235" s="2" t="s">
        <v>27</v>
      </c>
      <c r="D235" s="2" t="s">
        <v>28</v>
      </c>
      <c r="E235" s="2" t="s">
        <v>28</v>
      </c>
      <c r="F235" s="2" t="s">
        <v>167</v>
      </c>
      <c r="G235" s="2" t="s">
        <v>4454</v>
      </c>
      <c r="H235" s="2" t="s">
        <v>4458</v>
      </c>
      <c r="I235" s="11" t="s">
        <v>923</v>
      </c>
      <c r="J235" s="2" t="s">
        <v>8160</v>
      </c>
      <c r="K235" s="2" t="s">
        <v>924</v>
      </c>
      <c r="L235" s="2">
        <v>2018</v>
      </c>
      <c r="M235" s="2">
        <v>10</v>
      </c>
      <c r="N235" s="2">
        <v>10</v>
      </c>
      <c r="O235" s="31">
        <f t="shared" si="15"/>
        <v>43383</v>
      </c>
      <c r="P235" s="2" t="s">
        <v>4456</v>
      </c>
      <c r="Q235" s="2">
        <v>12</v>
      </c>
      <c r="R235" s="2">
        <v>10</v>
      </c>
      <c r="S235" s="31">
        <f t="shared" si="16"/>
        <v>43385</v>
      </c>
      <c r="T235" s="2" t="s">
        <v>4456</v>
      </c>
      <c r="U235" s="2">
        <v>16</v>
      </c>
      <c r="V235" s="2">
        <v>10</v>
      </c>
      <c r="W235" s="31">
        <f t="shared" si="20"/>
        <v>43389</v>
      </c>
      <c r="X235" s="2" t="s">
        <v>4456</v>
      </c>
      <c r="Y235" s="2">
        <v>19</v>
      </c>
      <c r="Z235" s="2">
        <v>10</v>
      </c>
      <c r="AA235" s="31">
        <f t="shared" si="21"/>
        <v>43392</v>
      </c>
      <c r="AB235" s="2" t="s">
        <v>4456</v>
      </c>
      <c r="AC235" s="2">
        <f t="shared" si="19"/>
        <v>4</v>
      </c>
      <c r="AD235" s="2">
        <f>VLOOKUP(K235,'MMA Registration'!N:O,2,FALSE)</f>
        <v>19</v>
      </c>
    </row>
    <row r="236" spans="1:30" ht="23.1" customHeight="1">
      <c r="A236" s="2" t="s">
        <v>92</v>
      </c>
      <c r="B236" s="2" t="s">
        <v>26</v>
      </c>
      <c r="C236" s="2" t="s">
        <v>27</v>
      </c>
      <c r="D236" s="2" t="s">
        <v>28</v>
      </c>
      <c r="E236" s="2" t="s">
        <v>28</v>
      </c>
      <c r="F236" s="2" t="s">
        <v>167</v>
      </c>
      <c r="G236" s="2" t="s">
        <v>4454</v>
      </c>
      <c r="H236" s="2" t="s">
        <v>4458</v>
      </c>
      <c r="I236" s="11" t="s">
        <v>925</v>
      </c>
      <c r="J236" s="2" t="s">
        <v>8160</v>
      </c>
      <c r="K236" s="2" t="s">
        <v>543</v>
      </c>
      <c r="L236" s="2">
        <v>2018</v>
      </c>
      <c r="M236" s="2">
        <v>10</v>
      </c>
      <c r="N236" s="2">
        <v>10</v>
      </c>
      <c r="O236" s="31">
        <f t="shared" si="15"/>
        <v>43383</v>
      </c>
      <c r="P236" s="2" t="s">
        <v>4456</v>
      </c>
      <c r="Q236" s="2">
        <v>12</v>
      </c>
      <c r="R236" s="2">
        <v>10</v>
      </c>
      <c r="S236" s="31">
        <f t="shared" si="16"/>
        <v>43385</v>
      </c>
      <c r="T236" s="2" t="s">
        <v>4456</v>
      </c>
      <c r="U236" s="2">
        <v>16</v>
      </c>
      <c r="V236" s="2">
        <v>10</v>
      </c>
      <c r="W236" s="31">
        <f t="shared" si="20"/>
        <v>43389</v>
      </c>
      <c r="X236" s="2" t="s">
        <v>4456</v>
      </c>
      <c r="Y236" s="2">
        <v>19</v>
      </c>
      <c r="Z236" s="2">
        <v>10</v>
      </c>
      <c r="AA236" s="31">
        <f t="shared" si="21"/>
        <v>43392</v>
      </c>
      <c r="AB236" s="2" t="s">
        <v>4456</v>
      </c>
      <c r="AC236" s="2">
        <f t="shared" si="19"/>
        <v>4</v>
      </c>
      <c r="AD236" s="2">
        <f>VLOOKUP(K236,'MMA Registration'!N:O,2,FALSE)</f>
        <v>18</v>
      </c>
    </row>
    <row r="237" spans="1:30" ht="23.1" customHeight="1">
      <c r="A237" s="2" t="s">
        <v>92</v>
      </c>
      <c r="B237" s="2" t="s">
        <v>26</v>
      </c>
      <c r="C237" s="2" t="s">
        <v>27</v>
      </c>
      <c r="D237" s="2" t="s">
        <v>28</v>
      </c>
      <c r="E237" s="2" t="s">
        <v>28</v>
      </c>
      <c r="F237" s="2" t="s">
        <v>167</v>
      </c>
      <c r="G237" s="2" t="s">
        <v>4454</v>
      </c>
      <c r="H237" s="2" t="s">
        <v>4458</v>
      </c>
      <c r="I237" s="11" t="s">
        <v>926</v>
      </c>
      <c r="J237" s="2" t="s">
        <v>8160</v>
      </c>
      <c r="K237" s="2" t="s">
        <v>927</v>
      </c>
      <c r="L237" s="2">
        <v>2018</v>
      </c>
      <c r="M237" s="2">
        <v>10</v>
      </c>
      <c r="N237" s="2">
        <v>10</v>
      </c>
      <c r="O237" s="31">
        <f t="shared" si="15"/>
        <v>43383</v>
      </c>
      <c r="P237" s="2" t="s">
        <v>4456</v>
      </c>
      <c r="Q237" s="2">
        <v>12</v>
      </c>
      <c r="R237" s="2">
        <v>10</v>
      </c>
      <c r="S237" s="31">
        <f t="shared" si="16"/>
        <v>43385</v>
      </c>
      <c r="T237" s="2" t="s">
        <v>4456</v>
      </c>
      <c r="U237" s="2">
        <v>16</v>
      </c>
      <c r="V237" s="2">
        <v>10</v>
      </c>
      <c r="W237" s="31">
        <f t="shared" si="20"/>
        <v>43389</v>
      </c>
      <c r="X237" s="2" t="s">
        <v>4456</v>
      </c>
      <c r="Y237" s="2">
        <v>19</v>
      </c>
      <c r="Z237" s="2">
        <v>10</v>
      </c>
      <c r="AA237" s="31">
        <f t="shared" si="21"/>
        <v>43392</v>
      </c>
      <c r="AB237" s="2" t="s">
        <v>4456</v>
      </c>
      <c r="AC237" s="2">
        <f t="shared" si="19"/>
        <v>4</v>
      </c>
      <c r="AD237" s="2">
        <f>VLOOKUP(K237,'MMA Registration'!N:O,2,FALSE)</f>
        <v>19</v>
      </c>
    </row>
    <row r="238" spans="1:30" ht="23.1" customHeight="1">
      <c r="A238" s="2" t="s">
        <v>92</v>
      </c>
      <c r="B238" s="2" t="s">
        <v>26</v>
      </c>
      <c r="C238" s="2" t="s">
        <v>27</v>
      </c>
      <c r="D238" s="2" t="s">
        <v>28</v>
      </c>
      <c r="E238" s="2" t="s">
        <v>28</v>
      </c>
      <c r="F238" s="2" t="s">
        <v>167</v>
      </c>
      <c r="G238" s="2" t="s">
        <v>4454</v>
      </c>
      <c r="H238" s="2" t="s">
        <v>4458</v>
      </c>
      <c r="I238" s="11" t="s">
        <v>2735</v>
      </c>
      <c r="J238" s="2" t="s">
        <v>8160</v>
      </c>
      <c r="K238" s="2" t="s">
        <v>929</v>
      </c>
      <c r="L238" s="2">
        <v>2018</v>
      </c>
      <c r="M238" s="2">
        <v>10</v>
      </c>
      <c r="N238" s="2">
        <v>10</v>
      </c>
      <c r="O238" s="31">
        <f t="shared" si="15"/>
        <v>43383</v>
      </c>
      <c r="P238" s="2" t="s">
        <v>4456</v>
      </c>
      <c r="Q238" s="2">
        <v>12</v>
      </c>
      <c r="R238" s="2">
        <v>10</v>
      </c>
      <c r="S238" s="31">
        <f t="shared" si="16"/>
        <v>43385</v>
      </c>
      <c r="T238" s="2" t="s">
        <v>4456</v>
      </c>
      <c r="U238" s="2">
        <v>16</v>
      </c>
      <c r="V238" s="2">
        <v>10</v>
      </c>
      <c r="W238" s="31">
        <f t="shared" si="20"/>
        <v>43389</v>
      </c>
      <c r="X238" s="2" t="s">
        <v>4456</v>
      </c>
      <c r="Y238" s="2">
        <v>19</v>
      </c>
      <c r="Z238" s="2">
        <v>10</v>
      </c>
      <c r="AA238" s="31">
        <f t="shared" si="21"/>
        <v>43392</v>
      </c>
      <c r="AB238" s="2" t="s">
        <v>4456</v>
      </c>
      <c r="AC238" s="2">
        <f t="shared" si="19"/>
        <v>4</v>
      </c>
      <c r="AD238" s="2">
        <f>VLOOKUP(K238,'MMA Registration'!N:O,2,FALSE)</f>
        <v>18</v>
      </c>
    </row>
    <row r="239" spans="1:30" ht="23.1" customHeight="1">
      <c r="A239" s="2" t="s">
        <v>92</v>
      </c>
      <c r="B239" s="2" t="s">
        <v>26</v>
      </c>
      <c r="C239" s="2" t="s">
        <v>27</v>
      </c>
      <c r="D239" s="2" t="s">
        <v>28</v>
      </c>
      <c r="E239" s="2" t="s">
        <v>28</v>
      </c>
      <c r="F239" s="2" t="s">
        <v>167</v>
      </c>
      <c r="G239" s="2" t="s">
        <v>4454</v>
      </c>
      <c r="H239" s="2" t="s">
        <v>4458</v>
      </c>
      <c r="I239" s="11" t="s">
        <v>954</v>
      </c>
      <c r="J239" s="2" t="s">
        <v>8160</v>
      </c>
      <c r="K239" s="2" t="s">
        <v>790</v>
      </c>
      <c r="L239" s="2">
        <v>2018</v>
      </c>
      <c r="M239" s="2">
        <v>10</v>
      </c>
      <c r="N239" s="2">
        <v>10</v>
      </c>
      <c r="O239" s="31">
        <f t="shared" si="15"/>
        <v>43383</v>
      </c>
      <c r="P239" s="2" t="s">
        <v>4456</v>
      </c>
      <c r="Q239" s="2">
        <v>12</v>
      </c>
      <c r="R239" s="2">
        <v>10</v>
      </c>
      <c r="S239" s="31">
        <f t="shared" si="16"/>
        <v>43385</v>
      </c>
      <c r="T239" s="2" t="s">
        <v>4456</v>
      </c>
      <c r="U239" s="2">
        <v>16</v>
      </c>
      <c r="V239" s="2">
        <v>10</v>
      </c>
      <c r="W239" s="31">
        <f t="shared" si="20"/>
        <v>43389</v>
      </c>
      <c r="X239" s="2" t="s">
        <v>4456</v>
      </c>
      <c r="Y239" s="2">
        <v>19</v>
      </c>
      <c r="Z239" s="2">
        <v>10</v>
      </c>
      <c r="AA239" s="31">
        <f t="shared" si="21"/>
        <v>43392</v>
      </c>
      <c r="AB239" s="2" t="s">
        <v>4456</v>
      </c>
      <c r="AC239" s="2">
        <f t="shared" si="19"/>
        <v>4</v>
      </c>
      <c r="AD239" s="2">
        <f>VLOOKUP(K239,'MMA Registration'!N:O,2,FALSE)</f>
        <v>18</v>
      </c>
    </row>
    <row r="240" spans="1:30" ht="23.1" customHeight="1">
      <c r="A240" s="2" t="s">
        <v>92</v>
      </c>
      <c r="B240" s="2" t="s">
        <v>26</v>
      </c>
      <c r="C240" s="2" t="s">
        <v>27</v>
      </c>
      <c r="D240" s="2" t="s">
        <v>28</v>
      </c>
      <c r="E240" s="2" t="s">
        <v>28</v>
      </c>
      <c r="F240" s="2" t="s">
        <v>167</v>
      </c>
      <c r="G240" s="2" t="s">
        <v>4454</v>
      </c>
      <c r="H240" s="2" t="s">
        <v>4458</v>
      </c>
      <c r="I240" s="11" t="s">
        <v>272</v>
      </c>
      <c r="J240" s="2" t="s">
        <v>8160</v>
      </c>
      <c r="K240" s="2" t="s">
        <v>469</v>
      </c>
      <c r="L240" s="2">
        <v>2018</v>
      </c>
      <c r="M240" s="2">
        <v>10</v>
      </c>
      <c r="N240" s="2">
        <v>10</v>
      </c>
      <c r="O240" s="31">
        <f t="shared" si="15"/>
        <v>43383</v>
      </c>
      <c r="P240" s="2" t="s">
        <v>4456</v>
      </c>
      <c r="Q240" s="2">
        <v>12</v>
      </c>
      <c r="R240" s="2">
        <v>10</v>
      </c>
      <c r="S240" s="31">
        <f t="shared" si="16"/>
        <v>43385</v>
      </c>
      <c r="T240" s="2" t="s">
        <v>4456</v>
      </c>
      <c r="U240" s="2">
        <v>16</v>
      </c>
      <c r="V240" s="2">
        <v>10</v>
      </c>
      <c r="W240" s="31">
        <f t="shared" si="20"/>
        <v>43389</v>
      </c>
      <c r="X240" s="2" t="s">
        <v>4457</v>
      </c>
      <c r="Y240" s="2">
        <v>19</v>
      </c>
      <c r="Z240" s="2">
        <v>10</v>
      </c>
      <c r="AA240" s="31">
        <f t="shared" si="21"/>
        <v>43392</v>
      </c>
      <c r="AB240" s="2" t="s">
        <v>4457</v>
      </c>
      <c r="AC240" s="2">
        <f t="shared" si="19"/>
        <v>2</v>
      </c>
      <c r="AD240" s="2">
        <f>VLOOKUP(K240,'MMA Registration'!N:O,2,FALSE)</f>
        <v>19</v>
      </c>
    </row>
    <row r="241" spans="1:30" ht="23.1" customHeight="1">
      <c r="A241" s="2" t="s">
        <v>92</v>
      </c>
      <c r="B241" s="2" t="s">
        <v>26</v>
      </c>
      <c r="C241" s="2" t="s">
        <v>27</v>
      </c>
      <c r="D241" s="2" t="s">
        <v>28</v>
      </c>
      <c r="E241" s="2" t="s">
        <v>28</v>
      </c>
      <c r="F241" s="2" t="s">
        <v>167</v>
      </c>
      <c r="G241" s="2" t="s">
        <v>4454</v>
      </c>
      <c r="H241" s="2" t="s">
        <v>4458</v>
      </c>
      <c r="I241" s="11" t="s">
        <v>934</v>
      </c>
      <c r="J241" s="2" t="s">
        <v>8160</v>
      </c>
      <c r="K241" s="2" t="s">
        <v>935</v>
      </c>
      <c r="L241" s="2">
        <v>2018</v>
      </c>
      <c r="M241" s="2">
        <v>10</v>
      </c>
      <c r="N241" s="2">
        <v>10</v>
      </c>
      <c r="O241" s="31">
        <f t="shared" si="15"/>
        <v>43383</v>
      </c>
      <c r="P241" s="2" t="s">
        <v>4456</v>
      </c>
      <c r="Q241" s="2">
        <v>12</v>
      </c>
      <c r="R241" s="2">
        <v>10</v>
      </c>
      <c r="S241" s="31">
        <f t="shared" si="16"/>
        <v>43385</v>
      </c>
      <c r="T241" s="2" t="s">
        <v>4456</v>
      </c>
      <c r="U241" s="2">
        <v>16</v>
      </c>
      <c r="V241" s="2">
        <v>10</v>
      </c>
      <c r="W241" s="31">
        <f t="shared" si="20"/>
        <v>43389</v>
      </c>
      <c r="X241" s="2" t="s">
        <v>4456</v>
      </c>
      <c r="Y241" s="2">
        <v>19</v>
      </c>
      <c r="Z241" s="2">
        <v>10</v>
      </c>
      <c r="AA241" s="31">
        <f t="shared" si="21"/>
        <v>43392</v>
      </c>
      <c r="AB241" s="2" t="s">
        <v>4456</v>
      </c>
      <c r="AC241" s="2">
        <f t="shared" si="19"/>
        <v>4</v>
      </c>
      <c r="AD241" s="2">
        <f>VLOOKUP(K241,'MMA Registration'!N:O,2,FALSE)</f>
        <v>17</v>
      </c>
    </row>
    <row r="242" spans="1:30" ht="23.1" customHeight="1">
      <c r="A242" s="2" t="s">
        <v>92</v>
      </c>
      <c r="B242" s="2" t="s">
        <v>26</v>
      </c>
      <c r="C242" s="2" t="s">
        <v>27</v>
      </c>
      <c r="D242" s="2" t="s">
        <v>28</v>
      </c>
      <c r="E242" s="2" t="s">
        <v>28</v>
      </c>
      <c r="F242" s="2" t="s">
        <v>167</v>
      </c>
      <c r="G242" s="2" t="s">
        <v>4454</v>
      </c>
      <c r="H242" s="2" t="s">
        <v>4458</v>
      </c>
      <c r="I242" s="11" t="s">
        <v>930</v>
      </c>
      <c r="J242" s="2" t="s">
        <v>8160</v>
      </c>
      <c r="K242" s="2" t="s">
        <v>931</v>
      </c>
      <c r="L242" s="2">
        <v>2018</v>
      </c>
      <c r="M242" s="2">
        <v>10</v>
      </c>
      <c r="N242" s="2">
        <v>10</v>
      </c>
      <c r="O242" s="31">
        <f t="shared" si="15"/>
        <v>43383</v>
      </c>
      <c r="P242" s="2" t="s">
        <v>4456</v>
      </c>
      <c r="Q242" s="2">
        <v>12</v>
      </c>
      <c r="R242" s="2">
        <v>10</v>
      </c>
      <c r="S242" s="31">
        <f t="shared" si="16"/>
        <v>43385</v>
      </c>
      <c r="T242" s="2" t="s">
        <v>4457</v>
      </c>
      <c r="U242" s="2">
        <v>16</v>
      </c>
      <c r="V242" s="2">
        <v>10</v>
      </c>
      <c r="W242" s="31">
        <f t="shared" si="20"/>
        <v>43389</v>
      </c>
      <c r="X242" s="2" t="s">
        <v>4457</v>
      </c>
      <c r="Y242" s="2">
        <v>19</v>
      </c>
      <c r="Z242" s="2">
        <v>10</v>
      </c>
      <c r="AA242" s="31">
        <f t="shared" si="21"/>
        <v>43392</v>
      </c>
      <c r="AB242" s="2" t="s">
        <v>4457</v>
      </c>
      <c r="AC242" s="2">
        <f t="shared" si="19"/>
        <v>1</v>
      </c>
      <c r="AD242" s="2">
        <f>VLOOKUP(K242,'MMA Registration'!N:O,2,FALSE)</f>
        <v>19</v>
      </c>
    </row>
    <row r="243" spans="1:30" ht="23.1" customHeight="1">
      <c r="A243" s="2" t="s">
        <v>92</v>
      </c>
      <c r="B243" s="2" t="s">
        <v>26</v>
      </c>
      <c r="C243" s="2" t="s">
        <v>27</v>
      </c>
      <c r="D243" s="2" t="s">
        <v>28</v>
      </c>
      <c r="E243" s="2" t="s">
        <v>28</v>
      </c>
      <c r="F243" s="2" t="s">
        <v>167</v>
      </c>
      <c r="G243" s="2" t="s">
        <v>4454</v>
      </c>
      <c r="H243" s="2" t="s">
        <v>4458</v>
      </c>
      <c r="I243" s="2" t="s">
        <v>939</v>
      </c>
      <c r="J243" s="2" t="s">
        <v>8160</v>
      </c>
      <c r="K243" s="2" t="s">
        <v>940</v>
      </c>
      <c r="L243" s="2">
        <v>2018</v>
      </c>
      <c r="M243" s="2">
        <v>10</v>
      </c>
      <c r="N243" s="2">
        <v>10</v>
      </c>
      <c r="O243" s="31">
        <f t="shared" si="15"/>
        <v>43383</v>
      </c>
      <c r="P243" s="2" t="s">
        <v>4456</v>
      </c>
      <c r="Q243" s="2">
        <v>12</v>
      </c>
      <c r="R243" s="2">
        <v>10</v>
      </c>
      <c r="S243" s="31">
        <f t="shared" si="16"/>
        <v>43385</v>
      </c>
      <c r="T243" s="2" t="s">
        <v>4456</v>
      </c>
      <c r="U243" s="2">
        <v>16</v>
      </c>
      <c r="V243" s="2">
        <v>10</v>
      </c>
      <c r="W243" s="31">
        <f t="shared" si="20"/>
        <v>43389</v>
      </c>
      <c r="X243" s="2" t="s">
        <v>4456</v>
      </c>
      <c r="Y243" s="2">
        <v>19</v>
      </c>
      <c r="Z243" s="2">
        <v>10</v>
      </c>
      <c r="AA243" s="31">
        <f t="shared" si="21"/>
        <v>43392</v>
      </c>
      <c r="AB243" s="2" t="s">
        <v>4456</v>
      </c>
      <c r="AC243" s="2">
        <f t="shared" si="19"/>
        <v>4</v>
      </c>
      <c r="AD243" s="2">
        <f>VLOOKUP(K243,'MMA Registration'!N:O,2,FALSE)</f>
        <v>16</v>
      </c>
    </row>
    <row r="244" spans="1:30" ht="23.1" customHeight="1">
      <c r="A244" s="2" t="s">
        <v>92</v>
      </c>
      <c r="B244" s="2" t="s">
        <v>26</v>
      </c>
      <c r="C244" s="2" t="s">
        <v>27</v>
      </c>
      <c r="D244" s="2" t="s">
        <v>28</v>
      </c>
      <c r="E244" s="2" t="s">
        <v>28</v>
      </c>
      <c r="F244" s="2" t="s">
        <v>167</v>
      </c>
      <c r="G244" s="2" t="s">
        <v>4454</v>
      </c>
      <c r="H244" s="2" t="s">
        <v>4458</v>
      </c>
      <c r="I244" s="11" t="s">
        <v>941</v>
      </c>
      <c r="J244" s="2" t="s">
        <v>8160</v>
      </c>
      <c r="K244" s="2" t="s">
        <v>942</v>
      </c>
      <c r="L244" s="2">
        <v>2018</v>
      </c>
      <c r="M244" s="2">
        <v>10</v>
      </c>
      <c r="N244" s="2">
        <v>10</v>
      </c>
      <c r="O244" s="31">
        <f t="shared" si="15"/>
        <v>43383</v>
      </c>
      <c r="P244" s="2" t="s">
        <v>4456</v>
      </c>
      <c r="Q244" s="2">
        <v>12</v>
      </c>
      <c r="R244" s="2">
        <v>10</v>
      </c>
      <c r="S244" s="31">
        <f t="shared" si="16"/>
        <v>43385</v>
      </c>
      <c r="T244" s="2" t="s">
        <v>4456</v>
      </c>
      <c r="U244" s="2">
        <v>16</v>
      </c>
      <c r="V244" s="2">
        <v>10</v>
      </c>
      <c r="W244" s="31">
        <f t="shared" si="20"/>
        <v>43389</v>
      </c>
      <c r="X244" s="2" t="s">
        <v>4456</v>
      </c>
      <c r="Y244" s="2">
        <v>19</v>
      </c>
      <c r="Z244" s="2">
        <v>10</v>
      </c>
      <c r="AA244" s="31">
        <f t="shared" si="21"/>
        <v>43392</v>
      </c>
      <c r="AB244" s="2" t="s">
        <v>4456</v>
      </c>
      <c r="AC244" s="2">
        <f t="shared" si="19"/>
        <v>4</v>
      </c>
      <c r="AD244" s="2">
        <f>VLOOKUP(K244,'MMA Registration'!N:O,2,FALSE)</f>
        <v>18</v>
      </c>
    </row>
    <row r="245" spans="1:30" ht="23.1" customHeight="1">
      <c r="A245" s="2" t="s">
        <v>92</v>
      </c>
      <c r="B245" s="2" t="s">
        <v>26</v>
      </c>
      <c r="C245" s="2" t="s">
        <v>27</v>
      </c>
      <c r="D245" s="2" t="s">
        <v>28</v>
      </c>
      <c r="E245" s="2" t="s">
        <v>28</v>
      </c>
      <c r="F245" s="2" t="s">
        <v>167</v>
      </c>
      <c r="G245" s="2" t="s">
        <v>4454</v>
      </c>
      <c r="H245" s="2" t="s">
        <v>4458</v>
      </c>
      <c r="I245" s="11" t="s">
        <v>943</v>
      </c>
      <c r="J245" s="2" t="s">
        <v>8160</v>
      </c>
      <c r="K245" s="2" t="s">
        <v>944</v>
      </c>
      <c r="L245" s="2">
        <v>2018</v>
      </c>
      <c r="M245" s="2">
        <v>10</v>
      </c>
      <c r="N245" s="2">
        <v>10</v>
      </c>
      <c r="O245" s="31">
        <f t="shared" si="15"/>
        <v>43383</v>
      </c>
      <c r="P245" s="2" t="s">
        <v>4456</v>
      </c>
      <c r="Q245" s="2">
        <v>12</v>
      </c>
      <c r="R245" s="2">
        <v>10</v>
      </c>
      <c r="S245" s="31">
        <f t="shared" si="16"/>
        <v>43385</v>
      </c>
      <c r="T245" s="2" t="s">
        <v>4456</v>
      </c>
      <c r="U245" s="2">
        <v>16</v>
      </c>
      <c r="V245" s="2">
        <v>10</v>
      </c>
      <c r="W245" s="31">
        <f t="shared" si="20"/>
        <v>43389</v>
      </c>
      <c r="X245" s="2" t="s">
        <v>4456</v>
      </c>
      <c r="Y245" s="2">
        <v>19</v>
      </c>
      <c r="Z245" s="2">
        <v>10</v>
      </c>
      <c r="AA245" s="31">
        <f t="shared" si="21"/>
        <v>43392</v>
      </c>
      <c r="AB245" s="2" t="s">
        <v>4456</v>
      </c>
      <c r="AC245" s="2">
        <f t="shared" si="19"/>
        <v>4</v>
      </c>
      <c r="AD245" s="2">
        <f>VLOOKUP(K245,'MMA Registration'!N:O,2,FALSE)</f>
        <v>17</v>
      </c>
    </row>
    <row r="246" spans="1:30" ht="23.1" customHeight="1">
      <c r="A246" s="2" t="s">
        <v>92</v>
      </c>
      <c r="B246" s="2" t="s">
        <v>26</v>
      </c>
      <c r="C246" s="2" t="s">
        <v>27</v>
      </c>
      <c r="D246" s="2" t="s">
        <v>28</v>
      </c>
      <c r="E246" s="2" t="s">
        <v>28</v>
      </c>
      <c r="F246" s="2" t="s">
        <v>167</v>
      </c>
      <c r="G246" s="2" t="s">
        <v>4454</v>
      </c>
      <c r="H246" s="2" t="s">
        <v>4458</v>
      </c>
      <c r="I246" s="11" t="s">
        <v>938</v>
      </c>
      <c r="J246" s="2" t="s">
        <v>8160</v>
      </c>
      <c r="K246" s="2" t="s">
        <v>446</v>
      </c>
      <c r="L246" s="2">
        <v>2018</v>
      </c>
      <c r="M246" s="2">
        <v>12</v>
      </c>
      <c r="N246" s="2">
        <v>10</v>
      </c>
      <c r="O246" s="31">
        <f t="shared" si="15"/>
        <v>43385</v>
      </c>
      <c r="P246" s="2" t="s">
        <v>4456</v>
      </c>
      <c r="Q246" s="2">
        <v>13</v>
      </c>
      <c r="R246" s="2">
        <v>10</v>
      </c>
      <c r="S246" s="31">
        <f t="shared" si="16"/>
        <v>43386</v>
      </c>
      <c r="T246" s="2" t="s">
        <v>4456</v>
      </c>
      <c r="U246" s="2">
        <v>16</v>
      </c>
      <c r="V246" s="2">
        <v>10</v>
      </c>
      <c r="W246" s="31">
        <f t="shared" si="20"/>
        <v>43389</v>
      </c>
      <c r="X246" s="2" t="s">
        <v>4456</v>
      </c>
      <c r="Y246" s="2">
        <v>19</v>
      </c>
      <c r="Z246" s="2">
        <v>10</v>
      </c>
      <c r="AA246" s="31">
        <f t="shared" si="21"/>
        <v>43392</v>
      </c>
      <c r="AB246" s="2" t="s">
        <v>4456</v>
      </c>
      <c r="AC246" s="2">
        <f t="shared" si="19"/>
        <v>4</v>
      </c>
      <c r="AD246" s="2">
        <f>VLOOKUP(K246,'MMA Registration'!N:O,2,FALSE)</f>
        <v>16</v>
      </c>
    </row>
    <row r="247" spans="1:30" ht="23.1" customHeight="1">
      <c r="A247" s="2" t="s">
        <v>92</v>
      </c>
      <c r="B247" s="2" t="s">
        <v>26</v>
      </c>
      <c r="C247" s="2" t="s">
        <v>27</v>
      </c>
      <c r="D247" s="2" t="s">
        <v>28</v>
      </c>
      <c r="E247" s="2" t="s">
        <v>28</v>
      </c>
      <c r="F247" s="2" t="s">
        <v>167</v>
      </c>
      <c r="G247" s="2" t="s">
        <v>4454</v>
      </c>
      <c r="H247" s="2" t="s">
        <v>4458</v>
      </c>
      <c r="I247" s="11" t="s">
        <v>945</v>
      </c>
      <c r="J247" s="2" t="s">
        <v>8160</v>
      </c>
      <c r="K247" s="2" t="s">
        <v>858</v>
      </c>
      <c r="L247" s="2">
        <v>2018</v>
      </c>
      <c r="M247" s="2">
        <v>12</v>
      </c>
      <c r="N247" s="2">
        <v>10</v>
      </c>
      <c r="O247" s="31">
        <f t="shared" si="15"/>
        <v>43385</v>
      </c>
      <c r="P247" s="2" t="s">
        <v>4456</v>
      </c>
      <c r="Q247" s="2">
        <v>13</v>
      </c>
      <c r="R247" s="2">
        <v>10</v>
      </c>
      <c r="S247" s="31">
        <f t="shared" si="16"/>
        <v>43386</v>
      </c>
      <c r="T247" s="2" t="s">
        <v>4456</v>
      </c>
      <c r="U247" s="2">
        <v>16</v>
      </c>
      <c r="V247" s="2">
        <v>10</v>
      </c>
      <c r="W247" s="31">
        <f t="shared" si="20"/>
        <v>43389</v>
      </c>
      <c r="X247" s="2" t="s">
        <v>4456</v>
      </c>
      <c r="Y247" s="2">
        <v>19</v>
      </c>
      <c r="Z247" s="2">
        <v>10</v>
      </c>
      <c r="AA247" s="31">
        <f t="shared" si="21"/>
        <v>43392</v>
      </c>
      <c r="AB247" s="2" t="s">
        <v>4456</v>
      </c>
      <c r="AC247" s="2">
        <f t="shared" si="19"/>
        <v>4</v>
      </c>
      <c r="AD247" s="2">
        <f>VLOOKUP(K247,'MMA Registration'!N:O,2,FALSE)</f>
        <v>19</v>
      </c>
    </row>
    <row r="248" spans="1:30" ht="23.1" customHeight="1">
      <c r="A248" s="2" t="s">
        <v>92</v>
      </c>
      <c r="B248" s="2" t="s">
        <v>26</v>
      </c>
      <c r="C248" s="2" t="s">
        <v>27</v>
      </c>
      <c r="D248" s="2" t="s">
        <v>28</v>
      </c>
      <c r="E248" s="2" t="s">
        <v>28</v>
      </c>
      <c r="F248" s="2" t="s">
        <v>167</v>
      </c>
      <c r="G248" s="2" t="s">
        <v>4454</v>
      </c>
      <c r="H248" s="2" t="s">
        <v>4458</v>
      </c>
      <c r="I248" s="11" t="s">
        <v>934</v>
      </c>
      <c r="J248" s="2" t="s">
        <v>8160</v>
      </c>
      <c r="K248" s="2" t="s">
        <v>946</v>
      </c>
      <c r="L248" s="2">
        <v>2018</v>
      </c>
      <c r="M248" s="2">
        <v>12</v>
      </c>
      <c r="N248" s="2">
        <v>10</v>
      </c>
      <c r="O248" s="31">
        <f t="shared" si="15"/>
        <v>43385</v>
      </c>
      <c r="P248" s="2" t="s">
        <v>4456</v>
      </c>
      <c r="Q248" s="2">
        <v>13</v>
      </c>
      <c r="R248" s="2">
        <v>10</v>
      </c>
      <c r="S248" s="31">
        <f t="shared" si="16"/>
        <v>43386</v>
      </c>
      <c r="T248" s="2" t="s">
        <v>4456</v>
      </c>
      <c r="U248" s="2">
        <v>16</v>
      </c>
      <c r="V248" s="2">
        <v>10</v>
      </c>
      <c r="W248" s="31">
        <f t="shared" si="20"/>
        <v>43389</v>
      </c>
      <c r="X248" s="2" t="s">
        <v>4456</v>
      </c>
      <c r="Y248" s="2">
        <v>19</v>
      </c>
      <c r="Z248" s="2">
        <v>10</v>
      </c>
      <c r="AA248" s="31">
        <f t="shared" si="21"/>
        <v>43392</v>
      </c>
      <c r="AB248" s="2" t="s">
        <v>4456</v>
      </c>
      <c r="AC248" s="2">
        <f t="shared" si="19"/>
        <v>4</v>
      </c>
      <c r="AD248" s="2">
        <f>VLOOKUP(K248,'MMA Registration'!N:O,2,FALSE)</f>
        <v>18</v>
      </c>
    </row>
    <row r="249" spans="1:30" ht="23.1" customHeight="1">
      <c r="A249" s="2" t="s">
        <v>92</v>
      </c>
      <c r="B249" s="2" t="s">
        <v>26</v>
      </c>
      <c r="C249" s="2" t="s">
        <v>27</v>
      </c>
      <c r="D249" s="2" t="s">
        <v>28</v>
      </c>
      <c r="E249" s="2" t="s">
        <v>28</v>
      </c>
      <c r="F249" s="2" t="s">
        <v>167</v>
      </c>
      <c r="G249" s="2" t="s">
        <v>4454</v>
      </c>
      <c r="H249" s="2" t="s">
        <v>4458</v>
      </c>
      <c r="I249" s="11" t="s">
        <v>500</v>
      </c>
      <c r="J249" s="2" t="s">
        <v>8160</v>
      </c>
      <c r="K249" s="2" t="s">
        <v>947</v>
      </c>
      <c r="L249" s="2">
        <v>2018</v>
      </c>
      <c r="M249" s="2">
        <v>12</v>
      </c>
      <c r="N249" s="2">
        <v>10</v>
      </c>
      <c r="O249" s="31">
        <f t="shared" si="15"/>
        <v>43385</v>
      </c>
      <c r="P249" s="2" t="s">
        <v>4456</v>
      </c>
      <c r="Q249" s="2">
        <v>13</v>
      </c>
      <c r="R249" s="2">
        <v>10</v>
      </c>
      <c r="S249" s="31">
        <f t="shared" si="16"/>
        <v>43386</v>
      </c>
      <c r="T249" s="2" t="s">
        <v>4456</v>
      </c>
      <c r="U249" s="2">
        <v>16</v>
      </c>
      <c r="V249" s="2">
        <v>10</v>
      </c>
      <c r="W249" s="31">
        <f t="shared" si="20"/>
        <v>43389</v>
      </c>
      <c r="X249" s="2" t="s">
        <v>4456</v>
      </c>
      <c r="Y249" s="2">
        <v>19</v>
      </c>
      <c r="Z249" s="2">
        <v>10</v>
      </c>
      <c r="AA249" s="31">
        <f t="shared" si="21"/>
        <v>43392</v>
      </c>
      <c r="AB249" s="2" t="s">
        <v>4456</v>
      </c>
      <c r="AC249" s="2">
        <f t="shared" si="19"/>
        <v>4</v>
      </c>
      <c r="AD249" s="2">
        <f>VLOOKUP(K249,'MMA Registration'!N:O,2,FALSE)</f>
        <v>18</v>
      </c>
    </row>
    <row r="250" spans="1:30" ht="23.1" customHeight="1">
      <c r="A250" s="2" t="s">
        <v>92</v>
      </c>
      <c r="B250" s="2" t="s">
        <v>26</v>
      </c>
      <c r="C250" s="2" t="s">
        <v>27</v>
      </c>
      <c r="D250" s="2" t="s">
        <v>28</v>
      </c>
      <c r="E250" s="2" t="s">
        <v>28</v>
      </c>
      <c r="F250" s="2" t="s">
        <v>167</v>
      </c>
      <c r="G250" s="2" t="s">
        <v>4454</v>
      </c>
      <c r="H250" s="2" t="s">
        <v>4458</v>
      </c>
      <c r="I250" s="11" t="s">
        <v>948</v>
      </c>
      <c r="J250" s="2" t="s">
        <v>8160</v>
      </c>
      <c r="K250" s="2" t="s">
        <v>949</v>
      </c>
      <c r="L250" s="2">
        <v>2018</v>
      </c>
      <c r="M250" s="2">
        <v>12</v>
      </c>
      <c r="N250" s="2">
        <v>10</v>
      </c>
      <c r="O250" s="31">
        <f t="shared" si="15"/>
        <v>43385</v>
      </c>
      <c r="P250" s="2" t="s">
        <v>4456</v>
      </c>
      <c r="Q250" s="2">
        <v>13</v>
      </c>
      <c r="R250" s="2">
        <v>10</v>
      </c>
      <c r="S250" s="31">
        <f t="shared" si="16"/>
        <v>43386</v>
      </c>
      <c r="T250" s="2" t="s">
        <v>4456</v>
      </c>
      <c r="U250" s="2">
        <v>16</v>
      </c>
      <c r="V250" s="2">
        <v>10</v>
      </c>
      <c r="W250" s="31">
        <f t="shared" si="20"/>
        <v>43389</v>
      </c>
      <c r="X250" s="2" t="s">
        <v>4456</v>
      </c>
      <c r="Y250" s="2">
        <v>19</v>
      </c>
      <c r="Z250" s="2">
        <v>10</v>
      </c>
      <c r="AA250" s="31">
        <f t="shared" si="21"/>
        <v>43392</v>
      </c>
      <c r="AB250" s="2" t="s">
        <v>4456</v>
      </c>
      <c r="AC250" s="2">
        <f t="shared" si="19"/>
        <v>4</v>
      </c>
      <c r="AD250" s="2">
        <f>VLOOKUP(K250,'MMA Registration'!N:O,2,FALSE)</f>
        <v>17</v>
      </c>
    </row>
    <row r="251" spans="1:30" ht="23.1" customHeight="1">
      <c r="A251" s="2" t="s">
        <v>92</v>
      </c>
      <c r="B251" s="2" t="s">
        <v>26</v>
      </c>
      <c r="C251" s="2" t="s">
        <v>27</v>
      </c>
      <c r="D251" s="2" t="s">
        <v>28</v>
      </c>
      <c r="E251" s="2" t="s">
        <v>28</v>
      </c>
      <c r="F251" s="2" t="s">
        <v>167</v>
      </c>
      <c r="G251" s="2" t="s">
        <v>4454</v>
      </c>
      <c r="H251" s="2" t="s">
        <v>4458</v>
      </c>
      <c r="I251" s="11" t="s">
        <v>542</v>
      </c>
      <c r="J251" s="2" t="s">
        <v>8160</v>
      </c>
      <c r="K251" s="2" t="s">
        <v>363</v>
      </c>
      <c r="L251" s="2">
        <v>2018</v>
      </c>
      <c r="M251" s="2">
        <v>12</v>
      </c>
      <c r="N251" s="2">
        <v>10</v>
      </c>
      <c r="O251" s="31">
        <f t="shared" si="15"/>
        <v>43385</v>
      </c>
      <c r="P251" s="2" t="s">
        <v>4456</v>
      </c>
      <c r="Q251" s="2">
        <v>13</v>
      </c>
      <c r="R251" s="2">
        <v>10</v>
      </c>
      <c r="S251" s="31">
        <f t="shared" si="16"/>
        <v>43386</v>
      </c>
      <c r="T251" s="2" t="s">
        <v>4456</v>
      </c>
      <c r="U251" s="2">
        <v>16</v>
      </c>
      <c r="V251" s="2">
        <v>10</v>
      </c>
      <c r="W251" s="31">
        <f t="shared" si="20"/>
        <v>43389</v>
      </c>
      <c r="X251" s="2" t="s">
        <v>4456</v>
      </c>
      <c r="Y251" s="2">
        <v>19</v>
      </c>
      <c r="Z251" s="2">
        <v>10</v>
      </c>
      <c r="AA251" s="31">
        <f t="shared" si="21"/>
        <v>43392</v>
      </c>
      <c r="AB251" s="2" t="s">
        <v>4457</v>
      </c>
      <c r="AC251" s="2">
        <f t="shared" si="19"/>
        <v>3</v>
      </c>
      <c r="AD251" s="2">
        <f>VLOOKUP(K251,'MMA Registration'!N:O,2,FALSE)</f>
        <v>19</v>
      </c>
    </row>
    <row r="252" spans="1:30" ht="23.1" customHeight="1">
      <c r="A252" s="2" t="s">
        <v>92</v>
      </c>
      <c r="B252" s="2" t="s">
        <v>26</v>
      </c>
      <c r="C252" s="2" t="s">
        <v>27</v>
      </c>
      <c r="D252" s="2" t="s">
        <v>28</v>
      </c>
      <c r="E252" s="2" t="s">
        <v>28</v>
      </c>
      <c r="F252" s="2" t="s">
        <v>167</v>
      </c>
      <c r="G252" s="2" t="s">
        <v>4454</v>
      </c>
      <c r="H252" s="2" t="s">
        <v>4458</v>
      </c>
      <c r="I252" s="11" t="s">
        <v>950</v>
      </c>
      <c r="J252" s="2" t="s">
        <v>8160</v>
      </c>
      <c r="K252" s="2" t="s">
        <v>951</v>
      </c>
      <c r="L252" s="2">
        <v>2018</v>
      </c>
      <c r="M252" s="2">
        <v>12</v>
      </c>
      <c r="N252" s="2">
        <v>10</v>
      </c>
      <c r="O252" s="31">
        <f t="shared" si="15"/>
        <v>43385</v>
      </c>
      <c r="P252" s="2" t="s">
        <v>4456</v>
      </c>
      <c r="Q252" s="2">
        <v>13</v>
      </c>
      <c r="R252" s="2">
        <v>10</v>
      </c>
      <c r="S252" s="31">
        <f t="shared" si="16"/>
        <v>43386</v>
      </c>
      <c r="T252" s="2" t="s">
        <v>4456</v>
      </c>
      <c r="U252" s="2">
        <v>16</v>
      </c>
      <c r="V252" s="2">
        <v>10</v>
      </c>
      <c r="W252" s="31">
        <f t="shared" si="20"/>
        <v>43389</v>
      </c>
      <c r="X252" s="2" t="s">
        <v>4456</v>
      </c>
      <c r="Y252" s="2">
        <v>19</v>
      </c>
      <c r="Z252" s="2">
        <v>10</v>
      </c>
      <c r="AA252" s="31">
        <f t="shared" si="21"/>
        <v>43392</v>
      </c>
      <c r="AB252" s="2" t="s">
        <v>4456</v>
      </c>
      <c r="AC252" s="2">
        <f t="shared" si="19"/>
        <v>4</v>
      </c>
      <c r="AD252" s="2">
        <f>VLOOKUP(K252,'MMA Registration'!N:O,2,FALSE)</f>
        <v>16</v>
      </c>
    </row>
    <row r="253" spans="1:30" ht="23.1" customHeight="1">
      <c r="A253" s="2" t="s">
        <v>92</v>
      </c>
      <c r="B253" s="2" t="s">
        <v>26</v>
      </c>
      <c r="C253" s="2" t="s">
        <v>27</v>
      </c>
      <c r="D253" s="2" t="s">
        <v>28</v>
      </c>
      <c r="E253" s="2" t="s">
        <v>28</v>
      </c>
      <c r="F253" s="2" t="s">
        <v>167</v>
      </c>
      <c r="G253" s="2" t="s">
        <v>4454</v>
      </c>
      <c r="H253" s="2" t="s">
        <v>4458</v>
      </c>
      <c r="I253" s="11" t="s">
        <v>282</v>
      </c>
      <c r="J253" s="2" t="s">
        <v>8160</v>
      </c>
      <c r="K253" s="2" t="s">
        <v>194</v>
      </c>
      <c r="L253" s="2">
        <v>2018</v>
      </c>
      <c r="M253" s="2">
        <v>12</v>
      </c>
      <c r="N253" s="2">
        <v>10</v>
      </c>
      <c r="O253" s="31">
        <f t="shared" si="15"/>
        <v>43385</v>
      </c>
      <c r="P253" s="2" t="s">
        <v>4456</v>
      </c>
      <c r="Q253" s="2">
        <v>13</v>
      </c>
      <c r="R253" s="2">
        <v>10</v>
      </c>
      <c r="S253" s="31">
        <f t="shared" si="16"/>
        <v>43386</v>
      </c>
      <c r="T253" s="2" t="s">
        <v>4456</v>
      </c>
      <c r="U253" s="2">
        <v>16</v>
      </c>
      <c r="V253" s="2">
        <v>10</v>
      </c>
      <c r="W253" s="31">
        <f t="shared" si="20"/>
        <v>43389</v>
      </c>
      <c r="X253" s="2" t="s">
        <v>4456</v>
      </c>
      <c r="Y253" s="2">
        <v>19</v>
      </c>
      <c r="Z253" s="2">
        <v>10</v>
      </c>
      <c r="AA253" s="31">
        <f t="shared" si="21"/>
        <v>43392</v>
      </c>
      <c r="AB253" s="2" t="s">
        <v>4456</v>
      </c>
      <c r="AC253" s="2">
        <f t="shared" si="19"/>
        <v>4</v>
      </c>
      <c r="AD253" s="2">
        <f>VLOOKUP(K253,'MMA Registration'!N:O,2,FALSE)</f>
        <v>18</v>
      </c>
    </row>
    <row r="254" spans="1:30" ht="23.1" customHeight="1">
      <c r="A254" s="2" t="s">
        <v>92</v>
      </c>
      <c r="B254" s="2" t="s">
        <v>26</v>
      </c>
      <c r="C254" s="2" t="s">
        <v>27</v>
      </c>
      <c r="D254" s="2" t="s">
        <v>28</v>
      </c>
      <c r="E254" s="2" t="s">
        <v>28</v>
      </c>
      <c r="F254" s="2" t="s">
        <v>167</v>
      </c>
      <c r="G254" s="2" t="s">
        <v>4454</v>
      </c>
      <c r="H254" s="2" t="s">
        <v>4458</v>
      </c>
      <c r="I254" s="11" t="s">
        <v>952</v>
      </c>
      <c r="J254" s="2" t="s">
        <v>8160</v>
      </c>
      <c r="K254" s="2" t="s">
        <v>953</v>
      </c>
      <c r="L254" s="2">
        <v>2018</v>
      </c>
      <c r="M254" s="2">
        <v>12</v>
      </c>
      <c r="N254" s="2">
        <v>10</v>
      </c>
      <c r="O254" s="31">
        <f t="shared" si="15"/>
        <v>43385</v>
      </c>
      <c r="P254" s="2" t="s">
        <v>4456</v>
      </c>
      <c r="Q254" s="2">
        <v>13</v>
      </c>
      <c r="R254" s="2">
        <v>10</v>
      </c>
      <c r="S254" s="31">
        <f t="shared" si="16"/>
        <v>43386</v>
      </c>
      <c r="T254" s="2" t="s">
        <v>4456</v>
      </c>
      <c r="U254" s="2">
        <v>16</v>
      </c>
      <c r="V254" s="2">
        <v>10</v>
      </c>
      <c r="W254" s="31">
        <f t="shared" si="20"/>
        <v>43389</v>
      </c>
      <c r="X254" s="2" t="s">
        <v>4456</v>
      </c>
      <c r="Y254" s="2">
        <v>19</v>
      </c>
      <c r="Z254" s="2">
        <v>10</v>
      </c>
      <c r="AA254" s="31">
        <f t="shared" si="21"/>
        <v>43392</v>
      </c>
      <c r="AB254" s="2" t="s">
        <v>4456</v>
      </c>
      <c r="AC254" s="2">
        <f t="shared" si="19"/>
        <v>4</v>
      </c>
      <c r="AD254" s="2">
        <f>VLOOKUP(K254,'MMA Registration'!N:O,2,FALSE)</f>
        <v>16</v>
      </c>
    </row>
    <row r="255" spans="1:30" ht="23.1" customHeight="1">
      <c r="A255" s="2" t="s">
        <v>92</v>
      </c>
      <c r="B255" s="2" t="s">
        <v>26</v>
      </c>
      <c r="C255" s="2" t="s">
        <v>27</v>
      </c>
      <c r="D255" s="2" t="s">
        <v>28</v>
      </c>
      <c r="E255" s="2" t="s">
        <v>28</v>
      </c>
      <c r="F255" s="2" t="s">
        <v>167</v>
      </c>
      <c r="G255" s="2" t="s">
        <v>4454</v>
      </c>
      <c r="H255" s="2" t="s">
        <v>4458</v>
      </c>
      <c r="I255" s="11" t="s">
        <v>525</v>
      </c>
      <c r="J255" s="2" t="s">
        <v>8160</v>
      </c>
      <c r="K255" s="2" t="s">
        <v>661</v>
      </c>
      <c r="L255" s="2">
        <v>2018</v>
      </c>
      <c r="M255" s="2">
        <v>12</v>
      </c>
      <c r="N255" s="2">
        <v>10</v>
      </c>
      <c r="O255" s="31">
        <f t="shared" si="15"/>
        <v>43385</v>
      </c>
      <c r="P255" s="2" t="s">
        <v>4456</v>
      </c>
      <c r="Q255" s="2">
        <v>13</v>
      </c>
      <c r="R255" s="2">
        <v>10</v>
      </c>
      <c r="S255" s="31">
        <f t="shared" si="16"/>
        <v>43386</v>
      </c>
      <c r="T255" s="2" t="s">
        <v>4456</v>
      </c>
      <c r="U255" s="2">
        <v>16</v>
      </c>
      <c r="V255" s="2">
        <v>10</v>
      </c>
      <c r="W255" s="31">
        <f t="shared" si="20"/>
        <v>43389</v>
      </c>
      <c r="X255" s="2" t="s">
        <v>4456</v>
      </c>
      <c r="Y255" s="2">
        <v>19</v>
      </c>
      <c r="Z255" s="2">
        <v>10</v>
      </c>
      <c r="AA255" s="31">
        <f t="shared" si="21"/>
        <v>43392</v>
      </c>
      <c r="AB255" s="2" t="s">
        <v>4456</v>
      </c>
      <c r="AC255" s="2">
        <f t="shared" si="19"/>
        <v>4</v>
      </c>
      <c r="AD255" s="2">
        <f>VLOOKUP(K255,'MMA Registration'!N:O,2,FALSE)</f>
        <v>19</v>
      </c>
    </row>
    <row r="256" spans="1:30" ht="23.1" customHeight="1">
      <c r="A256" s="2" t="s">
        <v>92</v>
      </c>
      <c r="B256" s="2" t="s">
        <v>26</v>
      </c>
      <c r="C256" s="2" t="s">
        <v>27</v>
      </c>
      <c r="D256" s="2" t="s">
        <v>28</v>
      </c>
      <c r="E256" s="2" t="s">
        <v>28</v>
      </c>
      <c r="F256" s="2" t="s">
        <v>167</v>
      </c>
      <c r="G256" s="2" t="s">
        <v>4454</v>
      </c>
      <c r="H256" s="2" t="s">
        <v>4458</v>
      </c>
      <c r="I256" s="11" t="s">
        <v>954</v>
      </c>
      <c r="J256" s="2" t="s">
        <v>8160</v>
      </c>
      <c r="K256" s="2" t="s">
        <v>790</v>
      </c>
      <c r="L256" s="2">
        <v>2018</v>
      </c>
      <c r="M256" s="2">
        <v>12</v>
      </c>
      <c r="N256" s="2">
        <v>10</v>
      </c>
      <c r="O256" s="31">
        <f t="shared" si="15"/>
        <v>43385</v>
      </c>
      <c r="P256" s="2" t="s">
        <v>4456</v>
      </c>
      <c r="Q256" s="2">
        <v>13</v>
      </c>
      <c r="R256" s="2">
        <v>10</v>
      </c>
      <c r="S256" s="31">
        <f t="shared" si="16"/>
        <v>43386</v>
      </c>
      <c r="T256" s="2" t="s">
        <v>4456</v>
      </c>
      <c r="U256" s="2">
        <v>16</v>
      </c>
      <c r="V256" s="2">
        <v>10</v>
      </c>
      <c r="W256" s="31">
        <f t="shared" si="20"/>
        <v>43389</v>
      </c>
      <c r="X256" s="2" t="s">
        <v>4456</v>
      </c>
      <c r="Y256" s="2">
        <v>19</v>
      </c>
      <c r="Z256" s="2">
        <v>10</v>
      </c>
      <c r="AA256" s="31">
        <f t="shared" si="21"/>
        <v>43392</v>
      </c>
      <c r="AB256" s="2" t="s">
        <v>4456</v>
      </c>
      <c r="AC256" s="2">
        <f t="shared" si="19"/>
        <v>4</v>
      </c>
      <c r="AD256" s="2">
        <f>VLOOKUP(K256,'MMA Registration'!N:O,2,FALSE)</f>
        <v>18</v>
      </c>
    </row>
    <row r="257" spans="1:30" ht="23.1" customHeight="1">
      <c r="A257" s="2" t="s">
        <v>93</v>
      </c>
      <c r="B257" s="2" t="s">
        <v>26</v>
      </c>
      <c r="C257" s="2" t="s">
        <v>27</v>
      </c>
      <c r="D257" s="2" t="s">
        <v>28</v>
      </c>
      <c r="E257" s="2" t="s">
        <v>28</v>
      </c>
      <c r="F257" s="2" t="s">
        <v>167</v>
      </c>
      <c r="G257" s="2" t="s">
        <v>4454</v>
      </c>
      <c r="H257" s="2" t="s">
        <v>4458</v>
      </c>
      <c r="I257" s="2" t="s">
        <v>978</v>
      </c>
      <c r="J257" s="2" t="s">
        <v>8160</v>
      </c>
      <c r="K257" s="2" t="s">
        <v>979</v>
      </c>
      <c r="L257" s="2">
        <v>2018</v>
      </c>
      <c r="M257" s="2">
        <v>26</v>
      </c>
      <c r="N257" s="2">
        <v>10</v>
      </c>
      <c r="O257" s="31">
        <f t="shared" si="15"/>
        <v>43399</v>
      </c>
      <c r="P257" s="2" t="s">
        <v>4456</v>
      </c>
      <c r="Q257" s="2">
        <v>27</v>
      </c>
      <c r="R257" s="2">
        <v>10</v>
      </c>
      <c r="S257" s="31">
        <f t="shared" si="16"/>
        <v>43400</v>
      </c>
      <c r="T257" s="2" t="s">
        <v>4456</v>
      </c>
      <c r="U257" s="2">
        <v>29</v>
      </c>
      <c r="V257" s="2">
        <v>10</v>
      </c>
      <c r="W257" s="31">
        <f t="shared" si="20"/>
        <v>43402</v>
      </c>
      <c r="X257" s="2" t="s">
        <v>4456</v>
      </c>
      <c r="Y257" s="2">
        <v>30</v>
      </c>
      <c r="Z257" s="2">
        <v>10</v>
      </c>
      <c r="AA257" s="31">
        <f t="shared" si="21"/>
        <v>43403</v>
      </c>
      <c r="AB257" s="2" t="s">
        <v>4456</v>
      </c>
      <c r="AC257" s="2">
        <f t="shared" si="19"/>
        <v>4</v>
      </c>
      <c r="AD257" s="2">
        <f>VLOOKUP(K257,'MMA Registration'!N:O,2,FALSE)</f>
        <v>18</v>
      </c>
    </row>
    <row r="258" spans="1:30" ht="23.1" customHeight="1">
      <c r="A258" s="2" t="s">
        <v>93</v>
      </c>
      <c r="B258" s="2" t="s">
        <v>26</v>
      </c>
      <c r="C258" s="2" t="s">
        <v>27</v>
      </c>
      <c r="D258" s="2" t="s">
        <v>28</v>
      </c>
      <c r="E258" s="2" t="s">
        <v>28</v>
      </c>
      <c r="F258" s="2" t="s">
        <v>167</v>
      </c>
      <c r="G258" s="2" t="s">
        <v>4454</v>
      </c>
      <c r="H258" s="2" t="s">
        <v>4458</v>
      </c>
      <c r="I258" s="2" t="s">
        <v>980</v>
      </c>
      <c r="J258" s="2" t="s">
        <v>8160</v>
      </c>
      <c r="K258" s="2" t="s">
        <v>981</v>
      </c>
      <c r="L258" s="2">
        <v>2018</v>
      </c>
      <c r="M258" s="2">
        <v>26</v>
      </c>
      <c r="N258" s="2">
        <v>10</v>
      </c>
      <c r="O258" s="31">
        <f t="shared" ref="O258:O321" si="22">DATE(L258,N258,M258)</f>
        <v>43399</v>
      </c>
      <c r="P258" s="2" t="s">
        <v>4456</v>
      </c>
      <c r="Q258" s="2">
        <v>27</v>
      </c>
      <c r="R258" s="2">
        <v>10</v>
      </c>
      <c r="S258" s="31">
        <f t="shared" ref="S258:S321" si="23">DATE(L258,R258,Q258)</f>
        <v>43400</v>
      </c>
      <c r="T258" s="2" t="s">
        <v>4456</v>
      </c>
      <c r="U258" s="2">
        <v>29</v>
      </c>
      <c r="V258" s="2">
        <v>10</v>
      </c>
      <c r="W258" s="31">
        <f t="shared" si="20"/>
        <v>43402</v>
      </c>
      <c r="X258" s="2" t="s">
        <v>4456</v>
      </c>
      <c r="Y258" s="2">
        <v>30</v>
      </c>
      <c r="Z258" s="2">
        <v>10</v>
      </c>
      <c r="AA258" s="31">
        <f t="shared" si="21"/>
        <v>43403</v>
      </c>
      <c r="AB258" s="2" t="s">
        <v>4456</v>
      </c>
      <c r="AC258" s="2">
        <f t="shared" si="19"/>
        <v>4</v>
      </c>
      <c r="AD258" s="2">
        <f>VLOOKUP(K258,'MMA Registration'!N:O,2,FALSE)</f>
        <v>19</v>
      </c>
    </row>
    <row r="259" spans="1:30" ht="23.1" customHeight="1">
      <c r="A259" s="2" t="s">
        <v>93</v>
      </c>
      <c r="B259" s="2" t="s">
        <v>26</v>
      </c>
      <c r="C259" s="2" t="s">
        <v>27</v>
      </c>
      <c r="D259" s="2" t="s">
        <v>28</v>
      </c>
      <c r="E259" s="2" t="s">
        <v>28</v>
      </c>
      <c r="F259" s="2" t="s">
        <v>167</v>
      </c>
      <c r="G259" s="2" t="s">
        <v>4454</v>
      </c>
      <c r="H259" s="2" t="s">
        <v>4458</v>
      </c>
      <c r="I259" s="2" t="s">
        <v>982</v>
      </c>
      <c r="J259" s="2" t="s">
        <v>8160</v>
      </c>
      <c r="K259" s="2" t="s">
        <v>983</v>
      </c>
      <c r="L259" s="2">
        <v>2018</v>
      </c>
      <c r="M259" s="2">
        <v>26</v>
      </c>
      <c r="N259" s="2">
        <v>10</v>
      </c>
      <c r="O259" s="31">
        <f t="shared" si="22"/>
        <v>43399</v>
      </c>
      <c r="P259" s="2" t="s">
        <v>4456</v>
      </c>
      <c r="Q259" s="2">
        <v>27</v>
      </c>
      <c r="R259" s="2">
        <v>10</v>
      </c>
      <c r="S259" s="31">
        <f t="shared" si="23"/>
        <v>43400</v>
      </c>
      <c r="T259" s="2" t="s">
        <v>4456</v>
      </c>
      <c r="U259" s="2">
        <v>29</v>
      </c>
      <c r="V259" s="2">
        <v>10</v>
      </c>
      <c r="W259" s="31">
        <f t="shared" si="20"/>
        <v>43402</v>
      </c>
      <c r="X259" s="2" t="s">
        <v>4457</v>
      </c>
      <c r="Y259" s="2">
        <v>30</v>
      </c>
      <c r="Z259" s="2">
        <v>10</v>
      </c>
      <c r="AA259" s="31">
        <f t="shared" si="21"/>
        <v>43403</v>
      </c>
      <c r="AB259" s="2" t="s">
        <v>4456</v>
      </c>
      <c r="AC259" s="2">
        <f t="shared" ref="AC259:AC322" si="24">COUNTIF(P259:AB259, "Yes")</f>
        <v>3</v>
      </c>
      <c r="AD259" s="2">
        <f>VLOOKUP(K259,'MMA Registration'!N:O,2,FALSE)</f>
        <v>19</v>
      </c>
    </row>
    <row r="260" spans="1:30" ht="23.1" customHeight="1">
      <c r="A260" s="2" t="s">
        <v>93</v>
      </c>
      <c r="B260" s="2" t="s">
        <v>26</v>
      </c>
      <c r="C260" s="2" t="s">
        <v>27</v>
      </c>
      <c r="D260" s="2" t="s">
        <v>28</v>
      </c>
      <c r="E260" s="2" t="s">
        <v>28</v>
      </c>
      <c r="F260" s="2" t="s">
        <v>167</v>
      </c>
      <c r="G260" s="2" t="s">
        <v>4454</v>
      </c>
      <c r="H260" s="2" t="s">
        <v>4458</v>
      </c>
      <c r="I260" s="2" t="s">
        <v>984</v>
      </c>
      <c r="J260" s="2" t="s">
        <v>8160</v>
      </c>
      <c r="K260" s="2" t="s">
        <v>985</v>
      </c>
      <c r="L260" s="2">
        <v>2018</v>
      </c>
      <c r="M260" s="2">
        <v>26</v>
      </c>
      <c r="N260" s="2">
        <v>10</v>
      </c>
      <c r="O260" s="31">
        <f t="shared" si="22"/>
        <v>43399</v>
      </c>
      <c r="P260" s="2" t="s">
        <v>4456</v>
      </c>
      <c r="Q260" s="2">
        <v>27</v>
      </c>
      <c r="R260" s="2">
        <v>10</v>
      </c>
      <c r="S260" s="31">
        <f t="shared" si="23"/>
        <v>43400</v>
      </c>
      <c r="T260" s="2" t="s">
        <v>4456</v>
      </c>
      <c r="U260" s="2">
        <v>29</v>
      </c>
      <c r="V260" s="2">
        <v>10</v>
      </c>
      <c r="W260" s="31">
        <f t="shared" ref="W260:W323" si="25">DATE(L260,V260,U260)</f>
        <v>43402</v>
      </c>
      <c r="X260" s="2" t="s">
        <v>4456</v>
      </c>
      <c r="Y260" s="2">
        <v>30</v>
      </c>
      <c r="Z260" s="2">
        <v>10</v>
      </c>
      <c r="AA260" s="31">
        <f t="shared" ref="AA260:AA323" si="26">DATE(L260,Z260,Y260)</f>
        <v>43403</v>
      </c>
      <c r="AB260" s="2" t="s">
        <v>4456</v>
      </c>
      <c r="AC260" s="2">
        <f t="shared" si="24"/>
        <v>4</v>
      </c>
      <c r="AD260" s="2">
        <f>VLOOKUP(K260,'MMA Registration'!N:O,2,FALSE)</f>
        <v>19</v>
      </c>
    </row>
    <row r="261" spans="1:30" ht="23.1" customHeight="1">
      <c r="A261" s="2" t="s">
        <v>93</v>
      </c>
      <c r="B261" s="2" t="s">
        <v>26</v>
      </c>
      <c r="C261" s="2" t="s">
        <v>27</v>
      </c>
      <c r="D261" s="2" t="s">
        <v>28</v>
      </c>
      <c r="E261" s="2" t="s">
        <v>28</v>
      </c>
      <c r="F261" s="2" t="s">
        <v>167</v>
      </c>
      <c r="G261" s="2" t="s">
        <v>4454</v>
      </c>
      <c r="H261" s="2" t="s">
        <v>4458</v>
      </c>
      <c r="I261" s="2" t="s">
        <v>986</v>
      </c>
      <c r="J261" s="2" t="s">
        <v>8160</v>
      </c>
      <c r="K261" s="2" t="s">
        <v>987</v>
      </c>
      <c r="L261" s="2">
        <v>2018</v>
      </c>
      <c r="M261" s="2">
        <v>26</v>
      </c>
      <c r="N261" s="2">
        <v>10</v>
      </c>
      <c r="O261" s="31">
        <f t="shared" si="22"/>
        <v>43399</v>
      </c>
      <c r="P261" s="2" t="s">
        <v>4456</v>
      </c>
      <c r="Q261" s="2">
        <v>27</v>
      </c>
      <c r="R261" s="2">
        <v>10</v>
      </c>
      <c r="S261" s="31">
        <f t="shared" si="23"/>
        <v>43400</v>
      </c>
      <c r="T261" s="2" t="s">
        <v>4456</v>
      </c>
      <c r="U261" s="2">
        <v>29</v>
      </c>
      <c r="V261" s="2">
        <v>10</v>
      </c>
      <c r="W261" s="31">
        <f t="shared" si="25"/>
        <v>43402</v>
      </c>
      <c r="X261" s="2" t="s">
        <v>4456</v>
      </c>
      <c r="Y261" s="2">
        <v>30</v>
      </c>
      <c r="Z261" s="2">
        <v>10</v>
      </c>
      <c r="AA261" s="31">
        <f t="shared" si="26"/>
        <v>43403</v>
      </c>
      <c r="AB261" s="2" t="s">
        <v>4456</v>
      </c>
      <c r="AC261" s="2">
        <f t="shared" si="24"/>
        <v>4</v>
      </c>
      <c r="AD261" s="2">
        <f>VLOOKUP(K261,'MMA Registration'!N:O,2,FALSE)</f>
        <v>17</v>
      </c>
    </row>
    <row r="262" spans="1:30" ht="23.1" customHeight="1">
      <c r="A262" s="2" t="s">
        <v>93</v>
      </c>
      <c r="B262" s="2" t="s">
        <v>26</v>
      </c>
      <c r="C262" s="2" t="s">
        <v>27</v>
      </c>
      <c r="D262" s="2" t="s">
        <v>28</v>
      </c>
      <c r="E262" s="2" t="s">
        <v>28</v>
      </c>
      <c r="F262" s="2" t="s">
        <v>167</v>
      </c>
      <c r="G262" s="2" t="s">
        <v>4454</v>
      </c>
      <c r="H262" s="2" t="s">
        <v>4458</v>
      </c>
      <c r="I262" s="2" t="s">
        <v>988</v>
      </c>
      <c r="J262" s="2" t="s">
        <v>8160</v>
      </c>
      <c r="K262" s="2" t="s">
        <v>989</v>
      </c>
      <c r="L262" s="2">
        <v>2018</v>
      </c>
      <c r="M262" s="2">
        <v>26</v>
      </c>
      <c r="N262" s="2">
        <v>10</v>
      </c>
      <c r="O262" s="31">
        <f t="shared" si="22"/>
        <v>43399</v>
      </c>
      <c r="P262" s="2" t="s">
        <v>4456</v>
      </c>
      <c r="Q262" s="2">
        <v>27</v>
      </c>
      <c r="R262" s="2">
        <v>10</v>
      </c>
      <c r="S262" s="31">
        <f t="shared" si="23"/>
        <v>43400</v>
      </c>
      <c r="T262" s="2" t="s">
        <v>4456</v>
      </c>
      <c r="U262" s="2">
        <v>29</v>
      </c>
      <c r="V262" s="2">
        <v>10</v>
      </c>
      <c r="W262" s="31">
        <f t="shared" si="25"/>
        <v>43402</v>
      </c>
      <c r="X262" s="2" t="s">
        <v>4456</v>
      </c>
      <c r="Y262" s="2">
        <v>30</v>
      </c>
      <c r="Z262" s="2">
        <v>10</v>
      </c>
      <c r="AA262" s="31">
        <f t="shared" si="26"/>
        <v>43403</v>
      </c>
      <c r="AB262" s="2" t="s">
        <v>4456</v>
      </c>
      <c r="AC262" s="2">
        <f t="shared" si="24"/>
        <v>4</v>
      </c>
      <c r="AD262" s="2">
        <f>VLOOKUP(K262,'MMA Registration'!N:O,2,FALSE)</f>
        <v>19</v>
      </c>
    </row>
    <row r="263" spans="1:30" ht="23.1" customHeight="1">
      <c r="A263" s="2" t="s">
        <v>93</v>
      </c>
      <c r="B263" s="2" t="s">
        <v>26</v>
      </c>
      <c r="C263" s="2" t="s">
        <v>27</v>
      </c>
      <c r="D263" s="2" t="s">
        <v>28</v>
      </c>
      <c r="E263" s="2" t="s">
        <v>28</v>
      </c>
      <c r="F263" s="2" t="s">
        <v>167</v>
      </c>
      <c r="G263" s="2" t="s">
        <v>4454</v>
      </c>
      <c r="H263" s="2" t="s">
        <v>4458</v>
      </c>
      <c r="I263" s="2" t="s">
        <v>990</v>
      </c>
      <c r="J263" s="2" t="s">
        <v>8160</v>
      </c>
      <c r="K263" s="2" t="s">
        <v>991</v>
      </c>
      <c r="L263" s="2">
        <v>2018</v>
      </c>
      <c r="M263" s="2">
        <v>26</v>
      </c>
      <c r="N263" s="2">
        <v>10</v>
      </c>
      <c r="O263" s="31">
        <f t="shared" si="22"/>
        <v>43399</v>
      </c>
      <c r="P263" s="2" t="s">
        <v>4456</v>
      </c>
      <c r="Q263" s="2">
        <v>27</v>
      </c>
      <c r="R263" s="2">
        <v>10</v>
      </c>
      <c r="S263" s="31">
        <f t="shared" si="23"/>
        <v>43400</v>
      </c>
      <c r="T263" s="2" t="s">
        <v>4456</v>
      </c>
      <c r="U263" s="2">
        <v>29</v>
      </c>
      <c r="V263" s="2">
        <v>10</v>
      </c>
      <c r="W263" s="31">
        <f t="shared" si="25"/>
        <v>43402</v>
      </c>
      <c r="X263" s="2" t="s">
        <v>4457</v>
      </c>
      <c r="Y263" s="2">
        <v>30</v>
      </c>
      <c r="Z263" s="2">
        <v>10</v>
      </c>
      <c r="AA263" s="31">
        <f t="shared" si="26"/>
        <v>43403</v>
      </c>
      <c r="AB263" s="2" t="s">
        <v>4456</v>
      </c>
      <c r="AC263" s="2">
        <f t="shared" si="24"/>
        <v>3</v>
      </c>
      <c r="AD263" s="2">
        <f>VLOOKUP(K263,'MMA Registration'!N:O,2,FALSE)</f>
        <v>18</v>
      </c>
    </row>
    <row r="264" spans="1:30" ht="23.1" customHeight="1">
      <c r="A264" s="2" t="s">
        <v>93</v>
      </c>
      <c r="B264" s="2" t="s">
        <v>26</v>
      </c>
      <c r="C264" s="2" t="s">
        <v>27</v>
      </c>
      <c r="D264" s="2" t="s">
        <v>28</v>
      </c>
      <c r="E264" s="2" t="s">
        <v>28</v>
      </c>
      <c r="F264" s="2" t="s">
        <v>167</v>
      </c>
      <c r="G264" s="2" t="s">
        <v>4454</v>
      </c>
      <c r="H264" s="2" t="s">
        <v>4458</v>
      </c>
      <c r="I264" s="2" t="s">
        <v>992</v>
      </c>
      <c r="J264" s="2" t="s">
        <v>8160</v>
      </c>
      <c r="K264" s="2" t="s">
        <v>993</v>
      </c>
      <c r="L264" s="2">
        <v>2018</v>
      </c>
      <c r="M264" s="2">
        <v>26</v>
      </c>
      <c r="N264" s="2">
        <v>10</v>
      </c>
      <c r="O264" s="31">
        <f t="shared" si="22"/>
        <v>43399</v>
      </c>
      <c r="P264" s="2" t="s">
        <v>4456</v>
      </c>
      <c r="Q264" s="2">
        <v>27</v>
      </c>
      <c r="R264" s="2">
        <v>10</v>
      </c>
      <c r="S264" s="31">
        <f t="shared" si="23"/>
        <v>43400</v>
      </c>
      <c r="T264" s="2" t="s">
        <v>4456</v>
      </c>
      <c r="U264" s="2">
        <v>29</v>
      </c>
      <c r="V264" s="2">
        <v>10</v>
      </c>
      <c r="W264" s="31">
        <f t="shared" si="25"/>
        <v>43402</v>
      </c>
      <c r="X264" s="2" t="s">
        <v>4456</v>
      </c>
      <c r="Y264" s="2">
        <v>30</v>
      </c>
      <c r="Z264" s="2">
        <v>10</v>
      </c>
      <c r="AA264" s="31">
        <f t="shared" si="26"/>
        <v>43403</v>
      </c>
      <c r="AB264" s="2" t="s">
        <v>4456</v>
      </c>
      <c r="AC264" s="2">
        <f t="shared" si="24"/>
        <v>4</v>
      </c>
      <c r="AD264" s="2">
        <f>VLOOKUP(K264,'MMA Registration'!N:O,2,FALSE)</f>
        <v>19</v>
      </c>
    </row>
    <row r="265" spans="1:30" ht="23.1" customHeight="1">
      <c r="A265" s="2" t="s">
        <v>93</v>
      </c>
      <c r="B265" s="2" t="s">
        <v>26</v>
      </c>
      <c r="C265" s="2" t="s">
        <v>27</v>
      </c>
      <c r="D265" s="2" t="s">
        <v>28</v>
      </c>
      <c r="E265" s="2" t="s">
        <v>28</v>
      </c>
      <c r="F265" s="2" t="s">
        <v>167</v>
      </c>
      <c r="G265" s="2" t="s">
        <v>4454</v>
      </c>
      <c r="H265" s="2" t="s">
        <v>4458</v>
      </c>
      <c r="I265" s="2" t="s">
        <v>994</v>
      </c>
      <c r="J265" s="2" t="s">
        <v>8160</v>
      </c>
      <c r="K265" s="2" t="s">
        <v>995</v>
      </c>
      <c r="L265" s="2">
        <v>2018</v>
      </c>
      <c r="M265" s="2">
        <v>26</v>
      </c>
      <c r="N265" s="2">
        <v>10</v>
      </c>
      <c r="O265" s="31">
        <f t="shared" si="22"/>
        <v>43399</v>
      </c>
      <c r="P265" s="2" t="s">
        <v>4456</v>
      </c>
      <c r="Q265" s="2">
        <v>27</v>
      </c>
      <c r="R265" s="2">
        <v>10</v>
      </c>
      <c r="S265" s="31">
        <f t="shared" si="23"/>
        <v>43400</v>
      </c>
      <c r="T265" s="2" t="s">
        <v>4456</v>
      </c>
      <c r="U265" s="2">
        <v>29</v>
      </c>
      <c r="V265" s="2">
        <v>10</v>
      </c>
      <c r="W265" s="31">
        <f t="shared" si="25"/>
        <v>43402</v>
      </c>
      <c r="X265" s="2" t="s">
        <v>4456</v>
      </c>
      <c r="Y265" s="2">
        <v>30</v>
      </c>
      <c r="Z265" s="2">
        <v>10</v>
      </c>
      <c r="AA265" s="31">
        <f t="shared" si="26"/>
        <v>43403</v>
      </c>
      <c r="AB265" s="2" t="s">
        <v>4456</v>
      </c>
      <c r="AC265" s="2">
        <f t="shared" si="24"/>
        <v>4</v>
      </c>
      <c r="AD265" s="2">
        <f>VLOOKUP(K265,'MMA Registration'!N:O,2,FALSE)</f>
        <v>18</v>
      </c>
    </row>
    <row r="266" spans="1:30" ht="23.1" customHeight="1">
      <c r="A266" s="2" t="s">
        <v>93</v>
      </c>
      <c r="B266" s="2" t="s">
        <v>26</v>
      </c>
      <c r="C266" s="2" t="s">
        <v>27</v>
      </c>
      <c r="D266" s="2" t="s">
        <v>28</v>
      </c>
      <c r="E266" s="2" t="s">
        <v>28</v>
      </c>
      <c r="F266" s="2" t="s">
        <v>167</v>
      </c>
      <c r="G266" s="2" t="s">
        <v>4454</v>
      </c>
      <c r="H266" s="2" t="s">
        <v>4458</v>
      </c>
      <c r="I266" s="2" t="s">
        <v>996</v>
      </c>
      <c r="J266" s="2" t="s">
        <v>8160</v>
      </c>
      <c r="K266" s="2" t="s">
        <v>997</v>
      </c>
      <c r="L266" s="2">
        <v>2018</v>
      </c>
      <c r="M266" s="2">
        <v>26</v>
      </c>
      <c r="N266" s="2">
        <v>10</v>
      </c>
      <c r="O266" s="31">
        <f t="shared" si="22"/>
        <v>43399</v>
      </c>
      <c r="P266" s="2" t="s">
        <v>4456</v>
      </c>
      <c r="Q266" s="2">
        <v>27</v>
      </c>
      <c r="R266" s="2">
        <v>10</v>
      </c>
      <c r="S266" s="31">
        <f t="shared" si="23"/>
        <v>43400</v>
      </c>
      <c r="T266" s="2" t="s">
        <v>4456</v>
      </c>
      <c r="U266" s="2">
        <v>29</v>
      </c>
      <c r="V266" s="2">
        <v>10</v>
      </c>
      <c r="W266" s="31">
        <f t="shared" si="25"/>
        <v>43402</v>
      </c>
      <c r="X266" s="2" t="s">
        <v>4457</v>
      </c>
      <c r="Y266" s="2">
        <v>30</v>
      </c>
      <c r="Z266" s="2">
        <v>10</v>
      </c>
      <c r="AA266" s="31">
        <f t="shared" si="26"/>
        <v>43403</v>
      </c>
      <c r="AB266" s="2" t="s">
        <v>4456</v>
      </c>
      <c r="AC266" s="2">
        <f t="shared" si="24"/>
        <v>3</v>
      </c>
      <c r="AD266" s="2">
        <f>VLOOKUP(K266,'MMA Registration'!N:O,2,FALSE)</f>
        <v>17</v>
      </c>
    </row>
    <row r="267" spans="1:30" ht="23.1" customHeight="1">
      <c r="A267" s="2" t="s">
        <v>93</v>
      </c>
      <c r="B267" s="2" t="s">
        <v>26</v>
      </c>
      <c r="C267" s="2" t="s">
        <v>27</v>
      </c>
      <c r="D267" s="2" t="s">
        <v>28</v>
      </c>
      <c r="E267" s="2" t="s">
        <v>28</v>
      </c>
      <c r="F267" s="2" t="s">
        <v>167</v>
      </c>
      <c r="G267" s="2" t="s">
        <v>4454</v>
      </c>
      <c r="H267" s="2" t="s">
        <v>4458</v>
      </c>
      <c r="I267" s="2" t="s">
        <v>998</v>
      </c>
      <c r="J267" s="2" t="s">
        <v>8160</v>
      </c>
      <c r="K267" s="2" t="s">
        <v>999</v>
      </c>
      <c r="L267" s="2">
        <v>2018</v>
      </c>
      <c r="M267" s="2">
        <v>26</v>
      </c>
      <c r="N267" s="2">
        <v>10</v>
      </c>
      <c r="O267" s="31">
        <f t="shared" si="22"/>
        <v>43399</v>
      </c>
      <c r="P267" s="2" t="s">
        <v>4456</v>
      </c>
      <c r="Q267" s="2">
        <v>27</v>
      </c>
      <c r="R267" s="2">
        <v>10</v>
      </c>
      <c r="S267" s="31">
        <f t="shared" si="23"/>
        <v>43400</v>
      </c>
      <c r="T267" s="2" t="s">
        <v>4456</v>
      </c>
      <c r="U267" s="2">
        <v>29</v>
      </c>
      <c r="V267" s="2">
        <v>10</v>
      </c>
      <c r="W267" s="31">
        <f t="shared" si="25"/>
        <v>43402</v>
      </c>
      <c r="X267" s="2" t="s">
        <v>4456</v>
      </c>
      <c r="Y267" s="2">
        <v>30</v>
      </c>
      <c r="Z267" s="2">
        <v>10</v>
      </c>
      <c r="AA267" s="31">
        <f t="shared" si="26"/>
        <v>43403</v>
      </c>
      <c r="AB267" s="2" t="s">
        <v>4456</v>
      </c>
      <c r="AC267" s="2">
        <f t="shared" si="24"/>
        <v>4</v>
      </c>
      <c r="AD267" s="2">
        <f>VLOOKUP(K267,'MMA Registration'!N:O,2,FALSE)</f>
        <v>19</v>
      </c>
    </row>
    <row r="268" spans="1:30" ht="23.1" customHeight="1">
      <c r="A268" s="2" t="s">
        <v>93</v>
      </c>
      <c r="B268" s="2" t="s">
        <v>26</v>
      </c>
      <c r="C268" s="2" t="s">
        <v>27</v>
      </c>
      <c r="D268" s="2" t="s">
        <v>28</v>
      </c>
      <c r="E268" s="2" t="s">
        <v>28</v>
      </c>
      <c r="F268" s="2" t="s">
        <v>167</v>
      </c>
      <c r="G268" s="2" t="s">
        <v>4454</v>
      </c>
      <c r="H268" s="2" t="s">
        <v>4458</v>
      </c>
      <c r="I268" s="2" t="s">
        <v>1000</v>
      </c>
      <c r="J268" s="2" t="s">
        <v>8160</v>
      </c>
      <c r="K268" s="2" t="s">
        <v>1001</v>
      </c>
      <c r="L268" s="2">
        <v>2018</v>
      </c>
      <c r="M268" s="2">
        <v>26</v>
      </c>
      <c r="N268" s="2">
        <v>10</v>
      </c>
      <c r="O268" s="31">
        <f t="shared" si="22"/>
        <v>43399</v>
      </c>
      <c r="P268" s="2" t="s">
        <v>4456</v>
      </c>
      <c r="Q268" s="2">
        <v>27</v>
      </c>
      <c r="R268" s="2">
        <v>10</v>
      </c>
      <c r="S268" s="31">
        <f t="shared" si="23"/>
        <v>43400</v>
      </c>
      <c r="T268" s="2" t="s">
        <v>4456</v>
      </c>
      <c r="U268" s="2">
        <v>29</v>
      </c>
      <c r="V268" s="2">
        <v>10</v>
      </c>
      <c r="W268" s="31">
        <f t="shared" si="25"/>
        <v>43402</v>
      </c>
      <c r="X268" s="2" t="s">
        <v>4456</v>
      </c>
      <c r="Y268" s="2">
        <v>30</v>
      </c>
      <c r="Z268" s="2">
        <v>10</v>
      </c>
      <c r="AA268" s="31">
        <f t="shared" si="26"/>
        <v>43403</v>
      </c>
      <c r="AB268" s="2" t="s">
        <v>4456</v>
      </c>
      <c r="AC268" s="2">
        <f t="shared" si="24"/>
        <v>4</v>
      </c>
      <c r="AD268" s="2">
        <f>VLOOKUP(K268,'MMA Registration'!N:O,2,FALSE)</f>
        <v>19</v>
      </c>
    </row>
    <row r="269" spans="1:30" ht="23.1" customHeight="1">
      <c r="A269" s="2" t="s">
        <v>93</v>
      </c>
      <c r="B269" s="2" t="s">
        <v>26</v>
      </c>
      <c r="C269" s="2" t="s">
        <v>27</v>
      </c>
      <c r="D269" s="2" t="s">
        <v>28</v>
      </c>
      <c r="E269" s="2" t="s">
        <v>28</v>
      </c>
      <c r="F269" s="2" t="s">
        <v>167</v>
      </c>
      <c r="G269" s="2" t="s">
        <v>4454</v>
      </c>
      <c r="H269" s="2" t="s">
        <v>4458</v>
      </c>
      <c r="I269" s="2" t="s">
        <v>1002</v>
      </c>
      <c r="J269" s="2" t="s">
        <v>8160</v>
      </c>
      <c r="K269" s="2" t="s">
        <v>1003</v>
      </c>
      <c r="L269" s="2">
        <v>2018</v>
      </c>
      <c r="M269" s="2">
        <v>26</v>
      </c>
      <c r="N269" s="2">
        <v>10</v>
      </c>
      <c r="O269" s="31">
        <f t="shared" si="22"/>
        <v>43399</v>
      </c>
      <c r="P269" s="2" t="s">
        <v>4456</v>
      </c>
      <c r="Q269" s="2">
        <v>27</v>
      </c>
      <c r="R269" s="2">
        <v>10</v>
      </c>
      <c r="S269" s="31">
        <f t="shared" si="23"/>
        <v>43400</v>
      </c>
      <c r="T269" s="2" t="s">
        <v>4456</v>
      </c>
      <c r="U269" s="2">
        <v>29</v>
      </c>
      <c r="V269" s="2">
        <v>10</v>
      </c>
      <c r="W269" s="31">
        <f t="shared" si="25"/>
        <v>43402</v>
      </c>
      <c r="X269" s="2" t="s">
        <v>4456</v>
      </c>
      <c r="Y269" s="2">
        <v>30</v>
      </c>
      <c r="Z269" s="2">
        <v>10</v>
      </c>
      <c r="AA269" s="31">
        <f t="shared" si="26"/>
        <v>43403</v>
      </c>
      <c r="AB269" s="2" t="s">
        <v>4456</v>
      </c>
      <c r="AC269" s="2">
        <f t="shared" si="24"/>
        <v>4</v>
      </c>
      <c r="AD269" s="2">
        <f>VLOOKUP(K269,'MMA Registration'!N:O,2,FALSE)</f>
        <v>18</v>
      </c>
    </row>
    <row r="270" spans="1:30" ht="23.1" customHeight="1">
      <c r="A270" s="2" t="s">
        <v>93</v>
      </c>
      <c r="B270" s="2" t="s">
        <v>26</v>
      </c>
      <c r="C270" s="2" t="s">
        <v>27</v>
      </c>
      <c r="D270" s="2" t="s">
        <v>28</v>
      </c>
      <c r="E270" s="2" t="s">
        <v>28</v>
      </c>
      <c r="F270" s="2" t="s">
        <v>167</v>
      </c>
      <c r="G270" s="2" t="s">
        <v>4454</v>
      </c>
      <c r="H270" s="2" t="s">
        <v>4458</v>
      </c>
      <c r="I270" s="2" t="s">
        <v>1004</v>
      </c>
      <c r="J270" s="2" t="s">
        <v>8160</v>
      </c>
      <c r="K270" s="2" t="s">
        <v>1005</v>
      </c>
      <c r="L270" s="2">
        <v>2018</v>
      </c>
      <c r="M270" s="2">
        <v>26</v>
      </c>
      <c r="N270" s="2">
        <v>10</v>
      </c>
      <c r="O270" s="31">
        <f t="shared" si="22"/>
        <v>43399</v>
      </c>
      <c r="P270" s="2" t="s">
        <v>4456</v>
      </c>
      <c r="Q270" s="2">
        <v>27</v>
      </c>
      <c r="R270" s="2">
        <v>10</v>
      </c>
      <c r="S270" s="31">
        <f t="shared" si="23"/>
        <v>43400</v>
      </c>
      <c r="T270" s="2" t="s">
        <v>4456</v>
      </c>
      <c r="U270" s="2">
        <v>29</v>
      </c>
      <c r="V270" s="2">
        <v>10</v>
      </c>
      <c r="W270" s="31">
        <f t="shared" si="25"/>
        <v>43402</v>
      </c>
      <c r="X270" s="2" t="s">
        <v>4457</v>
      </c>
      <c r="Y270" s="2">
        <v>30</v>
      </c>
      <c r="Z270" s="2">
        <v>10</v>
      </c>
      <c r="AA270" s="31">
        <f t="shared" si="26"/>
        <v>43403</v>
      </c>
      <c r="AB270" s="2" t="s">
        <v>4456</v>
      </c>
      <c r="AC270" s="2">
        <f t="shared" si="24"/>
        <v>3</v>
      </c>
      <c r="AD270" s="2">
        <f>VLOOKUP(K270,'MMA Registration'!N:O,2,FALSE)</f>
        <v>19</v>
      </c>
    </row>
    <row r="271" spans="1:30" ht="23.1" customHeight="1">
      <c r="A271" s="2" t="s">
        <v>93</v>
      </c>
      <c r="B271" s="2" t="s">
        <v>26</v>
      </c>
      <c r="C271" s="2" t="s">
        <v>27</v>
      </c>
      <c r="D271" s="2" t="s">
        <v>28</v>
      </c>
      <c r="E271" s="2" t="s">
        <v>28</v>
      </c>
      <c r="F271" s="2" t="s">
        <v>167</v>
      </c>
      <c r="G271" s="2" t="s">
        <v>4454</v>
      </c>
      <c r="H271" s="2" t="s">
        <v>4458</v>
      </c>
      <c r="I271" s="2" t="s">
        <v>1006</v>
      </c>
      <c r="J271" s="2" t="s">
        <v>8160</v>
      </c>
      <c r="K271" s="2" t="s">
        <v>1007</v>
      </c>
      <c r="L271" s="2">
        <v>2018</v>
      </c>
      <c r="M271" s="2">
        <v>26</v>
      </c>
      <c r="N271" s="2">
        <v>10</v>
      </c>
      <c r="O271" s="31">
        <f t="shared" si="22"/>
        <v>43399</v>
      </c>
      <c r="P271" s="2" t="s">
        <v>4456</v>
      </c>
      <c r="Q271" s="2">
        <v>27</v>
      </c>
      <c r="R271" s="2">
        <v>10</v>
      </c>
      <c r="S271" s="31">
        <f t="shared" si="23"/>
        <v>43400</v>
      </c>
      <c r="T271" s="2" t="s">
        <v>4456</v>
      </c>
      <c r="U271" s="2">
        <v>29</v>
      </c>
      <c r="V271" s="2">
        <v>10</v>
      </c>
      <c r="W271" s="31">
        <f t="shared" si="25"/>
        <v>43402</v>
      </c>
      <c r="X271" s="2" t="s">
        <v>4456</v>
      </c>
      <c r="Y271" s="2">
        <v>30</v>
      </c>
      <c r="Z271" s="2">
        <v>10</v>
      </c>
      <c r="AA271" s="31">
        <f t="shared" si="26"/>
        <v>43403</v>
      </c>
      <c r="AB271" s="2" t="s">
        <v>4456</v>
      </c>
      <c r="AC271" s="2">
        <f t="shared" si="24"/>
        <v>4</v>
      </c>
      <c r="AD271" s="2">
        <f>VLOOKUP(K271,'MMA Registration'!N:O,2,FALSE)</f>
        <v>18</v>
      </c>
    </row>
    <row r="272" spans="1:30" ht="23.1" customHeight="1">
      <c r="A272" s="2" t="s">
        <v>93</v>
      </c>
      <c r="B272" s="2" t="s">
        <v>26</v>
      </c>
      <c r="C272" s="2" t="s">
        <v>27</v>
      </c>
      <c r="D272" s="2" t="s">
        <v>28</v>
      </c>
      <c r="E272" s="2" t="s">
        <v>28</v>
      </c>
      <c r="F272" s="2" t="s">
        <v>167</v>
      </c>
      <c r="G272" s="2" t="s">
        <v>4454</v>
      </c>
      <c r="H272" s="2" t="s">
        <v>4458</v>
      </c>
      <c r="I272" s="2" t="s">
        <v>1008</v>
      </c>
      <c r="J272" s="2" t="s">
        <v>8160</v>
      </c>
      <c r="K272" s="2" t="s">
        <v>1009</v>
      </c>
      <c r="L272" s="2">
        <v>2018</v>
      </c>
      <c r="M272" s="2">
        <v>26</v>
      </c>
      <c r="N272" s="2">
        <v>10</v>
      </c>
      <c r="O272" s="31">
        <f t="shared" si="22"/>
        <v>43399</v>
      </c>
      <c r="P272" s="2" t="s">
        <v>4456</v>
      </c>
      <c r="Q272" s="2">
        <v>27</v>
      </c>
      <c r="R272" s="2">
        <v>10</v>
      </c>
      <c r="S272" s="31">
        <f t="shared" si="23"/>
        <v>43400</v>
      </c>
      <c r="T272" s="2" t="s">
        <v>4456</v>
      </c>
      <c r="U272" s="2">
        <v>29</v>
      </c>
      <c r="V272" s="2">
        <v>10</v>
      </c>
      <c r="W272" s="31">
        <f t="shared" si="25"/>
        <v>43402</v>
      </c>
      <c r="X272" s="2" t="s">
        <v>4456</v>
      </c>
      <c r="Y272" s="2">
        <v>30</v>
      </c>
      <c r="Z272" s="2">
        <v>10</v>
      </c>
      <c r="AA272" s="31">
        <f t="shared" si="26"/>
        <v>43403</v>
      </c>
      <c r="AB272" s="2" t="s">
        <v>4456</v>
      </c>
      <c r="AC272" s="2">
        <f t="shared" si="24"/>
        <v>4</v>
      </c>
      <c r="AD272" s="2">
        <f>VLOOKUP(K272,'MMA Registration'!N:O,2,FALSE)</f>
        <v>18</v>
      </c>
    </row>
    <row r="273" spans="1:30" ht="23.1" customHeight="1">
      <c r="A273" s="2" t="s">
        <v>93</v>
      </c>
      <c r="B273" s="2" t="s">
        <v>26</v>
      </c>
      <c r="C273" s="2" t="s">
        <v>27</v>
      </c>
      <c r="D273" s="2" t="s">
        <v>28</v>
      </c>
      <c r="E273" s="2" t="s">
        <v>28</v>
      </c>
      <c r="F273" s="2" t="s">
        <v>167</v>
      </c>
      <c r="G273" s="2" t="s">
        <v>4454</v>
      </c>
      <c r="H273" s="2" t="s">
        <v>4458</v>
      </c>
      <c r="I273" s="2" t="s">
        <v>1010</v>
      </c>
      <c r="J273" s="2" t="s">
        <v>8160</v>
      </c>
      <c r="K273" s="2" t="s">
        <v>1011</v>
      </c>
      <c r="L273" s="2">
        <v>2018</v>
      </c>
      <c r="M273" s="2">
        <v>26</v>
      </c>
      <c r="N273" s="2">
        <v>10</v>
      </c>
      <c r="O273" s="31">
        <f t="shared" si="22"/>
        <v>43399</v>
      </c>
      <c r="P273" s="2" t="s">
        <v>4456</v>
      </c>
      <c r="Q273" s="2">
        <v>27</v>
      </c>
      <c r="R273" s="2">
        <v>10</v>
      </c>
      <c r="S273" s="31">
        <f t="shared" si="23"/>
        <v>43400</v>
      </c>
      <c r="T273" s="2" t="s">
        <v>4456</v>
      </c>
      <c r="U273" s="2">
        <v>29</v>
      </c>
      <c r="V273" s="2">
        <v>10</v>
      </c>
      <c r="W273" s="31">
        <f t="shared" si="25"/>
        <v>43402</v>
      </c>
      <c r="X273" s="2" t="s">
        <v>4457</v>
      </c>
      <c r="Y273" s="2">
        <v>30</v>
      </c>
      <c r="Z273" s="2">
        <v>10</v>
      </c>
      <c r="AA273" s="31">
        <f t="shared" si="26"/>
        <v>43403</v>
      </c>
      <c r="AB273" s="2" t="s">
        <v>4456</v>
      </c>
      <c r="AC273" s="2">
        <f t="shared" si="24"/>
        <v>3</v>
      </c>
      <c r="AD273" s="2">
        <f>VLOOKUP(K273,'MMA Registration'!N:O,2,FALSE)</f>
        <v>19</v>
      </c>
    </row>
    <row r="274" spans="1:30" ht="23.1" customHeight="1">
      <c r="A274" s="2" t="s">
        <v>94</v>
      </c>
      <c r="B274" s="2" t="s">
        <v>26</v>
      </c>
      <c r="C274" s="2" t="s">
        <v>27</v>
      </c>
      <c r="D274" s="2" t="s">
        <v>28</v>
      </c>
      <c r="E274" s="2" t="s">
        <v>28</v>
      </c>
      <c r="F274" s="2" t="s">
        <v>167</v>
      </c>
      <c r="G274" s="2" t="s">
        <v>4454</v>
      </c>
      <c r="H274" s="2" t="s">
        <v>4458</v>
      </c>
      <c r="I274" s="2" t="s">
        <v>1027</v>
      </c>
      <c r="J274" s="2" t="s">
        <v>8160</v>
      </c>
      <c r="K274" s="2" t="s">
        <v>223</v>
      </c>
      <c r="L274" s="2">
        <v>2018</v>
      </c>
      <c r="M274" s="2">
        <v>16</v>
      </c>
      <c r="N274" s="2">
        <v>11</v>
      </c>
      <c r="O274" s="31">
        <f t="shared" si="22"/>
        <v>43420</v>
      </c>
      <c r="P274" s="2" t="s">
        <v>4456</v>
      </c>
      <c r="Q274" s="2">
        <v>17</v>
      </c>
      <c r="R274" s="2">
        <v>11</v>
      </c>
      <c r="S274" s="31">
        <f t="shared" si="23"/>
        <v>43421</v>
      </c>
      <c r="T274" s="2" t="s">
        <v>4456</v>
      </c>
      <c r="U274" s="2">
        <v>20</v>
      </c>
      <c r="V274" s="2">
        <v>11</v>
      </c>
      <c r="W274" s="31">
        <f t="shared" si="25"/>
        <v>43424</v>
      </c>
      <c r="X274" s="2" t="s">
        <v>4456</v>
      </c>
      <c r="Y274" s="2">
        <v>24</v>
      </c>
      <c r="Z274" s="2">
        <v>11</v>
      </c>
      <c r="AA274" s="31">
        <f t="shared" si="26"/>
        <v>43428</v>
      </c>
      <c r="AB274" s="2" t="s">
        <v>4456</v>
      </c>
      <c r="AC274" s="2">
        <f t="shared" si="24"/>
        <v>4</v>
      </c>
      <c r="AD274" s="2">
        <f>VLOOKUP(K274,'MMA Registration'!N:O,2,FALSE)</f>
        <v>18</v>
      </c>
    </row>
    <row r="275" spans="1:30" ht="23.1" customHeight="1">
      <c r="A275" s="2" t="s">
        <v>94</v>
      </c>
      <c r="B275" s="2" t="s">
        <v>26</v>
      </c>
      <c r="C275" s="2" t="s">
        <v>27</v>
      </c>
      <c r="D275" s="2" t="s">
        <v>28</v>
      </c>
      <c r="E275" s="2" t="s">
        <v>28</v>
      </c>
      <c r="F275" s="2" t="s">
        <v>167</v>
      </c>
      <c r="G275" s="2" t="s">
        <v>4454</v>
      </c>
      <c r="H275" s="2" t="s">
        <v>4458</v>
      </c>
      <c r="I275" s="2" t="s">
        <v>1028</v>
      </c>
      <c r="J275" s="2" t="s">
        <v>8160</v>
      </c>
      <c r="K275" s="2" t="s">
        <v>1029</v>
      </c>
      <c r="L275" s="2">
        <v>2018</v>
      </c>
      <c r="M275" s="2">
        <v>16</v>
      </c>
      <c r="N275" s="2">
        <v>11</v>
      </c>
      <c r="O275" s="31">
        <f t="shared" si="22"/>
        <v>43420</v>
      </c>
      <c r="P275" s="2" t="s">
        <v>4456</v>
      </c>
      <c r="Q275" s="2">
        <v>17</v>
      </c>
      <c r="R275" s="2">
        <v>11</v>
      </c>
      <c r="S275" s="31">
        <f t="shared" si="23"/>
        <v>43421</v>
      </c>
      <c r="T275" s="2" t="s">
        <v>4456</v>
      </c>
      <c r="U275" s="2">
        <v>20</v>
      </c>
      <c r="V275" s="2">
        <v>11</v>
      </c>
      <c r="W275" s="31">
        <f t="shared" si="25"/>
        <v>43424</v>
      </c>
      <c r="X275" s="2" t="s">
        <v>4456</v>
      </c>
      <c r="Y275" s="2">
        <v>24</v>
      </c>
      <c r="Z275" s="2">
        <v>11</v>
      </c>
      <c r="AA275" s="31">
        <f t="shared" si="26"/>
        <v>43428</v>
      </c>
      <c r="AB275" s="2" t="s">
        <v>4456</v>
      </c>
      <c r="AC275" s="2">
        <f t="shared" si="24"/>
        <v>4</v>
      </c>
      <c r="AD275" s="2">
        <f>VLOOKUP(K275,'MMA Registration'!N:O,2,FALSE)</f>
        <v>17</v>
      </c>
    </row>
    <row r="276" spans="1:30" ht="23.1" customHeight="1">
      <c r="A276" s="2" t="s">
        <v>94</v>
      </c>
      <c r="B276" s="2" t="s">
        <v>26</v>
      </c>
      <c r="C276" s="2" t="s">
        <v>27</v>
      </c>
      <c r="D276" s="2" t="s">
        <v>28</v>
      </c>
      <c r="E276" s="2" t="s">
        <v>28</v>
      </c>
      <c r="F276" s="2" t="s">
        <v>167</v>
      </c>
      <c r="G276" s="2" t="s">
        <v>4454</v>
      </c>
      <c r="H276" s="2" t="s">
        <v>4458</v>
      </c>
      <c r="I276" s="2" t="s">
        <v>1030</v>
      </c>
      <c r="J276" s="2" t="s">
        <v>8160</v>
      </c>
      <c r="K276" s="2" t="s">
        <v>796</v>
      </c>
      <c r="L276" s="2">
        <v>2018</v>
      </c>
      <c r="M276" s="2">
        <v>16</v>
      </c>
      <c r="N276" s="2">
        <v>11</v>
      </c>
      <c r="O276" s="31">
        <f t="shared" si="22"/>
        <v>43420</v>
      </c>
      <c r="P276" s="2" t="s">
        <v>4456</v>
      </c>
      <c r="Q276" s="2">
        <v>17</v>
      </c>
      <c r="R276" s="2">
        <v>11</v>
      </c>
      <c r="S276" s="31">
        <f t="shared" si="23"/>
        <v>43421</v>
      </c>
      <c r="T276" s="2" t="s">
        <v>4456</v>
      </c>
      <c r="U276" s="2">
        <v>20</v>
      </c>
      <c r="V276" s="2">
        <v>11</v>
      </c>
      <c r="W276" s="31">
        <f t="shared" si="25"/>
        <v>43424</v>
      </c>
      <c r="X276" s="2" t="s">
        <v>4456</v>
      </c>
      <c r="Y276" s="2">
        <v>24</v>
      </c>
      <c r="Z276" s="2">
        <v>11</v>
      </c>
      <c r="AA276" s="31">
        <f t="shared" si="26"/>
        <v>43428</v>
      </c>
      <c r="AB276" s="2" t="s">
        <v>4456</v>
      </c>
      <c r="AC276" s="2">
        <f t="shared" si="24"/>
        <v>4</v>
      </c>
      <c r="AD276" s="2">
        <f>VLOOKUP(K276,'MMA Registration'!N:O,2,FALSE)</f>
        <v>19</v>
      </c>
    </row>
    <row r="277" spans="1:30" ht="23.1" customHeight="1">
      <c r="A277" s="2" t="s">
        <v>94</v>
      </c>
      <c r="B277" s="2" t="s">
        <v>26</v>
      </c>
      <c r="C277" s="2" t="s">
        <v>27</v>
      </c>
      <c r="D277" s="2" t="s">
        <v>28</v>
      </c>
      <c r="E277" s="2" t="s">
        <v>28</v>
      </c>
      <c r="F277" s="2" t="s">
        <v>167</v>
      </c>
      <c r="G277" s="2" t="s">
        <v>4454</v>
      </c>
      <c r="H277" s="2" t="s">
        <v>4458</v>
      </c>
      <c r="I277" s="2" t="s">
        <v>282</v>
      </c>
      <c r="J277" s="2" t="s">
        <v>8160</v>
      </c>
      <c r="K277" s="2" t="s">
        <v>1031</v>
      </c>
      <c r="L277" s="2">
        <v>2018</v>
      </c>
      <c r="M277" s="2">
        <v>16</v>
      </c>
      <c r="N277" s="2">
        <v>11</v>
      </c>
      <c r="O277" s="31">
        <f t="shared" si="22"/>
        <v>43420</v>
      </c>
      <c r="P277" s="2" t="s">
        <v>4456</v>
      </c>
      <c r="Q277" s="2">
        <v>17</v>
      </c>
      <c r="R277" s="2">
        <v>11</v>
      </c>
      <c r="S277" s="31">
        <f t="shared" si="23"/>
        <v>43421</v>
      </c>
      <c r="T277" s="2" t="s">
        <v>4456</v>
      </c>
      <c r="U277" s="2">
        <v>20</v>
      </c>
      <c r="V277" s="2">
        <v>11</v>
      </c>
      <c r="W277" s="31">
        <f t="shared" si="25"/>
        <v>43424</v>
      </c>
      <c r="X277" s="2" t="s">
        <v>4456</v>
      </c>
      <c r="Y277" s="2">
        <v>24</v>
      </c>
      <c r="Z277" s="2">
        <v>11</v>
      </c>
      <c r="AA277" s="31">
        <f t="shared" si="26"/>
        <v>43428</v>
      </c>
      <c r="AB277" s="2" t="s">
        <v>4456</v>
      </c>
      <c r="AC277" s="2">
        <f t="shared" si="24"/>
        <v>4</v>
      </c>
      <c r="AD277" s="2">
        <f>VLOOKUP(K277,'MMA Registration'!N:O,2,FALSE)</f>
        <v>18</v>
      </c>
    </row>
    <row r="278" spans="1:30" ht="23.1" customHeight="1">
      <c r="A278" s="2" t="s">
        <v>94</v>
      </c>
      <c r="B278" s="2" t="s">
        <v>26</v>
      </c>
      <c r="C278" s="2" t="s">
        <v>27</v>
      </c>
      <c r="D278" s="2" t="s">
        <v>28</v>
      </c>
      <c r="E278" s="2" t="s">
        <v>28</v>
      </c>
      <c r="F278" s="2" t="s">
        <v>167</v>
      </c>
      <c r="G278" s="2" t="s">
        <v>4454</v>
      </c>
      <c r="H278" s="2" t="s">
        <v>4458</v>
      </c>
      <c r="I278" s="2" t="s">
        <v>1032</v>
      </c>
      <c r="J278" s="2" t="s">
        <v>8160</v>
      </c>
      <c r="K278" s="2" t="s">
        <v>1033</v>
      </c>
      <c r="L278" s="2">
        <v>2018</v>
      </c>
      <c r="M278" s="2">
        <v>16</v>
      </c>
      <c r="N278" s="2">
        <v>11</v>
      </c>
      <c r="O278" s="31">
        <f t="shared" si="22"/>
        <v>43420</v>
      </c>
      <c r="P278" s="2" t="s">
        <v>4456</v>
      </c>
      <c r="Q278" s="2">
        <v>17</v>
      </c>
      <c r="R278" s="2">
        <v>11</v>
      </c>
      <c r="S278" s="31">
        <f t="shared" si="23"/>
        <v>43421</v>
      </c>
      <c r="T278" s="2" t="s">
        <v>4456</v>
      </c>
      <c r="U278" s="2">
        <v>20</v>
      </c>
      <c r="V278" s="2">
        <v>11</v>
      </c>
      <c r="W278" s="31">
        <f t="shared" si="25"/>
        <v>43424</v>
      </c>
      <c r="X278" s="2" t="s">
        <v>4456</v>
      </c>
      <c r="Y278" s="2">
        <v>24</v>
      </c>
      <c r="Z278" s="2">
        <v>11</v>
      </c>
      <c r="AA278" s="31">
        <f t="shared" si="26"/>
        <v>43428</v>
      </c>
      <c r="AB278" s="2" t="s">
        <v>4456</v>
      </c>
      <c r="AC278" s="2">
        <f t="shared" si="24"/>
        <v>4</v>
      </c>
      <c r="AD278" s="2">
        <f>VLOOKUP(K278,'MMA Registration'!N:O,2,FALSE)</f>
        <v>18</v>
      </c>
    </row>
    <row r="279" spans="1:30" ht="23.1" customHeight="1">
      <c r="A279" s="2" t="s">
        <v>94</v>
      </c>
      <c r="B279" s="2" t="s">
        <v>26</v>
      </c>
      <c r="C279" s="2" t="s">
        <v>27</v>
      </c>
      <c r="D279" s="2" t="s">
        <v>28</v>
      </c>
      <c r="E279" s="2" t="s">
        <v>28</v>
      </c>
      <c r="F279" s="2" t="s">
        <v>167</v>
      </c>
      <c r="G279" s="2" t="s">
        <v>4454</v>
      </c>
      <c r="H279" s="2" t="s">
        <v>4458</v>
      </c>
      <c r="I279" s="2" t="s">
        <v>1034</v>
      </c>
      <c r="J279" s="2" t="s">
        <v>8160</v>
      </c>
      <c r="K279" s="2" t="s">
        <v>478</v>
      </c>
      <c r="L279" s="2">
        <v>2018</v>
      </c>
      <c r="M279" s="2">
        <v>16</v>
      </c>
      <c r="N279" s="2">
        <v>11</v>
      </c>
      <c r="O279" s="31">
        <f t="shared" si="22"/>
        <v>43420</v>
      </c>
      <c r="P279" s="2" t="s">
        <v>4456</v>
      </c>
      <c r="Q279" s="2">
        <v>17</v>
      </c>
      <c r="R279" s="2">
        <v>11</v>
      </c>
      <c r="S279" s="31">
        <f t="shared" si="23"/>
        <v>43421</v>
      </c>
      <c r="T279" s="2" t="s">
        <v>4456</v>
      </c>
      <c r="U279" s="2">
        <v>20</v>
      </c>
      <c r="V279" s="2">
        <v>11</v>
      </c>
      <c r="W279" s="31">
        <f t="shared" si="25"/>
        <v>43424</v>
      </c>
      <c r="X279" s="2" t="s">
        <v>4456</v>
      </c>
      <c r="Y279" s="2">
        <v>24</v>
      </c>
      <c r="Z279" s="2">
        <v>11</v>
      </c>
      <c r="AA279" s="31">
        <f t="shared" si="26"/>
        <v>43428</v>
      </c>
      <c r="AB279" s="2" t="s">
        <v>4456</v>
      </c>
      <c r="AC279" s="2">
        <f t="shared" si="24"/>
        <v>4</v>
      </c>
      <c r="AD279" s="2">
        <f>VLOOKUP(K279,'MMA Registration'!N:O,2,FALSE)</f>
        <v>19</v>
      </c>
    </row>
    <row r="280" spans="1:30" ht="23.1" customHeight="1">
      <c r="A280" s="2" t="s">
        <v>94</v>
      </c>
      <c r="B280" s="2" t="s">
        <v>26</v>
      </c>
      <c r="C280" s="2" t="s">
        <v>27</v>
      </c>
      <c r="D280" s="2" t="s">
        <v>28</v>
      </c>
      <c r="E280" s="2" t="s">
        <v>28</v>
      </c>
      <c r="F280" s="2" t="s">
        <v>167</v>
      </c>
      <c r="G280" s="2" t="s">
        <v>4454</v>
      </c>
      <c r="H280" s="2" t="s">
        <v>4458</v>
      </c>
      <c r="I280" s="2" t="s">
        <v>1035</v>
      </c>
      <c r="J280" s="2" t="s">
        <v>8160</v>
      </c>
      <c r="K280" s="2" t="s">
        <v>299</v>
      </c>
      <c r="L280" s="2">
        <v>2018</v>
      </c>
      <c r="M280" s="2">
        <v>16</v>
      </c>
      <c r="N280" s="2">
        <v>11</v>
      </c>
      <c r="O280" s="31">
        <f t="shared" si="22"/>
        <v>43420</v>
      </c>
      <c r="P280" s="2" t="s">
        <v>4456</v>
      </c>
      <c r="Q280" s="2">
        <v>17</v>
      </c>
      <c r="R280" s="2">
        <v>11</v>
      </c>
      <c r="S280" s="31">
        <f t="shared" si="23"/>
        <v>43421</v>
      </c>
      <c r="T280" s="2" t="s">
        <v>4456</v>
      </c>
      <c r="U280" s="2">
        <v>20</v>
      </c>
      <c r="V280" s="2">
        <v>11</v>
      </c>
      <c r="W280" s="31">
        <f t="shared" si="25"/>
        <v>43424</v>
      </c>
      <c r="X280" s="2" t="s">
        <v>4456</v>
      </c>
      <c r="Y280" s="2">
        <v>24</v>
      </c>
      <c r="Z280" s="2">
        <v>11</v>
      </c>
      <c r="AA280" s="31">
        <f t="shared" si="26"/>
        <v>43428</v>
      </c>
      <c r="AB280" s="2" t="s">
        <v>4456</v>
      </c>
      <c r="AC280" s="2">
        <f t="shared" si="24"/>
        <v>4</v>
      </c>
      <c r="AD280" s="2">
        <f>VLOOKUP(K280,'MMA Registration'!N:O,2,FALSE)</f>
        <v>18</v>
      </c>
    </row>
    <row r="281" spans="1:30" ht="23.1" customHeight="1">
      <c r="A281" s="2" t="s">
        <v>94</v>
      </c>
      <c r="B281" s="2" t="s">
        <v>26</v>
      </c>
      <c r="C281" s="2" t="s">
        <v>27</v>
      </c>
      <c r="D281" s="2" t="s">
        <v>28</v>
      </c>
      <c r="E281" s="2" t="s">
        <v>28</v>
      </c>
      <c r="F281" s="2" t="s">
        <v>167</v>
      </c>
      <c r="G281" s="2" t="s">
        <v>4454</v>
      </c>
      <c r="H281" s="2" t="s">
        <v>4458</v>
      </c>
      <c r="I281" s="2" t="s">
        <v>1036</v>
      </c>
      <c r="J281" s="2" t="s">
        <v>8160</v>
      </c>
      <c r="K281" s="2" t="s">
        <v>1037</v>
      </c>
      <c r="L281" s="2">
        <v>2018</v>
      </c>
      <c r="M281" s="2">
        <v>16</v>
      </c>
      <c r="N281" s="2">
        <v>11</v>
      </c>
      <c r="O281" s="31">
        <f t="shared" si="22"/>
        <v>43420</v>
      </c>
      <c r="P281" s="2" t="s">
        <v>4456</v>
      </c>
      <c r="Q281" s="2">
        <v>17</v>
      </c>
      <c r="R281" s="2">
        <v>11</v>
      </c>
      <c r="S281" s="31">
        <f t="shared" si="23"/>
        <v>43421</v>
      </c>
      <c r="T281" s="2" t="s">
        <v>4456</v>
      </c>
      <c r="U281" s="2">
        <v>20</v>
      </c>
      <c r="V281" s="2">
        <v>11</v>
      </c>
      <c r="W281" s="31">
        <f t="shared" si="25"/>
        <v>43424</v>
      </c>
      <c r="X281" s="2" t="s">
        <v>4456</v>
      </c>
      <c r="Y281" s="2">
        <v>24</v>
      </c>
      <c r="Z281" s="2">
        <v>11</v>
      </c>
      <c r="AA281" s="31">
        <f t="shared" si="26"/>
        <v>43428</v>
      </c>
      <c r="AB281" s="2" t="s">
        <v>4456</v>
      </c>
      <c r="AC281" s="2">
        <f t="shared" si="24"/>
        <v>4</v>
      </c>
      <c r="AD281" s="2">
        <f>VLOOKUP(K281,'MMA Registration'!N:O,2,FALSE)</f>
        <v>17</v>
      </c>
    </row>
    <row r="282" spans="1:30" ht="23.1" customHeight="1">
      <c r="A282" s="2" t="s">
        <v>94</v>
      </c>
      <c r="B282" s="2" t="s">
        <v>26</v>
      </c>
      <c r="C282" s="2" t="s">
        <v>27</v>
      </c>
      <c r="D282" s="2" t="s">
        <v>28</v>
      </c>
      <c r="E282" s="2" t="s">
        <v>28</v>
      </c>
      <c r="F282" s="2" t="s">
        <v>167</v>
      </c>
      <c r="G282" s="2" t="s">
        <v>4454</v>
      </c>
      <c r="H282" s="2" t="s">
        <v>4458</v>
      </c>
      <c r="I282" s="2" t="s">
        <v>514</v>
      </c>
      <c r="J282" s="2" t="s">
        <v>8160</v>
      </c>
      <c r="K282" s="2" t="s">
        <v>1038</v>
      </c>
      <c r="L282" s="2">
        <v>2018</v>
      </c>
      <c r="M282" s="2">
        <v>16</v>
      </c>
      <c r="N282" s="2">
        <v>11</v>
      </c>
      <c r="O282" s="31">
        <f t="shared" si="22"/>
        <v>43420</v>
      </c>
      <c r="P282" s="2" t="s">
        <v>4456</v>
      </c>
      <c r="Q282" s="2">
        <v>17</v>
      </c>
      <c r="R282" s="2">
        <v>11</v>
      </c>
      <c r="S282" s="31">
        <f t="shared" si="23"/>
        <v>43421</v>
      </c>
      <c r="T282" s="2" t="s">
        <v>4456</v>
      </c>
      <c r="U282" s="2">
        <v>20</v>
      </c>
      <c r="V282" s="2">
        <v>11</v>
      </c>
      <c r="W282" s="31">
        <f t="shared" si="25"/>
        <v>43424</v>
      </c>
      <c r="X282" s="2" t="s">
        <v>4456</v>
      </c>
      <c r="Y282" s="2">
        <v>24</v>
      </c>
      <c r="Z282" s="2">
        <v>11</v>
      </c>
      <c r="AA282" s="31">
        <f t="shared" si="26"/>
        <v>43428</v>
      </c>
      <c r="AB282" s="2" t="s">
        <v>4456</v>
      </c>
      <c r="AC282" s="2">
        <f t="shared" si="24"/>
        <v>4</v>
      </c>
      <c r="AD282" s="2">
        <f>VLOOKUP(K282,'MMA Registration'!N:O,2,FALSE)</f>
        <v>19</v>
      </c>
    </row>
    <row r="283" spans="1:30" ht="23.1" customHeight="1">
      <c r="A283" s="2" t="s">
        <v>94</v>
      </c>
      <c r="B283" s="2" t="s">
        <v>26</v>
      </c>
      <c r="C283" s="2" t="s">
        <v>27</v>
      </c>
      <c r="D283" s="2" t="s">
        <v>28</v>
      </c>
      <c r="E283" s="2" t="s">
        <v>28</v>
      </c>
      <c r="F283" s="2" t="s">
        <v>167</v>
      </c>
      <c r="G283" s="2" t="s">
        <v>4454</v>
      </c>
      <c r="H283" s="2" t="s">
        <v>4458</v>
      </c>
      <c r="I283" s="2" t="s">
        <v>1039</v>
      </c>
      <c r="J283" s="2" t="s">
        <v>8160</v>
      </c>
      <c r="K283" s="2" t="s">
        <v>1040</v>
      </c>
      <c r="L283" s="2">
        <v>2018</v>
      </c>
      <c r="M283" s="2">
        <v>16</v>
      </c>
      <c r="N283" s="2">
        <v>11</v>
      </c>
      <c r="O283" s="31">
        <f t="shared" si="22"/>
        <v>43420</v>
      </c>
      <c r="P283" s="2" t="s">
        <v>4456</v>
      </c>
      <c r="Q283" s="2">
        <v>17</v>
      </c>
      <c r="R283" s="2">
        <v>11</v>
      </c>
      <c r="S283" s="31">
        <f t="shared" si="23"/>
        <v>43421</v>
      </c>
      <c r="T283" s="2" t="s">
        <v>4456</v>
      </c>
      <c r="U283" s="2">
        <v>20</v>
      </c>
      <c r="V283" s="2">
        <v>11</v>
      </c>
      <c r="W283" s="31">
        <f t="shared" si="25"/>
        <v>43424</v>
      </c>
      <c r="X283" s="2" t="s">
        <v>4456</v>
      </c>
      <c r="Y283" s="2">
        <v>24</v>
      </c>
      <c r="Z283" s="2">
        <v>11</v>
      </c>
      <c r="AA283" s="31">
        <f t="shared" si="26"/>
        <v>43428</v>
      </c>
      <c r="AB283" s="2" t="s">
        <v>4456</v>
      </c>
      <c r="AC283" s="2">
        <f t="shared" si="24"/>
        <v>4</v>
      </c>
      <c r="AD283" s="2">
        <f>VLOOKUP(K283,'MMA Registration'!N:O,2,FALSE)</f>
        <v>18</v>
      </c>
    </row>
    <row r="284" spans="1:30" ht="23.1" customHeight="1">
      <c r="A284" s="2" t="s">
        <v>94</v>
      </c>
      <c r="B284" s="2" t="s">
        <v>26</v>
      </c>
      <c r="C284" s="2" t="s">
        <v>27</v>
      </c>
      <c r="D284" s="2" t="s">
        <v>28</v>
      </c>
      <c r="E284" s="2" t="s">
        <v>28</v>
      </c>
      <c r="F284" s="2" t="s">
        <v>167</v>
      </c>
      <c r="G284" s="2" t="s">
        <v>4454</v>
      </c>
      <c r="H284" s="2" t="s">
        <v>4458</v>
      </c>
      <c r="I284" s="2" t="s">
        <v>1041</v>
      </c>
      <c r="J284" s="2" t="s">
        <v>8160</v>
      </c>
      <c r="K284" s="2" t="s">
        <v>1042</v>
      </c>
      <c r="L284" s="2">
        <v>2018</v>
      </c>
      <c r="M284" s="2">
        <v>16</v>
      </c>
      <c r="N284" s="2">
        <v>11</v>
      </c>
      <c r="O284" s="31">
        <f t="shared" si="22"/>
        <v>43420</v>
      </c>
      <c r="P284" s="2" t="s">
        <v>4456</v>
      </c>
      <c r="Q284" s="2">
        <v>17</v>
      </c>
      <c r="R284" s="2">
        <v>11</v>
      </c>
      <c r="S284" s="31">
        <f t="shared" si="23"/>
        <v>43421</v>
      </c>
      <c r="T284" s="2" t="s">
        <v>4456</v>
      </c>
      <c r="U284" s="2">
        <v>20</v>
      </c>
      <c r="V284" s="2">
        <v>11</v>
      </c>
      <c r="W284" s="31">
        <f t="shared" si="25"/>
        <v>43424</v>
      </c>
      <c r="X284" s="2" t="s">
        <v>4456</v>
      </c>
      <c r="Y284" s="2">
        <v>24</v>
      </c>
      <c r="Z284" s="2">
        <v>11</v>
      </c>
      <c r="AA284" s="31">
        <f t="shared" si="26"/>
        <v>43428</v>
      </c>
      <c r="AB284" s="2" t="s">
        <v>4456</v>
      </c>
      <c r="AC284" s="2">
        <f t="shared" si="24"/>
        <v>4</v>
      </c>
      <c r="AD284" s="2">
        <f>VLOOKUP(K284,'MMA Registration'!N:O,2,FALSE)</f>
        <v>18</v>
      </c>
    </row>
    <row r="285" spans="1:30" ht="23.1" customHeight="1">
      <c r="A285" s="2" t="s">
        <v>94</v>
      </c>
      <c r="B285" s="2" t="s">
        <v>26</v>
      </c>
      <c r="C285" s="2" t="s">
        <v>27</v>
      </c>
      <c r="D285" s="2" t="s">
        <v>28</v>
      </c>
      <c r="E285" s="2" t="s">
        <v>28</v>
      </c>
      <c r="F285" s="2" t="s">
        <v>167</v>
      </c>
      <c r="G285" s="2" t="s">
        <v>4454</v>
      </c>
      <c r="H285" s="2" t="s">
        <v>4458</v>
      </c>
      <c r="I285" s="2" t="s">
        <v>1043</v>
      </c>
      <c r="J285" s="2" t="s">
        <v>8160</v>
      </c>
      <c r="K285" s="2" t="s">
        <v>716</v>
      </c>
      <c r="L285" s="2">
        <v>2018</v>
      </c>
      <c r="M285" s="2">
        <v>16</v>
      </c>
      <c r="N285" s="2">
        <v>11</v>
      </c>
      <c r="O285" s="31">
        <f t="shared" si="22"/>
        <v>43420</v>
      </c>
      <c r="P285" s="2" t="s">
        <v>4456</v>
      </c>
      <c r="Q285" s="2">
        <v>17</v>
      </c>
      <c r="R285" s="2">
        <v>11</v>
      </c>
      <c r="S285" s="31">
        <f t="shared" si="23"/>
        <v>43421</v>
      </c>
      <c r="T285" s="2" t="s">
        <v>4456</v>
      </c>
      <c r="U285" s="2">
        <v>20</v>
      </c>
      <c r="V285" s="2">
        <v>11</v>
      </c>
      <c r="W285" s="31">
        <f t="shared" si="25"/>
        <v>43424</v>
      </c>
      <c r="X285" s="2" t="s">
        <v>4456</v>
      </c>
      <c r="Y285" s="2">
        <v>24</v>
      </c>
      <c r="Z285" s="2">
        <v>11</v>
      </c>
      <c r="AA285" s="31">
        <f t="shared" si="26"/>
        <v>43428</v>
      </c>
      <c r="AB285" s="2" t="s">
        <v>4457</v>
      </c>
      <c r="AC285" s="2">
        <f t="shared" si="24"/>
        <v>3</v>
      </c>
      <c r="AD285" s="2">
        <f>VLOOKUP(K285,'MMA Registration'!N:O,2,FALSE)</f>
        <v>19</v>
      </c>
    </row>
    <row r="286" spans="1:30" ht="23.1" customHeight="1">
      <c r="A286" s="2" t="s">
        <v>94</v>
      </c>
      <c r="B286" s="2" t="s">
        <v>26</v>
      </c>
      <c r="C286" s="2" t="s">
        <v>27</v>
      </c>
      <c r="D286" s="2" t="s">
        <v>28</v>
      </c>
      <c r="E286" s="2" t="s">
        <v>28</v>
      </c>
      <c r="F286" s="2" t="s">
        <v>167</v>
      </c>
      <c r="G286" s="2" t="s">
        <v>4454</v>
      </c>
      <c r="H286" s="2" t="s">
        <v>4458</v>
      </c>
      <c r="I286" s="2" t="s">
        <v>1044</v>
      </c>
      <c r="J286" s="2" t="s">
        <v>8160</v>
      </c>
      <c r="K286" s="2" t="s">
        <v>1045</v>
      </c>
      <c r="L286" s="2">
        <v>2018</v>
      </c>
      <c r="M286" s="2">
        <v>16</v>
      </c>
      <c r="N286" s="2">
        <v>11</v>
      </c>
      <c r="O286" s="31">
        <f t="shared" si="22"/>
        <v>43420</v>
      </c>
      <c r="P286" s="2" t="s">
        <v>4456</v>
      </c>
      <c r="Q286" s="2">
        <v>17</v>
      </c>
      <c r="R286" s="2">
        <v>11</v>
      </c>
      <c r="S286" s="31">
        <f t="shared" si="23"/>
        <v>43421</v>
      </c>
      <c r="T286" s="2" t="s">
        <v>4456</v>
      </c>
      <c r="U286" s="2">
        <v>20</v>
      </c>
      <c r="V286" s="2">
        <v>11</v>
      </c>
      <c r="W286" s="31">
        <f t="shared" si="25"/>
        <v>43424</v>
      </c>
      <c r="X286" s="2" t="s">
        <v>4456</v>
      </c>
      <c r="Y286" s="2">
        <v>24</v>
      </c>
      <c r="Z286" s="2">
        <v>11</v>
      </c>
      <c r="AA286" s="31">
        <f t="shared" si="26"/>
        <v>43428</v>
      </c>
      <c r="AB286" s="2" t="s">
        <v>4456</v>
      </c>
      <c r="AC286" s="2">
        <f t="shared" si="24"/>
        <v>4</v>
      </c>
      <c r="AD286" s="2">
        <f>VLOOKUP(K286,'MMA Registration'!N:O,2,FALSE)</f>
        <v>19</v>
      </c>
    </row>
    <row r="287" spans="1:30" ht="23.1" customHeight="1">
      <c r="A287" s="2" t="s">
        <v>94</v>
      </c>
      <c r="B287" s="2" t="s">
        <v>26</v>
      </c>
      <c r="C287" s="2" t="s">
        <v>27</v>
      </c>
      <c r="D287" s="2" t="s">
        <v>28</v>
      </c>
      <c r="E287" s="2" t="s">
        <v>28</v>
      </c>
      <c r="F287" s="2" t="s">
        <v>167</v>
      </c>
      <c r="G287" s="2" t="s">
        <v>4454</v>
      </c>
      <c r="H287" s="2" t="s">
        <v>4458</v>
      </c>
      <c r="I287" s="2" t="s">
        <v>1046</v>
      </c>
      <c r="J287" s="2" t="s">
        <v>8160</v>
      </c>
      <c r="K287" s="2" t="s">
        <v>1047</v>
      </c>
      <c r="L287" s="2">
        <v>2018</v>
      </c>
      <c r="M287" s="2">
        <v>16</v>
      </c>
      <c r="N287" s="2">
        <v>11</v>
      </c>
      <c r="O287" s="31">
        <f t="shared" si="22"/>
        <v>43420</v>
      </c>
      <c r="P287" s="2" t="s">
        <v>4456</v>
      </c>
      <c r="Q287" s="2">
        <v>17</v>
      </c>
      <c r="R287" s="2">
        <v>11</v>
      </c>
      <c r="S287" s="31">
        <f t="shared" si="23"/>
        <v>43421</v>
      </c>
      <c r="T287" s="2" t="s">
        <v>4456</v>
      </c>
      <c r="U287" s="2">
        <v>20</v>
      </c>
      <c r="V287" s="2">
        <v>11</v>
      </c>
      <c r="W287" s="31">
        <f t="shared" si="25"/>
        <v>43424</v>
      </c>
      <c r="X287" s="2" t="s">
        <v>4456</v>
      </c>
      <c r="Y287" s="2">
        <v>24</v>
      </c>
      <c r="Z287" s="2">
        <v>11</v>
      </c>
      <c r="AA287" s="31">
        <f t="shared" si="26"/>
        <v>43428</v>
      </c>
      <c r="AB287" s="2" t="s">
        <v>4457</v>
      </c>
      <c r="AC287" s="2">
        <f t="shared" si="24"/>
        <v>3</v>
      </c>
      <c r="AD287" s="2">
        <f>VLOOKUP(K287,'MMA Registration'!N:O,2,FALSE)</f>
        <v>17</v>
      </c>
    </row>
    <row r="288" spans="1:30" ht="23.1" customHeight="1">
      <c r="A288" s="2" t="s">
        <v>94</v>
      </c>
      <c r="B288" s="2" t="s">
        <v>26</v>
      </c>
      <c r="C288" s="2" t="s">
        <v>27</v>
      </c>
      <c r="D288" s="2" t="s">
        <v>28</v>
      </c>
      <c r="E288" s="2" t="s">
        <v>28</v>
      </c>
      <c r="F288" s="2" t="s">
        <v>167</v>
      </c>
      <c r="G288" s="2" t="s">
        <v>4454</v>
      </c>
      <c r="H288" s="2" t="s">
        <v>4458</v>
      </c>
      <c r="I288" s="2" t="s">
        <v>1048</v>
      </c>
      <c r="J288" s="2" t="s">
        <v>8160</v>
      </c>
      <c r="K288" s="2" t="s">
        <v>1049</v>
      </c>
      <c r="L288" s="2">
        <v>2018</v>
      </c>
      <c r="M288" s="2">
        <v>16</v>
      </c>
      <c r="N288" s="2">
        <v>11</v>
      </c>
      <c r="O288" s="31">
        <f t="shared" si="22"/>
        <v>43420</v>
      </c>
      <c r="P288" s="2" t="s">
        <v>4456</v>
      </c>
      <c r="Q288" s="2">
        <v>17</v>
      </c>
      <c r="R288" s="2">
        <v>11</v>
      </c>
      <c r="S288" s="31">
        <f t="shared" si="23"/>
        <v>43421</v>
      </c>
      <c r="T288" s="2" t="s">
        <v>4456</v>
      </c>
      <c r="U288" s="2">
        <v>20</v>
      </c>
      <c r="V288" s="2">
        <v>11</v>
      </c>
      <c r="W288" s="31">
        <f t="shared" si="25"/>
        <v>43424</v>
      </c>
      <c r="X288" s="2" t="s">
        <v>4456</v>
      </c>
      <c r="Y288" s="2">
        <v>24</v>
      </c>
      <c r="Z288" s="2">
        <v>11</v>
      </c>
      <c r="AA288" s="31">
        <f t="shared" si="26"/>
        <v>43428</v>
      </c>
      <c r="AB288" s="2" t="s">
        <v>4456</v>
      </c>
      <c r="AC288" s="2">
        <f t="shared" si="24"/>
        <v>4</v>
      </c>
      <c r="AD288" s="2">
        <f>VLOOKUP(K288,'MMA Registration'!N:O,2,FALSE)</f>
        <v>19</v>
      </c>
    </row>
    <row r="289" spans="1:30" ht="23.1" customHeight="1">
      <c r="A289" s="2" t="s">
        <v>94</v>
      </c>
      <c r="B289" s="2" t="s">
        <v>26</v>
      </c>
      <c r="C289" s="2" t="s">
        <v>27</v>
      </c>
      <c r="D289" s="2" t="s">
        <v>28</v>
      </c>
      <c r="E289" s="2" t="s">
        <v>28</v>
      </c>
      <c r="F289" s="2" t="s">
        <v>167</v>
      </c>
      <c r="G289" s="2" t="s">
        <v>4454</v>
      </c>
      <c r="H289" s="2" t="s">
        <v>4458</v>
      </c>
      <c r="I289" s="2" t="s">
        <v>1050</v>
      </c>
      <c r="J289" s="2" t="s">
        <v>8160</v>
      </c>
      <c r="K289" s="2" t="s">
        <v>1051</v>
      </c>
      <c r="L289" s="2">
        <v>2018</v>
      </c>
      <c r="M289" s="2">
        <v>16</v>
      </c>
      <c r="N289" s="2">
        <v>11</v>
      </c>
      <c r="O289" s="31">
        <f t="shared" si="22"/>
        <v>43420</v>
      </c>
      <c r="P289" s="2" t="s">
        <v>4456</v>
      </c>
      <c r="Q289" s="2">
        <v>17</v>
      </c>
      <c r="R289" s="2">
        <v>11</v>
      </c>
      <c r="S289" s="31">
        <f t="shared" si="23"/>
        <v>43421</v>
      </c>
      <c r="T289" s="2" t="s">
        <v>4456</v>
      </c>
      <c r="U289" s="2">
        <v>20</v>
      </c>
      <c r="V289" s="2">
        <v>11</v>
      </c>
      <c r="W289" s="31">
        <f t="shared" si="25"/>
        <v>43424</v>
      </c>
      <c r="X289" s="2" t="s">
        <v>4456</v>
      </c>
      <c r="Y289" s="2">
        <v>24</v>
      </c>
      <c r="Z289" s="2">
        <v>11</v>
      </c>
      <c r="AA289" s="31">
        <f t="shared" si="26"/>
        <v>43428</v>
      </c>
      <c r="AB289" s="2" t="s">
        <v>4456</v>
      </c>
      <c r="AC289" s="2">
        <f t="shared" si="24"/>
        <v>4</v>
      </c>
      <c r="AD289" s="2">
        <f>VLOOKUP(K289,'MMA Registration'!N:O,2,FALSE)</f>
        <v>19</v>
      </c>
    </row>
    <row r="290" spans="1:30" ht="23.1" customHeight="1">
      <c r="A290" s="2" t="s">
        <v>94</v>
      </c>
      <c r="B290" s="2" t="s">
        <v>26</v>
      </c>
      <c r="C290" s="2" t="s">
        <v>27</v>
      </c>
      <c r="D290" s="2" t="s">
        <v>28</v>
      </c>
      <c r="E290" s="2" t="s">
        <v>28</v>
      </c>
      <c r="F290" s="2" t="s">
        <v>167</v>
      </c>
      <c r="G290" s="2" t="s">
        <v>4454</v>
      </c>
      <c r="H290" s="2" t="s">
        <v>4458</v>
      </c>
      <c r="I290" s="2" t="s">
        <v>389</v>
      </c>
      <c r="J290" s="2" t="s">
        <v>8160</v>
      </c>
      <c r="K290" s="2" t="s">
        <v>1052</v>
      </c>
      <c r="L290" s="2">
        <v>2018</v>
      </c>
      <c r="M290" s="2">
        <v>16</v>
      </c>
      <c r="N290" s="2">
        <v>11</v>
      </c>
      <c r="O290" s="31">
        <f t="shared" si="22"/>
        <v>43420</v>
      </c>
      <c r="P290" s="2" t="s">
        <v>4456</v>
      </c>
      <c r="Q290" s="2">
        <v>17</v>
      </c>
      <c r="R290" s="2">
        <v>11</v>
      </c>
      <c r="S290" s="31">
        <f t="shared" si="23"/>
        <v>43421</v>
      </c>
      <c r="T290" s="2" t="s">
        <v>4456</v>
      </c>
      <c r="U290" s="2">
        <v>20</v>
      </c>
      <c r="V290" s="2">
        <v>11</v>
      </c>
      <c r="W290" s="31">
        <f t="shared" si="25"/>
        <v>43424</v>
      </c>
      <c r="X290" s="2" t="s">
        <v>4456</v>
      </c>
      <c r="Y290" s="2">
        <v>24</v>
      </c>
      <c r="Z290" s="2">
        <v>11</v>
      </c>
      <c r="AA290" s="31">
        <f t="shared" si="26"/>
        <v>43428</v>
      </c>
      <c r="AB290" s="2" t="s">
        <v>4456</v>
      </c>
      <c r="AC290" s="2">
        <f t="shared" si="24"/>
        <v>4</v>
      </c>
      <c r="AD290" s="2">
        <f>VLOOKUP(K290,'MMA Registration'!N:O,2,FALSE)</f>
        <v>18</v>
      </c>
    </row>
    <row r="291" spans="1:30" ht="23.1" customHeight="1">
      <c r="A291" s="2" t="s">
        <v>94</v>
      </c>
      <c r="B291" s="2" t="s">
        <v>26</v>
      </c>
      <c r="C291" s="2" t="s">
        <v>27</v>
      </c>
      <c r="D291" s="2" t="s">
        <v>28</v>
      </c>
      <c r="E291" s="2" t="s">
        <v>28</v>
      </c>
      <c r="F291" s="2" t="s">
        <v>167</v>
      </c>
      <c r="G291" s="2" t="s">
        <v>4454</v>
      </c>
      <c r="H291" s="2" t="s">
        <v>4458</v>
      </c>
      <c r="I291" s="2" t="s">
        <v>1053</v>
      </c>
      <c r="J291" s="2" t="s">
        <v>8160</v>
      </c>
      <c r="K291" s="2" t="s">
        <v>1054</v>
      </c>
      <c r="L291" s="2">
        <v>2018</v>
      </c>
      <c r="M291" s="2">
        <v>16</v>
      </c>
      <c r="N291" s="2">
        <v>11</v>
      </c>
      <c r="O291" s="31">
        <f t="shared" si="22"/>
        <v>43420</v>
      </c>
      <c r="P291" s="2" t="s">
        <v>4456</v>
      </c>
      <c r="Q291" s="2">
        <v>17</v>
      </c>
      <c r="R291" s="2">
        <v>11</v>
      </c>
      <c r="S291" s="31">
        <f t="shared" si="23"/>
        <v>43421</v>
      </c>
      <c r="T291" s="2" t="s">
        <v>4456</v>
      </c>
      <c r="U291" s="2">
        <v>20</v>
      </c>
      <c r="V291" s="2">
        <v>11</v>
      </c>
      <c r="W291" s="31">
        <f t="shared" si="25"/>
        <v>43424</v>
      </c>
      <c r="X291" s="2" t="s">
        <v>4456</v>
      </c>
      <c r="Y291" s="2">
        <v>24</v>
      </c>
      <c r="Z291" s="2">
        <v>11</v>
      </c>
      <c r="AA291" s="31">
        <f t="shared" si="26"/>
        <v>43428</v>
      </c>
      <c r="AB291" s="2" t="s">
        <v>4456</v>
      </c>
      <c r="AC291" s="2">
        <f t="shared" si="24"/>
        <v>4</v>
      </c>
      <c r="AD291" s="2">
        <f>VLOOKUP(K291,'MMA Registration'!N:O,2,FALSE)</f>
        <v>19</v>
      </c>
    </row>
    <row r="292" spans="1:30" ht="23.1" customHeight="1">
      <c r="A292" s="2" t="s">
        <v>94</v>
      </c>
      <c r="B292" s="2" t="s">
        <v>26</v>
      </c>
      <c r="C292" s="2" t="s">
        <v>27</v>
      </c>
      <c r="D292" s="2" t="s">
        <v>28</v>
      </c>
      <c r="E292" s="2" t="s">
        <v>28</v>
      </c>
      <c r="F292" s="2" t="s">
        <v>167</v>
      </c>
      <c r="G292" s="2" t="s">
        <v>4454</v>
      </c>
      <c r="H292" s="2" t="s">
        <v>4458</v>
      </c>
      <c r="I292" s="2" t="s">
        <v>576</v>
      </c>
      <c r="J292" s="2" t="s">
        <v>8160</v>
      </c>
      <c r="K292" s="2" t="s">
        <v>374</v>
      </c>
      <c r="L292" s="2">
        <v>2018</v>
      </c>
      <c r="M292" s="2">
        <v>16</v>
      </c>
      <c r="N292" s="2">
        <v>11</v>
      </c>
      <c r="O292" s="31">
        <f t="shared" si="22"/>
        <v>43420</v>
      </c>
      <c r="P292" s="2" t="s">
        <v>4456</v>
      </c>
      <c r="Q292" s="2">
        <v>17</v>
      </c>
      <c r="R292" s="2">
        <v>11</v>
      </c>
      <c r="S292" s="31">
        <f t="shared" si="23"/>
        <v>43421</v>
      </c>
      <c r="T292" s="2" t="s">
        <v>4456</v>
      </c>
      <c r="U292" s="2">
        <v>20</v>
      </c>
      <c r="V292" s="2">
        <v>11</v>
      </c>
      <c r="W292" s="31">
        <f t="shared" si="25"/>
        <v>43424</v>
      </c>
      <c r="X292" s="2" t="s">
        <v>4456</v>
      </c>
      <c r="Y292" s="2">
        <v>24</v>
      </c>
      <c r="Z292" s="2">
        <v>11</v>
      </c>
      <c r="AA292" s="31">
        <f t="shared" si="26"/>
        <v>43428</v>
      </c>
      <c r="AB292" s="2" t="s">
        <v>4456</v>
      </c>
      <c r="AC292" s="2">
        <f t="shared" si="24"/>
        <v>4</v>
      </c>
      <c r="AD292" s="2">
        <f>VLOOKUP(K292,'MMA Registration'!N:O,2,FALSE)</f>
        <v>19</v>
      </c>
    </row>
    <row r="293" spans="1:30" ht="23.1" customHeight="1">
      <c r="A293" s="2" t="s">
        <v>94</v>
      </c>
      <c r="B293" s="2" t="s">
        <v>26</v>
      </c>
      <c r="C293" s="2" t="s">
        <v>27</v>
      </c>
      <c r="D293" s="2" t="s">
        <v>28</v>
      </c>
      <c r="E293" s="2" t="s">
        <v>28</v>
      </c>
      <c r="F293" s="2" t="s">
        <v>167</v>
      </c>
      <c r="G293" s="2" t="s">
        <v>4454</v>
      </c>
      <c r="H293" s="2" t="s">
        <v>4458</v>
      </c>
      <c r="I293" s="2" t="s">
        <v>1195</v>
      </c>
      <c r="J293" s="2" t="s">
        <v>8160</v>
      </c>
      <c r="K293" s="2" t="s">
        <v>1056</v>
      </c>
      <c r="L293" s="2">
        <v>2018</v>
      </c>
      <c r="M293" s="2">
        <v>16</v>
      </c>
      <c r="N293" s="2">
        <v>11</v>
      </c>
      <c r="O293" s="31">
        <f t="shared" si="22"/>
        <v>43420</v>
      </c>
      <c r="P293" s="2" t="s">
        <v>4456</v>
      </c>
      <c r="Q293" s="2">
        <v>17</v>
      </c>
      <c r="R293" s="2">
        <v>11</v>
      </c>
      <c r="S293" s="31">
        <f t="shared" si="23"/>
        <v>43421</v>
      </c>
      <c r="T293" s="2" t="s">
        <v>4456</v>
      </c>
      <c r="U293" s="2">
        <v>20</v>
      </c>
      <c r="V293" s="2">
        <v>11</v>
      </c>
      <c r="W293" s="31">
        <f t="shared" si="25"/>
        <v>43424</v>
      </c>
      <c r="X293" s="2" t="s">
        <v>4457</v>
      </c>
      <c r="Y293" s="2">
        <v>24</v>
      </c>
      <c r="Z293" s="2">
        <v>11</v>
      </c>
      <c r="AA293" s="31">
        <f t="shared" si="26"/>
        <v>43428</v>
      </c>
      <c r="AB293" s="2" t="s">
        <v>4456</v>
      </c>
      <c r="AC293" s="2">
        <f t="shared" si="24"/>
        <v>3</v>
      </c>
      <c r="AD293" s="2">
        <f>VLOOKUP(K293,'MMA Registration'!N:O,2,FALSE)</f>
        <v>17</v>
      </c>
    </row>
    <row r="294" spans="1:30" ht="23.1" customHeight="1">
      <c r="A294" s="2" t="s">
        <v>1057</v>
      </c>
      <c r="B294" s="2" t="s">
        <v>26</v>
      </c>
      <c r="C294" s="2" t="s">
        <v>27</v>
      </c>
      <c r="D294" s="2" t="s">
        <v>28</v>
      </c>
      <c r="E294" s="2" t="s">
        <v>28</v>
      </c>
      <c r="F294" s="2" t="s">
        <v>167</v>
      </c>
      <c r="G294" s="2" t="s">
        <v>4454</v>
      </c>
      <c r="H294" s="2" t="s">
        <v>4458</v>
      </c>
      <c r="I294" s="2" t="s">
        <v>1058</v>
      </c>
      <c r="J294" s="2" t="s">
        <v>8160</v>
      </c>
      <c r="K294" s="2" t="s">
        <v>1059</v>
      </c>
      <c r="L294" s="2">
        <v>2018</v>
      </c>
      <c r="M294" s="2">
        <v>19</v>
      </c>
      <c r="N294" s="2">
        <v>11</v>
      </c>
      <c r="O294" s="31">
        <f t="shared" si="22"/>
        <v>43423</v>
      </c>
      <c r="P294" s="2" t="s">
        <v>4456</v>
      </c>
      <c r="Q294" s="2">
        <v>20</v>
      </c>
      <c r="R294" s="2">
        <v>11</v>
      </c>
      <c r="S294" s="31">
        <f t="shared" si="23"/>
        <v>43424</v>
      </c>
      <c r="T294" s="2" t="s">
        <v>4456</v>
      </c>
      <c r="U294" s="2">
        <v>21</v>
      </c>
      <c r="V294" s="2">
        <v>11</v>
      </c>
      <c r="W294" s="31">
        <f t="shared" si="25"/>
        <v>43425</v>
      </c>
      <c r="X294" s="2" t="s">
        <v>4456</v>
      </c>
      <c r="Y294" s="2">
        <v>24</v>
      </c>
      <c r="Z294" s="2">
        <v>11</v>
      </c>
      <c r="AA294" s="31">
        <f t="shared" si="26"/>
        <v>43428</v>
      </c>
      <c r="AB294" s="2" t="s">
        <v>4456</v>
      </c>
      <c r="AC294" s="2">
        <f t="shared" si="24"/>
        <v>4</v>
      </c>
      <c r="AD294" s="2">
        <f>VLOOKUP(K294,'MMA Registration'!N:O,2,FALSE)</f>
        <v>19</v>
      </c>
    </row>
    <row r="295" spans="1:30" ht="23.1" customHeight="1">
      <c r="A295" s="2" t="s">
        <v>1057</v>
      </c>
      <c r="B295" s="2" t="s">
        <v>26</v>
      </c>
      <c r="C295" s="2" t="s">
        <v>27</v>
      </c>
      <c r="D295" s="2" t="s">
        <v>28</v>
      </c>
      <c r="E295" s="2" t="s">
        <v>28</v>
      </c>
      <c r="F295" s="2" t="s">
        <v>167</v>
      </c>
      <c r="G295" s="2" t="s">
        <v>4454</v>
      </c>
      <c r="H295" s="2" t="s">
        <v>4458</v>
      </c>
      <c r="I295" s="2" t="s">
        <v>1060</v>
      </c>
      <c r="J295" s="2" t="s">
        <v>8160</v>
      </c>
      <c r="K295" s="2" t="s">
        <v>491</v>
      </c>
      <c r="L295" s="2">
        <v>2018</v>
      </c>
      <c r="M295" s="2">
        <v>19</v>
      </c>
      <c r="N295" s="2">
        <v>11</v>
      </c>
      <c r="O295" s="31">
        <f t="shared" si="22"/>
        <v>43423</v>
      </c>
      <c r="P295" s="2" t="s">
        <v>4456</v>
      </c>
      <c r="Q295" s="2">
        <v>20</v>
      </c>
      <c r="R295" s="2">
        <v>11</v>
      </c>
      <c r="S295" s="31">
        <f t="shared" si="23"/>
        <v>43424</v>
      </c>
      <c r="T295" s="2" t="s">
        <v>4456</v>
      </c>
      <c r="U295" s="2">
        <v>21</v>
      </c>
      <c r="V295" s="2">
        <v>11</v>
      </c>
      <c r="W295" s="31">
        <f t="shared" si="25"/>
        <v>43425</v>
      </c>
      <c r="X295" s="2" t="s">
        <v>4456</v>
      </c>
      <c r="Y295" s="2">
        <v>24</v>
      </c>
      <c r="Z295" s="2">
        <v>11</v>
      </c>
      <c r="AA295" s="31">
        <f t="shared" si="26"/>
        <v>43428</v>
      </c>
      <c r="AB295" s="2" t="s">
        <v>4456</v>
      </c>
      <c r="AC295" s="2">
        <f t="shared" si="24"/>
        <v>4</v>
      </c>
      <c r="AD295" s="2">
        <f>VLOOKUP(K295,'MMA Registration'!N:O,2,FALSE)</f>
        <v>16</v>
      </c>
    </row>
    <row r="296" spans="1:30" ht="23.1" customHeight="1">
      <c r="A296" s="2" t="s">
        <v>1057</v>
      </c>
      <c r="B296" s="2" t="s">
        <v>26</v>
      </c>
      <c r="C296" s="2" t="s">
        <v>27</v>
      </c>
      <c r="D296" s="2" t="s">
        <v>28</v>
      </c>
      <c r="E296" s="2" t="s">
        <v>28</v>
      </c>
      <c r="F296" s="2" t="s">
        <v>167</v>
      </c>
      <c r="G296" s="2" t="s">
        <v>4454</v>
      </c>
      <c r="H296" s="2" t="s">
        <v>4458</v>
      </c>
      <c r="I296" s="2" t="s">
        <v>761</v>
      </c>
      <c r="J296" s="2" t="s">
        <v>8160</v>
      </c>
      <c r="K296" s="2" t="s">
        <v>1061</v>
      </c>
      <c r="L296" s="2">
        <v>2018</v>
      </c>
      <c r="M296" s="2">
        <v>19</v>
      </c>
      <c r="N296" s="2">
        <v>11</v>
      </c>
      <c r="O296" s="31">
        <f t="shared" si="22"/>
        <v>43423</v>
      </c>
      <c r="P296" s="2" t="s">
        <v>4456</v>
      </c>
      <c r="Q296" s="2">
        <v>20</v>
      </c>
      <c r="R296" s="2">
        <v>11</v>
      </c>
      <c r="S296" s="31">
        <f t="shared" si="23"/>
        <v>43424</v>
      </c>
      <c r="T296" s="2" t="s">
        <v>4456</v>
      </c>
      <c r="U296" s="2">
        <v>21</v>
      </c>
      <c r="V296" s="2">
        <v>11</v>
      </c>
      <c r="W296" s="31">
        <f t="shared" si="25"/>
        <v>43425</v>
      </c>
      <c r="X296" s="2" t="s">
        <v>4456</v>
      </c>
      <c r="Y296" s="2">
        <v>24</v>
      </c>
      <c r="Z296" s="2">
        <v>11</v>
      </c>
      <c r="AA296" s="31">
        <f t="shared" si="26"/>
        <v>43428</v>
      </c>
      <c r="AB296" s="2" t="s">
        <v>4456</v>
      </c>
      <c r="AC296" s="2">
        <f t="shared" si="24"/>
        <v>4</v>
      </c>
      <c r="AD296" s="2">
        <f>VLOOKUP(K296,'MMA Registration'!N:O,2,FALSE)</f>
        <v>19</v>
      </c>
    </row>
    <row r="297" spans="1:30" ht="23.1" customHeight="1">
      <c r="A297" s="2" t="s">
        <v>1057</v>
      </c>
      <c r="B297" s="2" t="s">
        <v>26</v>
      </c>
      <c r="C297" s="2" t="s">
        <v>27</v>
      </c>
      <c r="D297" s="2" t="s">
        <v>28</v>
      </c>
      <c r="E297" s="2" t="s">
        <v>28</v>
      </c>
      <c r="F297" s="2" t="s">
        <v>167</v>
      </c>
      <c r="G297" s="2" t="s">
        <v>4454</v>
      </c>
      <c r="H297" s="2" t="s">
        <v>4458</v>
      </c>
      <c r="I297" s="2" t="s">
        <v>1062</v>
      </c>
      <c r="J297" s="2" t="s">
        <v>8160</v>
      </c>
      <c r="K297" s="2" t="s">
        <v>940</v>
      </c>
      <c r="L297" s="2">
        <v>2018</v>
      </c>
      <c r="M297" s="2">
        <v>19</v>
      </c>
      <c r="N297" s="2">
        <v>11</v>
      </c>
      <c r="O297" s="31">
        <f t="shared" si="22"/>
        <v>43423</v>
      </c>
      <c r="P297" s="2" t="s">
        <v>4456</v>
      </c>
      <c r="Q297" s="2">
        <v>20</v>
      </c>
      <c r="R297" s="2">
        <v>11</v>
      </c>
      <c r="S297" s="31">
        <f t="shared" si="23"/>
        <v>43424</v>
      </c>
      <c r="T297" s="2" t="s">
        <v>4456</v>
      </c>
      <c r="U297" s="2">
        <v>21</v>
      </c>
      <c r="V297" s="2">
        <v>11</v>
      </c>
      <c r="W297" s="31">
        <f t="shared" si="25"/>
        <v>43425</v>
      </c>
      <c r="X297" s="2" t="s">
        <v>4456</v>
      </c>
      <c r="Y297" s="2">
        <v>24</v>
      </c>
      <c r="Z297" s="2">
        <v>11</v>
      </c>
      <c r="AA297" s="31">
        <f t="shared" si="26"/>
        <v>43428</v>
      </c>
      <c r="AB297" s="2" t="s">
        <v>4456</v>
      </c>
      <c r="AC297" s="2">
        <f t="shared" si="24"/>
        <v>4</v>
      </c>
      <c r="AD297" s="2">
        <f>VLOOKUP(K297,'MMA Registration'!N:O,2,FALSE)</f>
        <v>16</v>
      </c>
    </row>
    <row r="298" spans="1:30" ht="23.1" customHeight="1">
      <c r="A298" s="2" t="s">
        <v>1057</v>
      </c>
      <c r="B298" s="2" t="s">
        <v>26</v>
      </c>
      <c r="C298" s="2" t="s">
        <v>27</v>
      </c>
      <c r="D298" s="2" t="s">
        <v>28</v>
      </c>
      <c r="E298" s="2" t="s">
        <v>28</v>
      </c>
      <c r="F298" s="2" t="s">
        <v>167</v>
      </c>
      <c r="G298" s="2" t="s">
        <v>4454</v>
      </c>
      <c r="H298" s="2" t="s">
        <v>4458</v>
      </c>
      <c r="I298" s="2" t="s">
        <v>1063</v>
      </c>
      <c r="J298" s="2" t="s">
        <v>8160</v>
      </c>
      <c r="K298" s="2" t="s">
        <v>1064</v>
      </c>
      <c r="L298" s="2">
        <v>2018</v>
      </c>
      <c r="M298" s="2">
        <v>19</v>
      </c>
      <c r="N298" s="2">
        <v>11</v>
      </c>
      <c r="O298" s="31">
        <f t="shared" si="22"/>
        <v>43423</v>
      </c>
      <c r="P298" s="2" t="s">
        <v>4456</v>
      </c>
      <c r="Q298" s="2">
        <v>20</v>
      </c>
      <c r="R298" s="2">
        <v>11</v>
      </c>
      <c r="S298" s="31">
        <f t="shared" si="23"/>
        <v>43424</v>
      </c>
      <c r="T298" s="2" t="s">
        <v>4456</v>
      </c>
      <c r="U298" s="2">
        <v>21</v>
      </c>
      <c r="V298" s="2">
        <v>11</v>
      </c>
      <c r="W298" s="31">
        <f t="shared" si="25"/>
        <v>43425</v>
      </c>
      <c r="X298" s="2" t="s">
        <v>4456</v>
      </c>
      <c r="Y298" s="2">
        <v>24</v>
      </c>
      <c r="Z298" s="2">
        <v>11</v>
      </c>
      <c r="AA298" s="31">
        <f t="shared" si="26"/>
        <v>43428</v>
      </c>
      <c r="AB298" s="2" t="s">
        <v>4456</v>
      </c>
      <c r="AC298" s="2">
        <f t="shared" si="24"/>
        <v>4</v>
      </c>
      <c r="AD298" s="2">
        <f>VLOOKUP(K298,'MMA Registration'!N:O,2,FALSE)</f>
        <v>16</v>
      </c>
    </row>
    <row r="299" spans="1:30" ht="23.1" customHeight="1">
      <c r="A299" s="2" t="s">
        <v>1057</v>
      </c>
      <c r="B299" s="2" t="s">
        <v>26</v>
      </c>
      <c r="C299" s="2" t="s">
        <v>27</v>
      </c>
      <c r="D299" s="2" t="s">
        <v>28</v>
      </c>
      <c r="E299" s="2" t="s">
        <v>28</v>
      </c>
      <c r="F299" s="2" t="s">
        <v>167</v>
      </c>
      <c r="G299" s="2" t="s">
        <v>4454</v>
      </c>
      <c r="H299" s="2" t="s">
        <v>4458</v>
      </c>
      <c r="I299" s="2" t="s">
        <v>412</v>
      </c>
      <c r="J299" s="2" t="s">
        <v>8160</v>
      </c>
      <c r="K299" s="2" t="s">
        <v>441</v>
      </c>
      <c r="L299" s="2">
        <v>2018</v>
      </c>
      <c r="M299" s="2">
        <v>19</v>
      </c>
      <c r="N299" s="2">
        <v>11</v>
      </c>
      <c r="O299" s="31">
        <f t="shared" si="22"/>
        <v>43423</v>
      </c>
      <c r="P299" s="2" t="s">
        <v>4456</v>
      </c>
      <c r="Q299" s="2">
        <v>20</v>
      </c>
      <c r="R299" s="2">
        <v>11</v>
      </c>
      <c r="S299" s="31">
        <f t="shared" si="23"/>
        <v>43424</v>
      </c>
      <c r="T299" s="2" t="s">
        <v>4456</v>
      </c>
      <c r="U299" s="2">
        <v>21</v>
      </c>
      <c r="V299" s="2">
        <v>11</v>
      </c>
      <c r="W299" s="31">
        <f t="shared" si="25"/>
        <v>43425</v>
      </c>
      <c r="X299" s="2" t="s">
        <v>4456</v>
      </c>
      <c r="Y299" s="2">
        <v>24</v>
      </c>
      <c r="Z299" s="2">
        <v>11</v>
      </c>
      <c r="AA299" s="31">
        <f t="shared" si="26"/>
        <v>43428</v>
      </c>
      <c r="AB299" s="2" t="s">
        <v>4456</v>
      </c>
      <c r="AC299" s="2">
        <f t="shared" si="24"/>
        <v>4</v>
      </c>
      <c r="AD299" s="2">
        <f>VLOOKUP(K299,'MMA Registration'!N:O,2,FALSE)</f>
        <v>19</v>
      </c>
    </row>
    <row r="300" spans="1:30" ht="23.1" customHeight="1">
      <c r="A300" s="2" t="s">
        <v>1057</v>
      </c>
      <c r="B300" s="2" t="s">
        <v>26</v>
      </c>
      <c r="C300" s="2" t="s">
        <v>27</v>
      </c>
      <c r="D300" s="2" t="s">
        <v>28</v>
      </c>
      <c r="E300" s="2" t="s">
        <v>28</v>
      </c>
      <c r="F300" s="2" t="s">
        <v>167</v>
      </c>
      <c r="G300" s="2" t="s">
        <v>4454</v>
      </c>
      <c r="H300" s="2" t="s">
        <v>4458</v>
      </c>
      <c r="I300" s="2" t="s">
        <v>531</v>
      </c>
      <c r="J300" s="2" t="s">
        <v>8160</v>
      </c>
      <c r="K300" s="2" t="s">
        <v>666</v>
      </c>
      <c r="L300" s="2">
        <v>2018</v>
      </c>
      <c r="M300" s="2">
        <v>19</v>
      </c>
      <c r="N300" s="2">
        <v>11</v>
      </c>
      <c r="O300" s="31">
        <f t="shared" si="22"/>
        <v>43423</v>
      </c>
      <c r="P300" s="2" t="s">
        <v>4456</v>
      </c>
      <c r="Q300" s="2">
        <v>20</v>
      </c>
      <c r="R300" s="2">
        <v>11</v>
      </c>
      <c r="S300" s="31">
        <f t="shared" si="23"/>
        <v>43424</v>
      </c>
      <c r="T300" s="2" t="s">
        <v>4456</v>
      </c>
      <c r="U300" s="2">
        <v>21</v>
      </c>
      <c r="V300" s="2">
        <v>11</v>
      </c>
      <c r="W300" s="31">
        <f t="shared" si="25"/>
        <v>43425</v>
      </c>
      <c r="X300" s="2" t="s">
        <v>4456</v>
      </c>
      <c r="Y300" s="2">
        <v>24</v>
      </c>
      <c r="Z300" s="2">
        <v>11</v>
      </c>
      <c r="AA300" s="31">
        <f t="shared" si="26"/>
        <v>43428</v>
      </c>
      <c r="AB300" s="2" t="s">
        <v>4456</v>
      </c>
      <c r="AC300" s="2">
        <f t="shared" si="24"/>
        <v>4</v>
      </c>
      <c r="AD300" s="2">
        <f>VLOOKUP(K300,'MMA Registration'!N:O,2,FALSE)</f>
        <v>19</v>
      </c>
    </row>
    <row r="301" spans="1:30" ht="23.1" customHeight="1">
      <c r="A301" s="2" t="s">
        <v>1057</v>
      </c>
      <c r="B301" s="2" t="s">
        <v>26</v>
      </c>
      <c r="C301" s="2" t="s">
        <v>27</v>
      </c>
      <c r="D301" s="2" t="s">
        <v>28</v>
      </c>
      <c r="E301" s="2" t="s">
        <v>28</v>
      </c>
      <c r="F301" s="2" t="s">
        <v>167</v>
      </c>
      <c r="G301" s="2" t="s">
        <v>4454</v>
      </c>
      <c r="H301" s="2" t="s">
        <v>4458</v>
      </c>
      <c r="I301" s="2" t="s">
        <v>245</v>
      </c>
      <c r="J301" s="2" t="s">
        <v>8160</v>
      </c>
      <c r="K301" s="2" t="s">
        <v>194</v>
      </c>
      <c r="L301" s="2">
        <v>2018</v>
      </c>
      <c r="M301" s="2">
        <v>19</v>
      </c>
      <c r="N301" s="2">
        <v>11</v>
      </c>
      <c r="O301" s="31">
        <f t="shared" si="22"/>
        <v>43423</v>
      </c>
      <c r="P301" s="2" t="s">
        <v>4456</v>
      </c>
      <c r="Q301" s="2">
        <v>20</v>
      </c>
      <c r="R301" s="2">
        <v>11</v>
      </c>
      <c r="S301" s="31">
        <f t="shared" si="23"/>
        <v>43424</v>
      </c>
      <c r="T301" s="2" t="s">
        <v>4456</v>
      </c>
      <c r="U301" s="2">
        <v>21</v>
      </c>
      <c r="V301" s="2">
        <v>11</v>
      </c>
      <c r="W301" s="31">
        <f t="shared" si="25"/>
        <v>43425</v>
      </c>
      <c r="X301" s="2" t="s">
        <v>4456</v>
      </c>
      <c r="Y301" s="2">
        <v>24</v>
      </c>
      <c r="Z301" s="2">
        <v>11</v>
      </c>
      <c r="AA301" s="31">
        <f t="shared" si="26"/>
        <v>43428</v>
      </c>
      <c r="AB301" s="2" t="s">
        <v>4456</v>
      </c>
      <c r="AC301" s="2">
        <f t="shared" si="24"/>
        <v>4</v>
      </c>
      <c r="AD301" s="2">
        <f>VLOOKUP(K301,'MMA Registration'!N:O,2,FALSE)</f>
        <v>18</v>
      </c>
    </row>
    <row r="302" spans="1:30" ht="23.1" customHeight="1">
      <c r="A302" s="2" t="s">
        <v>1057</v>
      </c>
      <c r="B302" s="2" t="s">
        <v>26</v>
      </c>
      <c r="C302" s="2" t="s">
        <v>27</v>
      </c>
      <c r="D302" s="2" t="s">
        <v>28</v>
      </c>
      <c r="E302" s="2" t="s">
        <v>28</v>
      </c>
      <c r="F302" s="2" t="s">
        <v>167</v>
      </c>
      <c r="G302" s="2" t="s">
        <v>4454</v>
      </c>
      <c r="H302" s="2" t="s">
        <v>4458</v>
      </c>
      <c r="I302" s="2" t="s">
        <v>670</v>
      </c>
      <c r="J302" s="2" t="s">
        <v>8160</v>
      </c>
      <c r="K302" s="2" t="s">
        <v>711</v>
      </c>
      <c r="L302" s="2">
        <v>2018</v>
      </c>
      <c r="M302" s="2">
        <v>19</v>
      </c>
      <c r="N302" s="2">
        <v>11</v>
      </c>
      <c r="O302" s="31">
        <f t="shared" si="22"/>
        <v>43423</v>
      </c>
      <c r="P302" s="2" t="s">
        <v>4456</v>
      </c>
      <c r="Q302" s="2">
        <v>20</v>
      </c>
      <c r="R302" s="2">
        <v>11</v>
      </c>
      <c r="S302" s="31">
        <f t="shared" si="23"/>
        <v>43424</v>
      </c>
      <c r="T302" s="2" t="s">
        <v>4456</v>
      </c>
      <c r="U302" s="2">
        <v>21</v>
      </c>
      <c r="V302" s="2">
        <v>11</v>
      </c>
      <c r="W302" s="31">
        <f t="shared" si="25"/>
        <v>43425</v>
      </c>
      <c r="X302" s="2" t="s">
        <v>4456</v>
      </c>
      <c r="Y302" s="2">
        <v>24</v>
      </c>
      <c r="Z302" s="2">
        <v>11</v>
      </c>
      <c r="AA302" s="31">
        <f t="shared" si="26"/>
        <v>43428</v>
      </c>
      <c r="AB302" s="2" t="s">
        <v>4456</v>
      </c>
      <c r="AC302" s="2">
        <f t="shared" si="24"/>
        <v>4</v>
      </c>
      <c r="AD302" s="2">
        <f>VLOOKUP(K302,'MMA Registration'!N:O,2,FALSE)</f>
        <v>19</v>
      </c>
    </row>
    <row r="303" spans="1:30" ht="23.1" customHeight="1">
      <c r="A303" s="2" t="s">
        <v>1057</v>
      </c>
      <c r="B303" s="2" t="s">
        <v>26</v>
      </c>
      <c r="C303" s="2" t="s">
        <v>27</v>
      </c>
      <c r="D303" s="2" t="s">
        <v>28</v>
      </c>
      <c r="E303" s="2" t="s">
        <v>28</v>
      </c>
      <c r="F303" s="2" t="s">
        <v>167</v>
      </c>
      <c r="G303" s="2" t="s">
        <v>4454</v>
      </c>
      <c r="H303" s="2" t="s">
        <v>4458</v>
      </c>
      <c r="I303" s="2" t="s">
        <v>1073</v>
      </c>
      <c r="J303" s="2" t="s">
        <v>8160</v>
      </c>
      <c r="K303" s="2" t="s">
        <v>1074</v>
      </c>
      <c r="L303" s="2">
        <v>2018</v>
      </c>
      <c r="M303" s="2">
        <v>19</v>
      </c>
      <c r="N303" s="2">
        <v>11</v>
      </c>
      <c r="O303" s="31">
        <f t="shared" si="22"/>
        <v>43423</v>
      </c>
      <c r="P303" s="2" t="s">
        <v>4456</v>
      </c>
      <c r="Q303" s="2">
        <v>20</v>
      </c>
      <c r="R303" s="2">
        <v>11</v>
      </c>
      <c r="S303" s="31">
        <f t="shared" si="23"/>
        <v>43424</v>
      </c>
      <c r="T303" s="2" t="s">
        <v>4456</v>
      </c>
      <c r="U303" s="2">
        <v>21</v>
      </c>
      <c r="V303" s="2">
        <v>11</v>
      </c>
      <c r="W303" s="31">
        <f t="shared" si="25"/>
        <v>43425</v>
      </c>
      <c r="X303" s="2" t="s">
        <v>4456</v>
      </c>
      <c r="Y303" s="2">
        <v>24</v>
      </c>
      <c r="Z303" s="2">
        <v>11</v>
      </c>
      <c r="AA303" s="31">
        <f t="shared" si="26"/>
        <v>43428</v>
      </c>
      <c r="AB303" s="2" t="s">
        <v>4456</v>
      </c>
      <c r="AC303" s="2">
        <f t="shared" si="24"/>
        <v>4</v>
      </c>
      <c r="AD303" s="2">
        <f>VLOOKUP(K303,'MMA Registration'!N:O,2,FALSE)</f>
        <v>17</v>
      </c>
    </row>
    <row r="304" spans="1:30" ht="23.1" customHeight="1">
      <c r="A304" s="2" t="s">
        <v>1057</v>
      </c>
      <c r="B304" s="2" t="s">
        <v>26</v>
      </c>
      <c r="C304" s="2" t="s">
        <v>27</v>
      </c>
      <c r="D304" s="2" t="s">
        <v>28</v>
      </c>
      <c r="E304" s="2" t="s">
        <v>28</v>
      </c>
      <c r="F304" s="2" t="s">
        <v>167</v>
      </c>
      <c r="G304" s="2" t="s">
        <v>4454</v>
      </c>
      <c r="H304" s="2" t="s">
        <v>4458</v>
      </c>
      <c r="I304" s="2" t="s">
        <v>1075</v>
      </c>
      <c r="J304" s="2" t="s">
        <v>8160</v>
      </c>
      <c r="K304" s="2" t="s">
        <v>1076</v>
      </c>
      <c r="L304" s="2">
        <v>2018</v>
      </c>
      <c r="M304" s="2">
        <v>19</v>
      </c>
      <c r="N304" s="2">
        <v>11</v>
      </c>
      <c r="O304" s="31">
        <f t="shared" si="22"/>
        <v>43423</v>
      </c>
      <c r="P304" s="2" t="s">
        <v>4456</v>
      </c>
      <c r="Q304" s="2">
        <v>20</v>
      </c>
      <c r="R304" s="2">
        <v>11</v>
      </c>
      <c r="S304" s="31">
        <f t="shared" si="23"/>
        <v>43424</v>
      </c>
      <c r="T304" s="2" t="s">
        <v>4456</v>
      </c>
      <c r="U304" s="2">
        <v>22</v>
      </c>
      <c r="V304" s="2">
        <v>11</v>
      </c>
      <c r="W304" s="31">
        <f t="shared" si="25"/>
        <v>43426</v>
      </c>
      <c r="X304" s="2" t="s">
        <v>4456</v>
      </c>
      <c r="Y304" s="2">
        <v>24</v>
      </c>
      <c r="Z304" s="2">
        <v>11</v>
      </c>
      <c r="AA304" s="31">
        <f t="shared" si="26"/>
        <v>43428</v>
      </c>
      <c r="AB304" s="2" t="s">
        <v>4456</v>
      </c>
      <c r="AC304" s="2">
        <f t="shared" si="24"/>
        <v>4</v>
      </c>
      <c r="AD304" s="2">
        <f>VLOOKUP(K304,'MMA Registration'!N:O,2,FALSE)</f>
        <v>19</v>
      </c>
    </row>
    <row r="305" spans="1:30" ht="23.1" customHeight="1">
      <c r="A305" s="2" t="s">
        <v>1057</v>
      </c>
      <c r="B305" s="2" t="s">
        <v>26</v>
      </c>
      <c r="C305" s="2" t="s">
        <v>27</v>
      </c>
      <c r="D305" s="2" t="s">
        <v>28</v>
      </c>
      <c r="E305" s="2" t="s">
        <v>28</v>
      </c>
      <c r="F305" s="2" t="s">
        <v>167</v>
      </c>
      <c r="G305" s="2" t="s">
        <v>4454</v>
      </c>
      <c r="H305" s="2" t="s">
        <v>4458</v>
      </c>
      <c r="I305" s="2" t="s">
        <v>1065</v>
      </c>
      <c r="J305" s="2" t="s">
        <v>8160</v>
      </c>
      <c r="K305" s="2" t="s">
        <v>1066</v>
      </c>
      <c r="L305" s="2">
        <v>2018</v>
      </c>
      <c r="M305" s="2">
        <v>19</v>
      </c>
      <c r="N305" s="2">
        <v>11</v>
      </c>
      <c r="O305" s="31">
        <f t="shared" si="22"/>
        <v>43423</v>
      </c>
      <c r="P305" s="2" t="s">
        <v>4456</v>
      </c>
      <c r="Q305" s="2">
        <v>20</v>
      </c>
      <c r="R305" s="2">
        <v>11</v>
      </c>
      <c r="S305" s="31">
        <f t="shared" si="23"/>
        <v>43424</v>
      </c>
      <c r="T305" s="2" t="s">
        <v>4456</v>
      </c>
      <c r="U305" s="2">
        <v>22</v>
      </c>
      <c r="V305" s="2">
        <v>11</v>
      </c>
      <c r="W305" s="31">
        <f t="shared" si="25"/>
        <v>43426</v>
      </c>
      <c r="X305" s="2" t="s">
        <v>4456</v>
      </c>
      <c r="Y305" s="2">
        <v>24</v>
      </c>
      <c r="Z305" s="2">
        <v>11</v>
      </c>
      <c r="AA305" s="31">
        <f t="shared" si="26"/>
        <v>43428</v>
      </c>
      <c r="AB305" s="2" t="s">
        <v>4457</v>
      </c>
      <c r="AC305" s="2">
        <f t="shared" si="24"/>
        <v>3</v>
      </c>
      <c r="AD305" s="2">
        <f>VLOOKUP(K305,'MMA Registration'!N:O,2,FALSE)</f>
        <v>18</v>
      </c>
    </row>
    <row r="306" spans="1:30" ht="23.1" customHeight="1">
      <c r="A306" s="2" t="s">
        <v>1057</v>
      </c>
      <c r="B306" s="2" t="s">
        <v>26</v>
      </c>
      <c r="C306" s="2" t="s">
        <v>27</v>
      </c>
      <c r="D306" s="2" t="s">
        <v>28</v>
      </c>
      <c r="E306" s="2" t="s">
        <v>28</v>
      </c>
      <c r="F306" s="2" t="s">
        <v>167</v>
      </c>
      <c r="G306" s="2" t="s">
        <v>4454</v>
      </c>
      <c r="H306" s="2" t="s">
        <v>4458</v>
      </c>
      <c r="I306" s="2" t="s">
        <v>1067</v>
      </c>
      <c r="J306" s="2" t="s">
        <v>8160</v>
      </c>
      <c r="K306" s="2" t="s">
        <v>1068</v>
      </c>
      <c r="L306" s="2">
        <v>2018</v>
      </c>
      <c r="M306" s="2">
        <v>19</v>
      </c>
      <c r="N306" s="2">
        <v>11</v>
      </c>
      <c r="O306" s="31">
        <f t="shared" si="22"/>
        <v>43423</v>
      </c>
      <c r="P306" s="2" t="s">
        <v>4456</v>
      </c>
      <c r="Q306" s="2">
        <v>20</v>
      </c>
      <c r="R306" s="2">
        <v>11</v>
      </c>
      <c r="S306" s="31">
        <f t="shared" si="23"/>
        <v>43424</v>
      </c>
      <c r="T306" s="2" t="s">
        <v>4456</v>
      </c>
      <c r="U306" s="2">
        <v>22</v>
      </c>
      <c r="V306" s="2">
        <v>11</v>
      </c>
      <c r="W306" s="31">
        <f t="shared" si="25"/>
        <v>43426</v>
      </c>
      <c r="X306" s="2" t="s">
        <v>4456</v>
      </c>
      <c r="Y306" s="2">
        <v>24</v>
      </c>
      <c r="Z306" s="2">
        <v>11</v>
      </c>
      <c r="AA306" s="31">
        <f t="shared" si="26"/>
        <v>43428</v>
      </c>
      <c r="AB306" s="2" t="s">
        <v>4456</v>
      </c>
      <c r="AC306" s="2">
        <f t="shared" si="24"/>
        <v>4</v>
      </c>
      <c r="AD306" s="2">
        <f>VLOOKUP(K306,'MMA Registration'!N:O,2,FALSE)</f>
        <v>19</v>
      </c>
    </row>
    <row r="307" spans="1:30" ht="23.1" customHeight="1">
      <c r="A307" s="2" t="s">
        <v>1057</v>
      </c>
      <c r="B307" s="2" t="s">
        <v>26</v>
      </c>
      <c r="C307" s="2" t="s">
        <v>27</v>
      </c>
      <c r="D307" s="2" t="s">
        <v>28</v>
      </c>
      <c r="E307" s="2" t="s">
        <v>28</v>
      </c>
      <c r="F307" s="2" t="s">
        <v>167</v>
      </c>
      <c r="G307" s="2" t="s">
        <v>4454</v>
      </c>
      <c r="H307" s="2" t="s">
        <v>4458</v>
      </c>
      <c r="I307" s="2" t="s">
        <v>1071</v>
      </c>
      <c r="J307" s="2" t="s">
        <v>8160</v>
      </c>
      <c r="K307" s="2" t="s">
        <v>1072</v>
      </c>
      <c r="L307" s="2">
        <v>2018</v>
      </c>
      <c r="M307" s="2">
        <v>19</v>
      </c>
      <c r="N307" s="2">
        <v>11</v>
      </c>
      <c r="O307" s="31">
        <f t="shared" si="22"/>
        <v>43423</v>
      </c>
      <c r="P307" s="2" t="s">
        <v>4456</v>
      </c>
      <c r="Q307" s="2">
        <v>20</v>
      </c>
      <c r="R307" s="2">
        <v>11</v>
      </c>
      <c r="S307" s="31">
        <f t="shared" si="23"/>
        <v>43424</v>
      </c>
      <c r="T307" s="2" t="s">
        <v>4457</v>
      </c>
      <c r="U307" s="2">
        <v>22</v>
      </c>
      <c r="V307" s="2">
        <v>11</v>
      </c>
      <c r="W307" s="31">
        <f t="shared" si="25"/>
        <v>43426</v>
      </c>
      <c r="X307" s="2" t="s">
        <v>4457</v>
      </c>
      <c r="Y307" s="2">
        <v>24</v>
      </c>
      <c r="Z307" s="2">
        <v>11</v>
      </c>
      <c r="AA307" s="31">
        <f t="shared" si="26"/>
        <v>43428</v>
      </c>
      <c r="AB307" s="2" t="s">
        <v>4456</v>
      </c>
      <c r="AC307" s="2">
        <f t="shared" si="24"/>
        <v>2</v>
      </c>
      <c r="AD307" s="2">
        <f>VLOOKUP(K307,'MMA Registration'!N:O,2,FALSE)</f>
        <v>19</v>
      </c>
    </row>
    <row r="308" spans="1:30" ht="23.1" customHeight="1">
      <c r="A308" s="2" t="s">
        <v>1057</v>
      </c>
      <c r="B308" s="2" t="s">
        <v>26</v>
      </c>
      <c r="C308" s="2" t="s">
        <v>27</v>
      </c>
      <c r="D308" s="2" t="s">
        <v>28</v>
      </c>
      <c r="E308" s="2" t="s">
        <v>28</v>
      </c>
      <c r="F308" s="2" t="s">
        <v>167</v>
      </c>
      <c r="G308" s="2" t="s">
        <v>4454</v>
      </c>
      <c r="H308" s="2" t="s">
        <v>4458</v>
      </c>
      <c r="I308" s="2" t="s">
        <v>1069</v>
      </c>
      <c r="J308" s="2" t="s">
        <v>8160</v>
      </c>
      <c r="K308" s="2" t="s">
        <v>1070</v>
      </c>
      <c r="L308" s="2">
        <v>2018</v>
      </c>
      <c r="M308" s="2">
        <v>19</v>
      </c>
      <c r="N308" s="2">
        <v>11</v>
      </c>
      <c r="O308" s="31">
        <f t="shared" si="22"/>
        <v>43423</v>
      </c>
      <c r="P308" s="2" t="s">
        <v>4456</v>
      </c>
      <c r="Q308" s="2">
        <v>20</v>
      </c>
      <c r="R308" s="2">
        <v>11</v>
      </c>
      <c r="S308" s="31">
        <f t="shared" si="23"/>
        <v>43424</v>
      </c>
      <c r="T308" s="2" t="s">
        <v>4456</v>
      </c>
      <c r="U308" s="2">
        <v>22</v>
      </c>
      <c r="V308" s="2">
        <v>11</v>
      </c>
      <c r="W308" s="31">
        <f t="shared" si="25"/>
        <v>43426</v>
      </c>
      <c r="X308" s="2" t="s">
        <v>4456</v>
      </c>
      <c r="Y308" s="2">
        <v>24</v>
      </c>
      <c r="Z308" s="2">
        <v>11</v>
      </c>
      <c r="AA308" s="31">
        <f t="shared" si="26"/>
        <v>43428</v>
      </c>
      <c r="AB308" s="2" t="s">
        <v>4456</v>
      </c>
      <c r="AC308" s="2">
        <f t="shared" si="24"/>
        <v>4</v>
      </c>
      <c r="AD308" s="2">
        <f>VLOOKUP(K308,'MMA Registration'!N:O,2,FALSE)</f>
        <v>18</v>
      </c>
    </row>
    <row r="309" spans="1:30" ht="23.1" customHeight="1">
      <c r="A309" s="2" t="s">
        <v>1057</v>
      </c>
      <c r="B309" s="2" t="s">
        <v>26</v>
      </c>
      <c r="C309" s="2" t="s">
        <v>27</v>
      </c>
      <c r="D309" s="2" t="s">
        <v>28</v>
      </c>
      <c r="E309" s="2" t="s">
        <v>28</v>
      </c>
      <c r="F309" s="2" t="s">
        <v>167</v>
      </c>
      <c r="G309" s="2" t="s">
        <v>4454</v>
      </c>
      <c r="H309" s="2" t="s">
        <v>4458</v>
      </c>
      <c r="I309" s="2" t="s">
        <v>1077</v>
      </c>
      <c r="J309" s="2" t="s">
        <v>8160</v>
      </c>
      <c r="K309" s="2" t="s">
        <v>1078</v>
      </c>
      <c r="L309" s="2">
        <v>2018</v>
      </c>
      <c r="M309" s="2">
        <v>19</v>
      </c>
      <c r="N309" s="2">
        <v>11</v>
      </c>
      <c r="O309" s="31">
        <f t="shared" si="22"/>
        <v>43423</v>
      </c>
      <c r="P309" s="2" t="s">
        <v>4456</v>
      </c>
      <c r="Q309" s="2">
        <v>20</v>
      </c>
      <c r="R309" s="2">
        <v>11</v>
      </c>
      <c r="S309" s="31">
        <f t="shared" si="23"/>
        <v>43424</v>
      </c>
      <c r="T309" s="2" t="s">
        <v>4456</v>
      </c>
      <c r="U309" s="2">
        <v>22</v>
      </c>
      <c r="V309" s="2">
        <v>11</v>
      </c>
      <c r="W309" s="31">
        <f t="shared" si="25"/>
        <v>43426</v>
      </c>
      <c r="X309" s="2" t="s">
        <v>4456</v>
      </c>
      <c r="Y309" s="2">
        <v>24</v>
      </c>
      <c r="Z309" s="2">
        <v>11</v>
      </c>
      <c r="AA309" s="31">
        <f t="shared" si="26"/>
        <v>43428</v>
      </c>
      <c r="AB309" s="2" t="s">
        <v>4456</v>
      </c>
      <c r="AC309" s="2">
        <f t="shared" si="24"/>
        <v>4</v>
      </c>
      <c r="AD309" s="2">
        <f>VLOOKUP(K309,'MMA Registration'!N:O,2,FALSE)</f>
        <v>18</v>
      </c>
    </row>
    <row r="310" spans="1:30" ht="23.1" customHeight="1">
      <c r="A310" s="2" t="s">
        <v>1057</v>
      </c>
      <c r="B310" s="2" t="s">
        <v>26</v>
      </c>
      <c r="C310" s="2" t="s">
        <v>27</v>
      </c>
      <c r="D310" s="2" t="s">
        <v>28</v>
      </c>
      <c r="E310" s="2" t="s">
        <v>28</v>
      </c>
      <c r="F310" s="2" t="s">
        <v>167</v>
      </c>
      <c r="G310" s="2" t="s">
        <v>4454</v>
      </c>
      <c r="H310" s="2" t="s">
        <v>4458</v>
      </c>
      <c r="I310" s="2" t="s">
        <v>1079</v>
      </c>
      <c r="J310" s="2" t="s">
        <v>8160</v>
      </c>
      <c r="K310" s="2" t="s">
        <v>1080</v>
      </c>
      <c r="L310" s="2">
        <v>2018</v>
      </c>
      <c r="M310" s="2">
        <v>19</v>
      </c>
      <c r="N310" s="2">
        <v>11</v>
      </c>
      <c r="O310" s="31">
        <f t="shared" si="22"/>
        <v>43423</v>
      </c>
      <c r="P310" s="2" t="s">
        <v>4456</v>
      </c>
      <c r="Q310" s="2">
        <v>20</v>
      </c>
      <c r="R310" s="2">
        <v>11</v>
      </c>
      <c r="S310" s="31">
        <f t="shared" si="23"/>
        <v>43424</v>
      </c>
      <c r="T310" s="2" t="s">
        <v>4456</v>
      </c>
      <c r="U310" s="2">
        <v>22</v>
      </c>
      <c r="V310" s="2">
        <v>11</v>
      </c>
      <c r="W310" s="31">
        <f t="shared" si="25"/>
        <v>43426</v>
      </c>
      <c r="X310" s="2" t="s">
        <v>4456</v>
      </c>
      <c r="Y310" s="2">
        <v>24</v>
      </c>
      <c r="Z310" s="2">
        <v>11</v>
      </c>
      <c r="AA310" s="31">
        <f t="shared" si="26"/>
        <v>43428</v>
      </c>
      <c r="AB310" s="2" t="s">
        <v>4457</v>
      </c>
      <c r="AC310" s="2">
        <f t="shared" si="24"/>
        <v>3</v>
      </c>
      <c r="AD310" s="2">
        <f>VLOOKUP(K310,'MMA Registration'!N:O,2,FALSE)</f>
        <v>19</v>
      </c>
    </row>
    <row r="311" spans="1:30" ht="23.1" customHeight="1">
      <c r="A311" s="2" t="s">
        <v>1096</v>
      </c>
      <c r="B311" s="2" t="s">
        <v>26</v>
      </c>
      <c r="C311" s="2" t="s">
        <v>27</v>
      </c>
      <c r="D311" s="2" t="s">
        <v>28</v>
      </c>
      <c r="E311" s="2" t="s">
        <v>28</v>
      </c>
      <c r="F311" s="2" t="s">
        <v>167</v>
      </c>
      <c r="G311" s="2" t="s">
        <v>4454</v>
      </c>
      <c r="H311" s="2" t="s">
        <v>1172</v>
      </c>
      <c r="I311" s="2" t="s">
        <v>574</v>
      </c>
      <c r="J311" s="2" t="s">
        <v>8160</v>
      </c>
      <c r="K311" s="2" t="s">
        <v>1101</v>
      </c>
      <c r="L311" s="2">
        <v>2018</v>
      </c>
      <c r="M311" s="2">
        <v>6</v>
      </c>
      <c r="N311" s="2">
        <v>12</v>
      </c>
      <c r="O311" s="31">
        <f t="shared" si="22"/>
        <v>43440</v>
      </c>
      <c r="P311" s="2" t="s">
        <v>4456</v>
      </c>
      <c r="Q311" s="2">
        <v>8</v>
      </c>
      <c r="R311" s="2">
        <v>12</v>
      </c>
      <c r="S311" s="31">
        <f t="shared" si="23"/>
        <v>43442</v>
      </c>
      <c r="T311" s="2" t="s">
        <v>4456</v>
      </c>
      <c r="U311" s="2">
        <v>13</v>
      </c>
      <c r="V311" s="2">
        <v>12</v>
      </c>
      <c r="W311" s="31">
        <f t="shared" si="25"/>
        <v>43447</v>
      </c>
      <c r="X311" s="2" t="s">
        <v>4456</v>
      </c>
      <c r="Y311" s="2">
        <v>15</v>
      </c>
      <c r="Z311" s="2">
        <v>12</v>
      </c>
      <c r="AA311" s="31">
        <f t="shared" si="26"/>
        <v>43449</v>
      </c>
      <c r="AB311" s="2" t="s">
        <v>4456</v>
      </c>
      <c r="AC311" s="2">
        <f t="shared" si="24"/>
        <v>4</v>
      </c>
      <c r="AD311" s="2">
        <f>VLOOKUP(K311,'MMA Registration'!N:O,2,FALSE)</f>
        <v>19</v>
      </c>
    </row>
    <row r="312" spans="1:30" ht="23.1" customHeight="1">
      <c r="A312" s="2" t="s">
        <v>1096</v>
      </c>
      <c r="B312" s="2" t="s">
        <v>26</v>
      </c>
      <c r="C312" s="2" t="s">
        <v>27</v>
      </c>
      <c r="D312" s="2" t="s">
        <v>28</v>
      </c>
      <c r="E312" s="2" t="s">
        <v>28</v>
      </c>
      <c r="F312" s="2" t="s">
        <v>167</v>
      </c>
      <c r="G312" s="2" t="s">
        <v>4454</v>
      </c>
      <c r="H312" s="2" t="s">
        <v>1172</v>
      </c>
      <c r="I312" s="2" t="s">
        <v>1110</v>
      </c>
      <c r="J312" s="2" t="s">
        <v>8160</v>
      </c>
      <c r="K312" s="2" t="s">
        <v>1111</v>
      </c>
      <c r="L312" s="2">
        <v>2018</v>
      </c>
      <c r="M312" s="2">
        <v>6</v>
      </c>
      <c r="N312" s="2">
        <v>12</v>
      </c>
      <c r="O312" s="31">
        <f t="shared" si="22"/>
        <v>43440</v>
      </c>
      <c r="P312" s="2" t="s">
        <v>4456</v>
      </c>
      <c r="Q312" s="2">
        <v>8</v>
      </c>
      <c r="R312" s="2">
        <v>12</v>
      </c>
      <c r="S312" s="31">
        <f t="shared" si="23"/>
        <v>43442</v>
      </c>
      <c r="T312" s="2" t="s">
        <v>4456</v>
      </c>
      <c r="U312" s="2">
        <v>13</v>
      </c>
      <c r="V312" s="2">
        <v>12</v>
      </c>
      <c r="W312" s="31">
        <f t="shared" si="25"/>
        <v>43447</v>
      </c>
      <c r="X312" s="2" t="s">
        <v>4456</v>
      </c>
      <c r="Y312" s="2">
        <v>15</v>
      </c>
      <c r="Z312" s="2">
        <v>12</v>
      </c>
      <c r="AA312" s="31">
        <f t="shared" si="26"/>
        <v>43449</v>
      </c>
      <c r="AB312" s="2" t="s">
        <v>4456</v>
      </c>
      <c r="AC312" s="2">
        <f t="shared" si="24"/>
        <v>4</v>
      </c>
      <c r="AD312" s="2">
        <f>VLOOKUP(K312,'MMA Registration'!N:O,2,FALSE)</f>
        <v>18</v>
      </c>
    </row>
    <row r="313" spans="1:30" ht="23.1" customHeight="1">
      <c r="A313" s="2" t="s">
        <v>1096</v>
      </c>
      <c r="B313" s="2" t="s">
        <v>26</v>
      </c>
      <c r="C313" s="2" t="s">
        <v>27</v>
      </c>
      <c r="D313" s="2" t="s">
        <v>28</v>
      </c>
      <c r="E313" s="2" t="s">
        <v>28</v>
      </c>
      <c r="F313" s="2" t="s">
        <v>167</v>
      </c>
      <c r="G313" s="2" t="s">
        <v>4454</v>
      </c>
      <c r="H313" s="2" t="s">
        <v>1172</v>
      </c>
      <c r="I313" s="2" t="s">
        <v>1109</v>
      </c>
      <c r="J313" s="2" t="s">
        <v>8160</v>
      </c>
      <c r="K313" s="2" t="s">
        <v>428</v>
      </c>
      <c r="L313" s="2">
        <v>2018</v>
      </c>
      <c r="M313" s="2">
        <v>6</v>
      </c>
      <c r="N313" s="2">
        <v>12</v>
      </c>
      <c r="O313" s="31">
        <f t="shared" si="22"/>
        <v>43440</v>
      </c>
      <c r="P313" s="2" t="s">
        <v>4456</v>
      </c>
      <c r="Q313" s="2">
        <v>8</v>
      </c>
      <c r="R313" s="2">
        <v>12</v>
      </c>
      <c r="S313" s="31">
        <f t="shared" si="23"/>
        <v>43442</v>
      </c>
      <c r="T313" s="2" t="s">
        <v>4456</v>
      </c>
      <c r="U313" s="2">
        <v>13</v>
      </c>
      <c r="V313" s="2">
        <v>12</v>
      </c>
      <c r="W313" s="31">
        <f t="shared" si="25"/>
        <v>43447</v>
      </c>
      <c r="X313" s="2" t="s">
        <v>4456</v>
      </c>
      <c r="Y313" s="2">
        <v>15</v>
      </c>
      <c r="Z313" s="2">
        <v>12</v>
      </c>
      <c r="AA313" s="31">
        <f t="shared" si="26"/>
        <v>43449</v>
      </c>
      <c r="AB313" s="2" t="s">
        <v>4456</v>
      </c>
      <c r="AC313" s="2">
        <f t="shared" si="24"/>
        <v>4</v>
      </c>
      <c r="AD313" s="2">
        <f>VLOOKUP(K313,'MMA Registration'!N:O,2,FALSE)</f>
        <v>19</v>
      </c>
    </row>
    <row r="314" spans="1:30" ht="23.1" customHeight="1">
      <c r="A314" s="2" t="s">
        <v>1096</v>
      </c>
      <c r="B314" s="2" t="s">
        <v>26</v>
      </c>
      <c r="C314" s="2" t="s">
        <v>27</v>
      </c>
      <c r="D314" s="2" t="s">
        <v>28</v>
      </c>
      <c r="E314" s="2" t="s">
        <v>28</v>
      </c>
      <c r="F314" s="2" t="s">
        <v>167</v>
      </c>
      <c r="G314" s="2" t="s">
        <v>4454</v>
      </c>
      <c r="H314" s="2" t="s">
        <v>1172</v>
      </c>
      <c r="I314" s="2" t="s">
        <v>1105</v>
      </c>
      <c r="J314" s="2" t="s">
        <v>8160</v>
      </c>
      <c r="K314" s="2" t="s">
        <v>1106</v>
      </c>
      <c r="L314" s="2">
        <v>2018</v>
      </c>
      <c r="M314" s="2">
        <v>6</v>
      </c>
      <c r="N314" s="2">
        <v>12</v>
      </c>
      <c r="O314" s="31">
        <f t="shared" si="22"/>
        <v>43440</v>
      </c>
      <c r="P314" s="2" t="s">
        <v>4456</v>
      </c>
      <c r="Q314" s="2">
        <v>8</v>
      </c>
      <c r="R314" s="2">
        <v>12</v>
      </c>
      <c r="S314" s="31">
        <f t="shared" si="23"/>
        <v>43442</v>
      </c>
      <c r="T314" s="2" t="s">
        <v>4456</v>
      </c>
      <c r="U314" s="2">
        <v>13</v>
      </c>
      <c r="V314" s="2">
        <v>12</v>
      </c>
      <c r="W314" s="31">
        <f t="shared" si="25"/>
        <v>43447</v>
      </c>
      <c r="X314" s="2" t="s">
        <v>4456</v>
      </c>
      <c r="Y314" s="2">
        <v>15</v>
      </c>
      <c r="Z314" s="2">
        <v>12</v>
      </c>
      <c r="AA314" s="31">
        <f t="shared" si="26"/>
        <v>43449</v>
      </c>
      <c r="AB314" s="2" t="s">
        <v>4456</v>
      </c>
      <c r="AC314" s="2">
        <f t="shared" si="24"/>
        <v>4</v>
      </c>
      <c r="AD314" s="2">
        <f>VLOOKUP(K314,'MMA Registration'!N:O,2,FALSE)</f>
        <v>19</v>
      </c>
    </row>
    <row r="315" spans="1:30" ht="23.1" customHeight="1">
      <c r="A315" s="2" t="s">
        <v>1096</v>
      </c>
      <c r="B315" s="2" t="s">
        <v>26</v>
      </c>
      <c r="C315" s="2" t="s">
        <v>27</v>
      </c>
      <c r="D315" s="2" t="s">
        <v>28</v>
      </c>
      <c r="E315" s="2" t="s">
        <v>28</v>
      </c>
      <c r="F315" s="2" t="s">
        <v>167</v>
      </c>
      <c r="G315" s="2" t="s">
        <v>4454</v>
      </c>
      <c r="H315" s="2" t="s">
        <v>1172</v>
      </c>
      <c r="I315" s="2" t="s">
        <v>1114</v>
      </c>
      <c r="J315" s="2" t="s">
        <v>8160</v>
      </c>
      <c r="K315" s="2" t="s">
        <v>568</v>
      </c>
      <c r="L315" s="2">
        <v>2018</v>
      </c>
      <c r="M315" s="2">
        <v>6</v>
      </c>
      <c r="N315" s="2">
        <v>12</v>
      </c>
      <c r="O315" s="31">
        <f t="shared" si="22"/>
        <v>43440</v>
      </c>
      <c r="P315" s="2" t="s">
        <v>4456</v>
      </c>
      <c r="Q315" s="2">
        <v>8</v>
      </c>
      <c r="R315" s="2">
        <v>12</v>
      </c>
      <c r="S315" s="31">
        <f t="shared" si="23"/>
        <v>43442</v>
      </c>
      <c r="T315" s="2" t="s">
        <v>4456</v>
      </c>
      <c r="U315" s="2">
        <v>13</v>
      </c>
      <c r="V315" s="2">
        <v>12</v>
      </c>
      <c r="W315" s="31">
        <f t="shared" si="25"/>
        <v>43447</v>
      </c>
      <c r="X315" s="2" t="s">
        <v>4457</v>
      </c>
      <c r="Y315" s="2">
        <v>15</v>
      </c>
      <c r="Z315" s="2">
        <v>12</v>
      </c>
      <c r="AA315" s="31">
        <f t="shared" si="26"/>
        <v>43449</v>
      </c>
      <c r="AB315" s="2" t="s">
        <v>4456</v>
      </c>
      <c r="AC315" s="2">
        <f t="shared" si="24"/>
        <v>3</v>
      </c>
      <c r="AD315" s="2">
        <f>VLOOKUP(K315,'MMA Registration'!N:O,2,FALSE)</f>
        <v>18</v>
      </c>
    </row>
    <row r="316" spans="1:30" ht="23.1" customHeight="1">
      <c r="A316" s="2" t="s">
        <v>1096</v>
      </c>
      <c r="B316" s="2" t="s">
        <v>26</v>
      </c>
      <c r="C316" s="2" t="s">
        <v>27</v>
      </c>
      <c r="D316" s="2" t="s">
        <v>28</v>
      </c>
      <c r="E316" s="2" t="s">
        <v>28</v>
      </c>
      <c r="F316" s="2" t="s">
        <v>167</v>
      </c>
      <c r="G316" s="2" t="s">
        <v>4454</v>
      </c>
      <c r="H316" s="2" t="s">
        <v>1172</v>
      </c>
      <c r="I316" s="2" t="s">
        <v>272</v>
      </c>
      <c r="J316" s="2" t="s">
        <v>8160</v>
      </c>
      <c r="K316" s="2" t="s">
        <v>1045</v>
      </c>
      <c r="L316" s="2">
        <v>2018</v>
      </c>
      <c r="M316" s="2">
        <v>6</v>
      </c>
      <c r="N316" s="2">
        <v>12</v>
      </c>
      <c r="O316" s="31">
        <f t="shared" si="22"/>
        <v>43440</v>
      </c>
      <c r="P316" s="2" t="s">
        <v>4456</v>
      </c>
      <c r="Q316" s="2">
        <v>8</v>
      </c>
      <c r="R316" s="2">
        <v>12</v>
      </c>
      <c r="S316" s="31">
        <f t="shared" si="23"/>
        <v>43442</v>
      </c>
      <c r="T316" s="2" t="s">
        <v>4456</v>
      </c>
      <c r="U316" s="2">
        <v>13</v>
      </c>
      <c r="V316" s="2">
        <v>12</v>
      </c>
      <c r="W316" s="31">
        <f t="shared" si="25"/>
        <v>43447</v>
      </c>
      <c r="X316" s="2" t="s">
        <v>4457</v>
      </c>
      <c r="Y316" s="2">
        <v>15</v>
      </c>
      <c r="Z316" s="2">
        <v>12</v>
      </c>
      <c r="AA316" s="31">
        <f t="shared" si="26"/>
        <v>43449</v>
      </c>
      <c r="AB316" s="2" t="s">
        <v>4456</v>
      </c>
      <c r="AC316" s="2">
        <f t="shared" si="24"/>
        <v>3</v>
      </c>
      <c r="AD316" s="2">
        <f>VLOOKUP(K316,'MMA Registration'!N:O,2,FALSE)</f>
        <v>19</v>
      </c>
    </row>
    <row r="317" spans="1:30" ht="23.1" customHeight="1">
      <c r="A317" s="2" t="s">
        <v>1096</v>
      </c>
      <c r="B317" s="2" t="s">
        <v>26</v>
      </c>
      <c r="C317" s="2" t="s">
        <v>27</v>
      </c>
      <c r="D317" s="2" t="s">
        <v>28</v>
      </c>
      <c r="E317" s="2" t="s">
        <v>28</v>
      </c>
      <c r="F317" s="2" t="s">
        <v>167</v>
      </c>
      <c r="G317" s="2" t="s">
        <v>4454</v>
      </c>
      <c r="H317" s="2" t="s">
        <v>1172</v>
      </c>
      <c r="I317" s="2" t="s">
        <v>1115</v>
      </c>
      <c r="J317" s="2" t="s">
        <v>8160</v>
      </c>
      <c r="K317" s="2" t="s">
        <v>289</v>
      </c>
      <c r="L317" s="2">
        <v>2018</v>
      </c>
      <c r="M317" s="2">
        <v>6</v>
      </c>
      <c r="N317" s="2">
        <v>12</v>
      </c>
      <c r="O317" s="31">
        <f t="shared" si="22"/>
        <v>43440</v>
      </c>
      <c r="P317" s="2" t="s">
        <v>4456</v>
      </c>
      <c r="Q317" s="2">
        <v>8</v>
      </c>
      <c r="R317" s="2">
        <v>12</v>
      </c>
      <c r="S317" s="31">
        <f t="shared" si="23"/>
        <v>43442</v>
      </c>
      <c r="T317" s="2" t="s">
        <v>4456</v>
      </c>
      <c r="U317" s="2">
        <v>13</v>
      </c>
      <c r="V317" s="2">
        <v>12</v>
      </c>
      <c r="W317" s="31">
        <f t="shared" si="25"/>
        <v>43447</v>
      </c>
      <c r="X317" s="2" t="s">
        <v>4456</v>
      </c>
      <c r="Y317" s="2">
        <v>15</v>
      </c>
      <c r="Z317" s="2">
        <v>12</v>
      </c>
      <c r="AA317" s="31">
        <f t="shared" si="26"/>
        <v>43449</v>
      </c>
      <c r="AB317" s="2" t="s">
        <v>4456</v>
      </c>
      <c r="AC317" s="2">
        <f t="shared" si="24"/>
        <v>4</v>
      </c>
      <c r="AD317" s="2">
        <f>VLOOKUP(K317,'MMA Registration'!N:O,2,FALSE)</f>
        <v>19</v>
      </c>
    </row>
    <row r="318" spans="1:30" ht="23.1" customHeight="1">
      <c r="A318" s="2" t="s">
        <v>1096</v>
      </c>
      <c r="B318" s="2" t="s">
        <v>26</v>
      </c>
      <c r="C318" s="2" t="s">
        <v>27</v>
      </c>
      <c r="D318" s="2" t="s">
        <v>28</v>
      </c>
      <c r="E318" s="2" t="s">
        <v>28</v>
      </c>
      <c r="F318" s="2" t="s">
        <v>167</v>
      </c>
      <c r="G318" s="2" t="s">
        <v>4454</v>
      </c>
      <c r="H318" s="2" t="s">
        <v>1172</v>
      </c>
      <c r="I318" s="2" t="s">
        <v>1104</v>
      </c>
      <c r="J318" s="2" t="s">
        <v>8160</v>
      </c>
      <c r="K318" s="2" t="s">
        <v>363</v>
      </c>
      <c r="L318" s="2">
        <v>2018</v>
      </c>
      <c r="M318" s="2">
        <v>6</v>
      </c>
      <c r="N318" s="2">
        <v>12</v>
      </c>
      <c r="O318" s="31">
        <f t="shared" si="22"/>
        <v>43440</v>
      </c>
      <c r="P318" s="2" t="s">
        <v>4456</v>
      </c>
      <c r="Q318" s="2">
        <v>8</v>
      </c>
      <c r="R318" s="2">
        <v>12</v>
      </c>
      <c r="S318" s="31">
        <f t="shared" si="23"/>
        <v>43442</v>
      </c>
      <c r="T318" s="2" t="s">
        <v>4456</v>
      </c>
      <c r="U318" s="2">
        <v>13</v>
      </c>
      <c r="V318" s="2">
        <v>12</v>
      </c>
      <c r="W318" s="31">
        <f t="shared" si="25"/>
        <v>43447</v>
      </c>
      <c r="X318" s="2" t="s">
        <v>4456</v>
      </c>
      <c r="Y318" s="2">
        <v>15</v>
      </c>
      <c r="Z318" s="2">
        <v>12</v>
      </c>
      <c r="AA318" s="31">
        <f t="shared" si="26"/>
        <v>43449</v>
      </c>
      <c r="AB318" s="2" t="s">
        <v>4456</v>
      </c>
      <c r="AC318" s="2">
        <f t="shared" si="24"/>
        <v>4</v>
      </c>
      <c r="AD318" s="2">
        <f>VLOOKUP(K318,'MMA Registration'!N:O,2,FALSE)</f>
        <v>19</v>
      </c>
    </row>
    <row r="319" spans="1:30" ht="23.1" customHeight="1">
      <c r="A319" s="2" t="s">
        <v>1096</v>
      </c>
      <c r="B319" s="2" t="s">
        <v>26</v>
      </c>
      <c r="C319" s="2" t="s">
        <v>27</v>
      </c>
      <c r="D319" s="2" t="s">
        <v>28</v>
      </c>
      <c r="E319" s="2" t="s">
        <v>28</v>
      </c>
      <c r="F319" s="2" t="s">
        <v>167</v>
      </c>
      <c r="G319" s="2" t="s">
        <v>4454</v>
      </c>
      <c r="H319" s="2" t="s">
        <v>1172</v>
      </c>
      <c r="I319" s="2" t="s">
        <v>1116</v>
      </c>
      <c r="J319" s="2" t="s">
        <v>8160</v>
      </c>
      <c r="K319" s="2" t="s">
        <v>1117</v>
      </c>
      <c r="L319" s="2">
        <v>2018</v>
      </c>
      <c r="M319" s="2">
        <v>6</v>
      </c>
      <c r="N319" s="2">
        <v>12</v>
      </c>
      <c r="O319" s="31">
        <f t="shared" si="22"/>
        <v>43440</v>
      </c>
      <c r="P319" s="2" t="s">
        <v>4456</v>
      </c>
      <c r="Q319" s="2">
        <v>8</v>
      </c>
      <c r="R319" s="2">
        <v>12</v>
      </c>
      <c r="S319" s="31">
        <f t="shared" si="23"/>
        <v>43442</v>
      </c>
      <c r="T319" s="2" t="s">
        <v>4456</v>
      </c>
      <c r="U319" s="2">
        <v>14</v>
      </c>
      <c r="V319" s="2">
        <v>12</v>
      </c>
      <c r="W319" s="31">
        <f t="shared" si="25"/>
        <v>43448</v>
      </c>
      <c r="X319" s="2" t="s">
        <v>4456</v>
      </c>
      <c r="Y319" s="2">
        <v>15</v>
      </c>
      <c r="Z319" s="2">
        <v>12</v>
      </c>
      <c r="AA319" s="31">
        <f t="shared" si="26"/>
        <v>43449</v>
      </c>
      <c r="AB319" s="2" t="s">
        <v>4456</v>
      </c>
      <c r="AC319" s="2">
        <f t="shared" si="24"/>
        <v>4</v>
      </c>
      <c r="AD319" s="2">
        <f>VLOOKUP(K319,'MMA Registration'!N:O,2,FALSE)</f>
        <v>17</v>
      </c>
    </row>
    <row r="320" spans="1:30" ht="23.1" customHeight="1">
      <c r="A320" s="2" t="s">
        <v>1096</v>
      </c>
      <c r="B320" s="2" t="s">
        <v>26</v>
      </c>
      <c r="C320" s="2" t="s">
        <v>27</v>
      </c>
      <c r="D320" s="2" t="s">
        <v>28</v>
      </c>
      <c r="E320" s="2" t="s">
        <v>28</v>
      </c>
      <c r="F320" s="2" t="s">
        <v>167</v>
      </c>
      <c r="G320" s="2" t="s">
        <v>4454</v>
      </c>
      <c r="H320" s="2" t="s">
        <v>1172</v>
      </c>
      <c r="I320" s="2" t="s">
        <v>1119</v>
      </c>
      <c r="J320" s="2" t="s">
        <v>8160</v>
      </c>
      <c r="K320" s="2" t="s">
        <v>469</v>
      </c>
      <c r="L320" s="2">
        <v>2018</v>
      </c>
      <c r="M320" s="2">
        <v>6</v>
      </c>
      <c r="N320" s="2">
        <v>12</v>
      </c>
      <c r="O320" s="31">
        <f t="shared" si="22"/>
        <v>43440</v>
      </c>
      <c r="P320" s="2" t="s">
        <v>4456</v>
      </c>
      <c r="Q320" s="2">
        <v>8</v>
      </c>
      <c r="R320" s="2">
        <v>12</v>
      </c>
      <c r="S320" s="31">
        <f t="shared" si="23"/>
        <v>43442</v>
      </c>
      <c r="T320" s="2" t="s">
        <v>4456</v>
      </c>
      <c r="U320" s="2">
        <v>14</v>
      </c>
      <c r="V320" s="2">
        <v>12</v>
      </c>
      <c r="W320" s="31">
        <f t="shared" si="25"/>
        <v>43448</v>
      </c>
      <c r="X320" s="2" t="s">
        <v>4456</v>
      </c>
      <c r="Y320" s="2">
        <v>15</v>
      </c>
      <c r="Z320" s="2">
        <v>12</v>
      </c>
      <c r="AA320" s="31">
        <f t="shared" si="26"/>
        <v>43449</v>
      </c>
      <c r="AB320" s="2" t="s">
        <v>4456</v>
      </c>
      <c r="AC320" s="2">
        <f t="shared" si="24"/>
        <v>4</v>
      </c>
      <c r="AD320" s="2">
        <f>VLOOKUP(K320,'MMA Registration'!N:O,2,FALSE)</f>
        <v>19</v>
      </c>
    </row>
    <row r="321" spans="1:30" ht="23.1" customHeight="1">
      <c r="A321" s="2" t="s">
        <v>1096</v>
      </c>
      <c r="B321" s="2" t="s">
        <v>26</v>
      </c>
      <c r="C321" s="2" t="s">
        <v>27</v>
      </c>
      <c r="D321" s="2" t="s">
        <v>28</v>
      </c>
      <c r="E321" s="2" t="s">
        <v>28</v>
      </c>
      <c r="F321" s="2" t="s">
        <v>167</v>
      </c>
      <c r="G321" s="2" t="s">
        <v>4454</v>
      </c>
      <c r="H321" s="2" t="s">
        <v>1172</v>
      </c>
      <c r="I321" s="2" t="s">
        <v>3019</v>
      </c>
      <c r="J321" s="2" t="s">
        <v>8160</v>
      </c>
      <c r="K321" s="2" t="s">
        <v>1103</v>
      </c>
      <c r="L321" s="2">
        <v>2018</v>
      </c>
      <c r="M321" s="2">
        <v>6</v>
      </c>
      <c r="N321" s="2">
        <v>12</v>
      </c>
      <c r="O321" s="31">
        <f t="shared" si="22"/>
        <v>43440</v>
      </c>
      <c r="P321" s="2" t="s">
        <v>4456</v>
      </c>
      <c r="Q321" s="2">
        <v>8</v>
      </c>
      <c r="R321" s="2">
        <v>12</v>
      </c>
      <c r="S321" s="31">
        <f t="shared" si="23"/>
        <v>43442</v>
      </c>
      <c r="T321" s="2" t="s">
        <v>4456</v>
      </c>
      <c r="U321" s="2">
        <v>14</v>
      </c>
      <c r="V321" s="2">
        <v>12</v>
      </c>
      <c r="W321" s="31">
        <f t="shared" si="25"/>
        <v>43448</v>
      </c>
      <c r="X321" s="2" t="s">
        <v>4456</v>
      </c>
      <c r="Y321" s="2">
        <v>15</v>
      </c>
      <c r="Z321" s="2">
        <v>12</v>
      </c>
      <c r="AA321" s="31">
        <f t="shared" si="26"/>
        <v>43449</v>
      </c>
      <c r="AB321" s="2" t="s">
        <v>4456</v>
      </c>
      <c r="AC321" s="2">
        <f t="shared" si="24"/>
        <v>4</v>
      </c>
      <c r="AD321" s="2">
        <f>VLOOKUP(K321,'MMA Registration'!N:O,2,FALSE)</f>
        <v>18</v>
      </c>
    </row>
    <row r="322" spans="1:30" ht="23.1" customHeight="1">
      <c r="A322" s="2" t="s">
        <v>1096</v>
      </c>
      <c r="B322" s="2" t="s">
        <v>26</v>
      </c>
      <c r="C322" s="2" t="s">
        <v>27</v>
      </c>
      <c r="D322" s="2" t="s">
        <v>28</v>
      </c>
      <c r="E322" s="2" t="s">
        <v>28</v>
      </c>
      <c r="F322" s="2" t="s">
        <v>167</v>
      </c>
      <c r="G322" s="2" t="s">
        <v>4454</v>
      </c>
      <c r="H322" s="2" t="s">
        <v>1172</v>
      </c>
      <c r="I322" s="2" t="s">
        <v>1120</v>
      </c>
      <c r="J322" s="2" t="s">
        <v>8160</v>
      </c>
      <c r="K322" s="2" t="s">
        <v>851</v>
      </c>
      <c r="L322" s="2">
        <v>2018</v>
      </c>
      <c r="M322" s="2">
        <v>6</v>
      </c>
      <c r="N322" s="2">
        <v>12</v>
      </c>
      <c r="O322" s="31">
        <f t="shared" ref="O322:O323" si="27">DATE(L322,N322,M322)</f>
        <v>43440</v>
      </c>
      <c r="P322" s="2" t="s">
        <v>4456</v>
      </c>
      <c r="Q322" s="2">
        <v>8</v>
      </c>
      <c r="R322" s="2">
        <v>12</v>
      </c>
      <c r="S322" s="31">
        <f t="shared" ref="S322:S323" si="28">DATE(L322,R322,Q322)</f>
        <v>43442</v>
      </c>
      <c r="T322" s="2" t="s">
        <v>4457</v>
      </c>
      <c r="U322" s="2">
        <v>14</v>
      </c>
      <c r="V322" s="2">
        <v>12</v>
      </c>
      <c r="W322" s="31">
        <f t="shared" si="25"/>
        <v>43448</v>
      </c>
      <c r="X322" s="2" t="s">
        <v>4456</v>
      </c>
      <c r="Y322" s="2">
        <v>15</v>
      </c>
      <c r="Z322" s="2">
        <v>12</v>
      </c>
      <c r="AA322" s="31">
        <f t="shared" si="26"/>
        <v>43449</v>
      </c>
      <c r="AB322" s="2" t="s">
        <v>4456</v>
      </c>
      <c r="AC322" s="2">
        <f t="shared" si="24"/>
        <v>3</v>
      </c>
      <c r="AD322" s="2">
        <f>VLOOKUP(K322,'MMA Registration'!N:O,2,FALSE)</f>
        <v>19</v>
      </c>
    </row>
    <row r="323" spans="1:30" ht="23.1" customHeight="1">
      <c r="A323" s="2" t="s">
        <v>1096</v>
      </c>
      <c r="B323" s="2" t="s">
        <v>26</v>
      </c>
      <c r="C323" s="2" t="s">
        <v>27</v>
      </c>
      <c r="D323" s="2" t="s">
        <v>28</v>
      </c>
      <c r="E323" s="2" t="s">
        <v>28</v>
      </c>
      <c r="F323" s="2" t="s">
        <v>167</v>
      </c>
      <c r="G323" s="2" t="s">
        <v>4454</v>
      </c>
      <c r="H323" s="2" t="s">
        <v>1172</v>
      </c>
      <c r="I323" s="2" t="s">
        <v>3020</v>
      </c>
      <c r="J323" s="2" t="s">
        <v>8160</v>
      </c>
      <c r="K323" s="2" t="s">
        <v>1113</v>
      </c>
      <c r="L323" s="2">
        <v>2018</v>
      </c>
      <c r="M323" s="2">
        <v>6</v>
      </c>
      <c r="N323" s="2">
        <v>12</v>
      </c>
      <c r="O323" s="31">
        <f t="shared" si="27"/>
        <v>43440</v>
      </c>
      <c r="P323" s="2" t="s">
        <v>4456</v>
      </c>
      <c r="Q323" s="2">
        <v>8</v>
      </c>
      <c r="R323" s="2">
        <v>12</v>
      </c>
      <c r="S323" s="31">
        <f t="shared" si="28"/>
        <v>43442</v>
      </c>
      <c r="T323" s="2" t="s">
        <v>4456</v>
      </c>
      <c r="U323" s="2">
        <v>14</v>
      </c>
      <c r="V323" s="2">
        <v>12</v>
      </c>
      <c r="W323" s="31">
        <f t="shared" si="25"/>
        <v>43448</v>
      </c>
      <c r="X323" s="2" t="s">
        <v>4456</v>
      </c>
      <c r="Y323" s="2">
        <v>15</v>
      </c>
      <c r="Z323" s="2">
        <v>12</v>
      </c>
      <c r="AA323" s="31">
        <f t="shared" si="26"/>
        <v>43449</v>
      </c>
      <c r="AB323" s="2" t="s">
        <v>4456</v>
      </c>
      <c r="AC323" s="2">
        <f t="shared" ref="AC323:AC386" si="29">COUNTIF(P323:AB323, "Yes")</f>
        <v>4</v>
      </c>
      <c r="AD323" s="2">
        <f>VLOOKUP(K323,'MMA Registration'!N:O,2,FALSE)</f>
        <v>19</v>
      </c>
    </row>
    <row r="324" spans="1:30" ht="23.1" customHeight="1">
      <c r="A324" s="2" t="s">
        <v>1096</v>
      </c>
      <c r="B324" s="2" t="s">
        <v>26</v>
      </c>
      <c r="C324" s="2" t="s">
        <v>27</v>
      </c>
      <c r="D324" s="2" t="s">
        <v>28</v>
      </c>
      <c r="E324" s="2" t="s">
        <v>28</v>
      </c>
      <c r="F324" s="2" t="s">
        <v>167</v>
      </c>
      <c r="G324" s="2" t="s">
        <v>4454</v>
      </c>
      <c r="H324" s="2" t="s">
        <v>1172</v>
      </c>
      <c r="I324" s="2" t="s">
        <v>1107</v>
      </c>
      <c r="J324" s="2" t="s">
        <v>8160</v>
      </c>
      <c r="K324" s="2" t="s">
        <v>1108</v>
      </c>
      <c r="L324" s="2">
        <v>2018</v>
      </c>
      <c r="M324" s="2">
        <v>6</v>
      </c>
      <c r="N324" s="2">
        <v>12</v>
      </c>
      <c r="O324" s="31">
        <f t="shared" ref="O324:O387" si="30">DATE(L324,N324,M324)</f>
        <v>43440</v>
      </c>
      <c r="P324" s="2" t="s">
        <v>4456</v>
      </c>
      <c r="Q324" s="2">
        <v>8</v>
      </c>
      <c r="R324" s="2">
        <v>12</v>
      </c>
      <c r="S324" s="31">
        <f t="shared" ref="S324:S387" si="31">DATE(L324,R324,Q324)</f>
        <v>43442</v>
      </c>
      <c r="T324" s="2" t="s">
        <v>4456</v>
      </c>
      <c r="U324" s="2">
        <v>14</v>
      </c>
      <c r="V324" s="2">
        <v>12</v>
      </c>
      <c r="W324" s="31">
        <f t="shared" ref="W324:W387" si="32">DATE(L324,V324,U324)</f>
        <v>43448</v>
      </c>
      <c r="X324" s="2" t="s">
        <v>4456</v>
      </c>
      <c r="Y324" s="2">
        <v>15</v>
      </c>
      <c r="Z324" s="2">
        <v>12</v>
      </c>
      <c r="AA324" s="31">
        <f t="shared" ref="AA324:AA387" si="33">DATE(L324,Z324,Y324)</f>
        <v>43449</v>
      </c>
      <c r="AB324" s="2" t="s">
        <v>4456</v>
      </c>
      <c r="AC324" s="2">
        <f t="shared" si="29"/>
        <v>4</v>
      </c>
      <c r="AD324" s="2">
        <f>VLOOKUP(K324,'MMA Registration'!N:O,2,FALSE)</f>
        <v>18</v>
      </c>
    </row>
    <row r="325" spans="1:30" ht="23.1" customHeight="1">
      <c r="A325" s="2" t="s">
        <v>1096</v>
      </c>
      <c r="B325" s="2" t="s">
        <v>26</v>
      </c>
      <c r="C325" s="2" t="s">
        <v>27</v>
      </c>
      <c r="D325" s="2" t="s">
        <v>28</v>
      </c>
      <c r="E325" s="2" t="s">
        <v>28</v>
      </c>
      <c r="F325" s="2" t="s">
        <v>167</v>
      </c>
      <c r="G325" s="2" t="s">
        <v>4454</v>
      </c>
      <c r="H325" s="2" t="s">
        <v>1172</v>
      </c>
      <c r="I325" s="2" t="s">
        <v>712</v>
      </c>
      <c r="J325" s="2" t="s">
        <v>8160</v>
      </c>
      <c r="K325" s="2" t="s">
        <v>1221</v>
      </c>
      <c r="L325" s="2">
        <v>2018</v>
      </c>
      <c r="M325" s="2">
        <v>6</v>
      </c>
      <c r="N325" s="2">
        <v>12</v>
      </c>
      <c r="O325" s="31">
        <f t="shared" si="30"/>
        <v>43440</v>
      </c>
      <c r="P325" s="2" t="s">
        <v>4456</v>
      </c>
      <c r="Q325" s="2">
        <v>8</v>
      </c>
      <c r="R325" s="2">
        <v>12</v>
      </c>
      <c r="S325" s="31">
        <f t="shared" si="31"/>
        <v>43442</v>
      </c>
      <c r="T325" s="2" t="s">
        <v>4456</v>
      </c>
      <c r="U325" s="2">
        <v>14</v>
      </c>
      <c r="V325" s="2">
        <v>12</v>
      </c>
      <c r="W325" s="31">
        <f t="shared" si="32"/>
        <v>43448</v>
      </c>
      <c r="X325" s="2" t="s">
        <v>4456</v>
      </c>
      <c r="Y325" s="2">
        <v>15</v>
      </c>
      <c r="Z325" s="2">
        <v>12</v>
      </c>
      <c r="AA325" s="31">
        <f t="shared" si="33"/>
        <v>43449</v>
      </c>
      <c r="AB325" s="2" t="s">
        <v>4456</v>
      </c>
      <c r="AC325" s="2">
        <f t="shared" si="29"/>
        <v>4</v>
      </c>
      <c r="AD325" s="2">
        <f>VLOOKUP(K325,'MMA Registration'!N:O,2,FALSE)</f>
        <v>17</v>
      </c>
    </row>
    <row r="326" spans="1:30" ht="23.1" customHeight="1">
      <c r="A326" s="2" t="s">
        <v>1096</v>
      </c>
      <c r="B326" s="2" t="s">
        <v>26</v>
      </c>
      <c r="C326" s="2" t="s">
        <v>27</v>
      </c>
      <c r="D326" s="2" t="s">
        <v>28</v>
      </c>
      <c r="E326" s="2" t="s">
        <v>28</v>
      </c>
      <c r="F326" s="2" t="s">
        <v>167</v>
      </c>
      <c r="G326" s="2" t="s">
        <v>4454</v>
      </c>
      <c r="H326" s="2" t="s">
        <v>1172</v>
      </c>
      <c r="I326" s="2" t="s">
        <v>1222</v>
      </c>
      <c r="J326" s="2" t="s">
        <v>8160</v>
      </c>
      <c r="K326" s="2" t="s">
        <v>1223</v>
      </c>
      <c r="L326" s="2">
        <v>2018</v>
      </c>
      <c r="M326" s="2">
        <v>6</v>
      </c>
      <c r="N326" s="2">
        <v>12</v>
      </c>
      <c r="O326" s="31">
        <f t="shared" si="30"/>
        <v>43440</v>
      </c>
      <c r="P326" s="2" t="s">
        <v>4456</v>
      </c>
      <c r="Q326" s="2">
        <v>8</v>
      </c>
      <c r="R326" s="2">
        <v>12</v>
      </c>
      <c r="S326" s="31">
        <f t="shared" si="31"/>
        <v>43442</v>
      </c>
      <c r="T326" s="2" t="s">
        <v>4456</v>
      </c>
      <c r="U326" s="2">
        <v>14</v>
      </c>
      <c r="V326" s="2">
        <v>12</v>
      </c>
      <c r="W326" s="31">
        <f t="shared" si="32"/>
        <v>43448</v>
      </c>
      <c r="X326" s="2" t="s">
        <v>4456</v>
      </c>
      <c r="Y326" s="2">
        <v>15</v>
      </c>
      <c r="Z326" s="2">
        <v>12</v>
      </c>
      <c r="AA326" s="31">
        <f t="shared" si="33"/>
        <v>43449</v>
      </c>
      <c r="AB326" s="2" t="s">
        <v>4456</v>
      </c>
      <c r="AC326" s="2">
        <f t="shared" si="29"/>
        <v>4</v>
      </c>
      <c r="AD326" s="2">
        <f>VLOOKUP(K326,'MMA Registration'!N:O,2,FALSE)</f>
        <v>18</v>
      </c>
    </row>
    <row r="327" spans="1:30" ht="23.1" customHeight="1">
      <c r="A327" s="2" t="s">
        <v>1096</v>
      </c>
      <c r="B327" s="2" t="s">
        <v>26</v>
      </c>
      <c r="C327" s="2" t="s">
        <v>27</v>
      </c>
      <c r="D327" s="2" t="s">
        <v>28</v>
      </c>
      <c r="E327" s="2" t="s">
        <v>28</v>
      </c>
      <c r="F327" s="2" t="s">
        <v>167</v>
      </c>
      <c r="G327" s="2" t="s">
        <v>4454</v>
      </c>
      <c r="H327" s="2" t="s">
        <v>1172</v>
      </c>
      <c r="I327" s="2" t="s">
        <v>1126</v>
      </c>
      <c r="J327" s="2" t="s">
        <v>8160</v>
      </c>
      <c r="K327" s="2" t="s">
        <v>1127</v>
      </c>
      <c r="L327" s="2">
        <v>2018</v>
      </c>
      <c r="M327" s="2">
        <v>8</v>
      </c>
      <c r="N327" s="2">
        <v>12</v>
      </c>
      <c r="O327" s="31">
        <f t="shared" si="30"/>
        <v>43442</v>
      </c>
      <c r="P327" s="2" t="s">
        <v>4456</v>
      </c>
      <c r="Q327" s="2">
        <v>12</v>
      </c>
      <c r="R327" s="2">
        <v>12</v>
      </c>
      <c r="S327" s="31">
        <f t="shared" si="31"/>
        <v>43446</v>
      </c>
      <c r="T327" s="2" t="s">
        <v>4456</v>
      </c>
      <c r="U327" s="2">
        <v>22</v>
      </c>
      <c r="V327" s="2">
        <v>12</v>
      </c>
      <c r="W327" s="31">
        <f t="shared" si="32"/>
        <v>43456</v>
      </c>
      <c r="X327" s="2" t="s">
        <v>4456</v>
      </c>
      <c r="Y327" s="2">
        <v>29</v>
      </c>
      <c r="Z327" s="2">
        <v>12</v>
      </c>
      <c r="AA327" s="31">
        <f t="shared" si="33"/>
        <v>43463</v>
      </c>
      <c r="AB327" s="2" t="s">
        <v>4456</v>
      </c>
      <c r="AC327" s="2">
        <f t="shared" si="29"/>
        <v>4</v>
      </c>
      <c r="AD327" s="2">
        <f>VLOOKUP(K327,'MMA Registration'!N:O,2,FALSE)</f>
        <v>18</v>
      </c>
    </row>
    <row r="328" spans="1:30" ht="23.1" customHeight="1">
      <c r="A328" s="2" t="s">
        <v>1096</v>
      </c>
      <c r="B328" s="2" t="s">
        <v>26</v>
      </c>
      <c r="C328" s="2" t="s">
        <v>27</v>
      </c>
      <c r="D328" s="2" t="s">
        <v>28</v>
      </c>
      <c r="E328" s="2" t="s">
        <v>28</v>
      </c>
      <c r="F328" s="2" t="s">
        <v>167</v>
      </c>
      <c r="G328" s="2" t="s">
        <v>4454</v>
      </c>
      <c r="H328" s="2" t="s">
        <v>1172</v>
      </c>
      <c r="I328" s="2" t="s">
        <v>1128</v>
      </c>
      <c r="J328" s="2" t="s">
        <v>8160</v>
      </c>
      <c r="K328" s="2" t="s">
        <v>874</v>
      </c>
      <c r="L328" s="2">
        <v>2018</v>
      </c>
      <c r="M328" s="2">
        <v>8</v>
      </c>
      <c r="N328" s="2">
        <v>12</v>
      </c>
      <c r="O328" s="31">
        <f t="shared" si="30"/>
        <v>43442</v>
      </c>
      <c r="P328" s="2" t="s">
        <v>4456</v>
      </c>
      <c r="Q328" s="2">
        <v>12</v>
      </c>
      <c r="R328" s="2">
        <v>12</v>
      </c>
      <c r="S328" s="31">
        <f t="shared" si="31"/>
        <v>43446</v>
      </c>
      <c r="T328" s="2" t="s">
        <v>4456</v>
      </c>
      <c r="U328" s="2">
        <v>22</v>
      </c>
      <c r="V328" s="2">
        <v>12</v>
      </c>
      <c r="W328" s="31">
        <f t="shared" si="32"/>
        <v>43456</v>
      </c>
      <c r="X328" s="2" t="s">
        <v>4456</v>
      </c>
      <c r="Y328" s="2">
        <v>29</v>
      </c>
      <c r="Z328" s="2">
        <v>12</v>
      </c>
      <c r="AA328" s="31">
        <f t="shared" si="33"/>
        <v>43463</v>
      </c>
      <c r="AB328" s="2" t="s">
        <v>4456</v>
      </c>
      <c r="AC328" s="2">
        <f t="shared" si="29"/>
        <v>4</v>
      </c>
      <c r="AD328" s="2">
        <f>VLOOKUP(K328,'MMA Registration'!N:O,2,FALSE)</f>
        <v>19</v>
      </c>
    </row>
    <row r="329" spans="1:30" ht="23.1" customHeight="1">
      <c r="A329" s="2" t="s">
        <v>1096</v>
      </c>
      <c r="B329" s="2" t="s">
        <v>26</v>
      </c>
      <c r="C329" s="2" t="s">
        <v>27</v>
      </c>
      <c r="D329" s="2" t="s">
        <v>28</v>
      </c>
      <c r="E329" s="2" t="s">
        <v>28</v>
      </c>
      <c r="F329" s="2" t="s">
        <v>167</v>
      </c>
      <c r="G329" s="2" t="s">
        <v>4454</v>
      </c>
      <c r="H329" s="2" t="s">
        <v>1172</v>
      </c>
      <c r="I329" s="2" t="s">
        <v>1129</v>
      </c>
      <c r="J329" s="2" t="s">
        <v>8160</v>
      </c>
      <c r="K329" s="2" t="s">
        <v>1130</v>
      </c>
      <c r="L329" s="2">
        <v>2018</v>
      </c>
      <c r="M329" s="2">
        <v>8</v>
      </c>
      <c r="N329" s="2">
        <v>12</v>
      </c>
      <c r="O329" s="31">
        <f t="shared" si="30"/>
        <v>43442</v>
      </c>
      <c r="P329" s="2" t="s">
        <v>4456</v>
      </c>
      <c r="Q329" s="2">
        <v>12</v>
      </c>
      <c r="R329" s="2">
        <v>12</v>
      </c>
      <c r="S329" s="31">
        <f t="shared" si="31"/>
        <v>43446</v>
      </c>
      <c r="T329" s="2" t="s">
        <v>4456</v>
      </c>
      <c r="U329" s="2">
        <v>22</v>
      </c>
      <c r="V329" s="2">
        <v>12</v>
      </c>
      <c r="W329" s="31">
        <f t="shared" si="32"/>
        <v>43456</v>
      </c>
      <c r="X329" s="2" t="s">
        <v>4456</v>
      </c>
      <c r="Y329" s="2">
        <v>29</v>
      </c>
      <c r="Z329" s="2">
        <v>12</v>
      </c>
      <c r="AA329" s="31">
        <f t="shared" si="33"/>
        <v>43463</v>
      </c>
      <c r="AB329" s="2" t="s">
        <v>4456</v>
      </c>
      <c r="AC329" s="2">
        <f t="shared" si="29"/>
        <v>4</v>
      </c>
      <c r="AD329" s="2">
        <f>VLOOKUP(K329,'MMA Registration'!N:O,2,FALSE)</f>
        <v>16</v>
      </c>
    </row>
    <row r="330" spans="1:30" ht="23.1" customHeight="1">
      <c r="A330" s="2" t="s">
        <v>1096</v>
      </c>
      <c r="B330" s="2" t="s">
        <v>26</v>
      </c>
      <c r="C330" s="2" t="s">
        <v>27</v>
      </c>
      <c r="D330" s="2" t="s">
        <v>28</v>
      </c>
      <c r="E330" s="2" t="s">
        <v>28</v>
      </c>
      <c r="F330" s="2" t="s">
        <v>167</v>
      </c>
      <c r="G330" s="2" t="s">
        <v>4454</v>
      </c>
      <c r="H330" s="2" t="s">
        <v>1172</v>
      </c>
      <c r="I330" s="2" t="s">
        <v>1131</v>
      </c>
      <c r="J330" s="2" t="s">
        <v>8160</v>
      </c>
      <c r="K330" s="2" t="s">
        <v>1051</v>
      </c>
      <c r="L330" s="2">
        <v>2018</v>
      </c>
      <c r="M330" s="2">
        <v>8</v>
      </c>
      <c r="N330" s="2">
        <v>12</v>
      </c>
      <c r="O330" s="31">
        <f t="shared" si="30"/>
        <v>43442</v>
      </c>
      <c r="P330" s="2" t="s">
        <v>4456</v>
      </c>
      <c r="Q330" s="2">
        <v>12</v>
      </c>
      <c r="R330" s="2">
        <v>12</v>
      </c>
      <c r="S330" s="31">
        <f t="shared" si="31"/>
        <v>43446</v>
      </c>
      <c r="T330" s="2" t="s">
        <v>4456</v>
      </c>
      <c r="U330" s="2">
        <v>22</v>
      </c>
      <c r="V330" s="2">
        <v>12</v>
      </c>
      <c r="W330" s="31">
        <f t="shared" si="32"/>
        <v>43456</v>
      </c>
      <c r="X330" s="2" t="s">
        <v>4456</v>
      </c>
      <c r="Y330" s="2">
        <v>29</v>
      </c>
      <c r="Z330" s="2">
        <v>12</v>
      </c>
      <c r="AA330" s="31">
        <f t="shared" si="33"/>
        <v>43463</v>
      </c>
      <c r="AB330" s="2" t="s">
        <v>4456</v>
      </c>
      <c r="AC330" s="2">
        <f t="shared" si="29"/>
        <v>4</v>
      </c>
      <c r="AD330" s="2">
        <f>VLOOKUP(K330,'MMA Registration'!N:O,2,FALSE)</f>
        <v>19</v>
      </c>
    </row>
    <row r="331" spans="1:30" ht="23.1" customHeight="1">
      <c r="A331" s="2" t="s">
        <v>1096</v>
      </c>
      <c r="B331" s="2" t="s">
        <v>26</v>
      </c>
      <c r="C331" s="2" t="s">
        <v>27</v>
      </c>
      <c r="D331" s="2" t="s">
        <v>28</v>
      </c>
      <c r="E331" s="2" t="s">
        <v>28</v>
      </c>
      <c r="F331" s="2" t="s">
        <v>167</v>
      </c>
      <c r="G331" s="2" t="s">
        <v>4454</v>
      </c>
      <c r="H331" s="2" t="s">
        <v>1172</v>
      </c>
      <c r="I331" s="2" t="s">
        <v>1132</v>
      </c>
      <c r="J331" s="2" t="s">
        <v>8160</v>
      </c>
      <c r="K331" s="2" t="s">
        <v>711</v>
      </c>
      <c r="L331" s="2">
        <v>2018</v>
      </c>
      <c r="M331" s="2">
        <v>8</v>
      </c>
      <c r="N331" s="2">
        <v>12</v>
      </c>
      <c r="O331" s="31">
        <f t="shared" si="30"/>
        <v>43442</v>
      </c>
      <c r="P331" s="2" t="s">
        <v>4456</v>
      </c>
      <c r="Q331" s="2">
        <v>12</v>
      </c>
      <c r="R331" s="2">
        <v>12</v>
      </c>
      <c r="S331" s="31">
        <f t="shared" si="31"/>
        <v>43446</v>
      </c>
      <c r="T331" s="2" t="s">
        <v>4456</v>
      </c>
      <c r="U331" s="2">
        <v>22</v>
      </c>
      <c r="V331" s="2">
        <v>12</v>
      </c>
      <c r="W331" s="31">
        <f t="shared" si="32"/>
        <v>43456</v>
      </c>
      <c r="X331" s="2" t="s">
        <v>4456</v>
      </c>
      <c r="Y331" s="2">
        <v>29</v>
      </c>
      <c r="Z331" s="2">
        <v>12</v>
      </c>
      <c r="AA331" s="31">
        <f t="shared" si="33"/>
        <v>43463</v>
      </c>
      <c r="AB331" s="2" t="s">
        <v>4456</v>
      </c>
      <c r="AC331" s="2">
        <f t="shared" si="29"/>
        <v>4</v>
      </c>
      <c r="AD331" s="2">
        <f>VLOOKUP(K331,'MMA Registration'!N:O,2,FALSE)</f>
        <v>19</v>
      </c>
    </row>
    <row r="332" spans="1:30" ht="23.1" customHeight="1">
      <c r="A332" s="2" t="s">
        <v>1096</v>
      </c>
      <c r="B332" s="2" t="s">
        <v>26</v>
      </c>
      <c r="C332" s="2" t="s">
        <v>27</v>
      </c>
      <c r="D332" s="2" t="s">
        <v>28</v>
      </c>
      <c r="E332" s="2" t="s">
        <v>28</v>
      </c>
      <c r="F332" s="2" t="s">
        <v>167</v>
      </c>
      <c r="G332" s="2" t="s">
        <v>4454</v>
      </c>
      <c r="H332" s="2" t="s">
        <v>1172</v>
      </c>
      <c r="I332" s="2" t="s">
        <v>1133</v>
      </c>
      <c r="J332" s="2" t="s">
        <v>8160</v>
      </c>
      <c r="K332" s="2" t="s">
        <v>192</v>
      </c>
      <c r="L332" s="2">
        <v>2018</v>
      </c>
      <c r="M332" s="2">
        <v>8</v>
      </c>
      <c r="N332" s="2">
        <v>12</v>
      </c>
      <c r="O332" s="31">
        <f t="shared" si="30"/>
        <v>43442</v>
      </c>
      <c r="P332" s="2" t="s">
        <v>4456</v>
      </c>
      <c r="Q332" s="2">
        <v>12</v>
      </c>
      <c r="R332" s="2">
        <v>12</v>
      </c>
      <c r="S332" s="31">
        <f t="shared" si="31"/>
        <v>43446</v>
      </c>
      <c r="T332" s="2" t="s">
        <v>4456</v>
      </c>
      <c r="U332" s="2">
        <v>22</v>
      </c>
      <c r="V332" s="2">
        <v>12</v>
      </c>
      <c r="W332" s="31">
        <f t="shared" si="32"/>
        <v>43456</v>
      </c>
      <c r="X332" s="2" t="s">
        <v>4456</v>
      </c>
      <c r="Y332" s="2">
        <v>29</v>
      </c>
      <c r="Z332" s="2">
        <v>12</v>
      </c>
      <c r="AA332" s="31">
        <f t="shared" si="33"/>
        <v>43463</v>
      </c>
      <c r="AB332" s="2" t="s">
        <v>4456</v>
      </c>
      <c r="AC332" s="2">
        <f t="shared" si="29"/>
        <v>4</v>
      </c>
      <c r="AD332" s="2">
        <f>VLOOKUP(K332,'MMA Registration'!N:O,2,FALSE)</f>
        <v>19</v>
      </c>
    </row>
    <row r="333" spans="1:30" ht="23.1" customHeight="1">
      <c r="A333" s="2" t="s">
        <v>1096</v>
      </c>
      <c r="B333" s="2" t="s">
        <v>26</v>
      </c>
      <c r="C333" s="2" t="s">
        <v>27</v>
      </c>
      <c r="D333" s="2" t="s">
        <v>28</v>
      </c>
      <c r="E333" s="2" t="s">
        <v>28</v>
      </c>
      <c r="F333" s="2" t="s">
        <v>167</v>
      </c>
      <c r="G333" s="2" t="s">
        <v>4454</v>
      </c>
      <c r="H333" s="2" t="s">
        <v>1172</v>
      </c>
      <c r="I333" s="2" t="s">
        <v>3021</v>
      </c>
      <c r="J333" s="2" t="s">
        <v>8160</v>
      </c>
      <c r="K333" s="2" t="s">
        <v>1038</v>
      </c>
      <c r="L333" s="2">
        <v>2018</v>
      </c>
      <c r="M333" s="2">
        <v>8</v>
      </c>
      <c r="N333" s="2">
        <v>12</v>
      </c>
      <c r="O333" s="31">
        <f t="shared" si="30"/>
        <v>43442</v>
      </c>
      <c r="P333" s="2" t="s">
        <v>4456</v>
      </c>
      <c r="Q333" s="2">
        <v>12</v>
      </c>
      <c r="R333" s="2">
        <v>12</v>
      </c>
      <c r="S333" s="31">
        <f t="shared" si="31"/>
        <v>43446</v>
      </c>
      <c r="T333" s="2" t="s">
        <v>4456</v>
      </c>
      <c r="U333" s="2">
        <v>22</v>
      </c>
      <c r="V333" s="2">
        <v>12</v>
      </c>
      <c r="W333" s="31">
        <f t="shared" si="32"/>
        <v>43456</v>
      </c>
      <c r="X333" s="2" t="s">
        <v>4456</v>
      </c>
      <c r="Y333" s="2">
        <v>29</v>
      </c>
      <c r="Z333" s="2">
        <v>12</v>
      </c>
      <c r="AA333" s="31">
        <f t="shared" si="33"/>
        <v>43463</v>
      </c>
      <c r="AB333" s="2" t="s">
        <v>4456</v>
      </c>
      <c r="AC333" s="2">
        <f t="shared" si="29"/>
        <v>4</v>
      </c>
      <c r="AD333" s="2">
        <f>VLOOKUP(K333,'MMA Registration'!N:O,2,FALSE)</f>
        <v>19</v>
      </c>
    </row>
    <row r="334" spans="1:30" ht="23.1" customHeight="1">
      <c r="A334" s="2" t="s">
        <v>1096</v>
      </c>
      <c r="B334" s="2" t="s">
        <v>26</v>
      </c>
      <c r="C334" s="2" t="s">
        <v>27</v>
      </c>
      <c r="D334" s="2" t="s">
        <v>28</v>
      </c>
      <c r="E334" s="2" t="s">
        <v>28</v>
      </c>
      <c r="F334" s="2" t="s">
        <v>167</v>
      </c>
      <c r="G334" s="2" t="s">
        <v>4454</v>
      </c>
      <c r="H334" s="2" t="s">
        <v>1172</v>
      </c>
      <c r="I334" s="2" t="s">
        <v>1135</v>
      </c>
      <c r="J334" s="2" t="s">
        <v>8160</v>
      </c>
      <c r="K334" s="2" t="s">
        <v>1136</v>
      </c>
      <c r="L334" s="2">
        <v>2018</v>
      </c>
      <c r="M334" s="2">
        <v>8</v>
      </c>
      <c r="N334" s="2">
        <v>12</v>
      </c>
      <c r="O334" s="31">
        <f t="shared" si="30"/>
        <v>43442</v>
      </c>
      <c r="P334" s="2" t="s">
        <v>4456</v>
      </c>
      <c r="Q334" s="2">
        <v>12</v>
      </c>
      <c r="R334" s="2">
        <v>12</v>
      </c>
      <c r="S334" s="31">
        <f t="shared" si="31"/>
        <v>43446</v>
      </c>
      <c r="T334" s="2" t="s">
        <v>4456</v>
      </c>
      <c r="U334" s="2">
        <v>22</v>
      </c>
      <c r="V334" s="2">
        <v>12</v>
      </c>
      <c r="W334" s="31">
        <f t="shared" si="32"/>
        <v>43456</v>
      </c>
      <c r="X334" s="2" t="s">
        <v>4456</v>
      </c>
      <c r="Y334" s="2">
        <v>29</v>
      </c>
      <c r="Z334" s="2">
        <v>12</v>
      </c>
      <c r="AA334" s="31">
        <f t="shared" si="33"/>
        <v>43463</v>
      </c>
      <c r="AB334" s="2" t="s">
        <v>4456</v>
      </c>
      <c r="AC334" s="2">
        <f t="shared" si="29"/>
        <v>4</v>
      </c>
      <c r="AD334" s="2">
        <f>VLOOKUP(K334,'MMA Registration'!N:O,2,FALSE)</f>
        <v>18</v>
      </c>
    </row>
    <row r="335" spans="1:30" ht="23.1" customHeight="1">
      <c r="A335" s="2" t="s">
        <v>1096</v>
      </c>
      <c r="B335" s="2" t="s">
        <v>26</v>
      </c>
      <c r="C335" s="2" t="s">
        <v>27</v>
      </c>
      <c r="D335" s="2" t="s">
        <v>28</v>
      </c>
      <c r="E335" s="2" t="s">
        <v>28</v>
      </c>
      <c r="F335" s="2" t="s">
        <v>167</v>
      </c>
      <c r="G335" s="2" t="s">
        <v>4454</v>
      </c>
      <c r="H335" s="2" t="s">
        <v>1172</v>
      </c>
      <c r="I335" s="2" t="s">
        <v>1137</v>
      </c>
      <c r="J335" s="2" t="s">
        <v>8160</v>
      </c>
      <c r="K335" s="2" t="s">
        <v>1138</v>
      </c>
      <c r="L335" s="2">
        <v>2018</v>
      </c>
      <c r="M335" s="2">
        <v>8</v>
      </c>
      <c r="N335" s="2">
        <v>12</v>
      </c>
      <c r="O335" s="31">
        <f t="shared" si="30"/>
        <v>43442</v>
      </c>
      <c r="P335" s="2" t="s">
        <v>4456</v>
      </c>
      <c r="Q335" s="2">
        <v>12</v>
      </c>
      <c r="R335" s="2">
        <v>12</v>
      </c>
      <c r="S335" s="31">
        <f t="shared" si="31"/>
        <v>43446</v>
      </c>
      <c r="T335" s="2" t="s">
        <v>4456</v>
      </c>
      <c r="U335" s="2">
        <v>22</v>
      </c>
      <c r="V335" s="2">
        <v>12</v>
      </c>
      <c r="W335" s="31">
        <f t="shared" si="32"/>
        <v>43456</v>
      </c>
      <c r="X335" s="2" t="s">
        <v>4456</v>
      </c>
      <c r="Y335" s="2">
        <v>29</v>
      </c>
      <c r="Z335" s="2">
        <v>12</v>
      </c>
      <c r="AA335" s="31">
        <f t="shared" si="33"/>
        <v>43463</v>
      </c>
      <c r="AB335" s="2" t="s">
        <v>4456</v>
      </c>
      <c r="AC335" s="2">
        <f t="shared" si="29"/>
        <v>4</v>
      </c>
      <c r="AD335" s="2">
        <f>VLOOKUP(K335,'MMA Registration'!N:O,2,FALSE)</f>
        <v>18</v>
      </c>
    </row>
    <row r="336" spans="1:30" ht="23.1" customHeight="1">
      <c r="A336" s="2" t="s">
        <v>1096</v>
      </c>
      <c r="B336" s="2" t="s">
        <v>26</v>
      </c>
      <c r="C336" s="2" t="s">
        <v>27</v>
      </c>
      <c r="D336" s="2" t="s">
        <v>28</v>
      </c>
      <c r="E336" s="2" t="s">
        <v>28</v>
      </c>
      <c r="F336" s="2" t="s">
        <v>167</v>
      </c>
      <c r="G336" s="2" t="s">
        <v>4454</v>
      </c>
      <c r="H336" s="2" t="s">
        <v>1172</v>
      </c>
      <c r="I336" s="2" t="s">
        <v>1139</v>
      </c>
      <c r="J336" s="2" t="s">
        <v>8160</v>
      </c>
      <c r="K336" s="2" t="s">
        <v>339</v>
      </c>
      <c r="L336" s="2">
        <v>2018</v>
      </c>
      <c r="M336" s="2">
        <v>8</v>
      </c>
      <c r="N336" s="2">
        <v>12</v>
      </c>
      <c r="O336" s="31">
        <f t="shared" si="30"/>
        <v>43442</v>
      </c>
      <c r="P336" s="2" t="s">
        <v>4456</v>
      </c>
      <c r="Q336" s="2">
        <v>12</v>
      </c>
      <c r="R336" s="2">
        <v>12</v>
      </c>
      <c r="S336" s="31">
        <f t="shared" si="31"/>
        <v>43446</v>
      </c>
      <c r="T336" s="2" t="s">
        <v>4457</v>
      </c>
      <c r="U336" s="2">
        <v>22</v>
      </c>
      <c r="V336" s="2">
        <v>12</v>
      </c>
      <c r="W336" s="31">
        <f t="shared" si="32"/>
        <v>43456</v>
      </c>
      <c r="X336" s="2" t="s">
        <v>4456</v>
      </c>
      <c r="Y336" s="2">
        <v>29</v>
      </c>
      <c r="Z336" s="2">
        <v>12</v>
      </c>
      <c r="AA336" s="31">
        <f t="shared" si="33"/>
        <v>43463</v>
      </c>
      <c r="AB336" s="2" t="s">
        <v>4456</v>
      </c>
      <c r="AC336" s="2">
        <f t="shared" si="29"/>
        <v>3</v>
      </c>
      <c r="AD336" s="2">
        <f>VLOOKUP(K336,'MMA Registration'!N:O,2,FALSE)</f>
        <v>19</v>
      </c>
    </row>
    <row r="337" spans="1:30" ht="23.1" customHeight="1">
      <c r="A337" s="2" t="s">
        <v>1096</v>
      </c>
      <c r="B337" s="2" t="s">
        <v>26</v>
      </c>
      <c r="C337" s="2" t="s">
        <v>27</v>
      </c>
      <c r="D337" s="2" t="s">
        <v>28</v>
      </c>
      <c r="E337" s="2" t="s">
        <v>28</v>
      </c>
      <c r="F337" s="2" t="s">
        <v>167</v>
      </c>
      <c r="G337" s="2" t="s">
        <v>4454</v>
      </c>
      <c r="H337" s="2" t="s">
        <v>1172</v>
      </c>
      <c r="I337" s="2" t="s">
        <v>169</v>
      </c>
      <c r="J337" s="2" t="s">
        <v>8160</v>
      </c>
      <c r="K337" s="2" t="s">
        <v>577</v>
      </c>
      <c r="L337" s="2">
        <v>2018</v>
      </c>
      <c r="M337" s="2">
        <v>8</v>
      </c>
      <c r="N337" s="2">
        <v>12</v>
      </c>
      <c r="O337" s="31">
        <f t="shared" si="30"/>
        <v>43442</v>
      </c>
      <c r="P337" s="2" t="s">
        <v>4456</v>
      </c>
      <c r="Q337" s="2">
        <v>12</v>
      </c>
      <c r="R337" s="2">
        <v>12</v>
      </c>
      <c r="S337" s="31">
        <f t="shared" si="31"/>
        <v>43446</v>
      </c>
      <c r="T337" s="2" t="s">
        <v>4456</v>
      </c>
      <c r="U337" s="2">
        <v>22</v>
      </c>
      <c r="V337" s="2">
        <v>12</v>
      </c>
      <c r="W337" s="31">
        <f t="shared" si="32"/>
        <v>43456</v>
      </c>
      <c r="X337" s="2" t="s">
        <v>4456</v>
      </c>
      <c r="Y337" s="2">
        <v>29</v>
      </c>
      <c r="Z337" s="2">
        <v>12</v>
      </c>
      <c r="AA337" s="31">
        <f t="shared" si="33"/>
        <v>43463</v>
      </c>
      <c r="AB337" s="2" t="s">
        <v>4456</v>
      </c>
      <c r="AC337" s="2">
        <f t="shared" si="29"/>
        <v>4</v>
      </c>
      <c r="AD337" s="2">
        <f>VLOOKUP(K337,'MMA Registration'!N:O,2,FALSE)</f>
        <v>19</v>
      </c>
    </row>
    <row r="338" spans="1:30" ht="23.1" customHeight="1">
      <c r="A338" s="2" t="s">
        <v>1096</v>
      </c>
      <c r="B338" s="2" t="s">
        <v>26</v>
      </c>
      <c r="C338" s="2" t="s">
        <v>27</v>
      </c>
      <c r="D338" s="2" t="s">
        <v>28</v>
      </c>
      <c r="E338" s="2" t="s">
        <v>28</v>
      </c>
      <c r="F338" s="2" t="s">
        <v>167</v>
      </c>
      <c r="G338" s="2" t="s">
        <v>4454</v>
      </c>
      <c r="H338" s="2" t="s">
        <v>1172</v>
      </c>
      <c r="I338" s="2" t="s">
        <v>531</v>
      </c>
      <c r="J338" s="2" t="s">
        <v>8160</v>
      </c>
      <c r="K338" s="2" t="s">
        <v>814</v>
      </c>
      <c r="L338" s="2">
        <v>2018</v>
      </c>
      <c r="M338" s="2">
        <v>8</v>
      </c>
      <c r="N338" s="2">
        <v>12</v>
      </c>
      <c r="O338" s="31">
        <f t="shared" si="30"/>
        <v>43442</v>
      </c>
      <c r="P338" s="2" t="s">
        <v>4456</v>
      </c>
      <c r="Q338" s="2">
        <v>12</v>
      </c>
      <c r="R338" s="2">
        <v>12</v>
      </c>
      <c r="S338" s="31">
        <f t="shared" si="31"/>
        <v>43446</v>
      </c>
      <c r="T338" s="2" t="s">
        <v>4456</v>
      </c>
      <c r="U338" s="2">
        <v>22</v>
      </c>
      <c r="V338" s="2">
        <v>12</v>
      </c>
      <c r="W338" s="31">
        <f t="shared" si="32"/>
        <v>43456</v>
      </c>
      <c r="X338" s="2" t="s">
        <v>4456</v>
      </c>
      <c r="Y338" s="2">
        <v>29</v>
      </c>
      <c r="Z338" s="2">
        <v>12</v>
      </c>
      <c r="AA338" s="31">
        <f t="shared" si="33"/>
        <v>43463</v>
      </c>
      <c r="AB338" s="2" t="s">
        <v>4456</v>
      </c>
      <c r="AC338" s="2">
        <f t="shared" si="29"/>
        <v>4</v>
      </c>
      <c r="AD338" s="2">
        <f>VLOOKUP(K338,'MMA Registration'!N:O,2,FALSE)</f>
        <v>19</v>
      </c>
    </row>
    <row r="339" spans="1:30" ht="23.1" customHeight="1">
      <c r="A339" s="2" t="s">
        <v>100</v>
      </c>
      <c r="B339" s="2" t="s">
        <v>26</v>
      </c>
      <c r="C339" s="2" t="s">
        <v>27</v>
      </c>
      <c r="D339" s="2" t="s">
        <v>28</v>
      </c>
      <c r="E339" s="2" t="s">
        <v>28</v>
      </c>
      <c r="F339" s="2" t="s">
        <v>167</v>
      </c>
      <c r="G339" s="2" t="s">
        <v>4454</v>
      </c>
      <c r="H339" s="2" t="s">
        <v>4458</v>
      </c>
      <c r="I339" s="2" t="s">
        <v>1147</v>
      </c>
      <c r="J339" s="2" t="s">
        <v>8160</v>
      </c>
      <c r="K339" s="2" t="s">
        <v>194</v>
      </c>
      <c r="L339" s="2">
        <v>2018</v>
      </c>
      <c r="M339" s="2">
        <v>20</v>
      </c>
      <c r="N339" s="2">
        <v>12</v>
      </c>
      <c r="O339" s="31">
        <f t="shared" si="30"/>
        <v>43454</v>
      </c>
      <c r="P339" s="2" t="s">
        <v>4456</v>
      </c>
      <c r="Q339" s="2">
        <v>22</v>
      </c>
      <c r="R339" s="2">
        <v>12</v>
      </c>
      <c r="S339" s="31">
        <f t="shared" si="31"/>
        <v>43456</v>
      </c>
      <c r="T339" s="2" t="s">
        <v>4456</v>
      </c>
      <c r="U339" s="2">
        <v>28</v>
      </c>
      <c r="V339" s="2">
        <v>12</v>
      </c>
      <c r="W339" s="31">
        <f t="shared" si="32"/>
        <v>43462</v>
      </c>
      <c r="X339" s="2" t="s">
        <v>4456</v>
      </c>
      <c r="Y339" s="2">
        <v>29</v>
      </c>
      <c r="Z339" s="2">
        <v>12</v>
      </c>
      <c r="AA339" s="31">
        <f t="shared" si="33"/>
        <v>43463</v>
      </c>
      <c r="AB339" s="2" t="s">
        <v>4456</v>
      </c>
      <c r="AC339" s="2">
        <f t="shared" si="29"/>
        <v>4</v>
      </c>
      <c r="AD339" s="2">
        <f>VLOOKUP(K339,'MMA Registration'!N:O,2,FALSE)</f>
        <v>18</v>
      </c>
    </row>
    <row r="340" spans="1:30" ht="23.1" customHeight="1">
      <c r="A340" s="2" t="s">
        <v>100</v>
      </c>
      <c r="B340" s="2" t="s">
        <v>26</v>
      </c>
      <c r="C340" s="2" t="s">
        <v>27</v>
      </c>
      <c r="D340" s="2" t="s">
        <v>28</v>
      </c>
      <c r="E340" s="2" t="s">
        <v>28</v>
      </c>
      <c r="F340" s="2" t="s">
        <v>167</v>
      </c>
      <c r="G340" s="2" t="s">
        <v>4454</v>
      </c>
      <c r="H340" s="2" t="s">
        <v>4458</v>
      </c>
      <c r="I340" s="2" t="s">
        <v>1148</v>
      </c>
      <c r="J340" s="2" t="s">
        <v>8160</v>
      </c>
      <c r="K340" s="2" t="s">
        <v>995</v>
      </c>
      <c r="L340" s="2">
        <v>2018</v>
      </c>
      <c r="M340" s="2">
        <v>20</v>
      </c>
      <c r="N340" s="2">
        <v>12</v>
      </c>
      <c r="O340" s="31">
        <f t="shared" si="30"/>
        <v>43454</v>
      </c>
      <c r="P340" s="2" t="s">
        <v>4456</v>
      </c>
      <c r="Q340" s="2">
        <v>22</v>
      </c>
      <c r="R340" s="2">
        <v>12</v>
      </c>
      <c r="S340" s="31">
        <f t="shared" si="31"/>
        <v>43456</v>
      </c>
      <c r="T340" s="2" t="s">
        <v>4456</v>
      </c>
      <c r="U340" s="2">
        <v>28</v>
      </c>
      <c r="V340" s="2">
        <v>12</v>
      </c>
      <c r="W340" s="31">
        <f t="shared" si="32"/>
        <v>43462</v>
      </c>
      <c r="X340" s="2" t="s">
        <v>4456</v>
      </c>
      <c r="Y340" s="2">
        <v>29</v>
      </c>
      <c r="Z340" s="2">
        <v>12</v>
      </c>
      <c r="AA340" s="31">
        <f t="shared" si="33"/>
        <v>43463</v>
      </c>
      <c r="AB340" s="2" t="s">
        <v>4456</v>
      </c>
      <c r="AC340" s="2">
        <f t="shared" si="29"/>
        <v>4</v>
      </c>
      <c r="AD340" s="2">
        <f>VLOOKUP(K340,'MMA Registration'!N:O,2,FALSE)</f>
        <v>18</v>
      </c>
    </row>
    <row r="341" spans="1:30" ht="23.1" customHeight="1">
      <c r="A341" s="2" t="s">
        <v>100</v>
      </c>
      <c r="B341" s="2" t="s">
        <v>26</v>
      </c>
      <c r="C341" s="2" t="s">
        <v>27</v>
      </c>
      <c r="D341" s="2" t="s">
        <v>28</v>
      </c>
      <c r="E341" s="2" t="s">
        <v>28</v>
      </c>
      <c r="F341" s="2" t="s">
        <v>167</v>
      </c>
      <c r="G341" s="2" t="s">
        <v>4454</v>
      </c>
      <c r="H341" s="2" t="s">
        <v>4458</v>
      </c>
      <c r="I341" s="2" t="s">
        <v>1149</v>
      </c>
      <c r="J341" s="2" t="s">
        <v>8160</v>
      </c>
      <c r="K341" s="2" t="s">
        <v>1150</v>
      </c>
      <c r="L341" s="2">
        <v>2018</v>
      </c>
      <c r="M341" s="2">
        <v>20</v>
      </c>
      <c r="N341" s="2">
        <v>12</v>
      </c>
      <c r="O341" s="31">
        <f t="shared" si="30"/>
        <v>43454</v>
      </c>
      <c r="P341" s="2" t="s">
        <v>4456</v>
      </c>
      <c r="Q341" s="2">
        <v>22</v>
      </c>
      <c r="R341" s="2">
        <v>12</v>
      </c>
      <c r="S341" s="31">
        <f t="shared" si="31"/>
        <v>43456</v>
      </c>
      <c r="T341" s="2" t="s">
        <v>4456</v>
      </c>
      <c r="U341" s="2">
        <v>28</v>
      </c>
      <c r="V341" s="2">
        <v>12</v>
      </c>
      <c r="W341" s="31">
        <f t="shared" si="32"/>
        <v>43462</v>
      </c>
      <c r="X341" s="2" t="s">
        <v>4456</v>
      </c>
      <c r="Y341" s="2">
        <v>29</v>
      </c>
      <c r="Z341" s="2">
        <v>12</v>
      </c>
      <c r="AA341" s="31">
        <f t="shared" si="33"/>
        <v>43463</v>
      </c>
      <c r="AB341" s="2" t="s">
        <v>4456</v>
      </c>
      <c r="AC341" s="2">
        <f t="shared" si="29"/>
        <v>4</v>
      </c>
      <c r="AD341" s="2">
        <f>VLOOKUP(K341,'MMA Registration'!N:O,2,FALSE)</f>
        <v>18</v>
      </c>
    </row>
    <row r="342" spans="1:30" ht="23.1" customHeight="1">
      <c r="A342" s="2" t="s">
        <v>100</v>
      </c>
      <c r="B342" s="2" t="s">
        <v>26</v>
      </c>
      <c r="C342" s="2" t="s">
        <v>27</v>
      </c>
      <c r="D342" s="2" t="s">
        <v>28</v>
      </c>
      <c r="E342" s="2" t="s">
        <v>28</v>
      </c>
      <c r="F342" s="2" t="s">
        <v>167</v>
      </c>
      <c r="G342" s="2" t="s">
        <v>4454</v>
      </c>
      <c r="H342" s="2" t="s">
        <v>4458</v>
      </c>
      <c r="I342" s="2" t="s">
        <v>670</v>
      </c>
      <c r="J342" s="2" t="s">
        <v>8160</v>
      </c>
      <c r="K342" s="2" t="s">
        <v>802</v>
      </c>
      <c r="L342" s="2">
        <v>2018</v>
      </c>
      <c r="M342" s="2">
        <v>20</v>
      </c>
      <c r="N342" s="2">
        <v>12</v>
      </c>
      <c r="O342" s="31">
        <f t="shared" si="30"/>
        <v>43454</v>
      </c>
      <c r="P342" s="2" t="s">
        <v>4456</v>
      </c>
      <c r="Q342" s="2">
        <v>22</v>
      </c>
      <c r="R342" s="2">
        <v>12</v>
      </c>
      <c r="S342" s="31">
        <f t="shared" si="31"/>
        <v>43456</v>
      </c>
      <c r="T342" s="2" t="s">
        <v>4456</v>
      </c>
      <c r="U342" s="2">
        <v>28</v>
      </c>
      <c r="V342" s="2">
        <v>12</v>
      </c>
      <c r="W342" s="31">
        <f t="shared" si="32"/>
        <v>43462</v>
      </c>
      <c r="X342" s="2" t="s">
        <v>4457</v>
      </c>
      <c r="Y342" s="2">
        <v>29</v>
      </c>
      <c r="Z342" s="2">
        <v>12</v>
      </c>
      <c r="AA342" s="31">
        <f t="shared" si="33"/>
        <v>43463</v>
      </c>
      <c r="AB342" s="2" t="s">
        <v>4457</v>
      </c>
      <c r="AC342" s="2">
        <f t="shared" si="29"/>
        <v>2</v>
      </c>
      <c r="AD342" s="2">
        <f>VLOOKUP(K342,'MMA Registration'!N:O,2,FALSE)</f>
        <v>19</v>
      </c>
    </row>
    <row r="343" spans="1:30" ht="23.1" customHeight="1">
      <c r="A343" s="2" t="s">
        <v>100</v>
      </c>
      <c r="B343" s="2" t="s">
        <v>26</v>
      </c>
      <c r="C343" s="2" t="s">
        <v>27</v>
      </c>
      <c r="D343" s="2" t="s">
        <v>28</v>
      </c>
      <c r="E343" s="2" t="s">
        <v>28</v>
      </c>
      <c r="F343" s="2" t="s">
        <v>167</v>
      </c>
      <c r="G343" s="2" t="s">
        <v>4454</v>
      </c>
      <c r="H343" s="2" t="s">
        <v>4458</v>
      </c>
      <c r="I343" s="2" t="s">
        <v>1184</v>
      </c>
      <c r="J343" s="2" t="s">
        <v>8160</v>
      </c>
      <c r="K343" s="2" t="s">
        <v>1185</v>
      </c>
      <c r="L343" s="2">
        <v>2018</v>
      </c>
      <c r="M343" s="2">
        <v>20</v>
      </c>
      <c r="N343" s="2">
        <v>12</v>
      </c>
      <c r="O343" s="31">
        <f t="shared" si="30"/>
        <v>43454</v>
      </c>
      <c r="P343" s="2" t="s">
        <v>4456</v>
      </c>
      <c r="Q343" s="2">
        <v>22</v>
      </c>
      <c r="R343" s="2">
        <v>12</v>
      </c>
      <c r="S343" s="31">
        <f t="shared" si="31"/>
        <v>43456</v>
      </c>
      <c r="T343" s="2" t="s">
        <v>4456</v>
      </c>
      <c r="U343" s="2">
        <v>28</v>
      </c>
      <c r="V343" s="2">
        <v>12</v>
      </c>
      <c r="W343" s="31">
        <f t="shared" si="32"/>
        <v>43462</v>
      </c>
      <c r="X343" s="2" t="s">
        <v>4456</v>
      </c>
      <c r="Y343" s="2">
        <v>29</v>
      </c>
      <c r="Z343" s="2">
        <v>12</v>
      </c>
      <c r="AA343" s="31">
        <f t="shared" si="33"/>
        <v>43463</v>
      </c>
      <c r="AB343" s="2" t="s">
        <v>4456</v>
      </c>
      <c r="AC343" s="2">
        <f t="shared" si="29"/>
        <v>4</v>
      </c>
      <c r="AD343" s="2">
        <f>VLOOKUP(K343,'MMA Registration'!N:O,2,FALSE)</f>
        <v>19</v>
      </c>
    </row>
    <row r="344" spans="1:30" ht="23.1" customHeight="1">
      <c r="A344" s="2" t="s">
        <v>100</v>
      </c>
      <c r="B344" s="2" t="s">
        <v>26</v>
      </c>
      <c r="C344" s="2" t="s">
        <v>27</v>
      </c>
      <c r="D344" s="2" t="s">
        <v>28</v>
      </c>
      <c r="E344" s="2" t="s">
        <v>28</v>
      </c>
      <c r="F344" s="2" t="s">
        <v>167</v>
      </c>
      <c r="G344" s="2" t="s">
        <v>4454</v>
      </c>
      <c r="H344" s="2" t="s">
        <v>4458</v>
      </c>
      <c r="I344" s="2" t="s">
        <v>1186</v>
      </c>
      <c r="J344" s="2" t="s">
        <v>8160</v>
      </c>
      <c r="K344" s="2" t="s">
        <v>720</v>
      </c>
      <c r="L344" s="2">
        <v>2018</v>
      </c>
      <c r="M344" s="2">
        <v>20</v>
      </c>
      <c r="N344" s="2">
        <v>12</v>
      </c>
      <c r="O344" s="31">
        <f t="shared" si="30"/>
        <v>43454</v>
      </c>
      <c r="P344" s="2" t="s">
        <v>4456</v>
      </c>
      <c r="Q344" s="2">
        <v>22</v>
      </c>
      <c r="R344" s="2">
        <v>12</v>
      </c>
      <c r="S344" s="31">
        <f t="shared" si="31"/>
        <v>43456</v>
      </c>
      <c r="T344" s="2" t="s">
        <v>4456</v>
      </c>
      <c r="U344" s="2">
        <v>28</v>
      </c>
      <c r="V344" s="2">
        <v>12</v>
      </c>
      <c r="W344" s="31">
        <f t="shared" si="32"/>
        <v>43462</v>
      </c>
      <c r="X344" s="2" t="s">
        <v>4456</v>
      </c>
      <c r="Y344" s="2">
        <v>29</v>
      </c>
      <c r="Z344" s="2">
        <v>12</v>
      </c>
      <c r="AA344" s="31">
        <f t="shared" si="33"/>
        <v>43463</v>
      </c>
      <c r="AB344" s="2" t="s">
        <v>4456</v>
      </c>
      <c r="AC344" s="2">
        <f t="shared" si="29"/>
        <v>4</v>
      </c>
      <c r="AD344" s="2">
        <f>VLOOKUP(K344,'MMA Registration'!N:O,2,FALSE)</f>
        <v>18</v>
      </c>
    </row>
    <row r="345" spans="1:30" ht="23.1" customHeight="1">
      <c r="A345" s="2" t="s">
        <v>100</v>
      </c>
      <c r="B345" s="2" t="s">
        <v>26</v>
      </c>
      <c r="C345" s="2" t="s">
        <v>27</v>
      </c>
      <c r="D345" s="2" t="s">
        <v>28</v>
      </c>
      <c r="E345" s="2" t="s">
        <v>28</v>
      </c>
      <c r="F345" s="2" t="s">
        <v>167</v>
      </c>
      <c r="G345" s="2" t="s">
        <v>4454</v>
      </c>
      <c r="H345" s="2" t="s">
        <v>4458</v>
      </c>
      <c r="I345" s="2" t="s">
        <v>1187</v>
      </c>
      <c r="J345" s="2" t="s">
        <v>8160</v>
      </c>
      <c r="K345" s="2" t="s">
        <v>489</v>
      </c>
      <c r="L345" s="2">
        <v>2018</v>
      </c>
      <c r="M345" s="2">
        <v>20</v>
      </c>
      <c r="N345" s="2">
        <v>12</v>
      </c>
      <c r="O345" s="31">
        <f t="shared" si="30"/>
        <v>43454</v>
      </c>
      <c r="P345" s="2" t="s">
        <v>4456</v>
      </c>
      <c r="Q345" s="2">
        <v>22</v>
      </c>
      <c r="R345" s="2">
        <v>12</v>
      </c>
      <c r="S345" s="31">
        <f t="shared" si="31"/>
        <v>43456</v>
      </c>
      <c r="T345" s="2" t="s">
        <v>4456</v>
      </c>
      <c r="U345" s="2">
        <v>28</v>
      </c>
      <c r="V345" s="2">
        <v>12</v>
      </c>
      <c r="W345" s="31">
        <f t="shared" si="32"/>
        <v>43462</v>
      </c>
      <c r="X345" s="2" t="s">
        <v>4456</v>
      </c>
      <c r="Y345" s="2">
        <v>29</v>
      </c>
      <c r="Z345" s="2">
        <v>12</v>
      </c>
      <c r="AA345" s="31">
        <f t="shared" si="33"/>
        <v>43463</v>
      </c>
      <c r="AB345" s="2" t="s">
        <v>4456</v>
      </c>
      <c r="AC345" s="2">
        <f t="shared" si="29"/>
        <v>4</v>
      </c>
      <c r="AD345" s="2">
        <f>VLOOKUP(K345,'MMA Registration'!N:O,2,FALSE)</f>
        <v>17</v>
      </c>
    </row>
    <row r="346" spans="1:30" ht="23.1" customHeight="1">
      <c r="A346" s="2" t="s">
        <v>100</v>
      </c>
      <c r="B346" s="2" t="s">
        <v>26</v>
      </c>
      <c r="C346" s="2" t="s">
        <v>27</v>
      </c>
      <c r="D346" s="2" t="s">
        <v>28</v>
      </c>
      <c r="E346" s="2" t="s">
        <v>28</v>
      </c>
      <c r="F346" s="2" t="s">
        <v>167</v>
      </c>
      <c r="G346" s="2" t="s">
        <v>4454</v>
      </c>
      <c r="H346" s="2" t="s">
        <v>4458</v>
      </c>
      <c r="I346" s="2" t="s">
        <v>1188</v>
      </c>
      <c r="J346" s="2" t="s">
        <v>8160</v>
      </c>
      <c r="K346" s="2" t="s">
        <v>1189</v>
      </c>
      <c r="L346" s="2">
        <v>2018</v>
      </c>
      <c r="M346" s="2">
        <v>20</v>
      </c>
      <c r="N346" s="2">
        <v>12</v>
      </c>
      <c r="O346" s="31">
        <f t="shared" si="30"/>
        <v>43454</v>
      </c>
      <c r="P346" s="2" t="s">
        <v>4456</v>
      </c>
      <c r="Q346" s="2">
        <v>22</v>
      </c>
      <c r="R346" s="2">
        <v>12</v>
      </c>
      <c r="S346" s="31">
        <f t="shared" si="31"/>
        <v>43456</v>
      </c>
      <c r="T346" s="2" t="s">
        <v>4456</v>
      </c>
      <c r="U346" s="2">
        <v>28</v>
      </c>
      <c r="V346" s="2">
        <v>12</v>
      </c>
      <c r="W346" s="31">
        <f t="shared" si="32"/>
        <v>43462</v>
      </c>
      <c r="X346" s="2" t="s">
        <v>4456</v>
      </c>
      <c r="Y346" s="2">
        <v>29</v>
      </c>
      <c r="Z346" s="2">
        <v>12</v>
      </c>
      <c r="AA346" s="31">
        <f t="shared" si="33"/>
        <v>43463</v>
      </c>
      <c r="AB346" s="2" t="s">
        <v>4456</v>
      </c>
      <c r="AC346" s="2">
        <f t="shared" si="29"/>
        <v>4</v>
      </c>
      <c r="AD346" s="2">
        <f>VLOOKUP(K346,'MMA Registration'!N:O,2,FALSE)</f>
        <v>15</v>
      </c>
    </row>
    <row r="347" spans="1:30" ht="23.1" customHeight="1">
      <c r="A347" s="2" t="s">
        <v>100</v>
      </c>
      <c r="B347" s="2" t="s">
        <v>26</v>
      </c>
      <c r="C347" s="2" t="s">
        <v>27</v>
      </c>
      <c r="D347" s="2" t="s">
        <v>28</v>
      </c>
      <c r="E347" s="2" t="s">
        <v>28</v>
      </c>
      <c r="F347" s="2" t="s">
        <v>167</v>
      </c>
      <c r="G347" s="2" t="s">
        <v>4454</v>
      </c>
      <c r="H347" s="2" t="s">
        <v>4458</v>
      </c>
      <c r="I347" s="2" t="s">
        <v>1190</v>
      </c>
      <c r="J347" s="2" t="s">
        <v>8160</v>
      </c>
      <c r="K347" s="2" t="s">
        <v>1191</v>
      </c>
      <c r="L347" s="2">
        <v>2018</v>
      </c>
      <c r="M347" s="2">
        <v>20</v>
      </c>
      <c r="N347" s="2">
        <v>12</v>
      </c>
      <c r="O347" s="31">
        <f t="shared" si="30"/>
        <v>43454</v>
      </c>
      <c r="P347" s="2" t="s">
        <v>4456</v>
      </c>
      <c r="Q347" s="2">
        <v>22</v>
      </c>
      <c r="R347" s="2">
        <v>12</v>
      </c>
      <c r="S347" s="31">
        <f t="shared" si="31"/>
        <v>43456</v>
      </c>
      <c r="T347" s="2" t="s">
        <v>4456</v>
      </c>
      <c r="U347" s="2">
        <v>28</v>
      </c>
      <c r="V347" s="2">
        <v>12</v>
      </c>
      <c r="W347" s="31">
        <f t="shared" si="32"/>
        <v>43462</v>
      </c>
      <c r="X347" s="2" t="s">
        <v>4456</v>
      </c>
      <c r="Y347" s="2">
        <v>29</v>
      </c>
      <c r="Z347" s="2">
        <v>12</v>
      </c>
      <c r="AA347" s="31">
        <f t="shared" si="33"/>
        <v>43463</v>
      </c>
      <c r="AB347" s="2" t="s">
        <v>4456</v>
      </c>
      <c r="AC347" s="2">
        <f t="shared" si="29"/>
        <v>4</v>
      </c>
      <c r="AD347" s="2">
        <f>VLOOKUP(K347,'MMA Registration'!N:O,2,FALSE)</f>
        <v>16</v>
      </c>
    </row>
    <row r="348" spans="1:30" ht="23.1" customHeight="1">
      <c r="A348" s="2" t="s">
        <v>100</v>
      </c>
      <c r="B348" s="2" t="s">
        <v>26</v>
      </c>
      <c r="C348" s="2" t="s">
        <v>27</v>
      </c>
      <c r="D348" s="2" t="s">
        <v>28</v>
      </c>
      <c r="E348" s="2" t="s">
        <v>28</v>
      </c>
      <c r="F348" s="2" t="s">
        <v>167</v>
      </c>
      <c r="G348" s="2" t="s">
        <v>4454</v>
      </c>
      <c r="H348" s="2" t="s">
        <v>4458</v>
      </c>
      <c r="I348" s="2" t="s">
        <v>1132</v>
      </c>
      <c r="J348" s="2" t="s">
        <v>8160</v>
      </c>
      <c r="K348" s="2" t="s">
        <v>1192</v>
      </c>
      <c r="L348" s="2">
        <v>2018</v>
      </c>
      <c r="M348" s="2">
        <v>20</v>
      </c>
      <c r="N348" s="2">
        <v>12</v>
      </c>
      <c r="O348" s="31">
        <f t="shared" si="30"/>
        <v>43454</v>
      </c>
      <c r="P348" s="2" t="s">
        <v>4456</v>
      </c>
      <c r="Q348" s="2">
        <v>22</v>
      </c>
      <c r="R348" s="2">
        <v>12</v>
      </c>
      <c r="S348" s="31">
        <f t="shared" si="31"/>
        <v>43456</v>
      </c>
      <c r="T348" s="2" t="s">
        <v>4456</v>
      </c>
      <c r="U348" s="2">
        <v>28</v>
      </c>
      <c r="V348" s="2">
        <v>12</v>
      </c>
      <c r="W348" s="31">
        <f t="shared" si="32"/>
        <v>43462</v>
      </c>
      <c r="X348" s="2" t="s">
        <v>4457</v>
      </c>
      <c r="Y348" s="2">
        <v>29</v>
      </c>
      <c r="Z348" s="2">
        <v>12</v>
      </c>
      <c r="AA348" s="31">
        <f t="shared" si="33"/>
        <v>43463</v>
      </c>
      <c r="AB348" s="2" t="s">
        <v>4456</v>
      </c>
      <c r="AC348" s="2">
        <f t="shared" si="29"/>
        <v>3</v>
      </c>
      <c r="AD348" s="2">
        <f>VLOOKUP(K348,'MMA Registration'!N:O,2,FALSE)</f>
        <v>19</v>
      </c>
    </row>
    <row r="349" spans="1:30" ht="23.1" customHeight="1">
      <c r="A349" s="2" t="s">
        <v>100</v>
      </c>
      <c r="B349" s="2" t="s">
        <v>26</v>
      </c>
      <c r="C349" s="2" t="s">
        <v>27</v>
      </c>
      <c r="D349" s="2" t="s">
        <v>28</v>
      </c>
      <c r="E349" s="2" t="s">
        <v>28</v>
      </c>
      <c r="F349" s="2" t="s">
        <v>167</v>
      </c>
      <c r="G349" s="2" t="s">
        <v>4454</v>
      </c>
      <c r="H349" s="2" t="s">
        <v>4458</v>
      </c>
      <c r="I349" s="2" t="s">
        <v>1193</v>
      </c>
      <c r="J349" s="2" t="s">
        <v>8160</v>
      </c>
      <c r="K349" s="2" t="s">
        <v>1194</v>
      </c>
      <c r="L349" s="2">
        <v>2018</v>
      </c>
      <c r="M349" s="2">
        <v>20</v>
      </c>
      <c r="N349" s="2">
        <v>12</v>
      </c>
      <c r="O349" s="31">
        <f t="shared" si="30"/>
        <v>43454</v>
      </c>
      <c r="P349" s="2" t="s">
        <v>4456</v>
      </c>
      <c r="Q349" s="2">
        <v>22</v>
      </c>
      <c r="R349" s="2">
        <v>12</v>
      </c>
      <c r="S349" s="31">
        <f t="shared" si="31"/>
        <v>43456</v>
      </c>
      <c r="T349" s="2" t="s">
        <v>4456</v>
      </c>
      <c r="U349" s="2">
        <v>28</v>
      </c>
      <c r="V349" s="2">
        <v>12</v>
      </c>
      <c r="W349" s="31">
        <f t="shared" si="32"/>
        <v>43462</v>
      </c>
      <c r="X349" s="2" t="s">
        <v>4456</v>
      </c>
      <c r="Y349" s="2">
        <v>29</v>
      </c>
      <c r="Z349" s="2">
        <v>12</v>
      </c>
      <c r="AA349" s="31">
        <f t="shared" si="33"/>
        <v>43463</v>
      </c>
      <c r="AB349" s="2" t="s">
        <v>4456</v>
      </c>
      <c r="AC349" s="2">
        <f t="shared" si="29"/>
        <v>4</v>
      </c>
      <c r="AD349" s="2">
        <f>VLOOKUP(K349,'MMA Registration'!N:O,2,FALSE)</f>
        <v>19</v>
      </c>
    </row>
    <row r="350" spans="1:30" ht="23.1" customHeight="1">
      <c r="A350" s="2" t="s">
        <v>100</v>
      </c>
      <c r="B350" s="2" t="s">
        <v>26</v>
      </c>
      <c r="C350" s="2" t="s">
        <v>27</v>
      </c>
      <c r="D350" s="2" t="s">
        <v>28</v>
      </c>
      <c r="E350" s="2" t="s">
        <v>28</v>
      </c>
      <c r="F350" s="2" t="s">
        <v>167</v>
      </c>
      <c r="G350" s="2" t="s">
        <v>4454</v>
      </c>
      <c r="H350" s="2" t="s">
        <v>4458</v>
      </c>
      <c r="I350" s="2" t="s">
        <v>1053</v>
      </c>
      <c r="J350" s="2" t="s">
        <v>8160</v>
      </c>
      <c r="K350" s="2" t="s">
        <v>722</v>
      </c>
      <c r="L350" s="2">
        <v>2018</v>
      </c>
      <c r="M350" s="2">
        <v>20</v>
      </c>
      <c r="N350" s="2">
        <v>12</v>
      </c>
      <c r="O350" s="31">
        <f t="shared" si="30"/>
        <v>43454</v>
      </c>
      <c r="P350" s="2" t="s">
        <v>4456</v>
      </c>
      <c r="Q350" s="2">
        <v>22</v>
      </c>
      <c r="R350" s="2">
        <v>12</v>
      </c>
      <c r="S350" s="31">
        <f t="shared" si="31"/>
        <v>43456</v>
      </c>
      <c r="T350" s="2" t="s">
        <v>4456</v>
      </c>
      <c r="U350" s="2">
        <v>28</v>
      </c>
      <c r="V350" s="2">
        <v>12</v>
      </c>
      <c r="W350" s="31">
        <f t="shared" si="32"/>
        <v>43462</v>
      </c>
      <c r="X350" s="2" t="s">
        <v>4456</v>
      </c>
      <c r="Y350" s="2">
        <v>29</v>
      </c>
      <c r="Z350" s="2">
        <v>12</v>
      </c>
      <c r="AA350" s="31">
        <f t="shared" si="33"/>
        <v>43463</v>
      </c>
      <c r="AB350" s="2" t="s">
        <v>4456</v>
      </c>
      <c r="AC350" s="2">
        <f t="shared" si="29"/>
        <v>4</v>
      </c>
      <c r="AD350" s="2">
        <f>VLOOKUP(K350,'MMA Registration'!N:O,2,FALSE)</f>
        <v>18</v>
      </c>
    </row>
    <row r="351" spans="1:30" ht="23.1" customHeight="1">
      <c r="A351" s="2" t="s">
        <v>100</v>
      </c>
      <c r="B351" s="2" t="s">
        <v>26</v>
      </c>
      <c r="C351" s="2" t="s">
        <v>27</v>
      </c>
      <c r="D351" s="2" t="s">
        <v>28</v>
      </c>
      <c r="E351" s="2" t="s">
        <v>28</v>
      </c>
      <c r="F351" s="2" t="s">
        <v>167</v>
      </c>
      <c r="G351" s="2" t="s">
        <v>4454</v>
      </c>
      <c r="H351" s="2" t="s">
        <v>4458</v>
      </c>
      <c r="I351" s="2" t="s">
        <v>1195</v>
      </c>
      <c r="J351" s="2" t="s">
        <v>8160</v>
      </c>
      <c r="K351" s="2" t="s">
        <v>1196</v>
      </c>
      <c r="L351" s="2">
        <v>2018</v>
      </c>
      <c r="M351" s="2">
        <v>20</v>
      </c>
      <c r="N351" s="2">
        <v>12</v>
      </c>
      <c r="O351" s="31">
        <f t="shared" si="30"/>
        <v>43454</v>
      </c>
      <c r="P351" s="2" t="s">
        <v>4456</v>
      </c>
      <c r="Q351" s="2">
        <v>22</v>
      </c>
      <c r="R351" s="2">
        <v>12</v>
      </c>
      <c r="S351" s="31">
        <f t="shared" si="31"/>
        <v>43456</v>
      </c>
      <c r="T351" s="2" t="s">
        <v>4456</v>
      </c>
      <c r="U351" s="2">
        <v>28</v>
      </c>
      <c r="V351" s="2">
        <v>12</v>
      </c>
      <c r="W351" s="31">
        <f t="shared" si="32"/>
        <v>43462</v>
      </c>
      <c r="X351" s="2" t="s">
        <v>4456</v>
      </c>
      <c r="Y351" s="2">
        <v>29</v>
      </c>
      <c r="Z351" s="2">
        <v>12</v>
      </c>
      <c r="AA351" s="31">
        <f t="shared" si="33"/>
        <v>43463</v>
      </c>
      <c r="AB351" s="2" t="s">
        <v>4456</v>
      </c>
      <c r="AC351" s="2">
        <f t="shared" si="29"/>
        <v>4</v>
      </c>
      <c r="AD351" s="2">
        <f>VLOOKUP(K351,'MMA Registration'!N:O,2,FALSE)</f>
        <v>18</v>
      </c>
    </row>
    <row r="352" spans="1:30" ht="23.1" customHeight="1">
      <c r="A352" s="2" t="s">
        <v>100</v>
      </c>
      <c r="B352" s="2" t="s">
        <v>26</v>
      </c>
      <c r="C352" s="2" t="s">
        <v>27</v>
      </c>
      <c r="D352" s="2" t="s">
        <v>28</v>
      </c>
      <c r="E352" s="2" t="s">
        <v>28</v>
      </c>
      <c r="F352" s="2" t="s">
        <v>167</v>
      </c>
      <c r="G352" s="2" t="s">
        <v>4454</v>
      </c>
      <c r="H352" s="2" t="s">
        <v>4458</v>
      </c>
      <c r="I352" s="2" t="s">
        <v>1197</v>
      </c>
      <c r="J352" s="2" t="s">
        <v>8160</v>
      </c>
      <c r="K352" s="2" t="s">
        <v>1198</v>
      </c>
      <c r="L352" s="2">
        <v>2018</v>
      </c>
      <c r="M352" s="2">
        <v>20</v>
      </c>
      <c r="N352" s="2">
        <v>12</v>
      </c>
      <c r="O352" s="31">
        <f t="shared" si="30"/>
        <v>43454</v>
      </c>
      <c r="P352" s="2" t="s">
        <v>4456</v>
      </c>
      <c r="Q352" s="2">
        <v>22</v>
      </c>
      <c r="R352" s="2">
        <v>12</v>
      </c>
      <c r="S352" s="31">
        <f t="shared" si="31"/>
        <v>43456</v>
      </c>
      <c r="T352" s="2" t="s">
        <v>4456</v>
      </c>
      <c r="U352" s="2">
        <v>28</v>
      </c>
      <c r="V352" s="2">
        <v>12</v>
      </c>
      <c r="W352" s="31">
        <f t="shared" si="32"/>
        <v>43462</v>
      </c>
      <c r="X352" s="2" t="s">
        <v>4456</v>
      </c>
      <c r="Y352" s="2">
        <v>29</v>
      </c>
      <c r="Z352" s="2">
        <v>12</v>
      </c>
      <c r="AA352" s="31">
        <f t="shared" si="33"/>
        <v>43463</v>
      </c>
      <c r="AB352" s="2" t="s">
        <v>4456</v>
      </c>
      <c r="AC352" s="2">
        <f t="shared" si="29"/>
        <v>4</v>
      </c>
      <c r="AD352" s="2">
        <f>VLOOKUP(K352,'MMA Registration'!N:O,2,FALSE)</f>
        <v>16</v>
      </c>
    </row>
    <row r="353" spans="1:30" ht="23.1" customHeight="1">
      <c r="A353" s="2" t="s">
        <v>100</v>
      </c>
      <c r="B353" s="2" t="s">
        <v>26</v>
      </c>
      <c r="C353" s="2" t="s">
        <v>27</v>
      </c>
      <c r="D353" s="2" t="s">
        <v>28</v>
      </c>
      <c r="E353" s="2" t="s">
        <v>28</v>
      </c>
      <c r="F353" s="2" t="s">
        <v>167</v>
      </c>
      <c r="G353" s="2" t="s">
        <v>4454</v>
      </c>
      <c r="H353" s="2" t="s">
        <v>4458</v>
      </c>
      <c r="I353" s="2" t="s">
        <v>1199</v>
      </c>
      <c r="J353" s="2" t="s">
        <v>8160</v>
      </c>
      <c r="K353" s="2" t="s">
        <v>977</v>
      </c>
      <c r="L353" s="2">
        <v>2018</v>
      </c>
      <c r="M353" s="2">
        <v>20</v>
      </c>
      <c r="N353" s="2">
        <v>12</v>
      </c>
      <c r="O353" s="31">
        <f t="shared" si="30"/>
        <v>43454</v>
      </c>
      <c r="P353" s="2" t="s">
        <v>4456</v>
      </c>
      <c r="Q353" s="2">
        <v>22</v>
      </c>
      <c r="R353" s="2">
        <v>12</v>
      </c>
      <c r="S353" s="31">
        <f t="shared" si="31"/>
        <v>43456</v>
      </c>
      <c r="T353" s="2" t="s">
        <v>4456</v>
      </c>
      <c r="U353" s="2">
        <v>28</v>
      </c>
      <c r="V353" s="2">
        <v>12</v>
      </c>
      <c r="W353" s="31">
        <f t="shared" si="32"/>
        <v>43462</v>
      </c>
      <c r="X353" s="2" t="s">
        <v>4456</v>
      </c>
      <c r="Y353" s="2">
        <v>29</v>
      </c>
      <c r="Z353" s="2">
        <v>12</v>
      </c>
      <c r="AA353" s="31">
        <f t="shared" si="33"/>
        <v>43463</v>
      </c>
      <c r="AB353" s="2" t="s">
        <v>4456</v>
      </c>
      <c r="AC353" s="2">
        <f t="shared" si="29"/>
        <v>4</v>
      </c>
      <c r="AD353" s="2">
        <f>VLOOKUP(K353,'MMA Registration'!N:O,2,FALSE)</f>
        <v>19</v>
      </c>
    </row>
    <row r="354" spans="1:30" ht="23.1" customHeight="1">
      <c r="A354" s="2" t="s">
        <v>100</v>
      </c>
      <c r="B354" s="2" t="s">
        <v>26</v>
      </c>
      <c r="C354" s="2" t="s">
        <v>27</v>
      </c>
      <c r="D354" s="2" t="s">
        <v>28</v>
      </c>
      <c r="E354" s="2" t="s">
        <v>28</v>
      </c>
      <c r="F354" s="2" t="s">
        <v>167</v>
      </c>
      <c r="G354" s="2" t="s">
        <v>4454</v>
      </c>
      <c r="H354" s="2" t="s">
        <v>4458</v>
      </c>
      <c r="I354" s="2" t="s">
        <v>1200</v>
      </c>
      <c r="J354" s="2" t="s">
        <v>8160</v>
      </c>
      <c r="K354" s="2" t="s">
        <v>1201</v>
      </c>
      <c r="L354" s="2">
        <v>2018</v>
      </c>
      <c r="M354" s="2">
        <v>20</v>
      </c>
      <c r="N354" s="2">
        <v>12</v>
      </c>
      <c r="O354" s="31">
        <f t="shared" si="30"/>
        <v>43454</v>
      </c>
      <c r="P354" s="2" t="s">
        <v>4456</v>
      </c>
      <c r="Q354" s="2">
        <v>22</v>
      </c>
      <c r="R354" s="2">
        <v>12</v>
      </c>
      <c r="S354" s="31">
        <f t="shared" si="31"/>
        <v>43456</v>
      </c>
      <c r="T354" s="2" t="s">
        <v>4456</v>
      </c>
      <c r="U354" s="2">
        <v>28</v>
      </c>
      <c r="V354" s="2">
        <v>12</v>
      </c>
      <c r="W354" s="31">
        <f t="shared" si="32"/>
        <v>43462</v>
      </c>
      <c r="X354" s="2" t="s">
        <v>4456</v>
      </c>
      <c r="Y354" s="2">
        <v>29</v>
      </c>
      <c r="Z354" s="2">
        <v>12</v>
      </c>
      <c r="AA354" s="31">
        <f t="shared" si="33"/>
        <v>43463</v>
      </c>
      <c r="AB354" s="2" t="s">
        <v>4456</v>
      </c>
      <c r="AC354" s="2">
        <f t="shared" si="29"/>
        <v>4</v>
      </c>
      <c r="AD354" s="2">
        <f>VLOOKUP(K354,'MMA Registration'!N:O,2,FALSE)</f>
        <v>17</v>
      </c>
    </row>
    <row r="355" spans="1:30" ht="23.1" customHeight="1">
      <c r="A355" s="2" t="s">
        <v>100</v>
      </c>
      <c r="B355" s="2" t="s">
        <v>26</v>
      </c>
      <c r="C355" s="2" t="s">
        <v>27</v>
      </c>
      <c r="D355" s="2" t="s">
        <v>28</v>
      </c>
      <c r="E355" s="2" t="s">
        <v>28</v>
      </c>
      <c r="F355" s="2" t="s">
        <v>167</v>
      </c>
      <c r="G355" s="2" t="s">
        <v>4454</v>
      </c>
      <c r="H355" s="2" t="s">
        <v>4458</v>
      </c>
      <c r="I355" s="2" t="s">
        <v>1202</v>
      </c>
      <c r="J355" s="2" t="s">
        <v>8160</v>
      </c>
      <c r="K355" s="2" t="s">
        <v>1074</v>
      </c>
      <c r="L355" s="2">
        <v>2018</v>
      </c>
      <c r="M355" s="2">
        <v>20</v>
      </c>
      <c r="N355" s="2">
        <v>12</v>
      </c>
      <c r="O355" s="31">
        <f t="shared" si="30"/>
        <v>43454</v>
      </c>
      <c r="P355" s="2" t="s">
        <v>4456</v>
      </c>
      <c r="Q355" s="2">
        <v>22</v>
      </c>
      <c r="R355" s="2">
        <v>12</v>
      </c>
      <c r="S355" s="31">
        <f t="shared" si="31"/>
        <v>43456</v>
      </c>
      <c r="T355" s="2" t="s">
        <v>4456</v>
      </c>
      <c r="U355" s="2">
        <v>28</v>
      </c>
      <c r="V355" s="2">
        <v>12</v>
      </c>
      <c r="W355" s="31">
        <f t="shared" si="32"/>
        <v>43462</v>
      </c>
      <c r="X355" s="2" t="s">
        <v>4456</v>
      </c>
      <c r="Y355" s="2">
        <v>29</v>
      </c>
      <c r="Z355" s="2">
        <v>12</v>
      </c>
      <c r="AA355" s="31">
        <f t="shared" si="33"/>
        <v>43463</v>
      </c>
      <c r="AB355" s="2" t="s">
        <v>4457</v>
      </c>
      <c r="AC355" s="2">
        <f t="shared" si="29"/>
        <v>3</v>
      </c>
      <c r="AD355" s="2">
        <f>VLOOKUP(K355,'MMA Registration'!N:O,2,FALSE)</f>
        <v>17</v>
      </c>
    </row>
    <row r="356" spans="1:30" ht="23.1" customHeight="1">
      <c r="A356" s="2" t="s">
        <v>100</v>
      </c>
      <c r="B356" s="2" t="s">
        <v>26</v>
      </c>
      <c r="C356" s="2" t="s">
        <v>27</v>
      </c>
      <c r="D356" s="2" t="s">
        <v>28</v>
      </c>
      <c r="E356" s="2" t="s">
        <v>28</v>
      </c>
      <c r="F356" s="2" t="s">
        <v>167</v>
      </c>
      <c r="G356" s="2" t="s">
        <v>4454</v>
      </c>
      <c r="H356" s="2" t="s">
        <v>4458</v>
      </c>
      <c r="I356" s="2" t="s">
        <v>1203</v>
      </c>
      <c r="J356" s="2" t="s">
        <v>8160</v>
      </c>
      <c r="K356" s="2" t="s">
        <v>1204</v>
      </c>
      <c r="L356" s="2">
        <v>2018</v>
      </c>
      <c r="M356" s="2">
        <v>20</v>
      </c>
      <c r="N356" s="2">
        <v>12</v>
      </c>
      <c r="O356" s="31">
        <f t="shared" si="30"/>
        <v>43454</v>
      </c>
      <c r="P356" s="2" t="s">
        <v>4456</v>
      </c>
      <c r="Q356" s="2">
        <v>22</v>
      </c>
      <c r="R356" s="2">
        <v>12</v>
      </c>
      <c r="S356" s="31">
        <f t="shared" si="31"/>
        <v>43456</v>
      </c>
      <c r="T356" s="2" t="s">
        <v>4456</v>
      </c>
      <c r="U356" s="2">
        <v>28</v>
      </c>
      <c r="V356" s="2">
        <v>12</v>
      </c>
      <c r="W356" s="31">
        <f t="shared" si="32"/>
        <v>43462</v>
      </c>
      <c r="X356" s="2" t="s">
        <v>4456</v>
      </c>
      <c r="Y356" s="2">
        <v>29</v>
      </c>
      <c r="Z356" s="2">
        <v>12</v>
      </c>
      <c r="AA356" s="31">
        <f t="shared" si="33"/>
        <v>43463</v>
      </c>
      <c r="AB356" s="2" t="s">
        <v>4456</v>
      </c>
      <c r="AC356" s="2">
        <f t="shared" si="29"/>
        <v>4</v>
      </c>
      <c r="AD356" s="2">
        <f>VLOOKUP(K356,'MMA Registration'!N:O,2,FALSE)</f>
        <v>15</v>
      </c>
    </row>
    <row r="357" spans="1:30" ht="23.1" customHeight="1">
      <c r="A357" s="2" t="s">
        <v>100</v>
      </c>
      <c r="B357" s="2" t="s">
        <v>26</v>
      </c>
      <c r="C357" s="2" t="s">
        <v>27</v>
      </c>
      <c r="D357" s="2" t="s">
        <v>28</v>
      </c>
      <c r="E357" s="2" t="s">
        <v>28</v>
      </c>
      <c r="F357" s="2" t="s">
        <v>167</v>
      </c>
      <c r="G357" s="2" t="s">
        <v>4454</v>
      </c>
      <c r="H357" s="2" t="s">
        <v>4458</v>
      </c>
      <c r="I357" s="2" t="s">
        <v>1205</v>
      </c>
      <c r="J357" s="2" t="s">
        <v>8160</v>
      </c>
      <c r="K357" s="2" t="s">
        <v>1206</v>
      </c>
      <c r="L357" s="2">
        <v>2018</v>
      </c>
      <c r="M357" s="2">
        <v>20</v>
      </c>
      <c r="N357" s="2">
        <v>12</v>
      </c>
      <c r="O357" s="31">
        <f t="shared" si="30"/>
        <v>43454</v>
      </c>
      <c r="P357" s="2" t="s">
        <v>4456</v>
      </c>
      <c r="Q357" s="2">
        <v>22</v>
      </c>
      <c r="R357" s="2">
        <v>12</v>
      </c>
      <c r="S357" s="31">
        <f t="shared" si="31"/>
        <v>43456</v>
      </c>
      <c r="T357" s="2" t="s">
        <v>4456</v>
      </c>
      <c r="U357" s="2">
        <v>28</v>
      </c>
      <c r="V357" s="2">
        <v>12</v>
      </c>
      <c r="W357" s="31">
        <f t="shared" si="32"/>
        <v>43462</v>
      </c>
      <c r="X357" s="2" t="s">
        <v>4456</v>
      </c>
      <c r="Y357" s="2">
        <v>29</v>
      </c>
      <c r="Z357" s="2">
        <v>12</v>
      </c>
      <c r="AA357" s="31">
        <f t="shared" si="33"/>
        <v>43463</v>
      </c>
      <c r="AB357" s="2" t="s">
        <v>4456</v>
      </c>
      <c r="AC357" s="2">
        <f t="shared" si="29"/>
        <v>4</v>
      </c>
      <c r="AD357" s="2">
        <f>VLOOKUP(K357,'MMA Registration'!N:O,2,FALSE)</f>
        <v>19</v>
      </c>
    </row>
    <row r="358" spans="1:30" ht="23.1" customHeight="1">
      <c r="A358" s="2" t="s">
        <v>100</v>
      </c>
      <c r="B358" s="2" t="s">
        <v>26</v>
      </c>
      <c r="C358" s="2" t="s">
        <v>27</v>
      </c>
      <c r="D358" s="2" t="s">
        <v>28</v>
      </c>
      <c r="E358" s="2" t="s">
        <v>28</v>
      </c>
      <c r="F358" s="2" t="s">
        <v>167</v>
      </c>
      <c r="G358" s="2" t="s">
        <v>4454</v>
      </c>
      <c r="H358" s="2" t="s">
        <v>4458</v>
      </c>
      <c r="I358" s="2" t="s">
        <v>1207</v>
      </c>
      <c r="J358" s="2" t="s">
        <v>8160</v>
      </c>
      <c r="K358" s="2" t="s">
        <v>1208</v>
      </c>
      <c r="L358" s="2">
        <v>2018</v>
      </c>
      <c r="M358" s="2">
        <v>20</v>
      </c>
      <c r="N358" s="2">
        <v>12</v>
      </c>
      <c r="O358" s="31">
        <f t="shared" si="30"/>
        <v>43454</v>
      </c>
      <c r="P358" s="2" t="s">
        <v>4456</v>
      </c>
      <c r="Q358" s="2">
        <v>22</v>
      </c>
      <c r="R358" s="2">
        <v>12</v>
      </c>
      <c r="S358" s="31">
        <f t="shared" si="31"/>
        <v>43456</v>
      </c>
      <c r="T358" s="2" t="s">
        <v>4456</v>
      </c>
      <c r="U358" s="2">
        <v>28</v>
      </c>
      <c r="V358" s="2">
        <v>12</v>
      </c>
      <c r="W358" s="31">
        <f t="shared" si="32"/>
        <v>43462</v>
      </c>
      <c r="X358" s="2" t="s">
        <v>4456</v>
      </c>
      <c r="Y358" s="2">
        <v>29</v>
      </c>
      <c r="Z358" s="2">
        <v>12</v>
      </c>
      <c r="AA358" s="31">
        <f t="shared" si="33"/>
        <v>43463</v>
      </c>
      <c r="AB358" s="2" t="s">
        <v>4456</v>
      </c>
      <c r="AC358" s="2">
        <f t="shared" si="29"/>
        <v>4</v>
      </c>
      <c r="AD358" s="2">
        <f>VLOOKUP(K358,'MMA Registration'!N:O,2,FALSE)</f>
        <v>16</v>
      </c>
    </row>
    <row r="359" spans="1:30" ht="23.1" customHeight="1">
      <c r="A359" s="2" t="s">
        <v>100</v>
      </c>
      <c r="B359" s="2" t="s">
        <v>26</v>
      </c>
      <c r="C359" s="2" t="s">
        <v>27</v>
      </c>
      <c r="D359" s="2" t="s">
        <v>28</v>
      </c>
      <c r="E359" s="2" t="s">
        <v>28</v>
      </c>
      <c r="F359" s="2" t="s">
        <v>167</v>
      </c>
      <c r="G359" s="2" t="s">
        <v>4454</v>
      </c>
      <c r="H359" s="2" t="s">
        <v>4458</v>
      </c>
      <c r="I359" s="2" t="s">
        <v>1209</v>
      </c>
      <c r="J359" s="2" t="s">
        <v>8160</v>
      </c>
      <c r="K359" s="2" t="s">
        <v>360</v>
      </c>
      <c r="L359" s="2">
        <v>2018</v>
      </c>
      <c r="M359" s="2">
        <v>20</v>
      </c>
      <c r="N359" s="2">
        <v>12</v>
      </c>
      <c r="O359" s="31">
        <f t="shared" si="30"/>
        <v>43454</v>
      </c>
      <c r="P359" s="2" t="s">
        <v>4456</v>
      </c>
      <c r="Q359" s="2">
        <v>22</v>
      </c>
      <c r="R359" s="2">
        <v>12</v>
      </c>
      <c r="S359" s="31">
        <f t="shared" si="31"/>
        <v>43456</v>
      </c>
      <c r="T359" s="2" t="s">
        <v>4456</v>
      </c>
      <c r="U359" s="2">
        <v>28</v>
      </c>
      <c r="V359" s="2">
        <v>12</v>
      </c>
      <c r="W359" s="31">
        <f t="shared" si="32"/>
        <v>43462</v>
      </c>
      <c r="X359" s="2" t="s">
        <v>4456</v>
      </c>
      <c r="Y359" s="2">
        <v>29</v>
      </c>
      <c r="Z359" s="2">
        <v>12</v>
      </c>
      <c r="AA359" s="31">
        <f t="shared" si="33"/>
        <v>43463</v>
      </c>
      <c r="AB359" s="2" t="s">
        <v>4456</v>
      </c>
      <c r="AC359" s="2">
        <f t="shared" si="29"/>
        <v>4</v>
      </c>
      <c r="AD359" s="2">
        <f>VLOOKUP(K359,'MMA Registration'!N:O,2,FALSE)</f>
        <v>17</v>
      </c>
    </row>
    <row r="360" spans="1:30" ht="23.1" customHeight="1">
      <c r="A360" s="2" t="s">
        <v>100</v>
      </c>
      <c r="B360" s="2" t="s">
        <v>26</v>
      </c>
      <c r="C360" s="2" t="s">
        <v>27</v>
      </c>
      <c r="D360" s="2" t="s">
        <v>28</v>
      </c>
      <c r="E360" s="2" t="s">
        <v>28</v>
      </c>
      <c r="F360" s="2" t="s">
        <v>167</v>
      </c>
      <c r="G360" s="2" t="s">
        <v>4454</v>
      </c>
      <c r="H360" s="2" t="s">
        <v>4458</v>
      </c>
      <c r="I360" s="2" t="s">
        <v>1210</v>
      </c>
      <c r="J360" s="2" t="s">
        <v>8160</v>
      </c>
      <c r="K360" s="2" t="s">
        <v>1211</v>
      </c>
      <c r="L360" s="2">
        <v>2018</v>
      </c>
      <c r="M360" s="2">
        <v>20</v>
      </c>
      <c r="N360" s="2">
        <v>12</v>
      </c>
      <c r="O360" s="31">
        <f t="shared" si="30"/>
        <v>43454</v>
      </c>
      <c r="P360" s="2" t="s">
        <v>4456</v>
      </c>
      <c r="Q360" s="2">
        <v>22</v>
      </c>
      <c r="R360" s="2">
        <v>12</v>
      </c>
      <c r="S360" s="31">
        <f t="shared" si="31"/>
        <v>43456</v>
      </c>
      <c r="T360" s="2" t="s">
        <v>4456</v>
      </c>
      <c r="U360" s="2">
        <v>28</v>
      </c>
      <c r="V360" s="2">
        <v>12</v>
      </c>
      <c r="W360" s="31">
        <f t="shared" si="32"/>
        <v>43462</v>
      </c>
      <c r="X360" s="2" t="s">
        <v>4456</v>
      </c>
      <c r="Y360" s="2">
        <v>29</v>
      </c>
      <c r="Z360" s="2">
        <v>12</v>
      </c>
      <c r="AA360" s="31">
        <f t="shared" si="33"/>
        <v>43463</v>
      </c>
      <c r="AB360" s="2" t="s">
        <v>4456</v>
      </c>
      <c r="AC360" s="2">
        <f t="shared" si="29"/>
        <v>4</v>
      </c>
      <c r="AD360" s="2">
        <f>VLOOKUP(K360,'MMA Registration'!N:O,2,FALSE)</f>
        <v>16</v>
      </c>
    </row>
    <row r="361" spans="1:30" ht="23.1" customHeight="1">
      <c r="A361" s="2" t="s">
        <v>1228</v>
      </c>
      <c r="B361" s="2" t="s">
        <v>26</v>
      </c>
      <c r="C361" s="2" t="s">
        <v>27</v>
      </c>
      <c r="D361" s="2" t="s">
        <v>28</v>
      </c>
      <c r="E361" s="2" t="s">
        <v>28</v>
      </c>
      <c r="F361" s="2" t="s">
        <v>167</v>
      </c>
      <c r="G361" s="2" t="s">
        <v>4454</v>
      </c>
      <c r="H361" s="2" t="s">
        <v>4458</v>
      </c>
      <c r="I361" s="2" t="s">
        <v>1232</v>
      </c>
      <c r="J361" s="2" t="s">
        <v>8160</v>
      </c>
      <c r="K361" s="2" t="s">
        <v>1233</v>
      </c>
      <c r="L361" s="2">
        <v>2019</v>
      </c>
      <c r="M361" s="2">
        <v>11</v>
      </c>
      <c r="N361" s="2">
        <v>1</v>
      </c>
      <c r="O361" s="31">
        <f t="shared" si="30"/>
        <v>43476</v>
      </c>
      <c r="P361" s="2" t="s">
        <v>4456</v>
      </c>
      <c r="Q361" s="2">
        <v>12</v>
      </c>
      <c r="R361" s="2">
        <v>1</v>
      </c>
      <c r="S361" s="31">
        <f t="shared" si="31"/>
        <v>43477</v>
      </c>
      <c r="T361" s="2" t="s">
        <v>4456</v>
      </c>
      <c r="U361" s="2">
        <v>16</v>
      </c>
      <c r="V361" s="2">
        <v>1</v>
      </c>
      <c r="W361" s="31">
        <f t="shared" si="32"/>
        <v>43481</v>
      </c>
      <c r="X361" s="2" t="s">
        <v>4456</v>
      </c>
      <c r="Y361" s="2">
        <v>18</v>
      </c>
      <c r="Z361" s="2">
        <v>1</v>
      </c>
      <c r="AA361" s="31">
        <f t="shared" si="33"/>
        <v>43483</v>
      </c>
      <c r="AB361" s="2" t="s">
        <v>4456</v>
      </c>
      <c r="AC361" s="2">
        <f t="shared" si="29"/>
        <v>4</v>
      </c>
      <c r="AD361" s="2">
        <f>VLOOKUP(K361,'MMA Registration'!N:O,2,FALSE)</f>
        <v>18</v>
      </c>
    </row>
    <row r="362" spans="1:30" ht="23.1" customHeight="1">
      <c r="A362" s="2" t="s">
        <v>1228</v>
      </c>
      <c r="B362" s="2" t="s">
        <v>26</v>
      </c>
      <c r="C362" s="2" t="s">
        <v>27</v>
      </c>
      <c r="D362" s="2" t="s">
        <v>28</v>
      </c>
      <c r="E362" s="2" t="s">
        <v>28</v>
      </c>
      <c r="F362" s="2" t="s">
        <v>167</v>
      </c>
      <c r="G362" s="2" t="s">
        <v>4454</v>
      </c>
      <c r="H362" s="2" t="s">
        <v>4458</v>
      </c>
      <c r="I362" s="2" t="s">
        <v>759</v>
      </c>
      <c r="J362" s="2" t="s">
        <v>8160</v>
      </c>
      <c r="K362" s="2" t="s">
        <v>317</v>
      </c>
      <c r="L362" s="2">
        <v>2019</v>
      </c>
      <c r="M362" s="2">
        <v>11</v>
      </c>
      <c r="N362" s="2">
        <v>1</v>
      </c>
      <c r="O362" s="31">
        <f t="shared" si="30"/>
        <v>43476</v>
      </c>
      <c r="P362" s="2" t="s">
        <v>4456</v>
      </c>
      <c r="Q362" s="2">
        <v>12</v>
      </c>
      <c r="R362" s="2">
        <v>1</v>
      </c>
      <c r="S362" s="31">
        <f t="shared" si="31"/>
        <v>43477</v>
      </c>
      <c r="T362" s="2" t="s">
        <v>4456</v>
      </c>
      <c r="U362" s="2">
        <v>16</v>
      </c>
      <c r="V362" s="2">
        <v>1</v>
      </c>
      <c r="W362" s="31">
        <f t="shared" si="32"/>
        <v>43481</v>
      </c>
      <c r="X362" s="2" t="s">
        <v>4456</v>
      </c>
      <c r="Y362" s="2">
        <v>18</v>
      </c>
      <c r="Z362" s="2">
        <v>1</v>
      </c>
      <c r="AA362" s="31">
        <f t="shared" si="33"/>
        <v>43483</v>
      </c>
      <c r="AB362" s="2" t="s">
        <v>4456</v>
      </c>
      <c r="AC362" s="2">
        <f t="shared" si="29"/>
        <v>4</v>
      </c>
      <c r="AD362" s="2">
        <f>VLOOKUP(K362,'MMA Registration'!N:O,2,FALSE)</f>
        <v>18</v>
      </c>
    </row>
    <row r="363" spans="1:30" ht="23.1" customHeight="1">
      <c r="A363" s="2" t="s">
        <v>1228</v>
      </c>
      <c r="B363" s="2" t="s">
        <v>26</v>
      </c>
      <c r="C363" s="2" t="s">
        <v>27</v>
      </c>
      <c r="D363" s="2" t="s">
        <v>28</v>
      </c>
      <c r="E363" s="2" t="s">
        <v>28</v>
      </c>
      <c r="F363" s="2" t="s">
        <v>167</v>
      </c>
      <c r="G363" s="2" t="s">
        <v>4454</v>
      </c>
      <c r="H363" s="2" t="s">
        <v>4458</v>
      </c>
      <c r="I363" s="2" t="s">
        <v>1235</v>
      </c>
      <c r="J363" s="2" t="s">
        <v>8160</v>
      </c>
      <c r="K363" s="2" t="s">
        <v>1236</v>
      </c>
      <c r="L363" s="2">
        <v>2019</v>
      </c>
      <c r="M363" s="2">
        <v>11</v>
      </c>
      <c r="N363" s="2">
        <v>1</v>
      </c>
      <c r="O363" s="31">
        <f t="shared" si="30"/>
        <v>43476</v>
      </c>
      <c r="P363" s="2" t="s">
        <v>4456</v>
      </c>
      <c r="Q363" s="2">
        <v>12</v>
      </c>
      <c r="R363" s="2">
        <v>1</v>
      </c>
      <c r="S363" s="31">
        <f t="shared" si="31"/>
        <v>43477</v>
      </c>
      <c r="T363" s="2" t="s">
        <v>4456</v>
      </c>
      <c r="U363" s="2">
        <v>16</v>
      </c>
      <c r="V363" s="2">
        <v>1</v>
      </c>
      <c r="W363" s="31">
        <f t="shared" si="32"/>
        <v>43481</v>
      </c>
      <c r="X363" s="2" t="s">
        <v>4457</v>
      </c>
      <c r="Y363" s="2">
        <v>18</v>
      </c>
      <c r="Z363" s="2">
        <v>1</v>
      </c>
      <c r="AA363" s="31">
        <f t="shared" si="33"/>
        <v>43483</v>
      </c>
      <c r="AB363" s="2" t="s">
        <v>4456</v>
      </c>
      <c r="AC363" s="2">
        <f t="shared" si="29"/>
        <v>3</v>
      </c>
      <c r="AD363" s="2">
        <f>VLOOKUP(K363,'MMA Registration'!N:O,2,FALSE)</f>
        <v>19</v>
      </c>
    </row>
    <row r="364" spans="1:30" ht="23.1" customHeight="1">
      <c r="A364" s="2" t="s">
        <v>1228</v>
      </c>
      <c r="B364" s="2" t="s">
        <v>26</v>
      </c>
      <c r="C364" s="2" t="s">
        <v>27</v>
      </c>
      <c r="D364" s="2" t="s">
        <v>28</v>
      </c>
      <c r="E364" s="2" t="s">
        <v>28</v>
      </c>
      <c r="F364" s="2" t="s">
        <v>167</v>
      </c>
      <c r="G364" s="2" t="s">
        <v>4454</v>
      </c>
      <c r="H364" s="2" t="s">
        <v>4458</v>
      </c>
      <c r="I364" s="2" t="s">
        <v>1237</v>
      </c>
      <c r="J364" s="2" t="s">
        <v>8160</v>
      </c>
      <c r="K364" s="2" t="s">
        <v>1238</v>
      </c>
      <c r="L364" s="2">
        <v>2019</v>
      </c>
      <c r="M364" s="2">
        <v>11</v>
      </c>
      <c r="N364" s="2">
        <v>1</v>
      </c>
      <c r="O364" s="31">
        <f t="shared" si="30"/>
        <v>43476</v>
      </c>
      <c r="P364" s="2" t="s">
        <v>4456</v>
      </c>
      <c r="Q364" s="2">
        <v>12</v>
      </c>
      <c r="R364" s="2">
        <v>1</v>
      </c>
      <c r="S364" s="31">
        <f t="shared" si="31"/>
        <v>43477</v>
      </c>
      <c r="T364" s="2" t="s">
        <v>4456</v>
      </c>
      <c r="U364" s="2">
        <v>16</v>
      </c>
      <c r="V364" s="2">
        <v>1</v>
      </c>
      <c r="W364" s="31">
        <f t="shared" si="32"/>
        <v>43481</v>
      </c>
      <c r="X364" s="2" t="s">
        <v>4456</v>
      </c>
      <c r="Y364" s="2">
        <v>18</v>
      </c>
      <c r="Z364" s="2">
        <v>1</v>
      </c>
      <c r="AA364" s="31">
        <f t="shared" si="33"/>
        <v>43483</v>
      </c>
      <c r="AB364" s="2" t="s">
        <v>4456</v>
      </c>
      <c r="AC364" s="2">
        <f t="shared" si="29"/>
        <v>4</v>
      </c>
      <c r="AD364" s="2">
        <f>VLOOKUP(K364,'MMA Registration'!N:O,2,FALSE)</f>
        <v>19</v>
      </c>
    </row>
    <row r="365" spans="1:30" ht="23.1" customHeight="1">
      <c r="A365" s="2" t="s">
        <v>1228</v>
      </c>
      <c r="B365" s="2" t="s">
        <v>26</v>
      </c>
      <c r="C365" s="2" t="s">
        <v>27</v>
      </c>
      <c r="D365" s="2" t="s">
        <v>28</v>
      </c>
      <c r="E365" s="2" t="s">
        <v>28</v>
      </c>
      <c r="F365" s="2" t="s">
        <v>167</v>
      </c>
      <c r="G365" s="2" t="s">
        <v>4454</v>
      </c>
      <c r="H365" s="2" t="s">
        <v>4458</v>
      </c>
      <c r="I365" s="2" t="s">
        <v>1239</v>
      </c>
      <c r="J365" s="2" t="s">
        <v>8160</v>
      </c>
      <c r="K365" s="2" t="s">
        <v>1240</v>
      </c>
      <c r="L365" s="2">
        <v>2019</v>
      </c>
      <c r="M365" s="2">
        <v>11</v>
      </c>
      <c r="N365" s="2">
        <v>1</v>
      </c>
      <c r="O365" s="31">
        <f t="shared" si="30"/>
        <v>43476</v>
      </c>
      <c r="P365" s="2" t="s">
        <v>4456</v>
      </c>
      <c r="Q365" s="2">
        <v>12</v>
      </c>
      <c r="R365" s="2">
        <v>1</v>
      </c>
      <c r="S365" s="31">
        <f t="shared" si="31"/>
        <v>43477</v>
      </c>
      <c r="T365" s="2" t="s">
        <v>4456</v>
      </c>
      <c r="U365" s="2">
        <v>16</v>
      </c>
      <c r="V365" s="2">
        <v>1</v>
      </c>
      <c r="W365" s="31">
        <f t="shared" si="32"/>
        <v>43481</v>
      </c>
      <c r="X365" s="2" t="s">
        <v>4456</v>
      </c>
      <c r="Y365" s="2">
        <v>18</v>
      </c>
      <c r="Z365" s="2">
        <v>1</v>
      </c>
      <c r="AA365" s="31">
        <f t="shared" si="33"/>
        <v>43483</v>
      </c>
      <c r="AB365" s="2" t="s">
        <v>4456</v>
      </c>
      <c r="AC365" s="2">
        <f t="shared" si="29"/>
        <v>4</v>
      </c>
      <c r="AD365" s="2">
        <f>VLOOKUP(K365,'MMA Registration'!N:O,2,FALSE)</f>
        <v>18</v>
      </c>
    </row>
    <row r="366" spans="1:30" ht="23.1" customHeight="1">
      <c r="A366" s="2" t="s">
        <v>1228</v>
      </c>
      <c r="B366" s="2" t="s">
        <v>26</v>
      </c>
      <c r="C366" s="2" t="s">
        <v>27</v>
      </c>
      <c r="D366" s="2" t="s">
        <v>28</v>
      </c>
      <c r="E366" s="2" t="s">
        <v>28</v>
      </c>
      <c r="F366" s="2" t="s">
        <v>167</v>
      </c>
      <c r="G366" s="2" t="s">
        <v>4454</v>
      </c>
      <c r="H366" s="2" t="s">
        <v>4458</v>
      </c>
      <c r="I366" s="2" t="s">
        <v>1241</v>
      </c>
      <c r="J366" s="2" t="s">
        <v>8160</v>
      </c>
      <c r="K366" s="2" t="s">
        <v>1242</v>
      </c>
      <c r="L366" s="2">
        <v>2019</v>
      </c>
      <c r="M366" s="2">
        <v>11</v>
      </c>
      <c r="N366" s="2">
        <v>1</v>
      </c>
      <c r="O366" s="31">
        <f t="shared" si="30"/>
        <v>43476</v>
      </c>
      <c r="P366" s="2" t="s">
        <v>4456</v>
      </c>
      <c r="Q366" s="2">
        <v>12</v>
      </c>
      <c r="R366" s="2">
        <v>1</v>
      </c>
      <c r="S366" s="31">
        <f t="shared" si="31"/>
        <v>43477</v>
      </c>
      <c r="T366" s="2" t="s">
        <v>4456</v>
      </c>
      <c r="U366" s="2">
        <v>16</v>
      </c>
      <c r="V366" s="2">
        <v>1</v>
      </c>
      <c r="W366" s="31">
        <f t="shared" si="32"/>
        <v>43481</v>
      </c>
      <c r="X366" s="2" t="s">
        <v>4456</v>
      </c>
      <c r="Y366" s="2">
        <v>18</v>
      </c>
      <c r="Z366" s="2">
        <v>1</v>
      </c>
      <c r="AA366" s="31">
        <f t="shared" si="33"/>
        <v>43483</v>
      </c>
      <c r="AB366" s="2" t="s">
        <v>4457</v>
      </c>
      <c r="AC366" s="2">
        <f t="shared" si="29"/>
        <v>3</v>
      </c>
      <c r="AD366" s="2">
        <f>VLOOKUP(K366,'MMA Registration'!N:O,2,FALSE)</f>
        <v>19</v>
      </c>
    </row>
    <row r="367" spans="1:30" ht="23.1" customHeight="1">
      <c r="A367" s="2" t="s">
        <v>1228</v>
      </c>
      <c r="B367" s="2" t="s">
        <v>26</v>
      </c>
      <c r="C367" s="2" t="s">
        <v>27</v>
      </c>
      <c r="D367" s="2" t="s">
        <v>28</v>
      </c>
      <c r="E367" s="2" t="s">
        <v>28</v>
      </c>
      <c r="F367" s="2" t="s">
        <v>167</v>
      </c>
      <c r="G367" s="2" t="s">
        <v>4454</v>
      </c>
      <c r="H367" s="2" t="s">
        <v>4458</v>
      </c>
      <c r="I367" s="2" t="s">
        <v>1243</v>
      </c>
      <c r="J367" s="2" t="s">
        <v>8160</v>
      </c>
      <c r="K367" s="2" t="s">
        <v>1244</v>
      </c>
      <c r="L367" s="2">
        <v>2019</v>
      </c>
      <c r="M367" s="2">
        <v>11</v>
      </c>
      <c r="N367" s="2">
        <v>1</v>
      </c>
      <c r="O367" s="31">
        <f t="shared" si="30"/>
        <v>43476</v>
      </c>
      <c r="P367" s="2" t="s">
        <v>4456</v>
      </c>
      <c r="Q367" s="2">
        <v>12</v>
      </c>
      <c r="R367" s="2">
        <v>1</v>
      </c>
      <c r="S367" s="31">
        <f t="shared" si="31"/>
        <v>43477</v>
      </c>
      <c r="T367" s="2" t="s">
        <v>4456</v>
      </c>
      <c r="U367" s="2">
        <v>16</v>
      </c>
      <c r="V367" s="2">
        <v>1</v>
      </c>
      <c r="W367" s="31">
        <f t="shared" si="32"/>
        <v>43481</v>
      </c>
      <c r="X367" s="2" t="s">
        <v>4456</v>
      </c>
      <c r="Y367" s="2">
        <v>18</v>
      </c>
      <c r="Z367" s="2">
        <v>1</v>
      </c>
      <c r="AA367" s="31">
        <f t="shared" si="33"/>
        <v>43483</v>
      </c>
      <c r="AB367" s="2" t="s">
        <v>4456</v>
      </c>
      <c r="AC367" s="2">
        <f t="shared" si="29"/>
        <v>4</v>
      </c>
      <c r="AD367" s="2">
        <f>VLOOKUP(K367,'MMA Registration'!N:O,2,FALSE)</f>
        <v>18</v>
      </c>
    </row>
    <row r="368" spans="1:30" ht="23.1" customHeight="1">
      <c r="A368" s="2" t="s">
        <v>1228</v>
      </c>
      <c r="B368" s="2" t="s">
        <v>26</v>
      </c>
      <c r="C368" s="2" t="s">
        <v>27</v>
      </c>
      <c r="D368" s="2" t="s">
        <v>28</v>
      </c>
      <c r="E368" s="2" t="s">
        <v>28</v>
      </c>
      <c r="F368" s="2" t="s">
        <v>167</v>
      </c>
      <c r="G368" s="2" t="s">
        <v>4454</v>
      </c>
      <c r="H368" s="2" t="s">
        <v>4458</v>
      </c>
      <c r="I368" s="2" t="s">
        <v>1245</v>
      </c>
      <c r="J368" s="2" t="s">
        <v>8160</v>
      </c>
      <c r="K368" s="2" t="s">
        <v>1246</v>
      </c>
      <c r="L368" s="2">
        <v>2019</v>
      </c>
      <c r="M368" s="2">
        <v>11</v>
      </c>
      <c r="N368" s="2">
        <v>1</v>
      </c>
      <c r="O368" s="31">
        <f t="shared" si="30"/>
        <v>43476</v>
      </c>
      <c r="P368" s="2" t="s">
        <v>4456</v>
      </c>
      <c r="Q368" s="2">
        <v>12</v>
      </c>
      <c r="R368" s="2">
        <v>1</v>
      </c>
      <c r="S368" s="31">
        <f t="shared" si="31"/>
        <v>43477</v>
      </c>
      <c r="T368" s="2" t="s">
        <v>4456</v>
      </c>
      <c r="U368" s="2">
        <v>16</v>
      </c>
      <c r="V368" s="2">
        <v>1</v>
      </c>
      <c r="W368" s="31">
        <f t="shared" si="32"/>
        <v>43481</v>
      </c>
      <c r="X368" s="2" t="s">
        <v>4456</v>
      </c>
      <c r="Y368" s="2">
        <v>18</v>
      </c>
      <c r="Z368" s="2">
        <v>1</v>
      </c>
      <c r="AA368" s="31">
        <f t="shared" si="33"/>
        <v>43483</v>
      </c>
      <c r="AB368" s="2" t="s">
        <v>4456</v>
      </c>
      <c r="AC368" s="2">
        <f t="shared" si="29"/>
        <v>4</v>
      </c>
      <c r="AD368" s="2">
        <f>VLOOKUP(K368,'MMA Registration'!N:O,2,FALSE)</f>
        <v>19</v>
      </c>
    </row>
    <row r="369" spans="1:30" ht="23.1" customHeight="1">
      <c r="A369" s="2" t="s">
        <v>1228</v>
      </c>
      <c r="B369" s="2" t="s">
        <v>26</v>
      </c>
      <c r="C369" s="2" t="s">
        <v>27</v>
      </c>
      <c r="D369" s="2" t="s">
        <v>28</v>
      </c>
      <c r="E369" s="2" t="s">
        <v>28</v>
      </c>
      <c r="F369" s="2" t="s">
        <v>167</v>
      </c>
      <c r="G369" s="2" t="s">
        <v>4454</v>
      </c>
      <c r="H369" s="2" t="s">
        <v>4458</v>
      </c>
      <c r="I369" s="2" t="s">
        <v>1247</v>
      </c>
      <c r="J369" s="2" t="s">
        <v>8160</v>
      </c>
      <c r="K369" s="2" t="s">
        <v>1248</v>
      </c>
      <c r="L369" s="2">
        <v>2019</v>
      </c>
      <c r="M369" s="2">
        <v>11</v>
      </c>
      <c r="N369" s="2">
        <v>1</v>
      </c>
      <c r="O369" s="31">
        <f t="shared" si="30"/>
        <v>43476</v>
      </c>
      <c r="P369" s="2" t="s">
        <v>4456</v>
      </c>
      <c r="Q369" s="2">
        <v>12</v>
      </c>
      <c r="R369" s="2">
        <v>1</v>
      </c>
      <c r="S369" s="31">
        <f t="shared" si="31"/>
        <v>43477</v>
      </c>
      <c r="T369" s="2" t="s">
        <v>4456</v>
      </c>
      <c r="U369" s="2">
        <v>16</v>
      </c>
      <c r="V369" s="2">
        <v>1</v>
      </c>
      <c r="W369" s="31">
        <f t="shared" si="32"/>
        <v>43481</v>
      </c>
      <c r="X369" s="2" t="s">
        <v>4457</v>
      </c>
      <c r="Y369" s="2">
        <v>18</v>
      </c>
      <c r="Z369" s="2">
        <v>1</v>
      </c>
      <c r="AA369" s="31">
        <f t="shared" si="33"/>
        <v>43483</v>
      </c>
      <c r="AB369" s="2" t="s">
        <v>4456</v>
      </c>
      <c r="AC369" s="2">
        <f t="shared" si="29"/>
        <v>3</v>
      </c>
      <c r="AD369" s="2">
        <f>VLOOKUP(K369,'MMA Registration'!N:O,2,FALSE)</f>
        <v>19</v>
      </c>
    </row>
    <row r="370" spans="1:30" ht="23.1" customHeight="1">
      <c r="A370" s="2" t="s">
        <v>1228</v>
      </c>
      <c r="B370" s="2" t="s">
        <v>26</v>
      </c>
      <c r="C370" s="2" t="s">
        <v>27</v>
      </c>
      <c r="D370" s="2" t="s">
        <v>28</v>
      </c>
      <c r="E370" s="2" t="s">
        <v>28</v>
      </c>
      <c r="F370" s="2" t="s">
        <v>167</v>
      </c>
      <c r="G370" s="2" t="s">
        <v>4454</v>
      </c>
      <c r="H370" s="2" t="s">
        <v>4458</v>
      </c>
      <c r="I370" s="2" t="s">
        <v>1249</v>
      </c>
      <c r="J370" s="2" t="s">
        <v>8160</v>
      </c>
      <c r="K370" s="2" t="s">
        <v>1250</v>
      </c>
      <c r="L370" s="2">
        <v>2019</v>
      </c>
      <c r="M370" s="2">
        <v>11</v>
      </c>
      <c r="N370" s="2">
        <v>1</v>
      </c>
      <c r="O370" s="31">
        <f t="shared" si="30"/>
        <v>43476</v>
      </c>
      <c r="P370" s="2" t="s">
        <v>4456</v>
      </c>
      <c r="Q370" s="2">
        <v>12</v>
      </c>
      <c r="R370" s="2">
        <v>1</v>
      </c>
      <c r="S370" s="31">
        <f t="shared" si="31"/>
        <v>43477</v>
      </c>
      <c r="T370" s="2" t="s">
        <v>4456</v>
      </c>
      <c r="U370" s="2">
        <v>16</v>
      </c>
      <c r="V370" s="2">
        <v>1</v>
      </c>
      <c r="W370" s="31">
        <f t="shared" si="32"/>
        <v>43481</v>
      </c>
      <c r="X370" s="2" t="s">
        <v>4456</v>
      </c>
      <c r="Y370" s="2">
        <v>18</v>
      </c>
      <c r="Z370" s="2">
        <v>1</v>
      </c>
      <c r="AA370" s="31">
        <f t="shared" si="33"/>
        <v>43483</v>
      </c>
      <c r="AB370" s="2" t="s">
        <v>4456</v>
      </c>
      <c r="AC370" s="2">
        <f t="shared" si="29"/>
        <v>4</v>
      </c>
      <c r="AD370" s="2">
        <f>VLOOKUP(K370,'MMA Registration'!N:O,2,FALSE)</f>
        <v>19</v>
      </c>
    </row>
    <row r="371" spans="1:30" ht="23.1" customHeight="1">
      <c r="A371" s="2" t="s">
        <v>1228</v>
      </c>
      <c r="B371" s="2" t="s">
        <v>26</v>
      </c>
      <c r="C371" s="2" t="s">
        <v>27</v>
      </c>
      <c r="D371" s="2" t="s">
        <v>28</v>
      </c>
      <c r="E371" s="2" t="s">
        <v>28</v>
      </c>
      <c r="F371" s="2" t="s">
        <v>167</v>
      </c>
      <c r="G371" s="2" t="s">
        <v>4454</v>
      </c>
      <c r="H371" s="2" t="s">
        <v>4458</v>
      </c>
      <c r="I371" s="2" t="s">
        <v>1027</v>
      </c>
      <c r="J371" s="2" t="s">
        <v>8160</v>
      </c>
      <c r="K371" s="2" t="s">
        <v>1251</v>
      </c>
      <c r="L371" s="2">
        <v>2019</v>
      </c>
      <c r="M371" s="2">
        <v>11</v>
      </c>
      <c r="N371" s="2">
        <v>1</v>
      </c>
      <c r="O371" s="31">
        <f t="shared" si="30"/>
        <v>43476</v>
      </c>
      <c r="P371" s="2" t="s">
        <v>4456</v>
      </c>
      <c r="Q371" s="2">
        <v>12</v>
      </c>
      <c r="R371" s="2">
        <v>1</v>
      </c>
      <c r="S371" s="31">
        <f t="shared" si="31"/>
        <v>43477</v>
      </c>
      <c r="T371" s="2" t="s">
        <v>4456</v>
      </c>
      <c r="U371" s="2">
        <v>16</v>
      </c>
      <c r="V371" s="2">
        <v>1</v>
      </c>
      <c r="W371" s="31">
        <f t="shared" si="32"/>
        <v>43481</v>
      </c>
      <c r="X371" s="2" t="s">
        <v>4456</v>
      </c>
      <c r="Y371" s="2">
        <v>18</v>
      </c>
      <c r="Z371" s="2">
        <v>1</v>
      </c>
      <c r="AA371" s="31">
        <f t="shared" si="33"/>
        <v>43483</v>
      </c>
      <c r="AB371" s="2" t="s">
        <v>4456</v>
      </c>
      <c r="AC371" s="2">
        <f t="shared" si="29"/>
        <v>4</v>
      </c>
      <c r="AD371" s="2">
        <f>VLOOKUP(K371,'MMA Registration'!N:O,2,FALSE)</f>
        <v>19</v>
      </c>
    </row>
    <row r="372" spans="1:30" ht="23.1" customHeight="1">
      <c r="A372" s="2" t="s">
        <v>1228</v>
      </c>
      <c r="B372" s="2" t="s">
        <v>26</v>
      </c>
      <c r="C372" s="2" t="s">
        <v>27</v>
      </c>
      <c r="D372" s="2" t="s">
        <v>28</v>
      </c>
      <c r="E372" s="2" t="s">
        <v>28</v>
      </c>
      <c r="F372" s="2" t="s">
        <v>167</v>
      </c>
      <c r="G372" s="2" t="s">
        <v>4454</v>
      </c>
      <c r="H372" s="2" t="s">
        <v>4458</v>
      </c>
      <c r="I372" s="2" t="s">
        <v>1252</v>
      </c>
      <c r="J372" s="2" t="s">
        <v>8160</v>
      </c>
      <c r="K372" s="2" t="s">
        <v>1253</v>
      </c>
      <c r="L372" s="2">
        <v>2019</v>
      </c>
      <c r="M372" s="2">
        <v>11</v>
      </c>
      <c r="N372" s="2">
        <v>1</v>
      </c>
      <c r="O372" s="31">
        <f t="shared" si="30"/>
        <v>43476</v>
      </c>
      <c r="P372" s="2" t="s">
        <v>4456</v>
      </c>
      <c r="Q372" s="2">
        <v>12</v>
      </c>
      <c r="R372" s="2">
        <v>1</v>
      </c>
      <c r="S372" s="31">
        <f t="shared" si="31"/>
        <v>43477</v>
      </c>
      <c r="T372" s="2" t="s">
        <v>4456</v>
      </c>
      <c r="U372" s="2">
        <v>16</v>
      </c>
      <c r="V372" s="2">
        <v>1</v>
      </c>
      <c r="W372" s="31">
        <f t="shared" si="32"/>
        <v>43481</v>
      </c>
      <c r="X372" s="2" t="s">
        <v>4456</v>
      </c>
      <c r="Y372" s="2">
        <v>18</v>
      </c>
      <c r="Z372" s="2">
        <v>1</v>
      </c>
      <c r="AA372" s="31">
        <f t="shared" si="33"/>
        <v>43483</v>
      </c>
      <c r="AB372" s="2" t="s">
        <v>4456</v>
      </c>
      <c r="AC372" s="2">
        <f t="shared" si="29"/>
        <v>4</v>
      </c>
      <c r="AD372" s="2">
        <f>VLOOKUP(K372,'MMA Registration'!N:O,2,FALSE)</f>
        <v>18</v>
      </c>
    </row>
    <row r="373" spans="1:30" ht="23.1" customHeight="1">
      <c r="A373" s="2" t="s">
        <v>1228</v>
      </c>
      <c r="B373" s="2" t="s">
        <v>26</v>
      </c>
      <c r="C373" s="2" t="s">
        <v>27</v>
      </c>
      <c r="D373" s="2" t="s">
        <v>28</v>
      </c>
      <c r="E373" s="2" t="s">
        <v>28</v>
      </c>
      <c r="F373" s="2" t="s">
        <v>167</v>
      </c>
      <c r="G373" s="2" t="s">
        <v>4454</v>
      </c>
      <c r="H373" s="2" t="s">
        <v>4458</v>
      </c>
      <c r="I373" s="2" t="s">
        <v>1254</v>
      </c>
      <c r="J373" s="2" t="s">
        <v>8160</v>
      </c>
      <c r="K373" s="2" t="s">
        <v>649</v>
      </c>
      <c r="L373" s="2">
        <v>2019</v>
      </c>
      <c r="M373" s="2">
        <v>11</v>
      </c>
      <c r="N373" s="2">
        <v>1</v>
      </c>
      <c r="O373" s="31">
        <f t="shared" si="30"/>
        <v>43476</v>
      </c>
      <c r="P373" s="2" t="s">
        <v>4456</v>
      </c>
      <c r="Q373" s="2">
        <v>12</v>
      </c>
      <c r="R373" s="2">
        <v>1</v>
      </c>
      <c r="S373" s="31">
        <f t="shared" si="31"/>
        <v>43477</v>
      </c>
      <c r="T373" s="2" t="s">
        <v>4456</v>
      </c>
      <c r="U373" s="2">
        <v>16</v>
      </c>
      <c r="V373" s="2">
        <v>1</v>
      </c>
      <c r="W373" s="31">
        <f t="shared" si="32"/>
        <v>43481</v>
      </c>
      <c r="X373" s="2" t="s">
        <v>4456</v>
      </c>
      <c r="Y373" s="2">
        <v>18</v>
      </c>
      <c r="Z373" s="2">
        <v>1</v>
      </c>
      <c r="AA373" s="31">
        <f t="shared" si="33"/>
        <v>43483</v>
      </c>
      <c r="AB373" s="2" t="s">
        <v>4456</v>
      </c>
      <c r="AC373" s="2">
        <f t="shared" si="29"/>
        <v>4</v>
      </c>
      <c r="AD373" s="2">
        <f>VLOOKUP(K373,'MMA Registration'!N:O,2,FALSE)</f>
        <v>19</v>
      </c>
    </row>
    <row r="374" spans="1:30" ht="23.1" customHeight="1">
      <c r="A374" s="2" t="s">
        <v>1228</v>
      </c>
      <c r="B374" s="2" t="s">
        <v>26</v>
      </c>
      <c r="C374" s="2" t="s">
        <v>27</v>
      </c>
      <c r="D374" s="2" t="s">
        <v>28</v>
      </c>
      <c r="E374" s="2" t="s">
        <v>28</v>
      </c>
      <c r="F374" s="2" t="s">
        <v>167</v>
      </c>
      <c r="G374" s="2" t="s">
        <v>4454</v>
      </c>
      <c r="H374" s="2" t="s">
        <v>4458</v>
      </c>
      <c r="I374" s="2" t="s">
        <v>1255</v>
      </c>
      <c r="J374" s="2" t="s">
        <v>8160</v>
      </c>
      <c r="K374" s="2" t="s">
        <v>1256</v>
      </c>
      <c r="L374" s="2">
        <v>2019</v>
      </c>
      <c r="M374" s="2">
        <v>11</v>
      </c>
      <c r="N374" s="2">
        <v>1</v>
      </c>
      <c r="O374" s="31">
        <f t="shared" si="30"/>
        <v>43476</v>
      </c>
      <c r="P374" s="2" t="s">
        <v>4456</v>
      </c>
      <c r="Q374" s="2">
        <v>12</v>
      </c>
      <c r="R374" s="2">
        <v>1</v>
      </c>
      <c r="S374" s="31">
        <f t="shared" si="31"/>
        <v>43477</v>
      </c>
      <c r="T374" s="2" t="s">
        <v>4456</v>
      </c>
      <c r="U374" s="2">
        <v>16</v>
      </c>
      <c r="V374" s="2">
        <v>1</v>
      </c>
      <c r="W374" s="31">
        <f t="shared" si="32"/>
        <v>43481</v>
      </c>
      <c r="X374" s="2" t="s">
        <v>4456</v>
      </c>
      <c r="Y374" s="2">
        <v>18</v>
      </c>
      <c r="Z374" s="2">
        <v>1</v>
      </c>
      <c r="AA374" s="31">
        <f t="shared" si="33"/>
        <v>43483</v>
      </c>
      <c r="AB374" s="2" t="s">
        <v>4456</v>
      </c>
      <c r="AC374" s="2">
        <f t="shared" si="29"/>
        <v>4</v>
      </c>
      <c r="AD374" s="2">
        <f>VLOOKUP(K374,'MMA Registration'!N:O,2,FALSE)</f>
        <v>18</v>
      </c>
    </row>
    <row r="375" spans="1:30" ht="23.1" customHeight="1">
      <c r="A375" s="2" t="s">
        <v>1228</v>
      </c>
      <c r="B375" s="2" t="s">
        <v>26</v>
      </c>
      <c r="C375" s="2" t="s">
        <v>27</v>
      </c>
      <c r="D375" s="2" t="s">
        <v>28</v>
      </c>
      <c r="E375" s="2" t="s">
        <v>28</v>
      </c>
      <c r="F375" s="2" t="s">
        <v>167</v>
      </c>
      <c r="G375" s="2" t="s">
        <v>4454</v>
      </c>
      <c r="H375" s="2" t="s">
        <v>4458</v>
      </c>
      <c r="I375" s="2" t="s">
        <v>1257</v>
      </c>
      <c r="J375" s="2" t="s">
        <v>8160</v>
      </c>
      <c r="K375" s="2" t="s">
        <v>1258</v>
      </c>
      <c r="L375" s="2">
        <v>2019</v>
      </c>
      <c r="M375" s="2">
        <v>11</v>
      </c>
      <c r="N375" s="2">
        <v>1</v>
      </c>
      <c r="O375" s="31">
        <f t="shared" si="30"/>
        <v>43476</v>
      </c>
      <c r="P375" s="2" t="s">
        <v>4456</v>
      </c>
      <c r="Q375" s="2">
        <v>12</v>
      </c>
      <c r="R375" s="2">
        <v>1</v>
      </c>
      <c r="S375" s="31">
        <f t="shared" si="31"/>
        <v>43477</v>
      </c>
      <c r="T375" s="2" t="s">
        <v>4456</v>
      </c>
      <c r="U375" s="2">
        <v>16</v>
      </c>
      <c r="V375" s="2">
        <v>1</v>
      </c>
      <c r="W375" s="31">
        <f t="shared" si="32"/>
        <v>43481</v>
      </c>
      <c r="X375" s="2" t="s">
        <v>4456</v>
      </c>
      <c r="Y375" s="2">
        <v>18</v>
      </c>
      <c r="Z375" s="2">
        <v>1</v>
      </c>
      <c r="AA375" s="31">
        <f t="shared" si="33"/>
        <v>43483</v>
      </c>
      <c r="AB375" s="2" t="s">
        <v>4456</v>
      </c>
      <c r="AC375" s="2">
        <f t="shared" si="29"/>
        <v>4</v>
      </c>
      <c r="AD375" s="2">
        <f>VLOOKUP(K375,'MMA Registration'!N:O,2,FALSE)</f>
        <v>18</v>
      </c>
    </row>
    <row r="376" spans="1:30" ht="23.1" customHeight="1">
      <c r="A376" s="2" t="s">
        <v>1228</v>
      </c>
      <c r="B376" s="2" t="s">
        <v>26</v>
      </c>
      <c r="C376" s="2" t="s">
        <v>27</v>
      </c>
      <c r="D376" s="2" t="s">
        <v>28</v>
      </c>
      <c r="E376" s="2" t="s">
        <v>28</v>
      </c>
      <c r="F376" s="2" t="s">
        <v>167</v>
      </c>
      <c r="G376" s="2" t="s">
        <v>4454</v>
      </c>
      <c r="H376" s="2" t="s">
        <v>4458</v>
      </c>
      <c r="I376" s="2" t="s">
        <v>1259</v>
      </c>
      <c r="J376" s="2" t="s">
        <v>8160</v>
      </c>
      <c r="K376" s="2" t="s">
        <v>1260</v>
      </c>
      <c r="L376" s="2">
        <v>2019</v>
      </c>
      <c r="M376" s="2">
        <v>11</v>
      </c>
      <c r="N376" s="2">
        <v>1</v>
      </c>
      <c r="O376" s="31">
        <f t="shared" si="30"/>
        <v>43476</v>
      </c>
      <c r="P376" s="2" t="s">
        <v>4456</v>
      </c>
      <c r="Q376" s="2">
        <v>12</v>
      </c>
      <c r="R376" s="2">
        <v>1</v>
      </c>
      <c r="S376" s="31">
        <f t="shared" si="31"/>
        <v>43477</v>
      </c>
      <c r="T376" s="2" t="s">
        <v>4456</v>
      </c>
      <c r="U376" s="2">
        <v>16</v>
      </c>
      <c r="V376" s="2">
        <v>1</v>
      </c>
      <c r="W376" s="31">
        <f t="shared" si="32"/>
        <v>43481</v>
      </c>
      <c r="X376" s="2" t="s">
        <v>4456</v>
      </c>
      <c r="Y376" s="2">
        <v>18</v>
      </c>
      <c r="Z376" s="2">
        <v>1</v>
      </c>
      <c r="AA376" s="31">
        <f t="shared" si="33"/>
        <v>43483</v>
      </c>
      <c r="AB376" s="2" t="s">
        <v>4456</v>
      </c>
      <c r="AC376" s="2">
        <f t="shared" si="29"/>
        <v>4</v>
      </c>
      <c r="AD376" s="2">
        <f>VLOOKUP(K376,'MMA Registration'!N:O,2,FALSE)</f>
        <v>19</v>
      </c>
    </row>
    <row r="377" spans="1:30" ht="23.1" customHeight="1">
      <c r="A377" s="2" t="s">
        <v>1228</v>
      </c>
      <c r="B377" s="2" t="s">
        <v>26</v>
      </c>
      <c r="C377" s="2" t="s">
        <v>27</v>
      </c>
      <c r="D377" s="2" t="s">
        <v>28</v>
      </c>
      <c r="E377" s="2" t="s">
        <v>28</v>
      </c>
      <c r="F377" s="2" t="s">
        <v>167</v>
      </c>
      <c r="G377" s="2" t="s">
        <v>4454</v>
      </c>
      <c r="H377" s="2" t="s">
        <v>4458</v>
      </c>
      <c r="I377" s="2" t="s">
        <v>1261</v>
      </c>
      <c r="J377" s="2" t="s">
        <v>8160</v>
      </c>
      <c r="K377" s="2" t="s">
        <v>337</v>
      </c>
      <c r="L377" s="2">
        <v>2019</v>
      </c>
      <c r="M377" s="2">
        <v>11</v>
      </c>
      <c r="N377" s="2">
        <v>1</v>
      </c>
      <c r="O377" s="31">
        <f t="shared" si="30"/>
        <v>43476</v>
      </c>
      <c r="P377" s="2" t="s">
        <v>4456</v>
      </c>
      <c r="Q377" s="2">
        <v>12</v>
      </c>
      <c r="R377" s="2">
        <v>1</v>
      </c>
      <c r="S377" s="31">
        <f t="shared" si="31"/>
        <v>43477</v>
      </c>
      <c r="T377" s="2" t="s">
        <v>4456</v>
      </c>
      <c r="U377" s="2">
        <v>16</v>
      </c>
      <c r="V377" s="2">
        <v>1</v>
      </c>
      <c r="W377" s="31">
        <f t="shared" si="32"/>
        <v>43481</v>
      </c>
      <c r="X377" s="2" t="s">
        <v>4456</v>
      </c>
      <c r="Y377" s="2">
        <v>18</v>
      </c>
      <c r="Z377" s="2">
        <v>1</v>
      </c>
      <c r="AA377" s="31">
        <f t="shared" si="33"/>
        <v>43483</v>
      </c>
      <c r="AB377" s="2" t="s">
        <v>4457</v>
      </c>
      <c r="AC377" s="2">
        <f t="shared" si="29"/>
        <v>3</v>
      </c>
      <c r="AD377" s="2">
        <f>VLOOKUP(K377,'MMA Registration'!N:O,2,FALSE)</f>
        <v>19</v>
      </c>
    </row>
    <row r="378" spans="1:30" ht="23.1" customHeight="1">
      <c r="A378" s="2" t="s">
        <v>1228</v>
      </c>
      <c r="B378" s="2" t="s">
        <v>26</v>
      </c>
      <c r="C378" s="2" t="s">
        <v>27</v>
      </c>
      <c r="D378" s="2" t="s">
        <v>28</v>
      </c>
      <c r="E378" s="2" t="s">
        <v>28</v>
      </c>
      <c r="F378" s="2" t="s">
        <v>167</v>
      </c>
      <c r="G378" s="2" t="s">
        <v>4454</v>
      </c>
      <c r="H378" s="2" t="s">
        <v>4458</v>
      </c>
      <c r="I378" s="2" t="s">
        <v>1262</v>
      </c>
      <c r="J378" s="2" t="s">
        <v>8160</v>
      </c>
      <c r="K378" s="2" t="s">
        <v>1263</v>
      </c>
      <c r="L378" s="2">
        <v>2019</v>
      </c>
      <c r="M378" s="2">
        <v>11</v>
      </c>
      <c r="N378" s="2">
        <v>1</v>
      </c>
      <c r="O378" s="31">
        <f t="shared" si="30"/>
        <v>43476</v>
      </c>
      <c r="P378" s="2" t="s">
        <v>4456</v>
      </c>
      <c r="Q378" s="2">
        <v>12</v>
      </c>
      <c r="R378" s="2">
        <v>1</v>
      </c>
      <c r="S378" s="31">
        <f t="shared" si="31"/>
        <v>43477</v>
      </c>
      <c r="T378" s="2" t="s">
        <v>4456</v>
      </c>
      <c r="U378" s="2">
        <v>16</v>
      </c>
      <c r="V378" s="2">
        <v>1</v>
      </c>
      <c r="W378" s="31">
        <f t="shared" si="32"/>
        <v>43481</v>
      </c>
      <c r="X378" s="2" t="s">
        <v>4456</v>
      </c>
      <c r="Y378" s="2">
        <v>18</v>
      </c>
      <c r="Z378" s="2">
        <v>1</v>
      </c>
      <c r="AA378" s="31">
        <f t="shared" si="33"/>
        <v>43483</v>
      </c>
      <c r="AB378" s="2" t="s">
        <v>4456</v>
      </c>
      <c r="AC378" s="2">
        <f t="shared" si="29"/>
        <v>4</v>
      </c>
      <c r="AD378" s="2">
        <f>VLOOKUP(K378,'MMA Registration'!N:O,2,FALSE)</f>
        <v>19</v>
      </c>
    </row>
    <row r="379" spans="1:30" ht="23.1" customHeight="1">
      <c r="A379" s="2" t="s">
        <v>1228</v>
      </c>
      <c r="B379" s="2" t="s">
        <v>26</v>
      </c>
      <c r="C379" s="2" t="s">
        <v>27</v>
      </c>
      <c r="D379" s="2" t="s">
        <v>28</v>
      </c>
      <c r="E379" s="2" t="s">
        <v>28</v>
      </c>
      <c r="F379" s="2" t="s">
        <v>167</v>
      </c>
      <c r="G379" s="2" t="s">
        <v>4454</v>
      </c>
      <c r="H379" s="2" t="s">
        <v>4458</v>
      </c>
      <c r="I379" s="2" t="s">
        <v>1264</v>
      </c>
      <c r="J379" s="2" t="s">
        <v>8160</v>
      </c>
      <c r="K379" s="2" t="s">
        <v>1031</v>
      </c>
      <c r="L379" s="2">
        <v>2019</v>
      </c>
      <c r="M379" s="2">
        <v>11</v>
      </c>
      <c r="N379" s="2">
        <v>1</v>
      </c>
      <c r="O379" s="31">
        <f t="shared" si="30"/>
        <v>43476</v>
      </c>
      <c r="P379" s="2" t="s">
        <v>4456</v>
      </c>
      <c r="Q379" s="2">
        <v>12</v>
      </c>
      <c r="R379" s="2">
        <v>1</v>
      </c>
      <c r="S379" s="31">
        <f t="shared" si="31"/>
        <v>43477</v>
      </c>
      <c r="T379" s="2" t="s">
        <v>4456</v>
      </c>
      <c r="U379" s="2">
        <v>16</v>
      </c>
      <c r="V379" s="2">
        <v>1</v>
      </c>
      <c r="W379" s="31">
        <f t="shared" si="32"/>
        <v>43481</v>
      </c>
      <c r="X379" s="2" t="s">
        <v>4456</v>
      </c>
      <c r="Y379" s="2">
        <v>18</v>
      </c>
      <c r="Z379" s="2">
        <v>1</v>
      </c>
      <c r="AA379" s="31">
        <f t="shared" si="33"/>
        <v>43483</v>
      </c>
      <c r="AB379" s="2" t="s">
        <v>4456</v>
      </c>
      <c r="AC379" s="2">
        <f t="shared" si="29"/>
        <v>4</v>
      </c>
      <c r="AD379" s="2">
        <f>VLOOKUP(K379,'MMA Registration'!N:O,2,FALSE)</f>
        <v>18</v>
      </c>
    </row>
    <row r="380" spans="1:30" ht="23.1" customHeight="1">
      <c r="A380" s="2" t="s">
        <v>1228</v>
      </c>
      <c r="B380" s="2" t="s">
        <v>26</v>
      </c>
      <c r="C380" s="2" t="s">
        <v>27</v>
      </c>
      <c r="D380" s="2" t="s">
        <v>28</v>
      </c>
      <c r="E380" s="2" t="s">
        <v>28</v>
      </c>
      <c r="F380" s="2" t="s">
        <v>167</v>
      </c>
      <c r="G380" s="2" t="s">
        <v>4454</v>
      </c>
      <c r="H380" s="2" t="s">
        <v>4458</v>
      </c>
      <c r="I380" s="2" t="s">
        <v>1265</v>
      </c>
      <c r="J380" s="2" t="s">
        <v>8160</v>
      </c>
      <c r="K380" s="2" t="s">
        <v>1266</v>
      </c>
      <c r="L380" s="2">
        <v>2019</v>
      </c>
      <c r="M380" s="2">
        <v>11</v>
      </c>
      <c r="N380" s="2">
        <v>1</v>
      </c>
      <c r="O380" s="31">
        <f t="shared" si="30"/>
        <v>43476</v>
      </c>
      <c r="P380" s="2" t="s">
        <v>4456</v>
      </c>
      <c r="Q380" s="2">
        <v>12</v>
      </c>
      <c r="R380" s="2">
        <v>1</v>
      </c>
      <c r="S380" s="31">
        <f t="shared" si="31"/>
        <v>43477</v>
      </c>
      <c r="T380" s="2" t="s">
        <v>4456</v>
      </c>
      <c r="U380" s="2">
        <v>16</v>
      </c>
      <c r="V380" s="2">
        <v>1</v>
      </c>
      <c r="W380" s="31">
        <f t="shared" si="32"/>
        <v>43481</v>
      </c>
      <c r="X380" s="2" t="s">
        <v>4456</v>
      </c>
      <c r="Y380" s="2">
        <v>18</v>
      </c>
      <c r="Z380" s="2">
        <v>1</v>
      </c>
      <c r="AA380" s="31">
        <f t="shared" si="33"/>
        <v>43483</v>
      </c>
      <c r="AB380" s="2" t="s">
        <v>4456</v>
      </c>
      <c r="AC380" s="2">
        <f t="shared" si="29"/>
        <v>4</v>
      </c>
      <c r="AD380" s="2">
        <f>VLOOKUP(K380,'MMA Registration'!N:O,2,FALSE)</f>
        <v>19</v>
      </c>
    </row>
    <row r="381" spans="1:30" ht="23.1" customHeight="1">
      <c r="A381" s="2" t="s">
        <v>1228</v>
      </c>
      <c r="B381" s="2" t="s">
        <v>26</v>
      </c>
      <c r="C381" s="2" t="s">
        <v>27</v>
      </c>
      <c r="D381" s="2" t="s">
        <v>28</v>
      </c>
      <c r="E381" s="2" t="s">
        <v>28</v>
      </c>
      <c r="F381" s="2" t="s">
        <v>167</v>
      </c>
      <c r="G381" s="2" t="s">
        <v>4454</v>
      </c>
      <c r="H381" s="2" t="s">
        <v>4458</v>
      </c>
      <c r="I381" s="2" t="s">
        <v>1267</v>
      </c>
      <c r="J381" s="2" t="s">
        <v>8160</v>
      </c>
      <c r="K381" s="2" t="s">
        <v>1268</v>
      </c>
      <c r="L381" s="2">
        <v>2019</v>
      </c>
      <c r="M381" s="2">
        <v>11</v>
      </c>
      <c r="N381" s="2">
        <v>1</v>
      </c>
      <c r="O381" s="31">
        <f t="shared" si="30"/>
        <v>43476</v>
      </c>
      <c r="P381" s="2" t="s">
        <v>4456</v>
      </c>
      <c r="Q381" s="2">
        <v>12</v>
      </c>
      <c r="R381" s="2">
        <v>1</v>
      </c>
      <c r="S381" s="31">
        <f t="shared" si="31"/>
        <v>43477</v>
      </c>
      <c r="T381" s="2" t="s">
        <v>4456</v>
      </c>
      <c r="U381" s="2">
        <v>16</v>
      </c>
      <c r="V381" s="2">
        <v>1</v>
      </c>
      <c r="W381" s="31">
        <f t="shared" si="32"/>
        <v>43481</v>
      </c>
      <c r="X381" s="2" t="s">
        <v>4456</v>
      </c>
      <c r="Y381" s="2">
        <v>18</v>
      </c>
      <c r="Z381" s="2">
        <v>1</v>
      </c>
      <c r="AA381" s="31">
        <f t="shared" si="33"/>
        <v>43483</v>
      </c>
      <c r="AB381" s="2" t="s">
        <v>4456</v>
      </c>
      <c r="AC381" s="2">
        <f t="shared" si="29"/>
        <v>4</v>
      </c>
      <c r="AD381" s="2">
        <f>VLOOKUP(K381,'MMA Registration'!N:O,2,FALSE)</f>
        <v>19</v>
      </c>
    </row>
    <row r="382" spans="1:30" ht="23.1" customHeight="1">
      <c r="A382" s="2" t="s">
        <v>1269</v>
      </c>
      <c r="B382" s="2" t="s">
        <v>26</v>
      </c>
      <c r="C382" s="2" t="s">
        <v>27</v>
      </c>
      <c r="D382" s="2" t="s">
        <v>28</v>
      </c>
      <c r="E382" s="2" t="s">
        <v>28</v>
      </c>
      <c r="F382" s="2" t="s">
        <v>167</v>
      </c>
      <c r="G382" s="2" t="s">
        <v>4454</v>
      </c>
      <c r="H382" s="2" t="s">
        <v>4460</v>
      </c>
      <c r="I382" s="2" t="s">
        <v>4461</v>
      </c>
      <c r="J382" s="2" t="s">
        <v>8160</v>
      </c>
      <c r="K382" s="2" t="s">
        <v>1307</v>
      </c>
      <c r="L382" s="2">
        <v>2019</v>
      </c>
      <c r="M382" s="2">
        <v>19</v>
      </c>
      <c r="N382" s="2">
        <v>1</v>
      </c>
      <c r="O382" s="31">
        <f t="shared" si="30"/>
        <v>43484</v>
      </c>
      <c r="P382" s="2" t="s">
        <v>4456</v>
      </c>
      <c r="Q382" s="2">
        <v>21</v>
      </c>
      <c r="R382" s="2">
        <v>1</v>
      </c>
      <c r="S382" s="31">
        <f t="shared" si="31"/>
        <v>43486</v>
      </c>
      <c r="T382" s="2" t="s">
        <v>4456</v>
      </c>
      <c r="U382" s="2">
        <v>25</v>
      </c>
      <c r="V382" s="2">
        <v>1</v>
      </c>
      <c r="W382" s="31">
        <f t="shared" si="32"/>
        <v>43490</v>
      </c>
      <c r="X382" s="2" t="s">
        <v>4456</v>
      </c>
      <c r="Y382" s="2">
        <v>31</v>
      </c>
      <c r="Z382" s="2">
        <v>1</v>
      </c>
      <c r="AA382" s="31">
        <f t="shared" si="33"/>
        <v>43496</v>
      </c>
      <c r="AB382" s="2" t="s">
        <v>4456</v>
      </c>
      <c r="AC382" s="2">
        <f t="shared" si="29"/>
        <v>4</v>
      </c>
      <c r="AD382" s="2">
        <f>VLOOKUP(K382,'MMA Registration'!N:O,2,FALSE)</f>
        <v>19</v>
      </c>
    </row>
    <row r="383" spans="1:30" ht="23.1" customHeight="1">
      <c r="A383" s="2" t="s">
        <v>1269</v>
      </c>
      <c r="B383" s="2" t="s">
        <v>26</v>
      </c>
      <c r="C383" s="2" t="s">
        <v>27</v>
      </c>
      <c r="D383" s="2" t="s">
        <v>28</v>
      </c>
      <c r="E383" s="2" t="s">
        <v>28</v>
      </c>
      <c r="F383" s="2" t="s">
        <v>167</v>
      </c>
      <c r="G383" s="2" t="s">
        <v>4454</v>
      </c>
      <c r="H383" s="2" t="s">
        <v>4460</v>
      </c>
      <c r="I383" s="2" t="s">
        <v>571</v>
      </c>
      <c r="J383" s="2" t="s">
        <v>8160</v>
      </c>
      <c r="K383" s="2" t="s">
        <v>732</v>
      </c>
      <c r="L383" s="2">
        <v>2019</v>
      </c>
      <c r="M383" s="2">
        <v>19</v>
      </c>
      <c r="N383" s="2">
        <v>1</v>
      </c>
      <c r="O383" s="31">
        <f t="shared" si="30"/>
        <v>43484</v>
      </c>
      <c r="P383" s="2" t="s">
        <v>4456</v>
      </c>
      <c r="Q383" s="2">
        <v>21</v>
      </c>
      <c r="R383" s="2">
        <v>1</v>
      </c>
      <c r="S383" s="31">
        <f t="shared" si="31"/>
        <v>43486</v>
      </c>
      <c r="T383" s="2" t="s">
        <v>4456</v>
      </c>
      <c r="U383" s="2">
        <v>25</v>
      </c>
      <c r="V383" s="2">
        <v>1</v>
      </c>
      <c r="W383" s="31">
        <f t="shared" si="32"/>
        <v>43490</v>
      </c>
      <c r="X383" s="2" t="s">
        <v>4457</v>
      </c>
      <c r="Y383" s="2">
        <v>31</v>
      </c>
      <c r="Z383" s="2">
        <v>1</v>
      </c>
      <c r="AA383" s="31">
        <f t="shared" si="33"/>
        <v>43496</v>
      </c>
      <c r="AB383" s="2" t="s">
        <v>4456</v>
      </c>
      <c r="AC383" s="2">
        <f t="shared" si="29"/>
        <v>3</v>
      </c>
      <c r="AD383" s="2">
        <f>VLOOKUP(K383,'MMA Registration'!N:O,2,FALSE)</f>
        <v>18</v>
      </c>
    </row>
    <row r="384" spans="1:30" ht="23.1" customHeight="1">
      <c r="A384" s="2" t="s">
        <v>1269</v>
      </c>
      <c r="B384" s="2" t="s">
        <v>26</v>
      </c>
      <c r="C384" s="2" t="s">
        <v>27</v>
      </c>
      <c r="D384" s="2" t="s">
        <v>28</v>
      </c>
      <c r="E384" s="2" t="s">
        <v>28</v>
      </c>
      <c r="F384" s="2" t="s">
        <v>167</v>
      </c>
      <c r="G384" s="2" t="s">
        <v>4454</v>
      </c>
      <c r="H384" s="2" t="s">
        <v>4460</v>
      </c>
      <c r="I384" s="2" t="s">
        <v>1310</v>
      </c>
      <c r="J384" s="2" t="s">
        <v>8160</v>
      </c>
      <c r="K384" s="2" t="s">
        <v>1311</v>
      </c>
      <c r="L384" s="2">
        <v>2019</v>
      </c>
      <c r="M384" s="2">
        <v>19</v>
      </c>
      <c r="N384" s="2">
        <v>1</v>
      </c>
      <c r="O384" s="31">
        <f t="shared" si="30"/>
        <v>43484</v>
      </c>
      <c r="P384" s="2" t="s">
        <v>4456</v>
      </c>
      <c r="Q384" s="2">
        <v>21</v>
      </c>
      <c r="R384" s="2">
        <v>1</v>
      </c>
      <c r="S384" s="31">
        <f t="shared" si="31"/>
        <v>43486</v>
      </c>
      <c r="T384" s="2" t="s">
        <v>4456</v>
      </c>
      <c r="U384" s="2">
        <v>25</v>
      </c>
      <c r="V384" s="2">
        <v>1</v>
      </c>
      <c r="W384" s="31">
        <f t="shared" si="32"/>
        <v>43490</v>
      </c>
      <c r="X384" s="2" t="s">
        <v>4456</v>
      </c>
      <c r="Y384" s="2">
        <v>31</v>
      </c>
      <c r="Z384" s="2">
        <v>1</v>
      </c>
      <c r="AA384" s="31">
        <f t="shared" si="33"/>
        <v>43496</v>
      </c>
      <c r="AB384" s="2" t="s">
        <v>4456</v>
      </c>
      <c r="AC384" s="2">
        <f t="shared" si="29"/>
        <v>4</v>
      </c>
      <c r="AD384" s="2">
        <f>VLOOKUP(K384,'MMA Registration'!N:O,2,FALSE)</f>
        <v>19</v>
      </c>
    </row>
    <row r="385" spans="1:30" ht="23.1" customHeight="1">
      <c r="A385" s="2" t="s">
        <v>1269</v>
      </c>
      <c r="B385" s="2" t="s">
        <v>26</v>
      </c>
      <c r="C385" s="2" t="s">
        <v>27</v>
      </c>
      <c r="D385" s="2" t="s">
        <v>28</v>
      </c>
      <c r="E385" s="2" t="s">
        <v>28</v>
      </c>
      <c r="F385" s="2" t="s">
        <v>167</v>
      </c>
      <c r="G385" s="2" t="s">
        <v>4454</v>
      </c>
      <c r="H385" s="2" t="s">
        <v>4460</v>
      </c>
      <c r="I385" s="2" t="s">
        <v>1317</v>
      </c>
      <c r="J385" s="2" t="s">
        <v>8160</v>
      </c>
      <c r="K385" s="2" t="s">
        <v>1318</v>
      </c>
      <c r="L385" s="2">
        <v>2019</v>
      </c>
      <c r="M385" s="2">
        <v>19</v>
      </c>
      <c r="N385" s="2">
        <v>1</v>
      </c>
      <c r="O385" s="31">
        <f t="shared" si="30"/>
        <v>43484</v>
      </c>
      <c r="P385" s="2" t="s">
        <v>4456</v>
      </c>
      <c r="Q385" s="2">
        <v>21</v>
      </c>
      <c r="R385" s="2">
        <v>1</v>
      </c>
      <c r="S385" s="31">
        <f t="shared" si="31"/>
        <v>43486</v>
      </c>
      <c r="T385" s="2" t="s">
        <v>4456</v>
      </c>
      <c r="U385" s="2">
        <v>25</v>
      </c>
      <c r="V385" s="2">
        <v>1</v>
      </c>
      <c r="W385" s="31">
        <f t="shared" si="32"/>
        <v>43490</v>
      </c>
      <c r="X385" s="2" t="s">
        <v>4456</v>
      </c>
      <c r="Y385" s="2">
        <v>31</v>
      </c>
      <c r="Z385" s="2">
        <v>1</v>
      </c>
      <c r="AA385" s="31">
        <f t="shared" si="33"/>
        <v>43496</v>
      </c>
      <c r="AB385" s="2" t="s">
        <v>4456</v>
      </c>
      <c r="AC385" s="2">
        <f t="shared" si="29"/>
        <v>4</v>
      </c>
      <c r="AD385" s="2">
        <f>VLOOKUP(K385,'MMA Registration'!N:O,2,FALSE)</f>
        <v>19</v>
      </c>
    </row>
    <row r="386" spans="1:30" ht="23.1" customHeight="1">
      <c r="A386" s="2" t="s">
        <v>1269</v>
      </c>
      <c r="B386" s="2" t="s">
        <v>26</v>
      </c>
      <c r="C386" s="2" t="s">
        <v>27</v>
      </c>
      <c r="D386" s="2" t="s">
        <v>28</v>
      </c>
      <c r="E386" s="2" t="s">
        <v>28</v>
      </c>
      <c r="F386" s="2" t="s">
        <v>167</v>
      </c>
      <c r="G386" s="2" t="s">
        <v>4454</v>
      </c>
      <c r="H386" s="2" t="s">
        <v>4460</v>
      </c>
      <c r="I386" s="2" t="s">
        <v>817</v>
      </c>
      <c r="J386" s="2" t="s">
        <v>8160</v>
      </c>
      <c r="K386" s="2" t="s">
        <v>816</v>
      </c>
      <c r="L386" s="2">
        <v>2019</v>
      </c>
      <c r="M386" s="2">
        <v>19</v>
      </c>
      <c r="N386" s="2">
        <v>1</v>
      </c>
      <c r="O386" s="31">
        <f t="shared" si="30"/>
        <v>43484</v>
      </c>
      <c r="P386" s="2" t="s">
        <v>4456</v>
      </c>
      <c r="Q386" s="2">
        <v>21</v>
      </c>
      <c r="R386" s="2">
        <v>1</v>
      </c>
      <c r="S386" s="31">
        <f t="shared" si="31"/>
        <v>43486</v>
      </c>
      <c r="T386" s="2" t="s">
        <v>4456</v>
      </c>
      <c r="U386" s="2">
        <v>25</v>
      </c>
      <c r="V386" s="2">
        <v>1</v>
      </c>
      <c r="W386" s="31">
        <f t="shared" si="32"/>
        <v>43490</v>
      </c>
      <c r="X386" s="2" t="s">
        <v>4456</v>
      </c>
      <c r="Y386" s="2">
        <v>31</v>
      </c>
      <c r="Z386" s="2">
        <v>1</v>
      </c>
      <c r="AA386" s="31">
        <f t="shared" si="33"/>
        <v>43496</v>
      </c>
      <c r="AB386" s="2" t="s">
        <v>4456</v>
      </c>
      <c r="AC386" s="2">
        <f t="shared" si="29"/>
        <v>4</v>
      </c>
      <c r="AD386" s="2">
        <f>VLOOKUP(K386,'MMA Registration'!N:O,2,FALSE)</f>
        <v>19</v>
      </c>
    </row>
    <row r="387" spans="1:30" ht="23.1" customHeight="1">
      <c r="A387" s="2" t="s">
        <v>1269</v>
      </c>
      <c r="B387" s="2" t="s">
        <v>26</v>
      </c>
      <c r="C387" s="2" t="s">
        <v>27</v>
      </c>
      <c r="D387" s="2" t="s">
        <v>28</v>
      </c>
      <c r="E387" s="2" t="s">
        <v>28</v>
      </c>
      <c r="F387" s="2" t="s">
        <v>167</v>
      </c>
      <c r="G387" s="2" t="s">
        <v>4454</v>
      </c>
      <c r="H387" s="2" t="s">
        <v>4460</v>
      </c>
      <c r="I387" s="2" t="s">
        <v>1326</v>
      </c>
      <c r="J387" s="2" t="s">
        <v>8160</v>
      </c>
      <c r="K387" s="2" t="s">
        <v>1327</v>
      </c>
      <c r="L387" s="2">
        <v>2019</v>
      </c>
      <c r="M387" s="2">
        <v>19</v>
      </c>
      <c r="N387" s="2">
        <v>1</v>
      </c>
      <c r="O387" s="31">
        <f t="shared" si="30"/>
        <v>43484</v>
      </c>
      <c r="P387" s="2" t="s">
        <v>4456</v>
      </c>
      <c r="Q387" s="2">
        <v>21</v>
      </c>
      <c r="R387" s="2">
        <v>1</v>
      </c>
      <c r="S387" s="31">
        <f t="shared" si="31"/>
        <v>43486</v>
      </c>
      <c r="T387" s="2" t="s">
        <v>4456</v>
      </c>
      <c r="U387" s="2">
        <v>25</v>
      </c>
      <c r="V387" s="2">
        <v>1</v>
      </c>
      <c r="W387" s="31">
        <f t="shared" si="32"/>
        <v>43490</v>
      </c>
      <c r="X387" s="2" t="s">
        <v>4456</v>
      </c>
      <c r="Y387" s="2">
        <v>31</v>
      </c>
      <c r="Z387" s="2">
        <v>1</v>
      </c>
      <c r="AA387" s="31">
        <f t="shared" si="33"/>
        <v>43496</v>
      </c>
      <c r="AB387" s="2" t="s">
        <v>4456</v>
      </c>
      <c r="AC387" s="2">
        <f t="shared" ref="AC387:AC450" si="34">COUNTIF(P387:AB387, "Yes")</f>
        <v>4</v>
      </c>
      <c r="AD387" s="2">
        <f>VLOOKUP(K387,'MMA Registration'!N:O,2,FALSE)</f>
        <v>19</v>
      </c>
    </row>
    <row r="388" spans="1:30" ht="23.1" customHeight="1">
      <c r="A388" s="2" t="s">
        <v>1269</v>
      </c>
      <c r="B388" s="2" t="s">
        <v>26</v>
      </c>
      <c r="C388" s="2" t="s">
        <v>27</v>
      </c>
      <c r="D388" s="2" t="s">
        <v>28</v>
      </c>
      <c r="E388" s="2" t="s">
        <v>28</v>
      </c>
      <c r="F388" s="2" t="s">
        <v>167</v>
      </c>
      <c r="G388" s="2" t="s">
        <v>4454</v>
      </c>
      <c r="H388" s="2" t="s">
        <v>4460</v>
      </c>
      <c r="I388" s="2" t="s">
        <v>1328</v>
      </c>
      <c r="J388" s="2" t="s">
        <v>8160</v>
      </c>
      <c r="K388" s="2" t="s">
        <v>1329</v>
      </c>
      <c r="L388" s="2">
        <v>2019</v>
      </c>
      <c r="M388" s="2">
        <v>19</v>
      </c>
      <c r="N388" s="2">
        <v>1</v>
      </c>
      <c r="O388" s="31">
        <f t="shared" ref="O388:O451" si="35">DATE(L388,N388,M388)</f>
        <v>43484</v>
      </c>
      <c r="P388" s="2" t="s">
        <v>4456</v>
      </c>
      <c r="Q388" s="2">
        <v>21</v>
      </c>
      <c r="R388" s="2">
        <v>1</v>
      </c>
      <c r="S388" s="31">
        <f t="shared" ref="S388:S451" si="36">DATE(L388,R388,Q388)</f>
        <v>43486</v>
      </c>
      <c r="T388" s="2" t="s">
        <v>4456</v>
      </c>
      <c r="U388" s="2">
        <v>25</v>
      </c>
      <c r="V388" s="2">
        <v>1</v>
      </c>
      <c r="W388" s="31">
        <f t="shared" ref="W388:W451" si="37">DATE(L388,V388,U388)</f>
        <v>43490</v>
      </c>
      <c r="X388" s="2" t="s">
        <v>4456</v>
      </c>
      <c r="Y388" s="2">
        <v>31</v>
      </c>
      <c r="Z388" s="2">
        <v>1</v>
      </c>
      <c r="AA388" s="31">
        <f t="shared" ref="AA388:AA451" si="38">DATE(L388,Z388,Y388)</f>
        <v>43496</v>
      </c>
      <c r="AB388" s="2" t="s">
        <v>4456</v>
      </c>
      <c r="AC388" s="2">
        <f t="shared" si="34"/>
        <v>4</v>
      </c>
      <c r="AD388" s="2">
        <f>VLOOKUP(K388,'MMA Registration'!N:O,2,FALSE)</f>
        <v>18</v>
      </c>
    </row>
    <row r="389" spans="1:30" ht="23.1" customHeight="1">
      <c r="A389" s="2" t="s">
        <v>1269</v>
      </c>
      <c r="B389" s="2" t="s">
        <v>26</v>
      </c>
      <c r="C389" s="2" t="s">
        <v>27</v>
      </c>
      <c r="D389" s="2" t="s">
        <v>28</v>
      </c>
      <c r="E389" s="2" t="s">
        <v>28</v>
      </c>
      <c r="F389" s="2" t="s">
        <v>167</v>
      </c>
      <c r="G389" s="2" t="s">
        <v>4454</v>
      </c>
      <c r="H389" s="2" t="s">
        <v>4460</v>
      </c>
      <c r="I389" s="2" t="s">
        <v>1344</v>
      </c>
      <c r="J389" s="2" t="s">
        <v>8160</v>
      </c>
      <c r="K389" s="2" t="s">
        <v>1345</v>
      </c>
      <c r="L389" s="2">
        <v>2019</v>
      </c>
      <c r="M389" s="2">
        <v>19</v>
      </c>
      <c r="N389" s="2">
        <v>1</v>
      </c>
      <c r="O389" s="31">
        <f t="shared" si="35"/>
        <v>43484</v>
      </c>
      <c r="P389" s="2" t="s">
        <v>4456</v>
      </c>
      <c r="Q389" s="2">
        <v>21</v>
      </c>
      <c r="R389" s="2">
        <v>1</v>
      </c>
      <c r="S389" s="31">
        <f t="shared" si="36"/>
        <v>43486</v>
      </c>
      <c r="T389" s="2" t="s">
        <v>4456</v>
      </c>
      <c r="U389" s="2">
        <v>25</v>
      </c>
      <c r="V389" s="2">
        <v>1</v>
      </c>
      <c r="W389" s="31">
        <f t="shared" si="37"/>
        <v>43490</v>
      </c>
      <c r="X389" s="2" t="s">
        <v>4456</v>
      </c>
      <c r="Y389" s="2">
        <v>31</v>
      </c>
      <c r="Z389" s="2">
        <v>1</v>
      </c>
      <c r="AA389" s="31">
        <f t="shared" si="38"/>
        <v>43496</v>
      </c>
      <c r="AB389" s="2" t="s">
        <v>4456</v>
      </c>
      <c r="AC389" s="2">
        <f t="shared" si="34"/>
        <v>4</v>
      </c>
      <c r="AD389" s="2">
        <f>VLOOKUP(K389,'MMA Registration'!N:O,2,FALSE)</f>
        <v>19</v>
      </c>
    </row>
    <row r="390" spans="1:30" ht="23.1" customHeight="1">
      <c r="A390" s="2" t="s">
        <v>1269</v>
      </c>
      <c r="B390" s="2" t="s">
        <v>26</v>
      </c>
      <c r="C390" s="2" t="s">
        <v>27</v>
      </c>
      <c r="D390" s="2" t="s">
        <v>28</v>
      </c>
      <c r="E390" s="2" t="s">
        <v>28</v>
      </c>
      <c r="F390" s="2" t="s">
        <v>167</v>
      </c>
      <c r="G390" s="2" t="s">
        <v>4454</v>
      </c>
      <c r="H390" s="2" t="s">
        <v>4460</v>
      </c>
      <c r="I390" s="2" t="s">
        <v>531</v>
      </c>
      <c r="J390" s="2" t="s">
        <v>8160</v>
      </c>
      <c r="K390" s="2" t="s">
        <v>374</v>
      </c>
      <c r="L390" s="2">
        <v>2019</v>
      </c>
      <c r="M390" s="2">
        <v>19</v>
      </c>
      <c r="N390" s="2">
        <v>1</v>
      </c>
      <c r="O390" s="31">
        <f t="shared" si="35"/>
        <v>43484</v>
      </c>
      <c r="P390" s="2" t="s">
        <v>4456</v>
      </c>
      <c r="Q390" s="2">
        <v>21</v>
      </c>
      <c r="R390" s="2">
        <v>1</v>
      </c>
      <c r="S390" s="31">
        <f t="shared" si="36"/>
        <v>43486</v>
      </c>
      <c r="T390" s="2" t="s">
        <v>4456</v>
      </c>
      <c r="U390" s="2">
        <v>25</v>
      </c>
      <c r="V390" s="2">
        <v>1</v>
      </c>
      <c r="W390" s="31">
        <f t="shared" si="37"/>
        <v>43490</v>
      </c>
      <c r="X390" s="2" t="s">
        <v>4456</v>
      </c>
      <c r="Y390" s="2">
        <v>31</v>
      </c>
      <c r="Z390" s="2">
        <v>1</v>
      </c>
      <c r="AA390" s="31">
        <f t="shared" si="38"/>
        <v>43496</v>
      </c>
      <c r="AB390" s="2" t="s">
        <v>4457</v>
      </c>
      <c r="AC390" s="2">
        <f t="shared" si="34"/>
        <v>3</v>
      </c>
      <c r="AD390" s="2">
        <f>VLOOKUP(K390,'MMA Registration'!N:O,2,FALSE)</f>
        <v>19</v>
      </c>
    </row>
    <row r="391" spans="1:30" ht="23.1" customHeight="1">
      <c r="A391" s="2" t="s">
        <v>1269</v>
      </c>
      <c r="B391" s="2" t="s">
        <v>26</v>
      </c>
      <c r="C391" s="2" t="s">
        <v>27</v>
      </c>
      <c r="D391" s="2" t="s">
        <v>28</v>
      </c>
      <c r="E391" s="2" t="s">
        <v>28</v>
      </c>
      <c r="F391" s="2" t="s">
        <v>167</v>
      </c>
      <c r="G391" s="2" t="s">
        <v>4454</v>
      </c>
      <c r="H391" s="2" t="s">
        <v>4460</v>
      </c>
      <c r="I391" s="2" t="s">
        <v>668</v>
      </c>
      <c r="J391" s="2" t="s">
        <v>8160</v>
      </c>
      <c r="K391" s="2" t="s">
        <v>1352</v>
      </c>
      <c r="L391" s="2">
        <v>2019</v>
      </c>
      <c r="M391" s="2">
        <v>19</v>
      </c>
      <c r="N391" s="2">
        <v>1</v>
      </c>
      <c r="O391" s="31">
        <f t="shared" si="35"/>
        <v>43484</v>
      </c>
      <c r="P391" s="2" t="s">
        <v>4456</v>
      </c>
      <c r="Q391" s="2">
        <v>21</v>
      </c>
      <c r="R391" s="2">
        <v>1</v>
      </c>
      <c r="S391" s="31">
        <f t="shared" si="36"/>
        <v>43486</v>
      </c>
      <c r="T391" s="2" t="s">
        <v>4456</v>
      </c>
      <c r="U391" s="2">
        <v>25</v>
      </c>
      <c r="V391" s="2">
        <v>1</v>
      </c>
      <c r="W391" s="31">
        <f t="shared" si="37"/>
        <v>43490</v>
      </c>
      <c r="X391" s="2" t="s">
        <v>4456</v>
      </c>
      <c r="Y391" s="2">
        <v>31</v>
      </c>
      <c r="Z391" s="2">
        <v>1</v>
      </c>
      <c r="AA391" s="31">
        <f t="shared" si="38"/>
        <v>43496</v>
      </c>
      <c r="AB391" s="2" t="s">
        <v>4456</v>
      </c>
      <c r="AC391" s="2">
        <f t="shared" si="34"/>
        <v>4</v>
      </c>
      <c r="AD391" s="2">
        <f>VLOOKUP(K391,'MMA Registration'!N:O,2,FALSE)</f>
        <v>19</v>
      </c>
    </row>
    <row r="392" spans="1:30" ht="23.1" customHeight="1">
      <c r="A392" s="2" t="s">
        <v>1269</v>
      </c>
      <c r="B392" s="2" t="s">
        <v>26</v>
      </c>
      <c r="C392" s="2" t="s">
        <v>27</v>
      </c>
      <c r="D392" s="2" t="s">
        <v>28</v>
      </c>
      <c r="E392" s="2" t="s">
        <v>28</v>
      </c>
      <c r="F392" s="2" t="s">
        <v>167</v>
      </c>
      <c r="G392" s="2" t="s">
        <v>4454</v>
      </c>
      <c r="H392" s="2" t="s">
        <v>4460</v>
      </c>
      <c r="I392" s="2" t="s">
        <v>4462</v>
      </c>
      <c r="J392" s="2" t="s">
        <v>8160</v>
      </c>
      <c r="K392" s="2" t="s">
        <v>1309</v>
      </c>
      <c r="L392" s="2">
        <v>2019</v>
      </c>
      <c r="M392" s="2">
        <v>19</v>
      </c>
      <c r="N392" s="2">
        <v>1</v>
      </c>
      <c r="O392" s="31">
        <f t="shared" si="35"/>
        <v>43484</v>
      </c>
      <c r="P392" s="2" t="s">
        <v>4456</v>
      </c>
      <c r="Q392" s="2">
        <v>21</v>
      </c>
      <c r="R392" s="2">
        <v>1</v>
      </c>
      <c r="S392" s="31">
        <f t="shared" si="36"/>
        <v>43486</v>
      </c>
      <c r="T392" s="2" t="s">
        <v>4456</v>
      </c>
      <c r="U392" s="2">
        <v>25</v>
      </c>
      <c r="V392" s="2">
        <v>1</v>
      </c>
      <c r="W392" s="31">
        <f t="shared" si="37"/>
        <v>43490</v>
      </c>
      <c r="X392" s="2" t="s">
        <v>4456</v>
      </c>
      <c r="Y392" s="2">
        <v>31</v>
      </c>
      <c r="Z392" s="2">
        <v>1</v>
      </c>
      <c r="AA392" s="31">
        <f t="shared" si="38"/>
        <v>43496</v>
      </c>
      <c r="AB392" s="2" t="s">
        <v>4456</v>
      </c>
      <c r="AC392" s="2">
        <f t="shared" si="34"/>
        <v>4</v>
      </c>
      <c r="AD392" s="2">
        <f>VLOOKUP(K392,'MMA Registration'!N:O,2,FALSE)</f>
        <v>18</v>
      </c>
    </row>
    <row r="393" spans="1:30" ht="23.1" customHeight="1">
      <c r="A393" s="2" t="s">
        <v>1269</v>
      </c>
      <c r="B393" s="2" t="s">
        <v>26</v>
      </c>
      <c r="C393" s="2" t="s">
        <v>27</v>
      </c>
      <c r="D393" s="2" t="s">
        <v>28</v>
      </c>
      <c r="E393" s="2" t="s">
        <v>28</v>
      </c>
      <c r="F393" s="2" t="s">
        <v>167</v>
      </c>
      <c r="G393" s="2" t="s">
        <v>4454</v>
      </c>
      <c r="H393" s="2" t="s">
        <v>4460</v>
      </c>
      <c r="I393" s="2" t="s">
        <v>1314</v>
      </c>
      <c r="J393" s="2" t="s">
        <v>8160</v>
      </c>
      <c r="K393" s="2" t="s">
        <v>1263</v>
      </c>
      <c r="L393" s="2">
        <v>2019</v>
      </c>
      <c r="M393" s="2">
        <v>19</v>
      </c>
      <c r="N393" s="2">
        <v>1</v>
      </c>
      <c r="O393" s="31">
        <f t="shared" si="35"/>
        <v>43484</v>
      </c>
      <c r="P393" s="2" t="s">
        <v>4456</v>
      </c>
      <c r="Q393" s="2">
        <v>21</v>
      </c>
      <c r="R393" s="2">
        <v>1</v>
      </c>
      <c r="S393" s="31">
        <f t="shared" si="36"/>
        <v>43486</v>
      </c>
      <c r="T393" s="2" t="s">
        <v>4456</v>
      </c>
      <c r="U393" s="2">
        <v>25</v>
      </c>
      <c r="V393" s="2">
        <v>1</v>
      </c>
      <c r="W393" s="31">
        <f t="shared" si="37"/>
        <v>43490</v>
      </c>
      <c r="X393" s="2" t="s">
        <v>4456</v>
      </c>
      <c r="Y393" s="2">
        <v>31</v>
      </c>
      <c r="Z393" s="2">
        <v>1</v>
      </c>
      <c r="AA393" s="31">
        <f t="shared" si="38"/>
        <v>43496</v>
      </c>
      <c r="AB393" s="2" t="s">
        <v>4456</v>
      </c>
      <c r="AC393" s="2">
        <f t="shared" si="34"/>
        <v>4</v>
      </c>
      <c r="AD393" s="2">
        <f>VLOOKUP(K393,'MMA Registration'!N:O,2,FALSE)</f>
        <v>19</v>
      </c>
    </row>
    <row r="394" spans="1:30" ht="23.1" customHeight="1">
      <c r="A394" s="2" t="s">
        <v>1269</v>
      </c>
      <c r="B394" s="2" t="s">
        <v>26</v>
      </c>
      <c r="C394" s="2" t="s">
        <v>27</v>
      </c>
      <c r="D394" s="2" t="s">
        <v>28</v>
      </c>
      <c r="E394" s="2" t="s">
        <v>28</v>
      </c>
      <c r="F394" s="2" t="s">
        <v>167</v>
      </c>
      <c r="G394" s="2" t="s">
        <v>4454</v>
      </c>
      <c r="H394" s="2" t="s">
        <v>4460</v>
      </c>
      <c r="I394" s="2" t="s">
        <v>1315</v>
      </c>
      <c r="J394" s="2" t="s">
        <v>8160</v>
      </c>
      <c r="K394" s="2" t="s">
        <v>1316</v>
      </c>
      <c r="L394" s="2">
        <v>2019</v>
      </c>
      <c r="M394" s="2">
        <v>19</v>
      </c>
      <c r="N394" s="2">
        <v>1</v>
      </c>
      <c r="O394" s="31">
        <f t="shared" si="35"/>
        <v>43484</v>
      </c>
      <c r="P394" s="2" t="s">
        <v>4456</v>
      </c>
      <c r="Q394" s="2">
        <v>21</v>
      </c>
      <c r="R394" s="2">
        <v>1</v>
      </c>
      <c r="S394" s="31">
        <f t="shared" si="36"/>
        <v>43486</v>
      </c>
      <c r="T394" s="2" t="s">
        <v>4456</v>
      </c>
      <c r="U394" s="2">
        <v>25</v>
      </c>
      <c r="V394" s="2">
        <v>1</v>
      </c>
      <c r="W394" s="31">
        <f t="shared" si="37"/>
        <v>43490</v>
      </c>
      <c r="X394" s="2" t="s">
        <v>4456</v>
      </c>
      <c r="Y394" s="2">
        <v>31</v>
      </c>
      <c r="Z394" s="2">
        <v>1</v>
      </c>
      <c r="AA394" s="31">
        <f t="shared" si="38"/>
        <v>43496</v>
      </c>
      <c r="AB394" s="2" t="s">
        <v>4456</v>
      </c>
      <c r="AC394" s="2">
        <f t="shared" si="34"/>
        <v>4</v>
      </c>
      <c r="AD394" s="2">
        <f>VLOOKUP(K394,'MMA Registration'!N:O,2,FALSE)</f>
        <v>19</v>
      </c>
    </row>
    <row r="395" spans="1:30" ht="23.1" customHeight="1">
      <c r="A395" s="2" t="s">
        <v>1269</v>
      </c>
      <c r="B395" s="2" t="s">
        <v>26</v>
      </c>
      <c r="C395" s="2" t="s">
        <v>27</v>
      </c>
      <c r="D395" s="2" t="s">
        <v>28</v>
      </c>
      <c r="E395" s="2" t="s">
        <v>28</v>
      </c>
      <c r="F395" s="2" t="s">
        <v>167</v>
      </c>
      <c r="G395" s="2" t="s">
        <v>4454</v>
      </c>
      <c r="H395" s="2" t="s">
        <v>4460</v>
      </c>
      <c r="I395" s="2" t="s">
        <v>1319</v>
      </c>
      <c r="J395" s="2" t="s">
        <v>8160</v>
      </c>
      <c r="K395" s="2" t="s">
        <v>1320</v>
      </c>
      <c r="L395" s="2">
        <v>2019</v>
      </c>
      <c r="M395" s="2">
        <v>19</v>
      </c>
      <c r="N395" s="2">
        <v>1</v>
      </c>
      <c r="O395" s="31">
        <f t="shared" si="35"/>
        <v>43484</v>
      </c>
      <c r="P395" s="2" t="s">
        <v>4456</v>
      </c>
      <c r="Q395" s="2">
        <v>21</v>
      </c>
      <c r="R395" s="2">
        <v>1</v>
      </c>
      <c r="S395" s="31">
        <f t="shared" si="36"/>
        <v>43486</v>
      </c>
      <c r="T395" s="2" t="s">
        <v>4456</v>
      </c>
      <c r="U395" s="2">
        <v>25</v>
      </c>
      <c r="V395" s="2">
        <v>1</v>
      </c>
      <c r="W395" s="31">
        <f t="shared" si="37"/>
        <v>43490</v>
      </c>
      <c r="X395" s="2" t="s">
        <v>4456</v>
      </c>
      <c r="Y395" s="2">
        <v>31</v>
      </c>
      <c r="Z395" s="2">
        <v>1</v>
      </c>
      <c r="AA395" s="31">
        <f t="shared" si="38"/>
        <v>43496</v>
      </c>
      <c r="AB395" s="2" t="s">
        <v>4456</v>
      </c>
      <c r="AC395" s="2">
        <f t="shared" si="34"/>
        <v>4</v>
      </c>
      <c r="AD395" s="2">
        <f>VLOOKUP(K395,'MMA Registration'!N:O,2,FALSE)</f>
        <v>17</v>
      </c>
    </row>
    <row r="396" spans="1:30" ht="23.1" customHeight="1">
      <c r="A396" s="2" t="s">
        <v>1269</v>
      </c>
      <c r="B396" s="2" t="s">
        <v>26</v>
      </c>
      <c r="C396" s="2" t="s">
        <v>27</v>
      </c>
      <c r="D396" s="2" t="s">
        <v>28</v>
      </c>
      <c r="E396" s="2" t="s">
        <v>28</v>
      </c>
      <c r="F396" s="2" t="s">
        <v>167</v>
      </c>
      <c r="G396" s="2" t="s">
        <v>4454</v>
      </c>
      <c r="H396" s="2" t="s">
        <v>4460</v>
      </c>
      <c r="I396" s="2" t="s">
        <v>1115</v>
      </c>
      <c r="J396" s="2" t="s">
        <v>8160</v>
      </c>
      <c r="K396" s="2" t="s">
        <v>1321</v>
      </c>
      <c r="L396" s="2">
        <v>2019</v>
      </c>
      <c r="M396" s="2">
        <v>19</v>
      </c>
      <c r="N396" s="2">
        <v>1</v>
      </c>
      <c r="O396" s="31">
        <f t="shared" si="35"/>
        <v>43484</v>
      </c>
      <c r="P396" s="2" t="s">
        <v>4456</v>
      </c>
      <c r="Q396" s="2">
        <v>21</v>
      </c>
      <c r="R396" s="2">
        <v>1</v>
      </c>
      <c r="S396" s="31">
        <f t="shared" si="36"/>
        <v>43486</v>
      </c>
      <c r="T396" s="2" t="s">
        <v>4456</v>
      </c>
      <c r="U396" s="2">
        <v>25</v>
      </c>
      <c r="V396" s="2">
        <v>1</v>
      </c>
      <c r="W396" s="31">
        <f t="shared" si="37"/>
        <v>43490</v>
      </c>
      <c r="X396" s="2" t="s">
        <v>4456</v>
      </c>
      <c r="Y396" s="2">
        <v>31</v>
      </c>
      <c r="Z396" s="2">
        <v>1</v>
      </c>
      <c r="AA396" s="31">
        <f t="shared" si="38"/>
        <v>43496</v>
      </c>
      <c r="AB396" s="2" t="s">
        <v>4456</v>
      </c>
      <c r="AC396" s="2">
        <f t="shared" si="34"/>
        <v>4</v>
      </c>
      <c r="AD396" s="2">
        <f>VLOOKUP(K396,'MMA Registration'!N:O,2,FALSE)</f>
        <v>18</v>
      </c>
    </row>
    <row r="397" spans="1:30" ht="23.1" customHeight="1">
      <c r="A397" s="2" t="s">
        <v>1269</v>
      </c>
      <c r="B397" s="2" t="s">
        <v>26</v>
      </c>
      <c r="C397" s="2" t="s">
        <v>27</v>
      </c>
      <c r="D397" s="2" t="s">
        <v>28</v>
      </c>
      <c r="E397" s="2" t="s">
        <v>28</v>
      </c>
      <c r="F397" s="2" t="s">
        <v>167</v>
      </c>
      <c r="G397" s="2" t="s">
        <v>4454</v>
      </c>
      <c r="H397" s="2" t="s">
        <v>4460</v>
      </c>
      <c r="I397" s="2" t="s">
        <v>4463</v>
      </c>
      <c r="J397" s="2" t="s">
        <v>8160</v>
      </c>
      <c r="K397" s="2" t="s">
        <v>1323</v>
      </c>
      <c r="L397" s="2">
        <v>2019</v>
      </c>
      <c r="M397" s="2">
        <v>19</v>
      </c>
      <c r="N397" s="2">
        <v>1</v>
      </c>
      <c r="O397" s="31">
        <f t="shared" si="35"/>
        <v>43484</v>
      </c>
      <c r="P397" s="2" t="s">
        <v>4456</v>
      </c>
      <c r="Q397" s="2">
        <v>21</v>
      </c>
      <c r="R397" s="2">
        <v>1</v>
      </c>
      <c r="S397" s="31">
        <f t="shared" si="36"/>
        <v>43486</v>
      </c>
      <c r="T397" s="2" t="s">
        <v>4456</v>
      </c>
      <c r="U397" s="2">
        <v>25</v>
      </c>
      <c r="V397" s="2">
        <v>1</v>
      </c>
      <c r="W397" s="31">
        <f t="shared" si="37"/>
        <v>43490</v>
      </c>
      <c r="X397" s="2" t="s">
        <v>4456</v>
      </c>
      <c r="Y397" s="2">
        <v>31</v>
      </c>
      <c r="Z397" s="2">
        <v>1</v>
      </c>
      <c r="AA397" s="31">
        <f t="shared" si="38"/>
        <v>43496</v>
      </c>
      <c r="AB397" s="2" t="s">
        <v>4456</v>
      </c>
      <c r="AC397" s="2">
        <f t="shared" si="34"/>
        <v>4</v>
      </c>
      <c r="AD397" s="2">
        <f>VLOOKUP(K397,'MMA Registration'!N:O,2,FALSE)</f>
        <v>18</v>
      </c>
    </row>
    <row r="398" spans="1:30" ht="23.1" customHeight="1">
      <c r="A398" s="2" t="s">
        <v>1269</v>
      </c>
      <c r="B398" s="2" t="s">
        <v>26</v>
      </c>
      <c r="C398" s="2" t="s">
        <v>27</v>
      </c>
      <c r="D398" s="2" t="s">
        <v>28</v>
      </c>
      <c r="E398" s="2" t="s">
        <v>28</v>
      </c>
      <c r="F398" s="2" t="s">
        <v>167</v>
      </c>
      <c r="G398" s="2" t="s">
        <v>4454</v>
      </c>
      <c r="H398" s="2" t="s">
        <v>4460</v>
      </c>
      <c r="I398" s="2" t="s">
        <v>1324</v>
      </c>
      <c r="J398" s="2" t="s">
        <v>8160</v>
      </c>
      <c r="K398" s="2" t="s">
        <v>1325</v>
      </c>
      <c r="L398" s="2">
        <v>2019</v>
      </c>
      <c r="M398" s="2">
        <v>19</v>
      </c>
      <c r="N398" s="2">
        <v>1</v>
      </c>
      <c r="O398" s="31">
        <f t="shared" si="35"/>
        <v>43484</v>
      </c>
      <c r="P398" s="2" t="s">
        <v>4456</v>
      </c>
      <c r="Q398" s="2">
        <v>21</v>
      </c>
      <c r="R398" s="2">
        <v>1</v>
      </c>
      <c r="S398" s="31">
        <f t="shared" si="36"/>
        <v>43486</v>
      </c>
      <c r="T398" s="2" t="s">
        <v>4456</v>
      </c>
      <c r="U398" s="2">
        <v>25</v>
      </c>
      <c r="V398" s="2">
        <v>1</v>
      </c>
      <c r="W398" s="31">
        <f t="shared" si="37"/>
        <v>43490</v>
      </c>
      <c r="X398" s="2" t="s">
        <v>4456</v>
      </c>
      <c r="Y398" s="2">
        <v>31</v>
      </c>
      <c r="Z398" s="2">
        <v>1</v>
      </c>
      <c r="AA398" s="31">
        <f t="shared" si="38"/>
        <v>43496</v>
      </c>
      <c r="AB398" s="2" t="s">
        <v>4456</v>
      </c>
      <c r="AC398" s="2">
        <f t="shared" si="34"/>
        <v>4</v>
      </c>
      <c r="AD398" s="2">
        <f>VLOOKUP(K398,'MMA Registration'!N:O,2,FALSE)</f>
        <v>18</v>
      </c>
    </row>
    <row r="399" spans="1:30" ht="23.1" customHeight="1">
      <c r="A399" s="2" t="s">
        <v>1269</v>
      </c>
      <c r="B399" s="2" t="s">
        <v>26</v>
      </c>
      <c r="C399" s="2" t="s">
        <v>27</v>
      </c>
      <c r="D399" s="2" t="s">
        <v>28</v>
      </c>
      <c r="E399" s="2" t="s">
        <v>28</v>
      </c>
      <c r="F399" s="2" t="s">
        <v>167</v>
      </c>
      <c r="G399" s="2" t="s">
        <v>4454</v>
      </c>
      <c r="H399" s="2" t="s">
        <v>4460</v>
      </c>
      <c r="I399" s="2" t="s">
        <v>4464</v>
      </c>
      <c r="J399" s="2" t="s">
        <v>8160</v>
      </c>
      <c r="K399" s="2" t="s">
        <v>1331</v>
      </c>
      <c r="L399" s="2">
        <v>2019</v>
      </c>
      <c r="M399" s="2">
        <v>19</v>
      </c>
      <c r="N399" s="2">
        <v>1</v>
      </c>
      <c r="O399" s="31">
        <f t="shared" si="35"/>
        <v>43484</v>
      </c>
      <c r="P399" s="2" t="s">
        <v>4456</v>
      </c>
      <c r="Q399" s="2">
        <v>21</v>
      </c>
      <c r="R399" s="2">
        <v>1</v>
      </c>
      <c r="S399" s="31">
        <f t="shared" si="36"/>
        <v>43486</v>
      </c>
      <c r="T399" s="2" t="s">
        <v>4456</v>
      </c>
      <c r="U399" s="2">
        <v>25</v>
      </c>
      <c r="V399" s="2">
        <v>1</v>
      </c>
      <c r="W399" s="31">
        <f t="shared" si="37"/>
        <v>43490</v>
      </c>
      <c r="X399" s="2" t="s">
        <v>4456</v>
      </c>
      <c r="Y399" s="2">
        <v>31</v>
      </c>
      <c r="Z399" s="2">
        <v>1</v>
      </c>
      <c r="AA399" s="31">
        <f t="shared" si="38"/>
        <v>43496</v>
      </c>
      <c r="AB399" s="2" t="s">
        <v>4456</v>
      </c>
      <c r="AC399" s="2">
        <f t="shared" si="34"/>
        <v>4</v>
      </c>
      <c r="AD399" s="2">
        <f>VLOOKUP(K399,'MMA Registration'!N:O,2,FALSE)</f>
        <v>18</v>
      </c>
    </row>
    <row r="400" spans="1:30" ht="23.1" customHeight="1">
      <c r="A400" s="2" t="s">
        <v>1269</v>
      </c>
      <c r="B400" s="2" t="s">
        <v>26</v>
      </c>
      <c r="C400" s="2" t="s">
        <v>27</v>
      </c>
      <c r="D400" s="2" t="s">
        <v>28</v>
      </c>
      <c r="E400" s="2" t="s">
        <v>28</v>
      </c>
      <c r="F400" s="2" t="s">
        <v>167</v>
      </c>
      <c r="G400" s="2" t="s">
        <v>4454</v>
      </c>
      <c r="H400" s="2" t="s">
        <v>4460</v>
      </c>
      <c r="I400" s="2" t="s">
        <v>1332</v>
      </c>
      <c r="J400" s="2" t="s">
        <v>8160</v>
      </c>
      <c r="K400" s="2" t="s">
        <v>1333</v>
      </c>
      <c r="L400" s="2">
        <v>2019</v>
      </c>
      <c r="M400" s="2">
        <v>19</v>
      </c>
      <c r="N400" s="2">
        <v>1</v>
      </c>
      <c r="O400" s="31">
        <f t="shared" si="35"/>
        <v>43484</v>
      </c>
      <c r="P400" s="2" t="s">
        <v>4456</v>
      </c>
      <c r="Q400" s="2">
        <v>21</v>
      </c>
      <c r="R400" s="2">
        <v>1</v>
      </c>
      <c r="S400" s="31">
        <f t="shared" si="36"/>
        <v>43486</v>
      </c>
      <c r="T400" s="2" t="s">
        <v>4456</v>
      </c>
      <c r="U400" s="2">
        <v>25</v>
      </c>
      <c r="V400" s="2">
        <v>1</v>
      </c>
      <c r="W400" s="31">
        <f t="shared" si="37"/>
        <v>43490</v>
      </c>
      <c r="X400" s="2" t="s">
        <v>4456</v>
      </c>
      <c r="Y400" s="2">
        <v>31</v>
      </c>
      <c r="Z400" s="2">
        <v>1</v>
      </c>
      <c r="AA400" s="31">
        <f t="shared" si="38"/>
        <v>43496</v>
      </c>
      <c r="AB400" s="2" t="s">
        <v>4456</v>
      </c>
      <c r="AC400" s="2">
        <f t="shared" si="34"/>
        <v>4</v>
      </c>
      <c r="AD400" s="2">
        <f>VLOOKUP(K400,'MMA Registration'!N:O,2,FALSE)</f>
        <v>19</v>
      </c>
    </row>
    <row r="401" spans="1:30" ht="23.1" customHeight="1">
      <c r="A401" s="2" t="s">
        <v>1269</v>
      </c>
      <c r="B401" s="2" t="s">
        <v>26</v>
      </c>
      <c r="C401" s="2" t="s">
        <v>27</v>
      </c>
      <c r="D401" s="2" t="s">
        <v>28</v>
      </c>
      <c r="E401" s="2" t="s">
        <v>28</v>
      </c>
      <c r="F401" s="2" t="s">
        <v>167</v>
      </c>
      <c r="G401" s="2" t="s">
        <v>4454</v>
      </c>
      <c r="H401" s="2" t="s">
        <v>4460</v>
      </c>
      <c r="I401" s="2" t="s">
        <v>765</v>
      </c>
      <c r="J401" s="2" t="s">
        <v>8160</v>
      </c>
      <c r="K401" s="2" t="s">
        <v>1334</v>
      </c>
      <c r="L401" s="2">
        <v>2019</v>
      </c>
      <c r="M401" s="2">
        <v>19</v>
      </c>
      <c r="N401" s="2">
        <v>1</v>
      </c>
      <c r="O401" s="31">
        <f t="shared" si="35"/>
        <v>43484</v>
      </c>
      <c r="P401" s="2" t="s">
        <v>4456</v>
      </c>
      <c r="Q401" s="2">
        <v>21</v>
      </c>
      <c r="R401" s="2">
        <v>1</v>
      </c>
      <c r="S401" s="31">
        <f t="shared" si="36"/>
        <v>43486</v>
      </c>
      <c r="T401" s="2" t="s">
        <v>4456</v>
      </c>
      <c r="U401" s="2">
        <v>25</v>
      </c>
      <c r="V401" s="2">
        <v>1</v>
      </c>
      <c r="W401" s="31">
        <f t="shared" si="37"/>
        <v>43490</v>
      </c>
      <c r="X401" s="2" t="s">
        <v>4456</v>
      </c>
      <c r="Y401" s="2">
        <v>31</v>
      </c>
      <c r="Z401" s="2">
        <v>1</v>
      </c>
      <c r="AA401" s="31">
        <f t="shared" si="38"/>
        <v>43496</v>
      </c>
      <c r="AB401" s="2" t="s">
        <v>4456</v>
      </c>
      <c r="AC401" s="2">
        <f t="shared" si="34"/>
        <v>4</v>
      </c>
      <c r="AD401" s="2">
        <f>VLOOKUP(K401,'MMA Registration'!N:O,2,FALSE)</f>
        <v>19</v>
      </c>
    </row>
    <row r="402" spans="1:30" ht="23.1" customHeight="1">
      <c r="A402" s="2" t="s">
        <v>1269</v>
      </c>
      <c r="B402" s="2" t="s">
        <v>26</v>
      </c>
      <c r="C402" s="2" t="s">
        <v>27</v>
      </c>
      <c r="D402" s="2" t="s">
        <v>28</v>
      </c>
      <c r="E402" s="2" t="s">
        <v>28</v>
      </c>
      <c r="F402" s="2" t="s">
        <v>167</v>
      </c>
      <c r="G402" s="2" t="s">
        <v>4454</v>
      </c>
      <c r="H402" s="2" t="s">
        <v>4460</v>
      </c>
      <c r="I402" s="2" t="s">
        <v>1335</v>
      </c>
      <c r="J402" s="2" t="s">
        <v>8160</v>
      </c>
      <c r="K402" s="2" t="s">
        <v>1336</v>
      </c>
      <c r="L402" s="2">
        <v>2019</v>
      </c>
      <c r="M402" s="2">
        <v>19</v>
      </c>
      <c r="N402" s="2">
        <v>1</v>
      </c>
      <c r="O402" s="31">
        <f t="shared" si="35"/>
        <v>43484</v>
      </c>
      <c r="P402" s="2" t="s">
        <v>4456</v>
      </c>
      <c r="Q402" s="2">
        <v>21</v>
      </c>
      <c r="R402" s="2">
        <v>1</v>
      </c>
      <c r="S402" s="31">
        <f t="shared" si="36"/>
        <v>43486</v>
      </c>
      <c r="T402" s="2" t="s">
        <v>4456</v>
      </c>
      <c r="U402" s="2">
        <v>25</v>
      </c>
      <c r="V402" s="2">
        <v>1</v>
      </c>
      <c r="W402" s="31">
        <f t="shared" si="37"/>
        <v>43490</v>
      </c>
      <c r="X402" s="2" t="s">
        <v>4456</v>
      </c>
      <c r="Y402" s="2">
        <v>31</v>
      </c>
      <c r="Z402" s="2">
        <v>1</v>
      </c>
      <c r="AA402" s="31">
        <f t="shared" si="38"/>
        <v>43496</v>
      </c>
      <c r="AB402" s="2" t="s">
        <v>4456</v>
      </c>
      <c r="AC402" s="2">
        <f t="shared" si="34"/>
        <v>4</v>
      </c>
      <c r="AD402" s="2">
        <f>VLOOKUP(K402,'MMA Registration'!N:O,2,FALSE)</f>
        <v>17</v>
      </c>
    </row>
    <row r="403" spans="1:30" ht="23.1" customHeight="1">
      <c r="A403" s="2" t="s">
        <v>1269</v>
      </c>
      <c r="B403" s="2" t="s">
        <v>26</v>
      </c>
      <c r="C403" s="2" t="s">
        <v>27</v>
      </c>
      <c r="D403" s="2" t="s">
        <v>28</v>
      </c>
      <c r="E403" s="2" t="s">
        <v>28</v>
      </c>
      <c r="F403" s="2" t="s">
        <v>167</v>
      </c>
      <c r="G403" s="2" t="s">
        <v>4454</v>
      </c>
      <c r="H403" s="2" t="s">
        <v>4460</v>
      </c>
      <c r="I403" s="2" t="s">
        <v>389</v>
      </c>
      <c r="J403" s="2" t="s">
        <v>8160</v>
      </c>
      <c r="K403" s="2" t="s">
        <v>1337</v>
      </c>
      <c r="L403" s="2">
        <v>2019</v>
      </c>
      <c r="M403" s="2">
        <v>19</v>
      </c>
      <c r="N403" s="2">
        <v>1</v>
      </c>
      <c r="O403" s="31">
        <f t="shared" si="35"/>
        <v>43484</v>
      </c>
      <c r="P403" s="2" t="s">
        <v>4456</v>
      </c>
      <c r="Q403" s="2">
        <v>21</v>
      </c>
      <c r="R403" s="2">
        <v>1</v>
      </c>
      <c r="S403" s="31">
        <f t="shared" si="36"/>
        <v>43486</v>
      </c>
      <c r="T403" s="2" t="s">
        <v>4456</v>
      </c>
      <c r="U403" s="2">
        <v>25</v>
      </c>
      <c r="V403" s="2">
        <v>1</v>
      </c>
      <c r="W403" s="31">
        <f t="shared" si="37"/>
        <v>43490</v>
      </c>
      <c r="X403" s="2" t="s">
        <v>4456</v>
      </c>
      <c r="Y403" s="2">
        <v>31</v>
      </c>
      <c r="Z403" s="2">
        <v>1</v>
      </c>
      <c r="AA403" s="31">
        <f t="shared" si="38"/>
        <v>43496</v>
      </c>
      <c r="AB403" s="2" t="s">
        <v>4456</v>
      </c>
      <c r="AC403" s="2">
        <f t="shared" si="34"/>
        <v>4</v>
      </c>
      <c r="AD403" s="2">
        <f>VLOOKUP(K403,'MMA Registration'!N:O,2,FALSE)</f>
        <v>18</v>
      </c>
    </row>
    <row r="404" spans="1:30" ht="23.1" customHeight="1">
      <c r="A404" s="2" t="s">
        <v>1269</v>
      </c>
      <c r="B404" s="2" t="s">
        <v>26</v>
      </c>
      <c r="C404" s="2" t="s">
        <v>27</v>
      </c>
      <c r="D404" s="2" t="s">
        <v>28</v>
      </c>
      <c r="E404" s="2" t="s">
        <v>28</v>
      </c>
      <c r="F404" s="2" t="s">
        <v>167</v>
      </c>
      <c r="G404" s="2" t="s">
        <v>4454</v>
      </c>
      <c r="H404" s="2" t="s">
        <v>4460</v>
      </c>
      <c r="I404" s="2" t="s">
        <v>4465</v>
      </c>
      <c r="J404" s="2" t="s">
        <v>8160</v>
      </c>
      <c r="K404" s="2" t="s">
        <v>1339</v>
      </c>
      <c r="L404" s="2">
        <v>2019</v>
      </c>
      <c r="M404" s="2">
        <v>21</v>
      </c>
      <c r="N404" s="2">
        <v>1</v>
      </c>
      <c r="O404" s="31">
        <f t="shared" si="35"/>
        <v>43486</v>
      </c>
      <c r="P404" s="2" t="s">
        <v>4456</v>
      </c>
      <c r="Q404" s="2">
        <v>22</v>
      </c>
      <c r="R404" s="2">
        <v>1</v>
      </c>
      <c r="S404" s="31">
        <f t="shared" si="36"/>
        <v>43487</v>
      </c>
      <c r="T404" s="2" t="s">
        <v>4456</v>
      </c>
      <c r="U404" s="2">
        <v>26</v>
      </c>
      <c r="V404" s="2">
        <v>1</v>
      </c>
      <c r="W404" s="31">
        <f t="shared" si="37"/>
        <v>43491</v>
      </c>
      <c r="X404" s="2" t="s">
        <v>4457</v>
      </c>
      <c r="Y404" s="2">
        <v>31</v>
      </c>
      <c r="Z404" s="2">
        <v>1</v>
      </c>
      <c r="AA404" s="31">
        <f t="shared" si="38"/>
        <v>43496</v>
      </c>
      <c r="AB404" s="2" t="s">
        <v>4456</v>
      </c>
      <c r="AC404" s="2">
        <f t="shared" si="34"/>
        <v>3</v>
      </c>
      <c r="AD404" s="2">
        <f>VLOOKUP(K404,'MMA Registration'!N:O,2,FALSE)</f>
        <v>19</v>
      </c>
    </row>
    <row r="405" spans="1:30" ht="23.1" customHeight="1">
      <c r="A405" s="2" t="s">
        <v>1269</v>
      </c>
      <c r="B405" s="2" t="s">
        <v>26</v>
      </c>
      <c r="C405" s="2" t="s">
        <v>27</v>
      </c>
      <c r="D405" s="2" t="s">
        <v>28</v>
      </c>
      <c r="E405" s="2" t="s">
        <v>28</v>
      </c>
      <c r="F405" s="2" t="s">
        <v>167</v>
      </c>
      <c r="G405" s="2" t="s">
        <v>4454</v>
      </c>
      <c r="H405" s="2" t="s">
        <v>4460</v>
      </c>
      <c r="I405" s="2" t="s">
        <v>1340</v>
      </c>
      <c r="J405" s="2" t="s">
        <v>8160</v>
      </c>
      <c r="K405" s="2" t="s">
        <v>1341</v>
      </c>
      <c r="L405" s="2">
        <v>2019</v>
      </c>
      <c r="M405" s="2">
        <v>21</v>
      </c>
      <c r="N405" s="2">
        <v>1</v>
      </c>
      <c r="O405" s="31">
        <f t="shared" si="35"/>
        <v>43486</v>
      </c>
      <c r="P405" s="2" t="s">
        <v>4456</v>
      </c>
      <c r="Q405" s="2">
        <v>22</v>
      </c>
      <c r="R405" s="2">
        <v>1</v>
      </c>
      <c r="S405" s="31">
        <f t="shared" si="36"/>
        <v>43487</v>
      </c>
      <c r="T405" s="2" t="s">
        <v>4456</v>
      </c>
      <c r="U405" s="2">
        <v>26</v>
      </c>
      <c r="V405" s="2">
        <v>1</v>
      </c>
      <c r="W405" s="31">
        <f t="shared" si="37"/>
        <v>43491</v>
      </c>
      <c r="X405" s="2" t="s">
        <v>4456</v>
      </c>
      <c r="Y405" s="2">
        <v>31</v>
      </c>
      <c r="Z405" s="2">
        <v>1</v>
      </c>
      <c r="AA405" s="31">
        <f t="shared" si="38"/>
        <v>43496</v>
      </c>
      <c r="AB405" s="2" t="s">
        <v>4456</v>
      </c>
      <c r="AC405" s="2">
        <f t="shared" si="34"/>
        <v>4</v>
      </c>
      <c r="AD405" s="2">
        <f>VLOOKUP(K405,'MMA Registration'!N:O,2,FALSE)</f>
        <v>16</v>
      </c>
    </row>
    <row r="406" spans="1:30" ht="23.1" customHeight="1">
      <c r="A406" s="2" t="s">
        <v>1269</v>
      </c>
      <c r="B406" s="2" t="s">
        <v>26</v>
      </c>
      <c r="C406" s="2" t="s">
        <v>27</v>
      </c>
      <c r="D406" s="2" t="s">
        <v>28</v>
      </c>
      <c r="E406" s="2" t="s">
        <v>28</v>
      </c>
      <c r="F406" s="2" t="s">
        <v>167</v>
      </c>
      <c r="G406" s="2" t="s">
        <v>4454</v>
      </c>
      <c r="H406" s="2" t="s">
        <v>4460</v>
      </c>
      <c r="I406" s="2" t="s">
        <v>1342</v>
      </c>
      <c r="J406" s="2" t="s">
        <v>8160</v>
      </c>
      <c r="K406" s="2" t="s">
        <v>1343</v>
      </c>
      <c r="L406" s="2">
        <v>2019</v>
      </c>
      <c r="M406" s="2">
        <v>21</v>
      </c>
      <c r="N406" s="2">
        <v>1</v>
      </c>
      <c r="O406" s="31">
        <f t="shared" si="35"/>
        <v>43486</v>
      </c>
      <c r="P406" s="2" t="s">
        <v>4456</v>
      </c>
      <c r="Q406" s="2">
        <v>22</v>
      </c>
      <c r="R406" s="2">
        <v>1</v>
      </c>
      <c r="S406" s="31">
        <f t="shared" si="36"/>
        <v>43487</v>
      </c>
      <c r="T406" s="2" t="s">
        <v>4456</v>
      </c>
      <c r="U406" s="2">
        <v>26</v>
      </c>
      <c r="V406" s="2">
        <v>1</v>
      </c>
      <c r="W406" s="31">
        <f t="shared" si="37"/>
        <v>43491</v>
      </c>
      <c r="X406" s="2" t="s">
        <v>4456</v>
      </c>
      <c r="Y406" s="2">
        <v>31</v>
      </c>
      <c r="Z406" s="2">
        <v>1</v>
      </c>
      <c r="AA406" s="31">
        <f t="shared" si="38"/>
        <v>43496</v>
      </c>
      <c r="AB406" s="2" t="s">
        <v>4456</v>
      </c>
      <c r="AC406" s="2">
        <f t="shared" si="34"/>
        <v>4</v>
      </c>
      <c r="AD406" s="2">
        <f>VLOOKUP(K406,'MMA Registration'!N:O,2,FALSE)</f>
        <v>17</v>
      </c>
    </row>
    <row r="407" spans="1:30" ht="23.1" customHeight="1">
      <c r="A407" s="2" t="s">
        <v>1269</v>
      </c>
      <c r="B407" s="2" t="s">
        <v>26</v>
      </c>
      <c r="C407" s="2" t="s">
        <v>27</v>
      </c>
      <c r="D407" s="2" t="s">
        <v>28</v>
      </c>
      <c r="E407" s="2" t="s">
        <v>28</v>
      </c>
      <c r="F407" s="2" t="s">
        <v>167</v>
      </c>
      <c r="G407" s="2" t="s">
        <v>4454</v>
      </c>
      <c r="H407" s="2" t="s">
        <v>4460</v>
      </c>
      <c r="I407" s="2" t="s">
        <v>1346</v>
      </c>
      <c r="J407" s="2" t="s">
        <v>8160</v>
      </c>
      <c r="K407" s="2" t="s">
        <v>1347</v>
      </c>
      <c r="L407" s="2">
        <v>2019</v>
      </c>
      <c r="M407" s="2">
        <v>21</v>
      </c>
      <c r="N407" s="2">
        <v>1</v>
      </c>
      <c r="O407" s="31">
        <f t="shared" si="35"/>
        <v>43486</v>
      </c>
      <c r="P407" s="2" t="s">
        <v>4456</v>
      </c>
      <c r="Q407" s="2">
        <v>22</v>
      </c>
      <c r="R407" s="2">
        <v>1</v>
      </c>
      <c r="S407" s="31">
        <f t="shared" si="36"/>
        <v>43487</v>
      </c>
      <c r="T407" s="2" t="s">
        <v>4456</v>
      </c>
      <c r="U407" s="2">
        <v>26</v>
      </c>
      <c r="V407" s="2">
        <v>1</v>
      </c>
      <c r="W407" s="31">
        <f t="shared" si="37"/>
        <v>43491</v>
      </c>
      <c r="X407" s="2" t="s">
        <v>4456</v>
      </c>
      <c r="Y407" s="2">
        <v>31</v>
      </c>
      <c r="Z407" s="2">
        <v>1</v>
      </c>
      <c r="AA407" s="31">
        <f t="shared" si="38"/>
        <v>43496</v>
      </c>
      <c r="AB407" s="2" t="s">
        <v>4456</v>
      </c>
      <c r="AC407" s="2">
        <f t="shared" si="34"/>
        <v>4</v>
      </c>
      <c r="AD407" s="2">
        <f>VLOOKUP(K407,'MMA Registration'!N:O,2,FALSE)</f>
        <v>19</v>
      </c>
    </row>
    <row r="408" spans="1:30" ht="23.1" customHeight="1">
      <c r="A408" s="2" t="s">
        <v>1269</v>
      </c>
      <c r="B408" s="2" t="s">
        <v>26</v>
      </c>
      <c r="C408" s="2" t="s">
        <v>27</v>
      </c>
      <c r="D408" s="2" t="s">
        <v>28</v>
      </c>
      <c r="E408" s="2" t="s">
        <v>28</v>
      </c>
      <c r="F408" s="2" t="s">
        <v>167</v>
      </c>
      <c r="G408" s="2" t="s">
        <v>4454</v>
      </c>
      <c r="H408" s="2" t="s">
        <v>4460</v>
      </c>
      <c r="I408" s="2" t="s">
        <v>1348</v>
      </c>
      <c r="J408" s="2" t="s">
        <v>8160</v>
      </c>
      <c r="K408" s="2" t="s">
        <v>1349</v>
      </c>
      <c r="L408" s="2">
        <v>2019</v>
      </c>
      <c r="M408" s="2">
        <v>21</v>
      </c>
      <c r="N408" s="2">
        <v>1</v>
      </c>
      <c r="O408" s="31">
        <f t="shared" si="35"/>
        <v>43486</v>
      </c>
      <c r="P408" s="2" t="s">
        <v>4456</v>
      </c>
      <c r="Q408" s="2">
        <v>22</v>
      </c>
      <c r="R408" s="2">
        <v>1</v>
      </c>
      <c r="S408" s="31">
        <f t="shared" si="36"/>
        <v>43487</v>
      </c>
      <c r="T408" s="2" t="s">
        <v>4456</v>
      </c>
      <c r="U408" s="2">
        <v>26</v>
      </c>
      <c r="V408" s="2">
        <v>1</v>
      </c>
      <c r="W408" s="31">
        <f t="shared" si="37"/>
        <v>43491</v>
      </c>
      <c r="X408" s="2" t="s">
        <v>4456</v>
      </c>
      <c r="Y408" s="2">
        <v>31</v>
      </c>
      <c r="Z408" s="2">
        <v>1</v>
      </c>
      <c r="AA408" s="31">
        <f t="shared" si="38"/>
        <v>43496</v>
      </c>
      <c r="AB408" s="2" t="s">
        <v>4456</v>
      </c>
      <c r="AC408" s="2">
        <f t="shared" si="34"/>
        <v>4</v>
      </c>
      <c r="AD408" s="2">
        <f>VLOOKUP(K408,'MMA Registration'!N:O,2,FALSE)</f>
        <v>18</v>
      </c>
    </row>
    <row r="409" spans="1:30" ht="23.1" customHeight="1">
      <c r="A409" s="2" t="s">
        <v>1269</v>
      </c>
      <c r="B409" s="2" t="s">
        <v>26</v>
      </c>
      <c r="C409" s="2" t="s">
        <v>27</v>
      </c>
      <c r="D409" s="2" t="s">
        <v>28</v>
      </c>
      <c r="E409" s="2" t="s">
        <v>28</v>
      </c>
      <c r="F409" s="2" t="s">
        <v>167</v>
      </c>
      <c r="G409" s="2" t="s">
        <v>4454</v>
      </c>
      <c r="H409" s="2" t="s">
        <v>4460</v>
      </c>
      <c r="I409" s="2" t="s">
        <v>1312</v>
      </c>
      <c r="J409" s="2" t="s">
        <v>8160</v>
      </c>
      <c r="K409" s="2" t="s">
        <v>1313</v>
      </c>
      <c r="L409" s="2">
        <v>2019</v>
      </c>
      <c r="M409" s="2">
        <v>21</v>
      </c>
      <c r="N409" s="2">
        <v>1</v>
      </c>
      <c r="O409" s="31">
        <f t="shared" si="35"/>
        <v>43486</v>
      </c>
      <c r="P409" s="2" t="s">
        <v>4456</v>
      </c>
      <c r="Q409" s="2">
        <v>22</v>
      </c>
      <c r="R409" s="2">
        <v>1</v>
      </c>
      <c r="S409" s="31">
        <f t="shared" si="36"/>
        <v>43487</v>
      </c>
      <c r="T409" s="2" t="s">
        <v>4456</v>
      </c>
      <c r="U409" s="2">
        <v>26</v>
      </c>
      <c r="V409" s="2">
        <v>1</v>
      </c>
      <c r="W409" s="31">
        <f t="shared" si="37"/>
        <v>43491</v>
      </c>
      <c r="X409" s="2" t="s">
        <v>4456</v>
      </c>
      <c r="Y409" s="2">
        <v>31</v>
      </c>
      <c r="Z409" s="2">
        <v>1</v>
      </c>
      <c r="AA409" s="31">
        <f t="shared" si="38"/>
        <v>43496</v>
      </c>
      <c r="AB409" s="2" t="s">
        <v>4456</v>
      </c>
      <c r="AC409" s="2">
        <f t="shared" si="34"/>
        <v>4</v>
      </c>
      <c r="AD409" s="2">
        <f>VLOOKUP(K409,'MMA Registration'!N:O,2,FALSE)</f>
        <v>17</v>
      </c>
    </row>
    <row r="410" spans="1:30" ht="23.1" customHeight="1">
      <c r="A410" s="2" t="s">
        <v>1269</v>
      </c>
      <c r="B410" s="2" t="s">
        <v>26</v>
      </c>
      <c r="C410" s="2" t="s">
        <v>27</v>
      </c>
      <c r="D410" s="2" t="s">
        <v>28</v>
      </c>
      <c r="E410" s="2" t="s">
        <v>28</v>
      </c>
      <c r="F410" s="2" t="s">
        <v>167</v>
      </c>
      <c r="G410" s="2" t="s">
        <v>4454</v>
      </c>
      <c r="H410" s="2" t="s">
        <v>4460</v>
      </c>
      <c r="I410" s="2" t="s">
        <v>1350</v>
      </c>
      <c r="J410" s="2" t="s">
        <v>8160</v>
      </c>
      <c r="K410" s="2" t="s">
        <v>1351</v>
      </c>
      <c r="L410" s="2">
        <v>2019</v>
      </c>
      <c r="M410" s="2">
        <v>21</v>
      </c>
      <c r="N410" s="2">
        <v>1</v>
      </c>
      <c r="O410" s="31">
        <f t="shared" si="35"/>
        <v>43486</v>
      </c>
      <c r="P410" s="2" t="s">
        <v>4456</v>
      </c>
      <c r="Q410" s="2">
        <v>22</v>
      </c>
      <c r="R410" s="2">
        <v>1</v>
      </c>
      <c r="S410" s="31">
        <f t="shared" si="36"/>
        <v>43487</v>
      </c>
      <c r="T410" s="2" t="s">
        <v>4457</v>
      </c>
      <c r="U410" s="2">
        <v>26</v>
      </c>
      <c r="V410" s="2">
        <v>1</v>
      </c>
      <c r="W410" s="31">
        <f t="shared" si="37"/>
        <v>43491</v>
      </c>
      <c r="X410" s="2" t="s">
        <v>4456</v>
      </c>
      <c r="Y410" s="2">
        <v>31</v>
      </c>
      <c r="Z410" s="2">
        <v>1</v>
      </c>
      <c r="AA410" s="31">
        <f t="shared" si="38"/>
        <v>43496</v>
      </c>
      <c r="AB410" s="2" t="s">
        <v>4456</v>
      </c>
      <c r="AC410" s="2">
        <f t="shared" si="34"/>
        <v>3</v>
      </c>
      <c r="AD410" s="2">
        <f>VLOOKUP(K410,'MMA Registration'!N:O,2,FALSE)</f>
        <v>18</v>
      </c>
    </row>
    <row r="411" spans="1:30" ht="23.1" customHeight="1">
      <c r="A411" s="2" t="s">
        <v>1269</v>
      </c>
      <c r="B411" s="2" t="s">
        <v>26</v>
      </c>
      <c r="C411" s="2" t="s">
        <v>27</v>
      </c>
      <c r="D411" s="2" t="s">
        <v>28</v>
      </c>
      <c r="E411" s="2" t="s">
        <v>28</v>
      </c>
      <c r="F411" s="2" t="s">
        <v>167</v>
      </c>
      <c r="G411" s="2" t="s">
        <v>4454</v>
      </c>
      <c r="H411" s="2" t="s">
        <v>4460</v>
      </c>
      <c r="I411" s="2" t="s">
        <v>1247</v>
      </c>
      <c r="J411" s="2" t="s">
        <v>8160</v>
      </c>
      <c r="K411" s="2" t="s">
        <v>1353</v>
      </c>
      <c r="L411" s="2">
        <v>2019</v>
      </c>
      <c r="M411" s="2">
        <v>21</v>
      </c>
      <c r="N411" s="2">
        <v>1</v>
      </c>
      <c r="O411" s="31">
        <f t="shared" si="35"/>
        <v>43486</v>
      </c>
      <c r="P411" s="2" t="s">
        <v>4456</v>
      </c>
      <c r="Q411" s="2">
        <v>22</v>
      </c>
      <c r="R411" s="2">
        <v>1</v>
      </c>
      <c r="S411" s="31">
        <f t="shared" si="36"/>
        <v>43487</v>
      </c>
      <c r="T411" s="2" t="s">
        <v>4456</v>
      </c>
      <c r="U411" s="2">
        <v>26</v>
      </c>
      <c r="V411" s="2">
        <v>1</v>
      </c>
      <c r="W411" s="31">
        <f t="shared" si="37"/>
        <v>43491</v>
      </c>
      <c r="X411" s="2" t="s">
        <v>4456</v>
      </c>
      <c r="Y411" s="2">
        <v>31</v>
      </c>
      <c r="Z411" s="2">
        <v>1</v>
      </c>
      <c r="AA411" s="31">
        <f t="shared" si="38"/>
        <v>43496</v>
      </c>
      <c r="AB411" s="2" t="s">
        <v>4456</v>
      </c>
      <c r="AC411" s="2">
        <f t="shared" si="34"/>
        <v>4</v>
      </c>
      <c r="AD411" s="2">
        <f>VLOOKUP(K411,'MMA Registration'!N:O,2,FALSE)</f>
        <v>18</v>
      </c>
    </row>
    <row r="412" spans="1:30" ht="23.1" customHeight="1">
      <c r="A412" s="2" t="s">
        <v>1269</v>
      </c>
      <c r="B412" s="2" t="s">
        <v>26</v>
      </c>
      <c r="C412" s="2" t="s">
        <v>27</v>
      </c>
      <c r="D412" s="2" t="s">
        <v>28</v>
      </c>
      <c r="E412" s="2" t="s">
        <v>28</v>
      </c>
      <c r="F412" s="2" t="s">
        <v>167</v>
      </c>
      <c r="G412" s="2" t="s">
        <v>4454</v>
      </c>
      <c r="H412" s="2" t="s">
        <v>4460</v>
      </c>
      <c r="I412" s="2" t="s">
        <v>1354</v>
      </c>
      <c r="J412" s="2" t="s">
        <v>8160</v>
      </c>
      <c r="K412" s="2" t="s">
        <v>1355</v>
      </c>
      <c r="L412" s="2">
        <v>2019</v>
      </c>
      <c r="M412" s="2">
        <v>21</v>
      </c>
      <c r="N412" s="2">
        <v>1</v>
      </c>
      <c r="O412" s="31">
        <f t="shared" si="35"/>
        <v>43486</v>
      </c>
      <c r="P412" s="2" t="s">
        <v>4456</v>
      </c>
      <c r="Q412" s="2">
        <v>22</v>
      </c>
      <c r="R412" s="2">
        <v>1</v>
      </c>
      <c r="S412" s="31">
        <f t="shared" si="36"/>
        <v>43487</v>
      </c>
      <c r="T412" s="2" t="s">
        <v>4456</v>
      </c>
      <c r="U412" s="2">
        <v>26</v>
      </c>
      <c r="V412" s="2">
        <v>1</v>
      </c>
      <c r="W412" s="31">
        <f t="shared" si="37"/>
        <v>43491</v>
      </c>
      <c r="X412" s="2" t="s">
        <v>4456</v>
      </c>
      <c r="Y412" s="2">
        <v>31</v>
      </c>
      <c r="Z412" s="2">
        <v>1</v>
      </c>
      <c r="AA412" s="31">
        <f t="shared" si="38"/>
        <v>43496</v>
      </c>
      <c r="AB412" s="2" t="s">
        <v>4456</v>
      </c>
      <c r="AC412" s="2">
        <f t="shared" si="34"/>
        <v>4</v>
      </c>
      <c r="AD412" s="2">
        <f>VLOOKUP(K412,'MMA Registration'!N:O,2,FALSE)</f>
        <v>18</v>
      </c>
    </row>
    <row r="413" spans="1:30" ht="23.1" customHeight="1">
      <c r="A413" s="2" t="s">
        <v>1269</v>
      </c>
      <c r="B413" s="2" t="s">
        <v>26</v>
      </c>
      <c r="C413" s="2" t="s">
        <v>27</v>
      </c>
      <c r="D413" s="2" t="s">
        <v>28</v>
      </c>
      <c r="E413" s="2" t="s">
        <v>28</v>
      </c>
      <c r="F413" s="2" t="s">
        <v>167</v>
      </c>
      <c r="G413" s="2" t="s">
        <v>4454</v>
      </c>
      <c r="H413" s="2" t="s">
        <v>4460</v>
      </c>
      <c r="I413" s="2" t="s">
        <v>1356</v>
      </c>
      <c r="J413" s="2" t="s">
        <v>8160</v>
      </c>
      <c r="K413" s="2" t="s">
        <v>1242</v>
      </c>
      <c r="L413" s="2">
        <v>2019</v>
      </c>
      <c r="M413" s="2">
        <v>21</v>
      </c>
      <c r="N413" s="2">
        <v>1</v>
      </c>
      <c r="O413" s="31">
        <f t="shared" si="35"/>
        <v>43486</v>
      </c>
      <c r="P413" s="2" t="s">
        <v>4456</v>
      </c>
      <c r="Q413" s="2">
        <v>22</v>
      </c>
      <c r="R413" s="2">
        <v>1</v>
      </c>
      <c r="S413" s="31">
        <f t="shared" si="36"/>
        <v>43487</v>
      </c>
      <c r="T413" s="2" t="s">
        <v>4456</v>
      </c>
      <c r="U413" s="2">
        <v>26</v>
      </c>
      <c r="V413" s="2">
        <v>1</v>
      </c>
      <c r="W413" s="31">
        <f t="shared" si="37"/>
        <v>43491</v>
      </c>
      <c r="X413" s="2" t="s">
        <v>4456</v>
      </c>
      <c r="Y413" s="2">
        <v>31</v>
      </c>
      <c r="Z413" s="2">
        <v>1</v>
      </c>
      <c r="AA413" s="31">
        <f t="shared" si="38"/>
        <v>43496</v>
      </c>
      <c r="AB413" s="2" t="s">
        <v>4456</v>
      </c>
      <c r="AC413" s="2">
        <f t="shared" si="34"/>
        <v>4</v>
      </c>
      <c r="AD413" s="2">
        <f>VLOOKUP(K413,'MMA Registration'!N:O,2,FALSE)</f>
        <v>19</v>
      </c>
    </row>
    <row r="414" spans="1:30" ht="23.1" customHeight="1">
      <c r="A414" s="2" t="s">
        <v>1269</v>
      </c>
      <c r="B414" s="2" t="s">
        <v>26</v>
      </c>
      <c r="C414" s="2" t="s">
        <v>27</v>
      </c>
      <c r="D414" s="2" t="s">
        <v>28</v>
      </c>
      <c r="E414" s="2" t="s">
        <v>28</v>
      </c>
      <c r="F414" s="2" t="s">
        <v>167</v>
      </c>
      <c r="G414" s="2" t="s">
        <v>4454</v>
      </c>
      <c r="H414" s="2" t="s">
        <v>4460</v>
      </c>
      <c r="I414" s="2" t="s">
        <v>4466</v>
      </c>
      <c r="J414" s="2" t="s">
        <v>8160</v>
      </c>
      <c r="K414" s="2" t="s">
        <v>1358</v>
      </c>
      <c r="L414" s="2">
        <v>2019</v>
      </c>
      <c r="M414" s="2">
        <v>21</v>
      </c>
      <c r="N414" s="2">
        <v>1</v>
      </c>
      <c r="O414" s="31">
        <f t="shared" si="35"/>
        <v>43486</v>
      </c>
      <c r="P414" s="2" t="s">
        <v>4456</v>
      </c>
      <c r="Q414" s="2">
        <v>22</v>
      </c>
      <c r="R414" s="2">
        <v>1</v>
      </c>
      <c r="S414" s="31">
        <f t="shared" si="36"/>
        <v>43487</v>
      </c>
      <c r="T414" s="2" t="s">
        <v>4456</v>
      </c>
      <c r="U414" s="2">
        <v>26</v>
      </c>
      <c r="V414" s="2">
        <v>1</v>
      </c>
      <c r="W414" s="31">
        <f t="shared" si="37"/>
        <v>43491</v>
      </c>
      <c r="X414" s="2" t="s">
        <v>4456</v>
      </c>
      <c r="Y414" s="2">
        <v>31</v>
      </c>
      <c r="Z414" s="2">
        <v>1</v>
      </c>
      <c r="AA414" s="31">
        <f t="shared" si="38"/>
        <v>43496</v>
      </c>
      <c r="AB414" s="2" t="s">
        <v>4457</v>
      </c>
      <c r="AC414" s="2">
        <f t="shared" si="34"/>
        <v>3</v>
      </c>
      <c r="AD414" s="2">
        <f>VLOOKUP(K414,'MMA Registration'!N:O,2,FALSE)</f>
        <v>19</v>
      </c>
    </row>
    <row r="415" spans="1:30" ht="23.1" customHeight="1">
      <c r="A415" s="2" t="s">
        <v>1269</v>
      </c>
      <c r="B415" s="2" t="s">
        <v>26</v>
      </c>
      <c r="C415" s="2" t="s">
        <v>27</v>
      </c>
      <c r="D415" s="2" t="s">
        <v>28</v>
      </c>
      <c r="E415" s="2" t="s">
        <v>28</v>
      </c>
      <c r="F415" s="2" t="s">
        <v>167</v>
      </c>
      <c r="G415" s="2" t="s">
        <v>4454</v>
      </c>
      <c r="H415" s="2" t="s">
        <v>4460</v>
      </c>
      <c r="I415" s="2" t="s">
        <v>1359</v>
      </c>
      <c r="J415" s="2" t="s">
        <v>8160</v>
      </c>
      <c r="K415" s="2" t="s">
        <v>1360</v>
      </c>
      <c r="L415" s="2">
        <v>2019</v>
      </c>
      <c r="M415" s="2">
        <v>21</v>
      </c>
      <c r="N415" s="2">
        <v>1</v>
      </c>
      <c r="O415" s="31">
        <f t="shared" si="35"/>
        <v>43486</v>
      </c>
      <c r="P415" s="2" t="s">
        <v>4456</v>
      </c>
      <c r="Q415" s="2">
        <v>22</v>
      </c>
      <c r="R415" s="2">
        <v>1</v>
      </c>
      <c r="S415" s="31">
        <f t="shared" si="36"/>
        <v>43487</v>
      </c>
      <c r="T415" s="2" t="s">
        <v>4456</v>
      </c>
      <c r="U415" s="2">
        <v>26</v>
      </c>
      <c r="V415" s="2">
        <v>1</v>
      </c>
      <c r="W415" s="31">
        <f t="shared" si="37"/>
        <v>43491</v>
      </c>
      <c r="X415" s="2" t="s">
        <v>4457</v>
      </c>
      <c r="Y415" s="2">
        <v>31</v>
      </c>
      <c r="Z415" s="2">
        <v>1</v>
      </c>
      <c r="AA415" s="31">
        <f t="shared" si="38"/>
        <v>43496</v>
      </c>
      <c r="AB415" s="2" t="s">
        <v>4456</v>
      </c>
      <c r="AC415" s="2">
        <f t="shared" si="34"/>
        <v>3</v>
      </c>
      <c r="AD415" s="2">
        <f>VLOOKUP(K415,'MMA Registration'!N:O,2,FALSE)</f>
        <v>19</v>
      </c>
    </row>
    <row r="416" spans="1:30" ht="23.1" customHeight="1">
      <c r="A416" s="2" t="s">
        <v>1398</v>
      </c>
      <c r="B416" s="2" t="s">
        <v>26</v>
      </c>
      <c r="C416" s="2" t="s">
        <v>27</v>
      </c>
      <c r="D416" s="2" t="s">
        <v>28</v>
      </c>
      <c r="E416" s="2" t="s">
        <v>28</v>
      </c>
      <c r="F416" s="2" t="s">
        <v>167</v>
      </c>
      <c r="G416" s="2" t="s">
        <v>4454</v>
      </c>
      <c r="H416" s="2" t="s">
        <v>4460</v>
      </c>
      <c r="I416" s="2" t="s">
        <v>1406</v>
      </c>
      <c r="J416" s="2" t="s">
        <v>8160</v>
      </c>
      <c r="K416" s="2" t="s">
        <v>339</v>
      </c>
      <c r="L416" s="2">
        <v>2019</v>
      </c>
      <c r="M416" s="2">
        <v>7</v>
      </c>
      <c r="N416" s="2">
        <v>2</v>
      </c>
      <c r="O416" s="31">
        <f t="shared" si="35"/>
        <v>43503</v>
      </c>
      <c r="P416" s="2" t="s">
        <v>4456</v>
      </c>
      <c r="Q416" s="2">
        <v>9</v>
      </c>
      <c r="R416" s="2">
        <v>2</v>
      </c>
      <c r="S416" s="31">
        <f t="shared" si="36"/>
        <v>43505</v>
      </c>
      <c r="T416" s="2" t="s">
        <v>4456</v>
      </c>
      <c r="U416" s="2">
        <v>13</v>
      </c>
      <c r="V416" s="2">
        <v>2</v>
      </c>
      <c r="W416" s="31">
        <f t="shared" si="37"/>
        <v>43509</v>
      </c>
      <c r="X416" s="2" t="s">
        <v>4456</v>
      </c>
      <c r="Y416" s="2">
        <v>14</v>
      </c>
      <c r="Z416" s="2">
        <v>2</v>
      </c>
      <c r="AA416" s="31">
        <f t="shared" si="38"/>
        <v>43510</v>
      </c>
      <c r="AB416" s="2" t="s">
        <v>4456</v>
      </c>
      <c r="AC416" s="2">
        <f t="shared" si="34"/>
        <v>4</v>
      </c>
      <c r="AD416" s="2">
        <f>VLOOKUP(K416,'MMA Registration'!N:O,2,FALSE)</f>
        <v>19</v>
      </c>
    </row>
    <row r="417" spans="1:30" ht="23.1" customHeight="1">
      <c r="A417" s="2" t="s">
        <v>1398</v>
      </c>
      <c r="B417" s="2" t="s">
        <v>26</v>
      </c>
      <c r="C417" s="2" t="s">
        <v>27</v>
      </c>
      <c r="D417" s="2" t="s">
        <v>28</v>
      </c>
      <c r="E417" s="2" t="s">
        <v>28</v>
      </c>
      <c r="F417" s="2" t="s">
        <v>167</v>
      </c>
      <c r="G417" s="2" t="s">
        <v>4454</v>
      </c>
      <c r="H417" s="2" t="s">
        <v>4460</v>
      </c>
      <c r="I417" s="2" t="s">
        <v>4467</v>
      </c>
      <c r="J417" s="2" t="s">
        <v>8160</v>
      </c>
      <c r="K417" s="2" t="s">
        <v>498</v>
      </c>
      <c r="L417" s="2">
        <v>2019</v>
      </c>
      <c r="M417" s="2">
        <v>7</v>
      </c>
      <c r="N417" s="2">
        <v>2</v>
      </c>
      <c r="O417" s="31">
        <f t="shared" si="35"/>
        <v>43503</v>
      </c>
      <c r="P417" s="2" t="s">
        <v>4456</v>
      </c>
      <c r="Q417" s="2">
        <v>9</v>
      </c>
      <c r="R417" s="2">
        <v>2</v>
      </c>
      <c r="S417" s="31">
        <f t="shared" si="36"/>
        <v>43505</v>
      </c>
      <c r="T417" s="2" t="s">
        <v>4456</v>
      </c>
      <c r="U417" s="2">
        <v>13</v>
      </c>
      <c r="V417" s="2">
        <v>2</v>
      </c>
      <c r="W417" s="31">
        <f t="shared" si="37"/>
        <v>43509</v>
      </c>
      <c r="X417" s="2" t="s">
        <v>4456</v>
      </c>
      <c r="Y417" s="2">
        <v>14</v>
      </c>
      <c r="Z417" s="2">
        <v>2</v>
      </c>
      <c r="AA417" s="31">
        <f t="shared" si="38"/>
        <v>43510</v>
      </c>
      <c r="AB417" s="2" t="s">
        <v>4456</v>
      </c>
      <c r="AC417" s="2">
        <f t="shared" si="34"/>
        <v>4</v>
      </c>
      <c r="AD417" s="2">
        <f>VLOOKUP(K417,'MMA Registration'!N:O,2,FALSE)</f>
        <v>19</v>
      </c>
    </row>
    <row r="418" spans="1:30" ht="23.1" customHeight="1">
      <c r="A418" s="2" t="s">
        <v>1398</v>
      </c>
      <c r="B418" s="2" t="s">
        <v>26</v>
      </c>
      <c r="C418" s="2" t="s">
        <v>27</v>
      </c>
      <c r="D418" s="2" t="s">
        <v>28</v>
      </c>
      <c r="E418" s="2" t="s">
        <v>28</v>
      </c>
      <c r="F418" s="2" t="s">
        <v>167</v>
      </c>
      <c r="G418" s="2" t="s">
        <v>4454</v>
      </c>
      <c r="H418" s="2" t="s">
        <v>4460</v>
      </c>
      <c r="I418" s="2" t="s">
        <v>1453</v>
      </c>
      <c r="J418" s="2" t="s">
        <v>8160</v>
      </c>
      <c r="K418" s="2" t="s">
        <v>760</v>
      </c>
      <c r="L418" s="2">
        <v>2019</v>
      </c>
      <c r="M418" s="2">
        <v>7</v>
      </c>
      <c r="N418" s="2">
        <v>2</v>
      </c>
      <c r="O418" s="31">
        <f t="shared" si="35"/>
        <v>43503</v>
      </c>
      <c r="P418" s="2" t="s">
        <v>4456</v>
      </c>
      <c r="Q418" s="2">
        <v>9</v>
      </c>
      <c r="R418" s="2">
        <v>2</v>
      </c>
      <c r="S418" s="31">
        <f t="shared" si="36"/>
        <v>43505</v>
      </c>
      <c r="T418" s="2" t="s">
        <v>4456</v>
      </c>
      <c r="U418" s="2">
        <v>13</v>
      </c>
      <c r="V418" s="2">
        <v>2</v>
      </c>
      <c r="W418" s="31">
        <f t="shared" si="37"/>
        <v>43509</v>
      </c>
      <c r="X418" s="2" t="s">
        <v>4456</v>
      </c>
      <c r="Y418" s="2">
        <v>14</v>
      </c>
      <c r="Z418" s="2">
        <v>2</v>
      </c>
      <c r="AA418" s="31">
        <f t="shared" si="38"/>
        <v>43510</v>
      </c>
      <c r="AB418" s="2" t="s">
        <v>4456</v>
      </c>
      <c r="AC418" s="2">
        <f t="shared" si="34"/>
        <v>4</v>
      </c>
      <c r="AD418" s="2">
        <f>VLOOKUP(K418,'MMA Registration'!N:O,2,FALSE)</f>
        <v>17</v>
      </c>
    </row>
    <row r="419" spans="1:30" ht="23.1" customHeight="1">
      <c r="A419" s="2" t="s">
        <v>1398</v>
      </c>
      <c r="B419" s="2" t="s">
        <v>26</v>
      </c>
      <c r="C419" s="2" t="s">
        <v>27</v>
      </c>
      <c r="D419" s="2" t="s">
        <v>28</v>
      </c>
      <c r="E419" s="2" t="s">
        <v>28</v>
      </c>
      <c r="F419" s="2" t="s">
        <v>167</v>
      </c>
      <c r="G419" s="2" t="s">
        <v>4454</v>
      </c>
      <c r="H419" s="2" t="s">
        <v>4460</v>
      </c>
      <c r="I419" s="2" t="s">
        <v>1408</v>
      </c>
      <c r="J419" s="2" t="s">
        <v>8160</v>
      </c>
      <c r="K419" s="2" t="s">
        <v>1409</v>
      </c>
      <c r="L419" s="2">
        <v>2019</v>
      </c>
      <c r="M419" s="2">
        <v>7</v>
      </c>
      <c r="N419" s="2">
        <v>2</v>
      </c>
      <c r="O419" s="31">
        <f t="shared" si="35"/>
        <v>43503</v>
      </c>
      <c r="P419" s="2" t="s">
        <v>4456</v>
      </c>
      <c r="Q419" s="2">
        <v>9</v>
      </c>
      <c r="R419" s="2">
        <v>2</v>
      </c>
      <c r="S419" s="31">
        <f t="shared" si="36"/>
        <v>43505</v>
      </c>
      <c r="T419" s="2" t="s">
        <v>4456</v>
      </c>
      <c r="U419" s="2">
        <v>13</v>
      </c>
      <c r="V419" s="2">
        <v>2</v>
      </c>
      <c r="W419" s="31">
        <f t="shared" si="37"/>
        <v>43509</v>
      </c>
      <c r="X419" s="2" t="s">
        <v>4456</v>
      </c>
      <c r="Y419" s="2">
        <v>14</v>
      </c>
      <c r="Z419" s="2">
        <v>2</v>
      </c>
      <c r="AA419" s="31">
        <f t="shared" si="38"/>
        <v>43510</v>
      </c>
      <c r="AB419" s="2" t="s">
        <v>4456</v>
      </c>
      <c r="AC419" s="2">
        <f t="shared" si="34"/>
        <v>4</v>
      </c>
      <c r="AD419" s="2">
        <f>VLOOKUP(K419,'MMA Registration'!N:O,2,FALSE)</f>
        <v>19</v>
      </c>
    </row>
    <row r="420" spans="1:30" ht="23.1" customHeight="1">
      <c r="A420" s="2" t="s">
        <v>1398</v>
      </c>
      <c r="B420" s="2" t="s">
        <v>26</v>
      </c>
      <c r="C420" s="2" t="s">
        <v>27</v>
      </c>
      <c r="D420" s="2" t="s">
        <v>28</v>
      </c>
      <c r="E420" s="2" t="s">
        <v>28</v>
      </c>
      <c r="F420" s="2" t="s">
        <v>167</v>
      </c>
      <c r="G420" s="2" t="s">
        <v>4454</v>
      </c>
      <c r="H420" s="2" t="s">
        <v>4460</v>
      </c>
      <c r="I420" s="2" t="s">
        <v>1410</v>
      </c>
      <c r="J420" s="2" t="s">
        <v>8160</v>
      </c>
      <c r="K420" s="2" t="s">
        <v>1411</v>
      </c>
      <c r="L420" s="2">
        <v>2019</v>
      </c>
      <c r="M420" s="2">
        <v>7</v>
      </c>
      <c r="N420" s="2">
        <v>2</v>
      </c>
      <c r="O420" s="31">
        <f t="shared" si="35"/>
        <v>43503</v>
      </c>
      <c r="P420" s="2" t="s">
        <v>4456</v>
      </c>
      <c r="Q420" s="2">
        <v>9</v>
      </c>
      <c r="R420" s="2">
        <v>2</v>
      </c>
      <c r="S420" s="31">
        <f t="shared" si="36"/>
        <v>43505</v>
      </c>
      <c r="T420" s="2" t="s">
        <v>4456</v>
      </c>
      <c r="U420" s="2">
        <v>13</v>
      </c>
      <c r="V420" s="2">
        <v>2</v>
      </c>
      <c r="W420" s="31">
        <f t="shared" si="37"/>
        <v>43509</v>
      </c>
      <c r="X420" s="2" t="s">
        <v>4456</v>
      </c>
      <c r="Y420" s="2">
        <v>14</v>
      </c>
      <c r="Z420" s="2">
        <v>2</v>
      </c>
      <c r="AA420" s="31">
        <f t="shared" si="38"/>
        <v>43510</v>
      </c>
      <c r="AB420" s="2" t="s">
        <v>4456</v>
      </c>
      <c r="AC420" s="2">
        <f t="shared" si="34"/>
        <v>4</v>
      </c>
      <c r="AD420" s="2">
        <f>VLOOKUP(K420,'MMA Registration'!N:O,2,FALSE)</f>
        <v>18</v>
      </c>
    </row>
    <row r="421" spans="1:30" ht="23.1" customHeight="1">
      <c r="A421" s="2" t="s">
        <v>1398</v>
      </c>
      <c r="B421" s="2" t="s">
        <v>26</v>
      </c>
      <c r="C421" s="2" t="s">
        <v>27</v>
      </c>
      <c r="D421" s="2" t="s">
        <v>28</v>
      </c>
      <c r="E421" s="2" t="s">
        <v>28</v>
      </c>
      <c r="F421" s="2" t="s">
        <v>167</v>
      </c>
      <c r="G421" s="2" t="s">
        <v>4454</v>
      </c>
      <c r="H421" s="2" t="s">
        <v>4460</v>
      </c>
      <c r="I421" s="2" t="s">
        <v>1412</v>
      </c>
      <c r="J421" s="2" t="s">
        <v>8160</v>
      </c>
      <c r="K421" s="2" t="s">
        <v>1413</v>
      </c>
      <c r="L421" s="2">
        <v>2019</v>
      </c>
      <c r="M421" s="2">
        <v>7</v>
      </c>
      <c r="N421" s="2">
        <v>2</v>
      </c>
      <c r="O421" s="31">
        <f t="shared" si="35"/>
        <v>43503</v>
      </c>
      <c r="P421" s="2" t="s">
        <v>4456</v>
      </c>
      <c r="Q421" s="2">
        <v>9</v>
      </c>
      <c r="R421" s="2">
        <v>2</v>
      </c>
      <c r="S421" s="31">
        <f t="shared" si="36"/>
        <v>43505</v>
      </c>
      <c r="T421" s="2" t="s">
        <v>4456</v>
      </c>
      <c r="U421" s="2">
        <v>13</v>
      </c>
      <c r="V421" s="2">
        <v>2</v>
      </c>
      <c r="W421" s="31">
        <f t="shared" si="37"/>
        <v>43509</v>
      </c>
      <c r="X421" s="2" t="s">
        <v>4456</v>
      </c>
      <c r="Y421" s="2">
        <v>14</v>
      </c>
      <c r="Z421" s="2">
        <v>2</v>
      </c>
      <c r="AA421" s="31">
        <f t="shared" si="38"/>
        <v>43510</v>
      </c>
      <c r="AB421" s="2" t="s">
        <v>4456</v>
      </c>
      <c r="AC421" s="2">
        <f t="shared" si="34"/>
        <v>4</v>
      </c>
      <c r="AD421" s="2">
        <f>VLOOKUP(K421,'MMA Registration'!N:O,2,FALSE)</f>
        <v>18</v>
      </c>
    </row>
    <row r="422" spans="1:30" ht="23.1" customHeight="1">
      <c r="A422" s="2" t="s">
        <v>1398</v>
      </c>
      <c r="B422" s="2" t="s">
        <v>26</v>
      </c>
      <c r="C422" s="2" t="s">
        <v>27</v>
      </c>
      <c r="D422" s="2" t="s">
        <v>28</v>
      </c>
      <c r="E422" s="2" t="s">
        <v>28</v>
      </c>
      <c r="F422" s="2" t="s">
        <v>167</v>
      </c>
      <c r="G422" s="2" t="s">
        <v>4454</v>
      </c>
      <c r="H422" s="2" t="s">
        <v>4460</v>
      </c>
      <c r="I422" s="2" t="s">
        <v>4468</v>
      </c>
      <c r="J422" s="2" t="s">
        <v>8160</v>
      </c>
      <c r="K422" s="2" t="s">
        <v>1415</v>
      </c>
      <c r="L422" s="2">
        <v>2019</v>
      </c>
      <c r="M422" s="2">
        <v>7</v>
      </c>
      <c r="N422" s="2">
        <v>2</v>
      </c>
      <c r="O422" s="31">
        <f t="shared" si="35"/>
        <v>43503</v>
      </c>
      <c r="P422" s="2" t="s">
        <v>4456</v>
      </c>
      <c r="Q422" s="2">
        <v>9</v>
      </c>
      <c r="R422" s="2">
        <v>2</v>
      </c>
      <c r="S422" s="31">
        <f t="shared" si="36"/>
        <v>43505</v>
      </c>
      <c r="T422" s="2" t="s">
        <v>4456</v>
      </c>
      <c r="U422" s="2">
        <v>13</v>
      </c>
      <c r="V422" s="2">
        <v>2</v>
      </c>
      <c r="W422" s="31">
        <f t="shared" si="37"/>
        <v>43509</v>
      </c>
      <c r="X422" s="2" t="s">
        <v>4456</v>
      </c>
      <c r="Y422" s="2">
        <v>14</v>
      </c>
      <c r="Z422" s="2">
        <v>2</v>
      </c>
      <c r="AA422" s="31">
        <f t="shared" si="38"/>
        <v>43510</v>
      </c>
      <c r="AB422" s="2" t="s">
        <v>4456</v>
      </c>
      <c r="AC422" s="2">
        <f t="shared" si="34"/>
        <v>4</v>
      </c>
      <c r="AD422" s="2">
        <f>VLOOKUP(K422,'MMA Registration'!N:O,2,FALSE)</f>
        <v>18</v>
      </c>
    </row>
    <row r="423" spans="1:30" ht="23.1" customHeight="1">
      <c r="A423" s="2" t="s">
        <v>1398</v>
      </c>
      <c r="B423" s="2" t="s">
        <v>26</v>
      </c>
      <c r="C423" s="2" t="s">
        <v>27</v>
      </c>
      <c r="D423" s="2" t="s">
        <v>28</v>
      </c>
      <c r="E423" s="2" t="s">
        <v>28</v>
      </c>
      <c r="F423" s="2" t="s">
        <v>167</v>
      </c>
      <c r="G423" s="2" t="s">
        <v>4454</v>
      </c>
      <c r="H423" s="2" t="s">
        <v>4460</v>
      </c>
      <c r="I423" s="2" t="s">
        <v>1416</v>
      </c>
      <c r="J423" s="2" t="s">
        <v>8160</v>
      </c>
      <c r="K423" s="2" t="s">
        <v>1417</v>
      </c>
      <c r="L423" s="2">
        <v>2019</v>
      </c>
      <c r="M423" s="2">
        <v>7</v>
      </c>
      <c r="N423" s="2">
        <v>2</v>
      </c>
      <c r="O423" s="31">
        <f t="shared" si="35"/>
        <v>43503</v>
      </c>
      <c r="P423" s="2" t="s">
        <v>4456</v>
      </c>
      <c r="Q423" s="2">
        <v>9</v>
      </c>
      <c r="R423" s="2">
        <v>2</v>
      </c>
      <c r="S423" s="31">
        <f t="shared" si="36"/>
        <v>43505</v>
      </c>
      <c r="T423" s="2" t="s">
        <v>4456</v>
      </c>
      <c r="U423" s="2">
        <v>13</v>
      </c>
      <c r="V423" s="2">
        <v>2</v>
      </c>
      <c r="W423" s="31">
        <f t="shared" si="37"/>
        <v>43509</v>
      </c>
      <c r="X423" s="2" t="s">
        <v>4456</v>
      </c>
      <c r="Y423" s="2">
        <v>14</v>
      </c>
      <c r="Z423" s="2">
        <v>2</v>
      </c>
      <c r="AA423" s="31">
        <f t="shared" si="38"/>
        <v>43510</v>
      </c>
      <c r="AB423" s="2" t="s">
        <v>4456</v>
      </c>
      <c r="AC423" s="2">
        <f t="shared" si="34"/>
        <v>4</v>
      </c>
      <c r="AD423" s="2">
        <f>VLOOKUP(K423,'MMA Registration'!N:O,2,FALSE)</f>
        <v>18</v>
      </c>
    </row>
    <row r="424" spans="1:30" ht="23.1" customHeight="1">
      <c r="A424" s="2" t="s">
        <v>1398</v>
      </c>
      <c r="B424" s="2" t="s">
        <v>26</v>
      </c>
      <c r="C424" s="2" t="s">
        <v>27</v>
      </c>
      <c r="D424" s="2" t="s">
        <v>28</v>
      </c>
      <c r="E424" s="2" t="s">
        <v>28</v>
      </c>
      <c r="F424" s="2" t="s">
        <v>167</v>
      </c>
      <c r="G424" s="2" t="s">
        <v>4454</v>
      </c>
      <c r="H424" s="2" t="s">
        <v>4460</v>
      </c>
      <c r="I424" s="2" t="s">
        <v>4469</v>
      </c>
      <c r="J424" s="2" t="s">
        <v>8160</v>
      </c>
      <c r="K424" s="2" t="s">
        <v>269</v>
      </c>
      <c r="L424" s="2">
        <v>2019</v>
      </c>
      <c r="M424" s="2">
        <v>7</v>
      </c>
      <c r="N424" s="2">
        <v>2</v>
      </c>
      <c r="O424" s="31">
        <f t="shared" si="35"/>
        <v>43503</v>
      </c>
      <c r="P424" s="2" t="s">
        <v>4456</v>
      </c>
      <c r="Q424" s="2">
        <v>9</v>
      </c>
      <c r="R424" s="2">
        <v>2</v>
      </c>
      <c r="S424" s="31">
        <f t="shared" si="36"/>
        <v>43505</v>
      </c>
      <c r="T424" s="2" t="s">
        <v>4456</v>
      </c>
      <c r="U424" s="2">
        <v>13</v>
      </c>
      <c r="V424" s="2">
        <v>2</v>
      </c>
      <c r="W424" s="31">
        <f t="shared" si="37"/>
        <v>43509</v>
      </c>
      <c r="X424" s="2" t="s">
        <v>4456</v>
      </c>
      <c r="Y424" s="2">
        <v>14</v>
      </c>
      <c r="Z424" s="2">
        <v>2</v>
      </c>
      <c r="AA424" s="31">
        <f t="shared" si="38"/>
        <v>43510</v>
      </c>
      <c r="AB424" s="2" t="s">
        <v>4456</v>
      </c>
      <c r="AC424" s="2">
        <f t="shared" si="34"/>
        <v>4</v>
      </c>
      <c r="AD424" s="2">
        <f>VLOOKUP(K424,Registration!O:P,2,FALSE)</f>
        <v>19</v>
      </c>
    </row>
    <row r="425" spans="1:30" ht="23.1" customHeight="1">
      <c r="A425" s="2" t="s">
        <v>1398</v>
      </c>
      <c r="B425" s="2" t="s">
        <v>26</v>
      </c>
      <c r="C425" s="2" t="s">
        <v>27</v>
      </c>
      <c r="D425" s="2" t="s">
        <v>28</v>
      </c>
      <c r="E425" s="2" t="s">
        <v>28</v>
      </c>
      <c r="F425" s="2" t="s">
        <v>167</v>
      </c>
      <c r="G425" s="2" t="s">
        <v>4454</v>
      </c>
      <c r="H425" s="2" t="s">
        <v>4460</v>
      </c>
      <c r="I425" s="2" t="s">
        <v>712</v>
      </c>
      <c r="J425" s="2" t="s">
        <v>8160</v>
      </c>
      <c r="K425" s="2" t="s">
        <v>1419</v>
      </c>
      <c r="L425" s="2">
        <v>2019</v>
      </c>
      <c r="M425" s="2">
        <v>7</v>
      </c>
      <c r="N425" s="2">
        <v>2</v>
      </c>
      <c r="O425" s="31">
        <f t="shared" si="35"/>
        <v>43503</v>
      </c>
      <c r="P425" s="2" t="s">
        <v>4456</v>
      </c>
      <c r="Q425" s="2">
        <v>9</v>
      </c>
      <c r="R425" s="2">
        <v>2</v>
      </c>
      <c r="S425" s="31">
        <f t="shared" si="36"/>
        <v>43505</v>
      </c>
      <c r="T425" s="2" t="s">
        <v>4456</v>
      </c>
      <c r="U425" s="2">
        <v>13</v>
      </c>
      <c r="V425" s="2">
        <v>2</v>
      </c>
      <c r="W425" s="31">
        <f t="shared" si="37"/>
        <v>43509</v>
      </c>
      <c r="X425" s="2" t="s">
        <v>4456</v>
      </c>
      <c r="Y425" s="2">
        <v>14</v>
      </c>
      <c r="Z425" s="2">
        <v>2</v>
      </c>
      <c r="AA425" s="31">
        <f t="shared" si="38"/>
        <v>43510</v>
      </c>
      <c r="AB425" s="2" t="s">
        <v>4456</v>
      </c>
      <c r="AC425" s="2">
        <f t="shared" si="34"/>
        <v>4</v>
      </c>
      <c r="AD425" s="2">
        <f>VLOOKUP(K425,'MMA Registration'!N:O,2,FALSE)</f>
        <v>19</v>
      </c>
    </row>
    <row r="426" spans="1:30" ht="23.1" customHeight="1">
      <c r="A426" s="2" t="s">
        <v>1398</v>
      </c>
      <c r="B426" s="2" t="s">
        <v>26</v>
      </c>
      <c r="C426" s="2" t="s">
        <v>27</v>
      </c>
      <c r="D426" s="2" t="s">
        <v>28</v>
      </c>
      <c r="E426" s="2" t="s">
        <v>28</v>
      </c>
      <c r="F426" s="2" t="s">
        <v>167</v>
      </c>
      <c r="G426" s="2" t="s">
        <v>4454</v>
      </c>
      <c r="H426" s="2" t="s">
        <v>4460</v>
      </c>
      <c r="I426" s="2" t="s">
        <v>4470</v>
      </c>
      <c r="J426" s="2" t="s">
        <v>8160</v>
      </c>
      <c r="K426" s="2" t="s">
        <v>1421</v>
      </c>
      <c r="L426" s="2">
        <v>2019</v>
      </c>
      <c r="M426" s="2">
        <v>7</v>
      </c>
      <c r="N426" s="2">
        <v>2</v>
      </c>
      <c r="O426" s="31">
        <f t="shared" si="35"/>
        <v>43503</v>
      </c>
      <c r="P426" s="2" t="s">
        <v>4456</v>
      </c>
      <c r="Q426" s="2">
        <v>9</v>
      </c>
      <c r="R426" s="2">
        <v>2</v>
      </c>
      <c r="S426" s="31">
        <f t="shared" si="36"/>
        <v>43505</v>
      </c>
      <c r="T426" s="2" t="s">
        <v>4456</v>
      </c>
      <c r="U426" s="2">
        <v>13</v>
      </c>
      <c r="V426" s="2">
        <v>2</v>
      </c>
      <c r="W426" s="31">
        <f t="shared" si="37"/>
        <v>43509</v>
      </c>
      <c r="X426" s="2" t="s">
        <v>4456</v>
      </c>
      <c r="Y426" s="2">
        <v>14</v>
      </c>
      <c r="Z426" s="2">
        <v>2</v>
      </c>
      <c r="AA426" s="31">
        <f t="shared" si="38"/>
        <v>43510</v>
      </c>
      <c r="AB426" s="2" t="s">
        <v>4456</v>
      </c>
      <c r="AC426" s="2">
        <f t="shared" si="34"/>
        <v>4</v>
      </c>
      <c r="AD426" s="2">
        <f>VLOOKUP(K426,'MMA Registration'!N:O,2,FALSE)</f>
        <v>18</v>
      </c>
    </row>
    <row r="427" spans="1:30" ht="23.1" customHeight="1">
      <c r="A427" s="2" t="s">
        <v>1398</v>
      </c>
      <c r="B427" s="2" t="s">
        <v>26</v>
      </c>
      <c r="C427" s="2" t="s">
        <v>27</v>
      </c>
      <c r="D427" s="2" t="s">
        <v>28</v>
      </c>
      <c r="E427" s="2" t="s">
        <v>28</v>
      </c>
      <c r="F427" s="2" t="s">
        <v>167</v>
      </c>
      <c r="G427" s="2" t="s">
        <v>4454</v>
      </c>
      <c r="H427" s="2" t="s">
        <v>4460</v>
      </c>
      <c r="I427" s="2" t="s">
        <v>1422</v>
      </c>
      <c r="J427" s="2" t="s">
        <v>8160</v>
      </c>
      <c r="K427" s="2" t="s">
        <v>210</v>
      </c>
      <c r="L427" s="2">
        <v>2019</v>
      </c>
      <c r="M427" s="2">
        <v>7</v>
      </c>
      <c r="N427" s="2">
        <v>2</v>
      </c>
      <c r="O427" s="31">
        <f t="shared" si="35"/>
        <v>43503</v>
      </c>
      <c r="P427" s="2" t="s">
        <v>4456</v>
      </c>
      <c r="Q427" s="2">
        <v>9</v>
      </c>
      <c r="R427" s="2">
        <v>2</v>
      </c>
      <c r="S427" s="31">
        <f t="shared" si="36"/>
        <v>43505</v>
      </c>
      <c r="T427" s="2" t="s">
        <v>4456</v>
      </c>
      <c r="U427" s="2">
        <v>13</v>
      </c>
      <c r="V427" s="2">
        <v>2</v>
      </c>
      <c r="W427" s="31">
        <f t="shared" si="37"/>
        <v>43509</v>
      </c>
      <c r="X427" s="2" t="s">
        <v>4456</v>
      </c>
      <c r="Y427" s="2">
        <v>14</v>
      </c>
      <c r="Z427" s="2">
        <v>2</v>
      </c>
      <c r="AA427" s="31">
        <f t="shared" si="38"/>
        <v>43510</v>
      </c>
      <c r="AB427" s="2" t="s">
        <v>4456</v>
      </c>
      <c r="AC427" s="2">
        <f t="shared" si="34"/>
        <v>4</v>
      </c>
      <c r="AD427" s="2">
        <f>VLOOKUP(K427,'MMA Registration'!N:O,2,FALSE)</f>
        <v>18</v>
      </c>
    </row>
    <row r="428" spans="1:30" ht="23.1" customHeight="1">
      <c r="A428" s="2" t="s">
        <v>1398</v>
      </c>
      <c r="B428" s="2" t="s">
        <v>26</v>
      </c>
      <c r="C428" s="2" t="s">
        <v>27</v>
      </c>
      <c r="D428" s="2" t="s">
        <v>28</v>
      </c>
      <c r="E428" s="2" t="s">
        <v>28</v>
      </c>
      <c r="F428" s="2" t="s">
        <v>167</v>
      </c>
      <c r="G428" s="2" t="s">
        <v>4454</v>
      </c>
      <c r="H428" s="2" t="s">
        <v>4460</v>
      </c>
      <c r="I428" s="2" t="s">
        <v>4471</v>
      </c>
      <c r="J428" s="2" t="s">
        <v>8160</v>
      </c>
      <c r="K428" s="2" t="s">
        <v>356</v>
      </c>
      <c r="L428" s="2">
        <v>2019</v>
      </c>
      <c r="M428" s="2">
        <v>7</v>
      </c>
      <c r="N428" s="2">
        <v>2</v>
      </c>
      <c r="O428" s="31">
        <f t="shared" si="35"/>
        <v>43503</v>
      </c>
      <c r="P428" s="2" t="s">
        <v>4456</v>
      </c>
      <c r="Q428" s="2">
        <v>9</v>
      </c>
      <c r="R428" s="2">
        <v>2</v>
      </c>
      <c r="S428" s="31">
        <f t="shared" si="36"/>
        <v>43505</v>
      </c>
      <c r="T428" s="2" t="s">
        <v>4456</v>
      </c>
      <c r="U428" s="2">
        <v>13</v>
      </c>
      <c r="V428" s="2">
        <v>2</v>
      </c>
      <c r="W428" s="31">
        <f t="shared" si="37"/>
        <v>43509</v>
      </c>
      <c r="X428" s="2" t="s">
        <v>4456</v>
      </c>
      <c r="Y428" s="2">
        <v>14</v>
      </c>
      <c r="Z428" s="2">
        <v>2</v>
      </c>
      <c r="AA428" s="31">
        <f t="shared" si="38"/>
        <v>43510</v>
      </c>
      <c r="AB428" s="2" t="s">
        <v>4456</v>
      </c>
      <c r="AC428" s="2">
        <f t="shared" si="34"/>
        <v>4</v>
      </c>
      <c r="AD428" s="2">
        <f>VLOOKUP(K428,'MMA Registration'!N:O,2,FALSE)</f>
        <v>19</v>
      </c>
    </row>
    <row r="429" spans="1:30" ht="23.1" customHeight="1">
      <c r="A429" s="2" t="s">
        <v>1398</v>
      </c>
      <c r="B429" s="2" t="s">
        <v>26</v>
      </c>
      <c r="C429" s="2" t="s">
        <v>27</v>
      </c>
      <c r="D429" s="2" t="s">
        <v>28</v>
      </c>
      <c r="E429" s="2" t="s">
        <v>28</v>
      </c>
      <c r="F429" s="2" t="s">
        <v>167</v>
      </c>
      <c r="G429" s="2" t="s">
        <v>4454</v>
      </c>
      <c r="H429" s="2" t="s">
        <v>4460</v>
      </c>
      <c r="I429" s="2" t="s">
        <v>1425</v>
      </c>
      <c r="J429" s="2" t="s">
        <v>8160</v>
      </c>
      <c r="K429" s="2" t="s">
        <v>1426</v>
      </c>
      <c r="L429" s="2">
        <v>2019</v>
      </c>
      <c r="M429" s="2">
        <v>7</v>
      </c>
      <c r="N429" s="2">
        <v>2</v>
      </c>
      <c r="O429" s="31">
        <f t="shared" si="35"/>
        <v>43503</v>
      </c>
      <c r="P429" s="2" t="s">
        <v>4456</v>
      </c>
      <c r="Q429" s="2">
        <v>9</v>
      </c>
      <c r="R429" s="2">
        <v>2</v>
      </c>
      <c r="S429" s="31">
        <f t="shared" si="36"/>
        <v>43505</v>
      </c>
      <c r="T429" s="2" t="s">
        <v>4456</v>
      </c>
      <c r="U429" s="2">
        <v>13</v>
      </c>
      <c r="V429" s="2">
        <v>2</v>
      </c>
      <c r="W429" s="31">
        <f t="shared" si="37"/>
        <v>43509</v>
      </c>
      <c r="X429" s="2" t="s">
        <v>4456</v>
      </c>
      <c r="Y429" s="2">
        <v>14</v>
      </c>
      <c r="Z429" s="2">
        <v>2</v>
      </c>
      <c r="AA429" s="31">
        <f t="shared" si="38"/>
        <v>43510</v>
      </c>
      <c r="AB429" s="2" t="s">
        <v>4456</v>
      </c>
      <c r="AC429" s="2">
        <f t="shared" si="34"/>
        <v>4</v>
      </c>
      <c r="AD429" s="2">
        <f>VLOOKUP(K429,'MMA Registration'!N:O,2,FALSE)</f>
        <v>19</v>
      </c>
    </row>
    <row r="430" spans="1:30" ht="23.1" customHeight="1">
      <c r="A430" s="2" t="s">
        <v>1398</v>
      </c>
      <c r="B430" s="2" t="s">
        <v>26</v>
      </c>
      <c r="C430" s="2" t="s">
        <v>27</v>
      </c>
      <c r="D430" s="2" t="s">
        <v>28</v>
      </c>
      <c r="E430" s="2" t="s">
        <v>28</v>
      </c>
      <c r="F430" s="2" t="s">
        <v>167</v>
      </c>
      <c r="G430" s="2" t="s">
        <v>4454</v>
      </c>
      <c r="H430" s="2" t="s">
        <v>4460</v>
      </c>
      <c r="I430" s="2" t="s">
        <v>1427</v>
      </c>
      <c r="J430" s="2" t="s">
        <v>8160</v>
      </c>
      <c r="K430" s="2" t="s">
        <v>1428</v>
      </c>
      <c r="L430" s="2">
        <v>2019</v>
      </c>
      <c r="M430" s="2">
        <v>7</v>
      </c>
      <c r="N430" s="2">
        <v>2</v>
      </c>
      <c r="O430" s="31">
        <f t="shared" si="35"/>
        <v>43503</v>
      </c>
      <c r="P430" s="2" t="s">
        <v>4456</v>
      </c>
      <c r="Q430" s="2">
        <v>9</v>
      </c>
      <c r="R430" s="2">
        <v>2</v>
      </c>
      <c r="S430" s="31">
        <f t="shared" si="36"/>
        <v>43505</v>
      </c>
      <c r="T430" s="2" t="s">
        <v>4456</v>
      </c>
      <c r="U430" s="2">
        <v>13</v>
      </c>
      <c r="V430" s="2">
        <v>2</v>
      </c>
      <c r="W430" s="31">
        <f t="shared" si="37"/>
        <v>43509</v>
      </c>
      <c r="X430" s="2" t="s">
        <v>4456</v>
      </c>
      <c r="Y430" s="2">
        <v>14</v>
      </c>
      <c r="Z430" s="2">
        <v>2</v>
      </c>
      <c r="AA430" s="31">
        <f t="shared" si="38"/>
        <v>43510</v>
      </c>
      <c r="AB430" s="2" t="s">
        <v>4456</v>
      </c>
      <c r="AC430" s="2">
        <f t="shared" si="34"/>
        <v>4</v>
      </c>
      <c r="AD430" s="2">
        <f>VLOOKUP(K430,'MMA Registration'!N:O,2,FALSE)</f>
        <v>18</v>
      </c>
    </row>
    <row r="431" spans="1:30" ht="23.1" customHeight="1">
      <c r="A431" s="2" t="s">
        <v>1398</v>
      </c>
      <c r="B431" s="2" t="s">
        <v>26</v>
      </c>
      <c r="C431" s="2" t="s">
        <v>27</v>
      </c>
      <c r="D431" s="2" t="s">
        <v>28</v>
      </c>
      <c r="E431" s="2" t="s">
        <v>28</v>
      </c>
      <c r="F431" s="2" t="s">
        <v>167</v>
      </c>
      <c r="G431" s="2" t="s">
        <v>4454</v>
      </c>
      <c r="H431" s="2" t="s">
        <v>4460</v>
      </c>
      <c r="I431" s="2" t="s">
        <v>4472</v>
      </c>
      <c r="J431" s="2" t="s">
        <v>8160</v>
      </c>
      <c r="K431" s="2" t="s">
        <v>1438</v>
      </c>
      <c r="L431" s="2">
        <v>2019</v>
      </c>
      <c r="M431" s="2">
        <v>7</v>
      </c>
      <c r="N431" s="2">
        <v>2</v>
      </c>
      <c r="O431" s="31">
        <f t="shared" si="35"/>
        <v>43503</v>
      </c>
      <c r="P431" s="2" t="s">
        <v>4456</v>
      </c>
      <c r="Q431" s="2">
        <v>9</v>
      </c>
      <c r="R431" s="2">
        <v>2</v>
      </c>
      <c r="S431" s="31">
        <f t="shared" si="36"/>
        <v>43505</v>
      </c>
      <c r="T431" s="2" t="s">
        <v>4456</v>
      </c>
      <c r="U431" s="2">
        <v>13</v>
      </c>
      <c r="V431" s="2">
        <v>2</v>
      </c>
      <c r="W431" s="31">
        <f t="shared" si="37"/>
        <v>43509</v>
      </c>
      <c r="X431" s="2" t="s">
        <v>4456</v>
      </c>
      <c r="Y431" s="2">
        <v>14</v>
      </c>
      <c r="Z431" s="2">
        <v>2</v>
      </c>
      <c r="AA431" s="31">
        <f t="shared" si="38"/>
        <v>43510</v>
      </c>
      <c r="AB431" s="2" t="s">
        <v>4456</v>
      </c>
      <c r="AC431" s="2">
        <f t="shared" si="34"/>
        <v>4</v>
      </c>
      <c r="AD431" s="2">
        <f>VLOOKUP(K431,'MMA Registration'!N:O,2,FALSE)</f>
        <v>19</v>
      </c>
    </row>
    <row r="432" spans="1:30" ht="23.1" customHeight="1">
      <c r="A432" s="2" t="s">
        <v>1398</v>
      </c>
      <c r="B432" s="2" t="s">
        <v>26</v>
      </c>
      <c r="C432" s="2" t="s">
        <v>27</v>
      </c>
      <c r="D432" s="2" t="s">
        <v>28</v>
      </c>
      <c r="E432" s="2" t="s">
        <v>28</v>
      </c>
      <c r="F432" s="2" t="s">
        <v>167</v>
      </c>
      <c r="G432" s="2" t="s">
        <v>4454</v>
      </c>
      <c r="H432" s="2" t="s">
        <v>4460</v>
      </c>
      <c r="I432" s="2" t="s">
        <v>1439</v>
      </c>
      <c r="J432" s="2" t="s">
        <v>8160</v>
      </c>
      <c r="K432" s="2" t="s">
        <v>1056</v>
      </c>
      <c r="L432" s="2">
        <v>2019</v>
      </c>
      <c r="M432" s="2">
        <v>7</v>
      </c>
      <c r="N432" s="2">
        <v>2</v>
      </c>
      <c r="O432" s="31">
        <f t="shared" si="35"/>
        <v>43503</v>
      </c>
      <c r="P432" s="2" t="s">
        <v>4456</v>
      </c>
      <c r="Q432" s="2">
        <v>9</v>
      </c>
      <c r="R432" s="2">
        <v>2</v>
      </c>
      <c r="S432" s="31">
        <f t="shared" si="36"/>
        <v>43505</v>
      </c>
      <c r="T432" s="2" t="s">
        <v>4456</v>
      </c>
      <c r="U432" s="2">
        <v>13</v>
      </c>
      <c r="V432" s="2">
        <v>2</v>
      </c>
      <c r="W432" s="31">
        <f t="shared" si="37"/>
        <v>43509</v>
      </c>
      <c r="X432" s="2" t="s">
        <v>4456</v>
      </c>
      <c r="Y432" s="2">
        <v>14</v>
      </c>
      <c r="Z432" s="2">
        <v>2</v>
      </c>
      <c r="AA432" s="31">
        <f t="shared" si="38"/>
        <v>43510</v>
      </c>
      <c r="AB432" s="2" t="s">
        <v>4456</v>
      </c>
      <c r="AC432" s="2">
        <f t="shared" si="34"/>
        <v>4</v>
      </c>
      <c r="AD432" s="2">
        <f>VLOOKUP(K432,'MMA Registration'!N:O,2,FALSE)</f>
        <v>17</v>
      </c>
    </row>
    <row r="433" spans="1:30" ht="23.1" customHeight="1">
      <c r="A433" s="2" t="s">
        <v>1398</v>
      </c>
      <c r="B433" s="2" t="s">
        <v>26</v>
      </c>
      <c r="C433" s="2" t="s">
        <v>27</v>
      </c>
      <c r="D433" s="2" t="s">
        <v>28</v>
      </c>
      <c r="E433" s="2" t="s">
        <v>28</v>
      </c>
      <c r="F433" s="2" t="s">
        <v>167</v>
      </c>
      <c r="G433" s="2" t="s">
        <v>4454</v>
      </c>
      <c r="H433" s="2" t="s">
        <v>4460</v>
      </c>
      <c r="I433" s="2" t="s">
        <v>322</v>
      </c>
      <c r="J433" s="2" t="s">
        <v>8160</v>
      </c>
      <c r="K433" s="2" t="s">
        <v>1440</v>
      </c>
      <c r="L433" s="2">
        <v>2019</v>
      </c>
      <c r="M433" s="2">
        <v>7</v>
      </c>
      <c r="N433" s="2">
        <v>2</v>
      </c>
      <c r="O433" s="31">
        <f t="shared" si="35"/>
        <v>43503</v>
      </c>
      <c r="P433" s="2" t="s">
        <v>4456</v>
      </c>
      <c r="Q433" s="2">
        <v>9</v>
      </c>
      <c r="R433" s="2">
        <v>2</v>
      </c>
      <c r="S433" s="31">
        <f t="shared" si="36"/>
        <v>43505</v>
      </c>
      <c r="T433" s="2" t="s">
        <v>4456</v>
      </c>
      <c r="U433" s="2">
        <v>13</v>
      </c>
      <c r="V433" s="2">
        <v>2</v>
      </c>
      <c r="W433" s="31">
        <f t="shared" si="37"/>
        <v>43509</v>
      </c>
      <c r="X433" s="2" t="s">
        <v>4456</v>
      </c>
      <c r="Y433" s="2">
        <v>14</v>
      </c>
      <c r="Z433" s="2">
        <v>2</v>
      </c>
      <c r="AA433" s="31">
        <f t="shared" si="38"/>
        <v>43510</v>
      </c>
      <c r="AB433" s="2" t="s">
        <v>4456</v>
      </c>
      <c r="AC433" s="2">
        <f t="shared" si="34"/>
        <v>4</v>
      </c>
      <c r="AD433" s="2">
        <f>VLOOKUP(K433,'MMA Registration'!N:O,2,FALSE)</f>
        <v>19</v>
      </c>
    </row>
    <row r="434" spans="1:30" ht="23.1" customHeight="1">
      <c r="A434" s="2" t="s">
        <v>1398</v>
      </c>
      <c r="B434" s="2" t="s">
        <v>26</v>
      </c>
      <c r="C434" s="2" t="s">
        <v>27</v>
      </c>
      <c r="D434" s="2" t="s">
        <v>28</v>
      </c>
      <c r="E434" s="2" t="s">
        <v>28</v>
      </c>
      <c r="F434" s="2" t="s">
        <v>167</v>
      </c>
      <c r="G434" s="2" t="s">
        <v>4454</v>
      </c>
      <c r="H434" s="2" t="s">
        <v>4460</v>
      </c>
      <c r="I434" s="2" t="s">
        <v>447</v>
      </c>
      <c r="J434" s="2" t="s">
        <v>8160</v>
      </c>
      <c r="K434" s="2" t="s">
        <v>319</v>
      </c>
      <c r="L434" s="2">
        <v>2019</v>
      </c>
      <c r="M434" s="2">
        <v>7</v>
      </c>
      <c r="N434" s="2">
        <v>2</v>
      </c>
      <c r="O434" s="31">
        <f t="shared" si="35"/>
        <v>43503</v>
      </c>
      <c r="P434" s="2" t="s">
        <v>4456</v>
      </c>
      <c r="Q434" s="2">
        <v>9</v>
      </c>
      <c r="R434" s="2">
        <v>2</v>
      </c>
      <c r="S434" s="31">
        <f t="shared" si="36"/>
        <v>43505</v>
      </c>
      <c r="T434" s="2" t="s">
        <v>4456</v>
      </c>
      <c r="U434" s="2">
        <v>13</v>
      </c>
      <c r="V434" s="2">
        <v>2</v>
      </c>
      <c r="W434" s="31">
        <f t="shared" si="37"/>
        <v>43509</v>
      </c>
      <c r="X434" s="2" t="s">
        <v>4456</v>
      </c>
      <c r="Y434" s="2">
        <v>14</v>
      </c>
      <c r="Z434" s="2">
        <v>2</v>
      </c>
      <c r="AA434" s="31">
        <f t="shared" si="38"/>
        <v>43510</v>
      </c>
      <c r="AB434" s="2" t="s">
        <v>4456</v>
      </c>
      <c r="AC434" s="2">
        <f t="shared" si="34"/>
        <v>4</v>
      </c>
      <c r="AD434" s="2">
        <f>VLOOKUP(K434,'MMA Registration'!N:O,2,FALSE)</f>
        <v>18</v>
      </c>
    </row>
    <row r="435" spans="1:30" ht="23.1" customHeight="1">
      <c r="A435" s="2" t="s">
        <v>1398</v>
      </c>
      <c r="B435" s="2" t="s">
        <v>26</v>
      </c>
      <c r="C435" s="2" t="s">
        <v>27</v>
      </c>
      <c r="D435" s="2" t="s">
        <v>28</v>
      </c>
      <c r="E435" s="2" t="s">
        <v>28</v>
      </c>
      <c r="F435" s="2" t="s">
        <v>167</v>
      </c>
      <c r="G435" s="2" t="s">
        <v>4454</v>
      </c>
      <c r="H435" s="2" t="s">
        <v>4460</v>
      </c>
      <c r="I435" s="2" t="s">
        <v>582</v>
      </c>
      <c r="J435" s="2" t="s">
        <v>8160</v>
      </c>
      <c r="K435" s="2" t="s">
        <v>1454</v>
      </c>
      <c r="L435" s="2">
        <v>2019</v>
      </c>
      <c r="M435" s="2">
        <v>7</v>
      </c>
      <c r="N435" s="2">
        <v>2</v>
      </c>
      <c r="O435" s="31">
        <f t="shared" si="35"/>
        <v>43503</v>
      </c>
      <c r="P435" s="2" t="s">
        <v>4457</v>
      </c>
      <c r="Q435" s="2">
        <v>9</v>
      </c>
      <c r="R435" s="2">
        <v>2</v>
      </c>
      <c r="S435" s="31">
        <f t="shared" si="36"/>
        <v>43505</v>
      </c>
      <c r="T435" s="2" t="s">
        <v>4456</v>
      </c>
      <c r="U435" s="2">
        <v>13</v>
      </c>
      <c r="V435" s="2">
        <v>2</v>
      </c>
      <c r="W435" s="31">
        <f t="shared" si="37"/>
        <v>43509</v>
      </c>
      <c r="X435" s="2" t="s">
        <v>4456</v>
      </c>
      <c r="Y435" s="2">
        <v>14</v>
      </c>
      <c r="Z435" s="2">
        <v>2</v>
      </c>
      <c r="AA435" s="31">
        <f t="shared" si="38"/>
        <v>43510</v>
      </c>
      <c r="AB435" s="2" t="s">
        <v>4456</v>
      </c>
      <c r="AC435" s="2">
        <f t="shared" si="34"/>
        <v>3</v>
      </c>
      <c r="AD435" s="2">
        <f>VLOOKUP(K435,'MMA Registration'!N:O,2,FALSE)</f>
        <v>18</v>
      </c>
    </row>
    <row r="436" spans="1:30" ht="23.1" customHeight="1">
      <c r="A436" s="2" t="s">
        <v>1398</v>
      </c>
      <c r="B436" s="2" t="s">
        <v>26</v>
      </c>
      <c r="C436" s="2" t="s">
        <v>27</v>
      </c>
      <c r="D436" s="2" t="s">
        <v>28</v>
      </c>
      <c r="E436" s="2" t="s">
        <v>28</v>
      </c>
      <c r="F436" s="2" t="s">
        <v>167</v>
      </c>
      <c r="G436" s="2" t="s">
        <v>4454</v>
      </c>
      <c r="H436" s="2" t="s">
        <v>4460</v>
      </c>
      <c r="I436" s="2" t="s">
        <v>1451</v>
      </c>
      <c r="J436" s="2" t="s">
        <v>8160</v>
      </c>
      <c r="K436" s="2" t="s">
        <v>204</v>
      </c>
      <c r="L436" s="2">
        <v>2019</v>
      </c>
      <c r="M436" s="2">
        <v>7</v>
      </c>
      <c r="N436" s="2">
        <v>2</v>
      </c>
      <c r="O436" s="31">
        <f t="shared" si="35"/>
        <v>43503</v>
      </c>
      <c r="P436" s="2" t="s">
        <v>4456</v>
      </c>
      <c r="Q436" s="2">
        <v>9</v>
      </c>
      <c r="R436" s="2">
        <v>2</v>
      </c>
      <c r="S436" s="31">
        <f t="shared" si="36"/>
        <v>43505</v>
      </c>
      <c r="T436" s="2" t="s">
        <v>4456</v>
      </c>
      <c r="U436" s="2">
        <v>13</v>
      </c>
      <c r="V436" s="2">
        <v>2</v>
      </c>
      <c r="W436" s="31">
        <f t="shared" si="37"/>
        <v>43509</v>
      </c>
      <c r="X436" s="2" t="s">
        <v>4456</v>
      </c>
      <c r="Y436" s="2">
        <v>14</v>
      </c>
      <c r="Z436" s="2">
        <v>2</v>
      </c>
      <c r="AA436" s="31">
        <f t="shared" si="38"/>
        <v>43510</v>
      </c>
      <c r="AB436" s="2" t="s">
        <v>4456</v>
      </c>
      <c r="AC436" s="2">
        <f t="shared" si="34"/>
        <v>4</v>
      </c>
      <c r="AD436" s="2">
        <f>VLOOKUP(K436,'MMA Registration'!N:O,2,FALSE)</f>
        <v>18</v>
      </c>
    </row>
    <row r="437" spans="1:30" ht="23.1" customHeight="1">
      <c r="A437" s="2" t="s">
        <v>1398</v>
      </c>
      <c r="B437" s="2" t="s">
        <v>26</v>
      </c>
      <c r="C437" s="2" t="s">
        <v>27</v>
      </c>
      <c r="D437" s="2" t="s">
        <v>28</v>
      </c>
      <c r="E437" s="2" t="s">
        <v>28</v>
      </c>
      <c r="F437" s="2" t="s">
        <v>167</v>
      </c>
      <c r="G437" s="2" t="s">
        <v>4454</v>
      </c>
      <c r="H437" s="2" t="s">
        <v>4460</v>
      </c>
      <c r="I437" s="2" t="s">
        <v>1344</v>
      </c>
      <c r="J437" s="2" t="s">
        <v>8160</v>
      </c>
      <c r="K437" s="2" t="s">
        <v>585</v>
      </c>
      <c r="L437" s="2">
        <v>2019</v>
      </c>
      <c r="M437" s="2">
        <v>7</v>
      </c>
      <c r="N437" s="2">
        <v>2</v>
      </c>
      <c r="O437" s="31">
        <f t="shared" si="35"/>
        <v>43503</v>
      </c>
      <c r="P437" s="2" t="s">
        <v>4456</v>
      </c>
      <c r="Q437" s="2">
        <v>9</v>
      </c>
      <c r="R437" s="2">
        <v>2</v>
      </c>
      <c r="S437" s="31">
        <f t="shared" si="36"/>
        <v>43505</v>
      </c>
      <c r="T437" s="2" t="s">
        <v>4456</v>
      </c>
      <c r="U437" s="2">
        <v>13</v>
      </c>
      <c r="V437" s="2">
        <v>2</v>
      </c>
      <c r="W437" s="31">
        <f t="shared" si="37"/>
        <v>43509</v>
      </c>
      <c r="X437" s="2" t="s">
        <v>4456</v>
      </c>
      <c r="Y437" s="2">
        <v>14</v>
      </c>
      <c r="Z437" s="2">
        <v>2</v>
      </c>
      <c r="AA437" s="31">
        <f t="shared" si="38"/>
        <v>43510</v>
      </c>
      <c r="AB437" s="2" t="s">
        <v>4456</v>
      </c>
      <c r="AC437" s="2">
        <f t="shared" si="34"/>
        <v>4</v>
      </c>
      <c r="AD437" s="2">
        <f>VLOOKUP(K437,'MMA Registration'!N:O,2,FALSE)</f>
        <v>19</v>
      </c>
    </row>
    <row r="438" spans="1:30" ht="23.1" customHeight="1">
      <c r="A438" s="2" t="s">
        <v>1398</v>
      </c>
      <c r="B438" s="2" t="s">
        <v>26</v>
      </c>
      <c r="C438" s="2" t="s">
        <v>27</v>
      </c>
      <c r="D438" s="2" t="s">
        <v>28</v>
      </c>
      <c r="E438" s="2" t="s">
        <v>28</v>
      </c>
      <c r="F438" s="2" t="s">
        <v>167</v>
      </c>
      <c r="G438" s="2" t="s">
        <v>4454</v>
      </c>
      <c r="H438" s="2" t="s">
        <v>4460</v>
      </c>
      <c r="I438" s="2" t="s">
        <v>4473</v>
      </c>
      <c r="J438" s="2" t="s">
        <v>8160</v>
      </c>
      <c r="K438" s="2" t="s">
        <v>1450</v>
      </c>
      <c r="L438" s="2">
        <v>2019</v>
      </c>
      <c r="M438" s="2">
        <v>7</v>
      </c>
      <c r="N438" s="2">
        <v>2</v>
      </c>
      <c r="O438" s="31">
        <f t="shared" si="35"/>
        <v>43503</v>
      </c>
      <c r="P438" s="2" t="s">
        <v>4456</v>
      </c>
      <c r="Q438" s="2">
        <v>9</v>
      </c>
      <c r="R438" s="2">
        <v>2</v>
      </c>
      <c r="S438" s="31">
        <f t="shared" si="36"/>
        <v>43505</v>
      </c>
      <c r="T438" s="2" t="s">
        <v>4456</v>
      </c>
      <c r="U438" s="2">
        <v>13</v>
      </c>
      <c r="V438" s="2">
        <v>2</v>
      </c>
      <c r="W438" s="31">
        <f t="shared" si="37"/>
        <v>43509</v>
      </c>
      <c r="X438" s="2" t="s">
        <v>4456</v>
      </c>
      <c r="Y438" s="2">
        <v>14</v>
      </c>
      <c r="Z438" s="2">
        <v>2</v>
      </c>
      <c r="AA438" s="31">
        <f t="shared" si="38"/>
        <v>43510</v>
      </c>
      <c r="AB438" s="2" t="s">
        <v>4456</v>
      </c>
      <c r="AC438" s="2">
        <f t="shared" si="34"/>
        <v>4</v>
      </c>
      <c r="AD438" s="2">
        <f>VLOOKUP(K438,'MMA Registration'!N:O,2,FALSE)</f>
        <v>19</v>
      </c>
    </row>
    <row r="439" spans="1:30" ht="23.1" customHeight="1">
      <c r="A439" s="2" t="s">
        <v>1398</v>
      </c>
      <c r="B439" s="2" t="s">
        <v>26</v>
      </c>
      <c r="C439" s="2" t="s">
        <v>27</v>
      </c>
      <c r="D439" s="2" t="s">
        <v>28</v>
      </c>
      <c r="E439" s="2" t="s">
        <v>28</v>
      </c>
      <c r="F439" s="2" t="s">
        <v>167</v>
      </c>
      <c r="G439" s="2" t="s">
        <v>4454</v>
      </c>
      <c r="H439" s="2" t="s">
        <v>4460</v>
      </c>
      <c r="I439" s="2" t="s">
        <v>1447</v>
      </c>
      <c r="J439" s="2" t="s">
        <v>8160</v>
      </c>
      <c r="K439" s="2" t="s">
        <v>1448</v>
      </c>
      <c r="L439" s="2">
        <v>2019</v>
      </c>
      <c r="M439" s="2">
        <v>7</v>
      </c>
      <c r="N439" s="2">
        <v>2</v>
      </c>
      <c r="O439" s="31">
        <f t="shared" si="35"/>
        <v>43503</v>
      </c>
      <c r="P439" s="2" t="s">
        <v>4456</v>
      </c>
      <c r="Q439" s="2">
        <v>9</v>
      </c>
      <c r="R439" s="2">
        <v>2</v>
      </c>
      <c r="S439" s="31">
        <f t="shared" si="36"/>
        <v>43505</v>
      </c>
      <c r="T439" s="2" t="s">
        <v>4456</v>
      </c>
      <c r="U439" s="2">
        <v>13</v>
      </c>
      <c r="V439" s="2">
        <v>2</v>
      </c>
      <c r="W439" s="31">
        <f t="shared" si="37"/>
        <v>43509</v>
      </c>
      <c r="X439" s="2" t="s">
        <v>4456</v>
      </c>
      <c r="Y439" s="2">
        <v>14</v>
      </c>
      <c r="Z439" s="2">
        <v>2</v>
      </c>
      <c r="AA439" s="31">
        <f t="shared" si="38"/>
        <v>43510</v>
      </c>
      <c r="AB439" s="2" t="s">
        <v>4456</v>
      </c>
      <c r="AC439" s="2">
        <f t="shared" si="34"/>
        <v>4</v>
      </c>
      <c r="AD439" s="2">
        <f>VLOOKUP(K439,'MMA Registration'!N:O,2,FALSE)</f>
        <v>19</v>
      </c>
    </row>
    <row r="440" spans="1:30" ht="23.1" customHeight="1">
      <c r="A440" s="2" t="s">
        <v>118</v>
      </c>
      <c r="B440" s="2" t="s">
        <v>26</v>
      </c>
      <c r="C440" s="2" t="s">
        <v>27</v>
      </c>
      <c r="D440" s="2" t="s">
        <v>28</v>
      </c>
      <c r="E440" s="2" t="s">
        <v>28</v>
      </c>
      <c r="F440" s="2" t="s">
        <v>167</v>
      </c>
      <c r="G440" s="2" t="s">
        <v>4454</v>
      </c>
      <c r="H440" s="2" t="s">
        <v>4458</v>
      </c>
      <c r="I440" s="2" t="s">
        <v>943</v>
      </c>
      <c r="J440" s="2" t="s">
        <v>8160</v>
      </c>
      <c r="K440" s="2" t="s">
        <v>493</v>
      </c>
      <c r="L440" s="2">
        <v>2019</v>
      </c>
      <c r="M440" s="2">
        <v>18</v>
      </c>
      <c r="N440" s="2">
        <v>2</v>
      </c>
      <c r="O440" s="31">
        <f t="shared" si="35"/>
        <v>43514</v>
      </c>
      <c r="P440" s="2" t="s">
        <v>4456</v>
      </c>
      <c r="Q440" s="2">
        <v>19</v>
      </c>
      <c r="R440" s="2">
        <v>2</v>
      </c>
      <c r="S440" s="31">
        <f t="shared" si="36"/>
        <v>43515</v>
      </c>
      <c r="T440" s="2" t="s">
        <v>4456</v>
      </c>
      <c r="U440" s="2">
        <v>21</v>
      </c>
      <c r="V440" s="2">
        <v>2</v>
      </c>
      <c r="W440" s="31">
        <f t="shared" si="37"/>
        <v>43517</v>
      </c>
      <c r="X440" s="2" t="s">
        <v>4456</v>
      </c>
      <c r="Y440" s="2">
        <v>22</v>
      </c>
      <c r="Z440" s="2">
        <v>2</v>
      </c>
      <c r="AA440" s="31">
        <f t="shared" si="38"/>
        <v>43518</v>
      </c>
      <c r="AB440" s="2" t="s">
        <v>4456</v>
      </c>
      <c r="AC440" s="2">
        <f t="shared" si="34"/>
        <v>4</v>
      </c>
      <c r="AD440" s="2">
        <f>VLOOKUP(K440,'MMA Registration'!N:O,2,FALSE)</f>
        <v>15</v>
      </c>
    </row>
    <row r="441" spans="1:30" ht="23.1" customHeight="1">
      <c r="A441" s="2" t="s">
        <v>118</v>
      </c>
      <c r="B441" s="2" t="s">
        <v>26</v>
      </c>
      <c r="C441" s="2" t="s">
        <v>27</v>
      </c>
      <c r="D441" s="2" t="s">
        <v>28</v>
      </c>
      <c r="E441" s="2" t="s">
        <v>28</v>
      </c>
      <c r="F441" s="2" t="s">
        <v>167</v>
      </c>
      <c r="G441" s="2" t="s">
        <v>4454</v>
      </c>
      <c r="H441" s="2" t="s">
        <v>4458</v>
      </c>
      <c r="I441" s="2" t="s">
        <v>1483</v>
      </c>
      <c r="J441" s="2" t="s">
        <v>8160</v>
      </c>
      <c r="K441" s="2" t="s">
        <v>1484</v>
      </c>
      <c r="L441" s="2">
        <v>2019</v>
      </c>
      <c r="M441" s="2">
        <v>18</v>
      </c>
      <c r="N441" s="2">
        <v>2</v>
      </c>
      <c r="O441" s="31">
        <f t="shared" si="35"/>
        <v>43514</v>
      </c>
      <c r="P441" s="2" t="s">
        <v>4456</v>
      </c>
      <c r="Q441" s="2">
        <v>19</v>
      </c>
      <c r="R441" s="2">
        <v>2</v>
      </c>
      <c r="S441" s="31">
        <f t="shared" si="36"/>
        <v>43515</v>
      </c>
      <c r="T441" s="2" t="s">
        <v>4456</v>
      </c>
      <c r="U441" s="2">
        <v>21</v>
      </c>
      <c r="V441" s="2">
        <v>2</v>
      </c>
      <c r="W441" s="31">
        <f t="shared" si="37"/>
        <v>43517</v>
      </c>
      <c r="X441" s="2" t="s">
        <v>4456</v>
      </c>
      <c r="Y441" s="2">
        <v>22</v>
      </c>
      <c r="Z441" s="2">
        <v>2</v>
      </c>
      <c r="AA441" s="31">
        <f t="shared" si="38"/>
        <v>43518</v>
      </c>
      <c r="AB441" s="2" t="s">
        <v>4456</v>
      </c>
      <c r="AC441" s="2">
        <f t="shared" si="34"/>
        <v>4</v>
      </c>
      <c r="AD441" s="2">
        <f>VLOOKUP(K441,'MMA Registration'!N:O,2,FALSE)</f>
        <v>18</v>
      </c>
    </row>
    <row r="442" spans="1:30" ht="23.1" customHeight="1">
      <c r="A442" s="2" t="s">
        <v>118</v>
      </c>
      <c r="B442" s="2" t="s">
        <v>26</v>
      </c>
      <c r="C442" s="2" t="s">
        <v>27</v>
      </c>
      <c r="D442" s="2" t="s">
        <v>28</v>
      </c>
      <c r="E442" s="2" t="s">
        <v>28</v>
      </c>
      <c r="F442" s="2" t="s">
        <v>167</v>
      </c>
      <c r="G442" s="2" t="s">
        <v>4454</v>
      </c>
      <c r="H442" s="2" t="s">
        <v>4458</v>
      </c>
      <c r="I442" s="2" t="s">
        <v>1485</v>
      </c>
      <c r="J442" s="2" t="s">
        <v>8160</v>
      </c>
      <c r="K442" s="2" t="s">
        <v>1486</v>
      </c>
      <c r="L442" s="2">
        <v>2019</v>
      </c>
      <c r="M442" s="2">
        <v>18</v>
      </c>
      <c r="N442" s="2">
        <v>2</v>
      </c>
      <c r="O442" s="31">
        <f t="shared" si="35"/>
        <v>43514</v>
      </c>
      <c r="P442" s="2" t="s">
        <v>4456</v>
      </c>
      <c r="Q442" s="2">
        <v>19</v>
      </c>
      <c r="R442" s="2">
        <v>2</v>
      </c>
      <c r="S442" s="31">
        <f t="shared" si="36"/>
        <v>43515</v>
      </c>
      <c r="T442" s="2" t="s">
        <v>4456</v>
      </c>
      <c r="U442" s="2">
        <v>21</v>
      </c>
      <c r="V442" s="2">
        <v>2</v>
      </c>
      <c r="W442" s="31">
        <f t="shared" si="37"/>
        <v>43517</v>
      </c>
      <c r="X442" s="2" t="s">
        <v>4456</v>
      </c>
      <c r="Y442" s="2">
        <v>22</v>
      </c>
      <c r="Z442" s="2">
        <v>2</v>
      </c>
      <c r="AA442" s="31">
        <f t="shared" si="38"/>
        <v>43518</v>
      </c>
      <c r="AB442" s="2" t="s">
        <v>4456</v>
      </c>
      <c r="AC442" s="2">
        <f t="shared" si="34"/>
        <v>4</v>
      </c>
      <c r="AD442" s="2">
        <f>VLOOKUP(K442,'MMA Registration'!N:O,2,FALSE)</f>
        <v>19</v>
      </c>
    </row>
    <row r="443" spans="1:30" ht="23.1" customHeight="1">
      <c r="A443" s="2" t="s">
        <v>118</v>
      </c>
      <c r="B443" s="2" t="s">
        <v>26</v>
      </c>
      <c r="C443" s="2" t="s">
        <v>27</v>
      </c>
      <c r="D443" s="2" t="s">
        <v>28</v>
      </c>
      <c r="E443" s="2" t="s">
        <v>28</v>
      </c>
      <c r="F443" s="2" t="s">
        <v>167</v>
      </c>
      <c r="G443" s="2" t="s">
        <v>4454</v>
      </c>
      <c r="H443" s="2" t="s">
        <v>4458</v>
      </c>
      <c r="I443" s="2" t="s">
        <v>1487</v>
      </c>
      <c r="J443" s="2" t="s">
        <v>8160</v>
      </c>
      <c r="K443" s="2" t="s">
        <v>1488</v>
      </c>
      <c r="L443" s="2">
        <v>2019</v>
      </c>
      <c r="M443" s="2">
        <v>18</v>
      </c>
      <c r="N443" s="2">
        <v>2</v>
      </c>
      <c r="O443" s="31">
        <f t="shared" si="35"/>
        <v>43514</v>
      </c>
      <c r="P443" s="2" t="s">
        <v>4456</v>
      </c>
      <c r="Q443" s="2">
        <v>19</v>
      </c>
      <c r="R443" s="2">
        <v>2</v>
      </c>
      <c r="S443" s="31">
        <f t="shared" si="36"/>
        <v>43515</v>
      </c>
      <c r="T443" s="2" t="s">
        <v>4456</v>
      </c>
      <c r="U443" s="2">
        <v>21</v>
      </c>
      <c r="V443" s="2">
        <v>2</v>
      </c>
      <c r="W443" s="31">
        <f t="shared" si="37"/>
        <v>43517</v>
      </c>
      <c r="X443" s="2" t="s">
        <v>4457</v>
      </c>
      <c r="Y443" s="2">
        <v>22</v>
      </c>
      <c r="Z443" s="2">
        <v>2</v>
      </c>
      <c r="AA443" s="31">
        <f t="shared" si="38"/>
        <v>43518</v>
      </c>
      <c r="AB443" s="2" t="s">
        <v>4456</v>
      </c>
      <c r="AC443" s="2">
        <f t="shared" si="34"/>
        <v>3</v>
      </c>
      <c r="AD443" s="2">
        <f>VLOOKUP(K443,'MMA Registration'!N:O,2,FALSE)</f>
        <v>18</v>
      </c>
    </row>
    <row r="444" spans="1:30" ht="23.1" customHeight="1">
      <c r="A444" s="2" t="s">
        <v>118</v>
      </c>
      <c r="B444" s="2" t="s">
        <v>26</v>
      </c>
      <c r="C444" s="2" t="s">
        <v>27</v>
      </c>
      <c r="D444" s="2" t="s">
        <v>28</v>
      </c>
      <c r="E444" s="2" t="s">
        <v>28</v>
      </c>
      <c r="F444" s="2" t="s">
        <v>167</v>
      </c>
      <c r="G444" s="2" t="s">
        <v>4454</v>
      </c>
      <c r="H444" s="2" t="s">
        <v>4458</v>
      </c>
      <c r="I444" s="2" t="s">
        <v>1489</v>
      </c>
      <c r="J444" s="2" t="s">
        <v>8160</v>
      </c>
      <c r="K444" s="2" t="s">
        <v>1490</v>
      </c>
      <c r="L444" s="2">
        <v>2019</v>
      </c>
      <c r="M444" s="2">
        <v>18</v>
      </c>
      <c r="N444" s="2">
        <v>2</v>
      </c>
      <c r="O444" s="31">
        <f t="shared" si="35"/>
        <v>43514</v>
      </c>
      <c r="P444" s="2" t="s">
        <v>4456</v>
      </c>
      <c r="Q444" s="2">
        <v>19</v>
      </c>
      <c r="R444" s="2">
        <v>2</v>
      </c>
      <c r="S444" s="31">
        <f t="shared" si="36"/>
        <v>43515</v>
      </c>
      <c r="T444" s="2" t="s">
        <v>4456</v>
      </c>
      <c r="U444" s="2">
        <v>21</v>
      </c>
      <c r="V444" s="2">
        <v>2</v>
      </c>
      <c r="W444" s="31">
        <f t="shared" si="37"/>
        <v>43517</v>
      </c>
      <c r="X444" s="2" t="s">
        <v>4456</v>
      </c>
      <c r="Y444" s="2">
        <v>22</v>
      </c>
      <c r="Z444" s="2">
        <v>2</v>
      </c>
      <c r="AA444" s="31">
        <f t="shared" si="38"/>
        <v>43518</v>
      </c>
      <c r="AB444" s="2" t="s">
        <v>4456</v>
      </c>
      <c r="AC444" s="2">
        <f t="shared" si="34"/>
        <v>4</v>
      </c>
      <c r="AD444" s="2">
        <f>VLOOKUP(K444,'MMA Registration'!N:O,2,FALSE)</f>
        <v>19</v>
      </c>
    </row>
    <row r="445" spans="1:30" ht="23.1" customHeight="1">
      <c r="A445" s="2" t="s">
        <v>118</v>
      </c>
      <c r="B445" s="2" t="s">
        <v>26</v>
      </c>
      <c r="C445" s="2" t="s">
        <v>27</v>
      </c>
      <c r="D445" s="2" t="s">
        <v>28</v>
      </c>
      <c r="E445" s="2" t="s">
        <v>28</v>
      </c>
      <c r="F445" s="2" t="s">
        <v>167</v>
      </c>
      <c r="G445" s="2" t="s">
        <v>4454</v>
      </c>
      <c r="H445" s="2" t="s">
        <v>4458</v>
      </c>
      <c r="I445" s="2" t="s">
        <v>848</v>
      </c>
      <c r="J445" s="2" t="s">
        <v>8160</v>
      </c>
      <c r="K445" s="2" t="s">
        <v>568</v>
      </c>
      <c r="L445" s="2">
        <v>2019</v>
      </c>
      <c r="M445" s="2">
        <v>18</v>
      </c>
      <c r="N445" s="2">
        <v>2</v>
      </c>
      <c r="O445" s="31">
        <f t="shared" si="35"/>
        <v>43514</v>
      </c>
      <c r="P445" s="2" t="s">
        <v>4456</v>
      </c>
      <c r="Q445" s="2">
        <v>19</v>
      </c>
      <c r="R445" s="2">
        <v>2</v>
      </c>
      <c r="S445" s="31">
        <f t="shared" si="36"/>
        <v>43515</v>
      </c>
      <c r="T445" s="2" t="s">
        <v>4456</v>
      </c>
      <c r="U445" s="2">
        <v>21</v>
      </c>
      <c r="V445" s="2">
        <v>2</v>
      </c>
      <c r="W445" s="31">
        <f t="shared" si="37"/>
        <v>43517</v>
      </c>
      <c r="X445" s="2" t="s">
        <v>4456</v>
      </c>
      <c r="Y445" s="2">
        <v>22</v>
      </c>
      <c r="Z445" s="2">
        <v>2</v>
      </c>
      <c r="AA445" s="31">
        <f t="shared" si="38"/>
        <v>43518</v>
      </c>
      <c r="AB445" s="2" t="s">
        <v>4456</v>
      </c>
      <c r="AC445" s="2">
        <f t="shared" si="34"/>
        <v>4</v>
      </c>
      <c r="AD445" s="2">
        <f>VLOOKUP(K445,'MMA Registration'!N:O,2,FALSE)</f>
        <v>18</v>
      </c>
    </row>
    <row r="446" spans="1:30" ht="23.1" customHeight="1">
      <c r="A446" s="2" t="s">
        <v>118</v>
      </c>
      <c r="B446" s="2" t="s">
        <v>26</v>
      </c>
      <c r="C446" s="2" t="s">
        <v>27</v>
      </c>
      <c r="D446" s="2" t="s">
        <v>28</v>
      </c>
      <c r="E446" s="2" t="s">
        <v>28</v>
      </c>
      <c r="F446" s="2" t="s">
        <v>167</v>
      </c>
      <c r="G446" s="2" t="s">
        <v>4454</v>
      </c>
      <c r="H446" s="2" t="s">
        <v>4458</v>
      </c>
      <c r="I446" s="2" t="s">
        <v>1491</v>
      </c>
      <c r="J446" s="2" t="s">
        <v>8160</v>
      </c>
      <c r="K446" s="2" t="s">
        <v>1492</v>
      </c>
      <c r="L446" s="2">
        <v>2019</v>
      </c>
      <c r="M446" s="2">
        <v>18</v>
      </c>
      <c r="N446" s="2">
        <v>2</v>
      </c>
      <c r="O446" s="31">
        <f t="shared" si="35"/>
        <v>43514</v>
      </c>
      <c r="P446" s="2" t="s">
        <v>4456</v>
      </c>
      <c r="Q446" s="2">
        <v>19</v>
      </c>
      <c r="R446" s="2">
        <v>2</v>
      </c>
      <c r="S446" s="31">
        <f t="shared" si="36"/>
        <v>43515</v>
      </c>
      <c r="T446" s="2" t="s">
        <v>4457</v>
      </c>
      <c r="U446" s="2">
        <v>21</v>
      </c>
      <c r="V446" s="2">
        <v>2</v>
      </c>
      <c r="W446" s="31">
        <f t="shared" si="37"/>
        <v>43517</v>
      </c>
      <c r="X446" s="2" t="s">
        <v>4456</v>
      </c>
      <c r="Y446" s="2">
        <v>22</v>
      </c>
      <c r="Z446" s="2">
        <v>2</v>
      </c>
      <c r="AA446" s="31">
        <f t="shared" si="38"/>
        <v>43518</v>
      </c>
      <c r="AB446" s="2" t="s">
        <v>4456</v>
      </c>
      <c r="AC446" s="2">
        <f t="shared" si="34"/>
        <v>3</v>
      </c>
      <c r="AD446" s="2">
        <f>VLOOKUP(K446,'MMA Registration'!N:O,2,FALSE)</f>
        <v>17</v>
      </c>
    </row>
    <row r="447" spans="1:30" ht="23.1" customHeight="1">
      <c r="A447" s="2" t="s">
        <v>118</v>
      </c>
      <c r="B447" s="2" t="s">
        <v>26</v>
      </c>
      <c r="C447" s="2" t="s">
        <v>27</v>
      </c>
      <c r="D447" s="2" t="s">
        <v>28</v>
      </c>
      <c r="E447" s="2" t="s">
        <v>28</v>
      </c>
      <c r="F447" s="2" t="s">
        <v>167</v>
      </c>
      <c r="G447" s="2" t="s">
        <v>4454</v>
      </c>
      <c r="H447" s="2" t="s">
        <v>4458</v>
      </c>
      <c r="I447" s="2" t="s">
        <v>1493</v>
      </c>
      <c r="J447" s="2" t="s">
        <v>8160</v>
      </c>
      <c r="K447" s="2" t="s">
        <v>1494</v>
      </c>
      <c r="L447" s="2">
        <v>2019</v>
      </c>
      <c r="M447" s="2">
        <v>18</v>
      </c>
      <c r="N447" s="2">
        <v>2</v>
      </c>
      <c r="O447" s="31">
        <f t="shared" si="35"/>
        <v>43514</v>
      </c>
      <c r="P447" s="2" t="s">
        <v>4456</v>
      </c>
      <c r="Q447" s="2">
        <v>19</v>
      </c>
      <c r="R447" s="2">
        <v>2</v>
      </c>
      <c r="S447" s="31">
        <f t="shared" si="36"/>
        <v>43515</v>
      </c>
      <c r="T447" s="2" t="s">
        <v>4456</v>
      </c>
      <c r="U447" s="2">
        <v>21</v>
      </c>
      <c r="V447" s="2">
        <v>2</v>
      </c>
      <c r="W447" s="31">
        <f t="shared" si="37"/>
        <v>43517</v>
      </c>
      <c r="X447" s="2" t="s">
        <v>4456</v>
      </c>
      <c r="Y447" s="2">
        <v>22</v>
      </c>
      <c r="Z447" s="2">
        <v>2</v>
      </c>
      <c r="AA447" s="31">
        <f t="shared" si="38"/>
        <v>43518</v>
      </c>
      <c r="AB447" s="2" t="s">
        <v>4456</v>
      </c>
      <c r="AC447" s="2">
        <f t="shared" si="34"/>
        <v>4</v>
      </c>
      <c r="AD447" s="2">
        <f>VLOOKUP(K447,'MMA Registration'!N:O,2,FALSE)</f>
        <v>19</v>
      </c>
    </row>
    <row r="448" spans="1:30" ht="23.1" customHeight="1">
      <c r="A448" s="2" t="s">
        <v>118</v>
      </c>
      <c r="B448" s="2" t="s">
        <v>26</v>
      </c>
      <c r="C448" s="2" t="s">
        <v>27</v>
      </c>
      <c r="D448" s="2" t="s">
        <v>28</v>
      </c>
      <c r="E448" s="2" t="s">
        <v>28</v>
      </c>
      <c r="F448" s="2" t="s">
        <v>167</v>
      </c>
      <c r="G448" s="2" t="s">
        <v>4454</v>
      </c>
      <c r="H448" s="2" t="s">
        <v>4458</v>
      </c>
      <c r="I448" s="2" t="s">
        <v>412</v>
      </c>
      <c r="J448" s="2" t="s">
        <v>8160</v>
      </c>
      <c r="K448" s="2" t="s">
        <v>1495</v>
      </c>
      <c r="L448" s="2">
        <v>2019</v>
      </c>
      <c r="M448" s="2">
        <v>18</v>
      </c>
      <c r="N448" s="2">
        <v>2</v>
      </c>
      <c r="O448" s="31">
        <f t="shared" si="35"/>
        <v>43514</v>
      </c>
      <c r="P448" s="2" t="s">
        <v>4456</v>
      </c>
      <c r="Q448" s="2">
        <v>19</v>
      </c>
      <c r="R448" s="2">
        <v>2</v>
      </c>
      <c r="S448" s="31">
        <f t="shared" si="36"/>
        <v>43515</v>
      </c>
      <c r="T448" s="2" t="s">
        <v>4456</v>
      </c>
      <c r="U448" s="2">
        <v>21</v>
      </c>
      <c r="V448" s="2">
        <v>2</v>
      </c>
      <c r="W448" s="31">
        <f t="shared" si="37"/>
        <v>43517</v>
      </c>
      <c r="X448" s="2" t="s">
        <v>4456</v>
      </c>
      <c r="Y448" s="2">
        <v>22</v>
      </c>
      <c r="Z448" s="2">
        <v>2</v>
      </c>
      <c r="AA448" s="31">
        <f t="shared" si="38"/>
        <v>43518</v>
      </c>
      <c r="AB448" s="2" t="s">
        <v>4457</v>
      </c>
      <c r="AC448" s="2">
        <f t="shared" si="34"/>
        <v>3</v>
      </c>
      <c r="AD448" s="2">
        <f>VLOOKUP(K448,'MMA Registration'!N:O,2,FALSE)</f>
        <v>18</v>
      </c>
    </row>
    <row r="449" spans="1:30" ht="23.1" customHeight="1">
      <c r="A449" s="2" t="s">
        <v>118</v>
      </c>
      <c r="B449" s="2" t="s">
        <v>26</v>
      </c>
      <c r="C449" s="2" t="s">
        <v>27</v>
      </c>
      <c r="D449" s="2" t="s">
        <v>28</v>
      </c>
      <c r="E449" s="2" t="s">
        <v>28</v>
      </c>
      <c r="F449" s="2" t="s">
        <v>167</v>
      </c>
      <c r="G449" s="2" t="s">
        <v>4454</v>
      </c>
      <c r="H449" s="2" t="s">
        <v>4458</v>
      </c>
      <c r="I449" s="2" t="s">
        <v>914</v>
      </c>
      <c r="J449" s="2" t="s">
        <v>8160</v>
      </c>
      <c r="K449" s="2" t="s">
        <v>1496</v>
      </c>
      <c r="L449" s="2">
        <v>2019</v>
      </c>
      <c r="M449" s="2">
        <v>18</v>
      </c>
      <c r="N449" s="2">
        <v>2</v>
      </c>
      <c r="O449" s="31">
        <f t="shared" si="35"/>
        <v>43514</v>
      </c>
      <c r="P449" s="2" t="s">
        <v>4456</v>
      </c>
      <c r="Q449" s="2">
        <v>19</v>
      </c>
      <c r="R449" s="2">
        <v>2</v>
      </c>
      <c r="S449" s="31">
        <f t="shared" si="36"/>
        <v>43515</v>
      </c>
      <c r="T449" s="2" t="s">
        <v>4456</v>
      </c>
      <c r="U449" s="2">
        <v>21</v>
      </c>
      <c r="V449" s="2">
        <v>2</v>
      </c>
      <c r="W449" s="31">
        <f t="shared" si="37"/>
        <v>43517</v>
      </c>
      <c r="X449" s="2" t="s">
        <v>4456</v>
      </c>
      <c r="Y449" s="2">
        <v>22</v>
      </c>
      <c r="Z449" s="2">
        <v>2</v>
      </c>
      <c r="AA449" s="31">
        <f t="shared" si="38"/>
        <v>43518</v>
      </c>
      <c r="AB449" s="2" t="s">
        <v>4456</v>
      </c>
      <c r="AC449" s="2">
        <f t="shared" si="34"/>
        <v>4</v>
      </c>
      <c r="AD449" s="2">
        <f>VLOOKUP(K449,'MMA Registration'!N:O,2,FALSE)</f>
        <v>18</v>
      </c>
    </row>
    <row r="450" spans="1:30" ht="23.1" customHeight="1">
      <c r="A450" s="2" t="s">
        <v>118</v>
      </c>
      <c r="B450" s="2" t="s">
        <v>26</v>
      </c>
      <c r="C450" s="2" t="s">
        <v>27</v>
      </c>
      <c r="D450" s="2" t="s">
        <v>28</v>
      </c>
      <c r="E450" s="2" t="s">
        <v>28</v>
      </c>
      <c r="F450" s="2" t="s">
        <v>167</v>
      </c>
      <c r="G450" s="2" t="s">
        <v>4454</v>
      </c>
      <c r="H450" s="2" t="s">
        <v>4458</v>
      </c>
      <c r="I450" s="2" t="s">
        <v>670</v>
      </c>
      <c r="J450" s="2" t="s">
        <v>8160</v>
      </c>
      <c r="K450" s="2" t="s">
        <v>1497</v>
      </c>
      <c r="L450" s="2">
        <v>2019</v>
      </c>
      <c r="M450" s="2">
        <v>18</v>
      </c>
      <c r="N450" s="2">
        <v>2</v>
      </c>
      <c r="O450" s="31">
        <f t="shared" si="35"/>
        <v>43514</v>
      </c>
      <c r="P450" s="2" t="s">
        <v>4456</v>
      </c>
      <c r="Q450" s="2">
        <v>19</v>
      </c>
      <c r="R450" s="2">
        <v>2</v>
      </c>
      <c r="S450" s="31">
        <f t="shared" si="36"/>
        <v>43515</v>
      </c>
      <c r="T450" s="2" t="s">
        <v>4456</v>
      </c>
      <c r="U450" s="2">
        <v>21</v>
      </c>
      <c r="V450" s="2">
        <v>2</v>
      </c>
      <c r="W450" s="31">
        <f t="shared" si="37"/>
        <v>43517</v>
      </c>
      <c r="X450" s="2" t="s">
        <v>4456</v>
      </c>
      <c r="Y450" s="2">
        <v>22</v>
      </c>
      <c r="Z450" s="2">
        <v>2</v>
      </c>
      <c r="AA450" s="31">
        <f t="shared" si="38"/>
        <v>43518</v>
      </c>
      <c r="AB450" s="2" t="s">
        <v>4456</v>
      </c>
      <c r="AC450" s="2">
        <f t="shared" si="34"/>
        <v>4</v>
      </c>
      <c r="AD450" s="2">
        <f>VLOOKUP(K450,'MMA Registration'!N:O,2,FALSE)</f>
        <v>19</v>
      </c>
    </row>
    <row r="451" spans="1:30" ht="23.1" customHeight="1">
      <c r="A451" s="2" t="s">
        <v>118</v>
      </c>
      <c r="B451" s="2" t="s">
        <v>26</v>
      </c>
      <c r="C451" s="2" t="s">
        <v>27</v>
      </c>
      <c r="D451" s="2" t="s">
        <v>28</v>
      </c>
      <c r="E451" s="2" t="s">
        <v>28</v>
      </c>
      <c r="F451" s="2" t="s">
        <v>167</v>
      </c>
      <c r="G451" s="2" t="s">
        <v>4454</v>
      </c>
      <c r="H451" s="2" t="s">
        <v>4458</v>
      </c>
      <c r="I451" s="2" t="s">
        <v>1148</v>
      </c>
      <c r="J451" s="2" t="s">
        <v>8160</v>
      </c>
      <c r="K451" s="2" t="s">
        <v>254</v>
      </c>
      <c r="L451" s="2">
        <v>2019</v>
      </c>
      <c r="M451" s="2">
        <v>18</v>
      </c>
      <c r="N451" s="2">
        <v>2</v>
      </c>
      <c r="O451" s="31">
        <f t="shared" si="35"/>
        <v>43514</v>
      </c>
      <c r="P451" s="2" t="s">
        <v>4456</v>
      </c>
      <c r="Q451" s="2">
        <v>19</v>
      </c>
      <c r="R451" s="2">
        <v>2</v>
      </c>
      <c r="S451" s="31">
        <f t="shared" si="36"/>
        <v>43515</v>
      </c>
      <c r="T451" s="2" t="s">
        <v>4456</v>
      </c>
      <c r="U451" s="2">
        <v>21</v>
      </c>
      <c r="V451" s="2">
        <v>2</v>
      </c>
      <c r="W451" s="31">
        <f t="shared" si="37"/>
        <v>43517</v>
      </c>
      <c r="X451" s="2" t="s">
        <v>4457</v>
      </c>
      <c r="Y451" s="2">
        <v>22</v>
      </c>
      <c r="Z451" s="2">
        <v>2</v>
      </c>
      <c r="AA451" s="31">
        <f t="shared" si="38"/>
        <v>43518</v>
      </c>
      <c r="AB451" s="2" t="s">
        <v>4456</v>
      </c>
      <c r="AC451" s="2">
        <f t="shared" ref="AC451:AC514" si="39">COUNTIF(P451:AB451, "Yes")</f>
        <v>3</v>
      </c>
      <c r="AD451" s="2">
        <f>VLOOKUP(K451,'MMA Registration'!N:O,2,FALSE)</f>
        <v>19</v>
      </c>
    </row>
    <row r="452" spans="1:30" ht="23.1" customHeight="1">
      <c r="A452" s="2" t="s">
        <v>118</v>
      </c>
      <c r="B452" s="2" t="s">
        <v>26</v>
      </c>
      <c r="C452" s="2" t="s">
        <v>27</v>
      </c>
      <c r="D452" s="2" t="s">
        <v>28</v>
      </c>
      <c r="E452" s="2" t="s">
        <v>28</v>
      </c>
      <c r="F452" s="2" t="s">
        <v>167</v>
      </c>
      <c r="G452" s="2" t="s">
        <v>4454</v>
      </c>
      <c r="H452" s="2" t="s">
        <v>4458</v>
      </c>
      <c r="I452" s="2" t="s">
        <v>1498</v>
      </c>
      <c r="J452" s="2" t="s">
        <v>8160</v>
      </c>
      <c r="K452" s="2" t="s">
        <v>1499</v>
      </c>
      <c r="L452" s="2">
        <v>2019</v>
      </c>
      <c r="M452" s="2">
        <v>18</v>
      </c>
      <c r="N452" s="2">
        <v>2</v>
      </c>
      <c r="O452" s="31">
        <f t="shared" ref="O452:O515" si="40">DATE(L452,N452,M452)</f>
        <v>43514</v>
      </c>
      <c r="P452" s="2" t="s">
        <v>4456</v>
      </c>
      <c r="Q452" s="2">
        <v>19</v>
      </c>
      <c r="R452" s="2">
        <v>2</v>
      </c>
      <c r="S452" s="31">
        <f t="shared" ref="S452:S515" si="41">DATE(L452,R452,Q452)</f>
        <v>43515</v>
      </c>
      <c r="T452" s="2" t="s">
        <v>4456</v>
      </c>
      <c r="U452" s="2">
        <v>20</v>
      </c>
      <c r="V452" s="2">
        <v>2</v>
      </c>
      <c r="W452" s="31">
        <f t="shared" ref="W452:W515" si="42">DATE(L452,V452,U452)</f>
        <v>43516</v>
      </c>
      <c r="X452" s="2" t="s">
        <v>4457</v>
      </c>
      <c r="Y452" s="2">
        <v>22</v>
      </c>
      <c r="Z452" s="2">
        <v>2</v>
      </c>
      <c r="AA452" s="31">
        <f t="shared" ref="AA452:AA515" si="43">DATE(L452,Z452,Y452)</f>
        <v>43518</v>
      </c>
      <c r="AB452" s="2" t="s">
        <v>4456</v>
      </c>
      <c r="AC452" s="2">
        <f t="shared" si="39"/>
        <v>3</v>
      </c>
      <c r="AD452" s="2">
        <f>VLOOKUP(K452,'MMA Registration'!N:O,2,FALSE)</f>
        <v>18</v>
      </c>
    </row>
    <row r="453" spans="1:30" ht="23.1" customHeight="1">
      <c r="A453" s="2" t="s">
        <v>118</v>
      </c>
      <c r="B453" s="2" t="s">
        <v>26</v>
      </c>
      <c r="C453" s="2" t="s">
        <v>27</v>
      </c>
      <c r="D453" s="2" t="s">
        <v>28</v>
      </c>
      <c r="E453" s="2" t="s">
        <v>28</v>
      </c>
      <c r="F453" s="2" t="s">
        <v>167</v>
      </c>
      <c r="G453" s="2" t="s">
        <v>4454</v>
      </c>
      <c r="H453" s="2" t="s">
        <v>4458</v>
      </c>
      <c r="I453" s="2" t="s">
        <v>169</v>
      </c>
      <c r="J453" s="2" t="s">
        <v>8160</v>
      </c>
      <c r="K453" s="2" t="s">
        <v>170</v>
      </c>
      <c r="L453" s="2">
        <v>2019</v>
      </c>
      <c r="M453" s="2">
        <v>18</v>
      </c>
      <c r="N453" s="2">
        <v>2</v>
      </c>
      <c r="O453" s="31">
        <f t="shared" si="40"/>
        <v>43514</v>
      </c>
      <c r="P453" s="2" t="s">
        <v>4456</v>
      </c>
      <c r="Q453" s="2">
        <v>19</v>
      </c>
      <c r="R453" s="2">
        <v>2</v>
      </c>
      <c r="S453" s="31">
        <f t="shared" si="41"/>
        <v>43515</v>
      </c>
      <c r="T453" s="2" t="s">
        <v>4456</v>
      </c>
      <c r="U453" s="2">
        <v>20</v>
      </c>
      <c r="V453" s="2">
        <v>2</v>
      </c>
      <c r="W453" s="31">
        <f t="shared" si="42"/>
        <v>43516</v>
      </c>
      <c r="X453" s="2" t="s">
        <v>4456</v>
      </c>
      <c r="Y453" s="2">
        <v>22</v>
      </c>
      <c r="Z453" s="2">
        <v>2</v>
      </c>
      <c r="AA453" s="31">
        <f t="shared" si="43"/>
        <v>43518</v>
      </c>
      <c r="AB453" s="2" t="s">
        <v>4456</v>
      </c>
      <c r="AC453" s="2">
        <f t="shared" si="39"/>
        <v>4</v>
      </c>
      <c r="AD453" s="2">
        <f>VLOOKUP(K453,'MMA Registration'!N:O,2,FALSE)</f>
        <v>19</v>
      </c>
    </row>
    <row r="454" spans="1:30" ht="23.1" customHeight="1">
      <c r="A454" s="2" t="s">
        <v>118</v>
      </c>
      <c r="B454" s="2" t="s">
        <v>26</v>
      </c>
      <c r="C454" s="2" t="s">
        <v>27</v>
      </c>
      <c r="D454" s="2" t="s">
        <v>28</v>
      </c>
      <c r="E454" s="2" t="s">
        <v>28</v>
      </c>
      <c r="F454" s="2" t="s">
        <v>167</v>
      </c>
      <c r="G454" s="2" t="s">
        <v>4454</v>
      </c>
      <c r="H454" s="2" t="s">
        <v>4458</v>
      </c>
      <c r="I454" s="2" t="s">
        <v>544</v>
      </c>
      <c r="J454" s="2" t="s">
        <v>8160</v>
      </c>
      <c r="K454" s="2" t="s">
        <v>802</v>
      </c>
      <c r="L454" s="2">
        <v>2019</v>
      </c>
      <c r="M454" s="2">
        <v>18</v>
      </c>
      <c r="N454" s="2">
        <v>2</v>
      </c>
      <c r="O454" s="31">
        <f t="shared" si="40"/>
        <v>43514</v>
      </c>
      <c r="P454" s="2" t="s">
        <v>4456</v>
      </c>
      <c r="Q454" s="2">
        <v>19</v>
      </c>
      <c r="R454" s="2">
        <v>2</v>
      </c>
      <c r="S454" s="31">
        <f t="shared" si="41"/>
        <v>43515</v>
      </c>
      <c r="T454" s="2" t="s">
        <v>4456</v>
      </c>
      <c r="U454" s="2">
        <v>20</v>
      </c>
      <c r="V454" s="2">
        <v>2</v>
      </c>
      <c r="W454" s="31">
        <f t="shared" si="42"/>
        <v>43516</v>
      </c>
      <c r="X454" s="2" t="s">
        <v>4456</v>
      </c>
      <c r="Y454" s="2">
        <v>22</v>
      </c>
      <c r="Z454" s="2">
        <v>2</v>
      </c>
      <c r="AA454" s="31">
        <f t="shared" si="43"/>
        <v>43518</v>
      </c>
      <c r="AB454" s="2" t="s">
        <v>4456</v>
      </c>
      <c r="AC454" s="2">
        <f t="shared" si="39"/>
        <v>4</v>
      </c>
      <c r="AD454" s="2">
        <f>VLOOKUP(K454,'MMA Registration'!N:O,2,FALSE)</f>
        <v>19</v>
      </c>
    </row>
    <row r="455" spans="1:30" ht="23.1" customHeight="1">
      <c r="A455" s="2" t="s">
        <v>118</v>
      </c>
      <c r="B455" s="2" t="s">
        <v>26</v>
      </c>
      <c r="C455" s="2" t="s">
        <v>27</v>
      </c>
      <c r="D455" s="2" t="s">
        <v>28</v>
      </c>
      <c r="E455" s="2" t="s">
        <v>28</v>
      </c>
      <c r="F455" s="2" t="s">
        <v>167</v>
      </c>
      <c r="G455" s="2" t="s">
        <v>4454</v>
      </c>
      <c r="H455" s="2" t="s">
        <v>4458</v>
      </c>
      <c r="I455" s="2" t="s">
        <v>1500</v>
      </c>
      <c r="J455" s="2" t="s">
        <v>8160</v>
      </c>
      <c r="K455" s="2" t="s">
        <v>1501</v>
      </c>
      <c r="L455" s="2">
        <v>2019</v>
      </c>
      <c r="M455" s="2">
        <v>18</v>
      </c>
      <c r="N455" s="2">
        <v>2</v>
      </c>
      <c r="O455" s="31">
        <f t="shared" si="40"/>
        <v>43514</v>
      </c>
      <c r="P455" s="2" t="s">
        <v>4456</v>
      </c>
      <c r="Q455" s="2">
        <v>19</v>
      </c>
      <c r="R455" s="2">
        <v>2</v>
      </c>
      <c r="S455" s="31">
        <f t="shared" si="41"/>
        <v>43515</v>
      </c>
      <c r="T455" s="2" t="s">
        <v>4457</v>
      </c>
      <c r="U455" s="2">
        <v>20</v>
      </c>
      <c r="V455" s="2">
        <v>2</v>
      </c>
      <c r="W455" s="31">
        <f t="shared" si="42"/>
        <v>43516</v>
      </c>
      <c r="X455" s="2" t="s">
        <v>4456</v>
      </c>
      <c r="Y455" s="2">
        <v>22</v>
      </c>
      <c r="Z455" s="2">
        <v>2</v>
      </c>
      <c r="AA455" s="31">
        <f t="shared" si="43"/>
        <v>43518</v>
      </c>
      <c r="AB455" s="2" t="s">
        <v>4456</v>
      </c>
      <c r="AC455" s="2">
        <f t="shared" si="39"/>
        <v>3</v>
      </c>
      <c r="AD455" s="2">
        <f>VLOOKUP(K455,'MMA Registration'!N:O,2,FALSE)</f>
        <v>19</v>
      </c>
    </row>
    <row r="456" spans="1:30" ht="23.1" customHeight="1">
      <c r="A456" s="2" t="s">
        <v>118</v>
      </c>
      <c r="B456" s="2" t="s">
        <v>26</v>
      </c>
      <c r="C456" s="2" t="s">
        <v>27</v>
      </c>
      <c r="D456" s="2" t="s">
        <v>28</v>
      </c>
      <c r="E456" s="2" t="s">
        <v>28</v>
      </c>
      <c r="F456" s="2" t="s">
        <v>167</v>
      </c>
      <c r="G456" s="2" t="s">
        <v>4454</v>
      </c>
      <c r="H456" s="2" t="s">
        <v>4458</v>
      </c>
      <c r="I456" s="2" t="s">
        <v>1502</v>
      </c>
      <c r="J456" s="2" t="s">
        <v>8160</v>
      </c>
      <c r="K456" s="2" t="s">
        <v>1503</v>
      </c>
      <c r="L456" s="2">
        <v>2019</v>
      </c>
      <c r="M456" s="2">
        <v>18</v>
      </c>
      <c r="N456" s="2">
        <v>2</v>
      </c>
      <c r="O456" s="31">
        <f t="shared" si="40"/>
        <v>43514</v>
      </c>
      <c r="P456" s="2" t="s">
        <v>4456</v>
      </c>
      <c r="Q456" s="2">
        <v>19</v>
      </c>
      <c r="R456" s="2">
        <v>2</v>
      </c>
      <c r="S456" s="31">
        <f t="shared" si="41"/>
        <v>43515</v>
      </c>
      <c r="T456" s="2" t="s">
        <v>4456</v>
      </c>
      <c r="U456" s="2">
        <v>20</v>
      </c>
      <c r="V456" s="2">
        <v>2</v>
      </c>
      <c r="W456" s="31">
        <f t="shared" si="42"/>
        <v>43516</v>
      </c>
      <c r="X456" s="2" t="s">
        <v>4456</v>
      </c>
      <c r="Y456" s="2">
        <v>22</v>
      </c>
      <c r="Z456" s="2">
        <v>2</v>
      </c>
      <c r="AA456" s="31">
        <f t="shared" si="43"/>
        <v>43518</v>
      </c>
      <c r="AB456" s="2" t="s">
        <v>4456</v>
      </c>
      <c r="AC456" s="2">
        <f t="shared" si="39"/>
        <v>4</v>
      </c>
      <c r="AD456" s="2">
        <f>VLOOKUP(K456,'MMA Registration'!N:O,2,FALSE)</f>
        <v>18</v>
      </c>
    </row>
    <row r="457" spans="1:30" ht="23.1" customHeight="1">
      <c r="A457" s="2" t="s">
        <v>118</v>
      </c>
      <c r="B457" s="2" t="s">
        <v>26</v>
      </c>
      <c r="C457" s="2" t="s">
        <v>27</v>
      </c>
      <c r="D457" s="2" t="s">
        <v>28</v>
      </c>
      <c r="E457" s="2" t="s">
        <v>28</v>
      </c>
      <c r="F457" s="2" t="s">
        <v>167</v>
      </c>
      <c r="G457" s="2" t="s">
        <v>4454</v>
      </c>
      <c r="H457" s="2" t="s">
        <v>4458</v>
      </c>
      <c r="I457" s="2" t="s">
        <v>1504</v>
      </c>
      <c r="J457" s="2" t="s">
        <v>8160</v>
      </c>
      <c r="K457" s="2" t="s">
        <v>1196</v>
      </c>
      <c r="L457" s="2">
        <v>2019</v>
      </c>
      <c r="M457" s="2">
        <v>18</v>
      </c>
      <c r="N457" s="2">
        <v>2</v>
      </c>
      <c r="O457" s="31">
        <f t="shared" si="40"/>
        <v>43514</v>
      </c>
      <c r="P457" s="2" t="s">
        <v>4456</v>
      </c>
      <c r="Q457" s="2">
        <v>19</v>
      </c>
      <c r="R457" s="2">
        <v>2</v>
      </c>
      <c r="S457" s="31">
        <f t="shared" si="41"/>
        <v>43515</v>
      </c>
      <c r="T457" s="2" t="s">
        <v>4456</v>
      </c>
      <c r="U457" s="2">
        <v>20</v>
      </c>
      <c r="V457" s="2">
        <v>2</v>
      </c>
      <c r="W457" s="31">
        <f t="shared" si="42"/>
        <v>43516</v>
      </c>
      <c r="X457" s="2" t="s">
        <v>4456</v>
      </c>
      <c r="Y457" s="2">
        <v>22</v>
      </c>
      <c r="Z457" s="2">
        <v>2</v>
      </c>
      <c r="AA457" s="31">
        <f t="shared" si="43"/>
        <v>43518</v>
      </c>
      <c r="AB457" s="2" t="s">
        <v>4456</v>
      </c>
      <c r="AC457" s="2">
        <f t="shared" si="39"/>
        <v>4</v>
      </c>
      <c r="AD457" s="2">
        <f>VLOOKUP(K457,'MMA Registration'!N:O,2,FALSE)</f>
        <v>18</v>
      </c>
    </row>
    <row r="458" spans="1:30" ht="23.1" customHeight="1">
      <c r="A458" s="2" t="s">
        <v>118</v>
      </c>
      <c r="B458" s="2" t="s">
        <v>26</v>
      </c>
      <c r="C458" s="2" t="s">
        <v>27</v>
      </c>
      <c r="D458" s="2" t="s">
        <v>28</v>
      </c>
      <c r="E458" s="2" t="s">
        <v>28</v>
      </c>
      <c r="F458" s="2" t="s">
        <v>167</v>
      </c>
      <c r="G458" s="2" t="s">
        <v>4454</v>
      </c>
      <c r="H458" s="2" t="s">
        <v>4458</v>
      </c>
      <c r="I458" s="2" t="s">
        <v>205</v>
      </c>
      <c r="J458" s="2" t="s">
        <v>8160</v>
      </c>
      <c r="K458" s="2" t="s">
        <v>1192</v>
      </c>
      <c r="L458" s="2">
        <v>2019</v>
      </c>
      <c r="M458" s="2">
        <v>18</v>
      </c>
      <c r="N458" s="2">
        <v>2</v>
      </c>
      <c r="O458" s="31">
        <f t="shared" si="40"/>
        <v>43514</v>
      </c>
      <c r="P458" s="2" t="s">
        <v>4456</v>
      </c>
      <c r="Q458" s="2">
        <v>19</v>
      </c>
      <c r="R458" s="2">
        <v>2</v>
      </c>
      <c r="S458" s="31">
        <f t="shared" si="41"/>
        <v>43515</v>
      </c>
      <c r="T458" s="2" t="s">
        <v>4456</v>
      </c>
      <c r="U458" s="2">
        <v>20</v>
      </c>
      <c r="V458" s="2">
        <v>2</v>
      </c>
      <c r="W458" s="31">
        <f t="shared" si="42"/>
        <v>43516</v>
      </c>
      <c r="X458" s="2" t="s">
        <v>4456</v>
      </c>
      <c r="Y458" s="2">
        <v>22</v>
      </c>
      <c r="Z458" s="2">
        <v>2</v>
      </c>
      <c r="AA458" s="31">
        <f t="shared" si="43"/>
        <v>43518</v>
      </c>
      <c r="AB458" s="2" t="s">
        <v>4456</v>
      </c>
      <c r="AC458" s="2">
        <f t="shared" si="39"/>
        <v>4</v>
      </c>
      <c r="AD458" s="2">
        <f>VLOOKUP(K458,'MMA Registration'!N:O,2,FALSE)</f>
        <v>19</v>
      </c>
    </row>
    <row r="459" spans="1:30" ht="23.1" customHeight="1">
      <c r="A459" s="2" t="s">
        <v>118</v>
      </c>
      <c r="B459" s="2" t="s">
        <v>26</v>
      </c>
      <c r="C459" s="2" t="s">
        <v>27</v>
      </c>
      <c r="D459" s="2" t="s">
        <v>28</v>
      </c>
      <c r="E459" s="2" t="s">
        <v>28</v>
      </c>
      <c r="F459" s="2" t="s">
        <v>167</v>
      </c>
      <c r="G459" s="2" t="s">
        <v>4454</v>
      </c>
      <c r="H459" s="2" t="s">
        <v>4458</v>
      </c>
      <c r="I459" s="2" t="s">
        <v>1505</v>
      </c>
      <c r="J459" s="2" t="s">
        <v>8160</v>
      </c>
      <c r="K459" s="2" t="s">
        <v>1506</v>
      </c>
      <c r="L459" s="2">
        <v>2019</v>
      </c>
      <c r="M459" s="2">
        <v>18</v>
      </c>
      <c r="N459" s="2">
        <v>2</v>
      </c>
      <c r="O459" s="31">
        <f t="shared" si="40"/>
        <v>43514</v>
      </c>
      <c r="P459" s="2" t="s">
        <v>4456</v>
      </c>
      <c r="Q459" s="2">
        <v>19</v>
      </c>
      <c r="R459" s="2">
        <v>2</v>
      </c>
      <c r="S459" s="31">
        <f t="shared" si="41"/>
        <v>43515</v>
      </c>
      <c r="T459" s="2" t="s">
        <v>4456</v>
      </c>
      <c r="U459" s="2">
        <v>20</v>
      </c>
      <c r="V459" s="2">
        <v>2</v>
      </c>
      <c r="W459" s="31">
        <f t="shared" si="42"/>
        <v>43516</v>
      </c>
      <c r="X459" s="2" t="s">
        <v>4457</v>
      </c>
      <c r="Y459" s="2">
        <v>22</v>
      </c>
      <c r="Z459" s="2">
        <v>2</v>
      </c>
      <c r="AA459" s="31">
        <f t="shared" si="43"/>
        <v>43518</v>
      </c>
      <c r="AB459" s="2" t="s">
        <v>4456</v>
      </c>
      <c r="AC459" s="2">
        <f t="shared" si="39"/>
        <v>3</v>
      </c>
      <c r="AD459" s="2">
        <f>VLOOKUP(K459,'MMA Registration'!N:O,2,FALSE)</f>
        <v>18</v>
      </c>
    </row>
    <row r="460" spans="1:30" ht="23.1" customHeight="1">
      <c r="A460" s="2" t="s">
        <v>118</v>
      </c>
      <c r="B460" s="2" t="s">
        <v>26</v>
      </c>
      <c r="C460" s="2" t="s">
        <v>27</v>
      </c>
      <c r="D460" s="2" t="s">
        <v>28</v>
      </c>
      <c r="E460" s="2" t="s">
        <v>28</v>
      </c>
      <c r="F460" s="2" t="s">
        <v>167</v>
      </c>
      <c r="G460" s="2" t="s">
        <v>4454</v>
      </c>
      <c r="H460" s="2" t="s">
        <v>4458</v>
      </c>
      <c r="I460" s="2" t="s">
        <v>1507</v>
      </c>
      <c r="J460" s="2" t="s">
        <v>8160</v>
      </c>
      <c r="K460" s="2" t="s">
        <v>1496</v>
      </c>
      <c r="L460" s="2">
        <v>2019</v>
      </c>
      <c r="M460" s="2">
        <v>18</v>
      </c>
      <c r="N460" s="2">
        <v>2</v>
      </c>
      <c r="O460" s="31">
        <f t="shared" si="40"/>
        <v>43514</v>
      </c>
      <c r="P460" s="2" t="s">
        <v>4456</v>
      </c>
      <c r="Q460" s="2">
        <v>19</v>
      </c>
      <c r="R460" s="2">
        <v>2</v>
      </c>
      <c r="S460" s="31">
        <f t="shared" si="41"/>
        <v>43515</v>
      </c>
      <c r="T460" s="2" t="s">
        <v>4456</v>
      </c>
      <c r="U460" s="2">
        <v>20</v>
      </c>
      <c r="V460" s="2">
        <v>2</v>
      </c>
      <c r="W460" s="31">
        <f t="shared" si="42"/>
        <v>43516</v>
      </c>
      <c r="X460" s="2" t="s">
        <v>4456</v>
      </c>
      <c r="Y460" s="2">
        <v>22</v>
      </c>
      <c r="Z460" s="2">
        <v>2</v>
      </c>
      <c r="AA460" s="31">
        <f t="shared" si="43"/>
        <v>43518</v>
      </c>
      <c r="AB460" s="2" t="s">
        <v>4456</v>
      </c>
      <c r="AC460" s="2">
        <f t="shared" si="39"/>
        <v>4</v>
      </c>
      <c r="AD460" s="2">
        <f>VLOOKUP(K460,'MMA Registration'!N:O,2,FALSE)</f>
        <v>18</v>
      </c>
    </row>
    <row r="461" spans="1:30" ht="23.1" customHeight="1">
      <c r="A461" s="2" t="s">
        <v>118</v>
      </c>
      <c r="B461" s="2" t="s">
        <v>26</v>
      </c>
      <c r="C461" s="2" t="s">
        <v>27</v>
      </c>
      <c r="D461" s="2" t="s">
        <v>28</v>
      </c>
      <c r="E461" s="2" t="s">
        <v>28</v>
      </c>
      <c r="F461" s="2" t="s">
        <v>167</v>
      </c>
      <c r="G461" s="2" t="s">
        <v>4454</v>
      </c>
      <c r="H461" s="2" t="s">
        <v>4458</v>
      </c>
      <c r="I461" s="2" t="s">
        <v>1508</v>
      </c>
      <c r="J461" s="2" t="s">
        <v>8160</v>
      </c>
      <c r="K461" s="2" t="s">
        <v>192</v>
      </c>
      <c r="L461" s="2">
        <v>2019</v>
      </c>
      <c r="M461" s="2">
        <v>18</v>
      </c>
      <c r="N461" s="2">
        <v>2</v>
      </c>
      <c r="O461" s="31">
        <f t="shared" si="40"/>
        <v>43514</v>
      </c>
      <c r="P461" s="2" t="s">
        <v>4456</v>
      </c>
      <c r="Q461" s="2">
        <v>19</v>
      </c>
      <c r="R461" s="2">
        <v>2</v>
      </c>
      <c r="S461" s="31">
        <f t="shared" si="41"/>
        <v>43515</v>
      </c>
      <c r="T461" s="2" t="s">
        <v>4456</v>
      </c>
      <c r="U461" s="2">
        <v>20</v>
      </c>
      <c r="V461" s="2">
        <v>2</v>
      </c>
      <c r="W461" s="31">
        <f t="shared" si="42"/>
        <v>43516</v>
      </c>
      <c r="X461" s="2" t="s">
        <v>4456</v>
      </c>
      <c r="Y461" s="2">
        <v>22</v>
      </c>
      <c r="Z461" s="2">
        <v>2</v>
      </c>
      <c r="AA461" s="31">
        <f t="shared" si="43"/>
        <v>43518</v>
      </c>
      <c r="AB461" s="2" t="s">
        <v>4456</v>
      </c>
      <c r="AC461" s="2">
        <f t="shared" si="39"/>
        <v>4</v>
      </c>
      <c r="AD461" s="2">
        <f>VLOOKUP(K461,'MMA Registration'!N:O,2,FALSE)</f>
        <v>19</v>
      </c>
    </row>
    <row r="462" spans="1:30" ht="23.1" customHeight="1">
      <c r="A462" s="2" t="s">
        <v>118</v>
      </c>
      <c r="B462" s="2" t="s">
        <v>26</v>
      </c>
      <c r="C462" s="2" t="s">
        <v>27</v>
      </c>
      <c r="D462" s="2" t="s">
        <v>28</v>
      </c>
      <c r="E462" s="2" t="s">
        <v>28</v>
      </c>
      <c r="F462" s="2" t="s">
        <v>167</v>
      </c>
      <c r="G462" s="2" t="s">
        <v>4454</v>
      </c>
      <c r="H462" s="2" t="s">
        <v>4458</v>
      </c>
      <c r="I462" s="2" t="s">
        <v>1344</v>
      </c>
      <c r="J462" s="2" t="s">
        <v>8160</v>
      </c>
      <c r="K462" s="2" t="s">
        <v>493</v>
      </c>
      <c r="L462" s="2">
        <v>2019</v>
      </c>
      <c r="M462" s="2">
        <v>18</v>
      </c>
      <c r="N462" s="2">
        <v>2</v>
      </c>
      <c r="O462" s="31">
        <f t="shared" si="40"/>
        <v>43514</v>
      </c>
      <c r="P462" s="2" t="s">
        <v>4456</v>
      </c>
      <c r="Q462" s="2">
        <v>19</v>
      </c>
      <c r="R462" s="2">
        <v>2</v>
      </c>
      <c r="S462" s="31">
        <f t="shared" si="41"/>
        <v>43515</v>
      </c>
      <c r="T462" s="2" t="s">
        <v>4456</v>
      </c>
      <c r="U462" s="2">
        <v>20</v>
      </c>
      <c r="V462" s="2">
        <v>2</v>
      </c>
      <c r="W462" s="31">
        <f t="shared" si="42"/>
        <v>43516</v>
      </c>
      <c r="X462" s="2" t="s">
        <v>4456</v>
      </c>
      <c r="Y462" s="2">
        <v>22</v>
      </c>
      <c r="Z462" s="2">
        <v>2</v>
      </c>
      <c r="AA462" s="31">
        <f t="shared" si="43"/>
        <v>43518</v>
      </c>
      <c r="AB462" s="2" t="s">
        <v>4456</v>
      </c>
      <c r="AC462" s="2">
        <f t="shared" si="39"/>
        <v>4</v>
      </c>
      <c r="AD462" s="2">
        <f>VLOOKUP(K462,'MMA Registration'!N:O,2,FALSE)</f>
        <v>15</v>
      </c>
    </row>
    <row r="463" spans="1:30" ht="23.1" customHeight="1">
      <c r="A463" s="2" t="s">
        <v>118</v>
      </c>
      <c r="B463" s="2" t="s">
        <v>26</v>
      </c>
      <c r="C463" s="2" t="s">
        <v>27</v>
      </c>
      <c r="D463" s="2" t="s">
        <v>28</v>
      </c>
      <c r="E463" s="2" t="s">
        <v>28</v>
      </c>
      <c r="F463" s="2" t="s">
        <v>167</v>
      </c>
      <c r="G463" s="2" t="s">
        <v>4454</v>
      </c>
      <c r="H463" s="2" t="s">
        <v>4458</v>
      </c>
      <c r="I463" s="2" t="s">
        <v>1509</v>
      </c>
      <c r="J463" s="2" t="s">
        <v>8160</v>
      </c>
      <c r="K463" s="2" t="s">
        <v>585</v>
      </c>
      <c r="L463" s="2">
        <v>2019</v>
      </c>
      <c r="M463" s="2">
        <v>18</v>
      </c>
      <c r="N463" s="2">
        <v>2</v>
      </c>
      <c r="O463" s="31">
        <f t="shared" si="40"/>
        <v>43514</v>
      </c>
      <c r="P463" s="2" t="s">
        <v>4456</v>
      </c>
      <c r="Q463" s="2">
        <v>19</v>
      </c>
      <c r="R463" s="2">
        <v>2</v>
      </c>
      <c r="S463" s="31">
        <f t="shared" si="41"/>
        <v>43515</v>
      </c>
      <c r="T463" s="2" t="s">
        <v>4456</v>
      </c>
      <c r="U463" s="2">
        <v>20</v>
      </c>
      <c r="V463" s="2">
        <v>2</v>
      </c>
      <c r="W463" s="31">
        <f t="shared" si="42"/>
        <v>43516</v>
      </c>
      <c r="X463" s="2" t="s">
        <v>4456</v>
      </c>
      <c r="Y463" s="2">
        <v>22</v>
      </c>
      <c r="Z463" s="2">
        <v>2</v>
      </c>
      <c r="AA463" s="31">
        <f t="shared" si="43"/>
        <v>43518</v>
      </c>
      <c r="AB463" s="2" t="s">
        <v>4457</v>
      </c>
      <c r="AC463" s="2">
        <f t="shared" si="39"/>
        <v>3</v>
      </c>
      <c r="AD463" s="2">
        <f>VLOOKUP(K463,'MMA Registration'!N:O,2,FALSE)</f>
        <v>19</v>
      </c>
    </row>
    <row r="464" spans="1:30" ht="23.1" customHeight="1">
      <c r="A464" s="2" t="s">
        <v>118</v>
      </c>
      <c r="B464" s="2" t="s">
        <v>26</v>
      </c>
      <c r="C464" s="2" t="s">
        <v>27</v>
      </c>
      <c r="D464" s="2" t="s">
        <v>28</v>
      </c>
      <c r="E464" s="2" t="s">
        <v>28</v>
      </c>
      <c r="F464" s="2" t="s">
        <v>167</v>
      </c>
      <c r="G464" s="2" t="s">
        <v>4454</v>
      </c>
      <c r="H464" s="2" t="s">
        <v>4458</v>
      </c>
      <c r="I464" s="2" t="s">
        <v>1510</v>
      </c>
      <c r="J464" s="2" t="s">
        <v>8160</v>
      </c>
      <c r="K464" s="2" t="s">
        <v>1511</v>
      </c>
      <c r="L464" s="2">
        <v>2019</v>
      </c>
      <c r="M464" s="2">
        <v>19</v>
      </c>
      <c r="N464" s="2">
        <v>2</v>
      </c>
      <c r="O464" s="31">
        <f t="shared" si="40"/>
        <v>43515</v>
      </c>
      <c r="P464" s="2" t="s">
        <v>4456</v>
      </c>
      <c r="Q464" s="2">
        <v>25</v>
      </c>
      <c r="R464" s="2">
        <v>2</v>
      </c>
      <c r="S464" s="31">
        <f t="shared" si="41"/>
        <v>43521</v>
      </c>
      <c r="T464" s="2" t="s">
        <v>4456</v>
      </c>
      <c r="U464" s="2">
        <v>26</v>
      </c>
      <c r="V464" s="2">
        <v>2</v>
      </c>
      <c r="W464" s="31">
        <f t="shared" si="42"/>
        <v>43522</v>
      </c>
      <c r="X464" s="2" t="s">
        <v>4456</v>
      </c>
      <c r="Y464" s="2">
        <v>27</v>
      </c>
      <c r="Z464" s="2">
        <v>2</v>
      </c>
      <c r="AA464" s="31">
        <f t="shared" si="43"/>
        <v>43523</v>
      </c>
      <c r="AB464" s="2" t="s">
        <v>4456</v>
      </c>
      <c r="AC464" s="2">
        <f t="shared" si="39"/>
        <v>4</v>
      </c>
      <c r="AD464" s="2">
        <f>VLOOKUP(K464,'MMA Registration'!N:O,2,FALSE)</f>
        <v>17</v>
      </c>
    </row>
    <row r="465" spans="1:30" ht="23.1" customHeight="1">
      <c r="A465" s="2" t="s">
        <v>118</v>
      </c>
      <c r="B465" s="2" t="s">
        <v>26</v>
      </c>
      <c r="C465" s="2" t="s">
        <v>27</v>
      </c>
      <c r="D465" s="2" t="s">
        <v>28</v>
      </c>
      <c r="E465" s="2" t="s">
        <v>28</v>
      </c>
      <c r="F465" s="2" t="s">
        <v>167</v>
      </c>
      <c r="G465" s="2" t="s">
        <v>4454</v>
      </c>
      <c r="H465" s="2" t="s">
        <v>4458</v>
      </c>
      <c r="I465" s="2" t="s">
        <v>1512</v>
      </c>
      <c r="J465" s="2" t="s">
        <v>8160</v>
      </c>
      <c r="K465" s="2" t="s">
        <v>1513</v>
      </c>
      <c r="L465" s="2">
        <v>2019</v>
      </c>
      <c r="M465" s="2">
        <v>19</v>
      </c>
      <c r="N465" s="2">
        <v>2</v>
      </c>
      <c r="O465" s="31">
        <f t="shared" si="40"/>
        <v>43515</v>
      </c>
      <c r="P465" s="2" t="s">
        <v>4456</v>
      </c>
      <c r="Q465" s="2">
        <v>25</v>
      </c>
      <c r="R465" s="2">
        <v>2</v>
      </c>
      <c r="S465" s="31">
        <f t="shared" si="41"/>
        <v>43521</v>
      </c>
      <c r="T465" s="2" t="s">
        <v>4457</v>
      </c>
      <c r="U465" s="2">
        <v>26</v>
      </c>
      <c r="V465" s="2">
        <v>2</v>
      </c>
      <c r="W465" s="31">
        <f t="shared" si="42"/>
        <v>43522</v>
      </c>
      <c r="X465" s="2" t="s">
        <v>4456</v>
      </c>
      <c r="Y465" s="2">
        <v>27</v>
      </c>
      <c r="Z465" s="2">
        <v>2</v>
      </c>
      <c r="AA465" s="31">
        <f t="shared" si="43"/>
        <v>43523</v>
      </c>
      <c r="AB465" s="2" t="s">
        <v>4456</v>
      </c>
      <c r="AC465" s="2">
        <f t="shared" si="39"/>
        <v>3</v>
      </c>
      <c r="AD465" s="2">
        <f>VLOOKUP(K465,'MMA Registration'!N:O,2,FALSE)</f>
        <v>17</v>
      </c>
    </row>
    <row r="466" spans="1:30" ht="23.1" customHeight="1">
      <c r="A466" s="2" t="s">
        <v>118</v>
      </c>
      <c r="B466" s="2" t="s">
        <v>26</v>
      </c>
      <c r="C466" s="2" t="s">
        <v>27</v>
      </c>
      <c r="D466" s="2" t="s">
        <v>28</v>
      </c>
      <c r="E466" s="2" t="s">
        <v>28</v>
      </c>
      <c r="F466" s="2" t="s">
        <v>167</v>
      </c>
      <c r="G466" s="2" t="s">
        <v>4454</v>
      </c>
      <c r="H466" s="2" t="s">
        <v>4458</v>
      </c>
      <c r="I466" s="2" t="s">
        <v>1514</v>
      </c>
      <c r="J466" s="2" t="s">
        <v>8160</v>
      </c>
      <c r="K466" s="2" t="s">
        <v>1488</v>
      </c>
      <c r="L466" s="2">
        <v>2019</v>
      </c>
      <c r="M466" s="2">
        <v>19</v>
      </c>
      <c r="N466" s="2">
        <v>2</v>
      </c>
      <c r="O466" s="31">
        <f t="shared" si="40"/>
        <v>43515</v>
      </c>
      <c r="P466" s="2" t="s">
        <v>4456</v>
      </c>
      <c r="Q466" s="2">
        <v>25</v>
      </c>
      <c r="R466" s="2">
        <v>2</v>
      </c>
      <c r="S466" s="31">
        <f t="shared" si="41"/>
        <v>43521</v>
      </c>
      <c r="T466" s="2" t="s">
        <v>4456</v>
      </c>
      <c r="U466" s="2">
        <v>26</v>
      </c>
      <c r="V466" s="2">
        <v>2</v>
      </c>
      <c r="W466" s="31">
        <f t="shared" si="42"/>
        <v>43522</v>
      </c>
      <c r="X466" s="2" t="s">
        <v>4456</v>
      </c>
      <c r="Y466" s="2">
        <v>27</v>
      </c>
      <c r="Z466" s="2">
        <v>2</v>
      </c>
      <c r="AA466" s="31">
        <f t="shared" si="43"/>
        <v>43523</v>
      </c>
      <c r="AB466" s="2" t="s">
        <v>4456</v>
      </c>
      <c r="AC466" s="2">
        <f t="shared" si="39"/>
        <v>4</v>
      </c>
      <c r="AD466" s="2">
        <f>VLOOKUP(K466,'MMA Registration'!N:O,2,FALSE)</f>
        <v>18</v>
      </c>
    </row>
    <row r="467" spans="1:30" ht="23.1" customHeight="1">
      <c r="A467" s="2" t="s">
        <v>118</v>
      </c>
      <c r="B467" s="2" t="s">
        <v>26</v>
      </c>
      <c r="C467" s="2" t="s">
        <v>27</v>
      </c>
      <c r="D467" s="2" t="s">
        <v>28</v>
      </c>
      <c r="E467" s="2" t="s">
        <v>28</v>
      </c>
      <c r="F467" s="2" t="s">
        <v>167</v>
      </c>
      <c r="G467" s="2" t="s">
        <v>4454</v>
      </c>
      <c r="H467" s="2" t="s">
        <v>4458</v>
      </c>
      <c r="I467" s="2" t="s">
        <v>1515</v>
      </c>
      <c r="J467" s="2" t="s">
        <v>8160</v>
      </c>
      <c r="K467" s="2" t="s">
        <v>1516</v>
      </c>
      <c r="L467" s="2">
        <v>2019</v>
      </c>
      <c r="M467" s="2">
        <v>19</v>
      </c>
      <c r="N467" s="2">
        <v>2</v>
      </c>
      <c r="O467" s="31">
        <f t="shared" si="40"/>
        <v>43515</v>
      </c>
      <c r="P467" s="2" t="s">
        <v>4456</v>
      </c>
      <c r="Q467" s="2">
        <v>25</v>
      </c>
      <c r="R467" s="2">
        <v>2</v>
      </c>
      <c r="S467" s="31">
        <f t="shared" si="41"/>
        <v>43521</v>
      </c>
      <c r="T467" s="2" t="s">
        <v>4456</v>
      </c>
      <c r="U467" s="2">
        <v>26</v>
      </c>
      <c r="V467" s="2">
        <v>2</v>
      </c>
      <c r="W467" s="31">
        <f t="shared" si="42"/>
        <v>43522</v>
      </c>
      <c r="X467" s="2" t="s">
        <v>4456</v>
      </c>
      <c r="Y467" s="2">
        <v>27</v>
      </c>
      <c r="Z467" s="2">
        <v>2</v>
      </c>
      <c r="AA467" s="31">
        <f t="shared" si="43"/>
        <v>43523</v>
      </c>
      <c r="AB467" s="2" t="s">
        <v>4456</v>
      </c>
      <c r="AC467" s="2">
        <f t="shared" si="39"/>
        <v>4</v>
      </c>
      <c r="AD467" s="2">
        <f>VLOOKUP(K467,'MMA Registration'!N:O,2,FALSE)</f>
        <v>19</v>
      </c>
    </row>
    <row r="468" spans="1:30" ht="23.1" customHeight="1">
      <c r="A468" s="2" t="s">
        <v>118</v>
      </c>
      <c r="B468" s="2" t="s">
        <v>26</v>
      </c>
      <c r="C468" s="2" t="s">
        <v>27</v>
      </c>
      <c r="D468" s="2" t="s">
        <v>28</v>
      </c>
      <c r="E468" s="2" t="s">
        <v>28</v>
      </c>
      <c r="F468" s="2" t="s">
        <v>167</v>
      </c>
      <c r="G468" s="2" t="s">
        <v>4454</v>
      </c>
      <c r="H468" s="2" t="s">
        <v>4458</v>
      </c>
      <c r="I468" s="2" t="s">
        <v>450</v>
      </c>
      <c r="J468" s="2" t="s">
        <v>8160</v>
      </c>
      <c r="K468" s="2" t="s">
        <v>1517</v>
      </c>
      <c r="L468" s="2">
        <v>2019</v>
      </c>
      <c r="M468" s="2">
        <v>19</v>
      </c>
      <c r="N468" s="2">
        <v>2</v>
      </c>
      <c r="O468" s="31">
        <f t="shared" si="40"/>
        <v>43515</v>
      </c>
      <c r="P468" s="2" t="s">
        <v>4456</v>
      </c>
      <c r="Q468" s="2">
        <v>25</v>
      </c>
      <c r="R468" s="2">
        <v>2</v>
      </c>
      <c r="S468" s="31">
        <f t="shared" si="41"/>
        <v>43521</v>
      </c>
      <c r="T468" s="2" t="s">
        <v>4456</v>
      </c>
      <c r="U468" s="2">
        <v>26</v>
      </c>
      <c r="V468" s="2">
        <v>2</v>
      </c>
      <c r="W468" s="31">
        <f t="shared" si="42"/>
        <v>43522</v>
      </c>
      <c r="X468" s="2" t="s">
        <v>4456</v>
      </c>
      <c r="Y468" s="2">
        <v>27</v>
      </c>
      <c r="Z468" s="2">
        <v>2</v>
      </c>
      <c r="AA468" s="31">
        <f t="shared" si="43"/>
        <v>43523</v>
      </c>
      <c r="AB468" s="2" t="s">
        <v>4456</v>
      </c>
      <c r="AC468" s="2">
        <f t="shared" si="39"/>
        <v>4</v>
      </c>
      <c r="AD468" s="2">
        <f>VLOOKUP(K468,'MMA Registration'!N:O,2,FALSE)</f>
        <v>18</v>
      </c>
    </row>
    <row r="469" spans="1:30" ht="23.1" customHeight="1">
      <c r="A469" s="2" t="s">
        <v>118</v>
      </c>
      <c r="B469" s="2" t="s">
        <v>26</v>
      </c>
      <c r="C469" s="2" t="s">
        <v>27</v>
      </c>
      <c r="D469" s="2" t="s">
        <v>28</v>
      </c>
      <c r="E469" s="2" t="s">
        <v>28</v>
      </c>
      <c r="F469" s="2" t="s">
        <v>167</v>
      </c>
      <c r="G469" s="2" t="s">
        <v>4454</v>
      </c>
      <c r="H469" s="2" t="s">
        <v>4458</v>
      </c>
      <c r="I469" s="2" t="s">
        <v>1518</v>
      </c>
      <c r="J469" s="2" t="s">
        <v>8160</v>
      </c>
      <c r="K469" s="2" t="s">
        <v>1138</v>
      </c>
      <c r="L469" s="2">
        <v>2019</v>
      </c>
      <c r="M469" s="2">
        <v>19</v>
      </c>
      <c r="N469" s="2">
        <v>2</v>
      </c>
      <c r="O469" s="31">
        <f t="shared" si="40"/>
        <v>43515</v>
      </c>
      <c r="P469" s="2" t="s">
        <v>4456</v>
      </c>
      <c r="Q469" s="2">
        <v>25</v>
      </c>
      <c r="R469" s="2">
        <v>2</v>
      </c>
      <c r="S469" s="31">
        <f t="shared" si="41"/>
        <v>43521</v>
      </c>
      <c r="T469" s="2" t="s">
        <v>4456</v>
      </c>
      <c r="U469" s="2">
        <v>26</v>
      </c>
      <c r="V469" s="2">
        <v>2</v>
      </c>
      <c r="W469" s="31">
        <f t="shared" si="42"/>
        <v>43522</v>
      </c>
      <c r="X469" s="2" t="s">
        <v>4456</v>
      </c>
      <c r="Y469" s="2">
        <v>27</v>
      </c>
      <c r="Z469" s="2">
        <v>2</v>
      </c>
      <c r="AA469" s="31">
        <f t="shared" si="43"/>
        <v>43523</v>
      </c>
      <c r="AB469" s="2" t="s">
        <v>4456</v>
      </c>
      <c r="AC469" s="2">
        <f t="shared" si="39"/>
        <v>4</v>
      </c>
      <c r="AD469" s="2">
        <f>VLOOKUP(K469,'MMA Registration'!N:O,2,FALSE)</f>
        <v>18</v>
      </c>
    </row>
    <row r="470" spans="1:30" ht="23.1" customHeight="1">
      <c r="A470" s="2" t="s">
        <v>118</v>
      </c>
      <c r="B470" s="2" t="s">
        <v>26</v>
      </c>
      <c r="C470" s="2" t="s">
        <v>27</v>
      </c>
      <c r="D470" s="2" t="s">
        <v>28</v>
      </c>
      <c r="E470" s="2" t="s">
        <v>28</v>
      </c>
      <c r="F470" s="2" t="s">
        <v>167</v>
      </c>
      <c r="G470" s="2" t="s">
        <v>4454</v>
      </c>
      <c r="H470" s="2" t="s">
        <v>4458</v>
      </c>
      <c r="I470" s="2" t="s">
        <v>1519</v>
      </c>
      <c r="J470" s="2" t="s">
        <v>8160</v>
      </c>
      <c r="K470" s="2" t="s">
        <v>687</v>
      </c>
      <c r="L470" s="2">
        <v>2019</v>
      </c>
      <c r="M470" s="2">
        <v>19</v>
      </c>
      <c r="N470" s="2">
        <v>2</v>
      </c>
      <c r="O470" s="31">
        <f t="shared" si="40"/>
        <v>43515</v>
      </c>
      <c r="P470" s="2" t="s">
        <v>4456</v>
      </c>
      <c r="Q470" s="2">
        <v>25</v>
      </c>
      <c r="R470" s="2">
        <v>2</v>
      </c>
      <c r="S470" s="31">
        <f t="shared" si="41"/>
        <v>43521</v>
      </c>
      <c r="T470" s="2" t="s">
        <v>4456</v>
      </c>
      <c r="U470" s="2">
        <v>26</v>
      </c>
      <c r="V470" s="2">
        <v>2</v>
      </c>
      <c r="W470" s="31">
        <f t="shared" si="42"/>
        <v>43522</v>
      </c>
      <c r="X470" s="2" t="s">
        <v>4456</v>
      </c>
      <c r="Y470" s="2">
        <v>27</v>
      </c>
      <c r="Z470" s="2">
        <v>2</v>
      </c>
      <c r="AA470" s="31">
        <f t="shared" si="43"/>
        <v>43523</v>
      </c>
      <c r="AB470" s="2" t="s">
        <v>4456</v>
      </c>
      <c r="AC470" s="2">
        <f t="shared" si="39"/>
        <v>4</v>
      </c>
      <c r="AD470" s="2">
        <f>VLOOKUP(K470,'MMA Registration'!N:O,2,FALSE)</f>
        <v>19</v>
      </c>
    </row>
    <row r="471" spans="1:30" ht="23.1" customHeight="1">
      <c r="A471" s="2" t="s">
        <v>118</v>
      </c>
      <c r="B471" s="2" t="s">
        <v>26</v>
      </c>
      <c r="C471" s="2" t="s">
        <v>27</v>
      </c>
      <c r="D471" s="2" t="s">
        <v>28</v>
      </c>
      <c r="E471" s="2" t="s">
        <v>28</v>
      </c>
      <c r="F471" s="2" t="s">
        <v>167</v>
      </c>
      <c r="G471" s="2" t="s">
        <v>4454</v>
      </c>
      <c r="H471" s="2" t="s">
        <v>4458</v>
      </c>
      <c r="I471" s="2" t="s">
        <v>1520</v>
      </c>
      <c r="J471" s="2" t="s">
        <v>8160</v>
      </c>
      <c r="K471" s="2" t="s">
        <v>722</v>
      </c>
      <c r="L471" s="2">
        <v>2019</v>
      </c>
      <c r="M471" s="2">
        <v>19</v>
      </c>
      <c r="N471" s="2">
        <v>2</v>
      </c>
      <c r="O471" s="31">
        <f t="shared" si="40"/>
        <v>43515</v>
      </c>
      <c r="P471" s="2" t="s">
        <v>4456</v>
      </c>
      <c r="Q471" s="2">
        <v>25</v>
      </c>
      <c r="R471" s="2">
        <v>2</v>
      </c>
      <c r="S471" s="31">
        <f t="shared" si="41"/>
        <v>43521</v>
      </c>
      <c r="T471" s="2" t="s">
        <v>4456</v>
      </c>
      <c r="U471" s="2">
        <v>26</v>
      </c>
      <c r="V471" s="2">
        <v>2</v>
      </c>
      <c r="W471" s="31">
        <f t="shared" si="42"/>
        <v>43522</v>
      </c>
      <c r="X471" s="2" t="s">
        <v>4456</v>
      </c>
      <c r="Y471" s="2">
        <v>27</v>
      </c>
      <c r="Z471" s="2">
        <v>2</v>
      </c>
      <c r="AA471" s="31">
        <f t="shared" si="43"/>
        <v>43523</v>
      </c>
      <c r="AB471" s="2" t="s">
        <v>4456</v>
      </c>
      <c r="AC471" s="2">
        <f t="shared" si="39"/>
        <v>4</v>
      </c>
      <c r="AD471" s="2">
        <f>VLOOKUP(K471,'MMA Registration'!N:O,2,FALSE)</f>
        <v>18</v>
      </c>
    </row>
    <row r="472" spans="1:30" ht="23.1" customHeight="1">
      <c r="A472" s="2" t="s">
        <v>118</v>
      </c>
      <c r="B472" s="2" t="s">
        <v>26</v>
      </c>
      <c r="C472" s="2" t="s">
        <v>27</v>
      </c>
      <c r="D472" s="2" t="s">
        <v>28</v>
      </c>
      <c r="E472" s="2" t="s">
        <v>28</v>
      </c>
      <c r="F472" s="2" t="s">
        <v>167</v>
      </c>
      <c r="G472" s="2" t="s">
        <v>4454</v>
      </c>
      <c r="H472" s="2" t="s">
        <v>4458</v>
      </c>
      <c r="I472" s="2" t="s">
        <v>1521</v>
      </c>
      <c r="J472" s="2" t="s">
        <v>8160</v>
      </c>
      <c r="K472" s="2" t="s">
        <v>1192</v>
      </c>
      <c r="L472" s="2">
        <v>2019</v>
      </c>
      <c r="M472" s="2">
        <v>19</v>
      </c>
      <c r="N472" s="2">
        <v>2</v>
      </c>
      <c r="O472" s="31">
        <f t="shared" si="40"/>
        <v>43515</v>
      </c>
      <c r="P472" s="2" t="s">
        <v>4456</v>
      </c>
      <c r="Q472" s="2">
        <v>25</v>
      </c>
      <c r="R472" s="2">
        <v>2</v>
      </c>
      <c r="S472" s="31">
        <f t="shared" si="41"/>
        <v>43521</v>
      </c>
      <c r="T472" s="2" t="s">
        <v>4456</v>
      </c>
      <c r="U472" s="2">
        <v>26</v>
      </c>
      <c r="V472" s="2">
        <v>2</v>
      </c>
      <c r="W472" s="31">
        <f t="shared" si="42"/>
        <v>43522</v>
      </c>
      <c r="X472" s="2" t="s">
        <v>4456</v>
      </c>
      <c r="Y472" s="2">
        <v>27</v>
      </c>
      <c r="Z472" s="2">
        <v>2</v>
      </c>
      <c r="AA472" s="31">
        <f t="shared" si="43"/>
        <v>43523</v>
      </c>
      <c r="AB472" s="2" t="s">
        <v>4456</v>
      </c>
      <c r="AC472" s="2">
        <f t="shared" si="39"/>
        <v>4</v>
      </c>
      <c r="AD472" s="2">
        <f>VLOOKUP(K472,'MMA Registration'!N:O,2,FALSE)</f>
        <v>19</v>
      </c>
    </row>
    <row r="473" spans="1:30" ht="23.1" customHeight="1">
      <c r="A473" s="2" t="s">
        <v>118</v>
      </c>
      <c r="B473" s="2" t="s">
        <v>26</v>
      </c>
      <c r="C473" s="2" t="s">
        <v>27</v>
      </c>
      <c r="D473" s="2" t="s">
        <v>28</v>
      </c>
      <c r="E473" s="2" t="s">
        <v>28</v>
      </c>
      <c r="F473" s="2" t="s">
        <v>167</v>
      </c>
      <c r="G473" s="2" t="s">
        <v>4454</v>
      </c>
      <c r="H473" s="2" t="s">
        <v>4458</v>
      </c>
      <c r="I473" s="2" t="s">
        <v>361</v>
      </c>
      <c r="J473" s="2" t="s">
        <v>8160</v>
      </c>
      <c r="K473" s="2" t="s">
        <v>1522</v>
      </c>
      <c r="L473" s="2">
        <v>2019</v>
      </c>
      <c r="M473" s="2">
        <v>19</v>
      </c>
      <c r="N473" s="2">
        <v>2</v>
      </c>
      <c r="O473" s="31">
        <f t="shared" si="40"/>
        <v>43515</v>
      </c>
      <c r="P473" s="2" t="s">
        <v>4456</v>
      </c>
      <c r="Q473" s="2">
        <v>25</v>
      </c>
      <c r="R473" s="2">
        <v>2</v>
      </c>
      <c r="S473" s="31">
        <f t="shared" si="41"/>
        <v>43521</v>
      </c>
      <c r="T473" s="2" t="s">
        <v>4456</v>
      </c>
      <c r="U473" s="2">
        <v>26</v>
      </c>
      <c r="V473" s="2">
        <v>2</v>
      </c>
      <c r="W473" s="31">
        <f t="shared" si="42"/>
        <v>43522</v>
      </c>
      <c r="X473" s="2" t="s">
        <v>4456</v>
      </c>
      <c r="Y473" s="2">
        <v>27</v>
      </c>
      <c r="Z473" s="2">
        <v>2</v>
      </c>
      <c r="AA473" s="31">
        <f t="shared" si="43"/>
        <v>43523</v>
      </c>
      <c r="AB473" s="2" t="s">
        <v>4456</v>
      </c>
      <c r="AC473" s="2">
        <f t="shared" si="39"/>
        <v>4</v>
      </c>
      <c r="AD473" s="2">
        <f>VLOOKUP(K473,'MMA Registration'!N:O,2,FALSE)</f>
        <v>19</v>
      </c>
    </row>
    <row r="474" spans="1:30" ht="23.1" customHeight="1">
      <c r="A474" s="2" t="s">
        <v>118</v>
      </c>
      <c r="B474" s="2" t="s">
        <v>26</v>
      </c>
      <c r="C474" s="2" t="s">
        <v>27</v>
      </c>
      <c r="D474" s="2" t="s">
        <v>28</v>
      </c>
      <c r="E474" s="2" t="s">
        <v>28</v>
      </c>
      <c r="F474" s="2" t="s">
        <v>167</v>
      </c>
      <c r="G474" s="2" t="s">
        <v>4454</v>
      </c>
      <c r="H474" s="2" t="s">
        <v>4458</v>
      </c>
      <c r="I474" s="2" t="s">
        <v>761</v>
      </c>
      <c r="J474" s="2" t="s">
        <v>8160</v>
      </c>
      <c r="K474" s="2" t="s">
        <v>1523</v>
      </c>
      <c r="L474" s="2">
        <v>2019</v>
      </c>
      <c r="M474" s="2">
        <v>20</v>
      </c>
      <c r="N474" s="2">
        <v>2</v>
      </c>
      <c r="O474" s="31">
        <f t="shared" si="40"/>
        <v>43516</v>
      </c>
      <c r="P474" s="2" t="s">
        <v>4456</v>
      </c>
      <c r="Q474" s="2">
        <v>25</v>
      </c>
      <c r="R474" s="2">
        <v>2</v>
      </c>
      <c r="S474" s="31">
        <f t="shared" si="41"/>
        <v>43521</v>
      </c>
      <c r="T474" s="2" t="s">
        <v>4457</v>
      </c>
      <c r="U474" s="2">
        <v>26</v>
      </c>
      <c r="V474" s="2">
        <v>2</v>
      </c>
      <c r="W474" s="31">
        <f t="shared" si="42"/>
        <v>43522</v>
      </c>
      <c r="X474" s="2" t="s">
        <v>4456</v>
      </c>
      <c r="Y474" s="2">
        <v>27</v>
      </c>
      <c r="Z474" s="2">
        <v>2</v>
      </c>
      <c r="AA474" s="31">
        <f t="shared" si="43"/>
        <v>43523</v>
      </c>
      <c r="AB474" s="2" t="s">
        <v>4456</v>
      </c>
      <c r="AC474" s="2">
        <f t="shared" si="39"/>
        <v>3</v>
      </c>
      <c r="AD474" s="2">
        <f>VLOOKUP(K474,'MMA Registration'!N:O,2,FALSE)</f>
        <v>19</v>
      </c>
    </row>
    <row r="475" spans="1:30" ht="23.1" customHeight="1">
      <c r="A475" s="2" t="s">
        <v>118</v>
      </c>
      <c r="B475" s="2" t="s">
        <v>26</v>
      </c>
      <c r="C475" s="2" t="s">
        <v>27</v>
      </c>
      <c r="D475" s="2" t="s">
        <v>28</v>
      </c>
      <c r="E475" s="2" t="s">
        <v>28</v>
      </c>
      <c r="F475" s="2" t="s">
        <v>167</v>
      </c>
      <c r="G475" s="2" t="s">
        <v>4454</v>
      </c>
      <c r="H475" s="2" t="s">
        <v>4458</v>
      </c>
      <c r="I475" s="2" t="s">
        <v>1524</v>
      </c>
      <c r="J475" s="2" t="s">
        <v>8160</v>
      </c>
      <c r="K475" s="2" t="s">
        <v>1525</v>
      </c>
      <c r="L475" s="2">
        <v>2019</v>
      </c>
      <c r="M475" s="2">
        <v>20</v>
      </c>
      <c r="N475" s="2">
        <v>2</v>
      </c>
      <c r="O475" s="31">
        <f t="shared" si="40"/>
        <v>43516</v>
      </c>
      <c r="P475" s="2" t="s">
        <v>4456</v>
      </c>
      <c r="Q475" s="2">
        <v>25</v>
      </c>
      <c r="R475" s="2">
        <v>2</v>
      </c>
      <c r="S475" s="31">
        <f t="shared" si="41"/>
        <v>43521</v>
      </c>
      <c r="T475" s="2" t="s">
        <v>4456</v>
      </c>
      <c r="U475" s="2">
        <v>26</v>
      </c>
      <c r="V475" s="2">
        <v>2</v>
      </c>
      <c r="W475" s="31">
        <f t="shared" si="42"/>
        <v>43522</v>
      </c>
      <c r="X475" s="2" t="s">
        <v>4456</v>
      </c>
      <c r="Y475" s="2">
        <v>27</v>
      </c>
      <c r="Z475" s="2">
        <v>2</v>
      </c>
      <c r="AA475" s="31">
        <f t="shared" si="43"/>
        <v>43523</v>
      </c>
      <c r="AB475" s="2" t="s">
        <v>4456</v>
      </c>
      <c r="AC475" s="2">
        <f t="shared" si="39"/>
        <v>4</v>
      </c>
      <c r="AD475" s="2">
        <f>VLOOKUP(K475,'MMA Registration'!N:O,2,FALSE)</f>
        <v>18</v>
      </c>
    </row>
    <row r="476" spans="1:30" ht="23.1" customHeight="1">
      <c r="A476" s="2" t="s">
        <v>118</v>
      </c>
      <c r="B476" s="2" t="s">
        <v>26</v>
      </c>
      <c r="C476" s="2" t="s">
        <v>27</v>
      </c>
      <c r="D476" s="2" t="s">
        <v>28</v>
      </c>
      <c r="E476" s="2" t="s">
        <v>28</v>
      </c>
      <c r="F476" s="2" t="s">
        <v>167</v>
      </c>
      <c r="G476" s="2" t="s">
        <v>4454</v>
      </c>
      <c r="H476" s="2" t="s">
        <v>4458</v>
      </c>
      <c r="I476" s="2" t="s">
        <v>1526</v>
      </c>
      <c r="J476" s="2" t="s">
        <v>8160</v>
      </c>
      <c r="K476" s="2" t="s">
        <v>1527</v>
      </c>
      <c r="L476" s="2">
        <v>2019</v>
      </c>
      <c r="M476" s="2">
        <v>20</v>
      </c>
      <c r="N476" s="2">
        <v>2</v>
      </c>
      <c r="O476" s="31">
        <f t="shared" si="40"/>
        <v>43516</v>
      </c>
      <c r="P476" s="2" t="s">
        <v>4456</v>
      </c>
      <c r="Q476" s="2">
        <v>25</v>
      </c>
      <c r="R476" s="2">
        <v>2</v>
      </c>
      <c r="S476" s="31">
        <f t="shared" si="41"/>
        <v>43521</v>
      </c>
      <c r="T476" s="2" t="s">
        <v>4456</v>
      </c>
      <c r="U476" s="2">
        <v>26</v>
      </c>
      <c r="V476" s="2">
        <v>2</v>
      </c>
      <c r="W476" s="31">
        <f t="shared" si="42"/>
        <v>43522</v>
      </c>
      <c r="X476" s="2" t="s">
        <v>4456</v>
      </c>
      <c r="Y476" s="2">
        <v>27</v>
      </c>
      <c r="Z476" s="2">
        <v>2</v>
      </c>
      <c r="AA476" s="31">
        <f t="shared" si="43"/>
        <v>43523</v>
      </c>
      <c r="AB476" s="2" t="s">
        <v>4456</v>
      </c>
      <c r="AC476" s="2">
        <f t="shared" si="39"/>
        <v>4</v>
      </c>
      <c r="AD476" s="2">
        <f>VLOOKUP(K476,'MMA Registration'!N:O,2,FALSE)</f>
        <v>16</v>
      </c>
    </row>
    <row r="477" spans="1:30" ht="23.1" customHeight="1">
      <c r="A477" s="2" t="s">
        <v>118</v>
      </c>
      <c r="B477" s="2" t="s">
        <v>26</v>
      </c>
      <c r="C477" s="2" t="s">
        <v>27</v>
      </c>
      <c r="D477" s="2" t="s">
        <v>28</v>
      </c>
      <c r="E477" s="2" t="s">
        <v>28</v>
      </c>
      <c r="F477" s="2" t="s">
        <v>167</v>
      </c>
      <c r="G477" s="2" t="s">
        <v>4454</v>
      </c>
      <c r="H477" s="2" t="s">
        <v>4458</v>
      </c>
      <c r="I477" s="2" t="s">
        <v>1528</v>
      </c>
      <c r="J477" s="2" t="s">
        <v>8160</v>
      </c>
      <c r="K477" s="2" t="s">
        <v>1529</v>
      </c>
      <c r="L477" s="2">
        <v>2019</v>
      </c>
      <c r="M477" s="2">
        <v>20</v>
      </c>
      <c r="N477" s="2">
        <v>2</v>
      </c>
      <c r="O477" s="31">
        <f t="shared" si="40"/>
        <v>43516</v>
      </c>
      <c r="P477" s="2" t="s">
        <v>4456</v>
      </c>
      <c r="Q477" s="2">
        <v>25</v>
      </c>
      <c r="R477" s="2">
        <v>2</v>
      </c>
      <c r="S477" s="31">
        <f t="shared" si="41"/>
        <v>43521</v>
      </c>
      <c r="T477" s="2" t="s">
        <v>4456</v>
      </c>
      <c r="U477" s="2">
        <v>26</v>
      </c>
      <c r="V477" s="2">
        <v>2</v>
      </c>
      <c r="W477" s="31">
        <f t="shared" si="42"/>
        <v>43522</v>
      </c>
      <c r="X477" s="2" t="s">
        <v>4456</v>
      </c>
      <c r="Y477" s="2">
        <v>27</v>
      </c>
      <c r="Z477" s="2">
        <v>2</v>
      </c>
      <c r="AA477" s="31">
        <f t="shared" si="43"/>
        <v>43523</v>
      </c>
      <c r="AB477" s="2" t="s">
        <v>4456</v>
      </c>
      <c r="AC477" s="2">
        <f t="shared" si="39"/>
        <v>4</v>
      </c>
      <c r="AD477" s="2">
        <f>VLOOKUP(K477,'MMA Registration'!N:O,2,FALSE)</f>
        <v>18</v>
      </c>
    </row>
    <row r="478" spans="1:30" ht="23.1" customHeight="1">
      <c r="A478" s="2" t="s">
        <v>118</v>
      </c>
      <c r="B478" s="2" t="s">
        <v>26</v>
      </c>
      <c r="C478" s="2" t="s">
        <v>27</v>
      </c>
      <c r="D478" s="2" t="s">
        <v>28</v>
      </c>
      <c r="E478" s="2" t="s">
        <v>28</v>
      </c>
      <c r="F478" s="2" t="s">
        <v>167</v>
      </c>
      <c r="G478" s="2" t="s">
        <v>4454</v>
      </c>
      <c r="H478" s="2" t="s">
        <v>4458</v>
      </c>
      <c r="I478" s="2" t="s">
        <v>1460</v>
      </c>
      <c r="J478" s="2" t="s">
        <v>8160</v>
      </c>
      <c r="K478" s="2" t="s">
        <v>1530</v>
      </c>
      <c r="L478" s="2">
        <v>2019</v>
      </c>
      <c r="M478" s="2">
        <v>20</v>
      </c>
      <c r="N478" s="2">
        <v>2</v>
      </c>
      <c r="O478" s="31">
        <f t="shared" si="40"/>
        <v>43516</v>
      </c>
      <c r="P478" s="2" t="s">
        <v>4456</v>
      </c>
      <c r="Q478" s="2">
        <v>25</v>
      </c>
      <c r="R478" s="2">
        <v>2</v>
      </c>
      <c r="S478" s="31">
        <f t="shared" si="41"/>
        <v>43521</v>
      </c>
      <c r="T478" s="2" t="s">
        <v>4456</v>
      </c>
      <c r="U478" s="2">
        <v>26</v>
      </c>
      <c r="V478" s="2">
        <v>2</v>
      </c>
      <c r="W478" s="31">
        <f t="shared" si="42"/>
        <v>43522</v>
      </c>
      <c r="X478" s="2" t="s">
        <v>4456</v>
      </c>
      <c r="Y478" s="2">
        <v>27</v>
      </c>
      <c r="Z478" s="2">
        <v>2</v>
      </c>
      <c r="AA478" s="31">
        <f t="shared" si="43"/>
        <v>43523</v>
      </c>
      <c r="AB478" s="2" t="s">
        <v>4456</v>
      </c>
      <c r="AC478" s="2">
        <f t="shared" si="39"/>
        <v>4</v>
      </c>
      <c r="AD478" s="2">
        <f>VLOOKUP(K478,'MMA Registration'!N:O,2,FALSE)</f>
        <v>19</v>
      </c>
    </row>
    <row r="479" spans="1:30" ht="23.1" customHeight="1">
      <c r="A479" s="2" t="s">
        <v>118</v>
      </c>
      <c r="B479" s="2" t="s">
        <v>26</v>
      </c>
      <c r="C479" s="2" t="s">
        <v>27</v>
      </c>
      <c r="D479" s="2" t="s">
        <v>28</v>
      </c>
      <c r="E479" s="2" t="s">
        <v>28</v>
      </c>
      <c r="F479" s="2" t="s">
        <v>167</v>
      </c>
      <c r="G479" s="2" t="s">
        <v>4454</v>
      </c>
      <c r="H479" s="2" t="s">
        <v>4458</v>
      </c>
      <c r="I479" s="2" t="s">
        <v>1531</v>
      </c>
      <c r="J479" s="2" t="s">
        <v>8160</v>
      </c>
      <c r="K479" s="2" t="s">
        <v>1532</v>
      </c>
      <c r="L479" s="2">
        <v>2019</v>
      </c>
      <c r="M479" s="2">
        <v>20</v>
      </c>
      <c r="N479" s="2">
        <v>2</v>
      </c>
      <c r="O479" s="31">
        <f t="shared" si="40"/>
        <v>43516</v>
      </c>
      <c r="P479" s="2" t="s">
        <v>4456</v>
      </c>
      <c r="Q479" s="2">
        <v>25</v>
      </c>
      <c r="R479" s="2">
        <v>2</v>
      </c>
      <c r="S479" s="31">
        <f t="shared" si="41"/>
        <v>43521</v>
      </c>
      <c r="T479" s="2" t="s">
        <v>4456</v>
      </c>
      <c r="U479" s="2">
        <v>26</v>
      </c>
      <c r="V479" s="2">
        <v>2</v>
      </c>
      <c r="W479" s="31">
        <f t="shared" si="42"/>
        <v>43522</v>
      </c>
      <c r="X479" s="2" t="s">
        <v>4456</v>
      </c>
      <c r="Y479" s="2">
        <v>27</v>
      </c>
      <c r="Z479" s="2">
        <v>2</v>
      </c>
      <c r="AA479" s="31">
        <f t="shared" si="43"/>
        <v>43523</v>
      </c>
      <c r="AB479" s="2" t="s">
        <v>4456</v>
      </c>
      <c r="AC479" s="2">
        <f t="shared" si="39"/>
        <v>4</v>
      </c>
      <c r="AD479" s="2">
        <f>VLOOKUP(K479,'MMA Registration'!N:O,2,FALSE)</f>
        <v>19</v>
      </c>
    </row>
    <row r="480" spans="1:30" ht="23.1" customHeight="1">
      <c r="A480" s="2" t="s">
        <v>118</v>
      </c>
      <c r="B480" s="2" t="s">
        <v>26</v>
      </c>
      <c r="C480" s="2" t="s">
        <v>27</v>
      </c>
      <c r="D480" s="2" t="s">
        <v>28</v>
      </c>
      <c r="E480" s="2" t="s">
        <v>28</v>
      </c>
      <c r="F480" s="2" t="s">
        <v>167</v>
      </c>
      <c r="G480" s="2" t="s">
        <v>4454</v>
      </c>
      <c r="H480" s="2" t="s">
        <v>4458</v>
      </c>
      <c r="I480" s="2" t="s">
        <v>1533</v>
      </c>
      <c r="J480" s="2" t="s">
        <v>8160</v>
      </c>
      <c r="K480" s="2" t="s">
        <v>1534</v>
      </c>
      <c r="L480" s="2">
        <v>2019</v>
      </c>
      <c r="M480" s="2">
        <v>20</v>
      </c>
      <c r="N480" s="2">
        <v>2</v>
      </c>
      <c r="O480" s="31">
        <f t="shared" si="40"/>
        <v>43516</v>
      </c>
      <c r="P480" s="2" t="s">
        <v>4456</v>
      </c>
      <c r="Q480" s="2">
        <v>25</v>
      </c>
      <c r="R480" s="2">
        <v>2</v>
      </c>
      <c r="S480" s="31">
        <f t="shared" si="41"/>
        <v>43521</v>
      </c>
      <c r="T480" s="2" t="s">
        <v>4456</v>
      </c>
      <c r="U480" s="2">
        <v>26</v>
      </c>
      <c r="V480" s="2">
        <v>2</v>
      </c>
      <c r="W480" s="31">
        <f t="shared" si="42"/>
        <v>43522</v>
      </c>
      <c r="X480" s="2" t="s">
        <v>4456</v>
      </c>
      <c r="Y480" s="2">
        <v>27</v>
      </c>
      <c r="Z480" s="2">
        <v>2</v>
      </c>
      <c r="AA480" s="31">
        <f t="shared" si="43"/>
        <v>43523</v>
      </c>
      <c r="AB480" s="2" t="s">
        <v>4456</v>
      </c>
      <c r="AC480" s="2">
        <f t="shared" si="39"/>
        <v>4</v>
      </c>
      <c r="AD480" s="2">
        <f>VLOOKUP(K480,'MMA Registration'!N:O,2,FALSE)</f>
        <v>19</v>
      </c>
    </row>
    <row r="481" spans="1:30" ht="23.1" customHeight="1">
      <c r="A481" s="2" t="s">
        <v>118</v>
      </c>
      <c r="B481" s="2" t="s">
        <v>26</v>
      </c>
      <c r="C481" s="2" t="s">
        <v>27</v>
      </c>
      <c r="D481" s="2" t="s">
        <v>28</v>
      </c>
      <c r="E481" s="2" t="s">
        <v>28</v>
      </c>
      <c r="F481" s="2" t="s">
        <v>167</v>
      </c>
      <c r="G481" s="2" t="s">
        <v>4454</v>
      </c>
      <c r="H481" s="2" t="s">
        <v>4458</v>
      </c>
      <c r="I481" s="2" t="s">
        <v>1535</v>
      </c>
      <c r="J481" s="2" t="s">
        <v>8160</v>
      </c>
      <c r="K481" s="2" t="s">
        <v>1536</v>
      </c>
      <c r="L481" s="2">
        <v>2019</v>
      </c>
      <c r="M481" s="2">
        <v>20</v>
      </c>
      <c r="N481" s="2">
        <v>2</v>
      </c>
      <c r="O481" s="31">
        <f t="shared" si="40"/>
        <v>43516</v>
      </c>
      <c r="P481" s="2" t="s">
        <v>4456</v>
      </c>
      <c r="Q481" s="2">
        <v>25</v>
      </c>
      <c r="R481" s="2">
        <v>2</v>
      </c>
      <c r="S481" s="31">
        <f t="shared" si="41"/>
        <v>43521</v>
      </c>
      <c r="T481" s="2" t="s">
        <v>4456</v>
      </c>
      <c r="U481" s="2">
        <v>26</v>
      </c>
      <c r="V481" s="2">
        <v>2</v>
      </c>
      <c r="W481" s="31">
        <f t="shared" si="42"/>
        <v>43522</v>
      </c>
      <c r="X481" s="2" t="s">
        <v>4457</v>
      </c>
      <c r="Y481" s="2">
        <v>27</v>
      </c>
      <c r="Z481" s="2">
        <v>2</v>
      </c>
      <c r="AA481" s="31">
        <f t="shared" si="43"/>
        <v>43523</v>
      </c>
      <c r="AB481" s="2" t="s">
        <v>4456</v>
      </c>
      <c r="AC481" s="2">
        <f t="shared" si="39"/>
        <v>3</v>
      </c>
      <c r="AD481" s="2">
        <f>VLOOKUP(K481,'MMA Registration'!N:O,2,FALSE)</f>
        <v>18</v>
      </c>
    </row>
    <row r="482" spans="1:30" ht="23.1" customHeight="1">
      <c r="A482" s="2" t="s">
        <v>118</v>
      </c>
      <c r="B482" s="2" t="s">
        <v>26</v>
      </c>
      <c r="C482" s="2" t="s">
        <v>27</v>
      </c>
      <c r="D482" s="2" t="s">
        <v>28</v>
      </c>
      <c r="E482" s="2" t="s">
        <v>28</v>
      </c>
      <c r="F482" s="2" t="s">
        <v>167</v>
      </c>
      <c r="G482" s="2" t="s">
        <v>4454</v>
      </c>
      <c r="H482" s="2" t="s">
        <v>4460</v>
      </c>
      <c r="I482" s="2" t="s">
        <v>1537</v>
      </c>
      <c r="J482" s="2" t="s">
        <v>8160</v>
      </c>
      <c r="K482" s="2" t="s">
        <v>1538</v>
      </c>
      <c r="L482" s="2">
        <v>2019</v>
      </c>
      <c r="M482" s="2">
        <v>21</v>
      </c>
      <c r="N482" s="2">
        <v>2</v>
      </c>
      <c r="O482" s="31">
        <f t="shared" si="40"/>
        <v>43517</v>
      </c>
      <c r="P482" s="2" t="s">
        <v>4456</v>
      </c>
      <c r="Q482" s="2">
        <v>22</v>
      </c>
      <c r="R482" s="2">
        <v>2</v>
      </c>
      <c r="S482" s="31">
        <f t="shared" si="41"/>
        <v>43518</v>
      </c>
      <c r="T482" s="2" t="s">
        <v>4456</v>
      </c>
      <c r="U482" s="2">
        <v>25</v>
      </c>
      <c r="V482" s="2">
        <v>2</v>
      </c>
      <c r="W482" s="31">
        <f t="shared" si="42"/>
        <v>43521</v>
      </c>
      <c r="X482" s="2" t="s">
        <v>4456</v>
      </c>
      <c r="Y482" s="2">
        <v>27</v>
      </c>
      <c r="Z482" s="2">
        <v>2</v>
      </c>
      <c r="AA482" s="31">
        <f t="shared" si="43"/>
        <v>43523</v>
      </c>
      <c r="AB482" s="2" t="s">
        <v>4456</v>
      </c>
      <c r="AC482" s="2">
        <f t="shared" si="39"/>
        <v>4</v>
      </c>
      <c r="AD482" s="2">
        <f>VLOOKUP(K482,'MMA Registration'!N:O,2,FALSE)</f>
        <v>19</v>
      </c>
    </row>
    <row r="483" spans="1:30" ht="23.1" customHeight="1">
      <c r="A483" s="2" t="s">
        <v>118</v>
      </c>
      <c r="B483" s="2" t="s">
        <v>26</v>
      </c>
      <c r="C483" s="2" t="s">
        <v>27</v>
      </c>
      <c r="D483" s="2" t="s">
        <v>28</v>
      </c>
      <c r="E483" s="2" t="s">
        <v>28</v>
      </c>
      <c r="F483" s="2" t="s">
        <v>167</v>
      </c>
      <c r="G483" s="2" t="s">
        <v>4454</v>
      </c>
      <c r="H483" s="2" t="s">
        <v>4460</v>
      </c>
      <c r="I483" s="2" t="s">
        <v>1539</v>
      </c>
      <c r="J483" s="2" t="s">
        <v>8160</v>
      </c>
      <c r="K483" s="2" t="s">
        <v>358</v>
      </c>
      <c r="L483" s="2">
        <v>2019</v>
      </c>
      <c r="M483" s="2">
        <v>21</v>
      </c>
      <c r="N483" s="2">
        <v>2</v>
      </c>
      <c r="O483" s="31">
        <f t="shared" si="40"/>
        <v>43517</v>
      </c>
      <c r="P483" s="2" t="s">
        <v>4456</v>
      </c>
      <c r="Q483" s="2">
        <v>22</v>
      </c>
      <c r="R483" s="2">
        <v>2</v>
      </c>
      <c r="S483" s="31">
        <f t="shared" si="41"/>
        <v>43518</v>
      </c>
      <c r="T483" s="2" t="s">
        <v>4456</v>
      </c>
      <c r="U483" s="2">
        <v>25</v>
      </c>
      <c r="V483" s="2">
        <v>2</v>
      </c>
      <c r="W483" s="31">
        <f t="shared" si="42"/>
        <v>43521</v>
      </c>
      <c r="X483" s="2" t="s">
        <v>4456</v>
      </c>
      <c r="Y483" s="2">
        <v>27</v>
      </c>
      <c r="Z483" s="2">
        <v>2</v>
      </c>
      <c r="AA483" s="31">
        <f t="shared" si="43"/>
        <v>43523</v>
      </c>
      <c r="AB483" s="2" t="s">
        <v>4456</v>
      </c>
      <c r="AC483" s="2">
        <f t="shared" si="39"/>
        <v>4</v>
      </c>
      <c r="AD483" s="2">
        <f>VLOOKUP(K483,'MMA Registration'!N:O,2,FALSE)</f>
        <v>19</v>
      </c>
    </row>
    <row r="484" spans="1:30" ht="23.1" customHeight="1">
      <c r="A484" s="2" t="s">
        <v>118</v>
      </c>
      <c r="B484" s="2" t="s">
        <v>26</v>
      </c>
      <c r="C484" s="2" t="s">
        <v>27</v>
      </c>
      <c r="D484" s="2" t="s">
        <v>28</v>
      </c>
      <c r="E484" s="2" t="s">
        <v>28</v>
      </c>
      <c r="F484" s="2" t="s">
        <v>167</v>
      </c>
      <c r="G484" s="2" t="s">
        <v>4454</v>
      </c>
      <c r="H484" s="2" t="s">
        <v>4460</v>
      </c>
      <c r="I484" s="2" t="s">
        <v>670</v>
      </c>
      <c r="J484" s="2" t="s">
        <v>8160</v>
      </c>
      <c r="K484" s="2" t="s">
        <v>441</v>
      </c>
      <c r="L484" s="2">
        <v>2019</v>
      </c>
      <c r="M484" s="2">
        <v>21</v>
      </c>
      <c r="N484" s="2">
        <v>2</v>
      </c>
      <c r="O484" s="31">
        <f t="shared" si="40"/>
        <v>43517</v>
      </c>
      <c r="P484" s="2" t="s">
        <v>4456</v>
      </c>
      <c r="Q484" s="2">
        <v>22</v>
      </c>
      <c r="R484" s="2">
        <v>2</v>
      </c>
      <c r="S484" s="31">
        <f t="shared" si="41"/>
        <v>43518</v>
      </c>
      <c r="T484" s="2" t="s">
        <v>4456</v>
      </c>
      <c r="U484" s="2">
        <v>25</v>
      </c>
      <c r="V484" s="2">
        <v>2</v>
      </c>
      <c r="W484" s="31">
        <f t="shared" si="42"/>
        <v>43521</v>
      </c>
      <c r="X484" s="2" t="s">
        <v>4456</v>
      </c>
      <c r="Y484" s="2">
        <v>27</v>
      </c>
      <c r="Z484" s="2">
        <v>2</v>
      </c>
      <c r="AA484" s="31">
        <f t="shared" si="43"/>
        <v>43523</v>
      </c>
      <c r="AB484" s="2" t="s">
        <v>4456</v>
      </c>
      <c r="AC484" s="2">
        <f t="shared" si="39"/>
        <v>4</v>
      </c>
      <c r="AD484" s="2">
        <f>VLOOKUP(K484,'MMA Registration'!N:O,2,FALSE)</f>
        <v>19</v>
      </c>
    </row>
    <row r="485" spans="1:30" ht="23.1" customHeight="1">
      <c r="A485" s="2" t="s">
        <v>118</v>
      </c>
      <c r="B485" s="2" t="s">
        <v>26</v>
      </c>
      <c r="C485" s="2" t="s">
        <v>27</v>
      </c>
      <c r="D485" s="2" t="s">
        <v>28</v>
      </c>
      <c r="E485" s="2" t="s">
        <v>28</v>
      </c>
      <c r="F485" s="2" t="s">
        <v>167</v>
      </c>
      <c r="G485" s="2" t="s">
        <v>4454</v>
      </c>
      <c r="H485" s="2" t="s">
        <v>4460</v>
      </c>
      <c r="I485" s="2" t="s">
        <v>1540</v>
      </c>
      <c r="J485" s="2" t="s">
        <v>8160</v>
      </c>
      <c r="K485" s="2" t="s">
        <v>509</v>
      </c>
      <c r="L485" s="2">
        <v>2019</v>
      </c>
      <c r="M485" s="2">
        <v>21</v>
      </c>
      <c r="N485" s="2">
        <v>2</v>
      </c>
      <c r="O485" s="31">
        <f t="shared" si="40"/>
        <v>43517</v>
      </c>
      <c r="P485" s="2" t="s">
        <v>4456</v>
      </c>
      <c r="Q485" s="2">
        <v>22</v>
      </c>
      <c r="R485" s="2">
        <v>2</v>
      </c>
      <c r="S485" s="31">
        <f t="shared" si="41"/>
        <v>43518</v>
      </c>
      <c r="T485" s="2" t="s">
        <v>4456</v>
      </c>
      <c r="U485" s="2">
        <v>25</v>
      </c>
      <c r="V485" s="2">
        <v>2</v>
      </c>
      <c r="W485" s="31">
        <f t="shared" si="42"/>
        <v>43521</v>
      </c>
      <c r="X485" s="2" t="s">
        <v>4456</v>
      </c>
      <c r="Y485" s="2">
        <v>27</v>
      </c>
      <c r="Z485" s="2">
        <v>2</v>
      </c>
      <c r="AA485" s="31">
        <f t="shared" si="43"/>
        <v>43523</v>
      </c>
      <c r="AB485" s="2" t="s">
        <v>4456</v>
      </c>
      <c r="AC485" s="2">
        <f t="shared" si="39"/>
        <v>4</v>
      </c>
      <c r="AD485" s="2">
        <f>VLOOKUP(K485,'MMA Registration'!N:O,2,FALSE)</f>
        <v>19</v>
      </c>
    </row>
    <row r="486" spans="1:30" ht="23.1" customHeight="1">
      <c r="A486" s="2" t="s">
        <v>118</v>
      </c>
      <c r="B486" s="2" t="s">
        <v>26</v>
      </c>
      <c r="C486" s="2" t="s">
        <v>27</v>
      </c>
      <c r="D486" s="2" t="s">
        <v>28</v>
      </c>
      <c r="E486" s="2" t="s">
        <v>28</v>
      </c>
      <c r="F486" s="2" t="s">
        <v>167</v>
      </c>
      <c r="G486" s="2" t="s">
        <v>4454</v>
      </c>
      <c r="H486" s="2" t="s">
        <v>4460</v>
      </c>
      <c r="I486" s="2" t="s">
        <v>1541</v>
      </c>
      <c r="J486" s="2" t="s">
        <v>8160</v>
      </c>
      <c r="K486" s="2" t="s">
        <v>185</v>
      </c>
      <c r="L486" s="2">
        <v>2019</v>
      </c>
      <c r="M486" s="2">
        <v>21</v>
      </c>
      <c r="N486" s="2">
        <v>2</v>
      </c>
      <c r="O486" s="31">
        <f t="shared" si="40"/>
        <v>43517</v>
      </c>
      <c r="P486" s="2" t="s">
        <v>4456</v>
      </c>
      <c r="Q486" s="2">
        <v>22</v>
      </c>
      <c r="R486" s="2">
        <v>2</v>
      </c>
      <c r="S486" s="31">
        <f t="shared" si="41"/>
        <v>43518</v>
      </c>
      <c r="T486" s="2" t="s">
        <v>4456</v>
      </c>
      <c r="U486" s="2">
        <v>25</v>
      </c>
      <c r="V486" s="2">
        <v>2</v>
      </c>
      <c r="W486" s="31">
        <f t="shared" si="42"/>
        <v>43521</v>
      </c>
      <c r="X486" s="2" t="s">
        <v>4456</v>
      </c>
      <c r="Y486" s="2">
        <v>27</v>
      </c>
      <c r="Z486" s="2">
        <v>2</v>
      </c>
      <c r="AA486" s="31">
        <f t="shared" si="43"/>
        <v>43523</v>
      </c>
      <c r="AB486" s="2" t="s">
        <v>4456</v>
      </c>
      <c r="AC486" s="2">
        <f t="shared" si="39"/>
        <v>4</v>
      </c>
      <c r="AD486" s="2">
        <f>VLOOKUP(K486,'MMA Registration'!N:O,2,FALSE)</f>
        <v>19</v>
      </c>
    </row>
    <row r="487" spans="1:30" ht="23.1" customHeight="1">
      <c r="A487" s="2" t="s">
        <v>118</v>
      </c>
      <c r="B487" s="2" t="s">
        <v>26</v>
      </c>
      <c r="C487" s="2" t="s">
        <v>27</v>
      </c>
      <c r="D487" s="2" t="s">
        <v>28</v>
      </c>
      <c r="E487" s="2" t="s">
        <v>28</v>
      </c>
      <c r="F487" s="2" t="s">
        <v>167</v>
      </c>
      <c r="G487" s="2" t="s">
        <v>4454</v>
      </c>
      <c r="H487" s="2" t="s">
        <v>4460</v>
      </c>
      <c r="I487" s="2" t="s">
        <v>1542</v>
      </c>
      <c r="J487" s="2" t="s">
        <v>8160</v>
      </c>
      <c r="K487" s="2" t="s">
        <v>1543</v>
      </c>
      <c r="L487" s="2">
        <v>2019</v>
      </c>
      <c r="M487" s="2">
        <v>21</v>
      </c>
      <c r="N487" s="2">
        <v>2</v>
      </c>
      <c r="O487" s="31">
        <f t="shared" si="40"/>
        <v>43517</v>
      </c>
      <c r="P487" s="2" t="s">
        <v>4456</v>
      </c>
      <c r="Q487" s="2">
        <v>22</v>
      </c>
      <c r="R487" s="2">
        <v>2</v>
      </c>
      <c r="S487" s="31">
        <f t="shared" si="41"/>
        <v>43518</v>
      </c>
      <c r="T487" s="2" t="s">
        <v>4456</v>
      </c>
      <c r="U487" s="2">
        <v>25</v>
      </c>
      <c r="V487" s="2">
        <v>2</v>
      </c>
      <c r="W487" s="31">
        <f t="shared" si="42"/>
        <v>43521</v>
      </c>
      <c r="X487" s="2" t="s">
        <v>4456</v>
      </c>
      <c r="Y487" s="2">
        <v>27</v>
      </c>
      <c r="Z487" s="2">
        <v>2</v>
      </c>
      <c r="AA487" s="31">
        <f t="shared" si="43"/>
        <v>43523</v>
      </c>
      <c r="AB487" s="2" t="s">
        <v>4456</v>
      </c>
      <c r="AC487" s="2">
        <f t="shared" si="39"/>
        <v>4</v>
      </c>
      <c r="AD487" s="2">
        <f>VLOOKUP(K487,'MMA Registration'!N:O,2,FALSE)</f>
        <v>15</v>
      </c>
    </row>
    <row r="488" spans="1:30" ht="23.1" customHeight="1">
      <c r="A488" s="2" t="s">
        <v>118</v>
      </c>
      <c r="B488" s="2" t="s">
        <v>26</v>
      </c>
      <c r="C488" s="2" t="s">
        <v>27</v>
      </c>
      <c r="D488" s="2" t="s">
        <v>28</v>
      </c>
      <c r="E488" s="2" t="s">
        <v>28</v>
      </c>
      <c r="F488" s="2" t="s">
        <v>167</v>
      </c>
      <c r="G488" s="2" t="s">
        <v>4454</v>
      </c>
      <c r="H488" s="2" t="s">
        <v>4460</v>
      </c>
      <c r="I488" s="2" t="s">
        <v>253</v>
      </c>
      <c r="J488" s="2" t="s">
        <v>8160</v>
      </c>
      <c r="K488" s="2" t="s">
        <v>225</v>
      </c>
      <c r="L488" s="2">
        <v>2019</v>
      </c>
      <c r="M488" s="2">
        <v>21</v>
      </c>
      <c r="N488" s="2">
        <v>2</v>
      </c>
      <c r="O488" s="31">
        <f t="shared" si="40"/>
        <v>43517</v>
      </c>
      <c r="P488" s="2" t="s">
        <v>4456</v>
      </c>
      <c r="Q488" s="2">
        <v>22</v>
      </c>
      <c r="R488" s="2">
        <v>2</v>
      </c>
      <c r="S488" s="31">
        <f t="shared" si="41"/>
        <v>43518</v>
      </c>
      <c r="T488" s="2" t="s">
        <v>4456</v>
      </c>
      <c r="U488" s="2">
        <v>25</v>
      </c>
      <c r="V488" s="2">
        <v>2</v>
      </c>
      <c r="W488" s="31">
        <f t="shared" si="42"/>
        <v>43521</v>
      </c>
      <c r="X488" s="2" t="s">
        <v>4456</v>
      </c>
      <c r="Y488" s="2">
        <v>27</v>
      </c>
      <c r="Z488" s="2">
        <v>2</v>
      </c>
      <c r="AA488" s="31">
        <f t="shared" si="43"/>
        <v>43523</v>
      </c>
      <c r="AB488" s="2" t="s">
        <v>4456</v>
      </c>
      <c r="AC488" s="2">
        <f t="shared" si="39"/>
        <v>4</v>
      </c>
      <c r="AD488" s="2">
        <f>VLOOKUP(K488,'MMA Registration'!N:O,2,FALSE)</f>
        <v>17</v>
      </c>
    </row>
    <row r="489" spans="1:30" ht="23.1" customHeight="1">
      <c r="A489" s="2" t="s">
        <v>118</v>
      </c>
      <c r="B489" s="2" t="s">
        <v>26</v>
      </c>
      <c r="C489" s="2" t="s">
        <v>27</v>
      </c>
      <c r="D489" s="2" t="s">
        <v>28</v>
      </c>
      <c r="E489" s="2" t="s">
        <v>28</v>
      </c>
      <c r="F489" s="2" t="s">
        <v>167</v>
      </c>
      <c r="G489" s="2" t="s">
        <v>4454</v>
      </c>
      <c r="H489" s="2" t="s">
        <v>4460</v>
      </c>
      <c r="I489" s="2" t="s">
        <v>1544</v>
      </c>
      <c r="J489" s="2" t="s">
        <v>8160</v>
      </c>
      <c r="K489" s="2" t="s">
        <v>399</v>
      </c>
      <c r="L489" s="2">
        <v>2019</v>
      </c>
      <c r="M489" s="2">
        <v>21</v>
      </c>
      <c r="N489" s="2">
        <v>2</v>
      </c>
      <c r="O489" s="31">
        <f t="shared" si="40"/>
        <v>43517</v>
      </c>
      <c r="P489" s="2" t="s">
        <v>4456</v>
      </c>
      <c r="Q489" s="2">
        <v>22</v>
      </c>
      <c r="R489" s="2">
        <v>2</v>
      </c>
      <c r="S489" s="31">
        <f t="shared" si="41"/>
        <v>43518</v>
      </c>
      <c r="T489" s="2" t="s">
        <v>4456</v>
      </c>
      <c r="U489" s="2">
        <v>25</v>
      </c>
      <c r="V489" s="2">
        <v>2</v>
      </c>
      <c r="W489" s="31">
        <f t="shared" si="42"/>
        <v>43521</v>
      </c>
      <c r="X489" s="2" t="s">
        <v>4456</v>
      </c>
      <c r="Y489" s="2">
        <v>27</v>
      </c>
      <c r="Z489" s="2">
        <v>2</v>
      </c>
      <c r="AA489" s="31">
        <f t="shared" si="43"/>
        <v>43523</v>
      </c>
      <c r="AB489" s="2" t="s">
        <v>4456</v>
      </c>
      <c r="AC489" s="2">
        <f t="shared" si="39"/>
        <v>4</v>
      </c>
      <c r="AD489" s="2">
        <f>VLOOKUP(K489,'MMA Registration'!N:O,2,FALSE)</f>
        <v>19</v>
      </c>
    </row>
    <row r="490" spans="1:30" ht="23.1" customHeight="1">
      <c r="A490" s="2" t="s">
        <v>118</v>
      </c>
      <c r="B490" s="2" t="s">
        <v>26</v>
      </c>
      <c r="C490" s="2" t="s">
        <v>27</v>
      </c>
      <c r="D490" s="2" t="s">
        <v>28</v>
      </c>
      <c r="E490" s="2" t="s">
        <v>28</v>
      </c>
      <c r="F490" s="2" t="s">
        <v>167</v>
      </c>
      <c r="G490" s="2" t="s">
        <v>4454</v>
      </c>
      <c r="H490" s="2" t="s">
        <v>4460</v>
      </c>
      <c r="I490" s="2" t="s">
        <v>1547</v>
      </c>
      <c r="J490" s="2" t="s">
        <v>8160</v>
      </c>
      <c r="K490" s="2" t="s">
        <v>1548</v>
      </c>
      <c r="L490" s="2">
        <v>2019</v>
      </c>
      <c r="M490" s="2">
        <v>21</v>
      </c>
      <c r="N490" s="2">
        <v>2</v>
      </c>
      <c r="O490" s="31">
        <f t="shared" si="40"/>
        <v>43517</v>
      </c>
      <c r="P490" s="2" t="s">
        <v>4456</v>
      </c>
      <c r="Q490" s="2">
        <v>22</v>
      </c>
      <c r="R490" s="2">
        <v>2</v>
      </c>
      <c r="S490" s="31">
        <f t="shared" si="41"/>
        <v>43518</v>
      </c>
      <c r="T490" s="2" t="s">
        <v>4456</v>
      </c>
      <c r="U490" s="2">
        <v>25</v>
      </c>
      <c r="V490" s="2">
        <v>2</v>
      </c>
      <c r="W490" s="31">
        <f t="shared" si="42"/>
        <v>43521</v>
      </c>
      <c r="X490" s="2" t="s">
        <v>4456</v>
      </c>
      <c r="Y490" s="2">
        <v>27</v>
      </c>
      <c r="Z490" s="2">
        <v>2</v>
      </c>
      <c r="AA490" s="31">
        <f t="shared" si="43"/>
        <v>43523</v>
      </c>
      <c r="AB490" s="2" t="s">
        <v>4457</v>
      </c>
      <c r="AC490" s="2">
        <f t="shared" si="39"/>
        <v>3</v>
      </c>
      <c r="AD490" s="2">
        <f>VLOOKUP(K490,'MMA Registration'!N:O,2,FALSE)</f>
        <v>15</v>
      </c>
    </row>
    <row r="491" spans="1:30" ht="23.1" customHeight="1">
      <c r="A491" s="2" t="s">
        <v>118</v>
      </c>
      <c r="B491" s="2" t="s">
        <v>26</v>
      </c>
      <c r="C491" s="2" t="s">
        <v>27</v>
      </c>
      <c r="D491" s="2" t="s">
        <v>28</v>
      </c>
      <c r="E491" s="2" t="s">
        <v>28</v>
      </c>
      <c r="F491" s="2" t="s">
        <v>167</v>
      </c>
      <c r="G491" s="2" t="s">
        <v>4454</v>
      </c>
      <c r="H491" s="2" t="s">
        <v>4460</v>
      </c>
      <c r="I491" s="2" t="s">
        <v>4474</v>
      </c>
      <c r="J491" s="2" t="s">
        <v>8160</v>
      </c>
      <c r="K491" s="2" t="s">
        <v>1339</v>
      </c>
      <c r="L491" s="2">
        <v>2019</v>
      </c>
      <c r="M491" s="2">
        <v>21</v>
      </c>
      <c r="N491" s="2">
        <v>2</v>
      </c>
      <c r="O491" s="31">
        <f t="shared" si="40"/>
        <v>43517</v>
      </c>
      <c r="P491" s="2" t="s">
        <v>4456</v>
      </c>
      <c r="Q491" s="2">
        <v>22</v>
      </c>
      <c r="R491" s="2">
        <v>2</v>
      </c>
      <c r="S491" s="31">
        <f t="shared" si="41"/>
        <v>43518</v>
      </c>
      <c r="T491" s="2" t="s">
        <v>4456</v>
      </c>
      <c r="U491" s="2">
        <v>25</v>
      </c>
      <c r="V491" s="2">
        <v>2</v>
      </c>
      <c r="W491" s="31">
        <f t="shared" si="42"/>
        <v>43521</v>
      </c>
      <c r="X491" s="2" t="s">
        <v>4456</v>
      </c>
      <c r="Y491" s="2">
        <v>27</v>
      </c>
      <c r="Z491" s="2">
        <v>2</v>
      </c>
      <c r="AA491" s="31">
        <f t="shared" si="43"/>
        <v>43523</v>
      </c>
      <c r="AB491" s="2" t="s">
        <v>4457</v>
      </c>
      <c r="AC491" s="2">
        <f t="shared" si="39"/>
        <v>3</v>
      </c>
      <c r="AD491" s="2">
        <f>VLOOKUP(K491,'MMA Registration'!N:O,2,FALSE)</f>
        <v>19</v>
      </c>
    </row>
    <row r="492" spans="1:30" ht="23.1" customHeight="1">
      <c r="A492" s="2" t="s">
        <v>118</v>
      </c>
      <c r="B492" s="2" t="s">
        <v>26</v>
      </c>
      <c r="C492" s="2" t="s">
        <v>27</v>
      </c>
      <c r="D492" s="2" t="s">
        <v>28</v>
      </c>
      <c r="E492" s="2" t="s">
        <v>28</v>
      </c>
      <c r="F492" s="2" t="s">
        <v>167</v>
      </c>
      <c r="G492" s="2" t="s">
        <v>4454</v>
      </c>
      <c r="H492" s="2" t="s">
        <v>4460</v>
      </c>
      <c r="I492" s="2" t="s">
        <v>1550</v>
      </c>
      <c r="J492" s="2" t="s">
        <v>8160</v>
      </c>
      <c r="K492" s="2" t="s">
        <v>1037</v>
      </c>
      <c r="L492" s="2">
        <v>2019</v>
      </c>
      <c r="M492" s="2">
        <v>21</v>
      </c>
      <c r="N492" s="2">
        <v>2</v>
      </c>
      <c r="O492" s="31">
        <f t="shared" si="40"/>
        <v>43517</v>
      </c>
      <c r="P492" s="2" t="s">
        <v>4456</v>
      </c>
      <c r="Q492" s="2">
        <v>22</v>
      </c>
      <c r="R492" s="2">
        <v>2</v>
      </c>
      <c r="S492" s="31">
        <f t="shared" si="41"/>
        <v>43518</v>
      </c>
      <c r="T492" s="2" t="s">
        <v>4456</v>
      </c>
      <c r="U492" s="2">
        <v>25</v>
      </c>
      <c r="V492" s="2">
        <v>2</v>
      </c>
      <c r="W492" s="31">
        <f t="shared" si="42"/>
        <v>43521</v>
      </c>
      <c r="X492" s="2" t="s">
        <v>4456</v>
      </c>
      <c r="Y492" s="2">
        <v>27</v>
      </c>
      <c r="Z492" s="2">
        <v>2</v>
      </c>
      <c r="AA492" s="31">
        <f t="shared" si="43"/>
        <v>43523</v>
      </c>
      <c r="AB492" s="2" t="s">
        <v>4457</v>
      </c>
      <c r="AC492" s="2">
        <f t="shared" si="39"/>
        <v>3</v>
      </c>
      <c r="AD492" s="2">
        <f>VLOOKUP(K492,'MMA Registration'!N:O,2,FALSE)</f>
        <v>17</v>
      </c>
    </row>
    <row r="493" spans="1:30" ht="23.1" customHeight="1">
      <c r="A493" s="2" t="s">
        <v>118</v>
      </c>
      <c r="B493" s="2" t="s">
        <v>26</v>
      </c>
      <c r="C493" s="2" t="s">
        <v>27</v>
      </c>
      <c r="D493" s="2" t="s">
        <v>28</v>
      </c>
      <c r="E493" s="2" t="s">
        <v>28</v>
      </c>
      <c r="F493" s="2" t="s">
        <v>167</v>
      </c>
      <c r="G493" s="2" t="s">
        <v>4454</v>
      </c>
      <c r="H493" s="2" t="s">
        <v>4460</v>
      </c>
      <c r="I493" s="2" t="s">
        <v>1552</v>
      </c>
      <c r="J493" s="2" t="s">
        <v>8160</v>
      </c>
      <c r="K493" s="2" t="s">
        <v>1413</v>
      </c>
      <c r="L493" s="2">
        <v>2019</v>
      </c>
      <c r="M493" s="2">
        <v>21</v>
      </c>
      <c r="N493" s="2">
        <v>2</v>
      </c>
      <c r="O493" s="31">
        <f t="shared" si="40"/>
        <v>43517</v>
      </c>
      <c r="P493" s="2" t="s">
        <v>4456</v>
      </c>
      <c r="Q493" s="2">
        <v>22</v>
      </c>
      <c r="R493" s="2">
        <v>2</v>
      </c>
      <c r="S493" s="31">
        <f t="shared" si="41"/>
        <v>43518</v>
      </c>
      <c r="T493" s="2" t="s">
        <v>4456</v>
      </c>
      <c r="U493" s="2">
        <v>25</v>
      </c>
      <c r="V493" s="2">
        <v>2</v>
      </c>
      <c r="W493" s="31">
        <f t="shared" si="42"/>
        <v>43521</v>
      </c>
      <c r="X493" s="2" t="s">
        <v>4456</v>
      </c>
      <c r="Y493" s="2">
        <v>27</v>
      </c>
      <c r="Z493" s="2">
        <v>2</v>
      </c>
      <c r="AA493" s="31">
        <f t="shared" si="43"/>
        <v>43523</v>
      </c>
      <c r="AB493" s="2" t="s">
        <v>4456</v>
      </c>
      <c r="AC493" s="2">
        <f t="shared" si="39"/>
        <v>4</v>
      </c>
      <c r="AD493" s="2">
        <f>VLOOKUP(K493,'MMA Registration'!N:O,2,FALSE)</f>
        <v>18</v>
      </c>
    </row>
    <row r="494" spans="1:30" ht="23.1" customHeight="1">
      <c r="A494" s="2" t="s">
        <v>118</v>
      </c>
      <c r="B494" s="2" t="s">
        <v>26</v>
      </c>
      <c r="C494" s="2" t="s">
        <v>27</v>
      </c>
      <c r="D494" s="2" t="s">
        <v>28</v>
      </c>
      <c r="E494" s="2" t="s">
        <v>28</v>
      </c>
      <c r="F494" s="2" t="s">
        <v>167</v>
      </c>
      <c r="G494" s="2" t="s">
        <v>4454</v>
      </c>
      <c r="H494" s="2" t="s">
        <v>4460</v>
      </c>
      <c r="I494" s="2" t="s">
        <v>1545</v>
      </c>
      <c r="J494" s="2" t="s">
        <v>8160</v>
      </c>
      <c r="K494" s="2" t="s">
        <v>1546</v>
      </c>
      <c r="L494" s="2">
        <v>2019</v>
      </c>
      <c r="M494" s="2">
        <v>21</v>
      </c>
      <c r="N494" s="2">
        <v>2</v>
      </c>
      <c r="O494" s="31">
        <f t="shared" si="40"/>
        <v>43517</v>
      </c>
      <c r="P494" s="2" t="s">
        <v>4456</v>
      </c>
      <c r="Q494" s="2">
        <v>22</v>
      </c>
      <c r="R494" s="2">
        <v>2</v>
      </c>
      <c r="S494" s="31">
        <f t="shared" si="41"/>
        <v>43518</v>
      </c>
      <c r="T494" s="2" t="s">
        <v>4456</v>
      </c>
      <c r="U494" s="2">
        <v>25</v>
      </c>
      <c r="V494" s="2">
        <v>2</v>
      </c>
      <c r="W494" s="31">
        <f t="shared" si="42"/>
        <v>43521</v>
      </c>
      <c r="X494" s="2" t="s">
        <v>4456</v>
      </c>
      <c r="Y494" s="2">
        <v>27</v>
      </c>
      <c r="Z494" s="2">
        <v>2</v>
      </c>
      <c r="AA494" s="31">
        <f t="shared" si="43"/>
        <v>43523</v>
      </c>
      <c r="AB494" s="2" t="s">
        <v>4456</v>
      </c>
      <c r="AC494" s="2">
        <f t="shared" si="39"/>
        <v>4</v>
      </c>
      <c r="AD494" s="2">
        <f>VLOOKUP(K494,'MMA Registration'!N:O,2,FALSE)</f>
        <v>15</v>
      </c>
    </row>
    <row r="495" spans="1:30" ht="23.1" customHeight="1">
      <c r="A495" s="2" t="s">
        <v>118</v>
      </c>
      <c r="B495" s="2" t="s">
        <v>26</v>
      </c>
      <c r="C495" s="2" t="s">
        <v>27</v>
      </c>
      <c r="D495" s="2" t="s">
        <v>28</v>
      </c>
      <c r="E495" s="2" t="s">
        <v>28</v>
      </c>
      <c r="F495" s="2" t="s">
        <v>167</v>
      </c>
      <c r="G495" s="2" t="s">
        <v>4454</v>
      </c>
      <c r="H495" s="2" t="s">
        <v>4460</v>
      </c>
      <c r="I495" s="2" t="s">
        <v>1553</v>
      </c>
      <c r="J495" s="2" t="s">
        <v>8160</v>
      </c>
      <c r="K495" s="2" t="s">
        <v>1554</v>
      </c>
      <c r="L495" s="2">
        <v>2019</v>
      </c>
      <c r="M495" s="2">
        <v>21</v>
      </c>
      <c r="N495" s="2">
        <v>2</v>
      </c>
      <c r="O495" s="31">
        <f t="shared" si="40"/>
        <v>43517</v>
      </c>
      <c r="P495" s="2" t="s">
        <v>4456</v>
      </c>
      <c r="Q495" s="2">
        <v>22</v>
      </c>
      <c r="R495" s="2">
        <v>2</v>
      </c>
      <c r="S495" s="31">
        <f t="shared" si="41"/>
        <v>43518</v>
      </c>
      <c r="T495" s="2" t="s">
        <v>4456</v>
      </c>
      <c r="U495" s="2">
        <v>25</v>
      </c>
      <c r="V495" s="2">
        <v>2</v>
      </c>
      <c r="W495" s="31">
        <f t="shared" si="42"/>
        <v>43521</v>
      </c>
      <c r="X495" s="2" t="s">
        <v>4456</v>
      </c>
      <c r="Y495" s="2">
        <v>27</v>
      </c>
      <c r="Z495" s="2">
        <v>2</v>
      </c>
      <c r="AA495" s="31">
        <f t="shared" si="43"/>
        <v>43523</v>
      </c>
      <c r="AB495" s="2" t="s">
        <v>4457</v>
      </c>
      <c r="AC495" s="2">
        <f t="shared" si="39"/>
        <v>3</v>
      </c>
      <c r="AD495" s="2">
        <f>VLOOKUP(K495,'MMA Registration'!N:O,2,FALSE)</f>
        <v>18</v>
      </c>
    </row>
    <row r="496" spans="1:30" ht="23.1" customHeight="1">
      <c r="A496" s="2" t="s">
        <v>118</v>
      </c>
      <c r="B496" s="2" t="s">
        <v>26</v>
      </c>
      <c r="C496" s="2" t="s">
        <v>27</v>
      </c>
      <c r="D496" s="2" t="s">
        <v>28</v>
      </c>
      <c r="E496" s="2" t="s">
        <v>28</v>
      </c>
      <c r="F496" s="2" t="s">
        <v>167</v>
      </c>
      <c r="G496" s="2" t="s">
        <v>4454</v>
      </c>
      <c r="H496" s="2" t="s">
        <v>4460</v>
      </c>
      <c r="I496" s="2" t="s">
        <v>1209</v>
      </c>
      <c r="J496" s="2" t="s">
        <v>8160</v>
      </c>
      <c r="K496" s="2" t="s">
        <v>1555</v>
      </c>
      <c r="L496" s="2">
        <v>2019</v>
      </c>
      <c r="M496" s="2">
        <v>21</v>
      </c>
      <c r="N496" s="2">
        <v>2</v>
      </c>
      <c r="O496" s="31">
        <f t="shared" si="40"/>
        <v>43517</v>
      </c>
      <c r="P496" s="2" t="s">
        <v>4456</v>
      </c>
      <c r="Q496" s="2">
        <v>22</v>
      </c>
      <c r="R496" s="2">
        <v>2</v>
      </c>
      <c r="S496" s="31">
        <f t="shared" si="41"/>
        <v>43518</v>
      </c>
      <c r="T496" s="2" t="s">
        <v>4456</v>
      </c>
      <c r="U496" s="2">
        <v>25</v>
      </c>
      <c r="V496" s="2">
        <v>2</v>
      </c>
      <c r="W496" s="31">
        <f t="shared" si="42"/>
        <v>43521</v>
      </c>
      <c r="X496" s="2" t="s">
        <v>4456</v>
      </c>
      <c r="Y496" s="2">
        <v>27</v>
      </c>
      <c r="Z496" s="2">
        <v>2</v>
      </c>
      <c r="AA496" s="31">
        <f t="shared" si="43"/>
        <v>43523</v>
      </c>
      <c r="AB496" s="2" t="s">
        <v>4457</v>
      </c>
      <c r="AC496" s="2">
        <f t="shared" si="39"/>
        <v>3</v>
      </c>
      <c r="AD496" s="2">
        <f>VLOOKUP(K496,'MMA Registration'!N:O,2,FALSE)</f>
        <v>19</v>
      </c>
    </row>
    <row r="497" spans="1:30" ht="23.1" customHeight="1">
      <c r="A497" s="2" t="s">
        <v>118</v>
      </c>
      <c r="B497" s="2" t="s">
        <v>26</v>
      </c>
      <c r="C497" s="2" t="s">
        <v>27</v>
      </c>
      <c r="D497" s="2" t="s">
        <v>28</v>
      </c>
      <c r="E497" s="2" t="s">
        <v>28</v>
      </c>
      <c r="F497" s="2" t="s">
        <v>167</v>
      </c>
      <c r="G497" s="2" t="s">
        <v>4454</v>
      </c>
      <c r="H497" s="2" t="s">
        <v>4460</v>
      </c>
      <c r="I497" s="2" t="s">
        <v>1558</v>
      </c>
      <c r="J497" s="2" t="s">
        <v>8160</v>
      </c>
      <c r="K497" s="2" t="s">
        <v>1559</v>
      </c>
      <c r="L497" s="2">
        <v>2019</v>
      </c>
      <c r="M497" s="2">
        <v>21</v>
      </c>
      <c r="N497" s="2">
        <v>2</v>
      </c>
      <c r="O497" s="31">
        <f t="shared" si="40"/>
        <v>43517</v>
      </c>
      <c r="P497" s="2" t="s">
        <v>4456</v>
      </c>
      <c r="Q497" s="2">
        <v>22</v>
      </c>
      <c r="R497" s="2">
        <v>2</v>
      </c>
      <c r="S497" s="31">
        <f t="shared" si="41"/>
        <v>43518</v>
      </c>
      <c r="T497" s="2" t="s">
        <v>4456</v>
      </c>
      <c r="U497" s="2">
        <v>25</v>
      </c>
      <c r="V497" s="2">
        <v>2</v>
      </c>
      <c r="W497" s="31">
        <f t="shared" si="42"/>
        <v>43521</v>
      </c>
      <c r="X497" s="2" t="s">
        <v>4456</v>
      </c>
      <c r="Y497" s="2">
        <v>27</v>
      </c>
      <c r="Z497" s="2">
        <v>2</v>
      </c>
      <c r="AA497" s="31">
        <f t="shared" si="43"/>
        <v>43523</v>
      </c>
      <c r="AB497" s="2" t="s">
        <v>4457</v>
      </c>
      <c r="AC497" s="2">
        <f t="shared" si="39"/>
        <v>3</v>
      </c>
      <c r="AD497" s="2">
        <f>VLOOKUP(K497,'MMA Registration'!N:O,2,FALSE)</f>
        <v>15</v>
      </c>
    </row>
    <row r="498" spans="1:30" ht="23.1" customHeight="1">
      <c r="A498" s="2" t="s">
        <v>118</v>
      </c>
      <c r="B498" s="2" t="s">
        <v>26</v>
      </c>
      <c r="C498" s="2" t="s">
        <v>27</v>
      </c>
      <c r="D498" s="2" t="s">
        <v>28</v>
      </c>
      <c r="E498" s="2" t="s">
        <v>28</v>
      </c>
      <c r="F498" s="2" t="s">
        <v>167</v>
      </c>
      <c r="G498" s="2" t="s">
        <v>4454</v>
      </c>
      <c r="H498" s="2" t="s">
        <v>4460</v>
      </c>
      <c r="I498" s="2" t="s">
        <v>1556</v>
      </c>
      <c r="J498" s="2" t="s">
        <v>8160</v>
      </c>
      <c r="K498" s="2" t="s">
        <v>1557</v>
      </c>
      <c r="L498" s="2">
        <v>2019</v>
      </c>
      <c r="M498" s="2">
        <v>21</v>
      </c>
      <c r="N498" s="2">
        <v>2</v>
      </c>
      <c r="O498" s="31">
        <f t="shared" si="40"/>
        <v>43517</v>
      </c>
      <c r="P498" s="2" t="s">
        <v>4456</v>
      </c>
      <c r="Q498" s="2">
        <v>22</v>
      </c>
      <c r="R498" s="2">
        <v>2</v>
      </c>
      <c r="S498" s="31">
        <f t="shared" si="41"/>
        <v>43518</v>
      </c>
      <c r="T498" s="2" t="s">
        <v>4456</v>
      </c>
      <c r="U498" s="2">
        <v>25</v>
      </c>
      <c r="V498" s="2">
        <v>2</v>
      </c>
      <c r="W498" s="31">
        <f t="shared" si="42"/>
        <v>43521</v>
      </c>
      <c r="X498" s="2" t="s">
        <v>4456</v>
      </c>
      <c r="Y498" s="2">
        <v>27</v>
      </c>
      <c r="Z498" s="2">
        <v>2</v>
      </c>
      <c r="AA498" s="31">
        <f t="shared" si="43"/>
        <v>43523</v>
      </c>
      <c r="AB498" s="2" t="s">
        <v>4457</v>
      </c>
      <c r="AC498" s="2">
        <f t="shared" si="39"/>
        <v>3</v>
      </c>
      <c r="AD498" s="2">
        <f>VLOOKUP(K498,'MMA Registration'!N:O,2,FALSE)</f>
        <v>16</v>
      </c>
    </row>
    <row r="499" spans="1:30" ht="23.1" customHeight="1">
      <c r="A499" s="2" t="s">
        <v>118</v>
      </c>
      <c r="B499" s="2" t="s">
        <v>26</v>
      </c>
      <c r="C499" s="2" t="s">
        <v>27</v>
      </c>
      <c r="D499" s="2" t="s">
        <v>28</v>
      </c>
      <c r="E499" s="2" t="s">
        <v>28</v>
      </c>
      <c r="F499" s="2" t="s">
        <v>167</v>
      </c>
      <c r="G499" s="2" t="s">
        <v>4454</v>
      </c>
      <c r="H499" s="2" t="s">
        <v>4460</v>
      </c>
      <c r="I499" s="2" t="s">
        <v>1560</v>
      </c>
      <c r="J499" s="2" t="s">
        <v>8160</v>
      </c>
      <c r="K499" s="2" t="s">
        <v>1561</v>
      </c>
      <c r="L499" s="2">
        <v>2019</v>
      </c>
      <c r="M499" s="2">
        <v>21</v>
      </c>
      <c r="N499" s="2">
        <v>2</v>
      </c>
      <c r="O499" s="31">
        <f t="shared" si="40"/>
        <v>43517</v>
      </c>
      <c r="P499" s="2" t="s">
        <v>4456</v>
      </c>
      <c r="Q499" s="2">
        <v>22</v>
      </c>
      <c r="R499" s="2">
        <v>2</v>
      </c>
      <c r="S499" s="31">
        <f t="shared" si="41"/>
        <v>43518</v>
      </c>
      <c r="T499" s="2" t="s">
        <v>4456</v>
      </c>
      <c r="U499" s="2">
        <v>25</v>
      </c>
      <c r="V499" s="2">
        <v>2</v>
      </c>
      <c r="W499" s="31">
        <f t="shared" si="42"/>
        <v>43521</v>
      </c>
      <c r="X499" s="2" t="s">
        <v>4456</v>
      </c>
      <c r="Y499" s="2">
        <v>27</v>
      </c>
      <c r="Z499" s="2">
        <v>2</v>
      </c>
      <c r="AA499" s="31">
        <f t="shared" si="43"/>
        <v>43523</v>
      </c>
      <c r="AB499" s="2" t="s">
        <v>4457</v>
      </c>
      <c r="AC499" s="2">
        <f t="shared" si="39"/>
        <v>3</v>
      </c>
      <c r="AD499" s="2">
        <f>VLOOKUP(K499,'MMA Registration'!N:O,2,FALSE)</f>
        <v>15</v>
      </c>
    </row>
    <row r="500" spans="1:30" ht="23.1" customHeight="1">
      <c r="A500" s="2" t="s">
        <v>118</v>
      </c>
      <c r="B500" s="2" t="s">
        <v>26</v>
      </c>
      <c r="C500" s="2" t="s">
        <v>27</v>
      </c>
      <c r="D500" s="2" t="s">
        <v>28</v>
      </c>
      <c r="E500" s="2" t="s">
        <v>28</v>
      </c>
      <c r="F500" s="2" t="s">
        <v>167</v>
      </c>
      <c r="G500" s="2" t="s">
        <v>4454</v>
      </c>
      <c r="H500" s="2" t="s">
        <v>4460</v>
      </c>
      <c r="I500" s="2" t="s">
        <v>4475</v>
      </c>
      <c r="J500" s="2" t="s">
        <v>8160</v>
      </c>
      <c r="K500" s="2" t="s">
        <v>1563</v>
      </c>
      <c r="L500" s="2">
        <v>2019</v>
      </c>
      <c r="M500" s="2">
        <v>21</v>
      </c>
      <c r="N500" s="2">
        <v>2</v>
      </c>
      <c r="O500" s="31">
        <f t="shared" si="40"/>
        <v>43517</v>
      </c>
      <c r="P500" s="2" t="s">
        <v>4456</v>
      </c>
      <c r="Q500" s="2">
        <v>22</v>
      </c>
      <c r="R500" s="2">
        <v>2</v>
      </c>
      <c r="S500" s="31">
        <f t="shared" si="41"/>
        <v>43518</v>
      </c>
      <c r="T500" s="2" t="s">
        <v>4456</v>
      </c>
      <c r="U500" s="2">
        <v>25</v>
      </c>
      <c r="V500" s="2">
        <v>2</v>
      </c>
      <c r="W500" s="31">
        <f t="shared" si="42"/>
        <v>43521</v>
      </c>
      <c r="X500" s="2" t="s">
        <v>4456</v>
      </c>
      <c r="Y500" s="2">
        <v>27</v>
      </c>
      <c r="Z500" s="2">
        <v>2</v>
      </c>
      <c r="AA500" s="31">
        <f t="shared" si="43"/>
        <v>43523</v>
      </c>
      <c r="AB500" s="2" t="s">
        <v>4457</v>
      </c>
      <c r="AC500" s="2">
        <f t="shared" si="39"/>
        <v>3</v>
      </c>
      <c r="AD500" s="2">
        <f>VLOOKUP(K500,'MMA Registration'!N:O,2,FALSE)</f>
        <v>19</v>
      </c>
    </row>
    <row r="501" spans="1:30" ht="23.1" customHeight="1">
      <c r="A501" s="2" t="s">
        <v>118</v>
      </c>
      <c r="B501" s="2" t="s">
        <v>26</v>
      </c>
      <c r="C501" s="2" t="s">
        <v>27</v>
      </c>
      <c r="D501" s="2" t="s">
        <v>28</v>
      </c>
      <c r="E501" s="2" t="s">
        <v>28</v>
      </c>
      <c r="F501" s="2" t="s">
        <v>167</v>
      </c>
      <c r="G501" s="2" t="s">
        <v>4454</v>
      </c>
      <c r="H501" s="2" t="s">
        <v>4460</v>
      </c>
      <c r="I501" s="2" t="s">
        <v>1570</v>
      </c>
      <c r="J501" s="2" t="s">
        <v>8160</v>
      </c>
      <c r="K501" s="2" t="s">
        <v>1571</v>
      </c>
      <c r="L501" s="2">
        <v>2019</v>
      </c>
      <c r="M501" s="2">
        <v>21</v>
      </c>
      <c r="N501" s="2">
        <v>2</v>
      </c>
      <c r="O501" s="31">
        <f t="shared" si="40"/>
        <v>43517</v>
      </c>
      <c r="P501" s="2" t="s">
        <v>4456</v>
      </c>
      <c r="Q501" s="2">
        <v>22</v>
      </c>
      <c r="R501" s="2">
        <v>2</v>
      </c>
      <c r="S501" s="31">
        <f t="shared" si="41"/>
        <v>43518</v>
      </c>
      <c r="T501" s="2" t="s">
        <v>4456</v>
      </c>
      <c r="U501" s="2">
        <v>25</v>
      </c>
      <c r="V501" s="2">
        <v>2</v>
      </c>
      <c r="W501" s="31">
        <f t="shared" si="42"/>
        <v>43521</v>
      </c>
      <c r="X501" s="2" t="s">
        <v>4456</v>
      </c>
      <c r="Y501" s="2">
        <v>27</v>
      </c>
      <c r="Z501" s="2">
        <v>2</v>
      </c>
      <c r="AA501" s="31">
        <f t="shared" si="43"/>
        <v>43523</v>
      </c>
      <c r="AB501" s="2" t="s">
        <v>4457</v>
      </c>
      <c r="AC501" s="2">
        <f t="shared" si="39"/>
        <v>3</v>
      </c>
      <c r="AD501" s="2">
        <f>VLOOKUP(K501,'MMA Registration'!N:O,2,FALSE)</f>
        <v>17</v>
      </c>
    </row>
    <row r="502" spans="1:30" ht="23.1" customHeight="1">
      <c r="A502" s="2" t="s">
        <v>118</v>
      </c>
      <c r="B502" s="2" t="s">
        <v>26</v>
      </c>
      <c r="C502" s="2" t="s">
        <v>27</v>
      </c>
      <c r="D502" s="2" t="s">
        <v>28</v>
      </c>
      <c r="E502" s="2" t="s">
        <v>28</v>
      </c>
      <c r="F502" s="2" t="s">
        <v>167</v>
      </c>
      <c r="G502" s="2" t="s">
        <v>4454</v>
      </c>
      <c r="H502" s="2" t="s">
        <v>4460</v>
      </c>
      <c r="I502" s="2" t="s">
        <v>1572</v>
      </c>
      <c r="J502" s="2" t="s">
        <v>8160</v>
      </c>
      <c r="K502" s="2" t="s">
        <v>1573</v>
      </c>
      <c r="L502" s="2">
        <v>2019</v>
      </c>
      <c r="M502" s="2">
        <v>21</v>
      </c>
      <c r="N502" s="2">
        <v>2</v>
      </c>
      <c r="O502" s="31">
        <f t="shared" si="40"/>
        <v>43517</v>
      </c>
      <c r="P502" s="2" t="s">
        <v>4456</v>
      </c>
      <c r="Q502" s="2">
        <v>22</v>
      </c>
      <c r="R502" s="2">
        <v>2</v>
      </c>
      <c r="S502" s="31">
        <f t="shared" si="41"/>
        <v>43518</v>
      </c>
      <c r="T502" s="2" t="s">
        <v>4456</v>
      </c>
      <c r="U502" s="2">
        <v>25</v>
      </c>
      <c r="V502" s="2">
        <v>2</v>
      </c>
      <c r="W502" s="31">
        <f t="shared" si="42"/>
        <v>43521</v>
      </c>
      <c r="X502" s="2" t="s">
        <v>4456</v>
      </c>
      <c r="Y502" s="2">
        <v>27</v>
      </c>
      <c r="Z502" s="2">
        <v>2</v>
      </c>
      <c r="AA502" s="31">
        <f t="shared" si="43"/>
        <v>43523</v>
      </c>
      <c r="AB502" s="2" t="s">
        <v>4457</v>
      </c>
      <c r="AC502" s="2">
        <f t="shared" si="39"/>
        <v>3</v>
      </c>
      <c r="AD502" s="2">
        <f>VLOOKUP(K502,'MMA Registration'!N:O,2,FALSE)</f>
        <v>19</v>
      </c>
    </row>
    <row r="503" spans="1:30" ht="23.1" customHeight="1">
      <c r="A503" s="2" t="s">
        <v>118</v>
      </c>
      <c r="B503" s="2" t="s">
        <v>26</v>
      </c>
      <c r="C503" s="2" t="s">
        <v>27</v>
      </c>
      <c r="D503" s="2" t="s">
        <v>28</v>
      </c>
      <c r="E503" s="2" t="s">
        <v>28</v>
      </c>
      <c r="F503" s="2" t="s">
        <v>167</v>
      </c>
      <c r="G503" s="2" t="s">
        <v>4454</v>
      </c>
      <c r="H503" s="2" t="s">
        <v>4460</v>
      </c>
      <c r="I503" s="2" t="s">
        <v>1574</v>
      </c>
      <c r="J503" s="2" t="s">
        <v>8160</v>
      </c>
      <c r="K503" s="2" t="s">
        <v>1575</v>
      </c>
      <c r="L503" s="2">
        <v>2019</v>
      </c>
      <c r="M503" s="2">
        <v>21</v>
      </c>
      <c r="N503" s="2">
        <v>2</v>
      </c>
      <c r="O503" s="31">
        <f t="shared" si="40"/>
        <v>43517</v>
      </c>
      <c r="P503" s="2" t="s">
        <v>4456</v>
      </c>
      <c r="Q503" s="2">
        <v>22</v>
      </c>
      <c r="R503" s="2">
        <v>2</v>
      </c>
      <c r="S503" s="31">
        <f t="shared" si="41"/>
        <v>43518</v>
      </c>
      <c r="T503" s="2" t="s">
        <v>4456</v>
      </c>
      <c r="U503" s="2">
        <v>25</v>
      </c>
      <c r="V503" s="2">
        <v>2</v>
      </c>
      <c r="W503" s="31">
        <f t="shared" si="42"/>
        <v>43521</v>
      </c>
      <c r="X503" s="2" t="s">
        <v>4456</v>
      </c>
      <c r="Y503" s="2">
        <v>27</v>
      </c>
      <c r="Z503" s="2">
        <v>2</v>
      </c>
      <c r="AA503" s="31">
        <f t="shared" si="43"/>
        <v>43523</v>
      </c>
      <c r="AB503" s="2" t="s">
        <v>4457</v>
      </c>
      <c r="AC503" s="2">
        <f t="shared" si="39"/>
        <v>3</v>
      </c>
      <c r="AD503" s="2">
        <f>VLOOKUP(K503,'MMA Registration'!N:O,2,FALSE)</f>
        <v>18</v>
      </c>
    </row>
    <row r="504" spans="1:30" ht="23.1" customHeight="1">
      <c r="A504" s="2" t="s">
        <v>118</v>
      </c>
      <c r="B504" s="2" t="s">
        <v>26</v>
      </c>
      <c r="C504" s="2" t="s">
        <v>27</v>
      </c>
      <c r="D504" s="2" t="s">
        <v>28</v>
      </c>
      <c r="E504" s="2" t="s">
        <v>28</v>
      </c>
      <c r="F504" s="2" t="s">
        <v>167</v>
      </c>
      <c r="G504" s="2" t="s">
        <v>4454</v>
      </c>
      <c r="H504" s="2" t="s">
        <v>4460</v>
      </c>
      <c r="I504" s="2" t="s">
        <v>1568</v>
      </c>
      <c r="J504" s="2" t="s">
        <v>8160</v>
      </c>
      <c r="K504" s="2" t="s">
        <v>1569</v>
      </c>
      <c r="L504" s="2">
        <v>2019</v>
      </c>
      <c r="M504" s="2">
        <v>21</v>
      </c>
      <c r="N504" s="2">
        <v>2</v>
      </c>
      <c r="O504" s="31">
        <f t="shared" si="40"/>
        <v>43517</v>
      </c>
      <c r="P504" s="2" t="s">
        <v>4456</v>
      </c>
      <c r="Q504" s="2">
        <v>22</v>
      </c>
      <c r="R504" s="2">
        <v>2</v>
      </c>
      <c r="S504" s="31">
        <f t="shared" si="41"/>
        <v>43518</v>
      </c>
      <c r="T504" s="2" t="s">
        <v>4456</v>
      </c>
      <c r="U504" s="2">
        <v>25</v>
      </c>
      <c r="V504" s="2">
        <v>2</v>
      </c>
      <c r="W504" s="31">
        <f t="shared" si="42"/>
        <v>43521</v>
      </c>
      <c r="X504" s="2" t="s">
        <v>4456</v>
      </c>
      <c r="Y504" s="2">
        <v>27</v>
      </c>
      <c r="Z504" s="2">
        <v>2</v>
      </c>
      <c r="AA504" s="31">
        <f t="shared" si="43"/>
        <v>43523</v>
      </c>
      <c r="AB504" s="2" t="s">
        <v>4456</v>
      </c>
      <c r="AC504" s="2">
        <f t="shared" si="39"/>
        <v>4</v>
      </c>
      <c r="AD504" s="2">
        <f>VLOOKUP(K504,'MMA Registration'!N:O,2,FALSE)</f>
        <v>19</v>
      </c>
    </row>
    <row r="505" spans="1:30" ht="23.1" customHeight="1">
      <c r="A505" s="2" t="s">
        <v>118</v>
      </c>
      <c r="B505" s="2" t="s">
        <v>26</v>
      </c>
      <c r="C505" s="2" t="s">
        <v>27</v>
      </c>
      <c r="D505" s="2" t="s">
        <v>28</v>
      </c>
      <c r="E505" s="2" t="s">
        <v>28</v>
      </c>
      <c r="F505" s="2" t="s">
        <v>167</v>
      </c>
      <c r="G505" s="2" t="s">
        <v>4454</v>
      </c>
      <c r="H505" s="2" t="s">
        <v>4460</v>
      </c>
      <c r="I505" s="2" t="s">
        <v>1576</v>
      </c>
      <c r="J505" s="2" t="s">
        <v>8160</v>
      </c>
      <c r="K505" s="2" t="s">
        <v>1577</v>
      </c>
      <c r="L505" s="2">
        <v>2019</v>
      </c>
      <c r="M505" s="2">
        <v>21</v>
      </c>
      <c r="N505" s="2">
        <v>2</v>
      </c>
      <c r="O505" s="31">
        <f t="shared" si="40"/>
        <v>43517</v>
      </c>
      <c r="P505" s="2" t="s">
        <v>4456</v>
      </c>
      <c r="Q505" s="2">
        <v>22</v>
      </c>
      <c r="R505" s="2">
        <v>2</v>
      </c>
      <c r="S505" s="31">
        <f t="shared" si="41"/>
        <v>43518</v>
      </c>
      <c r="T505" s="2" t="s">
        <v>4456</v>
      </c>
      <c r="U505" s="2">
        <v>25</v>
      </c>
      <c r="V505" s="2">
        <v>2</v>
      </c>
      <c r="W505" s="31">
        <f t="shared" si="42"/>
        <v>43521</v>
      </c>
      <c r="X505" s="2" t="s">
        <v>4456</v>
      </c>
      <c r="Y505" s="2">
        <v>27</v>
      </c>
      <c r="Z505" s="2">
        <v>2</v>
      </c>
      <c r="AA505" s="31">
        <f t="shared" si="43"/>
        <v>43523</v>
      </c>
      <c r="AB505" s="2" t="s">
        <v>4456</v>
      </c>
      <c r="AC505" s="2">
        <f t="shared" si="39"/>
        <v>4</v>
      </c>
      <c r="AD505" s="2">
        <f>VLOOKUP(K505,'MMA Registration'!N:O,2,FALSE)</f>
        <v>19</v>
      </c>
    </row>
    <row r="506" spans="1:30" ht="23.1" customHeight="1">
      <c r="A506" s="58" t="s">
        <v>1587</v>
      </c>
      <c r="B506" s="61" t="s">
        <v>26</v>
      </c>
      <c r="C506" s="61" t="s">
        <v>27</v>
      </c>
      <c r="D506" s="61" t="s">
        <v>28</v>
      </c>
      <c r="E506" s="61" t="s">
        <v>28</v>
      </c>
      <c r="F506" s="2" t="s">
        <v>167</v>
      </c>
      <c r="G506" s="61" t="s">
        <v>4454</v>
      </c>
      <c r="H506" s="61" t="s">
        <v>4460</v>
      </c>
      <c r="I506" s="56" t="s">
        <v>1591</v>
      </c>
      <c r="J506" s="61" t="s">
        <v>8160</v>
      </c>
      <c r="K506" s="58" t="s">
        <v>796</v>
      </c>
      <c r="L506" s="58">
        <v>2019</v>
      </c>
      <c r="M506" s="58">
        <v>4</v>
      </c>
      <c r="N506" s="58">
        <v>3</v>
      </c>
      <c r="O506" s="72">
        <f t="shared" si="40"/>
        <v>43528</v>
      </c>
      <c r="P506" s="61" t="s">
        <v>4456</v>
      </c>
      <c r="Q506" s="58">
        <v>7</v>
      </c>
      <c r="R506" s="58">
        <v>3</v>
      </c>
      <c r="S506" s="72">
        <f t="shared" si="41"/>
        <v>43531</v>
      </c>
      <c r="T506" s="61" t="s">
        <v>4456</v>
      </c>
      <c r="U506" s="58">
        <v>11</v>
      </c>
      <c r="V506" s="58">
        <v>3</v>
      </c>
      <c r="W506" s="55">
        <f t="shared" si="42"/>
        <v>43535</v>
      </c>
      <c r="X506" s="61" t="s">
        <v>4456</v>
      </c>
      <c r="Y506" s="58">
        <v>15</v>
      </c>
      <c r="Z506" s="58">
        <v>3</v>
      </c>
      <c r="AA506" s="55">
        <f t="shared" si="43"/>
        <v>43539</v>
      </c>
      <c r="AB506" s="61" t="s">
        <v>4456</v>
      </c>
      <c r="AC506" s="2">
        <f t="shared" si="39"/>
        <v>4</v>
      </c>
      <c r="AD506" s="2">
        <f>VLOOKUP(K506,'MMA Registration'!N:O,2,FALSE)</f>
        <v>19</v>
      </c>
    </row>
    <row r="507" spans="1:30" ht="23.1" customHeight="1">
      <c r="A507" s="58" t="s">
        <v>1587</v>
      </c>
      <c r="B507" s="61" t="s">
        <v>26</v>
      </c>
      <c r="C507" s="61" t="s">
        <v>27</v>
      </c>
      <c r="D507" s="61" t="s">
        <v>28</v>
      </c>
      <c r="E507" s="61" t="s">
        <v>28</v>
      </c>
      <c r="F507" s="2" t="s">
        <v>167</v>
      </c>
      <c r="G507" s="61" t="s">
        <v>4454</v>
      </c>
      <c r="H507" s="61" t="s">
        <v>4460</v>
      </c>
      <c r="I507" s="56" t="s">
        <v>1592</v>
      </c>
      <c r="J507" s="61" t="s">
        <v>8160</v>
      </c>
      <c r="K507" s="58" t="s">
        <v>917</v>
      </c>
      <c r="L507" s="58">
        <v>2019</v>
      </c>
      <c r="M507" s="58">
        <v>4</v>
      </c>
      <c r="N507" s="58">
        <v>3</v>
      </c>
      <c r="O507" s="72">
        <f t="shared" si="40"/>
        <v>43528</v>
      </c>
      <c r="P507" s="61" t="s">
        <v>4456</v>
      </c>
      <c r="Q507" s="58">
        <v>7</v>
      </c>
      <c r="R507" s="58">
        <v>3</v>
      </c>
      <c r="S507" s="72">
        <f t="shared" si="41"/>
        <v>43531</v>
      </c>
      <c r="T507" s="61" t="s">
        <v>4456</v>
      </c>
      <c r="U507" s="58">
        <v>11</v>
      </c>
      <c r="V507" s="58">
        <v>3</v>
      </c>
      <c r="W507" s="55">
        <f t="shared" si="42"/>
        <v>43535</v>
      </c>
      <c r="X507" s="61" t="s">
        <v>4456</v>
      </c>
      <c r="Y507" s="58">
        <v>15</v>
      </c>
      <c r="Z507" s="58">
        <v>3</v>
      </c>
      <c r="AA507" s="55">
        <f t="shared" si="43"/>
        <v>43539</v>
      </c>
      <c r="AB507" s="61" t="s">
        <v>4456</v>
      </c>
      <c r="AC507" s="2">
        <f t="shared" si="39"/>
        <v>4</v>
      </c>
      <c r="AD507" s="2">
        <f>VLOOKUP(K507,'MMA Registration'!N:O,2,FALSE)</f>
        <v>17</v>
      </c>
    </row>
    <row r="508" spans="1:30" ht="23.1" customHeight="1">
      <c r="A508" s="58" t="s">
        <v>1587</v>
      </c>
      <c r="B508" s="61" t="s">
        <v>26</v>
      </c>
      <c r="C508" s="61" t="s">
        <v>27</v>
      </c>
      <c r="D508" s="61" t="s">
        <v>28</v>
      </c>
      <c r="E508" s="61" t="s">
        <v>28</v>
      </c>
      <c r="F508" s="2" t="s">
        <v>167</v>
      </c>
      <c r="G508" s="61" t="s">
        <v>4454</v>
      </c>
      <c r="H508" s="61" t="s">
        <v>4460</v>
      </c>
      <c r="I508" s="56" t="s">
        <v>1593</v>
      </c>
      <c r="J508" s="61" t="s">
        <v>8160</v>
      </c>
      <c r="K508" s="58" t="s">
        <v>217</v>
      </c>
      <c r="L508" s="58">
        <v>2019</v>
      </c>
      <c r="M508" s="58">
        <v>4</v>
      </c>
      <c r="N508" s="58">
        <v>3</v>
      </c>
      <c r="O508" s="72">
        <f t="shared" si="40"/>
        <v>43528</v>
      </c>
      <c r="P508" s="61" t="s">
        <v>4456</v>
      </c>
      <c r="Q508" s="58">
        <v>7</v>
      </c>
      <c r="R508" s="58">
        <v>3</v>
      </c>
      <c r="S508" s="72">
        <f t="shared" si="41"/>
        <v>43531</v>
      </c>
      <c r="T508" s="61" t="s">
        <v>4456</v>
      </c>
      <c r="U508" s="58">
        <v>11</v>
      </c>
      <c r="V508" s="58">
        <v>3</v>
      </c>
      <c r="W508" s="55">
        <f t="shared" si="42"/>
        <v>43535</v>
      </c>
      <c r="X508" s="61" t="s">
        <v>4456</v>
      </c>
      <c r="Y508" s="58">
        <v>15</v>
      </c>
      <c r="Z508" s="58">
        <v>3</v>
      </c>
      <c r="AA508" s="55">
        <f t="shared" si="43"/>
        <v>43539</v>
      </c>
      <c r="AB508" s="61" t="s">
        <v>4456</v>
      </c>
      <c r="AC508" s="2">
        <f t="shared" si="39"/>
        <v>4</v>
      </c>
      <c r="AD508" s="2">
        <f>VLOOKUP(K508,'MMA Registration'!N:O,2,FALSE)</f>
        <v>18</v>
      </c>
    </row>
    <row r="509" spans="1:30" ht="23.1" customHeight="1">
      <c r="A509" s="58" t="s">
        <v>1587</v>
      </c>
      <c r="B509" s="61" t="s">
        <v>26</v>
      </c>
      <c r="C509" s="61" t="s">
        <v>27</v>
      </c>
      <c r="D509" s="61" t="s">
        <v>28</v>
      </c>
      <c r="E509" s="61" t="s">
        <v>28</v>
      </c>
      <c r="F509" s="2" t="s">
        <v>167</v>
      </c>
      <c r="G509" s="61" t="s">
        <v>4454</v>
      </c>
      <c r="H509" s="61" t="s">
        <v>4460</v>
      </c>
      <c r="I509" s="56" t="s">
        <v>1594</v>
      </c>
      <c r="J509" s="61" t="s">
        <v>8160</v>
      </c>
      <c r="K509" s="58" t="s">
        <v>1595</v>
      </c>
      <c r="L509" s="58">
        <v>2019</v>
      </c>
      <c r="M509" s="58">
        <v>4</v>
      </c>
      <c r="N509" s="58">
        <v>3</v>
      </c>
      <c r="O509" s="72">
        <f t="shared" si="40"/>
        <v>43528</v>
      </c>
      <c r="P509" s="61" t="s">
        <v>4456</v>
      </c>
      <c r="Q509" s="58">
        <v>7</v>
      </c>
      <c r="R509" s="58">
        <v>3</v>
      </c>
      <c r="S509" s="72">
        <f t="shared" si="41"/>
        <v>43531</v>
      </c>
      <c r="T509" s="61" t="s">
        <v>4456</v>
      </c>
      <c r="U509" s="58">
        <v>11</v>
      </c>
      <c r="V509" s="58">
        <v>3</v>
      </c>
      <c r="W509" s="55">
        <f t="shared" si="42"/>
        <v>43535</v>
      </c>
      <c r="X509" s="61" t="s">
        <v>4456</v>
      </c>
      <c r="Y509" s="58">
        <v>15</v>
      </c>
      <c r="Z509" s="58">
        <v>3</v>
      </c>
      <c r="AA509" s="55">
        <f t="shared" si="43"/>
        <v>43539</v>
      </c>
      <c r="AB509" s="61" t="s">
        <v>4456</v>
      </c>
      <c r="AC509" s="2">
        <f t="shared" si="39"/>
        <v>4</v>
      </c>
      <c r="AD509" s="2">
        <f>VLOOKUP(K509,'MMA Registration'!N:O,2,FALSE)</f>
        <v>19</v>
      </c>
    </row>
    <row r="510" spans="1:30" ht="23.1" customHeight="1">
      <c r="A510" s="58" t="s">
        <v>1587</v>
      </c>
      <c r="B510" s="61" t="s">
        <v>26</v>
      </c>
      <c r="C510" s="61" t="s">
        <v>27</v>
      </c>
      <c r="D510" s="61" t="s">
        <v>28</v>
      </c>
      <c r="E510" s="61" t="s">
        <v>28</v>
      </c>
      <c r="F510" s="2" t="s">
        <v>167</v>
      </c>
      <c r="G510" s="61" t="s">
        <v>4454</v>
      </c>
      <c r="H510" s="61" t="s">
        <v>4460</v>
      </c>
      <c r="I510" s="56" t="s">
        <v>531</v>
      </c>
      <c r="J510" s="61" t="s">
        <v>8160</v>
      </c>
      <c r="K510" s="58" t="s">
        <v>1596</v>
      </c>
      <c r="L510" s="58">
        <v>2019</v>
      </c>
      <c r="M510" s="58">
        <v>4</v>
      </c>
      <c r="N510" s="58">
        <v>3</v>
      </c>
      <c r="O510" s="72">
        <f t="shared" si="40"/>
        <v>43528</v>
      </c>
      <c r="P510" s="61" t="s">
        <v>4456</v>
      </c>
      <c r="Q510" s="58">
        <v>7</v>
      </c>
      <c r="R510" s="58">
        <v>3</v>
      </c>
      <c r="S510" s="72">
        <f t="shared" si="41"/>
        <v>43531</v>
      </c>
      <c r="T510" s="61" t="s">
        <v>4456</v>
      </c>
      <c r="U510" s="58">
        <v>11</v>
      </c>
      <c r="V510" s="58">
        <v>3</v>
      </c>
      <c r="W510" s="55">
        <f t="shared" si="42"/>
        <v>43535</v>
      </c>
      <c r="X510" s="61" t="s">
        <v>4456</v>
      </c>
      <c r="Y510" s="58">
        <v>15</v>
      </c>
      <c r="Z510" s="58">
        <v>3</v>
      </c>
      <c r="AA510" s="55">
        <f t="shared" si="43"/>
        <v>43539</v>
      </c>
      <c r="AB510" s="61" t="s">
        <v>4456</v>
      </c>
      <c r="AC510" s="2">
        <f t="shared" si="39"/>
        <v>4</v>
      </c>
      <c r="AD510" s="2">
        <f>VLOOKUP(K510,'MMA Registration'!N:O,2,FALSE)</f>
        <v>15</v>
      </c>
    </row>
    <row r="511" spans="1:30" ht="23.1" customHeight="1">
      <c r="A511" s="58" t="s">
        <v>1587</v>
      </c>
      <c r="B511" s="61" t="s">
        <v>26</v>
      </c>
      <c r="C511" s="61" t="s">
        <v>27</v>
      </c>
      <c r="D511" s="61" t="s">
        <v>28</v>
      </c>
      <c r="E511" s="61" t="s">
        <v>28</v>
      </c>
      <c r="F511" s="2" t="s">
        <v>167</v>
      </c>
      <c r="G511" s="61" t="s">
        <v>4454</v>
      </c>
      <c r="H511" s="61" t="s">
        <v>4460</v>
      </c>
      <c r="I511" s="56" t="s">
        <v>1597</v>
      </c>
      <c r="J511" s="61" t="s">
        <v>8160</v>
      </c>
      <c r="K511" s="58" t="s">
        <v>1598</v>
      </c>
      <c r="L511" s="58">
        <v>2019</v>
      </c>
      <c r="M511" s="58">
        <v>4</v>
      </c>
      <c r="N511" s="58">
        <v>3</v>
      </c>
      <c r="O511" s="72">
        <f t="shared" si="40"/>
        <v>43528</v>
      </c>
      <c r="P511" s="61" t="s">
        <v>4456</v>
      </c>
      <c r="Q511" s="58">
        <v>7</v>
      </c>
      <c r="R511" s="58">
        <v>3</v>
      </c>
      <c r="S511" s="72">
        <f t="shared" si="41"/>
        <v>43531</v>
      </c>
      <c r="T511" s="61" t="s">
        <v>4456</v>
      </c>
      <c r="U511" s="58">
        <v>11</v>
      </c>
      <c r="V511" s="58">
        <v>3</v>
      </c>
      <c r="W511" s="55">
        <f t="shared" si="42"/>
        <v>43535</v>
      </c>
      <c r="X511" s="61" t="s">
        <v>4456</v>
      </c>
      <c r="Y511" s="58">
        <v>15</v>
      </c>
      <c r="Z511" s="58">
        <v>3</v>
      </c>
      <c r="AA511" s="55">
        <f t="shared" si="43"/>
        <v>43539</v>
      </c>
      <c r="AB511" s="61" t="s">
        <v>4456</v>
      </c>
      <c r="AC511" s="2">
        <f t="shared" si="39"/>
        <v>4</v>
      </c>
      <c r="AD511" s="2">
        <f>VLOOKUP(K511,'MMA Registration'!N:O,2,FALSE)</f>
        <v>19</v>
      </c>
    </row>
    <row r="512" spans="1:30" ht="23.1" customHeight="1">
      <c r="A512" s="58" t="s">
        <v>1587</v>
      </c>
      <c r="B512" s="61" t="s">
        <v>26</v>
      </c>
      <c r="C512" s="61" t="s">
        <v>27</v>
      </c>
      <c r="D512" s="61" t="s">
        <v>28</v>
      </c>
      <c r="E512" s="61" t="s">
        <v>28</v>
      </c>
      <c r="F512" s="2" t="s">
        <v>167</v>
      </c>
      <c r="G512" s="61" t="s">
        <v>4454</v>
      </c>
      <c r="H512" s="61" t="s">
        <v>4460</v>
      </c>
      <c r="I512" s="56" t="s">
        <v>1599</v>
      </c>
      <c r="J512" s="61" t="s">
        <v>8160</v>
      </c>
      <c r="K512" s="46" t="s">
        <v>1600</v>
      </c>
      <c r="L512" s="58">
        <v>2019</v>
      </c>
      <c r="M512" s="58">
        <v>4</v>
      </c>
      <c r="N512" s="58">
        <v>3</v>
      </c>
      <c r="O512" s="72">
        <f t="shared" si="40"/>
        <v>43528</v>
      </c>
      <c r="P512" s="61" t="s">
        <v>4456</v>
      </c>
      <c r="Q512" s="58">
        <v>7</v>
      </c>
      <c r="R512" s="58">
        <v>3</v>
      </c>
      <c r="S512" s="72">
        <f t="shared" si="41"/>
        <v>43531</v>
      </c>
      <c r="T512" s="61" t="s">
        <v>4456</v>
      </c>
      <c r="U512" s="58">
        <v>11</v>
      </c>
      <c r="V512" s="58">
        <v>3</v>
      </c>
      <c r="W512" s="55">
        <f t="shared" si="42"/>
        <v>43535</v>
      </c>
      <c r="X512" s="61" t="s">
        <v>4456</v>
      </c>
      <c r="Y512" s="58">
        <v>15</v>
      </c>
      <c r="Z512" s="58">
        <v>3</v>
      </c>
      <c r="AA512" s="55">
        <f t="shared" si="43"/>
        <v>43539</v>
      </c>
      <c r="AB512" s="61" t="s">
        <v>4456</v>
      </c>
      <c r="AC512" s="2">
        <f t="shared" si="39"/>
        <v>4</v>
      </c>
      <c r="AD512" s="2">
        <f>VLOOKUP(K512,'MMA Registration'!N:O,2,FALSE)</f>
        <v>19</v>
      </c>
    </row>
    <row r="513" spans="1:30" ht="23.1" customHeight="1">
      <c r="A513" s="58" t="s">
        <v>1587</v>
      </c>
      <c r="B513" s="61" t="s">
        <v>26</v>
      </c>
      <c r="C513" s="61" t="s">
        <v>27</v>
      </c>
      <c r="D513" s="61" t="s">
        <v>28</v>
      </c>
      <c r="E513" s="61" t="s">
        <v>28</v>
      </c>
      <c r="F513" s="2" t="s">
        <v>167</v>
      </c>
      <c r="G513" s="61" t="s">
        <v>4454</v>
      </c>
      <c r="H513" s="61" t="s">
        <v>4460</v>
      </c>
      <c r="I513" s="56" t="s">
        <v>1601</v>
      </c>
      <c r="J513" s="61" t="s">
        <v>8160</v>
      </c>
      <c r="K513" s="46" t="s">
        <v>1602</v>
      </c>
      <c r="L513" s="58">
        <v>2019</v>
      </c>
      <c r="M513" s="58">
        <v>4</v>
      </c>
      <c r="N513" s="58">
        <v>3</v>
      </c>
      <c r="O513" s="72">
        <f t="shared" si="40"/>
        <v>43528</v>
      </c>
      <c r="P513" s="61" t="s">
        <v>4456</v>
      </c>
      <c r="Q513" s="58">
        <v>7</v>
      </c>
      <c r="R513" s="58">
        <v>3</v>
      </c>
      <c r="S513" s="72">
        <f t="shared" si="41"/>
        <v>43531</v>
      </c>
      <c r="T513" s="61" t="s">
        <v>4456</v>
      </c>
      <c r="U513" s="58">
        <v>11</v>
      </c>
      <c r="V513" s="58">
        <v>3</v>
      </c>
      <c r="W513" s="55">
        <f t="shared" si="42"/>
        <v>43535</v>
      </c>
      <c r="X513" s="61" t="s">
        <v>4456</v>
      </c>
      <c r="Y513" s="58">
        <v>15</v>
      </c>
      <c r="Z513" s="58">
        <v>3</v>
      </c>
      <c r="AA513" s="55">
        <f t="shared" si="43"/>
        <v>43539</v>
      </c>
      <c r="AB513" s="61" t="s">
        <v>4456</v>
      </c>
      <c r="AC513" s="2">
        <f t="shared" si="39"/>
        <v>4</v>
      </c>
      <c r="AD513" s="2">
        <f>VLOOKUP(K513,'MMA Registration'!N:O,2,FALSE)</f>
        <v>18</v>
      </c>
    </row>
    <row r="514" spans="1:30" ht="23.1" customHeight="1">
      <c r="A514" s="58" t="s">
        <v>1587</v>
      </c>
      <c r="B514" s="61" t="s">
        <v>26</v>
      </c>
      <c r="C514" s="61" t="s">
        <v>27</v>
      </c>
      <c r="D514" s="61" t="s">
        <v>28</v>
      </c>
      <c r="E514" s="61" t="s">
        <v>28</v>
      </c>
      <c r="F514" s="2" t="s">
        <v>167</v>
      </c>
      <c r="G514" s="61" t="s">
        <v>4454</v>
      </c>
      <c r="H514" s="61" t="s">
        <v>4460</v>
      </c>
      <c r="I514" s="56" t="s">
        <v>1603</v>
      </c>
      <c r="J514" s="61" t="s">
        <v>8160</v>
      </c>
      <c r="K514" s="46" t="s">
        <v>1604</v>
      </c>
      <c r="L514" s="58">
        <v>2019</v>
      </c>
      <c r="M514" s="58">
        <v>4</v>
      </c>
      <c r="N514" s="58">
        <v>3</v>
      </c>
      <c r="O514" s="72">
        <f t="shared" si="40"/>
        <v>43528</v>
      </c>
      <c r="P514" s="61" t="s">
        <v>4456</v>
      </c>
      <c r="Q514" s="58">
        <v>7</v>
      </c>
      <c r="R514" s="58">
        <v>3</v>
      </c>
      <c r="S514" s="72">
        <f t="shared" si="41"/>
        <v>43531</v>
      </c>
      <c r="T514" s="61" t="s">
        <v>4456</v>
      </c>
      <c r="U514" s="58">
        <v>11</v>
      </c>
      <c r="V514" s="58">
        <v>3</v>
      </c>
      <c r="W514" s="55">
        <f t="shared" si="42"/>
        <v>43535</v>
      </c>
      <c r="X514" s="61" t="s">
        <v>4456</v>
      </c>
      <c r="Y514" s="58">
        <v>15</v>
      </c>
      <c r="Z514" s="58">
        <v>3</v>
      </c>
      <c r="AA514" s="55">
        <f t="shared" si="43"/>
        <v>43539</v>
      </c>
      <c r="AB514" s="61" t="s">
        <v>4456</v>
      </c>
      <c r="AC514" s="2">
        <f t="shared" si="39"/>
        <v>4</v>
      </c>
      <c r="AD514" s="2">
        <f>VLOOKUP(K514,'MMA Registration'!N:O,2,FALSE)</f>
        <v>17</v>
      </c>
    </row>
    <row r="515" spans="1:30" ht="23.1" customHeight="1">
      <c r="A515" s="58" t="s">
        <v>1587</v>
      </c>
      <c r="B515" s="61" t="s">
        <v>26</v>
      </c>
      <c r="C515" s="61" t="s">
        <v>27</v>
      </c>
      <c r="D515" s="61" t="s">
        <v>28</v>
      </c>
      <c r="E515" s="61" t="s">
        <v>28</v>
      </c>
      <c r="F515" s="2" t="s">
        <v>167</v>
      </c>
      <c r="G515" s="61" t="s">
        <v>4454</v>
      </c>
      <c r="H515" s="61" t="s">
        <v>4460</v>
      </c>
      <c r="I515" s="56" t="s">
        <v>4476</v>
      </c>
      <c r="J515" s="61" t="s">
        <v>8160</v>
      </c>
      <c r="K515" s="46" t="s">
        <v>1620</v>
      </c>
      <c r="L515" s="58">
        <v>2019</v>
      </c>
      <c r="M515" s="58">
        <v>4</v>
      </c>
      <c r="N515" s="58">
        <v>3</v>
      </c>
      <c r="O515" s="72">
        <f t="shared" si="40"/>
        <v>43528</v>
      </c>
      <c r="P515" s="61" t="s">
        <v>4456</v>
      </c>
      <c r="Q515" s="58">
        <v>7</v>
      </c>
      <c r="R515" s="58">
        <v>3</v>
      </c>
      <c r="S515" s="72">
        <f t="shared" si="41"/>
        <v>43531</v>
      </c>
      <c r="T515" s="61" t="s">
        <v>4456</v>
      </c>
      <c r="U515" s="58">
        <v>11</v>
      </c>
      <c r="V515" s="58">
        <v>3</v>
      </c>
      <c r="W515" s="55">
        <f t="shared" si="42"/>
        <v>43535</v>
      </c>
      <c r="X515" s="61" t="s">
        <v>4456</v>
      </c>
      <c r="Y515" s="58">
        <v>15</v>
      </c>
      <c r="Z515" s="58">
        <v>3</v>
      </c>
      <c r="AA515" s="55">
        <f t="shared" si="43"/>
        <v>43539</v>
      </c>
      <c r="AB515" s="61" t="s">
        <v>4456</v>
      </c>
      <c r="AC515" s="2">
        <f t="shared" ref="AC515:AC578" si="44">COUNTIF(P515:AB515, "Yes")</f>
        <v>4</v>
      </c>
      <c r="AD515" s="2">
        <f>VLOOKUP(K515,'MMA Registration'!N:O,2,FALSE)</f>
        <v>19</v>
      </c>
    </row>
    <row r="516" spans="1:30" ht="23.1" customHeight="1">
      <c r="A516" s="58" t="s">
        <v>1587</v>
      </c>
      <c r="B516" s="61" t="s">
        <v>26</v>
      </c>
      <c r="C516" s="61" t="s">
        <v>27</v>
      </c>
      <c r="D516" s="61" t="s">
        <v>28</v>
      </c>
      <c r="E516" s="61" t="s">
        <v>28</v>
      </c>
      <c r="F516" s="2" t="s">
        <v>167</v>
      </c>
      <c r="G516" s="61" t="s">
        <v>4454</v>
      </c>
      <c r="H516" s="61" t="s">
        <v>4460</v>
      </c>
      <c r="I516" s="56" t="s">
        <v>850</v>
      </c>
      <c r="J516" s="61" t="s">
        <v>8160</v>
      </c>
      <c r="K516" s="46" t="s">
        <v>471</v>
      </c>
      <c r="L516" s="58">
        <v>2019</v>
      </c>
      <c r="M516" s="58">
        <v>4</v>
      </c>
      <c r="N516" s="58">
        <v>3</v>
      </c>
      <c r="O516" s="72">
        <f t="shared" ref="O516:O580" si="45">DATE(L516,N516,M516)</f>
        <v>43528</v>
      </c>
      <c r="P516" s="61" t="s">
        <v>4456</v>
      </c>
      <c r="Q516" s="58">
        <v>7</v>
      </c>
      <c r="R516" s="58">
        <v>3</v>
      </c>
      <c r="S516" s="72">
        <f t="shared" ref="S516:S580" si="46">DATE(L516,R516,Q516)</f>
        <v>43531</v>
      </c>
      <c r="T516" s="61" t="s">
        <v>4456</v>
      </c>
      <c r="U516" s="58">
        <v>11</v>
      </c>
      <c r="V516" s="58">
        <v>3</v>
      </c>
      <c r="W516" s="55">
        <f t="shared" ref="W516:W580" si="47">DATE(L516,V516,U516)</f>
        <v>43535</v>
      </c>
      <c r="X516" s="61" t="s">
        <v>4456</v>
      </c>
      <c r="Y516" s="58">
        <v>15</v>
      </c>
      <c r="Z516" s="58">
        <v>3</v>
      </c>
      <c r="AA516" s="55">
        <f t="shared" ref="AA516:AA580" si="48">DATE(L516,Z516,Y516)</f>
        <v>43539</v>
      </c>
      <c r="AB516" s="61" t="s">
        <v>4456</v>
      </c>
      <c r="AC516" s="2">
        <f t="shared" si="44"/>
        <v>4</v>
      </c>
      <c r="AD516" s="2">
        <f>VLOOKUP(K516,'MMA Registration'!N:O,2,FALSE)</f>
        <v>18</v>
      </c>
    </row>
    <row r="517" spans="1:30" ht="23.1" customHeight="1">
      <c r="A517" s="58" t="s">
        <v>1587</v>
      </c>
      <c r="B517" s="61" t="s">
        <v>26</v>
      </c>
      <c r="C517" s="61" t="s">
        <v>27</v>
      </c>
      <c r="D517" s="61" t="s">
        <v>28</v>
      </c>
      <c r="E517" s="61" t="s">
        <v>28</v>
      </c>
      <c r="F517" s="2" t="s">
        <v>167</v>
      </c>
      <c r="G517" s="61" t="s">
        <v>4454</v>
      </c>
      <c r="H517" s="61" t="s">
        <v>4460</v>
      </c>
      <c r="I517" s="56" t="s">
        <v>1605</v>
      </c>
      <c r="J517" s="61" t="s">
        <v>8160</v>
      </c>
      <c r="K517" s="46" t="s">
        <v>1606</v>
      </c>
      <c r="L517" s="58">
        <v>2019</v>
      </c>
      <c r="M517" s="58">
        <v>4</v>
      </c>
      <c r="N517" s="58">
        <v>3</v>
      </c>
      <c r="O517" s="72">
        <f t="shared" si="45"/>
        <v>43528</v>
      </c>
      <c r="P517" s="61" t="s">
        <v>4456</v>
      </c>
      <c r="Q517" s="58">
        <v>7</v>
      </c>
      <c r="R517" s="58">
        <v>3</v>
      </c>
      <c r="S517" s="72">
        <f t="shared" si="46"/>
        <v>43531</v>
      </c>
      <c r="T517" s="61" t="s">
        <v>4456</v>
      </c>
      <c r="U517" s="58">
        <v>11</v>
      </c>
      <c r="V517" s="58">
        <v>3</v>
      </c>
      <c r="W517" s="55">
        <f t="shared" si="47"/>
        <v>43535</v>
      </c>
      <c r="X517" s="61" t="s">
        <v>4456</v>
      </c>
      <c r="Y517" s="58">
        <v>15</v>
      </c>
      <c r="Z517" s="58">
        <v>3</v>
      </c>
      <c r="AA517" s="55">
        <f t="shared" si="48"/>
        <v>43539</v>
      </c>
      <c r="AB517" s="61" t="s">
        <v>4456</v>
      </c>
      <c r="AC517" s="2">
        <f t="shared" si="44"/>
        <v>4</v>
      </c>
      <c r="AD517" s="2">
        <f>VLOOKUP(K517,'MMA Registration'!N:O,2,FALSE)</f>
        <v>18</v>
      </c>
    </row>
    <row r="518" spans="1:30" ht="23.1" customHeight="1">
      <c r="A518" s="58" t="s">
        <v>1587</v>
      </c>
      <c r="B518" s="61" t="s">
        <v>26</v>
      </c>
      <c r="C518" s="61" t="s">
        <v>27</v>
      </c>
      <c r="D518" s="61" t="s">
        <v>28</v>
      </c>
      <c r="E518" s="61" t="s">
        <v>28</v>
      </c>
      <c r="F518" s="2" t="s">
        <v>167</v>
      </c>
      <c r="G518" s="61" t="s">
        <v>4454</v>
      </c>
      <c r="H518" s="61" t="s">
        <v>4460</v>
      </c>
      <c r="I518" s="56" t="s">
        <v>934</v>
      </c>
      <c r="J518" s="61" t="s">
        <v>8160</v>
      </c>
      <c r="K518" s="46" t="s">
        <v>1607</v>
      </c>
      <c r="L518" s="58">
        <v>2019</v>
      </c>
      <c r="M518" s="58">
        <v>4</v>
      </c>
      <c r="N518" s="58">
        <v>3</v>
      </c>
      <c r="O518" s="72">
        <f t="shared" si="45"/>
        <v>43528</v>
      </c>
      <c r="P518" s="61" t="s">
        <v>4456</v>
      </c>
      <c r="Q518" s="58">
        <v>7</v>
      </c>
      <c r="R518" s="58">
        <v>3</v>
      </c>
      <c r="S518" s="72">
        <f t="shared" si="46"/>
        <v>43531</v>
      </c>
      <c r="T518" s="61" t="s">
        <v>4456</v>
      </c>
      <c r="U518" s="58">
        <v>13</v>
      </c>
      <c r="V518" s="58">
        <v>3</v>
      </c>
      <c r="W518" s="55">
        <f t="shared" si="47"/>
        <v>43537</v>
      </c>
      <c r="X518" s="61" t="s">
        <v>4456</v>
      </c>
      <c r="Y518" s="58">
        <v>15</v>
      </c>
      <c r="Z518" s="58">
        <v>3</v>
      </c>
      <c r="AA518" s="55">
        <f t="shared" si="48"/>
        <v>43539</v>
      </c>
      <c r="AB518" s="61" t="s">
        <v>4456</v>
      </c>
      <c r="AC518" s="2">
        <f t="shared" si="44"/>
        <v>4</v>
      </c>
      <c r="AD518" s="2">
        <f>VLOOKUP(K518,'MMA Registration'!N:O,2,FALSE)</f>
        <v>19</v>
      </c>
    </row>
    <row r="519" spans="1:30" ht="23.1" customHeight="1">
      <c r="A519" s="58" t="s">
        <v>1587</v>
      </c>
      <c r="B519" s="61" t="s">
        <v>26</v>
      </c>
      <c r="C519" s="61" t="s">
        <v>27</v>
      </c>
      <c r="D519" s="61" t="s">
        <v>28</v>
      </c>
      <c r="E519" s="61" t="s">
        <v>28</v>
      </c>
      <c r="F519" s="2" t="s">
        <v>167</v>
      </c>
      <c r="G519" s="61" t="s">
        <v>4454</v>
      </c>
      <c r="H519" s="61" t="s">
        <v>4460</v>
      </c>
      <c r="I519" s="56" t="s">
        <v>1608</v>
      </c>
      <c r="J519" s="61" t="s">
        <v>8160</v>
      </c>
      <c r="K519" s="46" t="s">
        <v>428</v>
      </c>
      <c r="L519" s="58">
        <v>2019</v>
      </c>
      <c r="M519" s="58">
        <v>4</v>
      </c>
      <c r="N519" s="58">
        <v>3</v>
      </c>
      <c r="O519" s="72">
        <f t="shared" si="45"/>
        <v>43528</v>
      </c>
      <c r="P519" s="61" t="s">
        <v>4456</v>
      </c>
      <c r="Q519" s="58">
        <v>7</v>
      </c>
      <c r="R519" s="58">
        <v>3</v>
      </c>
      <c r="S519" s="72">
        <f t="shared" si="46"/>
        <v>43531</v>
      </c>
      <c r="T519" s="61" t="s">
        <v>4456</v>
      </c>
      <c r="U519" s="58">
        <v>13</v>
      </c>
      <c r="V519" s="58">
        <v>3</v>
      </c>
      <c r="W519" s="55">
        <f t="shared" si="47"/>
        <v>43537</v>
      </c>
      <c r="X519" s="61" t="s">
        <v>4456</v>
      </c>
      <c r="Y519" s="58">
        <v>15</v>
      </c>
      <c r="Z519" s="58">
        <v>3</v>
      </c>
      <c r="AA519" s="55">
        <f t="shared" si="48"/>
        <v>43539</v>
      </c>
      <c r="AB519" s="61" t="s">
        <v>4456</v>
      </c>
      <c r="AC519" s="2">
        <f t="shared" si="44"/>
        <v>4</v>
      </c>
      <c r="AD519" s="2">
        <f>VLOOKUP(K519,'MMA Registration'!N:O,2,FALSE)</f>
        <v>19</v>
      </c>
    </row>
    <row r="520" spans="1:30" ht="23.1" customHeight="1">
      <c r="A520" s="58" t="s">
        <v>1587</v>
      </c>
      <c r="B520" s="61" t="s">
        <v>26</v>
      </c>
      <c r="C520" s="61" t="s">
        <v>27</v>
      </c>
      <c r="D520" s="61" t="s">
        <v>28</v>
      </c>
      <c r="E520" s="61" t="s">
        <v>28</v>
      </c>
      <c r="F520" s="2" t="s">
        <v>167</v>
      </c>
      <c r="G520" s="61" t="s">
        <v>4454</v>
      </c>
      <c r="H520" s="61" t="s">
        <v>4460</v>
      </c>
      <c r="I520" s="56" t="s">
        <v>1609</v>
      </c>
      <c r="J520" s="61" t="s">
        <v>8160</v>
      </c>
      <c r="K520" s="46" t="s">
        <v>1610</v>
      </c>
      <c r="L520" s="58">
        <v>2019</v>
      </c>
      <c r="M520" s="58">
        <v>4</v>
      </c>
      <c r="N520" s="58">
        <v>3</v>
      </c>
      <c r="O520" s="72">
        <f t="shared" si="45"/>
        <v>43528</v>
      </c>
      <c r="P520" s="61" t="s">
        <v>4456</v>
      </c>
      <c r="Q520" s="58">
        <v>7</v>
      </c>
      <c r="R520" s="58">
        <v>3</v>
      </c>
      <c r="S520" s="72">
        <f t="shared" si="46"/>
        <v>43531</v>
      </c>
      <c r="T520" s="61" t="s">
        <v>4456</v>
      </c>
      <c r="U520" s="58">
        <v>13</v>
      </c>
      <c r="V520" s="58">
        <v>3</v>
      </c>
      <c r="W520" s="55">
        <f t="shared" si="47"/>
        <v>43537</v>
      </c>
      <c r="X520" s="61" t="s">
        <v>4456</v>
      </c>
      <c r="Y520" s="58">
        <v>15</v>
      </c>
      <c r="Z520" s="58">
        <v>3</v>
      </c>
      <c r="AA520" s="55">
        <f t="shared" si="48"/>
        <v>43539</v>
      </c>
      <c r="AB520" s="61" t="s">
        <v>4456</v>
      </c>
      <c r="AC520" s="2">
        <f t="shared" si="44"/>
        <v>4</v>
      </c>
      <c r="AD520" s="2">
        <f>VLOOKUP(K520,'MMA Registration'!N:O,2,FALSE)</f>
        <v>19</v>
      </c>
    </row>
    <row r="521" spans="1:30" ht="23.1" customHeight="1">
      <c r="A521" s="58" t="s">
        <v>1587</v>
      </c>
      <c r="B521" s="61" t="s">
        <v>26</v>
      </c>
      <c r="C521" s="61" t="s">
        <v>27</v>
      </c>
      <c r="D521" s="61" t="s">
        <v>28</v>
      </c>
      <c r="E521" s="61" t="s">
        <v>28</v>
      </c>
      <c r="F521" s="2" t="s">
        <v>167</v>
      </c>
      <c r="G521" s="61" t="s">
        <v>4454</v>
      </c>
      <c r="H521" s="61" t="s">
        <v>4460</v>
      </c>
      <c r="I521" s="56" t="s">
        <v>1611</v>
      </c>
      <c r="J521" s="61" t="s">
        <v>8160</v>
      </c>
      <c r="K521" s="46" t="s">
        <v>1612</v>
      </c>
      <c r="L521" s="58">
        <v>2019</v>
      </c>
      <c r="M521" s="58">
        <v>4</v>
      </c>
      <c r="N521" s="58">
        <v>3</v>
      </c>
      <c r="O521" s="72">
        <f t="shared" si="45"/>
        <v>43528</v>
      </c>
      <c r="P521" s="61" t="s">
        <v>4456</v>
      </c>
      <c r="Q521" s="58">
        <v>7</v>
      </c>
      <c r="R521" s="58">
        <v>3</v>
      </c>
      <c r="S521" s="72">
        <f t="shared" si="46"/>
        <v>43531</v>
      </c>
      <c r="T521" s="61" t="s">
        <v>4456</v>
      </c>
      <c r="U521" s="58">
        <v>13</v>
      </c>
      <c r="V521" s="58">
        <v>3</v>
      </c>
      <c r="W521" s="55">
        <f t="shared" si="47"/>
        <v>43537</v>
      </c>
      <c r="X521" s="61" t="s">
        <v>4456</v>
      </c>
      <c r="Y521" s="58">
        <v>15</v>
      </c>
      <c r="Z521" s="58">
        <v>3</v>
      </c>
      <c r="AA521" s="55">
        <f t="shared" si="48"/>
        <v>43539</v>
      </c>
      <c r="AB521" s="61" t="s">
        <v>4456</v>
      </c>
      <c r="AC521" s="2">
        <f t="shared" si="44"/>
        <v>4</v>
      </c>
      <c r="AD521" s="2">
        <f>VLOOKUP(K521,'MMA Registration'!N:O,2,FALSE)</f>
        <v>19</v>
      </c>
    </row>
    <row r="522" spans="1:30" ht="23.1" customHeight="1">
      <c r="A522" s="58" t="s">
        <v>1587</v>
      </c>
      <c r="B522" s="61" t="s">
        <v>26</v>
      </c>
      <c r="C522" s="61" t="s">
        <v>27</v>
      </c>
      <c r="D522" s="61" t="s">
        <v>28</v>
      </c>
      <c r="E522" s="61" t="s">
        <v>28</v>
      </c>
      <c r="F522" s="2" t="s">
        <v>167</v>
      </c>
      <c r="G522" s="61" t="s">
        <v>4454</v>
      </c>
      <c r="H522" s="61" t="s">
        <v>4460</v>
      </c>
      <c r="I522" s="56" t="s">
        <v>1613</v>
      </c>
      <c r="J522" s="61" t="s">
        <v>8160</v>
      </c>
      <c r="K522" s="46" t="s">
        <v>1614</v>
      </c>
      <c r="L522" s="58">
        <v>2019</v>
      </c>
      <c r="M522" s="58">
        <v>4</v>
      </c>
      <c r="N522" s="58">
        <v>3</v>
      </c>
      <c r="O522" s="72">
        <f t="shared" si="45"/>
        <v>43528</v>
      </c>
      <c r="P522" s="61" t="s">
        <v>4456</v>
      </c>
      <c r="Q522" s="58">
        <v>7</v>
      </c>
      <c r="R522" s="58">
        <v>3</v>
      </c>
      <c r="S522" s="72">
        <f t="shared" si="46"/>
        <v>43531</v>
      </c>
      <c r="T522" s="61" t="s">
        <v>4456</v>
      </c>
      <c r="U522" s="58">
        <v>13</v>
      </c>
      <c r="V522" s="58">
        <v>3</v>
      </c>
      <c r="W522" s="55">
        <f t="shared" si="47"/>
        <v>43537</v>
      </c>
      <c r="X522" s="61" t="s">
        <v>4456</v>
      </c>
      <c r="Y522" s="58">
        <v>15</v>
      </c>
      <c r="Z522" s="58">
        <v>3</v>
      </c>
      <c r="AA522" s="55">
        <f t="shared" si="48"/>
        <v>43539</v>
      </c>
      <c r="AB522" s="61" t="s">
        <v>4456</v>
      </c>
      <c r="AC522" s="2">
        <f t="shared" si="44"/>
        <v>4</v>
      </c>
      <c r="AD522" s="2">
        <f>VLOOKUP(K522,'MMA Registration'!N:O,2,FALSE)</f>
        <v>19</v>
      </c>
    </row>
    <row r="523" spans="1:30" ht="23.1" customHeight="1">
      <c r="A523" s="58" t="s">
        <v>1587</v>
      </c>
      <c r="B523" s="61" t="s">
        <v>26</v>
      </c>
      <c r="C523" s="61" t="s">
        <v>27</v>
      </c>
      <c r="D523" s="61" t="s">
        <v>28</v>
      </c>
      <c r="E523" s="61" t="s">
        <v>28</v>
      </c>
      <c r="F523" s="2" t="s">
        <v>167</v>
      </c>
      <c r="G523" s="61" t="s">
        <v>4454</v>
      </c>
      <c r="H523" s="61" t="s">
        <v>4460</v>
      </c>
      <c r="I523" s="56" t="s">
        <v>1615</v>
      </c>
      <c r="J523" s="61" t="s">
        <v>8160</v>
      </c>
      <c r="K523" s="46" t="s">
        <v>407</v>
      </c>
      <c r="L523" s="58">
        <v>2019</v>
      </c>
      <c r="M523" s="58">
        <v>4</v>
      </c>
      <c r="N523" s="58">
        <v>3</v>
      </c>
      <c r="O523" s="72">
        <f t="shared" si="45"/>
        <v>43528</v>
      </c>
      <c r="P523" s="61" t="s">
        <v>4456</v>
      </c>
      <c r="Q523" s="58">
        <v>7</v>
      </c>
      <c r="R523" s="58">
        <v>3</v>
      </c>
      <c r="S523" s="72">
        <f t="shared" si="46"/>
        <v>43531</v>
      </c>
      <c r="T523" s="61" t="s">
        <v>4456</v>
      </c>
      <c r="U523" s="58">
        <v>13</v>
      </c>
      <c r="V523" s="58">
        <v>3</v>
      </c>
      <c r="W523" s="55">
        <f t="shared" si="47"/>
        <v>43537</v>
      </c>
      <c r="X523" s="61" t="s">
        <v>4456</v>
      </c>
      <c r="Y523" s="58">
        <v>15</v>
      </c>
      <c r="Z523" s="58">
        <v>3</v>
      </c>
      <c r="AA523" s="55">
        <f t="shared" si="48"/>
        <v>43539</v>
      </c>
      <c r="AB523" s="61" t="s">
        <v>4456</v>
      </c>
      <c r="AC523" s="2">
        <f t="shared" si="44"/>
        <v>4</v>
      </c>
      <c r="AD523" s="2">
        <f>VLOOKUP(K523,'MMA Registration'!N:O,2,FALSE)</f>
        <v>18</v>
      </c>
    </row>
    <row r="524" spans="1:30" ht="23.1" customHeight="1">
      <c r="A524" s="58" t="s">
        <v>1587</v>
      </c>
      <c r="B524" s="61" t="s">
        <v>26</v>
      </c>
      <c r="C524" s="61" t="s">
        <v>27</v>
      </c>
      <c r="D524" s="61" t="s">
        <v>28</v>
      </c>
      <c r="E524" s="61" t="s">
        <v>28</v>
      </c>
      <c r="F524" s="2" t="s">
        <v>167</v>
      </c>
      <c r="G524" s="61" t="s">
        <v>4454</v>
      </c>
      <c r="H524" s="61" t="s">
        <v>4460</v>
      </c>
      <c r="I524" s="56" t="s">
        <v>911</v>
      </c>
      <c r="J524" s="61" t="s">
        <v>8160</v>
      </c>
      <c r="K524" s="46" t="s">
        <v>1616</v>
      </c>
      <c r="L524" s="58">
        <v>2019</v>
      </c>
      <c r="M524" s="58">
        <v>4</v>
      </c>
      <c r="N524" s="58">
        <v>3</v>
      </c>
      <c r="O524" s="72">
        <f t="shared" si="45"/>
        <v>43528</v>
      </c>
      <c r="P524" s="61" t="s">
        <v>4456</v>
      </c>
      <c r="Q524" s="58">
        <v>7</v>
      </c>
      <c r="R524" s="58">
        <v>3</v>
      </c>
      <c r="S524" s="72">
        <f t="shared" si="46"/>
        <v>43531</v>
      </c>
      <c r="T524" s="61" t="s">
        <v>4456</v>
      </c>
      <c r="U524" s="58">
        <v>13</v>
      </c>
      <c r="V524" s="58">
        <v>3</v>
      </c>
      <c r="W524" s="55">
        <f t="shared" si="47"/>
        <v>43537</v>
      </c>
      <c r="X524" s="61" t="s">
        <v>4456</v>
      </c>
      <c r="Y524" s="58">
        <v>15</v>
      </c>
      <c r="Z524" s="58">
        <v>3</v>
      </c>
      <c r="AA524" s="55">
        <f t="shared" si="48"/>
        <v>43539</v>
      </c>
      <c r="AB524" s="61" t="s">
        <v>4456</v>
      </c>
      <c r="AC524" s="2">
        <f t="shared" si="44"/>
        <v>4</v>
      </c>
      <c r="AD524" s="2">
        <f>VLOOKUP(K524,'MMA Registration'!N:O,2,FALSE)</f>
        <v>18</v>
      </c>
    </row>
    <row r="525" spans="1:30" ht="23.1" customHeight="1">
      <c r="A525" s="58" t="s">
        <v>1587</v>
      </c>
      <c r="B525" s="61" t="s">
        <v>26</v>
      </c>
      <c r="C525" s="61" t="s">
        <v>27</v>
      </c>
      <c r="D525" s="61" t="s">
        <v>28</v>
      </c>
      <c r="E525" s="61" t="s">
        <v>28</v>
      </c>
      <c r="F525" s="2" t="s">
        <v>167</v>
      </c>
      <c r="G525" s="61" t="s">
        <v>4454</v>
      </c>
      <c r="H525" s="61" t="s">
        <v>4460</v>
      </c>
      <c r="I525" s="56" t="s">
        <v>1617</v>
      </c>
      <c r="J525" s="61" t="s">
        <v>8160</v>
      </c>
      <c r="K525" s="46" t="s">
        <v>1618</v>
      </c>
      <c r="L525" s="58">
        <v>2019</v>
      </c>
      <c r="M525" s="58">
        <v>4</v>
      </c>
      <c r="N525" s="58">
        <v>3</v>
      </c>
      <c r="O525" s="72">
        <f t="shared" si="45"/>
        <v>43528</v>
      </c>
      <c r="P525" s="61" t="s">
        <v>4456</v>
      </c>
      <c r="Q525" s="58">
        <v>7</v>
      </c>
      <c r="R525" s="58">
        <v>3</v>
      </c>
      <c r="S525" s="72">
        <f t="shared" si="46"/>
        <v>43531</v>
      </c>
      <c r="T525" s="61" t="s">
        <v>4456</v>
      </c>
      <c r="U525" s="58">
        <v>13</v>
      </c>
      <c r="V525" s="58">
        <v>3</v>
      </c>
      <c r="W525" s="55">
        <f t="shared" si="47"/>
        <v>43537</v>
      </c>
      <c r="X525" s="61" t="s">
        <v>4456</v>
      </c>
      <c r="Y525" s="58">
        <v>15</v>
      </c>
      <c r="Z525" s="58">
        <v>3</v>
      </c>
      <c r="AA525" s="55">
        <f t="shared" si="48"/>
        <v>43539</v>
      </c>
      <c r="AB525" s="61" t="s">
        <v>4456</v>
      </c>
      <c r="AC525" s="2">
        <f t="shared" si="44"/>
        <v>4</v>
      </c>
      <c r="AD525" s="2">
        <f>VLOOKUP(K525,'MMA Registration'!N:O,2,FALSE)</f>
        <v>19</v>
      </c>
    </row>
    <row r="526" spans="1:30" ht="23.1" customHeight="1">
      <c r="A526" s="58" t="s">
        <v>1587</v>
      </c>
      <c r="B526" s="61" t="s">
        <v>26</v>
      </c>
      <c r="C526" s="61" t="s">
        <v>27</v>
      </c>
      <c r="D526" s="61" t="s">
        <v>28</v>
      </c>
      <c r="E526" s="61" t="s">
        <v>28</v>
      </c>
      <c r="F526" s="2" t="s">
        <v>167</v>
      </c>
      <c r="G526" s="61" t="s">
        <v>4454</v>
      </c>
      <c r="H526" s="61" t="s">
        <v>4460</v>
      </c>
      <c r="I526" s="46" t="s">
        <v>222</v>
      </c>
      <c r="J526" s="61" t="s">
        <v>8160</v>
      </c>
      <c r="K526" s="46" t="s">
        <v>1621</v>
      </c>
      <c r="L526" s="58">
        <v>2019</v>
      </c>
      <c r="M526" s="58">
        <v>4</v>
      </c>
      <c r="N526" s="58">
        <v>3</v>
      </c>
      <c r="O526" s="72">
        <f t="shared" si="45"/>
        <v>43528</v>
      </c>
      <c r="P526" s="61" t="s">
        <v>4456</v>
      </c>
      <c r="Q526" s="58">
        <v>7</v>
      </c>
      <c r="R526" s="58">
        <v>3</v>
      </c>
      <c r="S526" s="72">
        <f t="shared" si="46"/>
        <v>43531</v>
      </c>
      <c r="T526" s="61" t="s">
        <v>4456</v>
      </c>
      <c r="U526" s="58">
        <v>13</v>
      </c>
      <c r="V526" s="58">
        <v>3</v>
      </c>
      <c r="W526" s="55">
        <f t="shared" si="47"/>
        <v>43537</v>
      </c>
      <c r="X526" s="61" t="s">
        <v>4456</v>
      </c>
      <c r="Y526" s="58">
        <v>15</v>
      </c>
      <c r="Z526" s="58">
        <v>3</v>
      </c>
      <c r="AA526" s="55">
        <f t="shared" si="48"/>
        <v>43539</v>
      </c>
      <c r="AB526" s="61" t="s">
        <v>4456</v>
      </c>
      <c r="AC526" s="2">
        <f t="shared" si="44"/>
        <v>4</v>
      </c>
      <c r="AD526" s="2">
        <f>VLOOKUP(K526,'MMA Registration'!N:O,2,FALSE)</f>
        <v>19</v>
      </c>
    </row>
    <row r="527" spans="1:30" ht="23.1" customHeight="1">
      <c r="A527" s="58" t="s">
        <v>1587</v>
      </c>
      <c r="B527" s="61" t="s">
        <v>26</v>
      </c>
      <c r="C527" s="61" t="s">
        <v>27</v>
      </c>
      <c r="D527" s="61" t="s">
        <v>28</v>
      </c>
      <c r="E527" s="61" t="s">
        <v>28</v>
      </c>
      <c r="F527" s="2" t="s">
        <v>167</v>
      </c>
      <c r="G527" s="61" t="s">
        <v>4454</v>
      </c>
      <c r="H527" s="61" t="s">
        <v>4460</v>
      </c>
      <c r="I527" s="46" t="s">
        <v>1622</v>
      </c>
      <c r="J527" s="61" t="s">
        <v>8160</v>
      </c>
      <c r="K527" s="46" t="s">
        <v>649</v>
      </c>
      <c r="L527" s="58">
        <v>2019</v>
      </c>
      <c r="M527" s="58">
        <v>4</v>
      </c>
      <c r="N527" s="58">
        <v>3</v>
      </c>
      <c r="O527" s="72">
        <f t="shared" si="45"/>
        <v>43528</v>
      </c>
      <c r="P527" s="61" t="s">
        <v>4456</v>
      </c>
      <c r="Q527" s="58">
        <v>7</v>
      </c>
      <c r="R527" s="58">
        <v>3</v>
      </c>
      <c r="S527" s="72">
        <f t="shared" si="46"/>
        <v>43531</v>
      </c>
      <c r="T527" s="61" t="s">
        <v>4456</v>
      </c>
      <c r="U527" s="58">
        <v>13</v>
      </c>
      <c r="V527" s="58">
        <v>3</v>
      </c>
      <c r="W527" s="55">
        <f t="shared" si="47"/>
        <v>43537</v>
      </c>
      <c r="X527" s="61" t="s">
        <v>4456</v>
      </c>
      <c r="Y527" s="58">
        <v>15</v>
      </c>
      <c r="Z527" s="58">
        <v>3</v>
      </c>
      <c r="AA527" s="55">
        <f t="shared" si="48"/>
        <v>43539</v>
      </c>
      <c r="AB527" s="61" t="s">
        <v>4456</v>
      </c>
      <c r="AC527" s="2">
        <f t="shared" si="44"/>
        <v>4</v>
      </c>
      <c r="AD527" s="2">
        <f>VLOOKUP(K527,'MMA Registration'!N:O,2,FALSE)</f>
        <v>19</v>
      </c>
    </row>
    <row r="528" spans="1:30" ht="23.1" customHeight="1">
      <c r="A528" s="58" t="s">
        <v>1587</v>
      </c>
      <c r="B528" s="61" t="s">
        <v>26</v>
      </c>
      <c r="C528" s="61" t="s">
        <v>27</v>
      </c>
      <c r="D528" s="61" t="s">
        <v>28</v>
      </c>
      <c r="E528" s="61" t="s">
        <v>28</v>
      </c>
      <c r="F528" s="2" t="s">
        <v>167</v>
      </c>
      <c r="G528" s="61" t="s">
        <v>4454</v>
      </c>
      <c r="H528" s="61" t="s">
        <v>4460</v>
      </c>
      <c r="I528" s="46" t="s">
        <v>4477</v>
      </c>
      <c r="J528" s="61" t="s">
        <v>8160</v>
      </c>
      <c r="K528" s="46" t="s">
        <v>1624</v>
      </c>
      <c r="L528" s="58">
        <v>2019</v>
      </c>
      <c r="M528" s="58">
        <v>4</v>
      </c>
      <c r="N528" s="58">
        <v>3</v>
      </c>
      <c r="O528" s="72">
        <f t="shared" si="45"/>
        <v>43528</v>
      </c>
      <c r="P528" s="61" t="s">
        <v>4456</v>
      </c>
      <c r="Q528" s="58">
        <v>7</v>
      </c>
      <c r="R528" s="58">
        <v>3</v>
      </c>
      <c r="S528" s="72">
        <f t="shared" si="46"/>
        <v>43531</v>
      </c>
      <c r="T528" s="61" t="s">
        <v>4456</v>
      </c>
      <c r="U528" s="58">
        <v>13</v>
      </c>
      <c r="V528" s="58">
        <v>3</v>
      </c>
      <c r="W528" s="55">
        <f t="shared" si="47"/>
        <v>43537</v>
      </c>
      <c r="X528" s="61" t="s">
        <v>4456</v>
      </c>
      <c r="Y528" s="58">
        <v>15</v>
      </c>
      <c r="Z528" s="58">
        <v>3</v>
      </c>
      <c r="AA528" s="55">
        <f t="shared" si="48"/>
        <v>43539</v>
      </c>
      <c r="AB528" s="61" t="s">
        <v>4456</v>
      </c>
      <c r="AC528" s="2">
        <f t="shared" si="44"/>
        <v>4</v>
      </c>
      <c r="AD528" s="2">
        <f>VLOOKUP(K528,'MMA Registration'!N:O,2,FALSE)</f>
        <v>17</v>
      </c>
    </row>
    <row r="529" spans="1:30" ht="23.1" customHeight="1">
      <c r="A529" s="58" t="s">
        <v>1587</v>
      </c>
      <c r="B529" s="61" t="s">
        <v>26</v>
      </c>
      <c r="C529" s="61" t="s">
        <v>27</v>
      </c>
      <c r="D529" s="61" t="s">
        <v>28</v>
      </c>
      <c r="E529" s="61" t="s">
        <v>28</v>
      </c>
      <c r="F529" s="2" t="s">
        <v>167</v>
      </c>
      <c r="G529" s="61" t="s">
        <v>4454</v>
      </c>
      <c r="H529" s="71" t="s">
        <v>4458</v>
      </c>
      <c r="I529" s="56" t="s">
        <v>1625</v>
      </c>
      <c r="J529" s="61" t="s">
        <v>8160</v>
      </c>
      <c r="K529" s="56" t="s">
        <v>1626</v>
      </c>
      <c r="L529" s="71">
        <v>2019</v>
      </c>
      <c r="M529" s="71">
        <v>5</v>
      </c>
      <c r="N529" s="71">
        <v>3</v>
      </c>
      <c r="O529" s="72">
        <f t="shared" si="45"/>
        <v>43529</v>
      </c>
      <c r="P529" s="61" t="s">
        <v>4456</v>
      </c>
      <c r="Q529" s="71">
        <v>8</v>
      </c>
      <c r="R529" s="71">
        <v>3</v>
      </c>
      <c r="S529" s="72">
        <f t="shared" si="46"/>
        <v>43532</v>
      </c>
      <c r="T529" s="58" t="s">
        <v>4457</v>
      </c>
      <c r="U529" s="71">
        <v>11</v>
      </c>
      <c r="V529" s="71">
        <v>3</v>
      </c>
      <c r="W529" s="55">
        <f t="shared" si="47"/>
        <v>43535</v>
      </c>
      <c r="X529" s="61" t="s">
        <v>4456</v>
      </c>
      <c r="Y529" s="71">
        <v>15</v>
      </c>
      <c r="Z529" s="71">
        <v>3</v>
      </c>
      <c r="AA529" s="55">
        <f t="shared" si="48"/>
        <v>43539</v>
      </c>
      <c r="AB529" s="61" t="s">
        <v>4456</v>
      </c>
      <c r="AC529" s="2">
        <f t="shared" si="44"/>
        <v>3</v>
      </c>
      <c r="AD529" s="2">
        <f>VLOOKUP(K529,'MMA Registration'!N:O,2,FALSE)</f>
        <v>18</v>
      </c>
    </row>
    <row r="530" spans="1:30" ht="23.1" customHeight="1">
      <c r="A530" s="58" t="s">
        <v>1587</v>
      </c>
      <c r="B530" s="61" t="s">
        <v>26</v>
      </c>
      <c r="C530" s="61" t="s">
        <v>27</v>
      </c>
      <c r="D530" s="61" t="s">
        <v>28</v>
      </c>
      <c r="E530" s="61" t="s">
        <v>28</v>
      </c>
      <c r="F530" s="2" t="s">
        <v>167</v>
      </c>
      <c r="G530" s="61" t="s">
        <v>4454</v>
      </c>
      <c r="H530" s="71" t="s">
        <v>4458</v>
      </c>
      <c r="I530" s="56" t="s">
        <v>1627</v>
      </c>
      <c r="J530" s="61" t="s">
        <v>8160</v>
      </c>
      <c r="K530" s="56" t="s">
        <v>1049</v>
      </c>
      <c r="L530" s="71">
        <v>2019</v>
      </c>
      <c r="M530" s="71">
        <v>5</v>
      </c>
      <c r="N530" s="71">
        <v>3</v>
      </c>
      <c r="O530" s="72">
        <f t="shared" si="45"/>
        <v>43529</v>
      </c>
      <c r="P530" s="61" t="s">
        <v>4456</v>
      </c>
      <c r="Q530" s="71">
        <v>8</v>
      </c>
      <c r="R530" s="71">
        <v>3</v>
      </c>
      <c r="S530" s="72">
        <f t="shared" si="46"/>
        <v>43532</v>
      </c>
      <c r="T530" s="58" t="s">
        <v>4456</v>
      </c>
      <c r="U530" s="71">
        <v>11</v>
      </c>
      <c r="V530" s="71">
        <v>3</v>
      </c>
      <c r="W530" s="55">
        <f t="shared" si="47"/>
        <v>43535</v>
      </c>
      <c r="X530" s="61" t="s">
        <v>4456</v>
      </c>
      <c r="Y530" s="71">
        <v>15</v>
      </c>
      <c r="Z530" s="71">
        <v>3</v>
      </c>
      <c r="AA530" s="55">
        <f t="shared" si="48"/>
        <v>43539</v>
      </c>
      <c r="AB530" s="61" t="s">
        <v>4456</v>
      </c>
      <c r="AC530" s="2">
        <f t="shared" si="44"/>
        <v>4</v>
      </c>
      <c r="AD530" s="2">
        <f>VLOOKUP(K530,'MMA Registration'!N:O,2,FALSE)</f>
        <v>19</v>
      </c>
    </row>
    <row r="531" spans="1:30" ht="23.1" customHeight="1">
      <c r="A531" s="58" t="s">
        <v>1587</v>
      </c>
      <c r="B531" s="61" t="s">
        <v>26</v>
      </c>
      <c r="C531" s="61" t="s">
        <v>27</v>
      </c>
      <c r="D531" s="61" t="s">
        <v>28</v>
      </c>
      <c r="E531" s="61" t="s">
        <v>28</v>
      </c>
      <c r="F531" s="2" t="s">
        <v>167</v>
      </c>
      <c r="G531" s="61" t="s">
        <v>4454</v>
      </c>
      <c r="H531" s="71" t="s">
        <v>4458</v>
      </c>
      <c r="I531" s="56" t="s">
        <v>1235</v>
      </c>
      <c r="J531" s="61" t="s">
        <v>8160</v>
      </c>
      <c r="K531" s="56" t="s">
        <v>363</v>
      </c>
      <c r="L531" s="71">
        <v>2019</v>
      </c>
      <c r="M531" s="71">
        <v>5</v>
      </c>
      <c r="N531" s="71">
        <v>3</v>
      </c>
      <c r="O531" s="72">
        <f t="shared" si="45"/>
        <v>43529</v>
      </c>
      <c r="P531" s="61" t="s">
        <v>4456</v>
      </c>
      <c r="Q531" s="71">
        <v>8</v>
      </c>
      <c r="R531" s="71">
        <v>3</v>
      </c>
      <c r="S531" s="72">
        <f t="shared" si="46"/>
        <v>43532</v>
      </c>
      <c r="T531" s="58" t="s">
        <v>4456</v>
      </c>
      <c r="U531" s="71">
        <v>11</v>
      </c>
      <c r="V531" s="71">
        <v>3</v>
      </c>
      <c r="W531" s="55">
        <f t="shared" si="47"/>
        <v>43535</v>
      </c>
      <c r="X531" s="61" t="s">
        <v>4457</v>
      </c>
      <c r="Y531" s="71">
        <v>15</v>
      </c>
      <c r="Z531" s="71">
        <v>3</v>
      </c>
      <c r="AA531" s="55">
        <f t="shared" si="48"/>
        <v>43539</v>
      </c>
      <c r="AB531" s="61" t="s">
        <v>4457</v>
      </c>
      <c r="AC531" s="2">
        <f t="shared" si="44"/>
        <v>2</v>
      </c>
      <c r="AD531" s="2">
        <f>VLOOKUP(K531,'MMA Registration'!N:O,2,FALSE)</f>
        <v>19</v>
      </c>
    </row>
    <row r="532" spans="1:30" ht="23.1" customHeight="1">
      <c r="A532" s="58" t="s">
        <v>1587</v>
      </c>
      <c r="B532" s="61" t="s">
        <v>26</v>
      </c>
      <c r="C532" s="61" t="s">
        <v>27</v>
      </c>
      <c r="D532" s="61" t="s">
        <v>28</v>
      </c>
      <c r="E532" s="61" t="s">
        <v>28</v>
      </c>
      <c r="F532" s="2" t="s">
        <v>167</v>
      </c>
      <c r="G532" s="61" t="s">
        <v>4454</v>
      </c>
      <c r="H532" s="71" t="s">
        <v>4458</v>
      </c>
      <c r="I532" s="56" t="s">
        <v>1628</v>
      </c>
      <c r="J532" s="61" t="s">
        <v>8160</v>
      </c>
      <c r="K532" s="56" t="s">
        <v>1629</v>
      </c>
      <c r="L532" s="71">
        <v>2019</v>
      </c>
      <c r="M532" s="71">
        <v>5</v>
      </c>
      <c r="N532" s="71">
        <v>3</v>
      </c>
      <c r="O532" s="72">
        <f t="shared" si="45"/>
        <v>43529</v>
      </c>
      <c r="P532" s="61" t="s">
        <v>4456</v>
      </c>
      <c r="Q532" s="71">
        <v>8</v>
      </c>
      <c r="R532" s="71">
        <v>3</v>
      </c>
      <c r="S532" s="72">
        <f t="shared" si="46"/>
        <v>43532</v>
      </c>
      <c r="T532" s="58" t="s">
        <v>4456</v>
      </c>
      <c r="U532" s="71">
        <v>11</v>
      </c>
      <c r="V532" s="71">
        <v>3</v>
      </c>
      <c r="W532" s="55">
        <f t="shared" si="47"/>
        <v>43535</v>
      </c>
      <c r="X532" s="61" t="s">
        <v>4456</v>
      </c>
      <c r="Y532" s="71">
        <v>15</v>
      </c>
      <c r="Z532" s="71">
        <v>3</v>
      </c>
      <c r="AA532" s="55">
        <f t="shared" si="48"/>
        <v>43539</v>
      </c>
      <c r="AB532" s="61" t="s">
        <v>4456</v>
      </c>
      <c r="AC532" s="2">
        <f t="shared" si="44"/>
        <v>4</v>
      </c>
      <c r="AD532" s="2">
        <f>VLOOKUP(K532,'MMA Registration'!N:O,2,FALSE)</f>
        <v>17</v>
      </c>
    </row>
    <row r="533" spans="1:30" ht="23.1" customHeight="1">
      <c r="A533" s="58" t="s">
        <v>1587</v>
      </c>
      <c r="B533" s="61" t="s">
        <v>26</v>
      </c>
      <c r="C533" s="61" t="s">
        <v>27</v>
      </c>
      <c r="D533" s="61" t="s">
        <v>28</v>
      </c>
      <c r="E533" s="61" t="s">
        <v>28</v>
      </c>
      <c r="F533" s="2" t="s">
        <v>167</v>
      </c>
      <c r="G533" s="61" t="s">
        <v>4454</v>
      </c>
      <c r="H533" s="71" t="s">
        <v>4458</v>
      </c>
      <c r="I533" s="56" t="s">
        <v>1630</v>
      </c>
      <c r="J533" s="61" t="s">
        <v>8160</v>
      </c>
      <c r="K533" s="56" t="s">
        <v>1631</v>
      </c>
      <c r="L533" s="71">
        <v>2019</v>
      </c>
      <c r="M533" s="71">
        <v>5</v>
      </c>
      <c r="N533" s="71">
        <v>3</v>
      </c>
      <c r="O533" s="72">
        <f t="shared" si="45"/>
        <v>43529</v>
      </c>
      <c r="P533" s="61" t="s">
        <v>4456</v>
      </c>
      <c r="Q533" s="71">
        <v>8</v>
      </c>
      <c r="R533" s="71">
        <v>3</v>
      </c>
      <c r="S533" s="72">
        <f t="shared" si="46"/>
        <v>43532</v>
      </c>
      <c r="T533" s="58" t="s">
        <v>4456</v>
      </c>
      <c r="U533" s="71">
        <v>11</v>
      </c>
      <c r="V533" s="71">
        <v>3</v>
      </c>
      <c r="W533" s="55">
        <f t="shared" si="47"/>
        <v>43535</v>
      </c>
      <c r="X533" s="61" t="s">
        <v>4456</v>
      </c>
      <c r="Y533" s="71">
        <v>15</v>
      </c>
      <c r="Z533" s="71">
        <v>3</v>
      </c>
      <c r="AA533" s="55">
        <f t="shared" si="48"/>
        <v>43539</v>
      </c>
      <c r="AB533" s="61" t="s">
        <v>4456</v>
      </c>
      <c r="AC533" s="2">
        <f t="shared" si="44"/>
        <v>4</v>
      </c>
      <c r="AD533" s="2">
        <f>VLOOKUP(K533,'MMA Registration'!N:O,2,FALSE)</f>
        <v>18</v>
      </c>
    </row>
    <row r="534" spans="1:30" ht="23.1" customHeight="1">
      <c r="A534" s="58" t="s">
        <v>1587</v>
      </c>
      <c r="B534" s="61" t="s">
        <v>26</v>
      </c>
      <c r="C534" s="61" t="s">
        <v>27</v>
      </c>
      <c r="D534" s="61" t="s">
        <v>28</v>
      </c>
      <c r="E534" s="61" t="s">
        <v>28</v>
      </c>
      <c r="F534" s="2" t="s">
        <v>167</v>
      </c>
      <c r="G534" s="61" t="s">
        <v>4454</v>
      </c>
      <c r="H534" s="71" t="s">
        <v>4458</v>
      </c>
      <c r="I534" s="56" t="s">
        <v>1632</v>
      </c>
      <c r="J534" s="61" t="s">
        <v>8160</v>
      </c>
      <c r="K534" s="56" t="s">
        <v>1307</v>
      </c>
      <c r="L534" s="71">
        <v>2019</v>
      </c>
      <c r="M534" s="71">
        <v>5</v>
      </c>
      <c r="N534" s="71">
        <v>3</v>
      </c>
      <c r="O534" s="72">
        <f t="shared" si="45"/>
        <v>43529</v>
      </c>
      <c r="P534" s="61" t="s">
        <v>4456</v>
      </c>
      <c r="Q534" s="71">
        <v>8</v>
      </c>
      <c r="R534" s="71">
        <v>3</v>
      </c>
      <c r="S534" s="72">
        <f t="shared" si="46"/>
        <v>43532</v>
      </c>
      <c r="T534" s="58" t="s">
        <v>4457</v>
      </c>
      <c r="U534" s="71">
        <v>11</v>
      </c>
      <c r="V534" s="71">
        <v>3</v>
      </c>
      <c r="W534" s="55">
        <f t="shared" si="47"/>
        <v>43535</v>
      </c>
      <c r="X534" s="61" t="s">
        <v>4456</v>
      </c>
      <c r="Y534" s="71">
        <v>15</v>
      </c>
      <c r="Z534" s="71">
        <v>3</v>
      </c>
      <c r="AA534" s="55">
        <f t="shared" si="48"/>
        <v>43539</v>
      </c>
      <c r="AB534" s="61" t="s">
        <v>4457</v>
      </c>
      <c r="AC534" s="2">
        <f t="shared" si="44"/>
        <v>2</v>
      </c>
      <c r="AD534" s="2">
        <f>VLOOKUP(K534,'MMA Registration'!N:O,2,FALSE)</f>
        <v>19</v>
      </c>
    </row>
    <row r="535" spans="1:30" ht="23.1" customHeight="1">
      <c r="A535" s="58" t="s">
        <v>1587</v>
      </c>
      <c r="B535" s="61" t="s">
        <v>26</v>
      </c>
      <c r="C535" s="61" t="s">
        <v>27</v>
      </c>
      <c r="D535" s="61" t="s">
        <v>28</v>
      </c>
      <c r="E535" s="61" t="s">
        <v>28</v>
      </c>
      <c r="F535" s="2" t="s">
        <v>167</v>
      </c>
      <c r="G535" s="61" t="s">
        <v>4454</v>
      </c>
      <c r="H535" s="71" t="s">
        <v>4458</v>
      </c>
      <c r="I535" s="56" t="s">
        <v>1633</v>
      </c>
      <c r="J535" s="61" t="s">
        <v>8160</v>
      </c>
      <c r="K535" s="56" t="s">
        <v>1634</v>
      </c>
      <c r="L535" s="71">
        <v>2019</v>
      </c>
      <c r="M535" s="71">
        <v>5</v>
      </c>
      <c r="N535" s="71">
        <v>3</v>
      </c>
      <c r="O535" s="72">
        <f t="shared" si="45"/>
        <v>43529</v>
      </c>
      <c r="P535" s="61" t="s">
        <v>4456</v>
      </c>
      <c r="Q535" s="71">
        <v>8</v>
      </c>
      <c r="R535" s="71">
        <v>3</v>
      </c>
      <c r="S535" s="72">
        <f t="shared" si="46"/>
        <v>43532</v>
      </c>
      <c r="T535" s="58" t="s">
        <v>4456</v>
      </c>
      <c r="U535" s="71">
        <v>11</v>
      </c>
      <c r="V535" s="71">
        <v>3</v>
      </c>
      <c r="W535" s="55">
        <f t="shared" si="47"/>
        <v>43535</v>
      </c>
      <c r="X535" s="61" t="s">
        <v>4456</v>
      </c>
      <c r="Y535" s="71">
        <v>15</v>
      </c>
      <c r="Z535" s="71">
        <v>3</v>
      </c>
      <c r="AA535" s="55">
        <f t="shared" si="48"/>
        <v>43539</v>
      </c>
      <c r="AB535" s="61" t="s">
        <v>4456</v>
      </c>
      <c r="AC535" s="2">
        <f t="shared" si="44"/>
        <v>4</v>
      </c>
      <c r="AD535" s="2">
        <f>VLOOKUP(K535,'MMA Registration'!N:O,2,FALSE)</f>
        <v>18</v>
      </c>
    </row>
    <row r="536" spans="1:30" ht="23.1" customHeight="1">
      <c r="A536" s="58" t="s">
        <v>1587</v>
      </c>
      <c r="B536" s="61" t="s">
        <v>26</v>
      </c>
      <c r="C536" s="61" t="s">
        <v>27</v>
      </c>
      <c r="D536" s="61" t="s">
        <v>28</v>
      </c>
      <c r="E536" s="61" t="s">
        <v>28</v>
      </c>
      <c r="F536" s="2" t="s">
        <v>167</v>
      </c>
      <c r="G536" s="61" t="s">
        <v>4454</v>
      </c>
      <c r="H536" s="71" t="s">
        <v>4458</v>
      </c>
      <c r="I536" s="56" t="s">
        <v>4478</v>
      </c>
      <c r="J536" s="61" t="s">
        <v>8160</v>
      </c>
      <c r="K536" s="56" t="s">
        <v>1488</v>
      </c>
      <c r="L536" s="71">
        <v>2019</v>
      </c>
      <c r="M536" s="71">
        <v>5</v>
      </c>
      <c r="N536" s="71">
        <v>3</v>
      </c>
      <c r="O536" s="72">
        <f t="shared" si="45"/>
        <v>43529</v>
      </c>
      <c r="P536" s="61" t="s">
        <v>4456</v>
      </c>
      <c r="Q536" s="71">
        <v>8</v>
      </c>
      <c r="R536" s="71">
        <v>3</v>
      </c>
      <c r="S536" s="72">
        <f t="shared" si="46"/>
        <v>43532</v>
      </c>
      <c r="T536" s="58" t="s">
        <v>4457</v>
      </c>
      <c r="U536" s="71">
        <v>11</v>
      </c>
      <c r="V536" s="71">
        <v>3</v>
      </c>
      <c r="W536" s="55">
        <f t="shared" si="47"/>
        <v>43535</v>
      </c>
      <c r="X536" s="61" t="s">
        <v>4456</v>
      </c>
      <c r="Y536" s="71">
        <v>15</v>
      </c>
      <c r="Z536" s="71">
        <v>3</v>
      </c>
      <c r="AA536" s="55">
        <f t="shared" si="48"/>
        <v>43539</v>
      </c>
      <c r="AB536" s="61" t="s">
        <v>4457</v>
      </c>
      <c r="AC536" s="2">
        <f t="shared" si="44"/>
        <v>2</v>
      </c>
      <c r="AD536" s="2">
        <f>VLOOKUP(K536,'MMA Registration'!N:O,2,FALSE)</f>
        <v>18</v>
      </c>
    </row>
    <row r="537" spans="1:30" ht="23.1" customHeight="1">
      <c r="A537" s="58" t="s">
        <v>1587</v>
      </c>
      <c r="B537" s="61" t="s">
        <v>26</v>
      </c>
      <c r="C537" s="61" t="s">
        <v>27</v>
      </c>
      <c r="D537" s="61" t="s">
        <v>28</v>
      </c>
      <c r="E537" s="61" t="s">
        <v>28</v>
      </c>
      <c r="F537" s="2" t="s">
        <v>167</v>
      </c>
      <c r="G537" s="61" t="s">
        <v>4454</v>
      </c>
      <c r="H537" s="71" t="s">
        <v>4458</v>
      </c>
      <c r="I537" s="56" t="s">
        <v>1636</v>
      </c>
      <c r="J537" s="61" t="s">
        <v>8160</v>
      </c>
      <c r="K537" s="56" t="s">
        <v>1637</v>
      </c>
      <c r="L537" s="71">
        <v>2019</v>
      </c>
      <c r="M537" s="71">
        <v>5</v>
      </c>
      <c r="N537" s="71">
        <v>3</v>
      </c>
      <c r="O537" s="72">
        <f t="shared" si="45"/>
        <v>43529</v>
      </c>
      <c r="P537" s="61" t="s">
        <v>4456</v>
      </c>
      <c r="Q537" s="71">
        <v>8</v>
      </c>
      <c r="R537" s="71">
        <v>3</v>
      </c>
      <c r="S537" s="72">
        <f t="shared" si="46"/>
        <v>43532</v>
      </c>
      <c r="T537" s="58" t="s">
        <v>4456</v>
      </c>
      <c r="U537" s="71">
        <v>11</v>
      </c>
      <c r="V537" s="71">
        <v>3</v>
      </c>
      <c r="W537" s="55">
        <f t="shared" si="47"/>
        <v>43535</v>
      </c>
      <c r="X537" s="61" t="s">
        <v>4457</v>
      </c>
      <c r="Y537" s="71">
        <v>15</v>
      </c>
      <c r="Z537" s="71">
        <v>3</v>
      </c>
      <c r="AA537" s="55">
        <f t="shared" si="48"/>
        <v>43539</v>
      </c>
      <c r="AB537" s="61" t="s">
        <v>4456</v>
      </c>
      <c r="AC537" s="2">
        <f t="shared" si="44"/>
        <v>3</v>
      </c>
      <c r="AD537" s="2">
        <f>VLOOKUP(K537,'MMA Registration'!N:O,2,FALSE)</f>
        <v>19</v>
      </c>
    </row>
    <row r="538" spans="1:30" ht="23.1" customHeight="1">
      <c r="A538" s="58" t="s">
        <v>1587</v>
      </c>
      <c r="B538" s="61" t="s">
        <v>26</v>
      </c>
      <c r="C538" s="61" t="s">
        <v>27</v>
      </c>
      <c r="D538" s="61" t="s">
        <v>28</v>
      </c>
      <c r="E538" s="61" t="s">
        <v>28</v>
      </c>
      <c r="F538" s="2" t="s">
        <v>167</v>
      </c>
      <c r="G538" s="61" t="s">
        <v>4454</v>
      </c>
      <c r="H538" s="71" t="s">
        <v>4458</v>
      </c>
      <c r="I538" s="56" t="s">
        <v>1638</v>
      </c>
      <c r="J538" s="61" t="s">
        <v>8160</v>
      </c>
      <c r="K538" s="56" t="s">
        <v>764</v>
      </c>
      <c r="L538" s="71">
        <v>2019</v>
      </c>
      <c r="M538" s="71">
        <v>5</v>
      </c>
      <c r="N538" s="71">
        <v>3</v>
      </c>
      <c r="O538" s="72">
        <f t="shared" si="45"/>
        <v>43529</v>
      </c>
      <c r="P538" s="61" t="s">
        <v>4456</v>
      </c>
      <c r="Q538" s="71">
        <v>8</v>
      </c>
      <c r="R538" s="71">
        <v>3</v>
      </c>
      <c r="S538" s="72">
        <f t="shared" si="46"/>
        <v>43532</v>
      </c>
      <c r="T538" s="58" t="s">
        <v>4456</v>
      </c>
      <c r="U538" s="71">
        <v>11</v>
      </c>
      <c r="V538" s="71">
        <v>3</v>
      </c>
      <c r="W538" s="55">
        <f t="shared" si="47"/>
        <v>43535</v>
      </c>
      <c r="X538" s="61" t="s">
        <v>4456</v>
      </c>
      <c r="Y538" s="71">
        <v>15</v>
      </c>
      <c r="Z538" s="71">
        <v>3</v>
      </c>
      <c r="AA538" s="55">
        <f t="shared" si="48"/>
        <v>43539</v>
      </c>
      <c r="AB538" s="61" t="s">
        <v>4456</v>
      </c>
      <c r="AC538" s="2">
        <f t="shared" si="44"/>
        <v>4</v>
      </c>
      <c r="AD538" s="2">
        <f>VLOOKUP(K538,'MMA Registration'!N:O,2,FALSE)</f>
        <v>19</v>
      </c>
    </row>
    <row r="539" spans="1:30" ht="23.1" customHeight="1">
      <c r="A539" s="58" t="s">
        <v>1587</v>
      </c>
      <c r="B539" s="61" t="s">
        <v>26</v>
      </c>
      <c r="C539" s="61" t="s">
        <v>27</v>
      </c>
      <c r="D539" s="61" t="s">
        <v>28</v>
      </c>
      <c r="E539" s="61" t="s">
        <v>28</v>
      </c>
      <c r="F539" s="2" t="s">
        <v>167</v>
      </c>
      <c r="G539" s="61" t="s">
        <v>4454</v>
      </c>
      <c r="H539" s="71" t="s">
        <v>4458</v>
      </c>
      <c r="I539" s="56" t="s">
        <v>1639</v>
      </c>
      <c r="J539" s="61" t="s">
        <v>8160</v>
      </c>
      <c r="K539" s="56" t="s">
        <v>469</v>
      </c>
      <c r="L539" s="71">
        <v>2019</v>
      </c>
      <c r="M539" s="71">
        <v>5</v>
      </c>
      <c r="N539" s="71">
        <v>3</v>
      </c>
      <c r="O539" s="72">
        <f t="shared" si="45"/>
        <v>43529</v>
      </c>
      <c r="P539" s="61" t="s">
        <v>4456</v>
      </c>
      <c r="Q539" s="71">
        <v>8</v>
      </c>
      <c r="R539" s="71">
        <v>3</v>
      </c>
      <c r="S539" s="72">
        <f t="shared" si="46"/>
        <v>43532</v>
      </c>
      <c r="T539" s="58" t="s">
        <v>4456</v>
      </c>
      <c r="U539" s="71">
        <v>11</v>
      </c>
      <c r="V539" s="71">
        <v>3</v>
      </c>
      <c r="W539" s="55">
        <f t="shared" si="47"/>
        <v>43535</v>
      </c>
      <c r="X539" s="61" t="s">
        <v>4456</v>
      </c>
      <c r="Y539" s="71">
        <v>15</v>
      </c>
      <c r="Z539" s="71">
        <v>3</v>
      </c>
      <c r="AA539" s="55">
        <f t="shared" si="48"/>
        <v>43539</v>
      </c>
      <c r="AB539" s="61" t="s">
        <v>4456</v>
      </c>
      <c r="AC539" s="2">
        <f t="shared" si="44"/>
        <v>4</v>
      </c>
      <c r="AD539" s="2">
        <f>VLOOKUP(K539,'MMA Registration'!N:O,2,FALSE)</f>
        <v>19</v>
      </c>
    </row>
    <row r="540" spans="1:30" ht="23.1" customHeight="1">
      <c r="A540" s="58" t="s">
        <v>1587</v>
      </c>
      <c r="B540" s="61" t="s">
        <v>26</v>
      </c>
      <c r="C540" s="61" t="s">
        <v>27</v>
      </c>
      <c r="D540" s="61" t="s">
        <v>28</v>
      </c>
      <c r="E540" s="61" t="s">
        <v>28</v>
      </c>
      <c r="F540" s="2" t="s">
        <v>167</v>
      </c>
      <c r="G540" s="61" t="s">
        <v>4454</v>
      </c>
      <c r="H540" s="71" t="s">
        <v>4458</v>
      </c>
      <c r="I540" s="56" t="s">
        <v>514</v>
      </c>
      <c r="J540" s="61" t="s">
        <v>8160</v>
      </c>
      <c r="K540" s="56" t="s">
        <v>1154</v>
      </c>
      <c r="L540" s="71">
        <v>2019</v>
      </c>
      <c r="M540" s="71">
        <v>5</v>
      </c>
      <c r="N540" s="71">
        <v>3</v>
      </c>
      <c r="O540" s="72">
        <f>DATE(L540,N540,M540)</f>
        <v>43529</v>
      </c>
      <c r="P540" s="61" t="s">
        <v>4456</v>
      </c>
      <c r="Q540" s="71">
        <v>8</v>
      </c>
      <c r="R540" s="71">
        <v>3</v>
      </c>
      <c r="S540" s="72">
        <f>DATE(L540,R540,Q540)</f>
        <v>43532</v>
      </c>
      <c r="T540" s="58" t="s">
        <v>4456</v>
      </c>
      <c r="U540" s="71">
        <v>11</v>
      </c>
      <c r="V540" s="71">
        <v>3</v>
      </c>
      <c r="W540" s="55">
        <f>DATE(L540,V540,U540)</f>
        <v>43535</v>
      </c>
      <c r="X540" s="61" t="s">
        <v>4457</v>
      </c>
      <c r="Y540" s="71">
        <v>15</v>
      </c>
      <c r="Z540" s="71">
        <v>3</v>
      </c>
      <c r="AA540" s="55">
        <f>DATE(L540,Z540,Y540)</f>
        <v>43539</v>
      </c>
      <c r="AB540" s="61" t="s">
        <v>4457</v>
      </c>
      <c r="AC540" s="2">
        <f t="shared" si="44"/>
        <v>2</v>
      </c>
      <c r="AD540" s="2">
        <f>VLOOKUP(K540,'MMA Registration'!N:O,2,FALSE)</f>
        <v>19</v>
      </c>
    </row>
    <row r="541" spans="1:30" ht="23.1" customHeight="1">
      <c r="A541" s="58" t="s">
        <v>1587</v>
      </c>
      <c r="B541" s="61" t="s">
        <v>26</v>
      </c>
      <c r="C541" s="61" t="s">
        <v>27</v>
      </c>
      <c r="D541" s="61" t="s">
        <v>28</v>
      </c>
      <c r="E541" s="61" t="s">
        <v>28</v>
      </c>
      <c r="F541" s="2" t="s">
        <v>167</v>
      </c>
      <c r="G541" s="61" t="s">
        <v>4454</v>
      </c>
      <c r="H541" s="71" t="s">
        <v>4458</v>
      </c>
      <c r="I541" s="56" t="s">
        <v>1640</v>
      </c>
      <c r="J541" s="61" t="s">
        <v>8160</v>
      </c>
      <c r="K541" s="56" t="s">
        <v>1641</v>
      </c>
      <c r="L541" s="71">
        <v>2019</v>
      </c>
      <c r="M541" s="71">
        <v>5</v>
      </c>
      <c r="N541" s="71">
        <v>3</v>
      </c>
      <c r="O541" s="72">
        <f t="shared" si="45"/>
        <v>43529</v>
      </c>
      <c r="P541" s="61" t="s">
        <v>4456</v>
      </c>
      <c r="Q541" s="71">
        <v>8</v>
      </c>
      <c r="R541" s="71">
        <v>3</v>
      </c>
      <c r="S541" s="72">
        <f t="shared" si="46"/>
        <v>43532</v>
      </c>
      <c r="T541" s="58" t="s">
        <v>4457</v>
      </c>
      <c r="U541" s="71">
        <v>11</v>
      </c>
      <c r="V541" s="71">
        <v>3</v>
      </c>
      <c r="W541" s="55">
        <f t="shared" si="47"/>
        <v>43535</v>
      </c>
      <c r="X541" s="61" t="s">
        <v>4456</v>
      </c>
      <c r="Y541" s="71">
        <v>15</v>
      </c>
      <c r="Z541" s="71">
        <v>3</v>
      </c>
      <c r="AA541" s="55">
        <f t="shared" si="48"/>
        <v>43539</v>
      </c>
      <c r="AB541" s="61" t="s">
        <v>4457</v>
      </c>
      <c r="AC541" s="2">
        <f t="shared" si="44"/>
        <v>2</v>
      </c>
      <c r="AD541" s="2">
        <f>VLOOKUP(K541,'MMA Registration'!N:O,2,FALSE)</f>
        <v>19</v>
      </c>
    </row>
    <row r="542" spans="1:30" ht="23.1" customHeight="1">
      <c r="A542" s="58" t="s">
        <v>1587</v>
      </c>
      <c r="B542" s="61" t="s">
        <v>26</v>
      </c>
      <c r="C542" s="61" t="s">
        <v>27</v>
      </c>
      <c r="D542" s="61" t="s">
        <v>28</v>
      </c>
      <c r="E542" s="61" t="s">
        <v>28</v>
      </c>
      <c r="F542" s="2" t="s">
        <v>167</v>
      </c>
      <c r="G542" s="61" t="s">
        <v>4454</v>
      </c>
      <c r="H542" s="71" t="s">
        <v>4458</v>
      </c>
      <c r="I542" s="56" t="s">
        <v>4479</v>
      </c>
      <c r="J542" s="61" t="s">
        <v>8160</v>
      </c>
      <c r="K542" s="56" t="s">
        <v>1643</v>
      </c>
      <c r="L542" s="71">
        <v>2019</v>
      </c>
      <c r="M542" s="71">
        <v>5</v>
      </c>
      <c r="N542" s="71">
        <v>3</v>
      </c>
      <c r="O542" s="72">
        <f t="shared" si="45"/>
        <v>43529</v>
      </c>
      <c r="P542" s="61" t="s">
        <v>4456</v>
      </c>
      <c r="Q542" s="71">
        <v>8</v>
      </c>
      <c r="R542" s="71">
        <v>3</v>
      </c>
      <c r="S542" s="72">
        <f t="shared" si="46"/>
        <v>43532</v>
      </c>
      <c r="T542" s="58" t="s">
        <v>4456</v>
      </c>
      <c r="U542" s="71">
        <v>11</v>
      </c>
      <c r="V542" s="71">
        <v>3</v>
      </c>
      <c r="W542" s="55">
        <f t="shared" si="47"/>
        <v>43535</v>
      </c>
      <c r="X542" s="61" t="s">
        <v>4456</v>
      </c>
      <c r="Y542" s="71">
        <v>15</v>
      </c>
      <c r="Z542" s="71">
        <v>3</v>
      </c>
      <c r="AA542" s="55">
        <f t="shared" si="48"/>
        <v>43539</v>
      </c>
      <c r="AB542" s="61" t="s">
        <v>4456</v>
      </c>
      <c r="AC542" s="2">
        <f t="shared" si="44"/>
        <v>4</v>
      </c>
      <c r="AD542" s="2">
        <f>VLOOKUP(K542,'MMA Registration'!N:O,2,FALSE)</f>
        <v>17</v>
      </c>
    </row>
    <row r="543" spans="1:30" ht="23.1" customHeight="1">
      <c r="A543" s="58" t="s">
        <v>1587</v>
      </c>
      <c r="B543" s="61" t="s">
        <v>26</v>
      </c>
      <c r="C543" s="61" t="s">
        <v>27</v>
      </c>
      <c r="D543" s="61" t="s">
        <v>28</v>
      </c>
      <c r="E543" s="61" t="s">
        <v>28</v>
      </c>
      <c r="F543" s="2" t="s">
        <v>167</v>
      </c>
      <c r="G543" s="61" t="s">
        <v>4454</v>
      </c>
      <c r="H543" s="71" t="s">
        <v>4458</v>
      </c>
      <c r="I543" s="56" t="s">
        <v>1644</v>
      </c>
      <c r="J543" s="61" t="s">
        <v>8160</v>
      </c>
      <c r="K543" s="56" t="s">
        <v>1645</v>
      </c>
      <c r="L543" s="71">
        <v>2019</v>
      </c>
      <c r="M543" s="71">
        <v>6</v>
      </c>
      <c r="N543" s="71">
        <v>3</v>
      </c>
      <c r="O543" s="72">
        <f t="shared" si="45"/>
        <v>43530</v>
      </c>
      <c r="P543" s="61" t="s">
        <v>4456</v>
      </c>
      <c r="Q543" s="71">
        <v>8</v>
      </c>
      <c r="R543" s="71">
        <v>3</v>
      </c>
      <c r="S543" s="72">
        <f t="shared" si="46"/>
        <v>43532</v>
      </c>
      <c r="T543" s="58" t="s">
        <v>4456</v>
      </c>
      <c r="U543" s="71">
        <v>11</v>
      </c>
      <c r="V543" s="71">
        <v>3</v>
      </c>
      <c r="W543" s="55">
        <f t="shared" si="47"/>
        <v>43535</v>
      </c>
      <c r="X543" s="61" t="s">
        <v>4457</v>
      </c>
      <c r="Y543" s="71">
        <v>15</v>
      </c>
      <c r="Z543" s="71">
        <v>3</v>
      </c>
      <c r="AA543" s="55">
        <f t="shared" si="48"/>
        <v>43539</v>
      </c>
      <c r="AB543" s="61" t="s">
        <v>4457</v>
      </c>
      <c r="AC543" s="2">
        <f t="shared" si="44"/>
        <v>2</v>
      </c>
      <c r="AD543" s="2">
        <f>VLOOKUP(K543,'MMA Registration'!N:O,2,FALSE)</f>
        <v>16</v>
      </c>
    </row>
    <row r="544" spans="1:30" ht="23.1" customHeight="1">
      <c r="A544" s="58" t="s">
        <v>1587</v>
      </c>
      <c r="B544" s="61" t="s">
        <v>26</v>
      </c>
      <c r="C544" s="61" t="s">
        <v>27</v>
      </c>
      <c r="D544" s="61" t="s">
        <v>28</v>
      </c>
      <c r="E544" s="61" t="s">
        <v>28</v>
      </c>
      <c r="F544" s="2" t="s">
        <v>167</v>
      </c>
      <c r="G544" s="61" t="s">
        <v>4454</v>
      </c>
      <c r="H544" s="71" t="s">
        <v>4458</v>
      </c>
      <c r="I544" s="56" t="s">
        <v>1646</v>
      </c>
      <c r="J544" s="61" t="s">
        <v>8160</v>
      </c>
      <c r="K544" s="56" t="s">
        <v>1647</v>
      </c>
      <c r="L544" s="71">
        <v>2019</v>
      </c>
      <c r="M544" s="71">
        <v>6</v>
      </c>
      <c r="N544" s="71">
        <v>3</v>
      </c>
      <c r="O544" s="72">
        <f t="shared" si="45"/>
        <v>43530</v>
      </c>
      <c r="P544" s="61" t="s">
        <v>4456</v>
      </c>
      <c r="Q544" s="71">
        <v>8</v>
      </c>
      <c r="R544" s="71">
        <v>3</v>
      </c>
      <c r="S544" s="72">
        <f t="shared" si="46"/>
        <v>43532</v>
      </c>
      <c r="T544" s="58" t="s">
        <v>4457</v>
      </c>
      <c r="U544" s="71">
        <v>11</v>
      </c>
      <c r="V544" s="71">
        <v>3</v>
      </c>
      <c r="W544" s="55">
        <f t="shared" si="47"/>
        <v>43535</v>
      </c>
      <c r="X544" s="61" t="s">
        <v>4456</v>
      </c>
      <c r="Y544" s="71">
        <v>15</v>
      </c>
      <c r="Z544" s="71">
        <v>3</v>
      </c>
      <c r="AA544" s="55">
        <f t="shared" si="48"/>
        <v>43539</v>
      </c>
      <c r="AB544" s="61" t="s">
        <v>4456</v>
      </c>
      <c r="AC544" s="2">
        <f t="shared" si="44"/>
        <v>3</v>
      </c>
      <c r="AD544" s="2">
        <f>VLOOKUP(K544,'MMA Registration'!N:O,2,FALSE)</f>
        <v>18</v>
      </c>
    </row>
    <row r="545" spans="1:30" ht="23.1" customHeight="1">
      <c r="A545" s="58" t="s">
        <v>1587</v>
      </c>
      <c r="B545" s="61" t="s">
        <v>26</v>
      </c>
      <c r="C545" s="61" t="s">
        <v>27</v>
      </c>
      <c r="D545" s="61" t="s">
        <v>28</v>
      </c>
      <c r="E545" s="61" t="s">
        <v>28</v>
      </c>
      <c r="F545" s="2" t="s">
        <v>167</v>
      </c>
      <c r="G545" s="61" t="s">
        <v>4454</v>
      </c>
      <c r="H545" s="71" t="s">
        <v>4458</v>
      </c>
      <c r="I545" s="56" t="s">
        <v>1648</v>
      </c>
      <c r="J545" s="61" t="s">
        <v>8160</v>
      </c>
      <c r="K545" s="56" t="s">
        <v>816</v>
      </c>
      <c r="L545" s="71">
        <v>2019</v>
      </c>
      <c r="M545" s="71">
        <v>6</v>
      </c>
      <c r="N545" s="71">
        <v>3</v>
      </c>
      <c r="O545" s="72">
        <f t="shared" si="45"/>
        <v>43530</v>
      </c>
      <c r="P545" s="61" t="s">
        <v>4456</v>
      </c>
      <c r="Q545" s="71">
        <v>8</v>
      </c>
      <c r="R545" s="71">
        <v>3</v>
      </c>
      <c r="S545" s="72">
        <f t="shared" si="46"/>
        <v>43532</v>
      </c>
      <c r="T545" s="58" t="s">
        <v>4456</v>
      </c>
      <c r="U545" s="71">
        <v>11</v>
      </c>
      <c r="V545" s="71">
        <v>3</v>
      </c>
      <c r="W545" s="55">
        <f t="shared" si="47"/>
        <v>43535</v>
      </c>
      <c r="X545" s="61" t="s">
        <v>4456</v>
      </c>
      <c r="Y545" s="71">
        <v>15</v>
      </c>
      <c r="Z545" s="71">
        <v>3</v>
      </c>
      <c r="AA545" s="55">
        <f t="shared" si="48"/>
        <v>43539</v>
      </c>
      <c r="AB545" s="61" t="s">
        <v>4456</v>
      </c>
      <c r="AC545" s="2">
        <f t="shared" si="44"/>
        <v>4</v>
      </c>
      <c r="AD545" s="2">
        <f>VLOOKUP(K545,'MMA Registration'!N:O,2,FALSE)</f>
        <v>19</v>
      </c>
    </row>
    <row r="546" spans="1:30" ht="23.1" customHeight="1">
      <c r="A546" s="58" t="s">
        <v>1587</v>
      </c>
      <c r="B546" s="61" t="s">
        <v>26</v>
      </c>
      <c r="C546" s="61" t="s">
        <v>27</v>
      </c>
      <c r="D546" s="61" t="s">
        <v>28</v>
      </c>
      <c r="E546" s="61" t="s">
        <v>28</v>
      </c>
      <c r="F546" s="2" t="s">
        <v>167</v>
      </c>
      <c r="G546" s="61" t="s">
        <v>4454</v>
      </c>
      <c r="H546" s="71" t="s">
        <v>4458</v>
      </c>
      <c r="I546" s="56" t="s">
        <v>1649</v>
      </c>
      <c r="J546" s="61" t="s">
        <v>8160</v>
      </c>
      <c r="K546" s="56" t="s">
        <v>1650</v>
      </c>
      <c r="L546" s="71">
        <v>2019</v>
      </c>
      <c r="M546" s="71">
        <v>6</v>
      </c>
      <c r="N546" s="71">
        <v>3</v>
      </c>
      <c r="O546" s="72">
        <f t="shared" si="45"/>
        <v>43530</v>
      </c>
      <c r="P546" s="61" t="s">
        <v>4456</v>
      </c>
      <c r="Q546" s="71">
        <v>8</v>
      </c>
      <c r="R546" s="71">
        <v>3</v>
      </c>
      <c r="S546" s="72">
        <f t="shared" si="46"/>
        <v>43532</v>
      </c>
      <c r="T546" s="58" t="s">
        <v>4456</v>
      </c>
      <c r="U546" s="71">
        <v>11</v>
      </c>
      <c r="V546" s="71">
        <v>3</v>
      </c>
      <c r="W546" s="55">
        <f t="shared" si="47"/>
        <v>43535</v>
      </c>
      <c r="X546" s="61" t="s">
        <v>4457</v>
      </c>
      <c r="Y546" s="71">
        <v>15</v>
      </c>
      <c r="Z546" s="71">
        <v>3</v>
      </c>
      <c r="AA546" s="55">
        <f t="shared" si="48"/>
        <v>43539</v>
      </c>
      <c r="AB546" s="61" t="s">
        <v>4457</v>
      </c>
      <c r="AC546" s="2">
        <f t="shared" si="44"/>
        <v>2</v>
      </c>
      <c r="AD546" s="2">
        <f>VLOOKUP(K546,'MMA Registration'!N:O,2,FALSE)</f>
        <v>18</v>
      </c>
    </row>
    <row r="547" spans="1:30" ht="23.1" customHeight="1">
      <c r="A547" s="58" t="s">
        <v>1587</v>
      </c>
      <c r="B547" s="61" t="s">
        <v>26</v>
      </c>
      <c r="C547" s="61" t="s">
        <v>27</v>
      </c>
      <c r="D547" s="61" t="s">
        <v>28</v>
      </c>
      <c r="E547" s="61" t="s">
        <v>28</v>
      </c>
      <c r="F547" s="2" t="s">
        <v>167</v>
      </c>
      <c r="G547" s="61" t="s">
        <v>4454</v>
      </c>
      <c r="H547" s="71" t="s">
        <v>4458</v>
      </c>
      <c r="I547" s="56" t="s">
        <v>1653</v>
      </c>
      <c r="J547" s="61" t="s">
        <v>8160</v>
      </c>
      <c r="K547" s="56" t="s">
        <v>1654</v>
      </c>
      <c r="L547" s="71">
        <v>2019</v>
      </c>
      <c r="M547" s="71">
        <v>6</v>
      </c>
      <c r="N547" s="71">
        <v>3</v>
      </c>
      <c r="O547" s="72">
        <f t="shared" si="45"/>
        <v>43530</v>
      </c>
      <c r="P547" s="61" t="s">
        <v>4457</v>
      </c>
      <c r="Q547" s="71">
        <v>8</v>
      </c>
      <c r="R547" s="71">
        <v>3</v>
      </c>
      <c r="S547" s="72">
        <f t="shared" si="46"/>
        <v>43532</v>
      </c>
      <c r="T547" s="58" t="s">
        <v>4456</v>
      </c>
      <c r="U547" s="71">
        <v>11</v>
      </c>
      <c r="V547" s="71">
        <v>3</v>
      </c>
      <c r="W547" s="55">
        <f t="shared" si="47"/>
        <v>43535</v>
      </c>
      <c r="X547" s="61" t="s">
        <v>4456</v>
      </c>
      <c r="Y547" s="71">
        <v>15</v>
      </c>
      <c r="Z547" s="71">
        <v>3</v>
      </c>
      <c r="AA547" s="55">
        <f t="shared" si="48"/>
        <v>43539</v>
      </c>
      <c r="AB547" s="61" t="s">
        <v>4456</v>
      </c>
      <c r="AC547" s="2">
        <f t="shared" si="44"/>
        <v>3</v>
      </c>
      <c r="AD547" s="2">
        <f>VLOOKUP(K547,'MMA Registration'!N:O,2,FALSE)</f>
        <v>18</v>
      </c>
    </row>
    <row r="548" spans="1:30" ht="23.1" customHeight="1">
      <c r="A548" s="58" t="s">
        <v>1587</v>
      </c>
      <c r="B548" s="61" t="s">
        <v>26</v>
      </c>
      <c r="C548" s="61" t="s">
        <v>27</v>
      </c>
      <c r="D548" s="61" t="s">
        <v>28</v>
      </c>
      <c r="E548" s="61" t="s">
        <v>28</v>
      </c>
      <c r="F548" s="2" t="s">
        <v>167</v>
      </c>
      <c r="G548" s="61" t="s">
        <v>4454</v>
      </c>
      <c r="H548" s="71" t="s">
        <v>4458</v>
      </c>
      <c r="I548" s="56" t="s">
        <v>4480</v>
      </c>
      <c r="J548" s="61" t="s">
        <v>8160</v>
      </c>
      <c r="K548" s="56" t="s">
        <v>1656</v>
      </c>
      <c r="L548" s="71">
        <v>2019</v>
      </c>
      <c r="M548" s="71">
        <v>6</v>
      </c>
      <c r="N548" s="71">
        <v>3</v>
      </c>
      <c r="O548" s="72">
        <f t="shared" si="45"/>
        <v>43530</v>
      </c>
      <c r="P548" s="61" t="s">
        <v>4457</v>
      </c>
      <c r="Q548" s="71">
        <v>8</v>
      </c>
      <c r="R548" s="71">
        <v>3</v>
      </c>
      <c r="S548" s="72">
        <f t="shared" si="46"/>
        <v>43532</v>
      </c>
      <c r="T548" s="58" t="s">
        <v>4456</v>
      </c>
      <c r="U548" s="71">
        <v>11</v>
      </c>
      <c r="V548" s="71">
        <v>3</v>
      </c>
      <c r="W548" s="55">
        <f t="shared" si="47"/>
        <v>43535</v>
      </c>
      <c r="X548" s="61" t="s">
        <v>4456</v>
      </c>
      <c r="Y548" s="71">
        <v>15</v>
      </c>
      <c r="Z548" s="71">
        <v>3</v>
      </c>
      <c r="AA548" s="55">
        <f t="shared" si="48"/>
        <v>43539</v>
      </c>
      <c r="AB548" s="61" t="s">
        <v>4456</v>
      </c>
      <c r="AC548" s="2">
        <f t="shared" si="44"/>
        <v>3</v>
      </c>
      <c r="AD548" s="2">
        <f>VLOOKUP(K548,'MMA Registration'!N:O,2,FALSE)</f>
        <v>17</v>
      </c>
    </row>
    <row r="549" spans="1:30" ht="23.1" customHeight="1">
      <c r="A549" s="58" t="s">
        <v>1587</v>
      </c>
      <c r="B549" s="61" t="s">
        <v>26</v>
      </c>
      <c r="C549" s="61" t="s">
        <v>27</v>
      </c>
      <c r="D549" s="61" t="s">
        <v>28</v>
      </c>
      <c r="E549" s="61" t="s">
        <v>28</v>
      </c>
      <c r="F549" s="2" t="s">
        <v>167</v>
      </c>
      <c r="G549" s="61" t="s">
        <v>4454</v>
      </c>
      <c r="H549" s="71" t="s">
        <v>4458</v>
      </c>
      <c r="I549" s="56" t="s">
        <v>1207</v>
      </c>
      <c r="J549" s="61" t="s">
        <v>8160</v>
      </c>
      <c r="K549" s="56" t="s">
        <v>1657</v>
      </c>
      <c r="L549" s="71">
        <v>2019</v>
      </c>
      <c r="M549" s="71">
        <v>6</v>
      </c>
      <c r="N549" s="71">
        <v>3</v>
      </c>
      <c r="O549" s="72">
        <f t="shared" si="45"/>
        <v>43530</v>
      </c>
      <c r="P549" s="61" t="s">
        <v>4457</v>
      </c>
      <c r="Q549" s="71">
        <v>8</v>
      </c>
      <c r="R549" s="71">
        <v>3</v>
      </c>
      <c r="S549" s="72">
        <f t="shared" si="46"/>
        <v>43532</v>
      </c>
      <c r="T549" s="58" t="s">
        <v>4456</v>
      </c>
      <c r="U549" s="71">
        <v>11</v>
      </c>
      <c r="V549" s="71">
        <v>3</v>
      </c>
      <c r="W549" s="55">
        <f t="shared" si="47"/>
        <v>43535</v>
      </c>
      <c r="X549" s="61" t="s">
        <v>4457</v>
      </c>
      <c r="Y549" s="71">
        <v>15</v>
      </c>
      <c r="Z549" s="71">
        <v>3</v>
      </c>
      <c r="AA549" s="55">
        <f t="shared" si="48"/>
        <v>43539</v>
      </c>
      <c r="AB549" s="61" t="s">
        <v>4457</v>
      </c>
      <c r="AC549" s="2">
        <f t="shared" si="44"/>
        <v>1</v>
      </c>
      <c r="AD549" s="2">
        <f>VLOOKUP(K549,'MMA Registration'!N:O,2,FALSE)</f>
        <v>18</v>
      </c>
    </row>
    <row r="550" spans="1:30" ht="23.1" customHeight="1">
      <c r="A550" s="58" t="s">
        <v>1587</v>
      </c>
      <c r="B550" s="61" t="s">
        <v>26</v>
      </c>
      <c r="C550" s="61" t="s">
        <v>27</v>
      </c>
      <c r="D550" s="61" t="s">
        <v>28</v>
      </c>
      <c r="E550" s="61" t="s">
        <v>28</v>
      </c>
      <c r="F550" s="2" t="s">
        <v>167</v>
      </c>
      <c r="G550" s="61" t="s">
        <v>4454</v>
      </c>
      <c r="H550" s="71" t="s">
        <v>4458</v>
      </c>
      <c r="I550" s="56" t="s">
        <v>1658</v>
      </c>
      <c r="J550" s="61" t="s">
        <v>8160</v>
      </c>
      <c r="K550" s="56" t="s">
        <v>1659</v>
      </c>
      <c r="L550" s="71">
        <v>2019</v>
      </c>
      <c r="M550" s="71">
        <v>6</v>
      </c>
      <c r="N550" s="71">
        <v>3</v>
      </c>
      <c r="O550" s="72">
        <f t="shared" si="45"/>
        <v>43530</v>
      </c>
      <c r="P550" s="61" t="s">
        <v>4457</v>
      </c>
      <c r="Q550" s="71">
        <v>8</v>
      </c>
      <c r="R550" s="71">
        <v>3</v>
      </c>
      <c r="S550" s="72">
        <f t="shared" si="46"/>
        <v>43532</v>
      </c>
      <c r="T550" s="58" t="s">
        <v>4456</v>
      </c>
      <c r="U550" s="71">
        <v>11</v>
      </c>
      <c r="V550" s="71">
        <v>3</v>
      </c>
      <c r="W550" s="55">
        <f t="shared" si="47"/>
        <v>43535</v>
      </c>
      <c r="X550" s="61" t="s">
        <v>4456</v>
      </c>
      <c r="Y550" s="71">
        <v>15</v>
      </c>
      <c r="Z550" s="71">
        <v>3</v>
      </c>
      <c r="AA550" s="55">
        <f t="shared" si="48"/>
        <v>43539</v>
      </c>
      <c r="AB550" s="61" t="s">
        <v>4456</v>
      </c>
      <c r="AC550" s="2">
        <f t="shared" si="44"/>
        <v>3</v>
      </c>
      <c r="AD550" s="2">
        <f>VLOOKUP(K550,'MMA Registration'!N:O,2,FALSE)</f>
        <v>19</v>
      </c>
    </row>
    <row r="551" spans="1:30" ht="23.1" customHeight="1">
      <c r="A551" s="58" t="s">
        <v>1587</v>
      </c>
      <c r="B551" s="61" t="s">
        <v>26</v>
      </c>
      <c r="C551" s="61" t="s">
        <v>27</v>
      </c>
      <c r="D551" s="61" t="s">
        <v>28</v>
      </c>
      <c r="E551" s="61" t="s">
        <v>28</v>
      </c>
      <c r="F551" s="2" t="s">
        <v>167</v>
      </c>
      <c r="G551" s="61" t="s">
        <v>4454</v>
      </c>
      <c r="H551" s="71" t="s">
        <v>4458</v>
      </c>
      <c r="I551" s="56" t="s">
        <v>412</v>
      </c>
      <c r="J551" s="61" t="s">
        <v>8160</v>
      </c>
      <c r="K551" s="56" t="s">
        <v>722</v>
      </c>
      <c r="L551" s="71">
        <v>2019</v>
      </c>
      <c r="M551" s="71">
        <v>6</v>
      </c>
      <c r="N551" s="71">
        <v>3</v>
      </c>
      <c r="O551" s="72">
        <f t="shared" si="45"/>
        <v>43530</v>
      </c>
      <c r="P551" s="61" t="s">
        <v>4457</v>
      </c>
      <c r="Q551" s="71">
        <v>8</v>
      </c>
      <c r="R551" s="71">
        <v>3</v>
      </c>
      <c r="S551" s="72">
        <f t="shared" si="46"/>
        <v>43532</v>
      </c>
      <c r="T551" s="58" t="s">
        <v>4456</v>
      </c>
      <c r="U551" s="71">
        <v>11</v>
      </c>
      <c r="V551" s="71">
        <v>3</v>
      </c>
      <c r="W551" s="55">
        <f t="shared" si="47"/>
        <v>43535</v>
      </c>
      <c r="X551" s="61" t="s">
        <v>4456</v>
      </c>
      <c r="Y551" s="71">
        <v>15</v>
      </c>
      <c r="Z551" s="71">
        <v>3</v>
      </c>
      <c r="AA551" s="55">
        <f t="shared" si="48"/>
        <v>43539</v>
      </c>
      <c r="AB551" s="61" t="s">
        <v>4456</v>
      </c>
      <c r="AC551" s="2">
        <f t="shared" si="44"/>
        <v>3</v>
      </c>
      <c r="AD551" s="2">
        <f>VLOOKUP(K551,'MMA Registration'!N:O,2,FALSE)</f>
        <v>18</v>
      </c>
    </row>
    <row r="552" spans="1:30" ht="23.1" customHeight="1">
      <c r="A552" s="58" t="s">
        <v>1587</v>
      </c>
      <c r="B552" s="61" t="s">
        <v>26</v>
      </c>
      <c r="C552" s="61" t="s">
        <v>27</v>
      </c>
      <c r="D552" s="61" t="s">
        <v>28</v>
      </c>
      <c r="E552" s="61" t="s">
        <v>28</v>
      </c>
      <c r="F552" s="2" t="s">
        <v>167</v>
      </c>
      <c r="G552" s="61" t="s">
        <v>4454</v>
      </c>
      <c r="H552" s="71" t="s">
        <v>4458</v>
      </c>
      <c r="I552" s="56" t="s">
        <v>1660</v>
      </c>
      <c r="J552" s="61" t="s">
        <v>8160</v>
      </c>
      <c r="K552" s="56" t="s">
        <v>760</v>
      </c>
      <c r="L552" s="71">
        <v>2019</v>
      </c>
      <c r="M552" s="71">
        <v>6</v>
      </c>
      <c r="N552" s="71">
        <v>3</v>
      </c>
      <c r="O552" s="72">
        <f t="shared" si="45"/>
        <v>43530</v>
      </c>
      <c r="P552" s="61" t="s">
        <v>4457</v>
      </c>
      <c r="Q552" s="71">
        <v>8</v>
      </c>
      <c r="R552" s="71">
        <v>3</v>
      </c>
      <c r="S552" s="72">
        <f t="shared" si="46"/>
        <v>43532</v>
      </c>
      <c r="T552" s="58" t="s">
        <v>4456</v>
      </c>
      <c r="U552" s="71">
        <v>11</v>
      </c>
      <c r="V552" s="71">
        <v>3</v>
      </c>
      <c r="W552" s="55">
        <f t="shared" si="47"/>
        <v>43535</v>
      </c>
      <c r="X552" s="61" t="s">
        <v>4456</v>
      </c>
      <c r="Y552" s="71">
        <v>15</v>
      </c>
      <c r="Z552" s="71">
        <v>3</v>
      </c>
      <c r="AA552" s="55">
        <f t="shared" si="48"/>
        <v>43539</v>
      </c>
      <c r="AB552" s="61" t="s">
        <v>4456</v>
      </c>
      <c r="AC552" s="2">
        <f t="shared" si="44"/>
        <v>3</v>
      </c>
      <c r="AD552" s="2">
        <f>VLOOKUP(K552,'MMA Registration'!N:O,2,FALSE)</f>
        <v>17</v>
      </c>
    </row>
    <row r="553" spans="1:30" ht="23.1" customHeight="1">
      <c r="A553" s="58" t="s">
        <v>1662</v>
      </c>
      <c r="B553" s="58" t="s">
        <v>26</v>
      </c>
      <c r="C553" s="58" t="s">
        <v>27</v>
      </c>
      <c r="D553" s="58" t="s">
        <v>28</v>
      </c>
      <c r="E553" s="58" t="s">
        <v>28</v>
      </c>
      <c r="F553" s="2" t="s">
        <v>167</v>
      </c>
      <c r="G553" s="58" t="s">
        <v>4454</v>
      </c>
      <c r="H553" s="58" t="s">
        <v>4460</v>
      </c>
      <c r="I553" s="58" t="s">
        <v>1713</v>
      </c>
      <c r="J553" s="61" t="s">
        <v>8160</v>
      </c>
      <c r="K553" s="58" t="s">
        <v>1612</v>
      </c>
      <c r="L553" s="58">
        <v>2019</v>
      </c>
      <c r="M553" s="58">
        <v>18</v>
      </c>
      <c r="N553" s="58">
        <v>3</v>
      </c>
      <c r="O553" s="72">
        <f t="shared" si="45"/>
        <v>43542</v>
      </c>
      <c r="P553" s="58" t="s">
        <v>4456</v>
      </c>
      <c r="Q553" s="58">
        <v>22</v>
      </c>
      <c r="R553" s="58">
        <v>3</v>
      </c>
      <c r="S553" s="72">
        <f t="shared" si="46"/>
        <v>43546</v>
      </c>
      <c r="T553" s="58" t="s">
        <v>4456</v>
      </c>
      <c r="U553" s="58">
        <v>26</v>
      </c>
      <c r="V553" s="58">
        <v>3</v>
      </c>
      <c r="W553" s="55">
        <f t="shared" si="47"/>
        <v>43550</v>
      </c>
      <c r="X553" s="58" t="s">
        <v>4456</v>
      </c>
      <c r="Y553" s="58">
        <v>28</v>
      </c>
      <c r="Z553" s="58">
        <v>3</v>
      </c>
      <c r="AA553" s="94">
        <f t="shared" si="48"/>
        <v>43552</v>
      </c>
      <c r="AB553" s="58" t="s">
        <v>4456</v>
      </c>
      <c r="AC553" s="2">
        <f t="shared" si="44"/>
        <v>4</v>
      </c>
      <c r="AD553" s="2">
        <f>VLOOKUP(K553,'MMA Registration'!N:O,2,FALSE)</f>
        <v>19</v>
      </c>
    </row>
    <row r="554" spans="1:30" ht="23.1" customHeight="1">
      <c r="A554" s="58" t="s">
        <v>1662</v>
      </c>
      <c r="B554" s="58" t="s">
        <v>26</v>
      </c>
      <c r="C554" s="58" t="s">
        <v>27</v>
      </c>
      <c r="D554" s="58" t="s">
        <v>28</v>
      </c>
      <c r="E554" s="58" t="s">
        <v>28</v>
      </c>
      <c r="F554" s="2" t="s">
        <v>167</v>
      </c>
      <c r="G554" s="58" t="s">
        <v>4454</v>
      </c>
      <c r="H554" s="58" t="s">
        <v>4460</v>
      </c>
      <c r="I554" s="58" t="s">
        <v>1714</v>
      </c>
      <c r="J554" s="61" t="s">
        <v>8160</v>
      </c>
      <c r="K554" s="58" t="s">
        <v>1715</v>
      </c>
      <c r="L554" s="58">
        <v>2019</v>
      </c>
      <c r="M554" s="58">
        <v>18</v>
      </c>
      <c r="N554" s="58">
        <v>3</v>
      </c>
      <c r="O554" s="72">
        <f t="shared" si="45"/>
        <v>43542</v>
      </c>
      <c r="P554" s="58" t="s">
        <v>4456</v>
      </c>
      <c r="Q554" s="58">
        <v>22</v>
      </c>
      <c r="R554" s="58">
        <v>3</v>
      </c>
      <c r="S554" s="72">
        <f t="shared" si="46"/>
        <v>43546</v>
      </c>
      <c r="T554" s="58" t="s">
        <v>4456</v>
      </c>
      <c r="U554" s="58">
        <v>26</v>
      </c>
      <c r="V554" s="58">
        <v>3</v>
      </c>
      <c r="W554" s="55">
        <f t="shared" si="47"/>
        <v>43550</v>
      </c>
      <c r="X554" s="58" t="s">
        <v>4456</v>
      </c>
      <c r="Y554" s="58">
        <v>28</v>
      </c>
      <c r="Z554" s="58">
        <v>3</v>
      </c>
      <c r="AA554" s="94">
        <f t="shared" si="48"/>
        <v>43552</v>
      </c>
      <c r="AB554" s="58" t="s">
        <v>4457</v>
      </c>
      <c r="AC554" s="2">
        <f t="shared" si="44"/>
        <v>3</v>
      </c>
      <c r="AD554" s="2">
        <f>VLOOKUP(K554,'MMA Registration'!N:O,2,FALSE)</f>
        <v>18</v>
      </c>
    </row>
    <row r="555" spans="1:30" ht="23.1" customHeight="1">
      <c r="A555" s="58" t="s">
        <v>1662</v>
      </c>
      <c r="B555" s="58" t="s">
        <v>26</v>
      </c>
      <c r="C555" s="58" t="s">
        <v>27</v>
      </c>
      <c r="D555" s="58" t="s">
        <v>28</v>
      </c>
      <c r="E555" s="58" t="s">
        <v>28</v>
      </c>
      <c r="F555" s="2" t="s">
        <v>167</v>
      </c>
      <c r="G555" s="58" t="s">
        <v>4454</v>
      </c>
      <c r="H555" s="58" t="s">
        <v>4460</v>
      </c>
      <c r="I555" s="58" t="s">
        <v>1716</v>
      </c>
      <c r="J555" s="61" t="s">
        <v>8160</v>
      </c>
      <c r="K555" s="58" t="s">
        <v>1717</v>
      </c>
      <c r="L555" s="58">
        <v>2019</v>
      </c>
      <c r="M555" s="58">
        <v>18</v>
      </c>
      <c r="N555" s="58">
        <v>3</v>
      </c>
      <c r="O555" s="72">
        <f t="shared" si="45"/>
        <v>43542</v>
      </c>
      <c r="P555" s="58" t="s">
        <v>4456</v>
      </c>
      <c r="Q555" s="58">
        <v>22</v>
      </c>
      <c r="R555" s="58">
        <v>3</v>
      </c>
      <c r="S555" s="72">
        <f t="shared" si="46"/>
        <v>43546</v>
      </c>
      <c r="T555" s="58" t="s">
        <v>4456</v>
      </c>
      <c r="U555" s="58">
        <v>26</v>
      </c>
      <c r="V555" s="58">
        <v>3</v>
      </c>
      <c r="W555" s="55">
        <f t="shared" si="47"/>
        <v>43550</v>
      </c>
      <c r="X555" s="58" t="s">
        <v>4456</v>
      </c>
      <c r="Y555" s="58">
        <v>28</v>
      </c>
      <c r="Z555" s="58">
        <v>3</v>
      </c>
      <c r="AA555" s="94">
        <f t="shared" si="48"/>
        <v>43552</v>
      </c>
      <c r="AB555" s="58" t="s">
        <v>4457</v>
      </c>
      <c r="AC555" s="2">
        <f t="shared" si="44"/>
        <v>3</v>
      </c>
      <c r="AD555" s="2">
        <f>VLOOKUP(K555,'MMA Registration'!N:O,2,FALSE)</f>
        <v>19</v>
      </c>
    </row>
    <row r="556" spans="1:30" ht="23.1" customHeight="1">
      <c r="A556" s="58" t="s">
        <v>1662</v>
      </c>
      <c r="B556" s="58" t="s">
        <v>26</v>
      </c>
      <c r="C556" s="58" t="s">
        <v>27</v>
      </c>
      <c r="D556" s="58" t="s">
        <v>28</v>
      </c>
      <c r="E556" s="58" t="s">
        <v>28</v>
      </c>
      <c r="F556" s="2" t="s">
        <v>167</v>
      </c>
      <c r="G556" s="58" t="s">
        <v>4454</v>
      </c>
      <c r="H556" s="58" t="s">
        <v>4460</v>
      </c>
      <c r="I556" s="58" t="s">
        <v>1718</v>
      </c>
      <c r="J556" s="61" t="s">
        <v>8160</v>
      </c>
      <c r="K556" s="58" t="s">
        <v>1501</v>
      </c>
      <c r="L556" s="58">
        <v>2019</v>
      </c>
      <c r="M556" s="58">
        <v>18</v>
      </c>
      <c r="N556" s="58">
        <v>3</v>
      </c>
      <c r="O556" s="72">
        <f t="shared" si="45"/>
        <v>43542</v>
      </c>
      <c r="P556" s="58" t="s">
        <v>4456</v>
      </c>
      <c r="Q556" s="58">
        <v>22</v>
      </c>
      <c r="R556" s="58">
        <v>3</v>
      </c>
      <c r="S556" s="72">
        <f t="shared" si="46"/>
        <v>43546</v>
      </c>
      <c r="T556" s="58" t="s">
        <v>4456</v>
      </c>
      <c r="U556" s="58">
        <v>26</v>
      </c>
      <c r="V556" s="58">
        <v>3</v>
      </c>
      <c r="W556" s="55">
        <f t="shared" si="47"/>
        <v>43550</v>
      </c>
      <c r="X556" s="58" t="s">
        <v>4456</v>
      </c>
      <c r="Y556" s="58">
        <v>28</v>
      </c>
      <c r="Z556" s="58">
        <v>3</v>
      </c>
      <c r="AA556" s="94">
        <f t="shared" si="48"/>
        <v>43552</v>
      </c>
      <c r="AB556" s="58" t="s">
        <v>4457</v>
      </c>
      <c r="AC556" s="2">
        <f t="shared" si="44"/>
        <v>3</v>
      </c>
      <c r="AD556" s="2">
        <f>VLOOKUP(K556,'MMA Registration'!N:O,2,FALSE)</f>
        <v>19</v>
      </c>
    </row>
    <row r="557" spans="1:30" ht="23.1" customHeight="1">
      <c r="A557" s="58" t="s">
        <v>1662</v>
      </c>
      <c r="B557" s="58" t="s">
        <v>26</v>
      </c>
      <c r="C557" s="58" t="s">
        <v>27</v>
      </c>
      <c r="D557" s="58" t="s">
        <v>28</v>
      </c>
      <c r="E557" s="58" t="s">
        <v>28</v>
      </c>
      <c r="F557" s="2" t="s">
        <v>167</v>
      </c>
      <c r="G557" s="58" t="s">
        <v>4454</v>
      </c>
      <c r="H557" s="58" t="s">
        <v>4460</v>
      </c>
      <c r="I557" s="58" t="s">
        <v>527</v>
      </c>
      <c r="J557" s="61" t="s">
        <v>8160</v>
      </c>
      <c r="K557" s="58" t="s">
        <v>1719</v>
      </c>
      <c r="L557" s="58">
        <v>2019</v>
      </c>
      <c r="M557" s="58">
        <v>18</v>
      </c>
      <c r="N557" s="58">
        <v>3</v>
      </c>
      <c r="O557" s="72">
        <f t="shared" si="45"/>
        <v>43542</v>
      </c>
      <c r="P557" s="58" t="s">
        <v>4456</v>
      </c>
      <c r="Q557" s="58">
        <v>22</v>
      </c>
      <c r="R557" s="58">
        <v>3</v>
      </c>
      <c r="S557" s="72">
        <f t="shared" si="46"/>
        <v>43546</v>
      </c>
      <c r="T557" s="58" t="s">
        <v>4456</v>
      </c>
      <c r="U557" s="58">
        <v>26</v>
      </c>
      <c r="V557" s="58">
        <v>3</v>
      </c>
      <c r="W557" s="55">
        <f t="shared" si="47"/>
        <v>43550</v>
      </c>
      <c r="X557" s="58" t="s">
        <v>4456</v>
      </c>
      <c r="Y557" s="58">
        <v>28</v>
      </c>
      <c r="Z557" s="58">
        <v>3</v>
      </c>
      <c r="AA557" s="94">
        <f t="shared" si="48"/>
        <v>43552</v>
      </c>
      <c r="AB557" s="58" t="s">
        <v>4456</v>
      </c>
      <c r="AC557" s="2">
        <f t="shared" si="44"/>
        <v>4</v>
      </c>
      <c r="AD557" s="2">
        <f>VLOOKUP(K557,'MMA Registration'!N:O,2,FALSE)</f>
        <v>18</v>
      </c>
    </row>
    <row r="558" spans="1:30" ht="23.1" customHeight="1">
      <c r="A558" s="58" t="s">
        <v>1662</v>
      </c>
      <c r="B558" s="58" t="s">
        <v>26</v>
      </c>
      <c r="C558" s="58" t="s">
        <v>27</v>
      </c>
      <c r="D558" s="58" t="s">
        <v>28</v>
      </c>
      <c r="E558" s="58" t="s">
        <v>28</v>
      </c>
      <c r="F558" s="2" t="s">
        <v>167</v>
      </c>
      <c r="G558" s="58" t="s">
        <v>4454</v>
      </c>
      <c r="H558" s="58" t="s">
        <v>4460</v>
      </c>
      <c r="I558" s="58" t="s">
        <v>1720</v>
      </c>
      <c r="J558" s="61" t="s">
        <v>8160</v>
      </c>
      <c r="K558" s="58" t="s">
        <v>1040</v>
      </c>
      <c r="L558" s="58">
        <v>2019</v>
      </c>
      <c r="M558" s="58">
        <v>18</v>
      </c>
      <c r="N558" s="58">
        <v>3</v>
      </c>
      <c r="O558" s="72">
        <f t="shared" si="45"/>
        <v>43542</v>
      </c>
      <c r="P558" s="58" t="s">
        <v>4456</v>
      </c>
      <c r="Q558" s="58">
        <v>22</v>
      </c>
      <c r="R558" s="58">
        <v>3</v>
      </c>
      <c r="S558" s="72">
        <f t="shared" si="46"/>
        <v>43546</v>
      </c>
      <c r="T558" s="58" t="s">
        <v>4456</v>
      </c>
      <c r="U558" s="58">
        <v>26</v>
      </c>
      <c r="V558" s="58">
        <v>3</v>
      </c>
      <c r="W558" s="55">
        <f t="shared" si="47"/>
        <v>43550</v>
      </c>
      <c r="X558" s="58" t="s">
        <v>4456</v>
      </c>
      <c r="Y558" s="58">
        <v>28</v>
      </c>
      <c r="Z558" s="58">
        <v>3</v>
      </c>
      <c r="AA558" s="94">
        <f t="shared" si="48"/>
        <v>43552</v>
      </c>
      <c r="AB558" s="58" t="s">
        <v>4457</v>
      </c>
      <c r="AC558" s="2">
        <f t="shared" si="44"/>
        <v>3</v>
      </c>
      <c r="AD558" s="2">
        <f>VLOOKUP(K558,'MMA Registration'!N:O,2,FALSE)</f>
        <v>18</v>
      </c>
    </row>
    <row r="559" spans="1:30" ht="23.1" customHeight="1">
      <c r="A559" s="58" t="s">
        <v>1662</v>
      </c>
      <c r="B559" s="58" t="s">
        <v>26</v>
      </c>
      <c r="C559" s="58" t="s">
        <v>27</v>
      </c>
      <c r="D559" s="58" t="s">
        <v>28</v>
      </c>
      <c r="E559" s="58" t="s">
        <v>28</v>
      </c>
      <c r="F559" s="2" t="s">
        <v>167</v>
      </c>
      <c r="G559" s="58" t="s">
        <v>4454</v>
      </c>
      <c r="H559" s="58" t="s">
        <v>4460</v>
      </c>
      <c r="I559" s="58" t="s">
        <v>1721</v>
      </c>
      <c r="J559" s="61" t="s">
        <v>8160</v>
      </c>
      <c r="K559" s="58" t="s">
        <v>1192</v>
      </c>
      <c r="L559" s="58">
        <v>2019</v>
      </c>
      <c r="M559" s="58">
        <v>18</v>
      </c>
      <c r="N559" s="58">
        <v>3</v>
      </c>
      <c r="O559" s="72">
        <f t="shared" si="45"/>
        <v>43542</v>
      </c>
      <c r="P559" s="58" t="s">
        <v>4456</v>
      </c>
      <c r="Q559" s="58">
        <v>22</v>
      </c>
      <c r="R559" s="58">
        <v>3</v>
      </c>
      <c r="S559" s="72">
        <f t="shared" si="46"/>
        <v>43546</v>
      </c>
      <c r="T559" s="58" t="s">
        <v>4456</v>
      </c>
      <c r="U559" s="58">
        <v>26</v>
      </c>
      <c r="V559" s="58">
        <v>3</v>
      </c>
      <c r="W559" s="55">
        <f t="shared" si="47"/>
        <v>43550</v>
      </c>
      <c r="X559" s="58" t="s">
        <v>4456</v>
      </c>
      <c r="Y559" s="58">
        <v>28</v>
      </c>
      <c r="Z559" s="58">
        <v>3</v>
      </c>
      <c r="AA559" s="94">
        <f t="shared" si="48"/>
        <v>43552</v>
      </c>
      <c r="AB559" s="58" t="s">
        <v>4456</v>
      </c>
      <c r="AC559" s="2">
        <f t="shared" si="44"/>
        <v>4</v>
      </c>
      <c r="AD559" s="2">
        <f>VLOOKUP(K559,'MMA Registration'!N:O,2,FALSE)</f>
        <v>19</v>
      </c>
    </row>
    <row r="560" spans="1:30" ht="23.1" customHeight="1">
      <c r="A560" s="58" t="s">
        <v>1662</v>
      </c>
      <c r="B560" s="58" t="s">
        <v>26</v>
      </c>
      <c r="C560" s="58" t="s">
        <v>27</v>
      </c>
      <c r="D560" s="58" t="s">
        <v>28</v>
      </c>
      <c r="E560" s="58" t="s">
        <v>28</v>
      </c>
      <c r="F560" s="2" t="s">
        <v>167</v>
      </c>
      <c r="G560" s="58" t="s">
        <v>4454</v>
      </c>
      <c r="H560" s="58" t="s">
        <v>4460</v>
      </c>
      <c r="I560" s="58" t="s">
        <v>4481</v>
      </c>
      <c r="J560" s="61" t="s">
        <v>8160</v>
      </c>
      <c r="K560" s="58" t="s">
        <v>317</v>
      </c>
      <c r="L560" s="58">
        <v>2019</v>
      </c>
      <c r="M560" s="58">
        <v>18</v>
      </c>
      <c r="N560" s="58">
        <v>3</v>
      </c>
      <c r="O560" s="72">
        <f t="shared" si="45"/>
        <v>43542</v>
      </c>
      <c r="P560" s="58" t="s">
        <v>4456</v>
      </c>
      <c r="Q560" s="58">
        <v>22</v>
      </c>
      <c r="R560" s="58">
        <v>3</v>
      </c>
      <c r="S560" s="72">
        <f t="shared" si="46"/>
        <v>43546</v>
      </c>
      <c r="T560" s="58" t="s">
        <v>4456</v>
      </c>
      <c r="U560" s="58">
        <v>26</v>
      </c>
      <c r="V560" s="58">
        <v>3</v>
      </c>
      <c r="W560" s="55">
        <f t="shared" si="47"/>
        <v>43550</v>
      </c>
      <c r="X560" s="58" t="s">
        <v>4456</v>
      </c>
      <c r="Y560" s="58">
        <v>28</v>
      </c>
      <c r="Z560" s="58">
        <v>3</v>
      </c>
      <c r="AA560" s="94">
        <f t="shared" si="48"/>
        <v>43552</v>
      </c>
      <c r="AB560" s="58" t="s">
        <v>4456</v>
      </c>
      <c r="AC560" s="2">
        <f t="shared" si="44"/>
        <v>4</v>
      </c>
      <c r="AD560" s="2">
        <f>VLOOKUP(K560,'MMA Registration'!N:O,2,FALSE)</f>
        <v>18</v>
      </c>
    </row>
    <row r="561" spans="1:30" ht="23.1" customHeight="1">
      <c r="A561" s="58" t="s">
        <v>1662</v>
      </c>
      <c r="B561" s="58" t="s">
        <v>26</v>
      </c>
      <c r="C561" s="58" t="s">
        <v>27</v>
      </c>
      <c r="D561" s="58" t="s">
        <v>28</v>
      </c>
      <c r="E561" s="58" t="s">
        <v>28</v>
      </c>
      <c r="F561" s="2" t="s">
        <v>167</v>
      </c>
      <c r="G561" s="58" t="s">
        <v>4454</v>
      </c>
      <c r="H561" s="58" t="s">
        <v>4460</v>
      </c>
      <c r="I561" s="58" t="s">
        <v>4482</v>
      </c>
      <c r="J561" s="61" t="s">
        <v>8160</v>
      </c>
      <c r="K561" s="58" t="s">
        <v>1106</v>
      </c>
      <c r="L561" s="58">
        <v>2019</v>
      </c>
      <c r="M561" s="58">
        <v>18</v>
      </c>
      <c r="N561" s="58">
        <v>3</v>
      </c>
      <c r="O561" s="72">
        <f t="shared" si="45"/>
        <v>43542</v>
      </c>
      <c r="P561" s="58" t="s">
        <v>4456</v>
      </c>
      <c r="Q561" s="58">
        <v>22</v>
      </c>
      <c r="R561" s="58">
        <v>3</v>
      </c>
      <c r="S561" s="72">
        <f t="shared" si="46"/>
        <v>43546</v>
      </c>
      <c r="T561" s="58" t="s">
        <v>4456</v>
      </c>
      <c r="U561" s="58">
        <v>26</v>
      </c>
      <c r="V561" s="58">
        <v>3</v>
      </c>
      <c r="W561" s="55">
        <f t="shared" si="47"/>
        <v>43550</v>
      </c>
      <c r="X561" s="58" t="s">
        <v>4456</v>
      </c>
      <c r="Y561" s="58">
        <v>28</v>
      </c>
      <c r="Z561" s="58">
        <v>3</v>
      </c>
      <c r="AA561" s="94">
        <f t="shared" si="48"/>
        <v>43552</v>
      </c>
      <c r="AB561" s="58" t="s">
        <v>4456</v>
      </c>
      <c r="AC561" s="2">
        <f t="shared" si="44"/>
        <v>4</v>
      </c>
      <c r="AD561" s="2">
        <f>VLOOKUP(K561,'MMA Registration'!N:O,2,FALSE)</f>
        <v>19</v>
      </c>
    </row>
    <row r="562" spans="1:30" ht="23.1" customHeight="1">
      <c r="A562" s="58" t="s">
        <v>1662</v>
      </c>
      <c r="B562" s="58" t="s">
        <v>26</v>
      </c>
      <c r="C562" s="58" t="s">
        <v>27</v>
      </c>
      <c r="D562" s="58" t="s">
        <v>28</v>
      </c>
      <c r="E562" s="58" t="s">
        <v>28</v>
      </c>
      <c r="F562" s="2" t="s">
        <v>167</v>
      </c>
      <c r="G562" s="58" t="s">
        <v>4454</v>
      </c>
      <c r="H562" s="58" t="s">
        <v>4460</v>
      </c>
      <c r="I562" s="58" t="s">
        <v>1725</v>
      </c>
      <c r="J562" s="61" t="s">
        <v>8160</v>
      </c>
      <c r="K562" s="58" t="s">
        <v>1144</v>
      </c>
      <c r="L562" s="58">
        <v>2019</v>
      </c>
      <c r="M562" s="58">
        <v>18</v>
      </c>
      <c r="N562" s="58">
        <v>3</v>
      </c>
      <c r="O562" s="72">
        <f t="shared" si="45"/>
        <v>43542</v>
      </c>
      <c r="P562" s="58" t="s">
        <v>4456</v>
      </c>
      <c r="Q562" s="58">
        <v>22</v>
      </c>
      <c r="R562" s="58">
        <v>3</v>
      </c>
      <c r="S562" s="72">
        <f t="shared" si="46"/>
        <v>43546</v>
      </c>
      <c r="T562" s="58" t="s">
        <v>4456</v>
      </c>
      <c r="U562" s="58">
        <v>26</v>
      </c>
      <c r="V562" s="58">
        <v>3</v>
      </c>
      <c r="W562" s="55">
        <f t="shared" si="47"/>
        <v>43550</v>
      </c>
      <c r="X562" s="58" t="s">
        <v>4456</v>
      </c>
      <c r="Y562" s="58">
        <v>28</v>
      </c>
      <c r="Z562" s="58">
        <v>3</v>
      </c>
      <c r="AA562" s="94">
        <f t="shared" si="48"/>
        <v>43552</v>
      </c>
      <c r="AB562" s="58" t="s">
        <v>4457</v>
      </c>
      <c r="AC562" s="2">
        <f t="shared" si="44"/>
        <v>3</v>
      </c>
      <c r="AD562" s="2">
        <f>VLOOKUP(K562,'MMA Registration'!N:O,2,FALSE)</f>
        <v>19</v>
      </c>
    </row>
    <row r="563" spans="1:30" ht="23.1" customHeight="1">
      <c r="A563" s="58" t="s">
        <v>1662</v>
      </c>
      <c r="B563" s="58" t="s">
        <v>26</v>
      </c>
      <c r="C563" s="58" t="s">
        <v>27</v>
      </c>
      <c r="D563" s="58" t="s">
        <v>28</v>
      </c>
      <c r="E563" s="58" t="s">
        <v>28</v>
      </c>
      <c r="F563" s="2" t="s">
        <v>167</v>
      </c>
      <c r="G563" s="58" t="s">
        <v>4454</v>
      </c>
      <c r="H563" s="58" t="s">
        <v>4460</v>
      </c>
      <c r="I563" s="58" t="s">
        <v>934</v>
      </c>
      <c r="J563" s="61" t="s">
        <v>8160</v>
      </c>
      <c r="K563" s="58" t="s">
        <v>1618</v>
      </c>
      <c r="L563" s="58">
        <v>2019</v>
      </c>
      <c r="M563" s="58">
        <v>18</v>
      </c>
      <c r="N563" s="58">
        <v>3</v>
      </c>
      <c r="O563" s="72">
        <f t="shared" si="45"/>
        <v>43542</v>
      </c>
      <c r="P563" s="58" t="s">
        <v>4456</v>
      </c>
      <c r="Q563" s="58">
        <v>22</v>
      </c>
      <c r="R563" s="58">
        <v>3</v>
      </c>
      <c r="S563" s="72">
        <f t="shared" si="46"/>
        <v>43546</v>
      </c>
      <c r="T563" s="58" t="s">
        <v>4456</v>
      </c>
      <c r="U563" s="58">
        <v>26</v>
      </c>
      <c r="V563" s="58">
        <v>3</v>
      </c>
      <c r="W563" s="55">
        <f t="shared" si="47"/>
        <v>43550</v>
      </c>
      <c r="X563" s="58" t="s">
        <v>4456</v>
      </c>
      <c r="Y563" s="58">
        <v>28</v>
      </c>
      <c r="Z563" s="58">
        <v>3</v>
      </c>
      <c r="AA563" s="94">
        <f t="shared" si="48"/>
        <v>43552</v>
      </c>
      <c r="AB563" s="58" t="s">
        <v>4456</v>
      </c>
      <c r="AC563" s="2">
        <f t="shared" si="44"/>
        <v>4</v>
      </c>
      <c r="AD563" s="2">
        <f>VLOOKUP(K563,'MMA Registration'!N:O,2,FALSE)</f>
        <v>19</v>
      </c>
    </row>
    <row r="564" spans="1:30" ht="23.1" customHeight="1">
      <c r="A564" s="58" t="s">
        <v>1662</v>
      </c>
      <c r="B564" s="58" t="s">
        <v>26</v>
      </c>
      <c r="C564" s="58" t="s">
        <v>27</v>
      </c>
      <c r="D564" s="58" t="s">
        <v>28</v>
      </c>
      <c r="E564" s="58" t="s">
        <v>28</v>
      </c>
      <c r="F564" s="2" t="s">
        <v>167</v>
      </c>
      <c r="G564" s="58" t="s">
        <v>4454</v>
      </c>
      <c r="H564" s="58" t="s">
        <v>4460</v>
      </c>
      <c r="I564" s="58" t="s">
        <v>1722</v>
      </c>
      <c r="J564" s="61" t="s">
        <v>8160</v>
      </c>
      <c r="K564" s="58" t="s">
        <v>1723</v>
      </c>
      <c r="L564" s="58">
        <v>2019</v>
      </c>
      <c r="M564" s="58">
        <v>18</v>
      </c>
      <c r="N564" s="58">
        <v>3</v>
      </c>
      <c r="O564" s="72">
        <f t="shared" si="45"/>
        <v>43542</v>
      </c>
      <c r="P564" s="58" t="s">
        <v>4456</v>
      </c>
      <c r="Q564" s="58">
        <v>22</v>
      </c>
      <c r="R564" s="58">
        <v>3</v>
      </c>
      <c r="S564" s="72">
        <f t="shared" si="46"/>
        <v>43546</v>
      </c>
      <c r="T564" s="58" t="s">
        <v>4456</v>
      </c>
      <c r="U564" s="58">
        <v>26</v>
      </c>
      <c r="V564" s="58">
        <v>3</v>
      </c>
      <c r="W564" s="55">
        <f t="shared" si="47"/>
        <v>43550</v>
      </c>
      <c r="X564" s="58" t="s">
        <v>4456</v>
      </c>
      <c r="Y564" s="58">
        <v>28</v>
      </c>
      <c r="Z564" s="58">
        <v>3</v>
      </c>
      <c r="AA564" s="94">
        <f t="shared" si="48"/>
        <v>43552</v>
      </c>
      <c r="AB564" s="58" t="s">
        <v>4456</v>
      </c>
      <c r="AC564" s="2">
        <f t="shared" si="44"/>
        <v>4</v>
      </c>
      <c r="AD564" s="2">
        <f>VLOOKUP(K564,'MMA Registration'!N:O,2,FALSE)</f>
        <v>19</v>
      </c>
    </row>
    <row r="565" spans="1:30" ht="23.1" customHeight="1">
      <c r="A565" s="58" t="s">
        <v>1662</v>
      </c>
      <c r="B565" s="58" t="s">
        <v>26</v>
      </c>
      <c r="C565" s="58" t="s">
        <v>27</v>
      </c>
      <c r="D565" s="58" t="s">
        <v>28</v>
      </c>
      <c r="E565" s="58" t="s">
        <v>28</v>
      </c>
      <c r="F565" s="2" t="s">
        <v>167</v>
      </c>
      <c r="G565" s="58" t="s">
        <v>4454</v>
      </c>
      <c r="H565" s="58" t="s">
        <v>4460</v>
      </c>
      <c r="I565" s="58" t="s">
        <v>1698</v>
      </c>
      <c r="J565" s="61" t="s">
        <v>8160</v>
      </c>
      <c r="K565" s="58" t="s">
        <v>1614</v>
      </c>
      <c r="L565" s="58">
        <v>2019</v>
      </c>
      <c r="M565" s="58">
        <v>18</v>
      </c>
      <c r="N565" s="58">
        <v>3</v>
      </c>
      <c r="O565" s="72">
        <f t="shared" si="45"/>
        <v>43542</v>
      </c>
      <c r="P565" s="58" t="s">
        <v>4456</v>
      </c>
      <c r="Q565" s="58">
        <v>22</v>
      </c>
      <c r="R565" s="58">
        <v>3</v>
      </c>
      <c r="S565" s="72">
        <f t="shared" si="46"/>
        <v>43546</v>
      </c>
      <c r="T565" s="58" t="s">
        <v>4456</v>
      </c>
      <c r="U565" s="58">
        <v>26</v>
      </c>
      <c r="V565" s="58">
        <v>3</v>
      </c>
      <c r="W565" s="55">
        <f t="shared" si="47"/>
        <v>43550</v>
      </c>
      <c r="X565" s="58" t="s">
        <v>4457</v>
      </c>
      <c r="Y565" s="58">
        <v>28</v>
      </c>
      <c r="Z565" s="58">
        <v>3</v>
      </c>
      <c r="AA565" s="94">
        <f t="shared" si="48"/>
        <v>43552</v>
      </c>
      <c r="AB565" s="58" t="s">
        <v>4457</v>
      </c>
      <c r="AC565" s="2">
        <f t="shared" si="44"/>
        <v>2</v>
      </c>
      <c r="AD565" s="2">
        <f>VLOOKUP(K565,'MMA Registration'!N:O,2,FALSE)</f>
        <v>19</v>
      </c>
    </row>
    <row r="566" spans="1:30" ht="23.1" customHeight="1">
      <c r="A566" s="58" t="s">
        <v>1662</v>
      </c>
      <c r="B566" s="58" t="s">
        <v>26</v>
      </c>
      <c r="C566" s="58" t="s">
        <v>27</v>
      </c>
      <c r="D566" s="58" t="s">
        <v>28</v>
      </c>
      <c r="E566" s="58" t="s">
        <v>28</v>
      </c>
      <c r="F566" s="2" t="s">
        <v>167</v>
      </c>
      <c r="G566" s="58" t="s">
        <v>4454</v>
      </c>
      <c r="H566" s="58" t="s">
        <v>4460</v>
      </c>
      <c r="I566" s="58" t="s">
        <v>298</v>
      </c>
      <c r="J566" s="61" t="s">
        <v>8160</v>
      </c>
      <c r="K566" s="58" t="s">
        <v>1196</v>
      </c>
      <c r="L566" s="58">
        <v>2019</v>
      </c>
      <c r="M566" s="58">
        <v>18</v>
      </c>
      <c r="N566" s="58">
        <v>3</v>
      </c>
      <c r="O566" s="72">
        <f t="shared" si="45"/>
        <v>43542</v>
      </c>
      <c r="P566" s="58" t="s">
        <v>4456</v>
      </c>
      <c r="Q566" s="58">
        <v>22</v>
      </c>
      <c r="R566" s="58">
        <v>3</v>
      </c>
      <c r="S566" s="72">
        <f t="shared" si="46"/>
        <v>43546</v>
      </c>
      <c r="T566" s="58" t="s">
        <v>4456</v>
      </c>
      <c r="U566" s="58">
        <v>26</v>
      </c>
      <c r="V566" s="58">
        <v>3</v>
      </c>
      <c r="W566" s="55">
        <f t="shared" si="47"/>
        <v>43550</v>
      </c>
      <c r="X566" s="58" t="s">
        <v>4456</v>
      </c>
      <c r="Y566" s="58">
        <v>28</v>
      </c>
      <c r="Z566" s="58">
        <v>3</v>
      </c>
      <c r="AA566" s="94">
        <f t="shared" si="48"/>
        <v>43552</v>
      </c>
      <c r="AB566" s="58" t="s">
        <v>4456</v>
      </c>
      <c r="AC566" s="2">
        <f t="shared" si="44"/>
        <v>4</v>
      </c>
      <c r="AD566" s="2">
        <f>VLOOKUP(K566,'MMA Registration'!N:O,2,FALSE)</f>
        <v>18</v>
      </c>
    </row>
    <row r="567" spans="1:30" ht="23.1" customHeight="1">
      <c r="A567" s="58" t="s">
        <v>1662</v>
      </c>
      <c r="B567" s="58" t="s">
        <v>26</v>
      </c>
      <c r="C567" s="58" t="s">
        <v>27</v>
      </c>
      <c r="D567" s="58" t="s">
        <v>28</v>
      </c>
      <c r="E567" s="58" t="s">
        <v>28</v>
      </c>
      <c r="F567" s="2" t="s">
        <v>167</v>
      </c>
      <c r="G567" s="58" t="s">
        <v>4454</v>
      </c>
      <c r="H567" s="58" t="s">
        <v>4460</v>
      </c>
      <c r="I567" s="58" t="s">
        <v>1699</v>
      </c>
      <c r="J567" s="61" t="s">
        <v>8160</v>
      </c>
      <c r="K567" s="58" t="s">
        <v>1700</v>
      </c>
      <c r="L567" s="58">
        <v>2019</v>
      </c>
      <c r="M567" s="58">
        <v>18</v>
      </c>
      <c r="N567" s="58">
        <v>3</v>
      </c>
      <c r="O567" s="72">
        <f t="shared" si="45"/>
        <v>43542</v>
      </c>
      <c r="P567" s="58" t="s">
        <v>4456</v>
      </c>
      <c r="Q567" s="58">
        <v>22</v>
      </c>
      <c r="R567" s="58">
        <v>3</v>
      </c>
      <c r="S567" s="72">
        <f t="shared" si="46"/>
        <v>43546</v>
      </c>
      <c r="T567" s="58" t="s">
        <v>4456</v>
      </c>
      <c r="U567" s="58">
        <v>26</v>
      </c>
      <c r="V567" s="58">
        <v>3</v>
      </c>
      <c r="W567" s="55">
        <f t="shared" si="47"/>
        <v>43550</v>
      </c>
      <c r="X567" s="58" t="s">
        <v>4456</v>
      </c>
      <c r="Y567" s="58">
        <v>28</v>
      </c>
      <c r="Z567" s="58">
        <v>3</v>
      </c>
      <c r="AA567" s="94">
        <f t="shared" si="48"/>
        <v>43552</v>
      </c>
      <c r="AB567" s="58" t="s">
        <v>4457</v>
      </c>
      <c r="AC567" s="2">
        <f t="shared" si="44"/>
        <v>3</v>
      </c>
      <c r="AD567" s="2">
        <f>VLOOKUP(K567,'MMA Registration'!N:O,2,FALSE)</f>
        <v>19</v>
      </c>
    </row>
    <row r="568" spans="1:30" ht="23.1" customHeight="1">
      <c r="A568" s="58" t="s">
        <v>1662</v>
      </c>
      <c r="B568" s="58" t="s">
        <v>26</v>
      </c>
      <c r="C568" s="58" t="s">
        <v>27</v>
      </c>
      <c r="D568" s="58" t="s">
        <v>28</v>
      </c>
      <c r="E568" s="58" t="s">
        <v>28</v>
      </c>
      <c r="F568" s="2" t="s">
        <v>167</v>
      </c>
      <c r="G568" s="58" t="s">
        <v>4454</v>
      </c>
      <c r="H568" s="58" t="s">
        <v>4460</v>
      </c>
      <c r="I568" s="58" t="s">
        <v>1576</v>
      </c>
      <c r="J568" s="61" t="s">
        <v>8160</v>
      </c>
      <c r="K568" s="58" t="s">
        <v>446</v>
      </c>
      <c r="L568" s="58">
        <v>2019</v>
      </c>
      <c r="M568" s="58">
        <v>18</v>
      </c>
      <c r="N568" s="58">
        <v>3</v>
      </c>
      <c r="O568" s="72">
        <f t="shared" si="45"/>
        <v>43542</v>
      </c>
      <c r="P568" s="58" t="s">
        <v>4456</v>
      </c>
      <c r="Q568" s="58">
        <v>22</v>
      </c>
      <c r="R568" s="58">
        <v>3</v>
      </c>
      <c r="S568" s="72">
        <f t="shared" si="46"/>
        <v>43546</v>
      </c>
      <c r="T568" s="58" t="s">
        <v>4456</v>
      </c>
      <c r="U568" s="58">
        <v>26</v>
      </c>
      <c r="V568" s="58">
        <v>3</v>
      </c>
      <c r="W568" s="55">
        <f t="shared" si="47"/>
        <v>43550</v>
      </c>
      <c r="X568" s="58" t="s">
        <v>4456</v>
      </c>
      <c r="Y568" s="58">
        <v>28</v>
      </c>
      <c r="Z568" s="58">
        <v>3</v>
      </c>
      <c r="AA568" s="94">
        <f t="shared" si="48"/>
        <v>43552</v>
      </c>
      <c r="AB568" s="58" t="s">
        <v>4456</v>
      </c>
      <c r="AC568" s="2">
        <f t="shared" si="44"/>
        <v>4</v>
      </c>
      <c r="AD568" s="2">
        <f>VLOOKUP(K568,'MMA Registration'!N:O,2,FALSE)</f>
        <v>16</v>
      </c>
    </row>
    <row r="569" spans="1:30" ht="23.1" customHeight="1">
      <c r="A569" s="58" t="s">
        <v>1662</v>
      </c>
      <c r="B569" s="58" t="s">
        <v>26</v>
      </c>
      <c r="C569" s="58" t="s">
        <v>27</v>
      </c>
      <c r="D569" s="58" t="s">
        <v>28</v>
      </c>
      <c r="E569" s="58" t="s">
        <v>28</v>
      </c>
      <c r="F569" s="2" t="s">
        <v>167</v>
      </c>
      <c r="G569" s="58" t="s">
        <v>4454</v>
      </c>
      <c r="H569" s="58" t="s">
        <v>4460</v>
      </c>
      <c r="I569" s="58" t="s">
        <v>1702</v>
      </c>
      <c r="J569" s="61" t="s">
        <v>8160</v>
      </c>
      <c r="K569" s="58" t="s">
        <v>711</v>
      </c>
      <c r="L569" s="58">
        <v>2019</v>
      </c>
      <c r="M569" s="58">
        <v>18</v>
      </c>
      <c r="N569" s="58">
        <v>3</v>
      </c>
      <c r="O569" s="72">
        <f t="shared" si="45"/>
        <v>43542</v>
      </c>
      <c r="P569" s="58" t="s">
        <v>4456</v>
      </c>
      <c r="Q569" s="58">
        <v>22</v>
      </c>
      <c r="R569" s="58">
        <v>3</v>
      </c>
      <c r="S569" s="72">
        <f t="shared" si="46"/>
        <v>43546</v>
      </c>
      <c r="T569" s="58" t="s">
        <v>4456</v>
      </c>
      <c r="U569" s="58">
        <v>26</v>
      </c>
      <c r="V569" s="58">
        <v>3</v>
      </c>
      <c r="W569" s="55">
        <f t="shared" si="47"/>
        <v>43550</v>
      </c>
      <c r="X569" s="58" t="s">
        <v>4456</v>
      </c>
      <c r="Y569" s="58">
        <v>28</v>
      </c>
      <c r="Z569" s="58">
        <v>3</v>
      </c>
      <c r="AA569" s="94">
        <f t="shared" si="48"/>
        <v>43552</v>
      </c>
      <c r="AB569" s="58" t="s">
        <v>4456</v>
      </c>
      <c r="AC569" s="2">
        <f t="shared" si="44"/>
        <v>4</v>
      </c>
      <c r="AD569" s="2">
        <f>VLOOKUP(K569,'MMA Registration'!N:O,2,FALSE)</f>
        <v>19</v>
      </c>
    </row>
    <row r="570" spans="1:30" ht="23.1" customHeight="1">
      <c r="A570" s="58" t="s">
        <v>1662</v>
      </c>
      <c r="B570" s="58" t="s">
        <v>26</v>
      </c>
      <c r="C570" s="58" t="s">
        <v>27</v>
      </c>
      <c r="D570" s="58" t="s">
        <v>28</v>
      </c>
      <c r="E570" s="58" t="s">
        <v>28</v>
      </c>
      <c r="F570" s="2" t="s">
        <v>167</v>
      </c>
      <c r="G570" s="58" t="s">
        <v>4454</v>
      </c>
      <c r="H570" s="58" t="s">
        <v>4460</v>
      </c>
      <c r="I570" s="58" t="s">
        <v>1703</v>
      </c>
      <c r="J570" s="61" t="s">
        <v>8160</v>
      </c>
      <c r="K570" s="58" t="s">
        <v>1704</v>
      </c>
      <c r="L570" s="58">
        <v>2019</v>
      </c>
      <c r="M570" s="58">
        <v>18</v>
      </c>
      <c r="N570" s="58">
        <v>3</v>
      </c>
      <c r="O570" s="72">
        <f t="shared" si="45"/>
        <v>43542</v>
      </c>
      <c r="P570" s="58" t="s">
        <v>4456</v>
      </c>
      <c r="Q570" s="58">
        <v>22</v>
      </c>
      <c r="R570" s="58">
        <v>3</v>
      </c>
      <c r="S570" s="72">
        <f t="shared" si="46"/>
        <v>43546</v>
      </c>
      <c r="T570" s="58" t="s">
        <v>4456</v>
      </c>
      <c r="U570" s="58">
        <v>26</v>
      </c>
      <c r="V570" s="58">
        <v>3</v>
      </c>
      <c r="W570" s="55">
        <f t="shared" si="47"/>
        <v>43550</v>
      </c>
      <c r="X570" s="58" t="s">
        <v>4456</v>
      </c>
      <c r="Y570" s="58">
        <v>28</v>
      </c>
      <c r="Z570" s="58">
        <v>3</v>
      </c>
      <c r="AA570" s="94">
        <f t="shared" si="48"/>
        <v>43552</v>
      </c>
      <c r="AB570" s="58" t="s">
        <v>4456</v>
      </c>
      <c r="AC570" s="2">
        <f t="shared" si="44"/>
        <v>4</v>
      </c>
      <c r="AD570" s="2">
        <f>VLOOKUP(K570,'MMA Registration'!N:O,2,FALSE)</f>
        <v>19</v>
      </c>
    </row>
    <row r="571" spans="1:30" ht="23.1" customHeight="1">
      <c r="A571" s="58" t="s">
        <v>1662</v>
      </c>
      <c r="B571" s="58" t="s">
        <v>26</v>
      </c>
      <c r="C571" s="58" t="s">
        <v>27</v>
      </c>
      <c r="D571" s="58" t="s">
        <v>28</v>
      </c>
      <c r="E571" s="58" t="s">
        <v>28</v>
      </c>
      <c r="F571" s="2" t="s">
        <v>167</v>
      </c>
      <c r="G571" s="58" t="s">
        <v>4454</v>
      </c>
      <c r="H571" s="58" t="s">
        <v>4460</v>
      </c>
      <c r="I571" s="58" t="s">
        <v>4483</v>
      </c>
      <c r="J571" s="61" t="s">
        <v>8160</v>
      </c>
      <c r="K571" s="58" t="s">
        <v>1706</v>
      </c>
      <c r="L571" s="58">
        <v>2019</v>
      </c>
      <c r="M571" s="58">
        <v>18</v>
      </c>
      <c r="N571" s="58">
        <v>3</v>
      </c>
      <c r="O571" s="72">
        <f t="shared" si="45"/>
        <v>43542</v>
      </c>
      <c r="P571" s="58" t="s">
        <v>4456</v>
      </c>
      <c r="Q571" s="58">
        <v>22</v>
      </c>
      <c r="R571" s="58">
        <v>3</v>
      </c>
      <c r="S571" s="72">
        <f t="shared" si="46"/>
        <v>43546</v>
      </c>
      <c r="T571" s="58" t="s">
        <v>4456</v>
      </c>
      <c r="U571" s="58">
        <v>26</v>
      </c>
      <c r="V571" s="58">
        <v>3</v>
      </c>
      <c r="W571" s="55">
        <f t="shared" si="47"/>
        <v>43550</v>
      </c>
      <c r="X571" s="58" t="s">
        <v>4456</v>
      </c>
      <c r="Y571" s="58">
        <v>28</v>
      </c>
      <c r="Z571" s="58">
        <v>3</v>
      </c>
      <c r="AA571" s="94">
        <f t="shared" si="48"/>
        <v>43552</v>
      </c>
      <c r="AB571" s="58" t="s">
        <v>4456</v>
      </c>
      <c r="AC571" s="2">
        <f t="shared" si="44"/>
        <v>4</v>
      </c>
      <c r="AD571" s="2">
        <f>VLOOKUP(K571,'MMA Registration'!N:O,2,FALSE)</f>
        <v>19</v>
      </c>
    </row>
    <row r="572" spans="1:30" ht="23.1" customHeight="1">
      <c r="A572" s="58" t="s">
        <v>1662</v>
      </c>
      <c r="B572" s="58" t="s">
        <v>26</v>
      </c>
      <c r="C572" s="58" t="s">
        <v>27</v>
      </c>
      <c r="D572" s="58" t="s">
        <v>28</v>
      </c>
      <c r="E572" s="58" t="s">
        <v>28</v>
      </c>
      <c r="F572" s="2" t="s">
        <v>167</v>
      </c>
      <c r="G572" s="58" t="s">
        <v>4454</v>
      </c>
      <c r="H572" s="58" t="s">
        <v>4460</v>
      </c>
      <c r="I572" s="58" t="s">
        <v>1707</v>
      </c>
      <c r="J572" s="61" t="s">
        <v>8160</v>
      </c>
      <c r="K572" s="58" t="s">
        <v>1523</v>
      </c>
      <c r="L572" s="58">
        <v>2019</v>
      </c>
      <c r="M572" s="58">
        <v>18</v>
      </c>
      <c r="N572" s="58">
        <v>3</v>
      </c>
      <c r="O572" s="72">
        <f t="shared" si="45"/>
        <v>43542</v>
      </c>
      <c r="P572" s="58" t="s">
        <v>4456</v>
      </c>
      <c r="Q572" s="58">
        <v>22</v>
      </c>
      <c r="R572" s="58">
        <v>3</v>
      </c>
      <c r="S572" s="72">
        <f t="shared" si="46"/>
        <v>43546</v>
      </c>
      <c r="T572" s="58" t="s">
        <v>4456</v>
      </c>
      <c r="U572" s="58">
        <v>26</v>
      </c>
      <c r="V572" s="58">
        <v>3</v>
      </c>
      <c r="W572" s="55">
        <f t="shared" si="47"/>
        <v>43550</v>
      </c>
      <c r="X572" s="58" t="s">
        <v>4456</v>
      </c>
      <c r="Y572" s="58">
        <v>28</v>
      </c>
      <c r="Z572" s="58">
        <v>3</v>
      </c>
      <c r="AA572" s="94">
        <f t="shared" si="48"/>
        <v>43552</v>
      </c>
      <c r="AB572" s="58" t="s">
        <v>4456</v>
      </c>
      <c r="AC572" s="2">
        <f t="shared" si="44"/>
        <v>4</v>
      </c>
      <c r="AD572" s="2">
        <f>VLOOKUP(K572,'MMA Registration'!N:O,2,FALSE)</f>
        <v>19</v>
      </c>
    </row>
    <row r="573" spans="1:30" ht="23.1" customHeight="1">
      <c r="A573" s="58" t="s">
        <v>1662</v>
      </c>
      <c r="B573" s="58" t="s">
        <v>26</v>
      </c>
      <c r="C573" s="58" t="s">
        <v>27</v>
      </c>
      <c r="D573" s="58" t="s">
        <v>28</v>
      </c>
      <c r="E573" s="58" t="s">
        <v>28</v>
      </c>
      <c r="F573" s="2" t="s">
        <v>167</v>
      </c>
      <c r="G573" s="58" t="s">
        <v>4454</v>
      </c>
      <c r="H573" s="58" t="s">
        <v>4460</v>
      </c>
      <c r="I573" s="58" t="s">
        <v>4484</v>
      </c>
      <c r="J573" s="61" t="s">
        <v>8160</v>
      </c>
      <c r="K573" s="58" t="s">
        <v>1709</v>
      </c>
      <c r="L573" s="58">
        <v>2019</v>
      </c>
      <c r="M573" s="58">
        <v>18</v>
      </c>
      <c r="N573" s="58">
        <v>3</v>
      </c>
      <c r="O573" s="72">
        <f t="shared" si="45"/>
        <v>43542</v>
      </c>
      <c r="P573" s="58" t="s">
        <v>4456</v>
      </c>
      <c r="Q573" s="58">
        <v>22</v>
      </c>
      <c r="R573" s="58">
        <v>3</v>
      </c>
      <c r="S573" s="72">
        <f t="shared" si="46"/>
        <v>43546</v>
      </c>
      <c r="T573" s="58" t="s">
        <v>4456</v>
      </c>
      <c r="U573" s="58">
        <v>26</v>
      </c>
      <c r="V573" s="58">
        <v>3</v>
      </c>
      <c r="W573" s="55">
        <f t="shared" si="47"/>
        <v>43550</v>
      </c>
      <c r="X573" s="58" t="s">
        <v>4456</v>
      </c>
      <c r="Y573" s="58">
        <v>28</v>
      </c>
      <c r="Z573" s="58">
        <v>3</v>
      </c>
      <c r="AA573" s="94">
        <f t="shared" si="48"/>
        <v>43552</v>
      </c>
      <c r="AB573" s="58" t="s">
        <v>4457</v>
      </c>
      <c r="AC573" s="2">
        <f t="shared" si="44"/>
        <v>3</v>
      </c>
      <c r="AD573" s="2">
        <f>VLOOKUP(K573,'MMA Registration'!N:O,2,FALSE)</f>
        <v>19</v>
      </c>
    </row>
    <row r="574" spans="1:30" ht="23.1" customHeight="1">
      <c r="A574" s="58" t="s">
        <v>1662</v>
      </c>
      <c r="B574" s="58" t="s">
        <v>26</v>
      </c>
      <c r="C574" s="58" t="s">
        <v>27</v>
      </c>
      <c r="D574" s="58" t="s">
        <v>28</v>
      </c>
      <c r="E574" s="58" t="s">
        <v>28</v>
      </c>
      <c r="F574" s="2" t="s">
        <v>167</v>
      </c>
      <c r="G574" s="58" t="s">
        <v>4454</v>
      </c>
      <c r="H574" s="58" t="s">
        <v>4460</v>
      </c>
      <c r="I574" s="58" t="s">
        <v>1710</v>
      </c>
      <c r="J574" s="61" t="s">
        <v>8160</v>
      </c>
      <c r="K574" s="58" t="s">
        <v>221</v>
      </c>
      <c r="L574" s="58">
        <v>2019</v>
      </c>
      <c r="M574" s="58">
        <v>18</v>
      </c>
      <c r="N574" s="58">
        <v>3</v>
      </c>
      <c r="O574" s="72">
        <f t="shared" si="45"/>
        <v>43542</v>
      </c>
      <c r="P574" s="58" t="s">
        <v>4456</v>
      </c>
      <c r="Q574" s="58">
        <v>22</v>
      </c>
      <c r="R574" s="58">
        <v>3</v>
      </c>
      <c r="S574" s="72">
        <f t="shared" si="46"/>
        <v>43546</v>
      </c>
      <c r="T574" s="58" t="s">
        <v>4456</v>
      </c>
      <c r="U574" s="58">
        <v>26</v>
      </c>
      <c r="V574" s="58">
        <v>3</v>
      </c>
      <c r="W574" s="55">
        <f t="shared" si="47"/>
        <v>43550</v>
      </c>
      <c r="X574" s="58" t="s">
        <v>4456</v>
      </c>
      <c r="Y574" s="58">
        <v>28</v>
      </c>
      <c r="Z574" s="58">
        <v>3</v>
      </c>
      <c r="AA574" s="94">
        <f t="shared" si="48"/>
        <v>43552</v>
      </c>
      <c r="AB574" s="58" t="s">
        <v>4456</v>
      </c>
      <c r="AC574" s="2">
        <f t="shared" si="44"/>
        <v>4</v>
      </c>
      <c r="AD574" s="2">
        <f>VLOOKUP(K574,'MMA Registration'!N:O,2,FALSE)</f>
        <v>19</v>
      </c>
    </row>
    <row r="575" spans="1:30" ht="23.1" customHeight="1">
      <c r="A575" s="58" t="s">
        <v>1662</v>
      </c>
      <c r="B575" s="58" t="s">
        <v>26</v>
      </c>
      <c r="C575" s="58" t="s">
        <v>27</v>
      </c>
      <c r="D575" s="58" t="s">
        <v>28</v>
      </c>
      <c r="E575" s="58" t="s">
        <v>28</v>
      </c>
      <c r="F575" s="2" t="s">
        <v>167</v>
      </c>
      <c r="G575" s="58" t="s">
        <v>4454</v>
      </c>
      <c r="H575" s="58" t="s">
        <v>4460</v>
      </c>
      <c r="I575" s="58" t="s">
        <v>4485</v>
      </c>
      <c r="J575" s="61" t="s">
        <v>8160</v>
      </c>
      <c r="K575" s="58" t="s">
        <v>639</v>
      </c>
      <c r="L575" s="58">
        <v>2019</v>
      </c>
      <c r="M575" s="58">
        <v>18</v>
      </c>
      <c r="N575" s="58">
        <v>3</v>
      </c>
      <c r="O575" s="72">
        <f t="shared" si="45"/>
        <v>43542</v>
      </c>
      <c r="P575" s="58" t="s">
        <v>4456</v>
      </c>
      <c r="Q575" s="58">
        <v>22</v>
      </c>
      <c r="R575" s="58">
        <v>3</v>
      </c>
      <c r="S575" s="72">
        <f t="shared" si="46"/>
        <v>43546</v>
      </c>
      <c r="T575" s="58" t="s">
        <v>4456</v>
      </c>
      <c r="U575" s="58">
        <v>26</v>
      </c>
      <c r="V575" s="58">
        <v>3</v>
      </c>
      <c r="W575" s="55">
        <f t="shared" si="47"/>
        <v>43550</v>
      </c>
      <c r="X575" s="58" t="s">
        <v>4456</v>
      </c>
      <c r="Y575" s="58">
        <v>28</v>
      </c>
      <c r="Z575" s="58">
        <v>3</v>
      </c>
      <c r="AA575" s="94">
        <f t="shared" si="48"/>
        <v>43552</v>
      </c>
      <c r="AB575" s="58" t="s">
        <v>4456</v>
      </c>
      <c r="AC575" s="2">
        <f t="shared" si="44"/>
        <v>4</v>
      </c>
      <c r="AD575" s="2">
        <f>VLOOKUP(K575,'MMA Registration'!N:O,2,FALSE)</f>
        <v>19</v>
      </c>
    </row>
    <row r="576" spans="1:30" ht="23.1" customHeight="1">
      <c r="A576" s="58" t="s">
        <v>1662</v>
      </c>
      <c r="B576" s="58" t="s">
        <v>26</v>
      </c>
      <c r="C576" s="58" t="s">
        <v>27</v>
      </c>
      <c r="D576" s="58" t="s">
        <v>28</v>
      </c>
      <c r="E576" s="58" t="s">
        <v>28</v>
      </c>
      <c r="F576" s="2" t="s">
        <v>167</v>
      </c>
      <c r="G576" s="58" t="s">
        <v>4454</v>
      </c>
      <c r="H576" s="58" t="s">
        <v>4460</v>
      </c>
      <c r="I576" s="58" t="s">
        <v>1661</v>
      </c>
      <c r="J576" s="61" t="s">
        <v>8160</v>
      </c>
      <c r="K576" s="58" t="s">
        <v>1712</v>
      </c>
      <c r="L576" s="58">
        <v>2019</v>
      </c>
      <c r="M576" s="58">
        <v>18</v>
      </c>
      <c r="N576" s="58">
        <v>3</v>
      </c>
      <c r="O576" s="72">
        <f>DATE(L576,N576,M576)</f>
        <v>43542</v>
      </c>
      <c r="P576" s="58" t="s">
        <v>4456</v>
      </c>
      <c r="Q576" s="58">
        <v>22</v>
      </c>
      <c r="R576" s="58">
        <v>3</v>
      </c>
      <c r="S576" s="72">
        <f t="shared" si="46"/>
        <v>43546</v>
      </c>
      <c r="T576" s="58" t="s">
        <v>4456</v>
      </c>
      <c r="U576" s="58">
        <v>26</v>
      </c>
      <c r="V576" s="58">
        <v>3</v>
      </c>
      <c r="W576" s="55">
        <f t="shared" si="47"/>
        <v>43550</v>
      </c>
      <c r="X576" s="58" t="s">
        <v>4456</v>
      </c>
      <c r="Y576" s="58">
        <v>28</v>
      </c>
      <c r="Z576" s="58">
        <v>3</v>
      </c>
      <c r="AA576" s="94">
        <f t="shared" si="48"/>
        <v>43552</v>
      </c>
      <c r="AB576" s="58" t="s">
        <v>4457</v>
      </c>
      <c r="AC576" s="2">
        <f t="shared" si="44"/>
        <v>3</v>
      </c>
      <c r="AD576" s="2">
        <f>VLOOKUP(K576,'MMA Registration'!N:O,2,FALSE)</f>
        <v>19</v>
      </c>
    </row>
    <row r="577" spans="1:30" ht="23.1" customHeight="1">
      <c r="A577" s="58" t="s">
        <v>1662</v>
      </c>
      <c r="B577" s="58" t="s">
        <v>26</v>
      </c>
      <c r="C577" s="58" t="s">
        <v>27</v>
      </c>
      <c r="D577" s="58" t="s">
        <v>28</v>
      </c>
      <c r="E577" s="58" t="s">
        <v>28</v>
      </c>
      <c r="F577" s="2" t="s">
        <v>167</v>
      </c>
      <c r="G577" s="58" t="s">
        <v>4454</v>
      </c>
      <c r="H577" s="71" t="s">
        <v>4458</v>
      </c>
      <c r="I577" s="46" t="s">
        <v>1666</v>
      </c>
      <c r="J577" s="61" t="s">
        <v>8160</v>
      </c>
      <c r="K577" s="46" t="s">
        <v>908</v>
      </c>
      <c r="L577" s="58">
        <v>2019</v>
      </c>
      <c r="M577" s="71">
        <v>19</v>
      </c>
      <c r="N577" s="71">
        <v>3</v>
      </c>
      <c r="O577" s="72">
        <f t="shared" si="45"/>
        <v>43543</v>
      </c>
      <c r="P577" s="58" t="s">
        <v>4456</v>
      </c>
      <c r="Q577" s="71">
        <v>25</v>
      </c>
      <c r="R577" s="71">
        <v>3</v>
      </c>
      <c r="S577" s="72">
        <f t="shared" si="46"/>
        <v>43549</v>
      </c>
      <c r="T577" s="58" t="s">
        <v>4456</v>
      </c>
      <c r="U577" s="71">
        <v>27</v>
      </c>
      <c r="V577" s="71">
        <v>3</v>
      </c>
      <c r="W577" s="73">
        <f t="shared" si="47"/>
        <v>43551</v>
      </c>
      <c r="X577" s="71" t="s">
        <v>4456</v>
      </c>
      <c r="Y577" s="71">
        <v>30</v>
      </c>
      <c r="Z577" s="71">
        <v>3</v>
      </c>
      <c r="AA577" s="94">
        <f t="shared" si="48"/>
        <v>43554</v>
      </c>
      <c r="AB577" s="71" t="s">
        <v>4457</v>
      </c>
      <c r="AC577" s="2">
        <f t="shared" si="44"/>
        <v>3</v>
      </c>
      <c r="AD577" s="2">
        <f>VLOOKUP(K577,'MMA Registration'!N:O,2,FALSE)</f>
        <v>18</v>
      </c>
    </row>
    <row r="578" spans="1:30" ht="23.1" customHeight="1">
      <c r="A578" s="58" t="s">
        <v>1662</v>
      </c>
      <c r="B578" s="58" t="s">
        <v>26</v>
      </c>
      <c r="C578" s="58" t="s">
        <v>27</v>
      </c>
      <c r="D578" s="58" t="s">
        <v>28</v>
      </c>
      <c r="E578" s="58" t="s">
        <v>28</v>
      </c>
      <c r="F578" s="2" t="s">
        <v>167</v>
      </c>
      <c r="G578" s="58" t="s">
        <v>4454</v>
      </c>
      <c r="H578" s="71" t="s">
        <v>4458</v>
      </c>
      <c r="I578" s="46" t="s">
        <v>1370</v>
      </c>
      <c r="J578" s="61" t="s">
        <v>8160</v>
      </c>
      <c r="K578" s="46" t="s">
        <v>1667</v>
      </c>
      <c r="L578" s="58">
        <v>2019</v>
      </c>
      <c r="M578" s="71">
        <v>19</v>
      </c>
      <c r="N578" s="71">
        <v>3</v>
      </c>
      <c r="O578" s="72">
        <f t="shared" si="45"/>
        <v>43543</v>
      </c>
      <c r="P578" s="58" t="s">
        <v>4456</v>
      </c>
      <c r="Q578" s="71">
        <v>25</v>
      </c>
      <c r="R578" s="71">
        <v>3</v>
      </c>
      <c r="S578" s="72">
        <f t="shared" si="46"/>
        <v>43549</v>
      </c>
      <c r="T578" s="58" t="s">
        <v>4456</v>
      </c>
      <c r="U578" s="71">
        <v>27</v>
      </c>
      <c r="V578" s="71">
        <v>3</v>
      </c>
      <c r="W578" s="73">
        <f t="shared" si="47"/>
        <v>43551</v>
      </c>
      <c r="X578" s="71" t="s">
        <v>4456</v>
      </c>
      <c r="Y578" s="71">
        <v>30</v>
      </c>
      <c r="Z578" s="71">
        <v>3</v>
      </c>
      <c r="AA578" s="94">
        <f t="shared" si="48"/>
        <v>43554</v>
      </c>
      <c r="AB578" s="71" t="s">
        <v>4456</v>
      </c>
      <c r="AC578" s="2">
        <f t="shared" si="44"/>
        <v>4</v>
      </c>
      <c r="AD578" s="2">
        <f>VLOOKUP(K578,'MMA Registration'!N:O,2,FALSE)</f>
        <v>19</v>
      </c>
    </row>
    <row r="579" spans="1:30" ht="23.1" customHeight="1">
      <c r="A579" s="58" t="s">
        <v>1662</v>
      </c>
      <c r="B579" s="58" t="s">
        <v>26</v>
      </c>
      <c r="C579" s="58" t="s">
        <v>27</v>
      </c>
      <c r="D579" s="58" t="s">
        <v>28</v>
      </c>
      <c r="E579" s="58" t="s">
        <v>28</v>
      </c>
      <c r="F579" s="2" t="s">
        <v>167</v>
      </c>
      <c r="G579" s="58" t="s">
        <v>4454</v>
      </c>
      <c r="H579" s="71" t="s">
        <v>4458</v>
      </c>
      <c r="I579" s="46" t="s">
        <v>1668</v>
      </c>
      <c r="J579" s="61" t="s">
        <v>8160</v>
      </c>
      <c r="K579" s="46" t="s">
        <v>1669</v>
      </c>
      <c r="L579" s="58">
        <v>2019</v>
      </c>
      <c r="M579" s="71">
        <v>19</v>
      </c>
      <c r="N579" s="71">
        <v>3</v>
      </c>
      <c r="O579" s="72">
        <f t="shared" si="45"/>
        <v>43543</v>
      </c>
      <c r="P579" s="58" t="s">
        <v>4456</v>
      </c>
      <c r="Q579" s="71">
        <v>25</v>
      </c>
      <c r="R579" s="71">
        <v>3</v>
      </c>
      <c r="S579" s="72">
        <f t="shared" si="46"/>
        <v>43549</v>
      </c>
      <c r="T579" s="58" t="s">
        <v>4456</v>
      </c>
      <c r="U579" s="71">
        <v>27</v>
      </c>
      <c r="V579" s="71">
        <v>3</v>
      </c>
      <c r="W579" s="73">
        <f t="shared" si="47"/>
        <v>43551</v>
      </c>
      <c r="X579" s="71" t="s">
        <v>4456</v>
      </c>
      <c r="Y579" s="71">
        <v>30</v>
      </c>
      <c r="Z579" s="71">
        <v>3</v>
      </c>
      <c r="AA579" s="94">
        <f t="shared" si="48"/>
        <v>43554</v>
      </c>
      <c r="AB579" s="71" t="s">
        <v>4456</v>
      </c>
      <c r="AC579" s="2">
        <f t="shared" ref="AC579:AC599" si="49">COUNTIF(P579:AB579, "Yes")</f>
        <v>4</v>
      </c>
      <c r="AD579" s="2">
        <f>VLOOKUP(K579,'MMA Registration'!N:O,2,FALSE)</f>
        <v>17</v>
      </c>
    </row>
    <row r="580" spans="1:30" ht="23.1" customHeight="1">
      <c r="A580" s="58" t="s">
        <v>1662</v>
      </c>
      <c r="B580" s="58" t="s">
        <v>26</v>
      </c>
      <c r="C580" s="58" t="s">
        <v>27</v>
      </c>
      <c r="D580" s="58" t="s">
        <v>28</v>
      </c>
      <c r="E580" s="58" t="s">
        <v>28</v>
      </c>
      <c r="F580" s="2" t="s">
        <v>167</v>
      </c>
      <c r="G580" s="58" t="s">
        <v>4454</v>
      </c>
      <c r="H580" s="71" t="s">
        <v>4458</v>
      </c>
      <c r="I580" s="46" t="s">
        <v>1670</v>
      </c>
      <c r="J580" s="61" t="s">
        <v>8160</v>
      </c>
      <c r="K580" s="46" t="s">
        <v>1671</v>
      </c>
      <c r="L580" s="58">
        <v>2019</v>
      </c>
      <c r="M580" s="71">
        <v>19</v>
      </c>
      <c r="N580" s="71">
        <v>3</v>
      </c>
      <c r="O580" s="72">
        <f t="shared" si="45"/>
        <v>43543</v>
      </c>
      <c r="P580" s="58" t="s">
        <v>4456</v>
      </c>
      <c r="Q580" s="71">
        <v>25</v>
      </c>
      <c r="R580" s="71">
        <v>3</v>
      </c>
      <c r="S580" s="72">
        <f t="shared" si="46"/>
        <v>43549</v>
      </c>
      <c r="T580" s="58" t="s">
        <v>4456</v>
      </c>
      <c r="U580" s="71">
        <v>27</v>
      </c>
      <c r="V580" s="71">
        <v>3</v>
      </c>
      <c r="W580" s="73">
        <f t="shared" si="47"/>
        <v>43551</v>
      </c>
      <c r="X580" s="71" t="s">
        <v>4457</v>
      </c>
      <c r="Y580" s="71">
        <v>30</v>
      </c>
      <c r="Z580" s="71">
        <v>3</v>
      </c>
      <c r="AA580" s="94">
        <f t="shared" si="48"/>
        <v>43554</v>
      </c>
      <c r="AB580" s="71" t="s">
        <v>4456</v>
      </c>
      <c r="AC580" s="2">
        <f t="shared" si="49"/>
        <v>3</v>
      </c>
      <c r="AD580" s="2">
        <f>VLOOKUP(K580,'MMA Registration'!N:O,2,FALSE)</f>
        <v>18</v>
      </c>
    </row>
    <row r="581" spans="1:30" ht="23.1" customHeight="1">
      <c r="A581" s="58" t="s">
        <v>1662</v>
      </c>
      <c r="B581" s="58" t="s">
        <v>26</v>
      </c>
      <c r="C581" s="58" t="s">
        <v>27</v>
      </c>
      <c r="D581" s="58" t="s">
        <v>28</v>
      </c>
      <c r="E581" s="58" t="s">
        <v>28</v>
      </c>
      <c r="F581" s="2" t="s">
        <v>167</v>
      </c>
      <c r="G581" s="58" t="s">
        <v>4454</v>
      </c>
      <c r="H581" s="71" t="s">
        <v>4458</v>
      </c>
      <c r="I581" s="46" t="s">
        <v>1672</v>
      </c>
      <c r="J581" s="61" t="s">
        <v>8160</v>
      </c>
      <c r="K581" s="46" t="s">
        <v>1673</v>
      </c>
      <c r="L581" s="58">
        <v>2019</v>
      </c>
      <c r="M581" s="71">
        <v>19</v>
      </c>
      <c r="N581" s="71">
        <v>3</v>
      </c>
      <c r="O581" s="72">
        <f t="shared" ref="O581:O599" si="50">DATE(L581,N581,M581)</f>
        <v>43543</v>
      </c>
      <c r="P581" s="58" t="s">
        <v>4456</v>
      </c>
      <c r="Q581" s="71">
        <v>25</v>
      </c>
      <c r="R581" s="71">
        <v>3</v>
      </c>
      <c r="S581" s="72">
        <f t="shared" ref="S581:S599" si="51">DATE(L581,R581,Q581)</f>
        <v>43549</v>
      </c>
      <c r="T581" s="58" t="s">
        <v>4456</v>
      </c>
      <c r="U581" s="71">
        <v>27</v>
      </c>
      <c r="V581" s="71">
        <v>3</v>
      </c>
      <c r="W581" s="73">
        <f t="shared" ref="W581:W599" si="52">DATE(L581,V581,U581)</f>
        <v>43551</v>
      </c>
      <c r="X581" s="71" t="s">
        <v>4457</v>
      </c>
      <c r="Y581" s="71">
        <v>30</v>
      </c>
      <c r="Z581" s="71">
        <v>3</v>
      </c>
      <c r="AA581" s="94">
        <f t="shared" ref="AA581:AA599" si="53">DATE(L581,Z581,Y581)</f>
        <v>43554</v>
      </c>
      <c r="AB581" s="71" t="s">
        <v>4456</v>
      </c>
      <c r="AC581" s="2">
        <f t="shared" si="49"/>
        <v>3</v>
      </c>
      <c r="AD581" s="2">
        <f>VLOOKUP(K581,'MMA Registration'!N:O,2,FALSE)</f>
        <v>17</v>
      </c>
    </row>
    <row r="582" spans="1:30" ht="23.1" customHeight="1">
      <c r="A582" s="58" t="s">
        <v>1662</v>
      </c>
      <c r="B582" s="58" t="s">
        <v>26</v>
      </c>
      <c r="C582" s="58" t="s">
        <v>27</v>
      </c>
      <c r="D582" s="58" t="s">
        <v>28</v>
      </c>
      <c r="E582" s="58" t="s">
        <v>28</v>
      </c>
      <c r="F582" s="2" t="s">
        <v>167</v>
      </c>
      <c r="G582" s="58" t="s">
        <v>4454</v>
      </c>
      <c r="H582" s="71" t="s">
        <v>4458</v>
      </c>
      <c r="I582" s="46" t="s">
        <v>1674</v>
      </c>
      <c r="J582" s="61" t="s">
        <v>8160</v>
      </c>
      <c r="K582" s="46" t="s">
        <v>1675</v>
      </c>
      <c r="L582" s="58">
        <v>2019</v>
      </c>
      <c r="M582" s="71">
        <v>19</v>
      </c>
      <c r="N582" s="71">
        <v>3</v>
      </c>
      <c r="O582" s="72">
        <f t="shared" si="50"/>
        <v>43543</v>
      </c>
      <c r="P582" s="58" t="s">
        <v>4456</v>
      </c>
      <c r="Q582" s="71">
        <v>25</v>
      </c>
      <c r="R582" s="71">
        <v>3</v>
      </c>
      <c r="S582" s="72">
        <f t="shared" si="51"/>
        <v>43549</v>
      </c>
      <c r="T582" s="58" t="s">
        <v>4456</v>
      </c>
      <c r="U582" s="71">
        <v>27</v>
      </c>
      <c r="V582" s="71">
        <v>3</v>
      </c>
      <c r="W582" s="73">
        <f t="shared" si="52"/>
        <v>43551</v>
      </c>
      <c r="X582" s="71" t="s">
        <v>4456</v>
      </c>
      <c r="Y582" s="71">
        <v>30</v>
      </c>
      <c r="Z582" s="71">
        <v>3</v>
      </c>
      <c r="AA582" s="94">
        <f t="shared" si="53"/>
        <v>43554</v>
      </c>
      <c r="AB582" s="71" t="s">
        <v>4457</v>
      </c>
      <c r="AC582" s="2">
        <f t="shared" si="49"/>
        <v>3</v>
      </c>
      <c r="AD582" s="2">
        <f>VLOOKUP(K582,'MMA Registration'!N:O,2,FALSE)</f>
        <v>18</v>
      </c>
    </row>
    <row r="583" spans="1:30" ht="23.1" customHeight="1">
      <c r="A583" s="58" t="s">
        <v>1662</v>
      </c>
      <c r="B583" s="58" t="s">
        <v>26</v>
      </c>
      <c r="C583" s="58" t="s">
        <v>27</v>
      </c>
      <c r="D583" s="58" t="s">
        <v>28</v>
      </c>
      <c r="E583" s="58" t="s">
        <v>28</v>
      </c>
      <c r="F583" s="2" t="s">
        <v>167</v>
      </c>
      <c r="G583" s="58" t="s">
        <v>4454</v>
      </c>
      <c r="H583" s="71" t="s">
        <v>4458</v>
      </c>
      <c r="I583" s="46" t="s">
        <v>1676</v>
      </c>
      <c r="J583" s="61" t="s">
        <v>8160</v>
      </c>
      <c r="K583" s="46" t="s">
        <v>1677</v>
      </c>
      <c r="L583" s="58">
        <v>2019</v>
      </c>
      <c r="M583" s="71">
        <v>19</v>
      </c>
      <c r="N583" s="71">
        <v>3</v>
      </c>
      <c r="O583" s="72">
        <f t="shared" si="50"/>
        <v>43543</v>
      </c>
      <c r="P583" s="58" t="s">
        <v>4456</v>
      </c>
      <c r="Q583" s="71">
        <v>25</v>
      </c>
      <c r="R583" s="71">
        <v>3</v>
      </c>
      <c r="S583" s="72">
        <f t="shared" si="51"/>
        <v>43549</v>
      </c>
      <c r="T583" s="58" t="s">
        <v>4456</v>
      </c>
      <c r="U583" s="71">
        <v>27</v>
      </c>
      <c r="V583" s="71">
        <v>3</v>
      </c>
      <c r="W583" s="73">
        <f t="shared" si="52"/>
        <v>43551</v>
      </c>
      <c r="X583" s="71" t="s">
        <v>4456</v>
      </c>
      <c r="Y583" s="71">
        <v>30</v>
      </c>
      <c r="Z583" s="71">
        <v>3</v>
      </c>
      <c r="AA583" s="94">
        <f t="shared" si="53"/>
        <v>43554</v>
      </c>
      <c r="AB583" s="71" t="s">
        <v>4456</v>
      </c>
      <c r="AC583" s="2">
        <f t="shared" si="49"/>
        <v>4</v>
      </c>
      <c r="AD583" s="2">
        <f>VLOOKUP(K583,'MMA Registration'!N:O,2,FALSE)</f>
        <v>18</v>
      </c>
    </row>
    <row r="584" spans="1:30" ht="23.1" customHeight="1">
      <c r="A584" s="58" t="s">
        <v>1662</v>
      </c>
      <c r="B584" s="58" t="s">
        <v>26</v>
      </c>
      <c r="C584" s="58" t="s">
        <v>27</v>
      </c>
      <c r="D584" s="58" t="s">
        <v>28</v>
      </c>
      <c r="E584" s="58" t="s">
        <v>28</v>
      </c>
      <c r="F584" s="2" t="s">
        <v>167</v>
      </c>
      <c r="G584" s="58" t="s">
        <v>4454</v>
      </c>
      <c r="H584" s="71" t="s">
        <v>4458</v>
      </c>
      <c r="I584" s="46" t="s">
        <v>1696</v>
      </c>
      <c r="J584" s="61" t="s">
        <v>8160</v>
      </c>
      <c r="K584" s="46" t="s">
        <v>1697</v>
      </c>
      <c r="L584" s="71">
        <v>2019</v>
      </c>
      <c r="M584" s="71">
        <v>19</v>
      </c>
      <c r="N584" s="71">
        <v>3</v>
      </c>
      <c r="O584" s="72">
        <f>DATE(L584,N584,M584)</f>
        <v>43543</v>
      </c>
      <c r="P584" s="71" t="s">
        <v>4456</v>
      </c>
      <c r="Q584" s="71">
        <v>25</v>
      </c>
      <c r="R584" s="71">
        <v>3</v>
      </c>
      <c r="S584" s="72">
        <f>DATE(L584,R584,Q584)</f>
        <v>43549</v>
      </c>
      <c r="T584" s="71" t="s">
        <v>4456</v>
      </c>
      <c r="U584" s="71">
        <v>27</v>
      </c>
      <c r="V584" s="71">
        <v>3</v>
      </c>
      <c r="W584" s="73">
        <f>DATE(L584,V584,U584)</f>
        <v>43551</v>
      </c>
      <c r="X584" s="71" t="s">
        <v>4457</v>
      </c>
      <c r="Y584" s="71">
        <v>30</v>
      </c>
      <c r="Z584" s="71">
        <v>3</v>
      </c>
      <c r="AA584" s="94">
        <f>DATE(L584,Z584,Y584)</f>
        <v>43554</v>
      </c>
      <c r="AB584" s="71" t="s">
        <v>4457</v>
      </c>
      <c r="AC584" s="2">
        <f t="shared" si="49"/>
        <v>2</v>
      </c>
      <c r="AD584" s="2">
        <f>VLOOKUP(K584,'MMA Registration'!N:O,2,FALSE)</f>
        <v>17</v>
      </c>
    </row>
    <row r="585" spans="1:30" ht="23.1" customHeight="1">
      <c r="A585" s="58" t="s">
        <v>1662</v>
      </c>
      <c r="B585" s="58" t="s">
        <v>26</v>
      </c>
      <c r="C585" s="58" t="s">
        <v>27</v>
      </c>
      <c r="D585" s="58" t="s">
        <v>28</v>
      </c>
      <c r="E585" s="58" t="s">
        <v>28</v>
      </c>
      <c r="F585" s="2" t="s">
        <v>167</v>
      </c>
      <c r="G585" s="58" t="s">
        <v>4454</v>
      </c>
      <c r="H585" s="71" t="s">
        <v>4458</v>
      </c>
      <c r="I585" s="46" t="s">
        <v>1729</v>
      </c>
      <c r="J585" s="61" t="s">
        <v>8160</v>
      </c>
      <c r="K585" s="46" t="s">
        <v>1577</v>
      </c>
      <c r="L585" s="71">
        <v>2019</v>
      </c>
      <c r="M585" s="71">
        <v>19</v>
      </c>
      <c r="N585" s="71">
        <v>3</v>
      </c>
      <c r="O585" s="72">
        <f>DATE(L585,N585,M585)</f>
        <v>43543</v>
      </c>
      <c r="P585" s="71" t="s">
        <v>4457</v>
      </c>
      <c r="Q585" s="71">
        <v>25</v>
      </c>
      <c r="R585" s="71">
        <v>3</v>
      </c>
      <c r="S585" s="72">
        <f>DATE(L585,R585,Q585)</f>
        <v>43549</v>
      </c>
      <c r="T585" s="71" t="s">
        <v>4456</v>
      </c>
      <c r="U585" s="71">
        <v>27</v>
      </c>
      <c r="V585" s="71">
        <v>3</v>
      </c>
      <c r="W585" s="73">
        <f>DATE(L585,V585,U585)</f>
        <v>43551</v>
      </c>
      <c r="X585" s="71" t="s">
        <v>4456</v>
      </c>
      <c r="Y585" s="71">
        <v>30</v>
      </c>
      <c r="Z585" s="71">
        <v>3</v>
      </c>
      <c r="AA585" s="94">
        <f>DATE(L585,Z585,Y585)</f>
        <v>43554</v>
      </c>
      <c r="AB585" s="71" t="s">
        <v>4456</v>
      </c>
      <c r="AC585" s="2">
        <f t="shared" si="49"/>
        <v>3</v>
      </c>
      <c r="AD585" s="2">
        <f>VLOOKUP(K585,'MMA Registration'!N:O,2,FALSE)</f>
        <v>19</v>
      </c>
    </row>
    <row r="586" spans="1:30" ht="23.1" customHeight="1">
      <c r="A586" s="58" t="s">
        <v>1662</v>
      </c>
      <c r="B586" s="58" t="s">
        <v>26</v>
      </c>
      <c r="C586" s="58" t="s">
        <v>27</v>
      </c>
      <c r="D586" s="58" t="s">
        <v>28</v>
      </c>
      <c r="E586" s="58" t="s">
        <v>28</v>
      </c>
      <c r="F586" s="2" t="s">
        <v>167</v>
      </c>
      <c r="G586" s="58" t="s">
        <v>4454</v>
      </c>
      <c r="H586" s="71" t="s">
        <v>4458</v>
      </c>
      <c r="I586" s="46" t="s">
        <v>1730</v>
      </c>
      <c r="J586" s="61" t="s">
        <v>8160</v>
      </c>
      <c r="K586" s="46" t="s">
        <v>1551</v>
      </c>
      <c r="L586" s="71">
        <v>2019</v>
      </c>
      <c r="M586" s="71">
        <v>19</v>
      </c>
      <c r="N586" s="71">
        <v>3</v>
      </c>
      <c r="O586" s="72">
        <f>DATE(L586,N586,M586)</f>
        <v>43543</v>
      </c>
      <c r="P586" s="71" t="s">
        <v>4457</v>
      </c>
      <c r="Q586" s="71">
        <v>25</v>
      </c>
      <c r="R586" s="71">
        <v>3</v>
      </c>
      <c r="S586" s="72">
        <f>DATE(L586,R586,Q586)</f>
        <v>43549</v>
      </c>
      <c r="T586" s="71" t="s">
        <v>4456</v>
      </c>
      <c r="U586" s="71">
        <v>27</v>
      </c>
      <c r="V586" s="71">
        <v>3</v>
      </c>
      <c r="W586" s="73">
        <f>DATE(L586,V586,U586)</f>
        <v>43551</v>
      </c>
      <c r="X586" s="71" t="s">
        <v>4456</v>
      </c>
      <c r="Y586" s="71">
        <v>30</v>
      </c>
      <c r="Z586" s="71">
        <v>3</v>
      </c>
      <c r="AA586" s="94">
        <f>DATE(L586,Z586,Y586)</f>
        <v>43554</v>
      </c>
      <c r="AB586" s="71" t="s">
        <v>4456</v>
      </c>
      <c r="AC586" s="2">
        <f t="shared" si="49"/>
        <v>3</v>
      </c>
      <c r="AD586" s="2">
        <f>VLOOKUP(K586,'MMA Registration'!N:O,2,FALSE)</f>
        <v>19</v>
      </c>
    </row>
    <row r="587" spans="1:30" ht="23.1" customHeight="1">
      <c r="A587" s="58" t="s">
        <v>1662</v>
      </c>
      <c r="B587" s="58" t="s">
        <v>26</v>
      </c>
      <c r="C587" s="58" t="s">
        <v>27</v>
      </c>
      <c r="D587" s="58" t="s">
        <v>28</v>
      </c>
      <c r="E587" s="58" t="s">
        <v>28</v>
      </c>
      <c r="F587" s="2" t="s">
        <v>167</v>
      </c>
      <c r="G587" s="58" t="s">
        <v>4454</v>
      </c>
      <c r="H587" s="71" t="s">
        <v>4458</v>
      </c>
      <c r="I587" s="46" t="s">
        <v>1692</v>
      </c>
      <c r="J587" s="61" t="s">
        <v>8160</v>
      </c>
      <c r="K587" s="46" t="s">
        <v>1693</v>
      </c>
      <c r="L587" s="71">
        <v>2019</v>
      </c>
      <c r="M587" s="71">
        <v>19</v>
      </c>
      <c r="N587" s="71">
        <v>3</v>
      </c>
      <c r="O587" s="72">
        <f>DATE(L587,N587,M587)</f>
        <v>43543</v>
      </c>
      <c r="P587" s="71" t="s">
        <v>4456</v>
      </c>
      <c r="Q587" s="71">
        <v>25</v>
      </c>
      <c r="R587" s="71">
        <v>3</v>
      </c>
      <c r="S587" s="72">
        <f>DATE(L587,R587,Q587)</f>
        <v>43549</v>
      </c>
      <c r="T587" s="71" t="s">
        <v>4456</v>
      </c>
      <c r="U587" s="71">
        <v>27</v>
      </c>
      <c r="V587" s="71">
        <v>3</v>
      </c>
      <c r="W587" s="73">
        <f>DATE(L587,V587,U587)</f>
        <v>43551</v>
      </c>
      <c r="X587" s="71" t="s">
        <v>4456</v>
      </c>
      <c r="Y587" s="71">
        <v>30</v>
      </c>
      <c r="Z587" s="71">
        <v>3</v>
      </c>
      <c r="AA587" s="94">
        <f>DATE(L587,Z587,Y587)</f>
        <v>43554</v>
      </c>
      <c r="AB587" s="71" t="s">
        <v>4456</v>
      </c>
      <c r="AC587" s="2">
        <f t="shared" si="49"/>
        <v>4</v>
      </c>
      <c r="AD587" s="2">
        <f>VLOOKUP(K587,'MMA Registration'!N:O,2,FALSE)</f>
        <v>19</v>
      </c>
    </row>
    <row r="588" spans="1:30" ht="23.1" customHeight="1">
      <c r="A588" s="58" t="s">
        <v>1662</v>
      </c>
      <c r="B588" s="58" t="s">
        <v>26</v>
      </c>
      <c r="C588" s="58" t="s">
        <v>27</v>
      </c>
      <c r="D588" s="58" t="s">
        <v>28</v>
      </c>
      <c r="E588" s="58" t="s">
        <v>28</v>
      </c>
      <c r="F588" s="2" t="s">
        <v>167</v>
      </c>
      <c r="G588" s="58" t="s">
        <v>4454</v>
      </c>
      <c r="H588" s="71" t="s">
        <v>4458</v>
      </c>
      <c r="I588" s="46" t="s">
        <v>1678</v>
      </c>
      <c r="J588" s="61" t="s">
        <v>8160</v>
      </c>
      <c r="K588" s="46" t="s">
        <v>1679</v>
      </c>
      <c r="L588" s="58">
        <v>2019</v>
      </c>
      <c r="M588" s="71">
        <v>19</v>
      </c>
      <c r="N588" s="71">
        <v>3</v>
      </c>
      <c r="O588" s="72">
        <f t="shared" si="50"/>
        <v>43543</v>
      </c>
      <c r="P588" s="58" t="s">
        <v>4456</v>
      </c>
      <c r="Q588" s="71">
        <v>22</v>
      </c>
      <c r="R588" s="71">
        <v>3</v>
      </c>
      <c r="S588" s="72">
        <f t="shared" si="51"/>
        <v>43546</v>
      </c>
      <c r="T588" s="58" t="s">
        <v>4457</v>
      </c>
      <c r="U588" s="71">
        <v>27</v>
      </c>
      <c r="V588" s="71">
        <v>3</v>
      </c>
      <c r="W588" s="73">
        <f t="shared" si="52"/>
        <v>43551</v>
      </c>
      <c r="X588" s="71" t="s">
        <v>4456</v>
      </c>
      <c r="Y588" s="71">
        <v>30</v>
      </c>
      <c r="Z588" s="71">
        <v>3</v>
      </c>
      <c r="AA588" s="94">
        <f t="shared" si="53"/>
        <v>43554</v>
      </c>
      <c r="AB588" s="71" t="s">
        <v>4456</v>
      </c>
      <c r="AC588" s="2">
        <f t="shared" si="49"/>
        <v>3</v>
      </c>
      <c r="AD588" s="2">
        <f>VLOOKUP(K588,'MMA Registration'!N:O,2,FALSE)</f>
        <v>18</v>
      </c>
    </row>
    <row r="589" spans="1:30" ht="23.1" customHeight="1">
      <c r="A589" s="58" t="s">
        <v>1662</v>
      </c>
      <c r="B589" s="58" t="s">
        <v>26</v>
      </c>
      <c r="C589" s="58" t="s">
        <v>27</v>
      </c>
      <c r="D589" s="58" t="s">
        <v>28</v>
      </c>
      <c r="E589" s="58" t="s">
        <v>28</v>
      </c>
      <c r="F589" s="2" t="s">
        <v>167</v>
      </c>
      <c r="G589" s="58" t="s">
        <v>4454</v>
      </c>
      <c r="H589" s="71" t="s">
        <v>4458</v>
      </c>
      <c r="I589" s="46" t="s">
        <v>1524</v>
      </c>
      <c r="J589" s="61" t="s">
        <v>8160</v>
      </c>
      <c r="K589" s="46" t="s">
        <v>1680</v>
      </c>
      <c r="L589" s="58">
        <v>2019</v>
      </c>
      <c r="M589" s="71">
        <v>19</v>
      </c>
      <c r="N589" s="71">
        <v>3</v>
      </c>
      <c r="O589" s="72">
        <f t="shared" si="50"/>
        <v>43543</v>
      </c>
      <c r="P589" s="58" t="s">
        <v>4456</v>
      </c>
      <c r="Q589" s="71">
        <v>22</v>
      </c>
      <c r="R589" s="71">
        <v>3</v>
      </c>
      <c r="S589" s="72">
        <f t="shared" si="51"/>
        <v>43546</v>
      </c>
      <c r="T589" s="58" t="s">
        <v>4456</v>
      </c>
      <c r="U589" s="71">
        <v>27</v>
      </c>
      <c r="V589" s="71">
        <v>3</v>
      </c>
      <c r="W589" s="73">
        <f t="shared" si="52"/>
        <v>43551</v>
      </c>
      <c r="X589" s="71" t="s">
        <v>4456</v>
      </c>
      <c r="Y589" s="71">
        <v>30</v>
      </c>
      <c r="Z589" s="71">
        <v>3</v>
      </c>
      <c r="AA589" s="94">
        <f t="shared" si="53"/>
        <v>43554</v>
      </c>
      <c r="AB589" s="71" t="s">
        <v>4456</v>
      </c>
      <c r="AC589" s="2">
        <f t="shared" si="49"/>
        <v>4</v>
      </c>
      <c r="AD589" s="2">
        <f>VLOOKUP(K589,'MMA Registration'!N:O,2,FALSE)</f>
        <v>17</v>
      </c>
    </row>
    <row r="590" spans="1:30" ht="23.1" customHeight="1">
      <c r="A590" s="58" t="s">
        <v>1662</v>
      </c>
      <c r="B590" s="58" t="s">
        <v>26</v>
      </c>
      <c r="C590" s="58" t="s">
        <v>27</v>
      </c>
      <c r="D590" s="58" t="s">
        <v>28</v>
      </c>
      <c r="E590" s="58" t="s">
        <v>28</v>
      </c>
      <c r="F590" s="2" t="s">
        <v>167</v>
      </c>
      <c r="G590" s="58" t="s">
        <v>4454</v>
      </c>
      <c r="H590" s="71" t="s">
        <v>4458</v>
      </c>
      <c r="I590" s="46" t="s">
        <v>1601</v>
      </c>
      <c r="J590" s="61" t="s">
        <v>8160</v>
      </c>
      <c r="K590" s="46" t="s">
        <v>1681</v>
      </c>
      <c r="L590" s="58">
        <v>2019</v>
      </c>
      <c r="M590" s="71">
        <v>19</v>
      </c>
      <c r="N590" s="71">
        <v>3</v>
      </c>
      <c r="O590" s="72">
        <f t="shared" si="50"/>
        <v>43543</v>
      </c>
      <c r="P590" s="58" t="s">
        <v>4456</v>
      </c>
      <c r="Q590" s="71">
        <v>22</v>
      </c>
      <c r="R590" s="71">
        <v>3</v>
      </c>
      <c r="S590" s="72">
        <f t="shared" si="51"/>
        <v>43546</v>
      </c>
      <c r="T590" s="58" t="s">
        <v>4456</v>
      </c>
      <c r="U590" s="71">
        <v>27</v>
      </c>
      <c r="V590" s="71">
        <v>3</v>
      </c>
      <c r="W590" s="73">
        <f t="shared" si="52"/>
        <v>43551</v>
      </c>
      <c r="X590" s="71" t="s">
        <v>4456</v>
      </c>
      <c r="Y590" s="71">
        <v>30</v>
      </c>
      <c r="Z590" s="71">
        <v>3</v>
      </c>
      <c r="AA590" s="94">
        <f t="shared" si="53"/>
        <v>43554</v>
      </c>
      <c r="AB590" s="71" t="s">
        <v>4457</v>
      </c>
      <c r="AC590" s="2">
        <f t="shared" si="49"/>
        <v>3</v>
      </c>
      <c r="AD590" s="2">
        <f>VLOOKUP(K590,'MMA Registration'!N:O,2,FALSE)</f>
        <v>18</v>
      </c>
    </row>
    <row r="591" spans="1:30" ht="23.1" customHeight="1">
      <c r="A591" s="58" t="s">
        <v>1662</v>
      </c>
      <c r="B591" s="58" t="s">
        <v>26</v>
      </c>
      <c r="C591" s="58" t="s">
        <v>27</v>
      </c>
      <c r="D591" s="58" t="s">
        <v>28</v>
      </c>
      <c r="E591" s="58" t="s">
        <v>28</v>
      </c>
      <c r="F591" s="2" t="s">
        <v>167</v>
      </c>
      <c r="G591" s="58" t="s">
        <v>4454</v>
      </c>
      <c r="H591" s="71" t="s">
        <v>4458</v>
      </c>
      <c r="I591" s="46" t="s">
        <v>1682</v>
      </c>
      <c r="J591" s="61" t="s">
        <v>8160</v>
      </c>
      <c r="K591" s="46" t="s">
        <v>1683</v>
      </c>
      <c r="L591" s="58">
        <v>2019</v>
      </c>
      <c r="M591" s="71">
        <v>19</v>
      </c>
      <c r="N591" s="71">
        <v>3</v>
      </c>
      <c r="O591" s="72">
        <f t="shared" si="50"/>
        <v>43543</v>
      </c>
      <c r="P591" s="58" t="s">
        <v>4456</v>
      </c>
      <c r="Q591" s="71">
        <v>22</v>
      </c>
      <c r="R591" s="71">
        <v>3</v>
      </c>
      <c r="S591" s="72">
        <f t="shared" si="51"/>
        <v>43546</v>
      </c>
      <c r="T591" s="58" t="s">
        <v>4456</v>
      </c>
      <c r="U591" s="71">
        <v>27</v>
      </c>
      <c r="V591" s="71">
        <v>3</v>
      </c>
      <c r="W591" s="73">
        <f t="shared" si="52"/>
        <v>43551</v>
      </c>
      <c r="X591" s="71" t="s">
        <v>4456</v>
      </c>
      <c r="Y591" s="71">
        <v>30</v>
      </c>
      <c r="Z591" s="71">
        <v>3</v>
      </c>
      <c r="AA591" s="94">
        <f t="shared" si="53"/>
        <v>43554</v>
      </c>
      <c r="AB591" s="71" t="s">
        <v>4456</v>
      </c>
      <c r="AC591" s="2">
        <f t="shared" si="49"/>
        <v>4</v>
      </c>
      <c r="AD591" s="2">
        <f>VLOOKUP(K591,'MMA Registration'!N:O,2,FALSE)</f>
        <v>17</v>
      </c>
    </row>
    <row r="592" spans="1:30" ht="23.1" customHeight="1">
      <c r="A592" s="58" t="s">
        <v>1662</v>
      </c>
      <c r="B592" s="58" t="s">
        <v>26</v>
      </c>
      <c r="C592" s="58" t="s">
        <v>27</v>
      </c>
      <c r="D592" s="58" t="s">
        <v>28</v>
      </c>
      <c r="E592" s="58" t="s">
        <v>28</v>
      </c>
      <c r="F592" s="2" t="s">
        <v>167</v>
      </c>
      <c r="G592" s="58" t="s">
        <v>4454</v>
      </c>
      <c r="H592" s="71" t="s">
        <v>4458</v>
      </c>
      <c r="I592" s="46" t="s">
        <v>1684</v>
      </c>
      <c r="J592" s="61" t="s">
        <v>8160</v>
      </c>
      <c r="K592" s="46" t="s">
        <v>1426</v>
      </c>
      <c r="L592" s="58">
        <v>2019</v>
      </c>
      <c r="M592" s="71">
        <v>19</v>
      </c>
      <c r="N592" s="71">
        <v>3</v>
      </c>
      <c r="O592" s="72">
        <f t="shared" si="50"/>
        <v>43543</v>
      </c>
      <c r="P592" s="58" t="s">
        <v>4456</v>
      </c>
      <c r="Q592" s="71">
        <v>22</v>
      </c>
      <c r="R592" s="71">
        <v>3</v>
      </c>
      <c r="S592" s="72">
        <f t="shared" si="51"/>
        <v>43546</v>
      </c>
      <c r="T592" s="58" t="s">
        <v>4457</v>
      </c>
      <c r="U592" s="71">
        <v>27</v>
      </c>
      <c r="V592" s="71">
        <v>3</v>
      </c>
      <c r="W592" s="73">
        <f t="shared" si="52"/>
        <v>43551</v>
      </c>
      <c r="X592" s="71" t="s">
        <v>4456</v>
      </c>
      <c r="Y592" s="71">
        <v>30</v>
      </c>
      <c r="Z592" s="71">
        <v>3</v>
      </c>
      <c r="AA592" s="94">
        <f t="shared" si="53"/>
        <v>43554</v>
      </c>
      <c r="AB592" s="71" t="s">
        <v>4456</v>
      </c>
      <c r="AC592" s="2">
        <f t="shared" si="49"/>
        <v>3</v>
      </c>
      <c r="AD592" s="2">
        <f>VLOOKUP(K592,'MMA Registration'!N:O,2,FALSE)</f>
        <v>19</v>
      </c>
    </row>
    <row r="593" spans="1:30" ht="23.1" customHeight="1">
      <c r="A593" s="58" t="s">
        <v>1662</v>
      </c>
      <c r="B593" s="58" t="s">
        <v>26</v>
      </c>
      <c r="C593" s="58" t="s">
        <v>27</v>
      </c>
      <c r="D593" s="58" t="s">
        <v>28</v>
      </c>
      <c r="E593" s="58" t="s">
        <v>28</v>
      </c>
      <c r="F593" s="2" t="s">
        <v>167</v>
      </c>
      <c r="G593" s="58" t="s">
        <v>4454</v>
      </c>
      <c r="H593" s="71" t="s">
        <v>4458</v>
      </c>
      <c r="I593" s="46" t="s">
        <v>1685</v>
      </c>
      <c r="J593" s="61" t="s">
        <v>8160</v>
      </c>
      <c r="K593" s="46" t="s">
        <v>289</v>
      </c>
      <c r="L593" s="71">
        <v>2019</v>
      </c>
      <c r="M593" s="71">
        <v>19</v>
      </c>
      <c r="N593" s="71">
        <v>3</v>
      </c>
      <c r="O593" s="72">
        <f t="shared" si="50"/>
        <v>43543</v>
      </c>
      <c r="P593" s="71" t="s">
        <v>4456</v>
      </c>
      <c r="Q593" s="71">
        <v>22</v>
      </c>
      <c r="R593" s="71">
        <v>3</v>
      </c>
      <c r="S593" s="72">
        <f t="shared" si="51"/>
        <v>43546</v>
      </c>
      <c r="T593" s="71" t="s">
        <v>4456</v>
      </c>
      <c r="U593" s="71">
        <v>27</v>
      </c>
      <c r="V593" s="71">
        <v>3</v>
      </c>
      <c r="W593" s="73">
        <f t="shared" si="52"/>
        <v>43551</v>
      </c>
      <c r="X593" s="71" t="s">
        <v>4456</v>
      </c>
      <c r="Y593" s="71">
        <v>30</v>
      </c>
      <c r="Z593" s="71">
        <v>3</v>
      </c>
      <c r="AA593" s="94">
        <f t="shared" si="53"/>
        <v>43554</v>
      </c>
      <c r="AB593" s="71" t="s">
        <v>4457</v>
      </c>
      <c r="AC593" s="2">
        <f t="shared" si="49"/>
        <v>3</v>
      </c>
      <c r="AD593" s="2">
        <f>VLOOKUP(K593,'MMA Registration'!N:O,2,FALSE)</f>
        <v>19</v>
      </c>
    </row>
    <row r="594" spans="1:30" ht="23.1" customHeight="1">
      <c r="A594" s="58" t="s">
        <v>1662</v>
      </c>
      <c r="B594" s="58" t="s">
        <v>26</v>
      </c>
      <c r="C594" s="58" t="s">
        <v>27</v>
      </c>
      <c r="D594" s="58" t="s">
        <v>28</v>
      </c>
      <c r="E594" s="58" t="s">
        <v>28</v>
      </c>
      <c r="F594" s="2" t="s">
        <v>167</v>
      </c>
      <c r="G594" s="58" t="s">
        <v>4454</v>
      </c>
      <c r="H594" s="71" t="s">
        <v>4458</v>
      </c>
      <c r="I594" s="46" t="s">
        <v>1686</v>
      </c>
      <c r="J594" s="61" t="s">
        <v>8160</v>
      </c>
      <c r="K594" s="46" t="s">
        <v>1101</v>
      </c>
      <c r="L594" s="71">
        <v>2019</v>
      </c>
      <c r="M594" s="71">
        <v>19</v>
      </c>
      <c r="N594" s="71">
        <v>3</v>
      </c>
      <c r="O594" s="72">
        <f t="shared" si="50"/>
        <v>43543</v>
      </c>
      <c r="P594" s="71" t="s">
        <v>4456</v>
      </c>
      <c r="Q594" s="71">
        <v>22</v>
      </c>
      <c r="R594" s="71">
        <v>3</v>
      </c>
      <c r="S594" s="72">
        <f t="shared" si="51"/>
        <v>43546</v>
      </c>
      <c r="T594" s="71" t="s">
        <v>4456</v>
      </c>
      <c r="U594" s="71">
        <v>27</v>
      </c>
      <c r="V594" s="71">
        <v>3</v>
      </c>
      <c r="W594" s="73">
        <f t="shared" si="52"/>
        <v>43551</v>
      </c>
      <c r="X594" s="71" t="s">
        <v>4456</v>
      </c>
      <c r="Y594" s="71">
        <v>30</v>
      </c>
      <c r="Z594" s="71">
        <v>3</v>
      </c>
      <c r="AA594" s="94">
        <f t="shared" si="53"/>
        <v>43554</v>
      </c>
      <c r="AB594" s="71" t="s">
        <v>4456</v>
      </c>
      <c r="AC594" s="2">
        <f t="shared" si="49"/>
        <v>4</v>
      </c>
      <c r="AD594" s="2">
        <f>VLOOKUP(K594,'MMA Registration'!N:O,2,FALSE)</f>
        <v>19</v>
      </c>
    </row>
    <row r="595" spans="1:30" ht="23.1" customHeight="1">
      <c r="A595" s="58" t="s">
        <v>1662</v>
      </c>
      <c r="B595" s="58" t="s">
        <v>26</v>
      </c>
      <c r="C595" s="58" t="s">
        <v>27</v>
      </c>
      <c r="D595" s="58" t="s">
        <v>28</v>
      </c>
      <c r="E595" s="58" t="s">
        <v>28</v>
      </c>
      <c r="F595" s="2" t="s">
        <v>167</v>
      </c>
      <c r="G595" s="58" t="s">
        <v>4454</v>
      </c>
      <c r="H595" s="71" t="s">
        <v>4458</v>
      </c>
      <c r="I595" s="46" t="s">
        <v>1687</v>
      </c>
      <c r="J595" s="61" t="s">
        <v>8160</v>
      </c>
      <c r="K595" s="46" t="s">
        <v>1577</v>
      </c>
      <c r="L595" s="71">
        <v>2019</v>
      </c>
      <c r="M595" s="71">
        <v>19</v>
      </c>
      <c r="N595" s="71">
        <v>3</v>
      </c>
      <c r="O595" s="72">
        <f t="shared" si="50"/>
        <v>43543</v>
      </c>
      <c r="P595" s="71" t="s">
        <v>4456</v>
      </c>
      <c r="Q595" s="71">
        <v>22</v>
      </c>
      <c r="R595" s="71">
        <v>3</v>
      </c>
      <c r="S595" s="72">
        <f t="shared" si="51"/>
        <v>43546</v>
      </c>
      <c r="T595" s="71" t="s">
        <v>4457</v>
      </c>
      <c r="U595" s="71">
        <v>27</v>
      </c>
      <c r="V595" s="71">
        <v>3</v>
      </c>
      <c r="W595" s="73">
        <f t="shared" si="52"/>
        <v>43551</v>
      </c>
      <c r="X595" s="71" t="s">
        <v>4457</v>
      </c>
      <c r="Y595" s="71">
        <v>30</v>
      </c>
      <c r="Z595" s="71">
        <v>3</v>
      </c>
      <c r="AA595" s="94">
        <f t="shared" si="53"/>
        <v>43554</v>
      </c>
      <c r="AB595" s="71" t="s">
        <v>4457</v>
      </c>
      <c r="AC595" s="2">
        <f t="shared" si="49"/>
        <v>1</v>
      </c>
      <c r="AD595" s="2">
        <f>VLOOKUP(K595,'MMA Registration'!N:O,2,FALSE)</f>
        <v>19</v>
      </c>
    </row>
    <row r="596" spans="1:30" ht="23.1" customHeight="1">
      <c r="A596" s="58" t="s">
        <v>1662</v>
      </c>
      <c r="B596" s="58" t="s">
        <v>26</v>
      </c>
      <c r="C596" s="58" t="s">
        <v>27</v>
      </c>
      <c r="D596" s="58" t="s">
        <v>28</v>
      </c>
      <c r="E596" s="58" t="s">
        <v>28</v>
      </c>
      <c r="F596" s="2" t="s">
        <v>167</v>
      </c>
      <c r="G596" s="58" t="s">
        <v>4454</v>
      </c>
      <c r="H596" s="71" t="s">
        <v>4458</v>
      </c>
      <c r="I596" s="46" t="s">
        <v>1688</v>
      </c>
      <c r="J596" s="61" t="s">
        <v>8160</v>
      </c>
      <c r="K596" s="46" t="s">
        <v>498</v>
      </c>
      <c r="L596" s="71">
        <v>2019</v>
      </c>
      <c r="M596" s="71">
        <v>19</v>
      </c>
      <c r="N596" s="71">
        <v>3</v>
      </c>
      <c r="O596" s="72">
        <f t="shared" si="50"/>
        <v>43543</v>
      </c>
      <c r="P596" s="71" t="s">
        <v>4456</v>
      </c>
      <c r="Q596" s="71">
        <v>22</v>
      </c>
      <c r="R596" s="71">
        <v>3</v>
      </c>
      <c r="S596" s="72">
        <f t="shared" si="51"/>
        <v>43546</v>
      </c>
      <c r="T596" s="71" t="s">
        <v>4456</v>
      </c>
      <c r="U596" s="71">
        <v>27</v>
      </c>
      <c r="V596" s="71">
        <v>3</v>
      </c>
      <c r="W596" s="73">
        <f t="shared" si="52"/>
        <v>43551</v>
      </c>
      <c r="X596" s="71" t="s">
        <v>4457</v>
      </c>
      <c r="Y596" s="71">
        <v>30</v>
      </c>
      <c r="Z596" s="71">
        <v>3</v>
      </c>
      <c r="AA596" s="94">
        <f t="shared" si="53"/>
        <v>43554</v>
      </c>
      <c r="AB596" s="71" t="s">
        <v>4457</v>
      </c>
      <c r="AC596" s="2">
        <f t="shared" si="49"/>
        <v>2</v>
      </c>
      <c r="AD596" s="2">
        <f>VLOOKUP(K596,'MMA Registration'!N:O,2,FALSE)</f>
        <v>19</v>
      </c>
    </row>
    <row r="597" spans="1:30" ht="23.1" customHeight="1">
      <c r="A597" s="58" t="s">
        <v>1662</v>
      </c>
      <c r="B597" s="58" t="s">
        <v>26</v>
      </c>
      <c r="C597" s="58" t="s">
        <v>27</v>
      </c>
      <c r="D597" s="58" t="s">
        <v>28</v>
      </c>
      <c r="E597" s="58" t="s">
        <v>28</v>
      </c>
      <c r="F597" s="2" t="s">
        <v>167</v>
      </c>
      <c r="G597" s="58" t="s">
        <v>4454</v>
      </c>
      <c r="H597" s="71" t="s">
        <v>4458</v>
      </c>
      <c r="I597" s="46" t="s">
        <v>253</v>
      </c>
      <c r="J597" s="61" t="s">
        <v>8160</v>
      </c>
      <c r="K597" s="46" t="s">
        <v>1689</v>
      </c>
      <c r="L597" s="71">
        <v>2019</v>
      </c>
      <c r="M597" s="71">
        <v>19</v>
      </c>
      <c r="N597" s="71">
        <v>3</v>
      </c>
      <c r="O597" s="72">
        <f t="shared" si="50"/>
        <v>43543</v>
      </c>
      <c r="P597" s="71" t="s">
        <v>4456</v>
      </c>
      <c r="Q597" s="71">
        <v>22</v>
      </c>
      <c r="R597" s="71">
        <v>3</v>
      </c>
      <c r="S597" s="72">
        <f t="shared" si="51"/>
        <v>43546</v>
      </c>
      <c r="T597" s="71" t="s">
        <v>4456</v>
      </c>
      <c r="U597" s="71">
        <v>27</v>
      </c>
      <c r="V597" s="71">
        <v>3</v>
      </c>
      <c r="W597" s="73">
        <f t="shared" si="52"/>
        <v>43551</v>
      </c>
      <c r="X597" s="71" t="s">
        <v>4456</v>
      </c>
      <c r="Y597" s="71">
        <v>30</v>
      </c>
      <c r="Z597" s="71">
        <v>3</v>
      </c>
      <c r="AA597" s="94">
        <f t="shared" si="53"/>
        <v>43554</v>
      </c>
      <c r="AB597" s="71" t="s">
        <v>4456</v>
      </c>
      <c r="AC597" s="2">
        <f t="shared" si="49"/>
        <v>4</v>
      </c>
      <c r="AD597" s="2">
        <f>VLOOKUP(K597,'MMA Registration'!N:O,2,FALSE)</f>
        <v>19</v>
      </c>
    </row>
    <row r="598" spans="1:30" ht="23.1" customHeight="1">
      <c r="A598" s="58" t="s">
        <v>1662</v>
      </c>
      <c r="B598" s="58" t="s">
        <v>26</v>
      </c>
      <c r="C598" s="58" t="s">
        <v>27</v>
      </c>
      <c r="D598" s="58" t="s">
        <v>28</v>
      </c>
      <c r="E598" s="58" t="s">
        <v>28</v>
      </c>
      <c r="F598" s="2" t="s">
        <v>167</v>
      </c>
      <c r="G598" s="58" t="s">
        <v>4454</v>
      </c>
      <c r="H598" s="71" t="s">
        <v>4458</v>
      </c>
      <c r="I598" s="46" t="s">
        <v>1691</v>
      </c>
      <c r="J598" s="61" t="s">
        <v>8160</v>
      </c>
      <c r="K598" s="46" t="s">
        <v>502</v>
      </c>
      <c r="L598" s="71">
        <v>2019</v>
      </c>
      <c r="M598" s="71">
        <v>19</v>
      </c>
      <c r="N598" s="71">
        <v>3</v>
      </c>
      <c r="O598" s="72">
        <f t="shared" si="50"/>
        <v>43543</v>
      </c>
      <c r="P598" s="71" t="s">
        <v>4456</v>
      </c>
      <c r="Q598" s="71">
        <v>22</v>
      </c>
      <c r="R598" s="71">
        <v>3</v>
      </c>
      <c r="S598" s="72">
        <f t="shared" si="51"/>
        <v>43546</v>
      </c>
      <c r="T598" s="71" t="s">
        <v>4457</v>
      </c>
      <c r="U598" s="71">
        <v>27</v>
      </c>
      <c r="V598" s="71">
        <v>3</v>
      </c>
      <c r="W598" s="73">
        <f t="shared" si="52"/>
        <v>43551</v>
      </c>
      <c r="X598" s="71" t="s">
        <v>4456</v>
      </c>
      <c r="Y598" s="71">
        <v>30</v>
      </c>
      <c r="Z598" s="71">
        <v>3</v>
      </c>
      <c r="AA598" s="94">
        <f t="shared" si="53"/>
        <v>43554</v>
      </c>
      <c r="AB598" s="71" t="s">
        <v>4456</v>
      </c>
      <c r="AC598" s="2">
        <f t="shared" si="49"/>
        <v>3</v>
      </c>
      <c r="AD598" s="2">
        <f>VLOOKUP(K598,'MMA Registration'!N:O,2,FALSE)</f>
        <v>19</v>
      </c>
    </row>
    <row r="599" spans="1:30" ht="23.1" customHeight="1">
      <c r="A599" s="58" t="s">
        <v>1662</v>
      </c>
      <c r="B599" s="58" t="s">
        <v>26</v>
      </c>
      <c r="C599" s="58" t="s">
        <v>27</v>
      </c>
      <c r="D599" s="58" t="s">
        <v>28</v>
      </c>
      <c r="E599" s="58" t="s">
        <v>28</v>
      </c>
      <c r="F599" s="2" t="s">
        <v>167</v>
      </c>
      <c r="G599" s="58" t="s">
        <v>4454</v>
      </c>
      <c r="H599" s="71" t="s">
        <v>4458</v>
      </c>
      <c r="I599" s="46" t="s">
        <v>1694</v>
      </c>
      <c r="J599" s="61" t="s">
        <v>8160</v>
      </c>
      <c r="K599" s="46" t="s">
        <v>1695</v>
      </c>
      <c r="L599" s="71">
        <v>2019</v>
      </c>
      <c r="M599" s="71">
        <v>19</v>
      </c>
      <c r="N599" s="71">
        <v>3</v>
      </c>
      <c r="O599" s="72">
        <f t="shared" si="50"/>
        <v>43543</v>
      </c>
      <c r="P599" s="71" t="s">
        <v>4456</v>
      </c>
      <c r="Q599" s="71">
        <v>22</v>
      </c>
      <c r="R599" s="71">
        <v>3</v>
      </c>
      <c r="S599" s="72">
        <f t="shared" si="51"/>
        <v>43546</v>
      </c>
      <c r="T599" s="71" t="s">
        <v>4456</v>
      </c>
      <c r="U599" s="71">
        <v>27</v>
      </c>
      <c r="V599" s="71">
        <v>3</v>
      </c>
      <c r="W599" s="73">
        <f t="shared" si="52"/>
        <v>43551</v>
      </c>
      <c r="X599" s="71" t="s">
        <v>4457</v>
      </c>
      <c r="Y599" s="71">
        <v>30</v>
      </c>
      <c r="Z599" s="71">
        <v>3</v>
      </c>
      <c r="AA599" s="94">
        <f t="shared" si="53"/>
        <v>43554</v>
      </c>
      <c r="AB599" s="71" t="s">
        <v>4456</v>
      </c>
      <c r="AC599" s="2">
        <f t="shared" si="49"/>
        <v>3</v>
      </c>
      <c r="AD599" s="2">
        <f>VLOOKUP(K599,'MMA Registration'!N:O,2,FALSE)</f>
        <v>19</v>
      </c>
    </row>
  </sheetData>
  <autoFilter ref="A1:AD599"/>
  <dataValidations count="11">
    <dataValidation type="list" allowBlank="1" showInputMessage="1" showErrorMessage="1" sqref="U2:U111 Y2:Y1048576 M2:M1048576 Q2:Q1048576 U124:U1048576">
      <formula1>Day</formula1>
    </dataValidation>
    <dataValidation type="list" allowBlank="1" showInputMessage="1" showErrorMessage="1" sqref="F600:F1048576 E361:E505 E553:E1048576">
      <formula1>Ward</formula1>
    </dataValidation>
    <dataValidation type="list" allowBlank="1" showInputMessage="1" showErrorMessage="1" sqref="D2:D505 E543:E552 D506:E542 E2:E360 F2:F599 D543:D1048576">
      <formula1>LGA</formula1>
    </dataValidation>
    <dataValidation type="list" allowBlank="1" showInputMessage="1" showErrorMessage="1" sqref="AB2:AB1048576 T2:T1048576 P2:P1048576 X2:X1048576">
      <formula1>Binary</formula1>
    </dataValidation>
    <dataValidation type="list" allowBlank="1" showInputMessage="1" showErrorMessage="1" sqref="Z2:Z1048576 N2:N1048576 R2:R1048576 V2:V1048576">
      <formula1>Month</formula1>
    </dataValidation>
    <dataValidation type="list" allowBlank="1" showInputMessage="1" showErrorMessage="1" sqref="L2:L1048576">
      <formula1>Year</formula1>
    </dataValidation>
    <dataValidation type="list" allowBlank="1" showInputMessage="1" showErrorMessage="1" sqref="C2:C1048576">
      <formula1>State</formula1>
    </dataValidation>
    <dataValidation type="list" allowBlank="1" showInputMessage="1" showErrorMessage="1" sqref="B2:B1048576">
      <formula1>Region</formula1>
    </dataValidation>
    <dataValidation type="list" allowBlank="1" showInputMessage="1" showErrorMessage="1" sqref="A2:A1048576">
      <formula1>Week</formula1>
    </dataValidation>
    <dataValidation type="list" allowBlank="1" showInputMessage="1" showErrorMessage="1" sqref="J2:J1048576">
      <formula1>Activity</formula1>
    </dataValidation>
    <dataValidation type="whole" allowBlank="1" showInputMessage="1" showErrorMessage="1" sqref="AC2:AC1048576">
      <formula1>0</formula1>
      <formula2>4</formula2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I2131"/>
  <sheetViews>
    <sheetView tabSelected="1" workbookViewId="0">
      <pane ySplit="1" topLeftCell="A2" activePane="bottomLeft" state="frozen"/>
      <selection activeCell="G16" sqref="G16"/>
      <selection pane="bottomLeft" activeCell="B1" sqref="A1:XFD1"/>
    </sheetView>
  </sheetViews>
  <sheetFormatPr defaultColWidth="13.85546875" defaultRowHeight="23.1" customHeight="1"/>
  <cols>
    <col min="1" max="5" width="13.85546875" style="38"/>
    <col min="6" max="6" width="20.28515625" style="38" customWidth="1"/>
    <col min="7" max="7" width="18.7109375" style="38" customWidth="1"/>
    <col min="8" max="8" width="13.85546875" style="38"/>
    <col min="9" max="9" width="22.42578125" style="38" customWidth="1"/>
    <col min="10" max="10" width="8.42578125" style="38" customWidth="1"/>
    <col min="11" max="11" width="9.140625" style="38" customWidth="1"/>
    <col min="12" max="12" width="13.85546875" style="38"/>
    <col min="13" max="13" width="13.85546875" style="78"/>
    <col min="14" max="14" width="23.7109375" style="38" customWidth="1"/>
    <col min="15" max="23" width="13.85546875" style="38"/>
    <col min="24" max="24" width="18.28515625" style="38" customWidth="1"/>
    <col min="25" max="25" width="13.85546875" style="38"/>
    <col min="26" max="29" width="13.85546875" style="80"/>
    <col min="30" max="16384" width="13.85546875" style="38"/>
  </cols>
  <sheetData>
    <row r="1" spans="1:35" s="2" customFormat="1" ht="23.1" customHeight="1">
      <c r="A1" s="79" t="s">
        <v>7</v>
      </c>
      <c r="B1" s="79" t="s">
        <v>9</v>
      </c>
      <c r="C1" s="79" t="s">
        <v>10</v>
      </c>
      <c r="D1" s="79" t="s">
        <v>11</v>
      </c>
      <c r="E1" s="79" t="s">
        <v>12</v>
      </c>
      <c r="F1" s="79" t="s">
        <v>13</v>
      </c>
      <c r="G1" s="79" t="s">
        <v>14</v>
      </c>
      <c r="H1" s="79" t="s">
        <v>15</v>
      </c>
      <c r="I1" s="79" t="s">
        <v>4486</v>
      </c>
      <c r="J1" s="79" t="s">
        <v>154</v>
      </c>
      <c r="K1" s="79" t="s">
        <v>17</v>
      </c>
      <c r="L1" s="79" t="s">
        <v>18</v>
      </c>
      <c r="M1" s="112" t="s">
        <v>19</v>
      </c>
      <c r="N1" s="79" t="s">
        <v>156</v>
      </c>
      <c r="O1" s="79" t="s">
        <v>157</v>
      </c>
      <c r="P1" s="79" t="s">
        <v>4487</v>
      </c>
      <c r="Q1" s="79" t="s">
        <v>4488</v>
      </c>
      <c r="R1" s="79" t="s">
        <v>4489</v>
      </c>
      <c r="S1" s="79" t="s">
        <v>4490</v>
      </c>
      <c r="T1" s="79" t="s">
        <v>4491</v>
      </c>
      <c r="U1" s="79" t="s">
        <v>4492</v>
      </c>
      <c r="V1" s="79" t="s">
        <v>4493</v>
      </c>
      <c r="W1" s="79" t="s">
        <v>4494</v>
      </c>
      <c r="X1" s="79" t="s">
        <v>4495</v>
      </c>
      <c r="Y1" s="79" t="s">
        <v>4496</v>
      </c>
      <c r="Z1" s="79" t="s">
        <v>4497</v>
      </c>
      <c r="AA1" s="79" t="s">
        <v>4498</v>
      </c>
      <c r="AB1" s="79" t="s">
        <v>4499</v>
      </c>
      <c r="AC1" s="79" t="s">
        <v>4500</v>
      </c>
      <c r="AD1" s="79" t="s">
        <v>4501</v>
      </c>
      <c r="AE1" s="79" t="s">
        <v>4502</v>
      </c>
      <c r="AF1" s="79" t="s">
        <v>4503</v>
      </c>
      <c r="AG1" s="79" t="s">
        <v>4504</v>
      </c>
      <c r="AH1" s="79" t="s">
        <v>4505</v>
      </c>
      <c r="AI1" s="80"/>
    </row>
    <row r="2" spans="1:35" s="80" customFormat="1" ht="23.1" customHeight="1">
      <c r="A2" s="82" t="s">
        <v>24</v>
      </c>
      <c r="B2" s="82" t="s">
        <v>26</v>
      </c>
      <c r="C2" s="82" t="s">
        <v>27</v>
      </c>
      <c r="D2" s="82" t="s">
        <v>28</v>
      </c>
      <c r="E2" s="82" t="s">
        <v>28</v>
      </c>
      <c r="F2" s="82" t="s">
        <v>29</v>
      </c>
      <c r="G2" s="82" t="s">
        <v>1887</v>
      </c>
      <c r="H2" s="80" t="s">
        <v>8165</v>
      </c>
      <c r="I2" s="82" t="s">
        <v>8163</v>
      </c>
      <c r="J2" s="82">
        <v>19</v>
      </c>
      <c r="K2" s="82">
        <v>4</v>
      </c>
      <c r="L2" s="82">
        <v>2018</v>
      </c>
      <c r="M2" s="76">
        <f t="shared" ref="M2:M65" si="0">DATE(L2,K2,J2)</f>
        <v>43209</v>
      </c>
      <c r="N2" s="80" t="s">
        <v>1890</v>
      </c>
      <c r="O2" s="82">
        <v>17</v>
      </c>
      <c r="P2" s="82" t="s">
        <v>4506</v>
      </c>
      <c r="Q2" s="82" t="s">
        <v>4456</v>
      </c>
      <c r="R2" s="82" t="s">
        <v>4507</v>
      </c>
      <c r="S2" s="82" t="s">
        <v>4508</v>
      </c>
      <c r="T2" s="82" t="s">
        <v>4457</v>
      </c>
      <c r="U2" s="82" t="s">
        <v>4457</v>
      </c>
      <c r="V2" s="82" t="s">
        <v>4457</v>
      </c>
      <c r="W2" s="82" t="s">
        <v>173</v>
      </c>
      <c r="X2" s="82" t="s">
        <v>4507</v>
      </c>
      <c r="Y2" s="82" t="s">
        <v>4457</v>
      </c>
      <c r="Z2" s="80" t="str">
        <f>IF(OR(R:R="",S:S=""),"Missing",IF(OR(S:S="Both EC and Condoms",S:S="Condom",S:S="EC"),"Yes",IF(AND(R:R&lt;&gt;"0: No Method",R:R&lt;&gt;"6: EC",R:R&lt;&gt;"5: Condoms"),"Yes","No")))</f>
        <v>No</v>
      </c>
      <c r="AA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" s="80" t="s">
        <v>4509</v>
      </c>
      <c r="AC2" s="80">
        <f>VLOOKUP(N2,Registration!O:P,2,FALSE)</f>
        <v>17</v>
      </c>
      <c r="AD2" s="82" t="s">
        <v>4510</v>
      </c>
      <c r="AE2" s="82"/>
      <c r="AF2" s="82"/>
      <c r="AG2" s="82"/>
      <c r="AH2" s="82"/>
    </row>
    <row r="3" spans="1:35" s="80" customFormat="1" ht="23.1" customHeight="1">
      <c r="A3" s="82" t="s">
        <v>24</v>
      </c>
      <c r="B3" s="82" t="s">
        <v>26</v>
      </c>
      <c r="C3" s="82" t="s">
        <v>27</v>
      </c>
      <c r="D3" s="82" t="s">
        <v>28</v>
      </c>
      <c r="E3" s="82" t="s">
        <v>28</v>
      </c>
      <c r="F3" s="82" t="s">
        <v>29</v>
      </c>
      <c r="G3" s="82" t="s">
        <v>1887</v>
      </c>
      <c r="H3" s="80" t="s">
        <v>8165</v>
      </c>
      <c r="I3" s="82" t="s">
        <v>8163</v>
      </c>
      <c r="J3" s="82">
        <v>19</v>
      </c>
      <c r="K3" s="82">
        <v>4</v>
      </c>
      <c r="L3" s="82">
        <v>2018</v>
      </c>
      <c r="M3" s="76">
        <f t="shared" si="0"/>
        <v>43209</v>
      </c>
      <c r="N3" s="82" t="s">
        <v>1892</v>
      </c>
      <c r="O3" s="82">
        <v>15</v>
      </c>
      <c r="P3" s="82" t="s">
        <v>4506</v>
      </c>
      <c r="Q3" s="82" t="s">
        <v>4456</v>
      </c>
      <c r="R3" s="82" t="s">
        <v>4507</v>
      </c>
      <c r="S3" s="82" t="s">
        <v>4508</v>
      </c>
      <c r="T3" s="82" t="s">
        <v>4457</v>
      </c>
      <c r="U3" s="82" t="s">
        <v>4457</v>
      </c>
      <c r="V3" s="82" t="s">
        <v>4457</v>
      </c>
      <c r="W3" s="82" t="s">
        <v>173</v>
      </c>
      <c r="X3" s="82" t="s">
        <v>4507</v>
      </c>
      <c r="Y3" s="82" t="s">
        <v>4457</v>
      </c>
      <c r="Z3" s="80" t="str">
        <f>IF(OR(R:R="",S:S=""),"Missing",IF(OR(S:S="Both EC and Condoms",S:S="Condom",S:S="EC"),"Yes",IF(AND(R:R&lt;&gt;"0: No Method",R:R&lt;&gt;"6: EC",R:R&lt;&gt;"5: Condoms"),"Yes","No")))</f>
        <v>No</v>
      </c>
      <c r="AA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" s="80" t="s">
        <v>4509</v>
      </c>
      <c r="AC3" s="80">
        <f>VLOOKUP(N3,Registration!O:P,2,FALSE)</f>
        <v>17</v>
      </c>
      <c r="AD3" s="82" t="s">
        <v>4510</v>
      </c>
      <c r="AE3" s="82"/>
      <c r="AF3" s="82"/>
      <c r="AG3" s="82"/>
      <c r="AH3" s="82"/>
    </row>
    <row r="4" spans="1:35" s="80" customFormat="1" ht="23.1" customHeight="1">
      <c r="A4" s="82" t="s">
        <v>24</v>
      </c>
      <c r="B4" s="82" t="s">
        <v>26</v>
      </c>
      <c r="C4" s="82" t="s">
        <v>27</v>
      </c>
      <c r="D4" s="82" t="s">
        <v>28</v>
      </c>
      <c r="E4" s="82" t="s">
        <v>28</v>
      </c>
      <c r="F4" s="82" t="s">
        <v>29</v>
      </c>
      <c r="G4" s="82" t="s">
        <v>1887</v>
      </c>
      <c r="H4" s="80" t="s">
        <v>8165</v>
      </c>
      <c r="I4" s="82" t="s">
        <v>8163</v>
      </c>
      <c r="J4" s="82">
        <v>19</v>
      </c>
      <c r="K4" s="82">
        <v>4</v>
      </c>
      <c r="L4" s="82">
        <v>2018</v>
      </c>
      <c r="M4" s="76">
        <f t="shared" si="0"/>
        <v>43209</v>
      </c>
      <c r="N4" s="82" t="s">
        <v>1894</v>
      </c>
      <c r="O4" s="82">
        <v>17</v>
      </c>
      <c r="P4" s="82" t="s">
        <v>4506</v>
      </c>
      <c r="Q4" s="82" t="s">
        <v>4456</v>
      </c>
      <c r="R4" s="82" t="s">
        <v>4507</v>
      </c>
      <c r="S4" s="82" t="s">
        <v>4508</v>
      </c>
      <c r="T4" s="82" t="s">
        <v>4457</v>
      </c>
      <c r="U4" s="82" t="s">
        <v>4457</v>
      </c>
      <c r="V4" s="82" t="s">
        <v>4457</v>
      </c>
      <c r="W4" s="82" t="s">
        <v>173</v>
      </c>
      <c r="X4" s="82" t="s">
        <v>4507</v>
      </c>
      <c r="Y4" s="82" t="s">
        <v>4457</v>
      </c>
      <c r="Z4" s="80" t="str">
        <f>IF(OR(R:R="",S:S=""),"Missing",IF(OR(S:S="Both EC and Condoms",S:S="Condom",S:S="EC"),"Yes",IF(AND(R:R&lt;&gt;"0: No Method",R:R&lt;&gt;"6: EC",R:R&lt;&gt;"5: Condoms"),"Yes","No")))</f>
        <v>No</v>
      </c>
      <c r="AA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" s="80" t="s">
        <v>4509</v>
      </c>
      <c r="AC4" s="80">
        <f>VLOOKUP(N4,Registration!O:P,2,FALSE)</f>
        <v>17</v>
      </c>
      <c r="AD4" s="82" t="s">
        <v>4510</v>
      </c>
      <c r="AE4" s="82"/>
      <c r="AF4" s="82"/>
      <c r="AG4" s="82"/>
      <c r="AH4" s="82"/>
    </row>
    <row r="5" spans="1:35" s="80" customFormat="1" ht="23.1" customHeight="1">
      <c r="A5" s="82" t="s">
        <v>24</v>
      </c>
      <c r="B5" s="82" t="s">
        <v>26</v>
      </c>
      <c r="C5" s="82" t="s">
        <v>27</v>
      </c>
      <c r="D5" s="82" t="s">
        <v>28</v>
      </c>
      <c r="E5" s="82" t="s">
        <v>28</v>
      </c>
      <c r="F5" s="82" t="s">
        <v>29</v>
      </c>
      <c r="G5" s="82" t="s">
        <v>1887</v>
      </c>
      <c r="H5" s="80" t="s">
        <v>8165</v>
      </c>
      <c r="I5" s="82" t="s">
        <v>8163</v>
      </c>
      <c r="J5" s="82">
        <v>19</v>
      </c>
      <c r="K5" s="82">
        <v>4</v>
      </c>
      <c r="L5" s="82">
        <v>2018</v>
      </c>
      <c r="M5" s="76">
        <f t="shared" si="0"/>
        <v>43209</v>
      </c>
      <c r="N5" s="82" t="s">
        <v>1896</v>
      </c>
      <c r="O5" s="82">
        <v>19</v>
      </c>
      <c r="P5" s="82" t="s">
        <v>4506</v>
      </c>
      <c r="Q5" s="82" t="s">
        <v>4456</v>
      </c>
      <c r="R5" s="82" t="s">
        <v>4507</v>
      </c>
      <c r="S5" s="82" t="s">
        <v>4508</v>
      </c>
      <c r="T5" s="82" t="s">
        <v>4457</v>
      </c>
      <c r="U5" s="82" t="s">
        <v>4457</v>
      </c>
      <c r="V5" s="82" t="s">
        <v>4457</v>
      </c>
      <c r="W5" s="82" t="s">
        <v>173</v>
      </c>
      <c r="X5" s="82" t="s">
        <v>4507</v>
      </c>
      <c r="Y5" s="82" t="s">
        <v>4457</v>
      </c>
      <c r="Z5" s="80" t="str">
        <f>IF(OR(R:R="",S:S=""),"Missing",IF(OR(S:S="Both EC and Condoms",S:S="Condom",S:S="EC"),"Yes",IF(AND(R:R&lt;&gt;"0: No Method",R:R&lt;&gt;"6: EC",R:R&lt;&gt;"5: Condoms"),"Yes","No")))</f>
        <v>No</v>
      </c>
      <c r="AA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" s="80" t="s">
        <v>4509</v>
      </c>
      <c r="AC5" s="80">
        <f>VLOOKUP(N5,Registration!O:P,2,FALSE)</f>
        <v>19</v>
      </c>
      <c r="AD5" s="82" t="s">
        <v>4510</v>
      </c>
      <c r="AE5" s="82"/>
      <c r="AF5" s="82"/>
      <c r="AG5" s="82"/>
      <c r="AH5" s="82"/>
    </row>
    <row r="6" spans="1:35" s="80" customFormat="1" ht="23.1" customHeight="1">
      <c r="A6" s="82" t="s">
        <v>24</v>
      </c>
      <c r="B6" s="82" t="s">
        <v>26</v>
      </c>
      <c r="C6" s="82" t="s">
        <v>27</v>
      </c>
      <c r="D6" s="82" t="s">
        <v>28</v>
      </c>
      <c r="E6" s="82" t="s">
        <v>28</v>
      </c>
      <c r="F6" s="82" t="s">
        <v>29</v>
      </c>
      <c r="G6" s="82" t="s">
        <v>1887</v>
      </c>
      <c r="H6" s="80" t="s">
        <v>8165</v>
      </c>
      <c r="I6" s="82" t="s">
        <v>8162</v>
      </c>
      <c r="J6" s="82">
        <v>19</v>
      </c>
      <c r="K6" s="82">
        <v>4</v>
      </c>
      <c r="L6" s="82">
        <v>2018</v>
      </c>
      <c r="M6" s="76">
        <f t="shared" si="0"/>
        <v>43209</v>
      </c>
      <c r="N6" s="82" t="s">
        <v>1898</v>
      </c>
      <c r="O6" s="82">
        <v>18</v>
      </c>
      <c r="P6" s="82" t="s">
        <v>4506</v>
      </c>
      <c r="Q6" s="82" t="s">
        <v>4456</v>
      </c>
      <c r="R6" s="82" t="s">
        <v>4507</v>
      </c>
      <c r="S6" s="82" t="s">
        <v>4508</v>
      </c>
      <c r="T6" s="82" t="s">
        <v>4457</v>
      </c>
      <c r="U6" s="82" t="s">
        <v>4457</v>
      </c>
      <c r="V6" s="82" t="s">
        <v>4457</v>
      </c>
      <c r="W6" s="82" t="s">
        <v>173</v>
      </c>
      <c r="X6" s="82" t="s">
        <v>4507</v>
      </c>
      <c r="Y6" s="82" t="s">
        <v>4457</v>
      </c>
      <c r="Z6" s="80" t="str">
        <f>IF(OR(R:R="",S:S=""),"Missing",IF(OR(S:S="Both EC and Condoms",S:S="Condom",S:S="EC"),"Yes",IF(AND(R:R&lt;&gt;"0: No Method",R:R&lt;&gt;"6: EC",R:R&lt;&gt;"5: Condoms"),"Yes","No")))</f>
        <v>No</v>
      </c>
      <c r="AA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" s="80" t="s">
        <v>4509</v>
      </c>
      <c r="AC6" s="80">
        <f>VLOOKUP(N6,Registration!O:P,2,FALSE)</f>
        <v>18</v>
      </c>
      <c r="AD6" s="82" t="s">
        <v>4510</v>
      </c>
      <c r="AE6" s="82"/>
      <c r="AF6" s="82"/>
      <c r="AG6" s="82"/>
      <c r="AH6" s="82"/>
    </row>
    <row r="7" spans="1:35" s="80" customFormat="1" ht="23.1" customHeight="1">
      <c r="A7" s="82" t="s">
        <v>24</v>
      </c>
      <c r="B7" s="82" t="s">
        <v>26</v>
      </c>
      <c r="C7" s="82" t="s">
        <v>27</v>
      </c>
      <c r="D7" s="82" t="s">
        <v>28</v>
      </c>
      <c r="E7" s="82" t="s">
        <v>28</v>
      </c>
      <c r="F7" s="82" t="s">
        <v>29</v>
      </c>
      <c r="G7" s="82" t="s">
        <v>1887</v>
      </c>
      <c r="H7" s="80" t="s">
        <v>8165</v>
      </c>
      <c r="I7" s="82" t="s">
        <v>8162</v>
      </c>
      <c r="J7" s="82">
        <v>21</v>
      </c>
      <c r="K7" s="82">
        <v>4</v>
      </c>
      <c r="L7" s="82">
        <v>2018</v>
      </c>
      <c r="M7" s="76">
        <f t="shared" si="0"/>
        <v>43211</v>
      </c>
      <c r="N7" s="82" t="s">
        <v>1896</v>
      </c>
      <c r="O7" s="82">
        <v>19</v>
      </c>
      <c r="P7" s="82" t="s">
        <v>4511</v>
      </c>
      <c r="Q7" s="82" t="s">
        <v>4456</v>
      </c>
      <c r="R7" s="82" t="s">
        <v>4507</v>
      </c>
      <c r="S7" s="82" t="s">
        <v>4508</v>
      </c>
      <c r="T7" s="82" t="s">
        <v>4457</v>
      </c>
      <c r="U7" s="82" t="s">
        <v>4457</v>
      </c>
      <c r="V7" s="82" t="s">
        <v>4457</v>
      </c>
      <c r="W7" s="82" t="s">
        <v>173</v>
      </c>
      <c r="X7" s="82" t="s">
        <v>4507</v>
      </c>
      <c r="Y7" s="82" t="s">
        <v>4457</v>
      </c>
      <c r="Z7" s="80" t="str">
        <f>IF(OR(R:R="",S:S=""),"Missing",IF(OR(S:S="Both EC and Condoms",S:S="Condom",S:S="EC"),"Yes",IF(AND(R:R&lt;&gt;"0: No Method",R:R&lt;&gt;"6: EC",R:R&lt;&gt;"5: Condoms"),"Yes","No")))</f>
        <v>No</v>
      </c>
      <c r="AA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" s="80" t="s">
        <v>4509</v>
      </c>
      <c r="AC7" s="80">
        <f>VLOOKUP(N7,Registration!O:P,2,FALSE)</f>
        <v>19</v>
      </c>
      <c r="AD7" s="82" t="s">
        <v>4510</v>
      </c>
      <c r="AE7" s="82"/>
      <c r="AF7" s="82"/>
      <c r="AG7" s="82"/>
      <c r="AH7" s="82"/>
    </row>
    <row r="8" spans="1:35" s="80" customFormat="1" ht="23.1" customHeight="1">
      <c r="A8" s="82" t="s">
        <v>24</v>
      </c>
      <c r="B8" s="82" t="s">
        <v>26</v>
      </c>
      <c r="C8" s="82" t="s">
        <v>27</v>
      </c>
      <c r="D8" s="82" t="s">
        <v>28</v>
      </c>
      <c r="E8" s="82" t="s">
        <v>28</v>
      </c>
      <c r="F8" s="82" t="s">
        <v>29</v>
      </c>
      <c r="G8" s="82" t="s">
        <v>1887</v>
      </c>
      <c r="H8" s="80" t="s">
        <v>8165</v>
      </c>
      <c r="I8" s="82" t="s">
        <v>8162</v>
      </c>
      <c r="J8" s="82">
        <v>21</v>
      </c>
      <c r="K8" s="82">
        <v>4</v>
      </c>
      <c r="L8" s="82">
        <v>2018</v>
      </c>
      <c r="M8" s="76">
        <f t="shared" si="0"/>
        <v>43211</v>
      </c>
      <c r="N8" s="80" t="s">
        <v>1890</v>
      </c>
      <c r="O8" s="82">
        <v>17</v>
      </c>
      <c r="P8" s="82" t="s">
        <v>4511</v>
      </c>
      <c r="Q8" s="82" t="s">
        <v>4456</v>
      </c>
      <c r="R8" s="82" t="s">
        <v>4507</v>
      </c>
      <c r="S8" s="82" t="s">
        <v>4508</v>
      </c>
      <c r="T8" s="82" t="s">
        <v>4457</v>
      </c>
      <c r="U8" s="82" t="s">
        <v>4457</v>
      </c>
      <c r="V8" s="82" t="s">
        <v>4457</v>
      </c>
      <c r="W8" s="82" t="s">
        <v>173</v>
      </c>
      <c r="X8" s="82" t="s">
        <v>4507</v>
      </c>
      <c r="Y8" s="82" t="s">
        <v>4457</v>
      </c>
      <c r="Z8" s="80" t="str">
        <f>IF(OR(R:R="",S:S=""),"Missing",IF(OR(S:S="Both EC and Condoms",S:S="Condom",S:S="EC"),"Yes",IF(AND(R:R&lt;&gt;"0: No Method",R:R&lt;&gt;"6: EC",R:R&lt;&gt;"5: Condoms"),"Yes","No")))</f>
        <v>No</v>
      </c>
      <c r="AA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" s="80" t="s">
        <v>4509</v>
      </c>
      <c r="AC8" s="80">
        <f>VLOOKUP(N8,Registration!O:P,2,FALSE)</f>
        <v>17</v>
      </c>
      <c r="AD8" s="82" t="s">
        <v>4510</v>
      </c>
      <c r="AE8" s="82"/>
      <c r="AF8" s="82"/>
      <c r="AG8" s="82"/>
      <c r="AH8" s="82"/>
    </row>
    <row r="9" spans="1:35" s="80" customFormat="1" ht="23.1" customHeight="1">
      <c r="A9" s="82" t="s">
        <v>24</v>
      </c>
      <c r="B9" s="82" t="s">
        <v>26</v>
      </c>
      <c r="C9" s="82" t="s">
        <v>27</v>
      </c>
      <c r="D9" s="82" t="s">
        <v>28</v>
      </c>
      <c r="E9" s="82" t="s">
        <v>28</v>
      </c>
      <c r="F9" s="82" t="s">
        <v>29</v>
      </c>
      <c r="G9" s="82" t="s">
        <v>1887</v>
      </c>
      <c r="H9" s="80" t="s">
        <v>8165</v>
      </c>
      <c r="I9" s="82" t="s">
        <v>8162</v>
      </c>
      <c r="J9" s="82">
        <v>21</v>
      </c>
      <c r="K9" s="82">
        <v>4</v>
      </c>
      <c r="L9" s="82">
        <v>2018</v>
      </c>
      <c r="M9" s="76">
        <f t="shared" si="0"/>
        <v>43211</v>
      </c>
      <c r="N9" s="82" t="s">
        <v>1909</v>
      </c>
      <c r="O9" s="82">
        <v>18</v>
      </c>
      <c r="P9" s="82" t="s">
        <v>4506</v>
      </c>
      <c r="Q9" s="82" t="s">
        <v>4456</v>
      </c>
      <c r="R9" s="82" t="s">
        <v>4507</v>
      </c>
      <c r="S9" s="82" t="s">
        <v>4508</v>
      </c>
      <c r="T9" s="82" t="s">
        <v>4457</v>
      </c>
      <c r="U9" s="82" t="s">
        <v>4457</v>
      </c>
      <c r="V9" s="82" t="s">
        <v>4457</v>
      </c>
      <c r="W9" s="82" t="s">
        <v>173</v>
      </c>
      <c r="X9" s="82" t="s">
        <v>4507</v>
      </c>
      <c r="Y9" s="82" t="s">
        <v>4457</v>
      </c>
      <c r="Z9" s="80" t="str">
        <f>IF(OR(R:R="",S:S=""),"Missing",IF(OR(S:S="Both EC and Condoms",S:S="Condom",S:S="EC"),"Yes",IF(AND(R:R&lt;&gt;"0: No Method",R:R&lt;&gt;"6: EC",R:R&lt;&gt;"5: Condoms"),"Yes","No")))</f>
        <v>No</v>
      </c>
      <c r="AA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" s="80" t="s">
        <v>4509</v>
      </c>
      <c r="AC9" s="80">
        <f>VLOOKUP(N9,Registration!O:P,2,FALSE)</f>
        <v>18</v>
      </c>
      <c r="AD9" s="82" t="s">
        <v>4510</v>
      </c>
      <c r="AE9" s="82"/>
      <c r="AF9" s="82"/>
      <c r="AG9" s="82"/>
      <c r="AH9" s="82"/>
    </row>
    <row r="10" spans="1:35" s="80" customFormat="1" ht="23.1" customHeight="1">
      <c r="A10" s="82" t="s">
        <v>24</v>
      </c>
      <c r="B10" s="82" t="s">
        <v>26</v>
      </c>
      <c r="C10" s="82" t="s">
        <v>27</v>
      </c>
      <c r="D10" s="82" t="s">
        <v>28</v>
      </c>
      <c r="E10" s="82" t="s">
        <v>28</v>
      </c>
      <c r="F10" s="82" t="s">
        <v>29</v>
      </c>
      <c r="G10" s="82" t="s">
        <v>1887</v>
      </c>
      <c r="H10" s="80" t="s">
        <v>8165</v>
      </c>
      <c r="I10" s="82" t="s">
        <v>8162</v>
      </c>
      <c r="J10" s="82">
        <v>21</v>
      </c>
      <c r="K10" s="82">
        <v>4</v>
      </c>
      <c r="L10" s="82">
        <v>2018</v>
      </c>
      <c r="M10" s="76">
        <f t="shared" si="0"/>
        <v>43211</v>
      </c>
      <c r="N10" s="82" t="s">
        <v>1927</v>
      </c>
      <c r="O10" s="82">
        <v>18</v>
      </c>
      <c r="P10" s="82" t="s">
        <v>4506</v>
      </c>
      <c r="Q10" s="82" t="s">
        <v>4456</v>
      </c>
      <c r="R10" s="82" t="s">
        <v>4507</v>
      </c>
      <c r="S10" s="82" t="s">
        <v>4508</v>
      </c>
      <c r="T10" s="82" t="s">
        <v>4457</v>
      </c>
      <c r="U10" s="82" t="s">
        <v>4457</v>
      </c>
      <c r="V10" s="82" t="s">
        <v>4457</v>
      </c>
      <c r="W10" s="82" t="s">
        <v>173</v>
      </c>
      <c r="X10" s="82" t="s">
        <v>4507</v>
      </c>
      <c r="Y10" s="82" t="s">
        <v>4457</v>
      </c>
      <c r="Z10" s="80" t="str">
        <f>IF(OR(R:R="",S:S=""),"Missing",IF(OR(S:S="Both EC and Condoms",S:S="Condom",S:S="EC"),"Yes",IF(AND(R:R&lt;&gt;"0: No Method",R:R&lt;&gt;"6: EC",R:R&lt;&gt;"5: Condoms"),"Yes","No")))</f>
        <v>No</v>
      </c>
      <c r="AA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" s="80" t="s">
        <v>4509</v>
      </c>
      <c r="AC10" s="80">
        <f>VLOOKUP(N10,Registration!O:P,2,FALSE)</f>
        <v>18</v>
      </c>
      <c r="AD10" s="82" t="s">
        <v>4510</v>
      </c>
      <c r="AE10" s="82"/>
      <c r="AF10" s="82"/>
      <c r="AG10" s="82"/>
      <c r="AH10" s="82"/>
    </row>
    <row r="11" spans="1:35" s="80" customFormat="1" ht="23.1" customHeight="1">
      <c r="A11" s="82" t="s">
        <v>24</v>
      </c>
      <c r="B11" s="82" t="s">
        <v>26</v>
      </c>
      <c r="C11" s="82" t="s">
        <v>27</v>
      </c>
      <c r="D11" s="82" t="s">
        <v>28</v>
      </c>
      <c r="E11" s="82" t="s">
        <v>28</v>
      </c>
      <c r="F11" s="82" t="s">
        <v>29</v>
      </c>
      <c r="G11" s="82" t="s">
        <v>1887</v>
      </c>
      <c r="H11" s="80" t="s">
        <v>8165</v>
      </c>
      <c r="I11" s="82" t="s">
        <v>8162</v>
      </c>
      <c r="J11" s="82">
        <v>21</v>
      </c>
      <c r="K11" s="82">
        <v>4</v>
      </c>
      <c r="L11" s="82">
        <v>2018</v>
      </c>
      <c r="M11" s="76">
        <f t="shared" si="0"/>
        <v>43211</v>
      </c>
      <c r="N11" s="82" t="s">
        <v>1929</v>
      </c>
      <c r="O11" s="82">
        <v>15</v>
      </c>
      <c r="P11" s="82" t="s">
        <v>4506</v>
      </c>
      <c r="Q11" s="82" t="s">
        <v>4456</v>
      </c>
      <c r="R11" s="82" t="s">
        <v>4507</v>
      </c>
      <c r="S11" s="82" t="s">
        <v>4508</v>
      </c>
      <c r="T11" s="82" t="s">
        <v>4457</v>
      </c>
      <c r="U11" s="82" t="s">
        <v>4457</v>
      </c>
      <c r="V11" s="82" t="s">
        <v>4457</v>
      </c>
      <c r="W11" s="82" t="s">
        <v>173</v>
      </c>
      <c r="X11" s="82" t="s">
        <v>4507</v>
      </c>
      <c r="Y11" s="82" t="s">
        <v>4457</v>
      </c>
      <c r="Z11" s="80" t="str">
        <f>IF(OR(R:R="",S:S=""),"Missing",IF(OR(S:S="Both EC and Condoms",S:S="Condom",S:S="EC"),"Yes",IF(AND(R:R&lt;&gt;"0: No Method",R:R&lt;&gt;"6: EC",R:R&lt;&gt;"5: Condoms"),"Yes","No")))</f>
        <v>No</v>
      </c>
      <c r="AA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" s="80" t="s">
        <v>4509</v>
      </c>
      <c r="AC11" s="80">
        <f>VLOOKUP(N11,Registration!O:P,2,FALSE)</f>
        <v>15</v>
      </c>
      <c r="AD11" s="82" t="s">
        <v>4510</v>
      </c>
      <c r="AE11" s="82"/>
      <c r="AF11" s="82"/>
      <c r="AG11" s="82"/>
      <c r="AH11" s="82"/>
    </row>
    <row r="12" spans="1:35" s="80" customFormat="1" ht="23.1" customHeight="1">
      <c r="A12" s="82" t="s">
        <v>24</v>
      </c>
      <c r="B12" s="82" t="s">
        <v>26</v>
      </c>
      <c r="C12" s="82" t="s">
        <v>27</v>
      </c>
      <c r="D12" s="82" t="s">
        <v>28</v>
      </c>
      <c r="E12" s="82" t="s">
        <v>28</v>
      </c>
      <c r="F12" s="82" t="s">
        <v>29</v>
      </c>
      <c r="G12" s="82" t="s">
        <v>1887</v>
      </c>
      <c r="H12" s="80" t="s">
        <v>8165</v>
      </c>
      <c r="I12" s="82" t="s">
        <v>8162</v>
      </c>
      <c r="J12" s="82">
        <v>21</v>
      </c>
      <c r="K12" s="82">
        <v>4</v>
      </c>
      <c r="L12" s="82">
        <v>2018</v>
      </c>
      <c r="M12" s="76">
        <f t="shared" si="0"/>
        <v>43211</v>
      </c>
      <c r="N12" s="82" t="s">
        <v>1937</v>
      </c>
      <c r="O12" s="82">
        <v>15</v>
      </c>
      <c r="P12" s="82" t="s">
        <v>4506</v>
      </c>
      <c r="Q12" s="82" t="s">
        <v>4456</v>
      </c>
      <c r="R12" s="82" t="s">
        <v>4507</v>
      </c>
      <c r="S12" s="82" t="s">
        <v>4508</v>
      </c>
      <c r="T12" s="82" t="s">
        <v>4457</v>
      </c>
      <c r="U12" s="82" t="s">
        <v>4457</v>
      </c>
      <c r="V12" s="82" t="s">
        <v>4457</v>
      </c>
      <c r="W12" s="82" t="s">
        <v>173</v>
      </c>
      <c r="X12" s="82" t="s">
        <v>4507</v>
      </c>
      <c r="Y12" s="82" t="s">
        <v>4457</v>
      </c>
      <c r="Z12" s="80" t="str">
        <f>IF(OR(R:R="",S:S=""),"Missing",IF(OR(S:S="Both EC and Condoms",S:S="Condom",S:S="EC"),"Yes",IF(AND(R:R&lt;&gt;"0: No Method",R:R&lt;&gt;"6: EC",R:R&lt;&gt;"5: Condoms"),"Yes","No")))</f>
        <v>No</v>
      </c>
      <c r="AA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" s="80" t="s">
        <v>4509</v>
      </c>
      <c r="AC12" s="80">
        <f>VLOOKUP(N12,Registration!O:P,2,FALSE)</f>
        <v>15</v>
      </c>
      <c r="AD12" s="82" t="s">
        <v>4510</v>
      </c>
      <c r="AE12" s="82"/>
      <c r="AF12" s="82"/>
      <c r="AG12" s="82"/>
      <c r="AH12" s="82"/>
    </row>
    <row r="13" spans="1:35" s="80" customFormat="1" ht="23.1" customHeight="1">
      <c r="A13" s="82" t="s">
        <v>24</v>
      </c>
      <c r="B13" s="82" t="s">
        <v>26</v>
      </c>
      <c r="C13" s="82" t="s">
        <v>27</v>
      </c>
      <c r="D13" s="82" t="s">
        <v>28</v>
      </c>
      <c r="E13" s="82" t="s">
        <v>28</v>
      </c>
      <c r="F13" s="82" t="s">
        <v>29</v>
      </c>
      <c r="G13" s="82" t="s">
        <v>1887</v>
      </c>
      <c r="H13" s="80" t="s">
        <v>8165</v>
      </c>
      <c r="I13" s="82" t="s">
        <v>8162</v>
      </c>
      <c r="J13" s="82">
        <v>21</v>
      </c>
      <c r="K13" s="82">
        <v>4</v>
      </c>
      <c r="L13" s="82">
        <v>2018</v>
      </c>
      <c r="M13" s="76">
        <f t="shared" si="0"/>
        <v>43211</v>
      </c>
      <c r="N13" s="82" t="s">
        <v>1933</v>
      </c>
      <c r="O13" s="82">
        <v>16</v>
      </c>
      <c r="P13" s="82" t="s">
        <v>4506</v>
      </c>
      <c r="Q13" s="82" t="s">
        <v>4456</v>
      </c>
      <c r="R13" s="82" t="s">
        <v>4507</v>
      </c>
      <c r="S13" s="82" t="s">
        <v>4508</v>
      </c>
      <c r="T13" s="82" t="s">
        <v>4457</v>
      </c>
      <c r="U13" s="82" t="s">
        <v>4457</v>
      </c>
      <c r="V13" s="82" t="s">
        <v>4457</v>
      </c>
      <c r="W13" s="82" t="s">
        <v>173</v>
      </c>
      <c r="X13" s="82" t="s">
        <v>4507</v>
      </c>
      <c r="Y13" s="82" t="s">
        <v>4457</v>
      </c>
      <c r="Z13" s="80" t="str">
        <f>IF(OR(R:R="",S:S=""),"Missing",IF(OR(S:S="Both EC and Condoms",S:S="Condom",S:S="EC"),"Yes",IF(AND(R:R&lt;&gt;"0: No Method",R:R&lt;&gt;"6: EC",R:R&lt;&gt;"5: Condoms"),"Yes","No")))</f>
        <v>No</v>
      </c>
      <c r="AA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" s="80" t="s">
        <v>4509</v>
      </c>
      <c r="AC13" s="80">
        <f>VLOOKUP(N13,Registration!O:P,2,FALSE)</f>
        <v>16</v>
      </c>
      <c r="AD13" s="82" t="s">
        <v>4510</v>
      </c>
      <c r="AE13" s="82"/>
      <c r="AF13" s="82"/>
      <c r="AG13" s="82"/>
      <c r="AH13" s="82"/>
    </row>
    <row r="14" spans="1:35" s="80" customFormat="1" ht="23.1" customHeight="1">
      <c r="A14" s="82" t="s">
        <v>24</v>
      </c>
      <c r="B14" s="82" t="s">
        <v>26</v>
      </c>
      <c r="C14" s="82" t="s">
        <v>27</v>
      </c>
      <c r="D14" s="82" t="s">
        <v>28</v>
      </c>
      <c r="E14" s="82" t="s">
        <v>28</v>
      </c>
      <c r="F14" s="82" t="s">
        <v>29</v>
      </c>
      <c r="G14" s="82" t="s">
        <v>1887</v>
      </c>
      <c r="H14" s="80" t="s">
        <v>8165</v>
      </c>
      <c r="I14" s="82" t="s">
        <v>8162</v>
      </c>
      <c r="J14" s="82">
        <v>21</v>
      </c>
      <c r="K14" s="82">
        <v>4</v>
      </c>
      <c r="L14" s="82">
        <v>2018</v>
      </c>
      <c r="M14" s="76">
        <f t="shared" si="0"/>
        <v>43211</v>
      </c>
      <c r="N14" s="82" t="s">
        <v>1901</v>
      </c>
      <c r="O14" s="82">
        <v>15</v>
      </c>
      <c r="P14" s="82" t="s">
        <v>4506</v>
      </c>
      <c r="Q14" s="82" t="s">
        <v>4456</v>
      </c>
      <c r="R14" s="82" t="s">
        <v>4507</v>
      </c>
      <c r="S14" s="82" t="s">
        <v>4508</v>
      </c>
      <c r="T14" s="82" t="s">
        <v>4457</v>
      </c>
      <c r="U14" s="82" t="s">
        <v>4457</v>
      </c>
      <c r="V14" s="82" t="s">
        <v>4457</v>
      </c>
      <c r="W14" s="82" t="s">
        <v>173</v>
      </c>
      <c r="X14" s="82" t="s">
        <v>4507</v>
      </c>
      <c r="Y14" s="82" t="s">
        <v>4457</v>
      </c>
      <c r="Z14" s="80" t="str">
        <f>IF(OR(R:R="",S:S=""),"Missing",IF(OR(S:S="Both EC and Condoms",S:S="Condom",S:S="EC"),"Yes",IF(AND(R:R&lt;&gt;"0: No Method",R:R&lt;&gt;"6: EC",R:R&lt;&gt;"5: Condoms"),"Yes","No")))</f>
        <v>No</v>
      </c>
      <c r="AA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" s="80" t="s">
        <v>4509</v>
      </c>
      <c r="AC14" s="80">
        <f>VLOOKUP(N14,Registration!O:P,2,FALSE)</f>
        <v>15</v>
      </c>
      <c r="AD14" s="82" t="s">
        <v>4510</v>
      </c>
      <c r="AE14" s="82"/>
      <c r="AF14" s="82"/>
      <c r="AG14" s="82"/>
      <c r="AH14" s="82"/>
    </row>
    <row r="15" spans="1:35" s="80" customFormat="1" ht="23.1" customHeight="1">
      <c r="A15" s="82" t="s">
        <v>24</v>
      </c>
      <c r="B15" s="82" t="s">
        <v>26</v>
      </c>
      <c r="C15" s="82" t="s">
        <v>27</v>
      </c>
      <c r="D15" s="82" t="s">
        <v>28</v>
      </c>
      <c r="E15" s="82" t="s">
        <v>28</v>
      </c>
      <c r="F15" s="82" t="s">
        <v>29</v>
      </c>
      <c r="G15" s="82" t="s">
        <v>1887</v>
      </c>
      <c r="H15" s="80" t="s">
        <v>8165</v>
      </c>
      <c r="I15" s="82" t="s">
        <v>8162</v>
      </c>
      <c r="J15" s="82">
        <v>21</v>
      </c>
      <c r="K15" s="82">
        <v>4</v>
      </c>
      <c r="L15" s="82">
        <v>2018</v>
      </c>
      <c r="M15" s="76">
        <f t="shared" si="0"/>
        <v>43211</v>
      </c>
      <c r="N15" s="82" t="s">
        <v>1903</v>
      </c>
      <c r="O15" s="82">
        <v>16</v>
      </c>
      <c r="P15" s="82" t="s">
        <v>4506</v>
      </c>
      <c r="Q15" s="82" t="s">
        <v>4456</v>
      </c>
      <c r="R15" s="82" t="s">
        <v>4507</v>
      </c>
      <c r="S15" s="82" t="s">
        <v>4508</v>
      </c>
      <c r="T15" s="82" t="s">
        <v>4457</v>
      </c>
      <c r="U15" s="82" t="s">
        <v>4457</v>
      </c>
      <c r="V15" s="82" t="s">
        <v>4457</v>
      </c>
      <c r="W15" s="82" t="s">
        <v>173</v>
      </c>
      <c r="X15" s="82" t="s">
        <v>4507</v>
      </c>
      <c r="Y15" s="82" t="s">
        <v>4457</v>
      </c>
      <c r="Z15" s="80" t="str">
        <f>IF(OR(R:R="",S:S=""),"Missing",IF(OR(S:S="Both EC and Condoms",S:S="Condom",S:S="EC"),"Yes",IF(AND(R:R&lt;&gt;"0: No Method",R:R&lt;&gt;"6: EC",R:R&lt;&gt;"5: Condoms"),"Yes","No")))</f>
        <v>No</v>
      </c>
      <c r="AA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" s="80" t="s">
        <v>4509</v>
      </c>
      <c r="AC15" s="80">
        <f>VLOOKUP(N15,Registration!O:P,2,FALSE)</f>
        <v>16</v>
      </c>
      <c r="AD15" s="82" t="s">
        <v>4510</v>
      </c>
      <c r="AE15" s="82"/>
      <c r="AF15" s="82"/>
      <c r="AG15" s="82"/>
      <c r="AH15" s="82"/>
    </row>
    <row r="16" spans="1:35" s="80" customFormat="1" ht="23.1" customHeight="1">
      <c r="A16" s="82" t="s">
        <v>24</v>
      </c>
      <c r="B16" s="82" t="s">
        <v>26</v>
      </c>
      <c r="C16" s="82" t="s">
        <v>27</v>
      </c>
      <c r="D16" s="82" t="s">
        <v>28</v>
      </c>
      <c r="E16" s="82" t="s">
        <v>28</v>
      </c>
      <c r="F16" s="82" t="s">
        <v>29</v>
      </c>
      <c r="G16" s="82" t="s">
        <v>1887</v>
      </c>
      <c r="H16" s="80" t="s">
        <v>8165</v>
      </c>
      <c r="I16" s="82" t="s">
        <v>8162</v>
      </c>
      <c r="J16" s="82">
        <v>21</v>
      </c>
      <c r="K16" s="82">
        <v>4</v>
      </c>
      <c r="L16" s="82">
        <v>2018</v>
      </c>
      <c r="M16" s="76">
        <f t="shared" si="0"/>
        <v>43211</v>
      </c>
      <c r="N16" s="82" t="s">
        <v>1905</v>
      </c>
      <c r="O16" s="82">
        <v>15</v>
      </c>
      <c r="P16" s="82" t="s">
        <v>4506</v>
      </c>
      <c r="Q16" s="82" t="s">
        <v>4456</v>
      </c>
      <c r="R16" s="82" t="s">
        <v>4507</v>
      </c>
      <c r="S16" s="82" t="s">
        <v>4508</v>
      </c>
      <c r="T16" s="82" t="s">
        <v>4457</v>
      </c>
      <c r="U16" s="82" t="s">
        <v>4457</v>
      </c>
      <c r="V16" s="82" t="s">
        <v>4457</v>
      </c>
      <c r="W16" s="82" t="s">
        <v>173</v>
      </c>
      <c r="X16" s="82" t="s">
        <v>4507</v>
      </c>
      <c r="Y16" s="82" t="s">
        <v>4457</v>
      </c>
      <c r="Z16" s="80" t="str">
        <f>IF(OR(R:R="",S:S=""),"Missing",IF(OR(S:S="Both EC and Condoms",S:S="Condom",S:S="EC"),"Yes",IF(AND(R:R&lt;&gt;"0: No Method",R:R&lt;&gt;"6: EC",R:R&lt;&gt;"5: Condoms"),"Yes","No")))</f>
        <v>No</v>
      </c>
      <c r="AA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6" s="80" t="s">
        <v>4509</v>
      </c>
      <c r="AC16" s="80">
        <f>VLOOKUP(N16,Registration!O:P,2,FALSE)</f>
        <v>15</v>
      </c>
      <c r="AD16" s="82" t="s">
        <v>4510</v>
      </c>
      <c r="AE16" s="82"/>
      <c r="AF16" s="82"/>
      <c r="AG16" s="82"/>
      <c r="AH16" s="82"/>
    </row>
    <row r="17" spans="1:34" s="80" customFormat="1" ht="23.1" customHeight="1">
      <c r="A17" s="82" t="s">
        <v>24</v>
      </c>
      <c r="B17" s="82" t="s">
        <v>26</v>
      </c>
      <c r="C17" s="82" t="s">
        <v>27</v>
      </c>
      <c r="D17" s="82" t="s">
        <v>28</v>
      </c>
      <c r="E17" s="82" t="s">
        <v>28</v>
      </c>
      <c r="F17" s="82" t="s">
        <v>29</v>
      </c>
      <c r="G17" s="82" t="s">
        <v>1887</v>
      </c>
      <c r="H17" s="80" t="s">
        <v>8165</v>
      </c>
      <c r="I17" s="82" t="s">
        <v>8162</v>
      </c>
      <c r="J17" s="82">
        <v>21</v>
      </c>
      <c r="K17" s="82">
        <v>4</v>
      </c>
      <c r="L17" s="82">
        <v>2018</v>
      </c>
      <c r="M17" s="76">
        <f t="shared" si="0"/>
        <v>43211</v>
      </c>
      <c r="N17" s="82" t="s">
        <v>1907</v>
      </c>
      <c r="O17" s="82">
        <v>15</v>
      </c>
      <c r="P17" s="82" t="s">
        <v>4506</v>
      </c>
      <c r="Q17" s="82" t="s">
        <v>4456</v>
      </c>
      <c r="R17" s="82" t="s">
        <v>4507</v>
      </c>
      <c r="S17" s="82" t="s">
        <v>4508</v>
      </c>
      <c r="T17" s="82" t="s">
        <v>4457</v>
      </c>
      <c r="U17" s="82" t="s">
        <v>4457</v>
      </c>
      <c r="V17" s="82" t="s">
        <v>4457</v>
      </c>
      <c r="W17" s="82" t="s">
        <v>173</v>
      </c>
      <c r="X17" s="82" t="s">
        <v>4507</v>
      </c>
      <c r="Y17" s="82" t="s">
        <v>4457</v>
      </c>
      <c r="Z17" s="80" t="str">
        <f>IF(OR(R:R="",S:S=""),"Missing",IF(OR(S:S="Both EC and Condoms",S:S="Condom",S:S="EC"),"Yes",IF(AND(R:R&lt;&gt;"0: No Method",R:R&lt;&gt;"6: EC",R:R&lt;&gt;"5: Condoms"),"Yes","No")))</f>
        <v>No</v>
      </c>
      <c r="AA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7" s="80" t="s">
        <v>4509</v>
      </c>
      <c r="AC17" s="80">
        <f>VLOOKUP(N17,Registration!O:P,2,FALSE)</f>
        <v>15</v>
      </c>
      <c r="AD17" s="82" t="s">
        <v>4510</v>
      </c>
      <c r="AE17" s="82"/>
      <c r="AF17" s="82"/>
      <c r="AG17" s="82"/>
      <c r="AH17" s="82"/>
    </row>
    <row r="18" spans="1:34" s="80" customFormat="1" ht="23.1" customHeight="1">
      <c r="A18" s="82" t="s">
        <v>24</v>
      </c>
      <c r="B18" s="82" t="s">
        <v>26</v>
      </c>
      <c r="C18" s="82" t="s">
        <v>27</v>
      </c>
      <c r="D18" s="82" t="s">
        <v>28</v>
      </c>
      <c r="E18" s="82" t="s">
        <v>28</v>
      </c>
      <c r="F18" s="82" t="s">
        <v>29</v>
      </c>
      <c r="G18" s="82" t="s">
        <v>1887</v>
      </c>
      <c r="H18" s="80" t="s">
        <v>8165</v>
      </c>
      <c r="I18" s="82" t="s">
        <v>8162</v>
      </c>
      <c r="J18" s="82">
        <v>21</v>
      </c>
      <c r="K18" s="82">
        <v>4</v>
      </c>
      <c r="L18" s="82">
        <v>2018</v>
      </c>
      <c r="M18" s="76">
        <f t="shared" si="0"/>
        <v>43211</v>
      </c>
      <c r="N18" s="82" t="s">
        <v>1911</v>
      </c>
      <c r="O18" s="82">
        <v>15</v>
      </c>
      <c r="P18" s="82" t="s">
        <v>4506</v>
      </c>
      <c r="Q18" s="82" t="s">
        <v>4456</v>
      </c>
      <c r="R18" s="82" t="s">
        <v>4507</v>
      </c>
      <c r="S18" s="82" t="s">
        <v>4508</v>
      </c>
      <c r="T18" s="82" t="s">
        <v>4457</v>
      </c>
      <c r="U18" s="82" t="s">
        <v>4457</v>
      </c>
      <c r="V18" s="82" t="s">
        <v>4457</v>
      </c>
      <c r="W18" s="82" t="s">
        <v>173</v>
      </c>
      <c r="X18" s="82" t="s">
        <v>4507</v>
      </c>
      <c r="Y18" s="82" t="s">
        <v>4457</v>
      </c>
      <c r="Z18" s="80" t="str">
        <f>IF(OR(R:R="",S:S=""),"Missing",IF(OR(S:S="Both EC and Condoms",S:S="Condom",S:S="EC"),"Yes",IF(AND(R:R&lt;&gt;"0: No Method",R:R&lt;&gt;"6: EC",R:R&lt;&gt;"5: Condoms"),"Yes","No")))</f>
        <v>No</v>
      </c>
      <c r="AA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8" s="80" t="s">
        <v>4509</v>
      </c>
      <c r="AC18" s="80">
        <f>VLOOKUP(N18,Registration!O:P,2,FALSE)</f>
        <v>15</v>
      </c>
      <c r="AD18" s="82" t="s">
        <v>4510</v>
      </c>
      <c r="AE18" s="82"/>
      <c r="AF18" s="82"/>
      <c r="AG18" s="82"/>
      <c r="AH18" s="82"/>
    </row>
    <row r="19" spans="1:34" s="80" customFormat="1" ht="23.1" customHeight="1">
      <c r="A19" s="82" t="s">
        <v>24</v>
      </c>
      <c r="B19" s="82" t="s">
        <v>26</v>
      </c>
      <c r="C19" s="82" t="s">
        <v>27</v>
      </c>
      <c r="D19" s="82" t="s">
        <v>28</v>
      </c>
      <c r="E19" s="82" t="s">
        <v>28</v>
      </c>
      <c r="F19" s="82" t="s">
        <v>29</v>
      </c>
      <c r="G19" s="82" t="s">
        <v>1887</v>
      </c>
      <c r="H19" s="80" t="s">
        <v>8165</v>
      </c>
      <c r="I19" s="82" t="s">
        <v>8162</v>
      </c>
      <c r="J19" s="82">
        <v>21</v>
      </c>
      <c r="K19" s="82">
        <v>4</v>
      </c>
      <c r="L19" s="82">
        <v>2018</v>
      </c>
      <c r="M19" s="76">
        <f t="shared" si="0"/>
        <v>43211</v>
      </c>
      <c r="N19" s="82" t="s">
        <v>1913</v>
      </c>
      <c r="O19" s="82">
        <v>17</v>
      </c>
      <c r="P19" s="82" t="s">
        <v>4506</v>
      </c>
      <c r="Q19" s="82" t="s">
        <v>4456</v>
      </c>
      <c r="R19" s="82" t="s">
        <v>4507</v>
      </c>
      <c r="S19" s="82" t="s">
        <v>4508</v>
      </c>
      <c r="T19" s="82" t="s">
        <v>4457</v>
      </c>
      <c r="U19" s="82" t="s">
        <v>4457</v>
      </c>
      <c r="V19" s="82" t="s">
        <v>4457</v>
      </c>
      <c r="W19" s="82" t="s">
        <v>173</v>
      </c>
      <c r="X19" s="82" t="s">
        <v>4507</v>
      </c>
      <c r="Y19" s="82" t="s">
        <v>4457</v>
      </c>
      <c r="Z19" s="80" t="str">
        <f>IF(OR(R:R="",S:S=""),"Missing",IF(OR(S:S="Both EC and Condoms",S:S="Condom",S:S="EC"),"Yes",IF(AND(R:R&lt;&gt;"0: No Method",R:R&lt;&gt;"6: EC",R:R&lt;&gt;"5: Condoms"),"Yes","No")))</f>
        <v>No</v>
      </c>
      <c r="AA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9" s="80" t="s">
        <v>4509</v>
      </c>
      <c r="AC19" s="80">
        <f>VLOOKUP(N19,Registration!O:P,2,FALSE)</f>
        <v>17</v>
      </c>
      <c r="AD19" s="82" t="s">
        <v>4510</v>
      </c>
      <c r="AE19" s="82"/>
      <c r="AF19" s="82"/>
      <c r="AG19" s="82"/>
      <c r="AH19" s="82"/>
    </row>
    <row r="20" spans="1:34" s="80" customFormat="1" ht="23.1" customHeight="1">
      <c r="A20" s="82" t="s">
        <v>24</v>
      </c>
      <c r="B20" s="82" t="s">
        <v>26</v>
      </c>
      <c r="C20" s="82" t="s">
        <v>27</v>
      </c>
      <c r="D20" s="82" t="s">
        <v>28</v>
      </c>
      <c r="E20" s="82" t="s">
        <v>28</v>
      </c>
      <c r="F20" s="82" t="s">
        <v>29</v>
      </c>
      <c r="G20" s="82" t="s">
        <v>1887</v>
      </c>
      <c r="H20" s="80" t="s">
        <v>8165</v>
      </c>
      <c r="I20" s="82" t="s">
        <v>8162</v>
      </c>
      <c r="J20" s="82">
        <v>21</v>
      </c>
      <c r="K20" s="82">
        <v>4</v>
      </c>
      <c r="L20" s="82">
        <v>2018</v>
      </c>
      <c r="M20" s="76">
        <f t="shared" si="0"/>
        <v>43211</v>
      </c>
      <c r="N20" s="82" t="s">
        <v>1915</v>
      </c>
      <c r="O20" s="82">
        <v>18</v>
      </c>
      <c r="P20" s="82" t="s">
        <v>4506</v>
      </c>
      <c r="Q20" s="82" t="s">
        <v>4456</v>
      </c>
      <c r="R20" s="82" t="s">
        <v>4507</v>
      </c>
      <c r="S20" s="82" t="s">
        <v>4508</v>
      </c>
      <c r="T20" s="82" t="s">
        <v>4457</v>
      </c>
      <c r="U20" s="82" t="s">
        <v>4457</v>
      </c>
      <c r="V20" s="82" t="s">
        <v>4457</v>
      </c>
      <c r="W20" s="82" t="s">
        <v>173</v>
      </c>
      <c r="X20" s="82" t="s">
        <v>4507</v>
      </c>
      <c r="Y20" s="82" t="s">
        <v>4457</v>
      </c>
      <c r="Z20" s="80" t="str">
        <f>IF(OR(R:R="",S:S=""),"Missing",IF(OR(S:S="Both EC and Condoms",S:S="Condom",S:S="EC"),"Yes",IF(AND(R:R&lt;&gt;"0: No Method",R:R&lt;&gt;"6: EC",R:R&lt;&gt;"5: Condoms"),"Yes","No")))</f>
        <v>No</v>
      </c>
      <c r="AA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" s="80" t="s">
        <v>4509</v>
      </c>
      <c r="AC20" s="80">
        <f>VLOOKUP(N20,Registration!O:P,2,FALSE)</f>
        <v>18</v>
      </c>
      <c r="AD20" s="82" t="s">
        <v>4510</v>
      </c>
      <c r="AE20" s="82"/>
      <c r="AF20" s="82"/>
      <c r="AG20" s="82"/>
      <c r="AH20" s="82"/>
    </row>
    <row r="21" spans="1:34" s="80" customFormat="1" ht="23.1" customHeight="1">
      <c r="A21" s="82" t="s">
        <v>24</v>
      </c>
      <c r="B21" s="82" t="s">
        <v>26</v>
      </c>
      <c r="C21" s="82" t="s">
        <v>27</v>
      </c>
      <c r="D21" s="82" t="s">
        <v>28</v>
      </c>
      <c r="E21" s="82" t="s">
        <v>28</v>
      </c>
      <c r="F21" s="82" t="s">
        <v>29</v>
      </c>
      <c r="G21" s="82" t="s">
        <v>1887</v>
      </c>
      <c r="H21" s="80" t="s">
        <v>8165</v>
      </c>
      <c r="I21" s="82" t="s">
        <v>8162</v>
      </c>
      <c r="J21" s="82">
        <v>21</v>
      </c>
      <c r="K21" s="82">
        <v>4</v>
      </c>
      <c r="L21" s="82">
        <v>2018</v>
      </c>
      <c r="M21" s="76">
        <f t="shared" si="0"/>
        <v>43211</v>
      </c>
      <c r="N21" s="82" t="s">
        <v>1917</v>
      </c>
      <c r="O21" s="82">
        <v>18</v>
      </c>
      <c r="P21" s="82" t="s">
        <v>4506</v>
      </c>
      <c r="Q21" s="82" t="s">
        <v>4456</v>
      </c>
      <c r="R21" s="82" t="s">
        <v>4512</v>
      </c>
      <c r="S21" s="82" t="s">
        <v>4513</v>
      </c>
      <c r="T21" s="82" t="s">
        <v>4456</v>
      </c>
      <c r="U21" s="82" t="s">
        <v>4457</v>
      </c>
      <c r="V21" s="82" t="s">
        <v>4457</v>
      </c>
      <c r="W21" s="82" t="s">
        <v>173</v>
      </c>
      <c r="X21" s="82" t="s">
        <v>4514</v>
      </c>
      <c r="Y21" s="82" t="s">
        <v>4456</v>
      </c>
      <c r="Z21" s="80" t="str">
        <f>IF(OR(R:R="",S:S=""),"Missing",IF(OR(S:S="Both EC and Condoms",S:S="Condom",S:S="EC"),"Yes",IF(AND(R:R&lt;&gt;"0: No Method",R:R&lt;&gt;"6: EC",R:R&lt;&gt;"5: Condoms"),"Yes","No")))</f>
        <v>Yes</v>
      </c>
      <c r="AA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" s="80" t="str">
        <f>IF(W:W="Pregnant","Pregnant",IF(AND(Z:Z="No",AA:AA="Yes"),"Adopter",IF(Z:Z="Yes","Continuing User",IF(AND(Z:Z="No",AA:AA="No"),"Non-user","Missing"))))</f>
        <v>Continuing User</v>
      </c>
      <c r="AC21" s="80">
        <f>VLOOKUP(N21,Registration!O:P,2,FALSE)</f>
        <v>18</v>
      </c>
      <c r="AD21" s="82" t="s">
        <v>4510</v>
      </c>
      <c r="AE21" s="82"/>
      <c r="AF21" s="82"/>
      <c r="AG21" s="82"/>
      <c r="AH21" s="82"/>
    </row>
    <row r="22" spans="1:34" s="80" customFormat="1" ht="23.1" customHeight="1">
      <c r="A22" s="82" t="s">
        <v>24</v>
      </c>
      <c r="B22" s="82" t="s">
        <v>26</v>
      </c>
      <c r="C22" s="82" t="s">
        <v>27</v>
      </c>
      <c r="D22" s="82" t="s">
        <v>28</v>
      </c>
      <c r="E22" s="82" t="s">
        <v>28</v>
      </c>
      <c r="F22" s="82" t="s">
        <v>29</v>
      </c>
      <c r="G22" s="82" t="s">
        <v>1887</v>
      </c>
      <c r="H22" s="80" t="s">
        <v>8165</v>
      </c>
      <c r="I22" s="82" t="s">
        <v>8162</v>
      </c>
      <c r="J22" s="82">
        <v>21</v>
      </c>
      <c r="K22" s="82">
        <v>4</v>
      </c>
      <c r="L22" s="82">
        <v>2018</v>
      </c>
      <c r="M22" s="76">
        <f t="shared" si="0"/>
        <v>43211</v>
      </c>
      <c r="N22" s="82" t="s">
        <v>1919</v>
      </c>
      <c r="O22" s="82">
        <v>19</v>
      </c>
      <c r="P22" s="82" t="s">
        <v>4506</v>
      </c>
      <c r="Q22" s="82" t="s">
        <v>4456</v>
      </c>
      <c r="R22" s="82" t="s">
        <v>4507</v>
      </c>
      <c r="S22" s="82" t="s">
        <v>4508</v>
      </c>
      <c r="T22" s="82" t="s">
        <v>4456</v>
      </c>
      <c r="U22" s="82" t="s">
        <v>4457</v>
      </c>
      <c r="V22" s="82" t="s">
        <v>4457</v>
      </c>
      <c r="W22" s="82" t="s">
        <v>173</v>
      </c>
      <c r="X22" s="82" t="s">
        <v>4514</v>
      </c>
      <c r="Y22" s="82" t="s">
        <v>4456</v>
      </c>
      <c r="Z22" s="80" t="str">
        <f>IF(OR(R:R="",S:S=""),"Missing",IF(OR(S:S="Both EC and Condoms",S:S="Condom",S:S="EC"),"Yes",IF(AND(R:R&lt;&gt;"0: No Method",R:R&lt;&gt;"6: EC",R:R&lt;&gt;"5: Condoms"),"Yes","No")))</f>
        <v>No</v>
      </c>
      <c r="AA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2" s="80" t="str">
        <f>IF(W:W="Pregnant","Pregnant",IF(AND(Z:Z="No",AA:AA="Yes"),"Adopter",IF(Z:Z="Yes","Continuing User",IF(AND(Z:Z="No",AA:AA="No"),"Non-user","Missing"))))</f>
        <v>Adopter</v>
      </c>
      <c r="AC22" s="80">
        <f>VLOOKUP(N22,Registration!O:P,2,FALSE)</f>
        <v>19</v>
      </c>
      <c r="AD22" s="82" t="s">
        <v>4510</v>
      </c>
      <c r="AE22" s="82"/>
      <c r="AF22" s="82"/>
      <c r="AG22" s="82"/>
      <c r="AH22" s="82"/>
    </row>
    <row r="23" spans="1:34" s="80" customFormat="1" ht="23.1" customHeight="1">
      <c r="A23" s="82" t="s">
        <v>24</v>
      </c>
      <c r="B23" s="82" t="s">
        <v>26</v>
      </c>
      <c r="C23" s="82" t="s">
        <v>27</v>
      </c>
      <c r="D23" s="82" t="s">
        <v>28</v>
      </c>
      <c r="E23" s="82" t="s">
        <v>28</v>
      </c>
      <c r="F23" s="82" t="s">
        <v>29</v>
      </c>
      <c r="G23" s="82" t="s">
        <v>1887</v>
      </c>
      <c r="H23" s="80" t="s">
        <v>8165</v>
      </c>
      <c r="I23" s="82" t="s">
        <v>8162</v>
      </c>
      <c r="J23" s="82">
        <v>21</v>
      </c>
      <c r="K23" s="82">
        <v>4</v>
      </c>
      <c r="L23" s="82">
        <v>2018</v>
      </c>
      <c r="M23" s="76">
        <f t="shared" si="0"/>
        <v>43211</v>
      </c>
      <c r="N23" s="82" t="s">
        <v>1921</v>
      </c>
      <c r="O23" s="82">
        <v>17</v>
      </c>
      <c r="P23" s="82" t="s">
        <v>4506</v>
      </c>
      <c r="Q23" s="82" t="s">
        <v>4456</v>
      </c>
      <c r="R23" s="82" t="s">
        <v>4507</v>
      </c>
      <c r="S23" s="82" t="s">
        <v>4508</v>
      </c>
      <c r="T23" s="82" t="s">
        <v>4457</v>
      </c>
      <c r="U23" s="82" t="s">
        <v>4457</v>
      </c>
      <c r="V23" s="82" t="s">
        <v>4457</v>
      </c>
      <c r="W23" s="82" t="s">
        <v>173</v>
      </c>
      <c r="X23" s="82" t="s">
        <v>4507</v>
      </c>
      <c r="Y23" s="82" t="s">
        <v>4457</v>
      </c>
      <c r="Z23" s="80" t="str">
        <f>IF(OR(R:R="",S:S=""),"Missing",IF(OR(S:S="Both EC and Condoms",S:S="Condom",S:S="EC"),"Yes",IF(AND(R:R&lt;&gt;"0: No Method",R:R&lt;&gt;"6: EC",R:R&lt;&gt;"5: Condoms"),"Yes","No")))</f>
        <v>No</v>
      </c>
      <c r="AA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3" s="80" t="s">
        <v>4509</v>
      </c>
      <c r="AC23" s="80">
        <f>VLOOKUP(N23,Registration!O:P,2,FALSE)</f>
        <v>17</v>
      </c>
      <c r="AD23" s="82" t="s">
        <v>4510</v>
      </c>
      <c r="AE23" s="82"/>
      <c r="AF23" s="82"/>
      <c r="AG23" s="82"/>
      <c r="AH23" s="82"/>
    </row>
    <row r="24" spans="1:34" s="80" customFormat="1" ht="23.1" customHeight="1">
      <c r="A24" s="82" t="s">
        <v>24</v>
      </c>
      <c r="B24" s="82" t="s">
        <v>26</v>
      </c>
      <c r="C24" s="82" t="s">
        <v>27</v>
      </c>
      <c r="D24" s="82" t="s">
        <v>28</v>
      </c>
      <c r="E24" s="82" t="s">
        <v>28</v>
      </c>
      <c r="F24" s="82" t="s">
        <v>29</v>
      </c>
      <c r="G24" s="82" t="s">
        <v>1887</v>
      </c>
      <c r="H24" s="80" t="s">
        <v>8165</v>
      </c>
      <c r="I24" s="82" t="s">
        <v>8162</v>
      </c>
      <c r="J24" s="82">
        <v>21</v>
      </c>
      <c r="K24" s="82">
        <v>4</v>
      </c>
      <c r="L24" s="82">
        <v>2018</v>
      </c>
      <c r="M24" s="76">
        <f t="shared" si="0"/>
        <v>43211</v>
      </c>
      <c r="N24" s="82" t="s">
        <v>1892</v>
      </c>
      <c r="O24" s="82">
        <v>17</v>
      </c>
      <c r="P24" s="82" t="s">
        <v>4511</v>
      </c>
      <c r="Q24" s="82" t="s">
        <v>4456</v>
      </c>
      <c r="R24" s="82" t="s">
        <v>4507</v>
      </c>
      <c r="S24" s="82" t="s">
        <v>4508</v>
      </c>
      <c r="T24" s="82" t="s">
        <v>4457</v>
      </c>
      <c r="U24" s="82" t="s">
        <v>4457</v>
      </c>
      <c r="V24" s="82" t="s">
        <v>4457</v>
      </c>
      <c r="W24" s="82" t="s">
        <v>173</v>
      </c>
      <c r="X24" s="82" t="s">
        <v>4507</v>
      </c>
      <c r="Y24" s="82" t="s">
        <v>4457</v>
      </c>
      <c r="Z24" s="80" t="str">
        <f>IF(OR(R:R="",S:S=""),"Missing",IF(OR(S:S="Both EC and Condoms",S:S="Condom",S:S="EC"),"Yes",IF(AND(R:R&lt;&gt;"0: No Method",R:R&lt;&gt;"6: EC",R:R&lt;&gt;"5: Condoms"),"Yes","No")))</f>
        <v>No</v>
      </c>
      <c r="AA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4" s="80" t="s">
        <v>4509</v>
      </c>
      <c r="AC24" s="80">
        <f>VLOOKUP(N24,Registration!O:P,2,FALSE)</f>
        <v>17</v>
      </c>
      <c r="AD24" s="82" t="s">
        <v>4510</v>
      </c>
      <c r="AE24" s="82"/>
      <c r="AF24" s="82"/>
      <c r="AG24" s="82"/>
      <c r="AH24" s="82"/>
    </row>
    <row r="25" spans="1:34" s="80" customFormat="1" ht="23.1" customHeight="1">
      <c r="A25" s="82" t="s">
        <v>24</v>
      </c>
      <c r="B25" s="82" t="s">
        <v>26</v>
      </c>
      <c r="C25" s="82" t="s">
        <v>27</v>
      </c>
      <c r="D25" s="82" t="s">
        <v>28</v>
      </c>
      <c r="E25" s="82" t="s">
        <v>28</v>
      </c>
      <c r="F25" s="82" t="s">
        <v>29</v>
      </c>
      <c r="G25" s="82" t="s">
        <v>1887</v>
      </c>
      <c r="H25" s="80" t="s">
        <v>8165</v>
      </c>
      <c r="I25" s="82" t="s">
        <v>8162</v>
      </c>
      <c r="J25" s="82">
        <v>21</v>
      </c>
      <c r="K25" s="82">
        <v>4</v>
      </c>
      <c r="L25" s="82">
        <v>2018</v>
      </c>
      <c r="M25" s="76">
        <f t="shared" si="0"/>
        <v>43211</v>
      </c>
      <c r="N25" s="82" t="s">
        <v>1923</v>
      </c>
      <c r="O25" s="82">
        <v>18</v>
      </c>
      <c r="P25" s="82" t="s">
        <v>4506</v>
      </c>
      <c r="Q25" s="82" t="s">
        <v>4456</v>
      </c>
      <c r="R25" s="82" t="s">
        <v>4507</v>
      </c>
      <c r="S25" s="82" t="s">
        <v>4508</v>
      </c>
      <c r="T25" s="82" t="s">
        <v>4457</v>
      </c>
      <c r="U25" s="82" t="s">
        <v>4457</v>
      </c>
      <c r="V25" s="82" t="s">
        <v>4457</v>
      </c>
      <c r="W25" s="82" t="s">
        <v>173</v>
      </c>
      <c r="X25" s="82" t="s">
        <v>4507</v>
      </c>
      <c r="Y25" s="82" t="s">
        <v>4457</v>
      </c>
      <c r="Z25" s="80" t="str">
        <f>IF(OR(R:R="",S:S=""),"Missing",IF(OR(S:S="Both EC and Condoms",S:S="Condom",S:S="EC"),"Yes",IF(AND(R:R&lt;&gt;"0: No Method",R:R&lt;&gt;"6: EC",R:R&lt;&gt;"5: Condoms"),"Yes","No")))</f>
        <v>No</v>
      </c>
      <c r="AA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5" s="80" t="s">
        <v>4509</v>
      </c>
      <c r="AC25" s="80">
        <f>VLOOKUP(N25,Registration!O:P,2,FALSE)</f>
        <v>18</v>
      </c>
      <c r="AD25" s="82" t="s">
        <v>4510</v>
      </c>
      <c r="AE25" s="82"/>
      <c r="AF25" s="82"/>
      <c r="AG25" s="82"/>
      <c r="AH25" s="82"/>
    </row>
    <row r="26" spans="1:34" s="80" customFormat="1" ht="23.1" customHeight="1">
      <c r="A26" s="82" t="s">
        <v>24</v>
      </c>
      <c r="B26" s="82" t="s">
        <v>26</v>
      </c>
      <c r="C26" s="82" t="s">
        <v>27</v>
      </c>
      <c r="D26" s="82" t="s">
        <v>28</v>
      </c>
      <c r="E26" s="82" t="s">
        <v>28</v>
      </c>
      <c r="F26" s="82" t="s">
        <v>29</v>
      </c>
      <c r="G26" s="82" t="s">
        <v>1887</v>
      </c>
      <c r="H26" s="80" t="s">
        <v>8165</v>
      </c>
      <c r="I26" s="82" t="s">
        <v>8162</v>
      </c>
      <c r="J26" s="82">
        <v>21</v>
      </c>
      <c r="K26" s="82">
        <v>4</v>
      </c>
      <c r="L26" s="82">
        <v>2018</v>
      </c>
      <c r="M26" s="76">
        <f t="shared" si="0"/>
        <v>43211</v>
      </c>
      <c r="N26" s="82" t="s">
        <v>1925</v>
      </c>
      <c r="O26" s="82">
        <v>15</v>
      </c>
      <c r="P26" s="82" t="s">
        <v>4506</v>
      </c>
      <c r="Q26" s="82" t="s">
        <v>4456</v>
      </c>
      <c r="R26" s="82" t="s">
        <v>4507</v>
      </c>
      <c r="S26" s="82" t="s">
        <v>4508</v>
      </c>
      <c r="T26" s="82" t="s">
        <v>4457</v>
      </c>
      <c r="U26" s="82" t="s">
        <v>4457</v>
      </c>
      <c r="V26" s="82" t="s">
        <v>4457</v>
      </c>
      <c r="W26" s="82" t="s">
        <v>173</v>
      </c>
      <c r="X26" s="82" t="s">
        <v>4507</v>
      </c>
      <c r="Y26" s="82" t="s">
        <v>4457</v>
      </c>
      <c r="Z26" s="80" t="str">
        <f>IF(OR(R:R="",S:S=""),"Missing",IF(OR(S:S="Both EC and Condoms",S:S="Condom",S:S="EC"),"Yes",IF(AND(R:R&lt;&gt;"0: No Method",R:R&lt;&gt;"6: EC",R:R&lt;&gt;"5: Condoms"),"Yes","No")))</f>
        <v>No</v>
      </c>
      <c r="AA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6" s="80" t="s">
        <v>4509</v>
      </c>
      <c r="AC26" s="80">
        <f>VLOOKUP(N26,Registration!O:P,2,FALSE)</f>
        <v>15</v>
      </c>
      <c r="AD26" s="82" t="s">
        <v>4510</v>
      </c>
      <c r="AE26" s="82"/>
      <c r="AF26" s="82"/>
      <c r="AG26" s="82"/>
      <c r="AH26" s="82"/>
    </row>
    <row r="27" spans="1:34" s="80" customFormat="1" ht="23.1" customHeight="1">
      <c r="A27" s="82" t="s">
        <v>24</v>
      </c>
      <c r="B27" s="82" t="s">
        <v>26</v>
      </c>
      <c r="C27" s="82" t="s">
        <v>27</v>
      </c>
      <c r="D27" s="82" t="s">
        <v>28</v>
      </c>
      <c r="E27" s="82" t="s">
        <v>28</v>
      </c>
      <c r="F27" s="82" t="s">
        <v>29</v>
      </c>
      <c r="G27" s="82" t="s">
        <v>1887</v>
      </c>
      <c r="H27" s="80" t="s">
        <v>8165</v>
      </c>
      <c r="I27" s="82" t="s">
        <v>8162</v>
      </c>
      <c r="J27" s="82">
        <v>21</v>
      </c>
      <c r="K27" s="82">
        <v>4</v>
      </c>
      <c r="L27" s="82">
        <v>2018</v>
      </c>
      <c r="M27" s="76">
        <f t="shared" si="0"/>
        <v>43211</v>
      </c>
      <c r="N27" s="82" t="s">
        <v>1929</v>
      </c>
      <c r="O27" s="82">
        <v>15</v>
      </c>
      <c r="P27" s="82" t="s">
        <v>4506</v>
      </c>
      <c r="Q27" s="82" t="s">
        <v>4456</v>
      </c>
      <c r="R27" s="82" t="s">
        <v>4507</v>
      </c>
      <c r="S27" s="82" t="s">
        <v>4508</v>
      </c>
      <c r="T27" s="82" t="s">
        <v>4457</v>
      </c>
      <c r="U27" s="82" t="s">
        <v>4457</v>
      </c>
      <c r="V27" s="82" t="s">
        <v>4457</v>
      </c>
      <c r="W27" s="82" t="s">
        <v>173</v>
      </c>
      <c r="X27" s="82" t="s">
        <v>4507</v>
      </c>
      <c r="Y27" s="82" t="s">
        <v>4457</v>
      </c>
      <c r="Z27" s="80" t="str">
        <f>IF(OR(R:R="",S:S=""),"Missing",IF(OR(S:S="Both EC and Condoms",S:S="Condom",S:S="EC"),"Yes",IF(AND(R:R&lt;&gt;"0: No Method",R:R&lt;&gt;"6: EC",R:R&lt;&gt;"5: Condoms"),"Yes","No")))</f>
        <v>No</v>
      </c>
      <c r="AA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7" s="80" t="s">
        <v>4509</v>
      </c>
      <c r="AC27" s="80">
        <f>VLOOKUP(N27,Registration!O:P,2,FALSE)</f>
        <v>15</v>
      </c>
      <c r="AD27" s="82" t="s">
        <v>4510</v>
      </c>
      <c r="AE27" s="82"/>
      <c r="AF27" s="82"/>
      <c r="AG27" s="82"/>
      <c r="AH27" s="82"/>
    </row>
    <row r="28" spans="1:34" s="80" customFormat="1" ht="23.1" customHeight="1">
      <c r="A28" s="82" t="s">
        <v>24</v>
      </c>
      <c r="B28" s="82" t="s">
        <v>26</v>
      </c>
      <c r="C28" s="82" t="s">
        <v>27</v>
      </c>
      <c r="D28" s="82" t="s">
        <v>28</v>
      </c>
      <c r="E28" s="82" t="s">
        <v>28</v>
      </c>
      <c r="F28" s="82" t="s">
        <v>29</v>
      </c>
      <c r="G28" s="82" t="s">
        <v>1887</v>
      </c>
      <c r="H28" s="80" t="s">
        <v>8165</v>
      </c>
      <c r="I28" s="82" t="s">
        <v>8162</v>
      </c>
      <c r="J28" s="82">
        <v>21</v>
      </c>
      <c r="K28" s="82">
        <v>4</v>
      </c>
      <c r="L28" s="82">
        <v>2018</v>
      </c>
      <c r="M28" s="76">
        <f t="shared" si="0"/>
        <v>43211</v>
      </c>
      <c r="N28" s="82" t="s">
        <v>1898</v>
      </c>
      <c r="O28" s="82">
        <v>18</v>
      </c>
      <c r="P28" s="82" t="s">
        <v>4511</v>
      </c>
      <c r="Q28" s="82" t="s">
        <v>4456</v>
      </c>
      <c r="R28" s="82" t="s">
        <v>4507</v>
      </c>
      <c r="S28" s="82" t="s">
        <v>4508</v>
      </c>
      <c r="T28" s="82" t="s">
        <v>4457</v>
      </c>
      <c r="U28" s="82" t="s">
        <v>4457</v>
      </c>
      <c r="V28" s="82" t="s">
        <v>4457</v>
      </c>
      <c r="W28" s="82" t="s">
        <v>173</v>
      </c>
      <c r="X28" s="82" t="s">
        <v>4507</v>
      </c>
      <c r="Y28" s="82" t="s">
        <v>4457</v>
      </c>
      <c r="Z28" s="80" t="str">
        <f>IF(OR(R:R="",S:S=""),"Missing",IF(OR(S:S="Both EC and Condoms",S:S="Condom",S:S="EC"),"Yes",IF(AND(R:R&lt;&gt;"0: No Method",R:R&lt;&gt;"6: EC",R:R&lt;&gt;"5: Condoms"),"Yes","No")))</f>
        <v>No</v>
      </c>
      <c r="AA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8" s="80" t="s">
        <v>4509</v>
      </c>
      <c r="AC28" s="80">
        <f>VLOOKUP(N28,Registration!O:P,2,FALSE)</f>
        <v>18</v>
      </c>
      <c r="AD28" s="82" t="s">
        <v>4510</v>
      </c>
      <c r="AE28" s="82"/>
      <c r="AF28" s="82"/>
      <c r="AG28" s="82"/>
      <c r="AH28" s="82"/>
    </row>
    <row r="29" spans="1:34" s="80" customFormat="1" ht="23.1" customHeight="1">
      <c r="A29" s="82" t="s">
        <v>24</v>
      </c>
      <c r="B29" s="82" t="s">
        <v>26</v>
      </c>
      <c r="C29" s="82" t="s">
        <v>27</v>
      </c>
      <c r="D29" s="82" t="s">
        <v>28</v>
      </c>
      <c r="E29" s="82" t="s">
        <v>28</v>
      </c>
      <c r="F29" s="82" t="s">
        <v>29</v>
      </c>
      <c r="G29" s="82" t="s">
        <v>1887</v>
      </c>
      <c r="H29" s="80" t="s">
        <v>8165</v>
      </c>
      <c r="I29" s="82" t="s">
        <v>8162</v>
      </c>
      <c r="J29" s="82">
        <v>21</v>
      </c>
      <c r="K29" s="82">
        <v>4</v>
      </c>
      <c r="L29" s="82">
        <v>2018</v>
      </c>
      <c r="M29" s="76">
        <f t="shared" si="0"/>
        <v>43211</v>
      </c>
      <c r="N29" s="82" t="s">
        <v>1931</v>
      </c>
      <c r="O29" s="82">
        <v>19</v>
      </c>
      <c r="P29" s="82" t="s">
        <v>4506</v>
      </c>
      <c r="Q29" s="82" t="s">
        <v>4456</v>
      </c>
      <c r="R29" s="82" t="s">
        <v>4507</v>
      </c>
      <c r="S29" s="82" t="s">
        <v>4508</v>
      </c>
      <c r="T29" s="82" t="s">
        <v>4457</v>
      </c>
      <c r="U29" s="82" t="s">
        <v>4457</v>
      </c>
      <c r="V29" s="82" t="s">
        <v>4457</v>
      </c>
      <c r="W29" s="82" t="s">
        <v>173</v>
      </c>
      <c r="X29" s="82" t="s">
        <v>4507</v>
      </c>
      <c r="Y29" s="82" t="s">
        <v>4457</v>
      </c>
      <c r="Z29" s="80" t="str">
        <f>IF(OR(R:R="",S:S=""),"Missing",IF(OR(S:S="Both EC and Condoms",S:S="Condom",S:S="EC"),"Yes",IF(AND(R:R&lt;&gt;"0: No Method",R:R&lt;&gt;"6: EC",R:R&lt;&gt;"5: Condoms"),"Yes","No")))</f>
        <v>No</v>
      </c>
      <c r="AA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9" s="80" t="s">
        <v>4509</v>
      </c>
      <c r="AC29" s="80">
        <f>VLOOKUP(N29,Registration!O:P,2,FALSE)</f>
        <v>19</v>
      </c>
      <c r="AD29" s="82" t="s">
        <v>4510</v>
      </c>
      <c r="AE29" s="82"/>
      <c r="AF29" s="82"/>
      <c r="AG29" s="82"/>
      <c r="AH29" s="82"/>
    </row>
    <row r="30" spans="1:34" s="80" customFormat="1" ht="23.1" customHeight="1">
      <c r="A30" s="82" t="s">
        <v>24</v>
      </c>
      <c r="B30" s="82" t="s">
        <v>26</v>
      </c>
      <c r="C30" s="82" t="s">
        <v>27</v>
      </c>
      <c r="D30" s="82" t="s">
        <v>28</v>
      </c>
      <c r="E30" s="82" t="s">
        <v>28</v>
      </c>
      <c r="F30" s="82" t="s">
        <v>29</v>
      </c>
      <c r="G30" s="82" t="s">
        <v>1887</v>
      </c>
      <c r="H30" s="80" t="s">
        <v>8165</v>
      </c>
      <c r="I30" s="82" t="s">
        <v>8162</v>
      </c>
      <c r="J30" s="82">
        <v>21</v>
      </c>
      <c r="K30" s="82">
        <v>4</v>
      </c>
      <c r="L30" s="82">
        <v>2018</v>
      </c>
      <c r="M30" s="76">
        <f t="shared" si="0"/>
        <v>43211</v>
      </c>
      <c r="N30" s="82" t="s">
        <v>1935</v>
      </c>
      <c r="O30" s="82">
        <v>15</v>
      </c>
      <c r="P30" s="82" t="s">
        <v>4506</v>
      </c>
      <c r="Q30" s="82" t="s">
        <v>4456</v>
      </c>
      <c r="R30" s="82" t="s">
        <v>4507</v>
      </c>
      <c r="S30" s="82" t="s">
        <v>4508</v>
      </c>
      <c r="T30" s="82" t="s">
        <v>4457</v>
      </c>
      <c r="U30" s="82" t="s">
        <v>4457</v>
      </c>
      <c r="V30" s="82" t="s">
        <v>4457</v>
      </c>
      <c r="W30" s="82" t="s">
        <v>173</v>
      </c>
      <c r="X30" s="82" t="s">
        <v>4507</v>
      </c>
      <c r="Y30" s="82" t="s">
        <v>4457</v>
      </c>
      <c r="Z30" s="80" t="str">
        <f>IF(OR(R:R="",S:S=""),"Missing",IF(OR(S:S="Both EC and Condoms",S:S="Condom",S:S="EC"),"Yes",IF(AND(R:R&lt;&gt;"0: No Method",R:R&lt;&gt;"6: EC",R:R&lt;&gt;"5: Condoms"),"Yes","No")))</f>
        <v>No</v>
      </c>
      <c r="AA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0" s="80" t="s">
        <v>4509</v>
      </c>
      <c r="AC30" s="80">
        <f>VLOOKUP(N30,Registration!O:P,2,FALSE)</f>
        <v>15</v>
      </c>
      <c r="AD30" s="82" t="s">
        <v>4510</v>
      </c>
      <c r="AE30" s="82"/>
      <c r="AF30" s="82"/>
      <c r="AG30" s="82"/>
      <c r="AH30" s="82"/>
    </row>
    <row r="31" spans="1:34" s="80" customFormat="1" ht="23.1" customHeight="1">
      <c r="A31" s="82" t="s">
        <v>35</v>
      </c>
      <c r="B31" s="82" t="s">
        <v>26</v>
      </c>
      <c r="C31" s="82" t="s">
        <v>27</v>
      </c>
      <c r="D31" s="82" t="s">
        <v>28</v>
      </c>
      <c r="E31" s="82" t="s">
        <v>28</v>
      </c>
      <c r="F31" s="82" t="s">
        <v>111</v>
      </c>
      <c r="G31" s="82" t="s">
        <v>167</v>
      </c>
      <c r="H31" s="80" t="s">
        <v>8159</v>
      </c>
      <c r="I31" s="82" t="s">
        <v>8161</v>
      </c>
      <c r="J31" s="82">
        <v>23</v>
      </c>
      <c r="K31" s="82">
        <v>4</v>
      </c>
      <c r="L31" s="82">
        <v>2018</v>
      </c>
      <c r="M31" s="76">
        <f t="shared" si="0"/>
        <v>43213</v>
      </c>
      <c r="N31" s="82" t="s">
        <v>170</v>
      </c>
      <c r="O31" s="82">
        <v>19</v>
      </c>
      <c r="P31" s="82" t="s">
        <v>4506</v>
      </c>
      <c r="Q31" s="82" t="s">
        <v>4456</v>
      </c>
      <c r="R31" s="82" t="s">
        <v>4507</v>
      </c>
      <c r="S31" s="82" t="s">
        <v>4508</v>
      </c>
      <c r="T31" s="82" t="s">
        <v>4457</v>
      </c>
      <c r="U31" s="82" t="s">
        <v>4457</v>
      </c>
      <c r="V31" s="82" t="s">
        <v>4457</v>
      </c>
      <c r="W31" s="82" t="s">
        <v>173</v>
      </c>
      <c r="X31" s="82" t="s">
        <v>4515</v>
      </c>
      <c r="Y31" s="82" t="s">
        <v>4457</v>
      </c>
      <c r="Z31" s="80" t="str">
        <f>IF(OR(R:R="",S:S=""),"Missing",IF(OR(S:S="Both EC and Condoms",S:S="Condom",S:S="EC"),"Yes",IF(AND(R:R&lt;&gt;"0: No Method",R:R&lt;&gt;"6: EC",R:R&lt;&gt;"5: Condoms"),"Yes","No")))</f>
        <v>No</v>
      </c>
      <c r="AA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1" s="80" t="str">
        <f>IF(W:W="Pregnant","Pregnant",IF(AND(Z:Z="No",AA:AA="Yes"),"Adopter",IF(Z:Z="Yes","Continuing User",IF(AND(Z:Z="No",AA:AA="No"),"Non-user","Missing"))))</f>
        <v>Adopter</v>
      </c>
      <c r="AC31" s="80">
        <f>VLOOKUP(N31,Registration!O:P,2,FALSE)</f>
        <v>19</v>
      </c>
      <c r="AD31" s="82" t="s">
        <v>4510</v>
      </c>
      <c r="AE31" s="82"/>
      <c r="AF31" s="82"/>
      <c r="AG31" s="82"/>
      <c r="AH31" s="82"/>
    </row>
    <row r="32" spans="1:34" s="80" customFormat="1" ht="23.1" customHeight="1">
      <c r="A32" s="82" t="s">
        <v>35</v>
      </c>
      <c r="B32" s="82" t="s">
        <v>26</v>
      </c>
      <c r="C32" s="82" t="s">
        <v>27</v>
      </c>
      <c r="D32" s="82" t="s">
        <v>28</v>
      </c>
      <c r="E32" s="82" t="s">
        <v>28</v>
      </c>
      <c r="F32" s="82" t="s">
        <v>111</v>
      </c>
      <c r="G32" s="82" t="s">
        <v>167</v>
      </c>
      <c r="H32" s="80" t="s">
        <v>8159</v>
      </c>
      <c r="I32" s="82" t="s">
        <v>8161</v>
      </c>
      <c r="J32" s="82">
        <v>23</v>
      </c>
      <c r="K32" s="82">
        <v>4</v>
      </c>
      <c r="L32" s="82">
        <v>2018</v>
      </c>
      <c r="M32" s="76">
        <f t="shared" si="0"/>
        <v>43213</v>
      </c>
      <c r="N32" s="82" t="s">
        <v>178</v>
      </c>
      <c r="O32" s="82">
        <v>18</v>
      </c>
      <c r="P32" s="82" t="s">
        <v>4506</v>
      </c>
      <c r="Q32" s="82" t="s">
        <v>4456</v>
      </c>
      <c r="R32" s="82" t="s">
        <v>4507</v>
      </c>
      <c r="S32" s="82" t="s">
        <v>4508</v>
      </c>
      <c r="T32" s="82" t="s">
        <v>4457</v>
      </c>
      <c r="U32" s="82" t="s">
        <v>4457</v>
      </c>
      <c r="V32" s="82" t="s">
        <v>4457</v>
      </c>
      <c r="W32" s="82" t="s">
        <v>173</v>
      </c>
      <c r="X32" s="82" t="s">
        <v>4515</v>
      </c>
      <c r="Y32" s="82" t="s">
        <v>4457</v>
      </c>
      <c r="Z32" s="80" t="str">
        <f>IF(OR(R:R="",S:S=""),"Missing",IF(OR(S:S="Both EC and Condoms",S:S="Condom",S:S="EC"),"Yes",IF(AND(R:R&lt;&gt;"0: No Method",R:R&lt;&gt;"6: EC",R:R&lt;&gt;"5: Condoms"),"Yes","No")))</f>
        <v>No</v>
      </c>
      <c r="AA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2" s="80" t="str">
        <f>IF(W:W="Pregnant","Pregnant",IF(AND(Z:Z="No",AA:AA="Yes"),"Adopter",IF(Z:Z="Yes","Continuing User",IF(AND(Z:Z="No",AA:AA="No"),"Non-user","Missing"))))</f>
        <v>Adopter</v>
      </c>
      <c r="AC32" s="80">
        <f>VLOOKUP(N32,Registration!O:P,2,FALSE)</f>
        <v>18</v>
      </c>
      <c r="AD32" s="82" t="s">
        <v>4510</v>
      </c>
      <c r="AE32" s="82"/>
      <c r="AF32" s="82"/>
      <c r="AG32" s="82"/>
      <c r="AH32" s="82"/>
    </row>
    <row r="33" spans="1:34" s="80" customFormat="1" ht="23.1" customHeight="1">
      <c r="A33" s="82" t="s">
        <v>35</v>
      </c>
      <c r="B33" s="82" t="s">
        <v>26</v>
      </c>
      <c r="C33" s="82" t="s">
        <v>27</v>
      </c>
      <c r="D33" s="82" t="s">
        <v>28</v>
      </c>
      <c r="E33" s="82" t="s">
        <v>28</v>
      </c>
      <c r="F33" s="82" t="s">
        <v>111</v>
      </c>
      <c r="G33" s="82" t="s">
        <v>167</v>
      </c>
      <c r="H33" s="80" t="s">
        <v>8159</v>
      </c>
      <c r="I33" s="82" t="s">
        <v>8161</v>
      </c>
      <c r="J33" s="82">
        <v>23</v>
      </c>
      <c r="K33" s="82">
        <v>4</v>
      </c>
      <c r="L33" s="82">
        <v>2018</v>
      </c>
      <c r="M33" s="76">
        <f t="shared" si="0"/>
        <v>43213</v>
      </c>
      <c r="N33" s="82" t="s">
        <v>181</v>
      </c>
      <c r="O33" s="82">
        <v>18</v>
      </c>
      <c r="P33" s="82" t="s">
        <v>4506</v>
      </c>
      <c r="Q33" s="82" t="s">
        <v>4456</v>
      </c>
      <c r="R33" s="82" t="s">
        <v>4507</v>
      </c>
      <c r="S33" s="82" t="s">
        <v>4513</v>
      </c>
      <c r="T33" s="82" t="s">
        <v>4456</v>
      </c>
      <c r="U33" s="82" t="s">
        <v>4457</v>
      </c>
      <c r="V33" s="82" t="s">
        <v>4457</v>
      </c>
      <c r="W33" s="82" t="s">
        <v>173</v>
      </c>
      <c r="X33" s="82" t="s">
        <v>4516</v>
      </c>
      <c r="Y33" s="82" t="s">
        <v>4456</v>
      </c>
      <c r="Z33" s="80" t="str">
        <f>IF(OR(R:R="",S:S=""),"Missing",IF(OR(S:S="Both EC and Condoms",S:S="Condom",S:S="EC"),"Yes",IF(AND(R:R&lt;&gt;"0: No Method",R:R&lt;&gt;"6: EC",R:R&lt;&gt;"5: Condoms"),"Yes","No")))</f>
        <v>Yes</v>
      </c>
      <c r="AA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3" s="80" t="str">
        <f>IF(W:W="Pregnant","Pregnant",IF(AND(Z:Z="No",AA:AA="Yes"),"Adopter",IF(Z:Z="Yes","Continuing User",IF(AND(Z:Z="No",AA:AA="No"),"Non-user","Missing"))))</f>
        <v>Continuing User</v>
      </c>
      <c r="AC33" s="80">
        <f>VLOOKUP(N33,Registration!O:P,2,FALSE)</f>
        <v>18</v>
      </c>
      <c r="AD33" s="82" t="s">
        <v>4510</v>
      </c>
      <c r="AE33" s="82"/>
      <c r="AF33" s="82"/>
      <c r="AG33" s="82"/>
      <c r="AH33" s="82"/>
    </row>
    <row r="34" spans="1:34" s="80" customFormat="1" ht="23.1" customHeight="1">
      <c r="A34" s="82" t="s">
        <v>35</v>
      </c>
      <c r="B34" s="82" t="s">
        <v>26</v>
      </c>
      <c r="C34" s="82" t="s">
        <v>27</v>
      </c>
      <c r="D34" s="82" t="s">
        <v>28</v>
      </c>
      <c r="E34" s="82" t="s">
        <v>28</v>
      </c>
      <c r="F34" s="82" t="s">
        <v>111</v>
      </c>
      <c r="G34" s="82" t="s">
        <v>167</v>
      </c>
      <c r="H34" s="80" t="s">
        <v>8159</v>
      </c>
      <c r="I34" s="82" t="s">
        <v>8161</v>
      </c>
      <c r="J34" s="82">
        <v>23</v>
      </c>
      <c r="K34" s="82">
        <v>4</v>
      </c>
      <c r="L34" s="82">
        <v>2018</v>
      </c>
      <c r="M34" s="76">
        <f t="shared" si="0"/>
        <v>43213</v>
      </c>
      <c r="N34" s="82" t="s">
        <v>183</v>
      </c>
      <c r="O34" s="82">
        <v>19</v>
      </c>
      <c r="P34" s="82" t="s">
        <v>4506</v>
      </c>
      <c r="Q34" s="82" t="s">
        <v>4456</v>
      </c>
      <c r="R34" s="82" t="s">
        <v>4507</v>
      </c>
      <c r="S34" s="82" t="s">
        <v>4508</v>
      </c>
      <c r="T34" s="82" t="s">
        <v>4457</v>
      </c>
      <c r="U34" s="82" t="s">
        <v>4457</v>
      </c>
      <c r="V34" s="82" t="s">
        <v>4457</v>
      </c>
      <c r="W34" s="82" t="s">
        <v>1118</v>
      </c>
      <c r="X34" s="82" t="s">
        <v>4507</v>
      </c>
      <c r="Y34" s="82" t="s">
        <v>4457</v>
      </c>
      <c r="Z34" s="80" t="str">
        <f>IF(OR(R:R="",S:S=""),"Missing",IF(OR(S:S="Both EC and Condoms",S:S="Condom",S:S="EC"),"Yes",IF(AND(R:R&lt;&gt;"0: No Method",R:R&lt;&gt;"6: EC",R:R&lt;&gt;"5: Condoms"),"Yes","No")))</f>
        <v>No</v>
      </c>
      <c r="AA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4" s="80" t="str">
        <f>IF(W:W="Pregnant","Pregnant",IF(AND(Z:Z="No",AA:AA="Yes"),"Adopter",IF(Z:Z="Yes","Continuing User",IF(AND(Z:Z="No",AA:AA="No"),"Non-user","Missing"))))</f>
        <v>Pregnant</v>
      </c>
      <c r="AC34" s="80">
        <f>VLOOKUP(N34,Registration!O:P,2,FALSE)</f>
        <v>19</v>
      </c>
      <c r="AD34" s="82" t="s">
        <v>4510</v>
      </c>
      <c r="AE34" s="82"/>
      <c r="AF34" s="82"/>
      <c r="AG34" s="82"/>
      <c r="AH34" s="82"/>
    </row>
    <row r="35" spans="1:34" s="80" customFormat="1" ht="23.1" customHeight="1">
      <c r="A35" s="82" t="s">
        <v>35</v>
      </c>
      <c r="B35" s="82" t="s">
        <v>26</v>
      </c>
      <c r="C35" s="82" t="s">
        <v>27</v>
      </c>
      <c r="D35" s="82" t="s">
        <v>28</v>
      </c>
      <c r="E35" s="82" t="s">
        <v>28</v>
      </c>
      <c r="F35" s="82" t="s">
        <v>111</v>
      </c>
      <c r="G35" s="82" t="s">
        <v>167</v>
      </c>
      <c r="H35" s="80" t="s">
        <v>8159</v>
      </c>
      <c r="I35" s="82" t="s">
        <v>8161</v>
      </c>
      <c r="J35" s="82">
        <v>23</v>
      </c>
      <c r="K35" s="82">
        <v>4</v>
      </c>
      <c r="L35" s="82">
        <v>2018</v>
      </c>
      <c r="M35" s="76">
        <f t="shared" si="0"/>
        <v>43213</v>
      </c>
      <c r="N35" s="82" t="s">
        <v>185</v>
      </c>
      <c r="O35" s="82">
        <v>19</v>
      </c>
      <c r="P35" s="82" t="s">
        <v>4506</v>
      </c>
      <c r="Q35" s="82" t="s">
        <v>4456</v>
      </c>
      <c r="R35" s="82" t="s">
        <v>4507</v>
      </c>
      <c r="S35" s="82" t="s">
        <v>4508</v>
      </c>
      <c r="T35" s="82" t="s">
        <v>4457</v>
      </c>
      <c r="U35" s="82" t="s">
        <v>4457</v>
      </c>
      <c r="V35" s="82" t="s">
        <v>4457</v>
      </c>
      <c r="W35" s="82" t="s">
        <v>173</v>
      </c>
      <c r="X35" s="82" t="s">
        <v>4515</v>
      </c>
      <c r="Y35" s="82" t="s">
        <v>4457</v>
      </c>
      <c r="Z35" s="80" t="str">
        <f>IF(OR(R:R="",S:S=""),"Missing",IF(OR(S:S="Both EC and Condoms",S:S="Condom",S:S="EC"),"Yes",IF(AND(R:R&lt;&gt;"0: No Method",R:R&lt;&gt;"6: EC",R:R&lt;&gt;"5: Condoms"),"Yes","No")))</f>
        <v>No</v>
      </c>
      <c r="AA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5" s="80" t="str">
        <f>IF(W:W="Pregnant","Pregnant",IF(AND(Z:Z="No",AA:AA="Yes"),"Adopter",IF(Z:Z="Yes","Continuing User",IF(AND(Z:Z="No",AA:AA="No"),"Non-user","Missing"))))</f>
        <v>Adopter</v>
      </c>
      <c r="AC35" s="80">
        <f>VLOOKUP(N35,Registration!O:P,2,FALSE)</f>
        <v>19</v>
      </c>
      <c r="AD35" s="82" t="s">
        <v>4510</v>
      </c>
      <c r="AE35" s="82"/>
      <c r="AF35" s="82"/>
      <c r="AG35" s="82"/>
      <c r="AH35" s="82"/>
    </row>
    <row r="36" spans="1:34" s="80" customFormat="1" ht="23.1" customHeight="1">
      <c r="A36" s="82" t="s">
        <v>35</v>
      </c>
      <c r="B36" s="82" t="s">
        <v>26</v>
      </c>
      <c r="C36" s="82" t="s">
        <v>27</v>
      </c>
      <c r="D36" s="82" t="s">
        <v>28</v>
      </c>
      <c r="E36" s="82" t="s">
        <v>28</v>
      </c>
      <c r="F36" s="82" t="s">
        <v>111</v>
      </c>
      <c r="G36" s="82" t="s">
        <v>167</v>
      </c>
      <c r="H36" s="80" t="s">
        <v>8159</v>
      </c>
      <c r="I36" s="82" t="s">
        <v>8161</v>
      </c>
      <c r="J36" s="82">
        <v>23</v>
      </c>
      <c r="K36" s="82">
        <v>4</v>
      </c>
      <c r="L36" s="82">
        <v>2018</v>
      </c>
      <c r="M36" s="76">
        <f t="shared" si="0"/>
        <v>43213</v>
      </c>
      <c r="N36" s="82" t="s">
        <v>188</v>
      </c>
      <c r="O36" s="82">
        <v>19</v>
      </c>
      <c r="P36" s="82" t="s">
        <v>4506</v>
      </c>
      <c r="Q36" s="82" t="s">
        <v>4456</v>
      </c>
      <c r="R36" s="82" t="s">
        <v>4512</v>
      </c>
      <c r="S36" s="82" t="s">
        <v>4513</v>
      </c>
      <c r="T36" s="82" t="s">
        <v>4457</v>
      </c>
      <c r="U36" s="82" t="s">
        <v>4457</v>
      </c>
      <c r="V36" s="82" t="s">
        <v>4457</v>
      </c>
      <c r="W36" s="82" t="s">
        <v>173</v>
      </c>
      <c r="X36" s="82" t="s">
        <v>4517</v>
      </c>
      <c r="Y36" s="82" t="s">
        <v>4457</v>
      </c>
      <c r="Z36" s="80" t="str">
        <f>IF(OR(R:R="",S:S=""),"Missing",IF(OR(S:S="Both EC and Condoms",S:S="Condom",S:S="EC"),"Yes",IF(AND(R:R&lt;&gt;"0: No Method",R:R&lt;&gt;"6: EC",R:R&lt;&gt;"5: Condoms"),"Yes","No")))</f>
        <v>Yes</v>
      </c>
      <c r="AA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6" s="80" t="str">
        <f>IF(W:W="Pregnant","Pregnant",IF(AND(Z:Z="No",AA:AA="Yes"),"Adopter",IF(Z:Z="Yes","Continuing User",IF(AND(Z:Z="No",AA:AA="No"),"Non-user","Missing"))))</f>
        <v>Continuing User</v>
      </c>
      <c r="AC36" s="80">
        <f>VLOOKUP(N36,Registration!O:P,2,FALSE)</f>
        <v>19</v>
      </c>
      <c r="AD36" s="82" t="s">
        <v>4510</v>
      </c>
      <c r="AE36" s="82"/>
      <c r="AF36" s="82"/>
      <c r="AG36" s="82"/>
      <c r="AH36" s="82"/>
    </row>
    <row r="37" spans="1:34" s="80" customFormat="1" ht="23.1" customHeight="1">
      <c r="A37" s="82" t="s">
        <v>35</v>
      </c>
      <c r="B37" s="82" t="s">
        <v>26</v>
      </c>
      <c r="C37" s="82" t="s">
        <v>27</v>
      </c>
      <c r="D37" s="82" t="s">
        <v>28</v>
      </c>
      <c r="E37" s="82" t="s">
        <v>28</v>
      </c>
      <c r="F37" s="82" t="s">
        <v>111</v>
      </c>
      <c r="G37" s="82" t="s">
        <v>167</v>
      </c>
      <c r="H37" s="80" t="s">
        <v>8159</v>
      </c>
      <c r="I37" s="82" t="s">
        <v>8161</v>
      </c>
      <c r="J37" s="82">
        <v>23</v>
      </c>
      <c r="K37" s="82">
        <v>4</v>
      </c>
      <c r="L37" s="82">
        <v>2018</v>
      </c>
      <c r="M37" s="76">
        <f t="shared" si="0"/>
        <v>43213</v>
      </c>
      <c r="N37" s="82" t="s">
        <v>190</v>
      </c>
      <c r="O37" s="82">
        <v>19</v>
      </c>
      <c r="P37" s="82" t="s">
        <v>4506</v>
      </c>
      <c r="Q37" s="82" t="s">
        <v>4456</v>
      </c>
      <c r="R37" s="82" t="s">
        <v>4512</v>
      </c>
      <c r="S37" s="82" t="s">
        <v>4513</v>
      </c>
      <c r="T37" s="82" t="s">
        <v>4457</v>
      </c>
      <c r="U37" s="82" t="s">
        <v>4457</v>
      </c>
      <c r="V37" s="82" t="s">
        <v>4457</v>
      </c>
      <c r="W37" s="82" t="s">
        <v>173</v>
      </c>
      <c r="X37" s="82" t="s">
        <v>4517</v>
      </c>
      <c r="Y37" s="82" t="s">
        <v>4457</v>
      </c>
      <c r="Z37" s="80" t="str">
        <f>IF(OR(R:R="",S:S=""),"Missing",IF(OR(S:S="Both EC and Condoms",S:S="Condom",S:S="EC"),"Yes",IF(AND(R:R&lt;&gt;"0: No Method",R:R&lt;&gt;"6: EC",R:R&lt;&gt;"5: Condoms"),"Yes","No")))</f>
        <v>Yes</v>
      </c>
      <c r="AA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7" s="80" t="str">
        <f>IF(W:W="Pregnant","Pregnant",IF(AND(Z:Z="No",AA:AA="Yes"),"Adopter",IF(Z:Z="Yes","Continuing User",IF(AND(Z:Z="No",AA:AA="No"),"Non-user","Missing"))))</f>
        <v>Continuing User</v>
      </c>
      <c r="AC37" s="80">
        <f>VLOOKUP(N37,Registration!O:P,2,FALSE)</f>
        <v>19</v>
      </c>
      <c r="AD37" s="82" t="s">
        <v>4510</v>
      </c>
      <c r="AE37" s="82"/>
      <c r="AF37" s="82"/>
      <c r="AG37" s="82"/>
      <c r="AH37" s="82"/>
    </row>
    <row r="38" spans="1:34" s="80" customFormat="1" ht="23.1" customHeight="1">
      <c r="A38" s="82" t="s">
        <v>35</v>
      </c>
      <c r="B38" s="82" t="s">
        <v>26</v>
      </c>
      <c r="C38" s="82" t="s">
        <v>27</v>
      </c>
      <c r="D38" s="82" t="s">
        <v>28</v>
      </c>
      <c r="E38" s="82" t="s">
        <v>28</v>
      </c>
      <c r="F38" s="82" t="s">
        <v>111</v>
      </c>
      <c r="G38" s="82" t="s">
        <v>167</v>
      </c>
      <c r="H38" s="80" t="s">
        <v>8159</v>
      </c>
      <c r="I38" s="82" t="s">
        <v>8161</v>
      </c>
      <c r="J38" s="82">
        <v>23</v>
      </c>
      <c r="K38" s="82">
        <v>4</v>
      </c>
      <c r="L38" s="82">
        <v>2018</v>
      </c>
      <c r="M38" s="76">
        <f t="shared" si="0"/>
        <v>43213</v>
      </c>
      <c r="N38" s="82" t="s">
        <v>192</v>
      </c>
      <c r="O38" s="82">
        <v>19</v>
      </c>
      <c r="P38" s="82" t="s">
        <v>4506</v>
      </c>
      <c r="Q38" s="82" t="s">
        <v>4456</v>
      </c>
      <c r="R38" s="82" t="s">
        <v>4507</v>
      </c>
      <c r="S38" s="82" t="s">
        <v>4508</v>
      </c>
      <c r="T38" s="82" t="s">
        <v>4456</v>
      </c>
      <c r="U38" s="82" t="s">
        <v>4457</v>
      </c>
      <c r="V38" s="82" t="s">
        <v>4457</v>
      </c>
      <c r="W38" s="82" t="s">
        <v>173</v>
      </c>
      <c r="X38" s="82" t="s">
        <v>4516</v>
      </c>
      <c r="Y38" s="82" t="s">
        <v>4456</v>
      </c>
      <c r="Z38" s="80" t="str">
        <f>IF(OR(R:R="",S:S=""),"Missing",IF(OR(S:S="Both EC and Condoms",S:S="Condom",S:S="EC"),"Yes",IF(AND(R:R&lt;&gt;"0: No Method",R:R&lt;&gt;"6: EC",R:R&lt;&gt;"5: Condoms"),"Yes","No")))</f>
        <v>No</v>
      </c>
      <c r="AA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8" s="80" t="str">
        <f>IF(W:W="Pregnant","Pregnant",IF(AND(Z:Z="No",AA:AA="Yes"),"Adopter",IF(Z:Z="Yes","Continuing User",IF(AND(Z:Z="No",AA:AA="No"),"Non-user","Missing"))))</f>
        <v>Adopter</v>
      </c>
      <c r="AC38" s="80">
        <f>VLOOKUP(N38,Registration!O:P,2,FALSE)</f>
        <v>19</v>
      </c>
      <c r="AD38" s="82" t="s">
        <v>4510</v>
      </c>
      <c r="AE38" s="82"/>
      <c r="AF38" s="82"/>
      <c r="AG38" s="82"/>
      <c r="AH38" s="82"/>
    </row>
    <row r="39" spans="1:34" s="80" customFormat="1" ht="23.1" customHeight="1">
      <c r="A39" s="82" t="s">
        <v>35</v>
      </c>
      <c r="B39" s="82" t="s">
        <v>26</v>
      </c>
      <c r="C39" s="82" t="s">
        <v>27</v>
      </c>
      <c r="D39" s="82" t="s">
        <v>28</v>
      </c>
      <c r="E39" s="82" t="s">
        <v>28</v>
      </c>
      <c r="F39" s="82" t="s">
        <v>111</v>
      </c>
      <c r="G39" s="82" t="s">
        <v>167</v>
      </c>
      <c r="H39" s="80" t="s">
        <v>8159</v>
      </c>
      <c r="I39" s="82" t="s">
        <v>8161</v>
      </c>
      <c r="J39" s="82">
        <v>23</v>
      </c>
      <c r="K39" s="82">
        <v>4</v>
      </c>
      <c r="L39" s="82">
        <v>2018</v>
      </c>
      <c r="M39" s="76">
        <f t="shared" si="0"/>
        <v>43213</v>
      </c>
      <c r="N39" s="82" t="s">
        <v>194</v>
      </c>
      <c r="O39" s="82">
        <v>18</v>
      </c>
      <c r="P39" s="82" t="s">
        <v>4506</v>
      </c>
      <c r="Q39" s="82" t="s">
        <v>4456</v>
      </c>
      <c r="R39" s="82" t="s">
        <v>4507</v>
      </c>
      <c r="S39" s="82" t="s">
        <v>4508</v>
      </c>
      <c r="T39" s="82" t="s">
        <v>4457</v>
      </c>
      <c r="U39" s="82" t="s">
        <v>4457</v>
      </c>
      <c r="V39" s="82" t="s">
        <v>4457</v>
      </c>
      <c r="W39" s="82" t="s">
        <v>173</v>
      </c>
      <c r="X39" s="82" t="s">
        <v>4517</v>
      </c>
      <c r="Y39" s="82" t="s">
        <v>4457</v>
      </c>
      <c r="Z39" s="80" t="str">
        <f>IF(OR(R:R="",S:S=""),"Missing",IF(OR(S:S="Both EC and Condoms",S:S="Condom",S:S="EC"),"Yes",IF(AND(R:R&lt;&gt;"0: No Method",R:R&lt;&gt;"6: EC",R:R&lt;&gt;"5: Condoms"),"Yes","No")))</f>
        <v>No</v>
      </c>
      <c r="AA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9" s="80" t="str">
        <f>IF(W:W="Pregnant","Pregnant",IF(AND(Z:Z="No",AA:AA="Yes"),"Adopter",IF(Z:Z="Yes","Continuing User",IF(AND(Z:Z="No",AA:AA="No"),"Non-user","Missing"))))</f>
        <v>Adopter</v>
      </c>
      <c r="AC39" s="80">
        <f>VLOOKUP(N39,Registration!O:P,2,FALSE)</f>
        <v>18</v>
      </c>
      <c r="AD39" s="82" t="s">
        <v>4510</v>
      </c>
      <c r="AE39" s="82"/>
      <c r="AF39" s="82"/>
      <c r="AG39" s="82"/>
      <c r="AH39" s="82"/>
    </row>
    <row r="40" spans="1:34" s="80" customFormat="1" ht="23.1" customHeight="1">
      <c r="A40" s="82" t="s">
        <v>35</v>
      </c>
      <c r="B40" s="82" t="s">
        <v>26</v>
      </c>
      <c r="C40" s="82" t="s">
        <v>27</v>
      </c>
      <c r="D40" s="82" t="s">
        <v>28</v>
      </c>
      <c r="E40" s="82" t="s">
        <v>28</v>
      </c>
      <c r="F40" s="82" t="s">
        <v>111</v>
      </c>
      <c r="G40" s="82" t="s">
        <v>167</v>
      </c>
      <c r="H40" s="80" t="s">
        <v>8159</v>
      </c>
      <c r="I40" s="82" t="s">
        <v>8161</v>
      </c>
      <c r="J40" s="82">
        <v>23</v>
      </c>
      <c r="K40" s="82">
        <v>4</v>
      </c>
      <c r="L40" s="82">
        <v>2018</v>
      </c>
      <c r="M40" s="76">
        <f t="shared" si="0"/>
        <v>43213</v>
      </c>
      <c r="N40" s="82" t="s">
        <v>196</v>
      </c>
      <c r="O40" s="82">
        <v>19</v>
      </c>
      <c r="P40" s="82" t="s">
        <v>4506</v>
      </c>
      <c r="Q40" s="82" t="s">
        <v>4456</v>
      </c>
      <c r="R40" s="82" t="s">
        <v>4512</v>
      </c>
      <c r="S40" s="82" t="s">
        <v>4513</v>
      </c>
      <c r="T40" s="82" t="s">
        <v>4457</v>
      </c>
      <c r="U40" s="82" t="s">
        <v>4457</v>
      </c>
      <c r="V40" s="82" t="s">
        <v>4457</v>
      </c>
      <c r="W40" s="82" t="s">
        <v>173</v>
      </c>
      <c r="X40" s="82" t="s">
        <v>4515</v>
      </c>
      <c r="Y40" s="82" t="s">
        <v>4457</v>
      </c>
      <c r="Z40" s="80" t="str">
        <f>IF(OR(R:R="",S:S=""),"Missing",IF(OR(S:S="Both EC and Condoms",S:S="Condom",S:S="EC"),"Yes",IF(AND(R:R&lt;&gt;"0: No Method",R:R&lt;&gt;"6: EC",R:R&lt;&gt;"5: Condoms"),"Yes","No")))</f>
        <v>Yes</v>
      </c>
      <c r="AA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0" s="80" t="str">
        <f>IF(W:W="Pregnant","Pregnant",IF(AND(Z:Z="No",AA:AA="Yes"),"Adopter",IF(Z:Z="Yes","Continuing User",IF(AND(Z:Z="No",AA:AA="No"),"Non-user","Missing"))))</f>
        <v>Continuing User</v>
      </c>
      <c r="AC40" s="80">
        <f>VLOOKUP(N40,Registration!O:P,2,FALSE)</f>
        <v>19</v>
      </c>
      <c r="AD40" s="82" t="s">
        <v>4510</v>
      </c>
      <c r="AE40" s="82"/>
      <c r="AF40" s="82"/>
      <c r="AG40" s="82"/>
      <c r="AH40" s="82"/>
    </row>
    <row r="41" spans="1:34" s="80" customFormat="1" ht="23.1" customHeight="1">
      <c r="A41" s="82" t="s">
        <v>35</v>
      </c>
      <c r="B41" s="82" t="s">
        <v>26</v>
      </c>
      <c r="C41" s="82" t="s">
        <v>27</v>
      </c>
      <c r="D41" s="82" t="s">
        <v>28</v>
      </c>
      <c r="E41" s="82" t="s">
        <v>28</v>
      </c>
      <c r="F41" s="82" t="s">
        <v>111</v>
      </c>
      <c r="G41" s="82" t="s">
        <v>167</v>
      </c>
      <c r="H41" s="80" t="s">
        <v>8159</v>
      </c>
      <c r="I41" s="82" t="s">
        <v>8161</v>
      </c>
      <c r="J41" s="82">
        <v>23</v>
      </c>
      <c r="K41" s="82">
        <v>4</v>
      </c>
      <c r="L41" s="82">
        <v>2018</v>
      </c>
      <c r="M41" s="76">
        <f t="shared" si="0"/>
        <v>43213</v>
      </c>
      <c r="N41" s="82" t="s">
        <v>198</v>
      </c>
      <c r="O41" s="82">
        <v>18</v>
      </c>
      <c r="P41" s="82" t="s">
        <v>4506</v>
      </c>
      <c r="Q41" s="82" t="s">
        <v>4456</v>
      </c>
      <c r="R41" s="82" t="s">
        <v>4507</v>
      </c>
      <c r="S41" s="82" t="s">
        <v>4508</v>
      </c>
      <c r="T41" s="82" t="s">
        <v>4457</v>
      </c>
      <c r="U41" s="82" t="s">
        <v>4457</v>
      </c>
      <c r="V41" s="82" t="s">
        <v>4457</v>
      </c>
      <c r="W41" s="82" t="s">
        <v>173</v>
      </c>
      <c r="X41" s="82" t="s">
        <v>4517</v>
      </c>
      <c r="Y41" s="82" t="s">
        <v>4457</v>
      </c>
      <c r="Z41" s="80" t="str">
        <f>IF(OR(R:R="",S:S=""),"Missing",IF(OR(S:S="Both EC and Condoms",S:S="Condom",S:S="EC"),"Yes",IF(AND(R:R&lt;&gt;"0: No Method",R:R&lt;&gt;"6: EC",R:R&lt;&gt;"5: Condoms"),"Yes","No")))</f>
        <v>No</v>
      </c>
      <c r="AA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1" s="80" t="str">
        <f>IF(W:W="Pregnant","Pregnant",IF(AND(Z:Z="No",AA:AA="Yes"),"Adopter",IF(Z:Z="Yes","Continuing User",IF(AND(Z:Z="No",AA:AA="No"),"Non-user","Missing"))))</f>
        <v>Adopter</v>
      </c>
      <c r="AC41" s="80">
        <f>VLOOKUP(N41,Registration!O:P,2,FALSE)</f>
        <v>18</v>
      </c>
      <c r="AD41" s="82" t="s">
        <v>4510</v>
      </c>
      <c r="AE41" s="82"/>
      <c r="AF41" s="82"/>
      <c r="AG41" s="82"/>
      <c r="AH41" s="82"/>
    </row>
    <row r="42" spans="1:34" s="80" customFormat="1" ht="23.1" customHeight="1">
      <c r="A42" s="82" t="s">
        <v>35</v>
      </c>
      <c r="B42" s="82" t="s">
        <v>26</v>
      </c>
      <c r="C42" s="82" t="s">
        <v>27</v>
      </c>
      <c r="D42" s="82" t="s">
        <v>28</v>
      </c>
      <c r="E42" s="82" t="s">
        <v>28</v>
      </c>
      <c r="F42" s="82" t="s">
        <v>111</v>
      </c>
      <c r="G42" s="82" t="s">
        <v>167</v>
      </c>
      <c r="H42" s="80" t="s">
        <v>8159</v>
      </c>
      <c r="I42" s="82" t="s">
        <v>8161</v>
      </c>
      <c r="J42" s="82">
        <v>23</v>
      </c>
      <c r="K42" s="82">
        <v>4</v>
      </c>
      <c r="L42" s="82">
        <v>2018</v>
      </c>
      <c r="M42" s="76">
        <f t="shared" si="0"/>
        <v>43213</v>
      </c>
      <c r="N42" s="82" t="s">
        <v>200</v>
      </c>
      <c r="O42" s="82">
        <v>19</v>
      </c>
      <c r="P42" s="82" t="s">
        <v>4506</v>
      </c>
      <c r="Q42" s="82" t="s">
        <v>4456</v>
      </c>
      <c r="R42" s="82" t="s">
        <v>4507</v>
      </c>
      <c r="S42" s="82" t="s">
        <v>4508</v>
      </c>
      <c r="T42" s="82" t="s">
        <v>4457</v>
      </c>
      <c r="U42" s="82" t="s">
        <v>4457</v>
      </c>
      <c r="V42" s="82" t="s">
        <v>4457</v>
      </c>
      <c r="W42" s="82" t="s">
        <v>173</v>
      </c>
      <c r="X42" s="82" t="s">
        <v>4517</v>
      </c>
      <c r="Y42" s="82" t="s">
        <v>4457</v>
      </c>
      <c r="Z42" s="80" t="str">
        <f>IF(OR(R:R="",S:S=""),"Missing",IF(OR(S:S="Both EC and Condoms",S:S="Condom",S:S="EC"),"Yes",IF(AND(R:R&lt;&gt;"0: No Method",R:R&lt;&gt;"6: EC",R:R&lt;&gt;"5: Condoms"),"Yes","No")))</f>
        <v>No</v>
      </c>
      <c r="AA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2" s="80" t="str">
        <f>IF(W:W="Pregnant","Pregnant",IF(AND(Z:Z="No",AA:AA="Yes"),"Adopter",IF(Z:Z="Yes","Continuing User",IF(AND(Z:Z="No",AA:AA="No"),"Non-user","Missing"))))</f>
        <v>Adopter</v>
      </c>
      <c r="AC42" s="80">
        <f>VLOOKUP(N42,Registration!O:P,2,FALSE)</f>
        <v>19</v>
      </c>
      <c r="AD42" s="82" t="s">
        <v>4510</v>
      </c>
      <c r="AE42" s="82"/>
      <c r="AF42" s="82"/>
      <c r="AG42" s="82"/>
      <c r="AH42" s="82"/>
    </row>
    <row r="43" spans="1:34" s="80" customFormat="1" ht="23.1" customHeight="1">
      <c r="A43" s="82" t="s">
        <v>35</v>
      </c>
      <c r="B43" s="82" t="s">
        <v>26</v>
      </c>
      <c r="C43" s="82" t="s">
        <v>27</v>
      </c>
      <c r="D43" s="82" t="s">
        <v>28</v>
      </c>
      <c r="E43" s="82" t="s">
        <v>28</v>
      </c>
      <c r="F43" s="82" t="s">
        <v>111</v>
      </c>
      <c r="G43" s="82" t="s">
        <v>167</v>
      </c>
      <c r="H43" s="80" t="s">
        <v>8159</v>
      </c>
      <c r="I43" s="82" t="s">
        <v>8161</v>
      </c>
      <c r="J43" s="82">
        <v>23</v>
      </c>
      <c r="K43" s="82">
        <v>4</v>
      </c>
      <c r="L43" s="82">
        <v>2018</v>
      </c>
      <c r="M43" s="76">
        <f t="shared" si="0"/>
        <v>43213</v>
      </c>
      <c r="N43" s="82" t="s">
        <v>202</v>
      </c>
      <c r="O43" s="82">
        <v>19</v>
      </c>
      <c r="P43" s="82" t="s">
        <v>4506</v>
      </c>
      <c r="Q43" s="82" t="s">
        <v>4456</v>
      </c>
      <c r="R43" s="82" t="s">
        <v>4507</v>
      </c>
      <c r="S43" s="82" t="s">
        <v>4508</v>
      </c>
      <c r="T43" s="82" t="s">
        <v>4457</v>
      </c>
      <c r="U43" s="82" t="s">
        <v>4457</v>
      </c>
      <c r="V43" s="82" t="s">
        <v>4457</v>
      </c>
      <c r="W43" s="82" t="s">
        <v>173</v>
      </c>
      <c r="X43" s="82" t="s">
        <v>4517</v>
      </c>
      <c r="Y43" s="82" t="s">
        <v>4457</v>
      </c>
      <c r="Z43" s="80" t="str">
        <f>IF(OR(R:R="",S:S=""),"Missing",IF(OR(S:S="Both EC and Condoms",S:S="Condom",S:S="EC"),"Yes",IF(AND(R:R&lt;&gt;"0: No Method",R:R&lt;&gt;"6: EC",R:R&lt;&gt;"5: Condoms"),"Yes","No")))</f>
        <v>No</v>
      </c>
      <c r="AA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3" s="80" t="str">
        <f>IF(W:W="Pregnant","Pregnant",IF(AND(Z:Z="No",AA:AA="Yes"),"Adopter",IF(Z:Z="Yes","Continuing User",IF(AND(Z:Z="No",AA:AA="No"),"Non-user","Missing"))))</f>
        <v>Adopter</v>
      </c>
      <c r="AC43" s="80">
        <f>VLOOKUP(N43,Registration!O:P,2,FALSE)</f>
        <v>19</v>
      </c>
      <c r="AD43" s="82" t="s">
        <v>4510</v>
      </c>
      <c r="AE43" s="82"/>
      <c r="AF43" s="82"/>
      <c r="AG43" s="82"/>
      <c r="AH43" s="82"/>
    </row>
    <row r="44" spans="1:34" s="80" customFormat="1" ht="23.1" customHeight="1">
      <c r="A44" s="82" t="s">
        <v>35</v>
      </c>
      <c r="B44" s="82" t="s">
        <v>26</v>
      </c>
      <c r="C44" s="82" t="s">
        <v>27</v>
      </c>
      <c r="D44" s="82" t="s">
        <v>28</v>
      </c>
      <c r="E44" s="82" t="s">
        <v>28</v>
      </c>
      <c r="F44" s="82" t="s">
        <v>111</v>
      </c>
      <c r="G44" s="82" t="s">
        <v>167</v>
      </c>
      <c r="H44" s="80" t="s">
        <v>8159</v>
      </c>
      <c r="I44" s="82" t="s">
        <v>8161</v>
      </c>
      <c r="J44" s="82">
        <v>23</v>
      </c>
      <c r="K44" s="82">
        <v>4</v>
      </c>
      <c r="L44" s="82">
        <v>2018</v>
      </c>
      <c r="M44" s="76">
        <f t="shared" si="0"/>
        <v>43213</v>
      </c>
      <c r="N44" s="82" t="s">
        <v>204</v>
      </c>
      <c r="O44" s="82">
        <v>18</v>
      </c>
      <c r="P44" s="82" t="s">
        <v>4506</v>
      </c>
      <c r="Q44" s="82" t="s">
        <v>4456</v>
      </c>
      <c r="R44" s="82" t="s">
        <v>4507</v>
      </c>
      <c r="S44" s="82" t="s">
        <v>4508</v>
      </c>
      <c r="T44" s="82" t="s">
        <v>4457</v>
      </c>
      <c r="U44" s="82" t="s">
        <v>4457</v>
      </c>
      <c r="V44" s="82" t="s">
        <v>4457</v>
      </c>
      <c r="W44" s="82" t="s">
        <v>173</v>
      </c>
      <c r="X44" s="82" t="s">
        <v>4517</v>
      </c>
      <c r="Y44" s="82" t="s">
        <v>4457</v>
      </c>
      <c r="Z44" s="80" t="str">
        <f>IF(OR(R:R="",S:S=""),"Missing",IF(OR(S:S="Both EC and Condoms",S:S="Condom",S:S="EC"),"Yes",IF(AND(R:R&lt;&gt;"0: No Method",R:R&lt;&gt;"6: EC",R:R&lt;&gt;"5: Condoms"),"Yes","No")))</f>
        <v>No</v>
      </c>
      <c r="AA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4" s="80" t="str">
        <f>IF(W:W="Pregnant","Pregnant",IF(AND(Z:Z="No",AA:AA="Yes"),"Adopter",IF(Z:Z="Yes","Continuing User",IF(AND(Z:Z="No",AA:AA="No"),"Non-user","Missing"))))</f>
        <v>Adopter</v>
      </c>
      <c r="AC44" s="80">
        <f>VLOOKUP(N44,Registration!O:P,2,FALSE)</f>
        <v>18</v>
      </c>
      <c r="AD44" s="82" t="s">
        <v>4510</v>
      </c>
      <c r="AE44" s="82"/>
      <c r="AF44" s="82"/>
      <c r="AG44" s="82"/>
      <c r="AH44" s="82"/>
    </row>
    <row r="45" spans="1:34" s="80" customFormat="1" ht="23.1" customHeight="1">
      <c r="A45" s="82" t="s">
        <v>35</v>
      </c>
      <c r="B45" s="82" t="s">
        <v>26</v>
      </c>
      <c r="C45" s="82" t="s">
        <v>27</v>
      </c>
      <c r="D45" s="82" t="s">
        <v>28</v>
      </c>
      <c r="E45" s="82" t="s">
        <v>28</v>
      </c>
      <c r="F45" s="82" t="s">
        <v>111</v>
      </c>
      <c r="G45" s="82" t="s">
        <v>167</v>
      </c>
      <c r="H45" s="80" t="s">
        <v>8159</v>
      </c>
      <c r="I45" s="82" t="s">
        <v>8161</v>
      </c>
      <c r="J45" s="82">
        <v>23</v>
      </c>
      <c r="K45" s="82">
        <v>4</v>
      </c>
      <c r="L45" s="82">
        <v>2018</v>
      </c>
      <c r="M45" s="76">
        <f t="shared" si="0"/>
        <v>43213</v>
      </c>
      <c r="N45" s="82" t="s">
        <v>206</v>
      </c>
      <c r="O45" s="82">
        <v>18</v>
      </c>
      <c r="P45" s="82" t="s">
        <v>4506</v>
      </c>
      <c r="Q45" s="82" t="s">
        <v>4456</v>
      </c>
      <c r="R45" s="82" t="s">
        <v>4507</v>
      </c>
      <c r="S45" s="82" t="s">
        <v>4508</v>
      </c>
      <c r="T45" s="82" t="s">
        <v>4457</v>
      </c>
      <c r="U45" s="82" t="s">
        <v>4457</v>
      </c>
      <c r="V45" s="82" t="s">
        <v>4457</v>
      </c>
      <c r="W45" s="82" t="s">
        <v>173</v>
      </c>
      <c r="X45" s="82" t="s">
        <v>4515</v>
      </c>
      <c r="Y45" s="82" t="s">
        <v>4457</v>
      </c>
      <c r="Z45" s="80" t="str">
        <f>IF(OR(R:R="",S:S=""),"Missing",IF(OR(S:S="Both EC and Condoms",S:S="Condom",S:S="EC"),"Yes",IF(AND(R:R&lt;&gt;"0: No Method",R:R&lt;&gt;"6: EC",R:R&lt;&gt;"5: Condoms"),"Yes","No")))</f>
        <v>No</v>
      </c>
      <c r="AA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5" s="80" t="str">
        <f>IF(W:W="Pregnant","Pregnant",IF(AND(Z:Z="No",AA:AA="Yes"),"Adopter",IF(Z:Z="Yes","Continuing User",IF(AND(Z:Z="No",AA:AA="No"),"Non-user","Missing"))))</f>
        <v>Adopter</v>
      </c>
      <c r="AC45" s="80">
        <f>VLOOKUP(N45,Registration!O:P,2,FALSE)</f>
        <v>18</v>
      </c>
      <c r="AD45" s="82" t="s">
        <v>4510</v>
      </c>
      <c r="AE45" s="82"/>
      <c r="AF45" s="82"/>
      <c r="AG45" s="82"/>
      <c r="AH45" s="82"/>
    </row>
    <row r="46" spans="1:34" s="80" customFormat="1" ht="23.1" customHeight="1">
      <c r="A46" s="82" t="s">
        <v>35</v>
      </c>
      <c r="B46" s="82" t="s">
        <v>26</v>
      </c>
      <c r="C46" s="82" t="s">
        <v>27</v>
      </c>
      <c r="D46" s="82" t="s">
        <v>28</v>
      </c>
      <c r="E46" s="82" t="s">
        <v>28</v>
      </c>
      <c r="F46" s="82" t="s">
        <v>111</v>
      </c>
      <c r="G46" s="82" t="s">
        <v>167</v>
      </c>
      <c r="H46" s="80" t="s">
        <v>8159</v>
      </c>
      <c r="I46" s="82" t="s">
        <v>8161</v>
      </c>
      <c r="J46" s="82">
        <v>25</v>
      </c>
      <c r="K46" s="82">
        <v>4</v>
      </c>
      <c r="L46" s="82">
        <v>2018</v>
      </c>
      <c r="M46" s="76">
        <f t="shared" si="0"/>
        <v>43215</v>
      </c>
      <c r="N46" s="82" t="s">
        <v>208</v>
      </c>
      <c r="O46" s="82">
        <v>18</v>
      </c>
      <c r="P46" s="82" t="s">
        <v>4506</v>
      </c>
      <c r="Q46" s="82" t="s">
        <v>4456</v>
      </c>
      <c r="R46" s="82" t="s">
        <v>4507</v>
      </c>
      <c r="S46" s="82" t="s">
        <v>4508</v>
      </c>
      <c r="T46" s="82" t="s">
        <v>4457</v>
      </c>
      <c r="U46" s="82" t="s">
        <v>4457</v>
      </c>
      <c r="V46" s="82" t="s">
        <v>4457</v>
      </c>
      <c r="W46" s="82" t="s">
        <v>173</v>
      </c>
      <c r="X46" s="82" t="s">
        <v>4515</v>
      </c>
      <c r="Y46" s="82" t="s">
        <v>4457</v>
      </c>
      <c r="Z46" s="80" t="str">
        <f>IF(OR(R:R="",S:S=""),"Missing",IF(OR(S:S="Both EC and Condoms",S:S="Condom",S:S="EC"),"Yes",IF(AND(R:R&lt;&gt;"0: No Method",R:R&lt;&gt;"6: EC",R:R&lt;&gt;"5: Condoms"),"Yes","No")))</f>
        <v>No</v>
      </c>
      <c r="AA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6" s="80" t="str">
        <f>IF(W:W="Pregnant","Pregnant",IF(AND(Z:Z="No",AA:AA="Yes"),"Adopter",IF(Z:Z="Yes","Continuing User",IF(AND(Z:Z="No",AA:AA="No"),"Non-user","Missing"))))</f>
        <v>Adopter</v>
      </c>
      <c r="AC46" s="80">
        <f>VLOOKUP(N46,Registration!O:P,2,FALSE)</f>
        <v>18</v>
      </c>
      <c r="AD46" s="82" t="s">
        <v>4510</v>
      </c>
      <c r="AE46" s="82"/>
      <c r="AF46" s="82"/>
      <c r="AG46" s="82"/>
      <c r="AH46" s="82"/>
    </row>
    <row r="47" spans="1:34" s="80" customFormat="1" ht="23.1" customHeight="1">
      <c r="A47" s="82" t="s">
        <v>35</v>
      </c>
      <c r="B47" s="82" t="s">
        <v>26</v>
      </c>
      <c r="C47" s="82" t="s">
        <v>27</v>
      </c>
      <c r="D47" s="82" t="s">
        <v>28</v>
      </c>
      <c r="E47" s="82" t="s">
        <v>28</v>
      </c>
      <c r="F47" s="82" t="s">
        <v>111</v>
      </c>
      <c r="G47" s="82" t="s">
        <v>167</v>
      </c>
      <c r="H47" s="80" t="s">
        <v>8159</v>
      </c>
      <c r="I47" s="82" t="s">
        <v>8161</v>
      </c>
      <c r="J47" s="82">
        <v>25</v>
      </c>
      <c r="K47" s="82">
        <v>4</v>
      </c>
      <c r="L47" s="82">
        <v>2018</v>
      </c>
      <c r="M47" s="76">
        <f t="shared" si="0"/>
        <v>43215</v>
      </c>
      <c r="N47" s="82" t="s">
        <v>217</v>
      </c>
      <c r="O47" s="82">
        <v>18</v>
      </c>
      <c r="P47" s="82" t="s">
        <v>4506</v>
      </c>
      <c r="Q47" s="82" t="s">
        <v>4456</v>
      </c>
      <c r="R47" s="82" t="s">
        <v>4507</v>
      </c>
      <c r="S47" s="82" t="s">
        <v>4508</v>
      </c>
      <c r="T47" s="82" t="s">
        <v>4457</v>
      </c>
      <c r="U47" s="82" t="s">
        <v>4457</v>
      </c>
      <c r="V47" s="82" t="s">
        <v>4457</v>
      </c>
      <c r="W47" s="82" t="s">
        <v>173</v>
      </c>
      <c r="X47" s="82" t="s">
        <v>4515</v>
      </c>
      <c r="Y47" s="82" t="s">
        <v>4457</v>
      </c>
      <c r="Z47" s="80" t="str">
        <f>IF(OR(R:R="",S:S=""),"Missing",IF(OR(S:S="Both EC and Condoms",S:S="Condom",S:S="EC"),"Yes",IF(AND(R:R&lt;&gt;"0: No Method",R:R&lt;&gt;"6: EC",R:R&lt;&gt;"5: Condoms"),"Yes","No")))</f>
        <v>No</v>
      </c>
      <c r="AA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7" s="80" t="str">
        <f>IF(W:W="Pregnant","Pregnant",IF(AND(Z:Z="No",AA:AA="Yes"),"Adopter",IF(Z:Z="Yes","Continuing User",IF(AND(Z:Z="No",AA:AA="No"),"Non-user","Missing"))))</f>
        <v>Adopter</v>
      </c>
      <c r="AC47" s="80">
        <f>VLOOKUP(N47,Registration!O:P,2,FALSE)</f>
        <v>18</v>
      </c>
      <c r="AD47" s="82" t="s">
        <v>4510</v>
      </c>
      <c r="AE47" s="82"/>
      <c r="AF47" s="82"/>
      <c r="AG47" s="82"/>
      <c r="AH47" s="82"/>
    </row>
    <row r="48" spans="1:34" s="80" customFormat="1" ht="23.1" customHeight="1">
      <c r="A48" s="82" t="s">
        <v>35</v>
      </c>
      <c r="B48" s="82" t="s">
        <v>26</v>
      </c>
      <c r="C48" s="82" t="s">
        <v>27</v>
      </c>
      <c r="D48" s="82" t="s">
        <v>28</v>
      </c>
      <c r="E48" s="82" t="s">
        <v>28</v>
      </c>
      <c r="F48" s="82" t="s">
        <v>111</v>
      </c>
      <c r="G48" s="82" t="s">
        <v>167</v>
      </c>
      <c r="H48" s="80" t="s">
        <v>8159</v>
      </c>
      <c r="I48" s="82" t="s">
        <v>8161</v>
      </c>
      <c r="J48" s="82">
        <v>25</v>
      </c>
      <c r="K48" s="82">
        <v>4</v>
      </c>
      <c r="L48" s="82">
        <v>2018</v>
      </c>
      <c r="M48" s="76">
        <f t="shared" si="0"/>
        <v>43215</v>
      </c>
      <c r="N48" s="82" t="s">
        <v>219</v>
      </c>
      <c r="O48" s="82">
        <v>17</v>
      </c>
      <c r="P48" s="82" t="s">
        <v>4506</v>
      </c>
      <c r="Q48" s="82" t="s">
        <v>4456</v>
      </c>
      <c r="R48" s="82" t="s">
        <v>4507</v>
      </c>
      <c r="S48" s="82" t="s">
        <v>4508</v>
      </c>
      <c r="T48" s="82" t="s">
        <v>4457</v>
      </c>
      <c r="U48" s="82" t="s">
        <v>4457</v>
      </c>
      <c r="V48" s="82" t="s">
        <v>4457</v>
      </c>
      <c r="W48" s="82" t="s">
        <v>173</v>
      </c>
      <c r="X48" s="82" t="s">
        <v>4515</v>
      </c>
      <c r="Y48" s="82" t="s">
        <v>4457</v>
      </c>
      <c r="Z48" s="80" t="str">
        <f>IF(OR(R:R="",S:S=""),"Missing",IF(OR(S:S="Both EC and Condoms",S:S="Condom",S:S="EC"),"Yes",IF(AND(R:R&lt;&gt;"0: No Method",R:R&lt;&gt;"6: EC",R:R&lt;&gt;"5: Condoms"),"Yes","No")))</f>
        <v>No</v>
      </c>
      <c r="AA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8" s="80" t="str">
        <f>IF(W:W="Pregnant","Pregnant",IF(AND(Z:Z="No",AA:AA="Yes"),"Adopter",IF(Z:Z="Yes","Continuing User",IF(AND(Z:Z="No",AA:AA="No"),"Non-user","Missing"))))</f>
        <v>Adopter</v>
      </c>
      <c r="AC48" s="80">
        <f>VLOOKUP(N48,Registration!O:P,2,FALSE)</f>
        <v>17</v>
      </c>
      <c r="AD48" s="82" t="s">
        <v>4510</v>
      </c>
      <c r="AE48" s="82"/>
      <c r="AF48" s="82"/>
      <c r="AG48" s="82"/>
      <c r="AH48" s="82"/>
    </row>
    <row r="49" spans="1:34" s="80" customFormat="1" ht="23.1" customHeight="1">
      <c r="A49" s="82" t="s">
        <v>35</v>
      </c>
      <c r="B49" s="82" t="s">
        <v>26</v>
      </c>
      <c r="C49" s="82" t="s">
        <v>27</v>
      </c>
      <c r="D49" s="82" t="s">
        <v>28</v>
      </c>
      <c r="E49" s="82" t="s">
        <v>28</v>
      </c>
      <c r="F49" s="82" t="s">
        <v>111</v>
      </c>
      <c r="G49" s="82" t="s">
        <v>167</v>
      </c>
      <c r="H49" s="80" t="s">
        <v>8159</v>
      </c>
      <c r="I49" s="82" t="s">
        <v>8161</v>
      </c>
      <c r="J49" s="82">
        <v>25</v>
      </c>
      <c r="K49" s="82">
        <v>4</v>
      </c>
      <c r="L49" s="82">
        <v>2018</v>
      </c>
      <c r="M49" s="76">
        <f t="shared" si="0"/>
        <v>43215</v>
      </c>
      <c r="N49" s="82" t="s">
        <v>221</v>
      </c>
      <c r="O49" s="82">
        <v>19</v>
      </c>
      <c r="P49" s="82" t="s">
        <v>4506</v>
      </c>
      <c r="Q49" s="82" t="s">
        <v>4456</v>
      </c>
      <c r="R49" s="82" t="s">
        <v>4507</v>
      </c>
      <c r="S49" s="82" t="s">
        <v>4508</v>
      </c>
      <c r="T49" s="82" t="s">
        <v>4457</v>
      </c>
      <c r="U49" s="82" t="s">
        <v>4457</v>
      </c>
      <c r="V49" s="82" t="s">
        <v>4457</v>
      </c>
      <c r="W49" s="82" t="s">
        <v>173</v>
      </c>
      <c r="X49" s="82" t="s">
        <v>4517</v>
      </c>
      <c r="Y49" s="82" t="s">
        <v>4457</v>
      </c>
      <c r="Z49" s="80" t="str">
        <f>IF(OR(R:R="",S:S=""),"Missing",IF(OR(S:S="Both EC and Condoms",S:S="Condom",S:S="EC"),"Yes",IF(AND(R:R&lt;&gt;"0: No Method",R:R&lt;&gt;"6: EC",R:R&lt;&gt;"5: Condoms"),"Yes","No")))</f>
        <v>No</v>
      </c>
      <c r="AA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9" s="80" t="str">
        <f>IF(W:W="Pregnant","Pregnant",IF(AND(Z:Z="No",AA:AA="Yes"),"Adopter",IF(Z:Z="Yes","Continuing User",IF(AND(Z:Z="No",AA:AA="No"),"Non-user","Missing"))))</f>
        <v>Adopter</v>
      </c>
      <c r="AC49" s="80">
        <f>VLOOKUP(N49,Registration!O:P,2,FALSE)</f>
        <v>19</v>
      </c>
      <c r="AD49" s="82" t="s">
        <v>4510</v>
      </c>
      <c r="AE49" s="82"/>
      <c r="AF49" s="82"/>
      <c r="AG49" s="82"/>
      <c r="AH49" s="82"/>
    </row>
    <row r="50" spans="1:34" s="80" customFormat="1" ht="23.1" customHeight="1">
      <c r="A50" s="82" t="s">
        <v>35</v>
      </c>
      <c r="B50" s="82" t="s">
        <v>26</v>
      </c>
      <c r="C50" s="82" t="s">
        <v>27</v>
      </c>
      <c r="D50" s="82" t="s">
        <v>28</v>
      </c>
      <c r="E50" s="82" t="s">
        <v>28</v>
      </c>
      <c r="F50" s="82" t="s">
        <v>111</v>
      </c>
      <c r="G50" s="82" t="s">
        <v>167</v>
      </c>
      <c r="H50" s="80" t="s">
        <v>8159</v>
      </c>
      <c r="I50" s="82" t="s">
        <v>8161</v>
      </c>
      <c r="J50" s="82">
        <v>25</v>
      </c>
      <c r="K50" s="82">
        <v>4</v>
      </c>
      <c r="L50" s="82">
        <v>2018</v>
      </c>
      <c r="M50" s="76">
        <f t="shared" si="0"/>
        <v>43215</v>
      </c>
      <c r="N50" s="82" t="s">
        <v>210</v>
      </c>
      <c r="O50" s="82">
        <v>18</v>
      </c>
      <c r="P50" s="82" t="s">
        <v>4506</v>
      </c>
      <c r="Q50" s="82" t="s">
        <v>4456</v>
      </c>
      <c r="R50" s="82" t="s">
        <v>4507</v>
      </c>
      <c r="S50" s="82" t="s">
        <v>4508</v>
      </c>
      <c r="T50" s="82" t="s">
        <v>4457</v>
      </c>
      <c r="U50" s="82" t="s">
        <v>4457</v>
      </c>
      <c r="V50" s="82" t="s">
        <v>4457</v>
      </c>
      <c r="W50" s="82" t="s">
        <v>173</v>
      </c>
      <c r="X50" s="82" t="s">
        <v>4517</v>
      </c>
      <c r="Y50" s="82" t="s">
        <v>4457</v>
      </c>
      <c r="Z50" s="80" t="str">
        <f>IF(OR(R:R="",S:S=""),"Missing",IF(OR(S:S="Both EC and Condoms",S:S="Condom",S:S="EC"),"Yes",IF(AND(R:R&lt;&gt;"0: No Method",R:R&lt;&gt;"6: EC",R:R&lt;&gt;"5: Condoms"),"Yes","No")))</f>
        <v>No</v>
      </c>
      <c r="AA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0" s="80" t="str">
        <f>IF(W:W="Pregnant","Pregnant",IF(AND(Z:Z="No",AA:AA="Yes"),"Adopter",IF(Z:Z="Yes","Continuing User",IF(AND(Z:Z="No",AA:AA="No"),"Non-user","Missing"))))</f>
        <v>Adopter</v>
      </c>
      <c r="AC50" s="80">
        <f>VLOOKUP(N50,Registration!O:P,2,FALSE)</f>
        <v>18</v>
      </c>
      <c r="AD50" s="82" t="s">
        <v>4510</v>
      </c>
      <c r="AE50" s="82"/>
      <c r="AF50" s="82"/>
      <c r="AG50" s="82"/>
      <c r="AH50" s="82"/>
    </row>
    <row r="51" spans="1:34" s="80" customFormat="1" ht="23.1" customHeight="1">
      <c r="A51" s="82" t="s">
        <v>35</v>
      </c>
      <c r="B51" s="82" t="s">
        <v>26</v>
      </c>
      <c r="C51" s="82" t="s">
        <v>27</v>
      </c>
      <c r="D51" s="82" t="s">
        <v>28</v>
      </c>
      <c r="E51" s="82" t="s">
        <v>28</v>
      </c>
      <c r="F51" s="82" t="s">
        <v>111</v>
      </c>
      <c r="G51" s="82" t="s">
        <v>167</v>
      </c>
      <c r="H51" s="80" t="s">
        <v>8159</v>
      </c>
      <c r="I51" s="82" t="s">
        <v>8161</v>
      </c>
      <c r="J51" s="82">
        <v>25</v>
      </c>
      <c r="K51" s="82">
        <v>4</v>
      </c>
      <c r="L51" s="82">
        <v>2018</v>
      </c>
      <c r="M51" s="76">
        <f t="shared" si="0"/>
        <v>43215</v>
      </c>
      <c r="N51" s="82" t="s">
        <v>213</v>
      </c>
      <c r="O51" s="82">
        <v>18</v>
      </c>
      <c r="P51" s="82" t="s">
        <v>4506</v>
      </c>
      <c r="Q51" s="82" t="s">
        <v>4456</v>
      </c>
      <c r="R51" s="82" t="s">
        <v>4507</v>
      </c>
      <c r="S51" s="82" t="s">
        <v>4508</v>
      </c>
      <c r="T51" s="82" t="s">
        <v>4457</v>
      </c>
      <c r="U51" s="82" t="s">
        <v>4457</v>
      </c>
      <c r="V51" s="82" t="s">
        <v>4457</v>
      </c>
      <c r="W51" s="82" t="s">
        <v>173</v>
      </c>
      <c r="X51" s="82" t="s">
        <v>4517</v>
      </c>
      <c r="Y51" s="82" t="s">
        <v>4457</v>
      </c>
      <c r="Z51" s="80" t="str">
        <f>IF(OR(R:R="",S:S=""),"Missing",IF(OR(S:S="Both EC and Condoms",S:S="Condom",S:S="EC"),"Yes",IF(AND(R:R&lt;&gt;"0: No Method",R:R&lt;&gt;"6: EC",R:R&lt;&gt;"5: Condoms"),"Yes","No")))</f>
        <v>No</v>
      </c>
      <c r="AA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1" s="80" t="str">
        <f>IF(W:W="Pregnant","Pregnant",IF(AND(Z:Z="No",AA:AA="Yes"),"Adopter",IF(Z:Z="Yes","Continuing User",IF(AND(Z:Z="No",AA:AA="No"),"Non-user","Missing"))))</f>
        <v>Adopter</v>
      </c>
      <c r="AC51" s="80">
        <f>VLOOKUP(N51,Registration!O:P,2,FALSE)</f>
        <v>18</v>
      </c>
      <c r="AD51" s="82" t="s">
        <v>4510</v>
      </c>
      <c r="AE51" s="82"/>
      <c r="AF51" s="82"/>
      <c r="AG51" s="82"/>
      <c r="AH51" s="82"/>
    </row>
    <row r="52" spans="1:34" s="80" customFormat="1" ht="23.1" customHeight="1">
      <c r="A52" s="82" t="s">
        <v>35</v>
      </c>
      <c r="B52" s="82" t="s">
        <v>26</v>
      </c>
      <c r="C52" s="82" t="s">
        <v>27</v>
      </c>
      <c r="D52" s="82" t="s">
        <v>28</v>
      </c>
      <c r="E52" s="82" t="s">
        <v>28</v>
      </c>
      <c r="F52" s="82" t="s">
        <v>111</v>
      </c>
      <c r="G52" s="82" t="s">
        <v>167</v>
      </c>
      <c r="H52" s="80" t="s">
        <v>8159</v>
      </c>
      <c r="I52" s="82" t="s">
        <v>8161</v>
      </c>
      <c r="J52" s="82">
        <v>25</v>
      </c>
      <c r="K52" s="82">
        <v>4</v>
      </c>
      <c r="L52" s="82">
        <v>2018</v>
      </c>
      <c r="M52" s="76">
        <f t="shared" si="0"/>
        <v>43215</v>
      </c>
      <c r="N52" s="82" t="s">
        <v>215</v>
      </c>
      <c r="O52" s="82">
        <v>19</v>
      </c>
      <c r="P52" s="82" t="s">
        <v>4506</v>
      </c>
      <c r="Q52" s="82" t="s">
        <v>4456</v>
      </c>
      <c r="R52" s="82" t="s">
        <v>4507</v>
      </c>
      <c r="S52" s="82" t="s">
        <v>4508</v>
      </c>
      <c r="T52" s="82" t="s">
        <v>4457</v>
      </c>
      <c r="U52" s="82" t="s">
        <v>4457</v>
      </c>
      <c r="V52" s="82" t="s">
        <v>4457</v>
      </c>
      <c r="W52" s="82" t="s">
        <v>173</v>
      </c>
      <c r="X52" s="82" t="s">
        <v>4515</v>
      </c>
      <c r="Y52" s="82" t="s">
        <v>4457</v>
      </c>
      <c r="Z52" s="80" t="str">
        <f>IF(OR(R:R="",S:S=""),"Missing",IF(OR(S:S="Both EC and Condoms",S:S="Condom",S:S="EC"),"Yes",IF(AND(R:R&lt;&gt;"0: No Method",R:R&lt;&gt;"6: EC",R:R&lt;&gt;"5: Condoms"),"Yes","No")))</f>
        <v>No</v>
      </c>
      <c r="AA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2" s="80" t="str">
        <f>IF(W:W="Pregnant","Pregnant",IF(AND(Z:Z="No",AA:AA="Yes"),"Adopter",IF(Z:Z="Yes","Continuing User",IF(AND(Z:Z="No",AA:AA="No"),"Non-user","Missing"))))</f>
        <v>Adopter</v>
      </c>
      <c r="AC52" s="80">
        <f>VLOOKUP(N52,Registration!O:P,2,FALSE)</f>
        <v>19</v>
      </c>
      <c r="AD52" s="82" t="s">
        <v>4510</v>
      </c>
      <c r="AE52" s="82"/>
      <c r="AF52" s="82"/>
      <c r="AG52" s="82"/>
      <c r="AH52" s="82"/>
    </row>
    <row r="53" spans="1:34" s="80" customFormat="1" ht="23.1" customHeight="1">
      <c r="A53" s="82" t="s">
        <v>35</v>
      </c>
      <c r="B53" s="82" t="s">
        <v>26</v>
      </c>
      <c r="C53" s="82" t="s">
        <v>27</v>
      </c>
      <c r="D53" s="82" t="s">
        <v>28</v>
      </c>
      <c r="E53" s="82" t="s">
        <v>28</v>
      </c>
      <c r="F53" s="82" t="s">
        <v>111</v>
      </c>
      <c r="G53" s="82" t="s">
        <v>167</v>
      </c>
      <c r="H53" s="80" t="s">
        <v>8159</v>
      </c>
      <c r="I53" s="82" t="s">
        <v>8161</v>
      </c>
      <c r="J53" s="82">
        <v>25</v>
      </c>
      <c r="K53" s="82">
        <v>4</v>
      </c>
      <c r="L53" s="82">
        <v>2018</v>
      </c>
      <c r="M53" s="76">
        <f t="shared" si="0"/>
        <v>43215</v>
      </c>
      <c r="N53" s="82" t="s">
        <v>223</v>
      </c>
      <c r="O53" s="82">
        <v>18</v>
      </c>
      <c r="P53" s="82" t="s">
        <v>4506</v>
      </c>
      <c r="Q53" s="82" t="s">
        <v>4456</v>
      </c>
      <c r="R53" s="82" t="s">
        <v>4507</v>
      </c>
      <c r="S53" s="82" t="s">
        <v>4508</v>
      </c>
      <c r="T53" s="82" t="s">
        <v>4457</v>
      </c>
      <c r="U53" s="82" t="s">
        <v>4457</v>
      </c>
      <c r="V53" s="82" t="s">
        <v>4457</v>
      </c>
      <c r="W53" s="82" t="s">
        <v>173</v>
      </c>
      <c r="X53" s="82" t="s">
        <v>4517</v>
      </c>
      <c r="Y53" s="82" t="s">
        <v>4457</v>
      </c>
      <c r="Z53" s="80" t="str">
        <f>IF(OR(R:R="",S:S=""),"Missing",IF(OR(S:S="Both EC and Condoms",S:S="Condom",S:S="EC"),"Yes",IF(AND(R:R&lt;&gt;"0: No Method",R:R&lt;&gt;"6: EC",R:R&lt;&gt;"5: Condoms"),"Yes","No")))</f>
        <v>No</v>
      </c>
      <c r="AA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3" s="80" t="str">
        <f>IF(W:W="Pregnant","Pregnant",IF(AND(Z:Z="No",AA:AA="Yes"),"Adopter",IF(Z:Z="Yes","Continuing User",IF(AND(Z:Z="No",AA:AA="No"),"Non-user","Missing"))))</f>
        <v>Adopter</v>
      </c>
      <c r="AC53" s="80">
        <f>VLOOKUP(N53,Registration!O:P,2,FALSE)</f>
        <v>18</v>
      </c>
      <c r="AD53" s="82" t="s">
        <v>4510</v>
      </c>
      <c r="AE53" s="82"/>
      <c r="AF53" s="82"/>
      <c r="AG53" s="82"/>
      <c r="AH53" s="82"/>
    </row>
    <row r="54" spans="1:34" s="80" customFormat="1" ht="23.1" customHeight="1">
      <c r="A54" s="82" t="s">
        <v>35</v>
      </c>
      <c r="B54" s="82" t="s">
        <v>26</v>
      </c>
      <c r="C54" s="82" t="s">
        <v>27</v>
      </c>
      <c r="D54" s="82" t="s">
        <v>28</v>
      </c>
      <c r="E54" s="82" t="s">
        <v>28</v>
      </c>
      <c r="F54" s="82" t="s">
        <v>111</v>
      </c>
      <c r="G54" s="82" t="s">
        <v>167</v>
      </c>
      <c r="H54" s="80" t="s">
        <v>8159</v>
      </c>
      <c r="I54" s="82" t="s">
        <v>8161</v>
      </c>
      <c r="J54" s="82">
        <v>25</v>
      </c>
      <c r="K54" s="82">
        <v>4</v>
      </c>
      <c r="L54" s="82">
        <v>2018</v>
      </c>
      <c r="M54" s="76">
        <f t="shared" si="0"/>
        <v>43215</v>
      </c>
      <c r="N54" s="82" t="s">
        <v>225</v>
      </c>
      <c r="O54" s="82">
        <v>17</v>
      </c>
      <c r="P54" s="82" t="s">
        <v>4506</v>
      </c>
      <c r="Q54" s="82" t="s">
        <v>4456</v>
      </c>
      <c r="R54" s="82" t="s">
        <v>4507</v>
      </c>
      <c r="S54" s="82" t="s">
        <v>4508</v>
      </c>
      <c r="T54" s="82" t="s">
        <v>4457</v>
      </c>
      <c r="U54" s="82" t="s">
        <v>4457</v>
      </c>
      <c r="V54" s="82" t="s">
        <v>4457</v>
      </c>
      <c r="W54" s="82" t="s">
        <v>173</v>
      </c>
      <c r="X54" s="82" t="s">
        <v>4515</v>
      </c>
      <c r="Y54" s="82" t="s">
        <v>4457</v>
      </c>
      <c r="Z54" s="80" t="str">
        <f>IF(OR(R:R="",S:S=""),"Missing",IF(OR(S:S="Both EC and Condoms",S:S="Condom",S:S="EC"),"Yes",IF(AND(R:R&lt;&gt;"0: No Method",R:R&lt;&gt;"6: EC",R:R&lt;&gt;"5: Condoms"),"Yes","No")))</f>
        <v>No</v>
      </c>
      <c r="AA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4" s="80" t="str">
        <f>IF(W:W="Pregnant","Pregnant",IF(AND(Z:Z="No",AA:AA="Yes"),"Adopter",IF(Z:Z="Yes","Continuing User",IF(AND(Z:Z="No",AA:AA="No"),"Non-user","Missing"))))</f>
        <v>Adopter</v>
      </c>
      <c r="AC54" s="80">
        <f>VLOOKUP(N54,Registration!O:P,2,FALSE)</f>
        <v>17</v>
      </c>
      <c r="AD54" s="82" t="s">
        <v>4510</v>
      </c>
      <c r="AE54" s="82"/>
      <c r="AF54" s="82"/>
      <c r="AG54" s="82"/>
      <c r="AH54" s="82"/>
    </row>
    <row r="55" spans="1:34" s="80" customFormat="1" ht="23.1" customHeight="1">
      <c r="A55" s="82" t="s">
        <v>35</v>
      </c>
      <c r="B55" s="82" t="s">
        <v>26</v>
      </c>
      <c r="C55" s="82" t="s">
        <v>27</v>
      </c>
      <c r="D55" s="82" t="s">
        <v>28</v>
      </c>
      <c r="E55" s="82" t="s">
        <v>28</v>
      </c>
      <c r="F55" s="82" t="s">
        <v>111</v>
      </c>
      <c r="G55" s="82" t="s">
        <v>167</v>
      </c>
      <c r="H55" s="80" t="s">
        <v>8159</v>
      </c>
      <c r="I55" s="82" t="s">
        <v>8161</v>
      </c>
      <c r="J55" s="82">
        <v>25</v>
      </c>
      <c r="K55" s="82">
        <v>4</v>
      </c>
      <c r="L55" s="82">
        <v>2018</v>
      </c>
      <c r="M55" s="76">
        <f t="shared" si="0"/>
        <v>43215</v>
      </c>
      <c r="N55" s="82" t="s">
        <v>227</v>
      </c>
      <c r="O55" s="82">
        <v>19</v>
      </c>
      <c r="P55" s="82" t="s">
        <v>4506</v>
      </c>
      <c r="Q55" s="82" t="s">
        <v>4456</v>
      </c>
      <c r="R55" s="82" t="s">
        <v>4507</v>
      </c>
      <c r="S55" s="82" t="s">
        <v>4508</v>
      </c>
      <c r="T55" s="82" t="s">
        <v>4456</v>
      </c>
      <c r="U55" s="82" t="s">
        <v>4457</v>
      </c>
      <c r="V55" s="82" t="s">
        <v>4457</v>
      </c>
      <c r="W55" s="82" t="s">
        <v>173</v>
      </c>
      <c r="X55" s="82" t="s">
        <v>4516</v>
      </c>
      <c r="Y55" s="82" t="s">
        <v>4456</v>
      </c>
      <c r="Z55" s="80" t="str">
        <f>IF(OR(R:R="",S:S=""),"Missing",IF(OR(S:S="Both EC and Condoms",S:S="Condom",S:S="EC"),"Yes",IF(AND(R:R&lt;&gt;"0: No Method",R:R&lt;&gt;"6: EC",R:R&lt;&gt;"5: Condoms"),"Yes","No")))</f>
        <v>No</v>
      </c>
      <c r="AA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5" s="80" t="str">
        <f>IF(W:W="Pregnant","Pregnant",IF(AND(Z:Z="No",AA:AA="Yes"),"Adopter",IF(Z:Z="Yes","Continuing User",IF(AND(Z:Z="No",AA:AA="No"),"Non-user","Missing"))))</f>
        <v>Adopter</v>
      </c>
      <c r="AC55" s="80">
        <f>VLOOKUP(N55,Registration!O:P,2,FALSE)</f>
        <v>19</v>
      </c>
      <c r="AD55" s="82" t="s">
        <v>4510</v>
      </c>
      <c r="AE55" s="82"/>
      <c r="AF55" s="82"/>
      <c r="AG55" s="82"/>
      <c r="AH55" s="82"/>
    </row>
    <row r="56" spans="1:34" s="80" customFormat="1" ht="23.1" customHeight="1">
      <c r="A56" s="82" t="s">
        <v>35</v>
      </c>
      <c r="B56" s="82" t="s">
        <v>26</v>
      </c>
      <c r="C56" s="82" t="s">
        <v>27</v>
      </c>
      <c r="D56" s="82" t="s">
        <v>28</v>
      </c>
      <c r="E56" s="82" t="s">
        <v>28</v>
      </c>
      <c r="F56" s="82" t="s">
        <v>111</v>
      </c>
      <c r="G56" s="82" t="s">
        <v>167</v>
      </c>
      <c r="H56" s="80" t="s">
        <v>8159</v>
      </c>
      <c r="I56" s="82" t="s">
        <v>8161</v>
      </c>
      <c r="J56" s="82">
        <v>26</v>
      </c>
      <c r="K56" s="82">
        <v>4</v>
      </c>
      <c r="L56" s="82">
        <v>2018</v>
      </c>
      <c r="M56" s="76">
        <f t="shared" si="0"/>
        <v>43216</v>
      </c>
      <c r="N56" s="82" t="s">
        <v>229</v>
      </c>
      <c r="O56" s="82">
        <v>19</v>
      </c>
      <c r="P56" s="82" t="s">
        <v>4506</v>
      </c>
      <c r="Q56" s="82" t="s">
        <v>4456</v>
      </c>
      <c r="R56" s="82" t="s">
        <v>4507</v>
      </c>
      <c r="S56" s="82" t="s">
        <v>4508</v>
      </c>
      <c r="T56" s="82" t="s">
        <v>4456</v>
      </c>
      <c r="U56" s="82" t="s">
        <v>4457</v>
      </c>
      <c r="V56" s="82" t="s">
        <v>4457</v>
      </c>
      <c r="W56" s="82" t="s">
        <v>173</v>
      </c>
      <c r="X56" s="82" t="s">
        <v>4516</v>
      </c>
      <c r="Y56" s="82" t="s">
        <v>4456</v>
      </c>
      <c r="Z56" s="80" t="str">
        <f>IF(OR(R:R="",S:S=""),"Missing",IF(OR(S:S="Both EC and Condoms",S:S="Condom",S:S="EC"),"Yes",IF(AND(R:R&lt;&gt;"0: No Method",R:R&lt;&gt;"6: EC",R:R&lt;&gt;"5: Condoms"),"Yes","No")))</f>
        <v>No</v>
      </c>
      <c r="AA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6" s="80" t="str">
        <f>IF(W:W="Pregnant","Pregnant",IF(AND(Z:Z="No",AA:AA="Yes"),"Adopter",IF(Z:Z="Yes","Continuing User",IF(AND(Z:Z="No",AA:AA="No"),"Non-user","Missing"))))</f>
        <v>Adopter</v>
      </c>
      <c r="AC56" s="80">
        <f>VLOOKUP(N56,Registration!O:P,2,FALSE)</f>
        <v>19</v>
      </c>
      <c r="AD56" s="82" t="s">
        <v>4510</v>
      </c>
      <c r="AE56" s="82"/>
      <c r="AF56" s="82"/>
      <c r="AG56" s="82"/>
      <c r="AH56" s="82"/>
    </row>
    <row r="57" spans="1:34" s="80" customFormat="1" ht="23.1" customHeight="1">
      <c r="A57" s="82" t="s">
        <v>35</v>
      </c>
      <c r="B57" s="82" t="s">
        <v>26</v>
      </c>
      <c r="C57" s="82" t="s">
        <v>27</v>
      </c>
      <c r="D57" s="82" t="s">
        <v>28</v>
      </c>
      <c r="E57" s="82" t="s">
        <v>28</v>
      </c>
      <c r="F57" s="82" t="s">
        <v>111</v>
      </c>
      <c r="G57" s="82" t="s">
        <v>167</v>
      </c>
      <c r="H57" s="80" t="s">
        <v>8159</v>
      </c>
      <c r="I57" s="82" t="s">
        <v>8161</v>
      </c>
      <c r="J57" s="82">
        <v>26</v>
      </c>
      <c r="K57" s="82">
        <v>4</v>
      </c>
      <c r="L57" s="82">
        <v>2018</v>
      </c>
      <c r="M57" s="76">
        <f t="shared" si="0"/>
        <v>43216</v>
      </c>
      <c r="N57" s="82" t="s">
        <v>231</v>
      </c>
      <c r="O57" s="82">
        <v>19</v>
      </c>
      <c r="P57" s="82" t="s">
        <v>4506</v>
      </c>
      <c r="Q57" s="82" t="s">
        <v>4456</v>
      </c>
      <c r="R57" s="82" t="s">
        <v>4507</v>
      </c>
      <c r="S57" s="82" t="s">
        <v>4508</v>
      </c>
      <c r="T57" s="82" t="s">
        <v>4457</v>
      </c>
      <c r="U57" s="82" t="s">
        <v>4457</v>
      </c>
      <c r="V57" s="82" t="s">
        <v>4457</v>
      </c>
      <c r="W57" s="82" t="s">
        <v>173</v>
      </c>
      <c r="X57" s="82" t="s">
        <v>4515</v>
      </c>
      <c r="Y57" s="82" t="s">
        <v>4457</v>
      </c>
      <c r="Z57" s="80" t="str">
        <f>IF(OR(R:R="",S:S=""),"Missing",IF(OR(S:S="Both EC and Condoms",S:S="Condom",S:S="EC"),"Yes",IF(AND(R:R&lt;&gt;"0: No Method",R:R&lt;&gt;"6: EC",R:R&lt;&gt;"5: Condoms"),"Yes","No")))</f>
        <v>No</v>
      </c>
      <c r="AA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7" s="80" t="str">
        <f>IF(W:W="Pregnant","Pregnant",IF(AND(Z:Z="No",AA:AA="Yes"),"Adopter",IF(Z:Z="Yes","Continuing User",IF(AND(Z:Z="No",AA:AA="No"),"Non-user","Missing"))))</f>
        <v>Adopter</v>
      </c>
      <c r="AC57" s="80">
        <f>VLOOKUP(N57,Registration!O:P,2,FALSE)</f>
        <v>19</v>
      </c>
      <c r="AD57" s="82" t="s">
        <v>4510</v>
      </c>
      <c r="AE57" s="82"/>
      <c r="AF57" s="82"/>
      <c r="AG57" s="82"/>
      <c r="AH57" s="82"/>
    </row>
    <row r="58" spans="1:34" s="80" customFormat="1" ht="23.1" customHeight="1">
      <c r="A58" s="82" t="s">
        <v>35</v>
      </c>
      <c r="B58" s="82" t="s">
        <v>26</v>
      </c>
      <c r="C58" s="82" t="s">
        <v>27</v>
      </c>
      <c r="D58" s="82" t="s">
        <v>28</v>
      </c>
      <c r="E58" s="82" t="s">
        <v>28</v>
      </c>
      <c r="F58" s="82" t="s">
        <v>111</v>
      </c>
      <c r="G58" s="82" t="s">
        <v>167</v>
      </c>
      <c r="H58" s="80" t="s">
        <v>8159</v>
      </c>
      <c r="I58" s="82" t="s">
        <v>8161</v>
      </c>
      <c r="J58" s="82">
        <v>26</v>
      </c>
      <c r="K58" s="82">
        <v>4</v>
      </c>
      <c r="L58" s="82">
        <v>2018</v>
      </c>
      <c r="M58" s="76">
        <f t="shared" si="0"/>
        <v>43216</v>
      </c>
      <c r="N58" s="82" t="s">
        <v>233</v>
      </c>
      <c r="O58" s="82">
        <v>19</v>
      </c>
      <c r="P58" s="82" t="s">
        <v>4506</v>
      </c>
      <c r="Q58" s="82" t="s">
        <v>4456</v>
      </c>
      <c r="R58" s="82" t="s">
        <v>4507</v>
      </c>
      <c r="S58" s="82" t="s">
        <v>4508</v>
      </c>
      <c r="T58" s="82" t="s">
        <v>4457</v>
      </c>
      <c r="U58" s="82" t="s">
        <v>4457</v>
      </c>
      <c r="V58" s="82" t="s">
        <v>4457</v>
      </c>
      <c r="W58" s="82" t="s">
        <v>173</v>
      </c>
      <c r="X58" s="82" t="s">
        <v>4517</v>
      </c>
      <c r="Y58" s="82" t="s">
        <v>4457</v>
      </c>
      <c r="Z58" s="80" t="str">
        <f>IF(OR(R:R="",S:S=""),"Missing",IF(OR(S:S="Both EC and Condoms",S:S="Condom",S:S="EC"),"Yes",IF(AND(R:R&lt;&gt;"0: No Method",R:R&lt;&gt;"6: EC",R:R&lt;&gt;"5: Condoms"),"Yes","No")))</f>
        <v>No</v>
      </c>
      <c r="AA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8" s="80" t="str">
        <f>IF(W:W="Pregnant","Pregnant",IF(AND(Z:Z="No",AA:AA="Yes"),"Adopter",IF(Z:Z="Yes","Continuing User",IF(AND(Z:Z="No",AA:AA="No"),"Non-user","Missing"))))</f>
        <v>Adopter</v>
      </c>
      <c r="AC58" s="80">
        <f>VLOOKUP(N58,Registration!O:P,2,FALSE)</f>
        <v>19</v>
      </c>
      <c r="AD58" s="82" t="s">
        <v>4510</v>
      </c>
      <c r="AE58" s="82"/>
      <c r="AF58" s="82"/>
      <c r="AG58" s="82"/>
      <c r="AH58" s="82"/>
    </row>
    <row r="59" spans="1:34" s="80" customFormat="1" ht="23.1" customHeight="1">
      <c r="A59" s="82" t="s">
        <v>35</v>
      </c>
      <c r="B59" s="82" t="s">
        <v>26</v>
      </c>
      <c r="C59" s="82" t="s">
        <v>27</v>
      </c>
      <c r="D59" s="82" t="s">
        <v>28</v>
      </c>
      <c r="E59" s="82" t="s">
        <v>28</v>
      </c>
      <c r="F59" s="82" t="s">
        <v>111</v>
      </c>
      <c r="G59" s="82" t="s">
        <v>167</v>
      </c>
      <c r="H59" s="80" t="s">
        <v>8159</v>
      </c>
      <c r="I59" s="82" t="s">
        <v>8161</v>
      </c>
      <c r="J59" s="82">
        <v>26</v>
      </c>
      <c r="K59" s="82">
        <v>4</v>
      </c>
      <c r="L59" s="82">
        <v>2018</v>
      </c>
      <c r="M59" s="76">
        <f t="shared" si="0"/>
        <v>43216</v>
      </c>
      <c r="N59" s="82" t="s">
        <v>236</v>
      </c>
      <c r="O59" s="82">
        <v>19</v>
      </c>
      <c r="P59" s="82" t="s">
        <v>4506</v>
      </c>
      <c r="Q59" s="82" t="s">
        <v>4456</v>
      </c>
      <c r="R59" s="82" t="s">
        <v>4507</v>
      </c>
      <c r="S59" s="82" t="s">
        <v>4508</v>
      </c>
      <c r="T59" s="82" t="s">
        <v>4457</v>
      </c>
      <c r="U59" s="82" t="s">
        <v>4457</v>
      </c>
      <c r="V59" s="82" t="s">
        <v>4457</v>
      </c>
      <c r="W59" s="82" t="s">
        <v>173</v>
      </c>
      <c r="X59" s="82" t="s">
        <v>4515</v>
      </c>
      <c r="Y59" s="82" t="s">
        <v>4457</v>
      </c>
      <c r="Z59" s="80" t="str">
        <f>IF(OR(R:R="",S:S=""),"Missing",IF(OR(S:S="Both EC and Condoms",S:S="Condom",S:S="EC"),"Yes",IF(AND(R:R&lt;&gt;"0: No Method",R:R&lt;&gt;"6: EC",R:R&lt;&gt;"5: Condoms"),"Yes","No")))</f>
        <v>No</v>
      </c>
      <c r="AA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9" s="80" t="str">
        <f>IF(W:W="Pregnant","Pregnant",IF(AND(Z:Z="No",AA:AA="Yes"),"Adopter",IF(Z:Z="Yes","Continuing User",IF(AND(Z:Z="No",AA:AA="No"),"Non-user","Missing"))))</f>
        <v>Adopter</v>
      </c>
      <c r="AC59" s="80">
        <f>VLOOKUP(N59,Registration!O:P,2,FALSE)</f>
        <v>19</v>
      </c>
      <c r="AD59" s="82" t="s">
        <v>4510</v>
      </c>
      <c r="AE59" s="82"/>
      <c r="AF59" s="82"/>
      <c r="AG59" s="82"/>
      <c r="AH59" s="82"/>
    </row>
    <row r="60" spans="1:34" s="80" customFormat="1" ht="23.1" customHeight="1">
      <c r="A60" s="82" t="s">
        <v>35</v>
      </c>
      <c r="B60" s="82" t="s">
        <v>26</v>
      </c>
      <c r="C60" s="82" t="s">
        <v>27</v>
      </c>
      <c r="D60" s="82" t="s">
        <v>28</v>
      </c>
      <c r="E60" s="82" t="s">
        <v>28</v>
      </c>
      <c r="F60" s="82" t="s">
        <v>111</v>
      </c>
      <c r="G60" s="82" t="s">
        <v>167</v>
      </c>
      <c r="H60" s="80" t="s">
        <v>8159</v>
      </c>
      <c r="I60" s="82" t="s">
        <v>8161</v>
      </c>
      <c r="J60" s="82">
        <v>27</v>
      </c>
      <c r="K60" s="82">
        <v>4</v>
      </c>
      <c r="L60" s="82">
        <v>2018</v>
      </c>
      <c r="M60" s="76">
        <f t="shared" si="0"/>
        <v>43217</v>
      </c>
      <c r="N60" s="82" t="s">
        <v>238</v>
      </c>
      <c r="O60" s="82">
        <v>19</v>
      </c>
      <c r="P60" s="82" t="s">
        <v>4506</v>
      </c>
      <c r="Q60" s="82" t="s">
        <v>4456</v>
      </c>
      <c r="R60" s="82" t="s">
        <v>4507</v>
      </c>
      <c r="S60" s="82" t="s">
        <v>4508</v>
      </c>
      <c r="T60" s="82" t="s">
        <v>4457</v>
      </c>
      <c r="U60" s="82" t="s">
        <v>4457</v>
      </c>
      <c r="V60" s="82" t="s">
        <v>4457</v>
      </c>
      <c r="W60" s="82" t="s">
        <v>173</v>
      </c>
      <c r="X60" s="82" t="s">
        <v>4515</v>
      </c>
      <c r="Y60" s="82" t="s">
        <v>4457</v>
      </c>
      <c r="Z60" s="80" t="str">
        <f>IF(OR(R:R="",S:S=""),"Missing",IF(OR(S:S="Both EC and Condoms",S:S="Condom",S:S="EC"),"Yes",IF(AND(R:R&lt;&gt;"0: No Method",R:R&lt;&gt;"6: EC",R:R&lt;&gt;"5: Condoms"),"Yes","No")))</f>
        <v>No</v>
      </c>
      <c r="AA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0" s="80" t="str">
        <f>IF(W:W="Pregnant","Pregnant",IF(AND(Z:Z="No",AA:AA="Yes"),"Adopter",IF(Z:Z="Yes","Continuing User",IF(AND(Z:Z="No",AA:AA="No"),"Non-user","Missing"))))</f>
        <v>Adopter</v>
      </c>
      <c r="AC60" s="80">
        <f>VLOOKUP(N60,Registration!O:P,2,FALSE)</f>
        <v>19</v>
      </c>
      <c r="AD60" s="82" t="s">
        <v>4510</v>
      </c>
      <c r="AE60" s="82"/>
      <c r="AF60" s="82"/>
      <c r="AG60" s="82"/>
      <c r="AH60" s="82"/>
    </row>
    <row r="61" spans="1:34" s="80" customFormat="1" ht="23.1" customHeight="1">
      <c r="A61" s="82" t="s">
        <v>35</v>
      </c>
      <c r="B61" s="82" t="s">
        <v>26</v>
      </c>
      <c r="C61" s="82" t="s">
        <v>27</v>
      </c>
      <c r="D61" s="82" t="s">
        <v>28</v>
      </c>
      <c r="E61" s="82" t="s">
        <v>28</v>
      </c>
      <c r="F61" s="82" t="s">
        <v>111</v>
      </c>
      <c r="G61" s="82" t="s">
        <v>167</v>
      </c>
      <c r="H61" s="80" t="s">
        <v>8159</v>
      </c>
      <c r="I61" s="82" t="s">
        <v>8161</v>
      </c>
      <c r="J61" s="82">
        <v>27</v>
      </c>
      <c r="K61" s="82">
        <v>4</v>
      </c>
      <c r="L61" s="82">
        <v>2018</v>
      </c>
      <c r="M61" s="76">
        <f t="shared" si="0"/>
        <v>43217</v>
      </c>
      <c r="N61" s="82" t="s">
        <v>240</v>
      </c>
      <c r="O61" s="82">
        <v>19</v>
      </c>
      <c r="P61" s="82" t="s">
        <v>4506</v>
      </c>
      <c r="Q61" s="82" t="s">
        <v>4456</v>
      </c>
      <c r="R61" s="82" t="s">
        <v>4507</v>
      </c>
      <c r="S61" s="82" t="s">
        <v>4508</v>
      </c>
      <c r="T61" s="82" t="s">
        <v>4456</v>
      </c>
      <c r="U61" s="82" t="s">
        <v>4457</v>
      </c>
      <c r="V61" s="82" t="s">
        <v>4457</v>
      </c>
      <c r="W61" s="82" t="s">
        <v>173</v>
      </c>
      <c r="X61" s="80" t="s">
        <v>4518</v>
      </c>
      <c r="Y61" s="82" t="s">
        <v>4456</v>
      </c>
      <c r="Z61" s="80" t="str">
        <f>IF(OR(R:R="",S:S=""),"Missing",IF(OR(S:S="Both EC and Condoms",S:S="Condom",S:S="EC"),"Yes",IF(AND(R:R&lt;&gt;"0: No Method",R:R&lt;&gt;"6: EC",R:R&lt;&gt;"5: Condoms"),"Yes","No")))</f>
        <v>No</v>
      </c>
      <c r="AA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1" s="80" t="str">
        <f>IF(W:W="Pregnant","Pregnant",IF(AND(Z:Z="No",AA:AA="Yes"),"Adopter",IF(Z:Z="Yes","Continuing User",IF(AND(Z:Z="No",AA:AA="No"),"Non-user","Missing"))))</f>
        <v>Adopter</v>
      </c>
      <c r="AC61" s="80">
        <f>VLOOKUP(N61,Registration!O:P,2,FALSE)</f>
        <v>19</v>
      </c>
      <c r="AD61" s="82" t="s">
        <v>4510</v>
      </c>
      <c r="AE61" s="82"/>
      <c r="AF61" s="82"/>
      <c r="AG61" s="82"/>
      <c r="AH61" s="82"/>
    </row>
    <row r="62" spans="1:34" s="80" customFormat="1" ht="23.1" customHeight="1">
      <c r="A62" s="82" t="s">
        <v>35</v>
      </c>
      <c r="B62" s="82" t="s">
        <v>26</v>
      </c>
      <c r="C62" s="82" t="s">
        <v>27</v>
      </c>
      <c r="D62" s="82" t="s">
        <v>28</v>
      </c>
      <c r="E62" s="82" t="s">
        <v>28</v>
      </c>
      <c r="F62" s="82" t="s">
        <v>111</v>
      </c>
      <c r="G62" s="82" t="s">
        <v>167</v>
      </c>
      <c r="H62" s="80" t="s">
        <v>8159</v>
      </c>
      <c r="I62" s="82" t="s">
        <v>8161</v>
      </c>
      <c r="J62" s="82">
        <v>27</v>
      </c>
      <c r="K62" s="82">
        <v>4</v>
      </c>
      <c r="L62" s="82">
        <v>2018</v>
      </c>
      <c r="M62" s="76">
        <f t="shared" si="0"/>
        <v>43217</v>
      </c>
      <c r="N62" s="82" t="s">
        <v>242</v>
      </c>
      <c r="O62" s="82">
        <v>18</v>
      </c>
      <c r="P62" s="82" t="s">
        <v>4506</v>
      </c>
      <c r="Q62" s="82" t="s">
        <v>4456</v>
      </c>
      <c r="R62" s="82" t="s">
        <v>4507</v>
      </c>
      <c r="S62" s="82" t="s">
        <v>4508</v>
      </c>
      <c r="T62" s="82" t="s">
        <v>4457</v>
      </c>
      <c r="U62" s="82" t="s">
        <v>4457</v>
      </c>
      <c r="V62" s="82" t="s">
        <v>4457</v>
      </c>
      <c r="W62" s="82" t="s">
        <v>173</v>
      </c>
      <c r="X62" s="82" t="s">
        <v>4515</v>
      </c>
      <c r="Y62" s="82" t="s">
        <v>4457</v>
      </c>
      <c r="Z62" s="80" t="str">
        <f>IF(OR(R:R="",S:S=""),"Missing",IF(OR(S:S="Both EC and Condoms",S:S="Condom",S:S="EC"),"Yes",IF(AND(R:R&lt;&gt;"0: No Method",R:R&lt;&gt;"6: EC",R:R&lt;&gt;"5: Condoms"),"Yes","No")))</f>
        <v>No</v>
      </c>
      <c r="AA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2" s="80" t="str">
        <f>IF(W:W="Pregnant","Pregnant",IF(AND(Z:Z="No",AA:AA="Yes"),"Adopter",IF(Z:Z="Yes","Continuing User",IF(AND(Z:Z="No",AA:AA="No"),"Non-user","Missing"))))</f>
        <v>Adopter</v>
      </c>
      <c r="AC62" s="80">
        <f>VLOOKUP(N62,Registration!O:P,2,FALSE)</f>
        <v>18</v>
      </c>
      <c r="AD62" s="82" t="s">
        <v>4510</v>
      </c>
      <c r="AE62" s="82"/>
      <c r="AF62" s="82"/>
      <c r="AG62" s="82"/>
      <c r="AH62" s="82"/>
    </row>
    <row r="63" spans="1:34" s="80" customFormat="1" ht="23.1" customHeight="1">
      <c r="A63" s="82" t="s">
        <v>35</v>
      </c>
      <c r="B63" s="82" t="s">
        <v>26</v>
      </c>
      <c r="C63" s="82" t="s">
        <v>27</v>
      </c>
      <c r="D63" s="82" t="s">
        <v>28</v>
      </c>
      <c r="E63" s="82" t="s">
        <v>28</v>
      </c>
      <c r="F63" s="82" t="s">
        <v>111</v>
      </c>
      <c r="G63" s="82" t="s">
        <v>167</v>
      </c>
      <c r="H63" s="80" t="s">
        <v>8159</v>
      </c>
      <c r="I63" s="82" t="s">
        <v>8161</v>
      </c>
      <c r="J63" s="82">
        <v>27</v>
      </c>
      <c r="K63" s="82">
        <v>4</v>
      </c>
      <c r="L63" s="82">
        <v>2018</v>
      </c>
      <c r="M63" s="76">
        <f t="shared" si="0"/>
        <v>43217</v>
      </c>
      <c r="N63" s="82" t="s">
        <v>244</v>
      </c>
      <c r="O63" s="82">
        <v>18</v>
      </c>
      <c r="P63" s="82" t="s">
        <v>4506</v>
      </c>
      <c r="Q63" s="82" t="s">
        <v>4456</v>
      </c>
      <c r="R63" s="82" t="s">
        <v>4507</v>
      </c>
      <c r="S63" s="82" t="s">
        <v>4508</v>
      </c>
      <c r="T63" s="82" t="s">
        <v>4457</v>
      </c>
      <c r="U63" s="82" t="s">
        <v>4457</v>
      </c>
      <c r="V63" s="82" t="s">
        <v>4457</v>
      </c>
      <c r="W63" s="82" t="s">
        <v>173</v>
      </c>
      <c r="X63" s="82" t="s">
        <v>4515</v>
      </c>
      <c r="Y63" s="82" t="s">
        <v>4457</v>
      </c>
      <c r="Z63" s="80" t="str">
        <f>IF(OR(R:R="",S:S=""),"Missing",IF(OR(S:S="Both EC and Condoms",S:S="Condom",S:S="EC"),"Yes",IF(AND(R:R&lt;&gt;"0: No Method",R:R&lt;&gt;"6: EC",R:R&lt;&gt;"5: Condoms"),"Yes","No")))</f>
        <v>No</v>
      </c>
      <c r="AA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3" s="80" t="str">
        <f>IF(W:W="Pregnant","Pregnant",IF(AND(Z:Z="No",AA:AA="Yes"),"Adopter",IF(Z:Z="Yes","Continuing User",IF(AND(Z:Z="No",AA:AA="No"),"Non-user","Missing"))))</f>
        <v>Adopter</v>
      </c>
      <c r="AC63" s="80">
        <f>VLOOKUP(N63,Registration!O:P,2,FALSE)</f>
        <v>18</v>
      </c>
      <c r="AD63" s="82" t="s">
        <v>4510</v>
      </c>
      <c r="AE63" s="82"/>
      <c r="AF63" s="82"/>
      <c r="AG63" s="82"/>
      <c r="AH63" s="82"/>
    </row>
    <row r="64" spans="1:34" s="80" customFormat="1" ht="23.1" customHeight="1">
      <c r="A64" s="82" t="s">
        <v>35</v>
      </c>
      <c r="B64" s="82" t="s">
        <v>26</v>
      </c>
      <c r="C64" s="82" t="s">
        <v>27</v>
      </c>
      <c r="D64" s="82" t="s">
        <v>28</v>
      </c>
      <c r="E64" s="82" t="s">
        <v>28</v>
      </c>
      <c r="F64" s="82" t="s">
        <v>111</v>
      </c>
      <c r="G64" s="82" t="s">
        <v>167</v>
      </c>
      <c r="H64" s="80" t="s">
        <v>8159</v>
      </c>
      <c r="I64" s="82" t="s">
        <v>8161</v>
      </c>
      <c r="J64" s="82">
        <v>27</v>
      </c>
      <c r="K64" s="82">
        <v>4</v>
      </c>
      <c r="L64" s="82">
        <v>2018</v>
      </c>
      <c r="M64" s="76">
        <f t="shared" si="0"/>
        <v>43217</v>
      </c>
      <c r="N64" s="82" t="s">
        <v>246</v>
      </c>
      <c r="O64" s="82">
        <v>19</v>
      </c>
      <c r="P64" s="82" t="s">
        <v>4506</v>
      </c>
      <c r="Q64" s="82" t="s">
        <v>4456</v>
      </c>
      <c r="R64" s="82" t="s">
        <v>4507</v>
      </c>
      <c r="S64" s="82" t="s">
        <v>4508</v>
      </c>
      <c r="T64" s="82" t="s">
        <v>4457</v>
      </c>
      <c r="U64" s="82" t="s">
        <v>4457</v>
      </c>
      <c r="V64" s="82" t="s">
        <v>4457</v>
      </c>
      <c r="W64" s="82" t="s">
        <v>173</v>
      </c>
      <c r="X64" s="82" t="s">
        <v>4515</v>
      </c>
      <c r="Y64" s="82" t="s">
        <v>4457</v>
      </c>
      <c r="Z64" s="80" t="str">
        <f>IF(OR(R:R="",S:S=""),"Missing",IF(OR(S:S="Both EC and Condoms",S:S="Condom",S:S="EC"),"Yes",IF(AND(R:R&lt;&gt;"0: No Method",R:R&lt;&gt;"6: EC",R:R&lt;&gt;"5: Condoms"),"Yes","No")))</f>
        <v>No</v>
      </c>
      <c r="AA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4" s="80" t="str">
        <f>IF(W:W="Pregnant","Pregnant",IF(AND(Z:Z="No",AA:AA="Yes"),"Adopter",IF(Z:Z="Yes","Continuing User",IF(AND(Z:Z="No",AA:AA="No"),"Non-user","Missing"))))</f>
        <v>Adopter</v>
      </c>
      <c r="AC64" s="80">
        <f>VLOOKUP(N64,Registration!O:P,2,FALSE)</f>
        <v>19</v>
      </c>
      <c r="AD64" s="82" t="s">
        <v>4510</v>
      </c>
      <c r="AE64" s="82"/>
      <c r="AF64" s="82"/>
      <c r="AG64" s="82"/>
      <c r="AH64" s="82"/>
    </row>
    <row r="65" spans="1:34" s="80" customFormat="1" ht="23.1" customHeight="1">
      <c r="A65" s="82" t="s">
        <v>35</v>
      </c>
      <c r="B65" s="82" t="s">
        <v>26</v>
      </c>
      <c r="C65" s="82" t="s">
        <v>27</v>
      </c>
      <c r="D65" s="82" t="s">
        <v>28</v>
      </c>
      <c r="E65" s="82" t="s">
        <v>28</v>
      </c>
      <c r="F65" s="82" t="s">
        <v>111</v>
      </c>
      <c r="G65" s="82" t="s">
        <v>167</v>
      </c>
      <c r="H65" s="80" t="s">
        <v>8159</v>
      </c>
      <c r="I65" s="82" t="s">
        <v>8161</v>
      </c>
      <c r="J65" s="82">
        <v>27</v>
      </c>
      <c r="K65" s="82">
        <v>4</v>
      </c>
      <c r="L65" s="82">
        <v>2018</v>
      </c>
      <c r="M65" s="76">
        <f t="shared" si="0"/>
        <v>43217</v>
      </c>
      <c r="N65" s="82" t="s">
        <v>248</v>
      </c>
      <c r="O65" s="82">
        <v>19</v>
      </c>
      <c r="P65" s="82" t="s">
        <v>4506</v>
      </c>
      <c r="Q65" s="82" t="s">
        <v>4456</v>
      </c>
      <c r="R65" s="82" t="s">
        <v>4507</v>
      </c>
      <c r="S65" s="82" t="s">
        <v>4508</v>
      </c>
      <c r="T65" s="82" t="s">
        <v>4457</v>
      </c>
      <c r="U65" s="82" t="s">
        <v>4457</v>
      </c>
      <c r="V65" s="82" t="s">
        <v>4457</v>
      </c>
      <c r="W65" s="82" t="s">
        <v>173</v>
      </c>
      <c r="X65" s="82" t="s">
        <v>4517</v>
      </c>
      <c r="Y65" s="82" t="s">
        <v>4456</v>
      </c>
      <c r="Z65" s="80" t="str">
        <f>IF(OR(R:R="",S:S=""),"Missing",IF(OR(S:S="Both EC and Condoms",S:S="Condom",S:S="EC"),"Yes",IF(AND(R:R&lt;&gt;"0: No Method",R:R&lt;&gt;"6: EC",R:R&lt;&gt;"5: Condoms"),"Yes","No")))</f>
        <v>No</v>
      </c>
      <c r="AA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5" s="80" t="str">
        <f>IF(W:W="Pregnant","Pregnant",IF(AND(Z:Z="No",AA:AA="Yes"),"Adopter",IF(Z:Z="Yes","Continuing User",IF(AND(Z:Z="No",AA:AA="No"),"Non-user","Missing"))))</f>
        <v>Adopter</v>
      </c>
      <c r="AC65" s="80">
        <f>VLOOKUP(N65,Registration!O:P,2,FALSE)</f>
        <v>19</v>
      </c>
      <c r="AD65" s="82" t="s">
        <v>4510</v>
      </c>
      <c r="AE65" s="82"/>
      <c r="AF65" s="82"/>
      <c r="AG65" s="82"/>
      <c r="AH65" s="82"/>
    </row>
    <row r="66" spans="1:34" s="80" customFormat="1" ht="23.1" customHeight="1">
      <c r="A66" s="82" t="s">
        <v>35</v>
      </c>
      <c r="B66" s="82" t="s">
        <v>26</v>
      </c>
      <c r="C66" s="82" t="s">
        <v>27</v>
      </c>
      <c r="D66" s="82" t="s">
        <v>28</v>
      </c>
      <c r="E66" s="82" t="s">
        <v>28</v>
      </c>
      <c r="F66" s="82" t="s">
        <v>111</v>
      </c>
      <c r="G66" s="82" t="s">
        <v>167</v>
      </c>
      <c r="H66" s="80" t="s">
        <v>8159</v>
      </c>
      <c r="I66" s="82" t="s">
        <v>8161</v>
      </c>
      <c r="J66" s="82">
        <v>30</v>
      </c>
      <c r="K66" s="82">
        <v>4</v>
      </c>
      <c r="L66" s="82">
        <v>2018</v>
      </c>
      <c r="M66" s="76">
        <f t="shared" ref="M66:M129" si="1">DATE(L66,K66,J66)</f>
        <v>43220</v>
      </c>
      <c r="N66" s="82" t="s">
        <v>257</v>
      </c>
      <c r="O66" s="82">
        <v>19</v>
      </c>
      <c r="P66" s="82" t="s">
        <v>4506</v>
      </c>
      <c r="Q66" s="82" t="s">
        <v>4456</v>
      </c>
      <c r="R66" s="82" t="s">
        <v>4507</v>
      </c>
      <c r="S66" s="82" t="s">
        <v>4508</v>
      </c>
      <c r="T66" s="82" t="s">
        <v>4456</v>
      </c>
      <c r="U66" s="82" t="s">
        <v>4457</v>
      </c>
      <c r="V66" s="82" t="s">
        <v>4457</v>
      </c>
      <c r="W66" s="82" t="s">
        <v>173</v>
      </c>
      <c r="X66" s="82" t="s">
        <v>4516</v>
      </c>
      <c r="Y66" s="82" t="s">
        <v>4456</v>
      </c>
      <c r="Z66" s="80" t="str">
        <f>IF(OR(R:R="",S:S=""),"Missing",IF(OR(S:S="Both EC and Condoms",S:S="Condom",S:S="EC"),"Yes",IF(AND(R:R&lt;&gt;"0: No Method",R:R&lt;&gt;"6: EC",R:R&lt;&gt;"5: Condoms"),"Yes","No")))</f>
        <v>No</v>
      </c>
      <c r="AA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6" s="80" t="str">
        <f>IF(W:W="Pregnant","Pregnant",IF(AND(Z:Z="No",AA:AA="Yes"),"Adopter",IF(Z:Z="Yes","Continuing User",IF(AND(Z:Z="No",AA:AA="No"),"Non-user","Missing"))))</f>
        <v>Adopter</v>
      </c>
      <c r="AC66" s="80">
        <f>VLOOKUP(N66,Registration!O:P,2,FALSE)</f>
        <v>19</v>
      </c>
      <c r="AD66" s="82" t="s">
        <v>4510</v>
      </c>
      <c r="AE66" s="82"/>
      <c r="AF66" s="82"/>
      <c r="AG66" s="82"/>
      <c r="AH66" s="82"/>
    </row>
    <row r="67" spans="1:34" s="80" customFormat="1" ht="23.1" customHeight="1">
      <c r="A67" s="82" t="s">
        <v>35</v>
      </c>
      <c r="B67" s="82" t="s">
        <v>26</v>
      </c>
      <c r="C67" s="82" t="s">
        <v>27</v>
      </c>
      <c r="D67" s="82" t="s">
        <v>28</v>
      </c>
      <c r="E67" s="82" t="s">
        <v>28</v>
      </c>
      <c r="F67" s="82" t="s">
        <v>111</v>
      </c>
      <c r="G67" s="82" t="s">
        <v>167</v>
      </c>
      <c r="H67" s="80" t="s">
        <v>8159</v>
      </c>
      <c r="I67" s="82" t="s">
        <v>8161</v>
      </c>
      <c r="J67" s="82">
        <v>30</v>
      </c>
      <c r="K67" s="82">
        <v>4</v>
      </c>
      <c r="L67" s="82">
        <v>2018</v>
      </c>
      <c r="M67" s="76">
        <f t="shared" si="1"/>
        <v>43220</v>
      </c>
      <c r="N67" s="82" t="s">
        <v>259</v>
      </c>
      <c r="O67" s="82">
        <v>19</v>
      </c>
      <c r="P67" s="82" t="s">
        <v>4506</v>
      </c>
      <c r="Q67" s="82" t="s">
        <v>4456</v>
      </c>
      <c r="R67" s="82" t="s">
        <v>4507</v>
      </c>
      <c r="S67" s="82" t="s">
        <v>4508</v>
      </c>
      <c r="T67" s="82" t="s">
        <v>4457</v>
      </c>
      <c r="U67" s="82" t="s">
        <v>4457</v>
      </c>
      <c r="V67" s="82" t="s">
        <v>4457</v>
      </c>
      <c r="W67" s="82" t="s">
        <v>173</v>
      </c>
      <c r="X67" s="82" t="s">
        <v>4515</v>
      </c>
      <c r="Y67" s="82" t="s">
        <v>4457</v>
      </c>
      <c r="Z67" s="80" t="str">
        <f>IF(OR(R:R="",S:S=""),"Missing",IF(OR(S:S="Both EC and Condoms",S:S="Condom",S:S="EC"),"Yes",IF(AND(R:R&lt;&gt;"0: No Method",R:R&lt;&gt;"6: EC",R:R&lt;&gt;"5: Condoms"),"Yes","No")))</f>
        <v>No</v>
      </c>
      <c r="AA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7" s="80" t="str">
        <f>IF(W:W="Pregnant","Pregnant",IF(AND(Z:Z="No",AA:AA="Yes"),"Adopter",IF(Z:Z="Yes","Continuing User",IF(AND(Z:Z="No",AA:AA="No"),"Non-user","Missing"))))</f>
        <v>Adopter</v>
      </c>
      <c r="AC67" s="80">
        <f>VLOOKUP(N67,Registration!O:P,2,FALSE)</f>
        <v>19</v>
      </c>
      <c r="AD67" s="82" t="s">
        <v>4510</v>
      </c>
      <c r="AE67" s="82"/>
      <c r="AF67" s="82"/>
      <c r="AG67" s="82"/>
      <c r="AH67" s="82"/>
    </row>
    <row r="68" spans="1:34" s="80" customFormat="1" ht="23.1" customHeight="1">
      <c r="A68" s="82" t="s">
        <v>35</v>
      </c>
      <c r="B68" s="82" t="s">
        <v>26</v>
      </c>
      <c r="C68" s="82" t="s">
        <v>27</v>
      </c>
      <c r="D68" s="82" t="s">
        <v>28</v>
      </c>
      <c r="E68" s="82" t="s">
        <v>28</v>
      </c>
      <c r="F68" s="82" t="s">
        <v>29</v>
      </c>
      <c r="G68" s="82" t="s">
        <v>1887</v>
      </c>
      <c r="H68" s="80" t="s">
        <v>8165</v>
      </c>
      <c r="I68" s="82" t="s">
        <v>8163</v>
      </c>
      <c r="J68" s="82">
        <v>28</v>
      </c>
      <c r="K68" s="82">
        <v>4</v>
      </c>
      <c r="L68" s="82">
        <v>2018</v>
      </c>
      <c r="M68" s="76">
        <f t="shared" si="1"/>
        <v>43218</v>
      </c>
      <c r="N68" s="82" t="s">
        <v>1947</v>
      </c>
      <c r="O68" s="82">
        <v>18</v>
      </c>
      <c r="P68" s="82" t="s">
        <v>4506</v>
      </c>
      <c r="Q68" s="82" t="s">
        <v>4456</v>
      </c>
      <c r="R68" s="82" t="s">
        <v>4512</v>
      </c>
      <c r="S68" s="82" t="s">
        <v>4513</v>
      </c>
      <c r="T68" s="82" t="s">
        <v>4457</v>
      </c>
      <c r="U68" s="82" t="s">
        <v>4457</v>
      </c>
      <c r="V68" s="82" t="s">
        <v>4457</v>
      </c>
      <c r="W68" s="82" t="s">
        <v>173</v>
      </c>
      <c r="X68" s="82" t="s">
        <v>4517</v>
      </c>
      <c r="Y68" s="82" t="s">
        <v>4457</v>
      </c>
      <c r="Z68" s="80" t="str">
        <f>IF(OR(R:R="",S:S=""),"Missing",IF(OR(S:S="Both EC and Condoms",S:S="Condom",S:S="EC"),"Yes",IF(AND(R:R&lt;&gt;"0: No Method",R:R&lt;&gt;"6: EC",R:R&lt;&gt;"5: Condoms"),"Yes","No")))</f>
        <v>Yes</v>
      </c>
      <c r="AA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8" s="80" t="str">
        <f>IF(W:W="Pregnant","Pregnant",IF(AND(Z:Z="No",AA:AA="Yes"),"Adopter",IF(Z:Z="Yes","Continuing User",IF(AND(Z:Z="No",AA:AA="No"),"Non-user","Missing"))))</f>
        <v>Continuing User</v>
      </c>
      <c r="AC68" s="80">
        <f>VLOOKUP(N68,Registration!O:P,2,FALSE)</f>
        <v>18</v>
      </c>
      <c r="AD68" s="82" t="s">
        <v>4510</v>
      </c>
      <c r="AE68" s="82"/>
      <c r="AF68" s="82"/>
      <c r="AG68" s="82"/>
      <c r="AH68" s="82"/>
    </row>
    <row r="69" spans="1:34" s="80" customFormat="1" ht="23.1" customHeight="1">
      <c r="A69" s="82" t="s">
        <v>35</v>
      </c>
      <c r="B69" s="82" t="s">
        <v>26</v>
      </c>
      <c r="C69" s="82" t="s">
        <v>27</v>
      </c>
      <c r="D69" s="82" t="s">
        <v>28</v>
      </c>
      <c r="E69" s="82" t="s">
        <v>28</v>
      </c>
      <c r="F69" s="82" t="s">
        <v>29</v>
      </c>
      <c r="G69" s="82" t="s">
        <v>1887</v>
      </c>
      <c r="H69" s="80" t="s">
        <v>8165</v>
      </c>
      <c r="I69" s="82" t="s">
        <v>8163</v>
      </c>
      <c r="J69" s="82">
        <v>28</v>
      </c>
      <c r="K69" s="82">
        <v>4</v>
      </c>
      <c r="L69" s="82">
        <v>2018</v>
      </c>
      <c r="M69" s="76">
        <f t="shared" si="1"/>
        <v>43218</v>
      </c>
      <c r="N69" s="82" t="s">
        <v>1949</v>
      </c>
      <c r="O69" s="82">
        <v>17</v>
      </c>
      <c r="P69" s="82" t="s">
        <v>4506</v>
      </c>
      <c r="Q69" s="82" t="s">
        <v>4456</v>
      </c>
      <c r="R69" s="82" t="s">
        <v>4507</v>
      </c>
      <c r="S69" s="82" t="s">
        <v>4508</v>
      </c>
      <c r="T69" s="82" t="s">
        <v>4457</v>
      </c>
      <c r="U69" s="82" t="s">
        <v>4457</v>
      </c>
      <c r="V69" s="82" t="s">
        <v>4457</v>
      </c>
      <c r="W69" s="82" t="s">
        <v>173</v>
      </c>
      <c r="X69" s="82" t="s">
        <v>4507</v>
      </c>
      <c r="Y69" s="82" t="s">
        <v>4457</v>
      </c>
      <c r="Z69" s="80" t="str">
        <f>IF(OR(R:R="",S:S=""),"Missing",IF(OR(S:S="Both EC and Condoms",S:S="Condom",S:S="EC"),"Yes",IF(AND(R:R&lt;&gt;"0: No Method",R:R&lt;&gt;"6: EC",R:R&lt;&gt;"5: Condoms"),"Yes","No")))</f>
        <v>No</v>
      </c>
      <c r="AA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9" s="80" t="s">
        <v>4509</v>
      </c>
      <c r="AC69" s="80">
        <f>VLOOKUP(N69,Registration!O:P,2,FALSE)</f>
        <v>17</v>
      </c>
      <c r="AD69" s="82" t="s">
        <v>4510</v>
      </c>
      <c r="AE69" s="82"/>
      <c r="AF69" s="82"/>
      <c r="AG69" s="82"/>
      <c r="AH69" s="82"/>
    </row>
    <row r="70" spans="1:34" s="80" customFormat="1" ht="23.1" customHeight="1">
      <c r="A70" s="82" t="s">
        <v>35</v>
      </c>
      <c r="B70" s="82" t="s">
        <v>26</v>
      </c>
      <c r="C70" s="82" t="s">
        <v>27</v>
      </c>
      <c r="D70" s="82" t="s">
        <v>28</v>
      </c>
      <c r="E70" s="82" t="s">
        <v>28</v>
      </c>
      <c r="F70" s="82" t="s">
        <v>29</v>
      </c>
      <c r="G70" s="82" t="s">
        <v>1887</v>
      </c>
      <c r="H70" s="80" t="s">
        <v>8165</v>
      </c>
      <c r="I70" s="82" t="s">
        <v>8163</v>
      </c>
      <c r="J70" s="82">
        <v>28</v>
      </c>
      <c r="K70" s="82">
        <v>4</v>
      </c>
      <c r="L70" s="82">
        <v>2018</v>
      </c>
      <c r="M70" s="76">
        <f t="shared" si="1"/>
        <v>43218</v>
      </c>
      <c r="N70" s="82" t="s">
        <v>1951</v>
      </c>
      <c r="O70" s="82">
        <v>18</v>
      </c>
      <c r="P70" s="82" t="s">
        <v>4506</v>
      </c>
      <c r="Q70" s="82" t="s">
        <v>4456</v>
      </c>
      <c r="R70" s="82" t="s">
        <v>4507</v>
      </c>
      <c r="S70" s="82" t="s">
        <v>4508</v>
      </c>
      <c r="T70" s="82" t="s">
        <v>4457</v>
      </c>
      <c r="U70" s="82" t="s">
        <v>4457</v>
      </c>
      <c r="V70" s="82" t="s">
        <v>4457</v>
      </c>
      <c r="W70" s="82" t="s">
        <v>173</v>
      </c>
      <c r="X70" s="82" t="s">
        <v>4507</v>
      </c>
      <c r="Y70" s="82" t="s">
        <v>4457</v>
      </c>
      <c r="Z70" s="80" t="str">
        <f>IF(OR(R:R="",S:S=""),"Missing",IF(OR(S:S="Both EC and Condoms",S:S="Condom",S:S="EC"),"Yes",IF(AND(R:R&lt;&gt;"0: No Method",R:R&lt;&gt;"6: EC",R:R&lt;&gt;"5: Condoms"),"Yes","No")))</f>
        <v>No</v>
      </c>
      <c r="AA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0" s="80" t="s">
        <v>4509</v>
      </c>
      <c r="AC70" s="80">
        <f>VLOOKUP(N70,Registration!O:P,2,FALSE)</f>
        <v>18</v>
      </c>
      <c r="AD70" s="82" t="s">
        <v>4510</v>
      </c>
      <c r="AE70" s="82"/>
      <c r="AF70" s="82"/>
      <c r="AG70" s="82"/>
      <c r="AH70" s="82"/>
    </row>
    <row r="71" spans="1:34" s="80" customFormat="1" ht="23.1" customHeight="1">
      <c r="A71" s="82" t="s">
        <v>35</v>
      </c>
      <c r="B71" s="82" t="s">
        <v>26</v>
      </c>
      <c r="C71" s="82" t="s">
        <v>27</v>
      </c>
      <c r="D71" s="82" t="s">
        <v>28</v>
      </c>
      <c r="E71" s="82" t="s">
        <v>28</v>
      </c>
      <c r="F71" s="82" t="s">
        <v>29</v>
      </c>
      <c r="G71" s="82" t="s">
        <v>1887</v>
      </c>
      <c r="H71" s="80" t="s">
        <v>8165</v>
      </c>
      <c r="I71" s="82" t="s">
        <v>8163</v>
      </c>
      <c r="J71" s="82">
        <v>28</v>
      </c>
      <c r="K71" s="82">
        <v>4</v>
      </c>
      <c r="L71" s="82">
        <v>2018</v>
      </c>
      <c r="M71" s="76">
        <f t="shared" si="1"/>
        <v>43218</v>
      </c>
      <c r="N71" s="82" t="s">
        <v>1953</v>
      </c>
      <c r="O71" s="82">
        <v>18</v>
      </c>
      <c r="P71" s="82" t="s">
        <v>4506</v>
      </c>
      <c r="Q71" s="82" t="s">
        <v>4456</v>
      </c>
      <c r="R71" s="82" t="s">
        <v>4507</v>
      </c>
      <c r="S71" s="82" t="s">
        <v>4508</v>
      </c>
      <c r="T71" s="82" t="s">
        <v>4457</v>
      </c>
      <c r="U71" s="82" t="s">
        <v>4457</v>
      </c>
      <c r="V71" s="82" t="s">
        <v>4457</v>
      </c>
      <c r="W71" s="82" t="s">
        <v>173</v>
      </c>
      <c r="X71" s="82" t="s">
        <v>4507</v>
      </c>
      <c r="Y71" s="82" t="s">
        <v>4457</v>
      </c>
      <c r="Z71" s="80" t="str">
        <f>IF(OR(R:R="",S:S=""),"Missing",IF(OR(S:S="Both EC and Condoms",S:S="Condom",S:S="EC"),"Yes",IF(AND(R:R&lt;&gt;"0: No Method",R:R&lt;&gt;"6: EC",R:R&lt;&gt;"5: Condoms"),"Yes","No")))</f>
        <v>No</v>
      </c>
      <c r="AA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1" s="80" t="s">
        <v>4509</v>
      </c>
      <c r="AC71" s="80">
        <f>VLOOKUP(N71,Registration!O:P,2,FALSE)</f>
        <v>18</v>
      </c>
      <c r="AD71" s="82" t="s">
        <v>4510</v>
      </c>
      <c r="AE71" s="82"/>
      <c r="AF71" s="82"/>
      <c r="AG71" s="82"/>
      <c r="AH71" s="82"/>
    </row>
    <row r="72" spans="1:34" s="80" customFormat="1" ht="23.1" customHeight="1">
      <c r="A72" s="82" t="s">
        <v>35</v>
      </c>
      <c r="B72" s="82" t="s">
        <v>26</v>
      </c>
      <c r="C72" s="82" t="s">
        <v>27</v>
      </c>
      <c r="D72" s="82" t="s">
        <v>28</v>
      </c>
      <c r="E72" s="82" t="s">
        <v>28</v>
      </c>
      <c r="F72" s="82" t="s">
        <v>29</v>
      </c>
      <c r="G72" s="82" t="s">
        <v>1887</v>
      </c>
      <c r="H72" s="80" t="s">
        <v>8165</v>
      </c>
      <c r="I72" s="82" t="s">
        <v>8163</v>
      </c>
      <c r="J72" s="82">
        <v>28</v>
      </c>
      <c r="K72" s="82">
        <v>4</v>
      </c>
      <c r="L72" s="82">
        <v>2018</v>
      </c>
      <c r="M72" s="76">
        <f t="shared" si="1"/>
        <v>43218</v>
      </c>
      <c r="N72" s="82" t="s">
        <v>1955</v>
      </c>
      <c r="O72" s="82">
        <v>16</v>
      </c>
      <c r="P72" s="82" t="s">
        <v>4506</v>
      </c>
      <c r="Q72" s="82" t="s">
        <v>4456</v>
      </c>
      <c r="R72" s="82" t="s">
        <v>4507</v>
      </c>
      <c r="S72" s="82" t="s">
        <v>4508</v>
      </c>
      <c r="T72" s="82" t="s">
        <v>4457</v>
      </c>
      <c r="U72" s="82" t="s">
        <v>4457</v>
      </c>
      <c r="V72" s="82" t="s">
        <v>4457</v>
      </c>
      <c r="W72" s="82" t="s">
        <v>173</v>
      </c>
      <c r="X72" s="82" t="s">
        <v>4507</v>
      </c>
      <c r="Y72" s="82" t="s">
        <v>4457</v>
      </c>
      <c r="Z72" s="80" t="str">
        <f>IF(OR(R:R="",S:S=""),"Missing",IF(OR(S:S="Both EC and Condoms",S:S="Condom",S:S="EC"),"Yes",IF(AND(R:R&lt;&gt;"0: No Method",R:R&lt;&gt;"6: EC",R:R&lt;&gt;"5: Condoms"),"Yes","No")))</f>
        <v>No</v>
      </c>
      <c r="AA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2" s="80" t="s">
        <v>4509</v>
      </c>
      <c r="AC72" s="80">
        <f>VLOOKUP(N72,Registration!O:P,2,FALSE)</f>
        <v>16</v>
      </c>
      <c r="AD72" s="82" t="s">
        <v>4510</v>
      </c>
      <c r="AE72" s="82"/>
      <c r="AF72" s="82"/>
      <c r="AG72" s="82"/>
      <c r="AH72" s="82"/>
    </row>
    <row r="73" spans="1:34" s="80" customFormat="1" ht="23.1" customHeight="1">
      <c r="A73" s="82" t="s">
        <v>35</v>
      </c>
      <c r="B73" s="82" t="s">
        <v>26</v>
      </c>
      <c r="C73" s="82" t="s">
        <v>27</v>
      </c>
      <c r="D73" s="82" t="s">
        <v>28</v>
      </c>
      <c r="E73" s="82" t="s">
        <v>28</v>
      </c>
      <c r="F73" s="82" t="s">
        <v>29</v>
      </c>
      <c r="G73" s="82" t="s">
        <v>1887</v>
      </c>
      <c r="H73" s="80" t="s">
        <v>8165</v>
      </c>
      <c r="I73" s="82" t="s">
        <v>8162</v>
      </c>
      <c r="J73" s="82">
        <v>28</v>
      </c>
      <c r="K73" s="82">
        <v>4</v>
      </c>
      <c r="L73" s="82">
        <v>2018</v>
      </c>
      <c r="M73" s="76">
        <f t="shared" si="1"/>
        <v>43218</v>
      </c>
      <c r="N73" s="82" t="s">
        <v>1931</v>
      </c>
      <c r="O73" s="82">
        <v>19</v>
      </c>
      <c r="P73" s="82" t="s">
        <v>4511</v>
      </c>
      <c r="Q73" s="82" t="s">
        <v>4456</v>
      </c>
      <c r="R73" s="82" t="s">
        <v>4507</v>
      </c>
      <c r="S73" s="82" t="s">
        <v>4508</v>
      </c>
      <c r="T73" s="82" t="s">
        <v>4457</v>
      </c>
      <c r="U73" s="82" t="s">
        <v>4457</v>
      </c>
      <c r="V73" s="82" t="s">
        <v>4457</v>
      </c>
      <c r="W73" s="82" t="s">
        <v>173</v>
      </c>
      <c r="X73" s="82" t="s">
        <v>4507</v>
      </c>
      <c r="Y73" s="82" t="s">
        <v>4457</v>
      </c>
      <c r="Z73" s="80" t="str">
        <f>IF(OR(R:R="",S:S=""),"Missing",IF(OR(S:S="Both EC and Condoms",S:S="Condom",S:S="EC"),"Yes",IF(AND(R:R&lt;&gt;"0: No Method",R:R&lt;&gt;"6: EC",R:R&lt;&gt;"5: Condoms"),"Yes","No")))</f>
        <v>No</v>
      </c>
      <c r="AA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3" s="80" t="s">
        <v>4509</v>
      </c>
      <c r="AC73" s="80">
        <f>VLOOKUP(N73,Registration!O:P,2,FALSE)</f>
        <v>19</v>
      </c>
      <c r="AD73" s="82" t="s">
        <v>4510</v>
      </c>
      <c r="AE73" s="82"/>
      <c r="AF73" s="82"/>
      <c r="AG73" s="82"/>
      <c r="AH73" s="82"/>
    </row>
    <row r="74" spans="1:34" s="80" customFormat="1" ht="23.1" customHeight="1">
      <c r="A74" s="82" t="s">
        <v>35</v>
      </c>
      <c r="B74" s="82" t="s">
        <v>26</v>
      </c>
      <c r="C74" s="82" t="s">
        <v>27</v>
      </c>
      <c r="D74" s="82" t="s">
        <v>28</v>
      </c>
      <c r="E74" s="82" t="s">
        <v>28</v>
      </c>
      <c r="F74" s="82" t="s">
        <v>29</v>
      </c>
      <c r="G74" s="82" t="s">
        <v>1887</v>
      </c>
      <c r="H74" s="80" t="s">
        <v>8165</v>
      </c>
      <c r="I74" s="82" t="s">
        <v>8162</v>
      </c>
      <c r="J74" s="82">
        <v>28</v>
      </c>
      <c r="K74" s="82">
        <v>4</v>
      </c>
      <c r="L74" s="82">
        <v>2018</v>
      </c>
      <c r="M74" s="76">
        <f t="shared" si="1"/>
        <v>43218</v>
      </c>
      <c r="N74" s="82" t="s">
        <v>1913</v>
      </c>
      <c r="O74" s="82">
        <v>17</v>
      </c>
      <c r="P74" s="82" t="s">
        <v>4511</v>
      </c>
      <c r="Q74" s="82" t="s">
        <v>4456</v>
      </c>
      <c r="R74" s="82" t="s">
        <v>4507</v>
      </c>
      <c r="S74" s="82" t="s">
        <v>4508</v>
      </c>
      <c r="T74" s="82" t="s">
        <v>4457</v>
      </c>
      <c r="U74" s="82" t="s">
        <v>4457</v>
      </c>
      <c r="V74" s="82" t="s">
        <v>4457</v>
      </c>
      <c r="W74" s="82" t="s">
        <v>173</v>
      </c>
      <c r="X74" s="82" t="s">
        <v>4507</v>
      </c>
      <c r="Y74" s="82" t="s">
        <v>4457</v>
      </c>
      <c r="Z74" s="80" t="str">
        <f>IF(OR(R:R="",S:S=""),"Missing",IF(OR(S:S="Both EC and Condoms",S:S="Condom",S:S="EC"),"Yes",IF(AND(R:R&lt;&gt;"0: No Method",R:R&lt;&gt;"6: EC",R:R&lt;&gt;"5: Condoms"),"Yes","No")))</f>
        <v>No</v>
      </c>
      <c r="AA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4" s="80" t="s">
        <v>4509</v>
      </c>
      <c r="AC74" s="80">
        <f>VLOOKUP(N74,Registration!O:P,2,FALSE)</f>
        <v>17</v>
      </c>
      <c r="AD74" s="82" t="s">
        <v>4510</v>
      </c>
      <c r="AE74" s="82"/>
      <c r="AF74" s="82"/>
      <c r="AG74" s="82"/>
      <c r="AH74" s="82"/>
    </row>
    <row r="75" spans="1:34" s="80" customFormat="1" ht="23.1" customHeight="1">
      <c r="A75" s="82" t="s">
        <v>35</v>
      </c>
      <c r="B75" s="82" t="s">
        <v>26</v>
      </c>
      <c r="C75" s="82" t="s">
        <v>27</v>
      </c>
      <c r="D75" s="82" t="s">
        <v>28</v>
      </c>
      <c r="E75" s="82" t="s">
        <v>28</v>
      </c>
      <c r="F75" s="82" t="s">
        <v>29</v>
      </c>
      <c r="G75" s="82" t="s">
        <v>1887</v>
      </c>
      <c r="H75" s="80" t="s">
        <v>8165</v>
      </c>
      <c r="I75" s="82" t="s">
        <v>8162</v>
      </c>
      <c r="J75" s="82">
        <v>28</v>
      </c>
      <c r="K75" s="82">
        <v>4</v>
      </c>
      <c r="L75" s="82">
        <v>2018</v>
      </c>
      <c r="M75" s="76">
        <f t="shared" si="1"/>
        <v>43218</v>
      </c>
      <c r="N75" s="82" t="s">
        <v>1979</v>
      </c>
      <c r="O75" s="82">
        <v>16</v>
      </c>
      <c r="P75" s="82" t="s">
        <v>4506</v>
      </c>
      <c r="Q75" s="82" t="s">
        <v>4456</v>
      </c>
      <c r="R75" s="82" t="s">
        <v>4507</v>
      </c>
      <c r="S75" s="82" t="s">
        <v>4508</v>
      </c>
      <c r="T75" s="82" t="s">
        <v>4457</v>
      </c>
      <c r="U75" s="82" t="s">
        <v>4457</v>
      </c>
      <c r="V75" s="82" t="s">
        <v>4457</v>
      </c>
      <c r="W75" s="82" t="s">
        <v>173</v>
      </c>
      <c r="X75" s="82" t="s">
        <v>4507</v>
      </c>
      <c r="Y75" s="82" t="s">
        <v>4457</v>
      </c>
      <c r="Z75" s="80" t="str">
        <f>IF(OR(R:R="",S:S=""),"Missing",IF(OR(S:S="Both EC and Condoms",S:S="Condom",S:S="EC"),"Yes",IF(AND(R:R&lt;&gt;"0: No Method",R:R&lt;&gt;"6: EC",R:R&lt;&gt;"5: Condoms"),"Yes","No")))</f>
        <v>No</v>
      </c>
      <c r="AA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5" s="80" t="s">
        <v>4509</v>
      </c>
      <c r="AC75" s="80">
        <f>VLOOKUP(N75,Registration!O:P,2,FALSE)</f>
        <v>16</v>
      </c>
      <c r="AD75" s="82" t="s">
        <v>4510</v>
      </c>
      <c r="AE75" s="82"/>
      <c r="AF75" s="82"/>
      <c r="AG75" s="82"/>
      <c r="AH75" s="82"/>
    </row>
    <row r="76" spans="1:34" s="80" customFormat="1" ht="23.1" customHeight="1">
      <c r="A76" s="82" t="s">
        <v>35</v>
      </c>
      <c r="B76" s="82" t="s">
        <v>26</v>
      </c>
      <c r="C76" s="82" t="s">
        <v>27</v>
      </c>
      <c r="D76" s="82" t="s">
        <v>28</v>
      </c>
      <c r="E76" s="82" t="s">
        <v>28</v>
      </c>
      <c r="F76" s="82" t="s">
        <v>29</v>
      </c>
      <c r="G76" s="82" t="s">
        <v>1887</v>
      </c>
      <c r="H76" s="80" t="s">
        <v>8165</v>
      </c>
      <c r="I76" s="82" t="s">
        <v>8162</v>
      </c>
      <c r="J76" s="82">
        <v>28</v>
      </c>
      <c r="K76" s="82">
        <v>4</v>
      </c>
      <c r="L76" s="82">
        <v>2018</v>
      </c>
      <c r="M76" s="76">
        <f t="shared" si="1"/>
        <v>43218</v>
      </c>
      <c r="N76" s="82" t="s">
        <v>1983</v>
      </c>
      <c r="O76" s="82">
        <v>15</v>
      </c>
      <c r="P76" s="82" t="s">
        <v>4506</v>
      </c>
      <c r="Q76" s="82" t="s">
        <v>4456</v>
      </c>
      <c r="R76" s="82" t="s">
        <v>4507</v>
      </c>
      <c r="S76" s="82" t="s">
        <v>4508</v>
      </c>
      <c r="T76" s="82" t="s">
        <v>4457</v>
      </c>
      <c r="U76" s="82" t="s">
        <v>4457</v>
      </c>
      <c r="V76" s="82" t="s">
        <v>4457</v>
      </c>
      <c r="W76" s="82" t="s">
        <v>173</v>
      </c>
      <c r="X76" s="82" t="s">
        <v>4507</v>
      </c>
      <c r="Y76" s="82" t="s">
        <v>4457</v>
      </c>
      <c r="Z76" s="80" t="str">
        <f>IF(OR(R:R="",S:S=""),"Missing",IF(OR(S:S="Both EC and Condoms",S:S="Condom",S:S="EC"),"Yes",IF(AND(R:R&lt;&gt;"0: No Method",R:R&lt;&gt;"6: EC",R:R&lt;&gt;"5: Condoms"),"Yes","No")))</f>
        <v>No</v>
      </c>
      <c r="AA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6" s="80" t="s">
        <v>4509</v>
      </c>
      <c r="AC76" s="80">
        <f>VLOOKUP(N76,Registration!O:P,2,FALSE)</f>
        <v>15</v>
      </c>
      <c r="AD76" s="82" t="s">
        <v>4510</v>
      </c>
      <c r="AE76" s="82"/>
      <c r="AF76" s="82"/>
      <c r="AG76" s="82"/>
      <c r="AH76" s="82"/>
    </row>
    <row r="77" spans="1:34" s="80" customFormat="1" ht="23.1" customHeight="1">
      <c r="A77" s="82" t="s">
        <v>35</v>
      </c>
      <c r="B77" s="82" t="s">
        <v>26</v>
      </c>
      <c r="C77" s="82" t="s">
        <v>27</v>
      </c>
      <c r="D77" s="82" t="s">
        <v>28</v>
      </c>
      <c r="E77" s="82" t="s">
        <v>28</v>
      </c>
      <c r="F77" s="82" t="s">
        <v>29</v>
      </c>
      <c r="G77" s="82" t="s">
        <v>1887</v>
      </c>
      <c r="H77" s="80" t="s">
        <v>8165</v>
      </c>
      <c r="I77" s="82" t="s">
        <v>8162</v>
      </c>
      <c r="J77" s="82">
        <v>28</v>
      </c>
      <c r="K77" s="82">
        <v>4</v>
      </c>
      <c r="L77" s="82">
        <v>2018</v>
      </c>
      <c r="M77" s="76">
        <f t="shared" si="1"/>
        <v>43218</v>
      </c>
      <c r="N77" s="82" t="s">
        <v>1985</v>
      </c>
      <c r="O77" s="82">
        <v>15</v>
      </c>
      <c r="P77" s="82" t="s">
        <v>4506</v>
      </c>
      <c r="Q77" s="82" t="s">
        <v>4456</v>
      </c>
      <c r="R77" s="82" t="s">
        <v>4507</v>
      </c>
      <c r="S77" s="82" t="s">
        <v>4508</v>
      </c>
      <c r="T77" s="82" t="s">
        <v>4457</v>
      </c>
      <c r="U77" s="82" t="s">
        <v>4457</v>
      </c>
      <c r="V77" s="82" t="s">
        <v>4457</v>
      </c>
      <c r="W77" s="82" t="s">
        <v>173</v>
      </c>
      <c r="X77" s="82" t="s">
        <v>4507</v>
      </c>
      <c r="Y77" s="82" t="s">
        <v>4457</v>
      </c>
      <c r="Z77" s="80" t="str">
        <f>IF(OR(R:R="",S:S=""),"Missing",IF(OR(S:S="Both EC and Condoms",S:S="Condom",S:S="EC"),"Yes",IF(AND(R:R&lt;&gt;"0: No Method",R:R&lt;&gt;"6: EC",R:R&lt;&gt;"5: Condoms"),"Yes","No")))</f>
        <v>No</v>
      </c>
      <c r="AA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7" s="80" t="s">
        <v>4509</v>
      </c>
      <c r="AC77" s="80">
        <f>VLOOKUP(N77,Registration!O:P,2,FALSE)</f>
        <v>15</v>
      </c>
      <c r="AD77" s="82" t="s">
        <v>4510</v>
      </c>
      <c r="AE77" s="82"/>
      <c r="AF77" s="82"/>
      <c r="AG77" s="82"/>
      <c r="AH77" s="82"/>
    </row>
    <row r="78" spans="1:34" s="80" customFormat="1" ht="23.1" customHeight="1">
      <c r="A78" s="82" t="s">
        <v>35</v>
      </c>
      <c r="B78" s="82" t="s">
        <v>26</v>
      </c>
      <c r="C78" s="82" t="s">
        <v>27</v>
      </c>
      <c r="D78" s="82" t="s">
        <v>28</v>
      </c>
      <c r="E78" s="82" t="s">
        <v>28</v>
      </c>
      <c r="F78" s="82" t="s">
        <v>29</v>
      </c>
      <c r="G78" s="82" t="s">
        <v>1887</v>
      </c>
      <c r="H78" s="80" t="s">
        <v>8165</v>
      </c>
      <c r="I78" s="82" t="s">
        <v>8162</v>
      </c>
      <c r="J78" s="82">
        <v>28</v>
      </c>
      <c r="K78" s="82">
        <v>4</v>
      </c>
      <c r="L78" s="82">
        <v>2018</v>
      </c>
      <c r="M78" s="76">
        <f t="shared" si="1"/>
        <v>43218</v>
      </c>
      <c r="N78" s="82" t="s">
        <v>1915</v>
      </c>
      <c r="O78" s="82">
        <v>18</v>
      </c>
      <c r="P78" s="82" t="s">
        <v>4511</v>
      </c>
      <c r="Q78" s="82" t="s">
        <v>4456</v>
      </c>
      <c r="R78" s="82" t="s">
        <v>4507</v>
      </c>
      <c r="S78" s="82" t="s">
        <v>4508</v>
      </c>
      <c r="T78" s="82" t="s">
        <v>4457</v>
      </c>
      <c r="U78" s="82" t="s">
        <v>4457</v>
      </c>
      <c r="V78" s="82" t="s">
        <v>4457</v>
      </c>
      <c r="W78" s="82" t="s">
        <v>173</v>
      </c>
      <c r="X78" s="82" t="s">
        <v>4507</v>
      </c>
      <c r="Y78" s="82" t="s">
        <v>4457</v>
      </c>
      <c r="Z78" s="80" t="str">
        <f>IF(OR(R:R="",S:S=""),"Missing",IF(OR(S:S="Both EC and Condoms",S:S="Condom",S:S="EC"),"Yes",IF(AND(R:R&lt;&gt;"0: No Method",R:R&lt;&gt;"6: EC",R:R&lt;&gt;"5: Condoms"),"Yes","No")))</f>
        <v>No</v>
      </c>
      <c r="AA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8" s="80" t="s">
        <v>4509</v>
      </c>
      <c r="AC78" s="80">
        <f>VLOOKUP(N78,Registration!O:P,2,FALSE)</f>
        <v>18</v>
      </c>
      <c r="AD78" s="82" t="s">
        <v>4510</v>
      </c>
      <c r="AE78" s="82"/>
      <c r="AF78" s="82"/>
      <c r="AG78" s="82"/>
      <c r="AH78" s="82"/>
    </row>
    <row r="79" spans="1:34" s="80" customFormat="1" ht="23.1" customHeight="1">
      <c r="A79" s="82" t="s">
        <v>35</v>
      </c>
      <c r="B79" s="82" t="s">
        <v>26</v>
      </c>
      <c r="C79" s="82" t="s">
        <v>27</v>
      </c>
      <c r="D79" s="82" t="s">
        <v>28</v>
      </c>
      <c r="E79" s="82" t="s">
        <v>28</v>
      </c>
      <c r="F79" s="82" t="s">
        <v>29</v>
      </c>
      <c r="G79" s="82" t="s">
        <v>1887</v>
      </c>
      <c r="H79" s="80" t="s">
        <v>8165</v>
      </c>
      <c r="I79" s="82" t="s">
        <v>8162</v>
      </c>
      <c r="J79" s="82">
        <v>28</v>
      </c>
      <c r="K79" s="82">
        <v>4</v>
      </c>
      <c r="L79" s="82">
        <v>2018</v>
      </c>
      <c r="M79" s="76">
        <f t="shared" si="1"/>
        <v>43218</v>
      </c>
      <c r="N79" s="82" t="s">
        <v>1949</v>
      </c>
      <c r="O79" s="82">
        <v>17</v>
      </c>
      <c r="P79" s="82" t="s">
        <v>4511</v>
      </c>
      <c r="Q79" s="82" t="s">
        <v>4456</v>
      </c>
      <c r="R79" s="82" t="s">
        <v>4507</v>
      </c>
      <c r="S79" s="82" t="s">
        <v>4508</v>
      </c>
      <c r="T79" s="82" t="s">
        <v>4457</v>
      </c>
      <c r="U79" s="82" t="s">
        <v>4457</v>
      </c>
      <c r="V79" s="82" t="s">
        <v>4457</v>
      </c>
      <c r="W79" s="82" t="s">
        <v>173</v>
      </c>
      <c r="X79" s="82" t="s">
        <v>4507</v>
      </c>
      <c r="Y79" s="82" t="s">
        <v>4457</v>
      </c>
      <c r="Z79" s="80" t="str">
        <f>IF(OR(R:R="",S:S=""),"Missing",IF(OR(S:S="Both EC and Condoms",S:S="Condom",S:S="EC"),"Yes",IF(AND(R:R&lt;&gt;"0: No Method",R:R&lt;&gt;"6: EC",R:R&lt;&gt;"5: Condoms"),"Yes","No")))</f>
        <v>No</v>
      </c>
      <c r="AA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9" s="80" t="s">
        <v>4509</v>
      </c>
      <c r="AC79" s="80">
        <f>VLOOKUP(N79,Registration!O:P,2,FALSE)</f>
        <v>17</v>
      </c>
      <c r="AD79" s="82" t="s">
        <v>4510</v>
      </c>
      <c r="AE79" s="82"/>
      <c r="AF79" s="82"/>
      <c r="AG79" s="82"/>
      <c r="AH79" s="82"/>
    </row>
    <row r="80" spans="1:34" s="80" customFormat="1" ht="23.1" customHeight="1">
      <c r="A80" s="82" t="s">
        <v>35</v>
      </c>
      <c r="B80" s="82" t="s">
        <v>26</v>
      </c>
      <c r="C80" s="82" t="s">
        <v>27</v>
      </c>
      <c r="D80" s="82" t="s">
        <v>28</v>
      </c>
      <c r="E80" s="82" t="s">
        <v>28</v>
      </c>
      <c r="F80" s="82" t="s">
        <v>29</v>
      </c>
      <c r="G80" s="82" t="s">
        <v>1887</v>
      </c>
      <c r="H80" s="80" t="s">
        <v>8165</v>
      </c>
      <c r="I80" s="82" t="s">
        <v>8162</v>
      </c>
      <c r="J80" s="82">
        <v>28</v>
      </c>
      <c r="K80" s="82">
        <v>4</v>
      </c>
      <c r="L80" s="82">
        <v>2018</v>
      </c>
      <c r="M80" s="76">
        <f t="shared" si="1"/>
        <v>43218</v>
      </c>
      <c r="N80" s="82" t="s">
        <v>1911</v>
      </c>
      <c r="O80" s="82">
        <v>15</v>
      </c>
      <c r="P80" s="82" t="s">
        <v>4511</v>
      </c>
      <c r="Q80" s="82" t="s">
        <v>4456</v>
      </c>
      <c r="R80" s="82" t="s">
        <v>4507</v>
      </c>
      <c r="S80" s="82" t="s">
        <v>4508</v>
      </c>
      <c r="T80" s="82" t="s">
        <v>4457</v>
      </c>
      <c r="U80" s="82" t="s">
        <v>4457</v>
      </c>
      <c r="V80" s="82" t="s">
        <v>4457</v>
      </c>
      <c r="W80" s="82" t="s">
        <v>173</v>
      </c>
      <c r="X80" s="82" t="s">
        <v>4507</v>
      </c>
      <c r="Y80" s="82" t="s">
        <v>4457</v>
      </c>
      <c r="Z80" s="80" t="str">
        <f>IF(OR(R:R="",S:S=""),"Missing",IF(OR(S:S="Both EC and Condoms",S:S="Condom",S:S="EC"),"Yes",IF(AND(R:R&lt;&gt;"0: No Method",R:R&lt;&gt;"6: EC",R:R&lt;&gt;"5: Condoms"),"Yes","No")))</f>
        <v>No</v>
      </c>
      <c r="AA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0" s="80" t="s">
        <v>4509</v>
      </c>
      <c r="AC80" s="80">
        <f>VLOOKUP(N80,Registration!O:P,2,FALSE)</f>
        <v>15</v>
      </c>
      <c r="AD80" s="82" t="s">
        <v>4510</v>
      </c>
      <c r="AE80" s="82"/>
      <c r="AF80" s="82"/>
      <c r="AG80" s="82"/>
      <c r="AH80" s="82"/>
    </row>
    <row r="81" spans="1:34" s="80" customFormat="1" ht="23.1" customHeight="1">
      <c r="A81" s="82" t="s">
        <v>35</v>
      </c>
      <c r="B81" s="82" t="s">
        <v>26</v>
      </c>
      <c r="C81" s="82" t="s">
        <v>27</v>
      </c>
      <c r="D81" s="82" t="s">
        <v>28</v>
      </c>
      <c r="E81" s="82" t="s">
        <v>28</v>
      </c>
      <c r="F81" s="82" t="s">
        <v>29</v>
      </c>
      <c r="G81" s="82" t="s">
        <v>1887</v>
      </c>
      <c r="H81" s="80" t="s">
        <v>8165</v>
      </c>
      <c r="I81" s="82" t="s">
        <v>8162</v>
      </c>
      <c r="J81" s="82">
        <v>28</v>
      </c>
      <c r="K81" s="82">
        <v>4</v>
      </c>
      <c r="L81" s="82">
        <v>2018</v>
      </c>
      <c r="M81" s="76">
        <f t="shared" si="1"/>
        <v>43218</v>
      </c>
      <c r="N81" s="82" t="s">
        <v>1927</v>
      </c>
      <c r="O81" s="82">
        <v>18</v>
      </c>
      <c r="P81" s="82" t="s">
        <v>4511</v>
      </c>
      <c r="Q81" s="82" t="s">
        <v>4456</v>
      </c>
      <c r="R81" s="82" t="s">
        <v>4507</v>
      </c>
      <c r="S81" s="82" t="s">
        <v>4508</v>
      </c>
      <c r="T81" s="82" t="s">
        <v>4457</v>
      </c>
      <c r="U81" s="82" t="s">
        <v>4457</v>
      </c>
      <c r="V81" s="82" t="s">
        <v>4457</v>
      </c>
      <c r="W81" s="82" t="s">
        <v>173</v>
      </c>
      <c r="X81" s="82" t="s">
        <v>4507</v>
      </c>
      <c r="Y81" s="82" t="s">
        <v>4457</v>
      </c>
      <c r="Z81" s="80" t="str">
        <f>IF(OR(R:R="",S:S=""),"Missing",IF(OR(S:S="Both EC and Condoms",S:S="Condom",S:S="EC"),"Yes",IF(AND(R:R&lt;&gt;"0: No Method",R:R&lt;&gt;"6: EC",R:R&lt;&gt;"5: Condoms"),"Yes","No")))</f>
        <v>No</v>
      </c>
      <c r="AA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1" s="80" t="s">
        <v>4509</v>
      </c>
      <c r="AC81" s="80">
        <f>VLOOKUP(N81,Registration!O:P,2,FALSE)</f>
        <v>18</v>
      </c>
      <c r="AD81" s="82" t="s">
        <v>4510</v>
      </c>
      <c r="AE81" s="82"/>
      <c r="AF81" s="82"/>
      <c r="AG81" s="82"/>
      <c r="AH81" s="82"/>
    </row>
    <row r="82" spans="1:34" s="80" customFormat="1" ht="23.1" customHeight="1">
      <c r="A82" s="82" t="s">
        <v>35</v>
      </c>
      <c r="B82" s="82" t="s">
        <v>26</v>
      </c>
      <c r="C82" s="82" t="s">
        <v>27</v>
      </c>
      <c r="D82" s="82" t="s">
        <v>28</v>
      </c>
      <c r="E82" s="82" t="s">
        <v>28</v>
      </c>
      <c r="F82" s="82" t="s">
        <v>29</v>
      </c>
      <c r="G82" s="82" t="s">
        <v>1887</v>
      </c>
      <c r="H82" s="80" t="s">
        <v>8165</v>
      </c>
      <c r="I82" s="82" t="s">
        <v>8162</v>
      </c>
      <c r="J82" s="82">
        <v>28</v>
      </c>
      <c r="K82" s="82">
        <v>4</v>
      </c>
      <c r="L82" s="82">
        <v>2018</v>
      </c>
      <c r="M82" s="76">
        <f t="shared" si="1"/>
        <v>43218</v>
      </c>
      <c r="N82" s="82" t="s">
        <v>1957</v>
      </c>
      <c r="O82" s="82">
        <v>19</v>
      </c>
      <c r="P82" s="82" t="s">
        <v>4506</v>
      </c>
      <c r="Q82" s="82" t="s">
        <v>4456</v>
      </c>
      <c r="R82" s="82" t="s">
        <v>4507</v>
      </c>
      <c r="S82" s="82" t="s">
        <v>4508</v>
      </c>
      <c r="T82" s="82" t="s">
        <v>4457</v>
      </c>
      <c r="U82" s="82" t="s">
        <v>4457</v>
      </c>
      <c r="V82" s="82" t="s">
        <v>4457</v>
      </c>
      <c r="W82" s="82" t="s">
        <v>173</v>
      </c>
      <c r="X82" s="82" t="s">
        <v>4507</v>
      </c>
      <c r="Y82" s="82" t="s">
        <v>4457</v>
      </c>
      <c r="Z82" s="80" t="str">
        <f>IF(OR(R:R="",S:S=""),"Missing",IF(OR(S:S="Both EC and Condoms",S:S="Condom",S:S="EC"),"Yes",IF(AND(R:R&lt;&gt;"0: No Method",R:R&lt;&gt;"6: EC",R:R&lt;&gt;"5: Condoms"),"Yes","No")))</f>
        <v>No</v>
      </c>
      <c r="AA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2" s="80" t="s">
        <v>4509</v>
      </c>
      <c r="AC82" s="80">
        <f>VLOOKUP(N82,Registration!O:P,2,FALSE)</f>
        <v>19</v>
      </c>
      <c r="AD82" s="82" t="s">
        <v>4510</v>
      </c>
      <c r="AE82" s="82"/>
      <c r="AF82" s="82"/>
      <c r="AG82" s="82"/>
      <c r="AH82" s="82"/>
    </row>
    <row r="83" spans="1:34" s="80" customFormat="1" ht="23.1" customHeight="1">
      <c r="A83" s="82" t="s">
        <v>35</v>
      </c>
      <c r="B83" s="82" t="s">
        <v>26</v>
      </c>
      <c r="C83" s="82" t="s">
        <v>27</v>
      </c>
      <c r="D83" s="82" t="s">
        <v>28</v>
      </c>
      <c r="E83" s="82" t="s">
        <v>28</v>
      </c>
      <c r="F83" s="82" t="s">
        <v>29</v>
      </c>
      <c r="G83" s="82" t="s">
        <v>1887</v>
      </c>
      <c r="H83" s="80" t="s">
        <v>8165</v>
      </c>
      <c r="I83" s="82" t="s">
        <v>8162</v>
      </c>
      <c r="J83" s="82">
        <v>28</v>
      </c>
      <c r="K83" s="82">
        <v>4</v>
      </c>
      <c r="L83" s="82">
        <v>2018</v>
      </c>
      <c r="M83" s="76">
        <f t="shared" si="1"/>
        <v>43218</v>
      </c>
      <c r="N83" s="82" t="s">
        <v>1901</v>
      </c>
      <c r="O83" s="82">
        <v>15</v>
      </c>
      <c r="P83" s="82" t="s">
        <v>4511</v>
      </c>
      <c r="Q83" s="82" t="s">
        <v>4456</v>
      </c>
      <c r="R83" s="82" t="s">
        <v>4507</v>
      </c>
      <c r="S83" s="82" t="s">
        <v>4508</v>
      </c>
      <c r="T83" s="82" t="s">
        <v>4457</v>
      </c>
      <c r="U83" s="82" t="s">
        <v>4457</v>
      </c>
      <c r="V83" s="82" t="s">
        <v>4457</v>
      </c>
      <c r="W83" s="82" t="s">
        <v>173</v>
      </c>
      <c r="X83" s="82" t="s">
        <v>4507</v>
      </c>
      <c r="Y83" s="82" t="s">
        <v>4457</v>
      </c>
      <c r="Z83" s="80" t="str">
        <f>IF(OR(R:R="",S:S=""),"Missing",IF(OR(S:S="Both EC and Condoms",S:S="Condom",S:S="EC"),"Yes",IF(AND(R:R&lt;&gt;"0: No Method",R:R&lt;&gt;"6: EC",R:R&lt;&gt;"5: Condoms"),"Yes","No")))</f>
        <v>No</v>
      </c>
      <c r="AA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3" s="80" t="s">
        <v>4509</v>
      </c>
      <c r="AC83" s="80">
        <f>VLOOKUP(N83,Registration!O:P,2,FALSE)</f>
        <v>15</v>
      </c>
      <c r="AD83" s="82" t="s">
        <v>4510</v>
      </c>
      <c r="AE83" s="82"/>
      <c r="AF83" s="82"/>
      <c r="AG83" s="82"/>
      <c r="AH83" s="82"/>
    </row>
    <row r="84" spans="1:34" s="80" customFormat="1" ht="23.1" customHeight="1">
      <c r="A84" s="82" t="s">
        <v>35</v>
      </c>
      <c r="B84" s="82" t="s">
        <v>26</v>
      </c>
      <c r="C84" s="82" t="s">
        <v>27</v>
      </c>
      <c r="D84" s="82" t="s">
        <v>28</v>
      </c>
      <c r="E84" s="82" t="s">
        <v>28</v>
      </c>
      <c r="F84" s="82" t="s">
        <v>29</v>
      </c>
      <c r="G84" s="82" t="s">
        <v>1887</v>
      </c>
      <c r="H84" s="80" t="s">
        <v>8165</v>
      </c>
      <c r="I84" s="82" t="s">
        <v>8162</v>
      </c>
      <c r="J84" s="82">
        <v>28</v>
      </c>
      <c r="K84" s="82">
        <v>4</v>
      </c>
      <c r="L84" s="82">
        <v>2018</v>
      </c>
      <c r="M84" s="76">
        <f t="shared" si="1"/>
        <v>43218</v>
      </c>
      <c r="N84" s="82" t="s">
        <v>1907</v>
      </c>
      <c r="O84" s="82">
        <v>15</v>
      </c>
      <c r="P84" s="82" t="s">
        <v>4511</v>
      </c>
      <c r="Q84" s="82" t="s">
        <v>4456</v>
      </c>
      <c r="R84" s="82" t="s">
        <v>4507</v>
      </c>
      <c r="S84" s="82" t="s">
        <v>4508</v>
      </c>
      <c r="T84" s="82" t="s">
        <v>4457</v>
      </c>
      <c r="U84" s="82" t="s">
        <v>4457</v>
      </c>
      <c r="V84" s="82" t="s">
        <v>4457</v>
      </c>
      <c r="W84" s="82" t="s">
        <v>173</v>
      </c>
      <c r="X84" s="82" t="s">
        <v>4507</v>
      </c>
      <c r="Y84" s="82" t="s">
        <v>4457</v>
      </c>
      <c r="Z84" s="80" t="str">
        <f>IF(OR(R:R="",S:S=""),"Missing",IF(OR(S:S="Both EC and Condoms",S:S="Condom",S:S="EC"),"Yes",IF(AND(R:R&lt;&gt;"0: No Method",R:R&lt;&gt;"6: EC",R:R&lt;&gt;"5: Condoms"),"Yes","No")))</f>
        <v>No</v>
      </c>
      <c r="AA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4" s="80" t="s">
        <v>4509</v>
      </c>
      <c r="AC84" s="80">
        <f>VLOOKUP(N84,Registration!O:P,2,FALSE)</f>
        <v>15</v>
      </c>
      <c r="AD84" s="82" t="s">
        <v>4510</v>
      </c>
      <c r="AE84" s="82"/>
      <c r="AF84" s="82"/>
      <c r="AG84" s="82"/>
      <c r="AH84" s="82"/>
    </row>
    <row r="85" spans="1:34" s="80" customFormat="1" ht="23.1" customHeight="1">
      <c r="A85" s="82" t="s">
        <v>35</v>
      </c>
      <c r="B85" s="82" t="s">
        <v>26</v>
      </c>
      <c r="C85" s="82" t="s">
        <v>27</v>
      </c>
      <c r="D85" s="82" t="s">
        <v>28</v>
      </c>
      <c r="E85" s="82" t="s">
        <v>28</v>
      </c>
      <c r="F85" s="82" t="s">
        <v>29</v>
      </c>
      <c r="G85" s="82" t="s">
        <v>1887</v>
      </c>
      <c r="H85" s="80" t="s">
        <v>8165</v>
      </c>
      <c r="I85" s="82" t="s">
        <v>8162</v>
      </c>
      <c r="J85" s="82">
        <v>28</v>
      </c>
      <c r="K85" s="82">
        <v>4</v>
      </c>
      <c r="L85" s="82">
        <v>2018</v>
      </c>
      <c r="M85" s="76">
        <f t="shared" si="1"/>
        <v>43218</v>
      </c>
      <c r="N85" s="82" t="s">
        <v>1959</v>
      </c>
      <c r="O85" s="82">
        <v>15</v>
      </c>
      <c r="P85" s="82" t="s">
        <v>4506</v>
      </c>
      <c r="Q85" s="82" t="s">
        <v>4456</v>
      </c>
      <c r="R85" s="82" t="s">
        <v>4507</v>
      </c>
      <c r="S85" s="82" t="s">
        <v>4508</v>
      </c>
      <c r="T85" s="82" t="s">
        <v>4457</v>
      </c>
      <c r="U85" s="82" t="s">
        <v>4457</v>
      </c>
      <c r="V85" s="82" t="s">
        <v>4457</v>
      </c>
      <c r="W85" s="82" t="s">
        <v>173</v>
      </c>
      <c r="X85" s="82" t="s">
        <v>4507</v>
      </c>
      <c r="Y85" s="82" t="s">
        <v>4457</v>
      </c>
      <c r="Z85" s="80" t="str">
        <f>IF(OR(R:R="",S:S=""),"Missing",IF(OR(S:S="Both EC and Condoms",S:S="Condom",S:S="EC"),"Yes",IF(AND(R:R&lt;&gt;"0: No Method",R:R&lt;&gt;"6: EC",R:R&lt;&gt;"5: Condoms"),"Yes","No")))</f>
        <v>No</v>
      </c>
      <c r="AA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5" s="80" t="s">
        <v>4509</v>
      </c>
      <c r="AC85" s="80">
        <f>VLOOKUP(N85,Registration!O:P,2,FALSE)</f>
        <v>15</v>
      </c>
      <c r="AD85" s="82" t="s">
        <v>4510</v>
      </c>
      <c r="AE85" s="82"/>
      <c r="AF85" s="82"/>
      <c r="AG85" s="82"/>
      <c r="AH85" s="82"/>
    </row>
    <row r="86" spans="1:34" s="80" customFormat="1" ht="23.1" customHeight="1">
      <c r="A86" s="82" t="s">
        <v>35</v>
      </c>
      <c r="B86" s="82" t="s">
        <v>26</v>
      </c>
      <c r="C86" s="82" t="s">
        <v>27</v>
      </c>
      <c r="D86" s="82" t="s">
        <v>28</v>
      </c>
      <c r="E86" s="82" t="s">
        <v>28</v>
      </c>
      <c r="F86" s="82" t="s">
        <v>29</v>
      </c>
      <c r="G86" s="82" t="s">
        <v>1887</v>
      </c>
      <c r="H86" s="80" t="s">
        <v>8165</v>
      </c>
      <c r="I86" s="82" t="s">
        <v>8162</v>
      </c>
      <c r="J86" s="82">
        <v>28</v>
      </c>
      <c r="K86" s="82">
        <v>4</v>
      </c>
      <c r="L86" s="82">
        <v>2018</v>
      </c>
      <c r="M86" s="76">
        <f t="shared" si="1"/>
        <v>43218</v>
      </c>
      <c r="N86" s="82" t="s">
        <v>1961</v>
      </c>
      <c r="O86" s="82">
        <v>16</v>
      </c>
      <c r="P86" s="82" t="s">
        <v>4506</v>
      </c>
      <c r="Q86" s="82" t="s">
        <v>4456</v>
      </c>
      <c r="R86" s="82" t="s">
        <v>4507</v>
      </c>
      <c r="S86" s="82" t="s">
        <v>4508</v>
      </c>
      <c r="T86" s="82" t="s">
        <v>4457</v>
      </c>
      <c r="U86" s="82" t="s">
        <v>4457</v>
      </c>
      <c r="V86" s="82" t="s">
        <v>4457</v>
      </c>
      <c r="W86" s="82" t="s">
        <v>173</v>
      </c>
      <c r="X86" s="82" t="s">
        <v>4507</v>
      </c>
      <c r="Y86" s="82" t="s">
        <v>4457</v>
      </c>
      <c r="Z86" s="80" t="str">
        <f>IF(OR(R:R="",S:S=""),"Missing",IF(OR(S:S="Both EC and Condoms",S:S="Condom",S:S="EC"),"Yes",IF(AND(R:R&lt;&gt;"0: No Method",R:R&lt;&gt;"6: EC",R:R&lt;&gt;"5: Condoms"),"Yes","No")))</f>
        <v>No</v>
      </c>
      <c r="AA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6" s="80" t="s">
        <v>4509</v>
      </c>
      <c r="AC86" s="80">
        <f>VLOOKUP(N86,Registration!O:P,2,FALSE)</f>
        <v>16</v>
      </c>
      <c r="AD86" s="82" t="s">
        <v>4510</v>
      </c>
      <c r="AE86" s="82"/>
      <c r="AF86" s="82"/>
      <c r="AG86" s="82"/>
      <c r="AH86" s="82"/>
    </row>
    <row r="87" spans="1:34" s="80" customFormat="1" ht="23.1" customHeight="1">
      <c r="A87" s="82" t="s">
        <v>35</v>
      </c>
      <c r="B87" s="82" t="s">
        <v>26</v>
      </c>
      <c r="C87" s="82" t="s">
        <v>27</v>
      </c>
      <c r="D87" s="82" t="s">
        <v>28</v>
      </c>
      <c r="E87" s="82" t="s">
        <v>28</v>
      </c>
      <c r="F87" s="82" t="s">
        <v>29</v>
      </c>
      <c r="G87" s="82" t="s">
        <v>1887</v>
      </c>
      <c r="H87" s="80" t="s">
        <v>8165</v>
      </c>
      <c r="I87" s="82" t="s">
        <v>8162</v>
      </c>
      <c r="J87" s="82">
        <v>28</v>
      </c>
      <c r="K87" s="82">
        <v>4</v>
      </c>
      <c r="L87" s="82">
        <v>2018</v>
      </c>
      <c r="M87" s="76">
        <f t="shared" si="1"/>
        <v>43218</v>
      </c>
      <c r="N87" s="82" t="s">
        <v>1963</v>
      </c>
      <c r="O87" s="82">
        <v>16</v>
      </c>
      <c r="P87" s="82" t="s">
        <v>4506</v>
      </c>
      <c r="Q87" s="82" t="s">
        <v>4456</v>
      </c>
      <c r="R87" s="82" t="s">
        <v>4507</v>
      </c>
      <c r="S87" s="82" t="s">
        <v>4508</v>
      </c>
      <c r="T87" s="82" t="s">
        <v>4457</v>
      </c>
      <c r="U87" s="82" t="s">
        <v>4457</v>
      </c>
      <c r="V87" s="82" t="s">
        <v>4457</v>
      </c>
      <c r="W87" s="82" t="s">
        <v>173</v>
      </c>
      <c r="X87" s="82" t="s">
        <v>4507</v>
      </c>
      <c r="Y87" s="82" t="s">
        <v>4457</v>
      </c>
      <c r="Z87" s="80" t="str">
        <f>IF(OR(R:R="",S:S=""),"Missing",IF(OR(S:S="Both EC and Condoms",S:S="Condom",S:S="EC"),"Yes",IF(AND(R:R&lt;&gt;"0: No Method",R:R&lt;&gt;"6: EC",R:R&lt;&gt;"5: Condoms"),"Yes","No")))</f>
        <v>No</v>
      </c>
      <c r="AA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7" s="80" t="s">
        <v>4509</v>
      </c>
      <c r="AC87" s="80">
        <f>VLOOKUP(N87,Registration!O:P,2,FALSE)</f>
        <v>16</v>
      </c>
      <c r="AD87" s="82" t="s">
        <v>4510</v>
      </c>
      <c r="AE87" s="82"/>
      <c r="AF87" s="82"/>
      <c r="AG87" s="82"/>
      <c r="AH87" s="82"/>
    </row>
    <row r="88" spans="1:34" s="80" customFormat="1" ht="23.1" customHeight="1">
      <c r="A88" s="82" t="s">
        <v>35</v>
      </c>
      <c r="B88" s="82" t="s">
        <v>26</v>
      </c>
      <c r="C88" s="82" t="s">
        <v>27</v>
      </c>
      <c r="D88" s="82" t="s">
        <v>28</v>
      </c>
      <c r="E88" s="82" t="s">
        <v>28</v>
      </c>
      <c r="F88" s="82" t="s">
        <v>29</v>
      </c>
      <c r="G88" s="82" t="s">
        <v>1887</v>
      </c>
      <c r="H88" s="80" t="s">
        <v>8165</v>
      </c>
      <c r="I88" s="82" t="s">
        <v>8162</v>
      </c>
      <c r="J88" s="82">
        <v>28</v>
      </c>
      <c r="K88" s="82">
        <v>4</v>
      </c>
      <c r="L88" s="82">
        <v>2018</v>
      </c>
      <c r="M88" s="76">
        <f t="shared" si="1"/>
        <v>43218</v>
      </c>
      <c r="N88" s="82" t="s">
        <v>1935</v>
      </c>
      <c r="O88" s="82">
        <v>15</v>
      </c>
      <c r="P88" s="82" t="s">
        <v>4511</v>
      </c>
      <c r="Q88" s="82" t="s">
        <v>4456</v>
      </c>
      <c r="R88" s="82" t="s">
        <v>4507</v>
      </c>
      <c r="S88" s="82" t="s">
        <v>4508</v>
      </c>
      <c r="T88" s="82" t="s">
        <v>4457</v>
      </c>
      <c r="U88" s="82" t="s">
        <v>4457</v>
      </c>
      <c r="V88" s="82" t="s">
        <v>4457</v>
      </c>
      <c r="W88" s="82" t="s">
        <v>173</v>
      </c>
      <c r="X88" s="82" t="s">
        <v>4507</v>
      </c>
      <c r="Y88" s="82" t="s">
        <v>4457</v>
      </c>
      <c r="Z88" s="80" t="str">
        <f>IF(OR(R:R="",S:S=""),"Missing",IF(OR(S:S="Both EC and Condoms",S:S="Condom",S:S="EC"),"Yes",IF(AND(R:R&lt;&gt;"0: No Method",R:R&lt;&gt;"6: EC",R:R&lt;&gt;"5: Condoms"),"Yes","No")))</f>
        <v>No</v>
      </c>
      <c r="AA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8" s="80" t="s">
        <v>4509</v>
      </c>
      <c r="AC88" s="80">
        <f>VLOOKUP(N88,Registration!O:P,2,FALSE)</f>
        <v>15</v>
      </c>
      <c r="AD88" s="82" t="s">
        <v>4510</v>
      </c>
      <c r="AE88" s="82"/>
      <c r="AF88" s="82"/>
      <c r="AG88" s="82"/>
      <c r="AH88" s="82"/>
    </row>
    <row r="89" spans="1:34" s="80" customFormat="1" ht="23.1" customHeight="1">
      <c r="A89" s="82" t="s">
        <v>35</v>
      </c>
      <c r="B89" s="82" t="s">
        <v>26</v>
      </c>
      <c r="C89" s="82" t="s">
        <v>27</v>
      </c>
      <c r="D89" s="82" t="s">
        <v>28</v>
      </c>
      <c r="E89" s="82" t="s">
        <v>28</v>
      </c>
      <c r="F89" s="82" t="s">
        <v>29</v>
      </c>
      <c r="G89" s="82" t="s">
        <v>1887</v>
      </c>
      <c r="H89" s="80" t="s">
        <v>8165</v>
      </c>
      <c r="I89" s="82" t="s">
        <v>8162</v>
      </c>
      <c r="J89" s="82">
        <v>28</v>
      </c>
      <c r="K89" s="82">
        <v>4</v>
      </c>
      <c r="L89" s="82">
        <v>2018</v>
      </c>
      <c r="M89" s="76">
        <f t="shared" si="1"/>
        <v>43218</v>
      </c>
      <c r="N89" s="82" t="s">
        <v>1965</v>
      </c>
      <c r="O89" s="82">
        <v>16</v>
      </c>
      <c r="P89" s="82" t="s">
        <v>4506</v>
      </c>
      <c r="Q89" s="82" t="s">
        <v>4456</v>
      </c>
      <c r="R89" s="82" t="s">
        <v>4507</v>
      </c>
      <c r="S89" s="82" t="s">
        <v>4508</v>
      </c>
      <c r="T89" s="82" t="s">
        <v>4457</v>
      </c>
      <c r="U89" s="82" t="s">
        <v>4457</v>
      </c>
      <c r="V89" s="82" t="s">
        <v>4457</v>
      </c>
      <c r="W89" s="82" t="s">
        <v>173</v>
      </c>
      <c r="X89" s="82" t="s">
        <v>4507</v>
      </c>
      <c r="Y89" s="82" t="s">
        <v>4457</v>
      </c>
      <c r="Z89" s="80" t="str">
        <f>IF(OR(R:R="",S:S=""),"Missing",IF(OR(S:S="Both EC and Condoms",S:S="Condom",S:S="EC"),"Yes",IF(AND(R:R&lt;&gt;"0: No Method",R:R&lt;&gt;"6: EC",R:R&lt;&gt;"5: Condoms"),"Yes","No")))</f>
        <v>No</v>
      </c>
      <c r="AA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9" s="80" t="s">
        <v>4509</v>
      </c>
      <c r="AC89" s="80">
        <f>VLOOKUP(N89,Registration!O:P,2,FALSE)</f>
        <v>16</v>
      </c>
      <c r="AD89" s="82" t="s">
        <v>4510</v>
      </c>
      <c r="AE89" s="82"/>
      <c r="AF89" s="82"/>
      <c r="AG89" s="82"/>
      <c r="AH89" s="82"/>
    </row>
    <row r="90" spans="1:34" s="80" customFormat="1" ht="23.1" customHeight="1">
      <c r="A90" s="82" t="s">
        <v>35</v>
      </c>
      <c r="B90" s="82" t="s">
        <v>26</v>
      </c>
      <c r="C90" s="82" t="s">
        <v>27</v>
      </c>
      <c r="D90" s="82" t="s">
        <v>28</v>
      </c>
      <c r="E90" s="82" t="s">
        <v>28</v>
      </c>
      <c r="F90" s="82" t="s">
        <v>29</v>
      </c>
      <c r="G90" s="82" t="s">
        <v>1887</v>
      </c>
      <c r="H90" s="80" t="s">
        <v>8165</v>
      </c>
      <c r="I90" s="82" t="s">
        <v>8162</v>
      </c>
      <c r="J90" s="82">
        <v>28</v>
      </c>
      <c r="K90" s="82">
        <v>4</v>
      </c>
      <c r="L90" s="82">
        <v>2018</v>
      </c>
      <c r="M90" s="76">
        <f t="shared" si="1"/>
        <v>43218</v>
      </c>
      <c r="N90" s="82" t="s">
        <v>1967</v>
      </c>
      <c r="O90" s="82">
        <v>15</v>
      </c>
      <c r="P90" s="82" t="s">
        <v>4506</v>
      </c>
      <c r="Q90" s="82" t="s">
        <v>4456</v>
      </c>
      <c r="R90" s="82" t="s">
        <v>4507</v>
      </c>
      <c r="S90" s="82" t="s">
        <v>4508</v>
      </c>
      <c r="T90" s="82" t="s">
        <v>4457</v>
      </c>
      <c r="U90" s="82" t="s">
        <v>4457</v>
      </c>
      <c r="V90" s="82" t="s">
        <v>4457</v>
      </c>
      <c r="W90" s="82" t="s">
        <v>173</v>
      </c>
      <c r="X90" s="82" t="s">
        <v>4507</v>
      </c>
      <c r="Y90" s="82" t="s">
        <v>4457</v>
      </c>
      <c r="Z90" s="80" t="str">
        <f>IF(OR(R:R="",S:S=""),"Missing",IF(OR(S:S="Both EC and Condoms",S:S="Condom",S:S="EC"),"Yes",IF(AND(R:R&lt;&gt;"0: No Method",R:R&lt;&gt;"6: EC",R:R&lt;&gt;"5: Condoms"),"Yes","No")))</f>
        <v>No</v>
      </c>
      <c r="AA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0" s="80" t="s">
        <v>4509</v>
      </c>
      <c r="AC90" s="80">
        <f>VLOOKUP(N90,Registration!O:P,2,FALSE)</f>
        <v>15</v>
      </c>
      <c r="AD90" s="82" t="s">
        <v>4510</v>
      </c>
      <c r="AE90" s="82"/>
      <c r="AF90" s="82"/>
      <c r="AG90" s="82"/>
      <c r="AH90" s="82"/>
    </row>
    <row r="91" spans="1:34" s="80" customFormat="1" ht="23.1" customHeight="1">
      <c r="A91" s="82" t="s">
        <v>35</v>
      </c>
      <c r="B91" s="82" t="s">
        <v>26</v>
      </c>
      <c r="C91" s="82" t="s">
        <v>27</v>
      </c>
      <c r="D91" s="82" t="s">
        <v>28</v>
      </c>
      <c r="E91" s="82" t="s">
        <v>28</v>
      </c>
      <c r="F91" s="82" t="s">
        <v>29</v>
      </c>
      <c r="G91" s="82" t="s">
        <v>1887</v>
      </c>
      <c r="H91" s="80" t="s">
        <v>8165</v>
      </c>
      <c r="I91" s="82" t="s">
        <v>8162</v>
      </c>
      <c r="J91" s="82">
        <v>28</v>
      </c>
      <c r="K91" s="82">
        <v>4</v>
      </c>
      <c r="L91" s="82">
        <v>2018</v>
      </c>
      <c r="M91" s="76">
        <f t="shared" si="1"/>
        <v>43218</v>
      </c>
      <c r="N91" s="82" t="s">
        <v>1969</v>
      </c>
      <c r="O91" s="82">
        <v>15</v>
      </c>
      <c r="P91" s="82" t="s">
        <v>4506</v>
      </c>
      <c r="Q91" s="82" t="s">
        <v>4456</v>
      </c>
      <c r="R91" s="82" t="s">
        <v>4507</v>
      </c>
      <c r="S91" s="82" t="s">
        <v>4508</v>
      </c>
      <c r="T91" s="82" t="s">
        <v>4457</v>
      </c>
      <c r="U91" s="82" t="s">
        <v>4457</v>
      </c>
      <c r="V91" s="82" t="s">
        <v>4457</v>
      </c>
      <c r="W91" s="82" t="s">
        <v>173</v>
      </c>
      <c r="X91" s="82" t="s">
        <v>4507</v>
      </c>
      <c r="Y91" s="82" t="s">
        <v>4457</v>
      </c>
      <c r="Z91" s="80" t="str">
        <f>IF(OR(R:R="",S:S=""),"Missing",IF(OR(S:S="Both EC and Condoms",S:S="Condom",S:S="EC"),"Yes",IF(AND(R:R&lt;&gt;"0: No Method",R:R&lt;&gt;"6: EC",R:R&lt;&gt;"5: Condoms"),"Yes","No")))</f>
        <v>No</v>
      </c>
      <c r="AA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1" s="80" t="s">
        <v>4509</v>
      </c>
      <c r="AC91" s="80">
        <f>VLOOKUP(N91,Registration!O:P,2,FALSE)</f>
        <v>15</v>
      </c>
      <c r="AD91" s="82" t="s">
        <v>4510</v>
      </c>
      <c r="AE91" s="82"/>
      <c r="AF91" s="82"/>
      <c r="AG91" s="82"/>
      <c r="AH91" s="82"/>
    </row>
    <row r="92" spans="1:34" s="80" customFormat="1" ht="23.1" customHeight="1">
      <c r="A92" s="82" t="s">
        <v>35</v>
      </c>
      <c r="B92" s="82" t="s">
        <v>26</v>
      </c>
      <c r="C92" s="82" t="s">
        <v>27</v>
      </c>
      <c r="D92" s="82" t="s">
        <v>28</v>
      </c>
      <c r="E92" s="82" t="s">
        <v>28</v>
      </c>
      <c r="F92" s="82" t="s">
        <v>29</v>
      </c>
      <c r="G92" s="82" t="s">
        <v>1887</v>
      </c>
      <c r="H92" s="80" t="s">
        <v>8165</v>
      </c>
      <c r="I92" s="82" t="s">
        <v>8162</v>
      </c>
      <c r="J92" s="82">
        <v>28</v>
      </c>
      <c r="K92" s="82">
        <v>4</v>
      </c>
      <c r="L92" s="82">
        <v>2018</v>
      </c>
      <c r="M92" s="76">
        <f t="shared" si="1"/>
        <v>43218</v>
      </c>
      <c r="N92" s="82" t="s">
        <v>1971</v>
      </c>
      <c r="O92" s="82">
        <v>18</v>
      </c>
      <c r="P92" s="82" t="s">
        <v>4506</v>
      </c>
      <c r="Q92" s="82" t="s">
        <v>4456</v>
      </c>
      <c r="R92" s="82" t="s">
        <v>4507</v>
      </c>
      <c r="S92" s="82" t="s">
        <v>4508</v>
      </c>
      <c r="T92" s="82" t="s">
        <v>4457</v>
      </c>
      <c r="U92" s="82" t="s">
        <v>4457</v>
      </c>
      <c r="V92" s="82" t="s">
        <v>4457</v>
      </c>
      <c r="W92" s="82" t="s">
        <v>173</v>
      </c>
      <c r="X92" s="82" t="s">
        <v>4507</v>
      </c>
      <c r="Y92" s="82" t="s">
        <v>4457</v>
      </c>
      <c r="Z92" s="80" t="str">
        <f>IF(OR(R:R="",S:S=""),"Missing",IF(OR(S:S="Both EC and Condoms",S:S="Condom",S:S="EC"),"Yes",IF(AND(R:R&lt;&gt;"0: No Method",R:R&lt;&gt;"6: EC",R:R&lt;&gt;"5: Condoms"),"Yes","No")))</f>
        <v>No</v>
      </c>
      <c r="AA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2" s="80" t="s">
        <v>4509</v>
      </c>
      <c r="AC92" s="80">
        <f>VLOOKUP(N92,Registration!O:P,2,FALSE)</f>
        <v>18</v>
      </c>
      <c r="AD92" s="82" t="s">
        <v>4510</v>
      </c>
      <c r="AE92" s="82"/>
      <c r="AF92" s="82"/>
      <c r="AG92" s="82"/>
      <c r="AH92" s="82"/>
    </row>
    <row r="93" spans="1:34" s="80" customFormat="1" ht="23.1" customHeight="1">
      <c r="A93" s="82" t="s">
        <v>35</v>
      </c>
      <c r="B93" s="82" t="s">
        <v>26</v>
      </c>
      <c r="C93" s="82" t="s">
        <v>27</v>
      </c>
      <c r="D93" s="82" t="s">
        <v>28</v>
      </c>
      <c r="E93" s="82" t="s">
        <v>28</v>
      </c>
      <c r="F93" s="82" t="s">
        <v>29</v>
      </c>
      <c r="G93" s="82" t="s">
        <v>1887</v>
      </c>
      <c r="H93" s="80" t="s">
        <v>8165</v>
      </c>
      <c r="I93" s="82" t="s">
        <v>8162</v>
      </c>
      <c r="J93" s="82">
        <v>28</v>
      </c>
      <c r="K93" s="82">
        <v>4</v>
      </c>
      <c r="L93" s="82">
        <v>2018</v>
      </c>
      <c r="M93" s="76">
        <f t="shared" si="1"/>
        <v>43218</v>
      </c>
      <c r="N93" s="82" t="s">
        <v>1973</v>
      </c>
      <c r="O93" s="82">
        <v>19</v>
      </c>
      <c r="P93" s="82" t="s">
        <v>4506</v>
      </c>
      <c r="Q93" s="82" t="s">
        <v>4456</v>
      </c>
      <c r="R93" s="82" t="s">
        <v>4507</v>
      </c>
      <c r="S93" s="82" t="s">
        <v>4508</v>
      </c>
      <c r="T93" s="82" t="s">
        <v>4457</v>
      </c>
      <c r="U93" s="82" t="s">
        <v>4457</v>
      </c>
      <c r="V93" s="82" t="s">
        <v>4457</v>
      </c>
      <c r="W93" s="82" t="s">
        <v>173</v>
      </c>
      <c r="X93" s="82" t="s">
        <v>4507</v>
      </c>
      <c r="Y93" s="82" t="s">
        <v>4457</v>
      </c>
      <c r="Z93" s="80" t="str">
        <f>IF(OR(R:R="",S:S=""),"Missing",IF(OR(S:S="Both EC and Condoms",S:S="Condom",S:S="EC"),"Yes",IF(AND(R:R&lt;&gt;"0: No Method",R:R&lt;&gt;"6: EC",R:R&lt;&gt;"5: Condoms"),"Yes","No")))</f>
        <v>No</v>
      </c>
      <c r="AA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3" s="80" t="s">
        <v>4509</v>
      </c>
      <c r="AC93" s="80">
        <f>VLOOKUP(N93,Registration!O:P,2,FALSE)</f>
        <v>19</v>
      </c>
      <c r="AD93" s="82" t="s">
        <v>4510</v>
      </c>
      <c r="AE93" s="82"/>
      <c r="AF93" s="82"/>
      <c r="AG93" s="82"/>
      <c r="AH93" s="82"/>
    </row>
    <row r="94" spans="1:34" s="80" customFormat="1" ht="23.1" customHeight="1">
      <c r="A94" s="82" t="s">
        <v>35</v>
      </c>
      <c r="B94" s="82" t="s">
        <v>26</v>
      </c>
      <c r="C94" s="82" t="s">
        <v>27</v>
      </c>
      <c r="D94" s="82" t="s">
        <v>28</v>
      </c>
      <c r="E94" s="82" t="s">
        <v>28</v>
      </c>
      <c r="F94" s="82" t="s">
        <v>29</v>
      </c>
      <c r="G94" s="82" t="s">
        <v>1887</v>
      </c>
      <c r="H94" s="80" t="s">
        <v>8165</v>
      </c>
      <c r="I94" s="82" t="s">
        <v>8162</v>
      </c>
      <c r="J94" s="82">
        <v>28</v>
      </c>
      <c r="K94" s="82">
        <v>4</v>
      </c>
      <c r="L94" s="82">
        <v>2018</v>
      </c>
      <c r="M94" s="76">
        <f t="shared" si="1"/>
        <v>43218</v>
      </c>
      <c r="N94" s="82" t="s">
        <v>1975</v>
      </c>
      <c r="O94" s="82">
        <v>18</v>
      </c>
      <c r="P94" s="82" t="s">
        <v>4506</v>
      </c>
      <c r="Q94" s="82" t="s">
        <v>4456</v>
      </c>
      <c r="R94" s="82" t="s">
        <v>4507</v>
      </c>
      <c r="S94" s="82" t="s">
        <v>4508</v>
      </c>
      <c r="T94" s="82" t="s">
        <v>4457</v>
      </c>
      <c r="U94" s="82" t="s">
        <v>4457</v>
      </c>
      <c r="V94" s="82" t="s">
        <v>4457</v>
      </c>
      <c r="W94" s="82" t="s">
        <v>173</v>
      </c>
      <c r="X94" s="82" t="s">
        <v>4507</v>
      </c>
      <c r="Y94" s="82" t="s">
        <v>4457</v>
      </c>
      <c r="Z94" s="80" t="str">
        <f>IF(OR(R:R="",S:S=""),"Missing",IF(OR(S:S="Both EC and Condoms",S:S="Condom",S:S="EC"),"Yes",IF(AND(R:R&lt;&gt;"0: No Method",R:R&lt;&gt;"6: EC",R:R&lt;&gt;"5: Condoms"),"Yes","No")))</f>
        <v>No</v>
      </c>
      <c r="AA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4" s="80" t="s">
        <v>4509</v>
      </c>
      <c r="AC94" s="80">
        <f>VLOOKUP(N94,Registration!O:P,2,FALSE)</f>
        <v>18</v>
      </c>
      <c r="AD94" s="82" t="s">
        <v>4510</v>
      </c>
      <c r="AE94" s="82"/>
      <c r="AF94" s="82"/>
      <c r="AG94" s="82"/>
      <c r="AH94" s="82"/>
    </row>
    <row r="95" spans="1:34" s="80" customFormat="1" ht="23.1" customHeight="1">
      <c r="A95" s="82" t="s">
        <v>35</v>
      </c>
      <c r="B95" s="82" t="s">
        <v>26</v>
      </c>
      <c r="C95" s="82" t="s">
        <v>27</v>
      </c>
      <c r="D95" s="82" t="s">
        <v>28</v>
      </c>
      <c r="E95" s="82" t="s">
        <v>28</v>
      </c>
      <c r="F95" s="82" t="s">
        <v>29</v>
      </c>
      <c r="G95" s="82" t="s">
        <v>1887</v>
      </c>
      <c r="H95" s="80" t="s">
        <v>8165</v>
      </c>
      <c r="I95" s="82" t="s">
        <v>8162</v>
      </c>
      <c r="J95" s="82">
        <v>28</v>
      </c>
      <c r="K95" s="82">
        <v>4</v>
      </c>
      <c r="L95" s="82">
        <v>2018</v>
      </c>
      <c r="M95" s="76">
        <f t="shared" si="1"/>
        <v>43218</v>
      </c>
      <c r="N95" s="82" t="s">
        <v>1977</v>
      </c>
      <c r="O95" s="82">
        <v>15</v>
      </c>
      <c r="P95" s="82" t="s">
        <v>4506</v>
      </c>
      <c r="Q95" s="82" t="s">
        <v>4456</v>
      </c>
      <c r="R95" s="82" t="s">
        <v>4507</v>
      </c>
      <c r="S95" s="82" t="s">
        <v>4508</v>
      </c>
      <c r="T95" s="82" t="s">
        <v>4457</v>
      </c>
      <c r="U95" s="82" t="s">
        <v>4457</v>
      </c>
      <c r="V95" s="82" t="s">
        <v>4457</v>
      </c>
      <c r="W95" s="82" t="s">
        <v>173</v>
      </c>
      <c r="X95" s="82" t="s">
        <v>4507</v>
      </c>
      <c r="Y95" s="82" t="s">
        <v>4457</v>
      </c>
      <c r="Z95" s="80" t="str">
        <f>IF(OR(R:R="",S:S=""),"Missing",IF(OR(S:S="Both EC and Condoms",S:S="Condom",S:S="EC"),"Yes",IF(AND(R:R&lt;&gt;"0: No Method",R:R&lt;&gt;"6: EC",R:R&lt;&gt;"5: Condoms"),"Yes","No")))</f>
        <v>No</v>
      </c>
      <c r="AA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5" s="80" t="s">
        <v>4509</v>
      </c>
      <c r="AC95" s="80">
        <f>VLOOKUP(N95,Registration!O:P,2,FALSE)</f>
        <v>15</v>
      </c>
      <c r="AD95" s="82" t="s">
        <v>4510</v>
      </c>
      <c r="AE95" s="82"/>
      <c r="AF95" s="82"/>
      <c r="AG95" s="82"/>
      <c r="AH95" s="82"/>
    </row>
    <row r="96" spans="1:34" s="80" customFormat="1" ht="23.1" customHeight="1">
      <c r="A96" s="82" t="s">
        <v>35</v>
      </c>
      <c r="B96" s="82" t="s">
        <v>26</v>
      </c>
      <c r="C96" s="82" t="s">
        <v>27</v>
      </c>
      <c r="D96" s="82" t="s">
        <v>28</v>
      </c>
      <c r="E96" s="82" t="s">
        <v>28</v>
      </c>
      <c r="F96" s="82" t="s">
        <v>29</v>
      </c>
      <c r="G96" s="82" t="s">
        <v>1887</v>
      </c>
      <c r="H96" s="80" t="s">
        <v>8165</v>
      </c>
      <c r="I96" s="82" t="s">
        <v>8162</v>
      </c>
      <c r="J96" s="82">
        <v>28</v>
      </c>
      <c r="K96" s="82">
        <v>4</v>
      </c>
      <c r="L96" s="82">
        <v>2018</v>
      </c>
      <c r="M96" s="76">
        <f t="shared" si="1"/>
        <v>43218</v>
      </c>
      <c r="N96" s="82" t="s">
        <v>1953</v>
      </c>
      <c r="O96" s="82">
        <v>18</v>
      </c>
      <c r="P96" s="82" t="s">
        <v>4511</v>
      </c>
      <c r="Q96" s="82" t="s">
        <v>4456</v>
      </c>
      <c r="R96" s="82" t="s">
        <v>4507</v>
      </c>
      <c r="S96" s="82" t="s">
        <v>4508</v>
      </c>
      <c r="T96" s="82" t="s">
        <v>4457</v>
      </c>
      <c r="U96" s="82" t="s">
        <v>4457</v>
      </c>
      <c r="V96" s="82" t="s">
        <v>4457</v>
      </c>
      <c r="W96" s="82" t="s">
        <v>173</v>
      </c>
      <c r="X96" s="82" t="s">
        <v>4507</v>
      </c>
      <c r="Y96" s="82" t="s">
        <v>4457</v>
      </c>
      <c r="Z96" s="80" t="str">
        <f>IF(OR(R:R="",S:S=""),"Missing",IF(OR(S:S="Both EC and Condoms",S:S="Condom",S:S="EC"),"Yes",IF(AND(R:R&lt;&gt;"0: No Method",R:R&lt;&gt;"6: EC",R:R&lt;&gt;"5: Condoms"),"Yes","No")))</f>
        <v>No</v>
      </c>
      <c r="AA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6" s="80" t="s">
        <v>4509</v>
      </c>
      <c r="AC96" s="80">
        <f>VLOOKUP(N96,Registration!O:P,2,FALSE)</f>
        <v>18</v>
      </c>
      <c r="AD96" s="82" t="s">
        <v>4510</v>
      </c>
      <c r="AE96" s="82"/>
      <c r="AF96" s="82"/>
      <c r="AG96" s="82"/>
      <c r="AH96" s="82"/>
    </row>
    <row r="97" spans="1:34" s="80" customFormat="1" ht="23.1" customHeight="1">
      <c r="A97" s="82" t="s">
        <v>35</v>
      </c>
      <c r="B97" s="82" t="s">
        <v>26</v>
      </c>
      <c r="C97" s="82" t="s">
        <v>27</v>
      </c>
      <c r="D97" s="82" t="s">
        <v>28</v>
      </c>
      <c r="E97" s="82" t="s">
        <v>28</v>
      </c>
      <c r="F97" s="82" t="s">
        <v>29</v>
      </c>
      <c r="G97" s="82" t="s">
        <v>1887</v>
      </c>
      <c r="H97" s="80" t="s">
        <v>8165</v>
      </c>
      <c r="I97" s="82" t="s">
        <v>8162</v>
      </c>
      <c r="J97" s="82">
        <v>28</v>
      </c>
      <c r="K97" s="82">
        <v>4</v>
      </c>
      <c r="L97" s="82">
        <v>2018</v>
      </c>
      <c r="M97" s="76">
        <f t="shared" si="1"/>
        <v>43218</v>
      </c>
      <c r="N97" s="82" t="s">
        <v>1951</v>
      </c>
      <c r="O97" s="82">
        <v>18</v>
      </c>
      <c r="P97" s="82" t="s">
        <v>4511</v>
      </c>
      <c r="Q97" s="82" t="s">
        <v>4456</v>
      </c>
      <c r="R97" s="82" t="s">
        <v>4507</v>
      </c>
      <c r="S97" s="82" t="s">
        <v>4508</v>
      </c>
      <c r="T97" s="82" t="s">
        <v>4457</v>
      </c>
      <c r="U97" s="82" t="s">
        <v>4457</v>
      </c>
      <c r="V97" s="82" t="s">
        <v>4457</v>
      </c>
      <c r="W97" s="82" t="s">
        <v>173</v>
      </c>
      <c r="X97" s="82" t="s">
        <v>4507</v>
      </c>
      <c r="Y97" s="82" t="s">
        <v>4457</v>
      </c>
      <c r="Z97" s="80" t="str">
        <f>IF(OR(R:R="",S:S=""),"Missing",IF(OR(S:S="Both EC and Condoms",S:S="Condom",S:S="EC"),"Yes",IF(AND(R:R&lt;&gt;"0: No Method",R:R&lt;&gt;"6: EC",R:R&lt;&gt;"5: Condoms"),"Yes","No")))</f>
        <v>No</v>
      </c>
      <c r="AA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7" s="80" t="s">
        <v>4509</v>
      </c>
      <c r="AC97" s="80">
        <f>VLOOKUP(N97,Registration!O:P,2,FALSE)</f>
        <v>18</v>
      </c>
      <c r="AD97" s="82" t="s">
        <v>4510</v>
      </c>
      <c r="AE97" s="82"/>
      <c r="AF97" s="82"/>
      <c r="AG97" s="82"/>
      <c r="AH97" s="82"/>
    </row>
    <row r="98" spans="1:34" s="80" customFormat="1" ht="23.1" customHeight="1">
      <c r="A98" s="82" t="s">
        <v>35</v>
      </c>
      <c r="B98" s="82" t="s">
        <v>26</v>
      </c>
      <c r="C98" s="82" t="s">
        <v>27</v>
      </c>
      <c r="D98" s="82" t="s">
        <v>28</v>
      </c>
      <c r="E98" s="82" t="s">
        <v>28</v>
      </c>
      <c r="F98" s="82" t="s">
        <v>29</v>
      </c>
      <c r="G98" s="82" t="s">
        <v>1887</v>
      </c>
      <c r="H98" s="80" t="s">
        <v>8165</v>
      </c>
      <c r="I98" s="82" t="s">
        <v>8162</v>
      </c>
      <c r="J98" s="82">
        <v>28</v>
      </c>
      <c r="K98" s="82">
        <v>4</v>
      </c>
      <c r="L98" s="82">
        <v>2018</v>
      </c>
      <c r="M98" s="76">
        <f t="shared" si="1"/>
        <v>43218</v>
      </c>
      <c r="N98" s="82" t="s">
        <v>1955</v>
      </c>
      <c r="O98" s="82">
        <v>16</v>
      </c>
      <c r="P98" s="82" t="s">
        <v>4511</v>
      </c>
      <c r="Q98" s="82" t="s">
        <v>4456</v>
      </c>
      <c r="R98" s="82" t="s">
        <v>4507</v>
      </c>
      <c r="S98" s="82" t="s">
        <v>4508</v>
      </c>
      <c r="T98" s="82" t="s">
        <v>4457</v>
      </c>
      <c r="U98" s="82" t="s">
        <v>4457</v>
      </c>
      <c r="V98" s="82" t="s">
        <v>4457</v>
      </c>
      <c r="W98" s="82" t="s">
        <v>173</v>
      </c>
      <c r="X98" s="82" t="s">
        <v>4507</v>
      </c>
      <c r="Y98" s="82" t="s">
        <v>4457</v>
      </c>
      <c r="Z98" s="80" t="str">
        <f>IF(OR(R:R="",S:S=""),"Missing",IF(OR(S:S="Both EC and Condoms",S:S="Condom",S:S="EC"),"Yes",IF(AND(R:R&lt;&gt;"0: No Method",R:R&lt;&gt;"6: EC",R:R&lt;&gt;"5: Condoms"),"Yes","No")))</f>
        <v>No</v>
      </c>
      <c r="AA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8" s="80" t="s">
        <v>4509</v>
      </c>
      <c r="AC98" s="80">
        <f>VLOOKUP(N98,Registration!O:P,2,FALSE)</f>
        <v>16</v>
      </c>
      <c r="AD98" s="82" t="s">
        <v>4510</v>
      </c>
      <c r="AE98" s="82"/>
      <c r="AF98" s="82"/>
      <c r="AG98" s="82"/>
      <c r="AH98" s="82"/>
    </row>
    <row r="99" spans="1:34" s="80" customFormat="1" ht="23.1" customHeight="1">
      <c r="A99" s="82" t="s">
        <v>35</v>
      </c>
      <c r="B99" s="82" t="s">
        <v>26</v>
      </c>
      <c r="C99" s="82" t="s">
        <v>27</v>
      </c>
      <c r="D99" s="82" t="s">
        <v>28</v>
      </c>
      <c r="E99" s="82" t="s">
        <v>28</v>
      </c>
      <c r="F99" s="82" t="s">
        <v>29</v>
      </c>
      <c r="G99" s="82" t="s">
        <v>1887</v>
      </c>
      <c r="H99" s="80" t="s">
        <v>8165</v>
      </c>
      <c r="I99" s="82" t="s">
        <v>8162</v>
      </c>
      <c r="J99" s="82">
        <v>28</v>
      </c>
      <c r="K99" s="82">
        <v>4</v>
      </c>
      <c r="L99" s="82">
        <v>2018</v>
      </c>
      <c r="M99" s="76">
        <f t="shared" si="1"/>
        <v>43218</v>
      </c>
      <c r="N99" s="82" t="s">
        <v>1981</v>
      </c>
      <c r="O99" s="82">
        <v>15</v>
      </c>
      <c r="P99" s="82" t="s">
        <v>4506</v>
      </c>
      <c r="Q99" s="82" t="s">
        <v>4456</v>
      </c>
      <c r="R99" s="82" t="s">
        <v>4507</v>
      </c>
      <c r="S99" s="82" t="s">
        <v>4508</v>
      </c>
      <c r="T99" s="82" t="s">
        <v>4457</v>
      </c>
      <c r="U99" s="82" t="s">
        <v>4457</v>
      </c>
      <c r="V99" s="82" t="s">
        <v>4457</v>
      </c>
      <c r="W99" s="82" t="s">
        <v>173</v>
      </c>
      <c r="X99" s="82" t="s">
        <v>4507</v>
      </c>
      <c r="Y99" s="82" t="s">
        <v>4457</v>
      </c>
      <c r="Z99" s="80" t="str">
        <f>IF(OR(R:R="",S:S=""),"Missing",IF(OR(S:S="Both EC and Condoms",S:S="Condom",S:S="EC"),"Yes",IF(AND(R:R&lt;&gt;"0: No Method",R:R&lt;&gt;"6: EC",R:R&lt;&gt;"5: Condoms"),"Yes","No")))</f>
        <v>No</v>
      </c>
      <c r="AA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9" s="80" t="s">
        <v>4509</v>
      </c>
      <c r="AC99" s="80">
        <f>VLOOKUP(N99,Registration!O:P,2,FALSE)</f>
        <v>15</v>
      </c>
      <c r="AD99" s="82" t="s">
        <v>4510</v>
      </c>
      <c r="AE99" s="82"/>
      <c r="AF99" s="82"/>
      <c r="AG99" s="82"/>
      <c r="AH99" s="82"/>
    </row>
    <row r="100" spans="1:34" s="80" customFormat="1" ht="23.1" customHeight="1">
      <c r="A100" s="82" t="s">
        <v>38</v>
      </c>
      <c r="B100" s="82" t="s">
        <v>26</v>
      </c>
      <c r="C100" s="82" t="s">
        <v>27</v>
      </c>
      <c r="D100" s="82" t="s">
        <v>28</v>
      </c>
      <c r="E100" s="82" t="s">
        <v>28</v>
      </c>
      <c r="F100" s="82" t="s">
        <v>29</v>
      </c>
      <c r="G100" s="82" t="s">
        <v>1887</v>
      </c>
      <c r="H100" s="80" t="s">
        <v>8165</v>
      </c>
      <c r="I100" s="82" t="s">
        <v>8163</v>
      </c>
      <c r="J100" s="82">
        <v>30</v>
      </c>
      <c r="K100" s="82">
        <v>4</v>
      </c>
      <c r="L100" s="82">
        <v>2018</v>
      </c>
      <c r="M100" s="76">
        <f t="shared" si="1"/>
        <v>43220</v>
      </c>
      <c r="N100" s="82" t="s">
        <v>1987</v>
      </c>
      <c r="O100" s="82">
        <v>18</v>
      </c>
      <c r="P100" s="82" t="s">
        <v>4506</v>
      </c>
      <c r="Q100" s="82" t="s">
        <v>4456</v>
      </c>
      <c r="R100" s="82" t="s">
        <v>4519</v>
      </c>
      <c r="S100" s="82" t="s">
        <v>4508</v>
      </c>
      <c r="T100" s="82" t="s">
        <v>4456</v>
      </c>
      <c r="U100" s="82" t="s">
        <v>4457</v>
      </c>
      <c r="V100" s="82" t="s">
        <v>4457</v>
      </c>
      <c r="W100" s="82" t="s">
        <v>173</v>
      </c>
      <c r="X100" s="80" t="s">
        <v>4518</v>
      </c>
      <c r="Y100" s="82" t="s">
        <v>4457</v>
      </c>
      <c r="Z100" s="80" t="str">
        <f>IF(OR(R:R="",S:S=""),"Missing",IF(OR(S:S="Both EC and Condoms",S:S="Condom",S:S="EC"),"Yes",IF(AND(R:R&lt;&gt;"0: No Method",R:R&lt;&gt;"6: EC",R:R&lt;&gt;"5: Condoms"),"Yes","No")))</f>
        <v>Yes</v>
      </c>
      <c r="AA1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0" s="80" t="str">
        <f>IF(W:W="Pregnant","Pregnant",IF(AND(Z:Z="No",AA:AA="Yes"),"Adopter",IF(Z:Z="Yes","Continuing User",IF(AND(Z:Z="No",AA:AA="No"),"Non-user","Missing"))))</f>
        <v>Continuing User</v>
      </c>
      <c r="AC100" s="80">
        <f>VLOOKUP(N100,Registration!O:P,2,FALSE)</f>
        <v>18</v>
      </c>
      <c r="AD100" s="82" t="s">
        <v>4510</v>
      </c>
      <c r="AE100" s="82"/>
      <c r="AF100" s="82"/>
      <c r="AG100" s="82"/>
      <c r="AH100" s="82"/>
    </row>
    <row r="101" spans="1:34" s="80" customFormat="1" ht="23.1" customHeight="1">
      <c r="A101" s="82" t="s">
        <v>38</v>
      </c>
      <c r="B101" s="82" t="s">
        <v>26</v>
      </c>
      <c r="C101" s="82" t="s">
        <v>27</v>
      </c>
      <c r="D101" s="82" t="s">
        <v>28</v>
      </c>
      <c r="E101" s="82" t="s">
        <v>28</v>
      </c>
      <c r="F101" s="82" t="s">
        <v>29</v>
      </c>
      <c r="G101" s="82" t="s">
        <v>1887</v>
      </c>
      <c r="H101" s="80" t="s">
        <v>8165</v>
      </c>
      <c r="I101" s="82" t="s">
        <v>8163</v>
      </c>
      <c r="J101" s="82">
        <v>3</v>
      </c>
      <c r="K101" s="82">
        <v>5</v>
      </c>
      <c r="L101" s="82">
        <v>2018</v>
      </c>
      <c r="M101" s="76">
        <f t="shared" si="1"/>
        <v>43223</v>
      </c>
      <c r="N101" s="82" t="s">
        <v>1991</v>
      </c>
      <c r="O101" s="82">
        <v>19</v>
      </c>
      <c r="P101" s="82" t="s">
        <v>4506</v>
      </c>
      <c r="Q101" s="82" t="s">
        <v>4456</v>
      </c>
      <c r="R101" s="82" t="s">
        <v>4507</v>
      </c>
      <c r="S101" s="82" t="s">
        <v>4508</v>
      </c>
      <c r="T101" s="82" t="s">
        <v>4457</v>
      </c>
      <c r="U101" s="82" t="s">
        <v>4457</v>
      </c>
      <c r="V101" s="82" t="s">
        <v>4457</v>
      </c>
      <c r="W101" s="82" t="s">
        <v>173</v>
      </c>
      <c r="X101" s="82" t="s">
        <v>4516</v>
      </c>
      <c r="Y101" s="82" t="s">
        <v>4456</v>
      </c>
      <c r="Z101" s="80" t="str">
        <f>IF(OR(R:R="",S:S=""),"Missing",IF(OR(S:S="Both EC and Condoms",S:S="Condom",S:S="EC"),"Yes",IF(AND(R:R&lt;&gt;"0: No Method",R:R&lt;&gt;"6: EC",R:R&lt;&gt;"5: Condoms"),"Yes","No")))</f>
        <v>No</v>
      </c>
      <c r="AA1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1" s="80" t="str">
        <f>IF(W:W="Pregnant","Pregnant",IF(AND(Z:Z="No",AA:AA="Yes"),"Adopter",IF(Z:Z="Yes","Continuing User",IF(AND(Z:Z="No",AA:AA="No"),"Non-user","Missing"))))</f>
        <v>Adopter</v>
      </c>
      <c r="AC101" s="80">
        <f>VLOOKUP(N101,Registration!O:P,2,FALSE)</f>
        <v>19</v>
      </c>
      <c r="AD101" s="82" t="s">
        <v>4510</v>
      </c>
      <c r="AE101" s="82"/>
      <c r="AF101" s="82"/>
      <c r="AG101" s="82"/>
      <c r="AH101" s="82"/>
    </row>
    <row r="102" spans="1:34" s="80" customFormat="1" ht="23.1" customHeight="1">
      <c r="A102" s="82" t="s">
        <v>38</v>
      </c>
      <c r="B102" s="82" t="s">
        <v>26</v>
      </c>
      <c r="C102" s="82" t="s">
        <v>27</v>
      </c>
      <c r="D102" s="82" t="s">
        <v>28</v>
      </c>
      <c r="E102" s="82" t="s">
        <v>28</v>
      </c>
      <c r="F102" s="82" t="s">
        <v>29</v>
      </c>
      <c r="G102" s="82" t="s">
        <v>1887</v>
      </c>
      <c r="H102" s="80" t="s">
        <v>8165</v>
      </c>
      <c r="I102" s="82" t="s">
        <v>8163</v>
      </c>
      <c r="J102" s="82">
        <v>4</v>
      </c>
      <c r="K102" s="82">
        <v>5</v>
      </c>
      <c r="L102" s="82">
        <v>2018</v>
      </c>
      <c r="M102" s="76">
        <f t="shared" si="1"/>
        <v>43224</v>
      </c>
      <c r="N102" s="82" t="s">
        <v>1994</v>
      </c>
      <c r="O102" s="82">
        <v>19</v>
      </c>
      <c r="P102" s="82" t="s">
        <v>4506</v>
      </c>
      <c r="Q102" s="82" t="s">
        <v>4456</v>
      </c>
      <c r="R102" s="82" t="s">
        <v>4512</v>
      </c>
      <c r="S102" s="82" t="s">
        <v>4508</v>
      </c>
      <c r="T102" s="82" t="s">
        <v>4457</v>
      </c>
      <c r="U102" s="82" t="s">
        <v>4457</v>
      </c>
      <c r="V102" s="82" t="s">
        <v>4457</v>
      </c>
      <c r="W102" s="82" t="s">
        <v>173</v>
      </c>
      <c r="X102" s="82" t="s">
        <v>4515</v>
      </c>
      <c r="Y102" s="82" t="s">
        <v>4457</v>
      </c>
      <c r="Z102" s="80" t="str">
        <f>IF(OR(R:R="",S:S=""),"Missing",IF(OR(S:S="Both EC and Condoms",S:S="Condom",S:S="EC"),"Yes",IF(AND(R:R&lt;&gt;"0: No Method",R:R&lt;&gt;"6: EC",R:R&lt;&gt;"5: Condoms"),"Yes","No")))</f>
        <v>No</v>
      </c>
      <c r="AA1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2" s="80" t="str">
        <f>IF(W:W="Pregnant","Pregnant",IF(AND(Z:Z="No",AA:AA="Yes"),"Adopter",IF(Z:Z="Yes","Continuing User",IF(AND(Z:Z="No",AA:AA="No"),"Non-user","Missing"))))</f>
        <v>Adopter</v>
      </c>
      <c r="AC102" s="80">
        <f>VLOOKUP(N102,Registration!O:P,2,FALSE)</f>
        <v>19</v>
      </c>
      <c r="AD102" s="82" t="s">
        <v>4510</v>
      </c>
      <c r="AE102" s="82"/>
      <c r="AF102" s="82"/>
      <c r="AG102" s="82"/>
      <c r="AH102" s="82"/>
    </row>
    <row r="103" spans="1:34" s="80" customFormat="1" ht="23.1" customHeight="1">
      <c r="A103" s="82" t="s">
        <v>38</v>
      </c>
      <c r="B103" s="82" t="s">
        <v>26</v>
      </c>
      <c r="C103" s="82" t="s">
        <v>27</v>
      </c>
      <c r="D103" s="82" t="s">
        <v>28</v>
      </c>
      <c r="E103" s="82" t="s">
        <v>28</v>
      </c>
      <c r="F103" s="82" t="s">
        <v>29</v>
      </c>
      <c r="G103" s="82" t="s">
        <v>1887</v>
      </c>
      <c r="H103" s="80" t="s">
        <v>8165</v>
      </c>
      <c r="I103" s="82" t="s">
        <v>8163</v>
      </c>
      <c r="J103" s="82">
        <v>4</v>
      </c>
      <c r="K103" s="82">
        <v>5</v>
      </c>
      <c r="L103" s="82">
        <v>2018</v>
      </c>
      <c r="M103" s="76">
        <f t="shared" si="1"/>
        <v>43224</v>
      </c>
      <c r="N103" s="82" t="s">
        <v>1996</v>
      </c>
      <c r="O103" s="82">
        <v>17</v>
      </c>
      <c r="P103" s="82" t="s">
        <v>4506</v>
      </c>
      <c r="Q103" s="82" t="s">
        <v>4456</v>
      </c>
      <c r="R103" s="82" t="s">
        <v>4507</v>
      </c>
      <c r="S103" s="82" t="s">
        <v>4508</v>
      </c>
      <c r="T103" s="82" t="s">
        <v>4457</v>
      </c>
      <c r="U103" s="82" t="s">
        <v>4457</v>
      </c>
      <c r="V103" s="82" t="s">
        <v>4457</v>
      </c>
      <c r="W103" s="82" t="s">
        <v>173</v>
      </c>
      <c r="X103" s="82" t="s">
        <v>4516</v>
      </c>
      <c r="Y103" s="82" t="s">
        <v>4456</v>
      </c>
      <c r="Z103" s="80" t="str">
        <f>IF(OR(R:R="",S:S=""),"Missing",IF(OR(S:S="Both EC and Condoms",S:S="Condom",S:S="EC"),"Yes",IF(AND(R:R&lt;&gt;"0: No Method",R:R&lt;&gt;"6: EC",R:R&lt;&gt;"5: Condoms"),"Yes","No")))</f>
        <v>No</v>
      </c>
      <c r="AA1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3" s="80" t="str">
        <f>IF(W:W="Pregnant","Pregnant",IF(AND(Z:Z="No",AA:AA="Yes"),"Adopter",IF(Z:Z="Yes","Continuing User",IF(AND(Z:Z="No",AA:AA="No"),"Non-user","Missing"))))</f>
        <v>Adopter</v>
      </c>
      <c r="AC103" s="80">
        <f>VLOOKUP(N103,Registration!O:P,2,FALSE)</f>
        <v>17</v>
      </c>
      <c r="AD103" s="82" t="s">
        <v>4510</v>
      </c>
      <c r="AE103" s="82"/>
      <c r="AF103" s="82"/>
      <c r="AG103" s="82"/>
      <c r="AH103" s="82"/>
    </row>
    <row r="104" spans="1:34" s="80" customFormat="1" ht="23.1" customHeight="1">
      <c r="A104" s="82" t="s">
        <v>38</v>
      </c>
      <c r="B104" s="82" t="s">
        <v>26</v>
      </c>
      <c r="C104" s="82" t="s">
        <v>27</v>
      </c>
      <c r="D104" s="82" t="s">
        <v>28</v>
      </c>
      <c r="E104" s="82" t="s">
        <v>28</v>
      </c>
      <c r="F104" s="82" t="s">
        <v>29</v>
      </c>
      <c r="G104" s="82" t="s">
        <v>1887</v>
      </c>
      <c r="H104" s="80" t="s">
        <v>8165</v>
      </c>
      <c r="I104" s="82" t="s">
        <v>8163</v>
      </c>
      <c r="J104" s="82">
        <v>4</v>
      </c>
      <c r="K104" s="82">
        <v>5</v>
      </c>
      <c r="L104" s="82">
        <v>2018</v>
      </c>
      <c r="M104" s="76">
        <f t="shared" si="1"/>
        <v>43224</v>
      </c>
      <c r="N104" s="82" t="s">
        <v>1998</v>
      </c>
      <c r="O104" s="82">
        <v>19</v>
      </c>
      <c r="P104" s="82" t="s">
        <v>4506</v>
      </c>
      <c r="Q104" s="82" t="s">
        <v>4456</v>
      </c>
      <c r="R104" s="82" t="s">
        <v>4520</v>
      </c>
      <c r="S104" s="82" t="s">
        <v>4508</v>
      </c>
      <c r="T104" s="82" t="s">
        <v>4457</v>
      </c>
      <c r="U104" s="82" t="s">
        <v>4457</v>
      </c>
      <c r="V104" s="82" t="s">
        <v>4457</v>
      </c>
      <c r="W104" s="82" t="s">
        <v>173</v>
      </c>
      <c r="X104" s="82" t="s">
        <v>4517</v>
      </c>
      <c r="Y104" s="82" t="s">
        <v>4457</v>
      </c>
      <c r="Z104" s="80" t="str">
        <f>IF(OR(R:R="",S:S=""),"Missing",IF(OR(S:S="Both EC and Condoms",S:S="Condom",S:S="EC"),"Yes",IF(AND(R:R&lt;&gt;"0: No Method",R:R&lt;&gt;"6: EC",R:R&lt;&gt;"5: Condoms"),"Yes","No")))</f>
        <v>Yes</v>
      </c>
      <c r="AA1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4" s="80" t="str">
        <f>IF(W:W="Pregnant","Pregnant",IF(AND(Z:Z="No",AA:AA="Yes"),"Adopter",IF(Z:Z="Yes","Continuing User",IF(AND(Z:Z="No",AA:AA="No"),"Non-user","Missing"))))</f>
        <v>Continuing User</v>
      </c>
      <c r="AC104" s="80">
        <f>VLOOKUP(N104,Registration!O:P,2,FALSE)</f>
        <v>19</v>
      </c>
      <c r="AD104" s="82" t="s">
        <v>4510</v>
      </c>
      <c r="AE104" s="82"/>
      <c r="AF104" s="82"/>
      <c r="AG104" s="82"/>
      <c r="AH104" s="82"/>
    </row>
    <row r="105" spans="1:34" s="80" customFormat="1" ht="23.1" customHeight="1">
      <c r="A105" s="82" t="s">
        <v>38</v>
      </c>
      <c r="B105" s="82" t="s">
        <v>26</v>
      </c>
      <c r="C105" s="82" t="s">
        <v>27</v>
      </c>
      <c r="D105" s="82" t="s">
        <v>28</v>
      </c>
      <c r="E105" s="82" t="s">
        <v>28</v>
      </c>
      <c r="F105" s="82" t="s">
        <v>29</v>
      </c>
      <c r="G105" s="82" t="s">
        <v>1887</v>
      </c>
      <c r="H105" s="80" t="s">
        <v>8165</v>
      </c>
      <c r="I105" s="82" t="s">
        <v>8162</v>
      </c>
      <c r="J105" s="82">
        <v>5</v>
      </c>
      <c r="K105" s="82">
        <v>5</v>
      </c>
      <c r="L105" s="82">
        <v>2018</v>
      </c>
      <c r="M105" s="76">
        <f t="shared" si="1"/>
        <v>43225</v>
      </c>
      <c r="N105" s="82" t="s">
        <v>1979</v>
      </c>
      <c r="O105" s="82">
        <v>16</v>
      </c>
      <c r="P105" s="82" t="s">
        <v>4511</v>
      </c>
      <c r="Q105" s="82" t="s">
        <v>4456</v>
      </c>
      <c r="R105" s="82" t="s">
        <v>4507</v>
      </c>
      <c r="S105" s="82" t="s">
        <v>4508</v>
      </c>
      <c r="T105" s="82" t="s">
        <v>4457</v>
      </c>
      <c r="U105" s="82" t="s">
        <v>4457</v>
      </c>
      <c r="V105" s="82" t="s">
        <v>4457</v>
      </c>
      <c r="W105" s="82" t="s">
        <v>173</v>
      </c>
      <c r="X105" s="82" t="s">
        <v>4507</v>
      </c>
      <c r="Y105" s="82" t="s">
        <v>4457</v>
      </c>
      <c r="Z105" s="80" t="str">
        <f>IF(OR(R:R="",S:S=""),"Missing",IF(OR(S:S="Both EC and Condoms",S:S="Condom",S:S="EC"),"Yes",IF(AND(R:R&lt;&gt;"0: No Method",R:R&lt;&gt;"6: EC",R:R&lt;&gt;"5: Condoms"),"Yes","No")))</f>
        <v>No</v>
      </c>
      <c r="AA1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5" s="80" t="s">
        <v>4509</v>
      </c>
      <c r="AC105" s="80">
        <f>VLOOKUP(N105,Registration!O:P,2,FALSE)</f>
        <v>16</v>
      </c>
      <c r="AD105" s="82" t="s">
        <v>4510</v>
      </c>
      <c r="AE105" s="82"/>
      <c r="AF105" s="82"/>
      <c r="AG105" s="82"/>
      <c r="AH105" s="82"/>
    </row>
    <row r="106" spans="1:34" s="80" customFormat="1" ht="23.1" customHeight="1">
      <c r="A106" s="82" t="s">
        <v>38</v>
      </c>
      <c r="B106" s="82" t="s">
        <v>26</v>
      </c>
      <c r="C106" s="82" t="s">
        <v>27</v>
      </c>
      <c r="D106" s="82" t="s">
        <v>28</v>
      </c>
      <c r="E106" s="82" t="s">
        <v>28</v>
      </c>
      <c r="F106" s="82" t="s">
        <v>29</v>
      </c>
      <c r="G106" s="82" t="s">
        <v>1887</v>
      </c>
      <c r="H106" s="80" t="s">
        <v>8165</v>
      </c>
      <c r="I106" s="82" t="s">
        <v>8162</v>
      </c>
      <c r="J106" s="82">
        <v>5</v>
      </c>
      <c r="K106" s="82">
        <v>5</v>
      </c>
      <c r="L106" s="82">
        <v>2018</v>
      </c>
      <c r="M106" s="76">
        <f t="shared" si="1"/>
        <v>43225</v>
      </c>
      <c r="N106" s="82" t="s">
        <v>1894</v>
      </c>
      <c r="O106" s="82">
        <v>17</v>
      </c>
      <c r="P106" s="82" t="s">
        <v>4511</v>
      </c>
      <c r="Q106" s="82" t="s">
        <v>4456</v>
      </c>
      <c r="R106" s="82" t="s">
        <v>4507</v>
      </c>
      <c r="S106" s="82" t="s">
        <v>4508</v>
      </c>
      <c r="T106" s="82" t="s">
        <v>4457</v>
      </c>
      <c r="U106" s="82" t="s">
        <v>4457</v>
      </c>
      <c r="V106" s="82" t="s">
        <v>4457</v>
      </c>
      <c r="W106" s="82" t="s">
        <v>173</v>
      </c>
      <c r="X106" s="82" t="s">
        <v>4507</v>
      </c>
      <c r="Y106" s="82" t="s">
        <v>4457</v>
      </c>
      <c r="Z106" s="80" t="str">
        <f>IF(OR(R:R="",S:S=""),"Missing",IF(OR(S:S="Both EC and Condoms",S:S="Condom",S:S="EC"),"Yes",IF(AND(R:R&lt;&gt;"0: No Method",R:R&lt;&gt;"6: EC",R:R&lt;&gt;"5: Condoms"),"Yes","No")))</f>
        <v>No</v>
      </c>
      <c r="AA1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6" s="80" t="s">
        <v>4509</v>
      </c>
      <c r="AC106" s="80">
        <f>VLOOKUP(N106,Registration!O:P,2,FALSE)</f>
        <v>17</v>
      </c>
      <c r="AD106" s="82" t="s">
        <v>4510</v>
      </c>
      <c r="AE106" s="82"/>
      <c r="AF106" s="82"/>
      <c r="AG106" s="82"/>
      <c r="AH106" s="82"/>
    </row>
    <row r="107" spans="1:34" s="80" customFormat="1" ht="23.1" customHeight="1">
      <c r="A107" s="82" t="s">
        <v>38</v>
      </c>
      <c r="B107" s="82" t="s">
        <v>26</v>
      </c>
      <c r="C107" s="82" t="s">
        <v>27</v>
      </c>
      <c r="D107" s="82" t="s">
        <v>28</v>
      </c>
      <c r="E107" s="82" t="s">
        <v>28</v>
      </c>
      <c r="F107" s="82" t="s">
        <v>29</v>
      </c>
      <c r="G107" s="82" t="s">
        <v>1887</v>
      </c>
      <c r="H107" s="80" t="s">
        <v>8165</v>
      </c>
      <c r="I107" s="82" t="s">
        <v>8162</v>
      </c>
      <c r="J107" s="82">
        <v>5</v>
      </c>
      <c r="K107" s="82">
        <v>5</v>
      </c>
      <c r="L107" s="82">
        <v>2018</v>
      </c>
      <c r="M107" s="76">
        <f t="shared" si="1"/>
        <v>43225</v>
      </c>
      <c r="N107" s="82" t="s">
        <v>1896</v>
      </c>
      <c r="O107" s="82">
        <v>19</v>
      </c>
      <c r="P107" s="82" t="s">
        <v>4511</v>
      </c>
      <c r="Q107" s="82" t="s">
        <v>4456</v>
      </c>
      <c r="R107" s="82" t="s">
        <v>4507</v>
      </c>
      <c r="S107" s="82" t="s">
        <v>4508</v>
      </c>
      <c r="T107" s="82" t="s">
        <v>4456</v>
      </c>
      <c r="U107" s="82" t="s">
        <v>4457</v>
      </c>
      <c r="V107" s="82" t="s">
        <v>4457</v>
      </c>
      <c r="W107" s="82" t="s">
        <v>173</v>
      </c>
      <c r="X107" s="82" t="s">
        <v>4521</v>
      </c>
      <c r="Y107" s="82" t="s">
        <v>4456</v>
      </c>
      <c r="Z107" s="80" t="str">
        <f>IF(OR(R:R="",S:S=""),"Missing",IF(OR(S:S="Both EC and Condoms",S:S="Condom",S:S="EC"),"Yes",IF(AND(R:R&lt;&gt;"0: No Method",R:R&lt;&gt;"6: EC",R:R&lt;&gt;"5: Condoms"),"Yes","No")))</f>
        <v>No</v>
      </c>
      <c r="AA1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7" s="80" t="str">
        <f>IF(W:W="Pregnant","Pregnant",IF(AND(Z:Z="No",AA:AA="Yes"),"Adopter",IF(Z:Z="Yes","Continuing User",IF(AND(Z:Z="No",AA:AA="No"),"Non-user","Missing"))))</f>
        <v>Adopter</v>
      </c>
      <c r="AC107" s="80">
        <f>VLOOKUP(N107,Registration!O:P,2,FALSE)</f>
        <v>19</v>
      </c>
      <c r="AD107" s="82" t="s">
        <v>4510</v>
      </c>
      <c r="AE107" s="82"/>
      <c r="AF107" s="82"/>
      <c r="AG107" s="82"/>
      <c r="AH107" s="82"/>
    </row>
    <row r="108" spans="1:34" s="80" customFormat="1" ht="23.1" customHeight="1">
      <c r="A108" s="82" t="s">
        <v>38</v>
      </c>
      <c r="B108" s="82" t="s">
        <v>26</v>
      </c>
      <c r="C108" s="82" t="s">
        <v>27</v>
      </c>
      <c r="D108" s="82" t="s">
        <v>28</v>
      </c>
      <c r="E108" s="82" t="s">
        <v>28</v>
      </c>
      <c r="F108" s="82" t="s">
        <v>29</v>
      </c>
      <c r="G108" s="82" t="s">
        <v>1887</v>
      </c>
      <c r="H108" s="80" t="s">
        <v>8165</v>
      </c>
      <c r="I108" s="82" t="s">
        <v>8162</v>
      </c>
      <c r="J108" s="82">
        <v>5</v>
      </c>
      <c r="K108" s="82">
        <v>5</v>
      </c>
      <c r="L108" s="82">
        <v>2018</v>
      </c>
      <c r="M108" s="76">
        <f t="shared" si="1"/>
        <v>43225</v>
      </c>
      <c r="N108" s="82" t="s">
        <v>1998</v>
      </c>
      <c r="O108" s="82">
        <v>19</v>
      </c>
      <c r="P108" s="82" t="s">
        <v>4511</v>
      </c>
      <c r="Q108" s="82" t="s">
        <v>4456</v>
      </c>
      <c r="R108" s="82" t="s">
        <v>4512</v>
      </c>
      <c r="S108" s="82" t="s">
        <v>4513</v>
      </c>
      <c r="T108" s="82" t="s">
        <v>4456</v>
      </c>
      <c r="U108" s="82" t="s">
        <v>4457</v>
      </c>
      <c r="V108" s="82" t="s">
        <v>4457</v>
      </c>
      <c r="W108" s="82" t="s">
        <v>173</v>
      </c>
      <c r="X108" s="80" t="s">
        <v>4518</v>
      </c>
      <c r="Y108" s="82" t="s">
        <v>4456</v>
      </c>
      <c r="Z108" s="80" t="str">
        <f>IF(OR(R:R="",S:S=""),"Missing",IF(OR(S:S="Both EC and Condoms",S:S="Condom",S:S="EC"),"Yes",IF(AND(R:R&lt;&gt;"0: No Method",R:R&lt;&gt;"6: EC",R:R&lt;&gt;"5: Condoms"),"Yes","No")))</f>
        <v>Yes</v>
      </c>
      <c r="AA1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8" s="80" t="str">
        <f>IF(W:W="Pregnant","Pregnant",IF(AND(Z:Z="No",AA:AA="Yes"),"Adopter",IF(Z:Z="Yes","Continuing User",IF(AND(Z:Z="No",AA:AA="No"),"Non-user","Missing"))))</f>
        <v>Continuing User</v>
      </c>
      <c r="AC108" s="80">
        <f>VLOOKUP(N108,Registration!O:P,2,FALSE)</f>
        <v>19</v>
      </c>
      <c r="AD108" s="82" t="s">
        <v>4510</v>
      </c>
      <c r="AE108" s="82"/>
      <c r="AF108" s="82"/>
      <c r="AG108" s="82"/>
      <c r="AH108" s="82"/>
    </row>
    <row r="109" spans="1:34" s="80" customFormat="1" ht="23.1" customHeight="1">
      <c r="A109" s="82" t="s">
        <v>38</v>
      </c>
      <c r="B109" s="82" t="s">
        <v>26</v>
      </c>
      <c r="C109" s="82" t="s">
        <v>27</v>
      </c>
      <c r="D109" s="82" t="s">
        <v>28</v>
      </c>
      <c r="E109" s="82" t="s">
        <v>28</v>
      </c>
      <c r="F109" s="82" t="s">
        <v>29</v>
      </c>
      <c r="G109" s="82" t="s">
        <v>1887</v>
      </c>
      <c r="H109" s="80" t="s">
        <v>8165</v>
      </c>
      <c r="I109" s="82" t="s">
        <v>8162</v>
      </c>
      <c r="J109" s="82">
        <v>5</v>
      </c>
      <c r="K109" s="82">
        <v>5</v>
      </c>
      <c r="L109" s="82">
        <v>2018</v>
      </c>
      <c r="M109" s="76">
        <f t="shared" si="1"/>
        <v>43225</v>
      </c>
      <c r="N109" s="82" t="s">
        <v>2003</v>
      </c>
      <c r="O109" s="82">
        <v>19</v>
      </c>
      <c r="P109" s="82" t="s">
        <v>4506</v>
      </c>
      <c r="Q109" s="82" t="s">
        <v>4456</v>
      </c>
      <c r="R109" s="82" t="s">
        <v>4507</v>
      </c>
      <c r="S109" s="82" t="s">
        <v>4508</v>
      </c>
      <c r="T109" s="82" t="s">
        <v>4457</v>
      </c>
      <c r="U109" s="82" t="s">
        <v>4457</v>
      </c>
      <c r="V109" s="82" t="s">
        <v>4457</v>
      </c>
      <c r="W109" s="82" t="s">
        <v>173</v>
      </c>
      <c r="X109" s="82" t="s">
        <v>4515</v>
      </c>
      <c r="Y109" s="82" t="s">
        <v>4456</v>
      </c>
      <c r="Z109" s="80" t="str">
        <f>IF(OR(R:R="",S:S=""),"Missing",IF(OR(S:S="Both EC and Condoms",S:S="Condom",S:S="EC"),"Yes",IF(AND(R:R&lt;&gt;"0: No Method",R:R&lt;&gt;"6: EC",R:R&lt;&gt;"5: Condoms"),"Yes","No")))</f>
        <v>No</v>
      </c>
      <c r="AA1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9" s="80" t="str">
        <f>IF(W:W="Pregnant","Pregnant",IF(AND(Z:Z="No",AA:AA="Yes"),"Adopter",IF(Z:Z="Yes","Continuing User",IF(AND(Z:Z="No",AA:AA="No"),"Non-user","Missing"))))</f>
        <v>Adopter</v>
      </c>
      <c r="AC109" s="80">
        <f>VLOOKUP(N109,Registration!O:P,2,FALSE)</f>
        <v>19</v>
      </c>
      <c r="AD109" s="82" t="s">
        <v>4510</v>
      </c>
      <c r="AE109" s="82"/>
      <c r="AF109" s="82"/>
      <c r="AG109" s="82"/>
      <c r="AH109" s="82"/>
    </row>
    <row r="110" spans="1:34" s="80" customFormat="1" ht="23.1" customHeight="1">
      <c r="A110" s="82" t="s">
        <v>38</v>
      </c>
      <c r="B110" s="82" t="s">
        <v>26</v>
      </c>
      <c r="C110" s="82" t="s">
        <v>27</v>
      </c>
      <c r="D110" s="82" t="s">
        <v>28</v>
      </c>
      <c r="E110" s="82" t="s">
        <v>28</v>
      </c>
      <c r="F110" s="82" t="s">
        <v>29</v>
      </c>
      <c r="G110" s="82" t="s">
        <v>1887</v>
      </c>
      <c r="H110" s="80" t="s">
        <v>8165</v>
      </c>
      <c r="I110" s="82" t="s">
        <v>8162</v>
      </c>
      <c r="J110" s="82">
        <v>5</v>
      </c>
      <c r="K110" s="82">
        <v>5</v>
      </c>
      <c r="L110" s="82">
        <v>2018</v>
      </c>
      <c r="M110" s="76">
        <f t="shared" si="1"/>
        <v>43225</v>
      </c>
      <c r="N110" s="82" t="s">
        <v>1927</v>
      </c>
      <c r="O110" s="82">
        <v>18</v>
      </c>
      <c r="P110" s="82" t="s">
        <v>4511</v>
      </c>
      <c r="Q110" s="82" t="s">
        <v>4456</v>
      </c>
      <c r="R110" s="82" t="s">
        <v>4507</v>
      </c>
      <c r="S110" s="82" t="s">
        <v>4508</v>
      </c>
      <c r="T110" s="82" t="s">
        <v>4457</v>
      </c>
      <c r="U110" s="82" t="s">
        <v>4457</v>
      </c>
      <c r="V110" s="82" t="s">
        <v>4457</v>
      </c>
      <c r="W110" s="82" t="s">
        <v>173</v>
      </c>
      <c r="X110" s="82" t="s">
        <v>4507</v>
      </c>
      <c r="Y110" s="82" t="s">
        <v>4457</v>
      </c>
      <c r="Z110" s="80" t="str">
        <f>IF(OR(R:R="",S:S=""),"Missing",IF(OR(S:S="Both EC and Condoms",S:S="Condom",S:S="EC"),"Yes",IF(AND(R:R&lt;&gt;"0: No Method",R:R&lt;&gt;"6: EC",R:R&lt;&gt;"5: Condoms"),"Yes","No")))</f>
        <v>No</v>
      </c>
      <c r="AA1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0" s="80" t="s">
        <v>4509</v>
      </c>
      <c r="AC110" s="80">
        <f>VLOOKUP(N110,Registration!O:P,2,FALSE)</f>
        <v>18</v>
      </c>
      <c r="AD110" s="82" t="s">
        <v>4510</v>
      </c>
      <c r="AE110" s="82"/>
      <c r="AF110" s="82"/>
      <c r="AG110" s="82"/>
      <c r="AH110" s="82"/>
    </row>
    <row r="111" spans="1:34" s="80" customFormat="1" ht="23.1" customHeight="1">
      <c r="A111" s="82" t="s">
        <v>38</v>
      </c>
      <c r="B111" s="82" t="s">
        <v>26</v>
      </c>
      <c r="C111" s="82" t="s">
        <v>27</v>
      </c>
      <c r="D111" s="82" t="s">
        <v>28</v>
      </c>
      <c r="E111" s="82" t="s">
        <v>28</v>
      </c>
      <c r="F111" s="82" t="s">
        <v>29</v>
      </c>
      <c r="G111" s="82" t="s">
        <v>1887</v>
      </c>
      <c r="H111" s="80" t="s">
        <v>8165</v>
      </c>
      <c r="I111" s="82" t="s">
        <v>8162</v>
      </c>
      <c r="J111" s="82">
        <v>5</v>
      </c>
      <c r="K111" s="82">
        <v>5</v>
      </c>
      <c r="L111" s="82">
        <v>2018</v>
      </c>
      <c r="M111" s="76">
        <f t="shared" si="1"/>
        <v>43225</v>
      </c>
      <c r="N111" s="82" t="s">
        <v>2009</v>
      </c>
      <c r="O111" s="82">
        <v>19</v>
      </c>
      <c r="P111" s="82" t="s">
        <v>4506</v>
      </c>
      <c r="Q111" s="82" t="s">
        <v>4456</v>
      </c>
      <c r="R111" s="82" t="s">
        <v>4507</v>
      </c>
      <c r="S111" s="82" t="s">
        <v>4508</v>
      </c>
      <c r="T111" s="82" t="s">
        <v>4457</v>
      </c>
      <c r="U111" s="82" t="s">
        <v>4457</v>
      </c>
      <c r="V111" s="82" t="s">
        <v>4457</v>
      </c>
      <c r="W111" s="82" t="s">
        <v>173</v>
      </c>
      <c r="X111" s="82" t="s">
        <v>4517</v>
      </c>
      <c r="Y111" s="82" t="s">
        <v>4457</v>
      </c>
      <c r="Z111" s="80" t="str">
        <f>IF(OR(R:R="",S:S=""),"Missing",IF(OR(S:S="Both EC and Condoms",S:S="Condom",S:S="EC"),"Yes",IF(AND(R:R&lt;&gt;"0: No Method",R:R&lt;&gt;"6: EC",R:R&lt;&gt;"5: Condoms"),"Yes","No")))</f>
        <v>No</v>
      </c>
      <c r="AA1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1" s="80" t="str">
        <f>IF(W:W="Pregnant","Pregnant",IF(AND(Z:Z="No",AA:AA="Yes"),"Adopter",IF(Z:Z="Yes","Continuing User",IF(AND(Z:Z="No",AA:AA="No"),"Non-user","Missing"))))</f>
        <v>Adopter</v>
      </c>
      <c r="AC111" s="80">
        <f>VLOOKUP(N111,Registration!O:P,2,FALSE)</f>
        <v>19</v>
      </c>
      <c r="AD111" s="82" t="s">
        <v>4510</v>
      </c>
      <c r="AE111" s="82"/>
      <c r="AF111" s="82"/>
      <c r="AG111" s="82"/>
      <c r="AH111" s="82"/>
    </row>
    <row r="112" spans="1:34" s="80" customFormat="1" ht="23.1" customHeight="1">
      <c r="A112" s="82" t="s">
        <v>38</v>
      </c>
      <c r="B112" s="82" t="s">
        <v>26</v>
      </c>
      <c r="C112" s="82" t="s">
        <v>27</v>
      </c>
      <c r="D112" s="82" t="s">
        <v>28</v>
      </c>
      <c r="E112" s="82" t="s">
        <v>28</v>
      </c>
      <c r="F112" s="82" t="s">
        <v>29</v>
      </c>
      <c r="G112" s="82" t="s">
        <v>1887</v>
      </c>
      <c r="H112" s="80" t="s">
        <v>8165</v>
      </c>
      <c r="I112" s="82" t="s">
        <v>8162</v>
      </c>
      <c r="J112" s="82">
        <v>5</v>
      </c>
      <c r="K112" s="82">
        <v>5</v>
      </c>
      <c r="L112" s="82">
        <v>2018</v>
      </c>
      <c r="M112" s="76">
        <f t="shared" si="1"/>
        <v>43225</v>
      </c>
      <c r="N112" s="82" t="s">
        <v>2011</v>
      </c>
      <c r="O112" s="82">
        <v>18</v>
      </c>
      <c r="P112" s="82" t="s">
        <v>4506</v>
      </c>
      <c r="Q112" s="82" t="s">
        <v>4456</v>
      </c>
      <c r="R112" s="82" t="s">
        <v>4507</v>
      </c>
      <c r="S112" s="82" t="s">
        <v>4508</v>
      </c>
      <c r="T112" s="82" t="s">
        <v>4457</v>
      </c>
      <c r="U112" s="82" t="s">
        <v>4457</v>
      </c>
      <c r="V112" s="82" t="s">
        <v>4457</v>
      </c>
      <c r="W112" s="82" t="s">
        <v>173</v>
      </c>
      <c r="X112" s="82" t="s">
        <v>4517</v>
      </c>
      <c r="Y112" s="82" t="s">
        <v>4457</v>
      </c>
      <c r="Z112" s="80" t="str">
        <f>IF(OR(R:R="",S:S=""),"Missing",IF(OR(S:S="Both EC and Condoms",S:S="Condom",S:S="EC"),"Yes",IF(AND(R:R&lt;&gt;"0: No Method",R:R&lt;&gt;"6: EC",R:R&lt;&gt;"5: Condoms"),"Yes","No")))</f>
        <v>No</v>
      </c>
      <c r="AA1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2" s="80" t="str">
        <f>IF(W:W="Pregnant","Pregnant",IF(AND(Z:Z="No",AA:AA="Yes"),"Adopter",IF(Z:Z="Yes","Continuing User",IF(AND(Z:Z="No",AA:AA="No"),"Non-user","Missing"))))</f>
        <v>Adopter</v>
      </c>
      <c r="AC112" s="80">
        <f>VLOOKUP(N112,Registration!O:P,2,FALSE)</f>
        <v>18</v>
      </c>
      <c r="AD112" s="82" t="s">
        <v>4510</v>
      </c>
      <c r="AE112" s="82"/>
      <c r="AF112" s="82"/>
      <c r="AG112" s="82"/>
      <c r="AH112" s="82"/>
    </row>
    <row r="113" spans="1:34" s="80" customFormat="1" ht="23.1" customHeight="1">
      <c r="A113" s="82" t="s">
        <v>38</v>
      </c>
      <c r="B113" s="82" t="s">
        <v>26</v>
      </c>
      <c r="C113" s="82" t="s">
        <v>27</v>
      </c>
      <c r="D113" s="82" t="s">
        <v>28</v>
      </c>
      <c r="E113" s="82" t="s">
        <v>28</v>
      </c>
      <c r="F113" s="82" t="s">
        <v>29</v>
      </c>
      <c r="G113" s="82" t="s">
        <v>1887</v>
      </c>
      <c r="H113" s="80" t="s">
        <v>8165</v>
      </c>
      <c r="I113" s="82" t="s">
        <v>8162</v>
      </c>
      <c r="J113" s="82">
        <v>5</v>
      </c>
      <c r="K113" s="82">
        <v>5</v>
      </c>
      <c r="L113" s="82">
        <v>2018</v>
      </c>
      <c r="M113" s="76">
        <f t="shared" si="1"/>
        <v>43225</v>
      </c>
      <c r="N113" s="82" t="s">
        <v>1901</v>
      </c>
      <c r="O113" s="82">
        <v>15</v>
      </c>
      <c r="P113" s="82" t="s">
        <v>4511</v>
      </c>
      <c r="Q113" s="82" t="s">
        <v>4456</v>
      </c>
      <c r="R113" s="82" t="s">
        <v>4507</v>
      </c>
      <c r="S113" s="82" t="s">
        <v>4508</v>
      </c>
      <c r="T113" s="82" t="s">
        <v>4457</v>
      </c>
      <c r="U113" s="82" t="s">
        <v>4457</v>
      </c>
      <c r="V113" s="82" t="s">
        <v>4457</v>
      </c>
      <c r="W113" s="82" t="s">
        <v>173</v>
      </c>
      <c r="X113" s="82" t="s">
        <v>4507</v>
      </c>
      <c r="Y113" s="82" t="s">
        <v>4457</v>
      </c>
      <c r="Z113" s="80" t="str">
        <f>IF(OR(R:R="",S:S=""),"Missing",IF(OR(S:S="Both EC and Condoms",S:S="Condom",S:S="EC"),"Yes",IF(AND(R:R&lt;&gt;"0: No Method",R:R&lt;&gt;"6: EC",R:R&lt;&gt;"5: Condoms"),"Yes","No")))</f>
        <v>No</v>
      </c>
      <c r="AA1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3" s="80" t="s">
        <v>4509</v>
      </c>
      <c r="AC113" s="80">
        <f>VLOOKUP(N113,Registration!O:P,2,FALSE)</f>
        <v>15</v>
      </c>
      <c r="AD113" s="82" t="s">
        <v>4510</v>
      </c>
      <c r="AE113" s="82"/>
      <c r="AF113" s="82"/>
      <c r="AG113" s="82"/>
      <c r="AH113" s="82"/>
    </row>
    <row r="114" spans="1:34" s="80" customFormat="1" ht="23.1" customHeight="1">
      <c r="A114" s="82" t="s">
        <v>38</v>
      </c>
      <c r="B114" s="82" t="s">
        <v>26</v>
      </c>
      <c r="C114" s="82" t="s">
        <v>27</v>
      </c>
      <c r="D114" s="82" t="s">
        <v>28</v>
      </c>
      <c r="E114" s="82" t="s">
        <v>28</v>
      </c>
      <c r="F114" s="82" t="s">
        <v>29</v>
      </c>
      <c r="G114" s="82" t="s">
        <v>1887</v>
      </c>
      <c r="H114" s="80" t="s">
        <v>8165</v>
      </c>
      <c r="I114" s="82" t="s">
        <v>8162</v>
      </c>
      <c r="J114" s="82">
        <v>5</v>
      </c>
      <c r="K114" s="82">
        <v>5</v>
      </c>
      <c r="L114" s="82">
        <v>2018</v>
      </c>
      <c r="M114" s="76">
        <f t="shared" si="1"/>
        <v>43225</v>
      </c>
      <c r="N114" s="82" t="s">
        <v>2005</v>
      </c>
      <c r="O114" s="82">
        <v>15</v>
      </c>
      <c r="P114" s="82" t="s">
        <v>4506</v>
      </c>
      <c r="Q114" s="82" t="s">
        <v>4456</v>
      </c>
      <c r="R114" s="82" t="s">
        <v>4507</v>
      </c>
      <c r="S114" s="82" t="s">
        <v>4508</v>
      </c>
      <c r="T114" s="82" t="s">
        <v>4457</v>
      </c>
      <c r="U114" s="82" t="s">
        <v>4457</v>
      </c>
      <c r="V114" s="82" t="s">
        <v>4457</v>
      </c>
      <c r="W114" s="82" t="s">
        <v>173</v>
      </c>
      <c r="X114" s="82" t="s">
        <v>4507</v>
      </c>
      <c r="Y114" s="82" t="s">
        <v>4457</v>
      </c>
      <c r="Z114" s="80" t="str">
        <f>IF(OR(R:R="",S:S=""),"Missing",IF(OR(S:S="Both EC and Condoms",S:S="Condom",S:S="EC"),"Yes",IF(AND(R:R&lt;&gt;"0: No Method",R:R&lt;&gt;"6: EC",R:R&lt;&gt;"5: Condoms"),"Yes","No")))</f>
        <v>No</v>
      </c>
      <c r="AA1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4" s="80" t="s">
        <v>4509</v>
      </c>
      <c r="AC114" s="80">
        <f>VLOOKUP(N114,Registration!O:P,2,FALSE)</f>
        <v>15</v>
      </c>
      <c r="AD114" s="82" t="s">
        <v>4510</v>
      </c>
      <c r="AE114" s="82"/>
      <c r="AF114" s="82"/>
      <c r="AG114" s="82"/>
      <c r="AH114" s="82"/>
    </row>
    <row r="115" spans="1:34" s="80" customFormat="1" ht="23.1" customHeight="1">
      <c r="A115" s="82" t="s">
        <v>38</v>
      </c>
      <c r="B115" s="82" t="s">
        <v>26</v>
      </c>
      <c r="C115" s="82" t="s">
        <v>27</v>
      </c>
      <c r="D115" s="82" t="s">
        <v>28</v>
      </c>
      <c r="E115" s="82" t="s">
        <v>28</v>
      </c>
      <c r="F115" s="82" t="s">
        <v>111</v>
      </c>
      <c r="G115" s="82" t="s">
        <v>167</v>
      </c>
      <c r="H115" s="80" t="s">
        <v>8159</v>
      </c>
      <c r="I115" s="82" t="s">
        <v>8161</v>
      </c>
      <c r="J115" s="82">
        <v>2</v>
      </c>
      <c r="K115" s="82">
        <v>5</v>
      </c>
      <c r="L115" s="82">
        <v>2018</v>
      </c>
      <c r="M115" s="76">
        <f t="shared" si="1"/>
        <v>43222</v>
      </c>
      <c r="N115" s="82" t="s">
        <v>275</v>
      </c>
      <c r="O115" s="82">
        <v>18</v>
      </c>
      <c r="P115" s="82" t="s">
        <v>4506</v>
      </c>
      <c r="Q115" s="82" t="s">
        <v>4456</v>
      </c>
      <c r="R115" s="82" t="s">
        <v>4507</v>
      </c>
      <c r="S115" s="82" t="s">
        <v>4508</v>
      </c>
      <c r="T115" s="82" t="s">
        <v>4456</v>
      </c>
      <c r="U115" s="82" t="s">
        <v>4457</v>
      </c>
      <c r="V115" s="82" t="s">
        <v>4457</v>
      </c>
      <c r="W115" s="82" t="s">
        <v>173</v>
      </c>
      <c r="X115" s="82" t="s">
        <v>4516</v>
      </c>
      <c r="Y115" s="82" t="s">
        <v>4457</v>
      </c>
      <c r="Z115" s="80" t="str">
        <f>IF(OR(R:R="",S:S=""),"Missing",IF(OR(S:S="Both EC and Condoms",S:S="Condom",S:S="EC"),"Yes",IF(AND(R:R&lt;&gt;"0: No Method",R:R&lt;&gt;"6: EC",R:R&lt;&gt;"5: Condoms"),"Yes","No")))</f>
        <v>No</v>
      </c>
      <c r="AA1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5" s="80" t="str">
        <f>IF(W:W="Pregnant","Pregnant",IF(AND(Z:Z="No",AA:AA="Yes"),"Adopter",IF(Z:Z="Yes","Continuing User",IF(AND(Z:Z="No",AA:AA="No"),"Non-user","Missing"))))</f>
        <v>Adopter</v>
      </c>
      <c r="AC115" s="80">
        <f>VLOOKUP(N115,Registration!O:P,2,FALSE)</f>
        <v>18</v>
      </c>
      <c r="AD115" s="82" t="s">
        <v>4510</v>
      </c>
      <c r="AE115" s="82"/>
      <c r="AF115" s="82"/>
      <c r="AG115" s="82"/>
      <c r="AH115" s="82"/>
    </row>
    <row r="116" spans="1:34" s="80" customFormat="1" ht="23.1" customHeight="1">
      <c r="A116" s="82" t="s">
        <v>38</v>
      </c>
      <c r="B116" s="82" t="s">
        <v>26</v>
      </c>
      <c r="C116" s="82" t="s">
        <v>27</v>
      </c>
      <c r="D116" s="82" t="s">
        <v>28</v>
      </c>
      <c r="E116" s="82" t="s">
        <v>28</v>
      </c>
      <c r="F116" s="82" t="s">
        <v>111</v>
      </c>
      <c r="G116" s="82" t="s">
        <v>167</v>
      </c>
      <c r="H116" s="80" t="s">
        <v>8159</v>
      </c>
      <c r="I116" s="82" t="s">
        <v>8161</v>
      </c>
      <c r="J116" s="82">
        <v>3</v>
      </c>
      <c r="K116" s="82">
        <v>5</v>
      </c>
      <c r="L116" s="82">
        <v>2018</v>
      </c>
      <c r="M116" s="76">
        <f t="shared" si="1"/>
        <v>43223</v>
      </c>
      <c r="N116" s="82" t="s">
        <v>277</v>
      </c>
      <c r="O116" s="82">
        <v>19</v>
      </c>
      <c r="P116" s="82" t="s">
        <v>4506</v>
      </c>
      <c r="Q116" s="82" t="s">
        <v>4456</v>
      </c>
      <c r="R116" s="82" t="s">
        <v>4507</v>
      </c>
      <c r="S116" s="82" t="s">
        <v>4508</v>
      </c>
      <c r="T116" s="82" t="s">
        <v>4456</v>
      </c>
      <c r="U116" s="82" t="s">
        <v>4457</v>
      </c>
      <c r="V116" s="82" t="s">
        <v>4457</v>
      </c>
      <c r="W116" s="82" t="s">
        <v>173</v>
      </c>
      <c r="X116" s="82" t="s">
        <v>4521</v>
      </c>
      <c r="Y116" s="82" t="s">
        <v>4457</v>
      </c>
      <c r="Z116" s="80" t="str">
        <f>IF(OR(R:R="",S:S=""),"Missing",IF(OR(S:S="Both EC and Condoms",S:S="Condom",S:S="EC"),"Yes",IF(AND(R:R&lt;&gt;"0: No Method",R:R&lt;&gt;"6: EC",R:R&lt;&gt;"5: Condoms"),"Yes","No")))</f>
        <v>No</v>
      </c>
      <c r="AA1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6" s="80" t="str">
        <f>IF(W:W="Pregnant","Pregnant",IF(AND(Z:Z="No",AA:AA="Yes"),"Adopter",IF(Z:Z="Yes","Continuing User",IF(AND(Z:Z="No",AA:AA="No"),"Non-user","Missing"))))</f>
        <v>Adopter</v>
      </c>
      <c r="AC116" s="80">
        <f>VLOOKUP(N116,Registration!O:P,2,FALSE)</f>
        <v>19</v>
      </c>
      <c r="AD116" s="82" t="s">
        <v>4510</v>
      </c>
      <c r="AE116" s="82"/>
      <c r="AF116" s="82"/>
      <c r="AG116" s="82"/>
      <c r="AH116" s="82"/>
    </row>
    <row r="117" spans="1:34" s="80" customFormat="1" ht="23.1" customHeight="1">
      <c r="A117" s="82" t="s">
        <v>38</v>
      </c>
      <c r="B117" s="82" t="s">
        <v>26</v>
      </c>
      <c r="C117" s="82" t="s">
        <v>27</v>
      </c>
      <c r="D117" s="82" t="s">
        <v>28</v>
      </c>
      <c r="E117" s="82" t="s">
        <v>28</v>
      </c>
      <c r="F117" s="82" t="s">
        <v>111</v>
      </c>
      <c r="G117" s="82" t="s">
        <v>167</v>
      </c>
      <c r="H117" s="80" t="s">
        <v>8159</v>
      </c>
      <c r="I117" s="82" t="s">
        <v>8161</v>
      </c>
      <c r="J117" s="82">
        <v>4</v>
      </c>
      <c r="K117" s="82">
        <v>5</v>
      </c>
      <c r="L117" s="82">
        <v>2018</v>
      </c>
      <c r="M117" s="76">
        <f t="shared" si="1"/>
        <v>43224</v>
      </c>
      <c r="N117" s="82" t="s">
        <v>279</v>
      </c>
      <c r="O117" s="82">
        <v>19</v>
      </c>
      <c r="P117" s="82" t="s">
        <v>4506</v>
      </c>
      <c r="Q117" s="82" t="s">
        <v>4456</v>
      </c>
      <c r="R117" s="82" t="s">
        <v>4507</v>
      </c>
      <c r="S117" s="82" t="s">
        <v>4508</v>
      </c>
      <c r="T117" s="82" t="s">
        <v>4456</v>
      </c>
      <c r="U117" s="82" t="s">
        <v>4457</v>
      </c>
      <c r="V117" s="82" t="s">
        <v>4457</v>
      </c>
      <c r="W117" s="82" t="s">
        <v>173</v>
      </c>
      <c r="X117" s="82" t="s">
        <v>4516</v>
      </c>
      <c r="Y117" s="82" t="s">
        <v>4457</v>
      </c>
      <c r="Z117" s="80" t="str">
        <f>IF(OR(R:R="",S:S=""),"Missing",IF(OR(S:S="Both EC and Condoms",S:S="Condom",S:S="EC"),"Yes",IF(AND(R:R&lt;&gt;"0: No Method",R:R&lt;&gt;"6: EC",R:R&lt;&gt;"5: Condoms"),"Yes","No")))</f>
        <v>No</v>
      </c>
      <c r="AA1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7" s="80" t="str">
        <f>IF(W:W="Pregnant","Pregnant",IF(AND(Z:Z="No",AA:AA="Yes"),"Adopter",IF(Z:Z="Yes","Continuing User",IF(AND(Z:Z="No",AA:AA="No"),"Non-user","Missing"))))</f>
        <v>Adopter</v>
      </c>
      <c r="AC117" s="80">
        <f>VLOOKUP(N117,Registration!O:P,2,FALSE)</f>
        <v>19</v>
      </c>
      <c r="AD117" s="82" t="s">
        <v>4510</v>
      </c>
      <c r="AE117" s="82"/>
      <c r="AF117" s="82"/>
      <c r="AG117" s="82"/>
      <c r="AH117" s="82"/>
    </row>
    <row r="118" spans="1:34" s="80" customFormat="1" ht="23.1" customHeight="1">
      <c r="A118" s="82" t="s">
        <v>38</v>
      </c>
      <c r="B118" s="82" t="s">
        <v>26</v>
      </c>
      <c r="C118" s="82" t="s">
        <v>27</v>
      </c>
      <c r="D118" s="82" t="s">
        <v>28</v>
      </c>
      <c r="E118" s="82" t="s">
        <v>28</v>
      </c>
      <c r="F118" s="82" t="s">
        <v>111</v>
      </c>
      <c r="G118" s="82" t="s">
        <v>167</v>
      </c>
      <c r="H118" s="80" t="s">
        <v>8159</v>
      </c>
      <c r="I118" s="82" t="s">
        <v>8161</v>
      </c>
      <c r="J118" s="82">
        <v>4</v>
      </c>
      <c r="K118" s="82">
        <v>5</v>
      </c>
      <c r="L118" s="82">
        <v>2018</v>
      </c>
      <c r="M118" s="76">
        <f t="shared" si="1"/>
        <v>43224</v>
      </c>
      <c r="N118" s="82" t="s">
        <v>281</v>
      </c>
      <c r="O118" s="82">
        <v>19</v>
      </c>
      <c r="P118" s="82" t="s">
        <v>4506</v>
      </c>
      <c r="Q118" s="82" t="s">
        <v>4456</v>
      </c>
      <c r="R118" s="82" t="s">
        <v>4507</v>
      </c>
      <c r="S118" s="82" t="s">
        <v>4508</v>
      </c>
      <c r="T118" s="82" t="s">
        <v>4457</v>
      </c>
      <c r="U118" s="82" t="s">
        <v>4457</v>
      </c>
      <c r="V118" s="82" t="s">
        <v>4457</v>
      </c>
      <c r="W118" s="82" t="s">
        <v>173</v>
      </c>
      <c r="X118" s="82" t="s">
        <v>4507</v>
      </c>
      <c r="Y118" s="82" t="s">
        <v>4457</v>
      </c>
      <c r="Z118" s="80" t="str">
        <f>IF(OR(R:R="",S:S=""),"Missing",IF(OR(S:S="Both EC and Condoms",S:S="Condom",S:S="EC"),"Yes",IF(AND(R:R&lt;&gt;"0: No Method",R:R&lt;&gt;"6: EC",R:R&lt;&gt;"5: Condoms"),"Yes","No")))</f>
        <v>No</v>
      </c>
      <c r="AA1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8" s="80" t="s">
        <v>4509</v>
      </c>
      <c r="AC118" s="80">
        <f>VLOOKUP(N118,Registration!O:P,2,FALSE)</f>
        <v>19</v>
      </c>
      <c r="AD118" s="82" t="s">
        <v>4510</v>
      </c>
      <c r="AE118" s="82"/>
      <c r="AF118" s="82"/>
      <c r="AG118" s="82"/>
      <c r="AH118" s="82"/>
    </row>
    <row r="119" spans="1:34" s="80" customFormat="1" ht="23.1" customHeight="1">
      <c r="A119" s="82" t="s">
        <v>38</v>
      </c>
      <c r="B119" s="82" t="s">
        <v>26</v>
      </c>
      <c r="C119" s="82" t="s">
        <v>27</v>
      </c>
      <c r="D119" s="82" t="s">
        <v>28</v>
      </c>
      <c r="E119" s="82" t="s">
        <v>28</v>
      </c>
      <c r="F119" s="82" t="s">
        <v>111</v>
      </c>
      <c r="G119" s="82" t="s">
        <v>167</v>
      </c>
      <c r="H119" s="80" t="s">
        <v>8159</v>
      </c>
      <c r="I119" s="82" t="s">
        <v>8161</v>
      </c>
      <c r="J119" s="82">
        <v>4</v>
      </c>
      <c r="K119" s="82">
        <v>5</v>
      </c>
      <c r="L119" s="82">
        <v>2018</v>
      </c>
      <c r="M119" s="76">
        <f t="shared" si="1"/>
        <v>43224</v>
      </c>
      <c r="N119" s="82" t="s">
        <v>190</v>
      </c>
      <c r="O119" s="82">
        <v>19</v>
      </c>
      <c r="P119" s="82" t="s">
        <v>4511</v>
      </c>
      <c r="Q119" s="82" t="s">
        <v>4456</v>
      </c>
      <c r="R119" s="82" t="s">
        <v>4512</v>
      </c>
      <c r="S119" s="82" t="s">
        <v>4513</v>
      </c>
      <c r="T119" s="82" t="s">
        <v>4457</v>
      </c>
      <c r="U119" s="82" t="s">
        <v>4457</v>
      </c>
      <c r="V119" s="82" t="s">
        <v>4457</v>
      </c>
      <c r="W119" s="82" t="s">
        <v>173</v>
      </c>
      <c r="X119" s="82" t="s">
        <v>4515</v>
      </c>
      <c r="Y119" s="82" t="s">
        <v>4457</v>
      </c>
      <c r="Z119" s="80" t="str">
        <f>IF(OR(R:R="",S:S=""),"Missing",IF(OR(S:S="Both EC and Condoms",S:S="Condom",S:S="EC"),"Yes",IF(AND(R:R&lt;&gt;"0: No Method",R:R&lt;&gt;"6: EC",R:R&lt;&gt;"5: Condoms"),"Yes","No")))</f>
        <v>Yes</v>
      </c>
      <c r="AA1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9" s="80" t="str">
        <f>IF(W:W="Pregnant","Pregnant",IF(AND(Z:Z="No",AA:AA="Yes"),"Adopter",IF(Z:Z="Yes","Continuing User",IF(AND(Z:Z="No",AA:AA="No"),"Non-user","Missing"))))</f>
        <v>Continuing User</v>
      </c>
      <c r="AC119" s="80">
        <f>VLOOKUP(N119,Registration!O:P,2,FALSE)</f>
        <v>19</v>
      </c>
      <c r="AD119" s="82" t="s">
        <v>4510</v>
      </c>
      <c r="AE119" s="82"/>
      <c r="AF119" s="82"/>
      <c r="AG119" s="82"/>
      <c r="AH119" s="82"/>
    </row>
    <row r="120" spans="1:34" s="80" customFormat="1" ht="23.1" customHeight="1">
      <c r="A120" s="82" t="s">
        <v>38</v>
      </c>
      <c r="B120" s="82" t="s">
        <v>26</v>
      </c>
      <c r="C120" s="82" t="s">
        <v>27</v>
      </c>
      <c r="D120" s="82" t="s">
        <v>28</v>
      </c>
      <c r="E120" s="82" t="s">
        <v>28</v>
      </c>
      <c r="F120" s="82" t="s">
        <v>111</v>
      </c>
      <c r="G120" s="82" t="s">
        <v>167</v>
      </c>
      <c r="H120" s="80" t="s">
        <v>8159</v>
      </c>
      <c r="I120" s="82" t="s">
        <v>8161</v>
      </c>
      <c r="J120" s="82">
        <v>4</v>
      </c>
      <c r="K120" s="82">
        <v>5</v>
      </c>
      <c r="L120" s="82">
        <v>2018</v>
      </c>
      <c r="M120" s="76">
        <f t="shared" si="1"/>
        <v>43224</v>
      </c>
      <c r="N120" s="82" t="s">
        <v>283</v>
      </c>
      <c r="O120" s="82">
        <v>19</v>
      </c>
      <c r="P120" s="82" t="s">
        <v>4506</v>
      </c>
      <c r="Q120" s="82" t="s">
        <v>4456</v>
      </c>
      <c r="R120" s="82" t="s">
        <v>4507</v>
      </c>
      <c r="S120" s="82" t="s">
        <v>4508</v>
      </c>
      <c r="T120" s="82" t="s">
        <v>4456</v>
      </c>
      <c r="U120" s="82" t="s">
        <v>4457</v>
      </c>
      <c r="V120" s="82" t="s">
        <v>4457</v>
      </c>
      <c r="W120" s="82" t="s">
        <v>173</v>
      </c>
      <c r="X120" s="82" t="s">
        <v>4521</v>
      </c>
      <c r="Y120" s="82" t="s">
        <v>4457</v>
      </c>
      <c r="Z120" s="80" t="str">
        <f>IF(OR(R:R="",S:S=""),"Missing",IF(OR(S:S="Both EC and Condoms",S:S="Condom",S:S="EC"),"Yes",IF(AND(R:R&lt;&gt;"0: No Method",R:R&lt;&gt;"6: EC",R:R&lt;&gt;"5: Condoms"),"Yes","No")))</f>
        <v>No</v>
      </c>
      <c r="AA1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0" s="80" t="str">
        <f>IF(W:W="Pregnant","Pregnant",IF(AND(Z:Z="No",AA:AA="Yes"),"Adopter",IF(Z:Z="Yes","Continuing User",IF(AND(Z:Z="No",AA:AA="No"),"Non-user","Missing"))))</f>
        <v>Adopter</v>
      </c>
      <c r="AC120" s="80">
        <f>VLOOKUP(N120,Registration!O:P,2,FALSE)</f>
        <v>19</v>
      </c>
      <c r="AD120" s="82" t="s">
        <v>4510</v>
      </c>
      <c r="AE120" s="82"/>
      <c r="AF120" s="82"/>
      <c r="AG120" s="82"/>
      <c r="AH120" s="82"/>
    </row>
    <row r="121" spans="1:34" s="80" customFormat="1" ht="23.1" customHeight="1">
      <c r="A121" s="82" t="s">
        <v>38</v>
      </c>
      <c r="B121" s="82" t="s">
        <v>26</v>
      </c>
      <c r="C121" s="82" t="s">
        <v>27</v>
      </c>
      <c r="D121" s="82" t="s">
        <v>28</v>
      </c>
      <c r="E121" s="82" t="s">
        <v>28</v>
      </c>
      <c r="F121" s="82" t="s">
        <v>111</v>
      </c>
      <c r="G121" s="82" t="s">
        <v>167</v>
      </c>
      <c r="H121" s="80" t="s">
        <v>8159</v>
      </c>
      <c r="I121" s="82" t="s">
        <v>8160</v>
      </c>
      <c r="J121" s="82">
        <v>4</v>
      </c>
      <c r="K121" s="82">
        <v>5</v>
      </c>
      <c r="L121" s="82">
        <v>2018</v>
      </c>
      <c r="M121" s="76">
        <f t="shared" si="1"/>
        <v>43224</v>
      </c>
      <c r="N121" s="82" t="s">
        <v>287</v>
      </c>
      <c r="O121" s="82">
        <v>19</v>
      </c>
      <c r="P121" s="82" t="s">
        <v>4506</v>
      </c>
      <c r="Q121" s="82" t="s">
        <v>4456</v>
      </c>
      <c r="R121" s="82" t="s">
        <v>4507</v>
      </c>
      <c r="S121" s="82" t="s">
        <v>4508</v>
      </c>
      <c r="T121" s="82" t="s">
        <v>4457</v>
      </c>
      <c r="U121" s="82" t="s">
        <v>4457</v>
      </c>
      <c r="V121" s="82" t="s">
        <v>4457</v>
      </c>
      <c r="W121" s="82" t="s">
        <v>173</v>
      </c>
      <c r="X121" s="82" t="s">
        <v>4515</v>
      </c>
      <c r="Y121" s="82" t="s">
        <v>4457</v>
      </c>
      <c r="Z121" s="80" t="str">
        <f>IF(OR(R:R="",S:S=""),"Missing",IF(OR(S:S="Both EC and Condoms",S:S="Condom",S:S="EC"),"Yes",IF(AND(R:R&lt;&gt;"0: No Method",R:R&lt;&gt;"6: EC",R:R&lt;&gt;"5: Condoms"),"Yes","No")))</f>
        <v>No</v>
      </c>
      <c r="AA1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" s="80" t="str">
        <f>IF(W:W="Pregnant","Pregnant",IF(AND(Z:Z="No",AA:AA="Yes"),"Adopter",IF(Z:Z="Yes","Continuing User",IF(AND(Z:Z="No",AA:AA="No"),"Non-user","Missing"))))</f>
        <v>Adopter</v>
      </c>
      <c r="AC121" s="80">
        <f>VLOOKUP(N121,Registration!O:P,2,FALSE)</f>
        <v>19</v>
      </c>
      <c r="AD121" s="82" t="s">
        <v>4510</v>
      </c>
      <c r="AE121" s="82"/>
      <c r="AF121" s="82"/>
      <c r="AG121" s="82"/>
      <c r="AH121" s="82"/>
    </row>
    <row r="122" spans="1:34" s="80" customFormat="1" ht="23.1" customHeight="1">
      <c r="A122" s="82" t="s">
        <v>38</v>
      </c>
      <c r="B122" s="82" t="s">
        <v>26</v>
      </c>
      <c r="C122" s="82" t="s">
        <v>27</v>
      </c>
      <c r="D122" s="82" t="s">
        <v>28</v>
      </c>
      <c r="E122" s="82" t="s">
        <v>28</v>
      </c>
      <c r="F122" s="82" t="s">
        <v>111</v>
      </c>
      <c r="G122" s="82" t="s">
        <v>167</v>
      </c>
      <c r="H122" s="80" t="s">
        <v>8159</v>
      </c>
      <c r="I122" s="82" t="s">
        <v>8161</v>
      </c>
      <c r="J122" s="82">
        <v>4</v>
      </c>
      <c r="K122" s="82">
        <v>5</v>
      </c>
      <c r="L122" s="82">
        <v>2018</v>
      </c>
      <c r="M122" s="76">
        <f t="shared" si="1"/>
        <v>43224</v>
      </c>
      <c r="N122" s="82" t="s">
        <v>285</v>
      </c>
      <c r="O122" s="82">
        <v>18</v>
      </c>
      <c r="P122" s="82" t="s">
        <v>4506</v>
      </c>
      <c r="Q122" s="82" t="s">
        <v>4456</v>
      </c>
      <c r="R122" s="82" t="s">
        <v>4507</v>
      </c>
      <c r="S122" s="82" t="s">
        <v>4508</v>
      </c>
      <c r="T122" s="82" t="s">
        <v>4457</v>
      </c>
      <c r="U122" s="82" t="s">
        <v>4457</v>
      </c>
      <c r="V122" s="82" t="s">
        <v>4457</v>
      </c>
      <c r="W122" s="82" t="s">
        <v>173</v>
      </c>
      <c r="X122" s="82" t="s">
        <v>4515</v>
      </c>
      <c r="Y122" s="82" t="s">
        <v>4457</v>
      </c>
      <c r="Z122" s="80" t="str">
        <f>IF(OR(R:R="",S:S=""),"Missing",IF(OR(S:S="Both EC and Condoms",S:S="Condom",S:S="EC"),"Yes",IF(AND(R:R&lt;&gt;"0: No Method",R:R&lt;&gt;"6: EC",R:R&lt;&gt;"5: Condoms"),"Yes","No")))</f>
        <v>No</v>
      </c>
      <c r="AA1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2" s="80" t="str">
        <f>IF(W:W="Pregnant","Pregnant",IF(AND(Z:Z="No",AA:AA="Yes"),"Adopter",IF(Z:Z="Yes","Continuing User",IF(AND(Z:Z="No",AA:AA="No"),"Non-user","Missing"))))</f>
        <v>Adopter</v>
      </c>
      <c r="AC122" s="80">
        <f>VLOOKUP(N122,Registration!O:P,2,FALSE)</f>
        <v>18</v>
      </c>
      <c r="AD122" s="82" t="s">
        <v>4510</v>
      </c>
      <c r="AE122" s="82"/>
      <c r="AF122" s="82"/>
      <c r="AG122" s="82"/>
      <c r="AH122" s="82"/>
    </row>
    <row r="123" spans="1:34" s="80" customFormat="1" ht="23.1" customHeight="1">
      <c r="A123" s="82" t="s">
        <v>38</v>
      </c>
      <c r="B123" s="82" t="s">
        <v>26</v>
      </c>
      <c r="C123" s="82" t="s">
        <v>27</v>
      </c>
      <c r="D123" s="82" t="s">
        <v>28</v>
      </c>
      <c r="E123" s="82" t="s">
        <v>28</v>
      </c>
      <c r="F123" s="82" t="s">
        <v>111</v>
      </c>
      <c r="G123" s="82" t="s">
        <v>167</v>
      </c>
      <c r="H123" s="80" t="s">
        <v>8159</v>
      </c>
      <c r="I123" s="82" t="s">
        <v>8160</v>
      </c>
      <c r="J123" s="82">
        <v>4</v>
      </c>
      <c r="K123" s="82">
        <v>5</v>
      </c>
      <c r="L123" s="82">
        <v>2018</v>
      </c>
      <c r="M123" s="76">
        <f t="shared" si="1"/>
        <v>43224</v>
      </c>
      <c r="N123" s="82" t="s">
        <v>289</v>
      </c>
      <c r="O123" s="82">
        <v>19</v>
      </c>
      <c r="P123" s="82" t="s">
        <v>4506</v>
      </c>
      <c r="Q123" s="82" t="s">
        <v>4456</v>
      </c>
      <c r="R123" s="82" t="s">
        <v>4507</v>
      </c>
      <c r="S123" s="82" t="s">
        <v>4508</v>
      </c>
      <c r="T123" s="82" t="s">
        <v>4456</v>
      </c>
      <c r="U123" s="82" t="s">
        <v>4457</v>
      </c>
      <c r="V123" s="82" t="s">
        <v>4457</v>
      </c>
      <c r="W123" s="82" t="s">
        <v>173</v>
      </c>
      <c r="X123" s="82" t="s">
        <v>4521</v>
      </c>
      <c r="Y123" s="82" t="s">
        <v>4457</v>
      </c>
      <c r="Z123" s="80" t="str">
        <f>IF(OR(R:R="",S:S=""),"Missing",IF(OR(S:S="Both EC and Condoms",S:S="Condom",S:S="EC"),"Yes",IF(AND(R:R&lt;&gt;"0: No Method",R:R&lt;&gt;"6: EC",R:R&lt;&gt;"5: Condoms"),"Yes","No")))</f>
        <v>No</v>
      </c>
      <c r="AA1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3" s="80" t="str">
        <f>IF(W:W="Pregnant","Pregnant",IF(AND(Z:Z="No",AA:AA="Yes"),"Adopter",IF(Z:Z="Yes","Continuing User",IF(AND(Z:Z="No",AA:AA="No"),"Non-user","Missing"))))</f>
        <v>Adopter</v>
      </c>
      <c r="AC123" s="80">
        <f>VLOOKUP(N123,Registration!O:P,2,FALSE)</f>
        <v>19</v>
      </c>
      <c r="AD123" s="82" t="s">
        <v>4510</v>
      </c>
      <c r="AE123" s="82"/>
      <c r="AF123" s="82"/>
      <c r="AG123" s="82"/>
      <c r="AH123" s="82"/>
    </row>
    <row r="124" spans="1:34" s="80" customFormat="1" ht="23.1" customHeight="1">
      <c r="A124" s="82" t="s">
        <v>38</v>
      </c>
      <c r="B124" s="82" t="s">
        <v>26</v>
      </c>
      <c r="C124" s="82" t="s">
        <v>27</v>
      </c>
      <c r="D124" s="82" t="s">
        <v>28</v>
      </c>
      <c r="E124" s="82" t="s">
        <v>28</v>
      </c>
      <c r="F124" s="82" t="s">
        <v>111</v>
      </c>
      <c r="G124" s="82" t="s">
        <v>167</v>
      </c>
      <c r="H124" s="80" t="s">
        <v>8159</v>
      </c>
      <c r="I124" s="82" t="s">
        <v>8160</v>
      </c>
      <c r="J124" s="82">
        <v>2</v>
      </c>
      <c r="K124" s="82">
        <v>5</v>
      </c>
      <c r="L124" s="82">
        <v>2018</v>
      </c>
      <c r="M124" s="76">
        <f t="shared" si="1"/>
        <v>43222</v>
      </c>
      <c r="N124" s="82" t="s">
        <v>267</v>
      </c>
      <c r="O124" s="82">
        <v>19</v>
      </c>
      <c r="P124" s="82" t="s">
        <v>4506</v>
      </c>
      <c r="Q124" s="82" t="s">
        <v>4456</v>
      </c>
      <c r="R124" s="82" t="s">
        <v>4507</v>
      </c>
      <c r="S124" s="82" t="s">
        <v>4508</v>
      </c>
      <c r="T124" s="82" t="s">
        <v>4456</v>
      </c>
      <c r="U124" s="82" t="s">
        <v>4457</v>
      </c>
      <c r="V124" s="82" t="s">
        <v>4457</v>
      </c>
      <c r="W124" s="82" t="s">
        <v>173</v>
      </c>
      <c r="X124" s="82" t="s">
        <v>4521</v>
      </c>
      <c r="Y124" s="82" t="s">
        <v>4457</v>
      </c>
      <c r="Z124" s="80" t="str">
        <f>IF(OR(R:R="",S:S=""),"Missing",IF(OR(S:S="Both EC and Condoms",S:S="Condom",S:S="EC"),"Yes",IF(AND(R:R&lt;&gt;"0: No Method",R:R&lt;&gt;"6: EC",R:R&lt;&gt;"5: Condoms"),"Yes","No")))</f>
        <v>No</v>
      </c>
      <c r="AA1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4" s="80" t="str">
        <f>IF(W:W="Pregnant","Pregnant",IF(AND(Z:Z="No",AA:AA="Yes"),"Adopter",IF(Z:Z="Yes","Continuing User",IF(AND(Z:Z="No",AA:AA="No"),"Non-user","Missing"))))</f>
        <v>Adopter</v>
      </c>
      <c r="AC124" s="80">
        <f>VLOOKUP(N124,Registration!O:P,2,FALSE)</f>
        <v>19</v>
      </c>
      <c r="AD124" s="82" t="s">
        <v>4510</v>
      </c>
      <c r="AE124" s="82"/>
      <c r="AF124" s="82"/>
      <c r="AG124" s="82"/>
      <c r="AH124" s="82"/>
    </row>
    <row r="125" spans="1:34" s="80" customFormat="1" ht="23.1" customHeight="1">
      <c r="A125" s="82" t="s">
        <v>38</v>
      </c>
      <c r="B125" s="82" t="s">
        <v>26</v>
      </c>
      <c r="C125" s="82" t="s">
        <v>27</v>
      </c>
      <c r="D125" s="82" t="s">
        <v>28</v>
      </c>
      <c r="E125" s="82" t="s">
        <v>28</v>
      </c>
      <c r="F125" s="82" t="s">
        <v>111</v>
      </c>
      <c r="G125" s="82" t="s">
        <v>167</v>
      </c>
      <c r="H125" s="80" t="s">
        <v>8159</v>
      </c>
      <c r="I125" s="82" t="s">
        <v>8160</v>
      </c>
      <c r="J125" s="82">
        <v>2</v>
      </c>
      <c r="K125" s="82">
        <v>5</v>
      </c>
      <c r="L125" s="82">
        <v>2018</v>
      </c>
      <c r="M125" s="76">
        <f t="shared" si="1"/>
        <v>43222</v>
      </c>
      <c r="N125" s="82" t="s">
        <v>269</v>
      </c>
      <c r="O125" s="82">
        <v>19</v>
      </c>
      <c r="P125" s="82" t="s">
        <v>4506</v>
      </c>
      <c r="Q125" s="82" t="s">
        <v>4456</v>
      </c>
      <c r="R125" s="82" t="s">
        <v>4507</v>
      </c>
      <c r="S125" s="82" t="s">
        <v>4508</v>
      </c>
      <c r="T125" s="82" t="s">
        <v>4457</v>
      </c>
      <c r="U125" s="82" t="s">
        <v>4457</v>
      </c>
      <c r="V125" s="82" t="s">
        <v>4457</v>
      </c>
      <c r="W125" s="82" t="s">
        <v>173</v>
      </c>
      <c r="X125" s="82" t="s">
        <v>4517</v>
      </c>
      <c r="Y125" s="82" t="s">
        <v>4457</v>
      </c>
      <c r="Z125" s="80" t="str">
        <f>IF(OR(R:R="",S:S=""),"Missing",IF(OR(S:S="Both EC and Condoms",S:S="Condom",S:S="EC"),"Yes",IF(AND(R:R&lt;&gt;"0: No Method",R:R&lt;&gt;"6: EC",R:R&lt;&gt;"5: Condoms"),"Yes","No")))</f>
        <v>No</v>
      </c>
      <c r="AA1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5" s="80" t="str">
        <f>IF(W:W="Pregnant","Pregnant",IF(AND(Z:Z="No",AA:AA="Yes"),"Adopter",IF(Z:Z="Yes","Continuing User",IF(AND(Z:Z="No",AA:AA="No"),"Non-user","Missing"))))</f>
        <v>Adopter</v>
      </c>
      <c r="AC125" s="80">
        <f>VLOOKUP(N125,Registration!O:P,2,FALSE)</f>
        <v>19</v>
      </c>
      <c r="AD125" s="82" t="s">
        <v>4510</v>
      </c>
      <c r="AE125" s="82"/>
      <c r="AF125" s="82"/>
      <c r="AG125" s="82"/>
      <c r="AH125" s="82"/>
    </row>
    <row r="126" spans="1:34" s="80" customFormat="1" ht="23.1" customHeight="1">
      <c r="A126" s="82" t="s">
        <v>38</v>
      </c>
      <c r="B126" s="82" t="s">
        <v>26</v>
      </c>
      <c r="C126" s="82" t="s">
        <v>27</v>
      </c>
      <c r="D126" s="82" t="s">
        <v>28</v>
      </c>
      <c r="E126" s="82" t="s">
        <v>28</v>
      </c>
      <c r="F126" s="82" t="s">
        <v>111</v>
      </c>
      <c r="G126" s="82" t="s">
        <v>167</v>
      </c>
      <c r="H126" s="80" t="s">
        <v>8159</v>
      </c>
      <c r="I126" s="82" t="s">
        <v>8160</v>
      </c>
      <c r="J126" s="82">
        <v>3</v>
      </c>
      <c r="K126" s="82">
        <v>5</v>
      </c>
      <c r="L126" s="82">
        <v>2018</v>
      </c>
      <c r="M126" s="76">
        <f t="shared" si="1"/>
        <v>43223</v>
      </c>
      <c r="N126" s="82" t="s">
        <v>271</v>
      </c>
      <c r="O126" s="82">
        <v>19</v>
      </c>
      <c r="P126" s="82" t="s">
        <v>4506</v>
      </c>
      <c r="Q126" s="82" t="s">
        <v>4456</v>
      </c>
      <c r="R126" s="82" t="s">
        <v>4507</v>
      </c>
      <c r="S126" s="82" t="s">
        <v>4508</v>
      </c>
      <c r="T126" s="82" t="s">
        <v>4456</v>
      </c>
      <c r="U126" s="82" t="s">
        <v>4457</v>
      </c>
      <c r="V126" s="82" t="s">
        <v>4457</v>
      </c>
      <c r="W126" s="82" t="s">
        <v>173</v>
      </c>
      <c r="X126" s="82" t="s">
        <v>4522</v>
      </c>
      <c r="Y126" s="82" t="s">
        <v>4457</v>
      </c>
      <c r="Z126" s="80" t="str">
        <f>IF(OR(R:R="",S:S=""),"Missing",IF(OR(S:S="Both EC and Condoms",S:S="Condom",S:S="EC"),"Yes",IF(AND(R:R&lt;&gt;"0: No Method",R:R&lt;&gt;"6: EC",R:R&lt;&gt;"5: Condoms"),"Yes","No")))</f>
        <v>No</v>
      </c>
      <c r="AA1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6" s="80" t="str">
        <f>IF(W:W="Pregnant","Pregnant",IF(AND(Z:Z="No",AA:AA="Yes"),"Adopter",IF(Z:Z="Yes","Continuing User",IF(AND(Z:Z="No",AA:AA="No"),"Non-user","Missing"))))</f>
        <v>Adopter</v>
      </c>
      <c r="AC126" s="80">
        <f>VLOOKUP(N126,Registration!O:P,2,FALSE)</f>
        <v>19</v>
      </c>
      <c r="AD126" s="82" t="s">
        <v>4510</v>
      </c>
      <c r="AE126" s="82"/>
      <c r="AF126" s="82"/>
      <c r="AG126" s="82"/>
      <c r="AH126" s="82"/>
    </row>
    <row r="127" spans="1:34" s="80" customFormat="1" ht="23.1" customHeight="1">
      <c r="A127" s="82" t="s">
        <v>38</v>
      </c>
      <c r="B127" s="82" t="s">
        <v>26</v>
      </c>
      <c r="C127" s="82" t="s">
        <v>27</v>
      </c>
      <c r="D127" s="82" t="s">
        <v>28</v>
      </c>
      <c r="E127" s="82" t="s">
        <v>28</v>
      </c>
      <c r="F127" s="82" t="s">
        <v>111</v>
      </c>
      <c r="G127" s="82" t="s">
        <v>167</v>
      </c>
      <c r="H127" s="80" t="s">
        <v>8159</v>
      </c>
      <c r="I127" s="82" t="s">
        <v>8160</v>
      </c>
      <c r="J127" s="82">
        <v>4</v>
      </c>
      <c r="K127" s="82">
        <v>5</v>
      </c>
      <c r="L127" s="82">
        <v>2018</v>
      </c>
      <c r="M127" s="76">
        <f t="shared" si="1"/>
        <v>43224</v>
      </c>
      <c r="N127" s="82" t="s">
        <v>291</v>
      </c>
      <c r="O127" s="82">
        <v>19</v>
      </c>
      <c r="P127" s="82" t="s">
        <v>4506</v>
      </c>
      <c r="Q127" s="82" t="s">
        <v>4456</v>
      </c>
      <c r="R127" s="82" t="s">
        <v>4507</v>
      </c>
      <c r="S127" s="82" t="s">
        <v>4508</v>
      </c>
      <c r="T127" s="82" t="s">
        <v>4457</v>
      </c>
      <c r="U127" s="82" t="s">
        <v>4457</v>
      </c>
      <c r="V127" s="82" t="s">
        <v>4457</v>
      </c>
      <c r="W127" s="82" t="s">
        <v>173</v>
      </c>
      <c r="X127" s="82" t="s">
        <v>4517</v>
      </c>
      <c r="Y127" s="82" t="s">
        <v>4457</v>
      </c>
      <c r="Z127" s="80" t="str">
        <f>IF(OR(R:R="",S:S=""),"Missing",IF(OR(S:S="Both EC and Condoms",S:S="Condom",S:S="EC"),"Yes",IF(AND(R:R&lt;&gt;"0: No Method",R:R&lt;&gt;"6: EC",R:R&lt;&gt;"5: Condoms"),"Yes","No")))</f>
        <v>No</v>
      </c>
      <c r="AA1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7" s="80" t="str">
        <f>IF(W:W="Pregnant","Pregnant",IF(AND(Z:Z="No",AA:AA="Yes"),"Adopter",IF(Z:Z="Yes","Continuing User",IF(AND(Z:Z="No",AA:AA="No"),"Non-user","Missing"))))</f>
        <v>Adopter</v>
      </c>
      <c r="AC127" s="80">
        <f>VLOOKUP(N127,Registration!O:P,2,FALSE)</f>
        <v>19</v>
      </c>
      <c r="AD127" s="82" t="s">
        <v>4510</v>
      </c>
      <c r="AE127" s="82"/>
      <c r="AF127" s="82"/>
      <c r="AG127" s="82"/>
      <c r="AH127" s="82"/>
    </row>
    <row r="128" spans="1:34" s="80" customFormat="1" ht="23.1" customHeight="1">
      <c r="A128" s="82" t="s">
        <v>38</v>
      </c>
      <c r="B128" s="82" t="s">
        <v>26</v>
      </c>
      <c r="C128" s="82" t="s">
        <v>27</v>
      </c>
      <c r="D128" s="82" t="s">
        <v>28</v>
      </c>
      <c r="E128" s="82" t="s">
        <v>28</v>
      </c>
      <c r="F128" s="82" t="s">
        <v>111</v>
      </c>
      <c r="G128" s="82" t="s">
        <v>167</v>
      </c>
      <c r="H128" s="80" t="s">
        <v>8159</v>
      </c>
      <c r="I128" s="82" t="s">
        <v>8160</v>
      </c>
      <c r="J128" s="82">
        <v>4</v>
      </c>
      <c r="K128" s="82">
        <v>5</v>
      </c>
      <c r="L128" s="82">
        <v>2018</v>
      </c>
      <c r="M128" s="76">
        <f t="shared" si="1"/>
        <v>43224</v>
      </c>
      <c r="N128" s="82" t="s">
        <v>293</v>
      </c>
      <c r="O128" s="82">
        <v>19</v>
      </c>
      <c r="P128" s="82" t="s">
        <v>4506</v>
      </c>
      <c r="Q128" s="82" t="s">
        <v>4456</v>
      </c>
      <c r="R128" s="82" t="s">
        <v>4507</v>
      </c>
      <c r="S128" s="82" t="s">
        <v>4508</v>
      </c>
      <c r="T128" s="82" t="s">
        <v>4457</v>
      </c>
      <c r="U128" s="82" t="s">
        <v>4457</v>
      </c>
      <c r="V128" s="82" t="s">
        <v>4457</v>
      </c>
      <c r="W128" s="82" t="s">
        <v>173</v>
      </c>
      <c r="X128" s="82" t="s">
        <v>4515</v>
      </c>
      <c r="Y128" s="82" t="s">
        <v>4457</v>
      </c>
      <c r="Z128" s="80" t="str">
        <f>IF(OR(R:R="",S:S=""),"Missing",IF(OR(S:S="Both EC and Condoms",S:S="Condom",S:S="EC"),"Yes",IF(AND(R:R&lt;&gt;"0: No Method",R:R&lt;&gt;"6: EC",R:R&lt;&gt;"5: Condoms"),"Yes","No")))</f>
        <v>No</v>
      </c>
      <c r="AA1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8" s="80" t="str">
        <f>IF(W:W="Pregnant","Pregnant",IF(AND(Z:Z="No",AA:AA="Yes"),"Adopter",IF(Z:Z="Yes","Continuing User",IF(AND(Z:Z="No",AA:AA="No"),"Non-user","Missing"))))</f>
        <v>Adopter</v>
      </c>
      <c r="AC128" s="80">
        <f>VLOOKUP(N128,Registration!O:P,2,FALSE)</f>
        <v>19</v>
      </c>
      <c r="AD128" s="82" t="s">
        <v>4510</v>
      </c>
      <c r="AE128" s="82"/>
      <c r="AF128" s="82"/>
      <c r="AG128" s="82"/>
      <c r="AH128" s="82"/>
    </row>
    <row r="129" spans="1:34" s="80" customFormat="1" ht="23.1" customHeight="1">
      <c r="A129" s="82" t="s">
        <v>38</v>
      </c>
      <c r="B129" s="82" t="s">
        <v>26</v>
      </c>
      <c r="C129" s="82" t="s">
        <v>27</v>
      </c>
      <c r="D129" s="82" t="s">
        <v>28</v>
      </c>
      <c r="E129" s="82" t="s">
        <v>28</v>
      </c>
      <c r="F129" s="82" t="s">
        <v>111</v>
      </c>
      <c r="G129" s="82" t="s">
        <v>167</v>
      </c>
      <c r="H129" s="80" t="s">
        <v>8159</v>
      </c>
      <c r="I129" s="82" t="s">
        <v>8160</v>
      </c>
      <c r="J129" s="82">
        <v>4</v>
      </c>
      <c r="K129" s="82">
        <v>5</v>
      </c>
      <c r="L129" s="82">
        <v>2018</v>
      </c>
      <c r="M129" s="76">
        <f t="shared" si="1"/>
        <v>43224</v>
      </c>
      <c r="N129" s="82" t="s">
        <v>295</v>
      </c>
      <c r="O129" s="82">
        <v>18</v>
      </c>
      <c r="P129" s="82" t="s">
        <v>4506</v>
      </c>
      <c r="Q129" s="82" t="s">
        <v>4456</v>
      </c>
      <c r="R129" s="82" t="s">
        <v>4507</v>
      </c>
      <c r="S129" s="82" t="s">
        <v>4508</v>
      </c>
      <c r="T129" s="82" t="s">
        <v>4457</v>
      </c>
      <c r="U129" s="82" t="s">
        <v>4457</v>
      </c>
      <c r="V129" s="82" t="s">
        <v>4457</v>
      </c>
      <c r="W129" s="82" t="s">
        <v>173</v>
      </c>
      <c r="X129" s="82" t="s">
        <v>4515</v>
      </c>
      <c r="Y129" s="82" t="s">
        <v>4457</v>
      </c>
      <c r="Z129" s="80" t="str">
        <f>IF(OR(R:R="",S:S=""),"Missing",IF(OR(S:S="Both EC and Condoms",S:S="Condom",S:S="EC"),"Yes",IF(AND(R:R&lt;&gt;"0: No Method",R:R&lt;&gt;"6: EC",R:R&lt;&gt;"5: Condoms"),"Yes","No")))</f>
        <v>No</v>
      </c>
      <c r="AA1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9" s="80" t="str">
        <f>IF(W:W="Pregnant","Pregnant",IF(AND(Z:Z="No",AA:AA="Yes"),"Adopter",IF(Z:Z="Yes","Continuing User",IF(AND(Z:Z="No",AA:AA="No"),"Non-user","Missing"))))</f>
        <v>Adopter</v>
      </c>
      <c r="AC129" s="80">
        <f>VLOOKUP(N129,Registration!O:P,2,FALSE)</f>
        <v>18</v>
      </c>
      <c r="AD129" s="82" t="s">
        <v>4510</v>
      </c>
      <c r="AE129" s="82"/>
      <c r="AF129" s="82"/>
      <c r="AG129" s="82"/>
      <c r="AH129" s="82"/>
    </row>
    <row r="130" spans="1:34" s="80" customFormat="1" ht="23.1" customHeight="1">
      <c r="A130" s="82" t="s">
        <v>38</v>
      </c>
      <c r="B130" s="82" t="s">
        <v>26</v>
      </c>
      <c r="C130" s="82" t="s">
        <v>27</v>
      </c>
      <c r="D130" s="82" t="s">
        <v>28</v>
      </c>
      <c r="E130" s="82" t="s">
        <v>28</v>
      </c>
      <c r="F130" s="82" t="s">
        <v>111</v>
      </c>
      <c r="G130" s="82" t="s">
        <v>167</v>
      </c>
      <c r="H130" s="80" t="s">
        <v>8159</v>
      </c>
      <c r="I130" s="82" t="s">
        <v>8160</v>
      </c>
      <c r="J130" s="82">
        <v>4</v>
      </c>
      <c r="K130" s="82">
        <v>5</v>
      </c>
      <c r="L130" s="82">
        <v>2018</v>
      </c>
      <c r="M130" s="76">
        <f t="shared" ref="M130:M193" si="2">DATE(L130,K130,J130)</f>
        <v>43224</v>
      </c>
      <c r="N130" s="82" t="s">
        <v>297</v>
      </c>
      <c r="O130" s="82">
        <v>18</v>
      </c>
      <c r="P130" s="82" t="s">
        <v>4506</v>
      </c>
      <c r="Q130" s="82" t="s">
        <v>4456</v>
      </c>
      <c r="R130" s="82" t="s">
        <v>4507</v>
      </c>
      <c r="S130" s="82" t="s">
        <v>4508</v>
      </c>
      <c r="T130" s="82" t="s">
        <v>4457</v>
      </c>
      <c r="U130" s="82" t="s">
        <v>4457</v>
      </c>
      <c r="V130" s="82" t="s">
        <v>4457</v>
      </c>
      <c r="W130" s="82" t="s">
        <v>173</v>
      </c>
      <c r="X130" s="82" t="s">
        <v>4515</v>
      </c>
      <c r="Y130" s="82" t="s">
        <v>4457</v>
      </c>
      <c r="Z130" s="80" t="str">
        <f>IF(OR(R:R="",S:S=""),"Missing",IF(OR(S:S="Both EC and Condoms",S:S="Condom",S:S="EC"),"Yes",IF(AND(R:R&lt;&gt;"0: No Method",R:R&lt;&gt;"6: EC",R:R&lt;&gt;"5: Condoms"),"Yes","No")))</f>
        <v>No</v>
      </c>
      <c r="AA1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0" s="80" t="str">
        <f>IF(W:W="Pregnant","Pregnant",IF(AND(Z:Z="No",AA:AA="Yes"),"Adopter",IF(Z:Z="Yes","Continuing User",IF(AND(Z:Z="No",AA:AA="No"),"Non-user","Missing"))))</f>
        <v>Adopter</v>
      </c>
      <c r="AC130" s="80">
        <f>VLOOKUP(N130,Registration!O:P,2,FALSE)</f>
        <v>18</v>
      </c>
      <c r="AD130" s="82" t="s">
        <v>4510</v>
      </c>
      <c r="AE130" s="82"/>
      <c r="AF130" s="82"/>
      <c r="AG130" s="82"/>
      <c r="AH130" s="82"/>
    </row>
    <row r="131" spans="1:34" s="80" customFormat="1" ht="23.1" customHeight="1">
      <c r="A131" s="82" t="s">
        <v>38</v>
      </c>
      <c r="B131" s="82" t="s">
        <v>26</v>
      </c>
      <c r="C131" s="82" t="s">
        <v>27</v>
      </c>
      <c r="D131" s="82" t="s">
        <v>28</v>
      </c>
      <c r="E131" s="82" t="s">
        <v>28</v>
      </c>
      <c r="F131" s="82" t="s">
        <v>111</v>
      </c>
      <c r="G131" s="82" t="s">
        <v>167</v>
      </c>
      <c r="H131" s="80" t="s">
        <v>8159</v>
      </c>
      <c r="I131" s="82" t="s">
        <v>8160</v>
      </c>
      <c r="J131" s="82">
        <v>4</v>
      </c>
      <c r="K131" s="82">
        <v>5</v>
      </c>
      <c r="L131" s="82">
        <v>2018</v>
      </c>
      <c r="M131" s="76">
        <f t="shared" si="2"/>
        <v>43224</v>
      </c>
      <c r="N131" s="82" t="s">
        <v>299</v>
      </c>
      <c r="O131" s="82">
        <v>18</v>
      </c>
      <c r="P131" s="82" t="s">
        <v>4506</v>
      </c>
      <c r="Q131" s="82" t="s">
        <v>4456</v>
      </c>
      <c r="R131" s="82" t="s">
        <v>4507</v>
      </c>
      <c r="S131" s="82" t="s">
        <v>4508</v>
      </c>
      <c r="T131" s="82" t="s">
        <v>4457</v>
      </c>
      <c r="U131" s="82" t="s">
        <v>4457</v>
      </c>
      <c r="V131" s="82" t="s">
        <v>4457</v>
      </c>
      <c r="W131" s="82" t="s">
        <v>173</v>
      </c>
      <c r="X131" s="82" t="s">
        <v>4517</v>
      </c>
      <c r="Y131" s="82" t="s">
        <v>4457</v>
      </c>
      <c r="Z131" s="80" t="str">
        <f>IF(OR(R:R="",S:S=""),"Missing",IF(OR(S:S="Both EC and Condoms",S:S="Condom",S:S="EC"),"Yes",IF(AND(R:R&lt;&gt;"0: No Method",R:R&lt;&gt;"6: EC",R:R&lt;&gt;"5: Condoms"),"Yes","No")))</f>
        <v>No</v>
      </c>
      <c r="AA1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1" s="80" t="str">
        <f>IF(W:W="Pregnant","Pregnant",IF(AND(Z:Z="No",AA:AA="Yes"),"Adopter",IF(Z:Z="Yes","Continuing User",IF(AND(Z:Z="No",AA:AA="No"),"Non-user","Missing"))))</f>
        <v>Adopter</v>
      </c>
      <c r="AC131" s="80">
        <f>VLOOKUP(N131,Registration!O:P,2,FALSE)</f>
        <v>18</v>
      </c>
      <c r="AD131" s="82" t="s">
        <v>4510</v>
      </c>
      <c r="AE131" s="82"/>
      <c r="AF131" s="82"/>
      <c r="AG131" s="82"/>
      <c r="AH131" s="82"/>
    </row>
    <row r="132" spans="1:34" s="80" customFormat="1" ht="23.1" customHeight="1">
      <c r="A132" s="82" t="s">
        <v>41</v>
      </c>
      <c r="B132" s="82" t="s">
        <v>26</v>
      </c>
      <c r="C132" s="82" t="s">
        <v>27</v>
      </c>
      <c r="D132" s="82" t="s">
        <v>28</v>
      </c>
      <c r="E132" s="82" t="s">
        <v>28</v>
      </c>
      <c r="F132" s="82" t="s">
        <v>29</v>
      </c>
      <c r="G132" s="82" t="s">
        <v>1887</v>
      </c>
      <c r="H132" s="80" t="s">
        <v>8165</v>
      </c>
      <c r="I132" s="82" t="s">
        <v>8163</v>
      </c>
      <c r="J132" s="82">
        <v>9</v>
      </c>
      <c r="K132" s="82">
        <v>5</v>
      </c>
      <c r="L132" s="82">
        <v>2018</v>
      </c>
      <c r="M132" s="76">
        <f t="shared" si="2"/>
        <v>43229</v>
      </c>
      <c r="N132" s="82" t="s">
        <v>2016</v>
      </c>
      <c r="O132" s="82">
        <v>15</v>
      </c>
      <c r="P132" s="82" t="s">
        <v>4506</v>
      </c>
      <c r="Q132" s="82" t="s">
        <v>4456</v>
      </c>
      <c r="R132" s="82" t="s">
        <v>4507</v>
      </c>
      <c r="S132" s="82" t="s">
        <v>4508</v>
      </c>
      <c r="T132" s="82" t="s">
        <v>4456</v>
      </c>
      <c r="U132" s="82" t="s">
        <v>4456</v>
      </c>
      <c r="V132" s="82" t="s">
        <v>4456</v>
      </c>
      <c r="W132" s="82" t="s">
        <v>173</v>
      </c>
      <c r="X132" s="82" t="s">
        <v>4514</v>
      </c>
      <c r="Y132" s="82" t="s">
        <v>4456</v>
      </c>
      <c r="Z132" s="80" t="str">
        <f>IF(OR(R:R="",S:S=""),"Missing",IF(OR(S:S="Both EC and Condoms",S:S="Condom",S:S="EC"),"Yes",IF(AND(R:R&lt;&gt;"0: No Method",R:R&lt;&gt;"6: EC",R:R&lt;&gt;"5: Condoms"),"Yes","No")))</f>
        <v>No</v>
      </c>
      <c r="AA1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2" s="80" t="str">
        <f>IF(W:W="Pregnant","Pregnant",IF(AND(Z:Z="No",AA:AA="Yes"),"Adopter",IF(Z:Z="Yes","Continuing User",IF(AND(Z:Z="No",AA:AA="No"),"Non-user","Missing"))))</f>
        <v>Adopter</v>
      </c>
      <c r="AC132" s="80">
        <f>VLOOKUP(N132,Registration!O:P,2,FALSE)</f>
        <v>15</v>
      </c>
      <c r="AD132" s="82" t="s">
        <v>4510</v>
      </c>
      <c r="AE132" s="82"/>
      <c r="AF132" s="82"/>
      <c r="AG132" s="82"/>
      <c r="AH132" s="82"/>
    </row>
    <row r="133" spans="1:34" s="80" customFormat="1" ht="23.1" customHeight="1">
      <c r="A133" s="82" t="s">
        <v>41</v>
      </c>
      <c r="B133" s="82" t="s">
        <v>26</v>
      </c>
      <c r="C133" s="82" t="s">
        <v>27</v>
      </c>
      <c r="D133" s="82" t="s">
        <v>28</v>
      </c>
      <c r="E133" s="82" t="s">
        <v>28</v>
      </c>
      <c r="F133" s="82" t="s">
        <v>29</v>
      </c>
      <c r="G133" s="82" t="s">
        <v>1887</v>
      </c>
      <c r="H133" s="80" t="s">
        <v>8165</v>
      </c>
      <c r="I133" s="82" t="s">
        <v>8162</v>
      </c>
      <c r="J133" s="82">
        <v>12</v>
      </c>
      <c r="K133" s="82">
        <v>5</v>
      </c>
      <c r="L133" s="82">
        <v>2018</v>
      </c>
      <c r="M133" s="76">
        <f t="shared" si="2"/>
        <v>43232</v>
      </c>
      <c r="N133" s="82" t="s">
        <v>2013</v>
      </c>
      <c r="O133" s="82">
        <v>18</v>
      </c>
      <c r="P133" s="82" t="s">
        <v>4511</v>
      </c>
      <c r="Q133" s="82" t="s">
        <v>4456</v>
      </c>
      <c r="R133" s="82" t="s">
        <v>4507</v>
      </c>
      <c r="S133" s="82" t="s">
        <v>4508</v>
      </c>
      <c r="T133" s="82" t="s">
        <v>4457</v>
      </c>
      <c r="U133" s="82" t="s">
        <v>4457</v>
      </c>
      <c r="V133" s="82" t="s">
        <v>4457</v>
      </c>
      <c r="W133" s="82" t="s">
        <v>173</v>
      </c>
      <c r="X133" s="82" t="s">
        <v>4507</v>
      </c>
      <c r="Y133" s="82" t="s">
        <v>4457</v>
      </c>
      <c r="Z133" s="80" t="str">
        <f>IF(OR(R:R="",S:S=""),"Missing",IF(OR(S:S="Both EC and Condoms",S:S="Condom",S:S="EC"),"Yes",IF(AND(R:R&lt;&gt;"0: No Method",R:R&lt;&gt;"6: EC",R:R&lt;&gt;"5: Condoms"),"Yes","No")))</f>
        <v>No</v>
      </c>
      <c r="AA1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3" s="80" t="s">
        <v>4509</v>
      </c>
      <c r="AC133" s="80">
        <f>VLOOKUP(N133,Registration!O:P,2,FALSE)</f>
        <v>18</v>
      </c>
      <c r="AD133" s="82" t="s">
        <v>4510</v>
      </c>
      <c r="AE133" s="82"/>
      <c r="AF133" s="82"/>
      <c r="AG133" s="82"/>
      <c r="AH133" s="82"/>
    </row>
    <row r="134" spans="1:34" s="80" customFormat="1" ht="23.1" customHeight="1">
      <c r="A134" s="82" t="s">
        <v>41</v>
      </c>
      <c r="B134" s="82" t="s">
        <v>26</v>
      </c>
      <c r="C134" s="82" t="s">
        <v>27</v>
      </c>
      <c r="D134" s="82" t="s">
        <v>28</v>
      </c>
      <c r="E134" s="82" t="s">
        <v>28</v>
      </c>
      <c r="F134" s="82" t="s">
        <v>29</v>
      </c>
      <c r="G134" s="82" t="s">
        <v>1887</v>
      </c>
      <c r="H134" s="80" t="s">
        <v>8165</v>
      </c>
      <c r="I134" s="82" t="s">
        <v>8162</v>
      </c>
      <c r="J134" s="82">
        <v>12</v>
      </c>
      <c r="K134" s="82">
        <v>5</v>
      </c>
      <c r="L134" s="82">
        <v>2018</v>
      </c>
      <c r="M134" s="76">
        <f t="shared" si="2"/>
        <v>43232</v>
      </c>
      <c r="N134" s="82" t="s">
        <v>2033</v>
      </c>
      <c r="O134" s="82">
        <v>16</v>
      </c>
      <c r="P134" s="82" t="s">
        <v>4506</v>
      </c>
      <c r="Q134" s="82" t="s">
        <v>4456</v>
      </c>
      <c r="R134" s="82" t="s">
        <v>4507</v>
      </c>
      <c r="S134" s="82" t="s">
        <v>4508</v>
      </c>
      <c r="T134" s="82" t="s">
        <v>4457</v>
      </c>
      <c r="U134" s="82" t="s">
        <v>4457</v>
      </c>
      <c r="V134" s="82" t="s">
        <v>4457</v>
      </c>
      <c r="W134" s="82" t="s">
        <v>173</v>
      </c>
      <c r="X134" s="82" t="s">
        <v>4507</v>
      </c>
      <c r="Y134" s="82" t="s">
        <v>4457</v>
      </c>
      <c r="Z134" s="80" t="str">
        <f>IF(OR(R:R="",S:S=""),"Missing",IF(OR(S:S="Both EC and Condoms",S:S="Condom",S:S="EC"),"Yes",IF(AND(R:R&lt;&gt;"0: No Method",R:R&lt;&gt;"6: EC",R:R&lt;&gt;"5: Condoms"),"Yes","No")))</f>
        <v>No</v>
      </c>
      <c r="AA1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4" s="80" t="s">
        <v>4509</v>
      </c>
      <c r="AC134" s="80">
        <f>VLOOKUP(N134,Registration!O:P,2,FALSE)</f>
        <v>16</v>
      </c>
      <c r="AD134" s="82" t="s">
        <v>4510</v>
      </c>
      <c r="AE134" s="82"/>
      <c r="AF134" s="82"/>
      <c r="AG134" s="82"/>
      <c r="AH134" s="82"/>
    </row>
    <row r="135" spans="1:34" s="80" customFormat="1" ht="23.1" customHeight="1">
      <c r="A135" s="82" t="s">
        <v>41</v>
      </c>
      <c r="B135" s="82" t="s">
        <v>26</v>
      </c>
      <c r="C135" s="82" t="s">
        <v>27</v>
      </c>
      <c r="D135" s="82" t="s">
        <v>28</v>
      </c>
      <c r="E135" s="82" t="s">
        <v>28</v>
      </c>
      <c r="F135" s="82" t="s">
        <v>29</v>
      </c>
      <c r="G135" s="82" t="s">
        <v>1887</v>
      </c>
      <c r="H135" s="80" t="s">
        <v>8165</v>
      </c>
      <c r="I135" s="82" t="s">
        <v>8162</v>
      </c>
      <c r="J135" s="82">
        <v>12</v>
      </c>
      <c r="K135" s="82">
        <v>5</v>
      </c>
      <c r="L135" s="82">
        <v>2018</v>
      </c>
      <c r="M135" s="76">
        <f t="shared" si="2"/>
        <v>43232</v>
      </c>
      <c r="N135" s="82" t="s">
        <v>2035</v>
      </c>
      <c r="O135" s="82">
        <v>19</v>
      </c>
      <c r="P135" s="82" t="s">
        <v>4506</v>
      </c>
      <c r="Q135" s="82" t="s">
        <v>4456</v>
      </c>
      <c r="R135" s="82" t="s">
        <v>4507</v>
      </c>
      <c r="S135" s="82" t="s">
        <v>4508</v>
      </c>
      <c r="T135" s="82" t="s">
        <v>4457</v>
      </c>
      <c r="U135" s="82" t="s">
        <v>4457</v>
      </c>
      <c r="V135" s="82" t="s">
        <v>4457</v>
      </c>
      <c r="W135" s="82" t="s">
        <v>173</v>
      </c>
      <c r="X135" s="82" t="s">
        <v>4515</v>
      </c>
      <c r="Y135" s="82" t="s">
        <v>4456</v>
      </c>
      <c r="Z135" s="80" t="str">
        <f>IF(OR(R:R="",S:S=""),"Missing",IF(OR(S:S="Both EC and Condoms",S:S="Condom",S:S="EC"),"Yes",IF(AND(R:R&lt;&gt;"0: No Method",R:R&lt;&gt;"6: EC",R:R&lt;&gt;"5: Condoms"),"Yes","No")))</f>
        <v>No</v>
      </c>
      <c r="AA1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5" s="80" t="str">
        <f>IF(W:W="Pregnant","Pregnant",IF(AND(Z:Z="No",AA:AA="Yes"),"Adopter",IF(Z:Z="Yes","Continuing User",IF(AND(Z:Z="No",AA:AA="No"),"Non-user","Missing"))))</f>
        <v>Adopter</v>
      </c>
      <c r="AC135" s="80">
        <f>VLOOKUP(N135,Registration!O:P,2,FALSE)</f>
        <v>19</v>
      </c>
      <c r="AD135" s="82" t="s">
        <v>4510</v>
      </c>
      <c r="AE135" s="82"/>
      <c r="AF135" s="82"/>
      <c r="AG135" s="82"/>
      <c r="AH135" s="82"/>
    </row>
    <row r="136" spans="1:34" s="80" customFormat="1" ht="23.1" customHeight="1">
      <c r="A136" s="82" t="s">
        <v>41</v>
      </c>
      <c r="B136" s="82" t="s">
        <v>26</v>
      </c>
      <c r="C136" s="82" t="s">
        <v>27</v>
      </c>
      <c r="D136" s="82" t="s">
        <v>28</v>
      </c>
      <c r="E136" s="82" t="s">
        <v>28</v>
      </c>
      <c r="F136" s="82" t="s">
        <v>29</v>
      </c>
      <c r="G136" s="82" t="s">
        <v>1887</v>
      </c>
      <c r="H136" s="80" t="s">
        <v>8165</v>
      </c>
      <c r="I136" s="82" t="s">
        <v>8162</v>
      </c>
      <c r="J136" s="82">
        <v>12</v>
      </c>
      <c r="K136" s="82">
        <v>5</v>
      </c>
      <c r="L136" s="82">
        <v>2018</v>
      </c>
      <c r="M136" s="76">
        <f t="shared" si="2"/>
        <v>43232</v>
      </c>
      <c r="N136" s="82" t="s">
        <v>1979</v>
      </c>
      <c r="O136" s="82">
        <v>16</v>
      </c>
      <c r="P136" s="82" t="s">
        <v>4511</v>
      </c>
      <c r="Q136" s="82" t="s">
        <v>4456</v>
      </c>
      <c r="R136" s="82" t="s">
        <v>4507</v>
      </c>
      <c r="S136" s="82" t="s">
        <v>4508</v>
      </c>
      <c r="T136" s="82" t="s">
        <v>4457</v>
      </c>
      <c r="U136" s="82" t="s">
        <v>4457</v>
      </c>
      <c r="V136" s="82" t="s">
        <v>4457</v>
      </c>
      <c r="W136" s="82" t="s">
        <v>173</v>
      </c>
      <c r="X136" s="82" t="s">
        <v>4507</v>
      </c>
      <c r="Y136" s="82" t="s">
        <v>4457</v>
      </c>
      <c r="Z136" s="80" t="str">
        <f>IF(OR(R:R="",S:S=""),"Missing",IF(OR(S:S="Both EC and Condoms",S:S="Condom",S:S="EC"),"Yes",IF(AND(R:R&lt;&gt;"0: No Method",R:R&lt;&gt;"6: EC",R:R&lt;&gt;"5: Condoms"),"Yes","No")))</f>
        <v>No</v>
      </c>
      <c r="AA1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6" s="80" t="s">
        <v>4509</v>
      </c>
      <c r="AC136" s="80">
        <f>VLOOKUP(N136,Registration!O:P,2,FALSE)</f>
        <v>16</v>
      </c>
      <c r="AD136" s="82" t="s">
        <v>4510</v>
      </c>
      <c r="AE136" s="82"/>
      <c r="AF136" s="82"/>
      <c r="AG136" s="82"/>
      <c r="AH136" s="82"/>
    </row>
    <row r="137" spans="1:34" s="80" customFormat="1" ht="23.1" customHeight="1">
      <c r="A137" s="82" t="s">
        <v>41</v>
      </c>
      <c r="B137" s="82" t="s">
        <v>26</v>
      </c>
      <c r="C137" s="82" t="s">
        <v>27</v>
      </c>
      <c r="D137" s="82" t="s">
        <v>28</v>
      </c>
      <c r="E137" s="82" t="s">
        <v>28</v>
      </c>
      <c r="F137" s="82" t="s">
        <v>29</v>
      </c>
      <c r="G137" s="82" t="s">
        <v>1887</v>
      </c>
      <c r="H137" s="80" t="s">
        <v>8165</v>
      </c>
      <c r="I137" s="82" t="s">
        <v>8162</v>
      </c>
      <c r="J137" s="82">
        <v>12</v>
      </c>
      <c r="K137" s="82">
        <v>5</v>
      </c>
      <c r="L137" s="82">
        <v>2018</v>
      </c>
      <c r="M137" s="76">
        <f t="shared" si="2"/>
        <v>43232</v>
      </c>
      <c r="N137" s="82" t="s">
        <v>2026</v>
      </c>
      <c r="O137" s="82">
        <v>18</v>
      </c>
      <c r="P137" s="82" t="s">
        <v>4506</v>
      </c>
      <c r="Q137" s="82" t="s">
        <v>4456</v>
      </c>
      <c r="R137" s="82" t="s">
        <v>4507</v>
      </c>
      <c r="S137" s="82" t="s">
        <v>4508</v>
      </c>
      <c r="T137" s="82" t="s">
        <v>4457</v>
      </c>
      <c r="U137" s="82" t="s">
        <v>4457</v>
      </c>
      <c r="V137" s="82" t="s">
        <v>4457</v>
      </c>
      <c r="W137" s="82" t="s">
        <v>173</v>
      </c>
      <c r="X137" s="82" t="s">
        <v>4507</v>
      </c>
      <c r="Y137" s="82" t="s">
        <v>4457</v>
      </c>
      <c r="Z137" s="80" t="str">
        <f>IF(OR(R:R="",S:S=""),"Missing",IF(OR(S:S="Both EC and Condoms",S:S="Condom",S:S="EC"),"Yes",IF(AND(R:R&lt;&gt;"0: No Method",R:R&lt;&gt;"6: EC",R:R&lt;&gt;"5: Condoms"),"Yes","No")))</f>
        <v>No</v>
      </c>
      <c r="AA1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7" s="80" t="s">
        <v>4509</v>
      </c>
      <c r="AC137" s="80">
        <f>VLOOKUP(N137,Registration!O:P,2,FALSE)</f>
        <v>18</v>
      </c>
      <c r="AD137" s="82" t="s">
        <v>4510</v>
      </c>
      <c r="AE137" s="82"/>
      <c r="AF137" s="82"/>
      <c r="AG137" s="82"/>
      <c r="AH137" s="82"/>
    </row>
    <row r="138" spans="1:34" s="80" customFormat="1" ht="23.1" customHeight="1">
      <c r="A138" s="82" t="s">
        <v>41</v>
      </c>
      <c r="B138" s="82" t="s">
        <v>26</v>
      </c>
      <c r="C138" s="82" t="s">
        <v>27</v>
      </c>
      <c r="D138" s="82" t="s">
        <v>28</v>
      </c>
      <c r="E138" s="82" t="s">
        <v>28</v>
      </c>
      <c r="F138" s="82" t="s">
        <v>29</v>
      </c>
      <c r="G138" s="82" t="s">
        <v>1887</v>
      </c>
      <c r="H138" s="80" t="s">
        <v>8165</v>
      </c>
      <c r="I138" s="82" t="s">
        <v>8162</v>
      </c>
      <c r="J138" s="82">
        <v>12</v>
      </c>
      <c r="K138" s="82">
        <v>5</v>
      </c>
      <c r="L138" s="82">
        <v>2018</v>
      </c>
      <c r="M138" s="76">
        <f t="shared" si="2"/>
        <v>43232</v>
      </c>
      <c r="N138" s="82" t="s">
        <v>2028</v>
      </c>
      <c r="O138" s="82">
        <v>15</v>
      </c>
      <c r="P138" s="82" t="s">
        <v>4506</v>
      </c>
      <c r="Q138" s="82" t="s">
        <v>4456</v>
      </c>
      <c r="R138" s="82" t="s">
        <v>4507</v>
      </c>
      <c r="S138" s="82" t="s">
        <v>4508</v>
      </c>
      <c r="T138" s="82" t="s">
        <v>4457</v>
      </c>
      <c r="U138" s="82" t="s">
        <v>4457</v>
      </c>
      <c r="V138" s="82" t="s">
        <v>4457</v>
      </c>
      <c r="W138" s="82" t="s">
        <v>173</v>
      </c>
      <c r="X138" s="82" t="s">
        <v>4507</v>
      </c>
      <c r="Y138" s="82" t="s">
        <v>4457</v>
      </c>
      <c r="Z138" s="80" t="str">
        <f>IF(OR(R:R="",S:S=""),"Missing",IF(OR(S:S="Both EC and Condoms",S:S="Condom",S:S="EC"),"Yes",IF(AND(R:R&lt;&gt;"0: No Method",R:R&lt;&gt;"6: EC",R:R&lt;&gt;"5: Condoms"),"Yes","No")))</f>
        <v>No</v>
      </c>
      <c r="AA1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8" s="80" t="s">
        <v>4509</v>
      </c>
      <c r="AC138" s="80">
        <f>VLOOKUP(N138,Registration!O:P,2,FALSE)</f>
        <v>15</v>
      </c>
      <c r="AD138" s="82" t="s">
        <v>4510</v>
      </c>
      <c r="AE138" s="82"/>
      <c r="AF138" s="82"/>
      <c r="AG138" s="82"/>
      <c r="AH138" s="82"/>
    </row>
    <row r="139" spans="1:34" s="80" customFormat="1" ht="23.1" customHeight="1">
      <c r="A139" s="82" t="s">
        <v>41</v>
      </c>
      <c r="B139" s="82" t="s">
        <v>26</v>
      </c>
      <c r="C139" s="82" t="s">
        <v>27</v>
      </c>
      <c r="D139" s="82" t="s">
        <v>28</v>
      </c>
      <c r="E139" s="82" t="s">
        <v>28</v>
      </c>
      <c r="F139" s="82" t="s">
        <v>29</v>
      </c>
      <c r="G139" s="82" t="s">
        <v>1887</v>
      </c>
      <c r="H139" s="80" t="s">
        <v>8165</v>
      </c>
      <c r="I139" s="82" t="s">
        <v>8162</v>
      </c>
      <c r="J139" s="82">
        <v>12</v>
      </c>
      <c r="K139" s="82">
        <v>5</v>
      </c>
      <c r="L139" s="82">
        <v>2018</v>
      </c>
      <c r="M139" s="76">
        <f t="shared" si="2"/>
        <v>43232</v>
      </c>
      <c r="N139" s="82" t="s">
        <v>1959</v>
      </c>
      <c r="O139" s="82">
        <v>15</v>
      </c>
      <c r="P139" s="82" t="s">
        <v>4511</v>
      </c>
      <c r="Q139" s="82" t="s">
        <v>4456</v>
      </c>
      <c r="R139" s="82" t="s">
        <v>4507</v>
      </c>
      <c r="S139" s="82" t="s">
        <v>4508</v>
      </c>
      <c r="T139" s="82" t="s">
        <v>4457</v>
      </c>
      <c r="U139" s="82" t="s">
        <v>4457</v>
      </c>
      <c r="V139" s="82" t="s">
        <v>4457</v>
      </c>
      <c r="W139" s="82" t="s">
        <v>173</v>
      </c>
      <c r="X139" s="82" t="s">
        <v>4507</v>
      </c>
      <c r="Y139" s="82" t="s">
        <v>4457</v>
      </c>
      <c r="Z139" s="80" t="str">
        <f>IF(OR(R:R="",S:S=""),"Missing",IF(OR(S:S="Both EC and Condoms",S:S="Condom",S:S="EC"),"Yes",IF(AND(R:R&lt;&gt;"0: No Method",R:R&lt;&gt;"6: EC",R:R&lt;&gt;"5: Condoms"),"Yes","No")))</f>
        <v>No</v>
      </c>
      <c r="AA1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9" s="80" t="s">
        <v>4509</v>
      </c>
      <c r="AC139" s="80">
        <f>VLOOKUP(N139,Registration!O:P,2,FALSE)</f>
        <v>15</v>
      </c>
      <c r="AD139" s="82" t="s">
        <v>4510</v>
      </c>
      <c r="AE139" s="82"/>
      <c r="AF139" s="82"/>
      <c r="AG139" s="82"/>
      <c r="AH139" s="82"/>
    </row>
    <row r="140" spans="1:34" s="80" customFormat="1" ht="23.1" customHeight="1">
      <c r="A140" s="82" t="s">
        <v>41</v>
      </c>
      <c r="B140" s="82" t="s">
        <v>26</v>
      </c>
      <c r="C140" s="82" t="s">
        <v>27</v>
      </c>
      <c r="D140" s="82" t="s">
        <v>28</v>
      </c>
      <c r="E140" s="82" t="s">
        <v>28</v>
      </c>
      <c r="F140" s="82" t="s">
        <v>29</v>
      </c>
      <c r="G140" s="82" t="s">
        <v>1887</v>
      </c>
      <c r="H140" s="80" t="s">
        <v>8165</v>
      </c>
      <c r="I140" s="82" t="s">
        <v>8162</v>
      </c>
      <c r="J140" s="82">
        <v>12</v>
      </c>
      <c r="K140" s="82">
        <v>5</v>
      </c>
      <c r="L140" s="82">
        <v>2018</v>
      </c>
      <c r="M140" s="76">
        <f t="shared" si="2"/>
        <v>43232</v>
      </c>
      <c r="N140" s="82" t="s">
        <v>2029</v>
      </c>
      <c r="O140" s="82">
        <v>15</v>
      </c>
      <c r="P140" s="82" t="s">
        <v>4506</v>
      </c>
      <c r="Q140" s="82" t="s">
        <v>4456</v>
      </c>
      <c r="R140" s="82" t="s">
        <v>4507</v>
      </c>
      <c r="S140" s="82" t="s">
        <v>4508</v>
      </c>
      <c r="T140" s="82" t="s">
        <v>4457</v>
      </c>
      <c r="U140" s="82" t="s">
        <v>4457</v>
      </c>
      <c r="V140" s="82" t="s">
        <v>4457</v>
      </c>
      <c r="W140" s="82" t="s">
        <v>173</v>
      </c>
      <c r="X140" s="82" t="s">
        <v>4507</v>
      </c>
      <c r="Y140" s="82" t="s">
        <v>4457</v>
      </c>
      <c r="Z140" s="80" t="str">
        <f>IF(OR(R:R="",S:S=""),"Missing",IF(OR(S:S="Both EC and Condoms",S:S="Condom",S:S="EC"),"Yes",IF(AND(R:R&lt;&gt;"0: No Method",R:R&lt;&gt;"6: EC",R:R&lt;&gt;"5: Condoms"),"Yes","No")))</f>
        <v>No</v>
      </c>
      <c r="AA1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0" s="80" t="s">
        <v>4509</v>
      </c>
      <c r="AC140" s="80">
        <f>VLOOKUP(N140,Registration!O:P,2,FALSE)</f>
        <v>15</v>
      </c>
      <c r="AD140" s="82" t="s">
        <v>4510</v>
      </c>
      <c r="AE140" s="82"/>
      <c r="AF140" s="82"/>
      <c r="AG140" s="82"/>
      <c r="AH140" s="82"/>
    </row>
    <row r="141" spans="1:34" s="80" customFormat="1" ht="23.1" customHeight="1">
      <c r="A141" s="82" t="s">
        <v>41</v>
      </c>
      <c r="B141" s="82" t="s">
        <v>26</v>
      </c>
      <c r="C141" s="82" t="s">
        <v>27</v>
      </c>
      <c r="D141" s="82" t="s">
        <v>28</v>
      </c>
      <c r="E141" s="82" t="s">
        <v>28</v>
      </c>
      <c r="F141" s="82" t="s">
        <v>29</v>
      </c>
      <c r="G141" s="82" t="s">
        <v>1887</v>
      </c>
      <c r="H141" s="80" t="s">
        <v>8165</v>
      </c>
      <c r="I141" s="82" t="s">
        <v>8162</v>
      </c>
      <c r="J141" s="82">
        <v>12</v>
      </c>
      <c r="K141" s="82">
        <v>5</v>
      </c>
      <c r="L141" s="82">
        <v>2018</v>
      </c>
      <c r="M141" s="76">
        <f t="shared" si="2"/>
        <v>43232</v>
      </c>
      <c r="N141" s="82" t="s">
        <v>2031</v>
      </c>
      <c r="O141" s="82">
        <v>15</v>
      </c>
      <c r="P141" s="82" t="s">
        <v>4506</v>
      </c>
      <c r="Q141" s="82" t="s">
        <v>4456</v>
      </c>
      <c r="R141" s="82" t="s">
        <v>4507</v>
      </c>
      <c r="S141" s="82" t="s">
        <v>4508</v>
      </c>
      <c r="T141" s="82" t="s">
        <v>4457</v>
      </c>
      <c r="U141" s="82" t="s">
        <v>4457</v>
      </c>
      <c r="V141" s="82" t="s">
        <v>4457</v>
      </c>
      <c r="W141" s="82" t="s">
        <v>173</v>
      </c>
      <c r="X141" s="82" t="s">
        <v>4507</v>
      </c>
      <c r="Y141" s="82" t="s">
        <v>4457</v>
      </c>
      <c r="Z141" s="80" t="str">
        <f>IF(OR(R:R="",S:S=""),"Missing",IF(OR(S:S="Both EC and Condoms",S:S="Condom",S:S="EC"),"Yes",IF(AND(R:R&lt;&gt;"0: No Method",R:R&lt;&gt;"6: EC",R:R&lt;&gt;"5: Condoms"),"Yes","No")))</f>
        <v>No</v>
      </c>
      <c r="AA1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1" s="80" t="s">
        <v>4509</v>
      </c>
      <c r="AC141" s="80">
        <f>VLOOKUP(N141,Registration!O:P,2,FALSE)</f>
        <v>15</v>
      </c>
      <c r="AD141" s="82" t="s">
        <v>4510</v>
      </c>
      <c r="AE141" s="82"/>
      <c r="AF141" s="82"/>
      <c r="AG141" s="82"/>
      <c r="AH141" s="82"/>
    </row>
    <row r="142" spans="1:34" s="80" customFormat="1" ht="23.1" customHeight="1">
      <c r="A142" s="82" t="s">
        <v>41</v>
      </c>
      <c r="B142" s="82" t="s">
        <v>26</v>
      </c>
      <c r="C142" s="82" t="s">
        <v>27</v>
      </c>
      <c r="D142" s="82" t="s">
        <v>28</v>
      </c>
      <c r="E142" s="82" t="s">
        <v>28</v>
      </c>
      <c r="F142" s="82" t="s">
        <v>29</v>
      </c>
      <c r="G142" s="82" t="s">
        <v>1887</v>
      </c>
      <c r="H142" s="80" t="s">
        <v>8165</v>
      </c>
      <c r="I142" s="82" t="s">
        <v>8162</v>
      </c>
      <c r="J142" s="82">
        <v>12</v>
      </c>
      <c r="K142" s="82">
        <v>5</v>
      </c>
      <c r="L142" s="82">
        <v>2018</v>
      </c>
      <c r="M142" s="76">
        <f t="shared" si="2"/>
        <v>43232</v>
      </c>
      <c r="N142" s="82" t="s">
        <v>2007</v>
      </c>
      <c r="O142" s="82">
        <v>15</v>
      </c>
      <c r="P142" s="82" t="s">
        <v>4511</v>
      </c>
      <c r="Q142" s="82" t="s">
        <v>4456</v>
      </c>
      <c r="R142" s="82" t="s">
        <v>4507</v>
      </c>
      <c r="S142" s="82" t="s">
        <v>4508</v>
      </c>
      <c r="T142" s="82" t="s">
        <v>4457</v>
      </c>
      <c r="U142" s="82" t="s">
        <v>4457</v>
      </c>
      <c r="V142" s="82" t="s">
        <v>4457</v>
      </c>
      <c r="W142" s="82" t="s">
        <v>173</v>
      </c>
      <c r="X142" s="82" t="s">
        <v>4507</v>
      </c>
      <c r="Y142" s="82" t="s">
        <v>4457</v>
      </c>
      <c r="Z142" s="80" t="str">
        <f>IF(OR(R:R="",S:S=""),"Missing",IF(OR(S:S="Both EC and Condoms",S:S="Condom",S:S="EC"),"Yes",IF(AND(R:R&lt;&gt;"0: No Method",R:R&lt;&gt;"6: EC",R:R&lt;&gt;"5: Condoms"),"Yes","No")))</f>
        <v>No</v>
      </c>
      <c r="AA1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2" s="80" t="s">
        <v>4509</v>
      </c>
      <c r="AC142" s="80">
        <f>VLOOKUP(N142,Registration!O:P,2,FALSE)</f>
        <v>15</v>
      </c>
      <c r="AD142" s="82" t="s">
        <v>4510</v>
      </c>
      <c r="AE142" s="82"/>
      <c r="AF142" s="82"/>
      <c r="AG142" s="82"/>
      <c r="AH142" s="82"/>
    </row>
    <row r="143" spans="1:34" s="80" customFormat="1" ht="23.1" customHeight="1">
      <c r="A143" s="82" t="s">
        <v>41</v>
      </c>
      <c r="B143" s="82" t="s">
        <v>26</v>
      </c>
      <c r="C143" s="82" t="s">
        <v>27</v>
      </c>
      <c r="D143" s="82" t="s">
        <v>28</v>
      </c>
      <c r="E143" s="82" t="s">
        <v>28</v>
      </c>
      <c r="F143" s="82" t="s">
        <v>111</v>
      </c>
      <c r="G143" s="82" t="s">
        <v>167</v>
      </c>
      <c r="H143" s="80" t="s">
        <v>8159</v>
      </c>
      <c r="I143" s="82" t="s">
        <v>8160</v>
      </c>
      <c r="J143" s="82">
        <v>7</v>
      </c>
      <c r="K143" s="82">
        <v>5</v>
      </c>
      <c r="L143" s="82">
        <v>2018</v>
      </c>
      <c r="M143" s="76">
        <f t="shared" si="2"/>
        <v>43227</v>
      </c>
      <c r="N143" s="82" t="s">
        <v>301</v>
      </c>
      <c r="O143" s="82">
        <v>19</v>
      </c>
      <c r="P143" s="82" t="s">
        <v>4506</v>
      </c>
      <c r="Q143" s="82" t="s">
        <v>4456</v>
      </c>
      <c r="R143" s="82" t="s">
        <v>4507</v>
      </c>
      <c r="S143" s="82" t="s">
        <v>4508</v>
      </c>
      <c r="T143" s="82" t="s">
        <v>4456</v>
      </c>
      <c r="U143" s="82" t="s">
        <v>4457</v>
      </c>
      <c r="V143" s="82" t="s">
        <v>4457</v>
      </c>
      <c r="W143" s="82" t="s">
        <v>173</v>
      </c>
      <c r="X143" s="82" t="s">
        <v>4515</v>
      </c>
      <c r="Y143" s="82" t="s">
        <v>4457</v>
      </c>
      <c r="Z143" s="80" t="str">
        <f>IF(OR(R:R="",S:S=""),"Missing",IF(OR(S:S="Both EC and Condoms",S:S="Condom",S:S="EC"),"Yes",IF(AND(R:R&lt;&gt;"0: No Method",R:R&lt;&gt;"6: EC",R:R&lt;&gt;"5: Condoms"),"Yes","No")))</f>
        <v>No</v>
      </c>
      <c r="AA1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3" s="80" t="str">
        <f>IF(W:W="Pregnant","Pregnant",IF(AND(Z:Z="No",AA:AA="Yes"),"Adopter",IF(Z:Z="Yes","Continuing User",IF(AND(Z:Z="No",AA:AA="No"),"Non-user","Missing"))))</f>
        <v>Adopter</v>
      </c>
      <c r="AC143" s="80">
        <f>VLOOKUP(N143,Registration!O:P,2,FALSE)</f>
        <v>19</v>
      </c>
      <c r="AD143" s="82" t="s">
        <v>4510</v>
      </c>
      <c r="AE143" s="82"/>
      <c r="AF143" s="82"/>
      <c r="AG143" s="82"/>
      <c r="AH143" s="82"/>
    </row>
    <row r="144" spans="1:34" s="80" customFormat="1" ht="23.1" customHeight="1">
      <c r="A144" s="82" t="s">
        <v>41</v>
      </c>
      <c r="B144" s="82" t="s">
        <v>26</v>
      </c>
      <c r="C144" s="82" t="s">
        <v>27</v>
      </c>
      <c r="D144" s="82" t="s">
        <v>28</v>
      </c>
      <c r="E144" s="82" t="s">
        <v>28</v>
      </c>
      <c r="F144" s="82" t="s">
        <v>111</v>
      </c>
      <c r="G144" s="82" t="s">
        <v>167</v>
      </c>
      <c r="H144" s="80" t="s">
        <v>8159</v>
      </c>
      <c r="I144" s="82" t="s">
        <v>8160</v>
      </c>
      <c r="J144" s="82">
        <v>7</v>
      </c>
      <c r="K144" s="82">
        <v>5</v>
      </c>
      <c r="L144" s="82">
        <v>2018</v>
      </c>
      <c r="M144" s="76">
        <f t="shared" si="2"/>
        <v>43227</v>
      </c>
      <c r="N144" s="82" t="s">
        <v>303</v>
      </c>
      <c r="O144" s="82">
        <v>19</v>
      </c>
      <c r="P144" s="82" t="s">
        <v>4506</v>
      </c>
      <c r="Q144" s="82" t="s">
        <v>4456</v>
      </c>
      <c r="R144" s="82" t="s">
        <v>4507</v>
      </c>
      <c r="S144" s="82" t="s">
        <v>4508</v>
      </c>
      <c r="T144" s="82" t="s">
        <v>4456</v>
      </c>
      <c r="U144" s="82" t="s">
        <v>4457</v>
      </c>
      <c r="V144" s="82" t="s">
        <v>4457</v>
      </c>
      <c r="W144" s="82" t="s">
        <v>173</v>
      </c>
      <c r="X144" s="82" t="s">
        <v>4515</v>
      </c>
      <c r="Y144" s="82" t="s">
        <v>4457</v>
      </c>
      <c r="Z144" s="80" t="str">
        <f>IF(OR(R:R="",S:S=""),"Missing",IF(OR(S:S="Both EC and Condoms",S:S="Condom",S:S="EC"),"Yes",IF(AND(R:R&lt;&gt;"0: No Method",R:R&lt;&gt;"6: EC",R:R&lt;&gt;"5: Condoms"),"Yes","No")))</f>
        <v>No</v>
      </c>
      <c r="AA1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4" s="80" t="str">
        <f>IF(W:W="Pregnant","Pregnant",IF(AND(Z:Z="No",AA:AA="Yes"),"Adopter",IF(Z:Z="Yes","Continuing User",IF(AND(Z:Z="No",AA:AA="No"),"Non-user","Missing"))))</f>
        <v>Adopter</v>
      </c>
      <c r="AC144" s="80">
        <f>VLOOKUP(N144,Registration!O:P,2,FALSE)</f>
        <v>19</v>
      </c>
      <c r="AD144" s="82" t="s">
        <v>4510</v>
      </c>
      <c r="AE144" s="82"/>
      <c r="AF144" s="82"/>
      <c r="AG144" s="82"/>
      <c r="AH144" s="82"/>
    </row>
    <row r="145" spans="1:34" s="80" customFormat="1" ht="23.1" customHeight="1">
      <c r="A145" s="82" t="s">
        <v>41</v>
      </c>
      <c r="B145" s="82" t="s">
        <v>26</v>
      </c>
      <c r="C145" s="82" t="s">
        <v>27</v>
      </c>
      <c r="D145" s="82" t="s">
        <v>28</v>
      </c>
      <c r="E145" s="82" t="s">
        <v>28</v>
      </c>
      <c r="F145" s="82" t="s">
        <v>111</v>
      </c>
      <c r="G145" s="82" t="s">
        <v>167</v>
      </c>
      <c r="H145" s="80" t="s">
        <v>8159</v>
      </c>
      <c r="I145" s="82" t="s">
        <v>8161</v>
      </c>
      <c r="J145" s="82">
        <v>8</v>
      </c>
      <c r="K145" s="82">
        <v>5</v>
      </c>
      <c r="L145" s="82">
        <v>2018</v>
      </c>
      <c r="M145" s="76">
        <f t="shared" si="2"/>
        <v>43228</v>
      </c>
      <c r="N145" s="82" t="s">
        <v>305</v>
      </c>
      <c r="O145" s="82">
        <v>18</v>
      </c>
      <c r="P145" s="82" t="s">
        <v>4506</v>
      </c>
      <c r="Q145" s="82" t="s">
        <v>4456</v>
      </c>
      <c r="R145" s="82" t="s">
        <v>4507</v>
      </c>
      <c r="S145" s="82" t="s">
        <v>4508</v>
      </c>
      <c r="T145" s="82" t="s">
        <v>4457</v>
      </c>
      <c r="U145" s="82" t="s">
        <v>4457</v>
      </c>
      <c r="V145" s="82" t="s">
        <v>4457</v>
      </c>
      <c r="W145" s="82" t="s">
        <v>173</v>
      </c>
      <c r="X145" s="82" t="s">
        <v>4515</v>
      </c>
      <c r="Y145" s="82" t="s">
        <v>4457</v>
      </c>
      <c r="Z145" s="80" t="str">
        <f>IF(OR(R:R="",S:S=""),"Missing",IF(OR(S:S="Both EC and Condoms",S:S="Condom",S:S="EC"),"Yes",IF(AND(R:R&lt;&gt;"0: No Method",R:R&lt;&gt;"6: EC",R:R&lt;&gt;"5: Condoms"),"Yes","No")))</f>
        <v>No</v>
      </c>
      <c r="AA1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5" s="80" t="str">
        <f>IF(W:W="Pregnant","Pregnant",IF(AND(Z:Z="No",AA:AA="Yes"),"Adopter",IF(Z:Z="Yes","Continuing User",IF(AND(Z:Z="No",AA:AA="No"),"Non-user","Missing"))))</f>
        <v>Adopter</v>
      </c>
      <c r="AC145" s="80">
        <f>VLOOKUP(N145,Registration!O:P,2,FALSE)</f>
        <v>18</v>
      </c>
      <c r="AD145" s="82" t="s">
        <v>4510</v>
      </c>
      <c r="AE145" s="82"/>
      <c r="AF145" s="82"/>
      <c r="AG145" s="82"/>
      <c r="AH145" s="82"/>
    </row>
    <row r="146" spans="1:34" s="80" customFormat="1" ht="23.1" customHeight="1">
      <c r="A146" s="82" t="s">
        <v>41</v>
      </c>
      <c r="B146" s="82" t="s">
        <v>26</v>
      </c>
      <c r="C146" s="82" t="s">
        <v>27</v>
      </c>
      <c r="D146" s="82" t="s">
        <v>28</v>
      </c>
      <c r="E146" s="82" t="s">
        <v>28</v>
      </c>
      <c r="F146" s="82" t="s">
        <v>111</v>
      </c>
      <c r="G146" s="82" t="s">
        <v>167</v>
      </c>
      <c r="H146" s="80" t="s">
        <v>8159</v>
      </c>
      <c r="I146" s="82" t="s">
        <v>8161</v>
      </c>
      <c r="J146" s="82">
        <v>8</v>
      </c>
      <c r="K146" s="82">
        <v>5</v>
      </c>
      <c r="L146" s="82">
        <v>2018</v>
      </c>
      <c r="M146" s="76">
        <f t="shared" si="2"/>
        <v>43228</v>
      </c>
      <c r="N146" s="82" t="s">
        <v>307</v>
      </c>
      <c r="O146" s="82">
        <v>17</v>
      </c>
      <c r="P146" s="82" t="s">
        <v>4506</v>
      </c>
      <c r="Q146" s="82" t="s">
        <v>4456</v>
      </c>
      <c r="R146" s="82" t="s">
        <v>4507</v>
      </c>
      <c r="S146" s="82" t="s">
        <v>4508</v>
      </c>
      <c r="T146" s="82" t="s">
        <v>4457</v>
      </c>
      <c r="U146" s="82" t="s">
        <v>4457</v>
      </c>
      <c r="V146" s="82" t="s">
        <v>4457</v>
      </c>
      <c r="W146" s="82" t="s">
        <v>173</v>
      </c>
      <c r="X146" s="82" t="s">
        <v>4515</v>
      </c>
      <c r="Y146" s="82" t="s">
        <v>4457</v>
      </c>
      <c r="Z146" s="80" t="str">
        <f>IF(OR(R:R="",S:S=""),"Missing",IF(OR(S:S="Both EC and Condoms",S:S="Condom",S:S="EC"),"Yes",IF(AND(R:R&lt;&gt;"0: No Method",R:R&lt;&gt;"6: EC",R:R&lt;&gt;"5: Condoms"),"Yes","No")))</f>
        <v>No</v>
      </c>
      <c r="AA1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6" s="80" t="str">
        <f>IF(W:W="Pregnant","Pregnant",IF(AND(Z:Z="No",AA:AA="Yes"),"Adopter",IF(Z:Z="Yes","Continuing User",IF(AND(Z:Z="No",AA:AA="No"),"Non-user","Missing"))))</f>
        <v>Adopter</v>
      </c>
      <c r="AC146" s="80">
        <f>VLOOKUP(N146,Registration!O:P,2,FALSE)</f>
        <v>17</v>
      </c>
      <c r="AD146" s="82" t="s">
        <v>4510</v>
      </c>
      <c r="AE146" s="82"/>
      <c r="AF146" s="82"/>
      <c r="AG146" s="82"/>
      <c r="AH146" s="82"/>
    </row>
    <row r="147" spans="1:34" s="80" customFormat="1" ht="23.1" customHeight="1">
      <c r="A147" s="82" t="s">
        <v>41</v>
      </c>
      <c r="B147" s="82" t="s">
        <v>26</v>
      </c>
      <c r="C147" s="82" t="s">
        <v>27</v>
      </c>
      <c r="D147" s="82" t="s">
        <v>28</v>
      </c>
      <c r="E147" s="82" t="s">
        <v>28</v>
      </c>
      <c r="F147" s="82" t="s">
        <v>111</v>
      </c>
      <c r="G147" s="82" t="s">
        <v>167</v>
      </c>
      <c r="H147" s="80" t="s">
        <v>8159</v>
      </c>
      <c r="I147" s="82" t="s">
        <v>8161</v>
      </c>
      <c r="J147" s="82">
        <v>8</v>
      </c>
      <c r="K147" s="82">
        <v>5</v>
      </c>
      <c r="L147" s="82">
        <v>2018</v>
      </c>
      <c r="M147" s="76">
        <f t="shared" si="2"/>
        <v>43228</v>
      </c>
      <c r="N147" s="82" t="s">
        <v>309</v>
      </c>
      <c r="O147" s="82">
        <v>19</v>
      </c>
      <c r="P147" s="82" t="s">
        <v>4506</v>
      </c>
      <c r="Q147" s="82" t="s">
        <v>4456</v>
      </c>
      <c r="R147" s="82" t="s">
        <v>4507</v>
      </c>
      <c r="S147" s="82" t="s">
        <v>4508</v>
      </c>
      <c r="T147" s="82" t="s">
        <v>4457</v>
      </c>
      <c r="U147" s="82" t="s">
        <v>4457</v>
      </c>
      <c r="V147" s="82" t="s">
        <v>4457</v>
      </c>
      <c r="W147" s="82" t="s">
        <v>173</v>
      </c>
      <c r="X147" s="82" t="s">
        <v>4515</v>
      </c>
      <c r="Y147" s="82" t="s">
        <v>4457</v>
      </c>
      <c r="Z147" s="80" t="str">
        <f>IF(OR(R:R="",S:S=""),"Missing",IF(OR(S:S="Both EC and Condoms",S:S="Condom",S:S="EC"),"Yes",IF(AND(R:R&lt;&gt;"0: No Method",R:R&lt;&gt;"6: EC",R:R&lt;&gt;"5: Condoms"),"Yes","No")))</f>
        <v>No</v>
      </c>
      <c r="AA1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7" s="80" t="str">
        <f>IF(W:W="Pregnant","Pregnant",IF(AND(Z:Z="No",AA:AA="Yes"),"Adopter",IF(Z:Z="Yes","Continuing User",IF(AND(Z:Z="No",AA:AA="No"),"Non-user","Missing"))))</f>
        <v>Adopter</v>
      </c>
      <c r="AC147" s="80">
        <f>VLOOKUP(N147,Registration!O:P,2,FALSE)</f>
        <v>19</v>
      </c>
      <c r="AD147" s="82" t="s">
        <v>4510</v>
      </c>
      <c r="AE147" s="82"/>
      <c r="AF147" s="82"/>
      <c r="AG147" s="82"/>
      <c r="AH147" s="82"/>
    </row>
    <row r="148" spans="1:34" s="80" customFormat="1" ht="23.1" customHeight="1">
      <c r="A148" s="82" t="s">
        <v>41</v>
      </c>
      <c r="B148" s="82" t="s">
        <v>26</v>
      </c>
      <c r="C148" s="82" t="s">
        <v>27</v>
      </c>
      <c r="D148" s="82" t="s">
        <v>28</v>
      </c>
      <c r="E148" s="82" t="s">
        <v>28</v>
      </c>
      <c r="F148" s="82" t="s">
        <v>111</v>
      </c>
      <c r="G148" s="82" t="s">
        <v>167</v>
      </c>
      <c r="H148" s="80" t="s">
        <v>8159</v>
      </c>
      <c r="I148" s="82" t="s">
        <v>8161</v>
      </c>
      <c r="J148" s="82">
        <v>9</v>
      </c>
      <c r="K148" s="82">
        <v>5</v>
      </c>
      <c r="L148" s="82">
        <v>2018</v>
      </c>
      <c r="M148" s="76">
        <f t="shared" si="2"/>
        <v>43229</v>
      </c>
      <c r="N148" s="82" t="s">
        <v>311</v>
      </c>
      <c r="O148" s="82">
        <v>19</v>
      </c>
      <c r="P148" s="82" t="s">
        <v>4506</v>
      </c>
      <c r="Q148" s="82" t="s">
        <v>4456</v>
      </c>
      <c r="R148" s="82" t="s">
        <v>4507</v>
      </c>
      <c r="S148" s="82" t="s">
        <v>4508</v>
      </c>
      <c r="T148" s="82" t="s">
        <v>4457</v>
      </c>
      <c r="U148" s="82" t="s">
        <v>4457</v>
      </c>
      <c r="V148" s="82" t="s">
        <v>4457</v>
      </c>
      <c r="W148" s="82" t="s">
        <v>173</v>
      </c>
      <c r="X148" s="82" t="s">
        <v>4515</v>
      </c>
      <c r="Y148" s="82" t="s">
        <v>4457</v>
      </c>
      <c r="Z148" s="80" t="str">
        <f>IF(OR(R:R="",S:S=""),"Missing",IF(OR(S:S="Both EC and Condoms",S:S="Condom",S:S="EC"),"Yes",IF(AND(R:R&lt;&gt;"0: No Method",R:R&lt;&gt;"6: EC",R:R&lt;&gt;"5: Condoms"),"Yes","No")))</f>
        <v>No</v>
      </c>
      <c r="AA1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8" s="80" t="str">
        <f>IF(W:W="Pregnant","Pregnant",IF(AND(Z:Z="No",AA:AA="Yes"),"Adopter",IF(Z:Z="Yes","Continuing User",IF(AND(Z:Z="No",AA:AA="No"),"Non-user","Missing"))))</f>
        <v>Adopter</v>
      </c>
      <c r="AC148" s="80">
        <f>VLOOKUP(N148,Registration!O:P,2,FALSE)</f>
        <v>19</v>
      </c>
      <c r="AD148" s="82" t="s">
        <v>4510</v>
      </c>
      <c r="AE148" s="82"/>
      <c r="AF148" s="82"/>
      <c r="AG148" s="82"/>
      <c r="AH148" s="82"/>
    </row>
    <row r="149" spans="1:34" s="80" customFormat="1" ht="23.1" customHeight="1">
      <c r="A149" s="82" t="s">
        <v>41</v>
      </c>
      <c r="B149" s="82" t="s">
        <v>26</v>
      </c>
      <c r="C149" s="82" t="s">
        <v>27</v>
      </c>
      <c r="D149" s="82" t="s">
        <v>28</v>
      </c>
      <c r="E149" s="82" t="s">
        <v>28</v>
      </c>
      <c r="F149" s="82" t="s">
        <v>111</v>
      </c>
      <c r="G149" s="82" t="s">
        <v>167</v>
      </c>
      <c r="H149" s="80" t="s">
        <v>8159</v>
      </c>
      <c r="I149" s="82" t="s">
        <v>8161</v>
      </c>
      <c r="J149" s="82">
        <v>9</v>
      </c>
      <c r="K149" s="82">
        <v>5</v>
      </c>
      <c r="L149" s="82">
        <v>2018</v>
      </c>
      <c r="M149" s="76">
        <f t="shared" si="2"/>
        <v>43229</v>
      </c>
      <c r="N149" s="82" t="s">
        <v>192</v>
      </c>
      <c r="O149" s="82">
        <v>19</v>
      </c>
      <c r="P149" s="82" t="s">
        <v>4506</v>
      </c>
      <c r="Q149" s="82" t="s">
        <v>4456</v>
      </c>
      <c r="R149" s="82" t="s">
        <v>4507</v>
      </c>
      <c r="S149" s="82" t="s">
        <v>4508</v>
      </c>
      <c r="T149" s="82" t="s">
        <v>4457</v>
      </c>
      <c r="U149" s="82" t="s">
        <v>4457</v>
      </c>
      <c r="V149" s="82" t="s">
        <v>4457</v>
      </c>
      <c r="W149" s="82" t="s">
        <v>173</v>
      </c>
      <c r="X149" s="82" t="s">
        <v>4515</v>
      </c>
      <c r="Y149" s="82" t="s">
        <v>4457</v>
      </c>
      <c r="Z149" s="80" t="str">
        <f>IF(OR(R:R="",S:S=""),"Missing",IF(OR(S:S="Both EC and Condoms",S:S="Condom",S:S="EC"),"Yes",IF(AND(R:R&lt;&gt;"0: No Method",R:R&lt;&gt;"6: EC",R:R&lt;&gt;"5: Condoms"),"Yes","No")))</f>
        <v>No</v>
      </c>
      <c r="AA1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9" s="80" t="str">
        <f>IF(W:W="Pregnant","Pregnant",IF(AND(Z:Z="No",AA:AA="Yes"),"Adopter",IF(Z:Z="Yes","Continuing User",IF(AND(Z:Z="No",AA:AA="No"),"Non-user","Missing"))))</f>
        <v>Adopter</v>
      </c>
      <c r="AC149" s="80">
        <f>VLOOKUP(N149,Registration!O:P,2,FALSE)</f>
        <v>19</v>
      </c>
      <c r="AD149" s="82" t="s">
        <v>4510</v>
      </c>
      <c r="AE149" s="82"/>
      <c r="AF149" s="82"/>
      <c r="AG149" s="82"/>
      <c r="AH149" s="82"/>
    </row>
    <row r="150" spans="1:34" s="80" customFormat="1" ht="23.1" customHeight="1">
      <c r="A150" s="82" t="s">
        <v>41</v>
      </c>
      <c r="B150" s="82" t="s">
        <v>26</v>
      </c>
      <c r="C150" s="82" t="s">
        <v>27</v>
      </c>
      <c r="D150" s="82" t="s">
        <v>28</v>
      </c>
      <c r="E150" s="82" t="s">
        <v>28</v>
      </c>
      <c r="F150" s="82" t="s">
        <v>111</v>
      </c>
      <c r="G150" s="82" t="s">
        <v>167</v>
      </c>
      <c r="H150" s="80" t="s">
        <v>8159</v>
      </c>
      <c r="I150" s="82" t="s">
        <v>8161</v>
      </c>
      <c r="J150" s="82">
        <v>9</v>
      </c>
      <c r="K150" s="82">
        <v>5</v>
      </c>
      <c r="L150" s="82">
        <v>2018</v>
      </c>
      <c r="M150" s="76">
        <f t="shared" si="2"/>
        <v>43229</v>
      </c>
      <c r="N150" s="82" t="s">
        <v>315</v>
      </c>
      <c r="O150" s="82">
        <v>17</v>
      </c>
      <c r="P150" s="82" t="s">
        <v>4506</v>
      </c>
      <c r="Q150" s="82" t="s">
        <v>4456</v>
      </c>
      <c r="R150" s="82" t="s">
        <v>4507</v>
      </c>
      <c r="S150" s="82" t="s">
        <v>4508</v>
      </c>
      <c r="T150" s="82" t="s">
        <v>4457</v>
      </c>
      <c r="U150" s="82" t="s">
        <v>4457</v>
      </c>
      <c r="V150" s="82" t="s">
        <v>4457</v>
      </c>
      <c r="W150" s="82" t="s">
        <v>173</v>
      </c>
      <c r="X150" s="82" t="s">
        <v>4517</v>
      </c>
      <c r="Y150" s="82" t="s">
        <v>4457</v>
      </c>
      <c r="Z150" s="80" t="str">
        <f>IF(OR(R:R="",S:S=""),"Missing",IF(OR(S:S="Both EC and Condoms",S:S="Condom",S:S="EC"),"Yes",IF(AND(R:R&lt;&gt;"0: No Method",R:R&lt;&gt;"6: EC",R:R&lt;&gt;"5: Condoms"),"Yes","No")))</f>
        <v>No</v>
      </c>
      <c r="AA1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0" s="80" t="str">
        <f>IF(W:W="Pregnant","Pregnant",IF(AND(Z:Z="No",AA:AA="Yes"),"Adopter",IF(Z:Z="Yes","Continuing User",IF(AND(Z:Z="No",AA:AA="No"),"Non-user","Missing"))))</f>
        <v>Adopter</v>
      </c>
      <c r="AC150" s="80">
        <f>VLOOKUP(N150,Registration!O:P,2,FALSE)</f>
        <v>17</v>
      </c>
      <c r="AD150" s="82" t="s">
        <v>4510</v>
      </c>
      <c r="AE150" s="82"/>
      <c r="AF150" s="82"/>
      <c r="AG150" s="82"/>
      <c r="AH150" s="82"/>
    </row>
    <row r="151" spans="1:34" s="80" customFormat="1" ht="23.1" customHeight="1">
      <c r="A151" s="82" t="s">
        <v>41</v>
      </c>
      <c r="B151" s="82" t="s">
        <v>26</v>
      </c>
      <c r="C151" s="82" t="s">
        <v>27</v>
      </c>
      <c r="D151" s="82" t="s">
        <v>28</v>
      </c>
      <c r="E151" s="82" t="s">
        <v>28</v>
      </c>
      <c r="F151" s="82" t="s">
        <v>111</v>
      </c>
      <c r="G151" s="82" t="s">
        <v>167</v>
      </c>
      <c r="H151" s="80" t="s">
        <v>8159</v>
      </c>
      <c r="I151" s="82" t="s">
        <v>8161</v>
      </c>
      <c r="J151" s="82">
        <v>9</v>
      </c>
      <c r="K151" s="82">
        <v>5</v>
      </c>
      <c r="L151" s="82">
        <v>2018</v>
      </c>
      <c r="M151" s="76">
        <f t="shared" si="2"/>
        <v>43229</v>
      </c>
      <c r="N151" s="82" t="s">
        <v>317</v>
      </c>
      <c r="O151" s="82">
        <v>18</v>
      </c>
      <c r="P151" s="82" t="s">
        <v>4506</v>
      </c>
      <c r="Q151" s="82" t="s">
        <v>4456</v>
      </c>
      <c r="R151" s="82" t="s">
        <v>4507</v>
      </c>
      <c r="S151" s="82" t="s">
        <v>4508</v>
      </c>
      <c r="T151" s="82" t="s">
        <v>4457</v>
      </c>
      <c r="U151" s="82" t="s">
        <v>4457</v>
      </c>
      <c r="V151" s="82" t="s">
        <v>4457</v>
      </c>
      <c r="W151" s="82" t="s">
        <v>173</v>
      </c>
      <c r="X151" s="82" t="s">
        <v>4515</v>
      </c>
      <c r="Y151" s="82" t="s">
        <v>4457</v>
      </c>
      <c r="Z151" s="80" t="str">
        <f>IF(OR(R:R="",S:S=""),"Missing",IF(OR(S:S="Both EC and Condoms",S:S="Condom",S:S="EC"),"Yes",IF(AND(R:R&lt;&gt;"0: No Method",R:R&lt;&gt;"6: EC",R:R&lt;&gt;"5: Condoms"),"Yes","No")))</f>
        <v>No</v>
      </c>
      <c r="AA1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1" s="80" t="str">
        <f>IF(W:W="Pregnant","Pregnant",IF(AND(Z:Z="No",AA:AA="Yes"),"Adopter",IF(Z:Z="Yes","Continuing User",IF(AND(Z:Z="No",AA:AA="No"),"Non-user","Missing"))))</f>
        <v>Adopter</v>
      </c>
      <c r="AC151" s="80">
        <f>VLOOKUP(N151,Registration!O:P,2,FALSE)</f>
        <v>18</v>
      </c>
      <c r="AD151" s="82" t="s">
        <v>4510</v>
      </c>
      <c r="AE151" s="82"/>
      <c r="AF151" s="82"/>
      <c r="AG151" s="82"/>
      <c r="AH151" s="82"/>
    </row>
    <row r="152" spans="1:34" s="80" customFormat="1" ht="23.1" customHeight="1">
      <c r="A152" s="82" t="s">
        <v>41</v>
      </c>
      <c r="B152" s="82" t="s">
        <v>26</v>
      </c>
      <c r="C152" s="82" t="s">
        <v>27</v>
      </c>
      <c r="D152" s="82" t="s">
        <v>28</v>
      </c>
      <c r="E152" s="82" t="s">
        <v>28</v>
      </c>
      <c r="F152" s="82" t="s">
        <v>111</v>
      </c>
      <c r="G152" s="82" t="s">
        <v>167</v>
      </c>
      <c r="H152" s="80" t="s">
        <v>8159</v>
      </c>
      <c r="I152" s="82" t="s">
        <v>8161</v>
      </c>
      <c r="J152" s="82">
        <v>9</v>
      </c>
      <c r="K152" s="82">
        <v>5</v>
      </c>
      <c r="L152" s="82">
        <v>2018</v>
      </c>
      <c r="M152" s="76">
        <f t="shared" si="2"/>
        <v>43229</v>
      </c>
      <c r="N152" s="82" t="s">
        <v>319</v>
      </c>
      <c r="O152" s="82">
        <v>18</v>
      </c>
      <c r="P152" s="82" t="s">
        <v>4506</v>
      </c>
      <c r="Q152" s="82" t="s">
        <v>4456</v>
      </c>
      <c r="R152" s="82" t="s">
        <v>4507</v>
      </c>
      <c r="S152" s="82" t="s">
        <v>4508</v>
      </c>
      <c r="T152" s="82" t="s">
        <v>4457</v>
      </c>
      <c r="U152" s="82" t="s">
        <v>4457</v>
      </c>
      <c r="V152" s="82" t="s">
        <v>4457</v>
      </c>
      <c r="W152" s="82" t="s">
        <v>173</v>
      </c>
      <c r="X152" s="82" t="s">
        <v>4515</v>
      </c>
      <c r="Y152" s="82" t="s">
        <v>4457</v>
      </c>
      <c r="Z152" s="80" t="str">
        <f>IF(OR(R:R="",S:S=""),"Missing",IF(OR(S:S="Both EC and Condoms",S:S="Condom",S:S="EC"),"Yes",IF(AND(R:R&lt;&gt;"0: No Method",R:R&lt;&gt;"6: EC",R:R&lt;&gt;"5: Condoms"),"Yes","No")))</f>
        <v>No</v>
      </c>
      <c r="AA1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2" s="80" t="str">
        <f>IF(W:W="Pregnant","Pregnant",IF(AND(Z:Z="No",AA:AA="Yes"),"Adopter",IF(Z:Z="Yes","Continuing User",IF(AND(Z:Z="No",AA:AA="No"),"Non-user","Missing"))))</f>
        <v>Adopter</v>
      </c>
      <c r="AC152" s="80">
        <f>VLOOKUP(N152,Registration!O:P,2,FALSE)</f>
        <v>18</v>
      </c>
      <c r="AD152" s="82" t="s">
        <v>4510</v>
      </c>
      <c r="AE152" s="82"/>
      <c r="AF152" s="82"/>
      <c r="AG152" s="82"/>
      <c r="AH152" s="82"/>
    </row>
    <row r="153" spans="1:34" s="80" customFormat="1" ht="23.1" customHeight="1">
      <c r="A153" s="82" t="s">
        <v>41</v>
      </c>
      <c r="B153" s="82" t="s">
        <v>26</v>
      </c>
      <c r="C153" s="82" t="s">
        <v>27</v>
      </c>
      <c r="D153" s="82" t="s">
        <v>28</v>
      </c>
      <c r="E153" s="82" t="s">
        <v>28</v>
      </c>
      <c r="F153" s="82" t="s">
        <v>111</v>
      </c>
      <c r="G153" s="82" t="s">
        <v>167</v>
      </c>
      <c r="H153" s="80" t="s">
        <v>8159</v>
      </c>
      <c r="I153" s="82" t="s">
        <v>8161</v>
      </c>
      <c r="J153" s="82">
        <v>10</v>
      </c>
      <c r="K153" s="82">
        <v>5</v>
      </c>
      <c r="L153" s="82">
        <v>2018</v>
      </c>
      <c r="M153" s="76">
        <f t="shared" si="2"/>
        <v>43230</v>
      </c>
      <c r="N153" s="82" t="s">
        <v>321</v>
      </c>
      <c r="O153" s="82">
        <v>18</v>
      </c>
      <c r="P153" s="82" t="s">
        <v>4506</v>
      </c>
      <c r="Q153" s="82" t="s">
        <v>4456</v>
      </c>
      <c r="R153" s="82" t="s">
        <v>4507</v>
      </c>
      <c r="S153" s="82" t="s">
        <v>4508</v>
      </c>
      <c r="T153" s="82" t="s">
        <v>4457</v>
      </c>
      <c r="U153" s="82" t="s">
        <v>4457</v>
      </c>
      <c r="V153" s="82" t="s">
        <v>4457</v>
      </c>
      <c r="W153" s="82" t="s">
        <v>173</v>
      </c>
      <c r="X153" s="82" t="s">
        <v>4515</v>
      </c>
      <c r="Y153" s="82" t="s">
        <v>4457</v>
      </c>
      <c r="Z153" s="80" t="str">
        <f>IF(OR(R:R="",S:S=""),"Missing",IF(OR(S:S="Both EC and Condoms",S:S="Condom",S:S="EC"),"Yes",IF(AND(R:R&lt;&gt;"0: No Method",R:R&lt;&gt;"6: EC",R:R&lt;&gt;"5: Condoms"),"Yes","No")))</f>
        <v>No</v>
      </c>
      <c r="AA1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3" s="80" t="str">
        <f>IF(W:W="Pregnant","Pregnant",IF(AND(Z:Z="No",AA:AA="Yes"),"Adopter",IF(Z:Z="Yes","Continuing User",IF(AND(Z:Z="No",AA:AA="No"),"Non-user","Missing"))))</f>
        <v>Adopter</v>
      </c>
      <c r="AC153" s="80">
        <f>VLOOKUP(N153,Registration!O:P,2,FALSE)</f>
        <v>18</v>
      </c>
      <c r="AD153" s="82" t="s">
        <v>4510</v>
      </c>
      <c r="AE153" s="82"/>
      <c r="AF153" s="82"/>
      <c r="AG153" s="82"/>
      <c r="AH153" s="82"/>
    </row>
    <row r="154" spans="1:34" s="80" customFormat="1" ht="23.1" customHeight="1">
      <c r="A154" s="82" t="s">
        <v>41</v>
      </c>
      <c r="B154" s="82" t="s">
        <v>26</v>
      </c>
      <c r="C154" s="82" t="s">
        <v>27</v>
      </c>
      <c r="D154" s="82" t="s">
        <v>28</v>
      </c>
      <c r="E154" s="82" t="s">
        <v>28</v>
      </c>
      <c r="F154" s="82" t="s">
        <v>111</v>
      </c>
      <c r="G154" s="82" t="s">
        <v>167</v>
      </c>
      <c r="H154" s="80" t="s">
        <v>8159</v>
      </c>
      <c r="I154" s="82" t="s">
        <v>8161</v>
      </c>
      <c r="J154" s="82">
        <v>10</v>
      </c>
      <c r="K154" s="82">
        <v>5</v>
      </c>
      <c r="L154" s="82">
        <v>2018</v>
      </c>
      <c r="M154" s="76">
        <f t="shared" si="2"/>
        <v>43230</v>
      </c>
      <c r="N154" s="82" t="s">
        <v>323</v>
      </c>
      <c r="O154" s="82">
        <v>18</v>
      </c>
      <c r="P154" s="82" t="s">
        <v>4506</v>
      </c>
      <c r="Q154" s="82" t="s">
        <v>4456</v>
      </c>
      <c r="R154" s="82" t="s">
        <v>4507</v>
      </c>
      <c r="S154" s="82" t="s">
        <v>4508</v>
      </c>
      <c r="T154" s="82" t="s">
        <v>4457</v>
      </c>
      <c r="U154" s="82" t="s">
        <v>4457</v>
      </c>
      <c r="V154" s="82" t="s">
        <v>4457</v>
      </c>
      <c r="W154" s="82" t="s">
        <v>173</v>
      </c>
      <c r="X154" s="82" t="s">
        <v>4515</v>
      </c>
      <c r="Y154" s="82" t="s">
        <v>4457</v>
      </c>
      <c r="Z154" s="80" t="str">
        <f>IF(OR(R:R="",S:S=""),"Missing",IF(OR(S:S="Both EC and Condoms",S:S="Condom",S:S="EC"),"Yes",IF(AND(R:R&lt;&gt;"0: No Method",R:R&lt;&gt;"6: EC",R:R&lt;&gt;"5: Condoms"),"Yes","No")))</f>
        <v>No</v>
      </c>
      <c r="AA1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4" s="80" t="str">
        <f>IF(W:W="Pregnant","Pregnant",IF(AND(Z:Z="No",AA:AA="Yes"),"Adopter",IF(Z:Z="Yes","Continuing User",IF(AND(Z:Z="No",AA:AA="No"),"Non-user","Missing"))))</f>
        <v>Adopter</v>
      </c>
      <c r="AC154" s="80">
        <f>VLOOKUP(N154,Registration!O:P,2,FALSE)</f>
        <v>18</v>
      </c>
      <c r="AD154" s="82" t="s">
        <v>4510</v>
      </c>
      <c r="AE154" s="82"/>
      <c r="AF154" s="82"/>
      <c r="AG154" s="82"/>
      <c r="AH154" s="82"/>
    </row>
    <row r="155" spans="1:34" s="80" customFormat="1" ht="23.1" customHeight="1">
      <c r="A155" s="82" t="s">
        <v>41</v>
      </c>
      <c r="B155" s="82" t="s">
        <v>26</v>
      </c>
      <c r="C155" s="82" t="s">
        <v>27</v>
      </c>
      <c r="D155" s="82" t="s">
        <v>28</v>
      </c>
      <c r="E155" s="82" t="s">
        <v>28</v>
      </c>
      <c r="F155" s="82" t="s">
        <v>111</v>
      </c>
      <c r="G155" s="82" t="s">
        <v>167</v>
      </c>
      <c r="H155" s="80" t="s">
        <v>8159</v>
      </c>
      <c r="I155" s="82" t="s">
        <v>8161</v>
      </c>
      <c r="J155" s="82">
        <v>10</v>
      </c>
      <c r="K155" s="82">
        <v>5</v>
      </c>
      <c r="L155" s="82">
        <v>2018</v>
      </c>
      <c r="M155" s="76">
        <f t="shared" si="2"/>
        <v>43230</v>
      </c>
      <c r="N155" s="82" t="s">
        <v>325</v>
      </c>
      <c r="O155" s="82">
        <v>19</v>
      </c>
      <c r="P155" s="82" t="s">
        <v>4506</v>
      </c>
      <c r="Q155" s="82" t="s">
        <v>4456</v>
      </c>
      <c r="R155" s="82" t="s">
        <v>4507</v>
      </c>
      <c r="S155" s="82" t="s">
        <v>4508</v>
      </c>
      <c r="T155" s="82" t="s">
        <v>4456</v>
      </c>
      <c r="U155" s="82" t="s">
        <v>4457</v>
      </c>
      <c r="V155" s="82" t="s">
        <v>4457</v>
      </c>
      <c r="W155" s="82" t="s">
        <v>173</v>
      </c>
      <c r="X155" s="82" t="s">
        <v>4516</v>
      </c>
      <c r="Y155" s="82" t="s">
        <v>4457</v>
      </c>
      <c r="Z155" s="80" t="str">
        <f>IF(OR(R:R="",S:S=""),"Missing",IF(OR(S:S="Both EC and Condoms",S:S="Condom",S:S="EC"),"Yes",IF(AND(R:R&lt;&gt;"0: No Method",R:R&lt;&gt;"6: EC",R:R&lt;&gt;"5: Condoms"),"Yes","No")))</f>
        <v>No</v>
      </c>
      <c r="AA1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5" s="80" t="str">
        <f>IF(W:W="Pregnant","Pregnant",IF(AND(Z:Z="No",AA:AA="Yes"),"Adopter",IF(Z:Z="Yes","Continuing User",IF(AND(Z:Z="No",AA:AA="No"),"Non-user","Missing"))))</f>
        <v>Adopter</v>
      </c>
      <c r="AC155" s="80">
        <f>VLOOKUP(N155,Registration!O:P,2,FALSE)</f>
        <v>19</v>
      </c>
      <c r="AD155" s="82" t="s">
        <v>4510</v>
      </c>
      <c r="AE155" s="82"/>
      <c r="AF155" s="82"/>
      <c r="AG155" s="82"/>
      <c r="AH155" s="82"/>
    </row>
    <row r="156" spans="1:34" s="80" customFormat="1" ht="23.1" customHeight="1">
      <c r="A156" s="82" t="s">
        <v>41</v>
      </c>
      <c r="B156" s="82" t="s">
        <v>26</v>
      </c>
      <c r="C156" s="82" t="s">
        <v>27</v>
      </c>
      <c r="D156" s="82" t="s">
        <v>28</v>
      </c>
      <c r="E156" s="82" t="s">
        <v>28</v>
      </c>
      <c r="F156" s="82" t="s">
        <v>111</v>
      </c>
      <c r="G156" s="82" t="s">
        <v>167</v>
      </c>
      <c r="H156" s="80" t="s">
        <v>8159</v>
      </c>
      <c r="I156" s="82" t="s">
        <v>8161</v>
      </c>
      <c r="J156" s="82">
        <v>11</v>
      </c>
      <c r="K156" s="82">
        <v>5</v>
      </c>
      <c r="L156" s="82">
        <v>2018</v>
      </c>
      <c r="M156" s="76">
        <f t="shared" si="2"/>
        <v>43231</v>
      </c>
      <c r="N156" s="82" t="s">
        <v>327</v>
      </c>
      <c r="O156" s="82">
        <v>18</v>
      </c>
      <c r="P156" s="82" t="s">
        <v>4506</v>
      </c>
      <c r="Q156" s="82" t="s">
        <v>4456</v>
      </c>
      <c r="R156" s="82" t="s">
        <v>4507</v>
      </c>
      <c r="S156" s="82" t="s">
        <v>4508</v>
      </c>
      <c r="T156" s="82" t="s">
        <v>4457</v>
      </c>
      <c r="U156" s="82" t="s">
        <v>4457</v>
      </c>
      <c r="V156" s="82" t="s">
        <v>4457</v>
      </c>
      <c r="W156" s="82" t="s">
        <v>173</v>
      </c>
      <c r="X156" s="82" t="s">
        <v>4515</v>
      </c>
      <c r="Y156" s="82" t="s">
        <v>4457</v>
      </c>
      <c r="Z156" s="80" t="str">
        <f>IF(OR(R:R="",S:S=""),"Missing",IF(OR(S:S="Both EC and Condoms",S:S="Condom",S:S="EC"),"Yes",IF(AND(R:R&lt;&gt;"0: No Method",R:R&lt;&gt;"6: EC",R:R&lt;&gt;"5: Condoms"),"Yes","No")))</f>
        <v>No</v>
      </c>
      <c r="AA1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6" s="80" t="str">
        <f>IF(W:W="Pregnant","Pregnant",IF(AND(Z:Z="No",AA:AA="Yes"),"Adopter",IF(Z:Z="Yes","Continuing User",IF(AND(Z:Z="No",AA:AA="No"),"Non-user","Missing"))))</f>
        <v>Adopter</v>
      </c>
      <c r="AC156" s="80">
        <f>VLOOKUP(N156,Registration!O:P,2,FALSE)</f>
        <v>18</v>
      </c>
      <c r="AD156" s="82" t="s">
        <v>4510</v>
      </c>
      <c r="AE156" s="82"/>
      <c r="AF156" s="82"/>
      <c r="AG156" s="82"/>
      <c r="AH156" s="82"/>
    </row>
    <row r="157" spans="1:34" s="80" customFormat="1" ht="23.1" customHeight="1">
      <c r="A157" s="82" t="s">
        <v>41</v>
      </c>
      <c r="B157" s="82" t="s">
        <v>26</v>
      </c>
      <c r="C157" s="82" t="s">
        <v>27</v>
      </c>
      <c r="D157" s="82" t="s">
        <v>28</v>
      </c>
      <c r="E157" s="82" t="s">
        <v>28</v>
      </c>
      <c r="F157" s="82" t="s">
        <v>111</v>
      </c>
      <c r="G157" s="82" t="s">
        <v>167</v>
      </c>
      <c r="H157" s="80" t="s">
        <v>8159</v>
      </c>
      <c r="I157" s="82" t="s">
        <v>8161</v>
      </c>
      <c r="J157" s="82">
        <v>11</v>
      </c>
      <c r="K157" s="82">
        <v>5</v>
      </c>
      <c r="L157" s="82">
        <v>2018</v>
      </c>
      <c r="M157" s="76">
        <f t="shared" si="2"/>
        <v>43231</v>
      </c>
      <c r="N157" s="82" t="s">
        <v>329</v>
      </c>
      <c r="O157" s="82">
        <v>17</v>
      </c>
      <c r="P157" s="82" t="s">
        <v>4506</v>
      </c>
      <c r="Q157" s="82" t="s">
        <v>4456</v>
      </c>
      <c r="R157" s="82" t="s">
        <v>4507</v>
      </c>
      <c r="S157" s="82" t="s">
        <v>4508</v>
      </c>
      <c r="T157" s="82" t="s">
        <v>4457</v>
      </c>
      <c r="U157" s="82" t="s">
        <v>4457</v>
      </c>
      <c r="V157" s="82" t="s">
        <v>4457</v>
      </c>
      <c r="W157" s="82" t="s">
        <v>173</v>
      </c>
      <c r="X157" s="82" t="s">
        <v>4515</v>
      </c>
      <c r="Y157" s="82" t="s">
        <v>4457</v>
      </c>
      <c r="Z157" s="80" t="str">
        <f>IF(OR(R:R="",S:S=""),"Missing",IF(OR(S:S="Both EC and Condoms",S:S="Condom",S:S="EC"),"Yes",IF(AND(R:R&lt;&gt;"0: No Method",R:R&lt;&gt;"6: EC",R:R&lt;&gt;"5: Condoms"),"Yes","No")))</f>
        <v>No</v>
      </c>
      <c r="AA1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7" s="80" t="str">
        <f>IF(W:W="Pregnant","Pregnant",IF(AND(Z:Z="No",AA:AA="Yes"),"Adopter",IF(Z:Z="Yes","Continuing User",IF(AND(Z:Z="No",AA:AA="No"),"Non-user","Missing"))))</f>
        <v>Adopter</v>
      </c>
      <c r="AC157" s="80">
        <f>VLOOKUP(N157,Registration!O:P,2,FALSE)</f>
        <v>17</v>
      </c>
      <c r="AD157" s="82" t="s">
        <v>4510</v>
      </c>
      <c r="AE157" s="82"/>
      <c r="AF157" s="82"/>
      <c r="AG157" s="82"/>
      <c r="AH157" s="82"/>
    </row>
    <row r="158" spans="1:34" s="80" customFormat="1" ht="23.1" customHeight="1">
      <c r="A158" s="82" t="s">
        <v>41</v>
      </c>
      <c r="B158" s="82" t="s">
        <v>26</v>
      </c>
      <c r="C158" s="82" t="s">
        <v>27</v>
      </c>
      <c r="D158" s="82" t="s">
        <v>28</v>
      </c>
      <c r="E158" s="82" t="s">
        <v>28</v>
      </c>
      <c r="F158" s="82" t="s">
        <v>111</v>
      </c>
      <c r="G158" s="82" t="s">
        <v>167</v>
      </c>
      <c r="H158" s="80" t="s">
        <v>8159</v>
      </c>
      <c r="I158" s="82" t="s">
        <v>8160</v>
      </c>
      <c r="J158" s="82">
        <v>11</v>
      </c>
      <c r="K158" s="82">
        <v>5</v>
      </c>
      <c r="L158" s="82">
        <v>2018</v>
      </c>
      <c r="M158" s="76">
        <f t="shared" si="2"/>
        <v>43231</v>
      </c>
      <c r="N158" s="82" t="s">
        <v>335</v>
      </c>
      <c r="O158" s="82">
        <v>19</v>
      </c>
      <c r="P158" s="82" t="s">
        <v>4506</v>
      </c>
      <c r="Q158" s="82" t="s">
        <v>4456</v>
      </c>
      <c r="R158" s="82" t="s">
        <v>4507</v>
      </c>
      <c r="S158" s="82" t="s">
        <v>4508</v>
      </c>
      <c r="T158" s="82" t="s">
        <v>4456</v>
      </c>
      <c r="U158" s="82" t="s">
        <v>4457</v>
      </c>
      <c r="V158" s="82" t="s">
        <v>4457</v>
      </c>
      <c r="W158" s="82" t="s">
        <v>173</v>
      </c>
      <c r="X158" s="80" t="s">
        <v>4518</v>
      </c>
      <c r="Y158" s="82" t="s">
        <v>4456</v>
      </c>
      <c r="Z158" s="80" t="str">
        <f>IF(OR(R:R="",S:S=""),"Missing",IF(OR(S:S="Both EC and Condoms",S:S="Condom",S:S="EC"),"Yes",IF(AND(R:R&lt;&gt;"0: No Method",R:R&lt;&gt;"6: EC",R:R&lt;&gt;"5: Condoms"),"Yes","No")))</f>
        <v>No</v>
      </c>
      <c r="AA1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8" s="80" t="str">
        <f>IF(W:W="Pregnant","Pregnant",IF(AND(Z:Z="No",AA:AA="Yes"),"Adopter",IF(Z:Z="Yes","Continuing User",IF(AND(Z:Z="No",AA:AA="No"),"Non-user","Missing"))))</f>
        <v>Adopter</v>
      </c>
      <c r="AC158" s="80">
        <f>VLOOKUP(N158,Registration!O:P,2,FALSE)</f>
        <v>19</v>
      </c>
      <c r="AD158" s="82" t="s">
        <v>4510</v>
      </c>
      <c r="AE158" s="82"/>
      <c r="AF158" s="82"/>
      <c r="AG158" s="82"/>
      <c r="AH158" s="82"/>
    </row>
    <row r="159" spans="1:34" s="80" customFormat="1" ht="23.1" customHeight="1">
      <c r="A159" s="82" t="s">
        <v>41</v>
      </c>
      <c r="B159" s="82" t="s">
        <v>26</v>
      </c>
      <c r="C159" s="82" t="s">
        <v>27</v>
      </c>
      <c r="D159" s="82" t="s">
        <v>28</v>
      </c>
      <c r="E159" s="82" t="s">
        <v>28</v>
      </c>
      <c r="F159" s="82" t="s">
        <v>111</v>
      </c>
      <c r="G159" s="82" t="s">
        <v>167</v>
      </c>
      <c r="H159" s="80" t="s">
        <v>8159</v>
      </c>
      <c r="I159" s="82" t="s">
        <v>8160</v>
      </c>
      <c r="J159" s="82">
        <v>11</v>
      </c>
      <c r="K159" s="82">
        <v>5</v>
      </c>
      <c r="L159" s="82">
        <v>2018</v>
      </c>
      <c r="M159" s="76">
        <f t="shared" si="2"/>
        <v>43231</v>
      </c>
      <c r="N159" s="82" t="s">
        <v>337</v>
      </c>
      <c r="O159" s="82">
        <v>19</v>
      </c>
      <c r="P159" s="82" t="s">
        <v>4506</v>
      </c>
      <c r="Q159" s="82" t="s">
        <v>4456</v>
      </c>
      <c r="R159" s="82" t="s">
        <v>4507</v>
      </c>
      <c r="S159" s="82" t="s">
        <v>4508</v>
      </c>
      <c r="T159" s="82" t="s">
        <v>4456</v>
      </c>
      <c r="U159" s="82" t="s">
        <v>4457</v>
      </c>
      <c r="V159" s="82" t="s">
        <v>4457</v>
      </c>
      <c r="W159" s="82" t="s">
        <v>173</v>
      </c>
      <c r="X159" s="80" t="s">
        <v>4518</v>
      </c>
      <c r="Y159" s="82" t="s">
        <v>4456</v>
      </c>
      <c r="Z159" s="80" t="str">
        <f>IF(OR(R:R="",S:S=""),"Missing",IF(OR(S:S="Both EC and Condoms",S:S="Condom",S:S="EC"),"Yes",IF(AND(R:R&lt;&gt;"0: No Method",R:R&lt;&gt;"6: EC",R:R&lt;&gt;"5: Condoms"),"Yes","No")))</f>
        <v>No</v>
      </c>
      <c r="AA1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9" s="80" t="str">
        <f>IF(W:W="Pregnant","Pregnant",IF(AND(Z:Z="No",AA:AA="Yes"),"Adopter",IF(Z:Z="Yes","Continuing User",IF(AND(Z:Z="No",AA:AA="No"),"Non-user","Missing"))))</f>
        <v>Adopter</v>
      </c>
      <c r="AC159" s="80">
        <f>VLOOKUP(N159,Registration!O:P,2,FALSE)</f>
        <v>19</v>
      </c>
      <c r="AD159" s="82" t="s">
        <v>4510</v>
      </c>
      <c r="AE159" s="82"/>
      <c r="AF159" s="82"/>
      <c r="AG159" s="82"/>
      <c r="AH159" s="82"/>
    </row>
    <row r="160" spans="1:34" s="80" customFormat="1" ht="23.1" customHeight="1">
      <c r="A160" s="82" t="s">
        <v>41</v>
      </c>
      <c r="B160" s="82" t="s">
        <v>26</v>
      </c>
      <c r="C160" s="82" t="s">
        <v>27</v>
      </c>
      <c r="D160" s="82" t="s">
        <v>28</v>
      </c>
      <c r="E160" s="82" t="s">
        <v>28</v>
      </c>
      <c r="F160" s="82" t="s">
        <v>111</v>
      </c>
      <c r="G160" s="82" t="s">
        <v>167</v>
      </c>
      <c r="H160" s="80" t="s">
        <v>8159</v>
      </c>
      <c r="I160" s="82" t="s">
        <v>8161</v>
      </c>
      <c r="J160" s="82">
        <v>11</v>
      </c>
      <c r="K160" s="82">
        <v>5</v>
      </c>
      <c r="L160" s="82">
        <v>2018</v>
      </c>
      <c r="M160" s="76">
        <f t="shared" si="2"/>
        <v>43231</v>
      </c>
      <c r="N160" s="82" t="s">
        <v>331</v>
      </c>
      <c r="O160" s="82">
        <v>19</v>
      </c>
      <c r="P160" s="82" t="s">
        <v>4506</v>
      </c>
      <c r="Q160" s="82" t="s">
        <v>4456</v>
      </c>
      <c r="R160" s="82" t="s">
        <v>4507</v>
      </c>
      <c r="S160" s="82" t="s">
        <v>4508</v>
      </c>
      <c r="T160" s="82" t="s">
        <v>4456</v>
      </c>
      <c r="U160" s="82" t="s">
        <v>4457</v>
      </c>
      <c r="V160" s="82" t="s">
        <v>4457</v>
      </c>
      <c r="W160" s="82" t="s">
        <v>173</v>
      </c>
      <c r="X160" s="80" t="s">
        <v>4518</v>
      </c>
      <c r="Y160" s="82" t="s">
        <v>4456</v>
      </c>
      <c r="Z160" s="80" t="str">
        <f>IF(OR(R:R="",S:S=""),"Missing",IF(OR(S:S="Both EC and Condoms",S:S="Condom",S:S="EC"),"Yes",IF(AND(R:R&lt;&gt;"0: No Method",R:R&lt;&gt;"6: EC",R:R&lt;&gt;"5: Condoms"),"Yes","No")))</f>
        <v>No</v>
      </c>
      <c r="AA1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" s="80" t="str">
        <f>IF(W:W="Pregnant","Pregnant",IF(AND(Z:Z="No",AA:AA="Yes"),"Adopter",IF(Z:Z="Yes","Continuing User",IF(AND(Z:Z="No",AA:AA="No"),"Non-user","Missing"))))</f>
        <v>Adopter</v>
      </c>
      <c r="AC160" s="80">
        <f>VLOOKUP(N160,Registration!O:P,2,FALSE)</f>
        <v>19</v>
      </c>
      <c r="AD160" s="82" t="s">
        <v>4510</v>
      </c>
      <c r="AE160" s="82"/>
      <c r="AF160" s="82"/>
      <c r="AG160" s="82"/>
      <c r="AH160" s="82"/>
    </row>
    <row r="161" spans="1:34" s="80" customFormat="1" ht="23.1" customHeight="1">
      <c r="A161" s="82" t="s">
        <v>41</v>
      </c>
      <c r="B161" s="82" t="s">
        <v>26</v>
      </c>
      <c r="C161" s="82" t="s">
        <v>27</v>
      </c>
      <c r="D161" s="82" t="s">
        <v>28</v>
      </c>
      <c r="E161" s="82" t="s">
        <v>28</v>
      </c>
      <c r="F161" s="82" t="s">
        <v>111</v>
      </c>
      <c r="G161" s="82" t="s">
        <v>167</v>
      </c>
      <c r="H161" s="80" t="s">
        <v>8159</v>
      </c>
      <c r="I161" s="82" t="s">
        <v>8161</v>
      </c>
      <c r="J161" s="82">
        <v>11</v>
      </c>
      <c r="K161" s="82">
        <v>5</v>
      </c>
      <c r="L161" s="82">
        <v>2018</v>
      </c>
      <c r="M161" s="76">
        <f t="shared" si="2"/>
        <v>43231</v>
      </c>
      <c r="N161" s="82" t="s">
        <v>333</v>
      </c>
      <c r="O161" s="82">
        <v>19</v>
      </c>
      <c r="P161" s="82" t="s">
        <v>4506</v>
      </c>
      <c r="Q161" s="82" t="s">
        <v>4456</v>
      </c>
      <c r="R161" s="82" t="s">
        <v>4507</v>
      </c>
      <c r="S161" s="82" t="s">
        <v>4508</v>
      </c>
      <c r="T161" s="82" t="s">
        <v>4456</v>
      </c>
      <c r="U161" s="82" t="s">
        <v>4457</v>
      </c>
      <c r="V161" s="82" t="s">
        <v>4457</v>
      </c>
      <c r="W161" s="82" t="s">
        <v>173</v>
      </c>
      <c r="X161" s="82" t="s">
        <v>4516</v>
      </c>
      <c r="Y161" s="82" t="s">
        <v>4456</v>
      </c>
      <c r="Z161" s="80" t="str">
        <f>IF(OR(R:R="",S:S=""),"Missing",IF(OR(S:S="Both EC and Condoms",S:S="Condom",S:S="EC"),"Yes",IF(AND(R:R&lt;&gt;"0: No Method",R:R&lt;&gt;"6: EC",R:R&lt;&gt;"5: Condoms"),"Yes","No")))</f>
        <v>No</v>
      </c>
      <c r="AA1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1" s="80" t="str">
        <f>IF(W:W="Pregnant","Pregnant",IF(AND(Z:Z="No",AA:AA="Yes"),"Adopter",IF(Z:Z="Yes","Continuing User",IF(AND(Z:Z="No",AA:AA="No"),"Non-user","Missing"))))</f>
        <v>Adopter</v>
      </c>
      <c r="AC161" s="80">
        <f>VLOOKUP(N161,Registration!O:P,2,FALSE)</f>
        <v>19</v>
      </c>
      <c r="AD161" s="82" t="s">
        <v>4510</v>
      </c>
      <c r="AE161" s="82"/>
      <c r="AF161" s="82"/>
      <c r="AG161" s="82"/>
      <c r="AH161" s="82"/>
    </row>
    <row r="162" spans="1:34" s="80" customFormat="1" ht="23.1" customHeight="1">
      <c r="A162" s="82" t="s">
        <v>42</v>
      </c>
      <c r="B162" s="82" t="s">
        <v>26</v>
      </c>
      <c r="C162" s="82" t="s">
        <v>27</v>
      </c>
      <c r="D162" s="82" t="s">
        <v>28</v>
      </c>
      <c r="E162" s="82" t="s">
        <v>28</v>
      </c>
      <c r="F162" s="82" t="s">
        <v>111</v>
      </c>
      <c r="G162" s="82" t="s">
        <v>167</v>
      </c>
      <c r="H162" s="80" t="s">
        <v>8159</v>
      </c>
      <c r="I162" s="82" t="s">
        <v>8161</v>
      </c>
      <c r="J162" s="82">
        <v>15</v>
      </c>
      <c r="K162" s="82">
        <v>5</v>
      </c>
      <c r="L162" s="82">
        <v>2018</v>
      </c>
      <c r="M162" s="76">
        <f t="shared" si="2"/>
        <v>43235</v>
      </c>
      <c r="N162" s="82" t="s">
        <v>344</v>
      </c>
      <c r="O162" s="82">
        <v>19</v>
      </c>
      <c r="P162" s="82" t="s">
        <v>4506</v>
      </c>
      <c r="Q162" s="82" t="s">
        <v>4456</v>
      </c>
      <c r="R162" s="82" t="s">
        <v>4507</v>
      </c>
      <c r="S162" s="82" t="s">
        <v>4508</v>
      </c>
      <c r="T162" s="82" t="s">
        <v>4456</v>
      </c>
      <c r="U162" s="82" t="s">
        <v>4457</v>
      </c>
      <c r="V162" s="82" t="s">
        <v>4457</v>
      </c>
      <c r="W162" s="82" t="s">
        <v>173</v>
      </c>
      <c r="X162" s="82" t="s">
        <v>4516</v>
      </c>
      <c r="Y162" s="82" t="s">
        <v>4456</v>
      </c>
      <c r="Z162" s="80" t="str">
        <f>IF(OR(R:R="",S:S=""),"Missing",IF(OR(S:S="Both EC and Condoms",S:S="Condom",S:S="EC"),"Yes",IF(AND(R:R&lt;&gt;"0: No Method",R:R&lt;&gt;"6: EC",R:R&lt;&gt;"5: Condoms"),"Yes","No")))</f>
        <v>No</v>
      </c>
      <c r="AA1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2" s="80" t="str">
        <f>IF(W:W="Pregnant","Pregnant",IF(AND(Z:Z="No",AA:AA="Yes"),"Adopter",IF(Z:Z="Yes","Continuing User",IF(AND(Z:Z="No",AA:AA="No"),"Non-user","Missing"))))</f>
        <v>Adopter</v>
      </c>
      <c r="AC162" s="80">
        <f>VLOOKUP(N162,Registration!O:P,2,FALSE)</f>
        <v>19</v>
      </c>
      <c r="AD162" s="82" t="s">
        <v>4510</v>
      </c>
      <c r="AE162" s="82"/>
      <c r="AF162" s="82"/>
      <c r="AG162" s="82"/>
      <c r="AH162" s="82"/>
    </row>
    <row r="163" spans="1:34" s="80" customFormat="1" ht="23.1" customHeight="1">
      <c r="A163" s="82" t="s">
        <v>42</v>
      </c>
      <c r="B163" s="82" t="s">
        <v>26</v>
      </c>
      <c r="C163" s="82" t="s">
        <v>27</v>
      </c>
      <c r="D163" s="82" t="s">
        <v>28</v>
      </c>
      <c r="E163" s="82" t="s">
        <v>28</v>
      </c>
      <c r="F163" s="82" t="s">
        <v>111</v>
      </c>
      <c r="G163" s="82" t="s">
        <v>167</v>
      </c>
      <c r="H163" s="80" t="s">
        <v>8159</v>
      </c>
      <c r="I163" s="82" t="s">
        <v>8161</v>
      </c>
      <c r="J163" s="82">
        <v>15</v>
      </c>
      <c r="K163" s="82">
        <v>5</v>
      </c>
      <c r="L163" s="82">
        <v>2018</v>
      </c>
      <c r="M163" s="76">
        <f t="shared" si="2"/>
        <v>43235</v>
      </c>
      <c r="N163" s="82" t="s">
        <v>346</v>
      </c>
      <c r="O163" s="82">
        <v>19</v>
      </c>
      <c r="P163" s="82" t="s">
        <v>4506</v>
      </c>
      <c r="Q163" s="82" t="s">
        <v>4456</v>
      </c>
      <c r="R163" s="82" t="s">
        <v>4507</v>
      </c>
      <c r="S163" s="82" t="s">
        <v>4508</v>
      </c>
      <c r="T163" s="82" t="s">
        <v>4456</v>
      </c>
      <c r="U163" s="82" t="s">
        <v>4457</v>
      </c>
      <c r="V163" s="82" t="s">
        <v>4457</v>
      </c>
      <c r="W163" s="82" t="s">
        <v>173</v>
      </c>
      <c r="X163" s="82" t="s">
        <v>4516</v>
      </c>
      <c r="Y163" s="82" t="s">
        <v>4456</v>
      </c>
      <c r="Z163" s="80" t="str">
        <f>IF(OR(R:R="",S:S=""),"Missing",IF(OR(S:S="Both EC and Condoms",S:S="Condom",S:S="EC"),"Yes",IF(AND(R:R&lt;&gt;"0: No Method",R:R&lt;&gt;"6: EC",R:R&lt;&gt;"5: Condoms"),"Yes","No")))</f>
        <v>No</v>
      </c>
      <c r="AA1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3" s="80" t="str">
        <f>IF(W:W="Pregnant","Pregnant",IF(AND(Z:Z="No",AA:AA="Yes"),"Adopter",IF(Z:Z="Yes","Continuing User",IF(AND(Z:Z="No",AA:AA="No"),"Non-user","Missing"))))</f>
        <v>Adopter</v>
      </c>
      <c r="AC163" s="80">
        <f>VLOOKUP(N163,Registration!O:P,2,FALSE)</f>
        <v>19</v>
      </c>
      <c r="AD163" s="82" t="s">
        <v>4510</v>
      </c>
      <c r="AE163" s="82"/>
      <c r="AF163" s="82"/>
      <c r="AG163" s="82"/>
      <c r="AH163" s="82"/>
    </row>
    <row r="164" spans="1:34" s="80" customFormat="1" ht="23.1" customHeight="1">
      <c r="A164" s="82" t="s">
        <v>42</v>
      </c>
      <c r="B164" s="82" t="s">
        <v>26</v>
      </c>
      <c r="C164" s="82" t="s">
        <v>27</v>
      </c>
      <c r="D164" s="82" t="s">
        <v>28</v>
      </c>
      <c r="E164" s="82" t="s">
        <v>28</v>
      </c>
      <c r="F164" s="82" t="s">
        <v>111</v>
      </c>
      <c r="G164" s="82" t="s">
        <v>167</v>
      </c>
      <c r="H164" s="80" t="s">
        <v>8159</v>
      </c>
      <c r="I164" s="82" t="s">
        <v>8161</v>
      </c>
      <c r="J164" s="82">
        <v>15</v>
      </c>
      <c r="K164" s="82">
        <v>5</v>
      </c>
      <c r="L164" s="82">
        <v>2018</v>
      </c>
      <c r="M164" s="76">
        <f t="shared" si="2"/>
        <v>43235</v>
      </c>
      <c r="N164" s="82" t="s">
        <v>348</v>
      </c>
      <c r="O164" s="82">
        <v>16</v>
      </c>
      <c r="P164" s="82" t="s">
        <v>4506</v>
      </c>
      <c r="Q164" s="82" t="s">
        <v>4456</v>
      </c>
      <c r="R164" s="82" t="s">
        <v>4507</v>
      </c>
      <c r="S164" s="82" t="s">
        <v>4508</v>
      </c>
      <c r="T164" s="82" t="s">
        <v>4456</v>
      </c>
      <c r="U164" s="82" t="s">
        <v>4457</v>
      </c>
      <c r="V164" s="82" t="s">
        <v>4457</v>
      </c>
      <c r="W164" s="82" t="s">
        <v>173</v>
      </c>
      <c r="X164" s="82" t="s">
        <v>4516</v>
      </c>
      <c r="Y164" s="82" t="s">
        <v>4456</v>
      </c>
      <c r="Z164" s="80" t="str">
        <f>IF(OR(R:R="",S:S=""),"Missing",IF(OR(S:S="Both EC and Condoms",S:S="Condom",S:S="EC"),"Yes",IF(AND(R:R&lt;&gt;"0: No Method",R:R&lt;&gt;"6: EC",R:R&lt;&gt;"5: Condoms"),"Yes","No")))</f>
        <v>No</v>
      </c>
      <c r="AA1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4" s="80" t="str">
        <f>IF(W:W="Pregnant","Pregnant",IF(AND(Z:Z="No",AA:AA="Yes"),"Adopter",IF(Z:Z="Yes","Continuing User",IF(AND(Z:Z="No",AA:AA="No"),"Non-user","Missing"))))</f>
        <v>Adopter</v>
      </c>
      <c r="AC164" s="80">
        <f>VLOOKUP(N164,Registration!O:P,2,FALSE)</f>
        <v>16</v>
      </c>
      <c r="AD164" s="82" t="s">
        <v>4510</v>
      </c>
      <c r="AE164" s="82"/>
      <c r="AF164" s="82"/>
      <c r="AG164" s="82"/>
      <c r="AH164" s="82"/>
    </row>
    <row r="165" spans="1:34" s="80" customFormat="1" ht="23.1" customHeight="1">
      <c r="A165" s="82" t="s">
        <v>42</v>
      </c>
      <c r="B165" s="82" t="s">
        <v>26</v>
      </c>
      <c r="C165" s="82" t="s">
        <v>27</v>
      </c>
      <c r="D165" s="82" t="s">
        <v>28</v>
      </c>
      <c r="E165" s="82" t="s">
        <v>28</v>
      </c>
      <c r="F165" s="82" t="s">
        <v>111</v>
      </c>
      <c r="G165" s="82" t="s">
        <v>167</v>
      </c>
      <c r="H165" s="80" t="s">
        <v>8159</v>
      </c>
      <c r="I165" s="82" t="s">
        <v>8161</v>
      </c>
      <c r="J165" s="82">
        <v>15</v>
      </c>
      <c r="K165" s="82">
        <v>5</v>
      </c>
      <c r="L165" s="82">
        <v>2018</v>
      </c>
      <c r="M165" s="76">
        <f t="shared" si="2"/>
        <v>43235</v>
      </c>
      <c r="N165" s="82" t="s">
        <v>350</v>
      </c>
      <c r="O165" s="82">
        <v>19</v>
      </c>
      <c r="P165" s="82" t="s">
        <v>4506</v>
      </c>
      <c r="Q165" s="82" t="s">
        <v>4456</v>
      </c>
      <c r="R165" s="82" t="s">
        <v>4507</v>
      </c>
      <c r="S165" s="82" t="s">
        <v>4508</v>
      </c>
      <c r="T165" s="82" t="s">
        <v>4456</v>
      </c>
      <c r="U165" s="82" t="s">
        <v>4457</v>
      </c>
      <c r="V165" s="82" t="s">
        <v>4457</v>
      </c>
      <c r="W165" s="82" t="s">
        <v>173</v>
      </c>
      <c r="X165" s="82" t="s">
        <v>4521</v>
      </c>
      <c r="Y165" s="82" t="s">
        <v>4456</v>
      </c>
      <c r="Z165" s="80" t="str">
        <f>IF(OR(R:R="",S:S=""),"Missing",IF(OR(S:S="Both EC and Condoms",S:S="Condom",S:S="EC"),"Yes",IF(AND(R:R&lt;&gt;"0: No Method",R:R&lt;&gt;"6: EC",R:R&lt;&gt;"5: Condoms"),"Yes","No")))</f>
        <v>No</v>
      </c>
      <c r="AA1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5" s="80" t="str">
        <f>IF(W:W="Pregnant","Pregnant",IF(AND(Z:Z="No",AA:AA="Yes"),"Adopter",IF(Z:Z="Yes","Continuing User",IF(AND(Z:Z="No",AA:AA="No"),"Non-user","Missing"))))</f>
        <v>Adopter</v>
      </c>
      <c r="AC165" s="80">
        <f>VLOOKUP(N165,Registration!O:P,2,FALSE)</f>
        <v>19</v>
      </c>
      <c r="AD165" s="82" t="s">
        <v>4510</v>
      </c>
      <c r="AE165" s="82"/>
      <c r="AF165" s="82"/>
      <c r="AG165" s="82"/>
      <c r="AH165" s="82"/>
    </row>
    <row r="166" spans="1:34" s="80" customFormat="1" ht="23.1" customHeight="1">
      <c r="A166" s="82" t="s">
        <v>42</v>
      </c>
      <c r="B166" s="82" t="s">
        <v>26</v>
      </c>
      <c r="C166" s="82" t="s">
        <v>27</v>
      </c>
      <c r="D166" s="82" t="s">
        <v>28</v>
      </c>
      <c r="E166" s="82" t="s">
        <v>28</v>
      </c>
      <c r="F166" s="82" t="s">
        <v>111</v>
      </c>
      <c r="G166" s="82" t="s">
        <v>167</v>
      </c>
      <c r="H166" s="80" t="s">
        <v>8159</v>
      </c>
      <c r="I166" s="82" t="s">
        <v>8161</v>
      </c>
      <c r="J166" s="82">
        <v>16</v>
      </c>
      <c r="K166" s="82">
        <v>5</v>
      </c>
      <c r="L166" s="82">
        <v>2018</v>
      </c>
      <c r="M166" s="76">
        <f t="shared" si="2"/>
        <v>43236</v>
      </c>
      <c r="N166" s="82" t="s">
        <v>352</v>
      </c>
      <c r="O166" s="82">
        <v>19</v>
      </c>
      <c r="P166" s="82" t="s">
        <v>4506</v>
      </c>
      <c r="Q166" s="82" t="s">
        <v>4456</v>
      </c>
      <c r="R166" s="82" t="s">
        <v>4507</v>
      </c>
      <c r="S166" s="82" t="s">
        <v>4508</v>
      </c>
      <c r="T166" s="82" t="s">
        <v>4457</v>
      </c>
      <c r="U166" s="82" t="s">
        <v>4457</v>
      </c>
      <c r="V166" s="82" t="s">
        <v>4457</v>
      </c>
      <c r="W166" s="82" t="s">
        <v>173</v>
      </c>
      <c r="X166" s="82" t="s">
        <v>4517</v>
      </c>
      <c r="Y166" s="82" t="s">
        <v>4457</v>
      </c>
      <c r="Z166" s="80" t="str">
        <f>IF(OR(R:R="",S:S=""),"Missing",IF(OR(S:S="Both EC and Condoms",S:S="Condom",S:S="EC"),"Yes",IF(AND(R:R&lt;&gt;"0: No Method",R:R&lt;&gt;"6: EC",R:R&lt;&gt;"5: Condoms"),"Yes","No")))</f>
        <v>No</v>
      </c>
      <c r="AA1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" s="80" t="str">
        <f>IF(W:W="Pregnant","Pregnant",IF(AND(Z:Z="No",AA:AA="Yes"),"Adopter",IF(Z:Z="Yes","Continuing User",IF(AND(Z:Z="No",AA:AA="No"),"Non-user","Missing"))))</f>
        <v>Adopter</v>
      </c>
      <c r="AC166" s="80">
        <f>VLOOKUP(N166,Registration!O:P,2,FALSE)</f>
        <v>19</v>
      </c>
      <c r="AD166" s="82" t="s">
        <v>4510</v>
      </c>
      <c r="AE166" s="82"/>
      <c r="AF166" s="82"/>
      <c r="AG166" s="82"/>
      <c r="AH166" s="82"/>
    </row>
    <row r="167" spans="1:34" s="80" customFormat="1" ht="23.1" customHeight="1">
      <c r="A167" s="82" t="s">
        <v>42</v>
      </c>
      <c r="B167" s="82" t="s">
        <v>26</v>
      </c>
      <c r="C167" s="82" t="s">
        <v>27</v>
      </c>
      <c r="D167" s="82" t="s">
        <v>28</v>
      </c>
      <c r="E167" s="82" t="s">
        <v>28</v>
      </c>
      <c r="F167" s="82" t="s">
        <v>111</v>
      </c>
      <c r="G167" s="82" t="s">
        <v>167</v>
      </c>
      <c r="H167" s="80" t="s">
        <v>8159</v>
      </c>
      <c r="I167" s="82" t="s">
        <v>8161</v>
      </c>
      <c r="J167" s="82">
        <v>18</v>
      </c>
      <c r="K167" s="82">
        <v>5</v>
      </c>
      <c r="L167" s="82">
        <v>2018</v>
      </c>
      <c r="M167" s="76">
        <f t="shared" si="2"/>
        <v>43238</v>
      </c>
      <c r="N167" s="82" t="s">
        <v>354</v>
      </c>
      <c r="O167" s="82">
        <v>19</v>
      </c>
      <c r="P167" s="82" t="s">
        <v>4506</v>
      </c>
      <c r="Q167" s="82" t="s">
        <v>4456</v>
      </c>
      <c r="R167" s="82" t="s">
        <v>4507</v>
      </c>
      <c r="S167" s="82" t="s">
        <v>4508</v>
      </c>
      <c r="T167" s="82" t="s">
        <v>4457</v>
      </c>
      <c r="U167" s="82" t="s">
        <v>4457</v>
      </c>
      <c r="V167" s="82" t="s">
        <v>4457</v>
      </c>
      <c r="W167" s="82" t="s">
        <v>173</v>
      </c>
      <c r="X167" s="82" t="s">
        <v>4515</v>
      </c>
      <c r="Y167" s="82" t="s">
        <v>4457</v>
      </c>
      <c r="Z167" s="80" t="str">
        <f>IF(OR(R:R="",S:S=""),"Missing",IF(OR(S:S="Both EC and Condoms",S:S="Condom",S:S="EC"),"Yes",IF(AND(R:R&lt;&gt;"0: No Method",R:R&lt;&gt;"6: EC",R:R&lt;&gt;"5: Condoms"),"Yes","No")))</f>
        <v>No</v>
      </c>
      <c r="AA1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7" s="80" t="str">
        <f>IF(W:W="Pregnant","Pregnant",IF(AND(Z:Z="No",AA:AA="Yes"),"Adopter",IF(Z:Z="Yes","Continuing User",IF(AND(Z:Z="No",AA:AA="No"),"Non-user","Missing"))))</f>
        <v>Adopter</v>
      </c>
      <c r="AC167" s="80">
        <f>VLOOKUP(N167,Registration!O:P,2,FALSE)</f>
        <v>19</v>
      </c>
      <c r="AD167" s="82" t="s">
        <v>4510</v>
      </c>
      <c r="AE167" s="82"/>
      <c r="AF167" s="82"/>
      <c r="AG167" s="82"/>
      <c r="AH167" s="82"/>
    </row>
    <row r="168" spans="1:34" s="80" customFormat="1" ht="23.1" customHeight="1">
      <c r="A168" s="82" t="s">
        <v>42</v>
      </c>
      <c r="B168" s="82" t="s">
        <v>26</v>
      </c>
      <c r="C168" s="82" t="s">
        <v>27</v>
      </c>
      <c r="D168" s="82" t="s">
        <v>28</v>
      </c>
      <c r="E168" s="82" t="s">
        <v>28</v>
      </c>
      <c r="F168" s="82" t="s">
        <v>111</v>
      </c>
      <c r="G168" s="82" t="s">
        <v>167</v>
      </c>
      <c r="H168" s="80" t="s">
        <v>8159</v>
      </c>
      <c r="I168" s="82" t="s">
        <v>8161</v>
      </c>
      <c r="J168" s="82">
        <v>18</v>
      </c>
      <c r="K168" s="82">
        <v>5</v>
      </c>
      <c r="L168" s="82">
        <v>2018</v>
      </c>
      <c r="M168" s="76">
        <f t="shared" si="2"/>
        <v>43238</v>
      </c>
      <c r="N168" s="82" t="s">
        <v>356</v>
      </c>
      <c r="O168" s="82">
        <v>19</v>
      </c>
      <c r="P168" s="82" t="s">
        <v>4506</v>
      </c>
      <c r="Q168" s="82" t="s">
        <v>4456</v>
      </c>
      <c r="R168" s="82" t="s">
        <v>4507</v>
      </c>
      <c r="S168" s="82" t="s">
        <v>4508</v>
      </c>
      <c r="T168" s="82" t="s">
        <v>4457</v>
      </c>
      <c r="U168" s="82" t="s">
        <v>4457</v>
      </c>
      <c r="V168" s="82" t="s">
        <v>4457</v>
      </c>
      <c r="W168" s="82" t="s">
        <v>173</v>
      </c>
      <c r="X168" s="82" t="s">
        <v>4515</v>
      </c>
      <c r="Y168" s="82" t="s">
        <v>4457</v>
      </c>
      <c r="Z168" s="80" t="str">
        <f>IF(OR(R:R="",S:S=""),"Missing",IF(OR(S:S="Both EC and Condoms",S:S="Condom",S:S="EC"),"Yes",IF(AND(R:R&lt;&gt;"0: No Method",R:R&lt;&gt;"6: EC",R:R&lt;&gt;"5: Condoms"),"Yes","No")))</f>
        <v>No</v>
      </c>
      <c r="AA1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8" s="80" t="str">
        <f>IF(W:W="Pregnant","Pregnant",IF(AND(Z:Z="No",AA:AA="Yes"),"Adopter",IF(Z:Z="Yes","Continuing User",IF(AND(Z:Z="No",AA:AA="No"),"Non-user","Missing"))))</f>
        <v>Adopter</v>
      </c>
      <c r="AC168" s="80">
        <f>VLOOKUP(N168,Registration!O:P,2,FALSE)</f>
        <v>19</v>
      </c>
      <c r="AD168" s="82" t="s">
        <v>4510</v>
      </c>
      <c r="AE168" s="82"/>
      <c r="AF168" s="82"/>
      <c r="AG168" s="82"/>
      <c r="AH168" s="82"/>
    </row>
    <row r="169" spans="1:34" s="80" customFormat="1" ht="23.1" customHeight="1">
      <c r="A169" s="82" t="s">
        <v>42</v>
      </c>
      <c r="B169" s="82" t="s">
        <v>26</v>
      </c>
      <c r="C169" s="82" t="s">
        <v>27</v>
      </c>
      <c r="D169" s="82" t="s">
        <v>28</v>
      </c>
      <c r="E169" s="82" t="s">
        <v>28</v>
      </c>
      <c r="F169" s="82" t="s">
        <v>111</v>
      </c>
      <c r="G169" s="82" t="s">
        <v>167</v>
      </c>
      <c r="H169" s="80" t="s">
        <v>8159</v>
      </c>
      <c r="I169" s="82" t="s">
        <v>8161</v>
      </c>
      <c r="J169" s="82">
        <v>18</v>
      </c>
      <c r="K169" s="82">
        <v>5</v>
      </c>
      <c r="L169" s="82">
        <v>2018</v>
      </c>
      <c r="M169" s="76">
        <f t="shared" si="2"/>
        <v>43238</v>
      </c>
      <c r="N169" s="82" t="s">
        <v>358</v>
      </c>
      <c r="O169" s="82">
        <v>19</v>
      </c>
      <c r="P169" s="82" t="s">
        <v>4506</v>
      </c>
      <c r="Q169" s="82" t="s">
        <v>4456</v>
      </c>
      <c r="R169" s="82" t="s">
        <v>4507</v>
      </c>
      <c r="S169" s="82" t="s">
        <v>4508</v>
      </c>
      <c r="T169" s="82" t="s">
        <v>4457</v>
      </c>
      <c r="U169" s="82" t="s">
        <v>4457</v>
      </c>
      <c r="V169" s="82" t="s">
        <v>4457</v>
      </c>
      <c r="W169" s="82" t="s">
        <v>173</v>
      </c>
      <c r="X169" s="82" t="s">
        <v>4515</v>
      </c>
      <c r="Y169" s="82" t="s">
        <v>4457</v>
      </c>
      <c r="Z169" s="80" t="str">
        <f>IF(OR(R:R="",S:S=""),"Missing",IF(OR(S:S="Both EC and Condoms",S:S="Condom",S:S="EC"),"Yes",IF(AND(R:R&lt;&gt;"0: No Method",R:R&lt;&gt;"6: EC",R:R&lt;&gt;"5: Condoms"),"Yes","No")))</f>
        <v>No</v>
      </c>
      <c r="AA1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9" s="80" t="str">
        <f>IF(W:W="Pregnant","Pregnant",IF(AND(Z:Z="No",AA:AA="Yes"),"Adopter",IF(Z:Z="Yes","Continuing User",IF(AND(Z:Z="No",AA:AA="No"),"Non-user","Missing"))))</f>
        <v>Adopter</v>
      </c>
      <c r="AC169" s="80">
        <f>VLOOKUP(N169,Registration!O:P,2,FALSE)</f>
        <v>19</v>
      </c>
      <c r="AD169" s="82" t="s">
        <v>4510</v>
      </c>
      <c r="AE169" s="82"/>
      <c r="AF169" s="82"/>
      <c r="AG169" s="82"/>
      <c r="AH169" s="82"/>
    </row>
    <row r="170" spans="1:34" s="80" customFormat="1" ht="23.1" customHeight="1">
      <c r="A170" s="82" t="s">
        <v>42</v>
      </c>
      <c r="B170" s="82" t="s">
        <v>26</v>
      </c>
      <c r="C170" s="82" t="s">
        <v>27</v>
      </c>
      <c r="D170" s="82" t="s">
        <v>28</v>
      </c>
      <c r="E170" s="82" t="s">
        <v>28</v>
      </c>
      <c r="F170" s="82" t="s">
        <v>111</v>
      </c>
      <c r="G170" s="82" t="s">
        <v>167</v>
      </c>
      <c r="H170" s="80" t="s">
        <v>8159</v>
      </c>
      <c r="I170" s="82" t="s">
        <v>8161</v>
      </c>
      <c r="J170" s="82">
        <v>18</v>
      </c>
      <c r="K170" s="82">
        <v>5</v>
      </c>
      <c r="L170" s="82">
        <v>2018</v>
      </c>
      <c r="M170" s="76">
        <f t="shared" si="2"/>
        <v>43238</v>
      </c>
      <c r="N170" s="82" t="s">
        <v>360</v>
      </c>
      <c r="O170" s="82">
        <v>17</v>
      </c>
      <c r="P170" s="82" t="s">
        <v>4506</v>
      </c>
      <c r="Q170" s="82" t="s">
        <v>4456</v>
      </c>
      <c r="R170" s="82" t="s">
        <v>4507</v>
      </c>
      <c r="S170" s="82" t="s">
        <v>4508</v>
      </c>
      <c r="T170" s="82" t="s">
        <v>4457</v>
      </c>
      <c r="U170" s="82" t="s">
        <v>4457</v>
      </c>
      <c r="V170" s="82" t="s">
        <v>4457</v>
      </c>
      <c r="W170" s="82" t="s">
        <v>173</v>
      </c>
      <c r="X170" s="82" t="s">
        <v>4515</v>
      </c>
      <c r="Y170" s="82" t="s">
        <v>4457</v>
      </c>
      <c r="Z170" s="80" t="str">
        <f>IF(OR(R:R="",S:S=""),"Missing",IF(OR(S:S="Both EC and Condoms",S:S="Condom",S:S="EC"),"Yes",IF(AND(R:R&lt;&gt;"0: No Method",R:R&lt;&gt;"6: EC",R:R&lt;&gt;"5: Condoms"),"Yes","No")))</f>
        <v>No</v>
      </c>
      <c r="AA1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0" s="80" t="str">
        <f>IF(W:W="Pregnant","Pregnant",IF(AND(Z:Z="No",AA:AA="Yes"),"Adopter",IF(Z:Z="Yes","Continuing User",IF(AND(Z:Z="No",AA:AA="No"),"Non-user","Missing"))))</f>
        <v>Adopter</v>
      </c>
      <c r="AC170" s="80">
        <f>VLOOKUP(N170,Registration!O:P,2,FALSE)</f>
        <v>17</v>
      </c>
      <c r="AD170" s="82" t="s">
        <v>4510</v>
      </c>
      <c r="AE170" s="82"/>
      <c r="AF170" s="82"/>
      <c r="AG170" s="82"/>
      <c r="AH170" s="82"/>
    </row>
    <row r="171" spans="1:34" s="80" customFormat="1" ht="23.1" customHeight="1">
      <c r="A171" s="82" t="s">
        <v>42</v>
      </c>
      <c r="B171" s="82" t="s">
        <v>26</v>
      </c>
      <c r="C171" s="82" t="s">
        <v>27</v>
      </c>
      <c r="D171" s="82" t="s">
        <v>28</v>
      </c>
      <c r="E171" s="82" t="s">
        <v>28</v>
      </c>
      <c r="F171" s="82" t="s">
        <v>111</v>
      </c>
      <c r="G171" s="82" t="s">
        <v>167</v>
      </c>
      <c r="H171" s="80" t="s">
        <v>8159</v>
      </c>
      <c r="I171" s="82" t="s">
        <v>8161</v>
      </c>
      <c r="J171" s="82">
        <v>18</v>
      </c>
      <c r="K171" s="82">
        <v>5</v>
      </c>
      <c r="L171" s="82">
        <v>2018</v>
      </c>
      <c r="M171" s="76">
        <f t="shared" si="2"/>
        <v>43238</v>
      </c>
      <c r="N171" s="82" t="s">
        <v>192</v>
      </c>
      <c r="O171" s="82">
        <v>19</v>
      </c>
      <c r="P171" s="82" t="s">
        <v>4506</v>
      </c>
      <c r="Q171" s="82" t="s">
        <v>4456</v>
      </c>
      <c r="R171" s="82" t="s">
        <v>4507</v>
      </c>
      <c r="S171" s="82" t="s">
        <v>4508</v>
      </c>
      <c r="T171" s="82" t="s">
        <v>4457</v>
      </c>
      <c r="U171" s="82" t="s">
        <v>4457</v>
      </c>
      <c r="V171" s="82" t="s">
        <v>4457</v>
      </c>
      <c r="W171" s="82" t="s">
        <v>173</v>
      </c>
      <c r="X171" s="82" t="s">
        <v>4515</v>
      </c>
      <c r="Y171" s="82" t="s">
        <v>4457</v>
      </c>
      <c r="Z171" s="80" t="str">
        <f>IF(OR(R:R="",S:S=""),"Missing",IF(OR(S:S="Both EC and Condoms",S:S="Condom",S:S="EC"),"Yes",IF(AND(R:R&lt;&gt;"0: No Method",R:R&lt;&gt;"6: EC",R:R&lt;&gt;"5: Condoms"),"Yes","No")))</f>
        <v>No</v>
      </c>
      <c r="AA1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1" s="80" t="str">
        <f>IF(W:W="Pregnant","Pregnant",IF(AND(Z:Z="No",AA:AA="Yes"),"Adopter",IF(Z:Z="Yes","Continuing User",IF(AND(Z:Z="No",AA:AA="No"),"Non-user","Missing"))))</f>
        <v>Adopter</v>
      </c>
      <c r="AC171" s="80">
        <f>VLOOKUP(N171,Registration!O:P,2,FALSE)</f>
        <v>19</v>
      </c>
      <c r="AD171" s="82" t="s">
        <v>4510</v>
      </c>
      <c r="AE171" s="82"/>
      <c r="AF171" s="82"/>
      <c r="AG171" s="82"/>
      <c r="AH171" s="82"/>
    </row>
    <row r="172" spans="1:34" s="80" customFormat="1" ht="23.1" customHeight="1">
      <c r="A172" s="82" t="s">
        <v>42</v>
      </c>
      <c r="B172" s="82" t="s">
        <v>26</v>
      </c>
      <c r="C172" s="82" t="s">
        <v>27</v>
      </c>
      <c r="D172" s="82" t="s">
        <v>28</v>
      </c>
      <c r="E172" s="82" t="s">
        <v>28</v>
      </c>
      <c r="F172" s="82" t="s">
        <v>111</v>
      </c>
      <c r="G172" s="82" t="s">
        <v>167</v>
      </c>
      <c r="H172" s="80" t="s">
        <v>8159</v>
      </c>
      <c r="I172" s="82" t="s">
        <v>8161</v>
      </c>
      <c r="J172" s="82">
        <v>18</v>
      </c>
      <c r="K172" s="82">
        <v>5</v>
      </c>
      <c r="L172" s="82">
        <v>2018</v>
      </c>
      <c r="M172" s="76">
        <f t="shared" si="2"/>
        <v>43238</v>
      </c>
      <c r="N172" s="82" t="s">
        <v>363</v>
      </c>
      <c r="O172" s="82">
        <v>19</v>
      </c>
      <c r="P172" s="82" t="s">
        <v>4506</v>
      </c>
      <c r="Q172" s="82" t="s">
        <v>4456</v>
      </c>
      <c r="R172" s="82" t="s">
        <v>4507</v>
      </c>
      <c r="S172" s="82" t="s">
        <v>4508</v>
      </c>
      <c r="T172" s="82" t="s">
        <v>4457</v>
      </c>
      <c r="U172" s="82" t="s">
        <v>4457</v>
      </c>
      <c r="V172" s="82" t="s">
        <v>4457</v>
      </c>
      <c r="W172" s="82" t="s">
        <v>173</v>
      </c>
      <c r="X172" s="82" t="s">
        <v>4515</v>
      </c>
      <c r="Y172" s="82" t="s">
        <v>4457</v>
      </c>
      <c r="Z172" s="80" t="str">
        <f>IF(OR(R:R="",S:S=""),"Missing",IF(OR(S:S="Both EC and Condoms",S:S="Condom",S:S="EC"),"Yes",IF(AND(R:R&lt;&gt;"0: No Method",R:R&lt;&gt;"6: EC",R:R&lt;&gt;"5: Condoms"),"Yes","No")))</f>
        <v>No</v>
      </c>
      <c r="AA1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2" s="80" t="str">
        <f>IF(W:W="Pregnant","Pregnant",IF(AND(Z:Z="No",AA:AA="Yes"),"Adopter",IF(Z:Z="Yes","Continuing User",IF(AND(Z:Z="No",AA:AA="No"),"Non-user","Missing"))))</f>
        <v>Adopter</v>
      </c>
      <c r="AC172" s="80">
        <f>VLOOKUP(N172,Registration!O:P,2,FALSE)</f>
        <v>19</v>
      </c>
      <c r="AD172" s="82" t="s">
        <v>4510</v>
      </c>
      <c r="AE172" s="82"/>
      <c r="AF172" s="82"/>
      <c r="AG172" s="82"/>
      <c r="AH172" s="82"/>
    </row>
    <row r="173" spans="1:34" s="80" customFormat="1" ht="23.1" customHeight="1">
      <c r="A173" s="82" t="s">
        <v>42</v>
      </c>
      <c r="B173" s="82" t="s">
        <v>26</v>
      </c>
      <c r="C173" s="82" t="s">
        <v>27</v>
      </c>
      <c r="D173" s="82" t="s">
        <v>28</v>
      </c>
      <c r="E173" s="82" t="s">
        <v>28</v>
      </c>
      <c r="F173" s="82" t="s">
        <v>111</v>
      </c>
      <c r="G173" s="82" t="s">
        <v>167</v>
      </c>
      <c r="H173" s="80" t="s">
        <v>8159</v>
      </c>
      <c r="I173" s="82" t="s">
        <v>8161</v>
      </c>
      <c r="J173" s="82">
        <v>18</v>
      </c>
      <c r="K173" s="82">
        <v>5</v>
      </c>
      <c r="L173" s="82">
        <v>2018</v>
      </c>
      <c r="M173" s="76">
        <f t="shared" si="2"/>
        <v>43238</v>
      </c>
      <c r="N173" s="82" t="s">
        <v>365</v>
      </c>
      <c r="O173" s="82">
        <v>19</v>
      </c>
      <c r="P173" s="82" t="s">
        <v>4506</v>
      </c>
      <c r="Q173" s="82" t="s">
        <v>4456</v>
      </c>
      <c r="R173" s="82" t="s">
        <v>4507</v>
      </c>
      <c r="S173" s="82" t="s">
        <v>4508</v>
      </c>
      <c r="T173" s="82" t="s">
        <v>4457</v>
      </c>
      <c r="U173" s="82" t="s">
        <v>4457</v>
      </c>
      <c r="V173" s="82" t="s">
        <v>4457</v>
      </c>
      <c r="W173" s="82" t="s">
        <v>173</v>
      </c>
      <c r="X173" s="82" t="s">
        <v>4515</v>
      </c>
      <c r="Y173" s="82" t="s">
        <v>4457</v>
      </c>
      <c r="Z173" s="80" t="str">
        <f>IF(OR(R:R="",S:S=""),"Missing",IF(OR(S:S="Both EC and Condoms",S:S="Condom",S:S="EC"),"Yes",IF(AND(R:R&lt;&gt;"0: No Method",R:R&lt;&gt;"6: EC",R:R&lt;&gt;"5: Condoms"),"Yes","No")))</f>
        <v>No</v>
      </c>
      <c r="AA1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3" s="80" t="str">
        <f>IF(W:W="Pregnant","Pregnant",IF(AND(Z:Z="No",AA:AA="Yes"),"Adopter",IF(Z:Z="Yes","Continuing User",IF(AND(Z:Z="No",AA:AA="No"),"Non-user","Missing"))))</f>
        <v>Adopter</v>
      </c>
      <c r="AC173" s="80">
        <f>VLOOKUP(N173,Registration!O:P,2,FALSE)</f>
        <v>19</v>
      </c>
      <c r="AD173" s="82" t="s">
        <v>4510</v>
      </c>
      <c r="AE173" s="82"/>
      <c r="AF173" s="82"/>
      <c r="AG173" s="82"/>
      <c r="AH173" s="82"/>
    </row>
    <row r="174" spans="1:34" s="80" customFormat="1" ht="23.1" customHeight="1">
      <c r="A174" s="82" t="s">
        <v>42</v>
      </c>
      <c r="B174" s="82" t="s">
        <v>26</v>
      </c>
      <c r="C174" s="82" t="s">
        <v>27</v>
      </c>
      <c r="D174" s="82" t="s">
        <v>28</v>
      </c>
      <c r="E174" s="82" t="s">
        <v>28</v>
      </c>
      <c r="F174" s="82" t="s">
        <v>111</v>
      </c>
      <c r="G174" s="82" t="s">
        <v>167</v>
      </c>
      <c r="H174" s="80" t="s">
        <v>8159</v>
      </c>
      <c r="I174" s="82" t="s">
        <v>8161</v>
      </c>
      <c r="J174" s="82">
        <v>18</v>
      </c>
      <c r="K174" s="82">
        <v>5</v>
      </c>
      <c r="L174" s="82">
        <v>2018</v>
      </c>
      <c r="M174" s="76">
        <f t="shared" si="2"/>
        <v>43238</v>
      </c>
      <c r="N174" s="82" t="s">
        <v>367</v>
      </c>
      <c r="O174" s="82">
        <v>17</v>
      </c>
      <c r="P174" s="82" t="s">
        <v>4506</v>
      </c>
      <c r="Q174" s="82" t="s">
        <v>4456</v>
      </c>
      <c r="R174" s="82" t="s">
        <v>4507</v>
      </c>
      <c r="S174" s="82" t="s">
        <v>4508</v>
      </c>
      <c r="T174" s="82" t="s">
        <v>4457</v>
      </c>
      <c r="U174" s="82" t="s">
        <v>4457</v>
      </c>
      <c r="V174" s="82" t="s">
        <v>4457</v>
      </c>
      <c r="W174" s="82" t="s">
        <v>173</v>
      </c>
      <c r="X174" s="82" t="s">
        <v>4515</v>
      </c>
      <c r="Y174" s="82" t="s">
        <v>4457</v>
      </c>
      <c r="Z174" s="80" t="str">
        <f>IF(OR(R:R="",S:S=""),"Missing",IF(OR(S:S="Both EC and Condoms",S:S="Condom",S:S="EC"),"Yes",IF(AND(R:R&lt;&gt;"0: No Method",R:R&lt;&gt;"6: EC",R:R&lt;&gt;"5: Condoms"),"Yes","No")))</f>
        <v>No</v>
      </c>
      <c r="AA1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4" s="80" t="str">
        <f>IF(W:W="Pregnant","Pregnant",IF(AND(Z:Z="No",AA:AA="Yes"),"Adopter",IF(Z:Z="Yes","Continuing User",IF(AND(Z:Z="No",AA:AA="No"),"Non-user","Missing"))))</f>
        <v>Adopter</v>
      </c>
      <c r="AC174" s="80">
        <f>VLOOKUP(N174,Registration!O:P,2,FALSE)</f>
        <v>17</v>
      </c>
      <c r="AD174" s="82" t="s">
        <v>4510</v>
      </c>
      <c r="AE174" s="82"/>
      <c r="AF174" s="82"/>
      <c r="AG174" s="82"/>
      <c r="AH174" s="82"/>
    </row>
    <row r="175" spans="1:34" s="80" customFormat="1" ht="23.1" customHeight="1">
      <c r="A175" s="82" t="s">
        <v>42</v>
      </c>
      <c r="B175" s="82" t="s">
        <v>26</v>
      </c>
      <c r="C175" s="82" t="s">
        <v>27</v>
      </c>
      <c r="D175" s="82" t="s">
        <v>28</v>
      </c>
      <c r="E175" s="82" t="s">
        <v>28</v>
      </c>
      <c r="F175" s="82" t="s">
        <v>111</v>
      </c>
      <c r="G175" s="82" t="s">
        <v>167</v>
      </c>
      <c r="H175" s="80" t="s">
        <v>8159</v>
      </c>
      <c r="I175" s="82" t="s">
        <v>8161</v>
      </c>
      <c r="J175" s="82">
        <v>18</v>
      </c>
      <c r="K175" s="82">
        <v>5</v>
      </c>
      <c r="L175" s="82">
        <v>2018</v>
      </c>
      <c r="M175" s="76">
        <f t="shared" si="2"/>
        <v>43238</v>
      </c>
      <c r="N175" s="82" t="s">
        <v>368</v>
      </c>
      <c r="O175" s="82">
        <v>18</v>
      </c>
      <c r="P175" s="82" t="s">
        <v>4506</v>
      </c>
      <c r="Q175" s="82" t="s">
        <v>4456</v>
      </c>
      <c r="R175" s="82" t="s">
        <v>4507</v>
      </c>
      <c r="S175" s="82" t="s">
        <v>4508</v>
      </c>
      <c r="T175" s="82" t="s">
        <v>4457</v>
      </c>
      <c r="U175" s="82" t="s">
        <v>4457</v>
      </c>
      <c r="V175" s="82" t="s">
        <v>4457</v>
      </c>
      <c r="W175" s="82" t="s">
        <v>173</v>
      </c>
      <c r="X175" s="82" t="s">
        <v>4515</v>
      </c>
      <c r="Y175" s="82" t="s">
        <v>4457</v>
      </c>
      <c r="Z175" s="80" t="str">
        <f>IF(OR(R:R="",S:S=""),"Missing",IF(OR(S:S="Both EC and Condoms",S:S="Condom",S:S="EC"),"Yes",IF(AND(R:R&lt;&gt;"0: No Method",R:R&lt;&gt;"6: EC",R:R&lt;&gt;"5: Condoms"),"Yes","No")))</f>
        <v>No</v>
      </c>
      <c r="AA1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5" s="80" t="str">
        <f>IF(W:W="Pregnant","Pregnant",IF(AND(Z:Z="No",AA:AA="Yes"),"Adopter",IF(Z:Z="Yes","Continuing User",IF(AND(Z:Z="No",AA:AA="No"),"Non-user","Missing"))))</f>
        <v>Adopter</v>
      </c>
      <c r="AC175" s="80">
        <f>VLOOKUP(N175,Registration!O:P,2,FALSE)</f>
        <v>18</v>
      </c>
      <c r="AD175" s="82" t="s">
        <v>4510</v>
      </c>
      <c r="AE175" s="82"/>
      <c r="AF175" s="82"/>
      <c r="AG175" s="82"/>
      <c r="AH175" s="82"/>
    </row>
    <row r="176" spans="1:34" s="80" customFormat="1" ht="23.1" customHeight="1">
      <c r="A176" s="82" t="s">
        <v>42</v>
      </c>
      <c r="B176" s="82" t="s">
        <v>26</v>
      </c>
      <c r="C176" s="82" t="s">
        <v>27</v>
      </c>
      <c r="D176" s="82" t="s">
        <v>28</v>
      </c>
      <c r="E176" s="82" t="s">
        <v>28</v>
      </c>
      <c r="F176" s="82" t="s">
        <v>111</v>
      </c>
      <c r="G176" s="82" t="s">
        <v>167</v>
      </c>
      <c r="H176" s="80" t="s">
        <v>8159</v>
      </c>
      <c r="I176" s="82" t="s">
        <v>8161</v>
      </c>
      <c r="J176" s="82">
        <v>18</v>
      </c>
      <c r="K176" s="82">
        <v>5</v>
      </c>
      <c r="L176" s="82">
        <v>2018</v>
      </c>
      <c r="M176" s="76">
        <f t="shared" si="2"/>
        <v>43238</v>
      </c>
      <c r="N176" s="82" t="s">
        <v>370</v>
      </c>
      <c r="O176" s="82">
        <v>19</v>
      </c>
      <c r="P176" s="82" t="s">
        <v>4506</v>
      </c>
      <c r="Q176" s="82" t="s">
        <v>4456</v>
      </c>
      <c r="R176" s="82" t="s">
        <v>4507</v>
      </c>
      <c r="S176" s="82" t="s">
        <v>4508</v>
      </c>
      <c r="T176" s="82" t="s">
        <v>4457</v>
      </c>
      <c r="U176" s="82" t="s">
        <v>4457</v>
      </c>
      <c r="V176" s="82" t="s">
        <v>4457</v>
      </c>
      <c r="W176" s="82" t="s">
        <v>173</v>
      </c>
      <c r="X176" s="82" t="s">
        <v>4515</v>
      </c>
      <c r="Y176" s="82" t="s">
        <v>4457</v>
      </c>
      <c r="Z176" s="80" t="str">
        <f>IF(OR(R:R="",S:S=""),"Missing",IF(OR(S:S="Both EC and Condoms",S:S="Condom",S:S="EC"),"Yes",IF(AND(R:R&lt;&gt;"0: No Method",R:R&lt;&gt;"6: EC",R:R&lt;&gt;"5: Condoms"),"Yes","No")))</f>
        <v>No</v>
      </c>
      <c r="AA1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6" s="80" t="str">
        <f>IF(W:W="Pregnant","Pregnant",IF(AND(Z:Z="No",AA:AA="Yes"),"Adopter",IF(Z:Z="Yes","Continuing User",IF(AND(Z:Z="No",AA:AA="No"),"Non-user","Missing"))))</f>
        <v>Adopter</v>
      </c>
      <c r="AC176" s="80">
        <f>VLOOKUP(N176,Registration!O:P,2,FALSE)</f>
        <v>19</v>
      </c>
      <c r="AD176" s="82" t="s">
        <v>4510</v>
      </c>
      <c r="AE176" s="82"/>
      <c r="AF176" s="82"/>
      <c r="AG176" s="82"/>
      <c r="AH176" s="82"/>
    </row>
    <row r="177" spans="1:34" s="80" customFormat="1" ht="23.1" customHeight="1">
      <c r="A177" s="82" t="s">
        <v>42</v>
      </c>
      <c r="B177" s="82" t="s">
        <v>26</v>
      </c>
      <c r="C177" s="82" t="s">
        <v>27</v>
      </c>
      <c r="D177" s="82" t="s">
        <v>28</v>
      </c>
      <c r="E177" s="82" t="s">
        <v>28</v>
      </c>
      <c r="F177" s="82" t="s">
        <v>111</v>
      </c>
      <c r="G177" s="82" t="s">
        <v>167</v>
      </c>
      <c r="H177" s="80" t="s">
        <v>8159</v>
      </c>
      <c r="I177" s="82" t="s">
        <v>8161</v>
      </c>
      <c r="J177" s="82">
        <v>18</v>
      </c>
      <c r="K177" s="82">
        <v>5</v>
      </c>
      <c r="L177" s="82">
        <v>2018</v>
      </c>
      <c r="M177" s="76">
        <f t="shared" si="2"/>
        <v>43238</v>
      </c>
      <c r="N177" s="82" t="s">
        <v>372</v>
      </c>
      <c r="O177" s="82">
        <v>19</v>
      </c>
      <c r="P177" s="82" t="s">
        <v>4506</v>
      </c>
      <c r="Q177" s="82" t="s">
        <v>4456</v>
      </c>
      <c r="R177" s="82" t="s">
        <v>4507</v>
      </c>
      <c r="S177" s="82" t="s">
        <v>4508</v>
      </c>
      <c r="T177" s="82" t="s">
        <v>4457</v>
      </c>
      <c r="U177" s="82" t="s">
        <v>4457</v>
      </c>
      <c r="V177" s="82" t="s">
        <v>4457</v>
      </c>
      <c r="W177" s="82" t="s">
        <v>173</v>
      </c>
      <c r="X177" s="82" t="s">
        <v>4515</v>
      </c>
      <c r="Y177" s="82" t="s">
        <v>4457</v>
      </c>
      <c r="Z177" s="80" t="str">
        <f>IF(OR(R:R="",S:S=""),"Missing",IF(OR(S:S="Both EC and Condoms",S:S="Condom",S:S="EC"),"Yes",IF(AND(R:R&lt;&gt;"0: No Method",R:R&lt;&gt;"6: EC",R:R&lt;&gt;"5: Condoms"),"Yes","No")))</f>
        <v>No</v>
      </c>
      <c r="AA1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7" s="80" t="str">
        <f>IF(W:W="Pregnant","Pregnant",IF(AND(Z:Z="No",AA:AA="Yes"),"Adopter",IF(Z:Z="Yes","Continuing User",IF(AND(Z:Z="No",AA:AA="No"),"Non-user","Missing"))))</f>
        <v>Adopter</v>
      </c>
      <c r="AC177" s="80">
        <f>VLOOKUP(N177,Registration!O:P,2,FALSE)</f>
        <v>19</v>
      </c>
      <c r="AD177" s="82" t="s">
        <v>4510</v>
      </c>
      <c r="AE177" s="82"/>
      <c r="AF177" s="82"/>
      <c r="AG177" s="82"/>
      <c r="AH177" s="82"/>
    </row>
    <row r="178" spans="1:34" s="80" customFormat="1" ht="23.1" customHeight="1">
      <c r="A178" s="82" t="s">
        <v>42</v>
      </c>
      <c r="B178" s="82" t="s">
        <v>26</v>
      </c>
      <c r="C178" s="82" t="s">
        <v>27</v>
      </c>
      <c r="D178" s="82" t="s">
        <v>28</v>
      </c>
      <c r="E178" s="82" t="s">
        <v>28</v>
      </c>
      <c r="F178" s="82" t="s">
        <v>111</v>
      </c>
      <c r="G178" s="82" t="s">
        <v>167</v>
      </c>
      <c r="H178" s="80" t="s">
        <v>8159</v>
      </c>
      <c r="I178" s="82" t="s">
        <v>8161</v>
      </c>
      <c r="J178" s="82">
        <v>18</v>
      </c>
      <c r="K178" s="82">
        <v>5</v>
      </c>
      <c r="L178" s="82">
        <v>2018</v>
      </c>
      <c r="M178" s="76">
        <f t="shared" si="2"/>
        <v>43238</v>
      </c>
      <c r="N178" s="82" t="s">
        <v>374</v>
      </c>
      <c r="O178" s="82">
        <v>19</v>
      </c>
      <c r="P178" s="82" t="s">
        <v>4506</v>
      </c>
      <c r="Q178" s="82" t="s">
        <v>4456</v>
      </c>
      <c r="R178" s="82" t="s">
        <v>4507</v>
      </c>
      <c r="S178" s="82" t="s">
        <v>4508</v>
      </c>
      <c r="T178" s="82" t="s">
        <v>4457</v>
      </c>
      <c r="U178" s="82" t="s">
        <v>4457</v>
      </c>
      <c r="V178" s="82" t="s">
        <v>4457</v>
      </c>
      <c r="W178" s="82" t="s">
        <v>173</v>
      </c>
      <c r="X178" s="82" t="s">
        <v>4515</v>
      </c>
      <c r="Y178" s="82" t="s">
        <v>4457</v>
      </c>
      <c r="Z178" s="80" t="str">
        <f>IF(OR(R:R="",S:S=""),"Missing",IF(OR(S:S="Both EC and Condoms",S:S="Condom",S:S="EC"),"Yes",IF(AND(R:R&lt;&gt;"0: No Method",R:R&lt;&gt;"6: EC",R:R&lt;&gt;"5: Condoms"),"Yes","No")))</f>
        <v>No</v>
      </c>
      <c r="AA1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8" s="80" t="str">
        <f>IF(W:W="Pregnant","Pregnant",IF(AND(Z:Z="No",AA:AA="Yes"),"Adopter",IF(Z:Z="Yes","Continuing User",IF(AND(Z:Z="No",AA:AA="No"),"Non-user","Missing"))))</f>
        <v>Adopter</v>
      </c>
      <c r="AC178" s="80">
        <f>VLOOKUP(N178,Registration!O:P,2,FALSE)</f>
        <v>19</v>
      </c>
      <c r="AD178" s="82" t="s">
        <v>4510</v>
      </c>
      <c r="AE178" s="82"/>
      <c r="AF178" s="82"/>
      <c r="AG178" s="82"/>
      <c r="AH178" s="82"/>
    </row>
    <row r="179" spans="1:34" s="80" customFormat="1" ht="23.1" customHeight="1">
      <c r="A179" s="82" t="s">
        <v>42</v>
      </c>
      <c r="B179" s="82" t="s">
        <v>26</v>
      </c>
      <c r="C179" s="82" t="s">
        <v>27</v>
      </c>
      <c r="D179" s="82" t="s">
        <v>28</v>
      </c>
      <c r="E179" s="82" t="s">
        <v>28</v>
      </c>
      <c r="F179" s="82" t="s">
        <v>111</v>
      </c>
      <c r="G179" s="82" t="s">
        <v>167</v>
      </c>
      <c r="H179" s="80" t="s">
        <v>8159</v>
      </c>
      <c r="I179" s="82" t="s">
        <v>8161</v>
      </c>
      <c r="J179" s="82">
        <v>18</v>
      </c>
      <c r="K179" s="82">
        <v>5</v>
      </c>
      <c r="L179" s="82">
        <v>2018</v>
      </c>
      <c r="M179" s="76">
        <f t="shared" si="2"/>
        <v>43238</v>
      </c>
      <c r="N179" s="82" t="s">
        <v>376</v>
      </c>
      <c r="O179" s="82">
        <v>19</v>
      </c>
      <c r="P179" s="82" t="s">
        <v>4506</v>
      </c>
      <c r="Q179" s="82" t="s">
        <v>4456</v>
      </c>
      <c r="R179" s="82" t="s">
        <v>4507</v>
      </c>
      <c r="S179" s="82" t="s">
        <v>4508</v>
      </c>
      <c r="T179" s="82" t="s">
        <v>4457</v>
      </c>
      <c r="U179" s="82" t="s">
        <v>4457</v>
      </c>
      <c r="V179" s="82" t="s">
        <v>4457</v>
      </c>
      <c r="W179" s="82" t="s">
        <v>173</v>
      </c>
      <c r="X179" s="82" t="s">
        <v>4515</v>
      </c>
      <c r="Y179" s="82" t="s">
        <v>4457</v>
      </c>
      <c r="Z179" s="80" t="str">
        <f>IF(OR(R:R="",S:S=""),"Missing",IF(OR(S:S="Both EC and Condoms",S:S="Condom",S:S="EC"),"Yes",IF(AND(R:R&lt;&gt;"0: No Method",R:R&lt;&gt;"6: EC",R:R&lt;&gt;"5: Condoms"),"Yes","No")))</f>
        <v>No</v>
      </c>
      <c r="AA1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" s="80" t="str">
        <f>IF(W:W="Pregnant","Pregnant",IF(AND(Z:Z="No",AA:AA="Yes"),"Adopter",IF(Z:Z="Yes","Continuing User",IF(AND(Z:Z="No",AA:AA="No"),"Non-user","Missing"))))</f>
        <v>Adopter</v>
      </c>
      <c r="AC179" s="80">
        <f>VLOOKUP(N179,Registration!O:P,2,FALSE)</f>
        <v>19</v>
      </c>
      <c r="AD179" s="82" t="s">
        <v>4510</v>
      </c>
      <c r="AE179" s="82"/>
      <c r="AF179" s="82"/>
      <c r="AG179" s="82"/>
      <c r="AH179" s="82"/>
    </row>
    <row r="180" spans="1:34" s="80" customFormat="1" ht="23.1" customHeight="1">
      <c r="A180" s="82" t="s">
        <v>42</v>
      </c>
      <c r="B180" s="82" t="s">
        <v>26</v>
      </c>
      <c r="C180" s="82" t="s">
        <v>27</v>
      </c>
      <c r="D180" s="82" t="s">
        <v>28</v>
      </c>
      <c r="E180" s="82" t="s">
        <v>28</v>
      </c>
      <c r="F180" s="82" t="s">
        <v>111</v>
      </c>
      <c r="G180" s="82" t="s">
        <v>167</v>
      </c>
      <c r="H180" s="80" t="s">
        <v>8159</v>
      </c>
      <c r="I180" s="82" t="s">
        <v>8161</v>
      </c>
      <c r="J180" s="82">
        <v>18</v>
      </c>
      <c r="K180" s="82">
        <v>5</v>
      </c>
      <c r="L180" s="82">
        <v>2018</v>
      </c>
      <c r="M180" s="76">
        <f t="shared" si="2"/>
        <v>43238</v>
      </c>
      <c r="N180" s="82" t="s">
        <v>378</v>
      </c>
      <c r="O180" s="82">
        <v>19</v>
      </c>
      <c r="P180" s="82" t="s">
        <v>4506</v>
      </c>
      <c r="Q180" s="82" t="s">
        <v>4456</v>
      </c>
      <c r="R180" s="82" t="s">
        <v>4507</v>
      </c>
      <c r="S180" s="82" t="s">
        <v>4508</v>
      </c>
      <c r="T180" s="82" t="s">
        <v>4457</v>
      </c>
      <c r="U180" s="82" t="s">
        <v>4457</v>
      </c>
      <c r="V180" s="82" t="s">
        <v>4457</v>
      </c>
      <c r="W180" s="82" t="s">
        <v>173</v>
      </c>
      <c r="X180" s="82" t="s">
        <v>4515</v>
      </c>
      <c r="Y180" s="82" t="s">
        <v>4457</v>
      </c>
      <c r="Z180" s="80" t="str">
        <f>IF(OR(R:R="",S:S=""),"Missing",IF(OR(S:S="Both EC and Condoms",S:S="Condom",S:S="EC"),"Yes",IF(AND(R:R&lt;&gt;"0: No Method",R:R&lt;&gt;"6: EC",R:R&lt;&gt;"5: Condoms"),"Yes","No")))</f>
        <v>No</v>
      </c>
      <c r="AA1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0" s="80" t="str">
        <f>IF(W:W="Pregnant","Pregnant",IF(AND(Z:Z="No",AA:AA="Yes"),"Adopter",IF(Z:Z="Yes","Continuing User",IF(AND(Z:Z="No",AA:AA="No"),"Non-user","Missing"))))</f>
        <v>Adopter</v>
      </c>
      <c r="AC180" s="80">
        <f>VLOOKUP(N180,Registration!O:P,2,FALSE)</f>
        <v>19</v>
      </c>
      <c r="AD180" s="82" t="s">
        <v>4510</v>
      </c>
      <c r="AE180" s="82"/>
      <c r="AF180" s="82"/>
      <c r="AG180" s="82"/>
      <c r="AH180" s="82"/>
    </row>
    <row r="181" spans="1:34" s="80" customFormat="1" ht="23.1" customHeight="1">
      <c r="A181" s="82" t="s">
        <v>42</v>
      </c>
      <c r="B181" s="82" t="s">
        <v>26</v>
      </c>
      <c r="C181" s="82" t="s">
        <v>27</v>
      </c>
      <c r="D181" s="82" t="s">
        <v>28</v>
      </c>
      <c r="E181" s="82" t="s">
        <v>28</v>
      </c>
      <c r="F181" s="82" t="s">
        <v>111</v>
      </c>
      <c r="G181" s="82" t="s">
        <v>167</v>
      </c>
      <c r="H181" s="80" t="s">
        <v>8159</v>
      </c>
      <c r="I181" s="82" t="s">
        <v>8160</v>
      </c>
      <c r="J181" s="82">
        <v>18</v>
      </c>
      <c r="K181" s="82">
        <v>5</v>
      </c>
      <c r="L181" s="82">
        <v>2018</v>
      </c>
      <c r="M181" s="76">
        <f t="shared" si="2"/>
        <v>43238</v>
      </c>
      <c r="N181" s="82" t="s">
        <v>380</v>
      </c>
      <c r="O181" s="82">
        <v>19</v>
      </c>
      <c r="P181" s="82" t="s">
        <v>4506</v>
      </c>
      <c r="Q181" s="82" t="s">
        <v>4456</v>
      </c>
      <c r="R181" s="82" t="s">
        <v>4507</v>
      </c>
      <c r="S181" s="82" t="s">
        <v>4508</v>
      </c>
      <c r="T181" s="82" t="s">
        <v>4457</v>
      </c>
      <c r="U181" s="82" t="s">
        <v>4457</v>
      </c>
      <c r="V181" s="82" t="s">
        <v>4457</v>
      </c>
      <c r="W181" s="82" t="s">
        <v>173</v>
      </c>
      <c r="X181" s="82" t="s">
        <v>4515</v>
      </c>
      <c r="Y181" s="82" t="s">
        <v>4457</v>
      </c>
      <c r="Z181" s="80" t="str">
        <f>IF(OR(R:R="",S:S=""),"Missing",IF(OR(S:S="Both EC and Condoms",S:S="Condom",S:S="EC"),"Yes",IF(AND(R:R&lt;&gt;"0: No Method",R:R&lt;&gt;"6: EC",R:R&lt;&gt;"5: Condoms"),"Yes","No")))</f>
        <v>No</v>
      </c>
      <c r="AA1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1" s="80" t="str">
        <f>IF(W:W="Pregnant","Pregnant",IF(AND(Z:Z="No",AA:AA="Yes"),"Adopter",IF(Z:Z="Yes","Continuing User",IF(AND(Z:Z="No",AA:AA="No"),"Non-user","Missing"))))</f>
        <v>Adopter</v>
      </c>
      <c r="AC181" s="80">
        <f>VLOOKUP(N181,Registration!O:P,2,FALSE)</f>
        <v>19</v>
      </c>
      <c r="AD181" s="82" t="s">
        <v>4510</v>
      </c>
      <c r="AE181" s="82"/>
      <c r="AF181" s="82"/>
      <c r="AG181" s="82"/>
      <c r="AH181" s="82"/>
    </row>
    <row r="182" spans="1:34" s="80" customFormat="1" ht="23.1" customHeight="1">
      <c r="A182" s="82" t="s">
        <v>42</v>
      </c>
      <c r="B182" s="82" t="s">
        <v>26</v>
      </c>
      <c r="C182" s="82" t="s">
        <v>27</v>
      </c>
      <c r="D182" s="82" t="s">
        <v>28</v>
      </c>
      <c r="E182" s="82" t="s">
        <v>28</v>
      </c>
      <c r="F182" s="82" t="s">
        <v>111</v>
      </c>
      <c r="G182" s="82" t="s">
        <v>167</v>
      </c>
      <c r="H182" s="80" t="s">
        <v>8159</v>
      </c>
      <c r="I182" s="82" t="s">
        <v>8161</v>
      </c>
      <c r="J182" s="82">
        <v>19</v>
      </c>
      <c r="K182" s="82">
        <v>5</v>
      </c>
      <c r="L182" s="82">
        <v>2018</v>
      </c>
      <c r="M182" s="76">
        <f t="shared" si="2"/>
        <v>43239</v>
      </c>
      <c r="N182" s="82" t="s">
        <v>394</v>
      </c>
      <c r="O182" s="82">
        <v>17</v>
      </c>
      <c r="P182" s="82" t="s">
        <v>4506</v>
      </c>
      <c r="Q182" s="82" t="s">
        <v>4456</v>
      </c>
      <c r="R182" s="82" t="s">
        <v>4507</v>
      </c>
      <c r="S182" s="82" t="s">
        <v>4508</v>
      </c>
      <c r="T182" s="82" t="s">
        <v>4457</v>
      </c>
      <c r="U182" s="82" t="s">
        <v>4457</v>
      </c>
      <c r="V182" s="82" t="s">
        <v>4457</v>
      </c>
      <c r="W182" s="82" t="s">
        <v>173</v>
      </c>
      <c r="X182" s="82" t="s">
        <v>4515</v>
      </c>
      <c r="Y182" s="82" t="s">
        <v>4457</v>
      </c>
      <c r="Z182" s="80" t="str">
        <f>IF(OR(R:R="",S:S=""),"Missing",IF(OR(S:S="Both EC and Condoms",S:S="Condom",S:S="EC"),"Yes",IF(AND(R:R&lt;&gt;"0: No Method",R:R&lt;&gt;"6: EC",R:R&lt;&gt;"5: Condoms"),"Yes","No")))</f>
        <v>No</v>
      </c>
      <c r="AA1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2" s="80" t="str">
        <f>IF(W:W="Pregnant","Pregnant",IF(AND(Z:Z="No",AA:AA="Yes"),"Adopter",IF(Z:Z="Yes","Continuing User",IF(AND(Z:Z="No",AA:AA="No"),"Non-user","Missing"))))</f>
        <v>Adopter</v>
      </c>
      <c r="AC182" s="80">
        <f>VLOOKUP(N182,Registration!O:P,2,FALSE)</f>
        <v>17</v>
      </c>
      <c r="AD182" s="82" t="s">
        <v>4510</v>
      </c>
      <c r="AE182" s="82"/>
      <c r="AF182" s="82"/>
      <c r="AG182" s="82"/>
      <c r="AH182" s="82"/>
    </row>
    <row r="183" spans="1:34" s="80" customFormat="1" ht="23.1" customHeight="1">
      <c r="A183" s="82" t="s">
        <v>42</v>
      </c>
      <c r="B183" s="82" t="s">
        <v>26</v>
      </c>
      <c r="C183" s="82" t="s">
        <v>27</v>
      </c>
      <c r="D183" s="82" t="s">
        <v>28</v>
      </c>
      <c r="E183" s="82" t="s">
        <v>28</v>
      </c>
      <c r="F183" s="82" t="s">
        <v>111</v>
      </c>
      <c r="G183" s="82" t="s">
        <v>167</v>
      </c>
      <c r="H183" s="80" t="s">
        <v>8159</v>
      </c>
      <c r="I183" s="82" t="s">
        <v>8161</v>
      </c>
      <c r="J183" s="82">
        <v>19</v>
      </c>
      <c r="K183" s="82">
        <v>5</v>
      </c>
      <c r="L183" s="82">
        <v>2018</v>
      </c>
      <c r="M183" s="76">
        <f t="shared" si="2"/>
        <v>43239</v>
      </c>
      <c r="N183" s="82" t="s">
        <v>225</v>
      </c>
      <c r="O183" s="82">
        <v>17</v>
      </c>
      <c r="P183" s="82" t="s">
        <v>4506</v>
      </c>
      <c r="Q183" s="82" t="s">
        <v>4456</v>
      </c>
      <c r="R183" s="82" t="s">
        <v>4507</v>
      </c>
      <c r="S183" s="82" t="s">
        <v>4508</v>
      </c>
      <c r="T183" s="82" t="s">
        <v>4457</v>
      </c>
      <c r="U183" s="82" t="s">
        <v>4457</v>
      </c>
      <c r="V183" s="82" t="s">
        <v>4457</v>
      </c>
      <c r="W183" s="82" t="s">
        <v>173</v>
      </c>
      <c r="X183" s="82" t="s">
        <v>4515</v>
      </c>
      <c r="Y183" s="82" t="s">
        <v>4457</v>
      </c>
      <c r="Z183" s="80" t="str">
        <f>IF(OR(R:R="",S:S=""),"Missing",IF(OR(S:S="Both EC and Condoms",S:S="Condom",S:S="EC"),"Yes",IF(AND(R:R&lt;&gt;"0: No Method",R:R&lt;&gt;"6: EC",R:R&lt;&gt;"5: Condoms"),"Yes","No")))</f>
        <v>No</v>
      </c>
      <c r="AA1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3" s="80" t="str">
        <f>IF(W:W="Pregnant","Pregnant",IF(AND(Z:Z="No",AA:AA="Yes"),"Adopter",IF(Z:Z="Yes","Continuing User",IF(AND(Z:Z="No",AA:AA="No"),"Non-user","Missing"))))</f>
        <v>Adopter</v>
      </c>
      <c r="AC183" s="80">
        <f>VLOOKUP(N183,Registration!O:P,2,FALSE)</f>
        <v>17</v>
      </c>
      <c r="AD183" s="82" t="s">
        <v>4510</v>
      </c>
      <c r="AE183" s="82"/>
      <c r="AF183" s="82"/>
      <c r="AG183" s="82"/>
      <c r="AH183" s="82"/>
    </row>
    <row r="184" spans="1:34" s="80" customFormat="1" ht="23.1" customHeight="1">
      <c r="A184" s="82" t="s">
        <v>42</v>
      </c>
      <c r="B184" s="82" t="s">
        <v>26</v>
      </c>
      <c r="C184" s="82" t="s">
        <v>27</v>
      </c>
      <c r="D184" s="82" t="s">
        <v>28</v>
      </c>
      <c r="E184" s="82" t="s">
        <v>28</v>
      </c>
      <c r="F184" s="82" t="s">
        <v>111</v>
      </c>
      <c r="G184" s="82" t="s">
        <v>167</v>
      </c>
      <c r="H184" s="80" t="s">
        <v>8159</v>
      </c>
      <c r="I184" s="82" t="s">
        <v>8160</v>
      </c>
      <c r="J184" s="82">
        <v>19</v>
      </c>
      <c r="K184" s="82">
        <v>5</v>
      </c>
      <c r="L184" s="82">
        <v>2018</v>
      </c>
      <c r="M184" s="76">
        <f t="shared" si="2"/>
        <v>43239</v>
      </c>
      <c r="N184" s="82" t="s">
        <v>397</v>
      </c>
      <c r="O184" s="82">
        <v>16</v>
      </c>
      <c r="P184" s="82" t="s">
        <v>4506</v>
      </c>
      <c r="Q184" s="82" t="s">
        <v>4456</v>
      </c>
      <c r="R184" s="82" t="s">
        <v>4507</v>
      </c>
      <c r="S184" s="82" t="s">
        <v>4508</v>
      </c>
      <c r="T184" s="82" t="s">
        <v>4457</v>
      </c>
      <c r="U184" s="82" t="s">
        <v>4457</v>
      </c>
      <c r="V184" s="82" t="s">
        <v>4457</v>
      </c>
      <c r="W184" s="82" t="s">
        <v>173</v>
      </c>
      <c r="X184" s="82" t="s">
        <v>4515</v>
      </c>
      <c r="Y184" s="82" t="s">
        <v>4457</v>
      </c>
      <c r="Z184" s="80" t="str">
        <f>IF(OR(R:R="",S:S=""),"Missing",IF(OR(S:S="Both EC and Condoms",S:S="Condom",S:S="EC"),"Yes",IF(AND(R:R&lt;&gt;"0: No Method",R:R&lt;&gt;"6: EC",R:R&lt;&gt;"5: Condoms"),"Yes","No")))</f>
        <v>No</v>
      </c>
      <c r="AA1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4" s="80" t="str">
        <f>IF(W:W="Pregnant","Pregnant",IF(AND(Z:Z="No",AA:AA="Yes"),"Adopter",IF(Z:Z="Yes","Continuing User",IF(AND(Z:Z="No",AA:AA="No"),"Non-user","Missing"))))</f>
        <v>Adopter</v>
      </c>
      <c r="AC184" s="80">
        <f>VLOOKUP(N184,Registration!O:P,2,FALSE)</f>
        <v>16</v>
      </c>
      <c r="AD184" s="82" t="s">
        <v>4510</v>
      </c>
      <c r="AE184" s="82"/>
      <c r="AF184" s="82"/>
      <c r="AG184" s="82"/>
      <c r="AH184" s="82"/>
    </row>
    <row r="185" spans="1:34" s="80" customFormat="1" ht="23.1" customHeight="1">
      <c r="A185" s="82" t="s">
        <v>42</v>
      </c>
      <c r="B185" s="82" t="s">
        <v>26</v>
      </c>
      <c r="C185" s="82" t="s">
        <v>27</v>
      </c>
      <c r="D185" s="82" t="s">
        <v>28</v>
      </c>
      <c r="E185" s="82" t="s">
        <v>28</v>
      </c>
      <c r="F185" s="82" t="s">
        <v>111</v>
      </c>
      <c r="G185" s="82" t="s">
        <v>167</v>
      </c>
      <c r="H185" s="80" t="s">
        <v>8159</v>
      </c>
      <c r="I185" s="82" t="s">
        <v>8161</v>
      </c>
      <c r="J185" s="82">
        <v>19</v>
      </c>
      <c r="K185" s="82">
        <v>5</v>
      </c>
      <c r="L185" s="82">
        <v>2018</v>
      </c>
      <c r="M185" s="76">
        <f t="shared" si="2"/>
        <v>43239</v>
      </c>
      <c r="N185" s="82" t="s">
        <v>382</v>
      </c>
      <c r="O185" s="82">
        <v>19</v>
      </c>
      <c r="P185" s="82" t="s">
        <v>4506</v>
      </c>
      <c r="Q185" s="82" t="s">
        <v>4456</v>
      </c>
      <c r="R185" s="82" t="s">
        <v>4507</v>
      </c>
      <c r="S185" s="82" t="s">
        <v>4508</v>
      </c>
      <c r="T185" s="82" t="s">
        <v>4457</v>
      </c>
      <c r="U185" s="82" t="s">
        <v>4457</v>
      </c>
      <c r="V185" s="82" t="s">
        <v>4457</v>
      </c>
      <c r="W185" s="82" t="s">
        <v>173</v>
      </c>
      <c r="X185" s="82" t="s">
        <v>4515</v>
      </c>
      <c r="Y185" s="82" t="s">
        <v>4457</v>
      </c>
      <c r="Z185" s="80" t="str">
        <f>IF(OR(R:R="",S:S=""),"Missing",IF(OR(S:S="Both EC and Condoms",S:S="Condom",S:S="EC"),"Yes",IF(AND(R:R&lt;&gt;"0: No Method",R:R&lt;&gt;"6: EC",R:R&lt;&gt;"5: Condoms"),"Yes","No")))</f>
        <v>No</v>
      </c>
      <c r="AA1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5" s="80" t="str">
        <f>IF(W:W="Pregnant","Pregnant",IF(AND(Z:Z="No",AA:AA="Yes"),"Adopter",IF(Z:Z="Yes","Continuing User",IF(AND(Z:Z="No",AA:AA="No"),"Non-user","Missing"))))</f>
        <v>Adopter</v>
      </c>
      <c r="AC185" s="80">
        <f>VLOOKUP(N185,Registration!O:P,2,FALSE)</f>
        <v>19</v>
      </c>
      <c r="AD185" s="82" t="s">
        <v>4510</v>
      </c>
      <c r="AE185" s="82"/>
      <c r="AF185" s="82"/>
      <c r="AG185" s="82"/>
      <c r="AH185" s="82"/>
    </row>
    <row r="186" spans="1:34" s="80" customFormat="1" ht="23.1" customHeight="1">
      <c r="A186" s="82" t="s">
        <v>42</v>
      </c>
      <c r="B186" s="82" t="s">
        <v>26</v>
      </c>
      <c r="C186" s="82" t="s">
        <v>27</v>
      </c>
      <c r="D186" s="82" t="s">
        <v>28</v>
      </c>
      <c r="E186" s="82" t="s">
        <v>28</v>
      </c>
      <c r="F186" s="82" t="s">
        <v>111</v>
      </c>
      <c r="G186" s="82" t="s">
        <v>167</v>
      </c>
      <c r="H186" s="80" t="s">
        <v>8159</v>
      </c>
      <c r="I186" s="82" t="s">
        <v>8161</v>
      </c>
      <c r="J186" s="82">
        <v>19</v>
      </c>
      <c r="K186" s="82">
        <v>5</v>
      </c>
      <c r="L186" s="82">
        <v>2018</v>
      </c>
      <c r="M186" s="76">
        <f t="shared" si="2"/>
        <v>43239</v>
      </c>
      <c r="N186" s="82" t="s">
        <v>384</v>
      </c>
      <c r="O186" s="82">
        <v>18</v>
      </c>
      <c r="P186" s="82" t="s">
        <v>4506</v>
      </c>
      <c r="Q186" s="82" t="s">
        <v>4456</v>
      </c>
      <c r="R186" s="82" t="s">
        <v>4507</v>
      </c>
      <c r="S186" s="82" t="s">
        <v>4508</v>
      </c>
      <c r="T186" s="82" t="s">
        <v>4457</v>
      </c>
      <c r="U186" s="82" t="s">
        <v>4457</v>
      </c>
      <c r="V186" s="82" t="s">
        <v>4457</v>
      </c>
      <c r="W186" s="82" t="s">
        <v>173</v>
      </c>
      <c r="X186" s="82" t="s">
        <v>4515</v>
      </c>
      <c r="Y186" s="82" t="s">
        <v>4457</v>
      </c>
      <c r="Z186" s="80" t="str">
        <f>IF(OR(R:R="",S:S=""),"Missing",IF(OR(S:S="Both EC and Condoms",S:S="Condom",S:S="EC"),"Yes",IF(AND(R:R&lt;&gt;"0: No Method",R:R&lt;&gt;"6: EC",R:R&lt;&gt;"5: Condoms"),"Yes","No")))</f>
        <v>No</v>
      </c>
      <c r="AA1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6" s="80" t="str">
        <f>IF(W:W="Pregnant","Pregnant",IF(AND(Z:Z="No",AA:AA="Yes"),"Adopter",IF(Z:Z="Yes","Continuing User",IF(AND(Z:Z="No",AA:AA="No"),"Non-user","Missing"))))</f>
        <v>Adopter</v>
      </c>
      <c r="AC186" s="80">
        <f>VLOOKUP(N186,Registration!O:P,2,FALSE)</f>
        <v>18</v>
      </c>
      <c r="AD186" s="82" t="s">
        <v>4510</v>
      </c>
      <c r="AE186" s="82"/>
      <c r="AF186" s="82"/>
      <c r="AG186" s="82"/>
      <c r="AH186" s="82"/>
    </row>
    <row r="187" spans="1:34" s="80" customFormat="1" ht="23.1" customHeight="1">
      <c r="A187" s="82" t="s">
        <v>42</v>
      </c>
      <c r="B187" s="82" t="s">
        <v>26</v>
      </c>
      <c r="C187" s="82" t="s">
        <v>27</v>
      </c>
      <c r="D187" s="82" t="s">
        <v>28</v>
      </c>
      <c r="E187" s="82" t="s">
        <v>28</v>
      </c>
      <c r="F187" s="82" t="s">
        <v>111</v>
      </c>
      <c r="G187" s="82" t="s">
        <v>167</v>
      </c>
      <c r="H187" s="80" t="s">
        <v>8159</v>
      </c>
      <c r="I187" s="82" t="s">
        <v>8161</v>
      </c>
      <c r="J187" s="82">
        <v>19</v>
      </c>
      <c r="K187" s="82">
        <v>5</v>
      </c>
      <c r="L187" s="82">
        <v>2018</v>
      </c>
      <c r="M187" s="76">
        <f t="shared" si="2"/>
        <v>43239</v>
      </c>
      <c r="N187" s="82" t="s">
        <v>386</v>
      </c>
      <c r="O187" s="82">
        <v>18</v>
      </c>
      <c r="P187" s="82" t="s">
        <v>4506</v>
      </c>
      <c r="Q187" s="82" t="s">
        <v>4456</v>
      </c>
      <c r="R187" s="82" t="s">
        <v>4507</v>
      </c>
      <c r="S187" s="82" t="s">
        <v>4508</v>
      </c>
      <c r="T187" s="82" t="s">
        <v>4457</v>
      </c>
      <c r="U187" s="82" t="s">
        <v>4457</v>
      </c>
      <c r="V187" s="82" t="s">
        <v>4457</v>
      </c>
      <c r="W187" s="82" t="s">
        <v>173</v>
      </c>
      <c r="X187" s="82" t="s">
        <v>4515</v>
      </c>
      <c r="Y187" s="82" t="s">
        <v>4457</v>
      </c>
      <c r="Z187" s="80" t="str">
        <f>IF(OR(R:R="",S:S=""),"Missing",IF(OR(S:S="Both EC and Condoms",S:S="Condom",S:S="EC"),"Yes",IF(AND(R:R&lt;&gt;"0: No Method",R:R&lt;&gt;"6: EC",R:R&lt;&gt;"5: Condoms"),"Yes","No")))</f>
        <v>No</v>
      </c>
      <c r="AA1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7" s="80" t="str">
        <f>IF(W:W="Pregnant","Pregnant",IF(AND(Z:Z="No",AA:AA="Yes"),"Adopter",IF(Z:Z="Yes","Continuing User",IF(AND(Z:Z="No",AA:AA="No"),"Non-user","Missing"))))</f>
        <v>Adopter</v>
      </c>
      <c r="AC187" s="80">
        <f>VLOOKUP(N187,Registration!O:P,2,FALSE)</f>
        <v>18</v>
      </c>
      <c r="AD187" s="82" t="s">
        <v>4510</v>
      </c>
      <c r="AE187" s="82"/>
      <c r="AF187" s="82"/>
      <c r="AG187" s="82"/>
      <c r="AH187" s="82"/>
    </row>
    <row r="188" spans="1:34" s="80" customFormat="1" ht="23.1" customHeight="1">
      <c r="A188" s="82" t="s">
        <v>42</v>
      </c>
      <c r="B188" s="82" t="s">
        <v>26</v>
      </c>
      <c r="C188" s="82" t="s">
        <v>27</v>
      </c>
      <c r="D188" s="82" t="s">
        <v>28</v>
      </c>
      <c r="E188" s="82" t="s">
        <v>28</v>
      </c>
      <c r="F188" s="82" t="s">
        <v>111</v>
      </c>
      <c r="G188" s="82" t="s">
        <v>167</v>
      </c>
      <c r="H188" s="80" t="s">
        <v>8159</v>
      </c>
      <c r="I188" s="82" t="s">
        <v>8161</v>
      </c>
      <c r="J188" s="82">
        <v>19</v>
      </c>
      <c r="K188" s="82">
        <v>5</v>
      </c>
      <c r="L188" s="82">
        <v>2018</v>
      </c>
      <c r="M188" s="76">
        <f t="shared" si="2"/>
        <v>43239</v>
      </c>
      <c r="N188" s="82" t="s">
        <v>388</v>
      </c>
      <c r="O188" s="82">
        <v>18</v>
      </c>
      <c r="P188" s="82" t="s">
        <v>4506</v>
      </c>
      <c r="Q188" s="82" t="s">
        <v>4456</v>
      </c>
      <c r="R188" s="82" t="s">
        <v>4507</v>
      </c>
      <c r="S188" s="82" t="s">
        <v>4508</v>
      </c>
      <c r="T188" s="82" t="s">
        <v>4457</v>
      </c>
      <c r="U188" s="82" t="s">
        <v>4457</v>
      </c>
      <c r="V188" s="82" t="s">
        <v>4457</v>
      </c>
      <c r="W188" s="82" t="s">
        <v>173</v>
      </c>
      <c r="X188" s="82" t="s">
        <v>4515</v>
      </c>
      <c r="Y188" s="82" t="s">
        <v>4457</v>
      </c>
      <c r="Z188" s="80" t="str">
        <f>IF(OR(R:R="",S:S=""),"Missing",IF(OR(S:S="Both EC and Condoms",S:S="Condom",S:S="EC"),"Yes",IF(AND(R:R&lt;&gt;"0: No Method",R:R&lt;&gt;"6: EC",R:R&lt;&gt;"5: Condoms"),"Yes","No")))</f>
        <v>No</v>
      </c>
      <c r="AA1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8" s="80" t="str">
        <f>IF(W:W="Pregnant","Pregnant",IF(AND(Z:Z="No",AA:AA="Yes"),"Adopter",IF(Z:Z="Yes","Continuing User",IF(AND(Z:Z="No",AA:AA="No"),"Non-user","Missing"))))</f>
        <v>Adopter</v>
      </c>
      <c r="AC188" s="80">
        <f>VLOOKUP(N188,Registration!O:P,2,FALSE)</f>
        <v>18</v>
      </c>
      <c r="AD188" s="82" t="s">
        <v>4510</v>
      </c>
      <c r="AE188" s="82"/>
      <c r="AF188" s="82"/>
      <c r="AG188" s="82"/>
      <c r="AH188" s="82"/>
    </row>
    <row r="189" spans="1:34" s="80" customFormat="1" ht="23.1" customHeight="1">
      <c r="A189" s="82" t="s">
        <v>42</v>
      </c>
      <c r="B189" s="82" t="s">
        <v>26</v>
      </c>
      <c r="C189" s="82" t="s">
        <v>27</v>
      </c>
      <c r="D189" s="82" t="s">
        <v>28</v>
      </c>
      <c r="E189" s="82" t="s">
        <v>28</v>
      </c>
      <c r="F189" s="82" t="s">
        <v>111</v>
      </c>
      <c r="G189" s="82" t="s">
        <v>167</v>
      </c>
      <c r="H189" s="80" t="s">
        <v>8159</v>
      </c>
      <c r="I189" s="82" t="s">
        <v>8161</v>
      </c>
      <c r="J189" s="82">
        <v>19</v>
      </c>
      <c r="K189" s="82">
        <v>5</v>
      </c>
      <c r="L189" s="82">
        <v>2018</v>
      </c>
      <c r="M189" s="76">
        <f t="shared" si="2"/>
        <v>43239</v>
      </c>
      <c r="N189" s="82" t="s">
        <v>170</v>
      </c>
      <c r="O189" s="82">
        <v>19</v>
      </c>
      <c r="P189" s="82" t="s">
        <v>4506</v>
      </c>
      <c r="Q189" s="82" t="s">
        <v>4456</v>
      </c>
      <c r="R189" s="82" t="s">
        <v>4507</v>
      </c>
      <c r="S189" s="82" t="s">
        <v>4508</v>
      </c>
      <c r="T189" s="82" t="s">
        <v>4457</v>
      </c>
      <c r="U189" s="82" t="s">
        <v>4457</v>
      </c>
      <c r="V189" s="82" t="s">
        <v>4457</v>
      </c>
      <c r="W189" s="82" t="s">
        <v>173</v>
      </c>
      <c r="X189" s="82" t="s">
        <v>4516</v>
      </c>
      <c r="Y189" s="82" t="s">
        <v>4457</v>
      </c>
      <c r="Z189" s="80" t="str">
        <f>IF(OR(R:R="",S:S=""),"Missing",IF(OR(S:S="Both EC and Condoms",S:S="Condom",S:S="EC"),"Yes",IF(AND(R:R&lt;&gt;"0: No Method",R:R&lt;&gt;"6: EC",R:R&lt;&gt;"5: Condoms"),"Yes","No")))</f>
        <v>No</v>
      </c>
      <c r="AA1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9" s="80" t="str">
        <f>IF(W:W="Pregnant","Pregnant",IF(AND(Z:Z="No",AA:AA="Yes"),"Adopter",IF(Z:Z="Yes","Continuing User",IF(AND(Z:Z="No",AA:AA="No"),"Non-user","Missing"))))</f>
        <v>Adopter</v>
      </c>
      <c r="AC189" s="80">
        <f>VLOOKUP(N189,Registration!O:P,2,FALSE)</f>
        <v>19</v>
      </c>
      <c r="AD189" s="82" t="s">
        <v>4510</v>
      </c>
      <c r="AE189" s="82"/>
      <c r="AF189" s="82"/>
      <c r="AG189" s="82"/>
      <c r="AH189" s="82"/>
    </row>
    <row r="190" spans="1:34" s="80" customFormat="1" ht="23.1" customHeight="1">
      <c r="A190" s="82" t="s">
        <v>42</v>
      </c>
      <c r="B190" s="82" t="s">
        <v>26</v>
      </c>
      <c r="C190" s="82" t="s">
        <v>27</v>
      </c>
      <c r="D190" s="82" t="s">
        <v>28</v>
      </c>
      <c r="E190" s="82" t="s">
        <v>28</v>
      </c>
      <c r="F190" s="82" t="s">
        <v>111</v>
      </c>
      <c r="G190" s="82" t="s">
        <v>167</v>
      </c>
      <c r="H190" s="80" t="s">
        <v>8159</v>
      </c>
      <c r="I190" s="82" t="s">
        <v>8161</v>
      </c>
      <c r="J190" s="82">
        <v>19</v>
      </c>
      <c r="K190" s="82">
        <v>5</v>
      </c>
      <c r="L190" s="82">
        <v>2018</v>
      </c>
      <c r="M190" s="76">
        <f t="shared" si="2"/>
        <v>43239</v>
      </c>
      <c r="N190" s="82" t="s">
        <v>391</v>
      </c>
      <c r="O190" s="82">
        <v>19</v>
      </c>
      <c r="P190" s="82" t="s">
        <v>4506</v>
      </c>
      <c r="Q190" s="82" t="s">
        <v>4456</v>
      </c>
      <c r="R190" s="82" t="s">
        <v>4507</v>
      </c>
      <c r="S190" s="82" t="s">
        <v>4508</v>
      </c>
      <c r="T190" s="82" t="s">
        <v>4457</v>
      </c>
      <c r="U190" s="82" t="s">
        <v>4457</v>
      </c>
      <c r="V190" s="82" t="s">
        <v>4457</v>
      </c>
      <c r="W190" s="82" t="s">
        <v>173</v>
      </c>
      <c r="X190" s="82" t="s">
        <v>4515</v>
      </c>
      <c r="Y190" s="82" t="s">
        <v>4457</v>
      </c>
      <c r="Z190" s="80" t="str">
        <f>IF(OR(R:R="",S:S=""),"Missing",IF(OR(S:S="Both EC and Condoms",S:S="Condom",S:S="EC"),"Yes",IF(AND(R:R&lt;&gt;"0: No Method",R:R&lt;&gt;"6: EC",R:R&lt;&gt;"5: Condoms"),"Yes","No")))</f>
        <v>No</v>
      </c>
      <c r="AA1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0" s="80" t="str">
        <f>IF(W:W="Pregnant","Pregnant",IF(AND(Z:Z="No",AA:AA="Yes"),"Adopter",IF(Z:Z="Yes","Continuing User",IF(AND(Z:Z="No",AA:AA="No"),"Non-user","Missing"))))</f>
        <v>Adopter</v>
      </c>
      <c r="AC190" s="80">
        <f>VLOOKUP(N190,Registration!O:P,2,FALSE)</f>
        <v>19</v>
      </c>
      <c r="AD190" s="82" t="s">
        <v>4510</v>
      </c>
      <c r="AE190" s="82"/>
      <c r="AF190" s="82"/>
      <c r="AG190" s="82"/>
      <c r="AH190" s="82"/>
    </row>
    <row r="191" spans="1:34" s="80" customFormat="1" ht="23.1" customHeight="1">
      <c r="A191" s="82" t="s">
        <v>42</v>
      </c>
      <c r="B191" s="82" t="s">
        <v>26</v>
      </c>
      <c r="C191" s="82" t="s">
        <v>27</v>
      </c>
      <c r="D191" s="82" t="s">
        <v>28</v>
      </c>
      <c r="E191" s="82" t="s">
        <v>28</v>
      </c>
      <c r="F191" s="82" t="s">
        <v>111</v>
      </c>
      <c r="G191" s="82" t="s">
        <v>167</v>
      </c>
      <c r="H191" s="80" t="s">
        <v>8159</v>
      </c>
      <c r="I191" s="82" t="s">
        <v>8161</v>
      </c>
      <c r="J191" s="82">
        <v>19</v>
      </c>
      <c r="K191" s="82">
        <v>5</v>
      </c>
      <c r="L191" s="82">
        <v>2018</v>
      </c>
      <c r="M191" s="76">
        <f t="shared" si="2"/>
        <v>43239</v>
      </c>
      <c r="N191" s="82" t="s">
        <v>393</v>
      </c>
      <c r="O191" s="82">
        <v>16</v>
      </c>
      <c r="P191" s="82" t="s">
        <v>4506</v>
      </c>
      <c r="Q191" s="82" t="s">
        <v>4456</v>
      </c>
      <c r="R191" s="82" t="s">
        <v>4507</v>
      </c>
      <c r="S191" s="82" t="s">
        <v>4508</v>
      </c>
      <c r="T191" s="82" t="s">
        <v>4457</v>
      </c>
      <c r="U191" s="82" t="s">
        <v>4457</v>
      </c>
      <c r="V191" s="82" t="s">
        <v>4457</v>
      </c>
      <c r="W191" s="82" t="s">
        <v>173</v>
      </c>
      <c r="X191" s="82" t="s">
        <v>4515</v>
      </c>
      <c r="Y191" s="82" t="s">
        <v>4457</v>
      </c>
      <c r="Z191" s="80" t="str">
        <f>IF(OR(R:R="",S:S=""),"Missing",IF(OR(S:S="Both EC and Condoms",S:S="Condom",S:S="EC"),"Yes",IF(AND(R:R&lt;&gt;"0: No Method",R:R&lt;&gt;"6: EC",R:R&lt;&gt;"5: Condoms"),"Yes","No")))</f>
        <v>No</v>
      </c>
      <c r="AA1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1" s="80" t="str">
        <f>IF(W:W="Pregnant","Pregnant",IF(AND(Z:Z="No",AA:AA="Yes"),"Adopter",IF(Z:Z="Yes","Continuing User",IF(AND(Z:Z="No",AA:AA="No"),"Non-user","Missing"))))</f>
        <v>Adopter</v>
      </c>
      <c r="AC191" s="80">
        <f>VLOOKUP(N191,Registration!O:P,2,FALSE)</f>
        <v>16</v>
      </c>
      <c r="AD191" s="82" t="s">
        <v>4510</v>
      </c>
      <c r="AE191" s="82"/>
      <c r="AF191" s="82"/>
      <c r="AG191" s="82"/>
      <c r="AH191" s="82"/>
    </row>
    <row r="192" spans="1:34" s="80" customFormat="1" ht="23.1" customHeight="1">
      <c r="A192" s="82" t="s">
        <v>42</v>
      </c>
      <c r="B192" s="82" t="s">
        <v>26</v>
      </c>
      <c r="C192" s="82" t="s">
        <v>27</v>
      </c>
      <c r="D192" s="82" t="s">
        <v>28</v>
      </c>
      <c r="E192" s="82" t="s">
        <v>28</v>
      </c>
      <c r="F192" s="82" t="s">
        <v>29</v>
      </c>
      <c r="G192" s="82" t="s">
        <v>1887</v>
      </c>
      <c r="H192" s="80" t="s">
        <v>8165</v>
      </c>
      <c r="I192" s="82" t="s">
        <v>8163</v>
      </c>
      <c r="J192" s="82">
        <v>14</v>
      </c>
      <c r="K192" s="82">
        <v>5</v>
      </c>
      <c r="L192" s="82">
        <v>2018</v>
      </c>
      <c r="M192" s="76">
        <f t="shared" si="2"/>
        <v>43234</v>
      </c>
      <c r="N192" s="82" t="s">
        <v>2038</v>
      </c>
      <c r="O192" s="82">
        <v>19</v>
      </c>
      <c r="P192" s="82" t="s">
        <v>4506</v>
      </c>
      <c r="Q192" s="82" t="s">
        <v>4456</v>
      </c>
      <c r="R192" s="82" t="s">
        <v>4507</v>
      </c>
      <c r="S192" s="82" t="s">
        <v>4508</v>
      </c>
      <c r="T192" s="82" t="s">
        <v>4456</v>
      </c>
      <c r="U192" s="82" t="s">
        <v>4457</v>
      </c>
      <c r="V192" s="82" t="s">
        <v>4457</v>
      </c>
      <c r="W192" s="82" t="s">
        <v>173</v>
      </c>
      <c r="X192" s="82" t="s">
        <v>4516</v>
      </c>
      <c r="Y192" s="82" t="s">
        <v>4457</v>
      </c>
      <c r="Z192" s="80" t="str">
        <f>IF(OR(R:R="",S:S=""),"Missing",IF(OR(S:S="Both EC and Condoms",S:S="Condom",S:S="EC"),"Yes",IF(AND(R:R&lt;&gt;"0: No Method",R:R&lt;&gt;"6: EC",R:R&lt;&gt;"5: Condoms"),"Yes","No")))</f>
        <v>No</v>
      </c>
      <c r="AA1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" s="80" t="str">
        <f>IF(W:W="Pregnant","Pregnant",IF(AND(Z:Z="No",AA:AA="Yes"),"Adopter",IF(Z:Z="Yes","Continuing User",IF(AND(Z:Z="No",AA:AA="No"),"Non-user","Missing"))))</f>
        <v>Adopter</v>
      </c>
      <c r="AC192" s="80">
        <f>VLOOKUP(N192,Registration!O:P,2,FALSE)</f>
        <v>19</v>
      </c>
      <c r="AD192" s="82" t="s">
        <v>4510</v>
      </c>
      <c r="AE192" s="82"/>
      <c r="AF192" s="82"/>
      <c r="AG192" s="82"/>
      <c r="AH192" s="82"/>
    </row>
    <row r="193" spans="1:34" s="80" customFormat="1" ht="23.1" customHeight="1">
      <c r="A193" s="82" t="s">
        <v>42</v>
      </c>
      <c r="B193" s="82" t="s">
        <v>26</v>
      </c>
      <c r="C193" s="82" t="s">
        <v>27</v>
      </c>
      <c r="D193" s="82" t="s">
        <v>28</v>
      </c>
      <c r="E193" s="82" t="s">
        <v>28</v>
      </c>
      <c r="F193" s="82" t="s">
        <v>29</v>
      </c>
      <c r="G193" s="82" t="s">
        <v>1887</v>
      </c>
      <c r="H193" s="80" t="s">
        <v>8165</v>
      </c>
      <c r="I193" s="82" t="s">
        <v>8163</v>
      </c>
      <c r="J193" s="82">
        <v>15</v>
      </c>
      <c r="K193" s="82">
        <v>5</v>
      </c>
      <c r="L193" s="82">
        <v>2018</v>
      </c>
      <c r="M193" s="76">
        <f t="shared" si="2"/>
        <v>43235</v>
      </c>
      <c r="N193" s="82" t="s">
        <v>2040</v>
      </c>
      <c r="O193" s="82">
        <v>17</v>
      </c>
      <c r="P193" s="82" t="s">
        <v>4506</v>
      </c>
      <c r="Q193" s="82" t="s">
        <v>4456</v>
      </c>
      <c r="R193" s="82" t="s">
        <v>4507</v>
      </c>
      <c r="S193" s="82" t="s">
        <v>4508</v>
      </c>
      <c r="T193" s="82" t="s">
        <v>4456</v>
      </c>
      <c r="U193" s="82" t="s">
        <v>4457</v>
      </c>
      <c r="V193" s="82" t="s">
        <v>4457</v>
      </c>
      <c r="W193" s="82" t="s">
        <v>173</v>
      </c>
      <c r="X193" s="82" t="s">
        <v>4523</v>
      </c>
      <c r="Y193" s="82" t="s">
        <v>4457</v>
      </c>
      <c r="Z193" s="80" t="str">
        <f>IF(OR(R:R="",S:S=""),"Missing",IF(OR(S:S="Both EC and Condoms",S:S="Condom",S:S="EC"),"Yes",IF(AND(R:R&lt;&gt;"0: No Method",R:R&lt;&gt;"6: EC",R:R&lt;&gt;"5: Condoms"),"Yes","No")))</f>
        <v>No</v>
      </c>
      <c r="AA1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3" s="80" t="str">
        <f>IF(W:W="Pregnant","Pregnant",IF(AND(Z:Z="No",AA:AA="Yes"),"Adopter",IF(Z:Z="Yes","Continuing User",IF(AND(Z:Z="No",AA:AA="No"),"Non-user","Missing"))))</f>
        <v>Adopter</v>
      </c>
      <c r="AC193" s="80">
        <f>VLOOKUP(N193,Registration!O:P,2,FALSE)</f>
        <v>17</v>
      </c>
      <c r="AD193" s="82" t="s">
        <v>4510</v>
      </c>
      <c r="AE193" s="82"/>
      <c r="AF193" s="82"/>
      <c r="AG193" s="82"/>
      <c r="AH193" s="82"/>
    </row>
    <row r="194" spans="1:34" s="80" customFormat="1" ht="23.1" customHeight="1">
      <c r="A194" s="82" t="s">
        <v>42</v>
      </c>
      <c r="B194" s="82" t="s">
        <v>26</v>
      </c>
      <c r="C194" s="82" t="s">
        <v>27</v>
      </c>
      <c r="D194" s="82" t="s">
        <v>28</v>
      </c>
      <c r="E194" s="82" t="s">
        <v>28</v>
      </c>
      <c r="F194" s="82" t="s">
        <v>29</v>
      </c>
      <c r="G194" s="82" t="s">
        <v>1887</v>
      </c>
      <c r="H194" s="80" t="s">
        <v>8165</v>
      </c>
      <c r="I194" s="82" t="s">
        <v>8163</v>
      </c>
      <c r="J194" s="82">
        <v>16</v>
      </c>
      <c r="K194" s="82">
        <v>5</v>
      </c>
      <c r="L194" s="82">
        <v>2018</v>
      </c>
      <c r="M194" s="76">
        <f t="shared" ref="M194:M257" si="3">DATE(L194,K194,J194)</f>
        <v>43236</v>
      </c>
      <c r="N194" s="82" t="s">
        <v>2043</v>
      </c>
      <c r="O194" s="82">
        <v>17</v>
      </c>
      <c r="P194" s="82" t="s">
        <v>4506</v>
      </c>
      <c r="Q194" s="82" t="s">
        <v>4456</v>
      </c>
      <c r="R194" s="82" t="s">
        <v>4507</v>
      </c>
      <c r="S194" s="82" t="s">
        <v>4508</v>
      </c>
      <c r="T194" s="82" t="s">
        <v>4456</v>
      </c>
      <c r="U194" s="82" t="s">
        <v>4457</v>
      </c>
      <c r="V194" s="82" t="s">
        <v>4457</v>
      </c>
      <c r="W194" s="82" t="s">
        <v>173</v>
      </c>
      <c r="X194" s="82" t="s">
        <v>4517</v>
      </c>
      <c r="Y194" s="82" t="s">
        <v>4457</v>
      </c>
      <c r="Z194" s="80" t="str">
        <f>IF(OR(R:R="",S:S=""),"Missing",IF(OR(S:S="Both EC and Condoms",S:S="Condom",S:S="EC"),"Yes",IF(AND(R:R&lt;&gt;"0: No Method",R:R&lt;&gt;"6: EC",R:R&lt;&gt;"5: Condoms"),"Yes","No")))</f>
        <v>No</v>
      </c>
      <c r="AA1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4" s="80" t="str">
        <f>IF(W:W="Pregnant","Pregnant",IF(AND(Z:Z="No",AA:AA="Yes"),"Adopter",IF(Z:Z="Yes","Continuing User",IF(AND(Z:Z="No",AA:AA="No"),"Non-user","Missing"))))</f>
        <v>Adopter</v>
      </c>
      <c r="AC194" s="80">
        <f>VLOOKUP(N194,Registration!O:P,2,FALSE)</f>
        <v>17</v>
      </c>
      <c r="AD194" s="82" t="s">
        <v>4510</v>
      </c>
      <c r="AE194" s="82"/>
      <c r="AF194" s="82"/>
      <c r="AG194" s="82"/>
      <c r="AH194" s="82"/>
    </row>
    <row r="195" spans="1:34" s="80" customFormat="1" ht="23.1" customHeight="1">
      <c r="A195" s="82" t="s">
        <v>42</v>
      </c>
      <c r="B195" s="82" t="s">
        <v>26</v>
      </c>
      <c r="C195" s="82" t="s">
        <v>27</v>
      </c>
      <c r="D195" s="82" t="s">
        <v>28</v>
      </c>
      <c r="E195" s="82" t="s">
        <v>28</v>
      </c>
      <c r="F195" s="82" t="s">
        <v>29</v>
      </c>
      <c r="G195" s="82" t="s">
        <v>1887</v>
      </c>
      <c r="H195" s="80" t="s">
        <v>8165</v>
      </c>
      <c r="I195" s="82" t="s">
        <v>8163</v>
      </c>
      <c r="J195" s="82">
        <v>16</v>
      </c>
      <c r="K195" s="82">
        <v>5</v>
      </c>
      <c r="L195" s="82">
        <v>2018</v>
      </c>
      <c r="M195" s="76">
        <f t="shared" si="3"/>
        <v>43236</v>
      </c>
      <c r="N195" s="82" t="s">
        <v>2045</v>
      </c>
      <c r="O195" s="82">
        <v>19</v>
      </c>
      <c r="P195" s="82" t="s">
        <v>4506</v>
      </c>
      <c r="Q195" s="82" t="s">
        <v>4456</v>
      </c>
      <c r="R195" s="82" t="s">
        <v>4507</v>
      </c>
      <c r="S195" s="82" t="s">
        <v>4508</v>
      </c>
      <c r="T195" s="82" t="s">
        <v>4456</v>
      </c>
      <c r="U195" s="82" t="s">
        <v>4457</v>
      </c>
      <c r="V195" s="82" t="s">
        <v>4457</v>
      </c>
      <c r="W195" s="82" t="s">
        <v>173</v>
      </c>
      <c r="X195" s="82" t="s">
        <v>4517</v>
      </c>
      <c r="Y195" s="82" t="s">
        <v>4457</v>
      </c>
      <c r="Z195" s="80" t="str">
        <f>IF(OR(R:R="",S:S=""),"Missing",IF(OR(S:S="Both EC and Condoms",S:S="Condom",S:S="EC"),"Yes",IF(AND(R:R&lt;&gt;"0: No Method",R:R&lt;&gt;"6: EC",R:R&lt;&gt;"5: Condoms"),"Yes","No")))</f>
        <v>No</v>
      </c>
      <c r="AA1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5" s="80" t="str">
        <f>IF(W:W="Pregnant","Pregnant",IF(AND(Z:Z="No",AA:AA="Yes"),"Adopter",IF(Z:Z="Yes","Continuing User",IF(AND(Z:Z="No",AA:AA="No"),"Non-user","Missing"))))</f>
        <v>Adopter</v>
      </c>
      <c r="AC195" s="80">
        <f>VLOOKUP(N195,Registration!O:P,2,FALSE)</f>
        <v>19</v>
      </c>
      <c r="AD195" s="82" t="s">
        <v>4510</v>
      </c>
      <c r="AE195" s="82"/>
      <c r="AF195" s="82"/>
      <c r="AG195" s="82"/>
      <c r="AH195" s="82"/>
    </row>
    <row r="196" spans="1:34" s="80" customFormat="1" ht="23.1" customHeight="1">
      <c r="A196" s="82" t="s">
        <v>42</v>
      </c>
      <c r="B196" s="82" t="s">
        <v>26</v>
      </c>
      <c r="C196" s="82" t="s">
        <v>27</v>
      </c>
      <c r="D196" s="82" t="s">
        <v>28</v>
      </c>
      <c r="E196" s="82" t="s">
        <v>28</v>
      </c>
      <c r="F196" s="82" t="s">
        <v>29</v>
      </c>
      <c r="G196" s="82" t="s">
        <v>1887</v>
      </c>
      <c r="H196" s="80" t="s">
        <v>8165</v>
      </c>
      <c r="I196" s="82" t="s">
        <v>8163</v>
      </c>
      <c r="J196" s="82">
        <v>16</v>
      </c>
      <c r="K196" s="82">
        <v>5</v>
      </c>
      <c r="L196" s="82">
        <v>2018</v>
      </c>
      <c r="M196" s="76">
        <f t="shared" si="3"/>
        <v>43236</v>
      </c>
      <c r="N196" s="82" t="s">
        <v>2047</v>
      </c>
      <c r="O196" s="82">
        <v>18</v>
      </c>
      <c r="P196" s="82" t="s">
        <v>4506</v>
      </c>
      <c r="Q196" s="82" t="s">
        <v>4456</v>
      </c>
      <c r="R196" s="82" t="s">
        <v>4507</v>
      </c>
      <c r="S196" s="82" t="s">
        <v>4508</v>
      </c>
      <c r="T196" s="82" t="s">
        <v>4456</v>
      </c>
      <c r="U196" s="82" t="s">
        <v>4457</v>
      </c>
      <c r="V196" s="82" t="s">
        <v>4457</v>
      </c>
      <c r="W196" s="82" t="s">
        <v>173</v>
      </c>
      <c r="X196" s="82" t="s">
        <v>4517</v>
      </c>
      <c r="Y196" s="82" t="s">
        <v>4457</v>
      </c>
      <c r="Z196" s="80" t="str">
        <f>IF(OR(R:R="",S:S=""),"Missing",IF(OR(S:S="Both EC and Condoms",S:S="Condom",S:S="EC"),"Yes",IF(AND(R:R&lt;&gt;"0: No Method",R:R&lt;&gt;"6: EC",R:R&lt;&gt;"5: Condoms"),"Yes","No")))</f>
        <v>No</v>
      </c>
      <c r="AA1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6" s="80" t="str">
        <f>IF(W:W="Pregnant","Pregnant",IF(AND(Z:Z="No",AA:AA="Yes"),"Adopter",IF(Z:Z="Yes","Continuing User",IF(AND(Z:Z="No",AA:AA="No"),"Non-user","Missing"))))</f>
        <v>Adopter</v>
      </c>
      <c r="AC196" s="80">
        <f>VLOOKUP(N196,Registration!O:P,2,FALSE)</f>
        <v>18</v>
      </c>
      <c r="AD196" s="82" t="s">
        <v>4510</v>
      </c>
      <c r="AE196" s="82"/>
      <c r="AF196" s="82"/>
      <c r="AG196" s="82"/>
      <c r="AH196" s="82"/>
    </row>
    <row r="197" spans="1:34" s="80" customFormat="1" ht="23.1" customHeight="1">
      <c r="A197" s="82" t="s">
        <v>42</v>
      </c>
      <c r="B197" s="82" t="s">
        <v>26</v>
      </c>
      <c r="C197" s="82" t="s">
        <v>27</v>
      </c>
      <c r="D197" s="82" t="s">
        <v>28</v>
      </c>
      <c r="E197" s="82" t="s">
        <v>28</v>
      </c>
      <c r="F197" s="82" t="s">
        <v>29</v>
      </c>
      <c r="G197" s="82" t="s">
        <v>1887</v>
      </c>
      <c r="H197" s="80" t="s">
        <v>8165</v>
      </c>
      <c r="I197" s="82" t="s">
        <v>8163</v>
      </c>
      <c r="J197" s="82">
        <v>16</v>
      </c>
      <c r="K197" s="82">
        <v>5</v>
      </c>
      <c r="L197" s="82">
        <v>2018</v>
      </c>
      <c r="M197" s="76">
        <f t="shared" si="3"/>
        <v>43236</v>
      </c>
      <c r="N197" s="82" t="s">
        <v>2049</v>
      </c>
      <c r="O197" s="82">
        <v>17</v>
      </c>
      <c r="P197" s="82" t="s">
        <v>4506</v>
      </c>
      <c r="Q197" s="82" t="s">
        <v>4456</v>
      </c>
      <c r="R197" s="82" t="s">
        <v>4507</v>
      </c>
      <c r="S197" s="82" t="s">
        <v>4508</v>
      </c>
      <c r="T197" s="82" t="s">
        <v>4456</v>
      </c>
      <c r="U197" s="82" t="s">
        <v>4456</v>
      </c>
      <c r="V197" s="82" t="s">
        <v>4457</v>
      </c>
      <c r="W197" s="82" t="s">
        <v>173</v>
      </c>
      <c r="X197" s="82" t="s">
        <v>4517</v>
      </c>
      <c r="Y197" s="82" t="s">
        <v>4457</v>
      </c>
      <c r="Z197" s="80" t="str">
        <f>IF(OR(R:R="",S:S=""),"Missing",IF(OR(S:S="Both EC and Condoms",S:S="Condom",S:S="EC"),"Yes",IF(AND(R:R&lt;&gt;"0: No Method",R:R&lt;&gt;"6: EC",R:R&lt;&gt;"5: Condoms"),"Yes","No")))</f>
        <v>No</v>
      </c>
      <c r="AA1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7" s="80" t="str">
        <f>IF(W:W="Pregnant","Pregnant",IF(AND(Z:Z="No",AA:AA="Yes"),"Adopter",IF(Z:Z="Yes","Continuing User",IF(AND(Z:Z="No",AA:AA="No"),"Non-user","Missing"))))</f>
        <v>Adopter</v>
      </c>
      <c r="AC197" s="80">
        <f>VLOOKUP(N197,Registration!O:P,2,FALSE)</f>
        <v>17</v>
      </c>
      <c r="AD197" s="82" t="s">
        <v>4510</v>
      </c>
      <c r="AE197" s="82"/>
      <c r="AF197" s="82"/>
      <c r="AG197" s="82"/>
      <c r="AH197" s="82"/>
    </row>
    <row r="198" spans="1:34" s="80" customFormat="1" ht="23.1" customHeight="1">
      <c r="A198" s="82" t="s">
        <v>42</v>
      </c>
      <c r="B198" s="82" t="s">
        <v>26</v>
      </c>
      <c r="C198" s="82" t="s">
        <v>27</v>
      </c>
      <c r="D198" s="82" t="s">
        <v>28</v>
      </c>
      <c r="E198" s="82" t="s">
        <v>28</v>
      </c>
      <c r="F198" s="82" t="s">
        <v>29</v>
      </c>
      <c r="G198" s="82" t="s">
        <v>1887</v>
      </c>
      <c r="H198" s="80" t="s">
        <v>8165</v>
      </c>
      <c r="I198" s="82" t="s">
        <v>8163</v>
      </c>
      <c r="J198" s="82">
        <v>17</v>
      </c>
      <c r="K198" s="82">
        <v>5</v>
      </c>
      <c r="L198" s="82">
        <v>2018</v>
      </c>
      <c r="M198" s="76">
        <f t="shared" si="3"/>
        <v>43237</v>
      </c>
      <c r="N198" s="82" t="s">
        <v>2052</v>
      </c>
      <c r="O198" s="82">
        <v>19</v>
      </c>
      <c r="P198" s="82" t="s">
        <v>4506</v>
      </c>
      <c r="Q198" s="82" t="s">
        <v>4456</v>
      </c>
      <c r="R198" s="82" t="s">
        <v>4507</v>
      </c>
      <c r="S198" s="82" t="s">
        <v>4508</v>
      </c>
      <c r="T198" s="82" t="s">
        <v>4456</v>
      </c>
      <c r="U198" s="82" t="s">
        <v>4457</v>
      </c>
      <c r="V198" s="82" t="s">
        <v>4457</v>
      </c>
      <c r="W198" s="82" t="s">
        <v>173</v>
      </c>
      <c r="X198" s="82" t="s">
        <v>4521</v>
      </c>
      <c r="Y198" s="82" t="s">
        <v>4456</v>
      </c>
      <c r="Z198" s="80" t="str">
        <f>IF(OR(R:R="",S:S=""),"Missing",IF(OR(S:S="Both EC and Condoms",S:S="Condom",S:S="EC"),"Yes",IF(AND(R:R&lt;&gt;"0: No Method",R:R&lt;&gt;"6: EC",R:R&lt;&gt;"5: Condoms"),"Yes","No")))</f>
        <v>No</v>
      </c>
      <c r="AA1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8" s="80" t="str">
        <f>IF(W:W="Pregnant","Pregnant",IF(AND(Z:Z="No",AA:AA="Yes"),"Adopter",IF(Z:Z="Yes","Continuing User",IF(AND(Z:Z="No",AA:AA="No"),"Non-user","Missing"))))</f>
        <v>Adopter</v>
      </c>
      <c r="AC198" s="80">
        <f>VLOOKUP(N198,Registration!O:P,2,FALSE)</f>
        <v>19</v>
      </c>
      <c r="AD198" s="82" t="s">
        <v>4510</v>
      </c>
      <c r="AE198" s="82"/>
      <c r="AF198" s="82"/>
      <c r="AG198" s="82"/>
      <c r="AH198" s="82"/>
    </row>
    <row r="199" spans="1:34" s="80" customFormat="1" ht="23.1" customHeight="1">
      <c r="A199" s="82" t="s">
        <v>42</v>
      </c>
      <c r="B199" s="82" t="s">
        <v>26</v>
      </c>
      <c r="C199" s="82" t="s">
        <v>27</v>
      </c>
      <c r="D199" s="82" t="s">
        <v>28</v>
      </c>
      <c r="E199" s="82" t="s">
        <v>28</v>
      </c>
      <c r="F199" s="82" t="s">
        <v>29</v>
      </c>
      <c r="G199" s="82" t="s">
        <v>1887</v>
      </c>
      <c r="H199" s="80" t="s">
        <v>8165</v>
      </c>
      <c r="I199" s="82" t="s">
        <v>8163</v>
      </c>
      <c r="J199" s="82">
        <v>17</v>
      </c>
      <c r="K199" s="82">
        <v>5</v>
      </c>
      <c r="L199" s="82">
        <v>2018</v>
      </c>
      <c r="M199" s="76">
        <f t="shared" si="3"/>
        <v>43237</v>
      </c>
      <c r="N199" s="82" t="s">
        <v>2054</v>
      </c>
      <c r="O199" s="82">
        <v>16</v>
      </c>
      <c r="P199" s="82" t="s">
        <v>4506</v>
      </c>
      <c r="Q199" s="82" t="s">
        <v>4456</v>
      </c>
      <c r="R199" s="82" t="s">
        <v>4507</v>
      </c>
      <c r="S199" s="82" t="s">
        <v>4508</v>
      </c>
      <c r="T199" s="82" t="s">
        <v>4456</v>
      </c>
      <c r="U199" s="82" t="s">
        <v>4456</v>
      </c>
      <c r="V199" s="82" t="s">
        <v>4456</v>
      </c>
      <c r="W199" s="82" t="s">
        <v>173</v>
      </c>
      <c r="X199" s="82" t="s">
        <v>4516</v>
      </c>
      <c r="Y199" s="82" t="s">
        <v>4456</v>
      </c>
      <c r="Z199" s="80" t="str">
        <f>IF(OR(R:R="",S:S=""),"Missing",IF(OR(S:S="Both EC and Condoms",S:S="Condom",S:S="EC"),"Yes",IF(AND(R:R&lt;&gt;"0: No Method",R:R&lt;&gt;"6: EC",R:R&lt;&gt;"5: Condoms"),"Yes","No")))</f>
        <v>No</v>
      </c>
      <c r="AA1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9" s="80" t="str">
        <f>IF(W:W="Pregnant","Pregnant",IF(AND(Z:Z="No",AA:AA="Yes"),"Adopter",IF(Z:Z="Yes","Continuing User",IF(AND(Z:Z="No",AA:AA="No"),"Non-user","Missing"))))</f>
        <v>Adopter</v>
      </c>
      <c r="AC199" s="80">
        <f>VLOOKUP(N199,Registration!O:P,2,FALSE)</f>
        <v>16</v>
      </c>
      <c r="AD199" s="82" t="s">
        <v>4510</v>
      </c>
      <c r="AE199" s="82"/>
      <c r="AF199" s="82"/>
      <c r="AG199" s="82"/>
      <c r="AH199" s="82"/>
    </row>
    <row r="200" spans="1:34" s="80" customFormat="1" ht="23.1" customHeight="1">
      <c r="A200" s="82" t="s">
        <v>42</v>
      </c>
      <c r="B200" s="82" t="s">
        <v>26</v>
      </c>
      <c r="C200" s="82" t="s">
        <v>27</v>
      </c>
      <c r="D200" s="82" t="s">
        <v>28</v>
      </c>
      <c r="E200" s="82" t="s">
        <v>28</v>
      </c>
      <c r="F200" s="82" t="s">
        <v>29</v>
      </c>
      <c r="G200" s="82" t="s">
        <v>1887</v>
      </c>
      <c r="H200" s="80" t="s">
        <v>8165</v>
      </c>
      <c r="I200" s="82" t="s">
        <v>8163</v>
      </c>
      <c r="J200" s="82">
        <v>18</v>
      </c>
      <c r="K200" s="82">
        <v>5</v>
      </c>
      <c r="L200" s="82">
        <v>2018</v>
      </c>
      <c r="M200" s="76">
        <f t="shared" si="3"/>
        <v>43238</v>
      </c>
      <c r="N200" s="82" t="s">
        <v>2057</v>
      </c>
      <c r="O200" s="82">
        <v>17</v>
      </c>
      <c r="P200" s="82" t="s">
        <v>4506</v>
      </c>
      <c r="Q200" s="82" t="s">
        <v>4456</v>
      </c>
      <c r="R200" s="82" t="s">
        <v>4507</v>
      </c>
      <c r="S200" s="82" t="s">
        <v>4508</v>
      </c>
      <c r="T200" s="82" t="s">
        <v>4456</v>
      </c>
      <c r="U200" s="82" t="s">
        <v>4456</v>
      </c>
      <c r="V200" s="82" t="s">
        <v>4457</v>
      </c>
      <c r="W200" s="82" t="s">
        <v>173</v>
      </c>
      <c r="X200" s="82" t="s">
        <v>4517</v>
      </c>
      <c r="Y200" s="82" t="s">
        <v>4457</v>
      </c>
      <c r="Z200" s="80" t="str">
        <f>IF(OR(R:R="",S:S=""),"Missing",IF(OR(S:S="Both EC and Condoms",S:S="Condom",S:S="EC"),"Yes",IF(AND(R:R&lt;&gt;"0: No Method",R:R&lt;&gt;"6: EC",R:R&lt;&gt;"5: Condoms"),"Yes","No")))</f>
        <v>No</v>
      </c>
      <c r="AA2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0" s="80" t="str">
        <f>IF(W:W="Pregnant","Pregnant",IF(AND(Z:Z="No",AA:AA="Yes"),"Adopter",IF(Z:Z="Yes","Continuing User",IF(AND(Z:Z="No",AA:AA="No"),"Non-user","Missing"))))</f>
        <v>Adopter</v>
      </c>
      <c r="AC200" s="80">
        <f>VLOOKUP(N200,Registration!O:P,2,FALSE)</f>
        <v>17</v>
      </c>
      <c r="AD200" s="82" t="s">
        <v>4510</v>
      </c>
      <c r="AE200" s="82"/>
      <c r="AF200" s="82"/>
      <c r="AG200" s="82"/>
      <c r="AH200" s="82"/>
    </row>
    <row r="201" spans="1:34" s="80" customFormat="1" ht="23.1" customHeight="1">
      <c r="A201" s="82" t="s">
        <v>42</v>
      </c>
      <c r="B201" s="82" t="s">
        <v>26</v>
      </c>
      <c r="C201" s="82" t="s">
        <v>27</v>
      </c>
      <c r="D201" s="82" t="s">
        <v>28</v>
      </c>
      <c r="E201" s="82" t="s">
        <v>28</v>
      </c>
      <c r="F201" s="82" t="s">
        <v>29</v>
      </c>
      <c r="G201" s="82" t="s">
        <v>1887</v>
      </c>
      <c r="H201" s="80" t="s">
        <v>8165</v>
      </c>
      <c r="I201" s="82" t="s">
        <v>8162</v>
      </c>
      <c r="J201" s="82">
        <v>19</v>
      </c>
      <c r="K201" s="82">
        <v>5</v>
      </c>
      <c r="L201" s="82">
        <v>2018</v>
      </c>
      <c r="M201" s="76">
        <f t="shared" si="3"/>
        <v>43239</v>
      </c>
      <c r="N201" s="82" t="s">
        <v>2246</v>
      </c>
      <c r="O201" s="82">
        <v>15</v>
      </c>
      <c r="P201" s="82" t="s">
        <v>4506</v>
      </c>
      <c r="Q201" s="82" t="s">
        <v>4456</v>
      </c>
      <c r="R201" s="82" t="s">
        <v>4507</v>
      </c>
      <c r="S201" s="82" t="s">
        <v>4508</v>
      </c>
      <c r="T201" s="82" t="s">
        <v>4457</v>
      </c>
      <c r="U201" s="82" t="s">
        <v>4457</v>
      </c>
      <c r="V201" s="82" t="s">
        <v>4457</v>
      </c>
      <c r="W201" s="82" t="s">
        <v>173</v>
      </c>
      <c r="X201" s="82" t="s">
        <v>4507</v>
      </c>
      <c r="Y201" s="82" t="s">
        <v>4457</v>
      </c>
      <c r="Z201" s="80" t="str">
        <f>IF(OR(R:R="",S:S=""),"Missing",IF(OR(S:S="Both EC and Condoms",S:S="Condom",S:S="EC"),"Yes",IF(AND(R:R&lt;&gt;"0: No Method",R:R&lt;&gt;"6: EC",R:R&lt;&gt;"5: Condoms"),"Yes","No")))</f>
        <v>No</v>
      </c>
      <c r="AA2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1" s="80" t="s">
        <v>4509</v>
      </c>
      <c r="AC201" s="80">
        <f>VLOOKUP(N201,Registration!O:P,2,FALSE)</f>
        <v>16</v>
      </c>
      <c r="AD201" s="82" t="s">
        <v>4510</v>
      </c>
      <c r="AE201" s="82"/>
      <c r="AF201" s="82"/>
      <c r="AG201" s="82"/>
      <c r="AH201" s="82"/>
    </row>
    <row r="202" spans="1:34" s="80" customFormat="1" ht="23.1" customHeight="1">
      <c r="A202" s="82" t="s">
        <v>42</v>
      </c>
      <c r="B202" s="82" t="s">
        <v>26</v>
      </c>
      <c r="C202" s="82" t="s">
        <v>27</v>
      </c>
      <c r="D202" s="82" t="s">
        <v>28</v>
      </c>
      <c r="E202" s="82" t="s">
        <v>28</v>
      </c>
      <c r="F202" s="82" t="s">
        <v>29</v>
      </c>
      <c r="G202" s="82" t="s">
        <v>1887</v>
      </c>
      <c r="H202" s="80" t="s">
        <v>8165</v>
      </c>
      <c r="I202" s="82" t="s">
        <v>8162</v>
      </c>
      <c r="J202" s="82">
        <v>19</v>
      </c>
      <c r="K202" s="82">
        <v>5</v>
      </c>
      <c r="L202" s="82">
        <v>2018</v>
      </c>
      <c r="M202" s="76">
        <f t="shared" si="3"/>
        <v>43239</v>
      </c>
      <c r="N202" s="82" t="s">
        <v>2077</v>
      </c>
      <c r="O202" s="82">
        <v>15</v>
      </c>
      <c r="P202" s="82" t="s">
        <v>4506</v>
      </c>
      <c r="Q202" s="82" t="s">
        <v>4456</v>
      </c>
      <c r="R202" s="82" t="s">
        <v>4507</v>
      </c>
      <c r="S202" s="82" t="s">
        <v>4508</v>
      </c>
      <c r="T202" s="82" t="s">
        <v>4457</v>
      </c>
      <c r="U202" s="82" t="s">
        <v>4457</v>
      </c>
      <c r="V202" s="82" t="s">
        <v>4457</v>
      </c>
      <c r="W202" s="82" t="s">
        <v>173</v>
      </c>
      <c r="X202" s="82" t="s">
        <v>4507</v>
      </c>
      <c r="Y202" s="82" t="s">
        <v>4457</v>
      </c>
      <c r="Z202" s="80" t="str">
        <f>IF(OR(R:R="",S:S=""),"Missing",IF(OR(S:S="Both EC and Condoms",S:S="Condom",S:S="EC"),"Yes",IF(AND(R:R&lt;&gt;"0: No Method",R:R&lt;&gt;"6: EC",R:R&lt;&gt;"5: Condoms"),"Yes","No")))</f>
        <v>No</v>
      </c>
      <c r="AA2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2" s="80" t="s">
        <v>4509</v>
      </c>
      <c r="AC202" s="80">
        <f>VLOOKUP(N202,Registration!O:P,2,FALSE)</f>
        <v>15</v>
      </c>
      <c r="AD202" s="82" t="s">
        <v>4510</v>
      </c>
      <c r="AE202" s="82"/>
      <c r="AF202" s="82"/>
      <c r="AG202" s="82"/>
      <c r="AH202" s="82"/>
    </row>
    <row r="203" spans="1:34" s="80" customFormat="1" ht="23.1" customHeight="1">
      <c r="A203" s="82" t="s">
        <v>42</v>
      </c>
      <c r="B203" s="82" t="s">
        <v>26</v>
      </c>
      <c r="C203" s="82" t="s">
        <v>27</v>
      </c>
      <c r="D203" s="82" t="s">
        <v>28</v>
      </c>
      <c r="E203" s="82" t="s">
        <v>28</v>
      </c>
      <c r="F203" s="82" t="s">
        <v>29</v>
      </c>
      <c r="G203" s="82" t="s">
        <v>1887</v>
      </c>
      <c r="H203" s="80" t="s">
        <v>8165</v>
      </c>
      <c r="I203" s="82" t="s">
        <v>8162</v>
      </c>
      <c r="J203" s="82">
        <v>19</v>
      </c>
      <c r="K203" s="82">
        <v>5</v>
      </c>
      <c r="L203" s="82">
        <v>2018</v>
      </c>
      <c r="M203" s="76">
        <f t="shared" si="3"/>
        <v>43239</v>
      </c>
      <c r="N203" s="82" t="s">
        <v>2061</v>
      </c>
      <c r="O203" s="82">
        <v>15</v>
      </c>
      <c r="P203" s="82" t="s">
        <v>4506</v>
      </c>
      <c r="Q203" s="82" t="s">
        <v>4456</v>
      </c>
      <c r="R203" s="82" t="s">
        <v>4507</v>
      </c>
      <c r="S203" s="82" t="s">
        <v>4508</v>
      </c>
      <c r="T203" s="82" t="s">
        <v>4457</v>
      </c>
      <c r="U203" s="82" t="s">
        <v>4457</v>
      </c>
      <c r="V203" s="82" t="s">
        <v>4457</v>
      </c>
      <c r="W203" s="82" t="s">
        <v>173</v>
      </c>
      <c r="X203" s="82" t="s">
        <v>4507</v>
      </c>
      <c r="Y203" s="82" t="s">
        <v>4457</v>
      </c>
      <c r="Z203" s="80" t="str">
        <f>IF(OR(R:R="",S:S=""),"Missing",IF(OR(S:S="Both EC and Condoms",S:S="Condom",S:S="EC"),"Yes",IF(AND(R:R&lt;&gt;"0: No Method",R:R&lt;&gt;"6: EC",R:R&lt;&gt;"5: Condoms"),"Yes","No")))</f>
        <v>No</v>
      </c>
      <c r="AA2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3" s="80" t="s">
        <v>4509</v>
      </c>
      <c r="AC203" s="80">
        <f>VLOOKUP(N203,Registration!O:P,2,FALSE)</f>
        <v>15</v>
      </c>
      <c r="AD203" s="82" t="s">
        <v>4510</v>
      </c>
      <c r="AE203" s="82"/>
      <c r="AF203" s="82"/>
      <c r="AG203" s="82"/>
      <c r="AH203" s="82"/>
    </row>
    <row r="204" spans="1:34" s="80" customFormat="1" ht="23.1" customHeight="1">
      <c r="A204" s="82" t="s">
        <v>42</v>
      </c>
      <c r="B204" s="82" t="s">
        <v>26</v>
      </c>
      <c r="C204" s="82" t="s">
        <v>27</v>
      </c>
      <c r="D204" s="82" t="s">
        <v>28</v>
      </c>
      <c r="E204" s="82" t="s">
        <v>28</v>
      </c>
      <c r="F204" s="82" t="s">
        <v>29</v>
      </c>
      <c r="G204" s="82" t="s">
        <v>1887</v>
      </c>
      <c r="H204" s="80" t="s">
        <v>8165</v>
      </c>
      <c r="I204" s="82" t="s">
        <v>8162</v>
      </c>
      <c r="J204" s="82">
        <v>19</v>
      </c>
      <c r="K204" s="82">
        <v>5</v>
      </c>
      <c r="L204" s="82">
        <v>2018</v>
      </c>
      <c r="M204" s="76">
        <f t="shared" si="3"/>
        <v>43239</v>
      </c>
      <c r="N204" s="82" t="s">
        <v>2075</v>
      </c>
      <c r="O204" s="82">
        <v>15</v>
      </c>
      <c r="P204" s="82" t="s">
        <v>4506</v>
      </c>
      <c r="Q204" s="82" t="s">
        <v>4456</v>
      </c>
      <c r="R204" s="82" t="s">
        <v>4507</v>
      </c>
      <c r="S204" s="82" t="s">
        <v>4508</v>
      </c>
      <c r="T204" s="82" t="s">
        <v>4457</v>
      </c>
      <c r="U204" s="82" t="s">
        <v>4457</v>
      </c>
      <c r="V204" s="82" t="s">
        <v>4457</v>
      </c>
      <c r="W204" s="82" t="s">
        <v>173</v>
      </c>
      <c r="X204" s="82" t="s">
        <v>4507</v>
      </c>
      <c r="Y204" s="82" t="s">
        <v>4457</v>
      </c>
      <c r="Z204" s="80" t="str">
        <f>IF(OR(R:R="",S:S=""),"Missing",IF(OR(S:S="Both EC and Condoms",S:S="Condom",S:S="EC"),"Yes",IF(AND(R:R&lt;&gt;"0: No Method",R:R&lt;&gt;"6: EC",R:R&lt;&gt;"5: Condoms"),"Yes","No")))</f>
        <v>No</v>
      </c>
      <c r="AA2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4" s="80" t="s">
        <v>4509</v>
      </c>
      <c r="AC204" s="80">
        <f>VLOOKUP(N204,Registration!O:P,2,FALSE)</f>
        <v>15</v>
      </c>
      <c r="AD204" s="82" t="s">
        <v>4510</v>
      </c>
      <c r="AE204" s="82"/>
      <c r="AF204" s="82"/>
      <c r="AG204" s="82"/>
      <c r="AH204" s="82"/>
    </row>
    <row r="205" spans="1:34" s="80" customFormat="1" ht="23.1" customHeight="1">
      <c r="A205" s="82" t="s">
        <v>42</v>
      </c>
      <c r="B205" s="82" t="s">
        <v>26</v>
      </c>
      <c r="C205" s="82" t="s">
        <v>27</v>
      </c>
      <c r="D205" s="82" t="s">
        <v>28</v>
      </c>
      <c r="E205" s="82" t="s">
        <v>28</v>
      </c>
      <c r="F205" s="82" t="s">
        <v>29</v>
      </c>
      <c r="G205" s="82" t="s">
        <v>1887</v>
      </c>
      <c r="H205" s="80" t="s">
        <v>8165</v>
      </c>
      <c r="I205" s="82" t="s">
        <v>8162</v>
      </c>
      <c r="J205" s="82">
        <v>19</v>
      </c>
      <c r="K205" s="82">
        <v>5</v>
      </c>
      <c r="L205" s="82">
        <v>2018</v>
      </c>
      <c r="M205" s="76">
        <f t="shared" si="3"/>
        <v>43239</v>
      </c>
      <c r="N205" s="82" t="s">
        <v>2057</v>
      </c>
      <c r="O205" s="82">
        <v>17</v>
      </c>
      <c r="P205" s="82" t="s">
        <v>4511</v>
      </c>
      <c r="Q205" s="82" t="s">
        <v>4456</v>
      </c>
      <c r="R205" s="82" t="s">
        <v>4512</v>
      </c>
      <c r="S205" s="82" t="s">
        <v>4508</v>
      </c>
      <c r="T205" s="82" t="s">
        <v>4457</v>
      </c>
      <c r="U205" s="82" t="s">
        <v>4457</v>
      </c>
      <c r="V205" s="82" t="s">
        <v>4457</v>
      </c>
      <c r="W205" s="82" t="s">
        <v>1118</v>
      </c>
      <c r="X205" s="82" t="s">
        <v>4507</v>
      </c>
      <c r="Y205" s="82" t="s">
        <v>4457</v>
      </c>
      <c r="Z205" s="80" t="str">
        <f>IF(OR(R:R="",S:S=""),"Missing",IF(OR(S:S="Both EC and Condoms",S:S="Condom",S:S="EC"),"Yes",IF(AND(R:R&lt;&gt;"0: No Method",R:R&lt;&gt;"6: EC",R:R&lt;&gt;"5: Condoms"),"Yes","No")))</f>
        <v>No</v>
      </c>
      <c r="AA2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5" s="80" t="str">
        <f>IF(W:W="Pregnant","Pregnant",IF(AND(Z:Z="No",AA:AA="Yes"),"Adopter",IF(Z:Z="Yes","Continuing User",IF(AND(Z:Z="No",AA:AA="No"),"Non-user","Missing"))))</f>
        <v>Pregnant</v>
      </c>
      <c r="AC205" s="80">
        <f>VLOOKUP(N205,Registration!O:P,2,FALSE)</f>
        <v>17</v>
      </c>
      <c r="AD205" s="82" t="s">
        <v>4510</v>
      </c>
      <c r="AE205" s="82"/>
      <c r="AF205" s="82"/>
      <c r="AG205" s="82"/>
      <c r="AH205" s="82"/>
    </row>
    <row r="206" spans="1:34" s="80" customFormat="1" ht="23.1" customHeight="1">
      <c r="A206" s="82" t="s">
        <v>42</v>
      </c>
      <c r="B206" s="82" t="s">
        <v>26</v>
      </c>
      <c r="C206" s="82" t="s">
        <v>27</v>
      </c>
      <c r="D206" s="82" t="s">
        <v>28</v>
      </c>
      <c r="E206" s="82" t="s">
        <v>28</v>
      </c>
      <c r="F206" s="82" t="s">
        <v>29</v>
      </c>
      <c r="G206" s="82" t="s">
        <v>1887</v>
      </c>
      <c r="H206" s="80" t="s">
        <v>8165</v>
      </c>
      <c r="I206" s="82" t="s">
        <v>8162</v>
      </c>
      <c r="J206" s="82">
        <v>19</v>
      </c>
      <c r="K206" s="82">
        <v>5</v>
      </c>
      <c r="L206" s="82">
        <v>2018</v>
      </c>
      <c r="M206" s="76">
        <f t="shared" si="3"/>
        <v>43239</v>
      </c>
      <c r="N206" s="82" t="s">
        <v>1931</v>
      </c>
      <c r="O206" s="82">
        <v>19</v>
      </c>
      <c r="P206" s="82" t="s">
        <v>4511</v>
      </c>
      <c r="Q206" s="82" t="s">
        <v>4456</v>
      </c>
      <c r="R206" s="82" t="s">
        <v>4507</v>
      </c>
      <c r="S206" s="82" t="s">
        <v>4508</v>
      </c>
      <c r="T206" s="82" t="s">
        <v>4456</v>
      </c>
      <c r="U206" s="82" t="s">
        <v>4457</v>
      </c>
      <c r="V206" s="82" t="s">
        <v>4457</v>
      </c>
      <c r="W206" s="82" t="s">
        <v>173</v>
      </c>
      <c r="X206" s="82" t="s">
        <v>4516</v>
      </c>
      <c r="Y206" s="82" t="s">
        <v>4456</v>
      </c>
      <c r="Z206" s="80" t="str">
        <f>IF(OR(R:R="",S:S=""),"Missing",IF(OR(S:S="Both EC and Condoms",S:S="Condom",S:S="EC"),"Yes",IF(AND(R:R&lt;&gt;"0: No Method",R:R&lt;&gt;"6: EC",R:R&lt;&gt;"5: Condoms"),"Yes","No")))</f>
        <v>No</v>
      </c>
      <c r="AA2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6" s="80" t="str">
        <f>IF(W:W="Pregnant","Pregnant",IF(AND(Z:Z="No",AA:AA="Yes"),"Adopter",IF(Z:Z="Yes","Continuing User",IF(AND(Z:Z="No",AA:AA="No"),"Non-user","Missing"))))</f>
        <v>Adopter</v>
      </c>
      <c r="AC206" s="80">
        <f>VLOOKUP(N206,Registration!O:P,2,FALSE)</f>
        <v>19</v>
      </c>
      <c r="AD206" s="82" t="s">
        <v>4510</v>
      </c>
      <c r="AE206" s="82"/>
      <c r="AF206" s="82"/>
      <c r="AG206" s="82"/>
      <c r="AH206" s="82"/>
    </row>
    <row r="207" spans="1:34" s="80" customFormat="1" ht="23.1" customHeight="1">
      <c r="A207" s="82" t="s">
        <v>42</v>
      </c>
      <c r="B207" s="82" t="s">
        <v>26</v>
      </c>
      <c r="C207" s="82" t="s">
        <v>27</v>
      </c>
      <c r="D207" s="82" t="s">
        <v>28</v>
      </c>
      <c r="E207" s="82" t="s">
        <v>28</v>
      </c>
      <c r="F207" s="82" t="s">
        <v>29</v>
      </c>
      <c r="G207" s="82" t="s">
        <v>1887</v>
      </c>
      <c r="H207" s="80" t="s">
        <v>8165</v>
      </c>
      <c r="I207" s="82" t="s">
        <v>8162</v>
      </c>
      <c r="J207" s="82">
        <v>19</v>
      </c>
      <c r="K207" s="82">
        <v>5</v>
      </c>
      <c r="L207" s="82">
        <v>2018</v>
      </c>
      <c r="M207" s="76">
        <f t="shared" si="3"/>
        <v>43239</v>
      </c>
      <c r="N207" s="82" t="s">
        <v>1959</v>
      </c>
      <c r="O207" s="82">
        <v>15</v>
      </c>
      <c r="P207" s="82" t="s">
        <v>4511</v>
      </c>
      <c r="Q207" s="82" t="s">
        <v>4456</v>
      </c>
      <c r="R207" s="82" t="s">
        <v>4507</v>
      </c>
      <c r="S207" s="82" t="s">
        <v>4508</v>
      </c>
      <c r="T207" s="82" t="s">
        <v>4457</v>
      </c>
      <c r="U207" s="82" t="s">
        <v>4457</v>
      </c>
      <c r="V207" s="82" t="s">
        <v>4457</v>
      </c>
      <c r="W207" s="82" t="s">
        <v>173</v>
      </c>
      <c r="X207" s="82" t="s">
        <v>4507</v>
      </c>
      <c r="Y207" s="82" t="s">
        <v>4457</v>
      </c>
      <c r="Z207" s="80" t="str">
        <f>IF(OR(R:R="",S:S=""),"Missing",IF(OR(S:S="Both EC and Condoms",S:S="Condom",S:S="EC"),"Yes",IF(AND(R:R&lt;&gt;"0: No Method",R:R&lt;&gt;"6: EC",R:R&lt;&gt;"5: Condoms"),"Yes","No")))</f>
        <v>No</v>
      </c>
      <c r="AA2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7" s="80" t="s">
        <v>4509</v>
      </c>
      <c r="AC207" s="80">
        <f>VLOOKUP(N207,Registration!O:P,2,FALSE)</f>
        <v>15</v>
      </c>
      <c r="AD207" s="82" t="s">
        <v>4510</v>
      </c>
      <c r="AE207" s="82"/>
      <c r="AF207" s="82"/>
      <c r="AG207" s="82"/>
      <c r="AH207" s="82"/>
    </row>
    <row r="208" spans="1:34" s="80" customFormat="1" ht="23.1" customHeight="1">
      <c r="A208" s="82" t="s">
        <v>42</v>
      </c>
      <c r="B208" s="82" t="s">
        <v>26</v>
      </c>
      <c r="C208" s="82" t="s">
        <v>27</v>
      </c>
      <c r="D208" s="82" t="s">
        <v>28</v>
      </c>
      <c r="E208" s="82" t="s">
        <v>28</v>
      </c>
      <c r="F208" s="82" t="s">
        <v>29</v>
      </c>
      <c r="G208" s="82" t="s">
        <v>1887</v>
      </c>
      <c r="H208" s="80" t="s">
        <v>8165</v>
      </c>
      <c r="I208" s="82" t="s">
        <v>8162</v>
      </c>
      <c r="J208" s="82">
        <v>19</v>
      </c>
      <c r="K208" s="82">
        <v>5</v>
      </c>
      <c r="L208" s="82">
        <v>2018</v>
      </c>
      <c r="M208" s="76">
        <f t="shared" si="3"/>
        <v>43239</v>
      </c>
      <c r="N208" s="82" t="s">
        <v>2085</v>
      </c>
      <c r="O208" s="82">
        <v>16</v>
      </c>
      <c r="P208" s="82" t="s">
        <v>4506</v>
      </c>
      <c r="Q208" s="82" t="s">
        <v>4456</v>
      </c>
      <c r="R208" s="82" t="s">
        <v>4507</v>
      </c>
      <c r="S208" s="82" t="s">
        <v>4508</v>
      </c>
      <c r="T208" s="82" t="s">
        <v>4457</v>
      </c>
      <c r="U208" s="82" t="s">
        <v>4457</v>
      </c>
      <c r="V208" s="82" t="s">
        <v>4457</v>
      </c>
      <c r="W208" s="82" t="s">
        <v>173</v>
      </c>
      <c r="X208" s="82" t="s">
        <v>4507</v>
      </c>
      <c r="Y208" s="82" t="s">
        <v>4457</v>
      </c>
      <c r="Z208" s="80" t="str">
        <f>IF(OR(R:R="",S:S=""),"Missing",IF(OR(S:S="Both EC and Condoms",S:S="Condom",S:S="EC"),"Yes",IF(AND(R:R&lt;&gt;"0: No Method",R:R&lt;&gt;"6: EC",R:R&lt;&gt;"5: Condoms"),"Yes","No")))</f>
        <v>No</v>
      </c>
      <c r="AA2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8" s="80" t="s">
        <v>4509</v>
      </c>
      <c r="AC208" s="80">
        <f>VLOOKUP(N208,Registration!O:P,2,FALSE)</f>
        <v>16</v>
      </c>
      <c r="AD208" s="82" t="s">
        <v>4510</v>
      </c>
      <c r="AE208" s="82"/>
      <c r="AF208" s="82"/>
      <c r="AG208" s="82"/>
      <c r="AH208" s="82"/>
    </row>
    <row r="209" spans="1:34" s="80" customFormat="1" ht="23.1" customHeight="1">
      <c r="A209" s="82" t="s">
        <v>42</v>
      </c>
      <c r="B209" s="82" t="s">
        <v>26</v>
      </c>
      <c r="C209" s="82" t="s">
        <v>27</v>
      </c>
      <c r="D209" s="82" t="s">
        <v>28</v>
      </c>
      <c r="E209" s="82" t="s">
        <v>28</v>
      </c>
      <c r="F209" s="82" t="s">
        <v>29</v>
      </c>
      <c r="G209" s="82" t="s">
        <v>1887</v>
      </c>
      <c r="H209" s="80" t="s">
        <v>8165</v>
      </c>
      <c r="I209" s="82" t="s">
        <v>8162</v>
      </c>
      <c r="J209" s="82">
        <v>19</v>
      </c>
      <c r="K209" s="82">
        <v>5</v>
      </c>
      <c r="L209" s="82">
        <v>2018</v>
      </c>
      <c r="M209" s="76">
        <f t="shared" si="3"/>
        <v>43239</v>
      </c>
      <c r="N209" s="82" t="s">
        <v>2091</v>
      </c>
      <c r="O209" s="82">
        <v>15</v>
      </c>
      <c r="P209" s="82" t="s">
        <v>4506</v>
      </c>
      <c r="Q209" s="82" t="s">
        <v>4456</v>
      </c>
      <c r="R209" s="82" t="s">
        <v>4507</v>
      </c>
      <c r="S209" s="82" t="s">
        <v>4508</v>
      </c>
      <c r="T209" s="82" t="s">
        <v>4457</v>
      </c>
      <c r="U209" s="82" t="s">
        <v>4457</v>
      </c>
      <c r="V209" s="82" t="s">
        <v>4457</v>
      </c>
      <c r="W209" s="82" t="s">
        <v>173</v>
      </c>
      <c r="X209" s="82" t="s">
        <v>4507</v>
      </c>
      <c r="Y209" s="82" t="s">
        <v>4457</v>
      </c>
      <c r="Z209" s="80" t="str">
        <f>IF(OR(R:R="",S:S=""),"Missing",IF(OR(S:S="Both EC and Condoms",S:S="Condom",S:S="EC"),"Yes",IF(AND(R:R&lt;&gt;"0: No Method",R:R&lt;&gt;"6: EC",R:R&lt;&gt;"5: Condoms"),"Yes","No")))</f>
        <v>No</v>
      </c>
      <c r="AA2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9" s="80" t="s">
        <v>4509</v>
      </c>
      <c r="AC209" s="80">
        <f>VLOOKUP(N209,Registration!O:P,2,FALSE)</f>
        <v>15</v>
      </c>
      <c r="AD209" s="82" t="s">
        <v>4510</v>
      </c>
      <c r="AE209" s="82"/>
      <c r="AF209" s="82"/>
      <c r="AG209" s="82"/>
      <c r="AH209" s="82"/>
    </row>
    <row r="210" spans="1:34" s="80" customFormat="1" ht="23.1" customHeight="1">
      <c r="A210" s="82" t="s">
        <v>42</v>
      </c>
      <c r="B210" s="82" t="s">
        <v>26</v>
      </c>
      <c r="C210" s="82" t="s">
        <v>27</v>
      </c>
      <c r="D210" s="82" t="s">
        <v>28</v>
      </c>
      <c r="E210" s="82" t="s">
        <v>28</v>
      </c>
      <c r="F210" s="82" t="s">
        <v>29</v>
      </c>
      <c r="G210" s="82" t="s">
        <v>1887</v>
      </c>
      <c r="H210" s="80" t="s">
        <v>8165</v>
      </c>
      <c r="I210" s="82" t="s">
        <v>8162</v>
      </c>
      <c r="J210" s="82">
        <v>19</v>
      </c>
      <c r="K210" s="82">
        <v>5</v>
      </c>
      <c r="L210" s="82">
        <v>2018</v>
      </c>
      <c r="M210" s="76">
        <f t="shared" si="3"/>
        <v>43239</v>
      </c>
      <c r="N210" s="82" t="s">
        <v>2001</v>
      </c>
      <c r="O210" s="82">
        <v>16</v>
      </c>
      <c r="P210" s="82" t="s">
        <v>4511</v>
      </c>
      <c r="Q210" s="82" t="s">
        <v>4456</v>
      </c>
      <c r="R210" s="82" t="s">
        <v>4507</v>
      </c>
      <c r="S210" s="82" t="s">
        <v>4508</v>
      </c>
      <c r="T210" s="82" t="s">
        <v>4457</v>
      </c>
      <c r="U210" s="82" t="s">
        <v>4457</v>
      </c>
      <c r="V210" s="82" t="s">
        <v>4457</v>
      </c>
      <c r="W210" s="82" t="s">
        <v>173</v>
      </c>
      <c r="X210" s="82" t="s">
        <v>4507</v>
      </c>
      <c r="Y210" s="82" t="s">
        <v>4457</v>
      </c>
      <c r="Z210" s="80" t="str">
        <f>IF(OR(R:R="",S:S=""),"Missing",IF(OR(S:S="Both EC and Condoms",S:S="Condom",S:S="EC"),"Yes",IF(AND(R:R&lt;&gt;"0: No Method",R:R&lt;&gt;"6: EC",R:R&lt;&gt;"5: Condoms"),"Yes","No")))</f>
        <v>No</v>
      </c>
      <c r="AA2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0" s="80" t="s">
        <v>4509</v>
      </c>
      <c r="AC210" s="80">
        <f>VLOOKUP(N210,Registration!O:P,2,FALSE)</f>
        <v>16</v>
      </c>
      <c r="AD210" s="82" t="s">
        <v>4510</v>
      </c>
      <c r="AE210" s="82"/>
      <c r="AF210" s="82"/>
      <c r="AG210" s="82"/>
      <c r="AH210" s="82"/>
    </row>
    <row r="211" spans="1:34" s="80" customFormat="1" ht="23.1" customHeight="1">
      <c r="A211" s="82" t="s">
        <v>42</v>
      </c>
      <c r="B211" s="82" t="s">
        <v>26</v>
      </c>
      <c r="C211" s="82" t="s">
        <v>27</v>
      </c>
      <c r="D211" s="82" t="s">
        <v>28</v>
      </c>
      <c r="E211" s="82" t="s">
        <v>28</v>
      </c>
      <c r="F211" s="82" t="s">
        <v>29</v>
      </c>
      <c r="G211" s="82" t="s">
        <v>1887</v>
      </c>
      <c r="H211" s="80" t="s">
        <v>8165</v>
      </c>
      <c r="I211" s="82" t="s">
        <v>8162</v>
      </c>
      <c r="J211" s="82">
        <v>19</v>
      </c>
      <c r="K211" s="82">
        <v>5</v>
      </c>
      <c r="L211" s="82">
        <v>2018</v>
      </c>
      <c r="M211" s="76">
        <f t="shared" si="3"/>
        <v>43239</v>
      </c>
      <c r="N211" s="82" t="s">
        <v>2065</v>
      </c>
      <c r="O211" s="82">
        <v>15</v>
      </c>
      <c r="P211" s="82" t="s">
        <v>4506</v>
      </c>
      <c r="Q211" s="82" t="s">
        <v>4456</v>
      </c>
      <c r="R211" s="82" t="s">
        <v>4507</v>
      </c>
      <c r="S211" s="82" t="s">
        <v>4508</v>
      </c>
      <c r="T211" s="82" t="s">
        <v>4457</v>
      </c>
      <c r="U211" s="82" t="s">
        <v>4457</v>
      </c>
      <c r="V211" s="82" t="s">
        <v>4457</v>
      </c>
      <c r="W211" s="82" t="s">
        <v>173</v>
      </c>
      <c r="X211" s="82" t="s">
        <v>4507</v>
      </c>
      <c r="Y211" s="82" t="s">
        <v>4457</v>
      </c>
      <c r="Z211" s="80" t="str">
        <f>IF(OR(R:R="",S:S=""),"Missing",IF(OR(S:S="Both EC and Condoms",S:S="Condom",S:S="EC"),"Yes",IF(AND(R:R&lt;&gt;"0: No Method",R:R&lt;&gt;"6: EC",R:R&lt;&gt;"5: Condoms"),"Yes","No")))</f>
        <v>No</v>
      </c>
      <c r="AA2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1" s="80" t="s">
        <v>4509</v>
      </c>
      <c r="AC211" s="80">
        <f>VLOOKUP(N211,Registration!O:P,2,FALSE)</f>
        <v>15</v>
      </c>
      <c r="AD211" s="82" t="s">
        <v>4510</v>
      </c>
      <c r="AE211" s="82"/>
      <c r="AF211" s="82"/>
      <c r="AG211" s="82"/>
      <c r="AH211" s="82"/>
    </row>
    <row r="212" spans="1:34" s="80" customFormat="1" ht="23.1" customHeight="1">
      <c r="A212" s="82" t="s">
        <v>42</v>
      </c>
      <c r="B212" s="82" t="s">
        <v>26</v>
      </c>
      <c r="C212" s="82" t="s">
        <v>27</v>
      </c>
      <c r="D212" s="82" t="s">
        <v>28</v>
      </c>
      <c r="E212" s="82" t="s">
        <v>28</v>
      </c>
      <c r="F212" s="82" t="s">
        <v>29</v>
      </c>
      <c r="G212" s="82" t="s">
        <v>1887</v>
      </c>
      <c r="H212" s="80" t="s">
        <v>8165</v>
      </c>
      <c r="I212" s="82" t="s">
        <v>8162</v>
      </c>
      <c r="J212" s="82">
        <v>19</v>
      </c>
      <c r="K212" s="82">
        <v>5</v>
      </c>
      <c r="L212" s="82">
        <v>2018</v>
      </c>
      <c r="M212" s="76">
        <f t="shared" si="3"/>
        <v>43239</v>
      </c>
      <c r="N212" s="82" t="s">
        <v>2063</v>
      </c>
      <c r="O212" s="82">
        <v>15</v>
      </c>
      <c r="P212" s="82" t="s">
        <v>4506</v>
      </c>
      <c r="Q212" s="82" t="s">
        <v>4456</v>
      </c>
      <c r="R212" s="82" t="s">
        <v>4507</v>
      </c>
      <c r="S212" s="82" t="s">
        <v>4508</v>
      </c>
      <c r="T212" s="82" t="s">
        <v>4457</v>
      </c>
      <c r="U212" s="82" t="s">
        <v>4457</v>
      </c>
      <c r="V212" s="82" t="s">
        <v>4457</v>
      </c>
      <c r="W212" s="82" t="s">
        <v>173</v>
      </c>
      <c r="X212" s="82" t="s">
        <v>4507</v>
      </c>
      <c r="Y212" s="82" t="s">
        <v>4457</v>
      </c>
      <c r="Z212" s="80" t="str">
        <f>IF(OR(R:R="",S:S=""),"Missing",IF(OR(S:S="Both EC and Condoms",S:S="Condom",S:S="EC"),"Yes",IF(AND(R:R&lt;&gt;"0: No Method",R:R&lt;&gt;"6: EC",R:R&lt;&gt;"5: Condoms"),"Yes","No")))</f>
        <v>No</v>
      </c>
      <c r="AA2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2" s="80" t="s">
        <v>4509</v>
      </c>
      <c r="AC212" s="80">
        <f>VLOOKUP(N212,Registration!O:P,2,FALSE)</f>
        <v>15</v>
      </c>
      <c r="AD212" s="82" t="s">
        <v>4510</v>
      </c>
      <c r="AE212" s="82"/>
      <c r="AF212" s="82"/>
      <c r="AG212" s="82"/>
      <c r="AH212" s="82"/>
    </row>
    <row r="213" spans="1:34" s="80" customFormat="1" ht="23.1" customHeight="1">
      <c r="A213" s="82" t="s">
        <v>42</v>
      </c>
      <c r="B213" s="82" t="s">
        <v>26</v>
      </c>
      <c r="C213" s="82" t="s">
        <v>27</v>
      </c>
      <c r="D213" s="82" t="s">
        <v>28</v>
      </c>
      <c r="E213" s="82" t="s">
        <v>28</v>
      </c>
      <c r="F213" s="82" t="s">
        <v>29</v>
      </c>
      <c r="G213" s="82" t="s">
        <v>1887</v>
      </c>
      <c r="H213" s="80" t="s">
        <v>8165</v>
      </c>
      <c r="I213" s="82" t="s">
        <v>8162</v>
      </c>
      <c r="J213" s="82">
        <v>19</v>
      </c>
      <c r="K213" s="82">
        <v>5</v>
      </c>
      <c r="L213" s="82">
        <v>2018</v>
      </c>
      <c r="M213" s="76">
        <f t="shared" si="3"/>
        <v>43239</v>
      </c>
      <c r="N213" s="82" t="s">
        <v>1929</v>
      </c>
      <c r="O213" s="82">
        <v>15</v>
      </c>
      <c r="P213" s="82" t="s">
        <v>4511</v>
      </c>
      <c r="Q213" s="82" t="s">
        <v>4456</v>
      </c>
      <c r="R213" s="82" t="s">
        <v>4507</v>
      </c>
      <c r="S213" s="82" t="s">
        <v>4508</v>
      </c>
      <c r="T213" s="82" t="s">
        <v>4457</v>
      </c>
      <c r="U213" s="82" t="s">
        <v>4457</v>
      </c>
      <c r="V213" s="82" t="s">
        <v>4457</v>
      </c>
      <c r="W213" s="82" t="s">
        <v>173</v>
      </c>
      <c r="X213" s="82" t="s">
        <v>4517</v>
      </c>
      <c r="Y213" s="82" t="s">
        <v>4457</v>
      </c>
      <c r="Z213" s="80" t="str">
        <f>IF(OR(R:R="",S:S=""),"Missing",IF(OR(S:S="Both EC and Condoms",S:S="Condom",S:S="EC"),"Yes",IF(AND(R:R&lt;&gt;"0: No Method",R:R&lt;&gt;"6: EC",R:R&lt;&gt;"5: Condoms"),"Yes","No")))</f>
        <v>No</v>
      </c>
      <c r="AA2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3" s="80" t="str">
        <f>IF(W:W="Pregnant","Pregnant",IF(AND(Z:Z="No",AA:AA="Yes"),"Adopter",IF(Z:Z="Yes","Continuing User",IF(AND(Z:Z="No",AA:AA="No"),"Non-user","Missing"))))</f>
        <v>Adopter</v>
      </c>
      <c r="AC213" s="80">
        <f>VLOOKUP(N213,Registration!O:P,2,FALSE)</f>
        <v>15</v>
      </c>
      <c r="AD213" s="82" t="s">
        <v>4510</v>
      </c>
      <c r="AE213" s="82"/>
      <c r="AF213" s="82"/>
      <c r="AG213" s="82"/>
      <c r="AH213" s="82"/>
    </row>
    <row r="214" spans="1:34" s="80" customFormat="1" ht="23.1" customHeight="1">
      <c r="A214" s="82" t="s">
        <v>42</v>
      </c>
      <c r="B214" s="82" t="s">
        <v>26</v>
      </c>
      <c r="C214" s="82" t="s">
        <v>27</v>
      </c>
      <c r="D214" s="82" t="s">
        <v>28</v>
      </c>
      <c r="E214" s="82" t="s">
        <v>28</v>
      </c>
      <c r="F214" s="82" t="s">
        <v>29</v>
      </c>
      <c r="G214" s="82" t="s">
        <v>1887</v>
      </c>
      <c r="H214" s="80" t="s">
        <v>8165</v>
      </c>
      <c r="I214" s="82" t="s">
        <v>8162</v>
      </c>
      <c r="J214" s="82">
        <v>19</v>
      </c>
      <c r="K214" s="82">
        <v>5</v>
      </c>
      <c r="L214" s="82">
        <v>2018</v>
      </c>
      <c r="M214" s="76">
        <f t="shared" si="3"/>
        <v>43239</v>
      </c>
      <c r="N214" s="82" t="s">
        <v>1979</v>
      </c>
      <c r="O214" s="82">
        <v>16</v>
      </c>
      <c r="P214" s="82" t="s">
        <v>4511</v>
      </c>
      <c r="Q214" s="82" t="s">
        <v>4456</v>
      </c>
      <c r="R214" s="82" t="s">
        <v>4507</v>
      </c>
      <c r="S214" s="82" t="s">
        <v>4508</v>
      </c>
      <c r="T214" s="82" t="s">
        <v>4457</v>
      </c>
      <c r="U214" s="82" t="s">
        <v>4457</v>
      </c>
      <c r="V214" s="82" t="s">
        <v>4457</v>
      </c>
      <c r="W214" s="82" t="s">
        <v>173</v>
      </c>
      <c r="X214" s="82" t="s">
        <v>4507</v>
      </c>
      <c r="Y214" s="82" t="s">
        <v>4457</v>
      </c>
      <c r="Z214" s="80" t="str">
        <f>IF(OR(R:R="",S:S=""),"Missing",IF(OR(S:S="Both EC and Condoms",S:S="Condom",S:S="EC"),"Yes",IF(AND(R:R&lt;&gt;"0: No Method",R:R&lt;&gt;"6: EC",R:R&lt;&gt;"5: Condoms"),"Yes","No")))</f>
        <v>No</v>
      </c>
      <c r="AA2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4" s="80" t="s">
        <v>4509</v>
      </c>
      <c r="AC214" s="80">
        <f>VLOOKUP(N214,Registration!O:P,2,FALSE)</f>
        <v>16</v>
      </c>
      <c r="AD214" s="82" t="s">
        <v>4510</v>
      </c>
      <c r="AE214" s="82"/>
      <c r="AF214" s="82"/>
      <c r="AG214" s="82"/>
      <c r="AH214" s="82"/>
    </row>
    <row r="215" spans="1:34" s="80" customFormat="1" ht="23.1" customHeight="1">
      <c r="A215" s="82" t="s">
        <v>42</v>
      </c>
      <c r="B215" s="82" t="s">
        <v>26</v>
      </c>
      <c r="C215" s="82" t="s">
        <v>27</v>
      </c>
      <c r="D215" s="82" t="s">
        <v>28</v>
      </c>
      <c r="E215" s="82" t="s">
        <v>28</v>
      </c>
      <c r="F215" s="82" t="s">
        <v>29</v>
      </c>
      <c r="G215" s="82" t="s">
        <v>1887</v>
      </c>
      <c r="H215" s="80" t="s">
        <v>8165</v>
      </c>
      <c r="I215" s="82" t="s">
        <v>8162</v>
      </c>
      <c r="J215" s="82">
        <v>19</v>
      </c>
      <c r="K215" s="82">
        <v>5</v>
      </c>
      <c r="L215" s="82">
        <v>2018</v>
      </c>
      <c r="M215" s="76">
        <f t="shared" si="3"/>
        <v>43239</v>
      </c>
      <c r="N215" s="82" t="s">
        <v>2085</v>
      </c>
      <c r="O215" s="82">
        <v>16</v>
      </c>
      <c r="P215" s="82" t="s">
        <v>4511</v>
      </c>
      <c r="Q215" s="82" t="s">
        <v>4456</v>
      </c>
      <c r="R215" s="82" t="s">
        <v>4507</v>
      </c>
      <c r="S215" s="82" t="s">
        <v>4508</v>
      </c>
      <c r="T215" s="82" t="s">
        <v>4457</v>
      </c>
      <c r="U215" s="82" t="s">
        <v>4457</v>
      </c>
      <c r="V215" s="82" t="s">
        <v>4457</v>
      </c>
      <c r="W215" s="82" t="s">
        <v>173</v>
      </c>
      <c r="X215" s="82" t="s">
        <v>4507</v>
      </c>
      <c r="Y215" s="82" t="s">
        <v>4457</v>
      </c>
      <c r="Z215" s="80" t="str">
        <f>IF(OR(R:R="",S:S=""),"Missing",IF(OR(S:S="Both EC and Condoms",S:S="Condom",S:S="EC"),"Yes",IF(AND(R:R&lt;&gt;"0: No Method",R:R&lt;&gt;"6: EC",R:R&lt;&gt;"5: Condoms"),"Yes","No")))</f>
        <v>No</v>
      </c>
      <c r="AA2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5" s="80" t="s">
        <v>4509</v>
      </c>
      <c r="AC215" s="80">
        <f>VLOOKUP(N215,Registration!O:P,2,FALSE)</f>
        <v>16</v>
      </c>
      <c r="AD215" s="82" t="s">
        <v>4510</v>
      </c>
      <c r="AE215" s="82"/>
      <c r="AF215" s="82"/>
      <c r="AG215" s="82"/>
      <c r="AH215" s="82"/>
    </row>
    <row r="216" spans="1:34" s="80" customFormat="1" ht="23.1" customHeight="1">
      <c r="A216" s="82" t="s">
        <v>42</v>
      </c>
      <c r="B216" s="82" t="s">
        <v>26</v>
      </c>
      <c r="C216" s="82" t="s">
        <v>27</v>
      </c>
      <c r="D216" s="82" t="s">
        <v>28</v>
      </c>
      <c r="E216" s="82" t="s">
        <v>28</v>
      </c>
      <c r="F216" s="82" t="s">
        <v>29</v>
      </c>
      <c r="G216" s="82" t="s">
        <v>1887</v>
      </c>
      <c r="H216" s="80" t="s">
        <v>8165</v>
      </c>
      <c r="I216" s="82" t="s">
        <v>8162</v>
      </c>
      <c r="J216" s="82">
        <v>19</v>
      </c>
      <c r="K216" s="82">
        <v>5</v>
      </c>
      <c r="L216" s="82">
        <v>2018</v>
      </c>
      <c r="M216" s="76">
        <f t="shared" si="3"/>
        <v>43239</v>
      </c>
      <c r="N216" s="82" t="s">
        <v>2087</v>
      </c>
      <c r="O216" s="82">
        <v>17</v>
      </c>
      <c r="P216" s="82" t="s">
        <v>4506</v>
      </c>
      <c r="Q216" s="82" t="s">
        <v>4456</v>
      </c>
      <c r="R216" s="82" t="s">
        <v>4507</v>
      </c>
      <c r="S216" s="82" t="s">
        <v>4508</v>
      </c>
      <c r="T216" s="82" t="s">
        <v>4457</v>
      </c>
      <c r="U216" s="82" t="s">
        <v>4457</v>
      </c>
      <c r="V216" s="82" t="s">
        <v>4457</v>
      </c>
      <c r="W216" s="82" t="s">
        <v>173</v>
      </c>
      <c r="X216" s="82" t="s">
        <v>4507</v>
      </c>
      <c r="Y216" s="82" t="s">
        <v>4457</v>
      </c>
      <c r="Z216" s="80" t="str">
        <f>IF(OR(R:R="",S:S=""),"Missing",IF(OR(S:S="Both EC and Condoms",S:S="Condom",S:S="EC"),"Yes",IF(AND(R:R&lt;&gt;"0: No Method",R:R&lt;&gt;"6: EC",R:R&lt;&gt;"5: Condoms"),"Yes","No")))</f>
        <v>No</v>
      </c>
      <c r="AA2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6" s="80" t="s">
        <v>4509</v>
      </c>
      <c r="AC216" s="80">
        <f>VLOOKUP(N216,Registration!O:P,2,FALSE)</f>
        <v>17</v>
      </c>
      <c r="AD216" s="82" t="s">
        <v>4510</v>
      </c>
      <c r="AE216" s="82"/>
      <c r="AF216" s="82"/>
      <c r="AG216" s="82"/>
      <c r="AH216" s="82"/>
    </row>
    <row r="217" spans="1:34" s="80" customFormat="1" ht="23.1" customHeight="1">
      <c r="A217" s="82" t="s">
        <v>42</v>
      </c>
      <c r="B217" s="82" t="s">
        <v>26</v>
      </c>
      <c r="C217" s="82" t="s">
        <v>27</v>
      </c>
      <c r="D217" s="82" t="s">
        <v>28</v>
      </c>
      <c r="E217" s="82" t="s">
        <v>28</v>
      </c>
      <c r="F217" s="82" t="s">
        <v>29</v>
      </c>
      <c r="G217" s="82" t="s">
        <v>1887</v>
      </c>
      <c r="H217" s="80" t="s">
        <v>8165</v>
      </c>
      <c r="I217" s="82" t="s">
        <v>8162</v>
      </c>
      <c r="J217" s="82">
        <v>19</v>
      </c>
      <c r="K217" s="82">
        <v>5</v>
      </c>
      <c r="L217" s="82">
        <v>2018</v>
      </c>
      <c r="M217" s="76">
        <f t="shared" si="3"/>
        <v>43239</v>
      </c>
      <c r="N217" s="82" t="s">
        <v>1925</v>
      </c>
      <c r="O217" s="82">
        <v>15</v>
      </c>
      <c r="P217" s="82" t="s">
        <v>4511</v>
      </c>
      <c r="Q217" s="82" t="s">
        <v>4456</v>
      </c>
      <c r="R217" s="82" t="s">
        <v>4507</v>
      </c>
      <c r="S217" s="82" t="s">
        <v>4508</v>
      </c>
      <c r="T217" s="82" t="s">
        <v>4457</v>
      </c>
      <c r="U217" s="82" t="s">
        <v>4457</v>
      </c>
      <c r="V217" s="82" t="s">
        <v>4457</v>
      </c>
      <c r="W217" s="82" t="s">
        <v>173</v>
      </c>
      <c r="X217" s="82" t="s">
        <v>4507</v>
      </c>
      <c r="Y217" s="82" t="s">
        <v>4457</v>
      </c>
      <c r="Z217" s="80" t="str">
        <f>IF(OR(R:R="",S:S=""),"Missing",IF(OR(S:S="Both EC and Condoms",S:S="Condom",S:S="EC"),"Yes",IF(AND(R:R&lt;&gt;"0: No Method",R:R&lt;&gt;"6: EC",R:R&lt;&gt;"5: Condoms"),"Yes","No")))</f>
        <v>No</v>
      </c>
      <c r="AA2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7" s="80" t="s">
        <v>4509</v>
      </c>
      <c r="AC217" s="80">
        <f>VLOOKUP(N217,Registration!O:P,2,FALSE)</f>
        <v>15</v>
      </c>
      <c r="AD217" s="82" t="s">
        <v>4510</v>
      </c>
      <c r="AE217" s="82"/>
      <c r="AF217" s="82"/>
      <c r="AG217" s="82"/>
      <c r="AH217" s="82"/>
    </row>
    <row r="218" spans="1:34" s="80" customFormat="1" ht="23.1" customHeight="1">
      <c r="A218" s="82" t="s">
        <v>42</v>
      </c>
      <c r="B218" s="82" t="s">
        <v>26</v>
      </c>
      <c r="C218" s="82" t="s">
        <v>27</v>
      </c>
      <c r="D218" s="82" t="s">
        <v>28</v>
      </c>
      <c r="E218" s="82" t="s">
        <v>28</v>
      </c>
      <c r="F218" s="82" t="s">
        <v>29</v>
      </c>
      <c r="G218" s="82" t="s">
        <v>1887</v>
      </c>
      <c r="H218" s="80" t="s">
        <v>8165</v>
      </c>
      <c r="I218" s="82" t="s">
        <v>8162</v>
      </c>
      <c r="J218" s="82">
        <v>19</v>
      </c>
      <c r="K218" s="82">
        <v>5</v>
      </c>
      <c r="L218" s="82">
        <v>2018</v>
      </c>
      <c r="M218" s="76">
        <f t="shared" si="3"/>
        <v>43239</v>
      </c>
      <c r="N218" s="82" t="s">
        <v>2083</v>
      </c>
      <c r="O218" s="82">
        <v>15</v>
      </c>
      <c r="P218" s="82" t="s">
        <v>4506</v>
      </c>
      <c r="Q218" s="82" t="s">
        <v>4456</v>
      </c>
      <c r="R218" s="82" t="s">
        <v>4507</v>
      </c>
      <c r="S218" s="82" t="s">
        <v>4508</v>
      </c>
      <c r="T218" s="82" t="s">
        <v>4457</v>
      </c>
      <c r="U218" s="82" t="s">
        <v>4457</v>
      </c>
      <c r="V218" s="82" t="s">
        <v>4457</v>
      </c>
      <c r="W218" s="82" t="s">
        <v>173</v>
      </c>
      <c r="X218" s="82" t="s">
        <v>4514</v>
      </c>
      <c r="Y218" s="82" t="s">
        <v>4457</v>
      </c>
      <c r="Z218" s="80" t="str">
        <f>IF(OR(R:R="",S:S=""),"Missing",IF(OR(S:S="Both EC and Condoms",S:S="Condom",S:S="EC"),"Yes",IF(AND(R:R&lt;&gt;"0: No Method",R:R&lt;&gt;"6: EC",R:R&lt;&gt;"5: Condoms"),"Yes","No")))</f>
        <v>No</v>
      </c>
      <c r="AA2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8" s="80" t="str">
        <f>IF(W:W="Pregnant","Pregnant",IF(AND(Z:Z="No",AA:AA="Yes"),"Adopter",IF(Z:Z="Yes","Continuing User",IF(AND(Z:Z="No",AA:AA="No"),"Non-user","Missing"))))</f>
        <v>Adopter</v>
      </c>
      <c r="AC218" s="80">
        <f>VLOOKUP(N218,Registration!O:P,2,FALSE)</f>
        <v>15</v>
      </c>
      <c r="AD218" s="82" t="s">
        <v>4510</v>
      </c>
      <c r="AE218" s="82"/>
      <c r="AF218" s="82"/>
      <c r="AG218" s="82"/>
      <c r="AH218" s="82"/>
    </row>
    <row r="219" spans="1:34" s="80" customFormat="1" ht="23.1" customHeight="1">
      <c r="A219" s="82" t="s">
        <v>42</v>
      </c>
      <c r="B219" s="82" t="s">
        <v>26</v>
      </c>
      <c r="C219" s="82" t="s">
        <v>27</v>
      </c>
      <c r="D219" s="82" t="s">
        <v>28</v>
      </c>
      <c r="E219" s="82" t="s">
        <v>28</v>
      </c>
      <c r="F219" s="82" t="s">
        <v>29</v>
      </c>
      <c r="G219" s="82" t="s">
        <v>1887</v>
      </c>
      <c r="H219" s="80" t="s">
        <v>8165</v>
      </c>
      <c r="I219" s="82" t="s">
        <v>8162</v>
      </c>
      <c r="J219" s="82">
        <v>19</v>
      </c>
      <c r="K219" s="82">
        <v>5</v>
      </c>
      <c r="L219" s="82">
        <v>2018</v>
      </c>
      <c r="M219" s="76">
        <f t="shared" si="3"/>
        <v>43239</v>
      </c>
      <c r="N219" s="82" t="s">
        <v>2067</v>
      </c>
      <c r="O219" s="82">
        <v>15</v>
      </c>
      <c r="P219" s="82" t="s">
        <v>4506</v>
      </c>
      <c r="Q219" s="82" t="s">
        <v>4456</v>
      </c>
      <c r="R219" s="82" t="s">
        <v>4507</v>
      </c>
      <c r="S219" s="82" t="s">
        <v>4508</v>
      </c>
      <c r="T219" s="82" t="s">
        <v>4457</v>
      </c>
      <c r="U219" s="82" t="s">
        <v>4457</v>
      </c>
      <c r="V219" s="82" t="s">
        <v>4457</v>
      </c>
      <c r="W219" s="82" t="s">
        <v>173</v>
      </c>
      <c r="X219" s="82" t="s">
        <v>4507</v>
      </c>
      <c r="Y219" s="82" t="s">
        <v>4457</v>
      </c>
      <c r="Z219" s="80" t="str">
        <f>IF(OR(R:R="",S:S=""),"Missing",IF(OR(S:S="Both EC and Condoms",S:S="Condom",S:S="EC"),"Yes",IF(AND(R:R&lt;&gt;"0: No Method",R:R&lt;&gt;"6: EC",R:R&lt;&gt;"5: Condoms"),"Yes","No")))</f>
        <v>No</v>
      </c>
      <c r="AA2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9" s="80" t="s">
        <v>4509</v>
      </c>
      <c r="AC219" s="80">
        <f>VLOOKUP(N219,Registration!O:P,2,FALSE)</f>
        <v>15</v>
      </c>
      <c r="AD219" s="82" t="s">
        <v>4510</v>
      </c>
      <c r="AE219" s="82"/>
      <c r="AF219" s="82"/>
      <c r="AG219" s="82"/>
      <c r="AH219" s="82"/>
    </row>
    <row r="220" spans="1:34" s="80" customFormat="1" ht="23.1" customHeight="1">
      <c r="A220" s="82" t="s">
        <v>42</v>
      </c>
      <c r="B220" s="82" t="s">
        <v>26</v>
      </c>
      <c r="C220" s="82" t="s">
        <v>27</v>
      </c>
      <c r="D220" s="82" t="s">
        <v>28</v>
      </c>
      <c r="E220" s="82" t="s">
        <v>28</v>
      </c>
      <c r="F220" s="82" t="s">
        <v>29</v>
      </c>
      <c r="G220" s="82" t="s">
        <v>1887</v>
      </c>
      <c r="H220" s="80" t="s">
        <v>8165</v>
      </c>
      <c r="I220" s="82" t="s">
        <v>8162</v>
      </c>
      <c r="J220" s="82">
        <v>19</v>
      </c>
      <c r="K220" s="82">
        <v>5</v>
      </c>
      <c r="L220" s="82">
        <v>2018</v>
      </c>
      <c r="M220" s="76">
        <f t="shared" si="3"/>
        <v>43239</v>
      </c>
      <c r="N220" s="82" t="s">
        <v>2079</v>
      </c>
      <c r="O220" s="82">
        <v>15</v>
      </c>
      <c r="P220" s="82" t="s">
        <v>4506</v>
      </c>
      <c r="Q220" s="82" t="s">
        <v>4456</v>
      </c>
      <c r="R220" s="82" t="s">
        <v>4507</v>
      </c>
      <c r="S220" s="82" t="s">
        <v>4508</v>
      </c>
      <c r="T220" s="82" t="s">
        <v>4457</v>
      </c>
      <c r="U220" s="82" t="s">
        <v>4457</v>
      </c>
      <c r="V220" s="82" t="s">
        <v>4457</v>
      </c>
      <c r="W220" s="82" t="s">
        <v>173</v>
      </c>
      <c r="X220" s="82" t="s">
        <v>4507</v>
      </c>
      <c r="Y220" s="82" t="s">
        <v>4457</v>
      </c>
      <c r="Z220" s="80" t="str">
        <f>IF(OR(R:R="",S:S=""),"Missing",IF(OR(S:S="Both EC and Condoms",S:S="Condom",S:S="EC"),"Yes",IF(AND(R:R&lt;&gt;"0: No Method",R:R&lt;&gt;"6: EC",R:R&lt;&gt;"5: Condoms"),"Yes","No")))</f>
        <v>No</v>
      </c>
      <c r="AA2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20" s="80" t="s">
        <v>4509</v>
      </c>
      <c r="AC220" s="80">
        <f>VLOOKUP(N220,Registration!O:P,2,FALSE)</f>
        <v>15</v>
      </c>
      <c r="AD220" s="82" t="s">
        <v>4510</v>
      </c>
      <c r="AE220" s="82"/>
      <c r="AF220" s="82"/>
      <c r="AG220" s="82"/>
      <c r="AH220" s="82"/>
    </row>
    <row r="221" spans="1:34" s="80" customFormat="1" ht="23.1" customHeight="1">
      <c r="A221" s="82" t="s">
        <v>42</v>
      </c>
      <c r="B221" s="82" t="s">
        <v>26</v>
      </c>
      <c r="C221" s="82" t="s">
        <v>27</v>
      </c>
      <c r="D221" s="82" t="s">
        <v>28</v>
      </c>
      <c r="E221" s="82" t="s">
        <v>28</v>
      </c>
      <c r="F221" s="82" t="s">
        <v>29</v>
      </c>
      <c r="G221" s="82" t="s">
        <v>1887</v>
      </c>
      <c r="H221" s="80" t="s">
        <v>8165</v>
      </c>
      <c r="I221" s="82" t="s">
        <v>8162</v>
      </c>
      <c r="J221" s="82">
        <v>19</v>
      </c>
      <c r="K221" s="82">
        <v>5</v>
      </c>
      <c r="L221" s="82">
        <v>2018</v>
      </c>
      <c r="M221" s="76">
        <f t="shared" si="3"/>
        <v>43239</v>
      </c>
      <c r="N221" s="82" t="s">
        <v>1903</v>
      </c>
      <c r="O221" s="82">
        <v>16</v>
      </c>
      <c r="P221" s="82" t="s">
        <v>4511</v>
      </c>
      <c r="Q221" s="82" t="s">
        <v>4456</v>
      </c>
      <c r="R221" s="82" t="s">
        <v>4507</v>
      </c>
      <c r="S221" s="82" t="s">
        <v>4508</v>
      </c>
      <c r="T221" s="82" t="s">
        <v>4457</v>
      </c>
      <c r="U221" s="82" t="s">
        <v>4457</v>
      </c>
      <c r="V221" s="82" t="s">
        <v>4457</v>
      </c>
      <c r="W221" s="82" t="s">
        <v>173</v>
      </c>
      <c r="X221" s="82" t="s">
        <v>4507</v>
      </c>
      <c r="Y221" s="82" t="s">
        <v>4457</v>
      </c>
      <c r="Z221" s="80" t="str">
        <f>IF(OR(R:R="",S:S=""),"Missing",IF(OR(S:S="Both EC and Condoms",S:S="Condom",S:S="EC"),"Yes",IF(AND(R:R&lt;&gt;"0: No Method",R:R&lt;&gt;"6: EC",R:R&lt;&gt;"5: Condoms"),"Yes","No")))</f>
        <v>No</v>
      </c>
      <c r="AA2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21" s="80" t="s">
        <v>4509</v>
      </c>
      <c r="AC221" s="80">
        <f>VLOOKUP(N221,Registration!O:P,2,FALSE)</f>
        <v>16</v>
      </c>
      <c r="AD221" s="82" t="s">
        <v>4510</v>
      </c>
      <c r="AE221" s="82"/>
      <c r="AF221" s="82"/>
      <c r="AG221" s="82"/>
      <c r="AH221" s="82"/>
    </row>
    <row r="222" spans="1:34" s="80" customFormat="1" ht="23.1" customHeight="1">
      <c r="A222" s="82" t="s">
        <v>42</v>
      </c>
      <c r="B222" s="82" t="s">
        <v>26</v>
      </c>
      <c r="C222" s="82" t="s">
        <v>27</v>
      </c>
      <c r="D222" s="82" t="s">
        <v>28</v>
      </c>
      <c r="E222" s="82" t="s">
        <v>28</v>
      </c>
      <c r="F222" s="82" t="s">
        <v>29</v>
      </c>
      <c r="G222" s="82" t="s">
        <v>1887</v>
      </c>
      <c r="H222" s="80" t="s">
        <v>8165</v>
      </c>
      <c r="I222" s="82" t="s">
        <v>8162</v>
      </c>
      <c r="J222" s="82">
        <v>19</v>
      </c>
      <c r="K222" s="82">
        <v>5</v>
      </c>
      <c r="L222" s="82">
        <v>2018</v>
      </c>
      <c r="M222" s="76">
        <f t="shared" si="3"/>
        <v>43239</v>
      </c>
      <c r="N222" s="82" t="s">
        <v>2043</v>
      </c>
      <c r="O222" s="82">
        <v>17</v>
      </c>
      <c r="P222" s="82" t="s">
        <v>4511</v>
      </c>
      <c r="Q222" s="82" t="s">
        <v>4456</v>
      </c>
      <c r="R222" s="82" t="s">
        <v>4507</v>
      </c>
      <c r="S222" s="82" t="s">
        <v>4508</v>
      </c>
      <c r="T222" s="82" t="s">
        <v>4457</v>
      </c>
      <c r="U222" s="82" t="s">
        <v>4457</v>
      </c>
      <c r="V222" s="82" t="s">
        <v>4457</v>
      </c>
      <c r="W222" s="82" t="s">
        <v>173</v>
      </c>
      <c r="X222" s="82" t="s">
        <v>4507</v>
      </c>
      <c r="Y222" s="82" t="s">
        <v>4457</v>
      </c>
      <c r="Z222" s="80" t="str">
        <f>IF(OR(R:R="",S:S=""),"Missing",IF(OR(S:S="Both EC and Condoms",S:S="Condom",S:S="EC"),"Yes",IF(AND(R:R&lt;&gt;"0: No Method",R:R&lt;&gt;"6: EC",R:R&lt;&gt;"5: Condoms"),"Yes","No")))</f>
        <v>No</v>
      </c>
      <c r="AA2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22" s="80" t="s">
        <v>4509</v>
      </c>
      <c r="AC222" s="80">
        <f>VLOOKUP(N222,Registration!O:P,2,FALSE)</f>
        <v>17</v>
      </c>
      <c r="AD222" s="82" t="s">
        <v>4510</v>
      </c>
      <c r="AE222" s="82"/>
      <c r="AF222" s="82"/>
      <c r="AG222" s="82"/>
      <c r="AH222" s="82"/>
    </row>
    <row r="223" spans="1:34" s="80" customFormat="1" ht="23.1" customHeight="1">
      <c r="A223" s="82" t="s">
        <v>46</v>
      </c>
      <c r="B223" s="82" t="s">
        <v>26</v>
      </c>
      <c r="C223" s="82" t="s">
        <v>27</v>
      </c>
      <c r="D223" s="82" t="s">
        <v>28</v>
      </c>
      <c r="E223" s="82" t="s">
        <v>28</v>
      </c>
      <c r="F223" s="82" t="s">
        <v>111</v>
      </c>
      <c r="G223" s="82" t="s">
        <v>167</v>
      </c>
      <c r="H223" s="80" t="s">
        <v>8159</v>
      </c>
      <c r="I223" s="82" t="s">
        <v>8161</v>
      </c>
      <c r="J223" s="82">
        <v>21</v>
      </c>
      <c r="K223" s="82">
        <v>5</v>
      </c>
      <c r="L223" s="82">
        <v>2018</v>
      </c>
      <c r="M223" s="76">
        <f t="shared" si="3"/>
        <v>43241</v>
      </c>
      <c r="N223" s="82" t="s">
        <v>399</v>
      </c>
      <c r="O223" s="82">
        <v>19</v>
      </c>
      <c r="P223" s="82" t="s">
        <v>4506</v>
      </c>
      <c r="Q223" s="82" t="s">
        <v>4456</v>
      </c>
      <c r="R223" s="82" t="s">
        <v>4507</v>
      </c>
      <c r="S223" s="82" t="s">
        <v>4508</v>
      </c>
      <c r="T223" s="82" t="s">
        <v>4457</v>
      </c>
      <c r="U223" s="82" t="s">
        <v>4457</v>
      </c>
      <c r="V223" s="82" t="s">
        <v>4457</v>
      </c>
      <c r="W223" s="82" t="s">
        <v>173</v>
      </c>
      <c r="X223" s="82" t="s">
        <v>4515</v>
      </c>
      <c r="Y223" s="82" t="s">
        <v>4457</v>
      </c>
      <c r="Z223" s="80" t="str">
        <f>IF(OR(R:R="",S:S=""),"Missing",IF(OR(S:S="Both EC and Condoms",S:S="Condom",S:S="EC"),"Yes",IF(AND(R:R&lt;&gt;"0: No Method",R:R&lt;&gt;"6: EC",R:R&lt;&gt;"5: Condoms"),"Yes","No")))</f>
        <v>No</v>
      </c>
      <c r="AA2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23" s="80" t="str">
        <f>IF(W:W="Pregnant","Pregnant",IF(AND(Z:Z="No",AA:AA="Yes"),"Adopter",IF(Z:Z="Yes","Continuing User",IF(AND(Z:Z="No",AA:AA="No"),"Non-user","Missing"))))</f>
        <v>Adopter</v>
      </c>
      <c r="AC223" s="80">
        <f>VLOOKUP(N223,Registration!O:P,2,FALSE)</f>
        <v>19</v>
      </c>
      <c r="AD223" s="82" t="s">
        <v>4510</v>
      </c>
      <c r="AE223" s="82"/>
      <c r="AF223" s="82"/>
      <c r="AG223" s="82"/>
      <c r="AH223" s="82"/>
    </row>
    <row r="224" spans="1:34" s="80" customFormat="1" ht="23.1" customHeight="1">
      <c r="A224" s="82" t="s">
        <v>46</v>
      </c>
      <c r="B224" s="82" t="s">
        <v>26</v>
      </c>
      <c r="C224" s="82" t="s">
        <v>27</v>
      </c>
      <c r="D224" s="82" t="s">
        <v>28</v>
      </c>
      <c r="E224" s="82" t="s">
        <v>28</v>
      </c>
      <c r="F224" s="82" t="s">
        <v>111</v>
      </c>
      <c r="G224" s="82" t="s">
        <v>167</v>
      </c>
      <c r="H224" s="80" t="s">
        <v>8159</v>
      </c>
      <c r="I224" s="82" t="s">
        <v>8161</v>
      </c>
      <c r="J224" s="82">
        <v>22</v>
      </c>
      <c r="K224" s="82">
        <v>5</v>
      </c>
      <c r="L224" s="82">
        <v>2018</v>
      </c>
      <c r="M224" s="76">
        <f t="shared" si="3"/>
        <v>43242</v>
      </c>
      <c r="N224" s="82" t="s">
        <v>401</v>
      </c>
      <c r="O224" s="82">
        <v>19</v>
      </c>
      <c r="P224" s="82" t="s">
        <v>4506</v>
      </c>
      <c r="Q224" s="82" t="s">
        <v>4456</v>
      </c>
      <c r="R224" s="82" t="s">
        <v>4507</v>
      </c>
      <c r="S224" s="82" t="s">
        <v>4508</v>
      </c>
      <c r="T224" s="82" t="s">
        <v>4457</v>
      </c>
      <c r="U224" s="82" t="s">
        <v>4457</v>
      </c>
      <c r="V224" s="82" t="s">
        <v>4457</v>
      </c>
      <c r="W224" s="82" t="s">
        <v>173</v>
      </c>
      <c r="X224" s="82" t="s">
        <v>4516</v>
      </c>
      <c r="Y224" s="82" t="s">
        <v>4456</v>
      </c>
      <c r="Z224" s="80" t="str">
        <f>IF(OR(R:R="",S:S=""),"Missing",IF(OR(S:S="Both EC and Condoms",S:S="Condom",S:S="EC"),"Yes",IF(AND(R:R&lt;&gt;"0: No Method",R:R&lt;&gt;"6: EC",R:R&lt;&gt;"5: Condoms"),"Yes","No")))</f>
        <v>No</v>
      </c>
      <c r="AA2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24" s="80" t="str">
        <f>IF(W:W="Pregnant","Pregnant",IF(AND(Z:Z="No",AA:AA="Yes"),"Adopter",IF(Z:Z="Yes","Continuing User",IF(AND(Z:Z="No",AA:AA="No"),"Non-user","Missing"))))</f>
        <v>Adopter</v>
      </c>
      <c r="AC224" s="80">
        <f>VLOOKUP(N224,Registration!O:P,2,FALSE)</f>
        <v>19</v>
      </c>
      <c r="AD224" s="82" t="s">
        <v>4510</v>
      </c>
      <c r="AE224" s="82"/>
      <c r="AF224" s="82"/>
      <c r="AG224" s="82"/>
      <c r="AH224" s="82"/>
    </row>
    <row r="225" spans="1:34" s="80" customFormat="1" ht="23.1" customHeight="1">
      <c r="A225" s="82" t="s">
        <v>46</v>
      </c>
      <c r="B225" s="82" t="s">
        <v>26</v>
      </c>
      <c r="C225" s="82" t="s">
        <v>27</v>
      </c>
      <c r="D225" s="82" t="s">
        <v>28</v>
      </c>
      <c r="E225" s="82" t="s">
        <v>28</v>
      </c>
      <c r="F225" s="82" t="s">
        <v>111</v>
      </c>
      <c r="G225" s="82" t="s">
        <v>167</v>
      </c>
      <c r="H225" s="80" t="s">
        <v>8159</v>
      </c>
      <c r="I225" s="82" t="s">
        <v>8161</v>
      </c>
      <c r="J225" s="82">
        <v>22</v>
      </c>
      <c r="K225" s="82">
        <v>5</v>
      </c>
      <c r="L225" s="82">
        <v>2018</v>
      </c>
      <c r="M225" s="76">
        <f t="shared" si="3"/>
        <v>43242</v>
      </c>
      <c r="N225" s="82" t="s">
        <v>403</v>
      </c>
      <c r="O225" s="82">
        <v>19</v>
      </c>
      <c r="P225" s="82" t="s">
        <v>4506</v>
      </c>
      <c r="Q225" s="82" t="s">
        <v>4456</v>
      </c>
      <c r="R225" s="82" t="s">
        <v>4507</v>
      </c>
      <c r="S225" s="82" t="s">
        <v>4508</v>
      </c>
      <c r="T225" s="82" t="s">
        <v>4457</v>
      </c>
      <c r="U225" s="82" t="s">
        <v>4457</v>
      </c>
      <c r="V225" s="82" t="s">
        <v>4457</v>
      </c>
      <c r="W225" s="82" t="s">
        <v>173</v>
      </c>
      <c r="X225" s="82" t="s">
        <v>4515</v>
      </c>
      <c r="Y225" s="82" t="s">
        <v>4457</v>
      </c>
      <c r="Z225" s="80" t="str">
        <f>IF(OR(R:R="",S:S=""),"Missing",IF(OR(S:S="Both EC and Condoms",S:S="Condom",S:S="EC"),"Yes",IF(AND(R:R&lt;&gt;"0: No Method",R:R&lt;&gt;"6: EC",R:R&lt;&gt;"5: Condoms"),"Yes","No")))</f>
        <v>No</v>
      </c>
      <c r="AA2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25" s="80" t="str">
        <f>IF(W:W="Pregnant","Pregnant",IF(AND(Z:Z="No",AA:AA="Yes"),"Adopter",IF(Z:Z="Yes","Continuing User",IF(AND(Z:Z="No",AA:AA="No"),"Non-user","Missing"))))</f>
        <v>Adopter</v>
      </c>
      <c r="AC225" s="80">
        <f>VLOOKUP(N225,Registration!O:P,2,FALSE)</f>
        <v>19</v>
      </c>
      <c r="AD225" s="82" t="s">
        <v>4510</v>
      </c>
      <c r="AE225" s="82"/>
      <c r="AF225" s="82"/>
      <c r="AG225" s="82"/>
      <c r="AH225" s="82"/>
    </row>
    <row r="226" spans="1:34" s="80" customFormat="1" ht="23.1" customHeight="1">
      <c r="A226" s="82" t="s">
        <v>46</v>
      </c>
      <c r="B226" s="82" t="s">
        <v>26</v>
      </c>
      <c r="C226" s="82" t="s">
        <v>27</v>
      </c>
      <c r="D226" s="82" t="s">
        <v>28</v>
      </c>
      <c r="E226" s="82" t="s">
        <v>28</v>
      </c>
      <c r="F226" s="82" t="s">
        <v>111</v>
      </c>
      <c r="G226" s="82" t="s">
        <v>167</v>
      </c>
      <c r="H226" s="80" t="s">
        <v>8159</v>
      </c>
      <c r="I226" s="82" t="s">
        <v>8161</v>
      </c>
      <c r="J226" s="82">
        <v>22</v>
      </c>
      <c r="K226" s="82">
        <v>5</v>
      </c>
      <c r="L226" s="82">
        <v>2018</v>
      </c>
      <c r="M226" s="76">
        <f t="shared" si="3"/>
        <v>43242</v>
      </c>
      <c r="N226" s="82" t="s">
        <v>405</v>
      </c>
      <c r="O226" s="82">
        <v>19</v>
      </c>
      <c r="P226" s="82" t="s">
        <v>4506</v>
      </c>
      <c r="Q226" s="82" t="s">
        <v>4456</v>
      </c>
      <c r="R226" s="82" t="s">
        <v>4507</v>
      </c>
      <c r="S226" s="82" t="s">
        <v>4508</v>
      </c>
      <c r="T226" s="82" t="s">
        <v>4457</v>
      </c>
      <c r="U226" s="82" t="s">
        <v>4457</v>
      </c>
      <c r="V226" s="82" t="s">
        <v>4457</v>
      </c>
      <c r="W226" s="82" t="s">
        <v>173</v>
      </c>
      <c r="X226" s="82" t="s">
        <v>4515</v>
      </c>
      <c r="Y226" s="82" t="s">
        <v>4457</v>
      </c>
      <c r="Z226" s="80" t="str">
        <f>IF(OR(R:R="",S:S=""),"Missing",IF(OR(S:S="Both EC and Condoms",S:S="Condom",S:S="EC"),"Yes",IF(AND(R:R&lt;&gt;"0: No Method",R:R&lt;&gt;"6: EC",R:R&lt;&gt;"5: Condoms"),"Yes","No")))</f>
        <v>No</v>
      </c>
      <c r="AA2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26" s="80" t="str">
        <f>IF(W:W="Pregnant","Pregnant",IF(AND(Z:Z="No",AA:AA="Yes"),"Adopter",IF(Z:Z="Yes","Continuing User",IF(AND(Z:Z="No",AA:AA="No"),"Non-user","Missing"))))</f>
        <v>Adopter</v>
      </c>
      <c r="AC226" s="80">
        <f>VLOOKUP(N226,Registration!O:P,2,FALSE)</f>
        <v>19</v>
      </c>
      <c r="AD226" s="82" t="s">
        <v>4510</v>
      </c>
      <c r="AE226" s="82"/>
      <c r="AF226" s="82"/>
      <c r="AG226" s="82"/>
      <c r="AH226" s="82"/>
    </row>
    <row r="227" spans="1:34" s="80" customFormat="1" ht="23.1" customHeight="1">
      <c r="A227" s="82" t="s">
        <v>46</v>
      </c>
      <c r="B227" s="82" t="s">
        <v>26</v>
      </c>
      <c r="C227" s="82" t="s">
        <v>27</v>
      </c>
      <c r="D227" s="82" t="s">
        <v>28</v>
      </c>
      <c r="E227" s="82" t="s">
        <v>28</v>
      </c>
      <c r="F227" s="82" t="s">
        <v>111</v>
      </c>
      <c r="G227" s="82" t="s">
        <v>167</v>
      </c>
      <c r="H227" s="80" t="s">
        <v>8159</v>
      </c>
      <c r="I227" s="82" t="s">
        <v>8161</v>
      </c>
      <c r="J227" s="82">
        <v>22</v>
      </c>
      <c r="K227" s="82">
        <v>5</v>
      </c>
      <c r="L227" s="82">
        <v>2018</v>
      </c>
      <c r="M227" s="76">
        <f t="shared" si="3"/>
        <v>43242</v>
      </c>
      <c r="N227" s="82" t="s">
        <v>407</v>
      </c>
      <c r="O227" s="82">
        <v>18</v>
      </c>
      <c r="P227" s="82" t="s">
        <v>4506</v>
      </c>
      <c r="Q227" s="82" t="s">
        <v>4456</v>
      </c>
      <c r="R227" s="82" t="s">
        <v>4507</v>
      </c>
      <c r="S227" s="82" t="s">
        <v>4508</v>
      </c>
      <c r="T227" s="82" t="s">
        <v>4457</v>
      </c>
      <c r="U227" s="82" t="s">
        <v>4457</v>
      </c>
      <c r="V227" s="82" t="s">
        <v>4457</v>
      </c>
      <c r="W227" s="82" t="s">
        <v>173</v>
      </c>
      <c r="X227" s="82" t="s">
        <v>4515</v>
      </c>
      <c r="Y227" s="82" t="s">
        <v>4457</v>
      </c>
      <c r="Z227" s="80" t="str">
        <f>IF(OR(R:R="",S:S=""),"Missing",IF(OR(S:S="Both EC and Condoms",S:S="Condom",S:S="EC"),"Yes",IF(AND(R:R&lt;&gt;"0: No Method",R:R&lt;&gt;"6: EC",R:R&lt;&gt;"5: Condoms"),"Yes","No")))</f>
        <v>No</v>
      </c>
      <c r="AA2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27" s="80" t="str">
        <f>IF(W:W="Pregnant","Pregnant",IF(AND(Z:Z="No",AA:AA="Yes"),"Adopter",IF(Z:Z="Yes","Continuing User",IF(AND(Z:Z="No",AA:AA="No"),"Non-user","Missing"))))</f>
        <v>Adopter</v>
      </c>
      <c r="AC227" s="80">
        <f>VLOOKUP(N227,Registration!O:P,2,FALSE)</f>
        <v>18</v>
      </c>
      <c r="AD227" s="82" t="s">
        <v>4510</v>
      </c>
      <c r="AE227" s="82"/>
      <c r="AF227" s="82"/>
      <c r="AG227" s="82"/>
      <c r="AH227" s="82"/>
    </row>
    <row r="228" spans="1:34" s="80" customFormat="1" ht="23.1" customHeight="1">
      <c r="A228" s="82" t="s">
        <v>46</v>
      </c>
      <c r="B228" s="82" t="s">
        <v>26</v>
      </c>
      <c r="C228" s="82" t="s">
        <v>27</v>
      </c>
      <c r="D228" s="82" t="s">
        <v>28</v>
      </c>
      <c r="E228" s="82" t="s">
        <v>28</v>
      </c>
      <c r="F228" s="82" t="s">
        <v>111</v>
      </c>
      <c r="G228" s="82" t="s">
        <v>167</v>
      </c>
      <c r="H228" s="80" t="s">
        <v>8159</v>
      </c>
      <c r="I228" s="82" t="s">
        <v>8161</v>
      </c>
      <c r="J228" s="82">
        <v>22</v>
      </c>
      <c r="K228" s="82">
        <v>5</v>
      </c>
      <c r="L228" s="82">
        <v>2018</v>
      </c>
      <c r="M228" s="76">
        <f t="shared" si="3"/>
        <v>43242</v>
      </c>
      <c r="N228" s="82" t="s">
        <v>409</v>
      </c>
      <c r="O228" s="82">
        <v>18</v>
      </c>
      <c r="P228" s="82" t="s">
        <v>4506</v>
      </c>
      <c r="Q228" s="82" t="s">
        <v>4456</v>
      </c>
      <c r="R228" s="82" t="s">
        <v>4507</v>
      </c>
      <c r="S228" s="82" t="s">
        <v>4508</v>
      </c>
      <c r="T228" s="82" t="s">
        <v>4457</v>
      </c>
      <c r="U228" s="82" t="s">
        <v>4457</v>
      </c>
      <c r="V228" s="82" t="s">
        <v>4457</v>
      </c>
      <c r="W228" s="82" t="s">
        <v>173</v>
      </c>
      <c r="X228" s="82" t="s">
        <v>4515</v>
      </c>
      <c r="Y228" s="82" t="s">
        <v>4457</v>
      </c>
      <c r="Z228" s="80" t="str">
        <f>IF(OR(R:R="",S:S=""),"Missing",IF(OR(S:S="Both EC and Condoms",S:S="Condom",S:S="EC"),"Yes",IF(AND(R:R&lt;&gt;"0: No Method",R:R&lt;&gt;"6: EC",R:R&lt;&gt;"5: Condoms"),"Yes","No")))</f>
        <v>No</v>
      </c>
      <c r="AA2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28" s="80" t="str">
        <f>IF(W:W="Pregnant","Pregnant",IF(AND(Z:Z="No",AA:AA="Yes"),"Adopter",IF(Z:Z="Yes","Continuing User",IF(AND(Z:Z="No",AA:AA="No"),"Non-user","Missing"))))</f>
        <v>Adopter</v>
      </c>
      <c r="AC228" s="80">
        <f>VLOOKUP(N228,Registration!O:P,2,FALSE)</f>
        <v>18</v>
      </c>
      <c r="AD228" s="82" t="s">
        <v>4510</v>
      </c>
      <c r="AE228" s="82"/>
      <c r="AF228" s="82"/>
      <c r="AG228" s="82"/>
      <c r="AH228" s="82"/>
    </row>
    <row r="229" spans="1:34" s="80" customFormat="1" ht="23.1" customHeight="1">
      <c r="A229" s="82" t="s">
        <v>46</v>
      </c>
      <c r="B229" s="82" t="s">
        <v>26</v>
      </c>
      <c r="C229" s="82" t="s">
        <v>27</v>
      </c>
      <c r="D229" s="82" t="s">
        <v>28</v>
      </c>
      <c r="E229" s="82" t="s">
        <v>28</v>
      </c>
      <c r="F229" s="82" t="s">
        <v>111</v>
      </c>
      <c r="G229" s="82" t="s">
        <v>167</v>
      </c>
      <c r="H229" s="80" t="s">
        <v>8159</v>
      </c>
      <c r="I229" s="82" t="s">
        <v>8161</v>
      </c>
      <c r="J229" s="82">
        <v>22</v>
      </c>
      <c r="K229" s="82">
        <v>5</v>
      </c>
      <c r="L229" s="82">
        <v>2018</v>
      </c>
      <c r="M229" s="76">
        <f t="shared" si="3"/>
        <v>43242</v>
      </c>
      <c r="N229" s="82" t="s">
        <v>411</v>
      </c>
      <c r="O229" s="82">
        <v>19</v>
      </c>
      <c r="P229" s="82" t="s">
        <v>4506</v>
      </c>
      <c r="Q229" s="82" t="s">
        <v>4456</v>
      </c>
      <c r="R229" s="82" t="s">
        <v>4507</v>
      </c>
      <c r="S229" s="82" t="s">
        <v>4508</v>
      </c>
      <c r="T229" s="82" t="s">
        <v>4457</v>
      </c>
      <c r="U229" s="82" t="s">
        <v>4457</v>
      </c>
      <c r="V229" s="82" t="s">
        <v>4457</v>
      </c>
      <c r="W229" s="82" t="s">
        <v>173</v>
      </c>
      <c r="X229" s="82" t="s">
        <v>4515</v>
      </c>
      <c r="Y229" s="82" t="s">
        <v>4457</v>
      </c>
      <c r="Z229" s="80" t="str">
        <f>IF(OR(R:R="",S:S=""),"Missing",IF(OR(S:S="Both EC and Condoms",S:S="Condom",S:S="EC"),"Yes",IF(AND(R:R&lt;&gt;"0: No Method",R:R&lt;&gt;"6: EC",R:R&lt;&gt;"5: Condoms"),"Yes","No")))</f>
        <v>No</v>
      </c>
      <c r="AA2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29" s="80" t="str">
        <f>IF(W:W="Pregnant","Pregnant",IF(AND(Z:Z="No",AA:AA="Yes"),"Adopter",IF(Z:Z="Yes","Continuing User",IF(AND(Z:Z="No",AA:AA="No"),"Non-user","Missing"))))</f>
        <v>Adopter</v>
      </c>
      <c r="AC229" s="80">
        <f>VLOOKUP(N229,Registration!O:P,2,FALSE)</f>
        <v>19</v>
      </c>
      <c r="AD229" s="82" t="s">
        <v>4510</v>
      </c>
      <c r="AE229" s="82"/>
      <c r="AF229" s="82"/>
      <c r="AG229" s="82"/>
      <c r="AH229" s="82"/>
    </row>
    <row r="230" spans="1:34" s="80" customFormat="1" ht="23.1" customHeight="1">
      <c r="A230" s="82" t="s">
        <v>46</v>
      </c>
      <c r="B230" s="82" t="s">
        <v>26</v>
      </c>
      <c r="C230" s="82" t="s">
        <v>27</v>
      </c>
      <c r="D230" s="82" t="s">
        <v>28</v>
      </c>
      <c r="E230" s="82" t="s">
        <v>28</v>
      </c>
      <c r="F230" s="82" t="s">
        <v>111</v>
      </c>
      <c r="G230" s="82" t="s">
        <v>167</v>
      </c>
      <c r="H230" s="80" t="s">
        <v>8159</v>
      </c>
      <c r="I230" s="82" t="s">
        <v>8161</v>
      </c>
      <c r="J230" s="82">
        <v>22</v>
      </c>
      <c r="K230" s="82">
        <v>5</v>
      </c>
      <c r="L230" s="82">
        <v>2018</v>
      </c>
      <c r="M230" s="76">
        <f t="shared" si="3"/>
        <v>43242</v>
      </c>
      <c r="N230" s="82" t="s">
        <v>358</v>
      </c>
      <c r="O230" s="82">
        <v>19</v>
      </c>
      <c r="P230" s="82" t="s">
        <v>4506</v>
      </c>
      <c r="Q230" s="82" t="s">
        <v>4456</v>
      </c>
      <c r="R230" s="82" t="s">
        <v>4507</v>
      </c>
      <c r="S230" s="82" t="s">
        <v>4508</v>
      </c>
      <c r="T230" s="82" t="s">
        <v>4457</v>
      </c>
      <c r="U230" s="82" t="s">
        <v>4457</v>
      </c>
      <c r="V230" s="82" t="s">
        <v>4457</v>
      </c>
      <c r="W230" s="82" t="s">
        <v>173</v>
      </c>
      <c r="X230" s="82" t="s">
        <v>4515</v>
      </c>
      <c r="Y230" s="82" t="s">
        <v>4457</v>
      </c>
      <c r="Z230" s="80" t="str">
        <f>IF(OR(R:R="",S:S=""),"Missing",IF(OR(S:S="Both EC and Condoms",S:S="Condom",S:S="EC"),"Yes",IF(AND(R:R&lt;&gt;"0: No Method",R:R&lt;&gt;"6: EC",R:R&lt;&gt;"5: Condoms"),"Yes","No")))</f>
        <v>No</v>
      </c>
      <c r="AA2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30" s="80" t="str">
        <f>IF(W:W="Pregnant","Pregnant",IF(AND(Z:Z="No",AA:AA="Yes"),"Adopter",IF(Z:Z="Yes","Continuing User",IF(AND(Z:Z="No",AA:AA="No"),"Non-user","Missing"))))</f>
        <v>Adopter</v>
      </c>
      <c r="AC230" s="80">
        <f>VLOOKUP(N230,Registration!O:P,2,FALSE)</f>
        <v>19</v>
      </c>
      <c r="AD230" s="82" t="s">
        <v>4510</v>
      </c>
      <c r="AE230" s="82"/>
      <c r="AF230" s="82"/>
      <c r="AG230" s="82"/>
      <c r="AH230" s="82"/>
    </row>
    <row r="231" spans="1:34" s="80" customFormat="1" ht="23.1" customHeight="1">
      <c r="A231" s="82" t="s">
        <v>46</v>
      </c>
      <c r="B231" s="82" t="s">
        <v>26</v>
      </c>
      <c r="C231" s="82" t="s">
        <v>27</v>
      </c>
      <c r="D231" s="82" t="s">
        <v>28</v>
      </c>
      <c r="E231" s="82" t="s">
        <v>28</v>
      </c>
      <c r="F231" s="82" t="s">
        <v>111</v>
      </c>
      <c r="G231" s="82" t="s">
        <v>167</v>
      </c>
      <c r="H231" s="80" t="s">
        <v>8159</v>
      </c>
      <c r="I231" s="82" t="s">
        <v>8161</v>
      </c>
      <c r="J231" s="82">
        <v>23</v>
      </c>
      <c r="K231" s="82">
        <v>5</v>
      </c>
      <c r="L231" s="82">
        <v>2018</v>
      </c>
      <c r="M231" s="76">
        <f t="shared" si="3"/>
        <v>43243</v>
      </c>
      <c r="N231" s="82" t="s">
        <v>414</v>
      </c>
      <c r="O231" s="82">
        <v>19</v>
      </c>
      <c r="P231" s="82" t="s">
        <v>4506</v>
      </c>
      <c r="Q231" s="82" t="s">
        <v>4456</v>
      </c>
      <c r="R231" s="82" t="s">
        <v>4507</v>
      </c>
      <c r="S231" s="82" t="s">
        <v>4508</v>
      </c>
      <c r="T231" s="82" t="s">
        <v>4457</v>
      </c>
      <c r="U231" s="82" t="s">
        <v>4457</v>
      </c>
      <c r="V231" s="82" t="s">
        <v>4457</v>
      </c>
      <c r="W231" s="82" t="s">
        <v>173</v>
      </c>
      <c r="X231" s="82" t="s">
        <v>4515</v>
      </c>
      <c r="Y231" s="82" t="s">
        <v>4457</v>
      </c>
      <c r="Z231" s="80" t="str">
        <f>IF(OR(R:R="",S:S=""),"Missing",IF(OR(S:S="Both EC and Condoms",S:S="Condom",S:S="EC"),"Yes",IF(AND(R:R&lt;&gt;"0: No Method",R:R&lt;&gt;"6: EC",R:R&lt;&gt;"5: Condoms"),"Yes","No")))</f>
        <v>No</v>
      </c>
      <c r="AA2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31" s="80" t="str">
        <f>IF(W:W="Pregnant","Pregnant",IF(AND(Z:Z="No",AA:AA="Yes"),"Adopter",IF(Z:Z="Yes","Continuing User",IF(AND(Z:Z="No",AA:AA="No"),"Non-user","Missing"))))</f>
        <v>Adopter</v>
      </c>
      <c r="AC231" s="80">
        <f>VLOOKUP(N231,Registration!O:P,2,FALSE)</f>
        <v>19</v>
      </c>
      <c r="AD231" s="82" t="s">
        <v>4510</v>
      </c>
      <c r="AE231" s="82"/>
      <c r="AF231" s="82"/>
      <c r="AG231" s="82"/>
      <c r="AH231" s="82"/>
    </row>
    <row r="232" spans="1:34" s="80" customFormat="1" ht="23.1" customHeight="1">
      <c r="A232" s="82" t="s">
        <v>46</v>
      </c>
      <c r="B232" s="82" t="s">
        <v>26</v>
      </c>
      <c r="C232" s="82" t="s">
        <v>27</v>
      </c>
      <c r="D232" s="82" t="s">
        <v>28</v>
      </c>
      <c r="E232" s="82" t="s">
        <v>28</v>
      </c>
      <c r="F232" s="82" t="s">
        <v>111</v>
      </c>
      <c r="G232" s="82" t="s">
        <v>167</v>
      </c>
      <c r="H232" s="80" t="s">
        <v>8159</v>
      </c>
      <c r="I232" s="82" t="s">
        <v>8161</v>
      </c>
      <c r="J232" s="82">
        <v>23</v>
      </c>
      <c r="K232" s="82">
        <v>5</v>
      </c>
      <c r="L232" s="82">
        <v>2018</v>
      </c>
      <c r="M232" s="76">
        <f t="shared" si="3"/>
        <v>43243</v>
      </c>
      <c r="N232" s="82" t="s">
        <v>416</v>
      </c>
      <c r="O232" s="82">
        <v>18</v>
      </c>
      <c r="P232" s="82" t="s">
        <v>4506</v>
      </c>
      <c r="Q232" s="82" t="s">
        <v>4456</v>
      </c>
      <c r="R232" s="82" t="s">
        <v>4507</v>
      </c>
      <c r="S232" s="82" t="s">
        <v>4508</v>
      </c>
      <c r="T232" s="82" t="s">
        <v>4457</v>
      </c>
      <c r="U232" s="82" t="s">
        <v>4457</v>
      </c>
      <c r="V232" s="82" t="s">
        <v>4457</v>
      </c>
      <c r="W232" s="82" t="s">
        <v>173</v>
      </c>
      <c r="X232" s="82" t="s">
        <v>4507</v>
      </c>
      <c r="Y232" s="82" t="s">
        <v>4457</v>
      </c>
      <c r="Z232" s="80" t="str">
        <f>IF(OR(R:R="",S:S=""),"Missing",IF(OR(S:S="Both EC and Condoms",S:S="Condom",S:S="EC"),"Yes",IF(AND(R:R&lt;&gt;"0: No Method",R:R&lt;&gt;"6: EC",R:R&lt;&gt;"5: Condoms"),"Yes","No")))</f>
        <v>No</v>
      </c>
      <c r="AA2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32" s="80" t="s">
        <v>4509</v>
      </c>
      <c r="AC232" s="80">
        <f>VLOOKUP(N232,Registration!O:P,2,FALSE)</f>
        <v>18</v>
      </c>
      <c r="AD232" s="82" t="s">
        <v>4510</v>
      </c>
      <c r="AE232" s="82"/>
      <c r="AF232" s="82"/>
      <c r="AG232" s="82"/>
      <c r="AH232" s="82"/>
    </row>
    <row r="233" spans="1:34" s="80" customFormat="1" ht="23.1" customHeight="1">
      <c r="A233" s="82" t="s">
        <v>46</v>
      </c>
      <c r="B233" s="82" t="s">
        <v>26</v>
      </c>
      <c r="C233" s="82" t="s">
        <v>27</v>
      </c>
      <c r="D233" s="82" t="s">
        <v>28</v>
      </c>
      <c r="E233" s="82" t="s">
        <v>28</v>
      </c>
      <c r="F233" s="82" t="s">
        <v>111</v>
      </c>
      <c r="G233" s="82" t="s">
        <v>167</v>
      </c>
      <c r="H233" s="80" t="s">
        <v>8159</v>
      </c>
      <c r="I233" s="82" t="s">
        <v>8161</v>
      </c>
      <c r="J233" s="82">
        <v>23</v>
      </c>
      <c r="K233" s="82">
        <v>5</v>
      </c>
      <c r="L233" s="82">
        <v>2018</v>
      </c>
      <c r="M233" s="76">
        <f t="shared" si="3"/>
        <v>43243</v>
      </c>
      <c r="N233" s="82" t="s">
        <v>420</v>
      </c>
      <c r="O233" s="82">
        <v>17</v>
      </c>
      <c r="P233" s="82" t="s">
        <v>4506</v>
      </c>
      <c r="Q233" s="82" t="s">
        <v>4456</v>
      </c>
      <c r="R233" s="82" t="s">
        <v>4507</v>
      </c>
      <c r="S233" s="82" t="s">
        <v>4508</v>
      </c>
      <c r="T233" s="82" t="s">
        <v>4457</v>
      </c>
      <c r="U233" s="82" t="s">
        <v>4457</v>
      </c>
      <c r="V233" s="82" t="s">
        <v>4457</v>
      </c>
      <c r="W233" s="82" t="s">
        <v>173</v>
      </c>
      <c r="X233" s="82" t="s">
        <v>4507</v>
      </c>
      <c r="Y233" s="82" t="s">
        <v>4457</v>
      </c>
      <c r="Z233" s="80" t="str">
        <f>IF(OR(R:R="",S:S=""),"Missing",IF(OR(S:S="Both EC and Condoms",S:S="Condom",S:S="EC"),"Yes",IF(AND(R:R&lt;&gt;"0: No Method",R:R&lt;&gt;"6: EC",R:R&lt;&gt;"5: Condoms"),"Yes","No")))</f>
        <v>No</v>
      </c>
      <c r="AA2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33" s="80" t="s">
        <v>4509</v>
      </c>
      <c r="AC233" s="80">
        <f>VLOOKUP(N233,Registration!O:P,2,FALSE)</f>
        <v>17</v>
      </c>
      <c r="AD233" s="82" t="s">
        <v>4510</v>
      </c>
      <c r="AE233" s="82"/>
      <c r="AF233" s="82"/>
      <c r="AG233" s="82"/>
      <c r="AH233" s="82"/>
    </row>
    <row r="234" spans="1:34" s="80" customFormat="1" ht="23.1" customHeight="1">
      <c r="A234" s="82" t="s">
        <v>46</v>
      </c>
      <c r="B234" s="82" t="s">
        <v>26</v>
      </c>
      <c r="C234" s="82" t="s">
        <v>27</v>
      </c>
      <c r="D234" s="82" t="s">
        <v>28</v>
      </c>
      <c r="E234" s="82" t="s">
        <v>28</v>
      </c>
      <c r="F234" s="82" t="s">
        <v>111</v>
      </c>
      <c r="G234" s="82" t="s">
        <v>167</v>
      </c>
      <c r="H234" s="80" t="s">
        <v>8159</v>
      </c>
      <c r="I234" s="82" t="s">
        <v>8161</v>
      </c>
      <c r="J234" s="82">
        <v>23</v>
      </c>
      <c r="K234" s="82">
        <v>5</v>
      </c>
      <c r="L234" s="82">
        <v>2018</v>
      </c>
      <c r="M234" s="76">
        <f t="shared" si="3"/>
        <v>43243</v>
      </c>
      <c r="N234" s="82" t="s">
        <v>422</v>
      </c>
      <c r="O234" s="82">
        <v>18</v>
      </c>
      <c r="P234" s="82" t="s">
        <v>4506</v>
      </c>
      <c r="Q234" s="82" t="s">
        <v>4456</v>
      </c>
      <c r="R234" s="82" t="s">
        <v>4507</v>
      </c>
      <c r="S234" s="82" t="s">
        <v>4508</v>
      </c>
      <c r="T234" s="82" t="s">
        <v>4457</v>
      </c>
      <c r="U234" s="82" t="s">
        <v>4457</v>
      </c>
      <c r="V234" s="82" t="s">
        <v>4457</v>
      </c>
      <c r="W234" s="82" t="s">
        <v>173</v>
      </c>
      <c r="X234" s="82" t="s">
        <v>4507</v>
      </c>
      <c r="Y234" s="82" t="s">
        <v>4457</v>
      </c>
      <c r="Z234" s="80" t="str">
        <f>IF(OR(R:R="",S:S=""),"Missing",IF(OR(S:S="Both EC and Condoms",S:S="Condom",S:S="EC"),"Yes",IF(AND(R:R&lt;&gt;"0: No Method",R:R&lt;&gt;"6: EC",R:R&lt;&gt;"5: Condoms"),"Yes","No")))</f>
        <v>No</v>
      </c>
      <c r="AA2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34" s="80" t="s">
        <v>4509</v>
      </c>
      <c r="AC234" s="80">
        <f>VLOOKUP(N234,Registration!O:P,2,FALSE)</f>
        <v>18</v>
      </c>
      <c r="AD234" s="82" t="s">
        <v>4510</v>
      </c>
      <c r="AE234" s="82"/>
      <c r="AF234" s="82"/>
      <c r="AG234" s="82"/>
      <c r="AH234" s="82"/>
    </row>
    <row r="235" spans="1:34" s="80" customFormat="1" ht="23.1" customHeight="1">
      <c r="A235" s="82" t="s">
        <v>46</v>
      </c>
      <c r="B235" s="82" t="s">
        <v>26</v>
      </c>
      <c r="C235" s="82" t="s">
        <v>27</v>
      </c>
      <c r="D235" s="82" t="s">
        <v>28</v>
      </c>
      <c r="E235" s="82" t="s">
        <v>28</v>
      </c>
      <c r="F235" s="82" t="s">
        <v>111</v>
      </c>
      <c r="G235" s="82" t="s">
        <v>167</v>
      </c>
      <c r="H235" s="80" t="s">
        <v>8159</v>
      </c>
      <c r="I235" s="82" t="s">
        <v>8161</v>
      </c>
      <c r="J235" s="82">
        <v>23</v>
      </c>
      <c r="K235" s="82">
        <v>5</v>
      </c>
      <c r="L235" s="82">
        <v>2018</v>
      </c>
      <c r="M235" s="76">
        <f t="shared" si="3"/>
        <v>43243</v>
      </c>
      <c r="N235" s="82" t="s">
        <v>424</v>
      </c>
      <c r="O235" s="82">
        <v>19</v>
      </c>
      <c r="P235" s="82" t="s">
        <v>4506</v>
      </c>
      <c r="Q235" s="82" t="s">
        <v>4456</v>
      </c>
      <c r="R235" s="82" t="s">
        <v>4507</v>
      </c>
      <c r="S235" s="82" t="s">
        <v>4508</v>
      </c>
      <c r="T235" s="82" t="s">
        <v>4457</v>
      </c>
      <c r="U235" s="82" t="s">
        <v>4457</v>
      </c>
      <c r="V235" s="82" t="s">
        <v>4457</v>
      </c>
      <c r="W235" s="82" t="s">
        <v>173</v>
      </c>
      <c r="X235" s="82" t="s">
        <v>4515</v>
      </c>
      <c r="Y235" s="82" t="s">
        <v>4457</v>
      </c>
      <c r="Z235" s="80" t="str">
        <f>IF(OR(R:R="",S:S=""),"Missing",IF(OR(S:S="Both EC and Condoms",S:S="Condom",S:S="EC"),"Yes",IF(AND(R:R&lt;&gt;"0: No Method",R:R&lt;&gt;"6: EC",R:R&lt;&gt;"5: Condoms"),"Yes","No")))</f>
        <v>No</v>
      </c>
      <c r="AA2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35" s="80" t="str">
        <f>IF(W:W="Pregnant","Pregnant",IF(AND(Z:Z="No",AA:AA="Yes"),"Adopter",IF(Z:Z="Yes","Continuing User",IF(AND(Z:Z="No",AA:AA="No"),"Non-user","Missing"))))</f>
        <v>Adopter</v>
      </c>
      <c r="AC235" s="80">
        <f>VLOOKUP(N235,Registration!O:P,2,FALSE)</f>
        <v>19</v>
      </c>
      <c r="AD235" s="82" t="s">
        <v>4510</v>
      </c>
      <c r="AE235" s="82"/>
      <c r="AF235" s="82"/>
      <c r="AG235" s="82"/>
      <c r="AH235" s="82"/>
    </row>
    <row r="236" spans="1:34" s="80" customFormat="1" ht="23.1" customHeight="1">
      <c r="A236" s="82" t="s">
        <v>46</v>
      </c>
      <c r="B236" s="82" t="s">
        <v>26</v>
      </c>
      <c r="C236" s="82" t="s">
        <v>27</v>
      </c>
      <c r="D236" s="82" t="s">
        <v>28</v>
      </c>
      <c r="E236" s="82" t="s">
        <v>28</v>
      </c>
      <c r="F236" s="82" t="s">
        <v>111</v>
      </c>
      <c r="G236" s="82" t="s">
        <v>167</v>
      </c>
      <c r="H236" s="80" t="s">
        <v>8159</v>
      </c>
      <c r="I236" s="82" t="s">
        <v>8161</v>
      </c>
      <c r="J236" s="82">
        <v>23</v>
      </c>
      <c r="K236" s="82">
        <v>5</v>
      </c>
      <c r="L236" s="82">
        <v>2018</v>
      </c>
      <c r="M236" s="76">
        <f t="shared" si="3"/>
        <v>43243</v>
      </c>
      <c r="N236" s="82" t="s">
        <v>426</v>
      </c>
      <c r="O236" s="82">
        <v>19</v>
      </c>
      <c r="P236" s="82" t="s">
        <v>4506</v>
      </c>
      <c r="Q236" s="82" t="s">
        <v>4456</v>
      </c>
      <c r="R236" s="82" t="s">
        <v>4507</v>
      </c>
      <c r="S236" s="82" t="s">
        <v>4508</v>
      </c>
      <c r="T236" s="82" t="s">
        <v>4457</v>
      </c>
      <c r="U236" s="82" t="s">
        <v>4457</v>
      </c>
      <c r="V236" s="82" t="s">
        <v>4457</v>
      </c>
      <c r="W236" s="82" t="s">
        <v>173</v>
      </c>
      <c r="X236" s="82" t="s">
        <v>4515</v>
      </c>
      <c r="Y236" s="82" t="s">
        <v>4457</v>
      </c>
      <c r="Z236" s="80" t="str">
        <f>IF(OR(R:R="",S:S=""),"Missing",IF(OR(S:S="Both EC and Condoms",S:S="Condom",S:S="EC"),"Yes",IF(AND(R:R&lt;&gt;"0: No Method",R:R&lt;&gt;"6: EC",R:R&lt;&gt;"5: Condoms"),"Yes","No")))</f>
        <v>No</v>
      </c>
      <c r="AA2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36" s="80" t="str">
        <f>IF(W:W="Pregnant","Pregnant",IF(AND(Z:Z="No",AA:AA="Yes"),"Adopter",IF(Z:Z="Yes","Continuing User",IF(AND(Z:Z="No",AA:AA="No"),"Non-user","Missing"))))</f>
        <v>Adopter</v>
      </c>
      <c r="AC236" s="80">
        <f>VLOOKUP(N236,Registration!O:P,2,FALSE)</f>
        <v>19</v>
      </c>
      <c r="AD236" s="82" t="s">
        <v>4510</v>
      </c>
      <c r="AE236" s="82"/>
      <c r="AF236" s="82"/>
      <c r="AG236" s="82"/>
      <c r="AH236" s="82"/>
    </row>
    <row r="237" spans="1:34" s="80" customFormat="1" ht="23.1" customHeight="1">
      <c r="A237" s="82" t="s">
        <v>46</v>
      </c>
      <c r="B237" s="82" t="s">
        <v>26</v>
      </c>
      <c r="C237" s="82" t="s">
        <v>27</v>
      </c>
      <c r="D237" s="82" t="s">
        <v>28</v>
      </c>
      <c r="E237" s="82" t="s">
        <v>28</v>
      </c>
      <c r="F237" s="82" t="s">
        <v>111</v>
      </c>
      <c r="G237" s="82" t="s">
        <v>167</v>
      </c>
      <c r="H237" s="80" t="s">
        <v>8159</v>
      </c>
      <c r="I237" s="82" t="s">
        <v>8161</v>
      </c>
      <c r="J237" s="82">
        <v>23</v>
      </c>
      <c r="K237" s="82">
        <v>5</v>
      </c>
      <c r="L237" s="82">
        <v>2018</v>
      </c>
      <c r="M237" s="76">
        <f t="shared" si="3"/>
        <v>43243</v>
      </c>
      <c r="N237" s="82" t="s">
        <v>428</v>
      </c>
      <c r="O237" s="82">
        <v>19</v>
      </c>
      <c r="P237" s="82" t="s">
        <v>4506</v>
      </c>
      <c r="Q237" s="82" t="s">
        <v>4456</v>
      </c>
      <c r="R237" s="82" t="s">
        <v>4507</v>
      </c>
      <c r="S237" s="82" t="s">
        <v>4508</v>
      </c>
      <c r="T237" s="82" t="s">
        <v>4457</v>
      </c>
      <c r="U237" s="82" t="s">
        <v>4457</v>
      </c>
      <c r="V237" s="82" t="s">
        <v>4457</v>
      </c>
      <c r="W237" s="82" t="s">
        <v>173</v>
      </c>
      <c r="X237" s="82" t="s">
        <v>4515</v>
      </c>
      <c r="Y237" s="82" t="s">
        <v>4457</v>
      </c>
      <c r="Z237" s="80" t="str">
        <f>IF(OR(R:R="",S:S=""),"Missing",IF(OR(S:S="Both EC and Condoms",S:S="Condom",S:S="EC"),"Yes",IF(AND(R:R&lt;&gt;"0: No Method",R:R&lt;&gt;"6: EC",R:R&lt;&gt;"5: Condoms"),"Yes","No")))</f>
        <v>No</v>
      </c>
      <c r="AA2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37" s="80" t="str">
        <f>IF(W:W="Pregnant","Pregnant",IF(AND(Z:Z="No",AA:AA="Yes"),"Adopter",IF(Z:Z="Yes","Continuing User",IF(AND(Z:Z="No",AA:AA="No"),"Non-user","Missing"))))</f>
        <v>Adopter</v>
      </c>
      <c r="AC237" s="80">
        <f>VLOOKUP(N237,Registration!O:P,2,FALSE)</f>
        <v>19</v>
      </c>
      <c r="AD237" s="82" t="s">
        <v>4510</v>
      </c>
      <c r="AE237" s="82"/>
      <c r="AF237" s="82"/>
      <c r="AG237" s="82"/>
      <c r="AH237" s="82"/>
    </row>
    <row r="238" spans="1:34" s="80" customFormat="1" ht="23.1" customHeight="1">
      <c r="A238" s="82" t="s">
        <v>46</v>
      </c>
      <c r="B238" s="82" t="s">
        <v>26</v>
      </c>
      <c r="C238" s="82" t="s">
        <v>27</v>
      </c>
      <c r="D238" s="82" t="s">
        <v>28</v>
      </c>
      <c r="E238" s="82" t="s">
        <v>28</v>
      </c>
      <c r="F238" s="82" t="s">
        <v>111</v>
      </c>
      <c r="G238" s="82" t="s">
        <v>167</v>
      </c>
      <c r="H238" s="80" t="s">
        <v>8159</v>
      </c>
      <c r="I238" s="82" t="s">
        <v>8161</v>
      </c>
      <c r="J238" s="82">
        <v>23</v>
      </c>
      <c r="K238" s="82">
        <v>5</v>
      </c>
      <c r="L238" s="82">
        <v>2018</v>
      </c>
      <c r="M238" s="76">
        <f t="shared" si="3"/>
        <v>43243</v>
      </c>
      <c r="N238" s="82" t="s">
        <v>202</v>
      </c>
      <c r="O238" s="82">
        <v>19</v>
      </c>
      <c r="P238" s="82" t="s">
        <v>4506</v>
      </c>
      <c r="Q238" s="82" t="s">
        <v>4456</v>
      </c>
      <c r="R238" s="82" t="s">
        <v>4507</v>
      </c>
      <c r="S238" s="82" t="s">
        <v>4508</v>
      </c>
      <c r="T238" s="82" t="s">
        <v>4457</v>
      </c>
      <c r="U238" s="82" t="s">
        <v>4457</v>
      </c>
      <c r="V238" s="82" t="s">
        <v>4457</v>
      </c>
      <c r="W238" s="82" t="s">
        <v>173</v>
      </c>
      <c r="X238" s="82" t="s">
        <v>4515</v>
      </c>
      <c r="Y238" s="82" t="s">
        <v>4457</v>
      </c>
      <c r="Z238" s="80" t="str">
        <f>IF(OR(R:R="",S:S=""),"Missing",IF(OR(S:S="Both EC and Condoms",S:S="Condom",S:S="EC"),"Yes",IF(AND(R:R&lt;&gt;"0: No Method",R:R&lt;&gt;"6: EC",R:R&lt;&gt;"5: Condoms"),"Yes","No")))</f>
        <v>No</v>
      </c>
      <c r="AA2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38" s="80" t="str">
        <f>IF(W:W="Pregnant","Pregnant",IF(AND(Z:Z="No",AA:AA="Yes"),"Adopter",IF(Z:Z="Yes","Continuing User",IF(AND(Z:Z="No",AA:AA="No"),"Non-user","Missing"))))</f>
        <v>Adopter</v>
      </c>
      <c r="AC238" s="80">
        <f>VLOOKUP(N238,Registration!O:P,2,FALSE)</f>
        <v>19</v>
      </c>
      <c r="AD238" s="82" t="s">
        <v>4510</v>
      </c>
      <c r="AE238" s="82"/>
      <c r="AF238" s="82"/>
      <c r="AG238" s="82"/>
      <c r="AH238" s="82"/>
    </row>
    <row r="239" spans="1:34" s="80" customFormat="1" ht="23.1" customHeight="1">
      <c r="A239" s="82" t="s">
        <v>46</v>
      </c>
      <c r="B239" s="82" t="s">
        <v>26</v>
      </c>
      <c r="C239" s="82" t="s">
        <v>27</v>
      </c>
      <c r="D239" s="82" t="s">
        <v>28</v>
      </c>
      <c r="E239" s="82" t="s">
        <v>28</v>
      </c>
      <c r="F239" s="82" t="s">
        <v>111</v>
      </c>
      <c r="G239" s="82" t="s">
        <v>167</v>
      </c>
      <c r="H239" s="80" t="s">
        <v>8159</v>
      </c>
      <c r="I239" s="82" t="s">
        <v>8161</v>
      </c>
      <c r="J239" s="82">
        <v>23</v>
      </c>
      <c r="K239" s="82">
        <v>5</v>
      </c>
      <c r="L239" s="82">
        <v>2018</v>
      </c>
      <c r="M239" s="76">
        <f t="shared" si="3"/>
        <v>43243</v>
      </c>
      <c r="N239" s="82" t="s">
        <v>431</v>
      </c>
      <c r="O239" s="82">
        <v>18</v>
      </c>
      <c r="P239" s="82" t="s">
        <v>4506</v>
      </c>
      <c r="Q239" s="82" t="s">
        <v>4456</v>
      </c>
      <c r="R239" s="82" t="s">
        <v>4507</v>
      </c>
      <c r="S239" s="82" t="s">
        <v>4508</v>
      </c>
      <c r="T239" s="82" t="s">
        <v>4457</v>
      </c>
      <c r="U239" s="82" t="s">
        <v>4457</v>
      </c>
      <c r="V239" s="82" t="s">
        <v>4457</v>
      </c>
      <c r="W239" s="82" t="s">
        <v>173</v>
      </c>
      <c r="X239" s="82" t="s">
        <v>4515</v>
      </c>
      <c r="Y239" s="82" t="s">
        <v>4457</v>
      </c>
      <c r="Z239" s="80" t="str">
        <f>IF(OR(R:R="",S:S=""),"Missing",IF(OR(S:S="Both EC and Condoms",S:S="Condom",S:S="EC"),"Yes",IF(AND(R:R&lt;&gt;"0: No Method",R:R&lt;&gt;"6: EC",R:R&lt;&gt;"5: Condoms"),"Yes","No")))</f>
        <v>No</v>
      </c>
      <c r="AA2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39" s="80" t="str">
        <f>IF(W:W="Pregnant","Pregnant",IF(AND(Z:Z="No",AA:AA="Yes"),"Adopter",IF(Z:Z="Yes","Continuing User",IF(AND(Z:Z="No",AA:AA="No"),"Non-user","Missing"))))</f>
        <v>Adopter</v>
      </c>
      <c r="AC239" s="80">
        <f>VLOOKUP(N239,Registration!O:P,2,FALSE)</f>
        <v>18</v>
      </c>
      <c r="AD239" s="82" t="s">
        <v>4510</v>
      </c>
      <c r="AE239" s="82"/>
      <c r="AF239" s="82"/>
      <c r="AG239" s="82"/>
      <c r="AH239" s="82"/>
    </row>
    <row r="240" spans="1:34" s="80" customFormat="1" ht="23.1" customHeight="1">
      <c r="A240" s="82" t="s">
        <v>46</v>
      </c>
      <c r="B240" s="82" t="s">
        <v>26</v>
      </c>
      <c r="C240" s="82" t="s">
        <v>27</v>
      </c>
      <c r="D240" s="82" t="s">
        <v>28</v>
      </c>
      <c r="E240" s="82" t="s">
        <v>28</v>
      </c>
      <c r="F240" s="82" t="s">
        <v>111</v>
      </c>
      <c r="G240" s="82" t="s">
        <v>167</v>
      </c>
      <c r="H240" s="80" t="s">
        <v>8159</v>
      </c>
      <c r="I240" s="82" t="s">
        <v>8160</v>
      </c>
      <c r="J240" s="82">
        <v>24</v>
      </c>
      <c r="K240" s="82">
        <v>5</v>
      </c>
      <c r="L240" s="82">
        <v>2018</v>
      </c>
      <c r="M240" s="76">
        <f t="shared" si="3"/>
        <v>43244</v>
      </c>
      <c r="N240" s="82" t="s">
        <v>443</v>
      </c>
      <c r="O240" s="82">
        <v>19</v>
      </c>
      <c r="P240" s="82" t="s">
        <v>4506</v>
      </c>
      <c r="Q240" s="82" t="s">
        <v>4456</v>
      </c>
      <c r="R240" s="82" t="s">
        <v>4507</v>
      </c>
      <c r="S240" s="82" t="s">
        <v>4508</v>
      </c>
      <c r="T240" s="82" t="s">
        <v>4457</v>
      </c>
      <c r="U240" s="82" t="s">
        <v>4457</v>
      </c>
      <c r="V240" s="82" t="s">
        <v>4457</v>
      </c>
      <c r="W240" s="82" t="s">
        <v>173</v>
      </c>
      <c r="X240" s="82" t="s">
        <v>4507</v>
      </c>
      <c r="Y240" s="82" t="s">
        <v>4457</v>
      </c>
      <c r="Z240" s="80" t="str">
        <f>IF(OR(R:R="",S:S=""),"Missing",IF(OR(S:S="Both EC and Condoms",S:S="Condom",S:S="EC"),"Yes",IF(AND(R:R&lt;&gt;"0: No Method",R:R&lt;&gt;"6: EC",R:R&lt;&gt;"5: Condoms"),"Yes","No")))</f>
        <v>No</v>
      </c>
      <c r="AA2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40" s="80" t="s">
        <v>4509</v>
      </c>
      <c r="AC240" s="80">
        <f>VLOOKUP(N240,Registration!O:P,2,FALSE)</f>
        <v>19</v>
      </c>
      <c r="AD240" s="82" t="s">
        <v>4510</v>
      </c>
      <c r="AE240" s="82"/>
      <c r="AF240" s="82"/>
      <c r="AG240" s="82"/>
      <c r="AH240" s="82"/>
    </row>
    <row r="241" spans="1:34" s="80" customFormat="1" ht="23.1" customHeight="1">
      <c r="A241" s="82" t="s">
        <v>46</v>
      </c>
      <c r="B241" s="82" t="s">
        <v>26</v>
      </c>
      <c r="C241" s="82" t="s">
        <v>27</v>
      </c>
      <c r="D241" s="82" t="s">
        <v>28</v>
      </c>
      <c r="E241" s="82" t="s">
        <v>28</v>
      </c>
      <c r="F241" s="82" t="s">
        <v>111</v>
      </c>
      <c r="G241" s="82" t="s">
        <v>167</v>
      </c>
      <c r="H241" s="80" t="s">
        <v>8159</v>
      </c>
      <c r="I241" s="82" t="s">
        <v>8160</v>
      </c>
      <c r="J241" s="82">
        <v>24</v>
      </c>
      <c r="K241" s="82">
        <v>5</v>
      </c>
      <c r="L241" s="82">
        <v>2018</v>
      </c>
      <c r="M241" s="76">
        <f t="shared" si="3"/>
        <v>43244</v>
      </c>
      <c r="N241" s="82" t="s">
        <v>446</v>
      </c>
      <c r="O241" s="82">
        <v>16</v>
      </c>
      <c r="P241" s="82" t="s">
        <v>4506</v>
      </c>
      <c r="Q241" s="82" t="s">
        <v>4456</v>
      </c>
      <c r="R241" s="82" t="s">
        <v>4507</v>
      </c>
      <c r="S241" s="82" t="s">
        <v>4508</v>
      </c>
      <c r="T241" s="82" t="s">
        <v>4457</v>
      </c>
      <c r="U241" s="82" t="s">
        <v>4457</v>
      </c>
      <c r="V241" s="82" t="s">
        <v>4457</v>
      </c>
      <c r="W241" s="82" t="s">
        <v>173</v>
      </c>
      <c r="X241" s="82" t="s">
        <v>4507</v>
      </c>
      <c r="Y241" s="82" t="s">
        <v>4457</v>
      </c>
      <c r="Z241" s="80" t="str">
        <f>IF(OR(R:R="",S:S=""),"Missing",IF(OR(S:S="Both EC and Condoms",S:S="Condom",S:S="EC"),"Yes",IF(AND(R:R&lt;&gt;"0: No Method",R:R&lt;&gt;"6: EC",R:R&lt;&gt;"5: Condoms"),"Yes","No")))</f>
        <v>No</v>
      </c>
      <c r="AA2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41" s="80" t="s">
        <v>4509</v>
      </c>
      <c r="AC241" s="80">
        <f>VLOOKUP(N241,Registration!O:P,2,FALSE)</f>
        <v>16</v>
      </c>
      <c r="AD241" s="82" t="s">
        <v>4510</v>
      </c>
      <c r="AE241" s="82"/>
      <c r="AF241" s="82"/>
      <c r="AG241" s="82"/>
      <c r="AH241" s="82"/>
    </row>
    <row r="242" spans="1:34" s="80" customFormat="1" ht="23.1" customHeight="1">
      <c r="A242" s="82" t="s">
        <v>46</v>
      </c>
      <c r="B242" s="82" t="s">
        <v>26</v>
      </c>
      <c r="C242" s="82" t="s">
        <v>27</v>
      </c>
      <c r="D242" s="82" t="s">
        <v>28</v>
      </c>
      <c r="E242" s="82" t="s">
        <v>28</v>
      </c>
      <c r="F242" s="82" t="s">
        <v>111</v>
      </c>
      <c r="G242" s="82" t="s">
        <v>167</v>
      </c>
      <c r="H242" s="80" t="s">
        <v>8159</v>
      </c>
      <c r="I242" s="82" t="s">
        <v>8161</v>
      </c>
      <c r="J242" s="82">
        <v>25</v>
      </c>
      <c r="K242" s="82">
        <v>5</v>
      </c>
      <c r="L242" s="82">
        <v>2018</v>
      </c>
      <c r="M242" s="76">
        <f t="shared" si="3"/>
        <v>43245</v>
      </c>
      <c r="N242" s="82" t="s">
        <v>448</v>
      </c>
      <c r="O242" s="82">
        <v>19</v>
      </c>
      <c r="P242" s="82" t="s">
        <v>4506</v>
      </c>
      <c r="Q242" s="82" t="s">
        <v>4456</v>
      </c>
      <c r="R242" s="82" t="s">
        <v>4507</v>
      </c>
      <c r="S242" s="82" t="s">
        <v>4508</v>
      </c>
      <c r="T242" s="82" t="s">
        <v>4457</v>
      </c>
      <c r="U242" s="82" t="s">
        <v>4457</v>
      </c>
      <c r="V242" s="82" t="s">
        <v>4457</v>
      </c>
      <c r="W242" s="82" t="s">
        <v>173</v>
      </c>
      <c r="X242" s="82" t="s">
        <v>4515</v>
      </c>
      <c r="Y242" s="82" t="s">
        <v>4457</v>
      </c>
      <c r="Z242" s="80" t="str">
        <f>IF(OR(R:R="",S:S=""),"Missing",IF(OR(S:S="Both EC and Condoms",S:S="Condom",S:S="EC"),"Yes",IF(AND(R:R&lt;&gt;"0: No Method",R:R&lt;&gt;"6: EC",R:R&lt;&gt;"5: Condoms"),"Yes","No")))</f>
        <v>No</v>
      </c>
      <c r="AA2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42" s="80" t="str">
        <f>IF(W:W="Pregnant","Pregnant",IF(AND(Z:Z="No",AA:AA="Yes"),"Adopter",IF(Z:Z="Yes","Continuing User",IF(AND(Z:Z="No",AA:AA="No"),"Non-user","Missing"))))</f>
        <v>Adopter</v>
      </c>
      <c r="AC242" s="80">
        <f>VLOOKUP(N242,Registration!O:P,2,FALSE)</f>
        <v>19</v>
      </c>
      <c r="AD242" s="82" t="s">
        <v>4510</v>
      </c>
      <c r="AE242" s="82"/>
      <c r="AF242" s="82"/>
      <c r="AG242" s="82"/>
      <c r="AH242" s="82"/>
    </row>
    <row r="243" spans="1:34" s="80" customFormat="1" ht="23.1" customHeight="1">
      <c r="A243" s="82" t="s">
        <v>46</v>
      </c>
      <c r="B243" s="82" t="s">
        <v>26</v>
      </c>
      <c r="C243" s="82" t="s">
        <v>27</v>
      </c>
      <c r="D243" s="82" t="s">
        <v>28</v>
      </c>
      <c r="E243" s="82" t="s">
        <v>28</v>
      </c>
      <c r="F243" s="82" t="s">
        <v>111</v>
      </c>
      <c r="G243" s="82" t="s">
        <v>167</v>
      </c>
      <c r="H243" s="80" t="s">
        <v>8159</v>
      </c>
      <c r="I243" s="82" t="s">
        <v>8161</v>
      </c>
      <c r="J243" s="82">
        <v>25</v>
      </c>
      <c r="K243" s="82">
        <v>5</v>
      </c>
      <c r="L243" s="82">
        <v>2018</v>
      </c>
      <c r="M243" s="76">
        <f t="shared" si="3"/>
        <v>43245</v>
      </c>
      <c r="N243" s="82" t="s">
        <v>399</v>
      </c>
      <c r="O243" s="82">
        <v>19</v>
      </c>
      <c r="P243" s="82" t="s">
        <v>4506</v>
      </c>
      <c r="Q243" s="82" t="s">
        <v>4456</v>
      </c>
      <c r="R243" s="82" t="s">
        <v>4507</v>
      </c>
      <c r="S243" s="82" t="s">
        <v>4508</v>
      </c>
      <c r="T243" s="82" t="s">
        <v>4457</v>
      </c>
      <c r="U243" s="82" t="s">
        <v>4457</v>
      </c>
      <c r="V243" s="82" t="s">
        <v>4457</v>
      </c>
      <c r="W243" s="82" t="s">
        <v>173</v>
      </c>
      <c r="X243" s="82" t="s">
        <v>4515</v>
      </c>
      <c r="Y243" s="82" t="s">
        <v>4457</v>
      </c>
      <c r="Z243" s="80" t="str">
        <f>IF(OR(R:R="",S:S=""),"Missing",IF(OR(S:S="Both EC and Condoms",S:S="Condom",S:S="EC"),"Yes",IF(AND(R:R&lt;&gt;"0: No Method",R:R&lt;&gt;"6: EC",R:R&lt;&gt;"5: Condoms"),"Yes","No")))</f>
        <v>No</v>
      </c>
      <c r="AA2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43" s="80" t="str">
        <f>IF(W:W="Pregnant","Pregnant",IF(AND(Z:Z="No",AA:AA="Yes"),"Adopter",IF(Z:Z="Yes","Continuing User",IF(AND(Z:Z="No",AA:AA="No"),"Non-user","Missing"))))</f>
        <v>Adopter</v>
      </c>
      <c r="AC243" s="80">
        <f>VLOOKUP(N243,Registration!O:P,2,FALSE)</f>
        <v>19</v>
      </c>
      <c r="AD243" s="82" t="s">
        <v>4510</v>
      </c>
      <c r="AE243" s="82"/>
      <c r="AF243" s="82"/>
      <c r="AG243" s="82"/>
      <c r="AH243" s="82"/>
    </row>
    <row r="244" spans="1:34" s="80" customFormat="1" ht="23.1" customHeight="1">
      <c r="A244" s="82" t="s">
        <v>46</v>
      </c>
      <c r="B244" s="82" t="s">
        <v>26</v>
      </c>
      <c r="C244" s="82" t="s">
        <v>27</v>
      </c>
      <c r="D244" s="82" t="s">
        <v>28</v>
      </c>
      <c r="E244" s="82" t="s">
        <v>28</v>
      </c>
      <c r="F244" s="82" t="s">
        <v>111</v>
      </c>
      <c r="G244" s="82" t="s">
        <v>167</v>
      </c>
      <c r="H244" s="80" t="s">
        <v>8159</v>
      </c>
      <c r="I244" s="82" t="s">
        <v>8161</v>
      </c>
      <c r="J244" s="82">
        <v>25</v>
      </c>
      <c r="K244" s="82">
        <v>5</v>
      </c>
      <c r="L244" s="82">
        <v>2018</v>
      </c>
      <c r="M244" s="76">
        <f t="shared" si="3"/>
        <v>43245</v>
      </c>
      <c r="N244" s="82" t="s">
        <v>451</v>
      </c>
      <c r="O244" s="82">
        <v>18</v>
      </c>
      <c r="P244" s="82" t="s">
        <v>4506</v>
      </c>
      <c r="Q244" s="82" t="s">
        <v>4456</v>
      </c>
      <c r="R244" s="82" t="s">
        <v>4507</v>
      </c>
      <c r="S244" s="82" t="s">
        <v>4508</v>
      </c>
      <c r="T244" s="82" t="s">
        <v>4457</v>
      </c>
      <c r="U244" s="82" t="s">
        <v>4457</v>
      </c>
      <c r="V244" s="82" t="s">
        <v>4457</v>
      </c>
      <c r="W244" s="82" t="s">
        <v>173</v>
      </c>
      <c r="X244" s="82" t="s">
        <v>4515</v>
      </c>
      <c r="Y244" s="82" t="s">
        <v>4457</v>
      </c>
      <c r="Z244" s="80" t="str">
        <f>IF(OR(R:R="",S:S=""),"Missing",IF(OR(S:S="Both EC and Condoms",S:S="Condom",S:S="EC"),"Yes",IF(AND(R:R&lt;&gt;"0: No Method",R:R&lt;&gt;"6: EC",R:R&lt;&gt;"5: Condoms"),"Yes","No")))</f>
        <v>No</v>
      </c>
      <c r="AA2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44" s="80" t="str">
        <f>IF(W:W="Pregnant","Pregnant",IF(AND(Z:Z="No",AA:AA="Yes"),"Adopter",IF(Z:Z="Yes","Continuing User",IF(AND(Z:Z="No",AA:AA="No"),"Non-user","Missing"))))</f>
        <v>Adopter</v>
      </c>
      <c r="AC244" s="80">
        <f>VLOOKUP(N244,Registration!O:P,2,FALSE)</f>
        <v>18</v>
      </c>
      <c r="AD244" s="82" t="s">
        <v>4510</v>
      </c>
      <c r="AE244" s="82"/>
      <c r="AF244" s="82"/>
      <c r="AG244" s="82"/>
      <c r="AH244" s="82"/>
    </row>
    <row r="245" spans="1:34" s="80" customFormat="1" ht="23.1" customHeight="1">
      <c r="A245" s="82" t="s">
        <v>46</v>
      </c>
      <c r="B245" s="82" t="s">
        <v>26</v>
      </c>
      <c r="C245" s="82" t="s">
        <v>27</v>
      </c>
      <c r="D245" s="82" t="s">
        <v>28</v>
      </c>
      <c r="E245" s="82" t="s">
        <v>28</v>
      </c>
      <c r="F245" s="82" t="s">
        <v>111</v>
      </c>
      <c r="G245" s="82" t="s">
        <v>167</v>
      </c>
      <c r="H245" s="80" t="s">
        <v>8159</v>
      </c>
      <c r="I245" s="82" t="s">
        <v>8161</v>
      </c>
      <c r="J245" s="82">
        <v>25</v>
      </c>
      <c r="K245" s="82">
        <v>5</v>
      </c>
      <c r="L245" s="82">
        <v>2018</v>
      </c>
      <c r="M245" s="76">
        <f t="shared" si="3"/>
        <v>43245</v>
      </c>
      <c r="N245" s="82" t="s">
        <v>454</v>
      </c>
      <c r="O245" s="82">
        <v>17</v>
      </c>
      <c r="P245" s="82" t="s">
        <v>4506</v>
      </c>
      <c r="Q245" s="82" t="s">
        <v>4456</v>
      </c>
      <c r="R245" s="82" t="s">
        <v>4507</v>
      </c>
      <c r="S245" s="82" t="s">
        <v>4508</v>
      </c>
      <c r="T245" s="82" t="s">
        <v>4457</v>
      </c>
      <c r="U245" s="82" t="s">
        <v>4457</v>
      </c>
      <c r="V245" s="82" t="s">
        <v>4457</v>
      </c>
      <c r="W245" s="82" t="s">
        <v>173</v>
      </c>
      <c r="X245" s="82" t="s">
        <v>4507</v>
      </c>
      <c r="Y245" s="82" t="s">
        <v>4457</v>
      </c>
      <c r="Z245" s="80" t="str">
        <f>IF(OR(R:R="",S:S=""),"Missing",IF(OR(S:S="Both EC and Condoms",S:S="Condom",S:S="EC"),"Yes",IF(AND(R:R&lt;&gt;"0: No Method",R:R&lt;&gt;"6: EC",R:R&lt;&gt;"5: Condoms"),"Yes","No")))</f>
        <v>No</v>
      </c>
      <c r="AA2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45" s="80" t="s">
        <v>4509</v>
      </c>
      <c r="AC245" s="80">
        <f>VLOOKUP(N245,Registration!O:P,2,FALSE)</f>
        <v>17</v>
      </c>
      <c r="AD245" s="82" t="s">
        <v>4510</v>
      </c>
      <c r="AE245" s="82"/>
      <c r="AF245" s="82"/>
      <c r="AG245" s="82"/>
      <c r="AH245" s="82"/>
    </row>
    <row r="246" spans="1:34" s="80" customFormat="1" ht="23.1" customHeight="1">
      <c r="A246" s="82" t="s">
        <v>46</v>
      </c>
      <c r="B246" s="82" t="s">
        <v>26</v>
      </c>
      <c r="C246" s="82" t="s">
        <v>27</v>
      </c>
      <c r="D246" s="82" t="s">
        <v>28</v>
      </c>
      <c r="E246" s="82" t="s">
        <v>28</v>
      </c>
      <c r="F246" s="82" t="s">
        <v>29</v>
      </c>
      <c r="G246" s="82" t="s">
        <v>1887</v>
      </c>
      <c r="H246" s="80" t="s">
        <v>8165</v>
      </c>
      <c r="I246" s="82" t="s">
        <v>8163</v>
      </c>
      <c r="J246" s="82">
        <v>21</v>
      </c>
      <c r="K246" s="82">
        <v>5</v>
      </c>
      <c r="L246" s="82">
        <v>2018</v>
      </c>
      <c r="M246" s="76">
        <f t="shared" si="3"/>
        <v>43241</v>
      </c>
      <c r="N246" s="82" t="s">
        <v>2103</v>
      </c>
      <c r="O246" s="82">
        <v>18</v>
      </c>
      <c r="P246" s="82" t="s">
        <v>4506</v>
      </c>
      <c r="Q246" s="82" t="s">
        <v>4456</v>
      </c>
      <c r="R246" s="82" t="s">
        <v>4507</v>
      </c>
      <c r="S246" s="82" t="s">
        <v>4508</v>
      </c>
      <c r="T246" s="82" t="s">
        <v>4457</v>
      </c>
      <c r="U246" s="82" t="s">
        <v>4457</v>
      </c>
      <c r="V246" s="82" t="s">
        <v>4457</v>
      </c>
      <c r="W246" s="82" t="s">
        <v>173</v>
      </c>
      <c r="X246" s="82" t="s">
        <v>4517</v>
      </c>
      <c r="Y246" s="82" t="s">
        <v>4457</v>
      </c>
      <c r="Z246" s="80" t="str">
        <f>IF(OR(R:R="",S:S=""),"Missing",IF(OR(S:S="Both EC and Condoms",S:S="Condom",S:S="EC"),"Yes",IF(AND(R:R&lt;&gt;"0: No Method",R:R&lt;&gt;"6: EC",R:R&lt;&gt;"5: Condoms"),"Yes","No")))</f>
        <v>No</v>
      </c>
      <c r="AA2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46" s="80" t="str">
        <f>IF(W:W="Pregnant","Pregnant",IF(AND(Z:Z="No",AA:AA="Yes"),"Adopter",IF(Z:Z="Yes","Continuing User",IF(AND(Z:Z="No",AA:AA="No"),"Non-user","Missing"))))</f>
        <v>Adopter</v>
      </c>
      <c r="AC246" s="80">
        <f>VLOOKUP(N246,Registration!O:P,2,FALSE)</f>
        <v>18</v>
      </c>
      <c r="AD246" s="82" t="s">
        <v>4510</v>
      </c>
      <c r="AE246" s="82"/>
      <c r="AF246" s="82"/>
      <c r="AG246" s="82"/>
      <c r="AH246" s="82"/>
    </row>
    <row r="247" spans="1:34" s="80" customFormat="1" ht="23.1" customHeight="1">
      <c r="A247" s="82" t="s">
        <v>46</v>
      </c>
      <c r="B247" s="82" t="s">
        <v>26</v>
      </c>
      <c r="C247" s="82" t="s">
        <v>27</v>
      </c>
      <c r="D247" s="82" t="s">
        <v>28</v>
      </c>
      <c r="E247" s="82" t="s">
        <v>28</v>
      </c>
      <c r="F247" s="82" t="s">
        <v>29</v>
      </c>
      <c r="G247" s="82" t="s">
        <v>1887</v>
      </c>
      <c r="H247" s="80" t="s">
        <v>8165</v>
      </c>
      <c r="I247" s="82" t="s">
        <v>8163</v>
      </c>
      <c r="J247" s="82">
        <v>23</v>
      </c>
      <c r="K247" s="82">
        <v>5</v>
      </c>
      <c r="L247" s="82">
        <v>2018</v>
      </c>
      <c r="M247" s="76">
        <f t="shared" si="3"/>
        <v>43243</v>
      </c>
      <c r="N247" s="82" t="s">
        <v>2105</v>
      </c>
      <c r="O247" s="82">
        <v>19</v>
      </c>
      <c r="P247" s="82" t="s">
        <v>4506</v>
      </c>
      <c r="Q247" s="82" t="s">
        <v>4456</v>
      </c>
      <c r="R247" s="82" t="s">
        <v>4507</v>
      </c>
      <c r="S247" s="82" t="s">
        <v>4508</v>
      </c>
      <c r="T247" s="82" t="s">
        <v>4456</v>
      </c>
      <c r="U247" s="82" t="s">
        <v>4457</v>
      </c>
      <c r="V247" s="82" t="s">
        <v>4457</v>
      </c>
      <c r="W247" s="82" t="s">
        <v>173</v>
      </c>
      <c r="X247" s="82" t="s">
        <v>4516</v>
      </c>
      <c r="Y247" s="82" t="s">
        <v>4456</v>
      </c>
      <c r="Z247" s="80" t="str">
        <f>IF(OR(R:R="",S:S=""),"Missing",IF(OR(S:S="Both EC and Condoms",S:S="Condom",S:S="EC"),"Yes",IF(AND(R:R&lt;&gt;"0: No Method",R:R&lt;&gt;"6: EC",R:R&lt;&gt;"5: Condoms"),"Yes","No")))</f>
        <v>No</v>
      </c>
      <c r="AA2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47" s="80" t="str">
        <f>IF(W:W="Pregnant","Pregnant",IF(AND(Z:Z="No",AA:AA="Yes"),"Adopter",IF(Z:Z="Yes","Continuing User",IF(AND(Z:Z="No",AA:AA="No"),"Non-user","Missing"))))</f>
        <v>Adopter</v>
      </c>
      <c r="AC247" s="80">
        <f>VLOOKUP(N247,Registration!O:P,2,FALSE)</f>
        <v>19</v>
      </c>
      <c r="AD247" s="82" t="s">
        <v>4510</v>
      </c>
      <c r="AE247" s="82"/>
      <c r="AF247" s="82"/>
      <c r="AG247" s="82"/>
      <c r="AH247" s="82"/>
    </row>
    <row r="248" spans="1:34" s="80" customFormat="1" ht="23.1" customHeight="1">
      <c r="A248" s="82" t="s">
        <v>46</v>
      </c>
      <c r="B248" s="82" t="s">
        <v>26</v>
      </c>
      <c r="C248" s="82" t="s">
        <v>27</v>
      </c>
      <c r="D248" s="82" t="s">
        <v>28</v>
      </c>
      <c r="E248" s="82" t="s">
        <v>28</v>
      </c>
      <c r="F248" s="82" t="s">
        <v>29</v>
      </c>
      <c r="G248" s="82" t="s">
        <v>1887</v>
      </c>
      <c r="H248" s="80" t="s">
        <v>8165</v>
      </c>
      <c r="I248" s="82" t="s">
        <v>8163</v>
      </c>
      <c r="J248" s="82">
        <v>24</v>
      </c>
      <c r="K248" s="82">
        <v>5</v>
      </c>
      <c r="L248" s="82">
        <v>2018</v>
      </c>
      <c r="M248" s="76">
        <f t="shared" si="3"/>
        <v>43244</v>
      </c>
      <c r="N248" s="82" t="s">
        <v>2108</v>
      </c>
      <c r="O248" s="82">
        <v>19</v>
      </c>
      <c r="P248" s="82" t="s">
        <v>4506</v>
      </c>
      <c r="Q248" s="82" t="s">
        <v>4456</v>
      </c>
      <c r="R248" s="82" t="s">
        <v>4507</v>
      </c>
      <c r="S248" s="82" t="s">
        <v>4508</v>
      </c>
      <c r="T248" s="82" t="s">
        <v>4456</v>
      </c>
      <c r="U248" s="82" t="s">
        <v>4457</v>
      </c>
      <c r="V248" s="82" t="s">
        <v>4457</v>
      </c>
      <c r="W248" s="82" t="s">
        <v>173</v>
      </c>
      <c r="X248" s="82" t="s">
        <v>4521</v>
      </c>
      <c r="Y248" s="82" t="s">
        <v>4457</v>
      </c>
      <c r="Z248" s="80" t="str">
        <f>IF(OR(R:R="",S:S=""),"Missing",IF(OR(S:S="Both EC and Condoms",S:S="Condom",S:S="EC"),"Yes",IF(AND(R:R&lt;&gt;"0: No Method",R:R&lt;&gt;"6: EC",R:R&lt;&gt;"5: Condoms"),"Yes","No")))</f>
        <v>No</v>
      </c>
      <c r="AA2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48" s="80" t="str">
        <f>IF(W:W="Pregnant","Pregnant",IF(AND(Z:Z="No",AA:AA="Yes"),"Adopter",IF(Z:Z="Yes","Continuing User",IF(AND(Z:Z="No",AA:AA="No"),"Non-user","Missing"))))</f>
        <v>Adopter</v>
      </c>
      <c r="AC248" s="80">
        <f>VLOOKUP(N248,Registration!O:P,2,FALSE)</f>
        <v>19</v>
      </c>
      <c r="AD248" s="82" t="s">
        <v>4510</v>
      </c>
      <c r="AE248" s="82"/>
      <c r="AF248" s="82"/>
      <c r="AG248" s="82"/>
      <c r="AH248" s="82"/>
    </row>
    <row r="249" spans="1:34" s="80" customFormat="1" ht="23.1" customHeight="1">
      <c r="A249" s="82" t="s">
        <v>46</v>
      </c>
      <c r="B249" s="82" t="s">
        <v>26</v>
      </c>
      <c r="C249" s="82" t="s">
        <v>27</v>
      </c>
      <c r="D249" s="82" t="s">
        <v>28</v>
      </c>
      <c r="E249" s="82" t="s">
        <v>28</v>
      </c>
      <c r="F249" s="82" t="s">
        <v>29</v>
      </c>
      <c r="G249" s="82" t="s">
        <v>1887</v>
      </c>
      <c r="H249" s="80" t="s">
        <v>8165</v>
      </c>
      <c r="I249" s="82" t="s">
        <v>8163</v>
      </c>
      <c r="J249" s="82">
        <v>24</v>
      </c>
      <c r="K249" s="82">
        <v>5</v>
      </c>
      <c r="L249" s="82">
        <v>2018</v>
      </c>
      <c r="M249" s="76">
        <f t="shared" si="3"/>
        <v>43244</v>
      </c>
      <c r="N249" s="82" t="s">
        <v>2110</v>
      </c>
      <c r="O249" s="82">
        <v>19</v>
      </c>
      <c r="P249" s="82" t="s">
        <v>4506</v>
      </c>
      <c r="Q249" s="82" t="s">
        <v>4456</v>
      </c>
      <c r="R249" s="82" t="s">
        <v>4507</v>
      </c>
      <c r="S249" s="82" t="s">
        <v>4508</v>
      </c>
      <c r="T249" s="82" t="s">
        <v>4456</v>
      </c>
      <c r="U249" s="82" t="s">
        <v>4457</v>
      </c>
      <c r="V249" s="82" t="s">
        <v>4457</v>
      </c>
      <c r="W249" s="82" t="s">
        <v>173</v>
      </c>
      <c r="X249" s="82" t="s">
        <v>4516</v>
      </c>
      <c r="Y249" s="82" t="s">
        <v>4456</v>
      </c>
      <c r="Z249" s="80" t="str">
        <f>IF(OR(R:R="",S:S=""),"Missing",IF(OR(S:S="Both EC and Condoms",S:S="Condom",S:S="EC"),"Yes",IF(AND(R:R&lt;&gt;"0: No Method",R:R&lt;&gt;"6: EC",R:R&lt;&gt;"5: Condoms"),"Yes","No")))</f>
        <v>No</v>
      </c>
      <c r="AA2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49" s="80" t="str">
        <f>IF(W:W="Pregnant","Pregnant",IF(AND(Z:Z="No",AA:AA="Yes"),"Adopter",IF(Z:Z="Yes","Continuing User",IF(AND(Z:Z="No",AA:AA="No"),"Non-user","Missing"))))</f>
        <v>Adopter</v>
      </c>
      <c r="AC249" s="80">
        <f>VLOOKUP(N249,Registration!O:P,2,FALSE)</f>
        <v>19</v>
      </c>
      <c r="AD249" s="82" t="s">
        <v>4510</v>
      </c>
      <c r="AE249" s="82"/>
      <c r="AF249" s="82"/>
      <c r="AG249" s="82"/>
      <c r="AH249" s="82"/>
    </row>
    <row r="250" spans="1:34" s="80" customFormat="1" ht="23.1" customHeight="1">
      <c r="A250" s="82" t="s">
        <v>46</v>
      </c>
      <c r="B250" s="82" t="s">
        <v>26</v>
      </c>
      <c r="C250" s="82" t="s">
        <v>27</v>
      </c>
      <c r="D250" s="82" t="s">
        <v>28</v>
      </c>
      <c r="E250" s="82" t="s">
        <v>28</v>
      </c>
      <c r="F250" s="82" t="s">
        <v>29</v>
      </c>
      <c r="G250" s="82" t="s">
        <v>1887</v>
      </c>
      <c r="H250" s="80" t="s">
        <v>8165</v>
      </c>
      <c r="I250" s="82" t="s">
        <v>8162</v>
      </c>
      <c r="J250" s="82">
        <v>26</v>
      </c>
      <c r="K250" s="82">
        <v>5</v>
      </c>
      <c r="L250" s="82">
        <v>2018</v>
      </c>
      <c r="M250" s="76">
        <f t="shared" si="3"/>
        <v>43246</v>
      </c>
      <c r="N250" s="82" t="s">
        <v>1905</v>
      </c>
      <c r="O250" s="82">
        <v>15</v>
      </c>
      <c r="P250" s="82" t="s">
        <v>4511</v>
      </c>
      <c r="Q250" s="82" t="s">
        <v>4456</v>
      </c>
      <c r="R250" s="82" t="s">
        <v>4507</v>
      </c>
      <c r="S250" s="82" t="s">
        <v>4508</v>
      </c>
      <c r="T250" s="82" t="s">
        <v>4457</v>
      </c>
      <c r="U250" s="82" t="s">
        <v>4457</v>
      </c>
      <c r="V250" s="82" t="s">
        <v>4457</v>
      </c>
      <c r="W250" s="82" t="s">
        <v>173</v>
      </c>
      <c r="X250" s="82" t="s">
        <v>4517</v>
      </c>
      <c r="Y250" s="82" t="s">
        <v>4457</v>
      </c>
      <c r="Z250" s="80" t="str">
        <f>IF(OR(R:R="",S:S=""),"Missing",IF(OR(S:S="Both EC and Condoms",S:S="Condom",S:S="EC"),"Yes",IF(AND(R:R&lt;&gt;"0: No Method",R:R&lt;&gt;"6: EC",R:R&lt;&gt;"5: Condoms"),"Yes","No")))</f>
        <v>No</v>
      </c>
      <c r="AA2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50" s="80" t="str">
        <f>IF(W:W="Pregnant","Pregnant",IF(AND(Z:Z="No",AA:AA="Yes"),"Adopter",IF(Z:Z="Yes","Continuing User",IF(AND(Z:Z="No",AA:AA="No"),"Non-user","Missing"))))</f>
        <v>Adopter</v>
      </c>
      <c r="AC250" s="80">
        <f>VLOOKUP(N250,Registration!O:P,2,FALSE)</f>
        <v>15</v>
      </c>
      <c r="AD250" s="82" t="s">
        <v>4510</v>
      </c>
      <c r="AE250" s="82"/>
      <c r="AF250" s="82"/>
      <c r="AG250" s="82"/>
      <c r="AH250" s="82"/>
    </row>
    <row r="251" spans="1:34" s="80" customFormat="1" ht="23.1" customHeight="1">
      <c r="A251" s="82" t="s">
        <v>46</v>
      </c>
      <c r="B251" s="82" t="s">
        <v>26</v>
      </c>
      <c r="C251" s="82" t="s">
        <v>27</v>
      </c>
      <c r="D251" s="82" t="s">
        <v>28</v>
      </c>
      <c r="E251" s="82" t="s">
        <v>28</v>
      </c>
      <c r="F251" s="82" t="s">
        <v>29</v>
      </c>
      <c r="G251" s="82" t="s">
        <v>1887</v>
      </c>
      <c r="H251" s="80" t="s">
        <v>8165</v>
      </c>
      <c r="I251" s="82" t="s">
        <v>8162</v>
      </c>
      <c r="J251" s="82">
        <v>26</v>
      </c>
      <c r="K251" s="82">
        <v>5</v>
      </c>
      <c r="L251" s="82">
        <v>2018</v>
      </c>
      <c r="M251" s="76">
        <f t="shared" si="3"/>
        <v>43246</v>
      </c>
      <c r="N251" s="82" t="s">
        <v>2112</v>
      </c>
      <c r="O251" s="82">
        <v>15</v>
      </c>
      <c r="P251" s="82" t="s">
        <v>4506</v>
      </c>
      <c r="Q251" s="82" t="s">
        <v>4456</v>
      </c>
      <c r="R251" s="82" t="s">
        <v>4507</v>
      </c>
      <c r="S251" s="82" t="s">
        <v>4508</v>
      </c>
      <c r="T251" s="82" t="s">
        <v>4457</v>
      </c>
      <c r="U251" s="82" t="s">
        <v>4457</v>
      </c>
      <c r="V251" s="82" t="s">
        <v>4457</v>
      </c>
      <c r="W251" s="82" t="s">
        <v>173</v>
      </c>
      <c r="X251" s="82" t="s">
        <v>4517</v>
      </c>
      <c r="Y251" s="82" t="s">
        <v>4457</v>
      </c>
      <c r="Z251" s="80" t="str">
        <f>IF(OR(R:R="",S:S=""),"Missing",IF(OR(S:S="Both EC and Condoms",S:S="Condom",S:S="EC"),"Yes",IF(AND(R:R&lt;&gt;"0: No Method",R:R&lt;&gt;"6: EC",R:R&lt;&gt;"5: Condoms"),"Yes","No")))</f>
        <v>No</v>
      </c>
      <c r="AA2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51" s="80" t="str">
        <f>IF(W:W="Pregnant","Pregnant",IF(AND(Z:Z="No",AA:AA="Yes"),"Adopter",IF(Z:Z="Yes","Continuing User",IF(AND(Z:Z="No",AA:AA="No"),"Non-user","Missing"))))</f>
        <v>Adopter</v>
      </c>
      <c r="AC251" s="80">
        <f>VLOOKUP(N251,Registration!O:P,2,FALSE)</f>
        <v>15</v>
      </c>
      <c r="AD251" s="82" t="s">
        <v>4510</v>
      </c>
      <c r="AE251" s="82"/>
      <c r="AF251" s="82"/>
      <c r="AG251" s="82"/>
      <c r="AH251" s="82"/>
    </row>
    <row r="252" spans="1:34" s="80" customFormat="1" ht="23.1" customHeight="1">
      <c r="A252" s="82" t="s">
        <v>46</v>
      </c>
      <c r="B252" s="82" t="s">
        <v>26</v>
      </c>
      <c r="C252" s="82" t="s">
        <v>27</v>
      </c>
      <c r="D252" s="82" t="s">
        <v>28</v>
      </c>
      <c r="E252" s="82" t="s">
        <v>28</v>
      </c>
      <c r="F252" s="82" t="s">
        <v>29</v>
      </c>
      <c r="G252" s="82" t="s">
        <v>1887</v>
      </c>
      <c r="H252" s="80" t="s">
        <v>8165</v>
      </c>
      <c r="I252" s="82" t="s">
        <v>8162</v>
      </c>
      <c r="J252" s="82">
        <v>26</v>
      </c>
      <c r="K252" s="82">
        <v>5</v>
      </c>
      <c r="L252" s="82">
        <v>2018</v>
      </c>
      <c r="M252" s="76">
        <f t="shared" si="3"/>
        <v>43246</v>
      </c>
      <c r="N252" s="82" t="s">
        <v>2129</v>
      </c>
      <c r="O252" s="82">
        <v>17</v>
      </c>
      <c r="P252" s="82" t="s">
        <v>4506</v>
      </c>
      <c r="Q252" s="82" t="s">
        <v>4456</v>
      </c>
      <c r="R252" s="82" t="s">
        <v>4507</v>
      </c>
      <c r="S252" s="82" t="s">
        <v>4508</v>
      </c>
      <c r="T252" s="82" t="s">
        <v>4457</v>
      </c>
      <c r="U252" s="82" t="s">
        <v>4457</v>
      </c>
      <c r="V252" s="82" t="s">
        <v>4457</v>
      </c>
      <c r="W252" s="82" t="s">
        <v>173</v>
      </c>
      <c r="X252" s="82" t="s">
        <v>4507</v>
      </c>
      <c r="Y252" s="82" t="s">
        <v>4457</v>
      </c>
      <c r="Z252" s="80" t="str">
        <f>IF(OR(R:R="",S:S=""),"Missing",IF(OR(S:S="Both EC and Condoms",S:S="Condom",S:S="EC"),"Yes",IF(AND(R:R&lt;&gt;"0: No Method",R:R&lt;&gt;"6: EC",R:R&lt;&gt;"5: Condoms"),"Yes","No")))</f>
        <v>No</v>
      </c>
      <c r="AA2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52" s="80" t="s">
        <v>4509</v>
      </c>
      <c r="AC252" s="80">
        <f>VLOOKUP(N252,Registration!O:P,2,FALSE)</f>
        <v>17</v>
      </c>
      <c r="AD252" s="82" t="s">
        <v>4510</v>
      </c>
      <c r="AE252" s="82"/>
      <c r="AF252" s="82"/>
      <c r="AG252" s="82"/>
      <c r="AH252" s="82"/>
    </row>
    <row r="253" spans="1:34" s="80" customFormat="1" ht="23.1" customHeight="1">
      <c r="A253" s="82" t="s">
        <v>46</v>
      </c>
      <c r="B253" s="82" t="s">
        <v>26</v>
      </c>
      <c r="C253" s="82" t="s">
        <v>27</v>
      </c>
      <c r="D253" s="82" t="s">
        <v>28</v>
      </c>
      <c r="E253" s="82" t="s">
        <v>28</v>
      </c>
      <c r="F253" s="82" t="s">
        <v>29</v>
      </c>
      <c r="G253" s="82" t="s">
        <v>1887</v>
      </c>
      <c r="H253" s="80" t="s">
        <v>8165</v>
      </c>
      <c r="I253" s="82" t="s">
        <v>8162</v>
      </c>
      <c r="J253" s="82">
        <v>26</v>
      </c>
      <c r="K253" s="82">
        <v>5</v>
      </c>
      <c r="L253" s="82">
        <v>2018</v>
      </c>
      <c r="M253" s="76">
        <f t="shared" si="3"/>
        <v>43246</v>
      </c>
      <c r="N253" s="82" t="s">
        <v>2120</v>
      </c>
      <c r="O253" s="82">
        <v>15</v>
      </c>
      <c r="P253" s="82" t="s">
        <v>4506</v>
      </c>
      <c r="Q253" s="82" t="s">
        <v>4456</v>
      </c>
      <c r="R253" s="82" t="s">
        <v>4507</v>
      </c>
      <c r="S253" s="82" t="s">
        <v>4508</v>
      </c>
      <c r="T253" s="82" t="s">
        <v>4457</v>
      </c>
      <c r="U253" s="82" t="s">
        <v>4457</v>
      </c>
      <c r="V253" s="82" t="s">
        <v>4457</v>
      </c>
      <c r="W253" s="82" t="s">
        <v>173</v>
      </c>
      <c r="X253" s="82" t="s">
        <v>4507</v>
      </c>
      <c r="Y253" s="82" t="s">
        <v>4457</v>
      </c>
      <c r="Z253" s="80" t="str">
        <f>IF(OR(R:R="",S:S=""),"Missing",IF(OR(S:S="Both EC and Condoms",S:S="Condom",S:S="EC"),"Yes",IF(AND(R:R&lt;&gt;"0: No Method",R:R&lt;&gt;"6: EC",R:R&lt;&gt;"5: Condoms"),"Yes","No")))</f>
        <v>No</v>
      </c>
      <c r="AA2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53" s="80" t="s">
        <v>4509</v>
      </c>
      <c r="AC253" s="80">
        <f>VLOOKUP(N253,Registration!O:P,2,FALSE)</f>
        <v>15</v>
      </c>
      <c r="AD253" s="82" t="s">
        <v>4510</v>
      </c>
      <c r="AE253" s="82"/>
      <c r="AF253" s="82"/>
      <c r="AG253" s="82"/>
      <c r="AH253" s="82"/>
    </row>
    <row r="254" spans="1:34" s="80" customFormat="1" ht="23.1" customHeight="1">
      <c r="A254" s="82" t="s">
        <v>46</v>
      </c>
      <c r="B254" s="82" t="s">
        <v>26</v>
      </c>
      <c r="C254" s="82" t="s">
        <v>27</v>
      </c>
      <c r="D254" s="82" t="s">
        <v>28</v>
      </c>
      <c r="E254" s="82" t="s">
        <v>28</v>
      </c>
      <c r="F254" s="82" t="s">
        <v>29</v>
      </c>
      <c r="G254" s="82" t="s">
        <v>1887</v>
      </c>
      <c r="H254" s="80" t="s">
        <v>8165</v>
      </c>
      <c r="I254" s="82" t="s">
        <v>8162</v>
      </c>
      <c r="J254" s="82">
        <v>26</v>
      </c>
      <c r="K254" s="82">
        <v>5</v>
      </c>
      <c r="L254" s="82">
        <v>2018</v>
      </c>
      <c r="M254" s="76">
        <f t="shared" si="3"/>
        <v>43246</v>
      </c>
      <c r="N254" s="82" t="s">
        <v>2124</v>
      </c>
      <c r="O254" s="82">
        <v>18</v>
      </c>
      <c r="P254" s="82" t="s">
        <v>4506</v>
      </c>
      <c r="Q254" s="82" t="s">
        <v>4456</v>
      </c>
      <c r="R254" s="82" t="s">
        <v>4507</v>
      </c>
      <c r="S254" s="82" t="s">
        <v>4508</v>
      </c>
      <c r="T254" s="82" t="s">
        <v>4457</v>
      </c>
      <c r="U254" s="82" t="s">
        <v>4457</v>
      </c>
      <c r="V254" s="82" t="s">
        <v>4457</v>
      </c>
      <c r="W254" s="82" t="s">
        <v>173</v>
      </c>
      <c r="X254" s="82" t="s">
        <v>4517</v>
      </c>
      <c r="Y254" s="82" t="s">
        <v>4457</v>
      </c>
      <c r="Z254" s="80" t="str">
        <f>IF(OR(R:R="",S:S=""),"Missing",IF(OR(S:S="Both EC and Condoms",S:S="Condom",S:S="EC"),"Yes",IF(AND(R:R&lt;&gt;"0: No Method",R:R&lt;&gt;"6: EC",R:R&lt;&gt;"5: Condoms"),"Yes","No")))</f>
        <v>No</v>
      </c>
      <c r="AA2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54" s="80" t="str">
        <f>IF(W:W="Pregnant","Pregnant",IF(AND(Z:Z="No",AA:AA="Yes"),"Adopter",IF(Z:Z="Yes","Continuing User",IF(AND(Z:Z="No",AA:AA="No"),"Non-user","Missing"))))</f>
        <v>Adopter</v>
      </c>
      <c r="AC254" s="80">
        <f>VLOOKUP(N254,Registration!O:P,2,FALSE)</f>
        <v>18</v>
      </c>
      <c r="AD254" s="82" t="s">
        <v>4510</v>
      </c>
      <c r="AE254" s="82"/>
      <c r="AF254" s="82"/>
      <c r="AG254" s="82"/>
      <c r="AH254" s="82"/>
    </row>
    <row r="255" spans="1:34" s="80" customFormat="1" ht="23.1" customHeight="1">
      <c r="A255" s="82" t="s">
        <v>46</v>
      </c>
      <c r="B255" s="82" t="s">
        <v>26</v>
      </c>
      <c r="C255" s="82" t="s">
        <v>27</v>
      </c>
      <c r="D255" s="82" t="s">
        <v>28</v>
      </c>
      <c r="E255" s="82" t="s">
        <v>28</v>
      </c>
      <c r="F255" s="82" t="s">
        <v>29</v>
      </c>
      <c r="G255" s="82" t="s">
        <v>1887</v>
      </c>
      <c r="H255" s="80" t="s">
        <v>8165</v>
      </c>
      <c r="I255" s="82" t="s">
        <v>8162</v>
      </c>
      <c r="J255" s="82">
        <v>26</v>
      </c>
      <c r="K255" s="82">
        <v>5</v>
      </c>
      <c r="L255" s="82">
        <v>2018</v>
      </c>
      <c r="M255" s="76">
        <f t="shared" si="3"/>
        <v>43246</v>
      </c>
      <c r="N255" s="82" t="s">
        <v>1979</v>
      </c>
      <c r="O255" s="82">
        <v>16</v>
      </c>
      <c r="P255" s="82" t="s">
        <v>4511</v>
      </c>
      <c r="Q255" s="82" t="s">
        <v>4456</v>
      </c>
      <c r="R255" s="82" t="s">
        <v>4507</v>
      </c>
      <c r="S255" s="82" t="s">
        <v>4508</v>
      </c>
      <c r="T255" s="82" t="s">
        <v>4457</v>
      </c>
      <c r="U255" s="82" t="s">
        <v>4457</v>
      </c>
      <c r="V255" s="82" t="s">
        <v>4457</v>
      </c>
      <c r="W255" s="82" t="s">
        <v>173</v>
      </c>
      <c r="X255" s="82" t="s">
        <v>4507</v>
      </c>
      <c r="Y255" s="82" t="s">
        <v>4457</v>
      </c>
      <c r="Z255" s="80" t="str">
        <f>IF(OR(R:R="",S:S=""),"Missing",IF(OR(S:S="Both EC and Condoms",S:S="Condom",S:S="EC"),"Yes",IF(AND(R:R&lt;&gt;"0: No Method",R:R&lt;&gt;"6: EC",R:R&lt;&gt;"5: Condoms"),"Yes","No")))</f>
        <v>No</v>
      </c>
      <c r="AA2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55" s="80" t="s">
        <v>4509</v>
      </c>
      <c r="AC255" s="80">
        <f>VLOOKUP(N255,Registration!O:P,2,FALSE)</f>
        <v>16</v>
      </c>
      <c r="AD255" s="82" t="s">
        <v>4510</v>
      </c>
      <c r="AE255" s="82"/>
      <c r="AF255" s="82"/>
      <c r="AG255" s="82"/>
      <c r="AH255" s="82"/>
    </row>
    <row r="256" spans="1:34" s="80" customFormat="1" ht="23.1" customHeight="1">
      <c r="A256" s="82" t="s">
        <v>46</v>
      </c>
      <c r="B256" s="82" t="s">
        <v>26</v>
      </c>
      <c r="C256" s="82" t="s">
        <v>27</v>
      </c>
      <c r="D256" s="82" t="s">
        <v>28</v>
      </c>
      <c r="E256" s="82" t="s">
        <v>28</v>
      </c>
      <c r="F256" s="82" t="s">
        <v>29</v>
      </c>
      <c r="G256" s="82" t="s">
        <v>1887</v>
      </c>
      <c r="H256" s="80" t="s">
        <v>8165</v>
      </c>
      <c r="I256" s="82" t="s">
        <v>8162</v>
      </c>
      <c r="J256" s="82">
        <v>26</v>
      </c>
      <c r="K256" s="82">
        <v>5</v>
      </c>
      <c r="L256" s="82">
        <v>2018</v>
      </c>
      <c r="M256" s="76">
        <f t="shared" si="3"/>
        <v>43246</v>
      </c>
      <c r="N256" s="82" t="s">
        <v>1903</v>
      </c>
      <c r="O256" s="82">
        <v>16</v>
      </c>
      <c r="P256" s="82" t="s">
        <v>4511</v>
      </c>
      <c r="Q256" s="82" t="s">
        <v>4456</v>
      </c>
      <c r="R256" s="82" t="s">
        <v>4507</v>
      </c>
      <c r="S256" s="82" t="s">
        <v>4508</v>
      </c>
      <c r="T256" s="82" t="s">
        <v>4457</v>
      </c>
      <c r="U256" s="82" t="s">
        <v>4457</v>
      </c>
      <c r="V256" s="82" t="s">
        <v>4457</v>
      </c>
      <c r="W256" s="82" t="s">
        <v>173</v>
      </c>
      <c r="X256" s="82" t="s">
        <v>4507</v>
      </c>
      <c r="Y256" s="82" t="s">
        <v>4457</v>
      </c>
      <c r="Z256" s="80" t="str">
        <f>IF(OR(R:R="",S:S=""),"Missing",IF(OR(S:S="Both EC and Condoms",S:S="Condom",S:S="EC"),"Yes",IF(AND(R:R&lt;&gt;"0: No Method",R:R&lt;&gt;"6: EC",R:R&lt;&gt;"5: Condoms"),"Yes","No")))</f>
        <v>No</v>
      </c>
      <c r="AA2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56" s="80" t="s">
        <v>4509</v>
      </c>
      <c r="AC256" s="80">
        <f>VLOOKUP(N256,Registration!O:P,2,FALSE)</f>
        <v>16</v>
      </c>
      <c r="AD256" s="82" t="s">
        <v>4510</v>
      </c>
      <c r="AE256" s="82"/>
      <c r="AF256" s="82"/>
      <c r="AG256" s="82"/>
      <c r="AH256" s="82"/>
    </row>
    <row r="257" spans="1:34" s="80" customFormat="1" ht="23.1" customHeight="1">
      <c r="A257" s="82" t="s">
        <v>46</v>
      </c>
      <c r="B257" s="82" t="s">
        <v>26</v>
      </c>
      <c r="C257" s="82" t="s">
        <v>27</v>
      </c>
      <c r="D257" s="82" t="s">
        <v>28</v>
      </c>
      <c r="E257" s="82" t="s">
        <v>28</v>
      </c>
      <c r="F257" s="82" t="s">
        <v>29</v>
      </c>
      <c r="G257" s="82" t="s">
        <v>1887</v>
      </c>
      <c r="H257" s="80" t="s">
        <v>8165</v>
      </c>
      <c r="I257" s="82" t="s">
        <v>8162</v>
      </c>
      <c r="J257" s="82">
        <v>26</v>
      </c>
      <c r="K257" s="82">
        <v>5</v>
      </c>
      <c r="L257" s="82">
        <v>2018</v>
      </c>
      <c r="M257" s="76">
        <f t="shared" si="3"/>
        <v>43246</v>
      </c>
      <c r="N257" s="82" t="s">
        <v>1890</v>
      </c>
      <c r="O257" s="82">
        <v>17</v>
      </c>
      <c r="P257" s="82" t="s">
        <v>4511</v>
      </c>
      <c r="Q257" s="82" t="s">
        <v>4456</v>
      </c>
      <c r="R257" s="82" t="s">
        <v>4507</v>
      </c>
      <c r="S257" s="82" t="s">
        <v>4508</v>
      </c>
      <c r="T257" s="82" t="s">
        <v>4457</v>
      </c>
      <c r="U257" s="82" t="s">
        <v>4457</v>
      </c>
      <c r="V257" s="82" t="s">
        <v>4457</v>
      </c>
      <c r="W257" s="82" t="s">
        <v>173</v>
      </c>
      <c r="X257" s="82" t="s">
        <v>4507</v>
      </c>
      <c r="Y257" s="82" t="s">
        <v>4457</v>
      </c>
      <c r="Z257" s="80" t="str">
        <f>IF(OR(R:R="",S:S=""),"Missing",IF(OR(S:S="Both EC and Condoms",S:S="Condom",S:S="EC"),"Yes",IF(AND(R:R&lt;&gt;"0: No Method",R:R&lt;&gt;"6: EC",R:R&lt;&gt;"5: Condoms"),"Yes","No")))</f>
        <v>No</v>
      </c>
      <c r="AA2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57" s="80" t="s">
        <v>4509</v>
      </c>
      <c r="AC257" s="80">
        <f>VLOOKUP(N257,Registration!O:P,2,FALSE)</f>
        <v>17</v>
      </c>
      <c r="AD257" s="82" t="s">
        <v>4510</v>
      </c>
      <c r="AE257" s="82"/>
      <c r="AF257" s="82"/>
      <c r="AG257" s="82"/>
      <c r="AH257" s="82"/>
    </row>
    <row r="258" spans="1:34" s="80" customFormat="1" ht="23.1" customHeight="1">
      <c r="A258" s="82" t="s">
        <v>46</v>
      </c>
      <c r="B258" s="82" t="s">
        <v>26</v>
      </c>
      <c r="C258" s="82" t="s">
        <v>27</v>
      </c>
      <c r="D258" s="82" t="s">
        <v>28</v>
      </c>
      <c r="E258" s="82" t="s">
        <v>28</v>
      </c>
      <c r="F258" s="82" t="s">
        <v>29</v>
      </c>
      <c r="G258" s="82" t="s">
        <v>1887</v>
      </c>
      <c r="H258" s="80" t="s">
        <v>8165</v>
      </c>
      <c r="I258" s="82" t="s">
        <v>8162</v>
      </c>
      <c r="J258" s="82">
        <v>26</v>
      </c>
      <c r="K258" s="82">
        <v>5</v>
      </c>
      <c r="L258" s="82">
        <v>2018</v>
      </c>
      <c r="M258" s="76">
        <f t="shared" ref="M258:M321" si="4">DATE(L258,K258,J258)</f>
        <v>43246</v>
      </c>
      <c r="N258" s="82" t="s">
        <v>2029</v>
      </c>
      <c r="O258" s="82">
        <v>15</v>
      </c>
      <c r="P258" s="82" t="s">
        <v>4511</v>
      </c>
      <c r="Q258" s="82" t="s">
        <v>4456</v>
      </c>
      <c r="R258" s="82" t="s">
        <v>4507</v>
      </c>
      <c r="S258" s="82" t="s">
        <v>4508</v>
      </c>
      <c r="T258" s="82" t="s">
        <v>4457</v>
      </c>
      <c r="U258" s="82" t="s">
        <v>4457</v>
      </c>
      <c r="V258" s="82" t="s">
        <v>4457</v>
      </c>
      <c r="W258" s="82" t="s">
        <v>173</v>
      </c>
      <c r="X258" s="82" t="s">
        <v>4517</v>
      </c>
      <c r="Y258" s="82" t="s">
        <v>4457</v>
      </c>
      <c r="Z258" s="80" t="str">
        <f>IF(OR(R:R="",S:S=""),"Missing",IF(OR(S:S="Both EC and Condoms",S:S="Condom",S:S="EC"),"Yes",IF(AND(R:R&lt;&gt;"0: No Method",R:R&lt;&gt;"6: EC",R:R&lt;&gt;"5: Condoms"),"Yes","No")))</f>
        <v>No</v>
      </c>
      <c r="AA2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58" s="80" t="str">
        <f>IF(W:W="Pregnant","Pregnant",IF(AND(Z:Z="No",AA:AA="Yes"),"Adopter",IF(Z:Z="Yes","Continuing User",IF(AND(Z:Z="No",AA:AA="No"),"Non-user","Missing"))))</f>
        <v>Adopter</v>
      </c>
      <c r="AC258" s="80">
        <f>VLOOKUP(N258,Registration!O:P,2,FALSE)</f>
        <v>15</v>
      </c>
      <c r="AD258" s="82" t="s">
        <v>4510</v>
      </c>
      <c r="AE258" s="82"/>
      <c r="AF258" s="82"/>
      <c r="AG258" s="82"/>
      <c r="AH258" s="82"/>
    </row>
    <row r="259" spans="1:34" s="80" customFormat="1" ht="23.1" customHeight="1">
      <c r="A259" s="82" t="s">
        <v>46</v>
      </c>
      <c r="B259" s="82" t="s">
        <v>26</v>
      </c>
      <c r="C259" s="82" t="s">
        <v>27</v>
      </c>
      <c r="D259" s="82" t="s">
        <v>28</v>
      </c>
      <c r="E259" s="82" t="s">
        <v>28</v>
      </c>
      <c r="F259" s="82" t="s">
        <v>29</v>
      </c>
      <c r="G259" s="82" t="s">
        <v>1887</v>
      </c>
      <c r="H259" s="80" t="s">
        <v>8165</v>
      </c>
      <c r="I259" s="82" t="s">
        <v>8162</v>
      </c>
      <c r="J259" s="82">
        <v>26</v>
      </c>
      <c r="K259" s="82">
        <v>5</v>
      </c>
      <c r="L259" s="82">
        <v>2018</v>
      </c>
      <c r="M259" s="76">
        <f t="shared" si="4"/>
        <v>43246</v>
      </c>
      <c r="N259" s="82" t="s">
        <v>2061</v>
      </c>
      <c r="O259" s="82">
        <v>15</v>
      </c>
      <c r="P259" s="82" t="s">
        <v>4511</v>
      </c>
      <c r="Q259" s="82" t="s">
        <v>4456</v>
      </c>
      <c r="R259" s="82" t="s">
        <v>4507</v>
      </c>
      <c r="S259" s="82" t="s">
        <v>4508</v>
      </c>
      <c r="T259" s="82" t="s">
        <v>4457</v>
      </c>
      <c r="U259" s="82" t="s">
        <v>4457</v>
      </c>
      <c r="V259" s="82" t="s">
        <v>4457</v>
      </c>
      <c r="W259" s="82" t="s">
        <v>173</v>
      </c>
      <c r="X259" s="82" t="s">
        <v>4507</v>
      </c>
      <c r="Y259" s="82" t="s">
        <v>4457</v>
      </c>
      <c r="Z259" s="80" t="str">
        <f>IF(OR(R:R="",S:S=""),"Missing",IF(OR(S:S="Both EC and Condoms",S:S="Condom",S:S="EC"),"Yes",IF(AND(R:R&lt;&gt;"0: No Method",R:R&lt;&gt;"6: EC",R:R&lt;&gt;"5: Condoms"),"Yes","No")))</f>
        <v>No</v>
      </c>
      <c r="AA2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59" s="80" t="s">
        <v>4509</v>
      </c>
      <c r="AC259" s="80">
        <f>VLOOKUP(N259,Registration!O:P,2,FALSE)</f>
        <v>15</v>
      </c>
      <c r="AD259" s="82" t="s">
        <v>4510</v>
      </c>
      <c r="AE259" s="82"/>
      <c r="AF259" s="82"/>
      <c r="AG259" s="82"/>
      <c r="AH259" s="82"/>
    </row>
    <row r="260" spans="1:34" s="80" customFormat="1" ht="23.1" customHeight="1">
      <c r="A260" s="82" t="s">
        <v>46</v>
      </c>
      <c r="B260" s="82" t="s">
        <v>26</v>
      </c>
      <c r="C260" s="82" t="s">
        <v>27</v>
      </c>
      <c r="D260" s="82" t="s">
        <v>28</v>
      </c>
      <c r="E260" s="82" t="s">
        <v>28</v>
      </c>
      <c r="F260" s="82" t="s">
        <v>29</v>
      </c>
      <c r="G260" s="82" t="s">
        <v>1887</v>
      </c>
      <c r="H260" s="80" t="s">
        <v>8165</v>
      </c>
      <c r="I260" s="82" t="s">
        <v>8162</v>
      </c>
      <c r="J260" s="82">
        <v>26</v>
      </c>
      <c r="K260" s="82">
        <v>5</v>
      </c>
      <c r="L260" s="82">
        <v>2018</v>
      </c>
      <c r="M260" s="76">
        <f t="shared" si="4"/>
        <v>43246</v>
      </c>
      <c r="N260" s="82" t="s">
        <v>2132</v>
      </c>
      <c r="O260" s="82">
        <v>15</v>
      </c>
      <c r="P260" s="82" t="s">
        <v>4506</v>
      </c>
      <c r="Q260" s="82" t="s">
        <v>4456</v>
      </c>
      <c r="R260" s="82" t="s">
        <v>4507</v>
      </c>
      <c r="S260" s="82" t="s">
        <v>4508</v>
      </c>
      <c r="T260" s="82" t="s">
        <v>4457</v>
      </c>
      <c r="U260" s="82" t="s">
        <v>4457</v>
      </c>
      <c r="V260" s="82" t="s">
        <v>4457</v>
      </c>
      <c r="W260" s="82" t="s">
        <v>173</v>
      </c>
      <c r="X260" s="82" t="s">
        <v>4514</v>
      </c>
      <c r="Y260" s="82" t="s">
        <v>4456</v>
      </c>
      <c r="Z260" s="80" t="str">
        <f>IF(OR(R:R="",S:S=""),"Missing",IF(OR(S:S="Both EC and Condoms",S:S="Condom",S:S="EC"),"Yes",IF(AND(R:R&lt;&gt;"0: No Method",R:R&lt;&gt;"6: EC",R:R&lt;&gt;"5: Condoms"),"Yes","No")))</f>
        <v>No</v>
      </c>
      <c r="AA2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60" s="80" t="str">
        <f>IF(W:W="Pregnant","Pregnant",IF(AND(Z:Z="No",AA:AA="Yes"),"Adopter",IF(Z:Z="Yes","Continuing User",IF(AND(Z:Z="No",AA:AA="No"),"Non-user","Missing"))))</f>
        <v>Adopter</v>
      </c>
      <c r="AC260" s="80">
        <f>VLOOKUP(N260,Registration!O:P,2,FALSE)</f>
        <v>15</v>
      </c>
      <c r="AD260" s="82" t="s">
        <v>4510</v>
      </c>
      <c r="AE260" s="82"/>
      <c r="AF260" s="82"/>
      <c r="AG260" s="82"/>
      <c r="AH260" s="82"/>
    </row>
    <row r="261" spans="1:34" s="80" customFormat="1" ht="23.1" customHeight="1">
      <c r="A261" s="82" t="s">
        <v>46</v>
      </c>
      <c r="B261" s="82" t="s">
        <v>26</v>
      </c>
      <c r="C261" s="82" t="s">
        <v>27</v>
      </c>
      <c r="D261" s="82" t="s">
        <v>28</v>
      </c>
      <c r="E261" s="82" t="s">
        <v>28</v>
      </c>
      <c r="F261" s="82" t="s">
        <v>29</v>
      </c>
      <c r="G261" s="82" t="s">
        <v>1887</v>
      </c>
      <c r="H261" s="80" t="s">
        <v>8165</v>
      </c>
      <c r="I261" s="82" t="s">
        <v>8162</v>
      </c>
      <c r="J261" s="82">
        <v>26</v>
      </c>
      <c r="K261" s="82">
        <v>5</v>
      </c>
      <c r="L261" s="82">
        <v>2018</v>
      </c>
      <c r="M261" s="76">
        <f t="shared" si="4"/>
        <v>43246</v>
      </c>
      <c r="N261" s="82" t="s">
        <v>2134</v>
      </c>
      <c r="O261" s="82">
        <v>15</v>
      </c>
      <c r="P261" s="82" t="s">
        <v>4506</v>
      </c>
      <c r="Q261" s="82" t="s">
        <v>4456</v>
      </c>
      <c r="R261" s="82" t="s">
        <v>4507</v>
      </c>
      <c r="S261" s="82" t="s">
        <v>4508</v>
      </c>
      <c r="T261" s="82" t="s">
        <v>4457</v>
      </c>
      <c r="U261" s="82" t="s">
        <v>4457</v>
      </c>
      <c r="V261" s="82" t="s">
        <v>4457</v>
      </c>
      <c r="W261" s="82" t="s">
        <v>173</v>
      </c>
      <c r="X261" s="82" t="s">
        <v>4507</v>
      </c>
      <c r="Y261" s="82" t="s">
        <v>4457</v>
      </c>
      <c r="Z261" s="80" t="str">
        <f>IF(OR(R:R="",S:S=""),"Missing",IF(OR(S:S="Both EC and Condoms",S:S="Condom",S:S="EC"),"Yes",IF(AND(R:R&lt;&gt;"0: No Method",R:R&lt;&gt;"6: EC",R:R&lt;&gt;"5: Condoms"),"Yes","No")))</f>
        <v>No</v>
      </c>
      <c r="AA2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61" s="80" t="s">
        <v>4509</v>
      </c>
      <c r="AC261" s="80">
        <f>VLOOKUP(N261,Registration!O:P,2,FALSE)</f>
        <v>15</v>
      </c>
      <c r="AD261" s="82" t="s">
        <v>4510</v>
      </c>
      <c r="AE261" s="82"/>
      <c r="AF261" s="82"/>
      <c r="AG261" s="82"/>
      <c r="AH261" s="82"/>
    </row>
    <row r="262" spans="1:34" s="80" customFormat="1" ht="23.1" customHeight="1">
      <c r="A262" s="82" t="s">
        <v>46</v>
      </c>
      <c r="B262" s="82" t="s">
        <v>26</v>
      </c>
      <c r="C262" s="82" t="s">
        <v>27</v>
      </c>
      <c r="D262" s="82" t="s">
        <v>28</v>
      </c>
      <c r="E262" s="82" t="s">
        <v>28</v>
      </c>
      <c r="F262" s="82" t="s">
        <v>29</v>
      </c>
      <c r="G262" s="82" t="s">
        <v>1887</v>
      </c>
      <c r="H262" s="80" t="s">
        <v>8165</v>
      </c>
      <c r="I262" s="82" t="s">
        <v>8162</v>
      </c>
      <c r="J262" s="82">
        <v>26</v>
      </c>
      <c r="K262" s="82">
        <v>5</v>
      </c>
      <c r="L262" s="82">
        <v>2018</v>
      </c>
      <c r="M262" s="76">
        <f t="shared" si="4"/>
        <v>43246</v>
      </c>
      <c r="N262" s="82" t="s">
        <v>2059</v>
      </c>
      <c r="O262" s="82">
        <v>15</v>
      </c>
      <c r="P262" s="82" t="s">
        <v>4511</v>
      </c>
      <c r="Q262" s="82" t="s">
        <v>4456</v>
      </c>
      <c r="R262" s="82" t="s">
        <v>4507</v>
      </c>
      <c r="S262" s="82" t="s">
        <v>4508</v>
      </c>
      <c r="T262" s="82" t="s">
        <v>4457</v>
      </c>
      <c r="U262" s="82" t="s">
        <v>4457</v>
      </c>
      <c r="V262" s="82" t="s">
        <v>4457</v>
      </c>
      <c r="W262" s="82" t="s">
        <v>173</v>
      </c>
      <c r="X262" s="82" t="s">
        <v>4515</v>
      </c>
      <c r="Y262" s="82" t="s">
        <v>4456</v>
      </c>
      <c r="Z262" s="80" t="str">
        <f>IF(OR(R:R="",S:S=""),"Missing",IF(OR(S:S="Both EC and Condoms",S:S="Condom",S:S="EC"),"Yes",IF(AND(R:R&lt;&gt;"0: No Method",R:R&lt;&gt;"6: EC",R:R&lt;&gt;"5: Condoms"),"Yes","No")))</f>
        <v>No</v>
      </c>
      <c r="AA2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62" s="80" t="str">
        <f>IF(W:W="Pregnant","Pregnant",IF(AND(Z:Z="No",AA:AA="Yes"),"Adopter",IF(Z:Z="Yes","Continuing User",IF(AND(Z:Z="No",AA:AA="No"),"Non-user","Missing"))))</f>
        <v>Adopter</v>
      </c>
      <c r="AC262" s="80">
        <f>VLOOKUP(N262,Registration!O:P,2,FALSE)</f>
        <v>15</v>
      </c>
      <c r="AD262" s="82" t="s">
        <v>4510</v>
      </c>
      <c r="AE262" s="82"/>
      <c r="AF262" s="82"/>
      <c r="AG262" s="82"/>
      <c r="AH262" s="82"/>
    </row>
    <row r="263" spans="1:34" s="80" customFormat="1" ht="23.1" customHeight="1">
      <c r="A263" s="82" t="s">
        <v>46</v>
      </c>
      <c r="B263" s="82" t="s">
        <v>26</v>
      </c>
      <c r="C263" s="82" t="s">
        <v>27</v>
      </c>
      <c r="D263" s="82" t="s">
        <v>28</v>
      </c>
      <c r="E263" s="82" t="s">
        <v>28</v>
      </c>
      <c r="F263" s="82" t="s">
        <v>29</v>
      </c>
      <c r="G263" s="82" t="s">
        <v>1887</v>
      </c>
      <c r="H263" s="80" t="s">
        <v>8165</v>
      </c>
      <c r="I263" s="82" t="s">
        <v>8162</v>
      </c>
      <c r="J263" s="82">
        <v>26</v>
      </c>
      <c r="K263" s="82">
        <v>5</v>
      </c>
      <c r="L263" s="82">
        <v>2018</v>
      </c>
      <c r="M263" s="76">
        <f t="shared" si="4"/>
        <v>43246</v>
      </c>
      <c r="N263" s="82" t="s">
        <v>2138</v>
      </c>
      <c r="O263" s="82">
        <v>16</v>
      </c>
      <c r="P263" s="82" t="s">
        <v>4506</v>
      </c>
      <c r="Q263" s="82" t="s">
        <v>4456</v>
      </c>
      <c r="R263" s="82" t="s">
        <v>4507</v>
      </c>
      <c r="S263" s="82" t="s">
        <v>4508</v>
      </c>
      <c r="T263" s="82" t="s">
        <v>4457</v>
      </c>
      <c r="U263" s="82" t="s">
        <v>4457</v>
      </c>
      <c r="V263" s="82" t="s">
        <v>4457</v>
      </c>
      <c r="W263" s="82" t="s">
        <v>173</v>
      </c>
      <c r="X263" s="82" t="s">
        <v>4515</v>
      </c>
      <c r="Y263" s="82" t="s">
        <v>4457</v>
      </c>
      <c r="Z263" s="80" t="str">
        <f>IF(OR(R:R="",S:S=""),"Missing",IF(OR(S:S="Both EC and Condoms",S:S="Condom",S:S="EC"),"Yes",IF(AND(R:R&lt;&gt;"0: No Method",R:R&lt;&gt;"6: EC",R:R&lt;&gt;"5: Condoms"),"Yes","No")))</f>
        <v>No</v>
      </c>
      <c r="AA2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63" s="80" t="str">
        <f>IF(W:W="Pregnant","Pregnant",IF(AND(Z:Z="No",AA:AA="Yes"),"Adopter",IF(Z:Z="Yes","Continuing User",IF(AND(Z:Z="No",AA:AA="No"),"Non-user","Missing"))))</f>
        <v>Adopter</v>
      </c>
      <c r="AC263" s="80">
        <f>VLOOKUP(N263,Registration!O:P,2,FALSE)</f>
        <v>16</v>
      </c>
      <c r="AD263" s="82" t="s">
        <v>4510</v>
      </c>
      <c r="AE263" s="82"/>
      <c r="AF263" s="82"/>
      <c r="AG263" s="82"/>
      <c r="AH263" s="82"/>
    </row>
    <row r="264" spans="1:34" s="80" customFormat="1" ht="23.1" customHeight="1">
      <c r="A264" s="82" t="s">
        <v>46</v>
      </c>
      <c r="B264" s="82" t="s">
        <v>26</v>
      </c>
      <c r="C264" s="82" t="s">
        <v>27</v>
      </c>
      <c r="D264" s="82" t="s">
        <v>28</v>
      </c>
      <c r="E264" s="82" t="s">
        <v>28</v>
      </c>
      <c r="F264" s="82" t="s">
        <v>29</v>
      </c>
      <c r="G264" s="82" t="s">
        <v>1887</v>
      </c>
      <c r="H264" s="80" t="s">
        <v>8165</v>
      </c>
      <c r="I264" s="82" t="s">
        <v>8162</v>
      </c>
      <c r="J264" s="82">
        <v>26</v>
      </c>
      <c r="K264" s="82">
        <v>5</v>
      </c>
      <c r="L264" s="82">
        <v>2018</v>
      </c>
      <c r="M264" s="76">
        <f t="shared" si="4"/>
        <v>43246</v>
      </c>
      <c r="N264" s="82" t="s">
        <v>2081</v>
      </c>
      <c r="O264" s="82">
        <v>15</v>
      </c>
      <c r="P264" s="82" t="s">
        <v>4511</v>
      </c>
      <c r="Q264" s="82" t="s">
        <v>4456</v>
      </c>
      <c r="R264" s="82" t="s">
        <v>4507</v>
      </c>
      <c r="S264" s="82" t="s">
        <v>4508</v>
      </c>
      <c r="T264" s="82" t="s">
        <v>4457</v>
      </c>
      <c r="U264" s="82" t="s">
        <v>4457</v>
      </c>
      <c r="V264" s="82" t="s">
        <v>4457</v>
      </c>
      <c r="W264" s="82" t="s">
        <v>173</v>
      </c>
      <c r="X264" s="82" t="s">
        <v>4507</v>
      </c>
      <c r="Y264" s="82" t="s">
        <v>4457</v>
      </c>
      <c r="Z264" s="80" t="str">
        <f>IF(OR(R:R="",S:S=""),"Missing",IF(OR(S:S="Both EC and Condoms",S:S="Condom",S:S="EC"),"Yes",IF(AND(R:R&lt;&gt;"0: No Method",R:R&lt;&gt;"6: EC",R:R&lt;&gt;"5: Condoms"),"Yes","No")))</f>
        <v>No</v>
      </c>
      <c r="AA2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64" s="80" t="s">
        <v>4509</v>
      </c>
      <c r="AC264" s="80">
        <f>VLOOKUP(N264,Registration!O:P,2,FALSE)</f>
        <v>15</v>
      </c>
      <c r="AD264" s="82" t="s">
        <v>4510</v>
      </c>
      <c r="AE264" s="82"/>
      <c r="AF264" s="82"/>
      <c r="AG264" s="82"/>
      <c r="AH264" s="82"/>
    </row>
    <row r="265" spans="1:34" s="80" customFormat="1" ht="23.1" customHeight="1">
      <c r="A265" s="82" t="s">
        <v>46</v>
      </c>
      <c r="B265" s="82" t="s">
        <v>26</v>
      </c>
      <c r="C265" s="82" t="s">
        <v>27</v>
      </c>
      <c r="D265" s="82" t="s">
        <v>28</v>
      </c>
      <c r="E265" s="82" t="s">
        <v>28</v>
      </c>
      <c r="F265" s="82" t="s">
        <v>29</v>
      </c>
      <c r="G265" s="82" t="s">
        <v>1887</v>
      </c>
      <c r="H265" s="80" t="s">
        <v>8165</v>
      </c>
      <c r="I265" s="82" t="s">
        <v>8162</v>
      </c>
      <c r="J265" s="82">
        <v>26</v>
      </c>
      <c r="K265" s="82">
        <v>5</v>
      </c>
      <c r="L265" s="82">
        <v>2018</v>
      </c>
      <c r="M265" s="76">
        <f t="shared" si="4"/>
        <v>43246</v>
      </c>
      <c r="N265" s="82" t="s">
        <v>2246</v>
      </c>
      <c r="O265" s="82">
        <v>15</v>
      </c>
      <c r="P265" s="82" t="s">
        <v>4511</v>
      </c>
      <c r="Q265" s="82" t="s">
        <v>4456</v>
      </c>
      <c r="R265" s="82" t="s">
        <v>4507</v>
      </c>
      <c r="S265" s="82" t="s">
        <v>4508</v>
      </c>
      <c r="T265" s="82" t="s">
        <v>4456</v>
      </c>
      <c r="U265" s="82" t="s">
        <v>4456</v>
      </c>
      <c r="V265" s="82" t="s">
        <v>4457</v>
      </c>
      <c r="W265" s="82" t="s">
        <v>173</v>
      </c>
      <c r="X265" s="82" t="s">
        <v>4515</v>
      </c>
      <c r="Y265" s="82" t="s">
        <v>4457</v>
      </c>
      <c r="Z265" s="80" t="str">
        <f>IF(OR(R:R="",S:S=""),"Missing",IF(OR(S:S="Both EC and Condoms",S:S="Condom",S:S="EC"),"Yes",IF(AND(R:R&lt;&gt;"0: No Method",R:R&lt;&gt;"6: EC",R:R&lt;&gt;"5: Condoms"),"Yes","No")))</f>
        <v>No</v>
      </c>
      <c r="AA2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65" s="80" t="str">
        <f>IF(W:W="Pregnant","Pregnant",IF(AND(Z:Z="No",AA:AA="Yes"),"Adopter",IF(Z:Z="Yes","Continuing User",IF(AND(Z:Z="No",AA:AA="No"),"Non-user","Missing"))))</f>
        <v>Adopter</v>
      </c>
      <c r="AC265" s="80">
        <f>VLOOKUP(N265,Registration!O:P,2,FALSE)</f>
        <v>16</v>
      </c>
      <c r="AD265" s="82" t="s">
        <v>4510</v>
      </c>
      <c r="AE265" s="82"/>
      <c r="AF265" s="82"/>
      <c r="AG265" s="82"/>
      <c r="AH265" s="82"/>
    </row>
    <row r="266" spans="1:34" s="80" customFormat="1" ht="23.1" customHeight="1">
      <c r="A266" s="82" t="s">
        <v>46</v>
      </c>
      <c r="B266" s="82" t="s">
        <v>26</v>
      </c>
      <c r="C266" s="82" t="s">
        <v>27</v>
      </c>
      <c r="D266" s="82" t="s">
        <v>28</v>
      </c>
      <c r="E266" s="82" t="s">
        <v>28</v>
      </c>
      <c r="F266" s="82" t="s">
        <v>29</v>
      </c>
      <c r="G266" s="82" t="s">
        <v>1887</v>
      </c>
      <c r="H266" s="80" t="s">
        <v>8165</v>
      </c>
      <c r="I266" s="82" t="s">
        <v>8162</v>
      </c>
      <c r="J266" s="82">
        <v>26</v>
      </c>
      <c r="K266" s="82">
        <v>5</v>
      </c>
      <c r="L266" s="82">
        <v>2018</v>
      </c>
      <c r="M266" s="76">
        <f t="shared" si="4"/>
        <v>43246</v>
      </c>
      <c r="N266" s="82" t="s">
        <v>2136</v>
      </c>
      <c r="O266" s="82">
        <v>16</v>
      </c>
      <c r="P266" s="82" t="s">
        <v>4511</v>
      </c>
      <c r="Q266" s="82" t="s">
        <v>4456</v>
      </c>
      <c r="R266" s="82" t="s">
        <v>4507</v>
      </c>
      <c r="S266" s="82" t="s">
        <v>4508</v>
      </c>
      <c r="T266" s="82" t="s">
        <v>4456</v>
      </c>
      <c r="U266" s="82" t="s">
        <v>4456</v>
      </c>
      <c r="V266" s="82" t="s">
        <v>4457</v>
      </c>
      <c r="W266" s="82" t="s">
        <v>173</v>
      </c>
      <c r="X266" s="82" t="s">
        <v>4515</v>
      </c>
      <c r="Y266" s="82" t="s">
        <v>4457</v>
      </c>
      <c r="Z266" s="80" t="str">
        <f>IF(OR(R:R="",S:S=""),"Missing",IF(OR(S:S="Both EC and Condoms",S:S="Condom",S:S="EC"),"Yes",IF(AND(R:R&lt;&gt;"0: No Method",R:R&lt;&gt;"6: EC",R:R&lt;&gt;"5: Condoms"),"Yes","No")))</f>
        <v>No</v>
      </c>
      <c r="AA2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66" s="80" t="str">
        <f>IF(W:W="Pregnant","Pregnant",IF(AND(Z:Z="No",AA:AA="Yes"),"Adopter",IF(Z:Z="Yes","Continuing User",IF(AND(Z:Z="No",AA:AA="No"),"Non-user","Missing"))))</f>
        <v>Adopter</v>
      </c>
      <c r="AC266" s="80">
        <f>VLOOKUP(N266,Registration!O:P,2,FALSE)</f>
        <v>16</v>
      </c>
      <c r="AD266" s="82" t="s">
        <v>4510</v>
      </c>
      <c r="AE266" s="82"/>
      <c r="AF266" s="82"/>
      <c r="AG266" s="82"/>
      <c r="AH266" s="82"/>
    </row>
    <row r="267" spans="1:34" s="80" customFormat="1" ht="23.1" customHeight="1">
      <c r="A267" s="82" t="s">
        <v>46</v>
      </c>
      <c r="B267" s="82" t="s">
        <v>26</v>
      </c>
      <c r="C267" s="82" t="s">
        <v>27</v>
      </c>
      <c r="D267" s="82" t="s">
        <v>28</v>
      </c>
      <c r="E267" s="82" t="s">
        <v>28</v>
      </c>
      <c r="F267" s="82" t="s">
        <v>29</v>
      </c>
      <c r="G267" s="82" t="s">
        <v>1887</v>
      </c>
      <c r="H267" s="80" t="s">
        <v>8165</v>
      </c>
      <c r="I267" s="82" t="s">
        <v>8162</v>
      </c>
      <c r="J267" s="82">
        <v>26</v>
      </c>
      <c r="K267" s="82">
        <v>5</v>
      </c>
      <c r="L267" s="82">
        <v>2018</v>
      </c>
      <c r="M267" s="76">
        <f t="shared" si="4"/>
        <v>43246</v>
      </c>
      <c r="N267" s="82" t="s">
        <v>2065</v>
      </c>
      <c r="O267" s="82">
        <v>15</v>
      </c>
      <c r="P267" s="82" t="s">
        <v>4511</v>
      </c>
      <c r="Q267" s="82" t="s">
        <v>4456</v>
      </c>
      <c r="R267" s="82" t="s">
        <v>4507</v>
      </c>
      <c r="S267" s="82" t="s">
        <v>4508</v>
      </c>
      <c r="T267" s="82" t="s">
        <v>4456</v>
      </c>
      <c r="U267" s="82" t="s">
        <v>4456</v>
      </c>
      <c r="V267" s="82" t="s">
        <v>4457</v>
      </c>
      <c r="W267" s="82" t="s">
        <v>173</v>
      </c>
      <c r="X267" s="82" t="s">
        <v>4524</v>
      </c>
      <c r="Y267" s="82" t="s">
        <v>4457</v>
      </c>
      <c r="Z267" s="80" t="str">
        <f>IF(OR(R:R="",S:S=""),"Missing",IF(OR(S:S="Both EC and Condoms",S:S="Condom",S:S="EC"),"Yes",IF(AND(R:R&lt;&gt;"0: No Method",R:R&lt;&gt;"6: EC",R:R&lt;&gt;"5: Condoms"),"Yes","No")))</f>
        <v>No</v>
      </c>
      <c r="AA2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67" s="80" t="str">
        <f>IF(W:W="Pregnant","Pregnant",IF(AND(Z:Z="No",AA:AA="Yes"),"Adopter",IF(Z:Z="Yes","Continuing User",IF(AND(Z:Z="No",AA:AA="No"),"Non-user","Missing"))))</f>
        <v>Adopter</v>
      </c>
      <c r="AC267" s="80">
        <f>VLOOKUP(N267,Registration!O:P,2,FALSE)</f>
        <v>15</v>
      </c>
      <c r="AD267" s="82" t="s">
        <v>4510</v>
      </c>
      <c r="AE267" s="82"/>
      <c r="AF267" s="82"/>
      <c r="AG267" s="82"/>
      <c r="AH267" s="82"/>
    </row>
    <row r="268" spans="1:34" s="80" customFormat="1" ht="23.1" customHeight="1">
      <c r="A268" s="82" t="s">
        <v>46</v>
      </c>
      <c r="B268" s="82" t="s">
        <v>26</v>
      </c>
      <c r="C268" s="82" t="s">
        <v>27</v>
      </c>
      <c r="D268" s="82" t="s">
        <v>28</v>
      </c>
      <c r="E268" s="82" t="s">
        <v>28</v>
      </c>
      <c r="F268" s="82" t="s">
        <v>29</v>
      </c>
      <c r="G268" s="82" t="s">
        <v>1887</v>
      </c>
      <c r="H268" s="80" t="s">
        <v>8165</v>
      </c>
      <c r="I268" s="82" t="s">
        <v>8162</v>
      </c>
      <c r="J268" s="82">
        <v>26</v>
      </c>
      <c r="K268" s="82">
        <v>5</v>
      </c>
      <c r="L268" s="82">
        <v>2018</v>
      </c>
      <c r="M268" s="76">
        <f t="shared" si="4"/>
        <v>43246</v>
      </c>
      <c r="N268" s="82" t="s">
        <v>2063</v>
      </c>
      <c r="O268" s="82">
        <v>15</v>
      </c>
      <c r="P268" s="82" t="s">
        <v>4511</v>
      </c>
      <c r="Q268" s="82" t="s">
        <v>4456</v>
      </c>
      <c r="R268" s="82" t="s">
        <v>4507</v>
      </c>
      <c r="S268" s="82" t="s">
        <v>4508</v>
      </c>
      <c r="T268" s="82" t="s">
        <v>4457</v>
      </c>
      <c r="U268" s="82" t="s">
        <v>4457</v>
      </c>
      <c r="V268" s="82" t="s">
        <v>4457</v>
      </c>
      <c r="W268" s="82" t="s">
        <v>173</v>
      </c>
      <c r="X268" s="82" t="s">
        <v>4507</v>
      </c>
      <c r="Y268" s="82" t="s">
        <v>4457</v>
      </c>
      <c r="Z268" s="80" t="str">
        <f>IF(OR(R:R="",S:S=""),"Missing",IF(OR(S:S="Both EC and Condoms",S:S="Condom",S:S="EC"),"Yes",IF(AND(R:R&lt;&gt;"0: No Method",R:R&lt;&gt;"6: EC",R:R&lt;&gt;"5: Condoms"),"Yes","No")))</f>
        <v>No</v>
      </c>
      <c r="AA2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68" s="80" t="s">
        <v>4509</v>
      </c>
      <c r="AC268" s="80">
        <f>VLOOKUP(N268,Registration!O:P,2,FALSE)</f>
        <v>15</v>
      </c>
      <c r="AD268" s="82" t="s">
        <v>4510</v>
      </c>
      <c r="AE268" s="82"/>
      <c r="AF268" s="82"/>
      <c r="AG268" s="82"/>
      <c r="AH268" s="82"/>
    </row>
    <row r="269" spans="1:34" s="80" customFormat="1" ht="23.1" customHeight="1">
      <c r="A269" s="82" t="s">
        <v>46</v>
      </c>
      <c r="B269" s="82" t="s">
        <v>26</v>
      </c>
      <c r="C269" s="82" t="s">
        <v>27</v>
      </c>
      <c r="D269" s="82" t="s">
        <v>28</v>
      </c>
      <c r="E269" s="82" t="s">
        <v>28</v>
      </c>
      <c r="F269" s="82" t="s">
        <v>29</v>
      </c>
      <c r="G269" s="82" t="s">
        <v>1887</v>
      </c>
      <c r="H269" s="80" t="s">
        <v>8165</v>
      </c>
      <c r="I269" s="82" t="s">
        <v>8162</v>
      </c>
      <c r="J269" s="82">
        <v>26</v>
      </c>
      <c r="K269" s="82">
        <v>5</v>
      </c>
      <c r="L269" s="82">
        <v>2018</v>
      </c>
      <c r="M269" s="76">
        <f t="shared" si="4"/>
        <v>43246</v>
      </c>
      <c r="N269" s="82" t="s">
        <v>2075</v>
      </c>
      <c r="O269" s="82">
        <v>15</v>
      </c>
      <c r="P269" s="82" t="s">
        <v>4511</v>
      </c>
      <c r="Q269" s="82" t="s">
        <v>4456</v>
      </c>
      <c r="R269" s="82" t="s">
        <v>4507</v>
      </c>
      <c r="S269" s="82" t="s">
        <v>4508</v>
      </c>
      <c r="T269" s="82" t="s">
        <v>4456</v>
      </c>
      <c r="U269" s="82" t="s">
        <v>4456</v>
      </c>
      <c r="V269" s="82" t="s">
        <v>4457</v>
      </c>
      <c r="W269" s="82" t="s">
        <v>173</v>
      </c>
      <c r="X269" s="82" t="s">
        <v>4515</v>
      </c>
      <c r="Y269" s="82" t="s">
        <v>4456</v>
      </c>
      <c r="Z269" s="80" t="str">
        <f>IF(OR(R:R="",S:S=""),"Missing",IF(OR(S:S="Both EC and Condoms",S:S="Condom",S:S="EC"),"Yes",IF(AND(R:R&lt;&gt;"0: No Method",R:R&lt;&gt;"6: EC",R:R&lt;&gt;"5: Condoms"),"Yes","No")))</f>
        <v>No</v>
      </c>
      <c r="AA2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69" s="80" t="str">
        <f>IF(W:W="Pregnant","Pregnant",IF(AND(Z:Z="No",AA:AA="Yes"),"Adopter",IF(Z:Z="Yes","Continuing User",IF(AND(Z:Z="No",AA:AA="No"),"Non-user","Missing"))))</f>
        <v>Adopter</v>
      </c>
      <c r="AC269" s="80">
        <f>VLOOKUP(N269,Registration!O:P,2,FALSE)</f>
        <v>15</v>
      </c>
      <c r="AD269" s="82" t="s">
        <v>4510</v>
      </c>
      <c r="AE269" s="82"/>
      <c r="AF269" s="82"/>
      <c r="AG269" s="82"/>
      <c r="AH269" s="82"/>
    </row>
    <row r="270" spans="1:34" s="80" customFormat="1" ht="23.1" customHeight="1">
      <c r="A270" s="82" t="s">
        <v>46</v>
      </c>
      <c r="B270" s="82" t="s">
        <v>26</v>
      </c>
      <c r="C270" s="82" t="s">
        <v>27</v>
      </c>
      <c r="D270" s="82" t="s">
        <v>28</v>
      </c>
      <c r="E270" s="82" t="s">
        <v>28</v>
      </c>
      <c r="F270" s="82" t="s">
        <v>29</v>
      </c>
      <c r="G270" s="82" t="s">
        <v>1887</v>
      </c>
      <c r="H270" s="80" t="s">
        <v>8165</v>
      </c>
      <c r="I270" s="82" t="s">
        <v>8162</v>
      </c>
      <c r="J270" s="82">
        <v>26</v>
      </c>
      <c r="K270" s="82">
        <v>5</v>
      </c>
      <c r="L270" s="82">
        <v>2018</v>
      </c>
      <c r="M270" s="76">
        <f t="shared" si="4"/>
        <v>43246</v>
      </c>
      <c r="N270" s="82" t="s">
        <v>2118</v>
      </c>
      <c r="O270" s="82">
        <v>17</v>
      </c>
      <c r="P270" s="82" t="s">
        <v>4506</v>
      </c>
      <c r="Q270" s="82" t="s">
        <v>4456</v>
      </c>
      <c r="R270" s="82" t="s">
        <v>4507</v>
      </c>
      <c r="S270" s="82" t="s">
        <v>4508</v>
      </c>
      <c r="T270" s="82" t="s">
        <v>4457</v>
      </c>
      <c r="U270" s="82" t="s">
        <v>4457</v>
      </c>
      <c r="V270" s="82" t="s">
        <v>4457</v>
      </c>
      <c r="W270" s="82" t="s">
        <v>173</v>
      </c>
      <c r="X270" s="82" t="s">
        <v>4507</v>
      </c>
      <c r="Y270" s="82" t="s">
        <v>4457</v>
      </c>
      <c r="Z270" s="80" t="str">
        <f>IF(OR(R:R="",S:S=""),"Missing",IF(OR(S:S="Both EC and Condoms",S:S="Condom",S:S="EC"),"Yes",IF(AND(R:R&lt;&gt;"0: No Method",R:R&lt;&gt;"6: EC",R:R&lt;&gt;"5: Condoms"),"Yes","No")))</f>
        <v>No</v>
      </c>
      <c r="AA2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70" s="80" t="s">
        <v>4509</v>
      </c>
      <c r="AC270" s="80">
        <f>VLOOKUP(N270,Registration!O:P,2,FALSE)</f>
        <v>17</v>
      </c>
      <c r="AD270" s="82" t="s">
        <v>4510</v>
      </c>
      <c r="AE270" s="82"/>
      <c r="AF270" s="82"/>
      <c r="AG270" s="82"/>
      <c r="AH270" s="82"/>
    </row>
    <row r="271" spans="1:34" s="80" customFormat="1" ht="23.1" customHeight="1">
      <c r="A271" s="82" t="s">
        <v>46</v>
      </c>
      <c r="B271" s="82" t="s">
        <v>26</v>
      </c>
      <c r="C271" s="82" t="s">
        <v>27</v>
      </c>
      <c r="D271" s="82" t="s">
        <v>28</v>
      </c>
      <c r="E271" s="82" t="s">
        <v>28</v>
      </c>
      <c r="F271" s="82" t="s">
        <v>29</v>
      </c>
      <c r="G271" s="82" t="s">
        <v>1887</v>
      </c>
      <c r="H271" s="80" t="s">
        <v>8165</v>
      </c>
      <c r="I271" s="82" t="s">
        <v>8162</v>
      </c>
      <c r="J271" s="82">
        <v>26</v>
      </c>
      <c r="K271" s="82">
        <v>5</v>
      </c>
      <c r="L271" s="82">
        <v>2018</v>
      </c>
      <c r="M271" s="76">
        <f t="shared" si="4"/>
        <v>43246</v>
      </c>
      <c r="N271" s="82" t="s">
        <v>2114</v>
      </c>
      <c r="O271" s="82">
        <v>15</v>
      </c>
      <c r="P271" s="82" t="s">
        <v>4506</v>
      </c>
      <c r="Q271" s="82" t="s">
        <v>4456</v>
      </c>
      <c r="R271" s="82" t="s">
        <v>4507</v>
      </c>
      <c r="S271" s="82" t="s">
        <v>4508</v>
      </c>
      <c r="T271" s="82" t="s">
        <v>4457</v>
      </c>
      <c r="U271" s="82" t="s">
        <v>4457</v>
      </c>
      <c r="V271" s="82" t="s">
        <v>4457</v>
      </c>
      <c r="W271" s="82" t="s">
        <v>173</v>
      </c>
      <c r="X271" s="82" t="s">
        <v>4507</v>
      </c>
      <c r="Y271" s="82" t="s">
        <v>4457</v>
      </c>
      <c r="Z271" s="80" t="str">
        <f>IF(OR(R:R="",S:S=""),"Missing",IF(OR(S:S="Both EC and Condoms",S:S="Condom",S:S="EC"),"Yes",IF(AND(R:R&lt;&gt;"0: No Method",R:R&lt;&gt;"6: EC",R:R&lt;&gt;"5: Condoms"),"Yes","No")))</f>
        <v>No</v>
      </c>
      <c r="AA2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71" s="80" t="s">
        <v>4509</v>
      </c>
      <c r="AC271" s="80">
        <f>VLOOKUP(N271,Registration!O:P,2,FALSE)</f>
        <v>15</v>
      </c>
      <c r="AD271" s="82" t="s">
        <v>4510</v>
      </c>
      <c r="AE271" s="82"/>
      <c r="AF271" s="82"/>
      <c r="AG271" s="82"/>
      <c r="AH271" s="82"/>
    </row>
    <row r="272" spans="1:34" s="80" customFormat="1" ht="23.1" customHeight="1">
      <c r="A272" s="82" t="s">
        <v>46</v>
      </c>
      <c r="B272" s="82" t="s">
        <v>26</v>
      </c>
      <c r="C272" s="82" t="s">
        <v>27</v>
      </c>
      <c r="D272" s="82" t="s">
        <v>28</v>
      </c>
      <c r="E272" s="82" t="s">
        <v>28</v>
      </c>
      <c r="F272" s="82" t="s">
        <v>29</v>
      </c>
      <c r="G272" s="82" t="s">
        <v>1887</v>
      </c>
      <c r="H272" s="80" t="s">
        <v>8165</v>
      </c>
      <c r="I272" s="82" t="s">
        <v>8162</v>
      </c>
      <c r="J272" s="82">
        <v>26</v>
      </c>
      <c r="K272" s="82">
        <v>5</v>
      </c>
      <c r="L272" s="82">
        <v>2018</v>
      </c>
      <c r="M272" s="76">
        <f t="shared" si="4"/>
        <v>43246</v>
      </c>
      <c r="N272" s="82" t="s">
        <v>1894</v>
      </c>
      <c r="O272" s="82">
        <v>17</v>
      </c>
      <c r="P272" s="82" t="s">
        <v>4511</v>
      </c>
      <c r="Q272" s="82" t="s">
        <v>4456</v>
      </c>
      <c r="R272" s="82" t="s">
        <v>4507</v>
      </c>
      <c r="S272" s="82" t="s">
        <v>4508</v>
      </c>
      <c r="T272" s="82" t="s">
        <v>4457</v>
      </c>
      <c r="U272" s="82" t="s">
        <v>4457</v>
      </c>
      <c r="V272" s="82" t="s">
        <v>4457</v>
      </c>
      <c r="W272" s="82" t="s">
        <v>173</v>
      </c>
      <c r="X272" s="82" t="s">
        <v>4507</v>
      </c>
      <c r="Y272" s="82" t="s">
        <v>4457</v>
      </c>
      <c r="Z272" s="80" t="str">
        <f>IF(OR(R:R="",S:S=""),"Missing",IF(OR(S:S="Both EC and Condoms",S:S="Condom",S:S="EC"),"Yes",IF(AND(R:R&lt;&gt;"0: No Method",R:R&lt;&gt;"6: EC",R:R&lt;&gt;"5: Condoms"),"Yes","No")))</f>
        <v>No</v>
      </c>
      <c r="AA2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72" s="80" t="s">
        <v>4509</v>
      </c>
      <c r="AC272" s="80">
        <f>VLOOKUP(N272,Registration!O:P,2,FALSE)</f>
        <v>17</v>
      </c>
      <c r="AD272" s="82" t="s">
        <v>4510</v>
      </c>
      <c r="AE272" s="82"/>
      <c r="AF272" s="82"/>
      <c r="AG272" s="82"/>
      <c r="AH272" s="82"/>
    </row>
    <row r="273" spans="1:34" s="80" customFormat="1" ht="23.1" customHeight="1">
      <c r="A273" s="82" t="s">
        <v>46</v>
      </c>
      <c r="B273" s="82" t="s">
        <v>26</v>
      </c>
      <c r="C273" s="82" t="s">
        <v>27</v>
      </c>
      <c r="D273" s="82" t="s">
        <v>28</v>
      </c>
      <c r="E273" s="82" t="s">
        <v>28</v>
      </c>
      <c r="F273" s="82" t="s">
        <v>29</v>
      </c>
      <c r="G273" s="82" t="s">
        <v>1887</v>
      </c>
      <c r="H273" s="80" t="s">
        <v>8165</v>
      </c>
      <c r="I273" s="82" t="s">
        <v>8162</v>
      </c>
      <c r="J273" s="82">
        <v>26</v>
      </c>
      <c r="K273" s="82">
        <v>5</v>
      </c>
      <c r="L273" s="82">
        <v>2018</v>
      </c>
      <c r="M273" s="76">
        <f t="shared" si="4"/>
        <v>43246</v>
      </c>
      <c r="N273" s="82" t="s">
        <v>2043</v>
      </c>
      <c r="O273" s="82">
        <v>17</v>
      </c>
      <c r="P273" s="82" t="s">
        <v>4511</v>
      </c>
      <c r="Q273" s="82" t="s">
        <v>4456</v>
      </c>
      <c r="R273" s="82" t="s">
        <v>4507</v>
      </c>
      <c r="S273" s="82" t="s">
        <v>4508</v>
      </c>
      <c r="T273" s="82" t="s">
        <v>4457</v>
      </c>
      <c r="U273" s="82" t="s">
        <v>4457</v>
      </c>
      <c r="V273" s="82" t="s">
        <v>4457</v>
      </c>
      <c r="W273" s="82" t="s">
        <v>173</v>
      </c>
      <c r="X273" s="82" t="s">
        <v>4507</v>
      </c>
      <c r="Y273" s="82" t="s">
        <v>4457</v>
      </c>
      <c r="Z273" s="80" t="str">
        <f>IF(OR(R:R="",S:S=""),"Missing",IF(OR(S:S="Both EC and Condoms",S:S="Condom",S:S="EC"),"Yes",IF(AND(R:R&lt;&gt;"0: No Method",R:R&lt;&gt;"6: EC",R:R&lt;&gt;"5: Condoms"),"Yes","No")))</f>
        <v>No</v>
      </c>
      <c r="AA2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73" s="80" t="s">
        <v>4509</v>
      </c>
      <c r="AC273" s="80">
        <f>VLOOKUP(N273,Registration!O:P,2,FALSE)</f>
        <v>17</v>
      </c>
      <c r="AD273" s="82" t="s">
        <v>4510</v>
      </c>
      <c r="AE273" s="82"/>
      <c r="AF273" s="82"/>
      <c r="AG273" s="82"/>
      <c r="AH273" s="82"/>
    </row>
    <row r="274" spans="1:34" s="80" customFormat="1" ht="23.1" customHeight="1">
      <c r="A274" s="82" t="s">
        <v>46</v>
      </c>
      <c r="B274" s="82" t="s">
        <v>26</v>
      </c>
      <c r="C274" s="82" t="s">
        <v>27</v>
      </c>
      <c r="D274" s="82" t="s">
        <v>28</v>
      </c>
      <c r="E274" s="82" t="s">
        <v>28</v>
      </c>
      <c r="F274" s="82" t="s">
        <v>29</v>
      </c>
      <c r="G274" s="82" t="s">
        <v>1887</v>
      </c>
      <c r="H274" s="80" t="s">
        <v>8165</v>
      </c>
      <c r="I274" s="82" t="s">
        <v>8162</v>
      </c>
      <c r="J274" s="82">
        <v>26</v>
      </c>
      <c r="K274" s="82">
        <v>5</v>
      </c>
      <c r="L274" s="82">
        <v>2018</v>
      </c>
      <c r="M274" s="76">
        <f t="shared" si="4"/>
        <v>43246</v>
      </c>
      <c r="N274" s="82" t="s">
        <v>2116</v>
      </c>
      <c r="O274" s="82">
        <v>16</v>
      </c>
      <c r="P274" s="82" t="s">
        <v>4506</v>
      </c>
      <c r="Q274" s="82" t="s">
        <v>4456</v>
      </c>
      <c r="R274" s="82" t="s">
        <v>4507</v>
      </c>
      <c r="S274" s="82" t="s">
        <v>4508</v>
      </c>
      <c r="T274" s="82" t="s">
        <v>4457</v>
      </c>
      <c r="U274" s="82" t="s">
        <v>4457</v>
      </c>
      <c r="V274" s="82" t="s">
        <v>4457</v>
      </c>
      <c r="W274" s="82" t="s">
        <v>173</v>
      </c>
      <c r="X274" s="82" t="s">
        <v>4507</v>
      </c>
      <c r="Y274" s="82" t="s">
        <v>4457</v>
      </c>
      <c r="Z274" s="80" t="str">
        <f>IF(OR(R:R="",S:S=""),"Missing",IF(OR(S:S="Both EC and Condoms",S:S="Condom",S:S="EC"),"Yes",IF(AND(R:R&lt;&gt;"0: No Method",R:R&lt;&gt;"6: EC",R:R&lt;&gt;"5: Condoms"),"Yes","No")))</f>
        <v>No</v>
      </c>
      <c r="AA2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74" s="80" t="s">
        <v>4509</v>
      </c>
      <c r="AC274" s="80">
        <f>VLOOKUP(N274,Registration!O:P,2,FALSE)</f>
        <v>16</v>
      </c>
      <c r="AD274" s="82" t="s">
        <v>4510</v>
      </c>
      <c r="AE274" s="82"/>
      <c r="AF274" s="82"/>
      <c r="AG274" s="82"/>
      <c r="AH274" s="82"/>
    </row>
    <row r="275" spans="1:34" s="80" customFormat="1" ht="23.1" customHeight="1">
      <c r="A275" s="82" t="s">
        <v>46</v>
      </c>
      <c r="B275" s="82" t="s">
        <v>26</v>
      </c>
      <c r="C275" s="82" t="s">
        <v>27</v>
      </c>
      <c r="D275" s="82" t="s">
        <v>28</v>
      </c>
      <c r="E275" s="82" t="s">
        <v>28</v>
      </c>
      <c r="F275" s="82" t="s">
        <v>29</v>
      </c>
      <c r="G275" s="82" t="s">
        <v>1887</v>
      </c>
      <c r="H275" s="80" t="s">
        <v>8165</v>
      </c>
      <c r="I275" s="82" t="s">
        <v>8162</v>
      </c>
      <c r="J275" s="82">
        <v>26</v>
      </c>
      <c r="K275" s="82">
        <v>5</v>
      </c>
      <c r="L275" s="82">
        <v>2018</v>
      </c>
      <c r="M275" s="76">
        <f t="shared" si="4"/>
        <v>43246</v>
      </c>
      <c r="N275" s="82" t="s">
        <v>2093</v>
      </c>
      <c r="O275" s="82">
        <v>16</v>
      </c>
      <c r="P275" s="82" t="s">
        <v>4511</v>
      </c>
      <c r="Q275" s="82" t="s">
        <v>4456</v>
      </c>
      <c r="R275" s="82" t="s">
        <v>4507</v>
      </c>
      <c r="S275" s="82" t="s">
        <v>4508</v>
      </c>
      <c r="T275" s="82" t="s">
        <v>4457</v>
      </c>
      <c r="U275" s="82" t="s">
        <v>4457</v>
      </c>
      <c r="V275" s="82" t="s">
        <v>4457</v>
      </c>
      <c r="W275" s="82" t="s">
        <v>173</v>
      </c>
      <c r="X275" s="82" t="s">
        <v>4507</v>
      </c>
      <c r="Y275" s="82" t="s">
        <v>4457</v>
      </c>
      <c r="Z275" s="80" t="str">
        <f>IF(OR(R:R="",S:S=""),"Missing",IF(OR(S:S="Both EC and Condoms",S:S="Condom",S:S="EC"),"Yes",IF(AND(R:R&lt;&gt;"0: No Method",R:R&lt;&gt;"6: EC",R:R&lt;&gt;"5: Condoms"),"Yes","No")))</f>
        <v>No</v>
      </c>
      <c r="AA2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75" s="80" t="s">
        <v>4509</v>
      </c>
      <c r="AC275" s="80">
        <f>VLOOKUP(N275,Registration!O:P,2,FALSE)</f>
        <v>16</v>
      </c>
      <c r="AD275" s="82" t="s">
        <v>4510</v>
      </c>
      <c r="AE275" s="82"/>
      <c r="AF275" s="82"/>
      <c r="AG275" s="82"/>
      <c r="AH275" s="82"/>
    </row>
    <row r="276" spans="1:34" s="80" customFormat="1" ht="23.1" customHeight="1">
      <c r="A276" s="82" t="s">
        <v>46</v>
      </c>
      <c r="B276" s="82" t="s">
        <v>26</v>
      </c>
      <c r="C276" s="82" t="s">
        <v>27</v>
      </c>
      <c r="D276" s="82" t="s">
        <v>28</v>
      </c>
      <c r="E276" s="82" t="s">
        <v>28</v>
      </c>
      <c r="F276" s="82" t="s">
        <v>29</v>
      </c>
      <c r="G276" s="82" t="s">
        <v>1887</v>
      </c>
      <c r="H276" s="80" t="s">
        <v>8165</v>
      </c>
      <c r="I276" s="82" t="s">
        <v>8162</v>
      </c>
      <c r="J276" s="82">
        <v>26</v>
      </c>
      <c r="K276" s="82">
        <v>5</v>
      </c>
      <c r="L276" s="82">
        <v>2018</v>
      </c>
      <c r="M276" s="76">
        <f t="shared" si="4"/>
        <v>43246</v>
      </c>
      <c r="N276" s="82" t="s">
        <v>1905</v>
      </c>
      <c r="O276" s="82">
        <v>15</v>
      </c>
      <c r="P276" s="82" t="s">
        <v>4511</v>
      </c>
      <c r="Q276" s="82" t="s">
        <v>4456</v>
      </c>
      <c r="R276" s="82" t="s">
        <v>4507</v>
      </c>
      <c r="S276" s="82" t="s">
        <v>4508</v>
      </c>
      <c r="T276" s="82" t="s">
        <v>4457</v>
      </c>
      <c r="U276" s="82" t="s">
        <v>4457</v>
      </c>
      <c r="V276" s="82" t="s">
        <v>4457</v>
      </c>
      <c r="W276" s="82" t="s">
        <v>173</v>
      </c>
      <c r="X276" s="82" t="s">
        <v>4507</v>
      </c>
      <c r="Y276" s="82" t="s">
        <v>4457</v>
      </c>
      <c r="Z276" s="80" t="str">
        <f>IF(OR(R:R="",S:S=""),"Missing",IF(OR(S:S="Both EC and Condoms",S:S="Condom",S:S="EC"),"Yes",IF(AND(R:R&lt;&gt;"0: No Method",R:R&lt;&gt;"6: EC",R:R&lt;&gt;"5: Condoms"),"Yes","No")))</f>
        <v>No</v>
      </c>
      <c r="AA2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76" s="80" t="s">
        <v>4509</v>
      </c>
      <c r="AC276" s="80">
        <f>VLOOKUP(N276,Registration!O:P,2,FALSE)</f>
        <v>15</v>
      </c>
      <c r="AD276" s="82" t="s">
        <v>4510</v>
      </c>
      <c r="AE276" s="82"/>
      <c r="AF276" s="82"/>
      <c r="AG276" s="82"/>
      <c r="AH276" s="82"/>
    </row>
    <row r="277" spans="1:34" s="80" customFormat="1" ht="23.1" customHeight="1">
      <c r="A277" s="82" t="s">
        <v>49</v>
      </c>
      <c r="B277" s="82" t="s">
        <v>26</v>
      </c>
      <c r="C277" s="82" t="s">
        <v>27</v>
      </c>
      <c r="D277" s="82" t="s">
        <v>28</v>
      </c>
      <c r="E277" s="82" t="s">
        <v>28</v>
      </c>
      <c r="F277" s="82" t="s">
        <v>29</v>
      </c>
      <c r="G277" s="82" t="s">
        <v>1887</v>
      </c>
      <c r="H277" s="80" t="s">
        <v>8165</v>
      </c>
      <c r="I277" s="82" t="s">
        <v>8163</v>
      </c>
      <c r="J277" s="82">
        <v>30</v>
      </c>
      <c r="K277" s="82">
        <v>5</v>
      </c>
      <c r="L277" s="82">
        <v>2018</v>
      </c>
      <c r="M277" s="76">
        <f t="shared" si="4"/>
        <v>43250</v>
      </c>
      <c r="N277" s="82" t="s">
        <v>2141</v>
      </c>
      <c r="O277" s="82">
        <v>18</v>
      </c>
      <c r="P277" s="82" t="s">
        <v>4506</v>
      </c>
      <c r="Q277" s="82" t="s">
        <v>4456</v>
      </c>
      <c r="R277" s="82" t="s">
        <v>4507</v>
      </c>
      <c r="S277" s="82" t="s">
        <v>4508</v>
      </c>
      <c r="T277" s="82" t="s">
        <v>4456</v>
      </c>
      <c r="U277" s="82" t="s">
        <v>4457</v>
      </c>
      <c r="V277" s="82" t="s">
        <v>4457</v>
      </c>
      <c r="W277" s="82" t="s">
        <v>173</v>
      </c>
      <c r="X277" s="82" t="s">
        <v>4517</v>
      </c>
      <c r="Y277" s="82" t="s">
        <v>4457</v>
      </c>
      <c r="Z277" s="80" t="str">
        <f>IF(OR(R:R="",S:S=""),"Missing",IF(OR(S:S="Both EC and Condoms",S:S="Condom",S:S="EC"),"Yes",IF(AND(R:R&lt;&gt;"0: No Method",R:R&lt;&gt;"6: EC",R:R&lt;&gt;"5: Condoms"),"Yes","No")))</f>
        <v>No</v>
      </c>
      <c r="AA2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77" s="80" t="str">
        <f>IF(W:W="Pregnant","Pregnant",IF(AND(Z:Z="No",AA:AA="Yes"),"Adopter",IF(Z:Z="Yes","Continuing User",IF(AND(Z:Z="No",AA:AA="No"),"Non-user","Missing"))))</f>
        <v>Adopter</v>
      </c>
      <c r="AC277" s="80">
        <f>VLOOKUP(N277,Registration!O:P,2,FALSE)</f>
        <v>18</v>
      </c>
      <c r="AD277" s="82" t="s">
        <v>4510</v>
      </c>
      <c r="AE277" s="82"/>
      <c r="AF277" s="82"/>
      <c r="AG277" s="82"/>
      <c r="AH277" s="82"/>
    </row>
    <row r="278" spans="1:34" s="80" customFormat="1" ht="23.1" customHeight="1">
      <c r="A278" s="82" t="s">
        <v>49</v>
      </c>
      <c r="B278" s="82" t="s">
        <v>26</v>
      </c>
      <c r="C278" s="82" t="s">
        <v>27</v>
      </c>
      <c r="D278" s="82" t="s">
        <v>28</v>
      </c>
      <c r="E278" s="82" t="s">
        <v>28</v>
      </c>
      <c r="F278" s="82" t="s">
        <v>29</v>
      </c>
      <c r="G278" s="82" t="s">
        <v>1887</v>
      </c>
      <c r="H278" s="80" t="s">
        <v>8165</v>
      </c>
      <c r="I278" s="82" t="s">
        <v>8163</v>
      </c>
      <c r="J278" s="82">
        <v>31</v>
      </c>
      <c r="K278" s="82">
        <v>5</v>
      </c>
      <c r="L278" s="82">
        <v>2018</v>
      </c>
      <c r="M278" s="76">
        <f t="shared" si="4"/>
        <v>43251</v>
      </c>
      <c r="N278" s="82" t="s">
        <v>2144</v>
      </c>
      <c r="O278" s="82">
        <v>15</v>
      </c>
      <c r="P278" s="82" t="s">
        <v>4506</v>
      </c>
      <c r="Q278" s="82" t="s">
        <v>4456</v>
      </c>
      <c r="R278" s="82" t="s">
        <v>4507</v>
      </c>
      <c r="S278" s="82" t="s">
        <v>4508</v>
      </c>
      <c r="T278" s="82" t="s">
        <v>4456</v>
      </c>
      <c r="U278" s="82" t="s">
        <v>4457</v>
      </c>
      <c r="V278" s="82" t="s">
        <v>4457</v>
      </c>
      <c r="W278" s="82" t="s">
        <v>1118</v>
      </c>
      <c r="X278" s="82" t="s">
        <v>4507</v>
      </c>
      <c r="Y278" s="82" t="s">
        <v>4457</v>
      </c>
      <c r="Z278" s="80" t="str">
        <f>IF(OR(R:R="",S:S=""),"Missing",IF(OR(S:S="Both EC and Condoms",S:S="Condom",S:S="EC"),"Yes",IF(AND(R:R&lt;&gt;"0: No Method",R:R&lt;&gt;"6: EC",R:R&lt;&gt;"5: Condoms"),"Yes","No")))</f>
        <v>No</v>
      </c>
      <c r="AA2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78" s="80" t="str">
        <f>IF(W:W="Pregnant","Pregnant",IF(AND(Z:Z="No",AA:AA="Yes"),"Adopter",IF(Z:Z="Yes","Continuing User",IF(AND(Z:Z="No",AA:AA="No"),"Non-user","Missing"))))</f>
        <v>Pregnant</v>
      </c>
      <c r="AC278" s="80">
        <f>VLOOKUP(N278,Registration!O:P,2,FALSE)</f>
        <v>15</v>
      </c>
      <c r="AD278" s="82" t="s">
        <v>4510</v>
      </c>
      <c r="AE278" s="82"/>
      <c r="AF278" s="82"/>
      <c r="AG278" s="82"/>
      <c r="AH278" s="82"/>
    </row>
    <row r="279" spans="1:34" s="80" customFormat="1" ht="23.1" customHeight="1">
      <c r="A279" s="82" t="s">
        <v>49</v>
      </c>
      <c r="B279" s="82" t="s">
        <v>26</v>
      </c>
      <c r="C279" s="82" t="s">
        <v>27</v>
      </c>
      <c r="D279" s="82" t="s">
        <v>28</v>
      </c>
      <c r="E279" s="82" t="s">
        <v>28</v>
      </c>
      <c r="F279" s="82" t="s">
        <v>29</v>
      </c>
      <c r="G279" s="82" t="s">
        <v>1887</v>
      </c>
      <c r="H279" s="80" t="s">
        <v>8165</v>
      </c>
      <c r="I279" s="82" t="s">
        <v>8163</v>
      </c>
      <c r="J279" s="82">
        <v>31</v>
      </c>
      <c r="K279" s="82">
        <v>5</v>
      </c>
      <c r="L279" s="82">
        <v>2018</v>
      </c>
      <c r="M279" s="76">
        <f t="shared" si="4"/>
        <v>43251</v>
      </c>
      <c r="N279" s="82" t="s">
        <v>2105</v>
      </c>
      <c r="O279" s="82">
        <v>19</v>
      </c>
      <c r="P279" s="82" t="s">
        <v>4525</v>
      </c>
      <c r="Q279" s="82" t="s">
        <v>4456</v>
      </c>
      <c r="R279" s="82" t="s">
        <v>4520</v>
      </c>
      <c r="S279" s="82" t="s">
        <v>4508</v>
      </c>
      <c r="T279" s="82" t="s">
        <v>4457</v>
      </c>
      <c r="U279" s="82" t="s">
        <v>4457</v>
      </c>
      <c r="V279" s="82" t="s">
        <v>4457</v>
      </c>
      <c r="W279" s="82" t="s">
        <v>173</v>
      </c>
      <c r="X279" s="82" t="s">
        <v>4517</v>
      </c>
      <c r="Y279" s="82" t="s">
        <v>4456</v>
      </c>
      <c r="Z279" s="80" t="str">
        <f>IF(OR(R:R="",S:S=""),"Missing",IF(OR(S:S="Both EC and Condoms",S:S="Condom",S:S="EC"),"Yes",IF(AND(R:R&lt;&gt;"0: No Method",R:R&lt;&gt;"6: EC",R:R&lt;&gt;"5: Condoms"),"Yes","No")))</f>
        <v>Yes</v>
      </c>
      <c r="AA2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79" s="80" t="str">
        <f>IF(W:W="Pregnant","Pregnant",IF(AND(Z:Z="No",AA:AA="Yes"),"Adopter",IF(Z:Z="Yes","Continuing User",IF(AND(Z:Z="No",AA:AA="No"),"Non-user","Missing"))))</f>
        <v>Continuing User</v>
      </c>
      <c r="AC279" s="80">
        <f>VLOOKUP(N279,Registration!O:P,2,FALSE)</f>
        <v>19</v>
      </c>
      <c r="AD279" s="82" t="s">
        <v>4510</v>
      </c>
      <c r="AE279" s="82"/>
      <c r="AF279" s="82"/>
      <c r="AG279" s="82"/>
      <c r="AH279" s="82"/>
    </row>
    <row r="280" spans="1:34" s="80" customFormat="1" ht="23.1" customHeight="1">
      <c r="A280" s="82" t="s">
        <v>49</v>
      </c>
      <c r="B280" s="82" t="s">
        <v>26</v>
      </c>
      <c r="C280" s="82" t="s">
        <v>27</v>
      </c>
      <c r="D280" s="82" t="s">
        <v>28</v>
      </c>
      <c r="E280" s="82" t="s">
        <v>28</v>
      </c>
      <c r="F280" s="82" t="s">
        <v>29</v>
      </c>
      <c r="G280" s="82" t="s">
        <v>1887</v>
      </c>
      <c r="H280" s="80" t="s">
        <v>8165</v>
      </c>
      <c r="I280" s="82" t="s">
        <v>8163</v>
      </c>
      <c r="J280" s="82">
        <v>31</v>
      </c>
      <c r="K280" s="82">
        <v>5</v>
      </c>
      <c r="L280" s="82">
        <v>2018</v>
      </c>
      <c r="M280" s="76">
        <f t="shared" si="4"/>
        <v>43251</v>
      </c>
      <c r="N280" s="82" t="s">
        <v>2110</v>
      </c>
      <c r="O280" s="82">
        <v>19</v>
      </c>
      <c r="P280" s="82" t="s">
        <v>4525</v>
      </c>
      <c r="Q280" s="82" t="s">
        <v>4456</v>
      </c>
      <c r="R280" s="82" t="s">
        <v>4520</v>
      </c>
      <c r="S280" s="82" t="s">
        <v>4508</v>
      </c>
      <c r="T280" s="82" t="s">
        <v>4457</v>
      </c>
      <c r="U280" s="82" t="s">
        <v>4457</v>
      </c>
      <c r="V280" s="82" t="s">
        <v>4457</v>
      </c>
      <c r="W280" s="82" t="s">
        <v>173</v>
      </c>
      <c r="X280" s="82" t="s">
        <v>4517</v>
      </c>
      <c r="Y280" s="82" t="s">
        <v>4456</v>
      </c>
      <c r="Z280" s="80" t="str">
        <f>IF(OR(R:R="",S:S=""),"Missing",IF(OR(S:S="Both EC and Condoms",S:S="Condom",S:S="EC"),"Yes",IF(AND(R:R&lt;&gt;"0: No Method",R:R&lt;&gt;"6: EC",R:R&lt;&gt;"5: Condoms"),"Yes","No")))</f>
        <v>Yes</v>
      </c>
      <c r="AA2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80" s="80" t="str">
        <f>IF(W:W="Pregnant","Pregnant",IF(AND(Z:Z="No",AA:AA="Yes"),"Adopter",IF(Z:Z="Yes","Continuing User",IF(AND(Z:Z="No",AA:AA="No"),"Non-user","Missing"))))</f>
        <v>Continuing User</v>
      </c>
      <c r="AC280" s="80">
        <f>VLOOKUP(N280,Registration!O:P,2,FALSE)</f>
        <v>19</v>
      </c>
      <c r="AD280" s="82" t="s">
        <v>4510</v>
      </c>
      <c r="AE280" s="82"/>
      <c r="AF280" s="82"/>
      <c r="AG280" s="82"/>
      <c r="AH280" s="82"/>
    </row>
    <row r="281" spans="1:34" s="80" customFormat="1" ht="23.1" customHeight="1">
      <c r="A281" s="82" t="s">
        <v>49</v>
      </c>
      <c r="B281" s="82" t="s">
        <v>26</v>
      </c>
      <c r="C281" s="82" t="s">
        <v>27</v>
      </c>
      <c r="D281" s="82" t="s">
        <v>28</v>
      </c>
      <c r="E281" s="82" t="s">
        <v>28</v>
      </c>
      <c r="F281" s="82" t="s">
        <v>111</v>
      </c>
      <c r="G281" s="82" t="s">
        <v>167</v>
      </c>
      <c r="H281" s="80" t="s">
        <v>8159</v>
      </c>
      <c r="I281" s="82" t="s">
        <v>8161</v>
      </c>
      <c r="J281" s="82">
        <v>1</v>
      </c>
      <c r="K281" s="82">
        <v>6</v>
      </c>
      <c r="L281" s="82">
        <v>2018</v>
      </c>
      <c r="M281" s="76">
        <f t="shared" si="4"/>
        <v>43252</v>
      </c>
      <c r="N281" s="82" t="s">
        <v>190</v>
      </c>
      <c r="O281" s="82">
        <v>19</v>
      </c>
      <c r="P281" s="82" t="s">
        <v>4525</v>
      </c>
      <c r="Q281" s="82" t="s">
        <v>4456</v>
      </c>
      <c r="R281" s="82" t="s">
        <v>4526</v>
      </c>
      <c r="S281" s="82" t="s">
        <v>4508</v>
      </c>
      <c r="T281" s="82" t="s">
        <v>4457</v>
      </c>
      <c r="U281" s="82" t="s">
        <v>4457</v>
      </c>
      <c r="V281" s="82" t="s">
        <v>4457</v>
      </c>
      <c r="W281" s="82" t="s">
        <v>173</v>
      </c>
      <c r="X281" s="82" t="s">
        <v>4515</v>
      </c>
      <c r="Y281" s="82" t="s">
        <v>4457</v>
      </c>
      <c r="Z281" s="80" t="str">
        <f>IF(OR(R:R="",S:S=""),"Missing",IF(OR(S:S="Both EC and Condoms",S:S="Condom",S:S="EC"),"Yes",IF(AND(R:R&lt;&gt;"0: No Method",R:R&lt;&gt;"6: EC",R:R&lt;&gt;"5: Condoms"),"Yes","No")))</f>
        <v>Yes</v>
      </c>
      <c r="AA2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81" s="80" t="str">
        <f>IF(W:W="Pregnant","Pregnant",IF(AND(Z:Z="No",AA:AA="Yes"),"Adopter",IF(Z:Z="Yes","Continuing User",IF(AND(Z:Z="No",AA:AA="No"),"Non-user","Missing"))))</f>
        <v>Continuing User</v>
      </c>
      <c r="AC281" s="80">
        <f>VLOOKUP(N281,Registration!O:P,2,FALSE)</f>
        <v>19</v>
      </c>
      <c r="AD281" s="82" t="s">
        <v>4510</v>
      </c>
      <c r="AE281" s="82"/>
      <c r="AF281" s="82"/>
      <c r="AG281" s="82"/>
      <c r="AH281" s="82"/>
    </row>
    <row r="282" spans="1:34" s="80" customFormat="1" ht="23.1" customHeight="1">
      <c r="A282" s="82" t="s">
        <v>49</v>
      </c>
      <c r="B282" s="82" t="s">
        <v>26</v>
      </c>
      <c r="C282" s="82" t="s">
        <v>27</v>
      </c>
      <c r="D282" s="82" t="s">
        <v>28</v>
      </c>
      <c r="E282" s="82" t="s">
        <v>28</v>
      </c>
      <c r="F282" s="82" t="s">
        <v>29</v>
      </c>
      <c r="G282" s="82" t="s">
        <v>1887</v>
      </c>
      <c r="H282" s="80" t="s">
        <v>8165</v>
      </c>
      <c r="I282" s="82" t="s">
        <v>8163</v>
      </c>
      <c r="J282" s="82">
        <v>1</v>
      </c>
      <c r="K282" s="82">
        <v>6</v>
      </c>
      <c r="L282" s="82">
        <v>2018</v>
      </c>
      <c r="M282" s="76">
        <f t="shared" si="4"/>
        <v>43252</v>
      </c>
      <c r="N282" s="82" t="s">
        <v>2146</v>
      </c>
      <c r="O282" s="82">
        <v>19</v>
      </c>
      <c r="P282" s="82" t="s">
        <v>4506</v>
      </c>
      <c r="Q282" s="82" t="s">
        <v>4456</v>
      </c>
      <c r="R282" s="82" t="s">
        <v>4507</v>
      </c>
      <c r="S282" s="82" t="s">
        <v>4508</v>
      </c>
      <c r="T282" s="82" t="s">
        <v>4456</v>
      </c>
      <c r="U282" s="82" t="s">
        <v>4457</v>
      </c>
      <c r="V282" s="82" t="s">
        <v>4457</v>
      </c>
      <c r="W282" s="82" t="s">
        <v>173</v>
      </c>
      <c r="X282" s="82" t="s">
        <v>4514</v>
      </c>
      <c r="Y282" s="82" t="s">
        <v>4456</v>
      </c>
      <c r="Z282" s="80" t="str">
        <f>IF(OR(R:R="",S:S=""),"Missing",IF(OR(S:S="Both EC and Condoms",S:S="Condom",S:S="EC"),"Yes",IF(AND(R:R&lt;&gt;"0: No Method",R:R&lt;&gt;"6: EC",R:R&lt;&gt;"5: Condoms"),"Yes","No")))</f>
        <v>No</v>
      </c>
      <c r="AA2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82" s="80" t="str">
        <f>IF(W:W="Pregnant","Pregnant",IF(AND(Z:Z="No",AA:AA="Yes"),"Adopter",IF(Z:Z="Yes","Continuing User",IF(AND(Z:Z="No",AA:AA="No"),"Non-user","Missing"))))</f>
        <v>Adopter</v>
      </c>
      <c r="AC282" s="80">
        <f>VLOOKUP(N282,Registration!O:P,2,FALSE)</f>
        <v>19</v>
      </c>
      <c r="AD282" s="82" t="s">
        <v>4510</v>
      </c>
      <c r="AE282" s="82"/>
      <c r="AF282" s="82"/>
      <c r="AG282" s="82"/>
      <c r="AH282" s="82"/>
    </row>
    <row r="283" spans="1:34" s="80" customFormat="1" ht="23.1" customHeight="1">
      <c r="A283" s="82" t="s">
        <v>49</v>
      </c>
      <c r="B283" s="82" t="s">
        <v>26</v>
      </c>
      <c r="C283" s="82" t="s">
        <v>27</v>
      </c>
      <c r="D283" s="82" t="s">
        <v>28</v>
      </c>
      <c r="E283" s="82" t="s">
        <v>28</v>
      </c>
      <c r="F283" s="82" t="s">
        <v>29</v>
      </c>
      <c r="G283" s="82" t="s">
        <v>1887</v>
      </c>
      <c r="H283" s="80" t="s">
        <v>8165</v>
      </c>
      <c r="I283" s="82" t="s">
        <v>8163</v>
      </c>
      <c r="J283" s="82">
        <v>1</v>
      </c>
      <c r="K283" s="82">
        <v>6</v>
      </c>
      <c r="L283" s="82">
        <v>2018</v>
      </c>
      <c r="M283" s="76">
        <f t="shared" si="4"/>
        <v>43252</v>
      </c>
      <c r="N283" s="82" t="s">
        <v>2148</v>
      </c>
      <c r="O283" s="82">
        <v>19</v>
      </c>
      <c r="P283" s="82" t="s">
        <v>4506</v>
      </c>
      <c r="Q283" s="82" t="s">
        <v>4456</v>
      </c>
      <c r="R283" s="82" t="s">
        <v>4507</v>
      </c>
      <c r="S283" s="82" t="s">
        <v>4508</v>
      </c>
      <c r="T283" s="82" t="s">
        <v>4456</v>
      </c>
      <c r="U283" s="82" t="s">
        <v>4457</v>
      </c>
      <c r="V283" s="82" t="s">
        <v>4457</v>
      </c>
      <c r="W283" s="82" t="s">
        <v>173</v>
      </c>
      <c r="X283" s="82" t="s">
        <v>4516</v>
      </c>
      <c r="Y283" s="82" t="s">
        <v>4456</v>
      </c>
      <c r="Z283" s="80" t="str">
        <f>IF(OR(R:R="",S:S=""),"Missing",IF(OR(S:S="Both EC and Condoms",S:S="Condom",S:S="EC"),"Yes",IF(AND(R:R&lt;&gt;"0: No Method",R:R&lt;&gt;"6: EC",R:R&lt;&gt;"5: Condoms"),"Yes","No")))</f>
        <v>No</v>
      </c>
      <c r="AA2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83" s="80" t="str">
        <f>IF(W:W="Pregnant","Pregnant",IF(AND(Z:Z="No",AA:AA="Yes"),"Adopter",IF(Z:Z="Yes","Continuing User",IF(AND(Z:Z="No",AA:AA="No"),"Non-user","Missing"))))</f>
        <v>Adopter</v>
      </c>
      <c r="AC283" s="80">
        <f>VLOOKUP(N283,Registration!O:P,2,FALSE)</f>
        <v>19</v>
      </c>
      <c r="AD283" s="82" t="s">
        <v>4510</v>
      </c>
      <c r="AE283" s="82"/>
      <c r="AF283" s="82"/>
      <c r="AG283" s="82"/>
      <c r="AH283" s="82"/>
    </row>
    <row r="284" spans="1:34" s="80" customFormat="1" ht="23.1" customHeight="1">
      <c r="A284" s="82" t="s">
        <v>49</v>
      </c>
      <c r="B284" s="82" t="s">
        <v>26</v>
      </c>
      <c r="C284" s="82" t="s">
        <v>27</v>
      </c>
      <c r="D284" s="82" t="s">
        <v>28</v>
      </c>
      <c r="E284" s="82" t="s">
        <v>28</v>
      </c>
      <c r="F284" s="82" t="s">
        <v>29</v>
      </c>
      <c r="G284" s="82" t="s">
        <v>1887</v>
      </c>
      <c r="H284" s="80" t="s">
        <v>8165</v>
      </c>
      <c r="I284" s="82" t="s">
        <v>8162</v>
      </c>
      <c r="J284" s="82">
        <v>2</v>
      </c>
      <c r="K284" s="82">
        <v>6</v>
      </c>
      <c r="L284" s="82">
        <v>2018</v>
      </c>
      <c r="M284" s="76">
        <f t="shared" si="4"/>
        <v>43253</v>
      </c>
      <c r="N284" s="82" t="s">
        <v>2061</v>
      </c>
      <c r="O284" s="82">
        <v>15</v>
      </c>
      <c r="P284" s="82" t="s">
        <v>4511</v>
      </c>
      <c r="Q284" s="82" t="s">
        <v>4456</v>
      </c>
      <c r="R284" s="82" t="s">
        <v>4507</v>
      </c>
      <c r="S284" s="82" t="s">
        <v>4508</v>
      </c>
      <c r="T284" s="82" t="s">
        <v>4456</v>
      </c>
      <c r="U284" s="82" t="s">
        <v>4457</v>
      </c>
      <c r="V284" s="82" t="s">
        <v>4457</v>
      </c>
      <c r="W284" s="82" t="s">
        <v>173</v>
      </c>
      <c r="X284" s="82" t="s">
        <v>4507</v>
      </c>
      <c r="Y284" s="82" t="s">
        <v>4457</v>
      </c>
      <c r="Z284" s="80" t="str">
        <f>IF(OR(R:R="",S:S=""),"Missing",IF(OR(S:S="Both EC and Condoms",S:S="Condom",S:S="EC"),"Yes",IF(AND(R:R&lt;&gt;"0: No Method",R:R&lt;&gt;"6: EC",R:R&lt;&gt;"5: Condoms"),"Yes","No")))</f>
        <v>No</v>
      </c>
      <c r="AA2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84" s="80" t="s">
        <v>4509</v>
      </c>
      <c r="AC284" s="80">
        <f>VLOOKUP(N284,Registration!O:P,2,FALSE)</f>
        <v>15</v>
      </c>
      <c r="AD284" s="82" t="s">
        <v>4510</v>
      </c>
      <c r="AE284" s="82"/>
      <c r="AF284" s="82"/>
      <c r="AG284" s="82"/>
      <c r="AH284" s="82"/>
    </row>
    <row r="285" spans="1:34" s="80" customFormat="1" ht="23.1" customHeight="1">
      <c r="A285" s="82" t="s">
        <v>49</v>
      </c>
      <c r="B285" s="82" t="s">
        <v>26</v>
      </c>
      <c r="C285" s="82" t="s">
        <v>27</v>
      </c>
      <c r="D285" s="82" t="s">
        <v>28</v>
      </c>
      <c r="E285" s="82" t="s">
        <v>28</v>
      </c>
      <c r="F285" s="82" t="s">
        <v>29</v>
      </c>
      <c r="G285" s="82" t="s">
        <v>1887</v>
      </c>
      <c r="H285" s="80" t="s">
        <v>8165</v>
      </c>
      <c r="I285" s="82" t="s">
        <v>8162</v>
      </c>
      <c r="J285" s="82">
        <v>2</v>
      </c>
      <c r="K285" s="82">
        <v>6</v>
      </c>
      <c r="L285" s="82">
        <v>2018</v>
      </c>
      <c r="M285" s="76">
        <f t="shared" si="4"/>
        <v>43253</v>
      </c>
      <c r="N285" s="82" t="s">
        <v>2246</v>
      </c>
      <c r="O285" s="82">
        <v>15</v>
      </c>
      <c r="P285" s="82" t="s">
        <v>4511</v>
      </c>
      <c r="Q285" s="82" t="s">
        <v>4456</v>
      </c>
      <c r="R285" s="82" t="s">
        <v>4507</v>
      </c>
      <c r="S285" s="82" t="s">
        <v>4508</v>
      </c>
      <c r="T285" s="82" t="s">
        <v>4456</v>
      </c>
      <c r="U285" s="82" t="s">
        <v>4457</v>
      </c>
      <c r="V285" s="82" t="s">
        <v>4457</v>
      </c>
      <c r="W285" s="82" t="s">
        <v>173</v>
      </c>
      <c r="X285" s="82" t="s">
        <v>4507</v>
      </c>
      <c r="Y285" s="82" t="s">
        <v>4457</v>
      </c>
      <c r="Z285" s="80" t="str">
        <f>IF(OR(R:R="",S:S=""),"Missing",IF(OR(S:S="Both EC and Condoms",S:S="Condom",S:S="EC"),"Yes",IF(AND(R:R&lt;&gt;"0: No Method",R:R&lt;&gt;"6: EC",R:R&lt;&gt;"5: Condoms"),"Yes","No")))</f>
        <v>No</v>
      </c>
      <c r="AA2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85" s="80" t="s">
        <v>4509</v>
      </c>
      <c r="AC285" s="80">
        <f>VLOOKUP(N285,Registration!O:P,2,FALSE)</f>
        <v>16</v>
      </c>
      <c r="AD285" s="82" t="s">
        <v>4510</v>
      </c>
      <c r="AE285" s="82"/>
      <c r="AF285" s="82"/>
      <c r="AG285" s="82"/>
      <c r="AH285" s="82"/>
    </row>
    <row r="286" spans="1:34" s="80" customFormat="1" ht="23.1" customHeight="1">
      <c r="A286" s="82" t="s">
        <v>49</v>
      </c>
      <c r="B286" s="82" t="s">
        <v>26</v>
      </c>
      <c r="C286" s="82" t="s">
        <v>27</v>
      </c>
      <c r="D286" s="82" t="s">
        <v>28</v>
      </c>
      <c r="E286" s="82" t="s">
        <v>28</v>
      </c>
      <c r="F286" s="82" t="s">
        <v>29</v>
      </c>
      <c r="G286" s="82" t="s">
        <v>1887</v>
      </c>
      <c r="H286" s="80" t="s">
        <v>8165</v>
      </c>
      <c r="I286" s="82" t="s">
        <v>8162</v>
      </c>
      <c r="J286" s="82">
        <v>2</v>
      </c>
      <c r="K286" s="82">
        <v>6</v>
      </c>
      <c r="L286" s="82">
        <v>2018</v>
      </c>
      <c r="M286" s="76">
        <f t="shared" si="4"/>
        <v>43253</v>
      </c>
      <c r="N286" s="82" t="s">
        <v>2079</v>
      </c>
      <c r="O286" s="82">
        <v>15</v>
      </c>
      <c r="P286" s="82" t="s">
        <v>4511</v>
      </c>
      <c r="Q286" s="82" t="s">
        <v>4456</v>
      </c>
      <c r="R286" s="82" t="s">
        <v>4507</v>
      </c>
      <c r="S286" s="82" t="s">
        <v>4508</v>
      </c>
      <c r="T286" s="82" t="s">
        <v>4456</v>
      </c>
      <c r="U286" s="82" t="s">
        <v>4457</v>
      </c>
      <c r="V286" s="82" t="s">
        <v>4457</v>
      </c>
      <c r="W286" s="82" t="s">
        <v>173</v>
      </c>
      <c r="X286" s="82" t="s">
        <v>4507</v>
      </c>
      <c r="Y286" s="82" t="s">
        <v>4457</v>
      </c>
      <c r="Z286" s="80" t="str">
        <f>IF(OR(R:R="",S:S=""),"Missing",IF(OR(S:S="Both EC and Condoms",S:S="Condom",S:S="EC"),"Yes",IF(AND(R:R&lt;&gt;"0: No Method",R:R&lt;&gt;"6: EC",R:R&lt;&gt;"5: Condoms"),"Yes","No")))</f>
        <v>No</v>
      </c>
      <c r="AA2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86" s="80" t="s">
        <v>4509</v>
      </c>
      <c r="AC286" s="80">
        <f>VLOOKUP(N286,Registration!O:P,2,FALSE)</f>
        <v>15</v>
      </c>
      <c r="AD286" s="82" t="s">
        <v>4510</v>
      </c>
      <c r="AE286" s="82"/>
      <c r="AF286" s="82"/>
      <c r="AG286" s="82"/>
      <c r="AH286" s="82"/>
    </row>
    <row r="287" spans="1:34" s="80" customFormat="1" ht="23.1" customHeight="1">
      <c r="A287" s="82" t="s">
        <v>49</v>
      </c>
      <c r="B287" s="82" t="s">
        <v>26</v>
      </c>
      <c r="C287" s="82" t="s">
        <v>27</v>
      </c>
      <c r="D287" s="82" t="s">
        <v>28</v>
      </c>
      <c r="E287" s="82" t="s">
        <v>28</v>
      </c>
      <c r="F287" s="82" t="s">
        <v>29</v>
      </c>
      <c r="G287" s="82" t="s">
        <v>1887</v>
      </c>
      <c r="H287" s="80" t="s">
        <v>8165</v>
      </c>
      <c r="I287" s="82" t="s">
        <v>8162</v>
      </c>
      <c r="J287" s="82">
        <v>2</v>
      </c>
      <c r="K287" s="82">
        <v>6</v>
      </c>
      <c r="L287" s="82">
        <v>2018</v>
      </c>
      <c r="M287" s="76">
        <f t="shared" si="4"/>
        <v>43253</v>
      </c>
      <c r="N287" s="82" t="s">
        <v>2176</v>
      </c>
      <c r="O287" s="82">
        <v>16</v>
      </c>
      <c r="P287" s="82" t="s">
        <v>4506</v>
      </c>
      <c r="Q287" s="82" t="s">
        <v>4456</v>
      </c>
      <c r="R287" s="82" t="s">
        <v>4507</v>
      </c>
      <c r="S287" s="82" t="s">
        <v>4508</v>
      </c>
      <c r="T287" s="82" t="s">
        <v>4456</v>
      </c>
      <c r="U287" s="82" t="s">
        <v>4457</v>
      </c>
      <c r="V287" s="82" t="s">
        <v>4457</v>
      </c>
      <c r="W287" s="82" t="s">
        <v>173</v>
      </c>
      <c r="X287" s="82" t="s">
        <v>4507</v>
      </c>
      <c r="Y287" s="82" t="s">
        <v>4457</v>
      </c>
      <c r="Z287" s="80" t="str">
        <f>IF(OR(R:R="",S:S=""),"Missing",IF(OR(S:S="Both EC and Condoms",S:S="Condom",S:S="EC"),"Yes",IF(AND(R:R&lt;&gt;"0: No Method",R:R&lt;&gt;"6: EC",R:R&lt;&gt;"5: Condoms"),"Yes","No")))</f>
        <v>No</v>
      </c>
      <c r="AA2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87" s="80" t="s">
        <v>4509</v>
      </c>
      <c r="AC287" s="80">
        <f>VLOOKUP(N287,Registration!O:P,2,FALSE)</f>
        <v>16</v>
      </c>
      <c r="AD287" s="82" t="s">
        <v>4510</v>
      </c>
      <c r="AE287" s="82"/>
      <c r="AF287" s="82"/>
      <c r="AG287" s="82"/>
      <c r="AH287" s="82"/>
    </row>
    <row r="288" spans="1:34" s="80" customFormat="1" ht="23.1" customHeight="1">
      <c r="A288" s="82" t="s">
        <v>49</v>
      </c>
      <c r="B288" s="82" t="s">
        <v>26</v>
      </c>
      <c r="C288" s="82" t="s">
        <v>27</v>
      </c>
      <c r="D288" s="82" t="s">
        <v>28</v>
      </c>
      <c r="E288" s="82" t="s">
        <v>28</v>
      </c>
      <c r="F288" s="82" t="s">
        <v>29</v>
      </c>
      <c r="G288" s="82" t="s">
        <v>1887</v>
      </c>
      <c r="H288" s="80" t="s">
        <v>8165</v>
      </c>
      <c r="I288" s="82" t="s">
        <v>8162</v>
      </c>
      <c r="J288" s="82">
        <v>2</v>
      </c>
      <c r="K288" s="82">
        <v>6</v>
      </c>
      <c r="L288" s="82">
        <v>2018</v>
      </c>
      <c r="M288" s="76">
        <f t="shared" si="4"/>
        <v>43253</v>
      </c>
      <c r="N288" s="82" t="s">
        <v>2168</v>
      </c>
      <c r="O288" s="82">
        <v>15</v>
      </c>
      <c r="P288" s="82" t="s">
        <v>4506</v>
      </c>
      <c r="Q288" s="82" t="s">
        <v>4456</v>
      </c>
      <c r="R288" s="82" t="s">
        <v>4507</v>
      </c>
      <c r="S288" s="82" t="s">
        <v>4508</v>
      </c>
      <c r="T288" s="82" t="s">
        <v>4456</v>
      </c>
      <c r="U288" s="82" t="s">
        <v>4457</v>
      </c>
      <c r="V288" s="82" t="s">
        <v>4457</v>
      </c>
      <c r="W288" s="82" t="s">
        <v>173</v>
      </c>
      <c r="X288" s="82" t="s">
        <v>4507</v>
      </c>
      <c r="Y288" s="82" t="s">
        <v>4457</v>
      </c>
      <c r="Z288" s="80" t="str">
        <f>IF(OR(R:R="",S:S=""),"Missing",IF(OR(S:S="Both EC and Condoms",S:S="Condom",S:S="EC"),"Yes",IF(AND(R:R&lt;&gt;"0: No Method",R:R&lt;&gt;"6: EC",R:R&lt;&gt;"5: Condoms"),"Yes","No")))</f>
        <v>No</v>
      </c>
      <c r="AA2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88" s="80" t="s">
        <v>4509</v>
      </c>
      <c r="AC288" s="80">
        <f>VLOOKUP(N288,Registration!O:P,2,FALSE)</f>
        <v>15</v>
      </c>
      <c r="AD288" s="82" t="s">
        <v>4510</v>
      </c>
      <c r="AE288" s="82"/>
      <c r="AF288" s="82"/>
      <c r="AG288" s="82"/>
      <c r="AH288" s="82"/>
    </row>
    <row r="289" spans="1:34" s="80" customFormat="1" ht="23.1" customHeight="1">
      <c r="A289" s="82" t="s">
        <v>49</v>
      </c>
      <c r="B289" s="82" t="s">
        <v>26</v>
      </c>
      <c r="C289" s="82" t="s">
        <v>27</v>
      </c>
      <c r="D289" s="82" t="s">
        <v>28</v>
      </c>
      <c r="E289" s="82" t="s">
        <v>28</v>
      </c>
      <c r="F289" s="82" t="s">
        <v>29</v>
      </c>
      <c r="G289" s="82" t="s">
        <v>1887</v>
      </c>
      <c r="H289" s="80" t="s">
        <v>8165</v>
      </c>
      <c r="I289" s="82" t="s">
        <v>8162</v>
      </c>
      <c r="J289" s="82">
        <v>2</v>
      </c>
      <c r="K289" s="82">
        <v>6</v>
      </c>
      <c r="L289" s="82">
        <v>2018</v>
      </c>
      <c r="M289" s="76">
        <f t="shared" si="4"/>
        <v>43253</v>
      </c>
      <c r="N289" s="82" t="s">
        <v>2166</v>
      </c>
      <c r="O289" s="82">
        <v>17</v>
      </c>
      <c r="P289" s="82" t="s">
        <v>4506</v>
      </c>
      <c r="Q289" s="82" t="s">
        <v>4456</v>
      </c>
      <c r="R289" s="82" t="s">
        <v>4507</v>
      </c>
      <c r="S289" s="82" t="s">
        <v>4508</v>
      </c>
      <c r="T289" s="82" t="s">
        <v>4456</v>
      </c>
      <c r="U289" s="82" t="s">
        <v>4457</v>
      </c>
      <c r="V289" s="82" t="s">
        <v>4457</v>
      </c>
      <c r="W289" s="82" t="s">
        <v>173</v>
      </c>
      <c r="X289" s="82" t="s">
        <v>4507</v>
      </c>
      <c r="Y289" s="82" t="s">
        <v>4457</v>
      </c>
      <c r="Z289" s="80" t="str">
        <f>IF(OR(R:R="",S:S=""),"Missing",IF(OR(S:S="Both EC and Condoms",S:S="Condom",S:S="EC"),"Yes",IF(AND(R:R&lt;&gt;"0: No Method",R:R&lt;&gt;"6: EC",R:R&lt;&gt;"5: Condoms"),"Yes","No")))</f>
        <v>No</v>
      </c>
      <c r="AA2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89" s="80" t="s">
        <v>4509</v>
      </c>
      <c r="AC289" s="80">
        <f>VLOOKUP(N289,Registration!O:P,2,FALSE)</f>
        <v>17</v>
      </c>
      <c r="AD289" s="82" t="s">
        <v>4510</v>
      </c>
      <c r="AE289" s="82"/>
      <c r="AF289" s="82"/>
      <c r="AG289" s="82"/>
      <c r="AH289" s="82"/>
    </row>
    <row r="290" spans="1:34" s="80" customFormat="1" ht="23.1" customHeight="1">
      <c r="A290" s="82" t="s">
        <v>49</v>
      </c>
      <c r="B290" s="82" t="s">
        <v>26</v>
      </c>
      <c r="C290" s="82" t="s">
        <v>27</v>
      </c>
      <c r="D290" s="82" t="s">
        <v>28</v>
      </c>
      <c r="E290" s="82" t="s">
        <v>28</v>
      </c>
      <c r="F290" s="82" t="s">
        <v>29</v>
      </c>
      <c r="G290" s="82" t="s">
        <v>1887</v>
      </c>
      <c r="H290" s="80" t="s">
        <v>8165</v>
      </c>
      <c r="I290" s="82" t="s">
        <v>8162</v>
      </c>
      <c r="J290" s="82">
        <v>2</v>
      </c>
      <c r="K290" s="82">
        <v>6</v>
      </c>
      <c r="L290" s="82">
        <v>2018</v>
      </c>
      <c r="M290" s="76">
        <f t="shared" si="4"/>
        <v>43253</v>
      </c>
      <c r="N290" s="82" t="s">
        <v>2043</v>
      </c>
      <c r="O290" s="82">
        <v>17</v>
      </c>
      <c r="P290" s="82" t="s">
        <v>4511</v>
      </c>
      <c r="Q290" s="82" t="s">
        <v>4456</v>
      </c>
      <c r="R290" s="82" t="s">
        <v>4507</v>
      </c>
      <c r="S290" s="82" t="s">
        <v>4508</v>
      </c>
      <c r="T290" s="82" t="s">
        <v>4456</v>
      </c>
      <c r="U290" s="82" t="s">
        <v>4457</v>
      </c>
      <c r="V290" s="82" t="s">
        <v>4457</v>
      </c>
      <c r="W290" s="82" t="s">
        <v>173</v>
      </c>
      <c r="X290" s="82" t="s">
        <v>4507</v>
      </c>
      <c r="Y290" s="82" t="s">
        <v>4457</v>
      </c>
      <c r="Z290" s="80" t="str">
        <f>IF(OR(R:R="",S:S=""),"Missing",IF(OR(S:S="Both EC and Condoms",S:S="Condom",S:S="EC"),"Yes",IF(AND(R:R&lt;&gt;"0: No Method",R:R&lt;&gt;"6: EC",R:R&lt;&gt;"5: Condoms"),"Yes","No")))</f>
        <v>No</v>
      </c>
      <c r="AA2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90" s="80" t="s">
        <v>4509</v>
      </c>
      <c r="AC290" s="80">
        <f>VLOOKUP(N290,Registration!O:P,2,FALSE)</f>
        <v>17</v>
      </c>
      <c r="AD290" s="82" t="s">
        <v>4510</v>
      </c>
      <c r="AE290" s="82"/>
      <c r="AF290" s="82"/>
      <c r="AG290" s="82"/>
      <c r="AH290" s="82"/>
    </row>
    <row r="291" spans="1:34" s="80" customFormat="1" ht="23.1" customHeight="1">
      <c r="A291" s="82" t="s">
        <v>49</v>
      </c>
      <c r="B291" s="82" t="s">
        <v>26</v>
      </c>
      <c r="C291" s="82" t="s">
        <v>27</v>
      </c>
      <c r="D291" s="82" t="s">
        <v>28</v>
      </c>
      <c r="E291" s="82" t="s">
        <v>28</v>
      </c>
      <c r="F291" s="82" t="s">
        <v>29</v>
      </c>
      <c r="G291" s="82" t="s">
        <v>1887</v>
      </c>
      <c r="H291" s="80" t="s">
        <v>8165</v>
      </c>
      <c r="I291" s="82" t="s">
        <v>8162</v>
      </c>
      <c r="J291" s="82">
        <v>2</v>
      </c>
      <c r="K291" s="82">
        <v>6</v>
      </c>
      <c r="L291" s="82">
        <v>2018</v>
      </c>
      <c r="M291" s="76">
        <f t="shared" si="4"/>
        <v>43253</v>
      </c>
      <c r="N291" s="82" t="s">
        <v>2178</v>
      </c>
      <c r="O291" s="82">
        <v>17</v>
      </c>
      <c r="P291" s="82" t="s">
        <v>4506</v>
      </c>
      <c r="Q291" s="82" t="s">
        <v>4456</v>
      </c>
      <c r="R291" s="82" t="s">
        <v>4507</v>
      </c>
      <c r="S291" s="82" t="s">
        <v>4508</v>
      </c>
      <c r="T291" s="82" t="s">
        <v>4456</v>
      </c>
      <c r="U291" s="82" t="s">
        <v>4457</v>
      </c>
      <c r="V291" s="82" t="s">
        <v>4457</v>
      </c>
      <c r="W291" s="82" t="s">
        <v>173</v>
      </c>
      <c r="X291" s="82" t="s">
        <v>4507</v>
      </c>
      <c r="Y291" s="82" t="s">
        <v>4457</v>
      </c>
      <c r="Z291" s="80" t="str">
        <f>IF(OR(R:R="",S:S=""),"Missing",IF(OR(S:S="Both EC and Condoms",S:S="Condom",S:S="EC"),"Yes",IF(AND(R:R&lt;&gt;"0: No Method",R:R&lt;&gt;"6: EC",R:R&lt;&gt;"5: Condoms"),"Yes","No")))</f>
        <v>No</v>
      </c>
      <c r="AA2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91" s="80" t="s">
        <v>4509</v>
      </c>
      <c r="AC291" s="80">
        <f>VLOOKUP(N291,Registration!O:P,2,FALSE)</f>
        <v>17</v>
      </c>
      <c r="AD291" s="82" t="s">
        <v>4510</v>
      </c>
      <c r="AE291" s="82"/>
      <c r="AF291" s="82"/>
      <c r="AG291" s="82"/>
      <c r="AH291" s="82"/>
    </row>
    <row r="292" spans="1:34" s="80" customFormat="1" ht="23.1" customHeight="1">
      <c r="A292" s="82" t="s">
        <v>49</v>
      </c>
      <c r="B292" s="82" t="s">
        <v>26</v>
      </c>
      <c r="C292" s="82" t="s">
        <v>27</v>
      </c>
      <c r="D292" s="82" t="s">
        <v>28</v>
      </c>
      <c r="E292" s="82" t="s">
        <v>28</v>
      </c>
      <c r="F292" s="82" t="s">
        <v>29</v>
      </c>
      <c r="G292" s="82" t="s">
        <v>1887</v>
      </c>
      <c r="H292" s="80" t="s">
        <v>8165</v>
      </c>
      <c r="I292" s="82" t="s">
        <v>8162</v>
      </c>
      <c r="J292" s="82">
        <v>2</v>
      </c>
      <c r="K292" s="82">
        <v>6</v>
      </c>
      <c r="L292" s="82">
        <v>2018</v>
      </c>
      <c r="M292" s="76">
        <f t="shared" si="4"/>
        <v>43253</v>
      </c>
      <c r="N292" s="82" t="s">
        <v>2181</v>
      </c>
      <c r="O292" s="82">
        <v>19</v>
      </c>
      <c r="P292" s="82" t="s">
        <v>4506</v>
      </c>
      <c r="Q292" s="82" t="s">
        <v>4456</v>
      </c>
      <c r="R292" s="82" t="s">
        <v>4507</v>
      </c>
      <c r="S292" s="82" t="s">
        <v>4508</v>
      </c>
      <c r="T292" s="82" t="s">
        <v>4456</v>
      </c>
      <c r="U292" s="82" t="s">
        <v>4457</v>
      </c>
      <c r="V292" s="82" t="s">
        <v>4457</v>
      </c>
      <c r="W292" s="82" t="s">
        <v>173</v>
      </c>
      <c r="X292" s="82" t="s">
        <v>4514</v>
      </c>
      <c r="Y292" s="82" t="s">
        <v>4456</v>
      </c>
      <c r="Z292" s="80" t="str">
        <f>IF(OR(R:R="",S:S=""),"Missing",IF(OR(S:S="Both EC and Condoms",S:S="Condom",S:S="EC"),"Yes",IF(AND(R:R&lt;&gt;"0: No Method",R:R&lt;&gt;"6: EC",R:R&lt;&gt;"5: Condoms"),"Yes","No")))</f>
        <v>No</v>
      </c>
      <c r="AA2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92" s="80" t="str">
        <f>IF(W:W="Pregnant","Pregnant",IF(AND(Z:Z="No",AA:AA="Yes"),"Adopter",IF(Z:Z="Yes","Continuing User",IF(AND(Z:Z="No",AA:AA="No"),"Non-user","Missing"))))</f>
        <v>Adopter</v>
      </c>
      <c r="AC292" s="80">
        <f>VLOOKUP(N292,Registration!O:P,2,FALSE)</f>
        <v>19</v>
      </c>
      <c r="AD292" s="82" t="s">
        <v>4510</v>
      </c>
      <c r="AE292" s="82"/>
      <c r="AF292" s="82"/>
      <c r="AG292" s="82"/>
      <c r="AH292" s="82"/>
    </row>
    <row r="293" spans="1:34" s="80" customFormat="1" ht="23.1" customHeight="1">
      <c r="A293" s="82" t="s">
        <v>49</v>
      </c>
      <c r="B293" s="82" t="s">
        <v>26</v>
      </c>
      <c r="C293" s="82" t="s">
        <v>27</v>
      </c>
      <c r="D293" s="82" t="s">
        <v>28</v>
      </c>
      <c r="E293" s="82" t="s">
        <v>28</v>
      </c>
      <c r="F293" s="82" t="s">
        <v>29</v>
      </c>
      <c r="G293" s="82" t="s">
        <v>1887</v>
      </c>
      <c r="H293" s="80" t="s">
        <v>8165</v>
      </c>
      <c r="I293" s="82" t="s">
        <v>8162</v>
      </c>
      <c r="J293" s="82">
        <v>2</v>
      </c>
      <c r="K293" s="82">
        <v>6</v>
      </c>
      <c r="L293" s="82">
        <v>2018</v>
      </c>
      <c r="M293" s="76">
        <f t="shared" si="4"/>
        <v>43253</v>
      </c>
      <c r="N293" s="82" t="s">
        <v>2120</v>
      </c>
      <c r="O293" s="82">
        <v>15</v>
      </c>
      <c r="P293" s="82" t="s">
        <v>4506</v>
      </c>
      <c r="Q293" s="82" t="s">
        <v>4456</v>
      </c>
      <c r="R293" s="82" t="s">
        <v>4507</v>
      </c>
      <c r="S293" s="82" t="s">
        <v>4508</v>
      </c>
      <c r="T293" s="82" t="s">
        <v>4456</v>
      </c>
      <c r="U293" s="82" t="s">
        <v>4457</v>
      </c>
      <c r="V293" s="82" t="s">
        <v>4457</v>
      </c>
      <c r="W293" s="82" t="s">
        <v>173</v>
      </c>
      <c r="X293" s="82" t="s">
        <v>4514</v>
      </c>
      <c r="Y293" s="82" t="s">
        <v>4456</v>
      </c>
      <c r="Z293" s="80" t="str">
        <f>IF(OR(R:R="",S:S=""),"Missing",IF(OR(S:S="Both EC and Condoms",S:S="Condom",S:S="EC"),"Yes",IF(AND(R:R&lt;&gt;"0: No Method",R:R&lt;&gt;"6: EC",R:R&lt;&gt;"5: Condoms"),"Yes","No")))</f>
        <v>No</v>
      </c>
      <c r="AA2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93" s="80" t="str">
        <f>IF(W:W="Pregnant","Pregnant",IF(AND(Z:Z="No",AA:AA="Yes"),"Adopter",IF(Z:Z="Yes","Continuing User",IF(AND(Z:Z="No",AA:AA="No"),"Non-user","Missing"))))</f>
        <v>Adopter</v>
      </c>
      <c r="AC293" s="80">
        <f>VLOOKUP(N293,Registration!O:P,2,FALSE)</f>
        <v>15</v>
      </c>
      <c r="AD293" s="82" t="s">
        <v>4510</v>
      </c>
      <c r="AE293" s="82"/>
      <c r="AF293" s="82"/>
      <c r="AG293" s="82"/>
      <c r="AH293" s="82"/>
    </row>
    <row r="294" spans="1:34" s="80" customFormat="1" ht="23.1" customHeight="1">
      <c r="A294" s="82" t="s">
        <v>49</v>
      </c>
      <c r="B294" s="82" t="s">
        <v>26</v>
      </c>
      <c r="C294" s="82" t="s">
        <v>27</v>
      </c>
      <c r="D294" s="82" t="s">
        <v>28</v>
      </c>
      <c r="E294" s="82" t="s">
        <v>28</v>
      </c>
      <c r="F294" s="82" t="s">
        <v>29</v>
      </c>
      <c r="G294" s="82" t="s">
        <v>1887</v>
      </c>
      <c r="H294" s="80" t="s">
        <v>8165</v>
      </c>
      <c r="I294" s="82" t="s">
        <v>8162</v>
      </c>
      <c r="J294" s="82">
        <v>2</v>
      </c>
      <c r="K294" s="82">
        <v>6</v>
      </c>
      <c r="L294" s="82">
        <v>2018</v>
      </c>
      <c r="M294" s="76">
        <f t="shared" si="4"/>
        <v>43253</v>
      </c>
      <c r="N294" s="82" t="s">
        <v>2065</v>
      </c>
      <c r="O294" s="82">
        <v>15</v>
      </c>
      <c r="P294" s="82" t="s">
        <v>4511</v>
      </c>
      <c r="Q294" s="82" t="s">
        <v>4456</v>
      </c>
      <c r="R294" s="82" t="s">
        <v>4507</v>
      </c>
      <c r="S294" s="82" t="s">
        <v>4508</v>
      </c>
      <c r="T294" s="82" t="s">
        <v>4456</v>
      </c>
      <c r="U294" s="82" t="s">
        <v>4457</v>
      </c>
      <c r="V294" s="82" t="s">
        <v>4457</v>
      </c>
      <c r="W294" s="82" t="s">
        <v>173</v>
      </c>
      <c r="X294" s="80" t="s">
        <v>4527</v>
      </c>
      <c r="Y294" s="82" t="s">
        <v>4456</v>
      </c>
      <c r="Z294" s="80" t="str">
        <f>IF(OR(R:R="",S:S=""),"Missing",IF(OR(S:S="Both EC and Condoms",S:S="Condom",S:S="EC"),"Yes",IF(AND(R:R&lt;&gt;"0: No Method",R:R&lt;&gt;"6: EC",R:R&lt;&gt;"5: Condoms"),"Yes","No")))</f>
        <v>No</v>
      </c>
      <c r="AA2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94" s="80" t="str">
        <f>IF(W:W="Pregnant","Pregnant",IF(AND(Z:Z="No",AA:AA="Yes"),"Adopter",IF(Z:Z="Yes","Continuing User",IF(AND(Z:Z="No",AA:AA="No"),"Non-user","Missing"))))</f>
        <v>Adopter</v>
      </c>
      <c r="AC294" s="80">
        <f>VLOOKUP(N294,Registration!O:P,2,FALSE)</f>
        <v>15</v>
      </c>
      <c r="AD294" s="82" t="s">
        <v>4510</v>
      </c>
      <c r="AE294" s="82"/>
      <c r="AF294" s="82"/>
      <c r="AG294" s="82"/>
      <c r="AH294" s="82"/>
    </row>
    <row r="295" spans="1:34" s="80" customFormat="1" ht="23.1" customHeight="1">
      <c r="A295" s="82" t="s">
        <v>49</v>
      </c>
      <c r="B295" s="82" t="s">
        <v>26</v>
      </c>
      <c r="C295" s="82" t="s">
        <v>27</v>
      </c>
      <c r="D295" s="82" t="s">
        <v>28</v>
      </c>
      <c r="E295" s="82" t="s">
        <v>28</v>
      </c>
      <c r="F295" s="82" t="s">
        <v>29</v>
      </c>
      <c r="G295" s="82" t="s">
        <v>1887</v>
      </c>
      <c r="H295" s="80" t="s">
        <v>8165</v>
      </c>
      <c r="I295" s="82" t="s">
        <v>8162</v>
      </c>
      <c r="J295" s="82">
        <v>2</v>
      </c>
      <c r="K295" s="82">
        <v>6</v>
      </c>
      <c r="L295" s="82">
        <v>2018</v>
      </c>
      <c r="M295" s="76">
        <f t="shared" si="4"/>
        <v>43253</v>
      </c>
      <c r="N295" s="82" t="s">
        <v>2162</v>
      </c>
      <c r="O295" s="82">
        <v>19</v>
      </c>
      <c r="P295" s="82" t="s">
        <v>4506</v>
      </c>
      <c r="Q295" s="82" t="s">
        <v>4456</v>
      </c>
      <c r="R295" s="82" t="s">
        <v>4507</v>
      </c>
      <c r="S295" s="82" t="s">
        <v>4508</v>
      </c>
      <c r="T295" s="82" t="s">
        <v>4456</v>
      </c>
      <c r="U295" s="82" t="s">
        <v>4457</v>
      </c>
      <c r="V295" s="82" t="s">
        <v>4457</v>
      </c>
      <c r="W295" s="82" t="s">
        <v>173</v>
      </c>
      <c r="X295" s="82" t="s">
        <v>4517</v>
      </c>
      <c r="Y295" s="82" t="s">
        <v>4456</v>
      </c>
      <c r="Z295" s="80" t="str">
        <f>IF(OR(R:R="",S:S=""),"Missing",IF(OR(S:S="Both EC and Condoms",S:S="Condom",S:S="EC"),"Yes",IF(AND(R:R&lt;&gt;"0: No Method",R:R&lt;&gt;"6: EC",R:R&lt;&gt;"5: Condoms"),"Yes","No")))</f>
        <v>No</v>
      </c>
      <c r="AA2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95" s="80" t="str">
        <f>IF(W:W="Pregnant","Pregnant",IF(AND(Z:Z="No",AA:AA="Yes"),"Adopter",IF(Z:Z="Yes","Continuing User",IF(AND(Z:Z="No",AA:AA="No"),"Non-user","Missing"))))</f>
        <v>Adopter</v>
      </c>
      <c r="AC295" s="80">
        <f>VLOOKUP(N295,Registration!O:P,2,FALSE)</f>
        <v>19</v>
      </c>
      <c r="AD295" s="82" t="s">
        <v>4510</v>
      </c>
      <c r="AE295" s="82"/>
      <c r="AF295" s="82"/>
      <c r="AG295" s="82"/>
      <c r="AH295" s="82"/>
    </row>
    <row r="296" spans="1:34" s="80" customFormat="1" ht="23.1" customHeight="1">
      <c r="A296" s="82" t="s">
        <v>49</v>
      </c>
      <c r="B296" s="82" t="s">
        <v>26</v>
      </c>
      <c r="C296" s="82" t="s">
        <v>27</v>
      </c>
      <c r="D296" s="82" t="s">
        <v>28</v>
      </c>
      <c r="E296" s="82" t="s">
        <v>28</v>
      </c>
      <c r="F296" s="82" t="s">
        <v>29</v>
      </c>
      <c r="G296" s="82" t="s">
        <v>1887</v>
      </c>
      <c r="H296" s="80" t="s">
        <v>8165</v>
      </c>
      <c r="I296" s="82" t="s">
        <v>8162</v>
      </c>
      <c r="J296" s="82">
        <v>2</v>
      </c>
      <c r="K296" s="82">
        <v>6</v>
      </c>
      <c r="L296" s="82">
        <v>2018</v>
      </c>
      <c r="M296" s="76">
        <f t="shared" si="4"/>
        <v>43253</v>
      </c>
      <c r="N296" s="82" t="s">
        <v>2172</v>
      </c>
      <c r="O296" s="82">
        <v>15</v>
      </c>
      <c r="P296" s="82" t="s">
        <v>4506</v>
      </c>
      <c r="Q296" s="82" t="s">
        <v>4456</v>
      </c>
      <c r="R296" s="82" t="s">
        <v>4507</v>
      </c>
      <c r="S296" s="82" t="s">
        <v>4508</v>
      </c>
      <c r="T296" s="82" t="s">
        <v>4456</v>
      </c>
      <c r="U296" s="82" t="s">
        <v>4457</v>
      </c>
      <c r="V296" s="82" t="s">
        <v>4457</v>
      </c>
      <c r="W296" s="82" t="s">
        <v>173</v>
      </c>
      <c r="X296" s="82" t="s">
        <v>4507</v>
      </c>
      <c r="Y296" s="82" t="s">
        <v>4457</v>
      </c>
      <c r="Z296" s="80" t="str">
        <f>IF(OR(R:R="",S:S=""),"Missing",IF(OR(S:S="Both EC and Condoms",S:S="Condom",S:S="EC"),"Yes",IF(AND(R:R&lt;&gt;"0: No Method",R:R&lt;&gt;"6: EC",R:R&lt;&gt;"5: Condoms"),"Yes","No")))</f>
        <v>No</v>
      </c>
      <c r="AA2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96" s="80" t="s">
        <v>4509</v>
      </c>
      <c r="AC296" s="80">
        <f>VLOOKUP(N296,Registration!O:P,2,FALSE)</f>
        <v>15</v>
      </c>
      <c r="AD296" s="82" t="s">
        <v>4510</v>
      </c>
      <c r="AE296" s="82"/>
      <c r="AF296" s="82"/>
      <c r="AG296" s="82"/>
      <c r="AH296" s="82"/>
    </row>
    <row r="297" spans="1:34" s="80" customFormat="1" ht="23.1" customHeight="1">
      <c r="A297" s="82" t="s">
        <v>49</v>
      </c>
      <c r="B297" s="82" t="s">
        <v>26</v>
      </c>
      <c r="C297" s="82" t="s">
        <v>27</v>
      </c>
      <c r="D297" s="82" t="s">
        <v>28</v>
      </c>
      <c r="E297" s="82" t="s">
        <v>28</v>
      </c>
      <c r="F297" s="82" t="s">
        <v>29</v>
      </c>
      <c r="G297" s="82" t="s">
        <v>1887</v>
      </c>
      <c r="H297" s="80" t="s">
        <v>8165</v>
      </c>
      <c r="I297" s="82" t="s">
        <v>8162</v>
      </c>
      <c r="J297" s="82">
        <v>2</v>
      </c>
      <c r="K297" s="82">
        <v>6</v>
      </c>
      <c r="L297" s="82">
        <v>2018</v>
      </c>
      <c r="M297" s="76">
        <f t="shared" si="4"/>
        <v>43253</v>
      </c>
      <c r="N297" s="82" t="s">
        <v>1979</v>
      </c>
      <c r="O297" s="82">
        <v>16</v>
      </c>
      <c r="P297" s="82" t="s">
        <v>4511</v>
      </c>
      <c r="Q297" s="82" t="s">
        <v>4456</v>
      </c>
      <c r="R297" s="82" t="s">
        <v>4507</v>
      </c>
      <c r="S297" s="82" t="s">
        <v>4508</v>
      </c>
      <c r="T297" s="82" t="s">
        <v>4456</v>
      </c>
      <c r="U297" s="82" t="s">
        <v>4457</v>
      </c>
      <c r="V297" s="82" t="s">
        <v>4457</v>
      </c>
      <c r="W297" s="82" t="s">
        <v>173</v>
      </c>
      <c r="X297" s="82" t="s">
        <v>4507</v>
      </c>
      <c r="Y297" s="82" t="s">
        <v>4457</v>
      </c>
      <c r="Z297" s="80" t="str">
        <f>IF(OR(R:R="",S:S=""),"Missing",IF(OR(S:S="Both EC and Condoms",S:S="Condom",S:S="EC"),"Yes",IF(AND(R:R&lt;&gt;"0: No Method",R:R&lt;&gt;"6: EC",R:R&lt;&gt;"5: Condoms"),"Yes","No")))</f>
        <v>No</v>
      </c>
      <c r="AA2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97" s="80" t="s">
        <v>4509</v>
      </c>
      <c r="AC297" s="80">
        <f>VLOOKUP(N297,Registration!O:P,2,FALSE)</f>
        <v>16</v>
      </c>
      <c r="AD297" s="82" t="s">
        <v>4510</v>
      </c>
      <c r="AE297" s="82"/>
      <c r="AF297" s="82"/>
      <c r="AG297" s="82"/>
      <c r="AH297" s="82"/>
    </row>
    <row r="298" spans="1:34" s="80" customFormat="1" ht="23.1" customHeight="1">
      <c r="A298" s="82" t="s">
        <v>49</v>
      </c>
      <c r="B298" s="82" t="s">
        <v>26</v>
      </c>
      <c r="C298" s="82" t="s">
        <v>27</v>
      </c>
      <c r="D298" s="82" t="s">
        <v>28</v>
      </c>
      <c r="E298" s="82" t="s">
        <v>28</v>
      </c>
      <c r="F298" s="82" t="s">
        <v>29</v>
      </c>
      <c r="G298" s="82" t="s">
        <v>1887</v>
      </c>
      <c r="H298" s="80" t="s">
        <v>8165</v>
      </c>
      <c r="I298" s="82" t="s">
        <v>8162</v>
      </c>
      <c r="J298" s="82">
        <v>2</v>
      </c>
      <c r="K298" s="82">
        <v>6</v>
      </c>
      <c r="L298" s="82">
        <v>2018</v>
      </c>
      <c r="M298" s="76">
        <f t="shared" si="4"/>
        <v>43253</v>
      </c>
      <c r="N298" s="82" t="s">
        <v>2154</v>
      </c>
      <c r="O298" s="82">
        <v>17</v>
      </c>
      <c r="P298" s="82" t="s">
        <v>4506</v>
      </c>
      <c r="Q298" s="82" t="s">
        <v>4456</v>
      </c>
      <c r="R298" s="82" t="s">
        <v>4507</v>
      </c>
      <c r="S298" s="82" t="s">
        <v>4508</v>
      </c>
      <c r="T298" s="82" t="s">
        <v>4456</v>
      </c>
      <c r="U298" s="82" t="s">
        <v>4457</v>
      </c>
      <c r="V298" s="82" t="s">
        <v>4457</v>
      </c>
      <c r="W298" s="82" t="s">
        <v>173</v>
      </c>
      <c r="X298" s="82" t="s">
        <v>4507</v>
      </c>
      <c r="Y298" s="82" t="s">
        <v>4457</v>
      </c>
      <c r="Z298" s="80" t="str">
        <f>IF(OR(R:R="",S:S=""),"Missing",IF(OR(S:S="Both EC and Condoms",S:S="Condom",S:S="EC"),"Yes",IF(AND(R:R&lt;&gt;"0: No Method",R:R&lt;&gt;"6: EC",R:R&lt;&gt;"5: Condoms"),"Yes","No")))</f>
        <v>No</v>
      </c>
      <c r="AA2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98" s="80" t="s">
        <v>4509</v>
      </c>
      <c r="AC298" s="80">
        <f>VLOOKUP(N298,Registration!O:P,2,FALSE)</f>
        <v>17</v>
      </c>
      <c r="AD298" s="82" t="s">
        <v>4510</v>
      </c>
      <c r="AE298" s="82"/>
      <c r="AF298" s="82"/>
      <c r="AG298" s="82"/>
      <c r="AH298" s="82"/>
    </row>
    <row r="299" spans="1:34" s="80" customFormat="1" ht="23.1" customHeight="1">
      <c r="A299" s="82" t="s">
        <v>49</v>
      </c>
      <c r="B299" s="82" t="s">
        <v>26</v>
      </c>
      <c r="C299" s="82" t="s">
        <v>27</v>
      </c>
      <c r="D299" s="82" t="s">
        <v>28</v>
      </c>
      <c r="E299" s="82" t="s">
        <v>28</v>
      </c>
      <c r="F299" s="82" t="s">
        <v>29</v>
      </c>
      <c r="G299" s="82" t="s">
        <v>1887</v>
      </c>
      <c r="H299" s="80" t="s">
        <v>8165</v>
      </c>
      <c r="I299" s="82" t="s">
        <v>8162</v>
      </c>
      <c r="J299" s="82">
        <v>2</v>
      </c>
      <c r="K299" s="82">
        <v>6</v>
      </c>
      <c r="L299" s="82">
        <v>2018</v>
      </c>
      <c r="M299" s="76">
        <f t="shared" si="4"/>
        <v>43253</v>
      </c>
      <c r="N299" s="82" t="s">
        <v>2160</v>
      </c>
      <c r="O299" s="82">
        <v>15</v>
      </c>
      <c r="P299" s="82" t="s">
        <v>4506</v>
      </c>
      <c r="Q299" s="82" t="s">
        <v>4456</v>
      </c>
      <c r="R299" s="82" t="s">
        <v>4507</v>
      </c>
      <c r="S299" s="82" t="s">
        <v>4508</v>
      </c>
      <c r="T299" s="82" t="s">
        <v>4456</v>
      </c>
      <c r="U299" s="82" t="s">
        <v>4457</v>
      </c>
      <c r="V299" s="82" t="s">
        <v>4457</v>
      </c>
      <c r="W299" s="82" t="s">
        <v>173</v>
      </c>
      <c r="X299" s="82" t="s">
        <v>4507</v>
      </c>
      <c r="Y299" s="82" t="s">
        <v>4457</v>
      </c>
      <c r="Z299" s="80" t="str">
        <f>IF(OR(R:R="",S:S=""),"Missing",IF(OR(S:S="Both EC and Condoms",S:S="Condom",S:S="EC"),"Yes",IF(AND(R:R&lt;&gt;"0: No Method",R:R&lt;&gt;"6: EC",R:R&lt;&gt;"5: Condoms"),"Yes","No")))</f>
        <v>No</v>
      </c>
      <c r="AA2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99" s="80" t="s">
        <v>4509</v>
      </c>
      <c r="AC299" s="80">
        <f>VLOOKUP(N299,Registration!O:P,2,FALSE)</f>
        <v>15</v>
      </c>
      <c r="AD299" s="82" t="s">
        <v>4510</v>
      </c>
      <c r="AE299" s="82"/>
      <c r="AF299" s="82"/>
      <c r="AG299" s="82"/>
      <c r="AH299" s="82"/>
    </row>
    <row r="300" spans="1:34" s="80" customFormat="1" ht="23.1" customHeight="1">
      <c r="A300" s="82" t="s">
        <v>49</v>
      </c>
      <c r="B300" s="82" t="s">
        <v>26</v>
      </c>
      <c r="C300" s="82" t="s">
        <v>27</v>
      </c>
      <c r="D300" s="82" t="s">
        <v>28</v>
      </c>
      <c r="E300" s="82" t="s">
        <v>28</v>
      </c>
      <c r="F300" s="82" t="s">
        <v>29</v>
      </c>
      <c r="G300" s="82" t="s">
        <v>1887</v>
      </c>
      <c r="H300" s="80" t="s">
        <v>8165</v>
      </c>
      <c r="I300" s="82" t="s">
        <v>8162</v>
      </c>
      <c r="J300" s="82">
        <v>2</v>
      </c>
      <c r="K300" s="82">
        <v>6</v>
      </c>
      <c r="L300" s="82">
        <v>2018</v>
      </c>
      <c r="M300" s="76">
        <f t="shared" si="4"/>
        <v>43253</v>
      </c>
      <c r="N300" s="82" t="s">
        <v>2083</v>
      </c>
      <c r="O300" s="82">
        <v>15</v>
      </c>
      <c r="P300" s="82" t="s">
        <v>4511</v>
      </c>
      <c r="Q300" s="82" t="s">
        <v>4456</v>
      </c>
      <c r="R300" s="82" t="s">
        <v>4507</v>
      </c>
      <c r="S300" s="82" t="s">
        <v>4508</v>
      </c>
      <c r="T300" s="82" t="s">
        <v>4456</v>
      </c>
      <c r="U300" s="82" t="s">
        <v>4457</v>
      </c>
      <c r="V300" s="82" t="s">
        <v>4457</v>
      </c>
      <c r="W300" s="82" t="s">
        <v>173</v>
      </c>
      <c r="X300" s="82" t="s">
        <v>4517</v>
      </c>
      <c r="Y300" s="82" t="s">
        <v>4456</v>
      </c>
      <c r="Z300" s="80" t="str">
        <f>IF(OR(R:R="",S:S=""),"Missing",IF(OR(S:S="Both EC and Condoms",S:S="Condom",S:S="EC"),"Yes",IF(AND(R:R&lt;&gt;"0: No Method",R:R&lt;&gt;"6: EC",R:R&lt;&gt;"5: Condoms"),"Yes","No")))</f>
        <v>No</v>
      </c>
      <c r="AA3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00" s="80" t="str">
        <f>IF(W:W="Pregnant","Pregnant",IF(AND(Z:Z="No",AA:AA="Yes"),"Adopter",IF(Z:Z="Yes","Continuing User",IF(AND(Z:Z="No",AA:AA="No"),"Non-user","Missing"))))</f>
        <v>Adopter</v>
      </c>
      <c r="AC300" s="80">
        <f>VLOOKUP(N300,Registration!O:P,2,FALSE)</f>
        <v>15</v>
      </c>
      <c r="AD300" s="82" t="s">
        <v>4510</v>
      </c>
      <c r="AE300" s="82"/>
      <c r="AF300" s="82"/>
      <c r="AG300" s="82"/>
      <c r="AH300" s="82"/>
    </row>
    <row r="301" spans="1:34" s="80" customFormat="1" ht="23.1" customHeight="1">
      <c r="A301" s="82" t="s">
        <v>49</v>
      </c>
      <c r="B301" s="82" t="s">
        <v>26</v>
      </c>
      <c r="C301" s="82" t="s">
        <v>27</v>
      </c>
      <c r="D301" s="82" t="s">
        <v>28</v>
      </c>
      <c r="E301" s="82" t="s">
        <v>28</v>
      </c>
      <c r="F301" s="82" t="s">
        <v>29</v>
      </c>
      <c r="G301" s="82" t="s">
        <v>1887</v>
      </c>
      <c r="H301" s="80" t="s">
        <v>8165</v>
      </c>
      <c r="I301" s="82" t="s">
        <v>8162</v>
      </c>
      <c r="J301" s="82">
        <v>2</v>
      </c>
      <c r="K301" s="82">
        <v>6</v>
      </c>
      <c r="L301" s="82">
        <v>2018</v>
      </c>
      <c r="M301" s="76">
        <f t="shared" si="4"/>
        <v>43253</v>
      </c>
      <c r="N301" s="82" t="s">
        <v>2091</v>
      </c>
      <c r="O301" s="82">
        <v>15</v>
      </c>
      <c r="P301" s="82" t="s">
        <v>4511</v>
      </c>
      <c r="Q301" s="82" t="s">
        <v>4456</v>
      </c>
      <c r="R301" s="82" t="s">
        <v>4507</v>
      </c>
      <c r="S301" s="82" t="s">
        <v>4508</v>
      </c>
      <c r="T301" s="82" t="s">
        <v>4456</v>
      </c>
      <c r="U301" s="82" t="s">
        <v>4457</v>
      </c>
      <c r="V301" s="82" t="s">
        <v>4457</v>
      </c>
      <c r="W301" s="82" t="s">
        <v>173</v>
      </c>
      <c r="X301" s="82" t="s">
        <v>4517</v>
      </c>
      <c r="Y301" s="82" t="s">
        <v>4456</v>
      </c>
      <c r="Z301" s="80" t="str">
        <f>IF(OR(R:R="",S:S=""),"Missing",IF(OR(S:S="Both EC and Condoms",S:S="Condom",S:S="EC"),"Yes",IF(AND(R:R&lt;&gt;"0: No Method",R:R&lt;&gt;"6: EC",R:R&lt;&gt;"5: Condoms"),"Yes","No")))</f>
        <v>No</v>
      </c>
      <c r="AA3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01" s="80" t="str">
        <f>IF(W:W="Pregnant","Pregnant",IF(AND(Z:Z="No",AA:AA="Yes"),"Adopter",IF(Z:Z="Yes","Continuing User",IF(AND(Z:Z="No",AA:AA="No"),"Non-user","Missing"))))</f>
        <v>Adopter</v>
      </c>
      <c r="AC301" s="80">
        <f>VLOOKUP(N301,Registration!O:P,2,FALSE)</f>
        <v>15</v>
      </c>
      <c r="AD301" s="82" t="s">
        <v>4510</v>
      </c>
      <c r="AE301" s="82"/>
      <c r="AF301" s="82"/>
      <c r="AG301" s="82"/>
      <c r="AH301" s="82"/>
    </row>
    <row r="302" spans="1:34" s="80" customFormat="1" ht="23.1" customHeight="1">
      <c r="A302" s="82" t="s">
        <v>49</v>
      </c>
      <c r="B302" s="82" t="s">
        <v>26</v>
      </c>
      <c r="C302" s="82" t="s">
        <v>27</v>
      </c>
      <c r="D302" s="82" t="s">
        <v>28</v>
      </c>
      <c r="E302" s="82" t="s">
        <v>28</v>
      </c>
      <c r="F302" s="82" t="s">
        <v>29</v>
      </c>
      <c r="G302" s="82" t="s">
        <v>1887</v>
      </c>
      <c r="H302" s="80" t="s">
        <v>8165</v>
      </c>
      <c r="I302" s="82" t="s">
        <v>8162</v>
      </c>
      <c r="J302" s="82">
        <v>2</v>
      </c>
      <c r="K302" s="82">
        <v>6</v>
      </c>
      <c r="L302" s="82">
        <v>2018</v>
      </c>
      <c r="M302" s="76">
        <f t="shared" si="4"/>
        <v>43253</v>
      </c>
      <c r="N302" s="82" t="s">
        <v>2016</v>
      </c>
      <c r="O302" s="82">
        <v>15</v>
      </c>
      <c r="P302" s="82" t="s">
        <v>4506</v>
      </c>
      <c r="Q302" s="82" t="s">
        <v>4456</v>
      </c>
      <c r="R302" s="82" t="s">
        <v>4507</v>
      </c>
      <c r="S302" s="82" t="s">
        <v>4508</v>
      </c>
      <c r="T302" s="82" t="s">
        <v>4456</v>
      </c>
      <c r="U302" s="82" t="s">
        <v>4457</v>
      </c>
      <c r="V302" s="82" t="s">
        <v>4457</v>
      </c>
      <c r="W302" s="82" t="s">
        <v>173</v>
      </c>
      <c r="X302" s="82" t="s">
        <v>4517</v>
      </c>
      <c r="Y302" s="82" t="s">
        <v>4456</v>
      </c>
      <c r="Z302" s="80" t="str">
        <f>IF(OR(R:R="",S:S=""),"Missing",IF(OR(S:S="Both EC and Condoms",S:S="Condom",S:S="EC"),"Yes",IF(AND(R:R&lt;&gt;"0: No Method",R:R&lt;&gt;"6: EC",R:R&lt;&gt;"5: Condoms"),"Yes","No")))</f>
        <v>No</v>
      </c>
      <c r="AA3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02" s="80" t="str">
        <f>IF(W:W="Pregnant","Pregnant",IF(AND(Z:Z="No",AA:AA="Yes"),"Adopter",IF(Z:Z="Yes","Continuing User",IF(AND(Z:Z="No",AA:AA="No"),"Non-user","Missing"))))</f>
        <v>Adopter</v>
      </c>
      <c r="AC302" s="80">
        <f>VLOOKUP(N302,Registration!O:P,2,FALSE)</f>
        <v>15</v>
      </c>
      <c r="AD302" s="82" t="s">
        <v>4510</v>
      </c>
      <c r="AE302" s="82"/>
      <c r="AF302" s="82"/>
      <c r="AG302" s="82"/>
      <c r="AH302" s="82"/>
    </row>
    <row r="303" spans="1:34" s="80" customFormat="1" ht="23.1" customHeight="1">
      <c r="A303" s="82" t="s">
        <v>49</v>
      </c>
      <c r="B303" s="82" t="s">
        <v>26</v>
      </c>
      <c r="C303" s="82" t="s">
        <v>27</v>
      </c>
      <c r="D303" s="82" t="s">
        <v>28</v>
      </c>
      <c r="E303" s="82" t="s">
        <v>28</v>
      </c>
      <c r="F303" s="82" t="s">
        <v>29</v>
      </c>
      <c r="G303" s="82" t="s">
        <v>1887</v>
      </c>
      <c r="H303" s="80" t="s">
        <v>8165</v>
      </c>
      <c r="I303" s="82" t="s">
        <v>8162</v>
      </c>
      <c r="J303" s="82">
        <v>2</v>
      </c>
      <c r="K303" s="82">
        <v>6</v>
      </c>
      <c r="L303" s="82">
        <v>2018</v>
      </c>
      <c r="M303" s="76">
        <f t="shared" si="4"/>
        <v>43253</v>
      </c>
      <c r="N303" s="82" t="s">
        <v>2158</v>
      </c>
      <c r="O303" s="82">
        <v>19</v>
      </c>
      <c r="P303" s="82" t="s">
        <v>4506</v>
      </c>
      <c r="Q303" s="82" t="s">
        <v>4456</v>
      </c>
      <c r="R303" s="82" t="s">
        <v>4507</v>
      </c>
      <c r="S303" s="82" t="s">
        <v>4508</v>
      </c>
      <c r="T303" s="82" t="s">
        <v>4456</v>
      </c>
      <c r="U303" s="82" t="s">
        <v>4457</v>
      </c>
      <c r="V303" s="82" t="s">
        <v>4457</v>
      </c>
      <c r="W303" s="82" t="s">
        <v>173</v>
      </c>
      <c r="X303" s="82" t="s">
        <v>4517</v>
      </c>
      <c r="Y303" s="82" t="s">
        <v>4456</v>
      </c>
      <c r="Z303" s="80" t="str">
        <f>IF(OR(R:R="",S:S=""),"Missing",IF(OR(S:S="Both EC and Condoms",S:S="Condom",S:S="EC"),"Yes",IF(AND(R:R&lt;&gt;"0: No Method",R:R&lt;&gt;"6: EC",R:R&lt;&gt;"5: Condoms"),"Yes","No")))</f>
        <v>No</v>
      </c>
      <c r="AA3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03" s="80" t="str">
        <f>IF(W:W="Pregnant","Pregnant",IF(AND(Z:Z="No",AA:AA="Yes"),"Adopter",IF(Z:Z="Yes","Continuing User",IF(AND(Z:Z="No",AA:AA="No"),"Non-user","Missing"))))</f>
        <v>Adopter</v>
      </c>
      <c r="AC303" s="80">
        <f>VLOOKUP(N303,Registration!O:P,2,FALSE)</f>
        <v>19</v>
      </c>
      <c r="AD303" s="82" t="s">
        <v>4510</v>
      </c>
      <c r="AE303" s="82"/>
      <c r="AF303" s="82"/>
      <c r="AG303" s="82"/>
      <c r="AH303" s="82"/>
    </row>
    <row r="304" spans="1:34" s="80" customFormat="1" ht="23.1" customHeight="1">
      <c r="A304" s="82" t="s">
        <v>49</v>
      </c>
      <c r="B304" s="82" t="s">
        <v>26</v>
      </c>
      <c r="C304" s="82" t="s">
        <v>27</v>
      </c>
      <c r="D304" s="82" t="s">
        <v>28</v>
      </c>
      <c r="E304" s="82" t="s">
        <v>28</v>
      </c>
      <c r="F304" s="82" t="s">
        <v>29</v>
      </c>
      <c r="G304" s="82" t="s">
        <v>1887</v>
      </c>
      <c r="H304" s="80" t="s">
        <v>8165</v>
      </c>
      <c r="I304" s="82" t="s">
        <v>8162</v>
      </c>
      <c r="J304" s="82">
        <v>2</v>
      </c>
      <c r="K304" s="82">
        <v>6</v>
      </c>
      <c r="L304" s="82">
        <v>2018</v>
      </c>
      <c r="M304" s="76">
        <f t="shared" si="4"/>
        <v>43253</v>
      </c>
      <c r="N304" s="82" t="s">
        <v>2150</v>
      </c>
      <c r="O304" s="82">
        <v>15</v>
      </c>
      <c r="P304" s="82" t="s">
        <v>4506</v>
      </c>
      <c r="Q304" s="82" t="s">
        <v>4456</v>
      </c>
      <c r="R304" s="82" t="s">
        <v>4507</v>
      </c>
      <c r="S304" s="82" t="s">
        <v>4508</v>
      </c>
      <c r="T304" s="82" t="s">
        <v>4456</v>
      </c>
      <c r="U304" s="82" t="s">
        <v>4457</v>
      </c>
      <c r="V304" s="82" t="s">
        <v>4457</v>
      </c>
      <c r="W304" s="82" t="s">
        <v>173</v>
      </c>
      <c r="X304" s="82" t="s">
        <v>4517</v>
      </c>
      <c r="Y304" s="82" t="s">
        <v>4456</v>
      </c>
      <c r="Z304" s="80" t="str">
        <f>IF(OR(R:R="",S:S=""),"Missing",IF(OR(S:S="Both EC and Condoms",S:S="Condom",S:S="EC"),"Yes",IF(AND(R:R&lt;&gt;"0: No Method",R:R&lt;&gt;"6: EC",R:R&lt;&gt;"5: Condoms"),"Yes","No")))</f>
        <v>No</v>
      </c>
      <c r="AA3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04" s="80" t="str">
        <f>IF(W:W="Pregnant","Pregnant",IF(AND(Z:Z="No",AA:AA="Yes"),"Adopter",IF(Z:Z="Yes","Continuing User",IF(AND(Z:Z="No",AA:AA="No"),"Non-user","Missing"))))</f>
        <v>Adopter</v>
      </c>
      <c r="AC304" s="80">
        <f>VLOOKUP(N304,Registration!O:P,2,FALSE)</f>
        <v>15</v>
      </c>
      <c r="AD304" s="82" t="s">
        <v>4510</v>
      </c>
      <c r="AE304" s="82"/>
      <c r="AF304" s="82"/>
      <c r="AG304" s="82"/>
      <c r="AH304" s="82"/>
    </row>
    <row r="305" spans="1:34" s="80" customFormat="1" ht="23.1" customHeight="1">
      <c r="A305" s="82" t="s">
        <v>49</v>
      </c>
      <c r="B305" s="82" t="s">
        <v>26</v>
      </c>
      <c r="C305" s="82" t="s">
        <v>27</v>
      </c>
      <c r="D305" s="82" t="s">
        <v>28</v>
      </c>
      <c r="E305" s="82" t="s">
        <v>28</v>
      </c>
      <c r="F305" s="82" t="s">
        <v>29</v>
      </c>
      <c r="G305" s="82" t="s">
        <v>1887</v>
      </c>
      <c r="H305" s="80" t="s">
        <v>8165</v>
      </c>
      <c r="I305" s="82" t="s">
        <v>8162</v>
      </c>
      <c r="J305" s="82">
        <v>2</v>
      </c>
      <c r="K305" s="82">
        <v>6</v>
      </c>
      <c r="L305" s="82">
        <v>2018</v>
      </c>
      <c r="M305" s="76">
        <f t="shared" si="4"/>
        <v>43253</v>
      </c>
      <c r="N305" s="82" t="s">
        <v>2136</v>
      </c>
      <c r="O305" s="82">
        <v>16</v>
      </c>
      <c r="P305" s="82" t="s">
        <v>4511</v>
      </c>
      <c r="Q305" s="82" t="s">
        <v>4456</v>
      </c>
      <c r="R305" s="82" t="s">
        <v>4507</v>
      </c>
      <c r="S305" s="82" t="s">
        <v>4508</v>
      </c>
      <c r="T305" s="82" t="s">
        <v>4456</v>
      </c>
      <c r="U305" s="82" t="s">
        <v>4457</v>
      </c>
      <c r="V305" s="82" t="s">
        <v>4457</v>
      </c>
      <c r="W305" s="82" t="s">
        <v>173</v>
      </c>
      <c r="X305" s="82" t="s">
        <v>4507</v>
      </c>
      <c r="Y305" s="82" t="s">
        <v>4457</v>
      </c>
      <c r="Z305" s="80" t="str">
        <f>IF(OR(R:R="",S:S=""),"Missing",IF(OR(S:S="Both EC and Condoms",S:S="Condom",S:S="EC"),"Yes",IF(AND(R:R&lt;&gt;"0: No Method",R:R&lt;&gt;"6: EC",R:R&lt;&gt;"5: Condoms"),"Yes","No")))</f>
        <v>No</v>
      </c>
      <c r="AA3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05" s="80" t="s">
        <v>4509</v>
      </c>
      <c r="AC305" s="80">
        <f>VLOOKUP(N305,Registration!O:P,2,FALSE)</f>
        <v>16</v>
      </c>
      <c r="AD305" s="82" t="s">
        <v>4510</v>
      </c>
      <c r="AE305" s="82"/>
      <c r="AF305" s="82"/>
      <c r="AG305" s="82"/>
      <c r="AH305" s="82"/>
    </row>
    <row r="306" spans="1:34" s="80" customFormat="1" ht="23.1" customHeight="1">
      <c r="A306" s="82" t="s">
        <v>49</v>
      </c>
      <c r="B306" s="82" t="s">
        <v>26</v>
      </c>
      <c r="C306" s="82" t="s">
        <v>27</v>
      </c>
      <c r="D306" s="82" t="s">
        <v>28</v>
      </c>
      <c r="E306" s="82" t="s">
        <v>28</v>
      </c>
      <c r="F306" s="82" t="s">
        <v>29</v>
      </c>
      <c r="G306" s="82" t="s">
        <v>1887</v>
      </c>
      <c r="H306" s="80" t="s">
        <v>8165</v>
      </c>
      <c r="I306" s="82" t="s">
        <v>8162</v>
      </c>
      <c r="J306" s="82">
        <v>2</v>
      </c>
      <c r="K306" s="82">
        <v>6</v>
      </c>
      <c r="L306" s="82">
        <v>2018</v>
      </c>
      <c r="M306" s="76">
        <f t="shared" si="4"/>
        <v>43253</v>
      </c>
      <c r="N306" s="82" t="s">
        <v>2067</v>
      </c>
      <c r="O306" s="82">
        <v>15</v>
      </c>
      <c r="P306" s="82" t="s">
        <v>4511</v>
      </c>
      <c r="Q306" s="82" t="s">
        <v>4456</v>
      </c>
      <c r="R306" s="82" t="s">
        <v>4507</v>
      </c>
      <c r="S306" s="82" t="s">
        <v>4508</v>
      </c>
      <c r="T306" s="82" t="s">
        <v>4456</v>
      </c>
      <c r="U306" s="82" t="s">
        <v>4457</v>
      </c>
      <c r="V306" s="82" t="s">
        <v>4457</v>
      </c>
      <c r="W306" s="82" t="s">
        <v>173</v>
      </c>
      <c r="X306" s="82" t="s">
        <v>4515</v>
      </c>
      <c r="Y306" s="82" t="s">
        <v>4456</v>
      </c>
      <c r="Z306" s="80" t="str">
        <f>IF(OR(R:R="",S:S=""),"Missing",IF(OR(S:S="Both EC and Condoms",S:S="Condom",S:S="EC"),"Yes",IF(AND(R:R&lt;&gt;"0: No Method",R:R&lt;&gt;"6: EC",R:R&lt;&gt;"5: Condoms"),"Yes","No")))</f>
        <v>No</v>
      </c>
      <c r="AA3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06" s="80" t="str">
        <f>IF(W:W="Pregnant","Pregnant",IF(AND(Z:Z="No",AA:AA="Yes"),"Adopter",IF(Z:Z="Yes","Continuing User",IF(AND(Z:Z="No",AA:AA="No"),"Non-user","Missing"))))</f>
        <v>Adopter</v>
      </c>
      <c r="AC306" s="80">
        <f>VLOOKUP(N306,Registration!O:P,2,FALSE)</f>
        <v>15</v>
      </c>
      <c r="AD306" s="82" t="s">
        <v>4510</v>
      </c>
      <c r="AE306" s="82"/>
      <c r="AF306" s="82"/>
      <c r="AG306" s="82"/>
      <c r="AH306" s="82"/>
    </row>
    <row r="307" spans="1:34" s="80" customFormat="1" ht="23.1" customHeight="1">
      <c r="A307" s="82" t="s">
        <v>49</v>
      </c>
      <c r="B307" s="82" t="s">
        <v>26</v>
      </c>
      <c r="C307" s="82" t="s">
        <v>27</v>
      </c>
      <c r="D307" s="82" t="s">
        <v>28</v>
      </c>
      <c r="E307" s="82" t="s">
        <v>28</v>
      </c>
      <c r="F307" s="82" t="s">
        <v>29</v>
      </c>
      <c r="G307" s="82" t="s">
        <v>1887</v>
      </c>
      <c r="H307" s="80" t="s">
        <v>8165</v>
      </c>
      <c r="I307" s="82" t="s">
        <v>8162</v>
      </c>
      <c r="J307" s="82">
        <v>2</v>
      </c>
      <c r="K307" s="82">
        <v>6</v>
      </c>
      <c r="L307" s="82">
        <v>2018</v>
      </c>
      <c r="M307" s="76">
        <f t="shared" si="4"/>
        <v>43253</v>
      </c>
      <c r="N307" s="82" t="s">
        <v>2164</v>
      </c>
      <c r="O307" s="82">
        <v>15</v>
      </c>
      <c r="P307" s="82" t="s">
        <v>4506</v>
      </c>
      <c r="Q307" s="82" t="s">
        <v>4456</v>
      </c>
      <c r="R307" s="82" t="s">
        <v>4507</v>
      </c>
      <c r="S307" s="82" t="s">
        <v>4508</v>
      </c>
      <c r="T307" s="82" t="s">
        <v>4456</v>
      </c>
      <c r="U307" s="82" t="s">
        <v>4457</v>
      </c>
      <c r="V307" s="82" t="s">
        <v>4457</v>
      </c>
      <c r="W307" s="82" t="s">
        <v>173</v>
      </c>
      <c r="X307" s="82" t="s">
        <v>4507</v>
      </c>
      <c r="Y307" s="82" t="s">
        <v>4457</v>
      </c>
      <c r="Z307" s="80" t="str">
        <f>IF(OR(R:R="",S:S=""),"Missing",IF(OR(S:S="Both EC and Condoms",S:S="Condom",S:S="EC"),"Yes",IF(AND(R:R&lt;&gt;"0: No Method",R:R&lt;&gt;"6: EC",R:R&lt;&gt;"5: Condoms"),"Yes","No")))</f>
        <v>No</v>
      </c>
      <c r="AA3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07" s="80" t="s">
        <v>4509</v>
      </c>
      <c r="AC307" s="80">
        <f>VLOOKUP(N307,Registration!O:P,2,FALSE)</f>
        <v>15</v>
      </c>
      <c r="AD307" s="82" t="s">
        <v>4510</v>
      </c>
      <c r="AE307" s="82"/>
      <c r="AF307" s="82"/>
      <c r="AG307" s="82"/>
      <c r="AH307" s="82"/>
    </row>
    <row r="308" spans="1:34" s="80" customFormat="1" ht="23.1" customHeight="1">
      <c r="A308" s="82" t="s">
        <v>49</v>
      </c>
      <c r="B308" s="82" t="s">
        <v>26</v>
      </c>
      <c r="C308" s="82" t="s">
        <v>27</v>
      </c>
      <c r="D308" s="82" t="s">
        <v>28</v>
      </c>
      <c r="E308" s="82" t="s">
        <v>28</v>
      </c>
      <c r="F308" s="82" t="s">
        <v>29</v>
      </c>
      <c r="G308" s="82" t="s">
        <v>1887</v>
      </c>
      <c r="H308" s="80" t="s">
        <v>8165</v>
      </c>
      <c r="I308" s="82" t="s">
        <v>8162</v>
      </c>
      <c r="J308" s="82">
        <v>2</v>
      </c>
      <c r="K308" s="82">
        <v>6</v>
      </c>
      <c r="L308" s="82">
        <v>2018</v>
      </c>
      <c r="M308" s="76">
        <f t="shared" si="4"/>
        <v>43253</v>
      </c>
      <c r="N308" s="82" t="s">
        <v>2047</v>
      </c>
      <c r="O308" s="82">
        <v>18</v>
      </c>
      <c r="P308" s="82" t="s">
        <v>4511</v>
      </c>
      <c r="Q308" s="82" t="s">
        <v>4456</v>
      </c>
      <c r="R308" s="82" t="s">
        <v>4507</v>
      </c>
      <c r="S308" s="82" t="s">
        <v>4508</v>
      </c>
      <c r="T308" s="82" t="s">
        <v>4456</v>
      </c>
      <c r="U308" s="82" t="s">
        <v>4457</v>
      </c>
      <c r="V308" s="82" t="s">
        <v>4457</v>
      </c>
      <c r="W308" s="82" t="s">
        <v>173</v>
      </c>
      <c r="X308" s="82" t="s">
        <v>4507</v>
      </c>
      <c r="Y308" s="82" t="s">
        <v>4457</v>
      </c>
      <c r="Z308" s="80" t="str">
        <f>IF(OR(R:R="",S:S=""),"Missing",IF(OR(S:S="Both EC and Condoms",S:S="Condom",S:S="EC"),"Yes",IF(AND(R:R&lt;&gt;"0: No Method",R:R&lt;&gt;"6: EC",R:R&lt;&gt;"5: Condoms"),"Yes","No")))</f>
        <v>No</v>
      </c>
      <c r="AA3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08" s="80" t="s">
        <v>4509</v>
      </c>
      <c r="AC308" s="80">
        <f>VLOOKUP(N308,Registration!O:P,2,FALSE)</f>
        <v>18</v>
      </c>
      <c r="AD308" s="82" t="s">
        <v>4510</v>
      </c>
      <c r="AE308" s="82"/>
      <c r="AF308" s="82"/>
      <c r="AG308" s="82"/>
      <c r="AH308" s="82"/>
    </row>
    <row r="309" spans="1:34" s="80" customFormat="1" ht="23.1" customHeight="1">
      <c r="A309" s="82" t="s">
        <v>49</v>
      </c>
      <c r="B309" s="82" t="s">
        <v>26</v>
      </c>
      <c r="C309" s="82" t="s">
        <v>27</v>
      </c>
      <c r="D309" s="82" t="s">
        <v>28</v>
      </c>
      <c r="E309" s="82" t="s">
        <v>28</v>
      </c>
      <c r="F309" s="82" t="s">
        <v>29</v>
      </c>
      <c r="G309" s="82" t="s">
        <v>1887</v>
      </c>
      <c r="H309" s="80" t="s">
        <v>8165</v>
      </c>
      <c r="I309" s="82" t="s">
        <v>8162</v>
      </c>
      <c r="J309" s="82">
        <v>2</v>
      </c>
      <c r="K309" s="82">
        <v>6</v>
      </c>
      <c r="L309" s="82">
        <v>2018</v>
      </c>
      <c r="M309" s="76">
        <f t="shared" si="4"/>
        <v>43253</v>
      </c>
      <c r="N309" s="82" t="s">
        <v>2184</v>
      </c>
      <c r="O309" s="82">
        <v>15</v>
      </c>
      <c r="P309" s="82" t="s">
        <v>4506</v>
      </c>
      <c r="Q309" s="82" t="s">
        <v>4456</v>
      </c>
      <c r="R309" s="82" t="s">
        <v>4507</v>
      </c>
      <c r="S309" s="82" t="s">
        <v>4508</v>
      </c>
      <c r="T309" s="82" t="s">
        <v>4456</v>
      </c>
      <c r="U309" s="82" t="s">
        <v>4457</v>
      </c>
      <c r="V309" s="82" t="s">
        <v>4457</v>
      </c>
      <c r="W309" s="82" t="s">
        <v>173</v>
      </c>
      <c r="X309" s="82" t="s">
        <v>4507</v>
      </c>
      <c r="Y309" s="82" t="s">
        <v>4457</v>
      </c>
      <c r="Z309" s="80" t="str">
        <f>IF(OR(R:R="",S:S=""),"Missing",IF(OR(S:S="Both EC and Condoms",S:S="Condom",S:S="EC"),"Yes",IF(AND(R:R&lt;&gt;"0: No Method",R:R&lt;&gt;"6: EC",R:R&lt;&gt;"5: Condoms"),"Yes","No")))</f>
        <v>No</v>
      </c>
      <c r="AA3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09" s="80" t="s">
        <v>4509</v>
      </c>
      <c r="AC309" s="80">
        <f>VLOOKUP(N309,Registration!O:P,2,FALSE)</f>
        <v>15</v>
      </c>
      <c r="AD309" s="82" t="s">
        <v>4510</v>
      </c>
      <c r="AE309" s="82"/>
      <c r="AF309" s="82"/>
      <c r="AG309" s="82"/>
      <c r="AH309" s="82"/>
    </row>
    <row r="310" spans="1:34" s="80" customFormat="1" ht="23.1" customHeight="1">
      <c r="A310" s="82" t="s">
        <v>49</v>
      </c>
      <c r="B310" s="82" t="s">
        <v>26</v>
      </c>
      <c r="C310" s="82" t="s">
        <v>27</v>
      </c>
      <c r="D310" s="82" t="s">
        <v>28</v>
      </c>
      <c r="E310" s="82" t="s">
        <v>28</v>
      </c>
      <c r="F310" s="82" t="s">
        <v>29</v>
      </c>
      <c r="G310" s="82" t="s">
        <v>1887</v>
      </c>
      <c r="H310" s="80" t="s">
        <v>8165</v>
      </c>
      <c r="I310" s="82" t="s">
        <v>8162</v>
      </c>
      <c r="J310" s="82">
        <v>2</v>
      </c>
      <c r="K310" s="82">
        <v>6</v>
      </c>
      <c r="L310" s="82">
        <v>2018</v>
      </c>
      <c r="M310" s="76">
        <f t="shared" si="4"/>
        <v>43253</v>
      </c>
      <c r="N310" s="82" t="s">
        <v>2152</v>
      </c>
      <c r="O310" s="82">
        <v>16</v>
      </c>
      <c r="P310" s="82" t="s">
        <v>4506</v>
      </c>
      <c r="Q310" s="82" t="s">
        <v>4456</v>
      </c>
      <c r="R310" s="82" t="s">
        <v>4507</v>
      </c>
      <c r="S310" s="82" t="s">
        <v>4508</v>
      </c>
      <c r="T310" s="82" t="s">
        <v>4456</v>
      </c>
      <c r="U310" s="82" t="s">
        <v>4457</v>
      </c>
      <c r="V310" s="82" t="s">
        <v>4457</v>
      </c>
      <c r="W310" s="82" t="s">
        <v>173</v>
      </c>
      <c r="X310" s="82" t="s">
        <v>4507</v>
      </c>
      <c r="Y310" s="82" t="s">
        <v>4457</v>
      </c>
      <c r="Z310" s="80" t="str">
        <f>IF(OR(R:R="",S:S=""),"Missing",IF(OR(S:S="Both EC and Condoms",S:S="Condom",S:S="EC"),"Yes",IF(AND(R:R&lt;&gt;"0: No Method",R:R&lt;&gt;"6: EC",R:R&lt;&gt;"5: Condoms"),"Yes","No")))</f>
        <v>No</v>
      </c>
      <c r="AA3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10" s="80" t="s">
        <v>4509</v>
      </c>
      <c r="AC310" s="80">
        <f>VLOOKUP(N310,Registration!O:P,2,FALSE)</f>
        <v>16</v>
      </c>
      <c r="AD310" s="82" t="s">
        <v>4510</v>
      </c>
      <c r="AE310" s="82"/>
      <c r="AF310" s="82"/>
      <c r="AG310" s="82"/>
      <c r="AH310" s="82"/>
    </row>
    <row r="311" spans="1:34" s="80" customFormat="1" ht="23.1" customHeight="1">
      <c r="A311" s="82" t="s">
        <v>49</v>
      </c>
      <c r="B311" s="82" t="s">
        <v>26</v>
      </c>
      <c r="C311" s="82" t="s">
        <v>27</v>
      </c>
      <c r="D311" s="82" t="s">
        <v>28</v>
      </c>
      <c r="E311" s="82" t="s">
        <v>28</v>
      </c>
      <c r="F311" s="82" t="s">
        <v>29</v>
      </c>
      <c r="G311" s="82" t="s">
        <v>1887</v>
      </c>
      <c r="H311" s="80" t="s">
        <v>8165</v>
      </c>
      <c r="I311" s="82" t="s">
        <v>8162</v>
      </c>
      <c r="J311" s="82">
        <v>2</v>
      </c>
      <c r="K311" s="82">
        <v>6</v>
      </c>
      <c r="L311" s="82">
        <v>2018</v>
      </c>
      <c r="M311" s="76">
        <f t="shared" si="4"/>
        <v>43253</v>
      </c>
      <c r="N311" s="82" t="s">
        <v>2120</v>
      </c>
      <c r="O311" s="82">
        <v>15</v>
      </c>
      <c r="P311" s="82" t="s">
        <v>4511</v>
      </c>
      <c r="Q311" s="82" t="s">
        <v>4456</v>
      </c>
      <c r="R311" s="82" t="s">
        <v>4507</v>
      </c>
      <c r="S311" s="82" t="s">
        <v>4508</v>
      </c>
      <c r="T311" s="82" t="s">
        <v>4456</v>
      </c>
      <c r="U311" s="82" t="s">
        <v>4457</v>
      </c>
      <c r="V311" s="82" t="s">
        <v>4457</v>
      </c>
      <c r="W311" s="82" t="s">
        <v>173</v>
      </c>
      <c r="X311" s="82" t="s">
        <v>4514</v>
      </c>
      <c r="Y311" s="82" t="s">
        <v>4456</v>
      </c>
      <c r="Z311" s="80" t="str">
        <f>IF(OR(R:R="",S:S=""),"Missing",IF(OR(S:S="Both EC and Condoms",S:S="Condom",S:S="EC"),"Yes",IF(AND(R:R&lt;&gt;"0: No Method",R:R&lt;&gt;"6: EC",R:R&lt;&gt;"5: Condoms"),"Yes","No")))</f>
        <v>No</v>
      </c>
      <c r="AA3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11" s="80" t="str">
        <f>IF(W:W="Pregnant","Pregnant",IF(AND(Z:Z="No",AA:AA="Yes"),"Adopter",IF(Z:Z="Yes","Continuing User",IF(AND(Z:Z="No",AA:AA="No"),"Non-user","Missing"))))</f>
        <v>Adopter</v>
      </c>
      <c r="AC311" s="80">
        <f>VLOOKUP(N311,Registration!O:P,2,FALSE)</f>
        <v>15</v>
      </c>
      <c r="AD311" s="82" t="s">
        <v>4510</v>
      </c>
      <c r="AE311" s="82"/>
      <c r="AF311" s="82"/>
      <c r="AG311" s="82"/>
      <c r="AH311" s="82"/>
    </row>
    <row r="312" spans="1:34" s="80" customFormat="1" ht="23.1" customHeight="1">
      <c r="A312" s="82" t="s">
        <v>49</v>
      </c>
      <c r="B312" s="82" t="s">
        <v>26</v>
      </c>
      <c r="C312" s="82" t="s">
        <v>27</v>
      </c>
      <c r="D312" s="82" t="s">
        <v>28</v>
      </c>
      <c r="E312" s="82" t="s">
        <v>28</v>
      </c>
      <c r="F312" s="82" t="s">
        <v>29</v>
      </c>
      <c r="G312" s="82" t="s">
        <v>1887</v>
      </c>
      <c r="H312" s="80" t="s">
        <v>8165</v>
      </c>
      <c r="I312" s="82" t="s">
        <v>8162</v>
      </c>
      <c r="J312" s="82">
        <v>2</v>
      </c>
      <c r="K312" s="82">
        <v>6</v>
      </c>
      <c r="L312" s="82">
        <v>2018</v>
      </c>
      <c r="M312" s="76">
        <f t="shared" si="4"/>
        <v>43253</v>
      </c>
      <c r="N312" s="82" t="s">
        <v>2112</v>
      </c>
      <c r="O312" s="82">
        <v>15</v>
      </c>
      <c r="P312" s="82" t="s">
        <v>4511</v>
      </c>
      <c r="Q312" s="82" t="s">
        <v>4456</v>
      </c>
      <c r="R312" s="82" t="s">
        <v>4507</v>
      </c>
      <c r="S312" s="82" t="s">
        <v>4508</v>
      </c>
      <c r="T312" s="82" t="s">
        <v>4456</v>
      </c>
      <c r="U312" s="82" t="s">
        <v>4457</v>
      </c>
      <c r="V312" s="82" t="s">
        <v>4457</v>
      </c>
      <c r="W312" s="82" t="s">
        <v>173</v>
      </c>
      <c r="X312" s="82" t="s">
        <v>4507</v>
      </c>
      <c r="Y312" s="82" t="s">
        <v>4457</v>
      </c>
      <c r="Z312" s="80" t="str">
        <f>IF(OR(R:R="",S:S=""),"Missing",IF(OR(S:S="Both EC and Condoms",S:S="Condom",S:S="EC"),"Yes",IF(AND(R:R&lt;&gt;"0: No Method",R:R&lt;&gt;"6: EC",R:R&lt;&gt;"5: Condoms"),"Yes","No")))</f>
        <v>No</v>
      </c>
      <c r="AA3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12" s="80" t="s">
        <v>4509</v>
      </c>
      <c r="AC312" s="80">
        <f>VLOOKUP(N312,Registration!O:P,2,FALSE)</f>
        <v>15</v>
      </c>
      <c r="AD312" s="82" t="s">
        <v>4510</v>
      </c>
      <c r="AE312" s="82"/>
      <c r="AF312" s="82"/>
      <c r="AG312" s="82"/>
      <c r="AH312" s="82"/>
    </row>
    <row r="313" spans="1:34" s="80" customFormat="1" ht="23.1" customHeight="1">
      <c r="A313" s="82" t="s">
        <v>49</v>
      </c>
      <c r="B313" s="82" t="s">
        <v>26</v>
      </c>
      <c r="C313" s="82" t="s">
        <v>27</v>
      </c>
      <c r="D313" s="82" t="s">
        <v>28</v>
      </c>
      <c r="E313" s="82" t="s">
        <v>28</v>
      </c>
      <c r="F313" s="82" t="s">
        <v>29</v>
      </c>
      <c r="G313" s="82" t="s">
        <v>1887</v>
      </c>
      <c r="H313" s="80" t="s">
        <v>8165</v>
      </c>
      <c r="I313" s="82" t="s">
        <v>8162</v>
      </c>
      <c r="J313" s="82">
        <v>2</v>
      </c>
      <c r="K313" s="82">
        <v>6</v>
      </c>
      <c r="L313" s="82">
        <v>2018</v>
      </c>
      <c r="M313" s="76">
        <f t="shared" si="4"/>
        <v>43253</v>
      </c>
      <c r="N313" s="82" t="s">
        <v>2349</v>
      </c>
      <c r="O313" s="82">
        <v>15</v>
      </c>
      <c r="P313" s="82" t="s">
        <v>4506</v>
      </c>
      <c r="Q313" s="82" t="s">
        <v>4456</v>
      </c>
      <c r="R313" s="82" t="s">
        <v>4507</v>
      </c>
      <c r="S313" s="82" t="s">
        <v>4508</v>
      </c>
      <c r="T313" s="82" t="s">
        <v>4456</v>
      </c>
      <c r="U313" s="82" t="s">
        <v>4457</v>
      </c>
      <c r="V313" s="82" t="s">
        <v>4457</v>
      </c>
      <c r="W313" s="82" t="s">
        <v>173</v>
      </c>
      <c r="X313" s="82" t="s">
        <v>4507</v>
      </c>
      <c r="Y313" s="82" t="s">
        <v>4457</v>
      </c>
      <c r="Z313" s="80" t="str">
        <f>IF(OR(R:R="",S:S=""),"Missing",IF(OR(S:S="Both EC and Condoms",S:S="Condom",S:S="EC"),"Yes",IF(AND(R:R&lt;&gt;"0: No Method",R:R&lt;&gt;"6: EC",R:R&lt;&gt;"5: Condoms"),"Yes","No")))</f>
        <v>No</v>
      </c>
      <c r="AA3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13" s="80" t="s">
        <v>4509</v>
      </c>
      <c r="AC313" s="80">
        <f>VLOOKUP(N313,Registration!O:P,2,FALSE)</f>
        <v>15</v>
      </c>
      <c r="AD313" s="82" t="s">
        <v>4510</v>
      </c>
      <c r="AE313" s="82"/>
      <c r="AF313" s="82"/>
      <c r="AG313" s="82"/>
      <c r="AH313" s="82"/>
    </row>
    <row r="314" spans="1:34" s="80" customFormat="1" ht="23.1" customHeight="1">
      <c r="A314" s="82" t="s">
        <v>49</v>
      </c>
      <c r="B314" s="82" t="s">
        <v>26</v>
      </c>
      <c r="C314" s="82" t="s">
        <v>27</v>
      </c>
      <c r="D314" s="82" t="s">
        <v>28</v>
      </c>
      <c r="E314" s="82" t="s">
        <v>28</v>
      </c>
      <c r="F314" s="82" t="s">
        <v>29</v>
      </c>
      <c r="G314" s="82" t="s">
        <v>1887</v>
      </c>
      <c r="H314" s="80" t="s">
        <v>8165</v>
      </c>
      <c r="I314" s="82" t="s">
        <v>8162</v>
      </c>
      <c r="J314" s="82">
        <v>2</v>
      </c>
      <c r="K314" s="82">
        <v>6</v>
      </c>
      <c r="L314" s="82">
        <v>2018</v>
      </c>
      <c r="M314" s="76">
        <f t="shared" si="4"/>
        <v>43253</v>
      </c>
      <c r="N314" s="82" t="s">
        <v>2170</v>
      </c>
      <c r="O314" s="82">
        <v>19</v>
      </c>
      <c r="P314" s="82" t="s">
        <v>4506</v>
      </c>
      <c r="Q314" s="82" t="s">
        <v>4456</v>
      </c>
      <c r="R314" s="82" t="s">
        <v>4507</v>
      </c>
      <c r="S314" s="82" t="s">
        <v>4508</v>
      </c>
      <c r="T314" s="82" t="s">
        <v>4456</v>
      </c>
      <c r="U314" s="82" t="s">
        <v>4457</v>
      </c>
      <c r="V314" s="82" t="s">
        <v>4457</v>
      </c>
      <c r="W314" s="82" t="s">
        <v>173</v>
      </c>
      <c r="X314" s="82" t="s">
        <v>4515</v>
      </c>
      <c r="Y314" s="82" t="s">
        <v>4456</v>
      </c>
      <c r="Z314" s="80" t="str">
        <f>IF(OR(R:R="",S:S=""),"Missing",IF(OR(S:S="Both EC and Condoms",S:S="Condom",S:S="EC"),"Yes",IF(AND(R:R&lt;&gt;"0: No Method",R:R&lt;&gt;"6: EC",R:R&lt;&gt;"5: Condoms"),"Yes","No")))</f>
        <v>No</v>
      </c>
      <c r="AA3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14" s="80" t="str">
        <f>IF(W:W="Pregnant","Pregnant",IF(AND(Z:Z="No",AA:AA="Yes"),"Adopter",IF(Z:Z="Yes","Continuing User",IF(AND(Z:Z="No",AA:AA="No"),"Non-user","Missing"))))</f>
        <v>Adopter</v>
      </c>
      <c r="AC314" s="80">
        <f>VLOOKUP(N314,Registration!O:P,2,FALSE)</f>
        <v>19</v>
      </c>
      <c r="AD314" s="82" t="s">
        <v>4510</v>
      </c>
      <c r="AE314" s="82"/>
      <c r="AF314" s="82"/>
      <c r="AG314" s="82"/>
      <c r="AH314" s="82"/>
    </row>
    <row r="315" spans="1:34" s="80" customFormat="1" ht="23.1" customHeight="1">
      <c r="A315" s="82" t="s">
        <v>49</v>
      </c>
      <c r="B315" s="82" t="s">
        <v>26</v>
      </c>
      <c r="C315" s="82" t="s">
        <v>27</v>
      </c>
      <c r="D315" s="82" t="s">
        <v>28</v>
      </c>
      <c r="E315" s="82" t="s">
        <v>28</v>
      </c>
      <c r="F315" s="82" t="s">
        <v>29</v>
      </c>
      <c r="G315" s="82" t="s">
        <v>1887</v>
      </c>
      <c r="H315" s="80" t="s">
        <v>8165</v>
      </c>
      <c r="I315" s="82" t="s">
        <v>8162</v>
      </c>
      <c r="J315" s="82">
        <v>2</v>
      </c>
      <c r="K315" s="82">
        <v>6</v>
      </c>
      <c r="L315" s="82">
        <v>2018</v>
      </c>
      <c r="M315" s="76">
        <f t="shared" si="4"/>
        <v>43253</v>
      </c>
      <c r="N315" s="82" t="s">
        <v>1929</v>
      </c>
      <c r="O315" s="82">
        <v>16</v>
      </c>
      <c r="P315" s="82" t="s">
        <v>4511</v>
      </c>
      <c r="Q315" s="82" t="s">
        <v>4456</v>
      </c>
      <c r="R315" s="82" t="s">
        <v>4507</v>
      </c>
      <c r="S315" s="82" t="s">
        <v>4508</v>
      </c>
      <c r="T315" s="82" t="s">
        <v>4456</v>
      </c>
      <c r="U315" s="82" t="s">
        <v>4457</v>
      </c>
      <c r="V315" s="82" t="s">
        <v>4457</v>
      </c>
      <c r="W315" s="82" t="s">
        <v>173</v>
      </c>
      <c r="X315" s="80" t="s">
        <v>4518</v>
      </c>
      <c r="Y315" s="82" t="s">
        <v>4456</v>
      </c>
      <c r="Z315" s="80" t="str">
        <f>IF(OR(R:R="",S:S=""),"Missing",IF(OR(S:S="Both EC and Condoms",S:S="Condom",S:S="EC"),"Yes",IF(AND(R:R&lt;&gt;"0: No Method",R:R&lt;&gt;"6: EC",R:R&lt;&gt;"5: Condoms"),"Yes","No")))</f>
        <v>No</v>
      </c>
      <c r="AA3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15" s="80" t="str">
        <f>IF(W:W="Pregnant","Pregnant",IF(AND(Z:Z="No",AA:AA="Yes"),"Adopter",IF(Z:Z="Yes","Continuing User",IF(AND(Z:Z="No",AA:AA="No"),"Non-user","Missing"))))</f>
        <v>Adopter</v>
      </c>
      <c r="AC315" s="80">
        <f>VLOOKUP(N315,Registration!O:P,2,FALSE)</f>
        <v>15</v>
      </c>
      <c r="AD315" s="82" t="s">
        <v>4510</v>
      </c>
      <c r="AE315" s="82"/>
      <c r="AF315" s="82"/>
      <c r="AG315" s="82"/>
      <c r="AH315" s="82"/>
    </row>
    <row r="316" spans="1:34" s="80" customFormat="1" ht="23.1" customHeight="1">
      <c r="A316" s="82" t="s">
        <v>49</v>
      </c>
      <c r="B316" s="82" t="s">
        <v>26</v>
      </c>
      <c r="C316" s="82" t="s">
        <v>27</v>
      </c>
      <c r="D316" s="82" t="s">
        <v>28</v>
      </c>
      <c r="E316" s="82" t="s">
        <v>28</v>
      </c>
      <c r="F316" s="82" t="s">
        <v>29</v>
      </c>
      <c r="G316" s="82" t="s">
        <v>1887</v>
      </c>
      <c r="H316" s="80" t="s">
        <v>8165</v>
      </c>
      <c r="I316" s="82" t="s">
        <v>8162</v>
      </c>
      <c r="J316" s="82">
        <v>2</v>
      </c>
      <c r="K316" s="82">
        <v>6</v>
      </c>
      <c r="L316" s="82">
        <v>2018</v>
      </c>
      <c r="M316" s="76">
        <f t="shared" si="4"/>
        <v>43253</v>
      </c>
      <c r="N316" s="82" t="s">
        <v>2156</v>
      </c>
      <c r="O316" s="82">
        <v>19</v>
      </c>
      <c r="P316" s="82" t="s">
        <v>4506</v>
      </c>
      <c r="Q316" s="82" t="s">
        <v>4456</v>
      </c>
      <c r="R316" s="82" t="s">
        <v>4507</v>
      </c>
      <c r="S316" s="82" t="s">
        <v>4508</v>
      </c>
      <c r="T316" s="82" t="s">
        <v>4456</v>
      </c>
      <c r="U316" s="82" t="s">
        <v>4457</v>
      </c>
      <c r="V316" s="82" t="s">
        <v>4457</v>
      </c>
      <c r="W316" s="82" t="s">
        <v>173</v>
      </c>
      <c r="X316" s="82" t="s">
        <v>4516</v>
      </c>
      <c r="Y316" s="82" t="s">
        <v>4456</v>
      </c>
      <c r="Z316" s="80" t="str">
        <f>IF(OR(R:R="",S:S=""),"Missing",IF(OR(S:S="Both EC and Condoms",S:S="Condom",S:S="EC"),"Yes",IF(AND(R:R&lt;&gt;"0: No Method",R:R&lt;&gt;"6: EC",R:R&lt;&gt;"5: Condoms"),"Yes","No")))</f>
        <v>No</v>
      </c>
      <c r="AA3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16" s="80" t="str">
        <f>IF(W:W="Pregnant","Pregnant",IF(AND(Z:Z="No",AA:AA="Yes"),"Adopter",IF(Z:Z="Yes","Continuing User",IF(AND(Z:Z="No",AA:AA="No"),"Non-user","Missing"))))</f>
        <v>Adopter</v>
      </c>
      <c r="AC316" s="80">
        <f>VLOOKUP(N316,Registration!O:P,2,FALSE)</f>
        <v>19</v>
      </c>
      <c r="AD316" s="82" t="s">
        <v>4510</v>
      </c>
      <c r="AE316" s="82"/>
      <c r="AF316" s="82"/>
      <c r="AG316" s="82"/>
      <c r="AH316" s="82"/>
    </row>
    <row r="317" spans="1:34" s="80" customFormat="1" ht="23.1" customHeight="1">
      <c r="A317" s="82" t="s">
        <v>51</v>
      </c>
      <c r="B317" s="82" t="s">
        <v>26</v>
      </c>
      <c r="C317" s="82" t="s">
        <v>27</v>
      </c>
      <c r="D317" s="82" t="s">
        <v>28</v>
      </c>
      <c r="E317" s="82" t="s">
        <v>28</v>
      </c>
      <c r="F317" s="82" t="s">
        <v>29</v>
      </c>
      <c r="G317" s="82" t="s">
        <v>1887</v>
      </c>
      <c r="H317" s="80" t="s">
        <v>8165</v>
      </c>
      <c r="I317" s="82" t="s">
        <v>8163</v>
      </c>
      <c r="J317" s="82">
        <v>4</v>
      </c>
      <c r="K317" s="82">
        <v>6</v>
      </c>
      <c r="L317" s="82">
        <v>2018</v>
      </c>
      <c r="M317" s="76">
        <f t="shared" si="4"/>
        <v>43255</v>
      </c>
      <c r="N317" s="82" t="s">
        <v>2186</v>
      </c>
      <c r="O317" s="82">
        <v>17</v>
      </c>
      <c r="P317" s="82" t="s">
        <v>4506</v>
      </c>
      <c r="Q317" s="82" t="s">
        <v>4456</v>
      </c>
      <c r="R317" s="82" t="s">
        <v>4507</v>
      </c>
      <c r="S317" s="82" t="s">
        <v>4508</v>
      </c>
      <c r="T317" s="82" t="s">
        <v>4457</v>
      </c>
      <c r="U317" s="82" t="s">
        <v>4457</v>
      </c>
      <c r="V317" s="82" t="s">
        <v>4457</v>
      </c>
      <c r="W317" s="82" t="s">
        <v>173</v>
      </c>
      <c r="X317" s="82" t="s">
        <v>4507</v>
      </c>
      <c r="Y317" s="82" t="s">
        <v>4457</v>
      </c>
      <c r="Z317" s="80" t="str">
        <f>IF(OR(R:R="",S:S=""),"Missing",IF(OR(S:S="Both EC and Condoms",S:S="Condom",S:S="EC"),"Yes",IF(AND(R:R&lt;&gt;"0: No Method",R:R&lt;&gt;"6: EC",R:R&lt;&gt;"5: Condoms"),"Yes","No")))</f>
        <v>No</v>
      </c>
      <c r="AA3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17" s="80" t="s">
        <v>4509</v>
      </c>
      <c r="AC317" s="80">
        <f>VLOOKUP(N317,Registration!O:P,2,FALSE)</f>
        <v>17</v>
      </c>
      <c r="AD317" s="82" t="s">
        <v>4510</v>
      </c>
      <c r="AE317" s="82"/>
      <c r="AF317" s="82"/>
      <c r="AG317" s="82"/>
      <c r="AH317" s="82"/>
    </row>
    <row r="318" spans="1:34" s="80" customFormat="1" ht="23.1" customHeight="1">
      <c r="A318" s="82" t="s">
        <v>51</v>
      </c>
      <c r="B318" s="82" t="s">
        <v>26</v>
      </c>
      <c r="C318" s="82" t="s">
        <v>27</v>
      </c>
      <c r="D318" s="82" t="s">
        <v>28</v>
      </c>
      <c r="E318" s="82" t="s">
        <v>28</v>
      </c>
      <c r="F318" s="82" t="s">
        <v>29</v>
      </c>
      <c r="G318" s="82" t="s">
        <v>1887</v>
      </c>
      <c r="H318" s="80" t="s">
        <v>8165</v>
      </c>
      <c r="I318" s="82" t="s">
        <v>8163</v>
      </c>
      <c r="J318" s="82">
        <v>6</v>
      </c>
      <c r="K318" s="82">
        <v>6</v>
      </c>
      <c r="L318" s="82">
        <v>2018</v>
      </c>
      <c r="M318" s="76">
        <f t="shared" si="4"/>
        <v>43257</v>
      </c>
      <c r="N318" s="82" t="s">
        <v>2188</v>
      </c>
      <c r="O318" s="82">
        <v>19</v>
      </c>
      <c r="P318" s="82" t="s">
        <v>4506</v>
      </c>
      <c r="Q318" s="82" t="s">
        <v>4456</v>
      </c>
      <c r="R318" s="82" t="s">
        <v>4507</v>
      </c>
      <c r="S318" s="82" t="s">
        <v>4508</v>
      </c>
      <c r="T318" s="82" t="s">
        <v>4456</v>
      </c>
      <c r="U318" s="82" t="s">
        <v>4457</v>
      </c>
      <c r="V318" s="82" t="s">
        <v>4457</v>
      </c>
      <c r="W318" s="82" t="s">
        <v>173</v>
      </c>
      <c r="X318" s="82" t="s">
        <v>4514</v>
      </c>
      <c r="Y318" s="82" t="s">
        <v>4456</v>
      </c>
      <c r="Z318" s="80" t="str">
        <f>IF(OR(R:R="",S:S=""),"Missing",IF(OR(S:S="Both EC and Condoms",S:S="Condom",S:S="EC"),"Yes",IF(AND(R:R&lt;&gt;"0: No Method",R:R&lt;&gt;"6: EC",R:R&lt;&gt;"5: Condoms"),"Yes","No")))</f>
        <v>No</v>
      </c>
      <c r="AA3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18" s="80" t="str">
        <f>IF(W:W="Pregnant","Pregnant",IF(AND(Z:Z="No",AA:AA="Yes"),"Adopter",IF(Z:Z="Yes","Continuing User",IF(AND(Z:Z="No",AA:AA="No"),"Non-user","Missing"))))</f>
        <v>Adopter</v>
      </c>
      <c r="AC318" s="80">
        <f>VLOOKUP(N318,Registration!O:P,2,FALSE)</f>
        <v>19</v>
      </c>
      <c r="AD318" s="82" t="s">
        <v>4510</v>
      </c>
      <c r="AE318" s="82"/>
      <c r="AF318" s="82"/>
      <c r="AG318" s="82"/>
      <c r="AH318" s="82"/>
    </row>
    <row r="319" spans="1:34" s="80" customFormat="1" ht="23.1" customHeight="1">
      <c r="A319" s="82" t="s">
        <v>51</v>
      </c>
      <c r="B319" s="82" t="s">
        <v>26</v>
      </c>
      <c r="C319" s="82" t="s">
        <v>27</v>
      </c>
      <c r="D319" s="82" t="s">
        <v>28</v>
      </c>
      <c r="E319" s="82" t="s">
        <v>28</v>
      </c>
      <c r="F319" s="82" t="s">
        <v>29</v>
      </c>
      <c r="G319" s="82" t="s">
        <v>1887</v>
      </c>
      <c r="H319" s="80" t="s">
        <v>8165</v>
      </c>
      <c r="I319" s="82" t="s">
        <v>8163</v>
      </c>
      <c r="J319" s="82">
        <v>9</v>
      </c>
      <c r="K319" s="82">
        <v>6</v>
      </c>
      <c r="L319" s="82">
        <v>2018</v>
      </c>
      <c r="M319" s="76">
        <f t="shared" si="4"/>
        <v>43260</v>
      </c>
      <c r="N319" s="82" t="s">
        <v>2194</v>
      </c>
      <c r="O319" s="82">
        <v>19</v>
      </c>
      <c r="P319" s="82" t="s">
        <v>4506</v>
      </c>
      <c r="Q319" s="82" t="s">
        <v>4456</v>
      </c>
      <c r="R319" s="82" t="s">
        <v>4507</v>
      </c>
      <c r="S319" s="82" t="s">
        <v>4508</v>
      </c>
      <c r="T319" s="82" t="s">
        <v>4457</v>
      </c>
      <c r="U319" s="82" t="s">
        <v>4457</v>
      </c>
      <c r="V319" s="82" t="s">
        <v>4457</v>
      </c>
      <c r="W319" s="82" t="s">
        <v>173</v>
      </c>
      <c r="X319" s="82" t="s">
        <v>4514</v>
      </c>
      <c r="Y319" s="82" t="s">
        <v>4456</v>
      </c>
      <c r="Z319" s="80" t="str">
        <f>IF(OR(R:R="",S:S=""),"Missing",IF(OR(S:S="Both EC and Condoms",S:S="Condom",S:S="EC"),"Yes",IF(AND(R:R&lt;&gt;"0: No Method",R:R&lt;&gt;"6: EC",R:R&lt;&gt;"5: Condoms"),"Yes","No")))</f>
        <v>No</v>
      </c>
      <c r="AA3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19" s="80" t="str">
        <f>IF(W:W="Pregnant","Pregnant",IF(AND(Z:Z="No",AA:AA="Yes"),"Adopter",IF(Z:Z="Yes","Continuing User",IF(AND(Z:Z="No",AA:AA="No"),"Non-user","Missing"))))</f>
        <v>Adopter</v>
      </c>
      <c r="AC319" s="80">
        <f>VLOOKUP(N319,Registration!O:P,2,FALSE)</f>
        <v>19</v>
      </c>
      <c r="AD319" s="82" t="s">
        <v>4510</v>
      </c>
      <c r="AE319" s="82"/>
      <c r="AF319" s="82"/>
      <c r="AG319" s="82"/>
      <c r="AH319" s="82"/>
    </row>
    <row r="320" spans="1:34" s="80" customFormat="1" ht="23.1" customHeight="1">
      <c r="A320" s="82" t="s">
        <v>51</v>
      </c>
      <c r="B320" s="82" t="s">
        <v>26</v>
      </c>
      <c r="C320" s="82" t="s">
        <v>27</v>
      </c>
      <c r="D320" s="82" t="s">
        <v>28</v>
      </c>
      <c r="E320" s="82" t="s">
        <v>28</v>
      </c>
      <c r="F320" s="82" t="s">
        <v>111</v>
      </c>
      <c r="G320" s="82" t="s">
        <v>167</v>
      </c>
      <c r="H320" s="80" t="s">
        <v>8159</v>
      </c>
      <c r="I320" s="82" t="s">
        <v>8160</v>
      </c>
      <c r="J320" s="82">
        <v>6</v>
      </c>
      <c r="K320" s="82">
        <v>6</v>
      </c>
      <c r="L320" s="82">
        <v>2018</v>
      </c>
      <c r="M320" s="76">
        <f t="shared" si="4"/>
        <v>43257</v>
      </c>
      <c r="N320" s="82" t="s">
        <v>460</v>
      </c>
      <c r="O320" s="82">
        <v>19</v>
      </c>
      <c r="P320" s="82" t="s">
        <v>4506</v>
      </c>
      <c r="Q320" s="82" t="s">
        <v>4456</v>
      </c>
      <c r="R320" s="82" t="s">
        <v>4507</v>
      </c>
      <c r="S320" s="82" t="s">
        <v>4508</v>
      </c>
      <c r="T320" s="82" t="s">
        <v>4456</v>
      </c>
      <c r="U320" s="82" t="s">
        <v>4457</v>
      </c>
      <c r="V320" s="82" t="s">
        <v>4457</v>
      </c>
      <c r="W320" s="82" t="s">
        <v>173</v>
      </c>
      <c r="X320" s="82" t="s">
        <v>4516</v>
      </c>
      <c r="Y320" s="82" t="s">
        <v>4457</v>
      </c>
      <c r="Z320" s="80" t="str">
        <f>IF(OR(R:R="",S:S=""),"Missing",IF(OR(S:S="Both EC and Condoms",S:S="Condom",S:S="EC"),"Yes",IF(AND(R:R&lt;&gt;"0: No Method",R:R&lt;&gt;"6: EC",R:R&lt;&gt;"5: Condoms"),"Yes","No")))</f>
        <v>No</v>
      </c>
      <c r="AA3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20" s="80" t="str">
        <f>IF(W:W="Pregnant","Pregnant",IF(AND(Z:Z="No",AA:AA="Yes"),"Adopter",IF(Z:Z="Yes","Continuing User",IF(AND(Z:Z="No",AA:AA="No"),"Non-user","Missing"))))</f>
        <v>Adopter</v>
      </c>
      <c r="AC320" s="80">
        <f>VLOOKUP(N320,Registration!O:P,2,FALSE)</f>
        <v>19</v>
      </c>
      <c r="AD320" s="82" t="s">
        <v>4510</v>
      </c>
      <c r="AE320" s="82"/>
      <c r="AF320" s="82"/>
      <c r="AG320" s="82"/>
      <c r="AH320" s="82"/>
    </row>
    <row r="321" spans="1:34" s="80" customFormat="1" ht="23.1" customHeight="1">
      <c r="A321" s="82" t="s">
        <v>51</v>
      </c>
      <c r="B321" s="82" t="s">
        <v>26</v>
      </c>
      <c r="C321" s="82" t="s">
        <v>27</v>
      </c>
      <c r="D321" s="82" t="s">
        <v>28</v>
      </c>
      <c r="E321" s="82" t="s">
        <v>28</v>
      </c>
      <c r="F321" s="82" t="s">
        <v>111</v>
      </c>
      <c r="G321" s="82" t="s">
        <v>167</v>
      </c>
      <c r="H321" s="80" t="s">
        <v>8159</v>
      </c>
      <c r="I321" s="82" t="s">
        <v>8160</v>
      </c>
      <c r="J321" s="82">
        <v>9</v>
      </c>
      <c r="K321" s="82">
        <v>6</v>
      </c>
      <c r="L321" s="82">
        <v>2018</v>
      </c>
      <c r="M321" s="76">
        <f t="shared" si="4"/>
        <v>43260</v>
      </c>
      <c r="N321" s="82" t="s">
        <v>458</v>
      </c>
      <c r="O321" s="82">
        <v>19</v>
      </c>
      <c r="P321" s="82" t="s">
        <v>4506</v>
      </c>
      <c r="Q321" s="82" t="s">
        <v>4456</v>
      </c>
      <c r="R321" s="82" t="s">
        <v>4507</v>
      </c>
      <c r="S321" s="82" t="s">
        <v>4508</v>
      </c>
      <c r="T321" s="82" t="s">
        <v>4456</v>
      </c>
      <c r="U321" s="82" t="s">
        <v>4457</v>
      </c>
      <c r="V321" s="82" t="s">
        <v>4457</v>
      </c>
      <c r="W321" s="82" t="s">
        <v>173</v>
      </c>
      <c r="X321" s="82" t="s">
        <v>4521</v>
      </c>
      <c r="Y321" s="82" t="s">
        <v>4456</v>
      </c>
      <c r="Z321" s="80" t="str">
        <f>IF(OR(R:R="",S:S=""),"Missing",IF(OR(S:S="Both EC and Condoms",S:S="Condom",S:S="EC"),"Yes",IF(AND(R:R&lt;&gt;"0: No Method",R:R&lt;&gt;"6: EC",R:R&lt;&gt;"5: Condoms"),"Yes","No")))</f>
        <v>No</v>
      </c>
      <c r="AA3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21" s="80" t="str">
        <f>IF(W:W="Pregnant","Pregnant",IF(AND(Z:Z="No",AA:AA="Yes"),"Adopter",IF(Z:Z="Yes","Continuing User",IF(AND(Z:Z="No",AA:AA="No"),"Non-user","Missing"))))</f>
        <v>Adopter</v>
      </c>
      <c r="AC321" s="80">
        <f>VLOOKUP(N321,Registration!O:P,2,FALSE)</f>
        <v>18</v>
      </c>
      <c r="AD321" s="82" t="s">
        <v>4510</v>
      </c>
      <c r="AE321" s="82"/>
      <c r="AF321" s="82"/>
      <c r="AG321" s="82"/>
      <c r="AH321" s="82"/>
    </row>
    <row r="322" spans="1:34" s="80" customFormat="1" ht="23.1" customHeight="1">
      <c r="A322" s="82" t="s">
        <v>51</v>
      </c>
      <c r="B322" s="82" t="s">
        <v>26</v>
      </c>
      <c r="C322" s="82" t="s">
        <v>27</v>
      </c>
      <c r="D322" s="82" t="s">
        <v>28</v>
      </c>
      <c r="E322" s="82" t="s">
        <v>28</v>
      </c>
      <c r="F322" s="82" t="s">
        <v>111</v>
      </c>
      <c r="G322" s="82" t="s">
        <v>167</v>
      </c>
      <c r="H322" s="80" t="s">
        <v>8159</v>
      </c>
      <c r="I322" s="82" t="s">
        <v>8161</v>
      </c>
      <c r="J322" s="82">
        <v>9</v>
      </c>
      <c r="K322" s="82">
        <v>6</v>
      </c>
      <c r="L322" s="82">
        <v>2018</v>
      </c>
      <c r="M322" s="76">
        <f t="shared" ref="M322:M385" si="5">DATE(L322,K322,J322)</f>
        <v>43260</v>
      </c>
      <c r="N322" s="82" t="s">
        <v>502</v>
      </c>
      <c r="O322" s="82">
        <v>19</v>
      </c>
      <c r="P322" s="82" t="s">
        <v>4506</v>
      </c>
      <c r="Q322" s="82" t="s">
        <v>4456</v>
      </c>
      <c r="R322" s="82" t="s">
        <v>4507</v>
      </c>
      <c r="S322" s="82" t="s">
        <v>4508</v>
      </c>
      <c r="T322" s="82" t="s">
        <v>4456</v>
      </c>
      <c r="U322" s="82" t="s">
        <v>4457</v>
      </c>
      <c r="V322" s="82" t="s">
        <v>4457</v>
      </c>
      <c r="W322" s="82" t="s">
        <v>173</v>
      </c>
      <c r="X322" s="82" t="s">
        <v>4515</v>
      </c>
      <c r="Y322" s="82" t="s">
        <v>4457</v>
      </c>
      <c r="Z322" s="80" t="str">
        <f>IF(OR(R:R="",S:S=""),"Missing",IF(OR(S:S="Both EC and Condoms",S:S="Condom",S:S="EC"),"Yes",IF(AND(R:R&lt;&gt;"0: No Method",R:R&lt;&gt;"6: EC",R:R&lt;&gt;"5: Condoms"),"Yes","No")))</f>
        <v>No</v>
      </c>
      <c r="AA3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22" s="80" t="str">
        <f>IF(W:W="Pregnant","Pregnant",IF(AND(Z:Z="No",AA:AA="Yes"),"Adopter",IF(Z:Z="Yes","Continuing User",IF(AND(Z:Z="No",AA:AA="No"),"Non-user","Missing"))))</f>
        <v>Adopter</v>
      </c>
      <c r="AC322" s="80">
        <f>VLOOKUP(N322,Registration!O:P,2,FALSE)</f>
        <v>19</v>
      </c>
      <c r="AD322" s="82" t="s">
        <v>4510</v>
      </c>
      <c r="AE322" s="82"/>
      <c r="AF322" s="82"/>
      <c r="AG322" s="82"/>
      <c r="AH322" s="82"/>
    </row>
    <row r="323" spans="1:34" s="80" customFormat="1" ht="23.1" customHeight="1">
      <c r="A323" s="82" t="s">
        <v>51</v>
      </c>
      <c r="B323" s="82" t="s">
        <v>26</v>
      </c>
      <c r="C323" s="82" t="s">
        <v>27</v>
      </c>
      <c r="D323" s="82" t="s">
        <v>28</v>
      </c>
      <c r="E323" s="82" t="s">
        <v>28</v>
      </c>
      <c r="F323" s="82" t="s">
        <v>111</v>
      </c>
      <c r="G323" s="82" t="s">
        <v>167</v>
      </c>
      <c r="H323" s="80" t="s">
        <v>8159</v>
      </c>
      <c r="I323" s="82" t="s">
        <v>8161</v>
      </c>
      <c r="J323" s="82">
        <v>9</v>
      </c>
      <c r="K323" s="82">
        <v>6</v>
      </c>
      <c r="L323" s="82">
        <v>2018</v>
      </c>
      <c r="M323" s="76">
        <f t="shared" si="5"/>
        <v>43260</v>
      </c>
      <c r="N323" s="82" t="s">
        <v>504</v>
      </c>
      <c r="O323" s="82">
        <v>19</v>
      </c>
      <c r="P323" s="82" t="s">
        <v>4506</v>
      </c>
      <c r="Q323" s="82" t="s">
        <v>4456</v>
      </c>
      <c r="R323" s="82" t="s">
        <v>4507</v>
      </c>
      <c r="S323" s="82" t="s">
        <v>4508</v>
      </c>
      <c r="T323" s="82" t="s">
        <v>4456</v>
      </c>
      <c r="U323" s="82" t="s">
        <v>4457</v>
      </c>
      <c r="V323" s="82" t="s">
        <v>4457</v>
      </c>
      <c r="W323" s="82" t="s">
        <v>173</v>
      </c>
      <c r="X323" s="82" t="s">
        <v>4515</v>
      </c>
      <c r="Y323" s="82" t="s">
        <v>4457</v>
      </c>
      <c r="Z323" s="80" t="str">
        <f>IF(OR(R:R="",S:S=""),"Missing",IF(OR(S:S="Both EC and Condoms",S:S="Condom",S:S="EC"),"Yes",IF(AND(R:R&lt;&gt;"0: No Method",R:R&lt;&gt;"6: EC",R:R&lt;&gt;"5: Condoms"),"Yes","No")))</f>
        <v>No</v>
      </c>
      <c r="AA3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23" s="80" t="str">
        <f>IF(W:W="Pregnant","Pregnant",IF(AND(Z:Z="No",AA:AA="Yes"),"Adopter",IF(Z:Z="Yes","Continuing User",IF(AND(Z:Z="No",AA:AA="No"),"Non-user","Missing"))))</f>
        <v>Adopter</v>
      </c>
      <c r="AC323" s="80">
        <f>VLOOKUP(N323,Registration!O:P,2,FALSE)</f>
        <v>19</v>
      </c>
      <c r="AD323" s="82" t="s">
        <v>4510</v>
      </c>
      <c r="AE323" s="82"/>
      <c r="AF323" s="82"/>
      <c r="AG323" s="82"/>
      <c r="AH323" s="82"/>
    </row>
    <row r="324" spans="1:34" s="80" customFormat="1" ht="23.1" customHeight="1">
      <c r="A324" s="82" t="s">
        <v>51</v>
      </c>
      <c r="B324" s="82" t="s">
        <v>26</v>
      </c>
      <c r="C324" s="82" t="s">
        <v>27</v>
      </c>
      <c r="D324" s="82" t="s">
        <v>28</v>
      </c>
      <c r="E324" s="82" t="s">
        <v>28</v>
      </c>
      <c r="F324" s="82" t="s">
        <v>111</v>
      </c>
      <c r="G324" s="82" t="s">
        <v>167</v>
      </c>
      <c r="H324" s="80" t="s">
        <v>8159</v>
      </c>
      <c r="I324" s="82" t="s">
        <v>8161</v>
      </c>
      <c r="J324" s="82">
        <v>9</v>
      </c>
      <c r="K324" s="82">
        <v>6</v>
      </c>
      <c r="L324" s="82">
        <v>2018</v>
      </c>
      <c r="M324" s="76">
        <f t="shared" si="5"/>
        <v>43260</v>
      </c>
      <c r="N324" s="82" t="s">
        <v>517</v>
      </c>
      <c r="O324" s="82">
        <v>17</v>
      </c>
      <c r="P324" s="82" t="s">
        <v>4506</v>
      </c>
      <c r="Q324" s="82" t="s">
        <v>4456</v>
      </c>
      <c r="R324" s="82" t="s">
        <v>4507</v>
      </c>
      <c r="S324" s="82" t="s">
        <v>4508</v>
      </c>
      <c r="T324" s="82" t="s">
        <v>4457</v>
      </c>
      <c r="U324" s="82" t="s">
        <v>4457</v>
      </c>
      <c r="V324" s="82" t="s">
        <v>4457</v>
      </c>
      <c r="W324" s="82" t="s">
        <v>173</v>
      </c>
      <c r="X324" s="82" t="s">
        <v>4515</v>
      </c>
      <c r="Y324" s="82" t="s">
        <v>4457</v>
      </c>
      <c r="Z324" s="80" t="str">
        <f>IF(OR(R:R="",S:S=""),"Missing",IF(OR(S:S="Both EC and Condoms",S:S="Condom",S:S="EC"),"Yes",IF(AND(R:R&lt;&gt;"0: No Method",R:R&lt;&gt;"6: EC",R:R&lt;&gt;"5: Condoms"),"Yes","No")))</f>
        <v>No</v>
      </c>
      <c r="AA3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24" s="80" t="str">
        <f>IF(W:W="Pregnant","Pregnant",IF(AND(Z:Z="No",AA:AA="Yes"),"Adopter",IF(Z:Z="Yes","Continuing User",IF(AND(Z:Z="No",AA:AA="No"),"Non-user","Missing"))))</f>
        <v>Adopter</v>
      </c>
      <c r="AC324" s="80">
        <f>VLOOKUP(N324,Registration!O:P,2,FALSE)</f>
        <v>17</v>
      </c>
      <c r="AD324" s="82" t="s">
        <v>4510</v>
      </c>
      <c r="AE324" s="82"/>
      <c r="AF324" s="82"/>
      <c r="AG324" s="82"/>
      <c r="AH324" s="82"/>
    </row>
    <row r="325" spans="1:34" s="80" customFormat="1" ht="23.1" customHeight="1">
      <c r="A325" s="82" t="s">
        <v>51</v>
      </c>
      <c r="B325" s="82" t="s">
        <v>26</v>
      </c>
      <c r="C325" s="82" t="s">
        <v>27</v>
      </c>
      <c r="D325" s="82" t="s">
        <v>28</v>
      </c>
      <c r="E325" s="82" t="s">
        <v>28</v>
      </c>
      <c r="F325" s="82" t="s">
        <v>111</v>
      </c>
      <c r="G325" s="82" t="s">
        <v>167</v>
      </c>
      <c r="H325" s="80" t="s">
        <v>8159</v>
      </c>
      <c r="I325" s="82" t="s">
        <v>8161</v>
      </c>
      <c r="J325" s="82">
        <v>9</v>
      </c>
      <c r="K325" s="82">
        <v>6</v>
      </c>
      <c r="L325" s="82">
        <v>2018</v>
      </c>
      <c r="M325" s="76">
        <f t="shared" si="5"/>
        <v>43260</v>
      </c>
      <c r="N325" s="82" t="s">
        <v>518</v>
      </c>
      <c r="O325" s="82">
        <v>18</v>
      </c>
      <c r="P325" s="82" t="s">
        <v>4506</v>
      </c>
      <c r="Q325" s="82" t="s">
        <v>4456</v>
      </c>
      <c r="R325" s="82" t="s">
        <v>4507</v>
      </c>
      <c r="S325" s="82" t="s">
        <v>4508</v>
      </c>
      <c r="T325" s="82" t="s">
        <v>4456</v>
      </c>
      <c r="U325" s="82" t="s">
        <v>4457</v>
      </c>
      <c r="V325" s="82" t="s">
        <v>4457</v>
      </c>
      <c r="W325" s="82" t="s">
        <v>173</v>
      </c>
      <c r="X325" s="82" t="s">
        <v>4515</v>
      </c>
      <c r="Y325" s="82" t="s">
        <v>4457</v>
      </c>
      <c r="Z325" s="80" t="str">
        <f>IF(OR(R:R="",S:S=""),"Missing",IF(OR(S:S="Both EC and Condoms",S:S="Condom",S:S="EC"),"Yes",IF(AND(R:R&lt;&gt;"0: No Method",R:R&lt;&gt;"6: EC",R:R&lt;&gt;"5: Condoms"),"Yes","No")))</f>
        <v>No</v>
      </c>
      <c r="AA3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25" s="80" t="str">
        <f>IF(W:W="Pregnant","Pregnant",IF(AND(Z:Z="No",AA:AA="Yes"),"Adopter",IF(Z:Z="Yes","Continuing User",IF(AND(Z:Z="No",AA:AA="No"),"Non-user","Missing"))))</f>
        <v>Adopter</v>
      </c>
      <c r="AC325" s="80">
        <f>VLOOKUP(N325,Registration!O:P,2,FALSE)</f>
        <v>18</v>
      </c>
      <c r="AD325" s="82" t="s">
        <v>4510</v>
      </c>
      <c r="AE325" s="82"/>
      <c r="AF325" s="82"/>
      <c r="AG325" s="82"/>
      <c r="AH325" s="82"/>
    </row>
    <row r="326" spans="1:34" s="80" customFormat="1" ht="23.1" customHeight="1">
      <c r="A326" s="82" t="s">
        <v>51</v>
      </c>
      <c r="B326" s="82" t="s">
        <v>26</v>
      </c>
      <c r="C326" s="82" t="s">
        <v>27</v>
      </c>
      <c r="D326" s="82" t="s">
        <v>28</v>
      </c>
      <c r="E326" s="82" t="s">
        <v>28</v>
      </c>
      <c r="F326" s="82" t="s">
        <v>111</v>
      </c>
      <c r="G326" s="82" t="s">
        <v>167</v>
      </c>
      <c r="H326" s="80" t="s">
        <v>8159</v>
      </c>
      <c r="I326" s="82" t="s">
        <v>8161</v>
      </c>
      <c r="J326" s="82">
        <v>9</v>
      </c>
      <c r="K326" s="82">
        <v>6</v>
      </c>
      <c r="L326" s="82">
        <v>2018</v>
      </c>
      <c r="M326" s="76">
        <f t="shared" si="5"/>
        <v>43260</v>
      </c>
      <c r="N326" s="82" t="s">
        <v>498</v>
      </c>
      <c r="O326" s="82">
        <v>17</v>
      </c>
      <c r="P326" s="82" t="s">
        <v>4506</v>
      </c>
      <c r="Q326" s="82" t="s">
        <v>4456</v>
      </c>
      <c r="R326" s="82" t="s">
        <v>4507</v>
      </c>
      <c r="S326" s="82" t="s">
        <v>4508</v>
      </c>
      <c r="T326" s="82" t="s">
        <v>4457</v>
      </c>
      <c r="U326" s="82" t="s">
        <v>4457</v>
      </c>
      <c r="V326" s="82" t="s">
        <v>4457</v>
      </c>
      <c r="W326" s="82" t="s">
        <v>173</v>
      </c>
      <c r="X326" s="82" t="s">
        <v>4515</v>
      </c>
      <c r="Y326" s="82" t="s">
        <v>4457</v>
      </c>
      <c r="Z326" s="80" t="str">
        <f>IF(OR(R:R="",S:S=""),"Missing",IF(OR(S:S="Both EC and Condoms",S:S="Condom",S:S="EC"),"Yes",IF(AND(R:R&lt;&gt;"0: No Method",R:R&lt;&gt;"6: EC",R:R&lt;&gt;"5: Condoms"),"Yes","No")))</f>
        <v>No</v>
      </c>
      <c r="AA3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26" s="80" t="str">
        <f>IF(W:W="Pregnant","Pregnant",IF(AND(Z:Z="No",AA:AA="Yes"),"Adopter",IF(Z:Z="Yes","Continuing User",IF(AND(Z:Z="No",AA:AA="No"),"Non-user","Missing"))))</f>
        <v>Adopter</v>
      </c>
      <c r="AC326" s="80">
        <f>VLOOKUP(N326,Registration!O:P,2,FALSE)</f>
        <v>19</v>
      </c>
      <c r="AD326" s="82" t="s">
        <v>4510</v>
      </c>
      <c r="AE326" s="82"/>
      <c r="AF326" s="82"/>
      <c r="AG326" s="82"/>
      <c r="AH326" s="82"/>
    </row>
    <row r="327" spans="1:34" s="80" customFormat="1" ht="23.1" customHeight="1">
      <c r="A327" s="82" t="s">
        <v>51</v>
      </c>
      <c r="B327" s="82" t="s">
        <v>26</v>
      </c>
      <c r="C327" s="82" t="s">
        <v>27</v>
      </c>
      <c r="D327" s="82" t="s">
        <v>28</v>
      </c>
      <c r="E327" s="82" t="s">
        <v>28</v>
      </c>
      <c r="F327" s="82" t="s">
        <v>111</v>
      </c>
      <c r="G327" s="82" t="s">
        <v>167</v>
      </c>
      <c r="H327" s="80" t="s">
        <v>8159</v>
      </c>
      <c r="I327" s="82" t="s">
        <v>8161</v>
      </c>
      <c r="J327" s="82">
        <v>9</v>
      </c>
      <c r="K327" s="82">
        <v>6</v>
      </c>
      <c r="L327" s="82">
        <v>2018</v>
      </c>
      <c r="M327" s="76">
        <f t="shared" si="5"/>
        <v>43260</v>
      </c>
      <c r="N327" s="82" t="s">
        <v>416</v>
      </c>
      <c r="O327" s="82">
        <v>18</v>
      </c>
      <c r="P327" s="82" t="s">
        <v>4525</v>
      </c>
      <c r="Q327" s="82" t="s">
        <v>4456</v>
      </c>
      <c r="R327" s="82" t="s">
        <v>4526</v>
      </c>
      <c r="S327" s="82" t="s">
        <v>4508</v>
      </c>
      <c r="T327" s="82" t="s">
        <v>4457</v>
      </c>
      <c r="U327" s="82" t="s">
        <v>4457</v>
      </c>
      <c r="V327" s="82" t="s">
        <v>4457</v>
      </c>
      <c r="W327" s="82" t="s">
        <v>173</v>
      </c>
      <c r="X327" s="82" t="s">
        <v>4515</v>
      </c>
      <c r="Y327" s="82" t="s">
        <v>4457</v>
      </c>
      <c r="Z327" s="80" t="str">
        <f>IF(OR(R:R="",S:S=""),"Missing",IF(OR(S:S="Both EC and Condoms",S:S="Condom",S:S="EC"),"Yes",IF(AND(R:R&lt;&gt;"0: No Method",R:R&lt;&gt;"6: EC",R:R&lt;&gt;"5: Condoms"),"Yes","No")))</f>
        <v>Yes</v>
      </c>
      <c r="AA3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27" s="80" t="str">
        <f>IF(W:W="Pregnant","Pregnant",IF(AND(Z:Z="No",AA:AA="Yes"),"Adopter",IF(Z:Z="Yes","Continuing User",IF(AND(Z:Z="No",AA:AA="No"),"Non-user","Missing"))))</f>
        <v>Continuing User</v>
      </c>
      <c r="AC327" s="80">
        <f>VLOOKUP(N327,Registration!O:P,2,FALSE)</f>
        <v>18</v>
      </c>
      <c r="AD327" s="82" t="s">
        <v>4510</v>
      </c>
      <c r="AE327" s="82"/>
      <c r="AF327" s="82"/>
      <c r="AG327" s="82"/>
      <c r="AH327" s="82"/>
    </row>
    <row r="328" spans="1:34" s="80" customFormat="1" ht="23.1" customHeight="1">
      <c r="A328" s="82" t="s">
        <v>51</v>
      </c>
      <c r="B328" s="82" t="s">
        <v>26</v>
      </c>
      <c r="C328" s="82" t="s">
        <v>27</v>
      </c>
      <c r="D328" s="82" t="s">
        <v>28</v>
      </c>
      <c r="E328" s="82" t="s">
        <v>28</v>
      </c>
      <c r="F328" s="82" t="s">
        <v>111</v>
      </c>
      <c r="G328" s="82" t="s">
        <v>167</v>
      </c>
      <c r="H328" s="80" t="s">
        <v>8159</v>
      </c>
      <c r="I328" s="82" t="s">
        <v>8161</v>
      </c>
      <c r="J328" s="82">
        <v>9</v>
      </c>
      <c r="K328" s="82">
        <v>6</v>
      </c>
      <c r="L328" s="82">
        <v>2018</v>
      </c>
      <c r="M328" s="76">
        <f t="shared" si="5"/>
        <v>43260</v>
      </c>
      <c r="N328" s="82" t="s">
        <v>407</v>
      </c>
      <c r="O328" s="82">
        <v>16</v>
      </c>
      <c r="P328" s="82" t="s">
        <v>4506</v>
      </c>
      <c r="Q328" s="82" t="s">
        <v>4456</v>
      </c>
      <c r="R328" s="82" t="s">
        <v>4507</v>
      </c>
      <c r="S328" s="82" t="s">
        <v>4508</v>
      </c>
      <c r="T328" s="82" t="s">
        <v>4457</v>
      </c>
      <c r="U328" s="82" t="s">
        <v>4457</v>
      </c>
      <c r="V328" s="82" t="s">
        <v>4457</v>
      </c>
      <c r="W328" s="82" t="s">
        <v>173</v>
      </c>
      <c r="X328" s="82" t="s">
        <v>4515</v>
      </c>
      <c r="Y328" s="82" t="s">
        <v>4457</v>
      </c>
      <c r="Z328" s="80" t="str">
        <f>IF(OR(R:R="",S:S=""),"Missing",IF(OR(S:S="Both EC and Condoms",S:S="Condom",S:S="EC"),"Yes",IF(AND(R:R&lt;&gt;"0: No Method",R:R&lt;&gt;"6: EC",R:R&lt;&gt;"5: Condoms"),"Yes","No")))</f>
        <v>No</v>
      </c>
      <c r="AA3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28" s="80" t="str">
        <f>IF(W:W="Pregnant","Pregnant",IF(AND(Z:Z="No",AA:AA="Yes"),"Adopter",IF(Z:Z="Yes","Continuing User",IF(AND(Z:Z="No",AA:AA="No"),"Non-user","Missing"))))</f>
        <v>Adopter</v>
      </c>
      <c r="AC328" s="80">
        <f>VLOOKUP(N328,Registration!O:P,2,FALSE)</f>
        <v>18</v>
      </c>
      <c r="AD328" s="82" t="s">
        <v>4510</v>
      </c>
      <c r="AE328" s="82"/>
      <c r="AF328" s="82"/>
      <c r="AG328" s="82"/>
      <c r="AH328" s="82"/>
    </row>
    <row r="329" spans="1:34" s="80" customFormat="1" ht="23.1" customHeight="1">
      <c r="A329" s="82" t="s">
        <v>51</v>
      </c>
      <c r="B329" s="82" t="s">
        <v>26</v>
      </c>
      <c r="C329" s="82" t="s">
        <v>27</v>
      </c>
      <c r="D329" s="82" t="s">
        <v>28</v>
      </c>
      <c r="E329" s="82" t="s">
        <v>28</v>
      </c>
      <c r="F329" s="82" t="s">
        <v>111</v>
      </c>
      <c r="G329" s="82" t="s">
        <v>167</v>
      </c>
      <c r="H329" s="80" t="s">
        <v>8159</v>
      </c>
      <c r="I329" s="82" t="s">
        <v>8161</v>
      </c>
      <c r="J329" s="82">
        <v>9</v>
      </c>
      <c r="K329" s="82">
        <v>6</v>
      </c>
      <c r="L329" s="82">
        <v>2018</v>
      </c>
      <c r="M329" s="76">
        <f t="shared" si="5"/>
        <v>43260</v>
      </c>
      <c r="N329" s="82" t="s">
        <v>506</v>
      </c>
      <c r="O329" s="82">
        <v>19</v>
      </c>
      <c r="P329" s="82" t="s">
        <v>4506</v>
      </c>
      <c r="Q329" s="82" t="s">
        <v>4456</v>
      </c>
      <c r="R329" s="82" t="s">
        <v>4507</v>
      </c>
      <c r="S329" s="82" t="s">
        <v>4508</v>
      </c>
      <c r="T329" s="82" t="s">
        <v>4456</v>
      </c>
      <c r="U329" s="82" t="s">
        <v>4457</v>
      </c>
      <c r="V329" s="82" t="s">
        <v>4457</v>
      </c>
      <c r="W329" s="82" t="s">
        <v>173</v>
      </c>
      <c r="X329" s="82" t="s">
        <v>4516</v>
      </c>
      <c r="Y329" s="82" t="s">
        <v>4456</v>
      </c>
      <c r="Z329" s="80" t="str">
        <f>IF(OR(R:R="",S:S=""),"Missing",IF(OR(S:S="Both EC and Condoms",S:S="Condom",S:S="EC"),"Yes",IF(AND(R:R&lt;&gt;"0: No Method",R:R&lt;&gt;"6: EC",R:R&lt;&gt;"5: Condoms"),"Yes","No")))</f>
        <v>No</v>
      </c>
      <c r="AA3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29" s="80" t="str">
        <f>IF(W:W="Pregnant","Pregnant",IF(AND(Z:Z="No",AA:AA="Yes"),"Adopter",IF(Z:Z="Yes","Continuing User",IF(AND(Z:Z="No",AA:AA="No"),"Non-user","Missing"))))</f>
        <v>Adopter</v>
      </c>
      <c r="AC329" s="80">
        <f>VLOOKUP(N329,Registration!O:P,2,FALSE)</f>
        <v>19</v>
      </c>
      <c r="AD329" s="82" t="s">
        <v>4510</v>
      </c>
      <c r="AE329" s="82"/>
      <c r="AF329" s="82"/>
      <c r="AG329" s="82"/>
      <c r="AH329" s="82"/>
    </row>
    <row r="330" spans="1:34" s="80" customFormat="1" ht="23.1" customHeight="1">
      <c r="A330" s="82" t="s">
        <v>51</v>
      </c>
      <c r="B330" s="82" t="s">
        <v>26</v>
      </c>
      <c r="C330" s="82" t="s">
        <v>27</v>
      </c>
      <c r="D330" s="82" t="s">
        <v>28</v>
      </c>
      <c r="E330" s="82" t="s">
        <v>28</v>
      </c>
      <c r="F330" s="82" t="s">
        <v>111</v>
      </c>
      <c r="G330" s="82" t="s">
        <v>167</v>
      </c>
      <c r="H330" s="80" t="s">
        <v>8159</v>
      </c>
      <c r="I330" s="82" t="s">
        <v>8161</v>
      </c>
      <c r="J330" s="82">
        <v>9</v>
      </c>
      <c r="K330" s="82">
        <v>6</v>
      </c>
      <c r="L330" s="82">
        <v>2018</v>
      </c>
      <c r="M330" s="76">
        <f t="shared" si="5"/>
        <v>43260</v>
      </c>
      <c r="N330" s="82" t="s">
        <v>509</v>
      </c>
      <c r="O330" s="82">
        <v>19</v>
      </c>
      <c r="P330" s="82" t="s">
        <v>4506</v>
      </c>
      <c r="Q330" s="82" t="s">
        <v>4456</v>
      </c>
      <c r="R330" s="82" t="s">
        <v>4507</v>
      </c>
      <c r="S330" s="82" t="s">
        <v>4508</v>
      </c>
      <c r="T330" s="82" t="s">
        <v>4456</v>
      </c>
      <c r="U330" s="82" t="s">
        <v>4457</v>
      </c>
      <c r="V330" s="82" t="s">
        <v>4457</v>
      </c>
      <c r="W330" s="82" t="s">
        <v>173</v>
      </c>
      <c r="X330" s="82" t="s">
        <v>4515</v>
      </c>
      <c r="Y330" s="82" t="s">
        <v>4457</v>
      </c>
      <c r="Z330" s="80" t="str">
        <f>IF(OR(R:R="",S:S=""),"Missing",IF(OR(S:S="Both EC and Condoms",S:S="Condom",S:S="EC"),"Yes",IF(AND(R:R&lt;&gt;"0: No Method",R:R&lt;&gt;"6: EC",R:R&lt;&gt;"5: Condoms"),"Yes","No")))</f>
        <v>No</v>
      </c>
      <c r="AA3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30" s="80" t="str">
        <f>IF(W:W="Pregnant","Pregnant",IF(AND(Z:Z="No",AA:AA="Yes"),"Adopter",IF(Z:Z="Yes","Continuing User",IF(AND(Z:Z="No",AA:AA="No"),"Non-user","Missing"))))</f>
        <v>Adopter</v>
      </c>
      <c r="AC330" s="80">
        <f>VLOOKUP(N330,Registration!O:P,2,FALSE)</f>
        <v>19</v>
      </c>
      <c r="AD330" s="82" t="s">
        <v>4510</v>
      </c>
      <c r="AE330" s="82"/>
      <c r="AF330" s="82"/>
      <c r="AG330" s="82"/>
      <c r="AH330" s="82"/>
    </row>
    <row r="331" spans="1:34" s="80" customFormat="1" ht="23.1" customHeight="1">
      <c r="A331" s="82" t="s">
        <v>51</v>
      </c>
      <c r="B331" s="82" t="s">
        <v>26</v>
      </c>
      <c r="C331" s="82" t="s">
        <v>27</v>
      </c>
      <c r="D331" s="82" t="s">
        <v>28</v>
      </c>
      <c r="E331" s="82" t="s">
        <v>28</v>
      </c>
      <c r="F331" s="82" t="s">
        <v>111</v>
      </c>
      <c r="G331" s="82" t="s">
        <v>167</v>
      </c>
      <c r="H331" s="80" t="s">
        <v>8159</v>
      </c>
      <c r="I331" s="82" t="s">
        <v>8161</v>
      </c>
      <c r="J331" s="82">
        <v>9</v>
      </c>
      <c r="K331" s="82">
        <v>6</v>
      </c>
      <c r="L331" s="82">
        <v>2018</v>
      </c>
      <c r="M331" s="76">
        <f t="shared" si="5"/>
        <v>43260</v>
      </c>
      <c r="N331" s="82" t="s">
        <v>511</v>
      </c>
      <c r="O331" s="82">
        <v>19</v>
      </c>
      <c r="P331" s="82" t="s">
        <v>4506</v>
      </c>
      <c r="Q331" s="82" t="s">
        <v>4456</v>
      </c>
      <c r="R331" s="82" t="s">
        <v>4507</v>
      </c>
      <c r="S331" s="82" t="s">
        <v>4508</v>
      </c>
      <c r="T331" s="82" t="s">
        <v>4456</v>
      </c>
      <c r="U331" s="82" t="s">
        <v>4457</v>
      </c>
      <c r="V331" s="82" t="s">
        <v>4457</v>
      </c>
      <c r="W331" s="82" t="s">
        <v>173</v>
      </c>
      <c r="X331" s="82" t="s">
        <v>4515</v>
      </c>
      <c r="Y331" s="82" t="s">
        <v>4457</v>
      </c>
      <c r="Z331" s="80" t="str">
        <f>IF(OR(R:R="",S:S=""),"Missing",IF(OR(S:S="Both EC and Condoms",S:S="Condom",S:S="EC"),"Yes",IF(AND(R:R&lt;&gt;"0: No Method",R:R&lt;&gt;"6: EC",R:R&lt;&gt;"5: Condoms"),"Yes","No")))</f>
        <v>No</v>
      </c>
      <c r="AA3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31" s="80" t="str">
        <f>IF(W:W="Pregnant","Pregnant",IF(AND(Z:Z="No",AA:AA="Yes"),"Adopter",IF(Z:Z="Yes","Continuing User",IF(AND(Z:Z="No",AA:AA="No"),"Non-user","Missing"))))</f>
        <v>Adopter</v>
      </c>
      <c r="AC331" s="80">
        <f>VLOOKUP(N331,Registration!O:P,2,FALSE)</f>
        <v>19</v>
      </c>
      <c r="AD331" s="82" t="s">
        <v>4510</v>
      </c>
      <c r="AE331" s="82"/>
      <c r="AF331" s="82"/>
      <c r="AG331" s="82"/>
      <c r="AH331" s="82"/>
    </row>
    <row r="332" spans="1:34" s="80" customFormat="1" ht="23.1" customHeight="1">
      <c r="A332" s="82" t="s">
        <v>51</v>
      </c>
      <c r="B332" s="82" t="s">
        <v>26</v>
      </c>
      <c r="C332" s="82" t="s">
        <v>27</v>
      </c>
      <c r="D332" s="82" t="s">
        <v>28</v>
      </c>
      <c r="E332" s="82" t="s">
        <v>28</v>
      </c>
      <c r="F332" s="82" t="s">
        <v>111</v>
      </c>
      <c r="G332" s="82" t="s">
        <v>167</v>
      </c>
      <c r="H332" s="80" t="s">
        <v>8159</v>
      </c>
      <c r="I332" s="82" t="s">
        <v>8161</v>
      </c>
      <c r="J332" s="82">
        <v>9</v>
      </c>
      <c r="K332" s="82">
        <v>6</v>
      </c>
      <c r="L332" s="82">
        <v>2018</v>
      </c>
      <c r="M332" s="76">
        <f t="shared" si="5"/>
        <v>43260</v>
      </c>
      <c r="N332" s="82" t="s">
        <v>513</v>
      </c>
      <c r="O332" s="82">
        <v>19</v>
      </c>
      <c r="P332" s="82" t="s">
        <v>4506</v>
      </c>
      <c r="Q332" s="82" t="s">
        <v>4456</v>
      </c>
      <c r="R332" s="82" t="s">
        <v>4507</v>
      </c>
      <c r="S332" s="82" t="s">
        <v>4508</v>
      </c>
      <c r="T332" s="82" t="s">
        <v>4456</v>
      </c>
      <c r="U332" s="82" t="s">
        <v>4457</v>
      </c>
      <c r="V332" s="82" t="s">
        <v>4457</v>
      </c>
      <c r="W332" s="82" t="s">
        <v>173</v>
      </c>
      <c r="X332" s="82" t="s">
        <v>4516</v>
      </c>
      <c r="Y332" s="82" t="s">
        <v>4456</v>
      </c>
      <c r="Z332" s="80" t="str">
        <f>IF(OR(R:R="",S:S=""),"Missing",IF(OR(S:S="Both EC and Condoms",S:S="Condom",S:S="EC"),"Yes",IF(AND(R:R&lt;&gt;"0: No Method",R:R&lt;&gt;"6: EC",R:R&lt;&gt;"5: Condoms"),"Yes","No")))</f>
        <v>No</v>
      </c>
      <c r="AA3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32" s="80" t="str">
        <f>IF(W:W="Pregnant","Pregnant",IF(AND(Z:Z="No",AA:AA="Yes"),"Adopter",IF(Z:Z="Yes","Continuing User",IF(AND(Z:Z="No",AA:AA="No"),"Non-user","Missing"))))</f>
        <v>Adopter</v>
      </c>
      <c r="AC332" s="80">
        <f>VLOOKUP(N332,Registration!O:P,2,FALSE)</f>
        <v>19</v>
      </c>
      <c r="AD332" s="82" t="s">
        <v>4510</v>
      </c>
      <c r="AE332" s="82"/>
      <c r="AF332" s="82"/>
      <c r="AG332" s="82"/>
      <c r="AH332" s="82"/>
    </row>
    <row r="333" spans="1:34" s="80" customFormat="1" ht="23.1" customHeight="1">
      <c r="A333" s="82" t="s">
        <v>51</v>
      </c>
      <c r="B333" s="82" t="s">
        <v>26</v>
      </c>
      <c r="C333" s="82" t="s">
        <v>27</v>
      </c>
      <c r="D333" s="82" t="s">
        <v>28</v>
      </c>
      <c r="E333" s="82" t="s">
        <v>28</v>
      </c>
      <c r="F333" s="82" t="s">
        <v>111</v>
      </c>
      <c r="G333" s="82" t="s">
        <v>167</v>
      </c>
      <c r="H333" s="80" t="s">
        <v>8159</v>
      </c>
      <c r="I333" s="82" t="s">
        <v>8161</v>
      </c>
      <c r="J333" s="82">
        <v>9</v>
      </c>
      <c r="K333" s="82">
        <v>6</v>
      </c>
      <c r="L333" s="82">
        <v>2018</v>
      </c>
      <c r="M333" s="76">
        <f t="shared" si="5"/>
        <v>43260</v>
      </c>
      <c r="N333" s="82" t="s">
        <v>515</v>
      </c>
      <c r="O333" s="82">
        <v>19</v>
      </c>
      <c r="P333" s="82" t="s">
        <v>4506</v>
      </c>
      <c r="Q333" s="82" t="s">
        <v>4456</v>
      </c>
      <c r="R333" s="82" t="s">
        <v>4507</v>
      </c>
      <c r="S333" s="82" t="s">
        <v>4508</v>
      </c>
      <c r="T333" s="82" t="s">
        <v>4456</v>
      </c>
      <c r="U333" s="82" t="s">
        <v>4457</v>
      </c>
      <c r="V333" s="82" t="s">
        <v>4457</v>
      </c>
      <c r="W333" s="82" t="s">
        <v>173</v>
      </c>
      <c r="X333" s="82" t="s">
        <v>4515</v>
      </c>
      <c r="Y333" s="82" t="s">
        <v>4457</v>
      </c>
      <c r="Z333" s="80" t="str">
        <f>IF(OR(R:R="",S:S=""),"Missing",IF(OR(S:S="Both EC and Condoms",S:S="Condom",S:S="EC"),"Yes",IF(AND(R:R&lt;&gt;"0: No Method",R:R&lt;&gt;"6: EC",R:R&lt;&gt;"5: Condoms"),"Yes","No")))</f>
        <v>No</v>
      </c>
      <c r="AA3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33" s="80" t="str">
        <f>IF(W:W="Pregnant","Pregnant",IF(AND(Z:Z="No",AA:AA="Yes"),"Adopter",IF(Z:Z="Yes","Continuing User",IF(AND(Z:Z="No",AA:AA="No"),"Non-user","Missing"))))</f>
        <v>Adopter</v>
      </c>
      <c r="AC333" s="80">
        <f>VLOOKUP(N333,Registration!O:P,2,FALSE)</f>
        <v>18</v>
      </c>
      <c r="AD333" s="82" t="s">
        <v>4510</v>
      </c>
      <c r="AE333" s="82"/>
      <c r="AF333" s="82"/>
      <c r="AG333" s="82"/>
      <c r="AH333" s="82"/>
    </row>
    <row r="334" spans="1:34" s="80" customFormat="1" ht="23.1" customHeight="1">
      <c r="A334" s="82" t="s">
        <v>51</v>
      </c>
      <c r="B334" s="82" t="s">
        <v>26</v>
      </c>
      <c r="C334" s="82" t="s">
        <v>27</v>
      </c>
      <c r="D334" s="82" t="s">
        <v>28</v>
      </c>
      <c r="E334" s="82" t="s">
        <v>28</v>
      </c>
      <c r="F334" s="82" t="s">
        <v>29</v>
      </c>
      <c r="G334" s="82" t="s">
        <v>1887</v>
      </c>
      <c r="H334" s="80" t="s">
        <v>8165</v>
      </c>
      <c r="I334" s="82" t="s">
        <v>8162</v>
      </c>
      <c r="J334" s="82">
        <v>9</v>
      </c>
      <c r="K334" s="82">
        <v>6</v>
      </c>
      <c r="L334" s="82">
        <v>2018</v>
      </c>
      <c r="M334" s="76">
        <f t="shared" si="5"/>
        <v>43260</v>
      </c>
      <c r="N334" s="82" t="s">
        <v>2154</v>
      </c>
      <c r="O334" s="82">
        <v>17</v>
      </c>
      <c r="P334" s="82" t="s">
        <v>4511</v>
      </c>
      <c r="Q334" s="82" t="s">
        <v>4456</v>
      </c>
      <c r="R334" s="82" t="s">
        <v>4507</v>
      </c>
      <c r="S334" s="82" t="s">
        <v>4508</v>
      </c>
      <c r="T334" s="82" t="s">
        <v>4456</v>
      </c>
      <c r="U334" s="82" t="s">
        <v>4457</v>
      </c>
      <c r="V334" s="82" t="s">
        <v>4457</v>
      </c>
      <c r="W334" s="82" t="s">
        <v>173</v>
      </c>
      <c r="X334" s="82" t="s">
        <v>4517</v>
      </c>
      <c r="Y334" s="82" t="s">
        <v>4457</v>
      </c>
      <c r="Z334" s="80" t="str">
        <f>IF(OR(R:R="",S:S=""),"Missing",IF(OR(S:S="Both EC and Condoms",S:S="Condom",S:S="EC"),"Yes",IF(AND(R:R&lt;&gt;"0: No Method",R:R&lt;&gt;"6: EC",R:R&lt;&gt;"5: Condoms"),"Yes","No")))</f>
        <v>No</v>
      </c>
      <c r="AA3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34" s="80" t="str">
        <f>IF(W:W="Pregnant","Pregnant",IF(AND(Z:Z="No",AA:AA="Yes"),"Adopter",IF(Z:Z="Yes","Continuing User",IF(AND(Z:Z="No",AA:AA="No"),"Non-user","Missing"))))</f>
        <v>Adopter</v>
      </c>
      <c r="AC334" s="80">
        <f>VLOOKUP(N334,Registration!O:P,2,FALSE)</f>
        <v>17</v>
      </c>
      <c r="AD334" s="82" t="s">
        <v>4510</v>
      </c>
      <c r="AE334" s="82"/>
      <c r="AF334" s="82"/>
      <c r="AG334" s="82"/>
      <c r="AH334" s="82"/>
    </row>
    <row r="335" spans="1:34" s="80" customFormat="1" ht="23.1" customHeight="1">
      <c r="A335" s="82" t="s">
        <v>51</v>
      </c>
      <c r="B335" s="82" t="s">
        <v>26</v>
      </c>
      <c r="C335" s="82" t="s">
        <v>27</v>
      </c>
      <c r="D335" s="82" t="s">
        <v>28</v>
      </c>
      <c r="E335" s="82" t="s">
        <v>28</v>
      </c>
      <c r="F335" s="82" t="s">
        <v>29</v>
      </c>
      <c r="G335" s="82" t="s">
        <v>1887</v>
      </c>
      <c r="H335" s="80" t="s">
        <v>8165</v>
      </c>
      <c r="I335" s="82" t="s">
        <v>8162</v>
      </c>
      <c r="J335" s="82">
        <v>9</v>
      </c>
      <c r="K335" s="82">
        <v>6</v>
      </c>
      <c r="L335" s="82">
        <v>2018</v>
      </c>
      <c r="M335" s="76">
        <f t="shared" si="5"/>
        <v>43260</v>
      </c>
      <c r="N335" s="82" t="s">
        <v>2197</v>
      </c>
      <c r="O335" s="82">
        <v>15</v>
      </c>
      <c r="P335" s="82" t="s">
        <v>4506</v>
      </c>
      <c r="Q335" s="82" t="s">
        <v>4456</v>
      </c>
      <c r="R335" s="82" t="s">
        <v>4507</v>
      </c>
      <c r="S335" s="82" t="s">
        <v>4508</v>
      </c>
      <c r="T335" s="82" t="s">
        <v>4456</v>
      </c>
      <c r="U335" s="82" t="s">
        <v>4456</v>
      </c>
      <c r="V335" s="82" t="s">
        <v>4457</v>
      </c>
      <c r="W335" s="82" t="s">
        <v>173</v>
      </c>
      <c r="X335" s="82" t="s">
        <v>4514</v>
      </c>
      <c r="Y335" s="82" t="s">
        <v>4456</v>
      </c>
      <c r="Z335" s="80" t="str">
        <f>IF(OR(R:R="",S:S=""),"Missing",IF(OR(S:S="Both EC and Condoms",S:S="Condom",S:S="EC"),"Yes",IF(AND(R:R&lt;&gt;"0: No Method",R:R&lt;&gt;"6: EC",R:R&lt;&gt;"5: Condoms"),"Yes","No")))</f>
        <v>No</v>
      </c>
      <c r="AA3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35" s="80" t="str">
        <f>IF(W:W="Pregnant","Pregnant",IF(AND(Z:Z="No",AA:AA="Yes"),"Adopter",IF(Z:Z="Yes","Continuing User",IF(AND(Z:Z="No",AA:AA="No"),"Non-user","Missing"))))</f>
        <v>Adopter</v>
      </c>
      <c r="AC335" s="80">
        <f>VLOOKUP(N335,Registration!O:P,2,FALSE)</f>
        <v>15</v>
      </c>
      <c r="AD335" s="82" t="s">
        <v>4510</v>
      </c>
      <c r="AE335" s="82"/>
      <c r="AF335" s="82"/>
      <c r="AG335" s="82"/>
      <c r="AH335" s="82"/>
    </row>
    <row r="336" spans="1:34" s="80" customFormat="1" ht="23.1" customHeight="1">
      <c r="A336" s="82" t="s">
        <v>51</v>
      </c>
      <c r="B336" s="82" t="s">
        <v>26</v>
      </c>
      <c r="C336" s="82" t="s">
        <v>27</v>
      </c>
      <c r="D336" s="82" t="s">
        <v>28</v>
      </c>
      <c r="E336" s="82" t="s">
        <v>28</v>
      </c>
      <c r="F336" s="82" t="s">
        <v>29</v>
      </c>
      <c r="G336" s="82" t="s">
        <v>1887</v>
      </c>
      <c r="H336" s="80" t="s">
        <v>8165</v>
      </c>
      <c r="I336" s="82" t="s">
        <v>8162</v>
      </c>
      <c r="J336" s="82">
        <v>9</v>
      </c>
      <c r="K336" s="82">
        <v>6</v>
      </c>
      <c r="L336" s="82">
        <v>2018</v>
      </c>
      <c r="M336" s="76">
        <f t="shared" si="5"/>
        <v>43260</v>
      </c>
      <c r="N336" s="82" t="s">
        <v>2063</v>
      </c>
      <c r="O336" s="82">
        <v>15</v>
      </c>
      <c r="P336" s="82" t="s">
        <v>4511</v>
      </c>
      <c r="Q336" s="82" t="s">
        <v>4456</v>
      </c>
      <c r="R336" s="82" t="s">
        <v>4507</v>
      </c>
      <c r="S336" s="82" t="s">
        <v>4508</v>
      </c>
      <c r="T336" s="82" t="s">
        <v>4456</v>
      </c>
      <c r="U336" s="82" t="s">
        <v>4457</v>
      </c>
      <c r="V336" s="82" t="s">
        <v>4457</v>
      </c>
      <c r="W336" s="82" t="s">
        <v>173</v>
      </c>
      <c r="X336" s="82" t="s">
        <v>4517</v>
      </c>
      <c r="Y336" s="82" t="s">
        <v>4457</v>
      </c>
      <c r="Z336" s="80" t="str">
        <f>IF(OR(R:R="",S:S=""),"Missing",IF(OR(S:S="Both EC and Condoms",S:S="Condom",S:S="EC"),"Yes",IF(AND(R:R&lt;&gt;"0: No Method",R:R&lt;&gt;"6: EC",R:R&lt;&gt;"5: Condoms"),"Yes","No")))</f>
        <v>No</v>
      </c>
      <c r="AA3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36" s="80" t="str">
        <f>IF(W:W="Pregnant","Pregnant",IF(AND(Z:Z="No",AA:AA="Yes"),"Adopter",IF(Z:Z="Yes","Continuing User",IF(AND(Z:Z="No",AA:AA="No"),"Non-user","Missing"))))</f>
        <v>Adopter</v>
      </c>
      <c r="AC336" s="80">
        <f>VLOOKUP(N336,Registration!O:P,2,FALSE)</f>
        <v>15</v>
      </c>
      <c r="AD336" s="82" t="s">
        <v>4510</v>
      </c>
      <c r="AE336" s="82"/>
      <c r="AF336" s="82"/>
      <c r="AG336" s="82"/>
      <c r="AH336" s="82"/>
    </row>
    <row r="337" spans="1:34" s="80" customFormat="1" ht="23.1" customHeight="1">
      <c r="A337" s="82" t="s">
        <v>51</v>
      </c>
      <c r="B337" s="82" t="s">
        <v>26</v>
      </c>
      <c r="C337" s="82" t="s">
        <v>27</v>
      </c>
      <c r="D337" s="82" t="s">
        <v>28</v>
      </c>
      <c r="E337" s="82" t="s">
        <v>28</v>
      </c>
      <c r="F337" s="82" t="s">
        <v>29</v>
      </c>
      <c r="G337" s="82" t="s">
        <v>1887</v>
      </c>
      <c r="H337" s="80" t="s">
        <v>8165</v>
      </c>
      <c r="I337" s="82" t="s">
        <v>8162</v>
      </c>
      <c r="J337" s="82">
        <v>9</v>
      </c>
      <c r="K337" s="82">
        <v>6</v>
      </c>
      <c r="L337" s="82">
        <v>2018</v>
      </c>
      <c r="M337" s="76">
        <f t="shared" si="5"/>
        <v>43260</v>
      </c>
      <c r="N337" s="82" t="s">
        <v>1896</v>
      </c>
      <c r="O337" s="82">
        <v>19</v>
      </c>
      <c r="P337" s="82" t="s">
        <v>4511</v>
      </c>
      <c r="Q337" s="82" t="s">
        <v>4456</v>
      </c>
      <c r="R337" s="82" t="s">
        <v>4520</v>
      </c>
      <c r="S337" s="82" t="s">
        <v>4508</v>
      </c>
      <c r="T337" s="82" t="s">
        <v>4456</v>
      </c>
      <c r="U337" s="82" t="s">
        <v>4457</v>
      </c>
      <c r="V337" s="82" t="s">
        <v>4457</v>
      </c>
      <c r="W337" s="82" t="s">
        <v>173</v>
      </c>
      <c r="X337" s="82" t="s">
        <v>4517</v>
      </c>
      <c r="Y337" s="82" t="s">
        <v>4457</v>
      </c>
      <c r="Z337" s="80" t="str">
        <f>IF(OR(R:R="",S:S=""),"Missing",IF(OR(S:S="Both EC and Condoms",S:S="Condom",S:S="EC"),"Yes",IF(AND(R:R&lt;&gt;"0: No Method",R:R&lt;&gt;"6: EC",R:R&lt;&gt;"5: Condoms"),"Yes","No")))</f>
        <v>Yes</v>
      </c>
      <c r="AA3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37" s="80" t="str">
        <f>IF(W:W="Pregnant","Pregnant",IF(AND(Z:Z="No",AA:AA="Yes"),"Adopter",IF(Z:Z="Yes","Continuing User",IF(AND(Z:Z="No",AA:AA="No"),"Non-user","Missing"))))</f>
        <v>Continuing User</v>
      </c>
      <c r="AC337" s="80">
        <f>VLOOKUP(N337,Registration!O:P,2,FALSE)</f>
        <v>19</v>
      </c>
      <c r="AD337" s="82" t="s">
        <v>4510</v>
      </c>
      <c r="AE337" s="82"/>
      <c r="AF337" s="82"/>
      <c r="AG337" s="82"/>
      <c r="AH337" s="82"/>
    </row>
    <row r="338" spans="1:34" s="80" customFormat="1" ht="23.1" customHeight="1">
      <c r="A338" s="82" t="s">
        <v>51</v>
      </c>
      <c r="B338" s="82" t="s">
        <v>26</v>
      </c>
      <c r="C338" s="82" t="s">
        <v>27</v>
      </c>
      <c r="D338" s="82" t="s">
        <v>28</v>
      </c>
      <c r="E338" s="82" t="s">
        <v>28</v>
      </c>
      <c r="F338" s="82" t="s">
        <v>29</v>
      </c>
      <c r="G338" s="82" t="s">
        <v>1887</v>
      </c>
      <c r="H338" s="80" t="s">
        <v>8165</v>
      </c>
      <c r="I338" s="82" t="s">
        <v>8162</v>
      </c>
      <c r="J338" s="82">
        <v>9</v>
      </c>
      <c r="K338" s="82">
        <v>6</v>
      </c>
      <c r="L338" s="82">
        <v>2018</v>
      </c>
      <c r="M338" s="76">
        <f t="shared" si="5"/>
        <v>43260</v>
      </c>
      <c r="N338" s="82" t="s">
        <v>1890</v>
      </c>
      <c r="O338" s="82">
        <v>17</v>
      </c>
      <c r="P338" s="82" t="s">
        <v>4511</v>
      </c>
      <c r="Q338" s="82" t="s">
        <v>4456</v>
      </c>
      <c r="R338" s="82" t="s">
        <v>4507</v>
      </c>
      <c r="S338" s="82" t="s">
        <v>4508</v>
      </c>
      <c r="T338" s="82" t="s">
        <v>4456</v>
      </c>
      <c r="U338" s="82" t="s">
        <v>4457</v>
      </c>
      <c r="V338" s="82" t="s">
        <v>4457</v>
      </c>
      <c r="W338" s="82" t="s">
        <v>173</v>
      </c>
      <c r="X338" s="82" t="s">
        <v>4517</v>
      </c>
      <c r="Y338" s="82" t="s">
        <v>4457</v>
      </c>
      <c r="Z338" s="80" t="str">
        <f>IF(OR(R:R="",S:S=""),"Missing",IF(OR(S:S="Both EC and Condoms",S:S="Condom",S:S="EC"),"Yes",IF(AND(R:R&lt;&gt;"0: No Method",R:R&lt;&gt;"6: EC",R:R&lt;&gt;"5: Condoms"),"Yes","No")))</f>
        <v>No</v>
      </c>
      <c r="AA3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38" s="80" t="str">
        <f>IF(W:W="Pregnant","Pregnant",IF(AND(Z:Z="No",AA:AA="Yes"),"Adopter",IF(Z:Z="Yes","Continuing User",IF(AND(Z:Z="No",AA:AA="No"),"Non-user","Missing"))))</f>
        <v>Adopter</v>
      </c>
      <c r="AC338" s="80">
        <f>VLOOKUP(N338,Registration!O:P,2,FALSE)</f>
        <v>17</v>
      </c>
      <c r="AD338" s="82" t="s">
        <v>4510</v>
      </c>
      <c r="AE338" s="82"/>
      <c r="AF338" s="82"/>
      <c r="AG338" s="82"/>
      <c r="AH338" s="82"/>
    </row>
    <row r="339" spans="1:34" s="80" customFormat="1" ht="23.1" customHeight="1">
      <c r="A339" s="82" t="s">
        <v>51</v>
      </c>
      <c r="B339" s="82" t="s">
        <v>26</v>
      </c>
      <c r="C339" s="82" t="s">
        <v>27</v>
      </c>
      <c r="D339" s="82" t="s">
        <v>28</v>
      </c>
      <c r="E339" s="82" t="s">
        <v>28</v>
      </c>
      <c r="F339" s="82" t="s">
        <v>29</v>
      </c>
      <c r="G339" s="82" t="s">
        <v>1887</v>
      </c>
      <c r="H339" s="80" t="s">
        <v>8165</v>
      </c>
      <c r="I339" s="82" t="s">
        <v>8162</v>
      </c>
      <c r="J339" s="82">
        <v>9</v>
      </c>
      <c r="K339" s="82">
        <v>6</v>
      </c>
      <c r="L339" s="82">
        <v>2018</v>
      </c>
      <c r="M339" s="76">
        <f t="shared" si="5"/>
        <v>43260</v>
      </c>
      <c r="N339" s="82" t="s">
        <v>2201</v>
      </c>
      <c r="O339" s="82">
        <v>15</v>
      </c>
      <c r="P339" s="82" t="s">
        <v>4506</v>
      </c>
      <c r="Q339" s="82" t="s">
        <v>4456</v>
      </c>
      <c r="R339" s="82" t="s">
        <v>4507</v>
      </c>
      <c r="S339" s="82" t="s">
        <v>4508</v>
      </c>
      <c r="T339" s="82" t="s">
        <v>4457</v>
      </c>
      <c r="U339" s="82" t="s">
        <v>4457</v>
      </c>
      <c r="V339" s="82" t="s">
        <v>4457</v>
      </c>
      <c r="W339" s="82" t="s">
        <v>173</v>
      </c>
      <c r="X339" s="82" t="s">
        <v>4507</v>
      </c>
      <c r="Y339" s="82" t="s">
        <v>4457</v>
      </c>
      <c r="Z339" s="80" t="str">
        <f>IF(OR(R:R="",S:S=""),"Missing",IF(OR(S:S="Both EC and Condoms",S:S="Condom",S:S="EC"),"Yes",IF(AND(R:R&lt;&gt;"0: No Method",R:R&lt;&gt;"6: EC",R:R&lt;&gt;"5: Condoms"),"Yes","No")))</f>
        <v>No</v>
      </c>
      <c r="AA3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39" s="80" t="s">
        <v>4509</v>
      </c>
      <c r="AC339" s="80">
        <f>VLOOKUP(N339,Registration!O:P,2,FALSE)</f>
        <v>15</v>
      </c>
      <c r="AD339" s="82" t="s">
        <v>4510</v>
      </c>
      <c r="AE339" s="82"/>
      <c r="AF339" s="82"/>
      <c r="AG339" s="82"/>
      <c r="AH339" s="82"/>
    </row>
    <row r="340" spans="1:34" s="80" customFormat="1" ht="23.1" customHeight="1">
      <c r="A340" s="82" t="s">
        <v>51</v>
      </c>
      <c r="B340" s="82" t="s">
        <v>26</v>
      </c>
      <c r="C340" s="82" t="s">
        <v>27</v>
      </c>
      <c r="D340" s="82" t="s">
        <v>28</v>
      </c>
      <c r="E340" s="82" t="s">
        <v>28</v>
      </c>
      <c r="F340" s="82" t="s">
        <v>29</v>
      </c>
      <c r="G340" s="82" t="s">
        <v>1887</v>
      </c>
      <c r="H340" s="80" t="s">
        <v>8165</v>
      </c>
      <c r="I340" s="82" t="s">
        <v>8162</v>
      </c>
      <c r="J340" s="82">
        <v>9</v>
      </c>
      <c r="K340" s="82">
        <v>6</v>
      </c>
      <c r="L340" s="82">
        <v>2018</v>
      </c>
      <c r="M340" s="76">
        <f t="shared" si="5"/>
        <v>43260</v>
      </c>
      <c r="N340" s="82" t="s">
        <v>2205</v>
      </c>
      <c r="O340" s="82">
        <v>15</v>
      </c>
      <c r="P340" s="82" t="s">
        <v>4506</v>
      </c>
      <c r="Q340" s="82" t="s">
        <v>4456</v>
      </c>
      <c r="R340" s="82" t="s">
        <v>4507</v>
      </c>
      <c r="S340" s="82" t="s">
        <v>4508</v>
      </c>
      <c r="T340" s="82" t="s">
        <v>4457</v>
      </c>
      <c r="U340" s="82" t="s">
        <v>4457</v>
      </c>
      <c r="V340" s="82" t="s">
        <v>4457</v>
      </c>
      <c r="W340" s="82" t="s">
        <v>173</v>
      </c>
      <c r="X340" s="82" t="s">
        <v>4507</v>
      </c>
      <c r="Y340" s="82" t="s">
        <v>4457</v>
      </c>
      <c r="Z340" s="80" t="str">
        <f>IF(OR(R:R="",S:S=""),"Missing",IF(OR(S:S="Both EC and Condoms",S:S="Condom",S:S="EC"),"Yes",IF(AND(R:R&lt;&gt;"0: No Method",R:R&lt;&gt;"6: EC",R:R&lt;&gt;"5: Condoms"),"Yes","No")))</f>
        <v>No</v>
      </c>
      <c r="AA3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40" s="80" t="s">
        <v>4509</v>
      </c>
      <c r="AC340" s="80">
        <f>VLOOKUP(N340,Registration!O:P,2,FALSE)</f>
        <v>15</v>
      </c>
      <c r="AD340" s="82" t="s">
        <v>4510</v>
      </c>
      <c r="AE340" s="82"/>
      <c r="AF340" s="82"/>
      <c r="AG340" s="82"/>
      <c r="AH340" s="82"/>
    </row>
    <row r="341" spans="1:34" s="80" customFormat="1" ht="23.1" customHeight="1">
      <c r="A341" s="82" t="s">
        <v>51</v>
      </c>
      <c r="B341" s="82" t="s">
        <v>26</v>
      </c>
      <c r="C341" s="82" t="s">
        <v>27</v>
      </c>
      <c r="D341" s="82" t="s">
        <v>28</v>
      </c>
      <c r="E341" s="82" t="s">
        <v>28</v>
      </c>
      <c r="F341" s="82" t="s">
        <v>29</v>
      </c>
      <c r="G341" s="82" t="s">
        <v>1887</v>
      </c>
      <c r="H341" s="80" t="s">
        <v>8165</v>
      </c>
      <c r="I341" s="82" t="s">
        <v>8162</v>
      </c>
      <c r="J341" s="82">
        <v>9</v>
      </c>
      <c r="K341" s="82">
        <v>6</v>
      </c>
      <c r="L341" s="82">
        <v>2018</v>
      </c>
      <c r="M341" s="76">
        <f t="shared" si="5"/>
        <v>43260</v>
      </c>
      <c r="N341" s="82" t="s">
        <v>2016</v>
      </c>
      <c r="O341" s="82">
        <v>15</v>
      </c>
      <c r="P341" s="82" t="s">
        <v>4511</v>
      </c>
      <c r="Q341" s="82" t="s">
        <v>4456</v>
      </c>
      <c r="R341" s="82" t="s">
        <v>4507</v>
      </c>
      <c r="S341" s="82" t="s">
        <v>4508</v>
      </c>
      <c r="T341" s="82" t="s">
        <v>4457</v>
      </c>
      <c r="U341" s="82" t="s">
        <v>4457</v>
      </c>
      <c r="V341" s="82" t="s">
        <v>4457</v>
      </c>
      <c r="W341" s="82" t="s">
        <v>173</v>
      </c>
      <c r="X341" s="82" t="s">
        <v>4517</v>
      </c>
      <c r="Y341" s="82" t="s">
        <v>4457</v>
      </c>
      <c r="Z341" s="80" t="str">
        <f>IF(OR(R:R="",S:S=""),"Missing",IF(OR(S:S="Both EC and Condoms",S:S="Condom",S:S="EC"),"Yes",IF(AND(R:R&lt;&gt;"0: No Method",R:R&lt;&gt;"6: EC",R:R&lt;&gt;"5: Condoms"),"Yes","No")))</f>
        <v>No</v>
      </c>
      <c r="AA3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41" s="80" t="str">
        <f>IF(W:W="Pregnant","Pregnant",IF(AND(Z:Z="No",AA:AA="Yes"),"Adopter",IF(Z:Z="Yes","Continuing User",IF(AND(Z:Z="No",AA:AA="No"),"Non-user","Missing"))))</f>
        <v>Adopter</v>
      </c>
      <c r="AC341" s="80">
        <f>VLOOKUP(N341,Registration!O:P,2,FALSE)</f>
        <v>15</v>
      </c>
      <c r="AD341" s="82" t="s">
        <v>4510</v>
      </c>
      <c r="AE341" s="82"/>
      <c r="AF341" s="82"/>
      <c r="AG341" s="82"/>
      <c r="AH341" s="82"/>
    </row>
    <row r="342" spans="1:34" s="80" customFormat="1" ht="23.1" customHeight="1">
      <c r="A342" s="82" t="s">
        <v>51</v>
      </c>
      <c r="B342" s="82" t="s">
        <v>26</v>
      </c>
      <c r="C342" s="82" t="s">
        <v>27</v>
      </c>
      <c r="D342" s="82" t="s">
        <v>28</v>
      </c>
      <c r="E342" s="82" t="s">
        <v>28</v>
      </c>
      <c r="F342" s="82" t="s">
        <v>29</v>
      </c>
      <c r="G342" s="82" t="s">
        <v>1887</v>
      </c>
      <c r="H342" s="80" t="s">
        <v>8165</v>
      </c>
      <c r="I342" s="82" t="s">
        <v>8162</v>
      </c>
      <c r="J342" s="82">
        <v>9</v>
      </c>
      <c r="K342" s="82">
        <v>6</v>
      </c>
      <c r="L342" s="82">
        <v>2018</v>
      </c>
      <c r="M342" s="76">
        <f t="shared" si="5"/>
        <v>43260</v>
      </c>
      <c r="N342" s="82" t="s">
        <v>2126</v>
      </c>
      <c r="O342" s="82">
        <v>16</v>
      </c>
      <c r="P342" s="82" t="s">
        <v>4511</v>
      </c>
      <c r="Q342" s="82" t="s">
        <v>4456</v>
      </c>
      <c r="R342" s="82" t="s">
        <v>4507</v>
      </c>
      <c r="S342" s="82" t="s">
        <v>4508</v>
      </c>
      <c r="T342" s="82" t="s">
        <v>4456</v>
      </c>
      <c r="U342" s="82" t="s">
        <v>4456</v>
      </c>
      <c r="V342" s="82" t="s">
        <v>4457</v>
      </c>
      <c r="W342" s="82" t="s">
        <v>173</v>
      </c>
      <c r="X342" s="82" t="s">
        <v>4515</v>
      </c>
      <c r="Y342" s="82" t="s">
        <v>4456</v>
      </c>
      <c r="Z342" s="80" t="str">
        <f>IF(OR(R:R="",S:S=""),"Missing",IF(OR(S:S="Both EC and Condoms",S:S="Condom",S:S="EC"),"Yes",IF(AND(R:R&lt;&gt;"0: No Method",R:R&lt;&gt;"6: EC",R:R&lt;&gt;"5: Condoms"),"Yes","No")))</f>
        <v>No</v>
      </c>
      <c r="AA3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42" s="80" t="str">
        <f>IF(W:W="Pregnant","Pregnant",IF(AND(Z:Z="No",AA:AA="Yes"),"Adopter",IF(Z:Z="Yes","Continuing User",IF(AND(Z:Z="No",AA:AA="No"),"Non-user","Missing"))))</f>
        <v>Adopter</v>
      </c>
      <c r="AC342" s="80">
        <f>VLOOKUP(N342,Registration!O:P,2,FALSE)</f>
        <v>16</v>
      </c>
      <c r="AD342" s="82" t="s">
        <v>4510</v>
      </c>
      <c r="AE342" s="82"/>
      <c r="AF342" s="82"/>
      <c r="AG342" s="82"/>
      <c r="AH342" s="82"/>
    </row>
    <row r="343" spans="1:34" s="80" customFormat="1" ht="23.1" customHeight="1">
      <c r="A343" s="82" t="s">
        <v>51</v>
      </c>
      <c r="B343" s="82" t="s">
        <v>26</v>
      </c>
      <c r="C343" s="82" t="s">
        <v>27</v>
      </c>
      <c r="D343" s="82" t="s">
        <v>28</v>
      </c>
      <c r="E343" s="82" t="s">
        <v>28</v>
      </c>
      <c r="F343" s="82" t="s">
        <v>29</v>
      </c>
      <c r="G343" s="82" t="s">
        <v>1887</v>
      </c>
      <c r="H343" s="80" t="s">
        <v>8165</v>
      </c>
      <c r="I343" s="82" t="s">
        <v>8162</v>
      </c>
      <c r="J343" s="82">
        <v>9</v>
      </c>
      <c r="K343" s="82">
        <v>6</v>
      </c>
      <c r="L343" s="82">
        <v>2018</v>
      </c>
      <c r="M343" s="76">
        <f t="shared" si="5"/>
        <v>43260</v>
      </c>
      <c r="N343" s="82" t="s">
        <v>2207</v>
      </c>
      <c r="O343" s="82">
        <v>15</v>
      </c>
      <c r="P343" s="82" t="s">
        <v>4506</v>
      </c>
      <c r="Q343" s="82" t="s">
        <v>4456</v>
      </c>
      <c r="R343" s="82" t="s">
        <v>4507</v>
      </c>
      <c r="S343" s="82" t="s">
        <v>4508</v>
      </c>
      <c r="T343" s="82" t="s">
        <v>4456</v>
      </c>
      <c r="U343" s="82" t="s">
        <v>4456</v>
      </c>
      <c r="V343" s="82" t="s">
        <v>4457</v>
      </c>
      <c r="W343" s="82" t="s">
        <v>173</v>
      </c>
      <c r="X343" s="82" t="s">
        <v>4514</v>
      </c>
      <c r="Y343" s="82" t="s">
        <v>4456</v>
      </c>
      <c r="Z343" s="80" t="str">
        <f>IF(OR(R:R="",S:S=""),"Missing",IF(OR(S:S="Both EC and Condoms",S:S="Condom",S:S="EC"),"Yes",IF(AND(R:R&lt;&gt;"0: No Method",R:R&lt;&gt;"6: EC",R:R&lt;&gt;"5: Condoms"),"Yes","No")))</f>
        <v>No</v>
      </c>
      <c r="AA3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43" s="80" t="str">
        <f>IF(W:W="Pregnant","Pregnant",IF(AND(Z:Z="No",AA:AA="Yes"),"Adopter",IF(Z:Z="Yes","Continuing User",IF(AND(Z:Z="No",AA:AA="No"),"Non-user","Missing"))))</f>
        <v>Adopter</v>
      </c>
      <c r="AC343" s="80">
        <f>VLOOKUP(N343,Registration!O:P,2,FALSE)</f>
        <v>15</v>
      </c>
      <c r="AD343" s="82" t="s">
        <v>4510</v>
      </c>
      <c r="AE343" s="82"/>
      <c r="AF343" s="82"/>
      <c r="AG343" s="82"/>
      <c r="AH343" s="82"/>
    </row>
    <row r="344" spans="1:34" s="80" customFormat="1" ht="23.1" customHeight="1">
      <c r="A344" s="82" t="s">
        <v>51</v>
      </c>
      <c r="B344" s="82" t="s">
        <v>26</v>
      </c>
      <c r="C344" s="82" t="s">
        <v>27</v>
      </c>
      <c r="D344" s="82" t="s">
        <v>28</v>
      </c>
      <c r="E344" s="82" t="s">
        <v>28</v>
      </c>
      <c r="F344" s="82" t="s">
        <v>29</v>
      </c>
      <c r="G344" s="82" t="s">
        <v>1887</v>
      </c>
      <c r="H344" s="80" t="s">
        <v>8165</v>
      </c>
      <c r="I344" s="82" t="s">
        <v>8162</v>
      </c>
      <c r="J344" s="82">
        <v>9</v>
      </c>
      <c r="K344" s="82">
        <v>6</v>
      </c>
      <c r="L344" s="82">
        <v>2018</v>
      </c>
      <c r="M344" s="76">
        <f t="shared" si="5"/>
        <v>43260</v>
      </c>
      <c r="N344" s="82" t="s">
        <v>2152</v>
      </c>
      <c r="O344" s="82">
        <v>16</v>
      </c>
      <c r="P344" s="82" t="s">
        <v>4511</v>
      </c>
      <c r="Q344" s="82" t="s">
        <v>4456</v>
      </c>
      <c r="R344" s="82" t="s">
        <v>4507</v>
      </c>
      <c r="S344" s="82" t="s">
        <v>4508</v>
      </c>
      <c r="T344" s="82" t="s">
        <v>4457</v>
      </c>
      <c r="U344" s="82" t="s">
        <v>4457</v>
      </c>
      <c r="V344" s="82" t="s">
        <v>4457</v>
      </c>
      <c r="W344" s="82" t="s">
        <v>173</v>
      </c>
      <c r="X344" s="82" t="s">
        <v>4507</v>
      </c>
      <c r="Y344" s="82" t="s">
        <v>4457</v>
      </c>
      <c r="Z344" s="80" t="str">
        <f>IF(OR(R:R="",S:S=""),"Missing",IF(OR(S:S="Both EC and Condoms",S:S="Condom",S:S="EC"),"Yes",IF(AND(R:R&lt;&gt;"0: No Method",R:R&lt;&gt;"6: EC",R:R&lt;&gt;"5: Condoms"),"Yes","No")))</f>
        <v>No</v>
      </c>
      <c r="AA3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44" s="80" t="s">
        <v>4509</v>
      </c>
      <c r="AC344" s="80">
        <f>VLOOKUP(N344,Registration!O:P,2,FALSE)</f>
        <v>16</v>
      </c>
      <c r="AD344" s="82" t="s">
        <v>4510</v>
      </c>
      <c r="AE344" s="82"/>
      <c r="AF344" s="82"/>
      <c r="AG344" s="82"/>
      <c r="AH344" s="82"/>
    </row>
    <row r="345" spans="1:34" s="80" customFormat="1" ht="23.1" customHeight="1">
      <c r="A345" s="82" t="s">
        <v>51</v>
      </c>
      <c r="B345" s="82" t="s">
        <v>26</v>
      </c>
      <c r="C345" s="82" t="s">
        <v>27</v>
      </c>
      <c r="D345" s="82" t="s">
        <v>28</v>
      </c>
      <c r="E345" s="82" t="s">
        <v>28</v>
      </c>
      <c r="F345" s="82" t="s">
        <v>29</v>
      </c>
      <c r="G345" s="82" t="s">
        <v>1887</v>
      </c>
      <c r="H345" s="80" t="s">
        <v>8165</v>
      </c>
      <c r="I345" s="82" t="s">
        <v>8162</v>
      </c>
      <c r="J345" s="82">
        <v>9</v>
      </c>
      <c r="K345" s="82">
        <v>6</v>
      </c>
      <c r="L345" s="82">
        <v>2018</v>
      </c>
      <c r="M345" s="76">
        <f t="shared" si="5"/>
        <v>43260</v>
      </c>
      <c r="N345" s="82" t="s">
        <v>2211</v>
      </c>
      <c r="O345" s="82">
        <v>15</v>
      </c>
      <c r="P345" s="82" t="s">
        <v>4506</v>
      </c>
      <c r="Q345" s="82" t="s">
        <v>4456</v>
      </c>
      <c r="R345" s="82" t="s">
        <v>4507</v>
      </c>
      <c r="S345" s="82" t="s">
        <v>4508</v>
      </c>
      <c r="T345" s="82" t="s">
        <v>4456</v>
      </c>
      <c r="U345" s="82" t="s">
        <v>4457</v>
      </c>
      <c r="V345" s="82" t="s">
        <v>4457</v>
      </c>
      <c r="W345" s="82" t="s">
        <v>173</v>
      </c>
      <c r="X345" s="82" t="s">
        <v>4517</v>
      </c>
      <c r="Y345" s="82" t="s">
        <v>4456</v>
      </c>
      <c r="Z345" s="80" t="str">
        <f>IF(OR(R:R="",S:S=""),"Missing",IF(OR(S:S="Both EC and Condoms",S:S="Condom",S:S="EC"),"Yes",IF(AND(R:R&lt;&gt;"0: No Method",R:R&lt;&gt;"6: EC",R:R&lt;&gt;"5: Condoms"),"Yes","No")))</f>
        <v>No</v>
      </c>
      <c r="AA3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45" s="80" t="str">
        <f>IF(W:W="Pregnant","Pregnant",IF(AND(Z:Z="No",AA:AA="Yes"),"Adopter",IF(Z:Z="Yes","Continuing User",IF(AND(Z:Z="No",AA:AA="No"),"Non-user","Missing"))))</f>
        <v>Adopter</v>
      </c>
      <c r="AC345" s="80">
        <f>VLOOKUP(N345,Registration!O:P,2,FALSE)</f>
        <v>15</v>
      </c>
      <c r="AD345" s="82" t="s">
        <v>4510</v>
      </c>
      <c r="AE345" s="82"/>
      <c r="AF345" s="82"/>
      <c r="AG345" s="82"/>
      <c r="AH345" s="82"/>
    </row>
    <row r="346" spans="1:34" s="80" customFormat="1" ht="23.1" customHeight="1">
      <c r="A346" s="82" t="s">
        <v>51</v>
      </c>
      <c r="B346" s="82" t="s">
        <v>26</v>
      </c>
      <c r="C346" s="82" t="s">
        <v>27</v>
      </c>
      <c r="D346" s="82" t="s">
        <v>28</v>
      </c>
      <c r="E346" s="82" t="s">
        <v>28</v>
      </c>
      <c r="F346" s="82" t="s">
        <v>29</v>
      </c>
      <c r="G346" s="82" t="s">
        <v>1887</v>
      </c>
      <c r="H346" s="80" t="s">
        <v>8165</v>
      </c>
      <c r="I346" s="82" t="s">
        <v>8162</v>
      </c>
      <c r="J346" s="82">
        <v>9</v>
      </c>
      <c r="K346" s="82">
        <v>6</v>
      </c>
      <c r="L346" s="82">
        <v>2018</v>
      </c>
      <c r="M346" s="76">
        <f t="shared" si="5"/>
        <v>43260</v>
      </c>
      <c r="N346" s="82" t="s">
        <v>2209</v>
      </c>
      <c r="O346" s="82">
        <v>16</v>
      </c>
      <c r="P346" s="82" t="s">
        <v>4506</v>
      </c>
      <c r="Q346" s="82" t="s">
        <v>4456</v>
      </c>
      <c r="R346" s="82" t="s">
        <v>4507</v>
      </c>
      <c r="S346" s="82" t="s">
        <v>4508</v>
      </c>
      <c r="T346" s="82" t="s">
        <v>4456</v>
      </c>
      <c r="U346" s="82" t="s">
        <v>4457</v>
      </c>
      <c r="V346" s="82" t="s">
        <v>4457</v>
      </c>
      <c r="W346" s="82" t="s">
        <v>173</v>
      </c>
      <c r="X346" s="82" t="s">
        <v>4515</v>
      </c>
      <c r="Y346" s="82" t="s">
        <v>4456</v>
      </c>
      <c r="Z346" s="80" t="str">
        <f>IF(OR(R:R="",S:S=""),"Missing",IF(OR(S:S="Both EC and Condoms",S:S="Condom",S:S="EC"),"Yes",IF(AND(R:R&lt;&gt;"0: No Method",R:R&lt;&gt;"6: EC",R:R&lt;&gt;"5: Condoms"),"Yes","No")))</f>
        <v>No</v>
      </c>
      <c r="AA3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46" s="80" t="str">
        <f>IF(W:W="Pregnant","Pregnant",IF(AND(Z:Z="No",AA:AA="Yes"),"Adopter",IF(Z:Z="Yes","Continuing User",IF(AND(Z:Z="No",AA:AA="No"),"Non-user","Missing"))))</f>
        <v>Adopter</v>
      </c>
      <c r="AC346" s="80">
        <f>VLOOKUP(N346,Registration!O:P,2,FALSE)</f>
        <v>16</v>
      </c>
      <c r="AD346" s="82" t="s">
        <v>4510</v>
      </c>
      <c r="AE346" s="82"/>
      <c r="AF346" s="82"/>
      <c r="AG346" s="82"/>
      <c r="AH346" s="82"/>
    </row>
    <row r="347" spans="1:34" s="80" customFormat="1" ht="23.1" customHeight="1">
      <c r="A347" s="82" t="s">
        <v>51</v>
      </c>
      <c r="B347" s="82" t="s">
        <v>26</v>
      </c>
      <c r="C347" s="82" t="s">
        <v>27</v>
      </c>
      <c r="D347" s="82" t="s">
        <v>28</v>
      </c>
      <c r="E347" s="82" t="s">
        <v>28</v>
      </c>
      <c r="F347" s="82" t="s">
        <v>29</v>
      </c>
      <c r="G347" s="82" t="s">
        <v>1887</v>
      </c>
      <c r="H347" s="80" t="s">
        <v>8165</v>
      </c>
      <c r="I347" s="82" t="s">
        <v>8162</v>
      </c>
      <c r="J347" s="82">
        <v>9</v>
      </c>
      <c r="K347" s="82">
        <v>6</v>
      </c>
      <c r="L347" s="82">
        <v>2018</v>
      </c>
      <c r="M347" s="76">
        <f t="shared" si="5"/>
        <v>43260</v>
      </c>
      <c r="N347" s="82" t="s">
        <v>2203</v>
      </c>
      <c r="O347" s="82">
        <v>15</v>
      </c>
      <c r="P347" s="82" t="s">
        <v>4506</v>
      </c>
      <c r="Q347" s="82" t="s">
        <v>4456</v>
      </c>
      <c r="R347" s="82" t="s">
        <v>4507</v>
      </c>
      <c r="S347" s="82" t="s">
        <v>4508</v>
      </c>
      <c r="T347" s="82" t="s">
        <v>4457</v>
      </c>
      <c r="U347" s="82" t="s">
        <v>4457</v>
      </c>
      <c r="V347" s="82" t="s">
        <v>4457</v>
      </c>
      <c r="W347" s="82" t="s">
        <v>173</v>
      </c>
      <c r="X347" s="82" t="s">
        <v>4507</v>
      </c>
      <c r="Y347" s="82" t="s">
        <v>4457</v>
      </c>
      <c r="Z347" s="80" t="str">
        <f>IF(OR(R:R="",S:S=""),"Missing",IF(OR(S:S="Both EC and Condoms",S:S="Condom",S:S="EC"),"Yes",IF(AND(R:R&lt;&gt;"0: No Method",R:R&lt;&gt;"6: EC",R:R&lt;&gt;"5: Condoms"),"Yes","No")))</f>
        <v>No</v>
      </c>
      <c r="AA3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47" s="80" t="s">
        <v>4509</v>
      </c>
      <c r="AC347" s="80">
        <f>VLOOKUP(N347,Registration!O:P,2,FALSE)</f>
        <v>15</v>
      </c>
      <c r="AD347" s="82" t="s">
        <v>4510</v>
      </c>
      <c r="AE347" s="82"/>
      <c r="AF347" s="82"/>
      <c r="AG347" s="82"/>
      <c r="AH347" s="82"/>
    </row>
    <row r="348" spans="1:34" s="80" customFormat="1" ht="23.1" customHeight="1">
      <c r="A348" s="82" t="s">
        <v>51</v>
      </c>
      <c r="B348" s="82" t="s">
        <v>26</v>
      </c>
      <c r="C348" s="82" t="s">
        <v>27</v>
      </c>
      <c r="D348" s="82" t="s">
        <v>28</v>
      </c>
      <c r="E348" s="82" t="s">
        <v>28</v>
      </c>
      <c r="F348" s="82" t="s">
        <v>29</v>
      </c>
      <c r="G348" s="82" t="s">
        <v>1887</v>
      </c>
      <c r="H348" s="80" t="s">
        <v>8165</v>
      </c>
      <c r="I348" s="82" t="s">
        <v>8162</v>
      </c>
      <c r="J348" s="82">
        <v>9</v>
      </c>
      <c r="K348" s="82">
        <v>6</v>
      </c>
      <c r="L348" s="82">
        <v>2018</v>
      </c>
      <c r="M348" s="76">
        <f t="shared" si="5"/>
        <v>43260</v>
      </c>
      <c r="N348" s="82" t="s">
        <v>2199</v>
      </c>
      <c r="O348" s="82">
        <v>18</v>
      </c>
      <c r="P348" s="82" t="s">
        <v>4506</v>
      </c>
      <c r="Q348" s="82" t="s">
        <v>4456</v>
      </c>
      <c r="R348" s="82" t="s">
        <v>4507</v>
      </c>
      <c r="S348" s="82" t="s">
        <v>4508</v>
      </c>
      <c r="T348" s="82" t="s">
        <v>4456</v>
      </c>
      <c r="U348" s="82" t="s">
        <v>4457</v>
      </c>
      <c r="V348" s="82" t="s">
        <v>4457</v>
      </c>
      <c r="W348" s="82" t="s">
        <v>173</v>
      </c>
      <c r="X348" s="80" t="s">
        <v>4518</v>
      </c>
      <c r="Y348" s="82" t="s">
        <v>4456</v>
      </c>
      <c r="Z348" s="80" t="str">
        <f>IF(OR(R:R="",S:S=""),"Missing",IF(OR(S:S="Both EC and Condoms",S:S="Condom",S:S="EC"),"Yes",IF(AND(R:R&lt;&gt;"0: No Method",R:R&lt;&gt;"6: EC",R:R&lt;&gt;"5: Condoms"),"Yes","No")))</f>
        <v>No</v>
      </c>
      <c r="AA3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48" s="80" t="str">
        <f>IF(W:W="Pregnant","Pregnant",IF(AND(Z:Z="No",AA:AA="Yes"),"Adopter",IF(Z:Z="Yes","Continuing User",IF(AND(Z:Z="No",AA:AA="No"),"Non-user","Missing"))))</f>
        <v>Adopter</v>
      </c>
      <c r="AC348" s="80">
        <f>VLOOKUP(N348,Registration!O:P,2,FALSE)</f>
        <v>18</v>
      </c>
      <c r="AD348" s="82" t="s">
        <v>4510</v>
      </c>
      <c r="AE348" s="82"/>
      <c r="AF348" s="82"/>
      <c r="AG348" s="82"/>
      <c r="AH348" s="82"/>
    </row>
    <row r="349" spans="1:34" s="80" customFormat="1" ht="23.1" customHeight="1">
      <c r="A349" s="82" t="s">
        <v>51</v>
      </c>
      <c r="B349" s="82" t="s">
        <v>26</v>
      </c>
      <c r="C349" s="82" t="s">
        <v>27</v>
      </c>
      <c r="D349" s="82" t="s">
        <v>28</v>
      </c>
      <c r="E349" s="82" t="s">
        <v>28</v>
      </c>
      <c r="F349" s="82" t="s">
        <v>29</v>
      </c>
      <c r="G349" s="82" t="s">
        <v>1887</v>
      </c>
      <c r="H349" s="80" t="s">
        <v>8165</v>
      </c>
      <c r="I349" s="82" t="s">
        <v>8162</v>
      </c>
      <c r="J349" s="82">
        <v>9</v>
      </c>
      <c r="K349" s="82">
        <v>6</v>
      </c>
      <c r="L349" s="82">
        <v>2018</v>
      </c>
      <c r="M349" s="76">
        <f t="shared" si="5"/>
        <v>43260</v>
      </c>
      <c r="N349" s="82" t="s">
        <v>1905</v>
      </c>
      <c r="O349" s="82">
        <v>15</v>
      </c>
      <c r="P349" s="82" t="s">
        <v>4511</v>
      </c>
      <c r="Q349" s="82" t="s">
        <v>4456</v>
      </c>
      <c r="R349" s="82" t="s">
        <v>4507</v>
      </c>
      <c r="S349" s="82" t="s">
        <v>4513</v>
      </c>
      <c r="T349" s="82" t="s">
        <v>4457</v>
      </c>
      <c r="U349" s="82" t="s">
        <v>4457</v>
      </c>
      <c r="V349" s="82" t="s">
        <v>4457</v>
      </c>
      <c r="W349" s="82" t="s">
        <v>173</v>
      </c>
      <c r="X349" s="82" t="s">
        <v>4507</v>
      </c>
      <c r="Y349" s="82" t="s">
        <v>4457</v>
      </c>
      <c r="Z349" s="80" t="str">
        <f>IF(OR(R:R="",S:S=""),"Missing",IF(OR(S:S="Both EC and Condoms",S:S="Condom",S:S="EC"),"Yes",IF(AND(R:R&lt;&gt;"0: No Method",R:R&lt;&gt;"6: EC",R:R&lt;&gt;"5: Condoms"),"Yes","No")))</f>
        <v>Yes</v>
      </c>
      <c r="AA3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49" s="80" t="str">
        <f>IF(W:W="Pregnant","Pregnant",IF(AND(Z:Z="No",AA:AA="Yes"),"Adopter",IF(Z:Z="Yes","Continuing User",IF(AND(Z:Z="No",AA:AA="No"),"Non-user","Missing"))))</f>
        <v>Continuing User</v>
      </c>
      <c r="AC349" s="80">
        <f>VLOOKUP(N349,Registration!O:P,2,FALSE)</f>
        <v>15</v>
      </c>
      <c r="AD349" s="82" t="s">
        <v>4510</v>
      </c>
      <c r="AE349" s="82"/>
      <c r="AF349" s="82"/>
      <c r="AG349" s="82"/>
      <c r="AH349" s="82"/>
    </row>
    <row r="350" spans="1:34" s="80" customFormat="1" ht="23.1" customHeight="1">
      <c r="A350" s="82" t="s">
        <v>51</v>
      </c>
      <c r="B350" s="82" t="s">
        <v>26</v>
      </c>
      <c r="C350" s="82" t="s">
        <v>27</v>
      </c>
      <c r="D350" s="82" t="s">
        <v>28</v>
      </c>
      <c r="E350" s="82" t="s">
        <v>28</v>
      </c>
      <c r="F350" s="82" t="s">
        <v>29</v>
      </c>
      <c r="G350" s="82" t="s">
        <v>1887</v>
      </c>
      <c r="H350" s="80" t="s">
        <v>8165</v>
      </c>
      <c r="I350" s="82" t="s">
        <v>8162</v>
      </c>
      <c r="J350" s="82">
        <v>9</v>
      </c>
      <c r="K350" s="82">
        <v>6</v>
      </c>
      <c r="L350" s="82">
        <v>2018</v>
      </c>
      <c r="M350" s="76">
        <f t="shared" si="5"/>
        <v>43260</v>
      </c>
      <c r="N350" s="82" t="s">
        <v>2217</v>
      </c>
      <c r="O350" s="82">
        <v>16</v>
      </c>
      <c r="P350" s="82" t="s">
        <v>4506</v>
      </c>
      <c r="Q350" s="82" t="s">
        <v>4456</v>
      </c>
      <c r="R350" s="82" t="s">
        <v>4507</v>
      </c>
      <c r="S350" s="82" t="s">
        <v>4508</v>
      </c>
      <c r="T350" s="82" t="s">
        <v>4456</v>
      </c>
      <c r="U350" s="82" t="s">
        <v>4457</v>
      </c>
      <c r="V350" s="82" t="s">
        <v>4457</v>
      </c>
      <c r="W350" s="82" t="s">
        <v>173</v>
      </c>
      <c r="X350" s="82" t="s">
        <v>4517</v>
      </c>
      <c r="Y350" s="82" t="s">
        <v>4457</v>
      </c>
      <c r="Z350" s="80" t="str">
        <f>IF(OR(R:R="",S:S=""),"Missing",IF(OR(S:S="Both EC and Condoms",S:S="Condom",S:S="EC"),"Yes",IF(AND(R:R&lt;&gt;"0: No Method",R:R&lt;&gt;"6: EC",R:R&lt;&gt;"5: Condoms"),"Yes","No")))</f>
        <v>No</v>
      </c>
      <c r="AA3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50" s="80" t="str">
        <f>IF(W:W="Pregnant","Pregnant",IF(AND(Z:Z="No",AA:AA="Yes"),"Adopter",IF(Z:Z="Yes","Continuing User",IF(AND(Z:Z="No",AA:AA="No"),"Non-user","Missing"))))</f>
        <v>Adopter</v>
      </c>
      <c r="AC350" s="80">
        <f>VLOOKUP(N350,Registration!O:P,2,FALSE)</f>
        <v>16</v>
      </c>
      <c r="AD350" s="82" t="s">
        <v>4510</v>
      </c>
      <c r="AE350" s="82"/>
      <c r="AF350" s="82"/>
      <c r="AG350" s="82"/>
      <c r="AH350" s="82"/>
    </row>
    <row r="351" spans="1:34" s="80" customFormat="1" ht="23.1" customHeight="1">
      <c r="A351" s="82" t="s">
        <v>51</v>
      </c>
      <c r="B351" s="82" t="s">
        <v>26</v>
      </c>
      <c r="C351" s="82" t="s">
        <v>27</v>
      </c>
      <c r="D351" s="82" t="s">
        <v>28</v>
      </c>
      <c r="E351" s="82" t="s">
        <v>28</v>
      </c>
      <c r="F351" s="82" t="s">
        <v>29</v>
      </c>
      <c r="G351" s="82" t="s">
        <v>1887</v>
      </c>
      <c r="H351" s="80" t="s">
        <v>8165</v>
      </c>
      <c r="I351" s="82" t="s">
        <v>8162</v>
      </c>
      <c r="J351" s="82">
        <v>9</v>
      </c>
      <c r="K351" s="82">
        <v>6</v>
      </c>
      <c r="L351" s="82">
        <v>2018</v>
      </c>
      <c r="M351" s="76">
        <f t="shared" si="5"/>
        <v>43260</v>
      </c>
      <c r="N351" s="82" t="s">
        <v>2162</v>
      </c>
      <c r="O351" s="82">
        <v>19</v>
      </c>
      <c r="P351" s="82" t="s">
        <v>4511</v>
      </c>
      <c r="Q351" s="82" t="s">
        <v>4456</v>
      </c>
      <c r="R351" s="82" t="s">
        <v>4507</v>
      </c>
      <c r="S351" s="82" t="s">
        <v>4513</v>
      </c>
      <c r="T351" s="82" t="s">
        <v>4457</v>
      </c>
      <c r="U351" s="82" t="s">
        <v>4457</v>
      </c>
      <c r="V351" s="82" t="s">
        <v>4457</v>
      </c>
      <c r="W351" s="82" t="s">
        <v>173</v>
      </c>
      <c r="X351" s="82" t="s">
        <v>4507</v>
      </c>
      <c r="Y351" s="82" t="s">
        <v>4457</v>
      </c>
      <c r="Z351" s="80" t="str">
        <f>IF(OR(R:R="",S:S=""),"Missing",IF(OR(S:S="Both EC and Condoms",S:S="Condom",S:S="EC"),"Yes",IF(AND(R:R&lt;&gt;"0: No Method",R:R&lt;&gt;"6: EC",R:R&lt;&gt;"5: Condoms"),"Yes","No")))</f>
        <v>Yes</v>
      </c>
      <c r="AA3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51" s="80" t="str">
        <f>IF(W:W="Pregnant","Pregnant",IF(AND(Z:Z="No",AA:AA="Yes"),"Adopter",IF(Z:Z="Yes","Continuing User",IF(AND(Z:Z="No",AA:AA="No"),"Non-user","Missing"))))</f>
        <v>Continuing User</v>
      </c>
      <c r="AC351" s="80">
        <f>VLOOKUP(N351,Registration!O:P,2,FALSE)</f>
        <v>19</v>
      </c>
      <c r="AD351" s="82" t="s">
        <v>4510</v>
      </c>
      <c r="AE351" s="82"/>
      <c r="AF351" s="82"/>
      <c r="AG351" s="82"/>
      <c r="AH351" s="82"/>
    </row>
    <row r="352" spans="1:34" s="80" customFormat="1" ht="23.1" customHeight="1">
      <c r="A352" s="82" t="s">
        <v>51</v>
      </c>
      <c r="B352" s="82" t="s">
        <v>26</v>
      </c>
      <c r="C352" s="82" t="s">
        <v>27</v>
      </c>
      <c r="D352" s="82" t="s">
        <v>28</v>
      </c>
      <c r="E352" s="82" t="s">
        <v>28</v>
      </c>
      <c r="F352" s="82" t="s">
        <v>29</v>
      </c>
      <c r="G352" s="82" t="s">
        <v>1887</v>
      </c>
      <c r="H352" s="80" t="s">
        <v>8165</v>
      </c>
      <c r="I352" s="82" t="s">
        <v>8162</v>
      </c>
      <c r="J352" s="82">
        <v>9</v>
      </c>
      <c r="K352" s="82">
        <v>6</v>
      </c>
      <c r="L352" s="82">
        <v>2018</v>
      </c>
      <c r="M352" s="76">
        <f t="shared" si="5"/>
        <v>43260</v>
      </c>
      <c r="N352" s="82" t="s">
        <v>2219</v>
      </c>
      <c r="O352" s="82">
        <v>15</v>
      </c>
      <c r="P352" s="82" t="s">
        <v>4506</v>
      </c>
      <c r="Q352" s="82" t="s">
        <v>4456</v>
      </c>
      <c r="R352" s="82" t="s">
        <v>4507</v>
      </c>
      <c r="S352" s="82" t="s">
        <v>4508</v>
      </c>
      <c r="T352" s="82" t="s">
        <v>4456</v>
      </c>
      <c r="U352" s="82" t="s">
        <v>4456</v>
      </c>
      <c r="V352" s="82" t="s">
        <v>4457</v>
      </c>
      <c r="W352" s="82" t="s">
        <v>173</v>
      </c>
      <c r="X352" s="80" t="s">
        <v>4518</v>
      </c>
      <c r="Y352" s="82" t="s">
        <v>4457</v>
      </c>
      <c r="Z352" s="80" t="str">
        <f>IF(OR(R:R="",S:S=""),"Missing",IF(OR(S:S="Both EC and Condoms",S:S="Condom",S:S="EC"),"Yes",IF(AND(R:R&lt;&gt;"0: No Method",R:R&lt;&gt;"6: EC",R:R&lt;&gt;"5: Condoms"),"Yes","No")))</f>
        <v>No</v>
      </c>
      <c r="AA3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52" s="80" t="str">
        <f>IF(W:W="Pregnant","Pregnant",IF(AND(Z:Z="No",AA:AA="Yes"),"Adopter",IF(Z:Z="Yes","Continuing User",IF(AND(Z:Z="No",AA:AA="No"),"Non-user","Missing"))))</f>
        <v>Adopter</v>
      </c>
      <c r="AC352" s="80">
        <f>VLOOKUP(N352,Registration!O:P,2,FALSE)</f>
        <v>15</v>
      </c>
      <c r="AD352" s="82" t="s">
        <v>4510</v>
      </c>
      <c r="AE352" s="82"/>
      <c r="AF352" s="82"/>
      <c r="AG352" s="82"/>
      <c r="AH352" s="82"/>
    </row>
    <row r="353" spans="1:34" s="80" customFormat="1" ht="23.1" customHeight="1">
      <c r="A353" s="82" t="s">
        <v>51</v>
      </c>
      <c r="B353" s="82" t="s">
        <v>26</v>
      </c>
      <c r="C353" s="82" t="s">
        <v>27</v>
      </c>
      <c r="D353" s="82" t="s">
        <v>28</v>
      </c>
      <c r="E353" s="82" t="s">
        <v>28</v>
      </c>
      <c r="F353" s="82" t="s">
        <v>29</v>
      </c>
      <c r="G353" s="82" t="s">
        <v>1887</v>
      </c>
      <c r="H353" s="80" t="s">
        <v>8165</v>
      </c>
      <c r="I353" s="82" t="s">
        <v>8162</v>
      </c>
      <c r="J353" s="82">
        <v>9</v>
      </c>
      <c r="K353" s="82">
        <v>6</v>
      </c>
      <c r="L353" s="82">
        <v>2018</v>
      </c>
      <c r="M353" s="76">
        <f t="shared" si="5"/>
        <v>43260</v>
      </c>
      <c r="N353" s="82" t="s">
        <v>2213</v>
      </c>
      <c r="O353" s="82">
        <v>15</v>
      </c>
      <c r="P353" s="82" t="s">
        <v>4506</v>
      </c>
      <c r="Q353" s="82" t="s">
        <v>4456</v>
      </c>
      <c r="R353" s="82" t="s">
        <v>4507</v>
      </c>
      <c r="S353" s="82" t="s">
        <v>4508</v>
      </c>
      <c r="T353" s="82" t="s">
        <v>4456</v>
      </c>
      <c r="U353" s="82" t="s">
        <v>4457</v>
      </c>
      <c r="V353" s="82" t="s">
        <v>4457</v>
      </c>
      <c r="W353" s="82" t="s">
        <v>173</v>
      </c>
      <c r="X353" s="82" t="s">
        <v>4515</v>
      </c>
      <c r="Y353" s="82" t="s">
        <v>4456</v>
      </c>
      <c r="Z353" s="80" t="str">
        <f>IF(OR(R:R="",S:S=""),"Missing",IF(OR(S:S="Both EC and Condoms",S:S="Condom",S:S="EC"),"Yes",IF(AND(R:R&lt;&gt;"0: No Method",R:R&lt;&gt;"6: EC",R:R&lt;&gt;"5: Condoms"),"Yes","No")))</f>
        <v>No</v>
      </c>
      <c r="AA3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53" s="80" t="str">
        <f>IF(W:W="Pregnant","Pregnant",IF(AND(Z:Z="No",AA:AA="Yes"),"Adopter",IF(Z:Z="Yes","Continuing User",IF(AND(Z:Z="No",AA:AA="No"),"Non-user","Missing"))))</f>
        <v>Adopter</v>
      </c>
      <c r="AC353" s="80">
        <f>VLOOKUP(N353,Registration!O:P,2,FALSE)</f>
        <v>15</v>
      </c>
      <c r="AD353" s="82" t="s">
        <v>4510</v>
      </c>
      <c r="AE353" s="82"/>
      <c r="AF353" s="82"/>
      <c r="AG353" s="82"/>
      <c r="AH353" s="82"/>
    </row>
    <row r="354" spans="1:34" s="80" customFormat="1" ht="23.1" customHeight="1">
      <c r="A354" s="82" t="s">
        <v>51</v>
      </c>
      <c r="B354" s="82" t="s">
        <v>26</v>
      </c>
      <c r="C354" s="82" t="s">
        <v>27</v>
      </c>
      <c r="D354" s="82" t="s">
        <v>28</v>
      </c>
      <c r="E354" s="82" t="s">
        <v>28</v>
      </c>
      <c r="F354" s="82" t="s">
        <v>29</v>
      </c>
      <c r="G354" s="82" t="s">
        <v>1887</v>
      </c>
      <c r="H354" s="80" t="s">
        <v>8165</v>
      </c>
      <c r="I354" s="82" t="s">
        <v>8162</v>
      </c>
      <c r="J354" s="82">
        <v>9</v>
      </c>
      <c r="K354" s="82">
        <v>6</v>
      </c>
      <c r="L354" s="82">
        <v>2018</v>
      </c>
      <c r="M354" s="76">
        <f t="shared" si="5"/>
        <v>43260</v>
      </c>
      <c r="N354" s="82" t="s">
        <v>2043</v>
      </c>
      <c r="O354" s="82">
        <v>17</v>
      </c>
      <c r="P354" s="82" t="s">
        <v>4511</v>
      </c>
      <c r="Q354" s="82" t="s">
        <v>4456</v>
      </c>
      <c r="R354" s="82" t="s">
        <v>4507</v>
      </c>
      <c r="S354" s="82" t="s">
        <v>4508</v>
      </c>
      <c r="T354" s="82" t="s">
        <v>4457</v>
      </c>
      <c r="U354" s="82" t="s">
        <v>4457</v>
      </c>
      <c r="V354" s="82" t="s">
        <v>4457</v>
      </c>
      <c r="W354" s="82" t="s">
        <v>173</v>
      </c>
      <c r="X354" s="82" t="s">
        <v>4524</v>
      </c>
      <c r="Y354" s="82" t="s">
        <v>4457</v>
      </c>
      <c r="Z354" s="80" t="str">
        <f>IF(OR(R:R="",S:S=""),"Missing",IF(OR(S:S="Both EC and Condoms",S:S="Condom",S:S="EC"),"Yes",IF(AND(R:R&lt;&gt;"0: No Method",R:R&lt;&gt;"6: EC",R:R&lt;&gt;"5: Condoms"),"Yes","No")))</f>
        <v>No</v>
      </c>
      <c r="AA3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54" s="80" t="str">
        <f>IF(W:W="Pregnant","Pregnant",IF(AND(Z:Z="No",AA:AA="Yes"),"Adopter",IF(Z:Z="Yes","Continuing User",IF(AND(Z:Z="No",AA:AA="No"),"Non-user","Missing"))))</f>
        <v>Adopter</v>
      </c>
      <c r="AC354" s="80">
        <f>VLOOKUP(N354,Registration!O:P,2,FALSE)</f>
        <v>17</v>
      </c>
      <c r="AD354" s="82" t="s">
        <v>4510</v>
      </c>
      <c r="AE354" s="82"/>
      <c r="AF354" s="82"/>
      <c r="AG354" s="82"/>
      <c r="AH354" s="82"/>
    </row>
    <row r="355" spans="1:34" s="80" customFormat="1" ht="23.1" customHeight="1">
      <c r="A355" s="82" t="s">
        <v>51</v>
      </c>
      <c r="B355" s="82" t="s">
        <v>26</v>
      </c>
      <c r="C355" s="82" t="s">
        <v>27</v>
      </c>
      <c r="D355" s="82" t="s">
        <v>28</v>
      </c>
      <c r="E355" s="82" t="s">
        <v>28</v>
      </c>
      <c r="F355" s="82" t="s">
        <v>29</v>
      </c>
      <c r="G355" s="82" t="s">
        <v>1887</v>
      </c>
      <c r="H355" s="80" t="s">
        <v>8165</v>
      </c>
      <c r="I355" s="82" t="s">
        <v>8162</v>
      </c>
      <c r="J355" s="82">
        <v>9</v>
      </c>
      <c r="K355" s="82">
        <v>6</v>
      </c>
      <c r="L355" s="82">
        <v>2018</v>
      </c>
      <c r="M355" s="76">
        <f t="shared" si="5"/>
        <v>43260</v>
      </c>
      <c r="N355" s="82" t="s">
        <v>2176</v>
      </c>
      <c r="O355" s="82">
        <v>16</v>
      </c>
      <c r="P355" s="82" t="s">
        <v>4511</v>
      </c>
      <c r="Q355" s="82" t="s">
        <v>4456</v>
      </c>
      <c r="R355" s="82" t="s">
        <v>4507</v>
      </c>
      <c r="S355" s="82" t="s">
        <v>4508</v>
      </c>
      <c r="T355" s="82" t="s">
        <v>4457</v>
      </c>
      <c r="U355" s="82" t="s">
        <v>4457</v>
      </c>
      <c r="V355" s="82" t="s">
        <v>4457</v>
      </c>
      <c r="W355" s="82" t="s">
        <v>173</v>
      </c>
      <c r="X355" s="82" t="s">
        <v>4507</v>
      </c>
      <c r="Y355" s="82" t="s">
        <v>4457</v>
      </c>
      <c r="Z355" s="80" t="str">
        <f>IF(OR(R:R="",S:S=""),"Missing",IF(OR(S:S="Both EC and Condoms",S:S="Condom",S:S="EC"),"Yes",IF(AND(R:R&lt;&gt;"0: No Method",R:R&lt;&gt;"6: EC",R:R&lt;&gt;"5: Condoms"),"Yes","No")))</f>
        <v>No</v>
      </c>
      <c r="AA3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55" s="80" t="s">
        <v>4509</v>
      </c>
      <c r="AC355" s="80">
        <f>VLOOKUP(N355,Registration!O:P,2,FALSE)</f>
        <v>16</v>
      </c>
      <c r="AD355" s="82" t="s">
        <v>4510</v>
      </c>
      <c r="AE355" s="82"/>
      <c r="AF355" s="82"/>
      <c r="AG355" s="82"/>
      <c r="AH355" s="82"/>
    </row>
    <row r="356" spans="1:34" s="80" customFormat="1" ht="23.1" customHeight="1">
      <c r="A356" s="82" t="s">
        <v>52</v>
      </c>
      <c r="B356" s="82" t="s">
        <v>26</v>
      </c>
      <c r="C356" s="82" t="s">
        <v>27</v>
      </c>
      <c r="D356" s="82" t="s">
        <v>28</v>
      </c>
      <c r="E356" s="82" t="s">
        <v>28</v>
      </c>
      <c r="F356" s="82" t="s">
        <v>29</v>
      </c>
      <c r="G356" s="82" t="s">
        <v>1887</v>
      </c>
      <c r="H356" s="80" t="s">
        <v>8165</v>
      </c>
      <c r="I356" s="82" t="s">
        <v>8163</v>
      </c>
      <c r="J356" s="82">
        <v>11</v>
      </c>
      <c r="K356" s="82">
        <v>6</v>
      </c>
      <c r="L356" s="82">
        <v>2018</v>
      </c>
      <c r="M356" s="76">
        <f t="shared" si="5"/>
        <v>43262</v>
      </c>
      <c r="N356" s="82" t="s">
        <v>2224</v>
      </c>
      <c r="O356" s="82">
        <v>19</v>
      </c>
      <c r="P356" s="82" t="s">
        <v>4506</v>
      </c>
      <c r="Q356" s="82" t="s">
        <v>4456</v>
      </c>
      <c r="R356" s="82" t="s">
        <v>4520</v>
      </c>
      <c r="S356" s="82" t="s">
        <v>4508</v>
      </c>
      <c r="T356" s="82" t="s">
        <v>4457</v>
      </c>
      <c r="U356" s="82" t="s">
        <v>4457</v>
      </c>
      <c r="V356" s="82" t="s">
        <v>4457</v>
      </c>
      <c r="W356" s="82" t="s">
        <v>173</v>
      </c>
      <c r="X356" s="82" t="s">
        <v>4517</v>
      </c>
      <c r="Y356" s="82" t="s">
        <v>4456</v>
      </c>
      <c r="Z356" s="80" t="str">
        <f>IF(OR(R:R="",S:S=""),"Missing",IF(OR(S:S="Both EC and Condoms",S:S="Condom",S:S="EC"),"Yes",IF(AND(R:R&lt;&gt;"0: No Method",R:R&lt;&gt;"6: EC",R:R&lt;&gt;"5: Condoms"),"Yes","No")))</f>
        <v>Yes</v>
      </c>
      <c r="AA3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56" s="80" t="str">
        <f>IF(W:W="Pregnant","Pregnant",IF(AND(Z:Z="No",AA:AA="Yes"),"Adopter",IF(Z:Z="Yes","Continuing User",IF(AND(Z:Z="No",AA:AA="No"),"Non-user","Missing"))))</f>
        <v>Continuing User</v>
      </c>
      <c r="AC356" s="80">
        <f>VLOOKUP(N356,Registration!O:P,2,FALSE)</f>
        <v>19</v>
      </c>
      <c r="AD356" s="82" t="s">
        <v>4510</v>
      </c>
      <c r="AE356" s="82"/>
      <c r="AF356" s="82"/>
      <c r="AG356" s="82"/>
      <c r="AH356" s="82"/>
    </row>
    <row r="357" spans="1:34" s="80" customFormat="1" ht="23.1" customHeight="1">
      <c r="A357" s="82" t="s">
        <v>52</v>
      </c>
      <c r="B357" s="82" t="s">
        <v>26</v>
      </c>
      <c r="C357" s="82" t="s">
        <v>27</v>
      </c>
      <c r="D357" s="82" t="s">
        <v>28</v>
      </c>
      <c r="E357" s="82" t="s">
        <v>28</v>
      </c>
      <c r="F357" s="82" t="s">
        <v>29</v>
      </c>
      <c r="G357" s="82" t="s">
        <v>1887</v>
      </c>
      <c r="H357" s="80" t="s">
        <v>8165</v>
      </c>
      <c r="I357" s="82" t="s">
        <v>8163</v>
      </c>
      <c r="J357" s="82">
        <v>11</v>
      </c>
      <c r="K357" s="82">
        <v>6</v>
      </c>
      <c r="L357" s="82">
        <v>2018</v>
      </c>
      <c r="M357" s="76">
        <f t="shared" si="5"/>
        <v>43262</v>
      </c>
      <c r="N357" s="82" t="s">
        <v>2226</v>
      </c>
      <c r="O357" s="82">
        <v>16</v>
      </c>
      <c r="P357" s="82" t="s">
        <v>4506</v>
      </c>
      <c r="Q357" s="82" t="s">
        <v>4456</v>
      </c>
      <c r="R357" s="82" t="s">
        <v>4507</v>
      </c>
      <c r="S357" s="82" t="s">
        <v>4508</v>
      </c>
      <c r="T357" s="82" t="s">
        <v>4456</v>
      </c>
      <c r="U357" s="82" t="s">
        <v>4457</v>
      </c>
      <c r="V357" s="82" t="s">
        <v>4457</v>
      </c>
      <c r="W357" s="82" t="s">
        <v>173</v>
      </c>
      <c r="X357" s="82" t="s">
        <v>4521</v>
      </c>
      <c r="Y357" s="82" t="s">
        <v>4456</v>
      </c>
      <c r="Z357" s="80" t="str">
        <f>IF(OR(R:R="",S:S=""),"Missing",IF(OR(S:S="Both EC and Condoms",S:S="Condom",S:S="EC"),"Yes",IF(AND(R:R&lt;&gt;"0: No Method",R:R&lt;&gt;"6: EC",R:R&lt;&gt;"5: Condoms"),"Yes","No")))</f>
        <v>No</v>
      </c>
      <c r="AA3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57" s="80" t="str">
        <f>IF(W:W="Pregnant","Pregnant",IF(AND(Z:Z="No",AA:AA="Yes"),"Adopter",IF(Z:Z="Yes","Continuing User",IF(AND(Z:Z="No",AA:AA="No"),"Non-user","Missing"))))</f>
        <v>Adopter</v>
      </c>
      <c r="AC357" s="80">
        <f>VLOOKUP(N357,Registration!O:P,2,FALSE)</f>
        <v>16</v>
      </c>
      <c r="AD357" s="82" t="s">
        <v>4510</v>
      </c>
      <c r="AE357" s="82"/>
      <c r="AF357" s="82"/>
      <c r="AG357" s="82"/>
      <c r="AH357" s="82"/>
    </row>
    <row r="358" spans="1:34" s="80" customFormat="1" ht="23.1" customHeight="1">
      <c r="A358" s="82" t="s">
        <v>52</v>
      </c>
      <c r="B358" s="82" t="s">
        <v>26</v>
      </c>
      <c r="C358" s="82" t="s">
        <v>27</v>
      </c>
      <c r="D358" s="82" t="s">
        <v>28</v>
      </c>
      <c r="E358" s="82" t="s">
        <v>28</v>
      </c>
      <c r="F358" s="82" t="s">
        <v>29</v>
      </c>
      <c r="G358" s="82" t="s">
        <v>1887</v>
      </c>
      <c r="H358" s="80" t="s">
        <v>8165</v>
      </c>
      <c r="I358" s="82" t="s">
        <v>8163</v>
      </c>
      <c r="J358" s="82">
        <v>13</v>
      </c>
      <c r="K358" s="82">
        <v>6</v>
      </c>
      <c r="L358" s="82">
        <v>2018</v>
      </c>
      <c r="M358" s="76">
        <f t="shared" si="5"/>
        <v>43264</v>
      </c>
      <c r="N358" s="82" t="s">
        <v>2228</v>
      </c>
      <c r="O358" s="82">
        <v>15</v>
      </c>
      <c r="P358" s="82" t="s">
        <v>4506</v>
      </c>
      <c r="Q358" s="82" t="s">
        <v>4456</v>
      </c>
      <c r="R358" s="82" t="s">
        <v>4507</v>
      </c>
      <c r="S358" s="82" t="s">
        <v>4508</v>
      </c>
      <c r="T358" s="82" t="s">
        <v>4457</v>
      </c>
      <c r="U358" s="82" t="s">
        <v>4457</v>
      </c>
      <c r="V358" s="82" t="s">
        <v>4457</v>
      </c>
      <c r="W358" s="82" t="s">
        <v>173</v>
      </c>
      <c r="X358" s="82" t="s">
        <v>4507</v>
      </c>
      <c r="Y358" s="82" t="s">
        <v>4456</v>
      </c>
      <c r="Z358" s="80" t="str">
        <f>IF(OR(R:R="",S:S=""),"Missing",IF(OR(S:S="Both EC and Condoms",S:S="Condom",S:S="EC"),"Yes",IF(AND(R:R&lt;&gt;"0: No Method",R:R&lt;&gt;"6: EC",R:R&lt;&gt;"5: Condoms"),"Yes","No")))</f>
        <v>No</v>
      </c>
      <c r="AA3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58" s="80" t="s">
        <v>4509</v>
      </c>
      <c r="AC358" s="80">
        <f>VLOOKUP(N358,Registration!O:P,2,FALSE)</f>
        <v>15</v>
      </c>
      <c r="AD358" s="82" t="s">
        <v>4510</v>
      </c>
      <c r="AE358" s="82"/>
      <c r="AF358" s="82"/>
      <c r="AG358" s="82"/>
      <c r="AH358" s="82"/>
    </row>
    <row r="359" spans="1:34" s="80" customFormat="1" ht="23.1" customHeight="1">
      <c r="A359" s="82" t="s">
        <v>52</v>
      </c>
      <c r="B359" s="82" t="s">
        <v>26</v>
      </c>
      <c r="C359" s="82" t="s">
        <v>27</v>
      </c>
      <c r="D359" s="82" t="s">
        <v>28</v>
      </c>
      <c r="E359" s="82" t="s">
        <v>28</v>
      </c>
      <c r="F359" s="82" t="s">
        <v>29</v>
      </c>
      <c r="G359" s="82" t="s">
        <v>1887</v>
      </c>
      <c r="H359" s="80" t="s">
        <v>8165</v>
      </c>
      <c r="I359" s="82" t="s">
        <v>8163</v>
      </c>
      <c r="J359" s="82">
        <v>14</v>
      </c>
      <c r="K359" s="82">
        <v>6</v>
      </c>
      <c r="L359" s="82">
        <v>2018</v>
      </c>
      <c r="M359" s="76">
        <f t="shared" si="5"/>
        <v>43265</v>
      </c>
      <c r="N359" s="82" t="s">
        <v>2230</v>
      </c>
      <c r="O359" s="82">
        <v>19</v>
      </c>
      <c r="P359" s="82" t="s">
        <v>4506</v>
      </c>
      <c r="Q359" s="82" t="s">
        <v>4456</v>
      </c>
      <c r="R359" s="82" t="s">
        <v>4507</v>
      </c>
      <c r="S359" s="82" t="s">
        <v>4508</v>
      </c>
      <c r="T359" s="82" t="s">
        <v>4457</v>
      </c>
      <c r="U359" s="82" t="s">
        <v>4457</v>
      </c>
      <c r="V359" s="82" t="s">
        <v>4457</v>
      </c>
      <c r="W359" s="82" t="s">
        <v>173</v>
      </c>
      <c r="X359" s="82" t="s">
        <v>4517</v>
      </c>
      <c r="Y359" s="82" t="s">
        <v>4456</v>
      </c>
      <c r="Z359" s="80" t="str">
        <f>IF(OR(R:R="",S:S=""),"Missing",IF(OR(S:S="Both EC and Condoms",S:S="Condom",S:S="EC"),"Yes",IF(AND(R:R&lt;&gt;"0: No Method",R:R&lt;&gt;"6: EC",R:R&lt;&gt;"5: Condoms"),"Yes","No")))</f>
        <v>No</v>
      </c>
      <c r="AA3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59" s="80" t="str">
        <f>IF(W:W="Pregnant","Pregnant",IF(AND(Z:Z="No",AA:AA="Yes"),"Adopter",IF(Z:Z="Yes","Continuing User",IF(AND(Z:Z="No",AA:AA="No"),"Non-user","Missing"))))</f>
        <v>Adopter</v>
      </c>
      <c r="AC359" s="80">
        <f>VLOOKUP(N359,Registration!O:P,2,FALSE)</f>
        <v>19</v>
      </c>
      <c r="AD359" s="82" t="s">
        <v>4510</v>
      </c>
      <c r="AE359" s="82"/>
      <c r="AF359" s="82"/>
      <c r="AG359" s="82"/>
      <c r="AH359" s="82"/>
    </row>
    <row r="360" spans="1:34" s="80" customFormat="1" ht="23.1" customHeight="1">
      <c r="A360" s="82" t="s">
        <v>52</v>
      </c>
      <c r="B360" s="82" t="s">
        <v>26</v>
      </c>
      <c r="C360" s="82" t="s">
        <v>27</v>
      </c>
      <c r="D360" s="82" t="s">
        <v>28</v>
      </c>
      <c r="E360" s="82" t="s">
        <v>28</v>
      </c>
      <c r="F360" s="82" t="s">
        <v>29</v>
      </c>
      <c r="G360" s="82" t="s">
        <v>1887</v>
      </c>
      <c r="H360" s="80" t="s">
        <v>8165</v>
      </c>
      <c r="I360" s="82" t="s">
        <v>8163</v>
      </c>
      <c r="J360" s="82">
        <v>15</v>
      </c>
      <c r="K360" s="82">
        <v>6</v>
      </c>
      <c r="L360" s="82">
        <v>2018</v>
      </c>
      <c r="M360" s="76">
        <f t="shared" si="5"/>
        <v>43266</v>
      </c>
      <c r="N360" s="82" t="s">
        <v>2232</v>
      </c>
      <c r="O360" s="82">
        <v>18</v>
      </c>
      <c r="P360" s="82" t="s">
        <v>4506</v>
      </c>
      <c r="Q360" s="82" t="s">
        <v>4456</v>
      </c>
      <c r="R360" s="82" t="s">
        <v>4507</v>
      </c>
      <c r="S360" s="82" t="s">
        <v>4508</v>
      </c>
      <c r="T360" s="82" t="s">
        <v>4457</v>
      </c>
      <c r="U360" s="82" t="s">
        <v>4457</v>
      </c>
      <c r="V360" s="82" t="s">
        <v>4457</v>
      </c>
      <c r="W360" s="82" t="s">
        <v>173</v>
      </c>
      <c r="X360" s="82" t="s">
        <v>4517</v>
      </c>
      <c r="Y360" s="82" t="s">
        <v>4456</v>
      </c>
      <c r="Z360" s="80" t="str">
        <f>IF(OR(R:R="",S:S=""),"Missing",IF(OR(S:S="Both EC and Condoms",S:S="Condom",S:S="EC"),"Yes",IF(AND(R:R&lt;&gt;"0: No Method",R:R&lt;&gt;"6: EC",R:R&lt;&gt;"5: Condoms"),"Yes","No")))</f>
        <v>No</v>
      </c>
      <c r="AA3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60" s="80" t="str">
        <f>IF(W:W="Pregnant","Pregnant",IF(AND(Z:Z="No",AA:AA="Yes"),"Adopter",IF(Z:Z="Yes","Continuing User",IF(AND(Z:Z="No",AA:AA="No"),"Non-user","Missing"))))</f>
        <v>Adopter</v>
      </c>
      <c r="AC360" s="80">
        <f>VLOOKUP(N360,Registration!O:P,2,FALSE)</f>
        <v>18</v>
      </c>
      <c r="AD360" s="82" t="s">
        <v>4510</v>
      </c>
      <c r="AE360" s="82"/>
      <c r="AF360" s="82"/>
      <c r="AG360" s="82"/>
      <c r="AH360" s="82"/>
    </row>
    <row r="361" spans="1:34" s="80" customFormat="1" ht="23.1" customHeight="1">
      <c r="A361" s="82" t="s">
        <v>52</v>
      </c>
      <c r="B361" s="82" t="s">
        <v>26</v>
      </c>
      <c r="C361" s="82" t="s">
        <v>27</v>
      </c>
      <c r="D361" s="82" t="s">
        <v>28</v>
      </c>
      <c r="E361" s="82" t="s">
        <v>28</v>
      </c>
      <c r="F361" s="82" t="s">
        <v>29</v>
      </c>
      <c r="G361" s="82" t="s">
        <v>1887</v>
      </c>
      <c r="H361" s="80" t="s">
        <v>8165</v>
      </c>
      <c r="I361" s="82" t="s">
        <v>8163</v>
      </c>
      <c r="J361" s="82">
        <v>15</v>
      </c>
      <c r="K361" s="82">
        <v>6</v>
      </c>
      <c r="L361" s="82">
        <v>2018</v>
      </c>
      <c r="M361" s="76">
        <f t="shared" si="5"/>
        <v>43266</v>
      </c>
      <c r="N361" s="82" t="s">
        <v>2234</v>
      </c>
      <c r="O361" s="82">
        <v>17</v>
      </c>
      <c r="P361" s="82" t="s">
        <v>4506</v>
      </c>
      <c r="Q361" s="82" t="s">
        <v>4456</v>
      </c>
      <c r="R361" s="82" t="s">
        <v>4507</v>
      </c>
      <c r="S361" s="82" t="s">
        <v>4508</v>
      </c>
      <c r="T361" s="82" t="s">
        <v>4457</v>
      </c>
      <c r="U361" s="82" t="s">
        <v>4457</v>
      </c>
      <c r="V361" s="82" t="s">
        <v>4457</v>
      </c>
      <c r="W361" s="82" t="s">
        <v>173</v>
      </c>
      <c r="X361" s="82" t="s">
        <v>4517</v>
      </c>
      <c r="Y361" s="82" t="s">
        <v>4456</v>
      </c>
      <c r="Z361" s="80" t="str">
        <f>IF(OR(R:R="",S:S=""),"Missing",IF(OR(S:S="Both EC and Condoms",S:S="Condom",S:S="EC"),"Yes",IF(AND(R:R&lt;&gt;"0: No Method",R:R&lt;&gt;"6: EC",R:R&lt;&gt;"5: Condoms"),"Yes","No")))</f>
        <v>No</v>
      </c>
      <c r="AA3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61" s="80" t="str">
        <f>IF(W:W="Pregnant","Pregnant",IF(AND(Z:Z="No",AA:AA="Yes"),"Adopter",IF(Z:Z="Yes","Continuing User",IF(AND(Z:Z="No",AA:AA="No"),"Non-user","Missing"))))</f>
        <v>Adopter</v>
      </c>
      <c r="AC361" s="80">
        <f>VLOOKUP(N361,Registration!O:P,2,FALSE)</f>
        <v>17</v>
      </c>
      <c r="AD361" s="82" t="s">
        <v>4510</v>
      </c>
      <c r="AE361" s="82"/>
      <c r="AF361" s="82"/>
      <c r="AG361" s="82"/>
      <c r="AH361" s="82"/>
    </row>
    <row r="362" spans="1:34" s="80" customFormat="1" ht="23.1" customHeight="1">
      <c r="A362" s="82" t="s">
        <v>52</v>
      </c>
      <c r="B362" s="82" t="s">
        <v>26</v>
      </c>
      <c r="C362" s="82" t="s">
        <v>27</v>
      </c>
      <c r="D362" s="82" t="s">
        <v>28</v>
      </c>
      <c r="E362" s="82" t="s">
        <v>28</v>
      </c>
      <c r="F362" s="82" t="s">
        <v>29</v>
      </c>
      <c r="G362" s="82" t="s">
        <v>1887</v>
      </c>
      <c r="H362" s="80" t="s">
        <v>8165</v>
      </c>
      <c r="I362" s="82" t="s">
        <v>8162</v>
      </c>
      <c r="J362" s="82">
        <v>16</v>
      </c>
      <c r="K362" s="82">
        <v>6</v>
      </c>
      <c r="L362" s="82">
        <v>2018</v>
      </c>
      <c r="M362" s="76">
        <f t="shared" si="5"/>
        <v>43267</v>
      </c>
      <c r="N362" s="82" t="s">
        <v>2279</v>
      </c>
      <c r="O362" s="82">
        <v>15</v>
      </c>
      <c r="P362" s="82" t="s">
        <v>4506</v>
      </c>
      <c r="Q362" s="82" t="s">
        <v>4456</v>
      </c>
      <c r="R362" s="82" t="s">
        <v>4507</v>
      </c>
      <c r="S362" s="82" t="s">
        <v>4508</v>
      </c>
      <c r="T362" s="82" t="s">
        <v>4456</v>
      </c>
      <c r="U362" s="82" t="s">
        <v>4457</v>
      </c>
      <c r="V362" s="82" t="s">
        <v>4457</v>
      </c>
      <c r="W362" s="82" t="s">
        <v>173</v>
      </c>
      <c r="X362" s="82" t="s">
        <v>4517</v>
      </c>
      <c r="Y362" s="82" t="s">
        <v>4457</v>
      </c>
      <c r="Z362" s="80" t="str">
        <f>IF(OR(R:R="",S:S=""),"Missing",IF(OR(S:S="Both EC and Condoms",S:S="Condom",S:S="EC"),"Yes",IF(AND(R:R&lt;&gt;"0: No Method",R:R&lt;&gt;"6: EC",R:R&lt;&gt;"5: Condoms"),"Yes","No")))</f>
        <v>No</v>
      </c>
      <c r="AA3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62" s="80" t="str">
        <f>IF(W:W="Pregnant","Pregnant",IF(AND(Z:Z="No",AA:AA="Yes"),"Adopter",IF(Z:Z="Yes","Continuing User",IF(AND(Z:Z="No",AA:AA="No"),"Non-user","Missing"))))</f>
        <v>Adopter</v>
      </c>
      <c r="AC362" s="80">
        <f>VLOOKUP(N362,Registration!O:P,2,FALSE)</f>
        <v>15</v>
      </c>
      <c r="AD362" s="82" t="s">
        <v>4510</v>
      </c>
      <c r="AE362" s="82"/>
      <c r="AF362" s="82"/>
      <c r="AG362" s="82"/>
      <c r="AH362" s="82"/>
    </row>
    <row r="363" spans="1:34" s="80" customFormat="1" ht="23.1" customHeight="1">
      <c r="A363" s="82" t="s">
        <v>52</v>
      </c>
      <c r="B363" s="82" t="s">
        <v>26</v>
      </c>
      <c r="C363" s="82" t="s">
        <v>27</v>
      </c>
      <c r="D363" s="82" t="s">
        <v>28</v>
      </c>
      <c r="E363" s="82" t="s">
        <v>28</v>
      </c>
      <c r="F363" s="82" t="s">
        <v>29</v>
      </c>
      <c r="G363" s="82" t="s">
        <v>1887</v>
      </c>
      <c r="H363" s="80" t="s">
        <v>8165</v>
      </c>
      <c r="I363" s="82" t="s">
        <v>8162</v>
      </c>
      <c r="J363" s="82">
        <v>16</v>
      </c>
      <c r="K363" s="82">
        <v>6</v>
      </c>
      <c r="L363" s="82">
        <v>2018</v>
      </c>
      <c r="M363" s="76">
        <f t="shared" si="5"/>
        <v>43267</v>
      </c>
      <c r="N363" s="82" t="s">
        <v>2281</v>
      </c>
      <c r="O363" s="82">
        <v>15</v>
      </c>
      <c r="P363" s="82" t="s">
        <v>4506</v>
      </c>
      <c r="Q363" s="82" t="s">
        <v>4456</v>
      </c>
      <c r="R363" s="82" t="s">
        <v>4507</v>
      </c>
      <c r="S363" s="82" t="s">
        <v>4508</v>
      </c>
      <c r="T363" s="82" t="s">
        <v>4457</v>
      </c>
      <c r="U363" s="82" t="s">
        <v>4457</v>
      </c>
      <c r="V363" s="82" t="s">
        <v>4457</v>
      </c>
      <c r="W363" s="82" t="s">
        <v>173</v>
      </c>
      <c r="X363" s="82" t="s">
        <v>4507</v>
      </c>
      <c r="Y363" s="82" t="s">
        <v>4457</v>
      </c>
      <c r="Z363" s="80" t="str">
        <f>IF(OR(R:R="",S:S=""),"Missing",IF(OR(S:S="Both EC and Condoms",S:S="Condom",S:S="EC"),"Yes",IF(AND(R:R&lt;&gt;"0: No Method",R:R&lt;&gt;"6: EC",R:R&lt;&gt;"5: Condoms"),"Yes","No")))</f>
        <v>No</v>
      </c>
      <c r="AA3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63" s="80" t="s">
        <v>4509</v>
      </c>
      <c r="AC363" s="80">
        <f>VLOOKUP(N363,Registration!O:P,2,FALSE)</f>
        <v>15</v>
      </c>
      <c r="AD363" s="82" t="s">
        <v>4510</v>
      </c>
      <c r="AE363" s="82"/>
      <c r="AF363" s="82"/>
      <c r="AG363" s="82"/>
      <c r="AH363" s="82"/>
    </row>
    <row r="364" spans="1:34" s="80" customFormat="1" ht="23.1" customHeight="1">
      <c r="A364" s="82" t="s">
        <v>52</v>
      </c>
      <c r="B364" s="82" t="s">
        <v>26</v>
      </c>
      <c r="C364" s="82" t="s">
        <v>27</v>
      </c>
      <c r="D364" s="82" t="s">
        <v>28</v>
      </c>
      <c r="E364" s="82" t="s">
        <v>28</v>
      </c>
      <c r="F364" s="82" t="s">
        <v>29</v>
      </c>
      <c r="G364" s="82" t="s">
        <v>1887</v>
      </c>
      <c r="H364" s="80" t="s">
        <v>8165</v>
      </c>
      <c r="I364" s="82" t="s">
        <v>8162</v>
      </c>
      <c r="J364" s="82">
        <v>16</v>
      </c>
      <c r="K364" s="82">
        <v>6</v>
      </c>
      <c r="L364" s="82">
        <v>2018</v>
      </c>
      <c r="M364" s="76">
        <f t="shared" si="5"/>
        <v>43267</v>
      </c>
      <c r="N364" s="82" t="s">
        <v>2283</v>
      </c>
      <c r="O364" s="82">
        <v>15</v>
      </c>
      <c r="P364" s="82" t="s">
        <v>4506</v>
      </c>
      <c r="Q364" s="82" t="s">
        <v>4456</v>
      </c>
      <c r="R364" s="82" t="s">
        <v>4507</v>
      </c>
      <c r="S364" s="82" t="s">
        <v>4508</v>
      </c>
      <c r="T364" s="82" t="s">
        <v>4456</v>
      </c>
      <c r="U364" s="82" t="s">
        <v>4457</v>
      </c>
      <c r="V364" s="82" t="s">
        <v>4457</v>
      </c>
      <c r="W364" s="82" t="s">
        <v>173</v>
      </c>
      <c r="X364" s="82" t="s">
        <v>4517</v>
      </c>
      <c r="Y364" s="82" t="s">
        <v>4456</v>
      </c>
      <c r="Z364" s="80" t="str">
        <f>IF(OR(R:R="",S:S=""),"Missing",IF(OR(S:S="Both EC and Condoms",S:S="Condom",S:S="EC"),"Yes",IF(AND(R:R&lt;&gt;"0: No Method",R:R&lt;&gt;"6: EC",R:R&lt;&gt;"5: Condoms"),"Yes","No")))</f>
        <v>No</v>
      </c>
      <c r="AA3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64" s="80" t="str">
        <f>IF(W:W="Pregnant","Pregnant",IF(AND(Z:Z="No",AA:AA="Yes"),"Adopter",IF(Z:Z="Yes","Continuing User",IF(AND(Z:Z="No",AA:AA="No"),"Non-user","Missing"))))</f>
        <v>Adopter</v>
      </c>
      <c r="AC364" s="80">
        <f>VLOOKUP(N364,Registration!O:P,2,FALSE)</f>
        <v>15</v>
      </c>
      <c r="AD364" s="82" t="s">
        <v>4510</v>
      </c>
      <c r="AE364" s="82"/>
      <c r="AF364" s="82"/>
      <c r="AG364" s="82"/>
      <c r="AH364" s="82"/>
    </row>
    <row r="365" spans="1:34" s="80" customFormat="1" ht="23.1" customHeight="1">
      <c r="A365" s="82" t="s">
        <v>52</v>
      </c>
      <c r="B365" s="82" t="s">
        <v>26</v>
      </c>
      <c r="C365" s="82" t="s">
        <v>27</v>
      </c>
      <c r="D365" s="82" t="s">
        <v>28</v>
      </c>
      <c r="E365" s="82" t="s">
        <v>28</v>
      </c>
      <c r="F365" s="82" t="s">
        <v>29</v>
      </c>
      <c r="G365" s="82" t="s">
        <v>1887</v>
      </c>
      <c r="H365" s="80" t="s">
        <v>8165</v>
      </c>
      <c r="I365" s="82" t="s">
        <v>8162</v>
      </c>
      <c r="J365" s="82">
        <v>16</v>
      </c>
      <c r="K365" s="82">
        <v>6</v>
      </c>
      <c r="L365" s="82">
        <v>2018</v>
      </c>
      <c r="M365" s="76">
        <f t="shared" si="5"/>
        <v>43267</v>
      </c>
      <c r="N365" s="82" t="s">
        <v>2258</v>
      </c>
      <c r="O365" s="82">
        <v>19</v>
      </c>
      <c r="P365" s="82" t="s">
        <v>4506</v>
      </c>
      <c r="Q365" s="82" t="s">
        <v>4456</v>
      </c>
      <c r="R365" s="82" t="s">
        <v>4507</v>
      </c>
      <c r="S365" s="82" t="s">
        <v>4508</v>
      </c>
      <c r="T365" s="82" t="s">
        <v>4456</v>
      </c>
      <c r="U365" s="82" t="s">
        <v>4457</v>
      </c>
      <c r="V365" s="82" t="s">
        <v>4457</v>
      </c>
      <c r="W365" s="82" t="s">
        <v>173</v>
      </c>
      <c r="X365" s="82" t="s">
        <v>4524</v>
      </c>
      <c r="Y365" s="82" t="s">
        <v>4456</v>
      </c>
      <c r="Z365" s="80" t="str">
        <f>IF(OR(R:R="",S:S=""),"Missing",IF(OR(S:S="Both EC and Condoms",S:S="Condom",S:S="EC"),"Yes",IF(AND(R:R&lt;&gt;"0: No Method",R:R&lt;&gt;"6: EC",R:R&lt;&gt;"5: Condoms"),"Yes","No")))</f>
        <v>No</v>
      </c>
      <c r="AA3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65" s="80" t="str">
        <f>IF(W:W="Pregnant","Pregnant",IF(AND(Z:Z="No",AA:AA="Yes"),"Adopter",IF(Z:Z="Yes","Continuing User",IF(AND(Z:Z="No",AA:AA="No"),"Non-user","Missing"))))</f>
        <v>Adopter</v>
      </c>
      <c r="AC365" s="80">
        <f>VLOOKUP(N365,Registration!O:P,2,FALSE)</f>
        <v>19</v>
      </c>
      <c r="AD365" s="82" t="s">
        <v>4510</v>
      </c>
      <c r="AE365" s="82"/>
      <c r="AF365" s="82"/>
      <c r="AG365" s="82"/>
      <c r="AH365" s="82"/>
    </row>
    <row r="366" spans="1:34" s="80" customFormat="1" ht="23.1" customHeight="1">
      <c r="A366" s="82" t="s">
        <v>52</v>
      </c>
      <c r="B366" s="82" t="s">
        <v>26</v>
      </c>
      <c r="C366" s="82" t="s">
        <v>27</v>
      </c>
      <c r="D366" s="82" t="s">
        <v>28</v>
      </c>
      <c r="E366" s="82" t="s">
        <v>28</v>
      </c>
      <c r="F366" s="82" t="s">
        <v>29</v>
      </c>
      <c r="G366" s="82" t="s">
        <v>1887</v>
      </c>
      <c r="H366" s="80" t="s">
        <v>8165</v>
      </c>
      <c r="I366" s="82" t="s">
        <v>8162</v>
      </c>
      <c r="J366" s="82">
        <v>16</v>
      </c>
      <c r="K366" s="82">
        <v>6</v>
      </c>
      <c r="L366" s="82">
        <v>2018</v>
      </c>
      <c r="M366" s="76">
        <f t="shared" si="5"/>
        <v>43267</v>
      </c>
      <c r="N366" s="82" t="s">
        <v>2287</v>
      </c>
      <c r="O366" s="82">
        <v>15</v>
      </c>
      <c r="P366" s="82" t="s">
        <v>4506</v>
      </c>
      <c r="Q366" s="82" t="s">
        <v>4456</v>
      </c>
      <c r="R366" s="82" t="s">
        <v>4507</v>
      </c>
      <c r="S366" s="82" t="s">
        <v>4508</v>
      </c>
      <c r="T366" s="82" t="s">
        <v>4456</v>
      </c>
      <c r="U366" s="82" t="s">
        <v>4457</v>
      </c>
      <c r="V366" s="82" t="s">
        <v>4457</v>
      </c>
      <c r="W366" s="82" t="s">
        <v>173</v>
      </c>
      <c r="X366" s="82" t="s">
        <v>4524</v>
      </c>
      <c r="Y366" s="82" t="s">
        <v>4456</v>
      </c>
      <c r="Z366" s="80" t="str">
        <f>IF(OR(R:R="",S:S=""),"Missing",IF(OR(S:S="Both EC and Condoms",S:S="Condom",S:S="EC"),"Yes",IF(AND(R:R&lt;&gt;"0: No Method",R:R&lt;&gt;"6: EC",R:R&lt;&gt;"5: Condoms"),"Yes","No")))</f>
        <v>No</v>
      </c>
      <c r="AA3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66" s="80" t="str">
        <f>IF(W:W="Pregnant","Pregnant",IF(AND(Z:Z="No",AA:AA="Yes"),"Adopter",IF(Z:Z="Yes","Continuing User",IF(AND(Z:Z="No",AA:AA="No"),"Non-user","Missing"))))</f>
        <v>Adopter</v>
      </c>
      <c r="AC366" s="80">
        <f>VLOOKUP(N366,Registration!O:P,2,FALSE)</f>
        <v>15</v>
      </c>
      <c r="AD366" s="82" t="s">
        <v>4510</v>
      </c>
      <c r="AE366" s="82"/>
      <c r="AF366" s="82"/>
      <c r="AG366" s="82"/>
      <c r="AH366" s="82"/>
    </row>
    <row r="367" spans="1:34" s="80" customFormat="1" ht="23.1" customHeight="1">
      <c r="A367" s="82" t="s">
        <v>52</v>
      </c>
      <c r="B367" s="82" t="s">
        <v>26</v>
      </c>
      <c r="C367" s="82" t="s">
        <v>27</v>
      </c>
      <c r="D367" s="82" t="s">
        <v>28</v>
      </c>
      <c r="E367" s="82" t="s">
        <v>28</v>
      </c>
      <c r="F367" s="82" t="s">
        <v>29</v>
      </c>
      <c r="G367" s="82" t="s">
        <v>1887</v>
      </c>
      <c r="H367" s="80" t="s">
        <v>8165</v>
      </c>
      <c r="I367" s="82" t="s">
        <v>8162</v>
      </c>
      <c r="J367" s="82">
        <v>16</v>
      </c>
      <c r="K367" s="82">
        <v>6</v>
      </c>
      <c r="L367" s="82">
        <v>2018</v>
      </c>
      <c r="M367" s="76">
        <f t="shared" si="5"/>
        <v>43267</v>
      </c>
      <c r="N367" s="82" t="s">
        <v>2285</v>
      </c>
      <c r="O367" s="82">
        <v>16</v>
      </c>
      <c r="P367" s="82" t="s">
        <v>4506</v>
      </c>
      <c r="Q367" s="82" t="s">
        <v>4456</v>
      </c>
      <c r="R367" s="82" t="s">
        <v>4507</v>
      </c>
      <c r="S367" s="82" t="s">
        <v>4508</v>
      </c>
      <c r="T367" s="82" t="s">
        <v>4456</v>
      </c>
      <c r="U367" s="82" t="s">
        <v>4457</v>
      </c>
      <c r="V367" s="82" t="s">
        <v>4457</v>
      </c>
      <c r="W367" s="82" t="s">
        <v>173</v>
      </c>
      <c r="X367" s="82" t="s">
        <v>4514</v>
      </c>
      <c r="Y367" s="82" t="s">
        <v>4456</v>
      </c>
      <c r="Z367" s="80" t="str">
        <f>IF(OR(R:R="",S:S=""),"Missing",IF(OR(S:S="Both EC and Condoms",S:S="Condom",S:S="EC"),"Yes",IF(AND(R:R&lt;&gt;"0: No Method",R:R&lt;&gt;"6: EC",R:R&lt;&gt;"5: Condoms"),"Yes","No")))</f>
        <v>No</v>
      </c>
      <c r="AA3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67" s="80" t="str">
        <f>IF(W:W="Pregnant","Pregnant",IF(AND(Z:Z="No",AA:AA="Yes"),"Adopter",IF(Z:Z="Yes","Continuing User",IF(AND(Z:Z="No",AA:AA="No"),"Non-user","Missing"))))</f>
        <v>Adopter</v>
      </c>
      <c r="AC367" s="80">
        <f>VLOOKUP(N367,Registration!O:P,2,FALSE)</f>
        <v>16</v>
      </c>
      <c r="AD367" s="82" t="s">
        <v>4510</v>
      </c>
      <c r="AE367" s="82"/>
      <c r="AF367" s="82"/>
      <c r="AG367" s="82"/>
      <c r="AH367" s="82"/>
    </row>
    <row r="368" spans="1:34" s="80" customFormat="1" ht="23.1" customHeight="1">
      <c r="A368" s="82" t="s">
        <v>52</v>
      </c>
      <c r="B368" s="82" t="s">
        <v>26</v>
      </c>
      <c r="C368" s="82" t="s">
        <v>27</v>
      </c>
      <c r="D368" s="82" t="s">
        <v>28</v>
      </c>
      <c r="E368" s="82" t="s">
        <v>28</v>
      </c>
      <c r="F368" s="82" t="s">
        <v>29</v>
      </c>
      <c r="G368" s="82" t="s">
        <v>1887</v>
      </c>
      <c r="H368" s="80" t="s">
        <v>8165</v>
      </c>
      <c r="I368" s="82" t="s">
        <v>8162</v>
      </c>
      <c r="J368" s="82">
        <v>16</v>
      </c>
      <c r="K368" s="82">
        <v>6</v>
      </c>
      <c r="L368" s="82">
        <v>2018</v>
      </c>
      <c r="M368" s="76">
        <f t="shared" si="5"/>
        <v>43267</v>
      </c>
      <c r="N368" s="82" t="s">
        <v>2242</v>
      </c>
      <c r="O368" s="82">
        <v>17</v>
      </c>
      <c r="P368" s="82" t="s">
        <v>4506</v>
      </c>
      <c r="Q368" s="82" t="s">
        <v>4456</v>
      </c>
      <c r="R368" s="82" t="s">
        <v>4507</v>
      </c>
      <c r="S368" s="82" t="s">
        <v>4508</v>
      </c>
      <c r="T368" s="82" t="s">
        <v>4457</v>
      </c>
      <c r="U368" s="82" t="s">
        <v>4457</v>
      </c>
      <c r="V368" s="82" t="s">
        <v>4457</v>
      </c>
      <c r="W368" s="82" t="s">
        <v>173</v>
      </c>
      <c r="X368" s="82" t="s">
        <v>4507</v>
      </c>
      <c r="Y368" s="82" t="s">
        <v>4457</v>
      </c>
      <c r="Z368" s="80" t="str">
        <f>IF(OR(R:R="",S:S=""),"Missing",IF(OR(S:S="Both EC and Condoms",S:S="Condom",S:S="EC"),"Yes",IF(AND(R:R&lt;&gt;"0: No Method",R:R&lt;&gt;"6: EC",R:R&lt;&gt;"5: Condoms"),"Yes","No")))</f>
        <v>No</v>
      </c>
      <c r="AA3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68" s="80" t="s">
        <v>4509</v>
      </c>
      <c r="AC368" s="80">
        <f>VLOOKUP(N368,Registration!O:P,2,FALSE)</f>
        <v>17</v>
      </c>
      <c r="AD368" s="82" t="s">
        <v>4510</v>
      </c>
      <c r="AE368" s="82"/>
      <c r="AF368" s="82"/>
      <c r="AG368" s="82"/>
      <c r="AH368" s="82"/>
    </row>
    <row r="369" spans="1:34" s="80" customFormat="1" ht="23.1" customHeight="1">
      <c r="A369" s="82" t="s">
        <v>52</v>
      </c>
      <c r="B369" s="82" t="s">
        <v>26</v>
      </c>
      <c r="C369" s="82" t="s">
        <v>27</v>
      </c>
      <c r="D369" s="82" t="s">
        <v>28</v>
      </c>
      <c r="E369" s="82" t="s">
        <v>28</v>
      </c>
      <c r="F369" s="82" t="s">
        <v>29</v>
      </c>
      <c r="G369" s="82" t="s">
        <v>1887</v>
      </c>
      <c r="H369" s="80" t="s">
        <v>8165</v>
      </c>
      <c r="I369" s="82" t="s">
        <v>8162</v>
      </c>
      <c r="J369" s="82">
        <v>16</v>
      </c>
      <c r="K369" s="82">
        <v>6</v>
      </c>
      <c r="L369" s="82">
        <v>2018</v>
      </c>
      <c r="M369" s="76">
        <f t="shared" si="5"/>
        <v>43267</v>
      </c>
      <c r="N369" s="82" t="s">
        <v>2244</v>
      </c>
      <c r="O369" s="82">
        <v>15</v>
      </c>
      <c r="P369" s="82" t="s">
        <v>4506</v>
      </c>
      <c r="Q369" s="82" t="s">
        <v>4456</v>
      </c>
      <c r="R369" s="82" t="s">
        <v>4507</v>
      </c>
      <c r="S369" s="82" t="s">
        <v>4508</v>
      </c>
      <c r="T369" s="82" t="s">
        <v>4457</v>
      </c>
      <c r="U369" s="82" t="s">
        <v>4457</v>
      </c>
      <c r="V369" s="82" t="s">
        <v>4457</v>
      </c>
      <c r="W369" s="82" t="s">
        <v>173</v>
      </c>
      <c r="X369" s="82" t="s">
        <v>4507</v>
      </c>
      <c r="Y369" s="82" t="s">
        <v>4457</v>
      </c>
      <c r="Z369" s="80" t="str">
        <f>IF(OR(R:R="",S:S=""),"Missing",IF(OR(S:S="Both EC and Condoms",S:S="Condom",S:S="EC"),"Yes",IF(AND(R:R&lt;&gt;"0: No Method",R:R&lt;&gt;"6: EC",R:R&lt;&gt;"5: Condoms"),"Yes","No")))</f>
        <v>No</v>
      </c>
      <c r="AA3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69" s="80" t="s">
        <v>4509</v>
      </c>
      <c r="AC369" s="80">
        <f>VLOOKUP(N369,Registration!O:P,2,FALSE)</f>
        <v>15</v>
      </c>
      <c r="AD369" s="82" t="s">
        <v>4510</v>
      </c>
      <c r="AE369" s="82"/>
      <c r="AF369" s="82"/>
      <c r="AG369" s="82"/>
      <c r="AH369" s="82"/>
    </row>
    <row r="370" spans="1:34" s="80" customFormat="1" ht="23.1" customHeight="1">
      <c r="A370" s="82" t="s">
        <v>52</v>
      </c>
      <c r="B370" s="82" t="s">
        <v>26</v>
      </c>
      <c r="C370" s="82" t="s">
        <v>27</v>
      </c>
      <c r="D370" s="82" t="s">
        <v>28</v>
      </c>
      <c r="E370" s="82" t="s">
        <v>28</v>
      </c>
      <c r="F370" s="82" t="s">
        <v>29</v>
      </c>
      <c r="G370" s="82" t="s">
        <v>1887</v>
      </c>
      <c r="H370" s="80" t="s">
        <v>8165</v>
      </c>
      <c r="I370" s="82" t="s">
        <v>8162</v>
      </c>
      <c r="J370" s="82">
        <v>16</v>
      </c>
      <c r="K370" s="82">
        <v>6</v>
      </c>
      <c r="L370" s="82">
        <v>2018</v>
      </c>
      <c r="M370" s="76">
        <f t="shared" si="5"/>
        <v>43267</v>
      </c>
      <c r="N370" s="82" t="s">
        <v>2201</v>
      </c>
      <c r="O370" s="82">
        <v>15</v>
      </c>
      <c r="P370" s="82" t="s">
        <v>4511</v>
      </c>
      <c r="Q370" s="82" t="s">
        <v>4456</v>
      </c>
      <c r="R370" s="82" t="s">
        <v>4507</v>
      </c>
      <c r="S370" s="82" t="s">
        <v>4508</v>
      </c>
      <c r="T370" s="82" t="s">
        <v>4456</v>
      </c>
      <c r="U370" s="82" t="s">
        <v>4457</v>
      </c>
      <c r="V370" s="82" t="s">
        <v>4457</v>
      </c>
      <c r="W370" s="82" t="s">
        <v>173</v>
      </c>
      <c r="X370" s="80" t="s">
        <v>4527</v>
      </c>
      <c r="Y370" s="82" t="s">
        <v>4456</v>
      </c>
      <c r="Z370" s="80" t="str">
        <f>IF(OR(R:R="",S:S=""),"Missing",IF(OR(S:S="Both EC and Condoms",S:S="Condom",S:S="EC"),"Yes",IF(AND(R:R&lt;&gt;"0: No Method",R:R&lt;&gt;"6: EC",R:R&lt;&gt;"5: Condoms"),"Yes","No")))</f>
        <v>No</v>
      </c>
      <c r="AA3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70" s="80" t="str">
        <f>IF(W:W="Pregnant","Pregnant",IF(AND(Z:Z="No",AA:AA="Yes"),"Adopter",IF(Z:Z="Yes","Continuing User",IF(AND(Z:Z="No",AA:AA="No"),"Non-user","Missing"))))</f>
        <v>Adopter</v>
      </c>
      <c r="AC370" s="80">
        <f>VLOOKUP(N370,Registration!O:P,2,FALSE)</f>
        <v>15</v>
      </c>
      <c r="AD370" s="82" t="s">
        <v>4510</v>
      </c>
      <c r="AE370" s="82"/>
      <c r="AF370" s="82"/>
      <c r="AG370" s="82"/>
      <c r="AH370" s="82"/>
    </row>
    <row r="371" spans="1:34" s="80" customFormat="1" ht="23.1" customHeight="1">
      <c r="A371" s="82" t="s">
        <v>52</v>
      </c>
      <c r="B371" s="82" t="s">
        <v>26</v>
      </c>
      <c r="C371" s="82" t="s">
        <v>27</v>
      </c>
      <c r="D371" s="82" t="s">
        <v>28</v>
      </c>
      <c r="E371" s="82" t="s">
        <v>28</v>
      </c>
      <c r="F371" s="82" t="s">
        <v>29</v>
      </c>
      <c r="G371" s="82" t="s">
        <v>1887</v>
      </c>
      <c r="H371" s="80" t="s">
        <v>8165</v>
      </c>
      <c r="I371" s="82" t="s">
        <v>8162</v>
      </c>
      <c r="J371" s="82">
        <v>16</v>
      </c>
      <c r="K371" s="82">
        <v>6</v>
      </c>
      <c r="L371" s="82">
        <v>2018</v>
      </c>
      <c r="M371" s="76">
        <f t="shared" si="5"/>
        <v>43267</v>
      </c>
      <c r="N371" s="82" t="s">
        <v>2194</v>
      </c>
      <c r="O371" s="82">
        <v>19</v>
      </c>
      <c r="P371" s="82" t="s">
        <v>4511</v>
      </c>
      <c r="Q371" s="82" t="s">
        <v>4456</v>
      </c>
      <c r="R371" s="82" t="s">
        <v>4519</v>
      </c>
      <c r="S371" s="82" t="s">
        <v>4508</v>
      </c>
      <c r="T371" s="82" t="s">
        <v>4457</v>
      </c>
      <c r="U371" s="82" t="s">
        <v>4457</v>
      </c>
      <c r="V371" s="82" t="s">
        <v>4457</v>
      </c>
      <c r="W371" s="82" t="s">
        <v>173</v>
      </c>
      <c r="X371" s="82" t="s">
        <v>4517</v>
      </c>
      <c r="Y371" s="82" t="s">
        <v>4457</v>
      </c>
      <c r="Z371" s="80" t="str">
        <f>IF(OR(R:R="",S:S=""),"Missing",IF(OR(S:S="Both EC and Condoms",S:S="Condom",S:S="EC"),"Yes",IF(AND(R:R&lt;&gt;"0: No Method",R:R&lt;&gt;"6: EC",R:R&lt;&gt;"5: Condoms"),"Yes","No")))</f>
        <v>Yes</v>
      </c>
      <c r="AA3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71" s="80" t="str">
        <f>IF(W:W="Pregnant","Pregnant",IF(AND(Z:Z="No",AA:AA="Yes"),"Adopter",IF(Z:Z="Yes","Continuing User",IF(AND(Z:Z="No",AA:AA="No"),"Non-user","Missing"))))</f>
        <v>Continuing User</v>
      </c>
      <c r="AC371" s="80">
        <f>VLOOKUP(N371,Registration!O:P,2,FALSE)</f>
        <v>19</v>
      </c>
      <c r="AD371" s="82" t="s">
        <v>4510</v>
      </c>
      <c r="AE371" s="82"/>
      <c r="AF371" s="82"/>
      <c r="AG371" s="82"/>
      <c r="AH371" s="82"/>
    </row>
    <row r="372" spans="1:34" s="80" customFormat="1" ht="23.1" customHeight="1">
      <c r="A372" s="82" t="s">
        <v>52</v>
      </c>
      <c r="B372" s="82" t="s">
        <v>26</v>
      </c>
      <c r="C372" s="82" t="s">
        <v>27</v>
      </c>
      <c r="D372" s="82" t="s">
        <v>28</v>
      </c>
      <c r="E372" s="82" t="s">
        <v>28</v>
      </c>
      <c r="F372" s="82" t="s">
        <v>29</v>
      </c>
      <c r="G372" s="82" t="s">
        <v>1887</v>
      </c>
      <c r="H372" s="80" t="s">
        <v>8165</v>
      </c>
      <c r="I372" s="82" t="s">
        <v>8162</v>
      </c>
      <c r="J372" s="82">
        <v>16</v>
      </c>
      <c r="K372" s="82">
        <v>6</v>
      </c>
      <c r="L372" s="82">
        <v>2018</v>
      </c>
      <c r="M372" s="76">
        <f t="shared" si="5"/>
        <v>43267</v>
      </c>
      <c r="N372" s="82" t="s">
        <v>2256</v>
      </c>
      <c r="O372" s="82">
        <v>15</v>
      </c>
      <c r="P372" s="82" t="s">
        <v>4506</v>
      </c>
      <c r="Q372" s="82" t="s">
        <v>4456</v>
      </c>
      <c r="R372" s="82" t="s">
        <v>4507</v>
      </c>
      <c r="S372" s="82" t="s">
        <v>4508</v>
      </c>
      <c r="T372" s="82" t="s">
        <v>4456</v>
      </c>
      <c r="U372" s="82" t="s">
        <v>4457</v>
      </c>
      <c r="V372" s="82" t="s">
        <v>4457</v>
      </c>
      <c r="W372" s="82" t="s">
        <v>173</v>
      </c>
      <c r="X372" s="80" t="s">
        <v>4527</v>
      </c>
      <c r="Y372" s="82" t="s">
        <v>4456</v>
      </c>
      <c r="Z372" s="80" t="str">
        <f>IF(OR(R:R="",S:S=""),"Missing",IF(OR(S:S="Both EC and Condoms",S:S="Condom",S:S="EC"),"Yes",IF(AND(R:R&lt;&gt;"0: No Method",R:R&lt;&gt;"6: EC",R:R&lt;&gt;"5: Condoms"),"Yes","No")))</f>
        <v>No</v>
      </c>
      <c r="AA3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72" s="80" t="str">
        <f>IF(W:W="Pregnant","Pregnant",IF(AND(Z:Z="No",AA:AA="Yes"),"Adopter",IF(Z:Z="Yes","Continuing User",IF(AND(Z:Z="No",AA:AA="No"),"Non-user","Missing"))))</f>
        <v>Adopter</v>
      </c>
      <c r="AC372" s="80">
        <f>VLOOKUP(N372,Registration!O:P,2,FALSE)</f>
        <v>15</v>
      </c>
      <c r="AD372" s="82" t="s">
        <v>4510</v>
      </c>
      <c r="AE372" s="82"/>
      <c r="AF372" s="82"/>
      <c r="AG372" s="82"/>
      <c r="AH372" s="82"/>
    </row>
    <row r="373" spans="1:34" s="80" customFormat="1" ht="23.1" customHeight="1">
      <c r="A373" s="82" t="s">
        <v>52</v>
      </c>
      <c r="B373" s="82" t="s">
        <v>26</v>
      </c>
      <c r="C373" s="82" t="s">
        <v>27</v>
      </c>
      <c r="D373" s="82" t="s">
        <v>28</v>
      </c>
      <c r="E373" s="82" t="s">
        <v>28</v>
      </c>
      <c r="F373" s="82" t="s">
        <v>29</v>
      </c>
      <c r="G373" s="82" t="s">
        <v>1887</v>
      </c>
      <c r="H373" s="80" t="s">
        <v>8165</v>
      </c>
      <c r="I373" s="82" t="s">
        <v>8162</v>
      </c>
      <c r="J373" s="82">
        <v>16</v>
      </c>
      <c r="K373" s="82">
        <v>6</v>
      </c>
      <c r="L373" s="82">
        <v>2018</v>
      </c>
      <c r="M373" s="76">
        <f t="shared" si="5"/>
        <v>43267</v>
      </c>
      <c r="N373" s="82" t="s">
        <v>2254</v>
      </c>
      <c r="O373" s="82">
        <v>15</v>
      </c>
      <c r="P373" s="82" t="s">
        <v>4506</v>
      </c>
      <c r="Q373" s="82" t="s">
        <v>4456</v>
      </c>
      <c r="R373" s="82" t="s">
        <v>4507</v>
      </c>
      <c r="S373" s="82" t="s">
        <v>4508</v>
      </c>
      <c r="T373" s="82" t="s">
        <v>4457</v>
      </c>
      <c r="U373" s="82" t="s">
        <v>4457</v>
      </c>
      <c r="V373" s="82" t="s">
        <v>4457</v>
      </c>
      <c r="W373" s="82" t="s">
        <v>173</v>
      </c>
      <c r="X373" s="82" t="s">
        <v>4507</v>
      </c>
      <c r="Y373" s="82" t="s">
        <v>4457</v>
      </c>
      <c r="Z373" s="80" t="str">
        <f>IF(OR(R:R="",S:S=""),"Missing",IF(OR(S:S="Both EC and Condoms",S:S="Condom",S:S="EC"),"Yes",IF(AND(R:R&lt;&gt;"0: No Method",R:R&lt;&gt;"6: EC",R:R&lt;&gt;"5: Condoms"),"Yes","No")))</f>
        <v>No</v>
      </c>
      <c r="AA3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73" s="80" t="s">
        <v>4509</v>
      </c>
      <c r="AC373" s="80">
        <f>VLOOKUP(N373,Registration!O:P,2,FALSE)</f>
        <v>15</v>
      </c>
      <c r="AD373" s="82" t="s">
        <v>4510</v>
      </c>
      <c r="AE373" s="82"/>
      <c r="AF373" s="82"/>
      <c r="AG373" s="82"/>
      <c r="AH373" s="82"/>
    </row>
    <row r="374" spans="1:34" s="80" customFormat="1" ht="23.1" customHeight="1">
      <c r="A374" s="82" t="s">
        <v>52</v>
      </c>
      <c r="B374" s="82" t="s">
        <v>26</v>
      </c>
      <c r="C374" s="82" t="s">
        <v>27</v>
      </c>
      <c r="D374" s="82" t="s">
        <v>28</v>
      </c>
      <c r="E374" s="82" t="s">
        <v>28</v>
      </c>
      <c r="F374" s="82" t="s">
        <v>29</v>
      </c>
      <c r="G374" s="82" t="s">
        <v>1887</v>
      </c>
      <c r="H374" s="80" t="s">
        <v>8165</v>
      </c>
      <c r="I374" s="82" t="s">
        <v>8162</v>
      </c>
      <c r="J374" s="82">
        <v>16</v>
      </c>
      <c r="K374" s="82">
        <v>6</v>
      </c>
      <c r="L374" s="82">
        <v>2018</v>
      </c>
      <c r="M374" s="76">
        <f t="shared" si="5"/>
        <v>43267</v>
      </c>
      <c r="N374" s="82" t="s">
        <v>2248</v>
      </c>
      <c r="O374" s="82">
        <v>15</v>
      </c>
      <c r="P374" s="82" t="s">
        <v>4506</v>
      </c>
      <c r="Q374" s="82" t="s">
        <v>4456</v>
      </c>
      <c r="R374" s="82" t="s">
        <v>4507</v>
      </c>
      <c r="S374" s="82" t="s">
        <v>4508</v>
      </c>
      <c r="T374" s="82" t="s">
        <v>4456</v>
      </c>
      <c r="U374" s="82" t="s">
        <v>4457</v>
      </c>
      <c r="V374" s="82" t="s">
        <v>4457</v>
      </c>
      <c r="W374" s="82" t="s">
        <v>173</v>
      </c>
      <c r="X374" s="80" t="s">
        <v>4527</v>
      </c>
      <c r="Y374" s="82" t="s">
        <v>4456</v>
      </c>
      <c r="Z374" s="80" t="str">
        <f>IF(OR(R:R="",S:S=""),"Missing",IF(OR(S:S="Both EC and Condoms",S:S="Condom",S:S="EC"),"Yes",IF(AND(R:R&lt;&gt;"0: No Method",R:R&lt;&gt;"6: EC",R:R&lt;&gt;"5: Condoms"),"Yes","No")))</f>
        <v>No</v>
      </c>
      <c r="AA3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74" s="80" t="str">
        <f>IF(W:W="Pregnant","Pregnant",IF(AND(Z:Z="No",AA:AA="Yes"),"Adopter",IF(Z:Z="Yes","Continuing User",IF(AND(Z:Z="No",AA:AA="No"),"Non-user","Missing"))))</f>
        <v>Adopter</v>
      </c>
      <c r="AC374" s="80">
        <f>VLOOKUP(N374,Registration!O:P,2,FALSE)</f>
        <v>15</v>
      </c>
      <c r="AD374" s="82" t="s">
        <v>4510</v>
      </c>
      <c r="AE374" s="82"/>
      <c r="AF374" s="82"/>
      <c r="AG374" s="82"/>
      <c r="AH374" s="82"/>
    </row>
    <row r="375" spans="1:34" s="80" customFormat="1" ht="23.1" customHeight="1">
      <c r="A375" s="82" t="s">
        <v>52</v>
      </c>
      <c r="B375" s="82" t="s">
        <v>26</v>
      </c>
      <c r="C375" s="82" t="s">
        <v>27</v>
      </c>
      <c r="D375" s="82" t="s">
        <v>28</v>
      </c>
      <c r="E375" s="82" t="s">
        <v>28</v>
      </c>
      <c r="F375" s="82" t="s">
        <v>29</v>
      </c>
      <c r="G375" s="82" t="s">
        <v>1887</v>
      </c>
      <c r="H375" s="80" t="s">
        <v>8165</v>
      </c>
      <c r="I375" s="82" t="s">
        <v>8162</v>
      </c>
      <c r="J375" s="82">
        <v>16</v>
      </c>
      <c r="K375" s="82">
        <v>6</v>
      </c>
      <c r="L375" s="82">
        <v>2018</v>
      </c>
      <c r="M375" s="76">
        <f t="shared" si="5"/>
        <v>43267</v>
      </c>
      <c r="N375" s="82" t="s">
        <v>2067</v>
      </c>
      <c r="O375" s="82">
        <v>15</v>
      </c>
      <c r="P375" s="82" t="s">
        <v>4511</v>
      </c>
      <c r="Q375" s="82" t="s">
        <v>4456</v>
      </c>
      <c r="R375" s="82" t="s">
        <v>4507</v>
      </c>
      <c r="S375" s="82" t="s">
        <v>4508</v>
      </c>
      <c r="T375" s="82" t="s">
        <v>4456</v>
      </c>
      <c r="U375" s="82" t="s">
        <v>4457</v>
      </c>
      <c r="V375" s="82" t="s">
        <v>4457</v>
      </c>
      <c r="W375" s="82" t="s">
        <v>173</v>
      </c>
      <c r="X375" s="82" t="s">
        <v>4517</v>
      </c>
      <c r="Y375" s="82" t="s">
        <v>4456</v>
      </c>
      <c r="Z375" s="80" t="str">
        <f>IF(OR(R:R="",S:S=""),"Missing",IF(OR(S:S="Both EC and Condoms",S:S="Condom",S:S="EC"),"Yes",IF(AND(R:R&lt;&gt;"0: No Method",R:R&lt;&gt;"6: EC",R:R&lt;&gt;"5: Condoms"),"Yes","No")))</f>
        <v>No</v>
      </c>
      <c r="AA3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75" s="80" t="str">
        <f>IF(W:W="Pregnant","Pregnant",IF(AND(Z:Z="No",AA:AA="Yes"),"Adopter",IF(Z:Z="Yes","Continuing User",IF(AND(Z:Z="No",AA:AA="No"),"Non-user","Missing"))))</f>
        <v>Adopter</v>
      </c>
      <c r="AC375" s="80">
        <f>VLOOKUP(N375,Registration!O:P,2,FALSE)</f>
        <v>15</v>
      </c>
      <c r="AD375" s="82" t="s">
        <v>4510</v>
      </c>
      <c r="AE375" s="82"/>
      <c r="AF375" s="82"/>
      <c r="AG375" s="82"/>
      <c r="AH375" s="82"/>
    </row>
    <row r="376" spans="1:34" s="80" customFormat="1" ht="23.1" customHeight="1">
      <c r="A376" s="82" t="s">
        <v>52</v>
      </c>
      <c r="B376" s="82" t="s">
        <v>26</v>
      </c>
      <c r="C376" s="82" t="s">
        <v>27</v>
      </c>
      <c r="D376" s="82" t="s">
        <v>28</v>
      </c>
      <c r="E376" s="82" t="s">
        <v>28</v>
      </c>
      <c r="F376" s="82" t="s">
        <v>29</v>
      </c>
      <c r="G376" s="82" t="s">
        <v>1887</v>
      </c>
      <c r="H376" s="80" t="s">
        <v>8165</v>
      </c>
      <c r="I376" s="82" t="s">
        <v>8162</v>
      </c>
      <c r="J376" s="82">
        <v>16</v>
      </c>
      <c r="K376" s="82">
        <v>6</v>
      </c>
      <c r="L376" s="82">
        <v>2018</v>
      </c>
      <c r="M376" s="76">
        <f t="shared" si="5"/>
        <v>43267</v>
      </c>
      <c r="N376" s="82" t="s">
        <v>2236</v>
      </c>
      <c r="O376" s="82">
        <v>19</v>
      </c>
      <c r="P376" s="82" t="s">
        <v>4506</v>
      </c>
      <c r="Q376" s="82" t="s">
        <v>4456</v>
      </c>
      <c r="R376" s="82" t="s">
        <v>4507</v>
      </c>
      <c r="S376" s="82" t="s">
        <v>4508</v>
      </c>
      <c r="T376" s="82" t="s">
        <v>4456</v>
      </c>
      <c r="U376" s="82" t="s">
        <v>4457</v>
      </c>
      <c r="V376" s="82" t="s">
        <v>4457</v>
      </c>
      <c r="W376" s="82" t="s">
        <v>173</v>
      </c>
      <c r="X376" s="82" t="s">
        <v>4517</v>
      </c>
      <c r="Y376" s="82" t="s">
        <v>4456</v>
      </c>
      <c r="Z376" s="80" t="str">
        <f>IF(OR(R:R="",S:S=""),"Missing",IF(OR(S:S="Both EC and Condoms",S:S="Condom",S:S="EC"),"Yes",IF(AND(R:R&lt;&gt;"0: No Method",R:R&lt;&gt;"6: EC",R:R&lt;&gt;"5: Condoms"),"Yes","No")))</f>
        <v>No</v>
      </c>
      <c r="AA3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76" s="80" t="str">
        <f>IF(W:W="Pregnant","Pregnant",IF(AND(Z:Z="No",AA:AA="Yes"),"Adopter",IF(Z:Z="Yes","Continuing User",IF(AND(Z:Z="No",AA:AA="No"),"Non-user","Missing"))))</f>
        <v>Adopter</v>
      </c>
      <c r="AC376" s="80">
        <f>VLOOKUP(N376,Registration!O:P,2,FALSE)</f>
        <v>19</v>
      </c>
      <c r="AD376" s="82" t="s">
        <v>4510</v>
      </c>
      <c r="AE376" s="82"/>
      <c r="AF376" s="82"/>
      <c r="AG376" s="82"/>
      <c r="AH376" s="82"/>
    </row>
    <row r="377" spans="1:34" s="80" customFormat="1" ht="23.1" customHeight="1">
      <c r="A377" s="82" t="s">
        <v>52</v>
      </c>
      <c r="B377" s="82" t="s">
        <v>26</v>
      </c>
      <c r="C377" s="82" t="s">
        <v>27</v>
      </c>
      <c r="D377" s="82" t="s">
        <v>28</v>
      </c>
      <c r="E377" s="82" t="s">
        <v>28</v>
      </c>
      <c r="F377" s="82" t="s">
        <v>29</v>
      </c>
      <c r="G377" s="82" t="s">
        <v>1887</v>
      </c>
      <c r="H377" s="80" t="s">
        <v>8165</v>
      </c>
      <c r="I377" s="82" t="s">
        <v>8162</v>
      </c>
      <c r="J377" s="82">
        <v>16</v>
      </c>
      <c r="K377" s="82">
        <v>6</v>
      </c>
      <c r="L377" s="82">
        <v>2018</v>
      </c>
      <c r="M377" s="76">
        <f t="shared" si="5"/>
        <v>43267</v>
      </c>
      <c r="N377" s="82" t="s">
        <v>2234</v>
      </c>
      <c r="O377" s="82">
        <v>17</v>
      </c>
      <c r="P377" s="82" t="s">
        <v>4511</v>
      </c>
      <c r="Q377" s="82" t="s">
        <v>4456</v>
      </c>
      <c r="R377" s="82" t="s">
        <v>4507</v>
      </c>
      <c r="S377" s="82" t="s">
        <v>4508</v>
      </c>
      <c r="T377" s="82" t="s">
        <v>4456</v>
      </c>
      <c r="U377" s="82" t="s">
        <v>4457</v>
      </c>
      <c r="V377" s="82" t="s">
        <v>4457</v>
      </c>
      <c r="W377" s="82" t="s">
        <v>173</v>
      </c>
      <c r="X377" s="82" t="s">
        <v>4514</v>
      </c>
      <c r="Y377" s="82" t="s">
        <v>4456</v>
      </c>
      <c r="Z377" s="80" t="str">
        <f>IF(OR(R:R="",S:S=""),"Missing",IF(OR(S:S="Both EC and Condoms",S:S="Condom",S:S="EC"),"Yes",IF(AND(R:R&lt;&gt;"0: No Method",R:R&lt;&gt;"6: EC",R:R&lt;&gt;"5: Condoms"),"Yes","No")))</f>
        <v>No</v>
      </c>
      <c r="AA3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77" s="80" t="str">
        <f>IF(W:W="Pregnant","Pregnant",IF(AND(Z:Z="No",AA:AA="Yes"),"Adopter",IF(Z:Z="Yes","Continuing User",IF(AND(Z:Z="No",AA:AA="No"),"Non-user","Missing"))))</f>
        <v>Adopter</v>
      </c>
      <c r="AC377" s="80">
        <f>VLOOKUP(N377,Registration!O:P,2,FALSE)</f>
        <v>17</v>
      </c>
      <c r="AD377" s="82" t="s">
        <v>4510</v>
      </c>
      <c r="AE377" s="82"/>
      <c r="AF377" s="82"/>
      <c r="AG377" s="82"/>
      <c r="AH377" s="82"/>
    </row>
    <row r="378" spans="1:34" s="80" customFormat="1" ht="23.1" customHeight="1">
      <c r="A378" s="82" t="s">
        <v>52</v>
      </c>
      <c r="B378" s="82" t="s">
        <v>26</v>
      </c>
      <c r="C378" s="82" t="s">
        <v>27</v>
      </c>
      <c r="D378" s="82" t="s">
        <v>28</v>
      </c>
      <c r="E378" s="82" t="s">
        <v>28</v>
      </c>
      <c r="F378" s="82" t="s">
        <v>29</v>
      </c>
      <c r="G378" s="82" t="s">
        <v>1887</v>
      </c>
      <c r="H378" s="80" t="s">
        <v>8165</v>
      </c>
      <c r="I378" s="82" t="s">
        <v>8162</v>
      </c>
      <c r="J378" s="82">
        <v>16</v>
      </c>
      <c r="K378" s="82">
        <v>6</v>
      </c>
      <c r="L378" s="82">
        <v>2018</v>
      </c>
      <c r="M378" s="76">
        <f t="shared" si="5"/>
        <v>43267</v>
      </c>
      <c r="N378" s="82" t="s">
        <v>2238</v>
      </c>
      <c r="O378" s="82">
        <v>17</v>
      </c>
      <c r="P378" s="82" t="s">
        <v>4506</v>
      </c>
      <c r="Q378" s="82" t="s">
        <v>4456</v>
      </c>
      <c r="R378" s="82" t="s">
        <v>4507</v>
      </c>
      <c r="S378" s="82" t="s">
        <v>4508</v>
      </c>
      <c r="T378" s="82" t="s">
        <v>4456</v>
      </c>
      <c r="U378" s="82" t="s">
        <v>4457</v>
      </c>
      <c r="V378" s="82" t="s">
        <v>4457</v>
      </c>
      <c r="W378" s="82" t="s">
        <v>173</v>
      </c>
      <c r="X378" s="80" t="s">
        <v>4527</v>
      </c>
      <c r="Y378" s="82" t="s">
        <v>4456</v>
      </c>
      <c r="Z378" s="80" t="str">
        <f>IF(OR(R:R="",S:S=""),"Missing",IF(OR(S:S="Both EC and Condoms",S:S="Condom",S:S="EC"),"Yes",IF(AND(R:R&lt;&gt;"0: No Method",R:R&lt;&gt;"6: EC",R:R&lt;&gt;"5: Condoms"),"Yes","No")))</f>
        <v>No</v>
      </c>
      <c r="AA3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78" s="80" t="str">
        <f>IF(W:W="Pregnant","Pregnant",IF(AND(Z:Z="No",AA:AA="Yes"),"Adopter",IF(Z:Z="Yes","Continuing User",IF(AND(Z:Z="No",AA:AA="No"),"Non-user","Missing"))))</f>
        <v>Adopter</v>
      </c>
      <c r="AC378" s="80">
        <f>VLOOKUP(N378,Registration!O:P,2,FALSE)</f>
        <v>17</v>
      </c>
      <c r="AD378" s="82" t="s">
        <v>4510</v>
      </c>
      <c r="AE378" s="82"/>
      <c r="AF378" s="82"/>
      <c r="AG378" s="82"/>
      <c r="AH378" s="82"/>
    </row>
    <row r="379" spans="1:34" s="80" customFormat="1" ht="23.1" customHeight="1">
      <c r="A379" s="82" t="s">
        <v>52</v>
      </c>
      <c r="B379" s="82" t="s">
        <v>26</v>
      </c>
      <c r="C379" s="82" t="s">
        <v>27</v>
      </c>
      <c r="D379" s="82" t="s">
        <v>28</v>
      </c>
      <c r="E379" s="82" t="s">
        <v>28</v>
      </c>
      <c r="F379" s="82" t="s">
        <v>29</v>
      </c>
      <c r="G379" s="82" t="s">
        <v>1887</v>
      </c>
      <c r="H379" s="80" t="s">
        <v>8165</v>
      </c>
      <c r="I379" s="82" t="s">
        <v>8162</v>
      </c>
      <c r="J379" s="82">
        <v>16</v>
      </c>
      <c r="K379" s="82">
        <v>6</v>
      </c>
      <c r="L379" s="82">
        <v>2018</v>
      </c>
      <c r="M379" s="76">
        <f t="shared" si="5"/>
        <v>43267</v>
      </c>
      <c r="N379" s="82" t="s">
        <v>2260</v>
      </c>
      <c r="O379" s="82">
        <v>15</v>
      </c>
      <c r="P379" s="82" t="s">
        <v>4506</v>
      </c>
      <c r="Q379" s="82" t="s">
        <v>4456</v>
      </c>
      <c r="R379" s="82" t="s">
        <v>4507</v>
      </c>
      <c r="S379" s="82" t="s">
        <v>4508</v>
      </c>
      <c r="T379" s="82" t="s">
        <v>4457</v>
      </c>
      <c r="U379" s="82" t="s">
        <v>4457</v>
      </c>
      <c r="V379" s="82" t="s">
        <v>4457</v>
      </c>
      <c r="W379" s="82" t="s">
        <v>173</v>
      </c>
      <c r="X379" s="82" t="s">
        <v>4507</v>
      </c>
      <c r="Y379" s="82" t="s">
        <v>4456</v>
      </c>
      <c r="Z379" s="80" t="str">
        <f>IF(OR(R:R="",S:S=""),"Missing",IF(OR(S:S="Both EC and Condoms",S:S="Condom",S:S="EC"),"Yes",IF(AND(R:R&lt;&gt;"0: No Method",R:R&lt;&gt;"6: EC",R:R&lt;&gt;"5: Condoms"),"Yes","No")))</f>
        <v>No</v>
      </c>
      <c r="AA3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79" s="80" t="s">
        <v>4509</v>
      </c>
      <c r="AC379" s="80">
        <f>VLOOKUP(N379,Registration!O:P,2,FALSE)</f>
        <v>15</v>
      </c>
      <c r="AD379" s="82" t="s">
        <v>4510</v>
      </c>
      <c r="AE379" s="82"/>
      <c r="AF379" s="82"/>
      <c r="AG379" s="82"/>
      <c r="AH379" s="82"/>
    </row>
    <row r="380" spans="1:34" s="80" customFormat="1" ht="23.1" customHeight="1">
      <c r="A380" s="82" t="s">
        <v>52</v>
      </c>
      <c r="B380" s="82" t="s">
        <v>26</v>
      </c>
      <c r="C380" s="82" t="s">
        <v>27</v>
      </c>
      <c r="D380" s="82" t="s">
        <v>28</v>
      </c>
      <c r="E380" s="82" t="s">
        <v>28</v>
      </c>
      <c r="F380" s="82" t="s">
        <v>29</v>
      </c>
      <c r="G380" s="82" t="s">
        <v>1887</v>
      </c>
      <c r="H380" s="80" t="s">
        <v>8165</v>
      </c>
      <c r="I380" s="82" t="s">
        <v>8162</v>
      </c>
      <c r="J380" s="82">
        <v>16</v>
      </c>
      <c r="K380" s="82">
        <v>6</v>
      </c>
      <c r="L380" s="82">
        <v>2018</v>
      </c>
      <c r="M380" s="76">
        <f t="shared" si="5"/>
        <v>43267</v>
      </c>
      <c r="N380" s="82" t="s">
        <v>2246</v>
      </c>
      <c r="O380" s="82">
        <v>15</v>
      </c>
      <c r="P380" s="82" t="s">
        <v>4511</v>
      </c>
      <c r="Q380" s="82" t="s">
        <v>4456</v>
      </c>
      <c r="R380" s="82" t="s">
        <v>4507</v>
      </c>
      <c r="S380" s="82" t="s">
        <v>4508</v>
      </c>
      <c r="T380" s="82" t="s">
        <v>4456</v>
      </c>
      <c r="U380" s="82" t="s">
        <v>4457</v>
      </c>
      <c r="V380" s="82" t="s">
        <v>4457</v>
      </c>
      <c r="W380" s="82" t="s">
        <v>173</v>
      </c>
      <c r="X380" s="80" t="s">
        <v>4527</v>
      </c>
      <c r="Y380" s="82" t="s">
        <v>4456</v>
      </c>
      <c r="Z380" s="80" t="str">
        <f>IF(OR(R:R="",S:S=""),"Missing",IF(OR(S:S="Both EC and Condoms",S:S="Condom",S:S="EC"),"Yes",IF(AND(R:R&lt;&gt;"0: No Method",R:R&lt;&gt;"6: EC",R:R&lt;&gt;"5: Condoms"),"Yes","No")))</f>
        <v>No</v>
      </c>
      <c r="AA3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80" s="80" t="str">
        <f>IF(W:W="Pregnant","Pregnant",IF(AND(Z:Z="No",AA:AA="Yes"),"Adopter",IF(Z:Z="Yes","Continuing User",IF(AND(Z:Z="No",AA:AA="No"),"Non-user","Missing"))))</f>
        <v>Adopter</v>
      </c>
      <c r="AC380" s="80">
        <f>VLOOKUP(N380,Registration!O:P,2,FALSE)</f>
        <v>16</v>
      </c>
      <c r="AD380" s="82" t="s">
        <v>4510</v>
      </c>
      <c r="AE380" s="82"/>
      <c r="AF380" s="82"/>
      <c r="AG380" s="82"/>
      <c r="AH380" s="82"/>
    </row>
    <row r="381" spans="1:34" s="80" customFormat="1" ht="23.1" customHeight="1">
      <c r="A381" s="82" t="s">
        <v>52</v>
      </c>
      <c r="B381" s="82" t="s">
        <v>26</v>
      </c>
      <c r="C381" s="82" t="s">
        <v>27</v>
      </c>
      <c r="D381" s="82" t="s">
        <v>28</v>
      </c>
      <c r="E381" s="82" t="s">
        <v>28</v>
      </c>
      <c r="F381" s="82" t="s">
        <v>29</v>
      </c>
      <c r="G381" s="82" t="s">
        <v>1887</v>
      </c>
      <c r="H381" s="80" t="s">
        <v>8165</v>
      </c>
      <c r="I381" s="82" t="s">
        <v>8162</v>
      </c>
      <c r="J381" s="82">
        <v>16</v>
      </c>
      <c r="K381" s="82">
        <v>6</v>
      </c>
      <c r="L381" s="82">
        <v>2018</v>
      </c>
      <c r="M381" s="76">
        <f t="shared" si="5"/>
        <v>43267</v>
      </c>
      <c r="N381" s="82" t="s">
        <v>2091</v>
      </c>
      <c r="O381" s="82">
        <v>15</v>
      </c>
      <c r="P381" s="82" t="s">
        <v>4511</v>
      </c>
      <c r="Q381" s="82" t="s">
        <v>4456</v>
      </c>
      <c r="R381" s="82" t="s">
        <v>4507</v>
      </c>
      <c r="S381" s="82" t="s">
        <v>4513</v>
      </c>
      <c r="T381" s="82" t="s">
        <v>4457</v>
      </c>
      <c r="U381" s="82" t="s">
        <v>4457</v>
      </c>
      <c r="V381" s="82" t="s">
        <v>4457</v>
      </c>
      <c r="W381" s="82" t="s">
        <v>173</v>
      </c>
      <c r="X381" s="82" t="s">
        <v>4507</v>
      </c>
      <c r="Y381" s="82" t="s">
        <v>4457</v>
      </c>
      <c r="Z381" s="80" t="str">
        <f>IF(OR(R:R="",S:S=""),"Missing",IF(OR(S:S="Both EC and Condoms",S:S="Condom",S:S="EC"),"Yes",IF(AND(R:R&lt;&gt;"0: No Method",R:R&lt;&gt;"6: EC",R:R&lt;&gt;"5: Condoms"),"Yes","No")))</f>
        <v>Yes</v>
      </c>
      <c r="AA3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81" s="80" t="str">
        <f>IF(W:W="Pregnant","Pregnant",IF(AND(Z:Z="No",AA:AA="Yes"),"Adopter",IF(Z:Z="Yes","Continuing User",IF(AND(Z:Z="No",AA:AA="No"),"Non-user","Missing"))))</f>
        <v>Continuing User</v>
      </c>
      <c r="AC381" s="80">
        <f>VLOOKUP(N381,Registration!O:P,2,FALSE)</f>
        <v>15</v>
      </c>
      <c r="AD381" s="82" t="s">
        <v>4510</v>
      </c>
      <c r="AE381" s="82"/>
      <c r="AF381" s="82"/>
      <c r="AG381" s="82"/>
      <c r="AH381" s="82"/>
    </row>
    <row r="382" spans="1:34" s="80" customFormat="1" ht="23.1" customHeight="1">
      <c r="A382" s="82" t="s">
        <v>52</v>
      </c>
      <c r="B382" s="82" t="s">
        <v>26</v>
      </c>
      <c r="C382" s="82" t="s">
        <v>27</v>
      </c>
      <c r="D382" s="82" t="s">
        <v>28</v>
      </c>
      <c r="E382" s="82" t="s">
        <v>28</v>
      </c>
      <c r="F382" s="82" t="s">
        <v>29</v>
      </c>
      <c r="G382" s="82" t="s">
        <v>1887</v>
      </c>
      <c r="H382" s="80" t="s">
        <v>8165</v>
      </c>
      <c r="I382" s="82" t="s">
        <v>8162</v>
      </c>
      <c r="J382" s="82">
        <v>16</v>
      </c>
      <c r="K382" s="82">
        <v>6</v>
      </c>
      <c r="L382" s="82">
        <v>2018</v>
      </c>
      <c r="M382" s="76">
        <f t="shared" si="5"/>
        <v>43267</v>
      </c>
      <c r="N382" s="82" t="s">
        <v>2126</v>
      </c>
      <c r="O382" s="82">
        <v>16</v>
      </c>
      <c r="P382" s="82" t="s">
        <v>4511</v>
      </c>
      <c r="Q382" s="82" t="s">
        <v>4456</v>
      </c>
      <c r="R382" s="82" t="s">
        <v>4526</v>
      </c>
      <c r="S382" s="82" t="s">
        <v>4508</v>
      </c>
      <c r="T382" s="82" t="s">
        <v>4456</v>
      </c>
      <c r="U382" s="82" t="s">
        <v>4457</v>
      </c>
      <c r="V382" s="82" t="s">
        <v>4457</v>
      </c>
      <c r="W382" s="82" t="s">
        <v>173</v>
      </c>
      <c r="X382" s="82" t="s">
        <v>4517</v>
      </c>
      <c r="Y382" s="82" t="s">
        <v>4456</v>
      </c>
      <c r="Z382" s="80" t="str">
        <f>IF(OR(R:R="",S:S=""),"Missing",IF(OR(S:S="Both EC and Condoms",S:S="Condom",S:S="EC"),"Yes",IF(AND(R:R&lt;&gt;"0: No Method",R:R&lt;&gt;"6: EC",R:R&lt;&gt;"5: Condoms"),"Yes","No")))</f>
        <v>Yes</v>
      </c>
      <c r="AA3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82" s="80" t="str">
        <f>IF(W:W="Pregnant","Pregnant",IF(AND(Z:Z="No",AA:AA="Yes"),"Adopter",IF(Z:Z="Yes","Continuing User",IF(AND(Z:Z="No",AA:AA="No"),"Non-user","Missing"))))</f>
        <v>Continuing User</v>
      </c>
      <c r="AC382" s="80">
        <f>VLOOKUP(N382,Registration!O:P,2,FALSE)</f>
        <v>16</v>
      </c>
      <c r="AD382" s="82" t="s">
        <v>4510</v>
      </c>
      <c r="AE382" s="82"/>
      <c r="AF382" s="82"/>
      <c r="AG382" s="82"/>
      <c r="AH382" s="82"/>
    </row>
    <row r="383" spans="1:34" s="80" customFormat="1" ht="23.1" customHeight="1">
      <c r="A383" s="82" t="s">
        <v>52</v>
      </c>
      <c r="B383" s="82" t="s">
        <v>26</v>
      </c>
      <c r="C383" s="82" t="s">
        <v>27</v>
      </c>
      <c r="D383" s="82" t="s">
        <v>28</v>
      </c>
      <c r="E383" s="82" t="s">
        <v>28</v>
      </c>
      <c r="F383" s="82" t="s">
        <v>29</v>
      </c>
      <c r="G383" s="82" t="s">
        <v>1887</v>
      </c>
      <c r="H383" s="80" t="s">
        <v>8165</v>
      </c>
      <c r="I383" s="82" t="s">
        <v>8162</v>
      </c>
      <c r="J383" s="82">
        <v>16</v>
      </c>
      <c r="K383" s="82">
        <v>6</v>
      </c>
      <c r="L383" s="82">
        <v>2018</v>
      </c>
      <c r="M383" s="76">
        <f t="shared" si="5"/>
        <v>43267</v>
      </c>
      <c r="N383" s="82" t="s">
        <v>2261</v>
      </c>
      <c r="O383" s="82">
        <v>15</v>
      </c>
      <c r="P383" s="82" t="s">
        <v>4511</v>
      </c>
      <c r="Q383" s="82" t="s">
        <v>4456</v>
      </c>
      <c r="R383" s="82" t="s">
        <v>4507</v>
      </c>
      <c r="S383" s="82" t="s">
        <v>4508</v>
      </c>
      <c r="T383" s="82" t="s">
        <v>4456</v>
      </c>
      <c r="U383" s="82" t="s">
        <v>4457</v>
      </c>
      <c r="V383" s="82" t="s">
        <v>4457</v>
      </c>
      <c r="W383" s="82" t="s">
        <v>173</v>
      </c>
      <c r="X383" s="82" t="s">
        <v>4524</v>
      </c>
      <c r="Y383" s="82" t="s">
        <v>4456</v>
      </c>
      <c r="Z383" s="80" t="str">
        <f>IF(OR(R:R="",S:S=""),"Missing",IF(OR(S:S="Both EC and Condoms",S:S="Condom",S:S="EC"),"Yes",IF(AND(R:R&lt;&gt;"0: No Method",R:R&lt;&gt;"6: EC",R:R&lt;&gt;"5: Condoms"),"Yes","No")))</f>
        <v>No</v>
      </c>
      <c r="AA3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83" s="80" t="str">
        <f>IF(W:W="Pregnant","Pregnant",IF(AND(Z:Z="No",AA:AA="Yes"),"Adopter",IF(Z:Z="Yes","Continuing User",IF(AND(Z:Z="No",AA:AA="No"),"Non-user","Missing"))))</f>
        <v>Adopter</v>
      </c>
      <c r="AC383" s="80">
        <f>VLOOKUP(N383,Registration!O:P,2,FALSE)</f>
        <v>15</v>
      </c>
      <c r="AD383" s="82" t="s">
        <v>4510</v>
      </c>
      <c r="AE383" s="82"/>
      <c r="AF383" s="82"/>
      <c r="AG383" s="82"/>
      <c r="AH383" s="82"/>
    </row>
    <row r="384" spans="1:34" s="80" customFormat="1" ht="23.1" customHeight="1">
      <c r="A384" s="82" t="s">
        <v>52</v>
      </c>
      <c r="B384" s="82" t="s">
        <v>26</v>
      </c>
      <c r="C384" s="82" t="s">
        <v>27</v>
      </c>
      <c r="D384" s="82" t="s">
        <v>28</v>
      </c>
      <c r="E384" s="82" t="s">
        <v>28</v>
      </c>
      <c r="F384" s="82" t="s">
        <v>29</v>
      </c>
      <c r="G384" s="82" t="s">
        <v>1887</v>
      </c>
      <c r="H384" s="80" t="s">
        <v>8165</v>
      </c>
      <c r="I384" s="82" t="s">
        <v>8162</v>
      </c>
      <c r="J384" s="82">
        <v>16</v>
      </c>
      <c r="K384" s="82">
        <v>6</v>
      </c>
      <c r="L384" s="82">
        <v>2018</v>
      </c>
      <c r="M384" s="76">
        <f t="shared" si="5"/>
        <v>43267</v>
      </c>
      <c r="N384" s="82" t="s">
        <v>2267</v>
      </c>
      <c r="O384" s="82">
        <v>15</v>
      </c>
      <c r="P384" s="82" t="s">
        <v>4506</v>
      </c>
      <c r="Q384" s="82" t="s">
        <v>4456</v>
      </c>
      <c r="R384" s="82" t="s">
        <v>4507</v>
      </c>
      <c r="S384" s="82" t="s">
        <v>4508</v>
      </c>
      <c r="T384" s="82" t="s">
        <v>4456</v>
      </c>
      <c r="U384" s="82" t="s">
        <v>4457</v>
      </c>
      <c r="V384" s="82" t="s">
        <v>4457</v>
      </c>
      <c r="W384" s="82" t="s">
        <v>173</v>
      </c>
      <c r="X384" s="82" t="s">
        <v>4517</v>
      </c>
      <c r="Y384" s="82" t="s">
        <v>4457</v>
      </c>
      <c r="Z384" s="80" t="str">
        <f>IF(OR(R:R="",S:S=""),"Missing",IF(OR(S:S="Both EC and Condoms",S:S="Condom",S:S="EC"),"Yes",IF(AND(R:R&lt;&gt;"0: No Method",R:R&lt;&gt;"6: EC",R:R&lt;&gt;"5: Condoms"),"Yes","No")))</f>
        <v>No</v>
      </c>
      <c r="AA3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84" s="80" t="str">
        <f>IF(W:W="Pregnant","Pregnant",IF(AND(Z:Z="No",AA:AA="Yes"),"Adopter",IF(Z:Z="Yes","Continuing User",IF(AND(Z:Z="No",AA:AA="No"),"Non-user","Missing"))))</f>
        <v>Adopter</v>
      </c>
      <c r="AC384" s="80">
        <f>VLOOKUP(N384,Registration!O:P,2,FALSE)</f>
        <v>15</v>
      </c>
      <c r="AD384" s="82" t="s">
        <v>4510</v>
      </c>
      <c r="AE384" s="82"/>
      <c r="AF384" s="82"/>
      <c r="AG384" s="82"/>
      <c r="AH384" s="82"/>
    </row>
    <row r="385" spans="1:34" s="80" customFormat="1" ht="23.1" customHeight="1">
      <c r="A385" s="82" t="s">
        <v>52</v>
      </c>
      <c r="B385" s="82" t="s">
        <v>26</v>
      </c>
      <c r="C385" s="82" t="s">
        <v>27</v>
      </c>
      <c r="D385" s="82" t="s">
        <v>28</v>
      </c>
      <c r="E385" s="82" t="s">
        <v>28</v>
      </c>
      <c r="F385" s="82" t="s">
        <v>29</v>
      </c>
      <c r="G385" s="82" t="s">
        <v>1887</v>
      </c>
      <c r="H385" s="80" t="s">
        <v>8165</v>
      </c>
      <c r="I385" s="82" t="s">
        <v>8162</v>
      </c>
      <c r="J385" s="82">
        <v>16</v>
      </c>
      <c r="K385" s="82">
        <v>6</v>
      </c>
      <c r="L385" s="82">
        <v>2018</v>
      </c>
      <c r="M385" s="76">
        <f t="shared" si="5"/>
        <v>43267</v>
      </c>
      <c r="N385" s="82" t="s">
        <v>1979</v>
      </c>
      <c r="O385" s="82">
        <v>16</v>
      </c>
      <c r="P385" s="82" t="s">
        <v>4511</v>
      </c>
      <c r="Q385" s="82" t="s">
        <v>4456</v>
      </c>
      <c r="R385" s="82" t="s">
        <v>4507</v>
      </c>
      <c r="S385" s="82" t="s">
        <v>4508</v>
      </c>
      <c r="T385" s="82" t="s">
        <v>4457</v>
      </c>
      <c r="U385" s="82" t="s">
        <v>4457</v>
      </c>
      <c r="V385" s="82" t="s">
        <v>4457</v>
      </c>
      <c r="W385" s="82" t="s">
        <v>173</v>
      </c>
      <c r="X385" s="82" t="s">
        <v>4524</v>
      </c>
      <c r="Y385" s="82" t="s">
        <v>4457</v>
      </c>
      <c r="Z385" s="80" t="str">
        <f>IF(OR(R:R="",S:S=""),"Missing",IF(OR(S:S="Both EC and Condoms",S:S="Condom",S:S="EC"),"Yes",IF(AND(R:R&lt;&gt;"0: No Method",R:R&lt;&gt;"6: EC",R:R&lt;&gt;"5: Condoms"),"Yes","No")))</f>
        <v>No</v>
      </c>
      <c r="AA3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85" s="80" t="str">
        <f>IF(W:W="Pregnant","Pregnant",IF(AND(Z:Z="No",AA:AA="Yes"),"Adopter",IF(Z:Z="Yes","Continuing User",IF(AND(Z:Z="No",AA:AA="No"),"Non-user","Missing"))))</f>
        <v>Adopter</v>
      </c>
      <c r="AC385" s="80">
        <f>VLOOKUP(N385,Registration!O:P,2,FALSE)</f>
        <v>16</v>
      </c>
      <c r="AD385" s="82" t="s">
        <v>4510</v>
      </c>
      <c r="AE385" s="82"/>
      <c r="AF385" s="82"/>
      <c r="AG385" s="82"/>
      <c r="AH385" s="82"/>
    </row>
    <row r="386" spans="1:34" s="80" customFormat="1" ht="23.1" customHeight="1">
      <c r="A386" s="82" t="s">
        <v>52</v>
      </c>
      <c r="B386" s="82" t="s">
        <v>26</v>
      </c>
      <c r="C386" s="82" t="s">
        <v>27</v>
      </c>
      <c r="D386" s="82" t="s">
        <v>28</v>
      </c>
      <c r="E386" s="82" t="s">
        <v>28</v>
      </c>
      <c r="F386" s="82" t="s">
        <v>29</v>
      </c>
      <c r="G386" s="82" t="s">
        <v>1887</v>
      </c>
      <c r="H386" s="80" t="s">
        <v>8165</v>
      </c>
      <c r="I386" s="82" t="s">
        <v>8162</v>
      </c>
      <c r="J386" s="82">
        <v>16</v>
      </c>
      <c r="K386" s="82">
        <v>6</v>
      </c>
      <c r="L386" s="82">
        <v>2018</v>
      </c>
      <c r="M386" s="76">
        <f t="shared" ref="M386:M449" si="6">DATE(L386,K386,J386)</f>
        <v>43267</v>
      </c>
      <c r="N386" s="82" t="s">
        <v>2075</v>
      </c>
      <c r="O386" s="82">
        <v>15</v>
      </c>
      <c r="P386" s="82" t="s">
        <v>4511</v>
      </c>
      <c r="Q386" s="82" t="s">
        <v>4456</v>
      </c>
      <c r="R386" s="82" t="s">
        <v>4526</v>
      </c>
      <c r="S386" s="82" t="s">
        <v>4508</v>
      </c>
      <c r="T386" s="82" t="s">
        <v>4457</v>
      </c>
      <c r="U386" s="82" t="s">
        <v>4457</v>
      </c>
      <c r="V386" s="82" t="s">
        <v>4457</v>
      </c>
      <c r="W386" s="82" t="s">
        <v>173</v>
      </c>
      <c r="X386" s="82" t="s">
        <v>4507</v>
      </c>
      <c r="Y386" s="82" t="s">
        <v>4457</v>
      </c>
      <c r="Z386" s="80" t="str">
        <f>IF(OR(R:R="",S:S=""),"Missing",IF(OR(S:S="Both EC and Condoms",S:S="Condom",S:S="EC"),"Yes",IF(AND(R:R&lt;&gt;"0: No Method",R:R&lt;&gt;"6: EC",R:R&lt;&gt;"5: Condoms"),"Yes","No")))</f>
        <v>Yes</v>
      </c>
      <c r="AA3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86" s="80" t="str">
        <f>IF(W:W="Pregnant","Pregnant",IF(AND(Z:Z="No",AA:AA="Yes"),"Adopter",IF(Z:Z="Yes","Continuing User",IF(AND(Z:Z="No",AA:AA="No"),"Non-user","Missing"))))</f>
        <v>Continuing User</v>
      </c>
      <c r="AC386" s="80">
        <f>VLOOKUP(N386,Registration!O:P,2,FALSE)</f>
        <v>15</v>
      </c>
      <c r="AD386" s="82" t="s">
        <v>4510</v>
      </c>
      <c r="AE386" s="82"/>
      <c r="AF386" s="82"/>
      <c r="AG386" s="82"/>
      <c r="AH386" s="82"/>
    </row>
    <row r="387" spans="1:34" s="80" customFormat="1" ht="23.1" customHeight="1">
      <c r="A387" s="82" t="s">
        <v>52</v>
      </c>
      <c r="B387" s="82" t="s">
        <v>26</v>
      </c>
      <c r="C387" s="82" t="s">
        <v>27</v>
      </c>
      <c r="D387" s="82" t="s">
        <v>28</v>
      </c>
      <c r="E387" s="82" t="s">
        <v>28</v>
      </c>
      <c r="F387" s="82" t="s">
        <v>29</v>
      </c>
      <c r="G387" s="82" t="s">
        <v>1887</v>
      </c>
      <c r="H387" s="80" t="s">
        <v>8165</v>
      </c>
      <c r="I387" s="82" t="s">
        <v>8162</v>
      </c>
      <c r="J387" s="82">
        <v>16</v>
      </c>
      <c r="K387" s="82">
        <v>6</v>
      </c>
      <c r="L387" s="82">
        <v>2018</v>
      </c>
      <c r="M387" s="76">
        <f t="shared" si="6"/>
        <v>43267</v>
      </c>
      <c r="N387" s="82" t="s">
        <v>2236</v>
      </c>
      <c r="O387" s="82">
        <v>19</v>
      </c>
      <c r="P387" s="82" t="s">
        <v>4506</v>
      </c>
      <c r="Q387" s="82" t="s">
        <v>4456</v>
      </c>
      <c r="R387" s="82" t="s">
        <v>4507</v>
      </c>
      <c r="S387" s="82" t="s">
        <v>4508</v>
      </c>
      <c r="T387" s="82" t="s">
        <v>4457</v>
      </c>
      <c r="U387" s="82" t="s">
        <v>4457</v>
      </c>
      <c r="V387" s="82" t="s">
        <v>4457</v>
      </c>
      <c r="W387" s="82" t="s">
        <v>173</v>
      </c>
      <c r="X387" s="82" t="s">
        <v>4517</v>
      </c>
      <c r="Y387" s="82" t="s">
        <v>4457</v>
      </c>
      <c r="Z387" s="80" t="str">
        <f>IF(OR(R:R="",S:S=""),"Missing",IF(OR(S:S="Both EC and Condoms",S:S="Condom",S:S="EC"),"Yes",IF(AND(R:R&lt;&gt;"0: No Method",R:R&lt;&gt;"6: EC",R:R&lt;&gt;"5: Condoms"),"Yes","No")))</f>
        <v>No</v>
      </c>
      <c r="AA3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87" s="80" t="str">
        <f>IF(W:W="Pregnant","Pregnant",IF(AND(Z:Z="No",AA:AA="Yes"),"Adopter",IF(Z:Z="Yes","Continuing User",IF(AND(Z:Z="No",AA:AA="No"),"Non-user","Missing"))))</f>
        <v>Adopter</v>
      </c>
      <c r="AC387" s="80">
        <f>VLOOKUP(N387,Registration!O:P,2,FALSE)</f>
        <v>19</v>
      </c>
      <c r="AD387" s="82" t="s">
        <v>4510</v>
      </c>
      <c r="AE387" s="82"/>
      <c r="AF387" s="82"/>
      <c r="AG387" s="82"/>
      <c r="AH387" s="82"/>
    </row>
    <row r="388" spans="1:34" s="80" customFormat="1" ht="23.1" customHeight="1">
      <c r="A388" s="82" t="s">
        <v>52</v>
      </c>
      <c r="B388" s="82" t="s">
        <v>26</v>
      </c>
      <c r="C388" s="82" t="s">
        <v>27</v>
      </c>
      <c r="D388" s="82" t="s">
        <v>28</v>
      </c>
      <c r="E388" s="82" t="s">
        <v>28</v>
      </c>
      <c r="F388" s="82" t="s">
        <v>29</v>
      </c>
      <c r="G388" s="82" t="s">
        <v>1887</v>
      </c>
      <c r="H388" s="80" t="s">
        <v>8165</v>
      </c>
      <c r="I388" s="82" t="s">
        <v>8162</v>
      </c>
      <c r="J388" s="82">
        <v>16</v>
      </c>
      <c r="K388" s="82">
        <v>6</v>
      </c>
      <c r="L388" s="82">
        <v>2018</v>
      </c>
      <c r="M388" s="76">
        <f t="shared" si="6"/>
        <v>43267</v>
      </c>
      <c r="N388" s="82" t="s">
        <v>2057</v>
      </c>
      <c r="O388" s="82">
        <v>17</v>
      </c>
      <c r="P388" s="82" t="s">
        <v>4511</v>
      </c>
      <c r="Q388" s="82" t="s">
        <v>4456</v>
      </c>
      <c r="R388" s="82" t="s">
        <v>4507</v>
      </c>
      <c r="S388" s="82" t="s">
        <v>4508</v>
      </c>
      <c r="T388" s="82" t="s">
        <v>4457</v>
      </c>
      <c r="U388" s="82" t="s">
        <v>4457</v>
      </c>
      <c r="V388" s="82" t="s">
        <v>4457</v>
      </c>
      <c r="W388" s="82" t="s">
        <v>173</v>
      </c>
      <c r="X388" s="82" t="s">
        <v>4521</v>
      </c>
      <c r="Y388" s="82" t="s">
        <v>4456</v>
      </c>
      <c r="Z388" s="80" t="str">
        <f>IF(OR(R:R="",S:S=""),"Missing",IF(OR(S:S="Both EC and Condoms",S:S="Condom",S:S="EC"),"Yes",IF(AND(R:R&lt;&gt;"0: No Method",R:R&lt;&gt;"6: EC",R:R&lt;&gt;"5: Condoms"),"Yes","No")))</f>
        <v>No</v>
      </c>
      <c r="AA3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88" s="80" t="str">
        <f>IF(W:W="Pregnant","Pregnant",IF(AND(Z:Z="No",AA:AA="Yes"),"Adopter",IF(Z:Z="Yes","Continuing User",IF(AND(Z:Z="No",AA:AA="No"),"Non-user","Missing"))))</f>
        <v>Adopter</v>
      </c>
      <c r="AC388" s="80">
        <f>VLOOKUP(N388,Registration!O:P,2,FALSE)</f>
        <v>17</v>
      </c>
      <c r="AD388" s="82" t="s">
        <v>4510</v>
      </c>
      <c r="AE388" s="82"/>
      <c r="AF388" s="82"/>
      <c r="AG388" s="82"/>
      <c r="AH388" s="82"/>
    </row>
    <row r="389" spans="1:34" s="80" customFormat="1" ht="23.1" customHeight="1">
      <c r="A389" s="82" t="s">
        <v>52</v>
      </c>
      <c r="B389" s="82" t="s">
        <v>26</v>
      </c>
      <c r="C389" s="82" t="s">
        <v>27</v>
      </c>
      <c r="D389" s="82" t="s">
        <v>28</v>
      </c>
      <c r="E389" s="82" t="s">
        <v>28</v>
      </c>
      <c r="F389" s="82" t="s">
        <v>29</v>
      </c>
      <c r="G389" s="82" t="s">
        <v>1887</v>
      </c>
      <c r="H389" s="80" t="s">
        <v>8165</v>
      </c>
      <c r="I389" s="82" t="s">
        <v>8162</v>
      </c>
      <c r="J389" s="82">
        <v>16</v>
      </c>
      <c r="K389" s="82">
        <v>6</v>
      </c>
      <c r="L389" s="82">
        <v>2018</v>
      </c>
      <c r="M389" s="76">
        <f t="shared" si="6"/>
        <v>43267</v>
      </c>
      <c r="N389" s="82" t="s">
        <v>1929</v>
      </c>
      <c r="O389" s="82">
        <v>16</v>
      </c>
      <c r="P389" s="82" t="s">
        <v>4511</v>
      </c>
      <c r="Q389" s="82" t="s">
        <v>4456</v>
      </c>
      <c r="R389" s="82" t="s">
        <v>4519</v>
      </c>
      <c r="S389" s="82" t="s">
        <v>4508</v>
      </c>
      <c r="T389" s="82" t="s">
        <v>4457</v>
      </c>
      <c r="U389" s="82" t="s">
        <v>4457</v>
      </c>
      <c r="V389" s="82" t="s">
        <v>4457</v>
      </c>
      <c r="W389" s="82" t="s">
        <v>173</v>
      </c>
      <c r="X389" s="82" t="s">
        <v>4517</v>
      </c>
      <c r="Y389" s="82" t="s">
        <v>4457</v>
      </c>
      <c r="Z389" s="80" t="str">
        <f>IF(OR(R:R="",S:S=""),"Missing",IF(OR(S:S="Both EC and Condoms",S:S="Condom",S:S="EC"),"Yes",IF(AND(R:R&lt;&gt;"0: No Method",R:R&lt;&gt;"6: EC",R:R&lt;&gt;"5: Condoms"),"Yes","No")))</f>
        <v>Yes</v>
      </c>
      <c r="AA3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89" s="80" t="str">
        <f>IF(W:W="Pregnant","Pregnant",IF(AND(Z:Z="No",AA:AA="Yes"),"Adopter",IF(Z:Z="Yes","Continuing User",IF(AND(Z:Z="No",AA:AA="No"),"Non-user","Missing"))))</f>
        <v>Continuing User</v>
      </c>
      <c r="AC389" s="80">
        <f>VLOOKUP(N389,Registration!O:P,2,FALSE)</f>
        <v>15</v>
      </c>
      <c r="AD389" s="82" t="s">
        <v>4510</v>
      </c>
      <c r="AE389" s="82"/>
      <c r="AF389" s="82"/>
      <c r="AG389" s="82"/>
      <c r="AH389" s="82"/>
    </row>
    <row r="390" spans="1:34" s="80" customFormat="1" ht="23.1" customHeight="1">
      <c r="A390" s="82" t="s">
        <v>52</v>
      </c>
      <c r="B390" s="82" t="s">
        <v>26</v>
      </c>
      <c r="C390" s="82" t="s">
        <v>27</v>
      </c>
      <c r="D390" s="82" t="s">
        <v>28</v>
      </c>
      <c r="E390" s="82" t="s">
        <v>28</v>
      </c>
      <c r="F390" s="82" t="s">
        <v>29</v>
      </c>
      <c r="G390" s="82" t="s">
        <v>1887</v>
      </c>
      <c r="H390" s="80" t="s">
        <v>8165</v>
      </c>
      <c r="I390" s="82" t="s">
        <v>8162</v>
      </c>
      <c r="J390" s="82">
        <v>16</v>
      </c>
      <c r="K390" s="82">
        <v>6</v>
      </c>
      <c r="L390" s="82">
        <v>2018</v>
      </c>
      <c r="M390" s="76">
        <f t="shared" si="6"/>
        <v>43267</v>
      </c>
      <c r="N390" s="82" t="s">
        <v>2232</v>
      </c>
      <c r="O390" s="82">
        <v>18</v>
      </c>
      <c r="P390" s="82" t="s">
        <v>4511</v>
      </c>
      <c r="Q390" s="82" t="s">
        <v>4456</v>
      </c>
      <c r="R390" s="82" t="s">
        <v>4507</v>
      </c>
      <c r="S390" s="82" t="s">
        <v>4508</v>
      </c>
      <c r="T390" s="82" t="s">
        <v>4457</v>
      </c>
      <c r="U390" s="82" t="s">
        <v>4457</v>
      </c>
      <c r="V390" s="82" t="s">
        <v>4457</v>
      </c>
      <c r="W390" s="82" t="s">
        <v>173</v>
      </c>
      <c r="X390" s="82" t="s">
        <v>4514</v>
      </c>
      <c r="Y390" s="82" t="s">
        <v>4456</v>
      </c>
      <c r="Z390" s="80" t="str">
        <f>IF(OR(R:R="",S:S=""),"Missing",IF(OR(S:S="Both EC and Condoms",S:S="Condom",S:S="EC"),"Yes",IF(AND(R:R&lt;&gt;"0: No Method",R:R&lt;&gt;"6: EC",R:R&lt;&gt;"5: Condoms"),"Yes","No")))</f>
        <v>No</v>
      </c>
      <c r="AA3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90" s="80" t="str">
        <f>IF(W:W="Pregnant","Pregnant",IF(AND(Z:Z="No",AA:AA="Yes"),"Adopter",IF(Z:Z="Yes","Continuing User",IF(AND(Z:Z="No",AA:AA="No"),"Non-user","Missing"))))</f>
        <v>Adopter</v>
      </c>
      <c r="AC390" s="80">
        <f>VLOOKUP(N390,Registration!O:P,2,FALSE)</f>
        <v>18</v>
      </c>
      <c r="AD390" s="82" t="s">
        <v>4510</v>
      </c>
      <c r="AE390" s="82"/>
      <c r="AF390" s="82"/>
      <c r="AG390" s="82"/>
      <c r="AH390" s="82"/>
    </row>
    <row r="391" spans="1:34" s="80" customFormat="1" ht="23.1" customHeight="1">
      <c r="A391" s="82" t="s">
        <v>52</v>
      </c>
      <c r="B391" s="82" t="s">
        <v>26</v>
      </c>
      <c r="C391" s="82" t="s">
        <v>27</v>
      </c>
      <c r="D391" s="82" t="s">
        <v>28</v>
      </c>
      <c r="E391" s="82" t="s">
        <v>28</v>
      </c>
      <c r="F391" s="82" t="s">
        <v>29</v>
      </c>
      <c r="G391" s="82" t="s">
        <v>1887</v>
      </c>
      <c r="H391" s="80" t="s">
        <v>8165</v>
      </c>
      <c r="I391" s="82" t="s">
        <v>8162</v>
      </c>
      <c r="J391" s="82">
        <v>16</v>
      </c>
      <c r="K391" s="82">
        <v>6</v>
      </c>
      <c r="L391" s="82">
        <v>2018</v>
      </c>
      <c r="M391" s="76">
        <f t="shared" si="6"/>
        <v>43267</v>
      </c>
      <c r="N391" s="82" t="s">
        <v>2275</v>
      </c>
      <c r="O391" s="82">
        <v>16</v>
      </c>
      <c r="P391" s="82" t="s">
        <v>4506</v>
      </c>
      <c r="Q391" s="82" t="s">
        <v>4456</v>
      </c>
      <c r="R391" s="82" t="s">
        <v>4507</v>
      </c>
      <c r="S391" s="82" t="s">
        <v>4508</v>
      </c>
      <c r="T391" s="82" t="s">
        <v>4457</v>
      </c>
      <c r="U391" s="82" t="s">
        <v>4457</v>
      </c>
      <c r="V391" s="82" t="s">
        <v>4457</v>
      </c>
      <c r="W391" s="82" t="s">
        <v>173</v>
      </c>
      <c r="X391" s="82" t="s">
        <v>4507</v>
      </c>
      <c r="Y391" s="82" t="s">
        <v>4457</v>
      </c>
      <c r="Z391" s="80" t="str">
        <f>IF(OR(R:R="",S:S=""),"Missing",IF(OR(S:S="Both EC and Condoms",S:S="Condom",S:S="EC"),"Yes",IF(AND(R:R&lt;&gt;"0: No Method",R:R&lt;&gt;"6: EC",R:R&lt;&gt;"5: Condoms"),"Yes","No")))</f>
        <v>No</v>
      </c>
      <c r="AA3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91" s="80" t="s">
        <v>4509</v>
      </c>
      <c r="AC391" s="80">
        <f>VLOOKUP(N391,Registration!O:P,2,FALSE)</f>
        <v>16</v>
      </c>
      <c r="AD391" s="82" t="s">
        <v>4510</v>
      </c>
      <c r="AE391" s="82"/>
      <c r="AF391" s="82"/>
      <c r="AG391" s="82"/>
      <c r="AH391" s="82"/>
    </row>
    <row r="392" spans="1:34" s="80" customFormat="1" ht="23.1" customHeight="1">
      <c r="A392" s="82" t="s">
        <v>52</v>
      </c>
      <c r="B392" s="82" t="s">
        <v>26</v>
      </c>
      <c r="C392" s="82" t="s">
        <v>27</v>
      </c>
      <c r="D392" s="82" t="s">
        <v>28</v>
      </c>
      <c r="E392" s="82" t="s">
        <v>28</v>
      </c>
      <c r="F392" s="82" t="s">
        <v>29</v>
      </c>
      <c r="G392" s="82" t="s">
        <v>1887</v>
      </c>
      <c r="H392" s="80" t="s">
        <v>8165</v>
      </c>
      <c r="I392" s="82" t="s">
        <v>8162</v>
      </c>
      <c r="J392" s="82">
        <v>16</v>
      </c>
      <c r="K392" s="82">
        <v>6</v>
      </c>
      <c r="L392" s="82">
        <v>2018</v>
      </c>
      <c r="M392" s="76">
        <f t="shared" si="6"/>
        <v>43267</v>
      </c>
      <c r="N392" s="82" t="s">
        <v>2271</v>
      </c>
      <c r="O392" s="82">
        <v>15</v>
      </c>
      <c r="P392" s="82" t="s">
        <v>4506</v>
      </c>
      <c r="Q392" s="82" t="s">
        <v>4456</v>
      </c>
      <c r="R392" s="82" t="s">
        <v>4507</v>
      </c>
      <c r="S392" s="82" t="s">
        <v>4508</v>
      </c>
      <c r="T392" s="82" t="s">
        <v>4457</v>
      </c>
      <c r="U392" s="82" t="s">
        <v>4457</v>
      </c>
      <c r="V392" s="82" t="s">
        <v>4457</v>
      </c>
      <c r="W392" s="82" t="s">
        <v>173</v>
      </c>
      <c r="X392" s="82" t="s">
        <v>4507</v>
      </c>
      <c r="Y392" s="82" t="s">
        <v>4457</v>
      </c>
      <c r="Z392" s="80" t="str">
        <f>IF(OR(R:R="",S:S=""),"Missing",IF(OR(S:S="Both EC and Condoms",S:S="Condom",S:S="EC"),"Yes",IF(AND(R:R&lt;&gt;"0: No Method",R:R&lt;&gt;"6: EC",R:R&lt;&gt;"5: Condoms"),"Yes","No")))</f>
        <v>No</v>
      </c>
      <c r="AA3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92" s="80" t="s">
        <v>4509</v>
      </c>
      <c r="AC392" s="80">
        <f>VLOOKUP(N392,Registration!O:P,2,FALSE)</f>
        <v>15</v>
      </c>
      <c r="AD392" s="82" t="s">
        <v>4510</v>
      </c>
      <c r="AE392" s="82"/>
      <c r="AF392" s="82"/>
      <c r="AG392" s="82"/>
      <c r="AH392" s="82"/>
    </row>
    <row r="393" spans="1:34" s="80" customFormat="1" ht="23.1" customHeight="1">
      <c r="A393" s="82" t="s">
        <v>52</v>
      </c>
      <c r="B393" s="82" t="s">
        <v>26</v>
      </c>
      <c r="C393" s="82" t="s">
        <v>27</v>
      </c>
      <c r="D393" s="82" t="s">
        <v>28</v>
      </c>
      <c r="E393" s="82" t="s">
        <v>28</v>
      </c>
      <c r="F393" s="82" t="s">
        <v>29</v>
      </c>
      <c r="G393" s="82" t="s">
        <v>1887</v>
      </c>
      <c r="H393" s="80" t="s">
        <v>8165</v>
      </c>
      <c r="I393" s="82" t="s">
        <v>8162</v>
      </c>
      <c r="J393" s="82">
        <v>16</v>
      </c>
      <c r="K393" s="82">
        <v>6</v>
      </c>
      <c r="L393" s="82">
        <v>2018</v>
      </c>
      <c r="M393" s="76">
        <f t="shared" si="6"/>
        <v>43267</v>
      </c>
      <c r="N393" s="82" t="s">
        <v>2240</v>
      </c>
      <c r="O393" s="82">
        <v>15</v>
      </c>
      <c r="P393" s="82" t="s">
        <v>4506</v>
      </c>
      <c r="Q393" s="82" t="s">
        <v>4456</v>
      </c>
      <c r="R393" s="82" t="s">
        <v>4507</v>
      </c>
      <c r="S393" s="82" t="s">
        <v>4508</v>
      </c>
      <c r="T393" s="82" t="s">
        <v>4457</v>
      </c>
      <c r="U393" s="82" t="s">
        <v>4457</v>
      </c>
      <c r="V393" s="82" t="s">
        <v>4457</v>
      </c>
      <c r="W393" s="82" t="s">
        <v>173</v>
      </c>
      <c r="X393" s="82" t="s">
        <v>4507</v>
      </c>
      <c r="Y393" s="82" t="s">
        <v>4457</v>
      </c>
      <c r="Z393" s="80" t="str">
        <f>IF(OR(R:R="",S:S=""),"Missing",IF(OR(S:S="Both EC and Condoms",S:S="Condom",S:S="EC"),"Yes",IF(AND(R:R&lt;&gt;"0: No Method",R:R&lt;&gt;"6: EC",R:R&lt;&gt;"5: Condoms"),"Yes","No")))</f>
        <v>No</v>
      </c>
      <c r="AA3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93" s="80" t="s">
        <v>4509</v>
      </c>
      <c r="AC393" s="80">
        <f>VLOOKUP(N393,Registration!O:P,2,FALSE)</f>
        <v>15</v>
      </c>
      <c r="AD393" s="82" t="s">
        <v>4510</v>
      </c>
      <c r="AE393" s="82"/>
      <c r="AF393" s="82"/>
      <c r="AG393" s="82"/>
      <c r="AH393" s="82"/>
    </row>
    <row r="394" spans="1:34" s="80" customFormat="1" ht="23.1" customHeight="1">
      <c r="A394" s="82" t="s">
        <v>52</v>
      </c>
      <c r="B394" s="82" t="s">
        <v>26</v>
      </c>
      <c r="C394" s="82" t="s">
        <v>27</v>
      </c>
      <c r="D394" s="82" t="s">
        <v>28</v>
      </c>
      <c r="E394" s="82" t="s">
        <v>28</v>
      </c>
      <c r="F394" s="82" t="s">
        <v>29</v>
      </c>
      <c r="G394" s="82" t="s">
        <v>1887</v>
      </c>
      <c r="H394" s="80" t="s">
        <v>8165</v>
      </c>
      <c r="I394" s="82" t="s">
        <v>8162</v>
      </c>
      <c r="J394" s="82">
        <v>16</v>
      </c>
      <c r="K394" s="82">
        <v>6</v>
      </c>
      <c r="L394" s="82">
        <v>2018</v>
      </c>
      <c r="M394" s="76">
        <f t="shared" si="6"/>
        <v>43267</v>
      </c>
      <c r="N394" s="82" t="s">
        <v>2152</v>
      </c>
      <c r="O394" s="82">
        <v>16</v>
      </c>
      <c r="P394" s="82" t="s">
        <v>4511</v>
      </c>
      <c r="Q394" s="82" t="s">
        <v>4456</v>
      </c>
      <c r="R394" s="82" t="s">
        <v>4507</v>
      </c>
      <c r="S394" s="82" t="s">
        <v>4508</v>
      </c>
      <c r="T394" s="82" t="s">
        <v>4457</v>
      </c>
      <c r="U394" s="82" t="s">
        <v>4457</v>
      </c>
      <c r="V394" s="82" t="s">
        <v>4457</v>
      </c>
      <c r="W394" s="82" t="s">
        <v>173</v>
      </c>
      <c r="X394" s="82" t="s">
        <v>4517</v>
      </c>
      <c r="Y394" s="82" t="s">
        <v>4457</v>
      </c>
      <c r="Z394" s="80" t="str">
        <f>IF(OR(R:R="",S:S=""),"Missing",IF(OR(S:S="Both EC and Condoms",S:S="Condom",S:S="EC"),"Yes",IF(AND(R:R&lt;&gt;"0: No Method",R:R&lt;&gt;"6: EC",R:R&lt;&gt;"5: Condoms"),"Yes","No")))</f>
        <v>No</v>
      </c>
      <c r="AA3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94" s="80" t="str">
        <f>IF(W:W="Pregnant","Pregnant",IF(AND(Z:Z="No",AA:AA="Yes"),"Adopter",IF(Z:Z="Yes","Continuing User",IF(AND(Z:Z="No",AA:AA="No"),"Non-user","Missing"))))</f>
        <v>Adopter</v>
      </c>
      <c r="AC394" s="80">
        <f>VLOOKUP(N394,Registration!O:P,2,FALSE)</f>
        <v>16</v>
      </c>
      <c r="AD394" s="82" t="s">
        <v>4510</v>
      </c>
      <c r="AE394" s="82"/>
      <c r="AF394" s="82"/>
      <c r="AG394" s="82"/>
      <c r="AH394" s="82"/>
    </row>
    <row r="395" spans="1:34" s="80" customFormat="1" ht="23.1" customHeight="1">
      <c r="A395" s="82" t="s">
        <v>52</v>
      </c>
      <c r="B395" s="82" t="s">
        <v>26</v>
      </c>
      <c r="C395" s="82" t="s">
        <v>27</v>
      </c>
      <c r="D395" s="82" t="s">
        <v>28</v>
      </c>
      <c r="E395" s="82" t="s">
        <v>28</v>
      </c>
      <c r="F395" s="82" t="s">
        <v>29</v>
      </c>
      <c r="G395" s="82" t="s">
        <v>1887</v>
      </c>
      <c r="H395" s="80" t="s">
        <v>8165</v>
      </c>
      <c r="I395" s="82" t="s">
        <v>8162</v>
      </c>
      <c r="J395" s="82">
        <v>16</v>
      </c>
      <c r="K395" s="82">
        <v>6</v>
      </c>
      <c r="L395" s="82">
        <v>2018</v>
      </c>
      <c r="M395" s="76">
        <f t="shared" si="6"/>
        <v>43267</v>
      </c>
      <c r="N395" s="82" t="s">
        <v>2120</v>
      </c>
      <c r="O395" s="82">
        <v>15</v>
      </c>
      <c r="P395" s="82" t="s">
        <v>4511</v>
      </c>
      <c r="Q395" s="82" t="s">
        <v>4456</v>
      </c>
      <c r="R395" s="82" t="s">
        <v>4519</v>
      </c>
      <c r="S395" s="82" t="s">
        <v>4508</v>
      </c>
      <c r="T395" s="82" t="s">
        <v>4457</v>
      </c>
      <c r="U395" s="82" t="s">
        <v>4457</v>
      </c>
      <c r="V395" s="82" t="s">
        <v>4457</v>
      </c>
      <c r="W395" s="82" t="s">
        <v>173</v>
      </c>
      <c r="X395" s="82" t="s">
        <v>4517</v>
      </c>
      <c r="Y395" s="82" t="s">
        <v>4457</v>
      </c>
      <c r="Z395" s="80" t="str">
        <f>IF(OR(R:R="",S:S=""),"Missing",IF(OR(S:S="Both EC and Condoms",S:S="Condom",S:S="EC"),"Yes",IF(AND(R:R&lt;&gt;"0: No Method",R:R&lt;&gt;"6: EC",R:R&lt;&gt;"5: Condoms"),"Yes","No")))</f>
        <v>Yes</v>
      </c>
      <c r="AA3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95" s="80" t="str">
        <f>IF(W:W="Pregnant","Pregnant",IF(AND(Z:Z="No",AA:AA="Yes"),"Adopter",IF(Z:Z="Yes","Continuing User",IF(AND(Z:Z="No",AA:AA="No"),"Non-user","Missing"))))</f>
        <v>Continuing User</v>
      </c>
      <c r="AC395" s="80">
        <f>VLOOKUP(N395,Registration!O:P,2,FALSE)</f>
        <v>15</v>
      </c>
      <c r="AD395" s="82" t="s">
        <v>4510</v>
      </c>
      <c r="AE395" s="82"/>
      <c r="AF395" s="82"/>
      <c r="AG395" s="82"/>
      <c r="AH395" s="82"/>
    </row>
    <row r="396" spans="1:34" s="80" customFormat="1" ht="23.1" customHeight="1">
      <c r="A396" s="82" t="s">
        <v>52</v>
      </c>
      <c r="B396" s="82" t="s">
        <v>26</v>
      </c>
      <c r="C396" s="82" t="s">
        <v>27</v>
      </c>
      <c r="D396" s="82" t="s">
        <v>28</v>
      </c>
      <c r="E396" s="82" t="s">
        <v>28</v>
      </c>
      <c r="F396" s="82" t="s">
        <v>29</v>
      </c>
      <c r="G396" s="82" t="s">
        <v>1887</v>
      </c>
      <c r="H396" s="80" t="s">
        <v>8165</v>
      </c>
      <c r="I396" s="82" t="s">
        <v>8162</v>
      </c>
      <c r="J396" s="82">
        <v>16</v>
      </c>
      <c r="K396" s="82">
        <v>6</v>
      </c>
      <c r="L396" s="82">
        <v>2018</v>
      </c>
      <c r="M396" s="76">
        <f t="shared" si="6"/>
        <v>43267</v>
      </c>
      <c r="N396" s="82" t="s">
        <v>2250</v>
      </c>
      <c r="O396" s="82">
        <v>18</v>
      </c>
      <c r="P396" s="82" t="s">
        <v>4506</v>
      </c>
      <c r="Q396" s="82" t="s">
        <v>4456</v>
      </c>
      <c r="R396" s="82" t="s">
        <v>4507</v>
      </c>
      <c r="S396" s="82" t="s">
        <v>4508</v>
      </c>
      <c r="T396" s="82" t="s">
        <v>4457</v>
      </c>
      <c r="U396" s="82" t="s">
        <v>4457</v>
      </c>
      <c r="V396" s="82" t="s">
        <v>4457</v>
      </c>
      <c r="W396" s="82" t="s">
        <v>173</v>
      </c>
      <c r="X396" s="82" t="s">
        <v>4517</v>
      </c>
      <c r="Y396" s="82" t="s">
        <v>4457</v>
      </c>
      <c r="Z396" s="80" t="str">
        <f>IF(OR(R:R="",S:S=""),"Missing",IF(OR(S:S="Both EC and Condoms",S:S="Condom",S:S="EC"),"Yes",IF(AND(R:R&lt;&gt;"0: No Method",R:R&lt;&gt;"6: EC",R:R&lt;&gt;"5: Condoms"),"Yes","No")))</f>
        <v>No</v>
      </c>
      <c r="AA3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96" s="80" t="str">
        <f>IF(W:W="Pregnant","Pregnant",IF(AND(Z:Z="No",AA:AA="Yes"),"Adopter",IF(Z:Z="Yes","Continuing User",IF(AND(Z:Z="No",AA:AA="No"),"Non-user","Missing"))))</f>
        <v>Adopter</v>
      </c>
      <c r="AC396" s="80">
        <f>VLOOKUP(N396,Registration!O:P,2,FALSE)</f>
        <v>18</v>
      </c>
      <c r="AD396" s="82" t="s">
        <v>4510</v>
      </c>
      <c r="AE396" s="82"/>
      <c r="AF396" s="82"/>
      <c r="AG396" s="82"/>
      <c r="AH396" s="82"/>
    </row>
    <row r="397" spans="1:34" s="80" customFormat="1" ht="23.1" customHeight="1">
      <c r="A397" s="82" t="s">
        <v>52</v>
      </c>
      <c r="B397" s="82" t="s">
        <v>26</v>
      </c>
      <c r="C397" s="82" t="s">
        <v>27</v>
      </c>
      <c r="D397" s="82" t="s">
        <v>28</v>
      </c>
      <c r="E397" s="82" t="s">
        <v>28</v>
      </c>
      <c r="F397" s="82" t="s">
        <v>29</v>
      </c>
      <c r="G397" s="82" t="s">
        <v>1887</v>
      </c>
      <c r="H397" s="80" t="s">
        <v>8165</v>
      </c>
      <c r="I397" s="82" t="s">
        <v>8162</v>
      </c>
      <c r="J397" s="82">
        <v>16</v>
      </c>
      <c r="K397" s="82">
        <v>6</v>
      </c>
      <c r="L397" s="82">
        <v>2018</v>
      </c>
      <c r="M397" s="76">
        <f t="shared" si="6"/>
        <v>43267</v>
      </c>
      <c r="N397" s="82" t="s">
        <v>2252</v>
      </c>
      <c r="O397" s="82">
        <v>15</v>
      </c>
      <c r="P397" s="82" t="s">
        <v>4506</v>
      </c>
      <c r="Q397" s="82" t="s">
        <v>4456</v>
      </c>
      <c r="R397" s="82" t="s">
        <v>4507</v>
      </c>
      <c r="S397" s="82" t="s">
        <v>4508</v>
      </c>
      <c r="T397" s="82" t="s">
        <v>4457</v>
      </c>
      <c r="U397" s="82" t="s">
        <v>4457</v>
      </c>
      <c r="V397" s="82" t="s">
        <v>4457</v>
      </c>
      <c r="W397" s="82" t="s">
        <v>173</v>
      </c>
      <c r="X397" s="82" t="s">
        <v>4517</v>
      </c>
      <c r="Y397" s="82" t="s">
        <v>4457</v>
      </c>
      <c r="Z397" s="80" t="str">
        <f>IF(OR(R:R="",S:S=""),"Missing",IF(OR(S:S="Both EC and Condoms",S:S="Condom",S:S="EC"),"Yes",IF(AND(R:R&lt;&gt;"0: No Method",R:R&lt;&gt;"6: EC",R:R&lt;&gt;"5: Condoms"),"Yes","No")))</f>
        <v>No</v>
      </c>
      <c r="AA3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97" s="80" t="str">
        <f>IF(W:W="Pregnant","Pregnant",IF(AND(Z:Z="No",AA:AA="Yes"),"Adopter",IF(Z:Z="Yes","Continuing User",IF(AND(Z:Z="No",AA:AA="No"),"Non-user","Missing"))))</f>
        <v>Adopter</v>
      </c>
      <c r="AC397" s="80">
        <f>VLOOKUP(N397,Registration!O:P,2,FALSE)</f>
        <v>15</v>
      </c>
      <c r="AD397" s="82" t="s">
        <v>4510</v>
      </c>
      <c r="AE397" s="82"/>
      <c r="AF397" s="82"/>
      <c r="AG397" s="82"/>
      <c r="AH397" s="82"/>
    </row>
    <row r="398" spans="1:34" s="80" customFormat="1" ht="23.1" customHeight="1">
      <c r="A398" s="82" t="s">
        <v>52</v>
      </c>
      <c r="B398" s="82" t="s">
        <v>26</v>
      </c>
      <c r="C398" s="82" t="s">
        <v>27</v>
      </c>
      <c r="D398" s="82" t="s">
        <v>28</v>
      </c>
      <c r="E398" s="82" t="s">
        <v>28</v>
      </c>
      <c r="F398" s="82" t="s">
        <v>29</v>
      </c>
      <c r="G398" s="82" t="s">
        <v>1887</v>
      </c>
      <c r="H398" s="80" t="s">
        <v>8165</v>
      </c>
      <c r="I398" s="82" t="s">
        <v>8162</v>
      </c>
      <c r="J398" s="82">
        <v>16</v>
      </c>
      <c r="K398" s="82">
        <v>6</v>
      </c>
      <c r="L398" s="82">
        <v>2018</v>
      </c>
      <c r="M398" s="76">
        <f t="shared" si="6"/>
        <v>43267</v>
      </c>
      <c r="N398" s="82" t="s">
        <v>2263</v>
      </c>
      <c r="O398" s="82">
        <v>16</v>
      </c>
      <c r="P398" s="82" t="s">
        <v>4506</v>
      </c>
      <c r="Q398" s="82" t="s">
        <v>4456</v>
      </c>
      <c r="R398" s="82" t="s">
        <v>4507</v>
      </c>
      <c r="S398" s="82" t="s">
        <v>4508</v>
      </c>
      <c r="T398" s="82" t="s">
        <v>4457</v>
      </c>
      <c r="U398" s="82" t="s">
        <v>4457</v>
      </c>
      <c r="V398" s="82" t="s">
        <v>4457</v>
      </c>
      <c r="W398" s="82" t="s">
        <v>173</v>
      </c>
      <c r="X398" s="82" t="s">
        <v>4507</v>
      </c>
      <c r="Y398" s="82" t="s">
        <v>4457</v>
      </c>
      <c r="Z398" s="80" t="str">
        <f>IF(OR(R:R="",S:S=""),"Missing",IF(OR(S:S="Both EC and Condoms",S:S="Condom",S:S="EC"),"Yes",IF(AND(R:R&lt;&gt;"0: No Method",R:R&lt;&gt;"6: EC",R:R&lt;&gt;"5: Condoms"),"Yes","No")))</f>
        <v>No</v>
      </c>
      <c r="AA3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98" s="80" t="s">
        <v>4509</v>
      </c>
      <c r="AC398" s="80">
        <f>VLOOKUP(N398,Registration!O:P,2,FALSE)</f>
        <v>16</v>
      </c>
      <c r="AD398" s="82" t="s">
        <v>4510</v>
      </c>
      <c r="AE398" s="82"/>
      <c r="AF398" s="82"/>
      <c r="AG398" s="82"/>
      <c r="AH398" s="82"/>
    </row>
    <row r="399" spans="1:34" s="80" customFormat="1" ht="23.1" customHeight="1">
      <c r="A399" s="82" t="s">
        <v>52</v>
      </c>
      <c r="B399" s="82" t="s">
        <v>26</v>
      </c>
      <c r="C399" s="82" t="s">
        <v>27</v>
      </c>
      <c r="D399" s="82" t="s">
        <v>28</v>
      </c>
      <c r="E399" s="82" t="s">
        <v>28</v>
      </c>
      <c r="F399" s="82" t="s">
        <v>29</v>
      </c>
      <c r="G399" s="82" t="s">
        <v>1887</v>
      </c>
      <c r="H399" s="80" t="s">
        <v>8165</v>
      </c>
      <c r="I399" s="82" t="s">
        <v>8162</v>
      </c>
      <c r="J399" s="82">
        <v>16</v>
      </c>
      <c r="K399" s="82">
        <v>6</v>
      </c>
      <c r="L399" s="82">
        <v>2018</v>
      </c>
      <c r="M399" s="76">
        <f t="shared" si="6"/>
        <v>43267</v>
      </c>
      <c r="N399" s="82" t="s">
        <v>1901</v>
      </c>
      <c r="O399" s="82">
        <v>15</v>
      </c>
      <c r="P399" s="82" t="s">
        <v>4511</v>
      </c>
      <c r="Q399" s="82" t="s">
        <v>4456</v>
      </c>
      <c r="R399" s="82" t="s">
        <v>4507</v>
      </c>
      <c r="S399" s="82" t="s">
        <v>4508</v>
      </c>
      <c r="T399" s="82" t="s">
        <v>4457</v>
      </c>
      <c r="U399" s="82" t="s">
        <v>4457</v>
      </c>
      <c r="V399" s="82" t="s">
        <v>4457</v>
      </c>
      <c r="W399" s="82" t="s">
        <v>173</v>
      </c>
      <c r="X399" s="82" t="s">
        <v>4517</v>
      </c>
      <c r="Y399" s="82" t="s">
        <v>4457</v>
      </c>
      <c r="Z399" s="80" t="str">
        <f>IF(OR(R:R="",S:S=""),"Missing",IF(OR(S:S="Both EC and Condoms",S:S="Condom",S:S="EC"),"Yes",IF(AND(R:R&lt;&gt;"0: No Method",R:R&lt;&gt;"6: EC",R:R&lt;&gt;"5: Condoms"),"Yes","No")))</f>
        <v>No</v>
      </c>
      <c r="AA3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99" s="80" t="str">
        <f>IF(W:W="Pregnant","Pregnant",IF(AND(Z:Z="No",AA:AA="Yes"),"Adopter",IF(Z:Z="Yes","Continuing User",IF(AND(Z:Z="No",AA:AA="No"),"Non-user","Missing"))))</f>
        <v>Adopter</v>
      </c>
      <c r="AC399" s="80">
        <f>VLOOKUP(N399,Registration!O:P,2,FALSE)</f>
        <v>15</v>
      </c>
      <c r="AD399" s="82" t="s">
        <v>4528</v>
      </c>
      <c r="AE399" s="83" t="s">
        <v>4529</v>
      </c>
      <c r="AF399" s="82" t="s">
        <v>4530</v>
      </c>
      <c r="AG399" s="82" t="s">
        <v>4531</v>
      </c>
      <c r="AH399" s="82" t="s">
        <v>4532</v>
      </c>
    </row>
    <row r="400" spans="1:34" s="80" customFormat="1" ht="23.1" customHeight="1">
      <c r="A400" s="82" t="s">
        <v>52</v>
      </c>
      <c r="B400" s="82" t="s">
        <v>26</v>
      </c>
      <c r="C400" s="82" t="s">
        <v>27</v>
      </c>
      <c r="D400" s="82" t="s">
        <v>28</v>
      </c>
      <c r="E400" s="82" t="s">
        <v>28</v>
      </c>
      <c r="F400" s="82" t="s">
        <v>29</v>
      </c>
      <c r="G400" s="82" t="s">
        <v>1887</v>
      </c>
      <c r="H400" s="80" t="s">
        <v>8165</v>
      </c>
      <c r="I400" s="82" t="s">
        <v>8162</v>
      </c>
      <c r="J400" s="82">
        <v>16</v>
      </c>
      <c r="K400" s="82">
        <v>6</v>
      </c>
      <c r="L400" s="82">
        <v>2018</v>
      </c>
      <c r="M400" s="76">
        <f t="shared" si="6"/>
        <v>43267</v>
      </c>
      <c r="N400" s="82" t="s">
        <v>2043</v>
      </c>
      <c r="O400" s="82">
        <v>17</v>
      </c>
      <c r="P400" s="82" t="s">
        <v>4511</v>
      </c>
      <c r="Q400" s="82" t="s">
        <v>4456</v>
      </c>
      <c r="R400" s="82" t="s">
        <v>4507</v>
      </c>
      <c r="S400" s="82" t="s">
        <v>4508</v>
      </c>
      <c r="T400" s="82" t="s">
        <v>4457</v>
      </c>
      <c r="U400" s="82" t="s">
        <v>4457</v>
      </c>
      <c r="V400" s="82" t="s">
        <v>4457</v>
      </c>
      <c r="W400" s="82" t="s">
        <v>173</v>
      </c>
      <c r="X400" s="82" t="s">
        <v>4517</v>
      </c>
      <c r="Y400" s="82" t="s">
        <v>4457</v>
      </c>
      <c r="Z400" s="80" t="str">
        <f>IF(OR(R:R="",S:S=""),"Missing",IF(OR(S:S="Both EC and Condoms",S:S="Condom",S:S="EC"),"Yes",IF(AND(R:R&lt;&gt;"0: No Method",R:R&lt;&gt;"6: EC",R:R&lt;&gt;"5: Condoms"),"Yes","No")))</f>
        <v>No</v>
      </c>
      <c r="AA4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00" s="80" t="str">
        <f>IF(W:W="Pregnant","Pregnant",IF(AND(Z:Z="No",AA:AA="Yes"),"Adopter",IF(Z:Z="Yes","Continuing User",IF(AND(Z:Z="No",AA:AA="No"),"Non-user","Missing"))))</f>
        <v>Adopter</v>
      </c>
      <c r="AC400" s="80">
        <f>VLOOKUP(N400,Registration!O:P,2,FALSE)</f>
        <v>17</v>
      </c>
      <c r="AD400" s="82" t="s">
        <v>4510</v>
      </c>
      <c r="AE400" s="82"/>
      <c r="AF400" s="82"/>
      <c r="AG400" s="82"/>
      <c r="AH400" s="82"/>
    </row>
    <row r="401" spans="1:34" s="80" customFormat="1" ht="23.1" customHeight="1">
      <c r="A401" s="82" t="s">
        <v>52</v>
      </c>
      <c r="B401" s="82" t="s">
        <v>26</v>
      </c>
      <c r="C401" s="82" t="s">
        <v>27</v>
      </c>
      <c r="D401" s="82" t="s">
        <v>28</v>
      </c>
      <c r="E401" s="82" t="s">
        <v>28</v>
      </c>
      <c r="F401" s="82" t="s">
        <v>29</v>
      </c>
      <c r="G401" s="82" t="s">
        <v>1887</v>
      </c>
      <c r="H401" s="80" t="s">
        <v>8165</v>
      </c>
      <c r="I401" s="82" t="s">
        <v>8162</v>
      </c>
      <c r="J401" s="82">
        <v>16</v>
      </c>
      <c r="K401" s="82">
        <v>6</v>
      </c>
      <c r="L401" s="82">
        <v>2018</v>
      </c>
      <c r="M401" s="76">
        <f t="shared" si="6"/>
        <v>43267</v>
      </c>
      <c r="N401" s="82" t="s">
        <v>2349</v>
      </c>
      <c r="O401" s="82">
        <v>15</v>
      </c>
      <c r="P401" s="82" t="s">
        <v>4511</v>
      </c>
      <c r="Q401" s="82" t="s">
        <v>4456</v>
      </c>
      <c r="R401" s="82" t="s">
        <v>4507</v>
      </c>
      <c r="S401" s="82" t="s">
        <v>4508</v>
      </c>
      <c r="T401" s="82" t="s">
        <v>4457</v>
      </c>
      <c r="U401" s="82" t="s">
        <v>4457</v>
      </c>
      <c r="V401" s="82" t="s">
        <v>4457</v>
      </c>
      <c r="W401" s="82" t="s">
        <v>173</v>
      </c>
      <c r="X401" s="82" t="s">
        <v>4507</v>
      </c>
      <c r="Y401" s="82" t="s">
        <v>4457</v>
      </c>
      <c r="Z401" s="80" t="str">
        <f>IF(OR(R:R="",S:S=""),"Missing",IF(OR(S:S="Both EC and Condoms",S:S="Condom",S:S="EC"),"Yes",IF(AND(R:R&lt;&gt;"0: No Method",R:R&lt;&gt;"6: EC",R:R&lt;&gt;"5: Condoms"),"Yes","No")))</f>
        <v>No</v>
      </c>
      <c r="AA4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01" s="80" t="s">
        <v>4509</v>
      </c>
      <c r="AC401" s="80">
        <f>VLOOKUP(N401,Registration!O:P,2,FALSE)</f>
        <v>15</v>
      </c>
      <c r="AD401" s="82" t="s">
        <v>4510</v>
      </c>
      <c r="AE401" s="82"/>
      <c r="AF401" s="82"/>
      <c r="AG401" s="82"/>
      <c r="AH401" s="82"/>
    </row>
    <row r="402" spans="1:34" s="80" customFormat="1" ht="23.1" customHeight="1">
      <c r="A402" s="82" t="s">
        <v>52</v>
      </c>
      <c r="B402" s="82" t="s">
        <v>26</v>
      </c>
      <c r="C402" s="82" t="s">
        <v>27</v>
      </c>
      <c r="D402" s="82" t="s">
        <v>28</v>
      </c>
      <c r="E402" s="82" t="s">
        <v>28</v>
      </c>
      <c r="F402" s="82" t="s">
        <v>29</v>
      </c>
      <c r="G402" s="82" t="s">
        <v>1887</v>
      </c>
      <c r="H402" s="80" t="s">
        <v>8165</v>
      </c>
      <c r="I402" s="82" t="s">
        <v>8162</v>
      </c>
      <c r="J402" s="82">
        <v>16</v>
      </c>
      <c r="K402" s="82">
        <v>6</v>
      </c>
      <c r="L402" s="82">
        <v>2018</v>
      </c>
      <c r="M402" s="76">
        <f t="shared" si="6"/>
        <v>43267</v>
      </c>
      <c r="N402" s="82" t="s">
        <v>2273</v>
      </c>
      <c r="O402" s="82">
        <v>18</v>
      </c>
      <c r="P402" s="82" t="s">
        <v>4506</v>
      </c>
      <c r="Q402" s="82" t="s">
        <v>4456</v>
      </c>
      <c r="R402" s="82" t="s">
        <v>4507</v>
      </c>
      <c r="S402" s="82" t="s">
        <v>4508</v>
      </c>
      <c r="T402" s="82" t="s">
        <v>4457</v>
      </c>
      <c r="U402" s="82" t="s">
        <v>4457</v>
      </c>
      <c r="V402" s="82" t="s">
        <v>4457</v>
      </c>
      <c r="W402" s="82" t="s">
        <v>173</v>
      </c>
      <c r="X402" s="82" t="s">
        <v>4517</v>
      </c>
      <c r="Y402" s="82" t="s">
        <v>4457</v>
      </c>
      <c r="Z402" s="80" t="str">
        <f>IF(OR(R:R="",S:S=""),"Missing",IF(OR(S:S="Both EC and Condoms",S:S="Condom",S:S="EC"),"Yes",IF(AND(R:R&lt;&gt;"0: No Method",R:R&lt;&gt;"6: EC",R:R&lt;&gt;"5: Condoms"),"Yes","No")))</f>
        <v>No</v>
      </c>
      <c r="AA4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02" s="80" t="str">
        <f>IF(W:W="Pregnant","Pregnant",IF(AND(Z:Z="No",AA:AA="Yes"),"Adopter",IF(Z:Z="Yes","Continuing User",IF(AND(Z:Z="No",AA:AA="No"),"Non-user","Missing"))))</f>
        <v>Adopter</v>
      </c>
      <c r="AC402" s="80">
        <f>VLOOKUP(N402,Registration!O:P,2,FALSE)</f>
        <v>18</v>
      </c>
      <c r="AD402" s="82" t="s">
        <v>4510</v>
      </c>
      <c r="AE402" s="82"/>
      <c r="AF402" s="82"/>
      <c r="AG402" s="82"/>
      <c r="AH402" s="82"/>
    </row>
    <row r="403" spans="1:34" s="80" customFormat="1" ht="23.1" customHeight="1">
      <c r="A403" s="82" t="s">
        <v>52</v>
      </c>
      <c r="B403" s="82" t="s">
        <v>26</v>
      </c>
      <c r="C403" s="82" t="s">
        <v>27</v>
      </c>
      <c r="D403" s="82" t="s">
        <v>28</v>
      </c>
      <c r="E403" s="82" t="s">
        <v>28</v>
      </c>
      <c r="F403" s="82" t="s">
        <v>29</v>
      </c>
      <c r="G403" s="82" t="s">
        <v>1887</v>
      </c>
      <c r="H403" s="80" t="s">
        <v>8165</v>
      </c>
      <c r="I403" s="82" t="s">
        <v>8162</v>
      </c>
      <c r="J403" s="82">
        <v>16</v>
      </c>
      <c r="K403" s="82">
        <v>6</v>
      </c>
      <c r="L403" s="82">
        <v>2018</v>
      </c>
      <c r="M403" s="76">
        <f t="shared" si="6"/>
        <v>43267</v>
      </c>
      <c r="N403" s="82" t="s">
        <v>2230</v>
      </c>
      <c r="O403" s="82">
        <v>19</v>
      </c>
      <c r="P403" s="82" t="s">
        <v>4511</v>
      </c>
      <c r="Q403" s="82" t="s">
        <v>4456</v>
      </c>
      <c r="R403" s="82" t="s">
        <v>4512</v>
      </c>
      <c r="S403" s="82" t="s">
        <v>4508</v>
      </c>
      <c r="T403" s="82" t="s">
        <v>4457</v>
      </c>
      <c r="U403" s="82" t="s">
        <v>4457</v>
      </c>
      <c r="V403" s="82" t="s">
        <v>4457</v>
      </c>
      <c r="W403" s="82" t="s">
        <v>173</v>
      </c>
      <c r="X403" s="82" t="s">
        <v>4517</v>
      </c>
      <c r="Y403" s="82" t="s">
        <v>4457</v>
      </c>
      <c r="Z403" s="80" t="str">
        <f>IF(OR(R:R="",S:S=""),"Missing",IF(OR(S:S="Both EC and Condoms",S:S="Condom",S:S="EC"),"Yes",IF(AND(R:R&lt;&gt;"0: No Method",R:R&lt;&gt;"6: EC",R:R&lt;&gt;"5: Condoms"),"Yes","No")))</f>
        <v>No</v>
      </c>
      <c r="AA4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03" s="80" t="str">
        <f>IF(W:W="Pregnant","Pregnant",IF(AND(Z:Z="No",AA:AA="Yes"),"Adopter",IF(Z:Z="Yes","Continuing User",IF(AND(Z:Z="No",AA:AA="No"),"Non-user","Missing"))))</f>
        <v>Adopter</v>
      </c>
      <c r="AC403" s="80">
        <f>VLOOKUP(N403,Registration!O:P,2,FALSE)</f>
        <v>19</v>
      </c>
      <c r="AD403" s="82" t="s">
        <v>4510</v>
      </c>
      <c r="AE403" s="82"/>
      <c r="AF403" s="82"/>
      <c r="AG403" s="82"/>
      <c r="AH403" s="82"/>
    </row>
    <row r="404" spans="1:34" s="80" customFormat="1" ht="23.1" customHeight="1">
      <c r="A404" s="82" t="s">
        <v>52</v>
      </c>
      <c r="B404" s="82" t="s">
        <v>26</v>
      </c>
      <c r="C404" s="82" t="s">
        <v>27</v>
      </c>
      <c r="D404" s="82" t="s">
        <v>28</v>
      </c>
      <c r="E404" s="82" t="s">
        <v>28</v>
      </c>
      <c r="F404" s="82" t="s">
        <v>29</v>
      </c>
      <c r="G404" s="82" t="s">
        <v>1887</v>
      </c>
      <c r="H404" s="80" t="s">
        <v>8165</v>
      </c>
      <c r="I404" s="82" t="s">
        <v>8162</v>
      </c>
      <c r="J404" s="82">
        <v>16</v>
      </c>
      <c r="K404" s="82">
        <v>6</v>
      </c>
      <c r="L404" s="82">
        <v>2018</v>
      </c>
      <c r="M404" s="76">
        <f t="shared" si="6"/>
        <v>43267</v>
      </c>
      <c r="N404" s="82" t="s">
        <v>2277</v>
      </c>
      <c r="O404" s="82">
        <v>15</v>
      </c>
      <c r="P404" s="82" t="s">
        <v>4506</v>
      </c>
      <c r="Q404" s="82" t="s">
        <v>4456</v>
      </c>
      <c r="R404" s="82" t="s">
        <v>4507</v>
      </c>
      <c r="S404" s="82" t="s">
        <v>4508</v>
      </c>
      <c r="T404" s="82" t="s">
        <v>4457</v>
      </c>
      <c r="U404" s="82" t="s">
        <v>4457</v>
      </c>
      <c r="V404" s="82" t="s">
        <v>4457</v>
      </c>
      <c r="W404" s="82" t="s">
        <v>173</v>
      </c>
      <c r="X404" s="82" t="s">
        <v>4515</v>
      </c>
      <c r="Y404" s="82" t="s">
        <v>4456</v>
      </c>
      <c r="Z404" s="80" t="str">
        <f>IF(OR(R:R="",S:S=""),"Missing",IF(OR(S:S="Both EC and Condoms",S:S="Condom",S:S="EC"),"Yes",IF(AND(R:R&lt;&gt;"0: No Method",R:R&lt;&gt;"6: EC",R:R&lt;&gt;"5: Condoms"),"Yes","No")))</f>
        <v>No</v>
      </c>
      <c r="AA4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04" s="80" t="str">
        <f>IF(W:W="Pregnant","Pregnant",IF(AND(Z:Z="No",AA:AA="Yes"),"Adopter",IF(Z:Z="Yes","Continuing User",IF(AND(Z:Z="No",AA:AA="No"),"Non-user","Missing"))))</f>
        <v>Adopter</v>
      </c>
      <c r="AC404" s="80">
        <f>VLOOKUP(N404,Registration!O:P,2,FALSE)</f>
        <v>15</v>
      </c>
      <c r="AD404" s="82" t="s">
        <v>4510</v>
      </c>
      <c r="AE404" s="82"/>
      <c r="AF404" s="82"/>
      <c r="AG404" s="82"/>
      <c r="AH404" s="82"/>
    </row>
    <row r="405" spans="1:34" s="80" customFormat="1" ht="23.1" customHeight="1">
      <c r="A405" s="82" t="s">
        <v>53</v>
      </c>
      <c r="B405" s="82" t="s">
        <v>26</v>
      </c>
      <c r="C405" s="82" t="s">
        <v>27</v>
      </c>
      <c r="D405" s="82" t="s">
        <v>28</v>
      </c>
      <c r="E405" s="82" t="s">
        <v>28</v>
      </c>
      <c r="F405" s="82" t="s">
        <v>29</v>
      </c>
      <c r="G405" s="82" t="s">
        <v>1887</v>
      </c>
      <c r="H405" s="80" t="s">
        <v>8165</v>
      </c>
      <c r="I405" s="82" t="s">
        <v>8163</v>
      </c>
      <c r="J405" s="82">
        <v>18</v>
      </c>
      <c r="K405" s="82">
        <v>6</v>
      </c>
      <c r="L405" s="82">
        <v>2018</v>
      </c>
      <c r="M405" s="76">
        <f t="shared" si="6"/>
        <v>43269</v>
      </c>
      <c r="N405" s="82" t="s">
        <v>2144</v>
      </c>
      <c r="O405" s="82">
        <v>15</v>
      </c>
      <c r="P405" s="82" t="s">
        <v>4511</v>
      </c>
      <c r="Q405" s="82" t="s">
        <v>4456</v>
      </c>
      <c r="R405" s="82" t="s">
        <v>4507</v>
      </c>
      <c r="S405" s="82" t="s">
        <v>4508</v>
      </c>
      <c r="T405" s="82" t="s">
        <v>4457</v>
      </c>
      <c r="U405" s="82" t="s">
        <v>4457</v>
      </c>
      <c r="V405" s="82" t="s">
        <v>4457</v>
      </c>
      <c r="W405" s="82" t="s">
        <v>1118</v>
      </c>
      <c r="X405" s="82" t="s">
        <v>4507</v>
      </c>
      <c r="Y405" s="82" t="s">
        <v>4457</v>
      </c>
      <c r="Z405" s="80" t="str">
        <f>IF(OR(R:R="",S:S=""),"Missing",IF(OR(S:S="Both EC and Condoms",S:S="Condom",S:S="EC"),"Yes",IF(AND(R:R&lt;&gt;"0: No Method",R:R&lt;&gt;"6: EC",R:R&lt;&gt;"5: Condoms"),"Yes","No")))</f>
        <v>No</v>
      </c>
      <c r="AA4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05" s="80" t="str">
        <f>IF(W:W="Pregnant","Pregnant",IF(AND(Z:Z="No",AA:AA="Yes"),"Adopter",IF(Z:Z="Yes","Continuing User",IF(AND(Z:Z="No",AA:AA="No"),"Non-user","Missing"))))</f>
        <v>Pregnant</v>
      </c>
      <c r="AC405" s="80">
        <f>VLOOKUP(N405,Registration!O:P,2,FALSE)</f>
        <v>15</v>
      </c>
      <c r="AD405" s="82" t="s">
        <v>4510</v>
      </c>
      <c r="AE405" s="82"/>
      <c r="AF405" s="82"/>
      <c r="AG405" s="82"/>
      <c r="AH405" s="82"/>
    </row>
    <row r="406" spans="1:34" s="80" customFormat="1" ht="23.1" customHeight="1">
      <c r="A406" s="82" t="s">
        <v>53</v>
      </c>
      <c r="B406" s="82" t="s">
        <v>26</v>
      </c>
      <c r="C406" s="82" t="s">
        <v>27</v>
      </c>
      <c r="D406" s="82" t="s">
        <v>28</v>
      </c>
      <c r="E406" s="82" t="s">
        <v>28</v>
      </c>
      <c r="F406" s="82" t="s">
        <v>29</v>
      </c>
      <c r="G406" s="82" t="s">
        <v>1887</v>
      </c>
      <c r="H406" s="80" t="s">
        <v>8165</v>
      </c>
      <c r="I406" s="82" t="s">
        <v>8163</v>
      </c>
      <c r="J406" s="82">
        <v>21</v>
      </c>
      <c r="K406" s="82">
        <v>6</v>
      </c>
      <c r="L406" s="82">
        <v>2018</v>
      </c>
      <c r="M406" s="76">
        <f t="shared" si="6"/>
        <v>43272</v>
      </c>
      <c r="N406" s="82" t="s">
        <v>2290</v>
      </c>
      <c r="O406" s="82">
        <v>15</v>
      </c>
      <c r="P406" s="82" t="s">
        <v>4506</v>
      </c>
      <c r="Q406" s="82" t="s">
        <v>4456</v>
      </c>
      <c r="R406" s="82" t="s">
        <v>4507</v>
      </c>
      <c r="S406" s="82" t="s">
        <v>4508</v>
      </c>
      <c r="T406" s="82" t="s">
        <v>4457</v>
      </c>
      <c r="U406" s="82" t="s">
        <v>4457</v>
      </c>
      <c r="V406" s="82" t="s">
        <v>4457</v>
      </c>
      <c r="W406" s="82" t="s">
        <v>173</v>
      </c>
      <c r="X406" s="82" t="s">
        <v>4521</v>
      </c>
      <c r="Y406" s="82" t="s">
        <v>4456</v>
      </c>
      <c r="Z406" s="80" t="str">
        <f>IF(OR(R:R="",S:S=""),"Missing",IF(OR(S:S="Both EC and Condoms",S:S="Condom",S:S="EC"),"Yes",IF(AND(R:R&lt;&gt;"0: No Method",R:R&lt;&gt;"6: EC",R:R&lt;&gt;"5: Condoms"),"Yes","No")))</f>
        <v>No</v>
      </c>
      <c r="AA4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06" s="80" t="str">
        <f>IF(W:W="Pregnant","Pregnant",IF(AND(Z:Z="No",AA:AA="Yes"),"Adopter",IF(Z:Z="Yes","Continuing User",IF(AND(Z:Z="No",AA:AA="No"),"Non-user","Missing"))))</f>
        <v>Adopter</v>
      </c>
      <c r="AC406" s="80">
        <f>VLOOKUP(N406,Registration!O:P,2,FALSE)</f>
        <v>15</v>
      </c>
      <c r="AD406" s="82" t="s">
        <v>4510</v>
      </c>
      <c r="AE406" s="82"/>
      <c r="AF406" s="82"/>
      <c r="AG406" s="82"/>
      <c r="AH406" s="82"/>
    </row>
    <row r="407" spans="1:34" s="80" customFormat="1" ht="23.1" customHeight="1">
      <c r="A407" s="82" t="s">
        <v>53</v>
      </c>
      <c r="B407" s="82" t="s">
        <v>26</v>
      </c>
      <c r="C407" s="82" t="s">
        <v>27</v>
      </c>
      <c r="D407" s="82" t="s">
        <v>28</v>
      </c>
      <c r="E407" s="82" t="s">
        <v>28</v>
      </c>
      <c r="F407" s="82" t="s">
        <v>29</v>
      </c>
      <c r="G407" s="82" t="s">
        <v>1887</v>
      </c>
      <c r="H407" s="80" t="s">
        <v>8165</v>
      </c>
      <c r="I407" s="82" t="s">
        <v>8163</v>
      </c>
      <c r="J407" s="82">
        <v>21</v>
      </c>
      <c r="K407" s="82">
        <v>6</v>
      </c>
      <c r="L407" s="82">
        <v>2018</v>
      </c>
      <c r="M407" s="76">
        <f t="shared" si="6"/>
        <v>43272</v>
      </c>
      <c r="N407" s="82" t="s">
        <v>2292</v>
      </c>
      <c r="O407" s="82">
        <v>19</v>
      </c>
      <c r="P407" s="82" t="s">
        <v>4506</v>
      </c>
      <c r="Q407" s="82" t="s">
        <v>4456</v>
      </c>
      <c r="R407" s="82" t="s">
        <v>4507</v>
      </c>
      <c r="S407" s="82" t="s">
        <v>4508</v>
      </c>
      <c r="T407" s="82" t="s">
        <v>4457</v>
      </c>
      <c r="U407" s="82" t="s">
        <v>4457</v>
      </c>
      <c r="V407" s="82" t="s">
        <v>4457</v>
      </c>
      <c r="W407" s="82" t="s">
        <v>173</v>
      </c>
      <c r="X407" s="82" t="s">
        <v>4515</v>
      </c>
      <c r="Y407" s="82" t="s">
        <v>4456</v>
      </c>
      <c r="Z407" s="80" t="str">
        <f>IF(OR(R:R="",S:S=""),"Missing",IF(OR(S:S="Both EC and Condoms",S:S="Condom",S:S="EC"),"Yes",IF(AND(R:R&lt;&gt;"0: No Method",R:R&lt;&gt;"6: EC",R:R&lt;&gt;"5: Condoms"),"Yes","No")))</f>
        <v>No</v>
      </c>
      <c r="AA4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07" s="80" t="str">
        <f>IF(W:W="Pregnant","Pregnant",IF(AND(Z:Z="No",AA:AA="Yes"),"Adopter",IF(Z:Z="Yes","Continuing User",IF(AND(Z:Z="No",AA:AA="No"),"Non-user","Missing"))))</f>
        <v>Adopter</v>
      </c>
      <c r="AC407" s="80">
        <f>VLOOKUP(N407,Registration!O:P,2,FALSE)</f>
        <v>19</v>
      </c>
      <c r="AD407" s="82" t="s">
        <v>4510</v>
      </c>
      <c r="AE407" s="82"/>
      <c r="AF407" s="82"/>
      <c r="AG407" s="82"/>
      <c r="AH407" s="82"/>
    </row>
    <row r="408" spans="1:34" s="80" customFormat="1" ht="23.1" customHeight="1">
      <c r="A408" s="82" t="s">
        <v>53</v>
      </c>
      <c r="B408" s="82" t="s">
        <v>26</v>
      </c>
      <c r="C408" s="82" t="s">
        <v>27</v>
      </c>
      <c r="D408" s="82" t="s">
        <v>28</v>
      </c>
      <c r="E408" s="82" t="s">
        <v>28</v>
      </c>
      <c r="F408" s="82" t="s">
        <v>29</v>
      </c>
      <c r="G408" s="82" t="s">
        <v>1887</v>
      </c>
      <c r="H408" s="80" t="s">
        <v>8165</v>
      </c>
      <c r="I408" s="82" t="s">
        <v>8163</v>
      </c>
      <c r="J408" s="82">
        <v>22</v>
      </c>
      <c r="K408" s="82">
        <v>6</v>
      </c>
      <c r="L408" s="82">
        <v>2018</v>
      </c>
      <c r="M408" s="76">
        <f t="shared" si="6"/>
        <v>43273</v>
      </c>
      <c r="N408" s="82" t="s">
        <v>2295</v>
      </c>
      <c r="O408" s="82">
        <v>17</v>
      </c>
      <c r="P408" s="82" t="s">
        <v>4506</v>
      </c>
      <c r="Q408" s="82" t="s">
        <v>4456</v>
      </c>
      <c r="R408" s="82" t="s">
        <v>4507</v>
      </c>
      <c r="S408" s="82" t="s">
        <v>4508</v>
      </c>
      <c r="T408" s="82" t="s">
        <v>4457</v>
      </c>
      <c r="U408" s="82" t="s">
        <v>4457</v>
      </c>
      <c r="V408" s="82" t="s">
        <v>4457</v>
      </c>
      <c r="W408" s="82" t="s">
        <v>173</v>
      </c>
      <c r="X408" s="82" t="s">
        <v>4507</v>
      </c>
      <c r="Y408" s="82" t="s">
        <v>4457</v>
      </c>
      <c r="Z408" s="80" t="str">
        <f>IF(OR(R:R="",S:S=""),"Missing",IF(OR(S:S="Both EC and Condoms",S:S="Condom",S:S="EC"),"Yes",IF(AND(R:R&lt;&gt;"0: No Method",R:R&lt;&gt;"6: EC",R:R&lt;&gt;"5: Condoms"),"Yes","No")))</f>
        <v>No</v>
      </c>
      <c r="AA4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08" s="80" t="s">
        <v>4509</v>
      </c>
      <c r="AC408" s="80">
        <f>VLOOKUP(N408,Registration!O:P,2,FALSE)</f>
        <v>17</v>
      </c>
      <c r="AD408" s="82" t="s">
        <v>4510</v>
      </c>
      <c r="AE408" s="82"/>
      <c r="AF408" s="82"/>
      <c r="AG408" s="82"/>
      <c r="AH408" s="82"/>
    </row>
    <row r="409" spans="1:34" s="80" customFormat="1" ht="23.1" customHeight="1">
      <c r="A409" s="82" t="s">
        <v>53</v>
      </c>
      <c r="B409" s="82" t="s">
        <v>26</v>
      </c>
      <c r="C409" s="82" t="s">
        <v>27</v>
      </c>
      <c r="D409" s="82" t="s">
        <v>28</v>
      </c>
      <c r="E409" s="82" t="s">
        <v>28</v>
      </c>
      <c r="F409" s="82" t="s">
        <v>29</v>
      </c>
      <c r="G409" s="82" t="s">
        <v>1887</v>
      </c>
      <c r="H409" s="80" t="s">
        <v>8165</v>
      </c>
      <c r="I409" s="82" t="s">
        <v>8163</v>
      </c>
      <c r="J409" s="82">
        <v>23</v>
      </c>
      <c r="K409" s="82">
        <v>6</v>
      </c>
      <c r="L409" s="82">
        <v>2018</v>
      </c>
      <c r="M409" s="76">
        <f t="shared" si="6"/>
        <v>43274</v>
      </c>
      <c r="N409" s="82" t="s">
        <v>2297</v>
      </c>
      <c r="O409" s="82">
        <v>16</v>
      </c>
      <c r="P409" s="82" t="s">
        <v>4506</v>
      </c>
      <c r="Q409" s="82" t="s">
        <v>4456</v>
      </c>
      <c r="R409" s="82" t="s">
        <v>4507</v>
      </c>
      <c r="S409" s="82" t="s">
        <v>4508</v>
      </c>
      <c r="T409" s="82" t="s">
        <v>4457</v>
      </c>
      <c r="U409" s="82" t="s">
        <v>4457</v>
      </c>
      <c r="V409" s="82" t="s">
        <v>4457</v>
      </c>
      <c r="W409" s="82" t="s">
        <v>173</v>
      </c>
      <c r="X409" s="82" t="s">
        <v>4517</v>
      </c>
      <c r="Y409" s="82" t="s">
        <v>4456</v>
      </c>
      <c r="Z409" s="80" t="str">
        <f>IF(OR(R:R="",S:S=""),"Missing",IF(OR(S:S="Both EC and Condoms",S:S="Condom",S:S="EC"),"Yes",IF(AND(R:R&lt;&gt;"0: No Method",R:R&lt;&gt;"6: EC",R:R&lt;&gt;"5: Condoms"),"Yes","No")))</f>
        <v>No</v>
      </c>
      <c r="AA4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09" s="80" t="str">
        <f>IF(W:W="Pregnant","Pregnant",IF(AND(Z:Z="No",AA:AA="Yes"),"Adopter",IF(Z:Z="Yes","Continuing User",IF(AND(Z:Z="No",AA:AA="No"),"Non-user","Missing"))))</f>
        <v>Adopter</v>
      </c>
      <c r="AC409" s="80">
        <f>VLOOKUP(N409,Registration!O:P,2,FALSE)</f>
        <v>16</v>
      </c>
      <c r="AD409" s="82" t="s">
        <v>4528</v>
      </c>
      <c r="AE409" s="83" t="s">
        <v>55</v>
      </c>
      <c r="AF409" s="82" t="s">
        <v>4533</v>
      </c>
      <c r="AG409" s="82" t="s">
        <v>4534</v>
      </c>
      <c r="AH409" s="82" t="s">
        <v>4535</v>
      </c>
    </row>
    <row r="410" spans="1:34" s="80" customFormat="1" ht="23.1" customHeight="1">
      <c r="A410" s="82" t="s">
        <v>53</v>
      </c>
      <c r="B410" s="82" t="s">
        <v>26</v>
      </c>
      <c r="C410" s="82" t="s">
        <v>27</v>
      </c>
      <c r="D410" s="82" t="s">
        <v>28</v>
      </c>
      <c r="E410" s="82" t="s">
        <v>28</v>
      </c>
      <c r="F410" s="82" t="s">
        <v>111</v>
      </c>
      <c r="G410" s="82" t="s">
        <v>167</v>
      </c>
      <c r="H410" s="80" t="s">
        <v>8159</v>
      </c>
      <c r="I410" s="82" t="s">
        <v>8161</v>
      </c>
      <c r="J410" s="82">
        <v>19</v>
      </c>
      <c r="K410" s="82">
        <v>6</v>
      </c>
      <c r="L410" s="82">
        <v>2018</v>
      </c>
      <c r="M410" s="76">
        <f t="shared" si="6"/>
        <v>43270</v>
      </c>
      <c r="N410" s="82" t="s">
        <v>192</v>
      </c>
      <c r="O410" s="82">
        <v>19</v>
      </c>
      <c r="P410" s="82" t="s">
        <v>4506</v>
      </c>
      <c r="Q410" s="82" t="s">
        <v>4456</v>
      </c>
      <c r="R410" s="82" t="s">
        <v>4507</v>
      </c>
      <c r="S410" s="82" t="s">
        <v>4508</v>
      </c>
      <c r="T410" s="82" t="s">
        <v>4457</v>
      </c>
      <c r="U410" s="82" t="s">
        <v>4457</v>
      </c>
      <c r="V410" s="82" t="s">
        <v>4457</v>
      </c>
      <c r="W410" s="82" t="s">
        <v>173</v>
      </c>
      <c r="X410" s="82" t="s">
        <v>4516</v>
      </c>
      <c r="Y410" s="82" t="s">
        <v>4456</v>
      </c>
      <c r="Z410" s="80" t="str">
        <f>IF(OR(R:R="",S:S=""),"Missing",IF(OR(S:S="Both EC and Condoms",S:S="Condom",S:S="EC"),"Yes",IF(AND(R:R&lt;&gt;"0: No Method",R:R&lt;&gt;"6: EC",R:R&lt;&gt;"5: Condoms"),"Yes","No")))</f>
        <v>No</v>
      </c>
      <c r="AA4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10" s="80" t="str">
        <f>IF(W:W="Pregnant","Pregnant",IF(AND(Z:Z="No",AA:AA="Yes"),"Adopter",IF(Z:Z="Yes","Continuing User",IF(AND(Z:Z="No",AA:AA="No"),"Non-user","Missing"))))</f>
        <v>Adopter</v>
      </c>
      <c r="AC410" s="80">
        <f>VLOOKUP(N410,Registration!O:P,2,FALSE)</f>
        <v>19</v>
      </c>
      <c r="AD410" s="82" t="s">
        <v>4510</v>
      </c>
      <c r="AE410" s="82"/>
      <c r="AF410" s="82"/>
      <c r="AG410" s="82"/>
      <c r="AH410" s="82"/>
    </row>
    <row r="411" spans="1:34" s="80" customFormat="1" ht="23.1" customHeight="1">
      <c r="A411" s="82" t="s">
        <v>53</v>
      </c>
      <c r="B411" s="82" t="s">
        <v>26</v>
      </c>
      <c r="C411" s="82" t="s">
        <v>27</v>
      </c>
      <c r="D411" s="82" t="s">
        <v>28</v>
      </c>
      <c r="E411" s="82" t="s">
        <v>28</v>
      </c>
      <c r="F411" s="82" t="s">
        <v>111</v>
      </c>
      <c r="G411" s="82" t="s">
        <v>167</v>
      </c>
      <c r="H411" s="80" t="s">
        <v>8159</v>
      </c>
      <c r="I411" s="82" t="s">
        <v>8161</v>
      </c>
      <c r="J411" s="82">
        <v>21</v>
      </c>
      <c r="K411" s="82">
        <v>6</v>
      </c>
      <c r="L411" s="82">
        <v>2018</v>
      </c>
      <c r="M411" s="76">
        <f t="shared" si="6"/>
        <v>43272</v>
      </c>
      <c r="N411" s="82" t="s">
        <v>553</v>
      </c>
      <c r="O411" s="82">
        <v>19</v>
      </c>
      <c r="P411" s="82" t="s">
        <v>4506</v>
      </c>
      <c r="Q411" s="82" t="s">
        <v>4456</v>
      </c>
      <c r="R411" s="82" t="s">
        <v>4507</v>
      </c>
      <c r="S411" s="82" t="s">
        <v>4508</v>
      </c>
      <c r="T411" s="82" t="s">
        <v>4457</v>
      </c>
      <c r="U411" s="82" t="s">
        <v>4457</v>
      </c>
      <c r="V411" s="82" t="s">
        <v>4457</v>
      </c>
      <c r="W411" s="82" t="s">
        <v>173</v>
      </c>
      <c r="X411" s="82" t="s">
        <v>4515</v>
      </c>
      <c r="Y411" s="82" t="s">
        <v>4457</v>
      </c>
      <c r="Z411" s="80" t="str">
        <f>IF(OR(R:R="",S:S=""),"Missing",IF(OR(S:S="Both EC and Condoms",S:S="Condom",S:S="EC"),"Yes",IF(AND(R:R&lt;&gt;"0: No Method",R:R&lt;&gt;"6: EC",R:R&lt;&gt;"5: Condoms"),"Yes","No")))</f>
        <v>No</v>
      </c>
      <c r="AA4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11" s="80" t="str">
        <f>IF(W:W="Pregnant","Pregnant",IF(AND(Z:Z="No",AA:AA="Yes"),"Adopter",IF(Z:Z="Yes","Continuing User",IF(AND(Z:Z="No",AA:AA="No"),"Non-user","Missing"))))</f>
        <v>Adopter</v>
      </c>
      <c r="AC411" s="80">
        <f>VLOOKUP(N411,Registration!O:P,2,FALSE)</f>
        <v>19</v>
      </c>
      <c r="AD411" s="82" t="s">
        <v>4510</v>
      </c>
      <c r="AE411" s="82"/>
      <c r="AF411" s="82"/>
      <c r="AG411" s="82"/>
      <c r="AH411" s="82"/>
    </row>
    <row r="412" spans="1:34" s="80" customFormat="1" ht="23.1" customHeight="1">
      <c r="A412" s="82" t="s">
        <v>53</v>
      </c>
      <c r="B412" s="82" t="s">
        <v>26</v>
      </c>
      <c r="C412" s="82" t="s">
        <v>27</v>
      </c>
      <c r="D412" s="82" t="s">
        <v>28</v>
      </c>
      <c r="E412" s="82" t="s">
        <v>28</v>
      </c>
      <c r="F412" s="82" t="s">
        <v>111</v>
      </c>
      <c r="G412" s="82" t="s">
        <v>167</v>
      </c>
      <c r="H412" s="80" t="s">
        <v>8159</v>
      </c>
      <c r="I412" s="82" t="s">
        <v>8161</v>
      </c>
      <c r="J412" s="82">
        <v>22</v>
      </c>
      <c r="K412" s="82">
        <v>6</v>
      </c>
      <c r="L412" s="82">
        <v>2018</v>
      </c>
      <c r="M412" s="76">
        <f t="shared" si="6"/>
        <v>43273</v>
      </c>
      <c r="N412" s="82" t="s">
        <v>491</v>
      </c>
      <c r="O412" s="82">
        <v>19</v>
      </c>
      <c r="P412" s="82" t="s">
        <v>4506</v>
      </c>
      <c r="Q412" s="82" t="s">
        <v>4456</v>
      </c>
      <c r="R412" s="82" t="s">
        <v>4507</v>
      </c>
      <c r="S412" s="82" t="s">
        <v>4508</v>
      </c>
      <c r="T412" s="82" t="s">
        <v>4457</v>
      </c>
      <c r="U412" s="82" t="s">
        <v>4457</v>
      </c>
      <c r="V412" s="82" t="s">
        <v>4457</v>
      </c>
      <c r="W412" s="82" t="s">
        <v>173</v>
      </c>
      <c r="X412" s="82" t="s">
        <v>4515</v>
      </c>
      <c r="Y412" s="82" t="s">
        <v>4457</v>
      </c>
      <c r="Z412" s="80" t="str">
        <f>IF(OR(R:R="",S:S=""),"Missing",IF(OR(S:S="Both EC and Condoms",S:S="Condom",S:S="EC"),"Yes",IF(AND(R:R&lt;&gt;"0: No Method",R:R&lt;&gt;"6: EC",R:R&lt;&gt;"5: Condoms"),"Yes","No")))</f>
        <v>No</v>
      </c>
      <c r="AA4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12" s="80" t="str">
        <f>IF(W:W="Pregnant","Pregnant",IF(AND(Z:Z="No",AA:AA="Yes"),"Adopter",IF(Z:Z="Yes","Continuing User",IF(AND(Z:Z="No",AA:AA="No"),"Non-user","Missing"))))</f>
        <v>Adopter</v>
      </c>
      <c r="AC412" s="80">
        <f>VLOOKUP(N412,Registration!O:P,2,FALSE)</f>
        <v>16</v>
      </c>
      <c r="AD412" s="82" t="s">
        <v>4510</v>
      </c>
      <c r="AE412" s="82"/>
      <c r="AF412" s="82"/>
      <c r="AG412" s="82"/>
      <c r="AH412" s="82"/>
    </row>
    <row r="413" spans="1:34" s="80" customFormat="1" ht="23.1" customHeight="1">
      <c r="A413" s="82" t="s">
        <v>53</v>
      </c>
      <c r="B413" s="82" t="s">
        <v>26</v>
      </c>
      <c r="C413" s="82" t="s">
        <v>27</v>
      </c>
      <c r="D413" s="82" t="s">
        <v>28</v>
      </c>
      <c r="E413" s="82" t="s">
        <v>28</v>
      </c>
      <c r="F413" s="82" t="s">
        <v>111</v>
      </c>
      <c r="G413" s="82" t="s">
        <v>167</v>
      </c>
      <c r="H413" s="80" t="s">
        <v>8159</v>
      </c>
      <c r="I413" s="82" t="s">
        <v>8161</v>
      </c>
      <c r="J413" s="82">
        <v>22</v>
      </c>
      <c r="K413" s="82">
        <v>6</v>
      </c>
      <c r="L413" s="82">
        <v>2018</v>
      </c>
      <c r="M413" s="76">
        <f t="shared" si="6"/>
        <v>43273</v>
      </c>
      <c r="N413" s="82" t="s">
        <v>555</v>
      </c>
      <c r="O413" s="82">
        <v>16</v>
      </c>
      <c r="P413" s="82" t="s">
        <v>4506</v>
      </c>
      <c r="Q413" s="82" t="s">
        <v>4456</v>
      </c>
      <c r="R413" s="82" t="s">
        <v>4507</v>
      </c>
      <c r="S413" s="82" t="s">
        <v>4508</v>
      </c>
      <c r="T413" s="82" t="s">
        <v>4457</v>
      </c>
      <c r="U413" s="82" t="s">
        <v>4457</v>
      </c>
      <c r="V413" s="82" t="s">
        <v>4457</v>
      </c>
      <c r="W413" s="82" t="s">
        <v>173</v>
      </c>
      <c r="X413" s="82" t="s">
        <v>4515</v>
      </c>
      <c r="Y413" s="82" t="s">
        <v>4457</v>
      </c>
      <c r="Z413" s="80" t="str">
        <f>IF(OR(R:R="",S:S=""),"Missing",IF(OR(S:S="Both EC and Condoms",S:S="Condom",S:S="EC"),"Yes",IF(AND(R:R&lt;&gt;"0: No Method",R:R&lt;&gt;"6: EC",R:R&lt;&gt;"5: Condoms"),"Yes","No")))</f>
        <v>No</v>
      </c>
      <c r="AA4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13" s="80" t="str">
        <f>IF(W:W="Pregnant","Pregnant",IF(AND(Z:Z="No",AA:AA="Yes"),"Adopter",IF(Z:Z="Yes","Continuing User",IF(AND(Z:Z="No",AA:AA="No"),"Non-user","Missing"))))</f>
        <v>Adopter</v>
      </c>
      <c r="AC413" s="80">
        <f>VLOOKUP(N413,Registration!O:P,2,FALSE)</f>
        <v>16</v>
      </c>
      <c r="AD413" s="82" t="s">
        <v>4510</v>
      </c>
      <c r="AE413" s="82"/>
      <c r="AF413" s="82"/>
      <c r="AG413" s="82"/>
      <c r="AH413" s="82"/>
    </row>
    <row r="414" spans="1:34" s="80" customFormat="1" ht="23.1" customHeight="1">
      <c r="A414" s="82" t="s">
        <v>53</v>
      </c>
      <c r="B414" s="82" t="s">
        <v>26</v>
      </c>
      <c r="C414" s="82" t="s">
        <v>27</v>
      </c>
      <c r="D414" s="82" t="s">
        <v>28</v>
      </c>
      <c r="E414" s="82" t="s">
        <v>28</v>
      </c>
      <c r="F414" s="82" t="s">
        <v>111</v>
      </c>
      <c r="G414" s="82" t="s">
        <v>167</v>
      </c>
      <c r="H414" s="80" t="s">
        <v>8159</v>
      </c>
      <c r="I414" s="82" t="s">
        <v>8161</v>
      </c>
      <c r="J414" s="82">
        <v>22</v>
      </c>
      <c r="K414" s="82">
        <v>6</v>
      </c>
      <c r="L414" s="82">
        <v>2018</v>
      </c>
      <c r="M414" s="76">
        <f t="shared" si="6"/>
        <v>43273</v>
      </c>
      <c r="N414" s="82" t="s">
        <v>556</v>
      </c>
      <c r="O414" s="82">
        <v>17</v>
      </c>
      <c r="P414" s="82" t="s">
        <v>4506</v>
      </c>
      <c r="Q414" s="82" t="s">
        <v>4456</v>
      </c>
      <c r="R414" s="82" t="s">
        <v>4507</v>
      </c>
      <c r="S414" s="82" t="s">
        <v>4508</v>
      </c>
      <c r="T414" s="82" t="s">
        <v>4457</v>
      </c>
      <c r="U414" s="82" t="s">
        <v>4457</v>
      </c>
      <c r="V414" s="82" t="s">
        <v>4457</v>
      </c>
      <c r="W414" s="82" t="s">
        <v>173</v>
      </c>
      <c r="X414" s="82" t="s">
        <v>4515</v>
      </c>
      <c r="Y414" s="82" t="s">
        <v>4457</v>
      </c>
      <c r="Z414" s="80" t="str">
        <f>IF(OR(R:R="",S:S=""),"Missing",IF(OR(S:S="Both EC and Condoms",S:S="Condom",S:S="EC"),"Yes",IF(AND(R:R&lt;&gt;"0: No Method",R:R&lt;&gt;"6: EC",R:R&lt;&gt;"5: Condoms"),"Yes","No")))</f>
        <v>No</v>
      </c>
      <c r="AA4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14" s="80" t="str">
        <f>IF(W:W="Pregnant","Pregnant",IF(AND(Z:Z="No",AA:AA="Yes"),"Adopter",IF(Z:Z="Yes","Continuing User",IF(AND(Z:Z="No",AA:AA="No"),"Non-user","Missing"))))</f>
        <v>Adopter</v>
      </c>
      <c r="AC414" s="80">
        <f>VLOOKUP(N414,Registration!O:P,2,FALSE)</f>
        <v>17</v>
      </c>
      <c r="AD414" s="82" t="s">
        <v>4510</v>
      </c>
      <c r="AE414" s="82"/>
      <c r="AF414" s="82"/>
      <c r="AG414" s="82"/>
      <c r="AH414" s="82"/>
    </row>
    <row r="415" spans="1:34" s="80" customFormat="1" ht="23.1" customHeight="1">
      <c r="A415" s="82" t="s">
        <v>53</v>
      </c>
      <c r="B415" s="82" t="s">
        <v>26</v>
      </c>
      <c r="C415" s="82" t="s">
        <v>27</v>
      </c>
      <c r="D415" s="82" t="s">
        <v>28</v>
      </c>
      <c r="E415" s="82" t="s">
        <v>28</v>
      </c>
      <c r="F415" s="82" t="s">
        <v>111</v>
      </c>
      <c r="G415" s="82" t="s">
        <v>167</v>
      </c>
      <c r="H415" s="80" t="s">
        <v>8159</v>
      </c>
      <c r="I415" s="82" t="s">
        <v>8161</v>
      </c>
      <c r="J415" s="82">
        <v>22</v>
      </c>
      <c r="K415" s="82">
        <v>6</v>
      </c>
      <c r="L415" s="82">
        <v>2018</v>
      </c>
      <c r="M415" s="76">
        <f t="shared" si="6"/>
        <v>43273</v>
      </c>
      <c r="N415" s="82" t="s">
        <v>557</v>
      </c>
      <c r="O415" s="82">
        <v>16</v>
      </c>
      <c r="P415" s="82" t="s">
        <v>4506</v>
      </c>
      <c r="Q415" s="82" t="s">
        <v>4456</v>
      </c>
      <c r="R415" s="82" t="s">
        <v>4507</v>
      </c>
      <c r="S415" s="82" t="s">
        <v>4508</v>
      </c>
      <c r="T415" s="82" t="s">
        <v>4457</v>
      </c>
      <c r="U415" s="82" t="s">
        <v>4457</v>
      </c>
      <c r="V415" s="82" t="s">
        <v>4457</v>
      </c>
      <c r="W415" s="82" t="s">
        <v>173</v>
      </c>
      <c r="X415" s="82" t="s">
        <v>4515</v>
      </c>
      <c r="Y415" s="82" t="s">
        <v>4457</v>
      </c>
      <c r="Z415" s="80" t="str">
        <f>IF(OR(R:R="",S:S=""),"Missing",IF(OR(S:S="Both EC and Condoms",S:S="Condom",S:S="EC"),"Yes",IF(AND(R:R&lt;&gt;"0: No Method",R:R&lt;&gt;"6: EC",R:R&lt;&gt;"5: Condoms"),"Yes","No")))</f>
        <v>No</v>
      </c>
      <c r="AA4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15" s="80" t="str">
        <f>IF(W:W="Pregnant","Pregnant",IF(AND(Z:Z="No",AA:AA="Yes"),"Adopter",IF(Z:Z="Yes","Continuing User",IF(AND(Z:Z="No",AA:AA="No"),"Non-user","Missing"))))</f>
        <v>Adopter</v>
      </c>
      <c r="AC415" s="80">
        <f>VLOOKUP(N415,Registration!O:P,2,FALSE)</f>
        <v>16</v>
      </c>
      <c r="AD415" s="82" t="s">
        <v>4510</v>
      </c>
      <c r="AE415" s="82"/>
      <c r="AF415" s="82"/>
      <c r="AG415" s="82"/>
      <c r="AH415" s="82"/>
    </row>
    <row r="416" spans="1:34" s="80" customFormat="1" ht="23.1" customHeight="1">
      <c r="A416" s="82" t="s">
        <v>53</v>
      </c>
      <c r="B416" s="82" t="s">
        <v>26</v>
      </c>
      <c r="C416" s="82" t="s">
        <v>27</v>
      </c>
      <c r="D416" s="82" t="s">
        <v>28</v>
      </c>
      <c r="E416" s="82" t="s">
        <v>28</v>
      </c>
      <c r="F416" s="82" t="s">
        <v>111</v>
      </c>
      <c r="G416" s="82" t="s">
        <v>167</v>
      </c>
      <c r="H416" s="80" t="s">
        <v>8159</v>
      </c>
      <c r="I416" s="82" t="s">
        <v>8161</v>
      </c>
      <c r="J416" s="82">
        <v>22</v>
      </c>
      <c r="K416" s="82">
        <v>6</v>
      </c>
      <c r="L416" s="82">
        <v>2018</v>
      </c>
      <c r="M416" s="76">
        <f t="shared" si="6"/>
        <v>43273</v>
      </c>
      <c r="N416" s="82" t="s">
        <v>549</v>
      </c>
      <c r="O416" s="82">
        <v>18</v>
      </c>
      <c r="P416" s="82" t="s">
        <v>4506</v>
      </c>
      <c r="Q416" s="82" t="s">
        <v>4456</v>
      </c>
      <c r="R416" s="82" t="s">
        <v>4507</v>
      </c>
      <c r="S416" s="82" t="s">
        <v>4508</v>
      </c>
      <c r="T416" s="82" t="s">
        <v>4457</v>
      </c>
      <c r="U416" s="82" t="s">
        <v>4457</v>
      </c>
      <c r="V416" s="82" t="s">
        <v>4457</v>
      </c>
      <c r="W416" s="82" t="s">
        <v>173</v>
      </c>
      <c r="X416" s="82" t="s">
        <v>4515</v>
      </c>
      <c r="Y416" s="82" t="s">
        <v>4457</v>
      </c>
      <c r="Z416" s="80" t="str">
        <f>IF(OR(R:R="",S:S=""),"Missing",IF(OR(S:S="Both EC and Condoms",S:S="Condom",S:S="EC"),"Yes",IF(AND(R:R&lt;&gt;"0: No Method",R:R&lt;&gt;"6: EC",R:R&lt;&gt;"5: Condoms"),"Yes","No")))</f>
        <v>No</v>
      </c>
      <c r="AA4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16" s="80" t="str">
        <f>IF(W:W="Pregnant","Pregnant",IF(AND(Z:Z="No",AA:AA="Yes"),"Adopter",IF(Z:Z="Yes","Continuing User",IF(AND(Z:Z="No",AA:AA="No"),"Non-user","Missing"))))</f>
        <v>Adopter</v>
      </c>
      <c r="AC416" s="80">
        <f>VLOOKUP(N416,Registration!O:P,2,FALSE)</f>
        <v>17</v>
      </c>
      <c r="AD416" s="82" t="s">
        <v>4510</v>
      </c>
      <c r="AE416" s="82"/>
      <c r="AF416" s="82"/>
      <c r="AG416" s="82"/>
      <c r="AH416" s="82"/>
    </row>
    <row r="417" spans="1:34" s="80" customFormat="1" ht="23.1" customHeight="1">
      <c r="A417" s="82" t="s">
        <v>53</v>
      </c>
      <c r="B417" s="82" t="s">
        <v>26</v>
      </c>
      <c r="C417" s="82" t="s">
        <v>27</v>
      </c>
      <c r="D417" s="82" t="s">
        <v>28</v>
      </c>
      <c r="E417" s="82" t="s">
        <v>28</v>
      </c>
      <c r="F417" s="82" t="s">
        <v>111</v>
      </c>
      <c r="G417" s="82" t="s">
        <v>167</v>
      </c>
      <c r="H417" s="80" t="s">
        <v>8159</v>
      </c>
      <c r="I417" s="82" t="s">
        <v>8161</v>
      </c>
      <c r="J417" s="82">
        <v>22</v>
      </c>
      <c r="K417" s="82">
        <v>6</v>
      </c>
      <c r="L417" s="82">
        <v>2018</v>
      </c>
      <c r="M417" s="76">
        <f t="shared" si="6"/>
        <v>43273</v>
      </c>
      <c r="N417" s="82" t="s">
        <v>559</v>
      </c>
      <c r="O417" s="82">
        <v>19</v>
      </c>
      <c r="P417" s="82" t="s">
        <v>4506</v>
      </c>
      <c r="Q417" s="82" t="s">
        <v>4456</v>
      </c>
      <c r="R417" s="82" t="s">
        <v>4507</v>
      </c>
      <c r="S417" s="82" t="s">
        <v>4508</v>
      </c>
      <c r="T417" s="82" t="s">
        <v>4457</v>
      </c>
      <c r="U417" s="82" t="s">
        <v>4457</v>
      </c>
      <c r="V417" s="82" t="s">
        <v>4457</v>
      </c>
      <c r="W417" s="82" t="s">
        <v>173</v>
      </c>
      <c r="X417" s="82" t="s">
        <v>4515</v>
      </c>
      <c r="Y417" s="82" t="s">
        <v>4457</v>
      </c>
      <c r="Z417" s="80" t="str">
        <f>IF(OR(R:R="",S:S=""),"Missing",IF(OR(S:S="Both EC and Condoms",S:S="Condom",S:S="EC"),"Yes",IF(AND(R:R&lt;&gt;"0: No Method",R:R&lt;&gt;"6: EC",R:R&lt;&gt;"5: Condoms"),"Yes","No")))</f>
        <v>No</v>
      </c>
      <c r="AA4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17" s="80" t="str">
        <f>IF(W:W="Pregnant","Pregnant",IF(AND(Z:Z="No",AA:AA="Yes"),"Adopter",IF(Z:Z="Yes","Continuing User",IF(AND(Z:Z="No",AA:AA="No"),"Non-user","Missing"))))</f>
        <v>Adopter</v>
      </c>
      <c r="AC417" s="80">
        <f>VLOOKUP(N417,Registration!O:P,2,FALSE)</f>
        <v>19</v>
      </c>
      <c r="AD417" s="82" t="s">
        <v>4510</v>
      </c>
      <c r="AE417" s="82"/>
      <c r="AF417" s="82"/>
      <c r="AG417" s="82"/>
      <c r="AH417" s="82"/>
    </row>
    <row r="418" spans="1:34" s="80" customFormat="1" ht="23.1" customHeight="1">
      <c r="A418" s="82" t="s">
        <v>53</v>
      </c>
      <c r="B418" s="82" t="s">
        <v>26</v>
      </c>
      <c r="C418" s="82" t="s">
        <v>27</v>
      </c>
      <c r="D418" s="82" t="s">
        <v>28</v>
      </c>
      <c r="E418" s="82" t="s">
        <v>28</v>
      </c>
      <c r="F418" s="82" t="s">
        <v>111</v>
      </c>
      <c r="G418" s="82" t="s">
        <v>167</v>
      </c>
      <c r="H418" s="80" t="s">
        <v>8159</v>
      </c>
      <c r="I418" s="82" t="s">
        <v>8161</v>
      </c>
      <c r="J418" s="82">
        <v>22</v>
      </c>
      <c r="K418" s="82">
        <v>6</v>
      </c>
      <c r="L418" s="82">
        <v>2018</v>
      </c>
      <c r="M418" s="76">
        <f t="shared" si="6"/>
        <v>43273</v>
      </c>
      <c r="N418" s="82" t="s">
        <v>560</v>
      </c>
      <c r="O418" s="82">
        <v>19</v>
      </c>
      <c r="P418" s="82" t="s">
        <v>4506</v>
      </c>
      <c r="Q418" s="82" t="s">
        <v>4456</v>
      </c>
      <c r="R418" s="82" t="s">
        <v>4507</v>
      </c>
      <c r="S418" s="82" t="s">
        <v>4508</v>
      </c>
      <c r="T418" s="82" t="s">
        <v>4457</v>
      </c>
      <c r="U418" s="82" t="s">
        <v>4457</v>
      </c>
      <c r="V418" s="82" t="s">
        <v>4457</v>
      </c>
      <c r="W418" s="82" t="s">
        <v>173</v>
      </c>
      <c r="X418" s="82" t="s">
        <v>4515</v>
      </c>
      <c r="Y418" s="82" t="s">
        <v>4457</v>
      </c>
      <c r="Z418" s="80" t="str">
        <f>IF(OR(R:R="",S:S=""),"Missing",IF(OR(S:S="Both EC and Condoms",S:S="Condom",S:S="EC"),"Yes",IF(AND(R:R&lt;&gt;"0: No Method",R:R&lt;&gt;"6: EC",R:R&lt;&gt;"5: Condoms"),"Yes","No")))</f>
        <v>No</v>
      </c>
      <c r="AA4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18" s="80" t="str">
        <f>IF(W:W="Pregnant","Pregnant",IF(AND(Z:Z="No",AA:AA="Yes"),"Adopter",IF(Z:Z="Yes","Continuing User",IF(AND(Z:Z="No",AA:AA="No"),"Non-user","Missing"))))</f>
        <v>Adopter</v>
      </c>
      <c r="AC418" s="80">
        <f>VLOOKUP(N418,Registration!O:P,2,FALSE)</f>
        <v>19</v>
      </c>
      <c r="AD418" s="82" t="s">
        <v>4510</v>
      </c>
      <c r="AE418" s="82"/>
      <c r="AF418" s="82"/>
      <c r="AG418" s="82"/>
      <c r="AH418" s="82"/>
    </row>
    <row r="419" spans="1:34" s="80" customFormat="1" ht="23.1" customHeight="1">
      <c r="A419" s="82" t="s">
        <v>53</v>
      </c>
      <c r="B419" s="82" t="s">
        <v>26</v>
      </c>
      <c r="C419" s="82" t="s">
        <v>27</v>
      </c>
      <c r="D419" s="82" t="s">
        <v>28</v>
      </c>
      <c r="E419" s="82" t="s">
        <v>28</v>
      </c>
      <c r="F419" s="82" t="s">
        <v>111</v>
      </c>
      <c r="G419" s="82" t="s">
        <v>167</v>
      </c>
      <c r="H419" s="80" t="s">
        <v>8159</v>
      </c>
      <c r="I419" s="82" t="s">
        <v>8161</v>
      </c>
      <c r="J419" s="82">
        <v>22</v>
      </c>
      <c r="K419" s="82">
        <v>6</v>
      </c>
      <c r="L419" s="82">
        <v>2018</v>
      </c>
      <c r="M419" s="76">
        <f t="shared" si="6"/>
        <v>43273</v>
      </c>
      <c r="N419" s="82" t="s">
        <v>562</v>
      </c>
      <c r="O419" s="82">
        <v>19</v>
      </c>
      <c r="P419" s="82" t="s">
        <v>4506</v>
      </c>
      <c r="Q419" s="82" t="s">
        <v>4456</v>
      </c>
      <c r="R419" s="82" t="s">
        <v>4507</v>
      </c>
      <c r="S419" s="82" t="s">
        <v>4508</v>
      </c>
      <c r="T419" s="82" t="s">
        <v>4457</v>
      </c>
      <c r="U419" s="82" t="s">
        <v>4457</v>
      </c>
      <c r="V419" s="82" t="s">
        <v>4457</v>
      </c>
      <c r="W419" s="82" t="s">
        <v>173</v>
      </c>
      <c r="X419" s="82" t="s">
        <v>4516</v>
      </c>
      <c r="Y419" s="82" t="s">
        <v>4456</v>
      </c>
      <c r="Z419" s="80" t="str">
        <f>IF(OR(R:R="",S:S=""),"Missing",IF(OR(S:S="Both EC and Condoms",S:S="Condom",S:S="EC"),"Yes",IF(AND(R:R&lt;&gt;"0: No Method",R:R&lt;&gt;"6: EC",R:R&lt;&gt;"5: Condoms"),"Yes","No")))</f>
        <v>No</v>
      </c>
      <c r="AA4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19" s="80" t="str">
        <f>IF(W:W="Pregnant","Pregnant",IF(AND(Z:Z="No",AA:AA="Yes"),"Adopter",IF(Z:Z="Yes","Continuing User",IF(AND(Z:Z="No",AA:AA="No"),"Non-user","Missing"))))</f>
        <v>Adopter</v>
      </c>
      <c r="AC419" s="80">
        <f>VLOOKUP(N419,Registration!O:P,2,FALSE)</f>
        <v>19</v>
      </c>
      <c r="AD419" s="82" t="s">
        <v>4510</v>
      </c>
      <c r="AE419" s="82"/>
      <c r="AF419" s="82"/>
      <c r="AG419" s="82"/>
      <c r="AH419" s="82"/>
    </row>
    <row r="420" spans="1:34" s="80" customFormat="1" ht="23.1" customHeight="1">
      <c r="A420" s="82" t="s">
        <v>53</v>
      </c>
      <c r="B420" s="82" t="s">
        <v>26</v>
      </c>
      <c r="C420" s="82" t="s">
        <v>27</v>
      </c>
      <c r="D420" s="82" t="s">
        <v>28</v>
      </c>
      <c r="E420" s="82" t="s">
        <v>28</v>
      </c>
      <c r="F420" s="82" t="s">
        <v>111</v>
      </c>
      <c r="G420" s="82" t="s">
        <v>167</v>
      </c>
      <c r="H420" s="80" t="s">
        <v>8159</v>
      </c>
      <c r="I420" s="82" t="s">
        <v>8161</v>
      </c>
      <c r="J420" s="82">
        <v>23</v>
      </c>
      <c r="K420" s="82">
        <v>6</v>
      </c>
      <c r="L420" s="82">
        <v>2018</v>
      </c>
      <c r="M420" s="76">
        <f t="shared" si="6"/>
        <v>43274</v>
      </c>
      <c r="N420" s="82" t="s">
        <v>566</v>
      </c>
      <c r="O420" s="82">
        <v>18</v>
      </c>
      <c r="P420" s="82" t="s">
        <v>4506</v>
      </c>
      <c r="Q420" s="82" t="s">
        <v>4456</v>
      </c>
      <c r="R420" s="82" t="s">
        <v>4507</v>
      </c>
      <c r="S420" s="82" t="s">
        <v>4508</v>
      </c>
      <c r="T420" s="82" t="s">
        <v>4457</v>
      </c>
      <c r="U420" s="82" t="s">
        <v>4457</v>
      </c>
      <c r="V420" s="82" t="s">
        <v>4457</v>
      </c>
      <c r="W420" s="82" t="s">
        <v>173</v>
      </c>
      <c r="X420" s="82" t="s">
        <v>4516</v>
      </c>
      <c r="Y420" s="82" t="s">
        <v>4457</v>
      </c>
      <c r="Z420" s="80" t="str">
        <f>IF(OR(R:R="",S:S=""),"Missing",IF(OR(S:S="Both EC and Condoms",S:S="Condom",S:S="EC"),"Yes",IF(AND(R:R&lt;&gt;"0: No Method",R:R&lt;&gt;"6: EC",R:R&lt;&gt;"5: Condoms"),"Yes","No")))</f>
        <v>No</v>
      </c>
      <c r="AA4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20" s="80" t="str">
        <f>IF(W:W="Pregnant","Pregnant",IF(AND(Z:Z="No",AA:AA="Yes"),"Adopter",IF(Z:Z="Yes","Continuing User",IF(AND(Z:Z="No",AA:AA="No"),"Non-user","Missing"))))</f>
        <v>Adopter</v>
      </c>
      <c r="AC420" s="80">
        <f>VLOOKUP(N420,Registration!O:P,2,FALSE)</f>
        <v>18</v>
      </c>
      <c r="AD420" s="82" t="s">
        <v>4510</v>
      </c>
      <c r="AE420" s="82"/>
      <c r="AF420" s="82"/>
      <c r="AG420" s="82"/>
      <c r="AH420" s="82"/>
    </row>
    <row r="421" spans="1:34" s="80" customFormat="1" ht="23.1" customHeight="1">
      <c r="A421" s="82" t="s">
        <v>53</v>
      </c>
      <c r="B421" s="82" t="s">
        <v>26</v>
      </c>
      <c r="C421" s="82" t="s">
        <v>27</v>
      </c>
      <c r="D421" s="82" t="s">
        <v>28</v>
      </c>
      <c r="E421" s="82" t="s">
        <v>28</v>
      </c>
      <c r="F421" s="82" t="s">
        <v>111</v>
      </c>
      <c r="G421" s="82" t="s">
        <v>167</v>
      </c>
      <c r="H421" s="80" t="s">
        <v>8159</v>
      </c>
      <c r="I421" s="82" t="s">
        <v>8161</v>
      </c>
      <c r="J421" s="82">
        <v>23</v>
      </c>
      <c r="K421" s="82">
        <v>6</v>
      </c>
      <c r="L421" s="82">
        <v>2018</v>
      </c>
      <c r="M421" s="76">
        <f t="shared" si="6"/>
        <v>43274</v>
      </c>
      <c r="N421" s="82" t="s">
        <v>502</v>
      </c>
      <c r="O421" s="82">
        <v>19</v>
      </c>
      <c r="P421" s="82" t="s">
        <v>4506</v>
      </c>
      <c r="Q421" s="82" t="s">
        <v>4456</v>
      </c>
      <c r="R421" s="82" t="s">
        <v>4507</v>
      </c>
      <c r="S421" s="82" t="s">
        <v>4508</v>
      </c>
      <c r="T421" s="82" t="s">
        <v>4457</v>
      </c>
      <c r="U421" s="82" t="s">
        <v>4457</v>
      </c>
      <c r="V421" s="82" t="s">
        <v>4457</v>
      </c>
      <c r="W421" s="82" t="s">
        <v>173</v>
      </c>
      <c r="X421" s="82" t="s">
        <v>4515</v>
      </c>
      <c r="Y421" s="82" t="s">
        <v>4457</v>
      </c>
      <c r="Z421" s="80" t="str">
        <f>IF(OR(R:R="",S:S=""),"Missing",IF(OR(S:S="Both EC and Condoms",S:S="Condom",S:S="EC"),"Yes",IF(AND(R:R&lt;&gt;"0: No Method",R:R&lt;&gt;"6: EC",R:R&lt;&gt;"5: Condoms"),"Yes","No")))</f>
        <v>No</v>
      </c>
      <c r="AA4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21" s="80" t="str">
        <f>IF(W:W="Pregnant","Pregnant",IF(AND(Z:Z="No",AA:AA="Yes"),"Adopter",IF(Z:Z="Yes","Continuing User",IF(AND(Z:Z="No",AA:AA="No"),"Non-user","Missing"))))</f>
        <v>Adopter</v>
      </c>
      <c r="AC421" s="80">
        <f>VLOOKUP(N421,Registration!O:P,2,FALSE)</f>
        <v>19</v>
      </c>
      <c r="AD421" s="82" t="s">
        <v>4510</v>
      </c>
      <c r="AE421" s="82"/>
      <c r="AF421" s="82"/>
      <c r="AG421" s="82"/>
      <c r="AH421" s="82"/>
    </row>
    <row r="422" spans="1:34" s="80" customFormat="1" ht="23.1" customHeight="1">
      <c r="A422" s="82" t="s">
        <v>53</v>
      </c>
      <c r="B422" s="82" t="s">
        <v>26</v>
      </c>
      <c r="C422" s="82" t="s">
        <v>27</v>
      </c>
      <c r="D422" s="82" t="s">
        <v>28</v>
      </c>
      <c r="E422" s="82" t="s">
        <v>28</v>
      </c>
      <c r="F422" s="82" t="s">
        <v>111</v>
      </c>
      <c r="G422" s="82" t="s">
        <v>167</v>
      </c>
      <c r="H422" s="80" t="s">
        <v>8159</v>
      </c>
      <c r="I422" s="82" t="s">
        <v>8161</v>
      </c>
      <c r="J422" s="82">
        <v>23</v>
      </c>
      <c r="K422" s="82">
        <v>6</v>
      </c>
      <c r="L422" s="82">
        <v>2018</v>
      </c>
      <c r="M422" s="76">
        <f t="shared" si="6"/>
        <v>43274</v>
      </c>
      <c r="N422" s="82" t="s">
        <v>570</v>
      </c>
      <c r="O422" s="82">
        <v>17</v>
      </c>
      <c r="P422" s="82" t="s">
        <v>4506</v>
      </c>
      <c r="Q422" s="82" t="s">
        <v>4456</v>
      </c>
      <c r="R422" s="82" t="s">
        <v>4507</v>
      </c>
      <c r="S422" s="82" t="s">
        <v>4508</v>
      </c>
      <c r="T422" s="82" t="s">
        <v>4457</v>
      </c>
      <c r="U422" s="82" t="s">
        <v>4457</v>
      </c>
      <c r="V422" s="82" t="s">
        <v>4457</v>
      </c>
      <c r="W422" s="82" t="s">
        <v>173</v>
      </c>
      <c r="X422" s="82" t="s">
        <v>4515</v>
      </c>
      <c r="Y422" s="82" t="s">
        <v>4457</v>
      </c>
      <c r="Z422" s="80" t="str">
        <f>IF(OR(R:R="",S:S=""),"Missing",IF(OR(S:S="Both EC and Condoms",S:S="Condom",S:S="EC"),"Yes",IF(AND(R:R&lt;&gt;"0: No Method",R:R&lt;&gt;"6: EC",R:R&lt;&gt;"5: Condoms"),"Yes","No")))</f>
        <v>No</v>
      </c>
      <c r="AA4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22" s="80" t="str">
        <f>IF(W:W="Pregnant","Pregnant",IF(AND(Z:Z="No",AA:AA="Yes"),"Adopter",IF(Z:Z="Yes","Continuing User",IF(AND(Z:Z="No",AA:AA="No"),"Non-user","Missing"))))</f>
        <v>Adopter</v>
      </c>
      <c r="AC422" s="80">
        <f>VLOOKUP(N422,Registration!O:P,2,FALSE)</f>
        <v>17</v>
      </c>
      <c r="AD422" s="82" t="s">
        <v>4510</v>
      </c>
      <c r="AE422" s="82"/>
      <c r="AF422" s="82"/>
      <c r="AG422" s="82"/>
      <c r="AH422" s="82"/>
    </row>
    <row r="423" spans="1:34" s="80" customFormat="1" ht="23.1" customHeight="1">
      <c r="A423" s="82" t="s">
        <v>53</v>
      </c>
      <c r="B423" s="82" t="s">
        <v>26</v>
      </c>
      <c r="C423" s="82" t="s">
        <v>27</v>
      </c>
      <c r="D423" s="82" t="s">
        <v>28</v>
      </c>
      <c r="E423" s="82" t="s">
        <v>28</v>
      </c>
      <c r="F423" s="82" t="s">
        <v>111</v>
      </c>
      <c r="G423" s="82" t="s">
        <v>167</v>
      </c>
      <c r="H423" s="80" t="s">
        <v>8159</v>
      </c>
      <c r="I423" s="82" t="s">
        <v>8161</v>
      </c>
      <c r="J423" s="82">
        <v>23</v>
      </c>
      <c r="K423" s="82">
        <v>6</v>
      </c>
      <c r="L423" s="82">
        <v>2018</v>
      </c>
      <c r="M423" s="76">
        <f t="shared" si="6"/>
        <v>43274</v>
      </c>
      <c r="N423" s="82" t="s">
        <v>573</v>
      </c>
      <c r="O423" s="82">
        <v>18</v>
      </c>
      <c r="P423" s="82" t="s">
        <v>4506</v>
      </c>
      <c r="Q423" s="82" t="s">
        <v>4456</v>
      </c>
      <c r="R423" s="82" t="s">
        <v>4507</v>
      </c>
      <c r="S423" s="82" t="s">
        <v>4508</v>
      </c>
      <c r="T423" s="82" t="s">
        <v>4457</v>
      </c>
      <c r="U423" s="82" t="s">
        <v>4457</v>
      </c>
      <c r="V423" s="82" t="s">
        <v>4457</v>
      </c>
      <c r="W423" s="82" t="s">
        <v>173</v>
      </c>
      <c r="X423" s="82" t="s">
        <v>4516</v>
      </c>
      <c r="Y423" s="82" t="s">
        <v>4456</v>
      </c>
      <c r="Z423" s="80" t="str">
        <f>IF(OR(R:R="",S:S=""),"Missing",IF(OR(S:S="Both EC and Condoms",S:S="Condom",S:S="EC"),"Yes",IF(AND(R:R&lt;&gt;"0: No Method",R:R&lt;&gt;"6: EC",R:R&lt;&gt;"5: Condoms"),"Yes","No")))</f>
        <v>No</v>
      </c>
      <c r="AA4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23" s="80" t="str">
        <f>IF(W:W="Pregnant","Pregnant",IF(AND(Z:Z="No",AA:AA="Yes"),"Adopter",IF(Z:Z="Yes","Continuing User",IF(AND(Z:Z="No",AA:AA="No"),"Non-user","Missing"))))</f>
        <v>Adopter</v>
      </c>
      <c r="AC423" s="80">
        <f>VLOOKUP(N423,Registration!O:P,2,FALSE)</f>
        <v>18</v>
      </c>
      <c r="AD423" s="82" t="s">
        <v>4510</v>
      </c>
      <c r="AE423" s="82"/>
      <c r="AF423" s="82"/>
      <c r="AG423" s="82"/>
      <c r="AH423" s="82"/>
    </row>
    <row r="424" spans="1:34" s="80" customFormat="1" ht="23.1" customHeight="1">
      <c r="A424" s="82" t="s">
        <v>53</v>
      </c>
      <c r="B424" s="82" t="s">
        <v>26</v>
      </c>
      <c r="C424" s="82" t="s">
        <v>27</v>
      </c>
      <c r="D424" s="82" t="s">
        <v>28</v>
      </c>
      <c r="E424" s="82" t="s">
        <v>28</v>
      </c>
      <c r="F424" s="82" t="s">
        <v>111</v>
      </c>
      <c r="G424" s="82" t="s">
        <v>167</v>
      </c>
      <c r="H424" s="80" t="s">
        <v>8159</v>
      </c>
      <c r="I424" s="82" t="s">
        <v>8161</v>
      </c>
      <c r="J424" s="82">
        <v>23</v>
      </c>
      <c r="K424" s="82">
        <v>6</v>
      </c>
      <c r="L424" s="82">
        <v>2018</v>
      </c>
      <c r="M424" s="76">
        <f t="shared" si="6"/>
        <v>43274</v>
      </c>
      <c r="N424" s="82" t="s">
        <v>572</v>
      </c>
      <c r="O424" s="82">
        <v>19</v>
      </c>
      <c r="P424" s="82" t="s">
        <v>4506</v>
      </c>
      <c r="Q424" s="82" t="s">
        <v>4456</v>
      </c>
      <c r="R424" s="82" t="s">
        <v>4507</v>
      </c>
      <c r="S424" s="82" t="s">
        <v>4508</v>
      </c>
      <c r="T424" s="82" t="s">
        <v>4457</v>
      </c>
      <c r="U424" s="82" t="s">
        <v>4457</v>
      </c>
      <c r="V424" s="82" t="s">
        <v>4457</v>
      </c>
      <c r="W424" s="82" t="s">
        <v>173</v>
      </c>
      <c r="X424" s="82" t="s">
        <v>4515</v>
      </c>
      <c r="Y424" s="82" t="s">
        <v>4457</v>
      </c>
      <c r="Z424" s="80" t="str">
        <f>IF(OR(R:R="",S:S=""),"Missing",IF(OR(S:S="Both EC and Condoms",S:S="Condom",S:S="EC"),"Yes",IF(AND(R:R&lt;&gt;"0: No Method",R:R&lt;&gt;"6: EC",R:R&lt;&gt;"5: Condoms"),"Yes","No")))</f>
        <v>No</v>
      </c>
      <c r="AA4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24" s="80" t="str">
        <f>IF(W:W="Pregnant","Pregnant",IF(AND(Z:Z="No",AA:AA="Yes"),"Adopter",IF(Z:Z="Yes","Continuing User",IF(AND(Z:Z="No",AA:AA="No"),"Non-user","Missing"))))</f>
        <v>Adopter</v>
      </c>
      <c r="AC424" s="80">
        <f>VLOOKUP(N424,Registration!O:P,2,FALSE)</f>
        <v>19</v>
      </c>
      <c r="AD424" s="82" t="s">
        <v>4510</v>
      </c>
      <c r="AE424" s="82"/>
      <c r="AF424" s="82"/>
      <c r="AG424" s="82"/>
      <c r="AH424" s="82"/>
    </row>
    <row r="425" spans="1:34" s="80" customFormat="1" ht="23.1" customHeight="1">
      <c r="A425" s="82" t="s">
        <v>53</v>
      </c>
      <c r="B425" s="82" t="s">
        <v>26</v>
      </c>
      <c r="C425" s="82" t="s">
        <v>27</v>
      </c>
      <c r="D425" s="82" t="s">
        <v>28</v>
      </c>
      <c r="E425" s="82" t="s">
        <v>28</v>
      </c>
      <c r="F425" s="82" t="s">
        <v>111</v>
      </c>
      <c r="G425" s="82" t="s">
        <v>167</v>
      </c>
      <c r="H425" s="80" t="s">
        <v>8159</v>
      </c>
      <c r="I425" s="82" t="s">
        <v>8161</v>
      </c>
      <c r="J425" s="82">
        <v>23</v>
      </c>
      <c r="K425" s="82">
        <v>6</v>
      </c>
      <c r="L425" s="82">
        <v>2018</v>
      </c>
      <c r="M425" s="76">
        <f t="shared" si="6"/>
        <v>43274</v>
      </c>
      <c r="N425" s="82" t="s">
        <v>575</v>
      </c>
      <c r="O425" s="82">
        <v>16</v>
      </c>
      <c r="P425" s="82" t="s">
        <v>4506</v>
      </c>
      <c r="Q425" s="82" t="s">
        <v>4456</v>
      </c>
      <c r="R425" s="82" t="s">
        <v>4507</v>
      </c>
      <c r="S425" s="82" t="s">
        <v>4508</v>
      </c>
      <c r="T425" s="82" t="s">
        <v>4457</v>
      </c>
      <c r="U425" s="82" t="s">
        <v>4457</v>
      </c>
      <c r="V425" s="82" t="s">
        <v>4457</v>
      </c>
      <c r="W425" s="82" t="s">
        <v>173</v>
      </c>
      <c r="X425" s="82" t="s">
        <v>4515</v>
      </c>
      <c r="Y425" s="82" t="s">
        <v>4457</v>
      </c>
      <c r="Z425" s="80" t="str">
        <f>IF(OR(R:R="",S:S=""),"Missing",IF(OR(S:S="Both EC and Condoms",S:S="Condom",S:S="EC"),"Yes",IF(AND(R:R&lt;&gt;"0: No Method",R:R&lt;&gt;"6: EC",R:R&lt;&gt;"5: Condoms"),"Yes","No")))</f>
        <v>No</v>
      </c>
      <c r="AA4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25" s="80" t="str">
        <f>IF(W:W="Pregnant","Pregnant",IF(AND(Z:Z="No",AA:AA="Yes"),"Adopter",IF(Z:Z="Yes","Continuing User",IF(AND(Z:Z="No",AA:AA="No"),"Non-user","Missing"))))</f>
        <v>Adopter</v>
      </c>
      <c r="AC425" s="80">
        <f>VLOOKUP(N425,Registration!O:P,2,FALSE)</f>
        <v>16</v>
      </c>
      <c r="AD425" s="82" t="s">
        <v>4510</v>
      </c>
      <c r="AE425" s="82"/>
      <c r="AF425" s="82"/>
      <c r="AG425" s="82"/>
      <c r="AH425" s="82"/>
    </row>
    <row r="426" spans="1:34" s="80" customFormat="1" ht="23.1" customHeight="1">
      <c r="A426" s="82" t="s">
        <v>53</v>
      </c>
      <c r="B426" s="82" t="s">
        <v>26</v>
      </c>
      <c r="C426" s="82" t="s">
        <v>27</v>
      </c>
      <c r="D426" s="82" t="s">
        <v>28</v>
      </c>
      <c r="E426" s="82" t="s">
        <v>28</v>
      </c>
      <c r="F426" s="82" t="s">
        <v>111</v>
      </c>
      <c r="G426" s="82" t="s">
        <v>167</v>
      </c>
      <c r="H426" s="80" t="s">
        <v>8159</v>
      </c>
      <c r="I426" s="82" t="s">
        <v>8161</v>
      </c>
      <c r="J426" s="82">
        <v>23</v>
      </c>
      <c r="K426" s="82">
        <v>6</v>
      </c>
      <c r="L426" s="82">
        <v>2018</v>
      </c>
      <c r="M426" s="76">
        <f t="shared" si="6"/>
        <v>43274</v>
      </c>
      <c r="N426" s="82" t="s">
        <v>403</v>
      </c>
      <c r="O426" s="82">
        <v>19</v>
      </c>
      <c r="P426" s="82" t="s">
        <v>4525</v>
      </c>
      <c r="Q426" s="82" t="s">
        <v>4456</v>
      </c>
      <c r="R426" s="82" t="s">
        <v>4526</v>
      </c>
      <c r="S426" s="82" t="s">
        <v>4508</v>
      </c>
      <c r="T426" s="82" t="s">
        <v>4457</v>
      </c>
      <c r="U426" s="82" t="s">
        <v>4457</v>
      </c>
      <c r="V426" s="82" t="s">
        <v>4457</v>
      </c>
      <c r="W426" s="82" t="s">
        <v>173</v>
      </c>
      <c r="X426" s="82" t="s">
        <v>4516</v>
      </c>
      <c r="Y426" s="82" t="s">
        <v>4457</v>
      </c>
      <c r="Z426" s="80" t="str">
        <f>IF(OR(R:R="",S:S=""),"Missing",IF(OR(S:S="Both EC and Condoms",S:S="Condom",S:S="EC"),"Yes",IF(AND(R:R&lt;&gt;"0: No Method",R:R&lt;&gt;"6: EC",R:R&lt;&gt;"5: Condoms"),"Yes","No")))</f>
        <v>Yes</v>
      </c>
      <c r="AA4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26" s="80" t="str">
        <f>IF(W:W="Pregnant","Pregnant",IF(AND(Z:Z="No",AA:AA="Yes"),"Adopter",IF(Z:Z="Yes","Continuing User",IF(AND(Z:Z="No",AA:AA="No"),"Non-user","Missing"))))</f>
        <v>Continuing User</v>
      </c>
      <c r="AC426" s="80">
        <f>VLOOKUP(N426,Registration!O:P,2,FALSE)</f>
        <v>19</v>
      </c>
      <c r="AD426" s="82" t="s">
        <v>4510</v>
      </c>
      <c r="AE426" s="82"/>
      <c r="AF426" s="82"/>
      <c r="AG426" s="82"/>
      <c r="AH426" s="82"/>
    </row>
    <row r="427" spans="1:34" s="80" customFormat="1" ht="23.1" customHeight="1">
      <c r="A427" s="82" t="s">
        <v>53</v>
      </c>
      <c r="B427" s="82" t="s">
        <v>26</v>
      </c>
      <c r="C427" s="82" t="s">
        <v>27</v>
      </c>
      <c r="D427" s="82" t="s">
        <v>28</v>
      </c>
      <c r="E427" s="82" t="s">
        <v>28</v>
      </c>
      <c r="F427" s="82" t="s">
        <v>111</v>
      </c>
      <c r="G427" s="82" t="s">
        <v>167</v>
      </c>
      <c r="H427" s="80" t="s">
        <v>8159</v>
      </c>
      <c r="I427" s="82" t="s">
        <v>8161</v>
      </c>
      <c r="J427" s="82">
        <v>23</v>
      </c>
      <c r="K427" s="82">
        <v>6</v>
      </c>
      <c r="L427" s="82">
        <v>2018</v>
      </c>
      <c r="M427" s="76">
        <f t="shared" si="6"/>
        <v>43274</v>
      </c>
      <c r="N427" s="82" t="s">
        <v>246</v>
      </c>
      <c r="O427" s="82">
        <v>19</v>
      </c>
      <c r="P427" s="82" t="s">
        <v>4525</v>
      </c>
      <c r="Q427" s="82" t="s">
        <v>4456</v>
      </c>
      <c r="R427" s="82" t="s">
        <v>4526</v>
      </c>
      <c r="S427" s="82" t="s">
        <v>4508</v>
      </c>
      <c r="T427" s="82" t="s">
        <v>4457</v>
      </c>
      <c r="U427" s="82" t="s">
        <v>4457</v>
      </c>
      <c r="V427" s="82" t="s">
        <v>4457</v>
      </c>
      <c r="W427" s="82" t="s">
        <v>173</v>
      </c>
      <c r="X427" s="82" t="s">
        <v>4515</v>
      </c>
      <c r="Y427" s="82" t="s">
        <v>4457</v>
      </c>
      <c r="Z427" s="80" t="str">
        <f>IF(OR(R:R="",S:S=""),"Missing",IF(OR(S:S="Both EC and Condoms",S:S="Condom",S:S="EC"),"Yes",IF(AND(R:R&lt;&gt;"0: No Method",R:R&lt;&gt;"6: EC",R:R&lt;&gt;"5: Condoms"),"Yes","No")))</f>
        <v>Yes</v>
      </c>
      <c r="AA4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27" s="80" t="str">
        <f>IF(W:W="Pregnant","Pregnant",IF(AND(Z:Z="No",AA:AA="Yes"),"Adopter",IF(Z:Z="Yes","Continuing User",IF(AND(Z:Z="No",AA:AA="No"),"Non-user","Missing"))))</f>
        <v>Continuing User</v>
      </c>
      <c r="AC427" s="80">
        <f>VLOOKUP(N427,Registration!O:P,2,FALSE)</f>
        <v>19</v>
      </c>
      <c r="AD427" s="82" t="s">
        <v>4510</v>
      </c>
      <c r="AE427" s="82"/>
      <c r="AF427" s="82"/>
      <c r="AG427" s="82"/>
      <c r="AH427" s="82"/>
    </row>
    <row r="428" spans="1:34" s="80" customFormat="1" ht="23.1" customHeight="1">
      <c r="A428" s="82" t="s">
        <v>53</v>
      </c>
      <c r="B428" s="82" t="s">
        <v>26</v>
      </c>
      <c r="C428" s="82" t="s">
        <v>27</v>
      </c>
      <c r="D428" s="82" t="s">
        <v>28</v>
      </c>
      <c r="E428" s="82" t="s">
        <v>28</v>
      </c>
      <c r="F428" s="82" t="s">
        <v>111</v>
      </c>
      <c r="G428" s="82" t="s">
        <v>167</v>
      </c>
      <c r="H428" s="80" t="s">
        <v>8159</v>
      </c>
      <c r="I428" s="82" t="s">
        <v>8161</v>
      </c>
      <c r="J428" s="82">
        <v>23</v>
      </c>
      <c r="K428" s="82">
        <v>6</v>
      </c>
      <c r="L428" s="82">
        <v>2018</v>
      </c>
      <c r="M428" s="76">
        <f t="shared" si="6"/>
        <v>43274</v>
      </c>
      <c r="N428" s="82" t="s">
        <v>219</v>
      </c>
      <c r="O428" s="82">
        <v>17</v>
      </c>
      <c r="P428" s="82" t="s">
        <v>4525</v>
      </c>
      <c r="Q428" s="82" t="s">
        <v>4456</v>
      </c>
      <c r="R428" s="82" t="s">
        <v>4526</v>
      </c>
      <c r="S428" s="82" t="s">
        <v>4508</v>
      </c>
      <c r="T428" s="82" t="s">
        <v>4457</v>
      </c>
      <c r="U428" s="82" t="s">
        <v>4457</v>
      </c>
      <c r="V428" s="82" t="s">
        <v>4457</v>
      </c>
      <c r="W428" s="82" t="s">
        <v>173</v>
      </c>
      <c r="X428" s="82" t="s">
        <v>4515</v>
      </c>
      <c r="Y428" s="82" t="s">
        <v>4457</v>
      </c>
      <c r="Z428" s="80" t="str">
        <f>IF(OR(R:R="",S:S=""),"Missing",IF(OR(S:S="Both EC and Condoms",S:S="Condom",S:S="EC"),"Yes",IF(AND(R:R&lt;&gt;"0: No Method",R:R&lt;&gt;"6: EC",R:R&lt;&gt;"5: Condoms"),"Yes","No")))</f>
        <v>Yes</v>
      </c>
      <c r="AA4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28" s="80" t="str">
        <f>IF(W:W="Pregnant","Pregnant",IF(AND(Z:Z="No",AA:AA="Yes"),"Adopter",IF(Z:Z="Yes","Continuing User",IF(AND(Z:Z="No",AA:AA="No"),"Non-user","Missing"))))</f>
        <v>Continuing User</v>
      </c>
      <c r="AC428" s="80">
        <f>VLOOKUP(N428,Registration!O:P,2,FALSE)</f>
        <v>17</v>
      </c>
      <c r="AD428" s="82" t="s">
        <v>4510</v>
      </c>
      <c r="AE428" s="82"/>
      <c r="AF428" s="82"/>
      <c r="AG428" s="82"/>
      <c r="AH428" s="82"/>
    </row>
    <row r="429" spans="1:34" s="80" customFormat="1" ht="23.1" customHeight="1">
      <c r="A429" s="82" t="s">
        <v>53</v>
      </c>
      <c r="B429" s="82" t="s">
        <v>26</v>
      </c>
      <c r="C429" s="82" t="s">
        <v>27</v>
      </c>
      <c r="D429" s="82" t="s">
        <v>28</v>
      </c>
      <c r="E429" s="82" t="s">
        <v>28</v>
      </c>
      <c r="F429" s="82" t="s">
        <v>111</v>
      </c>
      <c r="G429" s="82" t="s">
        <v>167</v>
      </c>
      <c r="H429" s="80" t="s">
        <v>8159</v>
      </c>
      <c r="I429" s="82" t="s">
        <v>8161</v>
      </c>
      <c r="J429" s="82">
        <v>23</v>
      </c>
      <c r="K429" s="82">
        <v>6</v>
      </c>
      <c r="L429" s="82">
        <v>2018</v>
      </c>
      <c r="M429" s="76">
        <f t="shared" si="6"/>
        <v>43274</v>
      </c>
      <c r="N429" s="82" t="s">
        <v>416</v>
      </c>
      <c r="O429" s="82">
        <v>18</v>
      </c>
      <c r="P429" s="82" t="s">
        <v>4525</v>
      </c>
      <c r="Q429" s="82" t="s">
        <v>4456</v>
      </c>
      <c r="R429" s="82" t="s">
        <v>4526</v>
      </c>
      <c r="S429" s="82" t="s">
        <v>4508</v>
      </c>
      <c r="T429" s="82" t="s">
        <v>4457</v>
      </c>
      <c r="U429" s="82" t="s">
        <v>4457</v>
      </c>
      <c r="V429" s="82" t="s">
        <v>4457</v>
      </c>
      <c r="W429" s="82" t="s">
        <v>173</v>
      </c>
      <c r="X429" s="82" t="s">
        <v>4515</v>
      </c>
      <c r="Y429" s="82" t="s">
        <v>4457</v>
      </c>
      <c r="Z429" s="80" t="str">
        <f>IF(OR(R:R="",S:S=""),"Missing",IF(OR(S:S="Both EC and Condoms",S:S="Condom",S:S="EC"),"Yes",IF(AND(R:R&lt;&gt;"0: No Method",R:R&lt;&gt;"6: EC",R:R&lt;&gt;"5: Condoms"),"Yes","No")))</f>
        <v>Yes</v>
      </c>
      <c r="AA4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29" s="80" t="str">
        <f>IF(W:W="Pregnant","Pregnant",IF(AND(Z:Z="No",AA:AA="Yes"),"Adopter",IF(Z:Z="Yes","Continuing User",IF(AND(Z:Z="No",AA:AA="No"),"Non-user","Missing"))))</f>
        <v>Continuing User</v>
      </c>
      <c r="AC429" s="80">
        <f>VLOOKUP(N429,Registration!O:P,2,FALSE)</f>
        <v>18</v>
      </c>
      <c r="AD429" s="82" t="s">
        <v>4510</v>
      </c>
      <c r="AE429" s="82"/>
      <c r="AF429" s="82"/>
      <c r="AG429" s="82"/>
      <c r="AH429" s="82"/>
    </row>
    <row r="430" spans="1:34" s="80" customFormat="1" ht="23.1" customHeight="1">
      <c r="A430" s="82" t="s">
        <v>53</v>
      </c>
      <c r="B430" s="82" t="s">
        <v>26</v>
      </c>
      <c r="C430" s="82" t="s">
        <v>27</v>
      </c>
      <c r="D430" s="82" t="s">
        <v>28</v>
      </c>
      <c r="E430" s="82" t="s">
        <v>28</v>
      </c>
      <c r="F430" s="82" t="s">
        <v>111</v>
      </c>
      <c r="G430" s="82" t="s">
        <v>167</v>
      </c>
      <c r="H430" s="80" t="s">
        <v>8159</v>
      </c>
      <c r="I430" s="82" t="s">
        <v>8161</v>
      </c>
      <c r="J430" s="82">
        <v>23</v>
      </c>
      <c r="K430" s="82">
        <v>6</v>
      </c>
      <c r="L430" s="82">
        <v>2018</v>
      </c>
      <c r="M430" s="76">
        <f t="shared" si="6"/>
        <v>43274</v>
      </c>
      <c r="N430" s="82" t="s">
        <v>422</v>
      </c>
      <c r="O430" s="82">
        <v>18</v>
      </c>
      <c r="P430" s="82" t="s">
        <v>4525</v>
      </c>
      <c r="Q430" s="82" t="s">
        <v>4456</v>
      </c>
      <c r="R430" s="82" t="s">
        <v>4526</v>
      </c>
      <c r="S430" s="82" t="s">
        <v>4508</v>
      </c>
      <c r="T430" s="82" t="s">
        <v>4457</v>
      </c>
      <c r="U430" s="82" t="s">
        <v>4457</v>
      </c>
      <c r="V430" s="82" t="s">
        <v>4457</v>
      </c>
      <c r="W430" s="82" t="s">
        <v>173</v>
      </c>
      <c r="X430" s="82" t="s">
        <v>4515</v>
      </c>
      <c r="Y430" s="82" t="s">
        <v>4457</v>
      </c>
      <c r="Z430" s="80" t="str">
        <f>IF(OR(R:R="",S:S=""),"Missing",IF(OR(S:S="Both EC and Condoms",S:S="Condom",S:S="EC"),"Yes",IF(AND(R:R&lt;&gt;"0: No Method",R:R&lt;&gt;"6: EC",R:R&lt;&gt;"5: Condoms"),"Yes","No")))</f>
        <v>Yes</v>
      </c>
      <c r="AA4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30" s="80" t="str">
        <f>IF(W:W="Pregnant","Pregnant",IF(AND(Z:Z="No",AA:AA="Yes"),"Adopter",IF(Z:Z="Yes","Continuing User",IF(AND(Z:Z="No",AA:AA="No"),"Non-user","Missing"))))</f>
        <v>Continuing User</v>
      </c>
      <c r="AC430" s="80">
        <f>VLOOKUP(N430,Registration!O:P,2,FALSE)</f>
        <v>18</v>
      </c>
      <c r="AD430" s="82" t="s">
        <v>4510</v>
      </c>
      <c r="AE430" s="82"/>
      <c r="AF430" s="82"/>
      <c r="AG430" s="82"/>
      <c r="AH430" s="82"/>
    </row>
    <row r="431" spans="1:34" s="80" customFormat="1" ht="23.1" customHeight="1">
      <c r="A431" s="82" t="s">
        <v>53</v>
      </c>
      <c r="B431" s="82" t="s">
        <v>26</v>
      </c>
      <c r="C431" s="82" t="s">
        <v>27</v>
      </c>
      <c r="D431" s="82" t="s">
        <v>28</v>
      </c>
      <c r="E431" s="82" t="s">
        <v>28</v>
      </c>
      <c r="F431" s="82" t="s">
        <v>29</v>
      </c>
      <c r="G431" s="82" t="s">
        <v>1887</v>
      </c>
      <c r="H431" s="80" t="s">
        <v>8165</v>
      </c>
      <c r="I431" s="82" t="s">
        <v>8162</v>
      </c>
      <c r="J431" s="82">
        <v>23</v>
      </c>
      <c r="K431" s="82">
        <v>6</v>
      </c>
      <c r="L431" s="82">
        <v>2018</v>
      </c>
      <c r="M431" s="76">
        <f t="shared" si="6"/>
        <v>43274</v>
      </c>
      <c r="N431" s="82" t="s">
        <v>2136</v>
      </c>
      <c r="O431" s="82">
        <v>16</v>
      </c>
      <c r="P431" s="82" t="s">
        <v>4511</v>
      </c>
      <c r="Q431" s="82" t="s">
        <v>4456</v>
      </c>
      <c r="R431" s="82" t="s">
        <v>4507</v>
      </c>
      <c r="S431" s="82" t="s">
        <v>4508</v>
      </c>
      <c r="T431" s="82" t="s">
        <v>4457</v>
      </c>
      <c r="U431" s="82" t="s">
        <v>4457</v>
      </c>
      <c r="V431" s="82" t="s">
        <v>4457</v>
      </c>
      <c r="W431" s="82" t="s">
        <v>173</v>
      </c>
      <c r="X431" s="82" t="s">
        <v>4524</v>
      </c>
      <c r="Y431" s="82" t="s">
        <v>4456</v>
      </c>
      <c r="Z431" s="80" t="str">
        <f>IF(OR(R:R="",S:S=""),"Missing",IF(OR(S:S="Both EC and Condoms",S:S="Condom",S:S="EC"),"Yes",IF(AND(R:R&lt;&gt;"0: No Method",R:R&lt;&gt;"6: EC",R:R&lt;&gt;"5: Condoms"),"Yes","No")))</f>
        <v>No</v>
      </c>
      <c r="AA4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31" s="80" t="str">
        <f>IF(W:W="Pregnant","Pregnant",IF(AND(Z:Z="No",AA:AA="Yes"),"Adopter",IF(Z:Z="Yes","Continuing User",IF(AND(Z:Z="No",AA:AA="No"),"Non-user","Missing"))))</f>
        <v>Adopter</v>
      </c>
      <c r="AC431" s="80">
        <f>VLOOKUP(N431,Registration!O:P,2,FALSE)</f>
        <v>16</v>
      </c>
      <c r="AD431" s="82" t="s">
        <v>4528</v>
      </c>
      <c r="AE431" s="84" t="s">
        <v>55</v>
      </c>
      <c r="AF431" s="82" t="s">
        <v>4536</v>
      </c>
      <c r="AG431" s="82" t="s">
        <v>4537</v>
      </c>
      <c r="AH431" s="82" t="s">
        <v>4538</v>
      </c>
    </row>
    <row r="432" spans="1:34" s="80" customFormat="1" ht="23.1" customHeight="1">
      <c r="A432" s="85" t="s">
        <v>53</v>
      </c>
      <c r="B432" s="85" t="s">
        <v>26</v>
      </c>
      <c r="C432" s="85" t="s">
        <v>27</v>
      </c>
      <c r="D432" s="82" t="s">
        <v>28</v>
      </c>
      <c r="E432" s="82" t="s">
        <v>28</v>
      </c>
      <c r="F432" s="85" t="s">
        <v>29</v>
      </c>
      <c r="G432" s="85" t="s">
        <v>1887</v>
      </c>
      <c r="H432" s="80" t="s">
        <v>8165</v>
      </c>
      <c r="I432" s="85" t="s">
        <v>8162</v>
      </c>
      <c r="J432" s="85">
        <v>23</v>
      </c>
      <c r="K432" s="85">
        <v>6</v>
      </c>
      <c r="L432" s="85">
        <v>2018</v>
      </c>
      <c r="M432" s="76">
        <f t="shared" si="6"/>
        <v>43274</v>
      </c>
      <c r="N432" s="85" t="s">
        <v>2356</v>
      </c>
      <c r="O432" s="85">
        <v>15</v>
      </c>
      <c r="P432" s="82" t="s">
        <v>4506</v>
      </c>
      <c r="Q432" s="85" t="s">
        <v>4456</v>
      </c>
      <c r="R432" s="82" t="s">
        <v>4507</v>
      </c>
      <c r="S432" s="82" t="s">
        <v>4508</v>
      </c>
      <c r="T432" s="82" t="s">
        <v>4457</v>
      </c>
      <c r="U432" s="82" t="s">
        <v>4457</v>
      </c>
      <c r="V432" s="82" t="s">
        <v>4457</v>
      </c>
      <c r="W432" s="82" t="s">
        <v>173</v>
      </c>
      <c r="X432" s="85" t="s">
        <v>4507</v>
      </c>
      <c r="Y432" s="82" t="s">
        <v>4457</v>
      </c>
      <c r="Z432" s="80" t="str">
        <f>IF(OR(R:R="",S:S=""),"Missing",IF(OR(S:S="Both EC and Condoms",S:S="Condom",S:S="EC"),"Yes",IF(AND(R:R&lt;&gt;"0: No Method",R:R&lt;&gt;"6: EC",R:R&lt;&gt;"5: Condoms"),"Yes","No")))</f>
        <v>No</v>
      </c>
      <c r="AA4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32" s="80" t="s">
        <v>4509</v>
      </c>
      <c r="AC432" s="80">
        <f>VLOOKUP(N432,Registration!O:P,2,FALSE)</f>
        <v>15</v>
      </c>
      <c r="AD432" s="82" t="s">
        <v>4510</v>
      </c>
      <c r="AE432" s="82"/>
      <c r="AF432" s="82"/>
      <c r="AG432" s="82"/>
      <c r="AH432" s="82"/>
    </row>
    <row r="433" spans="1:34" s="80" customFormat="1" ht="23.1" customHeight="1">
      <c r="A433" s="82" t="s">
        <v>53</v>
      </c>
      <c r="B433" s="82" t="s">
        <v>26</v>
      </c>
      <c r="C433" s="82" t="s">
        <v>27</v>
      </c>
      <c r="D433" s="82" t="s">
        <v>28</v>
      </c>
      <c r="E433" s="82" t="s">
        <v>28</v>
      </c>
      <c r="F433" s="82" t="s">
        <v>29</v>
      </c>
      <c r="G433" s="82" t="s">
        <v>1887</v>
      </c>
      <c r="H433" s="80" t="s">
        <v>8165</v>
      </c>
      <c r="I433" s="82" t="s">
        <v>8162</v>
      </c>
      <c r="J433" s="82">
        <v>23</v>
      </c>
      <c r="K433" s="82">
        <v>6</v>
      </c>
      <c r="L433" s="82">
        <v>2018</v>
      </c>
      <c r="M433" s="76">
        <f t="shared" si="6"/>
        <v>43274</v>
      </c>
      <c r="N433" s="82" t="s">
        <v>2343</v>
      </c>
      <c r="O433" s="82">
        <v>15</v>
      </c>
      <c r="P433" s="82" t="s">
        <v>4506</v>
      </c>
      <c r="Q433" s="82" t="s">
        <v>4456</v>
      </c>
      <c r="R433" s="82" t="s">
        <v>4507</v>
      </c>
      <c r="S433" s="82" t="s">
        <v>4508</v>
      </c>
      <c r="T433" s="82" t="s">
        <v>4457</v>
      </c>
      <c r="U433" s="82" t="s">
        <v>4457</v>
      </c>
      <c r="V433" s="82" t="s">
        <v>4457</v>
      </c>
      <c r="W433" s="82" t="s">
        <v>173</v>
      </c>
      <c r="X433" s="82" t="s">
        <v>4507</v>
      </c>
      <c r="Y433" s="82" t="s">
        <v>4457</v>
      </c>
      <c r="Z433" s="80" t="str">
        <f>IF(OR(R:R="",S:S=""),"Missing",IF(OR(S:S="Both EC and Condoms",S:S="Condom",S:S="EC"),"Yes",IF(AND(R:R&lt;&gt;"0: No Method",R:R&lt;&gt;"6: EC",R:R&lt;&gt;"5: Condoms"),"Yes","No")))</f>
        <v>No</v>
      </c>
      <c r="AA4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33" s="80" t="s">
        <v>4509</v>
      </c>
      <c r="AC433" s="80">
        <f>VLOOKUP(N433,Registration!O:P,2,FALSE)</f>
        <v>15</v>
      </c>
      <c r="AD433" s="82" t="s">
        <v>4528</v>
      </c>
      <c r="AE433" s="84" t="s">
        <v>55</v>
      </c>
      <c r="AF433" s="82" t="s">
        <v>4536</v>
      </c>
      <c r="AG433" s="82" t="s">
        <v>4539</v>
      </c>
      <c r="AH433" s="82" t="s">
        <v>4540</v>
      </c>
    </row>
    <row r="434" spans="1:34" s="80" customFormat="1" ht="23.1" customHeight="1">
      <c r="A434" s="82" t="s">
        <v>53</v>
      </c>
      <c r="B434" s="82" t="s">
        <v>26</v>
      </c>
      <c r="C434" s="82" t="s">
        <v>27</v>
      </c>
      <c r="D434" s="82" t="s">
        <v>28</v>
      </c>
      <c r="E434" s="82" t="s">
        <v>28</v>
      </c>
      <c r="F434" s="82" t="s">
        <v>29</v>
      </c>
      <c r="G434" s="82" t="s">
        <v>1887</v>
      </c>
      <c r="H434" s="80" t="s">
        <v>8165</v>
      </c>
      <c r="I434" s="82" t="s">
        <v>8162</v>
      </c>
      <c r="J434" s="82">
        <v>23</v>
      </c>
      <c r="K434" s="82">
        <v>6</v>
      </c>
      <c r="L434" s="82">
        <v>2018</v>
      </c>
      <c r="M434" s="76">
        <f t="shared" si="6"/>
        <v>43274</v>
      </c>
      <c r="N434" s="82" t="s">
        <v>2271</v>
      </c>
      <c r="O434" s="82">
        <v>15</v>
      </c>
      <c r="P434" s="82" t="s">
        <v>4511</v>
      </c>
      <c r="Q434" s="82" t="s">
        <v>4456</v>
      </c>
      <c r="R434" s="82" t="s">
        <v>4507</v>
      </c>
      <c r="S434" s="82" t="s">
        <v>4508</v>
      </c>
      <c r="T434" s="82" t="s">
        <v>4457</v>
      </c>
      <c r="U434" s="82" t="s">
        <v>4457</v>
      </c>
      <c r="V434" s="82" t="s">
        <v>4457</v>
      </c>
      <c r="W434" s="82" t="s">
        <v>173</v>
      </c>
      <c r="X434" s="82" t="s">
        <v>4507</v>
      </c>
      <c r="Y434" s="82" t="s">
        <v>4457</v>
      </c>
      <c r="Z434" s="80" t="str">
        <f>IF(OR(R:R="",S:S=""),"Missing",IF(OR(S:S="Both EC and Condoms",S:S="Condom",S:S="EC"),"Yes",IF(AND(R:R&lt;&gt;"0: No Method",R:R&lt;&gt;"6: EC",R:R&lt;&gt;"5: Condoms"),"Yes","No")))</f>
        <v>No</v>
      </c>
      <c r="AA4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34" s="80" t="s">
        <v>4509</v>
      </c>
      <c r="AC434" s="80">
        <f>VLOOKUP(N434,Registration!O:P,2,FALSE)</f>
        <v>15</v>
      </c>
      <c r="AD434" s="82" t="s">
        <v>4510</v>
      </c>
      <c r="AE434" s="82"/>
      <c r="AF434" s="82"/>
      <c r="AG434" s="82"/>
      <c r="AH434" s="82"/>
    </row>
    <row r="435" spans="1:34" s="80" customFormat="1" ht="23.1" customHeight="1">
      <c r="A435" s="82" t="s">
        <v>53</v>
      </c>
      <c r="B435" s="82" t="s">
        <v>26</v>
      </c>
      <c r="C435" s="82" t="s">
        <v>27</v>
      </c>
      <c r="D435" s="82" t="s">
        <v>28</v>
      </c>
      <c r="E435" s="82" t="s">
        <v>28</v>
      </c>
      <c r="F435" s="82" t="s">
        <v>29</v>
      </c>
      <c r="G435" s="82" t="s">
        <v>1887</v>
      </c>
      <c r="H435" s="80" t="s">
        <v>8165</v>
      </c>
      <c r="I435" s="82" t="s">
        <v>8162</v>
      </c>
      <c r="J435" s="82">
        <v>23</v>
      </c>
      <c r="K435" s="82">
        <v>6</v>
      </c>
      <c r="L435" s="82">
        <v>2018</v>
      </c>
      <c r="M435" s="76">
        <f t="shared" si="6"/>
        <v>43274</v>
      </c>
      <c r="N435" s="82" t="s">
        <v>2314</v>
      </c>
      <c r="O435" s="82">
        <v>18</v>
      </c>
      <c r="P435" s="82" t="s">
        <v>4506</v>
      </c>
      <c r="Q435" s="82" t="s">
        <v>4456</v>
      </c>
      <c r="R435" s="82" t="s">
        <v>4507</v>
      </c>
      <c r="S435" s="82" t="s">
        <v>4508</v>
      </c>
      <c r="T435" s="82" t="s">
        <v>4457</v>
      </c>
      <c r="U435" s="82" t="s">
        <v>4457</v>
      </c>
      <c r="V435" s="82" t="s">
        <v>4457</v>
      </c>
      <c r="W435" s="82" t="s">
        <v>173</v>
      </c>
      <c r="X435" s="82" t="s">
        <v>4507</v>
      </c>
      <c r="Y435" s="82" t="s">
        <v>4457</v>
      </c>
      <c r="Z435" s="80" t="str">
        <f>IF(OR(R:R="",S:S=""),"Missing",IF(OR(S:S="Both EC and Condoms",S:S="Condom",S:S="EC"),"Yes",IF(AND(R:R&lt;&gt;"0: No Method",R:R&lt;&gt;"6: EC",R:R&lt;&gt;"5: Condoms"),"Yes","No")))</f>
        <v>No</v>
      </c>
      <c r="AA4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35" s="80" t="s">
        <v>4509</v>
      </c>
      <c r="AC435" s="80">
        <f>VLOOKUP(N435,Registration!O:P,2,FALSE)</f>
        <v>18</v>
      </c>
      <c r="AD435" s="82" t="s">
        <v>4510</v>
      </c>
      <c r="AE435" s="82"/>
      <c r="AF435" s="82"/>
      <c r="AG435" s="82"/>
      <c r="AH435" s="82"/>
    </row>
    <row r="436" spans="1:34" s="80" customFormat="1" ht="23.1" customHeight="1">
      <c r="A436" s="82" t="s">
        <v>53</v>
      </c>
      <c r="B436" s="82" t="s">
        <v>26</v>
      </c>
      <c r="C436" s="82" t="s">
        <v>27</v>
      </c>
      <c r="D436" s="82" t="s">
        <v>28</v>
      </c>
      <c r="E436" s="82" t="s">
        <v>28</v>
      </c>
      <c r="F436" s="82" t="s">
        <v>29</v>
      </c>
      <c r="G436" s="82" t="s">
        <v>1887</v>
      </c>
      <c r="H436" s="80" t="s">
        <v>8165</v>
      </c>
      <c r="I436" s="82" t="s">
        <v>8162</v>
      </c>
      <c r="J436" s="82">
        <v>23</v>
      </c>
      <c r="K436" s="82">
        <v>6</v>
      </c>
      <c r="L436" s="82">
        <v>2018</v>
      </c>
      <c r="M436" s="76">
        <f t="shared" si="6"/>
        <v>43274</v>
      </c>
      <c r="N436" s="82" t="s">
        <v>2316</v>
      </c>
      <c r="O436" s="82">
        <v>15</v>
      </c>
      <c r="P436" s="82" t="s">
        <v>4506</v>
      </c>
      <c r="Q436" s="82" t="s">
        <v>4456</v>
      </c>
      <c r="R436" s="82" t="s">
        <v>4507</v>
      </c>
      <c r="S436" s="82" t="s">
        <v>4508</v>
      </c>
      <c r="T436" s="82" t="s">
        <v>4457</v>
      </c>
      <c r="U436" s="82" t="s">
        <v>4457</v>
      </c>
      <c r="V436" s="82" t="s">
        <v>4457</v>
      </c>
      <c r="W436" s="82" t="s">
        <v>173</v>
      </c>
      <c r="X436" s="82" t="s">
        <v>4507</v>
      </c>
      <c r="Y436" s="82" t="s">
        <v>4457</v>
      </c>
      <c r="Z436" s="80" t="str">
        <f>IF(OR(R:R="",S:S=""),"Missing",IF(OR(S:S="Both EC and Condoms",S:S="Condom",S:S="EC"),"Yes",IF(AND(R:R&lt;&gt;"0: No Method",R:R&lt;&gt;"6: EC",R:R&lt;&gt;"5: Condoms"),"Yes","No")))</f>
        <v>No</v>
      </c>
      <c r="AA4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36" s="80" t="s">
        <v>4509</v>
      </c>
      <c r="AC436" s="80">
        <f>VLOOKUP(N436,Registration!O:P,2,FALSE)</f>
        <v>15</v>
      </c>
      <c r="AD436" s="82" t="s">
        <v>4510</v>
      </c>
      <c r="AE436" s="82"/>
      <c r="AF436" s="82"/>
      <c r="AG436" s="82"/>
      <c r="AH436" s="82"/>
    </row>
    <row r="437" spans="1:34" s="80" customFormat="1" ht="23.1" customHeight="1">
      <c r="A437" s="82" t="s">
        <v>53</v>
      </c>
      <c r="B437" s="82" t="s">
        <v>26</v>
      </c>
      <c r="C437" s="82" t="s">
        <v>27</v>
      </c>
      <c r="D437" s="82" t="s">
        <v>28</v>
      </c>
      <c r="E437" s="82" t="s">
        <v>28</v>
      </c>
      <c r="F437" s="82" t="s">
        <v>29</v>
      </c>
      <c r="G437" s="82" t="s">
        <v>1887</v>
      </c>
      <c r="H437" s="80" t="s">
        <v>8165</v>
      </c>
      <c r="I437" s="82" t="s">
        <v>8162</v>
      </c>
      <c r="J437" s="82">
        <v>23</v>
      </c>
      <c r="K437" s="82">
        <v>6</v>
      </c>
      <c r="L437" s="82">
        <v>2018</v>
      </c>
      <c r="M437" s="76">
        <f t="shared" si="6"/>
        <v>43274</v>
      </c>
      <c r="N437" s="82" t="s">
        <v>2029</v>
      </c>
      <c r="O437" s="82">
        <v>15</v>
      </c>
      <c r="P437" s="82" t="s">
        <v>4511</v>
      </c>
      <c r="Q437" s="82" t="s">
        <v>4456</v>
      </c>
      <c r="R437" s="82" t="s">
        <v>4507</v>
      </c>
      <c r="S437" s="82" t="s">
        <v>4508</v>
      </c>
      <c r="T437" s="82" t="s">
        <v>4457</v>
      </c>
      <c r="U437" s="82" t="s">
        <v>4457</v>
      </c>
      <c r="V437" s="82" t="s">
        <v>4457</v>
      </c>
      <c r="W437" s="82" t="s">
        <v>173</v>
      </c>
      <c r="X437" s="82" t="s">
        <v>4507</v>
      </c>
      <c r="Y437" s="82" t="s">
        <v>4457</v>
      </c>
      <c r="Z437" s="80" t="str">
        <f>IF(OR(R:R="",S:S=""),"Missing",IF(OR(S:S="Both EC and Condoms",S:S="Condom",S:S="EC"),"Yes",IF(AND(R:R&lt;&gt;"0: No Method",R:R&lt;&gt;"6: EC",R:R&lt;&gt;"5: Condoms"),"Yes","No")))</f>
        <v>No</v>
      </c>
      <c r="AA4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37" s="80" t="s">
        <v>4509</v>
      </c>
      <c r="AC437" s="80">
        <f>VLOOKUP(N437,Registration!O:P,2,FALSE)</f>
        <v>15</v>
      </c>
      <c r="AD437" s="82" t="s">
        <v>4528</v>
      </c>
      <c r="AE437" s="82" t="s">
        <v>55</v>
      </c>
      <c r="AF437" s="82" t="s">
        <v>4536</v>
      </c>
      <c r="AG437" s="82" t="s">
        <v>4541</v>
      </c>
      <c r="AH437" s="82" t="s">
        <v>4542</v>
      </c>
    </row>
    <row r="438" spans="1:34" s="80" customFormat="1" ht="23.1" customHeight="1">
      <c r="A438" s="82" t="s">
        <v>53</v>
      </c>
      <c r="B438" s="82" t="s">
        <v>26</v>
      </c>
      <c r="C438" s="82" t="s">
        <v>27</v>
      </c>
      <c r="D438" s="82" t="s">
        <v>28</v>
      </c>
      <c r="E438" s="82" t="s">
        <v>28</v>
      </c>
      <c r="F438" s="82" t="s">
        <v>29</v>
      </c>
      <c r="G438" s="82" t="s">
        <v>1887</v>
      </c>
      <c r="H438" s="80" t="s">
        <v>8165</v>
      </c>
      <c r="I438" s="82" t="s">
        <v>8162</v>
      </c>
      <c r="J438" s="82">
        <v>23</v>
      </c>
      <c r="K438" s="82">
        <v>6</v>
      </c>
      <c r="L438" s="82">
        <v>2018</v>
      </c>
      <c r="M438" s="76">
        <f t="shared" si="6"/>
        <v>43274</v>
      </c>
      <c r="N438" s="82" t="s">
        <v>2302</v>
      </c>
      <c r="O438" s="82">
        <v>18</v>
      </c>
      <c r="P438" s="82" t="s">
        <v>4506</v>
      </c>
      <c r="Q438" s="82" t="s">
        <v>4456</v>
      </c>
      <c r="R438" s="82" t="s">
        <v>4507</v>
      </c>
      <c r="S438" s="82" t="s">
        <v>4508</v>
      </c>
      <c r="T438" s="82" t="s">
        <v>4457</v>
      </c>
      <c r="U438" s="82" t="s">
        <v>4457</v>
      </c>
      <c r="V438" s="82" t="s">
        <v>4457</v>
      </c>
      <c r="W438" s="82" t="s">
        <v>173</v>
      </c>
      <c r="X438" s="80" t="s">
        <v>4527</v>
      </c>
      <c r="Y438" s="82" t="s">
        <v>4456</v>
      </c>
      <c r="Z438" s="80" t="str">
        <f>IF(OR(R:R="",S:S=""),"Missing",IF(OR(S:S="Both EC and Condoms",S:S="Condom",S:S="EC"),"Yes",IF(AND(R:R&lt;&gt;"0: No Method",R:R&lt;&gt;"6: EC",R:R&lt;&gt;"5: Condoms"),"Yes","No")))</f>
        <v>No</v>
      </c>
      <c r="AA4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38" s="80" t="str">
        <f>IF(W:W="Pregnant","Pregnant",IF(AND(Z:Z="No",AA:AA="Yes"),"Adopter",IF(Z:Z="Yes","Continuing User",IF(AND(Z:Z="No",AA:AA="No"),"Non-user","Missing"))))</f>
        <v>Adopter</v>
      </c>
      <c r="AC438" s="80">
        <f>VLOOKUP(N438,Registration!O:P,2,FALSE)</f>
        <v>18</v>
      </c>
      <c r="AD438" s="82" t="s">
        <v>4528</v>
      </c>
      <c r="AE438" s="84" t="s">
        <v>55</v>
      </c>
      <c r="AF438" s="82" t="s">
        <v>4536</v>
      </c>
      <c r="AG438" s="82" t="s">
        <v>4541</v>
      </c>
      <c r="AH438" s="82" t="s">
        <v>4542</v>
      </c>
    </row>
    <row r="439" spans="1:34" s="80" customFormat="1" ht="23.1" customHeight="1">
      <c r="A439" s="82" t="s">
        <v>53</v>
      </c>
      <c r="B439" s="82" t="s">
        <v>26</v>
      </c>
      <c r="C439" s="82" t="s">
        <v>27</v>
      </c>
      <c r="D439" s="82" t="s">
        <v>28</v>
      </c>
      <c r="E439" s="82" t="s">
        <v>28</v>
      </c>
      <c r="F439" s="82" t="s">
        <v>29</v>
      </c>
      <c r="G439" s="82" t="s">
        <v>1887</v>
      </c>
      <c r="H439" s="80" t="s">
        <v>8165</v>
      </c>
      <c r="I439" s="82" t="s">
        <v>8162</v>
      </c>
      <c r="J439" s="82">
        <v>23</v>
      </c>
      <c r="K439" s="82">
        <v>6</v>
      </c>
      <c r="L439" s="82">
        <v>2018</v>
      </c>
      <c r="M439" s="76">
        <f t="shared" si="6"/>
        <v>43274</v>
      </c>
      <c r="N439" s="82" t="s">
        <v>2345</v>
      </c>
      <c r="O439" s="82">
        <v>18</v>
      </c>
      <c r="P439" s="82" t="s">
        <v>4506</v>
      </c>
      <c r="Q439" s="82" t="s">
        <v>4456</v>
      </c>
      <c r="R439" s="82" t="s">
        <v>4507</v>
      </c>
      <c r="S439" s="82" t="s">
        <v>4508</v>
      </c>
      <c r="T439" s="82" t="s">
        <v>4457</v>
      </c>
      <c r="U439" s="82" t="s">
        <v>4457</v>
      </c>
      <c r="V439" s="82" t="s">
        <v>4457</v>
      </c>
      <c r="W439" s="82" t="s">
        <v>173</v>
      </c>
      <c r="X439" s="82" t="s">
        <v>4507</v>
      </c>
      <c r="Y439" s="82" t="s">
        <v>4457</v>
      </c>
      <c r="Z439" s="80" t="str">
        <f>IF(OR(R:R="",S:S=""),"Missing",IF(OR(S:S="Both EC and Condoms",S:S="Condom",S:S="EC"),"Yes",IF(AND(R:R&lt;&gt;"0: No Method",R:R&lt;&gt;"6: EC",R:R&lt;&gt;"5: Condoms"),"Yes","No")))</f>
        <v>No</v>
      </c>
      <c r="AA4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39" s="80" t="s">
        <v>4509</v>
      </c>
      <c r="AC439" s="80">
        <f>VLOOKUP(N439,Registration!O:P,2,FALSE)</f>
        <v>18</v>
      </c>
      <c r="AD439" s="82" t="s">
        <v>4510</v>
      </c>
      <c r="AE439" s="82"/>
      <c r="AF439" s="82"/>
      <c r="AG439" s="82"/>
      <c r="AH439" s="82"/>
    </row>
    <row r="440" spans="1:34" s="80" customFormat="1" ht="23.1" customHeight="1">
      <c r="A440" s="82" t="s">
        <v>53</v>
      </c>
      <c r="B440" s="82" t="s">
        <v>26</v>
      </c>
      <c r="C440" s="82" t="s">
        <v>27</v>
      </c>
      <c r="D440" s="82" t="s">
        <v>28</v>
      </c>
      <c r="E440" s="82" t="s">
        <v>28</v>
      </c>
      <c r="F440" s="82" t="s">
        <v>29</v>
      </c>
      <c r="G440" s="82" t="s">
        <v>1887</v>
      </c>
      <c r="H440" s="80" t="s">
        <v>8165</v>
      </c>
      <c r="I440" s="82" t="s">
        <v>8162</v>
      </c>
      <c r="J440" s="82">
        <v>23</v>
      </c>
      <c r="K440" s="82">
        <v>6</v>
      </c>
      <c r="L440" s="82">
        <v>2018</v>
      </c>
      <c r="M440" s="76">
        <f t="shared" si="6"/>
        <v>43274</v>
      </c>
      <c r="N440" s="82" t="s">
        <v>2209</v>
      </c>
      <c r="O440" s="82">
        <v>16</v>
      </c>
      <c r="P440" s="82" t="s">
        <v>4511</v>
      </c>
      <c r="Q440" s="82" t="s">
        <v>4456</v>
      </c>
      <c r="R440" s="82" t="s">
        <v>4526</v>
      </c>
      <c r="S440" s="82" t="s">
        <v>4508</v>
      </c>
      <c r="T440" s="82" t="s">
        <v>4457</v>
      </c>
      <c r="U440" s="82" t="s">
        <v>4457</v>
      </c>
      <c r="V440" s="82" t="s">
        <v>4457</v>
      </c>
      <c r="W440" s="82" t="s">
        <v>173</v>
      </c>
      <c r="X440" s="82" t="s">
        <v>4507</v>
      </c>
      <c r="Y440" s="82" t="s">
        <v>4457</v>
      </c>
      <c r="Z440" s="80" t="str">
        <f>IF(OR(R:R="",S:S=""),"Missing",IF(OR(S:S="Both EC and Condoms",S:S="Condom",S:S="EC"),"Yes",IF(AND(R:R&lt;&gt;"0: No Method",R:R&lt;&gt;"6: EC",R:R&lt;&gt;"5: Condoms"),"Yes","No")))</f>
        <v>Yes</v>
      </c>
      <c r="AA4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40" s="80" t="str">
        <f>IF(W:W="Pregnant","Pregnant",IF(AND(Z:Z="No",AA:AA="Yes"),"Adopter",IF(Z:Z="Yes","Continuing User",IF(AND(Z:Z="No",AA:AA="No"),"Non-user","Missing"))))</f>
        <v>Continuing User</v>
      </c>
      <c r="AC440" s="80">
        <f>VLOOKUP(N440,Registration!O:P,2,FALSE)</f>
        <v>16</v>
      </c>
      <c r="AD440" s="82" t="s">
        <v>4510</v>
      </c>
      <c r="AE440" s="82"/>
      <c r="AF440" s="82"/>
      <c r="AG440" s="82"/>
      <c r="AH440" s="82"/>
    </row>
    <row r="441" spans="1:34" s="80" customFormat="1" ht="23.1" customHeight="1">
      <c r="A441" s="82" t="s">
        <v>53</v>
      </c>
      <c r="B441" s="82" t="s">
        <v>26</v>
      </c>
      <c r="C441" s="82" t="s">
        <v>27</v>
      </c>
      <c r="D441" s="82" t="s">
        <v>28</v>
      </c>
      <c r="E441" s="82" t="s">
        <v>28</v>
      </c>
      <c r="F441" s="82" t="s">
        <v>29</v>
      </c>
      <c r="G441" s="82" t="s">
        <v>1887</v>
      </c>
      <c r="H441" s="80" t="s">
        <v>8165</v>
      </c>
      <c r="I441" s="82" t="s">
        <v>8162</v>
      </c>
      <c r="J441" s="82">
        <v>23</v>
      </c>
      <c r="K441" s="82">
        <v>6</v>
      </c>
      <c r="L441" s="82">
        <v>2018</v>
      </c>
      <c r="M441" s="76">
        <f t="shared" si="6"/>
        <v>43274</v>
      </c>
      <c r="N441" s="82" t="s">
        <v>1903</v>
      </c>
      <c r="O441" s="82">
        <v>16</v>
      </c>
      <c r="P441" s="82" t="s">
        <v>4511</v>
      </c>
      <c r="Q441" s="82" t="s">
        <v>4456</v>
      </c>
      <c r="R441" s="82" t="s">
        <v>4507</v>
      </c>
      <c r="S441" s="82" t="s">
        <v>4508</v>
      </c>
      <c r="T441" s="82" t="s">
        <v>4457</v>
      </c>
      <c r="U441" s="82" t="s">
        <v>4457</v>
      </c>
      <c r="V441" s="82" t="s">
        <v>4457</v>
      </c>
      <c r="W441" s="82" t="s">
        <v>173</v>
      </c>
      <c r="X441" s="82" t="s">
        <v>4517</v>
      </c>
      <c r="Y441" s="82" t="s">
        <v>4457</v>
      </c>
      <c r="Z441" s="80" t="str">
        <f>IF(OR(R:R="",S:S=""),"Missing",IF(OR(S:S="Both EC and Condoms",S:S="Condom",S:S="EC"),"Yes",IF(AND(R:R&lt;&gt;"0: No Method",R:R&lt;&gt;"6: EC",R:R&lt;&gt;"5: Condoms"),"Yes","No")))</f>
        <v>No</v>
      </c>
      <c r="AA4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41" s="80" t="str">
        <f>IF(W:W="Pregnant","Pregnant",IF(AND(Z:Z="No",AA:AA="Yes"),"Adopter",IF(Z:Z="Yes","Continuing User",IF(AND(Z:Z="No",AA:AA="No"),"Non-user","Missing"))))</f>
        <v>Adopter</v>
      </c>
      <c r="AC441" s="80">
        <f>VLOOKUP(N441,Registration!O:P,2,FALSE)</f>
        <v>16</v>
      </c>
      <c r="AD441" s="82" t="s">
        <v>4510</v>
      </c>
      <c r="AE441" s="82"/>
      <c r="AF441" s="82"/>
      <c r="AG441" s="82"/>
      <c r="AH441" s="82"/>
    </row>
    <row r="442" spans="1:34" s="80" customFormat="1" ht="23.1" customHeight="1">
      <c r="A442" s="82" t="s">
        <v>53</v>
      </c>
      <c r="B442" s="82" t="s">
        <v>26</v>
      </c>
      <c r="C442" s="82" t="s">
        <v>27</v>
      </c>
      <c r="D442" s="82" t="s">
        <v>28</v>
      </c>
      <c r="E442" s="82" t="s">
        <v>28</v>
      </c>
      <c r="F442" s="82" t="s">
        <v>29</v>
      </c>
      <c r="G442" s="82" t="s">
        <v>1887</v>
      </c>
      <c r="H442" s="80" t="s">
        <v>8165</v>
      </c>
      <c r="I442" s="82" t="s">
        <v>8162</v>
      </c>
      <c r="J442" s="82">
        <v>23</v>
      </c>
      <c r="K442" s="82">
        <v>6</v>
      </c>
      <c r="L442" s="82">
        <v>2018</v>
      </c>
      <c r="M442" s="76">
        <f t="shared" si="6"/>
        <v>43274</v>
      </c>
      <c r="N442" s="82" t="s">
        <v>2335</v>
      </c>
      <c r="O442" s="82">
        <v>16</v>
      </c>
      <c r="P442" s="82" t="s">
        <v>4506</v>
      </c>
      <c r="Q442" s="82" t="s">
        <v>4456</v>
      </c>
      <c r="R442" s="82" t="s">
        <v>4507</v>
      </c>
      <c r="S442" s="82" t="s">
        <v>4508</v>
      </c>
      <c r="T442" s="82" t="s">
        <v>4457</v>
      </c>
      <c r="U442" s="82" t="s">
        <v>4457</v>
      </c>
      <c r="V442" s="82" t="s">
        <v>4457</v>
      </c>
      <c r="W442" s="82" t="s">
        <v>173</v>
      </c>
      <c r="X442" s="82" t="s">
        <v>4517</v>
      </c>
      <c r="Y442" s="82" t="s">
        <v>4457</v>
      </c>
      <c r="Z442" s="80" t="str">
        <f>IF(OR(R:R="",S:S=""),"Missing",IF(OR(S:S="Both EC and Condoms",S:S="Condom",S:S="EC"),"Yes",IF(AND(R:R&lt;&gt;"0: No Method",R:R&lt;&gt;"6: EC",R:R&lt;&gt;"5: Condoms"),"Yes","No")))</f>
        <v>No</v>
      </c>
      <c r="AA4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42" s="80" t="str">
        <f>IF(W:W="Pregnant","Pregnant",IF(AND(Z:Z="No",AA:AA="Yes"),"Adopter",IF(Z:Z="Yes","Continuing User",IF(AND(Z:Z="No",AA:AA="No"),"Non-user","Missing"))))</f>
        <v>Adopter</v>
      </c>
      <c r="AC442" s="80">
        <f>VLOOKUP(N442,Registration!O:P,2,FALSE)</f>
        <v>16</v>
      </c>
      <c r="AD442" s="82" t="s">
        <v>4510</v>
      </c>
      <c r="AE442" s="82"/>
      <c r="AF442" s="82"/>
      <c r="AG442" s="82"/>
      <c r="AH442" s="82"/>
    </row>
    <row r="443" spans="1:34" s="80" customFormat="1" ht="23.1" customHeight="1">
      <c r="A443" s="82" t="s">
        <v>53</v>
      </c>
      <c r="B443" s="82" t="s">
        <v>26</v>
      </c>
      <c r="C443" s="82" t="s">
        <v>27</v>
      </c>
      <c r="D443" s="82" t="s">
        <v>28</v>
      </c>
      <c r="E443" s="82" t="s">
        <v>28</v>
      </c>
      <c r="F443" s="82" t="s">
        <v>29</v>
      </c>
      <c r="G443" s="82" t="s">
        <v>1887</v>
      </c>
      <c r="H443" s="80" t="s">
        <v>8165</v>
      </c>
      <c r="I443" s="82" t="s">
        <v>8162</v>
      </c>
      <c r="J443" s="82">
        <v>23</v>
      </c>
      <c r="K443" s="82">
        <v>6</v>
      </c>
      <c r="L443" s="82">
        <v>2018</v>
      </c>
      <c r="M443" s="76">
        <f t="shared" si="6"/>
        <v>43274</v>
      </c>
      <c r="N443" s="82" t="s">
        <v>2065</v>
      </c>
      <c r="O443" s="82">
        <v>15</v>
      </c>
      <c r="P443" s="82" t="s">
        <v>4511</v>
      </c>
      <c r="Q443" s="82" t="s">
        <v>4456</v>
      </c>
      <c r="R443" s="82" t="s">
        <v>4507</v>
      </c>
      <c r="S443" s="82" t="s">
        <v>4508</v>
      </c>
      <c r="T443" s="82" t="s">
        <v>4457</v>
      </c>
      <c r="U443" s="82" t="s">
        <v>4457</v>
      </c>
      <c r="V443" s="82" t="s">
        <v>4457</v>
      </c>
      <c r="W443" s="82" t="s">
        <v>173</v>
      </c>
      <c r="X443" s="82" t="s">
        <v>4507</v>
      </c>
      <c r="Y443" s="82" t="s">
        <v>4457</v>
      </c>
      <c r="Z443" s="80" t="str">
        <f>IF(OR(R:R="",S:S=""),"Missing",IF(OR(S:S="Both EC and Condoms",S:S="Condom",S:S="EC"),"Yes",IF(AND(R:R&lt;&gt;"0: No Method",R:R&lt;&gt;"6: EC",R:R&lt;&gt;"5: Condoms"),"Yes","No")))</f>
        <v>No</v>
      </c>
      <c r="AA4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43" s="80" t="s">
        <v>4509</v>
      </c>
      <c r="AC443" s="80">
        <f>VLOOKUP(N443,Registration!O:P,2,FALSE)</f>
        <v>15</v>
      </c>
      <c r="AD443" s="82" t="s">
        <v>4510</v>
      </c>
      <c r="AE443" s="82"/>
      <c r="AF443" s="82"/>
      <c r="AG443" s="82"/>
      <c r="AH443" s="82"/>
    </row>
    <row r="444" spans="1:34" s="80" customFormat="1" ht="23.1" customHeight="1">
      <c r="A444" s="82" t="s">
        <v>53</v>
      </c>
      <c r="B444" s="82" t="s">
        <v>26</v>
      </c>
      <c r="C444" s="82" t="s">
        <v>27</v>
      </c>
      <c r="D444" s="82" t="s">
        <v>28</v>
      </c>
      <c r="E444" s="82" t="s">
        <v>28</v>
      </c>
      <c r="F444" s="82" t="s">
        <v>29</v>
      </c>
      <c r="G444" s="82" t="s">
        <v>1887</v>
      </c>
      <c r="H444" s="80" t="s">
        <v>8165</v>
      </c>
      <c r="I444" s="82" t="s">
        <v>8162</v>
      </c>
      <c r="J444" s="82">
        <v>23</v>
      </c>
      <c r="K444" s="82">
        <v>6</v>
      </c>
      <c r="L444" s="82">
        <v>2018</v>
      </c>
      <c r="M444" s="76">
        <f t="shared" si="6"/>
        <v>43274</v>
      </c>
      <c r="N444" s="82" t="s">
        <v>2292</v>
      </c>
      <c r="O444" s="82">
        <v>19</v>
      </c>
      <c r="P444" s="82" t="s">
        <v>4511</v>
      </c>
      <c r="Q444" s="82" t="s">
        <v>4456</v>
      </c>
      <c r="R444" s="82" t="s">
        <v>4507</v>
      </c>
      <c r="S444" s="82" t="s">
        <v>4508</v>
      </c>
      <c r="T444" s="82" t="s">
        <v>4457</v>
      </c>
      <c r="U444" s="82" t="s">
        <v>4457</v>
      </c>
      <c r="V444" s="82" t="s">
        <v>4457</v>
      </c>
      <c r="W444" s="82" t="s">
        <v>173</v>
      </c>
      <c r="X444" s="82" t="s">
        <v>4514</v>
      </c>
      <c r="Y444" s="82" t="s">
        <v>4456</v>
      </c>
      <c r="Z444" s="80" t="str">
        <f>IF(OR(R:R="",S:S=""),"Missing",IF(OR(S:S="Both EC and Condoms",S:S="Condom",S:S="EC"),"Yes",IF(AND(R:R&lt;&gt;"0: No Method",R:R&lt;&gt;"6: EC",R:R&lt;&gt;"5: Condoms"),"Yes","No")))</f>
        <v>No</v>
      </c>
      <c r="AA4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44" s="80" t="str">
        <f>IF(W:W="Pregnant","Pregnant",IF(AND(Z:Z="No",AA:AA="Yes"),"Adopter",IF(Z:Z="Yes","Continuing User",IF(AND(Z:Z="No",AA:AA="No"),"Non-user","Missing"))))</f>
        <v>Adopter</v>
      </c>
      <c r="AC444" s="80">
        <f>VLOOKUP(N444,Registration!O:P,2,FALSE)</f>
        <v>19</v>
      </c>
      <c r="AD444" s="82" t="s">
        <v>4510</v>
      </c>
      <c r="AE444" s="82"/>
      <c r="AF444" s="82"/>
      <c r="AG444" s="82"/>
      <c r="AH444" s="82"/>
    </row>
    <row r="445" spans="1:34" s="80" customFormat="1" ht="23.1" customHeight="1">
      <c r="A445" s="82" t="s">
        <v>53</v>
      </c>
      <c r="B445" s="82" t="s">
        <v>26</v>
      </c>
      <c r="C445" s="82" t="s">
        <v>27</v>
      </c>
      <c r="D445" s="82" t="s">
        <v>28</v>
      </c>
      <c r="E445" s="82" t="s">
        <v>28</v>
      </c>
      <c r="F445" s="82" t="s">
        <v>29</v>
      </c>
      <c r="G445" s="82" t="s">
        <v>1887</v>
      </c>
      <c r="H445" s="80" t="s">
        <v>8165</v>
      </c>
      <c r="I445" s="82" t="s">
        <v>8162</v>
      </c>
      <c r="J445" s="82">
        <v>23</v>
      </c>
      <c r="K445" s="82">
        <v>6</v>
      </c>
      <c r="L445" s="82">
        <v>2018</v>
      </c>
      <c r="M445" s="76">
        <f t="shared" si="6"/>
        <v>43274</v>
      </c>
      <c r="N445" s="82" t="s">
        <v>2330</v>
      </c>
      <c r="O445" s="82">
        <v>15</v>
      </c>
      <c r="P445" s="82" t="s">
        <v>4506</v>
      </c>
      <c r="Q445" s="82" t="s">
        <v>4456</v>
      </c>
      <c r="R445" s="82" t="s">
        <v>4507</v>
      </c>
      <c r="S445" s="82" t="s">
        <v>4508</v>
      </c>
      <c r="T445" s="82" t="s">
        <v>4457</v>
      </c>
      <c r="U445" s="82" t="s">
        <v>4457</v>
      </c>
      <c r="V445" s="82" t="s">
        <v>4457</v>
      </c>
      <c r="W445" s="82" t="s">
        <v>173</v>
      </c>
      <c r="X445" s="82" t="s">
        <v>4507</v>
      </c>
      <c r="Y445" s="82" t="s">
        <v>4457</v>
      </c>
      <c r="Z445" s="80" t="str">
        <f>IF(OR(R:R="",S:S=""),"Missing",IF(OR(S:S="Both EC and Condoms",S:S="Condom",S:S="EC"),"Yes",IF(AND(R:R&lt;&gt;"0: No Method",R:R&lt;&gt;"6: EC",R:R&lt;&gt;"5: Condoms"),"Yes","No")))</f>
        <v>No</v>
      </c>
      <c r="AA4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45" s="80" t="s">
        <v>4509</v>
      </c>
      <c r="AC445" s="80">
        <f>VLOOKUP(N445,Registration!O:P,2,FALSE)</f>
        <v>15</v>
      </c>
      <c r="AD445" s="82" t="s">
        <v>4510</v>
      </c>
      <c r="AE445" s="82"/>
      <c r="AF445" s="82"/>
      <c r="AG445" s="82"/>
      <c r="AH445" s="82"/>
    </row>
    <row r="446" spans="1:34" s="80" customFormat="1" ht="23.1" customHeight="1">
      <c r="A446" s="82" t="s">
        <v>53</v>
      </c>
      <c r="B446" s="82" t="s">
        <v>26</v>
      </c>
      <c r="C446" s="82" t="s">
        <v>27</v>
      </c>
      <c r="D446" s="82" t="s">
        <v>28</v>
      </c>
      <c r="E446" s="82" t="s">
        <v>28</v>
      </c>
      <c r="F446" s="82" t="s">
        <v>29</v>
      </c>
      <c r="G446" s="82" t="s">
        <v>1887</v>
      </c>
      <c r="H446" s="80" t="s">
        <v>8165</v>
      </c>
      <c r="I446" s="82" t="s">
        <v>8162</v>
      </c>
      <c r="J446" s="82">
        <v>23</v>
      </c>
      <c r="K446" s="82">
        <v>6</v>
      </c>
      <c r="L446" s="82">
        <v>2018</v>
      </c>
      <c r="M446" s="76">
        <f t="shared" si="6"/>
        <v>43274</v>
      </c>
      <c r="N446" s="82" t="s">
        <v>2324</v>
      </c>
      <c r="O446" s="82">
        <v>15</v>
      </c>
      <c r="P446" s="82" t="s">
        <v>4506</v>
      </c>
      <c r="Q446" s="82" t="s">
        <v>4456</v>
      </c>
      <c r="R446" s="82" t="s">
        <v>4507</v>
      </c>
      <c r="S446" s="82" t="s">
        <v>4508</v>
      </c>
      <c r="T446" s="82" t="s">
        <v>4457</v>
      </c>
      <c r="U446" s="82" t="s">
        <v>4457</v>
      </c>
      <c r="V446" s="82" t="s">
        <v>4457</v>
      </c>
      <c r="W446" s="82" t="s">
        <v>173</v>
      </c>
      <c r="X446" s="80" t="s">
        <v>4527</v>
      </c>
      <c r="Y446" s="82" t="s">
        <v>4456</v>
      </c>
      <c r="Z446" s="80" t="str">
        <f>IF(OR(R:R="",S:S=""),"Missing",IF(OR(S:S="Both EC and Condoms",S:S="Condom",S:S="EC"),"Yes",IF(AND(R:R&lt;&gt;"0: No Method",R:R&lt;&gt;"6: EC",R:R&lt;&gt;"5: Condoms"),"Yes","No")))</f>
        <v>No</v>
      </c>
      <c r="AA4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46" s="80" t="str">
        <f>IF(W:W="Pregnant","Pregnant",IF(AND(Z:Z="No",AA:AA="Yes"),"Adopter",IF(Z:Z="Yes","Continuing User",IF(AND(Z:Z="No",AA:AA="No"),"Non-user","Missing"))))</f>
        <v>Adopter</v>
      </c>
      <c r="AC446" s="80">
        <f>VLOOKUP(N446,Registration!O:P,2,FALSE)</f>
        <v>15</v>
      </c>
      <c r="AD446" s="82" t="s">
        <v>4528</v>
      </c>
      <c r="AE446" s="83" t="s">
        <v>55</v>
      </c>
      <c r="AF446" s="82" t="s">
        <v>4536</v>
      </c>
      <c r="AG446" s="82" t="s">
        <v>4541</v>
      </c>
      <c r="AH446" s="82" t="s">
        <v>4543</v>
      </c>
    </row>
    <row r="447" spans="1:34" s="80" customFormat="1" ht="23.1" customHeight="1">
      <c r="A447" s="82" t="s">
        <v>53</v>
      </c>
      <c r="B447" s="82" t="s">
        <v>26</v>
      </c>
      <c r="C447" s="82" t="s">
        <v>27</v>
      </c>
      <c r="D447" s="82" t="s">
        <v>28</v>
      </c>
      <c r="E447" s="82" t="s">
        <v>28</v>
      </c>
      <c r="F447" s="82" t="s">
        <v>29</v>
      </c>
      <c r="G447" s="82" t="s">
        <v>1887</v>
      </c>
      <c r="H447" s="80" t="s">
        <v>8165</v>
      </c>
      <c r="I447" s="82" t="s">
        <v>8162</v>
      </c>
      <c r="J447" s="82">
        <v>23</v>
      </c>
      <c r="K447" s="82">
        <v>6</v>
      </c>
      <c r="L447" s="82">
        <v>2018</v>
      </c>
      <c r="M447" s="76">
        <f t="shared" si="6"/>
        <v>43274</v>
      </c>
      <c r="N447" s="82" t="s">
        <v>2028</v>
      </c>
      <c r="O447" s="82">
        <v>15</v>
      </c>
      <c r="P447" s="82" t="s">
        <v>4511</v>
      </c>
      <c r="Q447" s="82" t="s">
        <v>4456</v>
      </c>
      <c r="R447" s="82" t="s">
        <v>4507</v>
      </c>
      <c r="S447" s="82" t="s">
        <v>4508</v>
      </c>
      <c r="T447" s="82" t="s">
        <v>4457</v>
      </c>
      <c r="U447" s="82" t="s">
        <v>4457</v>
      </c>
      <c r="V447" s="82" t="s">
        <v>4457</v>
      </c>
      <c r="W447" s="82" t="s">
        <v>173</v>
      </c>
      <c r="X447" s="80" t="s">
        <v>4518</v>
      </c>
      <c r="Y447" s="82" t="s">
        <v>4456</v>
      </c>
      <c r="Z447" s="80" t="str">
        <f>IF(OR(R:R="",S:S=""),"Missing",IF(OR(S:S="Both EC and Condoms",S:S="Condom",S:S="EC"),"Yes",IF(AND(R:R&lt;&gt;"0: No Method",R:R&lt;&gt;"6: EC",R:R&lt;&gt;"5: Condoms"),"Yes","No")))</f>
        <v>No</v>
      </c>
      <c r="AA4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47" s="80" t="str">
        <f>IF(W:W="Pregnant","Pregnant",IF(AND(Z:Z="No",AA:AA="Yes"),"Adopter",IF(Z:Z="Yes","Continuing User",IF(AND(Z:Z="No",AA:AA="No"),"Non-user","Missing"))))</f>
        <v>Adopter</v>
      </c>
      <c r="AC447" s="80">
        <f>VLOOKUP(N447,Registration!O:P,2,FALSE)</f>
        <v>15</v>
      </c>
      <c r="AD447" s="82" t="s">
        <v>4510</v>
      </c>
      <c r="AE447" s="82"/>
      <c r="AF447" s="82"/>
      <c r="AG447" s="82"/>
      <c r="AH447" s="82"/>
    </row>
    <row r="448" spans="1:34" s="80" customFormat="1" ht="23.1" customHeight="1">
      <c r="A448" s="82" t="s">
        <v>53</v>
      </c>
      <c r="B448" s="82" t="s">
        <v>26</v>
      </c>
      <c r="C448" s="82" t="s">
        <v>27</v>
      </c>
      <c r="D448" s="82" t="s">
        <v>28</v>
      </c>
      <c r="E448" s="82" t="s">
        <v>28</v>
      </c>
      <c r="F448" s="82" t="s">
        <v>29</v>
      </c>
      <c r="G448" s="82" t="s">
        <v>1887</v>
      </c>
      <c r="H448" s="80" t="s">
        <v>8165</v>
      </c>
      <c r="I448" s="82" t="s">
        <v>8162</v>
      </c>
      <c r="J448" s="82">
        <v>23</v>
      </c>
      <c r="K448" s="82">
        <v>6</v>
      </c>
      <c r="L448" s="82">
        <v>2018</v>
      </c>
      <c r="M448" s="76">
        <f t="shared" si="6"/>
        <v>43274</v>
      </c>
      <c r="N448" s="82" t="s">
        <v>2328</v>
      </c>
      <c r="O448" s="82">
        <v>16</v>
      </c>
      <c r="P448" s="82" t="s">
        <v>4506</v>
      </c>
      <c r="Q448" s="82" t="s">
        <v>4456</v>
      </c>
      <c r="R448" s="82" t="s">
        <v>4507</v>
      </c>
      <c r="S448" s="82" t="s">
        <v>4508</v>
      </c>
      <c r="T448" s="82" t="s">
        <v>4457</v>
      </c>
      <c r="U448" s="82" t="s">
        <v>4457</v>
      </c>
      <c r="V448" s="82" t="s">
        <v>4457</v>
      </c>
      <c r="W448" s="82" t="s">
        <v>173</v>
      </c>
      <c r="X448" s="82" t="s">
        <v>4507</v>
      </c>
      <c r="Y448" s="82" t="s">
        <v>4457</v>
      </c>
      <c r="Z448" s="80" t="str">
        <f>IF(OR(R:R="",S:S=""),"Missing",IF(OR(S:S="Both EC and Condoms",S:S="Condom",S:S="EC"),"Yes",IF(AND(R:R&lt;&gt;"0: No Method",R:R&lt;&gt;"6: EC",R:R&lt;&gt;"5: Condoms"),"Yes","No")))</f>
        <v>No</v>
      </c>
      <c r="AA4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48" s="80" t="s">
        <v>4509</v>
      </c>
      <c r="AC448" s="80">
        <f>VLOOKUP(N448,Registration!O:P,2,FALSE)</f>
        <v>16</v>
      </c>
      <c r="AD448" s="82" t="s">
        <v>4510</v>
      </c>
      <c r="AE448" s="82"/>
      <c r="AF448" s="82"/>
      <c r="AG448" s="82"/>
      <c r="AH448" s="82"/>
    </row>
    <row r="449" spans="1:34" s="80" customFormat="1" ht="23.1" customHeight="1">
      <c r="A449" s="82" t="s">
        <v>53</v>
      </c>
      <c r="B449" s="82" t="s">
        <v>26</v>
      </c>
      <c r="C449" s="82" t="s">
        <v>27</v>
      </c>
      <c r="D449" s="82" t="s">
        <v>28</v>
      </c>
      <c r="E449" s="82" t="s">
        <v>28</v>
      </c>
      <c r="F449" s="82" t="s">
        <v>29</v>
      </c>
      <c r="G449" s="82" t="s">
        <v>1887</v>
      </c>
      <c r="H449" s="80" t="s">
        <v>8165</v>
      </c>
      <c r="I449" s="82" t="s">
        <v>8162</v>
      </c>
      <c r="J449" s="82">
        <v>23</v>
      </c>
      <c r="K449" s="82">
        <v>6</v>
      </c>
      <c r="L449" s="82">
        <v>2018</v>
      </c>
      <c r="M449" s="76">
        <f t="shared" si="6"/>
        <v>43274</v>
      </c>
      <c r="N449" s="82" t="s">
        <v>2304</v>
      </c>
      <c r="O449" s="82">
        <v>15</v>
      </c>
      <c r="P449" s="82" t="s">
        <v>4506</v>
      </c>
      <c r="Q449" s="82" t="s">
        <v>4456</v>
      </c>
      <c r="R449" s="82" t="s">
        <v>4507</v>
      </c>
      <c r="S449" s="82" t="s">
        <v>4508</v>
      </c>
      <c r="T449" s="82" t="s">
        <v>4457</v>
      </c>
      <c r="U449" s="82" t="s">
        <v>4457</v>
      </c>
      <c r="V449" s="82" t="s">
        <v>4457</v>
      </c>
      <c r="W449" s="82" t="s">
        <v>173</v>
      </c>
      <c r="X449" s="82" t="s">
        <v>4507</v>
      </c>
      <c r="Y449" s="82" t="s">
        <v>4457</v>
      </c>
      <c r="Z449" s="80" t="str">
        <f>IF(OR(R:R="",S:S=""),"Missing",IF(OR(S:S="Both EC and Condoms",S:S="Condom",S:S="EC"),"Yes",IF(AND(R:R&lt;&gt;"0: No Method",R:R&lt;&gt;"6: EC",R:R&lt;&gt;"5: Condoms"),"Yes","No")))</f>
        <v>No</v>
      </c>
      <c r="AA4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49" s="80" t="s">
        <v>4509</v>
      </c>
      <c r="AC449" s="80">
        <f>VLOOKUP(N449,Registration!O:P,2,FALSE)</f>
        <v>15</v>
      </c>
      <c r="AD449" s="82" t="s">
        <v>4510</v>
      </c>
      <c r="AE449" s="82"/>
      <c r="AF449" s="82"/>
      <c r="AG449" s="82"/>
      <c r="AH449" s="82"/>
    </row>
    <row r="450" spans="1:34" s="80" customFormat="1" ht="23.1" customHeight="1">
      <c r="A450" s="82" t="s">
        <v>53</v>
      </c>
      <c r="B450" s="82" t="s">
        <v>26</v>
      </c>
      <c r="C450" s="82" t="s">
        <v>27</v>
      </c>
      <c r="D450" s="82" t="s">
        <v>28</v>
      </c>
      <c r="E450" s="82" t="s">
        <v>28</v>
      </c>
      <c r="F450" s="82" t="s">
        <v>29</v>
      </c>
      <c r="G450" s="82" t="s">
        <v>1887</v>
      </c>
      <c r="H450" s="80" t="s">
        <v>8165</v>
      </c>
      <c r="I450" s="82" t="s">
        <v>8162</v>
      </c>
      <c r="J450" s="82">
        <v>23</v>
      </c>
      <c r="K450" s="82">
        <v>6</v>
      </c>
      <c r="L450" s="82">
        <v>2018</v>
      </c>
      <c r="M450" s="76">
        <f t="shared" ref="M450:M513" si="7">DATE(L450,K450,J450)</f>
        <v>43274</v>
      </c>
      <c r="N450" s="82" t="s">
        <v>2176</v>
      </c>
      <c r="O450" s="82">
        <v>16</v>
      </c>
      <c r="P450" s="82" t="s">
        <v>4511</v>
      </c>
      <c r="Q450" s="82" t="s">
        <v>4456</v>
      </c>
      <c r="R450" s="82" t="s">
        <v>4507</v>
      </c>
      <c r="S450" s="82" t="s">
        <v>4508</v>
      </c>
      <c r="T450" s="82" t="s">
        <v>4457</v>
      </c>
      <c r="U450" s="82" t="s">
        <v>4457</v>
      </c>
      <c r="V450" s="82" t="s">
        <v>4457</v>
      </c>
      <c r="W450" s="82" t="s">
        <v>173</v>
      </c>
      <c r="X450" s="82" t="s">
        <v>4517</v>
      </c>
      <c r="Y450" s="82" t="s">
        <v>4456</v>
      </c>
      <c r="Z450" s="80" t="str">
        <f>IF(OR(R:R="",S:S=""),"Missing",IF(OR(S:S="Both EC and Condoms",S:S="Condom",S:S="EC"),"Yes",IF(AND(R:R&lt;&gt;"0: No Method",R:R&lt;&gt;"6: EC",R:R&lt;&gt;"5: Condoms"),"Yes","No")))</f>
        <v>No</v>
      </c>
      <c r="AA4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50" s="80" t="str">
        <f>IF(W:W="Pregnant","Pregnant",IF(AND(Z:Z="No",AA:AA="Yes"),"Adopter",IF(Z:Z="Yes","Continuing User",IF(AND(Z:Z="No",AA:AA="No"),"Non-user","Missing"))))</f>
        <v>Adopter</v>
      </c>
      <c r="AC450" s="80">
        <f>VLOOKUP(N450,Registration!O:P,2,FALSE)</f>
        <v>16</v>
      </c>
      <c r="AD450" s="82" t="s">
        <v>4510</v>
      </c>
      <c r="AE450" s="82"/>
      <c r="AF450" s="82"/>
      <c r="AG450" s="82"/>
      <c r="AH450" s="82"/>
    </row>
    <row r="451" spans="1:34" s="80" customFormat="1" ht="23.1" customHeight="1">
      <c r="A451" s="82" t="s">
        <v>53</v>
      </c>
      <c r="B451" s="82" t="s">
        <v>26</v>
      </c>
      <c r="C451" s="82" t="s">
        <v>27</v>
      </c>
      <c r="D451" s="82" t="s">
        <v>28</v>
      </c>
      <c r="E451" s="82" t="s">
        <v>28</v>
      </c>
      <c r="F451" s="82" t="s">
        <v>29</v>
      </c>
      <c r="G451" s="82" t="s">
        <v>1887</v>
      </c>
      <c r="H451" s="80" t="s">
        <v>8165</v>
      </c>
      <c r="I451" s="82" t="s">
        <v>8162</v>
      </c>
      <c r="J451" s="82">
        <v>23</v>
      </c>
      <c r="K451" s="82">
        <v>6</v>
      </c>
      <c r="L451" s="82">
        <v>2018</v>
      </c>
      <c r="M451" s="76">
        <f t="shared" si="7"/>
        <v>43274</v>
      </c>
      <c r="N451" s="82" t="s">
        <v>2201</v>
      </c>
      <c r="O451" s="82">
        <v>15</v>
      </c>
      <c r="P451" s="82" t="s">
        <v>4511</v>
      </c>
      <c r="Q451" s="82" t="s">
        <v>4456</v>
      </c>
      <c r="R451" s="82" t="s">
        <v>4507</v>
      </c>
      <c r="S451" s="82" t="s">
        <v>4508</v>
      </c>
      <c r="T451" s="82" t="s">
        <v>4457</v>
      </c>
      <c r="U451" s="82" t="s">
        <v>4457</v>
      </c>
      <c r="V451" s="82" t="s">
        <v>4457</v>
      </c>
      <c r="W451" s="82" t="s">
        <v>173</v>
      </c>
      <c r="X451" s="82" t="s">
        <v>4515</v>
      </c>
      <c r="Y451" s="82" t="s">
        <v>4456</v>
      </c>
      <c r="Z451" s="80" t="str">
        <f>IF(OR(R:R="",S:S=""),"Missing",IF(OR(S:S="Both EC and Condoms",S:S="Condom",S:S="EC"),"Yes",IF(AND(R:R&lt;&gt;"0: No Method",R:R&lt;&gt;"6: EC",R:R&lt;&gt;"5: Condoms"),"Yes","No")))</f>
        <v>No</v>
      </c>
      <c r="AA4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51" s="80" t="str">
        <f>IF(W:W="Pregnant","Pregnant",IF(AND(Z:Z="No",AA:AA="Yes"),"Adopter",IF(Z:Z="Yes","Continuing User",IF(AND(Z:Z="No",AA:AA="No"),"Non-user","Missing"))))</f>
        <v>Adopter</v>
      </c>
      <c r="AC451" s="80">
        <f>VLOOKUP(N451,Registration!O:P,2,FALSE)</f>
        <v>15</v>
      </c>
      <c r="AD451" s="82" t="s">
        <v>4510</v>
      </c>
      <c r="AE451" s="82"/>
      <c r="AF451" s="82"/>
      <c r="AG451" s="82"/>
      <c r="AH451" s="82"/>
    </row>
    <row r="452" spans="1:34" s="80" customFormat="1" ht="23.1" customHeight="1">
      <c r="A452" s="82" t="s">
        <v>53</v>
      </c>
      <c r="B452" s="82" t="s">
        <v>26</v>
      </c>
      <c r="C452" s="82" t="s">
        <v>27</v>
      </c>
      <c r="D452" s="82" t="s">
        <v>28</v>
      </c>
      <c r="E452" s="82" t="s">
        <v>28</v>
      </c>
      <c r="F452" s="82" t="s">
        <v>29</v>
      </c>
      <c r="G452" s="82" t="s">
        <v>1887</v>
      </c>
      <c r="H452" s="80" t="s">
        <v>8165</v>
      </c>
      <c r="I452" s="82" t="s">
        <v>8162</v>
      </c>
      <c r="J452" s="82">
        <v>23</v>
      </c>
      <c r="K452" s="82">
        <v>6</v>
      </c>
      <c r="L452" s="82">
        <v>2018</v>
      </c>
      <c r="M452" s="76">
        <f t="shared" si="7"/>
        <v>43274</v>
      </c>
      <c r="N452" s="82" t="s">
        <v>2300</v>
      </c>
      <c r="O452" s="82">
        <v>17</v>
      </c>
      <c r="P452" s="82" t="s">
        <v>4506</v>
      </c>
      <c r="Q452" s="82" t="s">
        <v>4456</v>
      </c>
      <c r="R452" s="82" t="s">
        <v>4507</v>
      </c>
      <c r="S452" s="82" t="s">
        <v>4508</v>
      </c>
      <c r="T452" s="82" t="s">
        <v>4457</v>
      </c>
      <c r="U452" s="82" t="s">
        <v>4457</v>
      </c>
      <c r="V452" s="82" t="s">
        <v>4457</v>
      </c>
      <c r="W452" s="82" t="s">
        <v>173</v>
      </c>
      <c r="X452" s="82" t="s">
        <v>4507</v>
      </c>
      <c r="Y452" s="82" t="s">
        <v>4457</v>
      </c>
      <c r="Z452" s="80" t="str">
        <f>IF(OR(R:R="",S:S=""),"Missing",IF(OR(S:S="Both EC and Condoms",S:S="Condom",S:S="EC"),"Yes",IF(AND(R:R&lt;&gt;"0: No Method",R:R&lt;&gt;"6: EC",R:R&lt;&gt;"5: Condoms"),"Yes","No")))</f>
        <v>No</v>
      </c>
      <c r="AA4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52" s="80" t="s">
        <v>4509</v>
      </c>
      <c r="AC452" s="80">
        <f>VLOOKUP(N452,Registration!O:P,2,FALSE)</f>
        <v>17</v>
      </c>
      <c r="AD452" s="82" t="s">
        <v>4528</v>
      </c>
      <c r="AE452" s="83" t="s">
        <v>55</v>
      </c>
      <c r="AF452" s="82" t="s">
        <v>4536</v>
      </c>
      <c r="AG452" s="82" t="s">
        <v>4544</v>
      </c>
      <c r="AH452" s="82" t="s">
        <v>4545</v>
      </c>
    </row>
    <row r="453" spans="1:34" s="80" customFormat="1" ht="23.1" customHeight="1">
      <c r="A453" s="82" t="s">
        <v>53</v>
      </c>
      <c r="B453" s="82" t="s">
        <v>26</v>
      </c>
      <c r="C453" s="82" t="s">
        <v>27</v>
      </c>
      <c r="D453" s="82" t="s">
        <v>28</v>
      </c>
      <c r="E453" s="82" t="s">
        <v>28</v>
      </c>
      <c r="F453" s="82" t="s">
        <v>29</v>
      </c>
      <c r="G453" s="82" t="s">
        <v>1887</v>
      </c>
      <c r="H453" s="80" t="s">
        <v>8165</v>
      </c>
      <c r="I453" s="82" t="s">
        <v>8162</v>
      </c>
      <c r="J453" s="82">
        <v>23</v>
      </c>
      <c r="K453" s="82">
        <v>6</v>
      </c>
      <c r="L453" s="82">
        <v>2018</v>
      </c>
      <c r="M453" s="76">
        <f t="shared" si="7"/>
        <v>43274</v>
      </c>
      <c r="N453" s="82" t="s">
        <v>2312</v>
      </c>
      <c r="O453" s="82">
        <v>16</v>
      </c>
      <c r="P453" s="82" t="s">
        <v>4506</v>
      </c>
      <c r="Q453" s="82" t="s">
        <v>4456</v>
      </c>
      <c r="R453" s="82" t="s">
        <v>4507</v>
      </c>
      <c r="S453" s="82" t="s">
        <v>4508</v>
      </c>
      <c r="T453" s="82" t="s">
        <v>4457</v>
      </c>
      <c r="U453" s="82" t="s">
        <v>4457</v>
      </c>
      <c r="V453" s="82" t="s">
        <v>4457</v>
      </c>
      <c r="W453" s="82" t="s">
        <v>173</v>
      </c>
      <c r="X453" s="82" t="s">
        <v>4507</v>
      </c>
      <c r="Y453" s="82" t="s">
        <v>4457</v>
      </c>
      <c r="Z453" s="80" t="str">
        <f>IF(OR(R:R="",S:S=""),"Missing",IF(OR(S:S="Both EC and Condoms",S:S="Condom",S:S="EC"),"Yes",IF(AND(R:R&lt;&gt;"0: No Method",R:R&lt;&gt;"6: EC",R:R&lt;&gt;"5: Condoms"),"Yes","No")))</f>
        <v>No</v>
      </c>
      <c r="AA4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53" s="80" t="s">
        <v>4509</v>
      </c>
      <c r="AC453" s="80">
        <f>VLOOKUP(N453,Registration!O:P,2,FALSE)</f>
        <v>16</v>
      </c>
      <c r="AD453" s="82" t="s">
        <v>4528</v>
      </c>
      <c r="AE453" s="83" t="s">
        <v>55</v>
      </c>
      <c r="AF453" s="82" t="s">
        <v>4536</v>
      </c>
      <c r="AG453" s="82" t="s">
        <v>4544</v>
      </c>
      <c r="AH453" s="82" t="s">
        <v>4546</v>
      </c>
    </row>
    <row r="454" spans="1:34" s="80" customFormat="1" ht="23.1" customHeight="1">
      <c r="A454" s="82" t="s">
        <v>53</v>
      </c>
      <c r="B454" s="82" t="s">
        <v>26</v>
      </c>
      <c r="C454" s="82" t="s">
        <v>27</v>
      </c>
      <c r="D454" s="82" t="s">
        <v>28</v>
      </c>
      <c r="E454" s="82" t="s">
        <v>28</v>
      </c>
      <c r="F454" s="82" t="s">
        <v>29</v>
      </c>
      <c r="G454" s="82" t="s">
        <v>1887</v>
      </c>
      <c r="H454" s="80" t="s">
        <v>8165</v>
      </c>
      <c r="I454" s="82" t="s">
        <v>8162</v>
      </c>
      <c r="J454" s="82">
        <v>23</v>
      </c>
      <c r="K454" s="82">
        <v>6</v>
      </c>
      <c r="L454" s="82">
        <v>2018</v>
      </c>
      <c r="M454" s="76">
        <f t="shared" si="7"/>
        <v>43274</v>
      </c>
      <c r="N454" s="82" t="s">
        <v>1979</v>
      </c>
      <c r="O454" s="82">
        <v>16</v>
      </c>
      <c r="P454" s="82" t="s">
        <v>4511</v>
      </c>
      <c r="Q454" s="82" t="s">
        <v>4456</v>
      </c>
      <c r="R454" s="82" t="s">
        <v>4507</v>
      </c>
      <c r="S454" s="82" t="s">
        <v>4508</v>
      </c>
      <c r="T454" s="82" t="s">
        <v>4457</v>
      </c>
      <c r="U454" s="82" t="s">
        <v>4457</v>
      </c>
      <c r="V454" s="82" t="s">
        <v>4457</v>
      </c>
      <c r="W454" s="82" t="s">
        <v>173</v>
      </c>
      <c r="X454" s="82" t="s">
        <v>4517</v>
      </c>
      <c r="Y454" s="82" t="s">
        <v>4457</v>
      </c>
      <c r="Z454" s="80" t="str">
        <f>IF(OR(R:R="",S:S=""),"Missing",IF(OR(S:S="Both EC and Condoms",S:S="Condom",S:S="EC"),"Yes",IF(AND(R:R&lt;&gt;"0: No Method",R:R&lt;&gt;"6: EC",R:R&lt;&gt;"5: Condoms"),"Yes","No")))</f>
        <v>No</v>
      </c>
      <c r="AA4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54" s="80" t="str">
        <f>IF(W:W="Pregnant","Pregnant",IF(AND(Z:Z="No",AA:AA="Yes"),"Adopter",IF(Z:Z="Yes","Continuing User",IF(AND(Z:Z="No",AA:AA="No"),"Non-user","Missing"))))</f>
        <v>Adopter</v>
      </c>
      <c r="AC454" s="80">
        <f>VLOOKUP(N454,Registration!O:P,2,FALSE)</f>
        <v>16</v>
      </c>
      <c r="AD454" s="82" t="s">
        <v>4510</v>
      </c>
      <c r="AE454" s="82"/>
      <c r="AF454" s="82"/>
      <c r="AG454" s="82"/>
      <c r="AH454" s="82"/>
    </row>
    <row r="455" spans="1:34" s="80" customFormat="1" ht="23.1" customHeight="1">
      <c r="A455" s="82" t="s">
        <v>53</v>
      </c>
      <c r="B455" s="82" t="s">
        <v>26</v>
      </c>
      <c r="C455" s="82" t="s">
        <v>27</v>
      </c>
      <c r="D455" s="82" t="s">
        <v>28</v>
      </c>
      <c r="E455" s="82" t="s">
        <v>28</v>
      </c>
      <c r="F455" s="82" t="s">
        <v>29</v>
      </c>
      <c r="G455" s="82" t="s">
        <v>1887</v>
      </c>
      <c r="H455" s="80" t="s">
        <v>8165</v>
      </c>
      <c r="I455" s="82" t="s">
        <v>8162</v>
      </c>
      <c r="J455" s="82">
        <v>23</v>
      </c>
      <c r="K455" s="82">
        <v>6</v>
      </c>
      <c r="L455" s="82">
        <v>2018</v>
      </c>
      <c r="M455" s="76">
        <f t="shared" si="7"/>
        <v>43274</v>
      </c>
      <c r="N455" s="82" t="s">
        <v>2067</v>
      </c>
      <c r="O455" s="82">
        <v>15</v>
      </c>
      <c r="P455" s="82" t="s">
        <v>4511</v>
      </c>
      <c r="Q455" s="82" t="s">
        <v>4456</v>
      </c>
      <c r="R455" s="82" t="s">
        <v>4507</v>
      </c>
      <c r="S455" s="82" t="s">
        <v>4508</v>
      </c>
      <c r="T455" s="82" t="s">
        <v>4457</v>
      </c>
      <c r="U455" s="82" t="s">
        <v>4457</v>
      </c>
      <c r="V455" s="82" t="s">
        <v>4457</v>
      </c>
      <c r="W455" s="82" t="s">
        <v>173</v>
      </c>
      <c r="X455" s="82" t="s">
        <v>4517</v>
      </c>
      <c r="Y455" s="82" t="s">
        <v>4456</v>
      </c>
      <c r="Z455" s="80" t="str">
        <f>IF(OR(R:R="",S:S=""),"Missing",IF(OR(S:S="Both EC and Condoms",S:S="Condom",S:S="EC"),"Yes",IF(AND(R:R&lt;&gt;"0: No Method",R:R&lt;&gt;"6: EC",R:R&lt;&gt;"5: Condoms"),"Yes","No")))</f>
        <v>No</v>
      </c>
      <c r="AA4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55" s="80" t="str">
        <f>IF(W:W="Pregnant","Pregnant",IF(AND(Z:Z="No",AA:AA="Yes"),"Adopter",IF(Z:Z="Yes","Continuing User",IF(AND(Z:Z="No",AA:AA="No"),"Non-user","Missing"))))</f>
        <v>Adopter</v>
      </c>
      <c r="AC455" s="80">
        <f>VLOOKUP(N455,Registration!O:P,2,FALSE)</f>
        <v>15</v>
      </c>
      <c r="AD455" s="82" t="s">
        <v>4510</v>
      </c>
      <c r="AE455" s="82"/>
      <c r="AF455" s="82"/>
      <c r="AG455" s="82"/>
      <c r="AH455" s="82"/>
    </row>
    <row r="456" spans="1:34" s="80" customFormat="1" ht="23.1" customHeight="1">
      <c r="A456" s="82" t="s">
        <v>53</v>
      </c>
      <c r="B456" s="82" t="s">
        <v>26</v>
      </c>
      <c r="C456" s="82" t="s">
        <v>27</v>
      </c>
      <c r="D456" s="82" t="s">
        <v>28</v>
      </c>
      <c r="E456" s="82" t="s">
        <v>28</v>
      </c>
      <c r="F456" s="82" t="s">
        <v>29</v>
      </c>
      <c r="G456" s="82" t="s">
        <v>1887</v>
      </c>
      <c r="H456" s="80" t="s">
        <v>8165</v>
      </c>
      <c r="I456" s="82" t="s">
        <v>8162</v>
      </c>
      <c r="J456" s="82">
        <v>23</v>
      </c>
      <c r="K456" s="82">
        <v>6</v>
      </c>
      <c r="L456" s="82">
        <v>2018</v>
      </c>
      <c r="M456" s="76">
        <f t="shared" si="7"/>
        <v>43274</v>
      </c>
      <c r="N456" s="82" t="s">
        <v>2246</v>
      </c>
      <c r="O456" s="82">
        <v>15</v>
      </c>
      <c r="P456" s="82" t="s">
        <v>4511</v>
      </c>
      <c r="Q456" s="82" t="s">
        <v>4456</v>
      </c>
      <c r="R456" s="82" t="s">
        <v>4507</v>
      </c>
      <c r="S456" s="82" t="s">
        <v>4508</v>
      </c>
      <c r="T456" s="82" t="s">
        <v>4457</v>
      </c>
      <c r="U456" s="82" t="s">
        <v>4457</v>
      </c>
      <c r="V456" s="82" t="s">
        <v>4457</v>
      </c>
      <c r="W456" s="82" t="s">
        <v>173</v>
      </c>
      <c r="X456" s="82" t="s">
        <v>4524</v>
      </c>
      <c r="Y456" s="82" t="s">
        <v>4456</v>
      </c>
      <c r="Z456" s="80" t="str">
        <f>IF(OR(R:R="",S:S=""),"Missing",IF(OR(S:S="Both EC and Condoms",S:S="Condom",S:S="EC"),"Yes",IF(AND(R:R&lt;&gt;"0: No Method",R:R&lt;&gt;"6: EC",R:R&lt;&gt;"5: Condoms"),"Yes","No")))</f>
        <v>No</v>
      </c>
      <c r="AA4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56" s="80" t="str">
        <f>IF(W:W="Pregnant","Pregnant",IF(AND(Z:Z="No",AA:AA="Yes"),"Adopter",IF(Z:Z="Yes","Continuing User",IF(AND(Z:Z="No",AA:AA="No"),"Non-user","Missing"))))</f>
        <v>Adopter</v>
      </c>
      <c r="AC456" s="80">
        <f>VLOOKUP(N456,Registration!O:P,2,FALSE)</f>
        <v>16</v>
      </c>
      <c r="AD456" s="82" t="s">
        <v>4510</v>
      </c>
      <c r="AE456" s="82"/>
      <c r="AF456" s="82"/>
      <c r="AG456" s="82"/>
      <c r="AH456" s="82"/>
    </row>
    <row r="457" spans="1:34" s="80" customFormat="1" ht="23.1" customHeight="1">
      <c r="A457" s="82" t="s">
        <v>53</v>
      </c>
      <c r="B457" s="82" t="s">
        <v>26</v>
      </c>
      <c r="C457" s="82" t="s">
        <v>27</v>
      </c>
      <c r="D457" s="82" t="s">
        <v>28</v>
      </c>
      <c r="E457" s="82" t="s">
        <v>28</v>
      </c>
      <c r="F457" s="82" t="s">
        <v>29</v>
      </c>
      <c r="G457" s="82" t="s">
        <v>1887</v>
      </c>
      <c r="H457" s="80" t="s">
        <v>8165</v>
      </c>
      <c r="I457" s="82" t="s">
        <v>8162</v>
      </c>
      <c r="J457" s="82">
        <v>23</v>
      </c>
      <c r="K457" s="82">
        <v>6</v>
      </c>
      <c r="L457" s="82">
        <v>2018</v>
      </c>
      <c r="M457" s="76">
        <f t="shared" si="7"/>
        <v>43274</v>
      </c>
      <c r="N457" s="82" t="s">
        <v>2269</v>
      </c>
      <c r="O457" s="82">
        <v>15</v>
      </c>
      <c r="P457" s="82" t="s">
        <v>4511</v>
      </c>
      <c r="Q457" s="82" t="s">
        <v>4456</v>
      </c>
      <c r="R457" s="82" t="s">
        <v>4507</v>
      </c>
      <c r="S457" s="82" t="s">
        <v>4508</v>
      </c>
      <c r="T457" s="82" t="s">
        <v>4457</v>
      </c>
      <c r="U457" s="82" t="s">
        <v>4457</v>
      </c>
      <c r="V457" s="82" t="s">
        <v>4457</v>
      </c>
      <c r="W457" s="82" t="s">
        <v>173</v>
      </c>
      <c r="X457" s="82" t="s">
        <v>4507</v>
      </c>
      <c r="Y457" s="82" t="s">
        <v>4457</v>
      </c>
      <c r="Z457" s="80" t="str">
        <f>IF(OR(R:R="",S:S=""),"Missing",IF(OR(S:S="Both EC and Condoms",S:S="Condom",S:S="EC"),"Yes",IF(AND(R:R&lt;&gt;"0: No Method",R:R&lt;&gt;"6: EC",R:R&lt;&gt;"5: Condoms"),"Yes","No")))</f>
        <v>No</v>
      </c>
      <c r="AA4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57" s="80" t="s">
        <v>4509</v>
      </c>
      <c r="AC457" s="80">
        <f>VLOOKUP(N457,Registration!O:P,2,FALSE)</f>
        <v>15</v>
      </c>
      <c r="AD457" s="82" t="s">
        <v>4510</v>
      </c>
      <c r="AE457" s="82"/>
      <c r="AF457" s="82"/>
      <c r="AG457" s="82"/>
      <c r="AH457" s="82"/>
    </row>
    <row r="458" spans="1:34" s="80" customFormat="1" ht="23.1" customHeight="1">
      <c r="A458" s="82" t="s">
        <v>53</v>
      </c>
      <c r="B458" s="82" t="s">
        <v>26</v>
      </c>
      <c r="C458" s="82" t="s">
        <v>27</v>
      </c>
      <c r="D458" s="82" t="s">
        <v>28</v>
      </c>
      <c r="E458" s="82" t="s">
        <v>28</v>
      </c>
      <c r="F458" s="82" t="s">
        <v>29</v>
      </c>
      <c r="G458" s="82" t="s">
        <v>1887</v>
      </c>
      <c r="H458" s="80" t="s">
        <v>8165</v>
      </c>
      <c r="I458" s="82" t="s">
        <v>8162</v>
      </c>
      <c r="J458" s="82">
        <v>23</v>
      </c>
      <c r="K458" s="82">
        <v>6</v>
      </c>
      <c r="L458" s="82">
        <v>2018</v>
      </c>
      <c r="M458" s="76">
        <f t="shared" si="7"/>
        <v>43274</v>
      </c>
      <c r="N458" s="82" t="s">
        <v>2353</v>
      </c>
      <c r="O458" s="82">
        <v>15</v>
      </c>
      <c r="P458" s="82" t="s">
        <v>4506</v>
      </c>
      <c r="Q458" s="82" t="s">
        <v>4456</v>
      </c>
      <c r="R458" s="82" t="s">
        <v>4507</v>
      </c>
      <c r="S458" s="82" t="s">
        <v>4508</v>
      </c>
      <c r="T458" s="82" t="s">
        <v>4457</v>
      </c>
      <c r="U458" s="82" t="s">
        <v>4457</v>
      </c>
      <c r="V458" s="82" t="s">
        <v>4457</v>
      </c>
      <c r="W458" s="82" t="s">
        <v>173</v>
      </c>
      <c r="X458" s="82" t="s">
        <v>4507</v>
      </c>
      <c r="Y458" s="82" t="s">
        <v>4457</v>
      </c>
      <c r="Z458" s="80" t="str">
        <f>IF(OR(R:R="",S:S=""),"Missing",IF(OR(S:S="Both EC and Condoms",S:S="Condom",S:S="EC"),"Yes",IF(AND(R:R&lt;&gt;"0: No Method",R:R&lt;&gt;"6: EC",R:R&lt;&gt;"5: Condoms"),"Yes","No")))</f>
        <v>No</v>
      </c>
      <c r="AA4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58" s="80" t="s">
        <v>4509</v>
      </c>
      <c r="AC458" s="80">
        <f>VLOOKUP(N458,Registration!O:P,2,FALSE)</f>
        <v>15</v>
      </c>
      <c r="AD458" s="82" t="s">
        <v>4510</v>
      </c>
      <c r="AE458" s="82"/>
      <c r="AF458" s="82"/>
      <c r="AG458" s="82"/>
      <c r="AH458" s="82"/>
    </row>
    <row r="459" spans="1:34" s="80" customFormat="1" ht="23.1" customHeight="1">
      <c r="A459" s="82" t="s">
        <v>53</v>
      </c>
      <c r="B459" s="82" t="s">
        <v>26</v>
      </c>
      <c r="C459" s="82" t="s">
        <v>27</v>
      </c>
      <c r="D459" s="82" t="s">
        <v>28</v>
      </c>
      <c r="E459" s="82" t="s">
        <v>28</v>
      </c>
      <c r="F459" s="82" t="s">
        <v>29</v>
      </c>
      <c r="G459" s="82" t="s">
        <v>1887</v>
      </c>
      <c r="H459" s="80" t="s">
        <v>8165</v>
      </c>
      <c r="I459" s="82" t="s">
        <v>8162</v>
      </c>
      <c r="J459" s="82">
        <v>23</v>
      </c>
      <c r="K459" s="82">
        <v>6</v>
      </c>
      <c r="L459" s="82">
        <v>2018</v>
      </c>
      <c r="M459" s="76">
        <f t="shared" si="7"/>
        <v>43274</v>
      </c>
      <c r="N459" s="82" t="s">
        <v>2349</v>
      </c>
      <c r="O459" s="82">
        <v>15</v>
      </c>
      <c r="P459" s="82" t="s">
        <v>4511</v>
      </c>
      <c r="Q459" s="82" t="s">
        <v>4456</v>
      </c>
      <c r="R459" s="82" t="s">
        <v>4507</v>
      </c>
      <c r="S459" s="82" t="s">
        <v>4508</v>
      </c>
      <c r="T459" s="82" t="s">
        <v>4457</v>
      </c>
      <c r="U459" s="82" t="s">
        <v>4457</v>
      </c>
      <c r="V459" s="82" t="s">
        <v>4457</v>
      </c>
      <c r="W459" s="82" t="s">
        <v>173</v>
      </c>
      <c r="X459" s="82" t="s">
        <v>4524</v>
      </c>
      <c r="Y459" s="82" t="s">
        <v>4456</v>
      </c>
      <c r="Z459" s="80" t="str">
        <f>IF(OR(R:R="",S:S=""),"Missing",IF(OR(S:S="Both EC and Condoms",S:S="Condom",S:S="EC"),"Yes",IF(AND(R:R&lt;&gt;"0: No Method",R:R&lt;&gt;"6: EC",R:R&lt;&gt;"5: Condoms"),"Yes","No")))</f>
        <v>No</v>
      </c>
      <c r="AA4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59" s="80" t="str">
        <f>IF(W:W="Pregnant","Pregnant",IF(AND(Z:Z="No",AA:AA="Yes"),"Adopter",IF(Z:Z="Yes","Continuing User",IF(AND(Z:Z="No",AA:AA="No"),"Non-user","Missing"))))</f>
        <v>Adopter</v>
      </c>
      <c r="AC459" s="80">
        <f>VLOOKUP(N459,Registration!O:P,2,FALSE)</f>
        <v>15</v>
      </c>
      <c r="AD459" s="82" t="s">
        <v>4510</v>
      </c>
      <c r="AE459" s="82"/>
      <c r="AF459" s="82"/>
      <c r="AG459" s="82"/>
      <c r="AH459" s="82"/>
    </row>
    <row r="460" spans="1:34" s="80" customFormat="1" ht="23.1" customHeight="1">
      <c r="A460" s="82" t="s">
        <v>53</v>
      </c>
      <c r="B460" s="82" t="s">
        <v>26</v>
      </c>
      <c r="C460" s="82" t="s">
        <v>27</v>
      </c>
      <c r="D460" s="82" t="s">
        <v>28</v>
      </c>
      <c r="E460" s="82" t="s">
        <v>28</v>
      </c>
      <c r="F460" s="82" t="s">
        <v>29</v>
      </c>
      <c r="G460" s="82" t="s">
        <v>1887</v>
      </c>
      <c r="H460" s="80" t="s">
        <v>8165</v>
      </c>
      <c r="I460" s="82" t="s">
        <v>8162</v>
      </c>
      <c r="J460" s="82">
        <v>23</v>
      </c>
      <c r="K460" s="82">
        <v>6</v>
      </c>
      <c r="L460" s="82">
        <v>2018</v>
      </c>
      <c r="M460" s="76">
        <f t="shared" si="7"/>
        <v>43274</v>
      </c>
      <c r="N460" s="82" t="s">
        <v>2083</v>
      </c>
      <c r="O460" s="82">
        <v>15</v>
      </c>
      <c r="P460" s="82" t="s">
        <v>4511</v>
      </c>
      <c r="Q460" s="82" t="s">
        <v>4456</v>
      </c>
      <c r="R460" s="82" t="s">
        <v>4507</v>
      </c>
      <c r="S460" s="82" t="s">
        <v>4508</v>
      </c>
      <c r="T460" s="82" t="s">
        <v>4457</v>
      </c>
      <c r="U460" s="82" t="s">
        <v>4457</v>
      </c>
      <c r="V460" s="82" t="s">
        <v>4457</v>
      </c>
      <c r="W460" s="82" t="s">
        <v>173</v>
      </c>
      <c r="X460" s="82" t="s">
        <v>4524</v>
      </c>
      <c r="Y460" s="82" t="s">
        <v>4456</v>
      </c>
      <c r="Z460" s="80" t="str">
        <f>IF(OR(R:R="",S:S=""),"Missing",IF(OR(S:S="Both EC and Condoms",S:S="Condom",S:S="EC"),"Yes",IF(AND(R:R&lt;&gt;"0: No Method",R:R&lt;&gt;"6: EC",R:R&lt;&gt;"5: Condoms"),"Yes","No")))</f>
        <v>No</v>
      </c>
      <c r="AA4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60" s="80" t="str">
        <f>IF(W:W="Pregnant","Pregnant",IF(AND(Z:Z="No",AA:AA="Yes"),"Adopter",IF(Z:Z="Yes","Continuing User",IF(AND(Z:Z="No",AA:AA="No"),"Non-user","Missing"))))</f>
        <v>Adopter</v>
      </c>
      <c r="AC460" s="80">
        <f>VLOOKUP(N460,Registration!O:P,2,FALSE)</f>
        <v>15</v>
      </c>
      <c r="AD460" s="82" t="s">
        <v>4510</v>
      </c>
      <c r="AE460" s="82"/>
      <c r="AF460" s="82"/>
      <c r="AG460" s="82"/>
      <c r="AH460" s="82"/>
    </row>
    <row r="461" spans="1:34" s="80" customFormat="1" ht="23.1" customHeight="1">
      <c r="A461" s="82" t="s">
        <v>53</v>
      </c>
      <c r="B461" s="82" t="s">
        <v>26</v>
      </c>
      <c r="C461" s="82" t="s">
        <v>27</v>
      </c>
      <c r="D461" s="82" t="s">
        <v>28</v>
      </c>
      <c r="E461" s="82" t="s">
        <v>28</v>
      </c>
      <c r="F461" s="82" t="s">
        <v>29</v>
      </c>
      <c r="G461" s="82" t="s">
        <v>1887</v>
      </c>
      <c r="H461" s="80" t="s">
        <v>8165</v>
      </c>
      <c r="I461" s="82" t="s">
        <v>8162</v>
      </c>
      <c r="J461" s="82">
        <v>23</v>
      </c>
      <c r="K461" s="82">
        <v>6</v>
      </c>
      <c r="L461" s="82">
        <v>2018</v>
      </c>
      <c r="M461" s="76">
        <f t="shared" si="7"/>
        <v>43274</v>
      </c>
      <c r="N461" s="82" t="s">
        <v>2358</v>
      </c>
      <c r="O461" s="82">
        <v>16</v>
      </c>
      <c r="P461" s="82" t="s">
        <v>4506</v>
      </c>
      <c r="Q461" s="82" t="s">
        <v>4456</v>
      </c>
      <c r="R461" s="82" t="s">
        <v>4507</v>
      </c>
      <c r="S461" s="82" t="s">
        <v>4508</v>
      </c>
      <c r="T461" s="82" t="s">
        <v>4457</v>
      </c>
      <c r="U461" s="82" t="s">
        <v>4457</v>
      </c>
      <c r="V461" s="82" t="s">
        <v>4457</v>
      </c>
      <c r="W461" s="82" t="s">
        <v>173</v>
      </c>
      <c r="X461" s="82" t="s">
        <v>4517</v>
      </c>
      <c r="Y461" s="82" t="s">
        <v>4456</v>
      </c>
      <c r="Z461" s="80" t="str">
        <f>IF(OR(R:R="",S:S=""),"Missing",IF(OR(S:S="Both EC and Condoms",S:S="Condom",S:S="EC"),"Yes",IF(AND(R:R&lt;&gt;"0: No Method",R:R&lt;&gt;"6: EC",R:R&lt;&gt;"5: Condoms"),"Yes","No")))</f>
        <v>No</v>
      </c>
      <c r="AA4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61" s="80" t="str">
        <f>IF(W:W="Pregnant","Pregnant",IF(AND(Z:Z="No",AA:AA="Yes"),"Adopter",IF(Z:Z="Yes","Continuing User",IF(AND(Z:Z="No",AA:AA="No"),"Non-user","Missing"))))</f>
        <v>Adopter</v>
      </c>
      <c r="AC461" s="80">
        <f>VLOOKUP(N461,Registration!O:P,2,FALSE)</f>
        <v>16</v>
      </c>
      <c r="AD461" s="82" t="s">
        <v>4528</v>
      </c>
      <c r="AE461" s="83" t="s">
        <v>55</v>
      </c>
      <c r="AF461" s="82" t="s">
        <v>4536</v>
      </c>
      <c r="AG461" s="82" t="s">
        <v>4547</v>
      </c>
      <c r="AH461" s="82" t="s">
        <v>4548</v>
      </c>
    </row>
    <row r="462" spans="1:34" s="80" customFormat="1" ht="23.1" customHeight="1">
      <c r="A462" s="82" t="s">
        <v>53</v>
      </c>
      <c r="B462" s="82" t="s">
        <v>26</v>
      </c>
      <c r="C462" s="82" t="s">
        <v>27</v>
      </c>
      <c r="D462" s="82" t="s">
        <v>28</v>
      </c>
      <c r="E462" s="82" t="s">
        <v>28</v>
      </c>
      <c r="F462" s="82" t="s">
        <v>29</v>
      </c>
      <c r="G462" s="82" t="s">
        <v>1887</v>
      </c>
      <c r="H462" s="80" t="s">
        <v>8165</v>
      </c>
      <c r="I462" s="82" t="s">
        <v>8162</v>
      </c>
      <c r="J462" s="82">
        <v>23</v>
      </c>
      <c r="K462" s="82">
        <v>6</v>
      </c>
      <c r="L462" s="82">
        <v>2018</v>
      </c>
      <c r="M462" s="76">
        <f t="shared" si="7"/>
        <v>43274</v>
      </c>
      <c r="N462" s="82" t="s">
        <v>2347</v>
      </c>
      <c r="O462" s="82">
        <v>15</v>
      </c>
      <c r="P462" s="82" t="s">
        <v>4506</v>
      </c>
      <c r="Q462" s="82" t="s">
        <v>4456</v>
      </c>
      <c r="R462" s="82" t="s">
        <v>4507</v>
      </c>
      <c r="S462" s="82" t="s">
        <v>4508</v>
      </c>
      <c r="T462" s="82" t="s">
        <v>4457</v>
      </c>
      <c r="U462" s="82" t="s">
        <v>4457</v>
      </c>
      <c r="V462" s="82" t="s">
        <v>4457</v>
      </c>
      <c r="W462" s="82" t="s">
        <v>173</v>
      </c>
      <c r="X462" s="82" t="s">
        <v>4507</v>
      </c>
      <c r="Y462" s="82" t="s">
        <v>4457</v>
      </c>
      <c r="Z462" s="80" t="str">
        <f>IF(OR(R:R="",S:S=""),"Missing",IF(OR(S:S="Both EC and Condoms",S:S="Condom",S:S="EC"),"Yes",IF(AND(R:R&lt;&gt;"0: No Method",R:R&lt;&gt;"6: EC",R:R&lt;&gt;"5: Condoms"),"Yes","No")))</f>
        <v>No</v>
      </c>
      <c r="AA4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62" s="80" t="s">
        <v>4509</v>
      </c>
      <c r="AC462" s="80">
        <f>VLOOKUP(N462,Registration!O:P,2,FALSE)</f>
        <v>15</v>
      </c>
      <c r="AD462" s="82" t="s">
        <v>4510</v>
      </c>
      <c r="AE462" s="82"/>
      <c r="AF462" s="82"/>
      <c r="AG462" s="82"/>
      <c r="AH462" s="82"/>
    </row>
    <row r="463" spans="1:34" s="80" customFormat="1" ht="23.1" customHeight="1">
      <c r="A463" s="82" t="s">
        <v>53</v>
      </c>
      <c r="B463" s="82" t="s">
        <v>26</v>
      </c>
      <c r="C463" s="82" t="s">
        <v>27</v>
      </c>
      <c r="D463" s="82" t="s">
        <v>28</v>
      </c>
      <c r="E463" s="82" t="s">
        <v>28</v>
      </c>
      <c r="F463" s="82" t="s">
        <v>29</v>
      </c>
      <c r="G463" s="82" t="s">
        <v>1887</v>
      </c>
      <c r="H463" s="80" t="s">
        <v>8165</v>
      </c>
      <c r="I463" s="82" t="s">
        <v>8162</v>
      </c>
      <c r="J463" s="82">
        <v>23</v>
      </c>
      <c r="K463" s="82">
        <v>6</v>
      </c>
      <c r="L463" s="82">
        <v>2018</v>
      </c>
      <c r="M463" s="76">
        <f t="shared" si="7"/>
        <v>43274</v>
      </c>
      <c r="N463" s="82" t="s">
        <v>1907</v>
      </c>
      <c r="O463" s="82">
        <v>15</v>
      </c>
      <c r="P463" s="82" t="s">
        <v>4511</v>
      </c>
      <c r="Q463" s="82" t="s">
        <v>4456</v>
      </c>
      <c r="R463" s="82" t="s">
        <v>4507</v>
      </c>
      <c r="S463" s="82" t="s">
        <v>4508</v>
      </c>
      <c r="T463" s="82" t="s">
        <v>4457</v>
      </c>
      <c r="U463" s="82" t="s">
        <v>4457</v>
      </c>
      <c r="V463" s="82" t="s">
        <v>4457</v>
      </c>
      <c r="W463" s="82" t="s">
        <v>173</v>
      </c>
      <c r="X463" s="82" t="s">
        <v>4507</v>
      </c>
      <c r="Y463" s="82" t="s">
        <v>4457</v>
      </c>
      <c r="Z463" s="80" t="str">
        <f>IF(OR(R:R="",S:S=""),"Missing",IF(OR(S:S="Both EC and Condoms",S:S="Condom",S:S="EC"),"Yes",IF(AND(R:R&lt;&gt;"0: No Method",R:R&lt;&gt;"6: EC",R:R&lt;&gt;"5: Condoms"),"Yes","No")))</f>
        <v>No</v>
      </c>
      <c r="AA4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63" s="80" t="s">
        <v>4509</v>
      </c>
      <c r="AC463" s="80">
        <f>VLOOKUP(N463,Registration!O:P,2,FALSE)</f>
        <v>15</v>
      </c>
      <c r="AD463" s="82" t="s">
        <v>4510</v>
      </c>
      <c r="AE463" s="82"/>
      <c r="AF463" s="82"/>
      <c r="AG463" s="82"/>
      <c r="AH463" s="82"/>
    </row>
    <row r="464" spans="1:34" s="80" customFormat="1" ht="23.1" customHeight="1">
      <c r="A464" s="82" t="s">
        <v>53</v>
      </c>
      <c r="B464" s="82" t="s">
        <v>26</v>
      </c>
      <c r="C464" s="82" t="s">
        <v>27</v>
      </c>
      <c r="D464" s="82" t="s">
        <v>28</v>
      </c>
      <c r="E464" s="82" t="s">
        <v>28</v>
      </c>
      <c r="F464" s="82" t="s">
        <v>29</v>
      </c>
      <c r="G464" s="82" t="s">
        <v>1887</v>
      </c>
      <c r="H464" s="80" t="s">
        <v>8165</v>
      </c>
      <c r="I464" s="82" t="s">
        <v>8162</v>
      </c>
      <c r="J464" s="82">
        <v>23</v>
      </c>
      <c r="K464" s="82">
        <v>6</v>
      </c>
      <c r="L464" s="82">
        <v>2018</v>
      </c>
      <c r="M464" s="76">
        <f t="shared" si="7"/>
        <v>43274</v>
      </c>
      <c r="N464" s="82" t="s">
        <v>2308</v>
      </c>
      <c r="O464" s="82">
        <v>16</v>
      </c>
      <c r="P464" s="82" t="s">
        <v>4506</v>
      </c>
      <c r="Q464" s="82" t="s">
        <v>4456</v>
      </c>
      <c r="R464" s="82" t="s">
        <v>4507</v>
      </c>
      <c r="S464" s="82" t="s">
        <v>4508</v>
      </c>
      <c r="T464" s="82" t="s">
        <v>4457</v>
      </c>
      <c r="U464" s="82" t="s">
        <v>4457</v>
      </c>
      <c r="V464" s="82" t="s">
        <v>4457</v>
      </c>
      <c r="W464" s="82" t="s">
        <v>173</v>
      </c>
      <c r="X464" s="82" t="s">
        <v>4517</v>
      </c>
      <c r="Y464" s="82" t="s">
        <v>4456</v>
      </c>
      <c r="Z464" s="80" t="str">
        <f>IF(OR(R:R="",S:S=""),"Missing",IF(OR(S:S="Both EC and Condoms",S:S="Condom",S:S="EC"),"Yes",IF(AND(R:R&lt;&gt;"0: No Method",R:R&lt;&gt;"6: EC",R:R&lt;&gt;"5: Condoms"),"Yes","No")))</f>
        <v>No</v>
      </c>
      <c r="AA4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64" s="80" t="str">
        <f>IF(W:W="Pregnant","Pregnant",IF(AND(Z:Z="No",AA:AA="Yes"),"Adopter",IF(Z:Z="Yes","Continuing User",IF(AND(Z:Z="No",AA:AA="No"),"Non-user","Missing"))))</f>
        <v>Adopter</v>
      </c>
      <c r="AC464" s="80">
        <f>VLOOKUP(N464,Registration!O:P,2,FALSE)</f>
        <v>16</v>
      </c>
      <c r="AD464" s="82" t="s">
        <v>4528</v>
      </c>
      <c r="AE464" s="83" t="s">
        <v>55</v>
      </c>
      <c r="AF464" s="82" t="s">
        <v>4549</v>
      </c>
      <c r="AG464" s="82" t="s">
        <v>4550</v>
      </c>
      <c r="AH464" s="82" t="s">
        <v>4551</v>
      </c>
    </row>
    <row r="465" spans="1:34" s="80" customFormat="1" ht="23.1" customHeight="1">
      <c r="A465" s="82" t="s">
        <v>53</v>
      </c>
      <c r="B465" s="82" t="s">
        <v>26</v>
      </c>
      <c r="C465" s="82" t="s">
        <v>27</v>
      </c>
      <c r="D465" s="82" t="s">
        <v>28</v>
      </c>
      <c r="E465" s="82" t="s">
        <v>28</v>
      </c>
      <c r="F465" s="82" t="s">
        <v>29</v>
      </c>
      <c r="G465" s="82" t="s">
        <v>1887</v>
      </c>
      <c r="H465" s="80" t="s">
        <v>8165</v>
      </c>
      <c r="I465" s="82" t="s">
        <v>8162</v>
      </c>
      <c r="J465" s="82">
        <v>23</v>
      </c>
      <c r="K465" s="82">
        <v>6</v>
      </c>
      <c r="L465" s="82">
        <v>2018</v>
      </c>
      <c r="M465" s="76">
        <f t="shared" si="7"/>
        <v>43274</v>
      </c>
      <c r="N465" s="82" t="s">
        <v>2075</v>
      </c>
      <c r="O465" s="82">
        <v>15</v>
      </c>
      <c r="P465" s="82" t="s">
        <v>4511</v>
      </c>
      <c r="Q465" s="82" t="s">
        <v>4456</v>
      </c>
      <c r="R465" s="82" t="s">
        <v>4526</v>
      </c>
      <c r="S465" s="82" t="s">
        <v>4508</v>
      </c>
      <c r="T465" s="82" t="s">
        <v>4457</v>
      </c>
      <c r="U465" s="82" t="s">
        <v>4457</v>
      </c>
      <c r="V465" s="82" t="s">
        <v>4457</v>
      </c>
      <c r="W465" s="82" t="s">
        <v>173</v>
      </c>
      <c r="X465" s="82" t="s">
        <v>4517</v>
      </c>
      <c r="Y465" s="82" t="s">
        <v>4456</v>
      </c>
      <c r="Z465" s="80" t="str">
        <f>IF(OR(R:R="",S:S=""),"Missing",IF(OR(S:S="Both EC and Condoms",S:S="Condom",S:S="EC"),"Yes",IF(AND(R:R&lt;&gt;"0: No Method",R:R&lt;&gt;"6: EC",R:R&lt;&gt;"5: Condoms"),"Yes","No")))</f>
        <v>Yes</v>
      </c>
      <c r="AA4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65" s="80" t="str">
        <f>IF(W:W="Pregnant","Pregnant",IF(AND(Z:Z="No",AA:AA="Yes"),"Adopter",IF(Z:Z="Yes","Continuing User",IF(AND(Z:Z="No",AA:AA="No"),"Non-user","Missing"))))</f>
        <v>Continuing User</v>
      </c>
      <c r="AC465" s="80">
        <f>VLOOKUP(N465,Registration!O:P,2,FALSE)</f>
        <v>15</v>
      </c>
      <c r="AD465" s="82" t="s">
        <v>4510</v>
      </c>
      <c r="AE465" s="82"/>
      <c r="AF465" s="82"/>
      <c r="AG465" s="82"/>
      <c r="AH465" s="82"/>
    </row>
    <row r="466" spans="1:34" s="80" customFormat="1" ht="23.1" customHeight="1">
      <c r="A466" s="82" t="s">
        <v>53</v>
      </c>
      <c r="B466" s="82" t="s">
        <v>26</v>
      </c>
      <c r="C466" s="82" t="s">
        <v>27</v>
      </c>
      <c r="D466" s="82" t="s">
        <v>28</v>
      </c>
      <c r="E466" s="82" t="s">
        <v>28</v>
      </c>
      <c r="F466" s="82" t="s">
        <v>29</v>
      </c>
      <c r="G466" s="82" t="s">
        <v>1887</v>
      </c>
      <c r="H466" s="80" t="s">
        <v>8165</v>
      </c>
      <c r="I466" s="82" t="s">
        <v>8162</v>
      </c>
      <c r="J466" s="82">
        <v>23</v>
      </c>
      <c r="K466" s="82">
        <v>6</v>
      </c>
      <c r="L466" s="82">
        <v>2018</v>
      </c>
      <c r="M466" s="76">
        <f t="shared" si="7"/>
        <v>43274</v>
      </c>
      <c r="N466" s="82" t="s">
        <v>2047</v>
      </c>
      <c r="O466" s="82">
        <v>18</v>
      </c>
      <c r="P466" s="82" t="s">
        <v>4511</v>
      </c>
      <c r="Q466" s="82" t="s">
        <v>4456</v>
      </c>
      <c r="R466" s="82" t="s">
        <v>4507</v>
      </c>
      <c r="S466" s="82" t="s">
        <v>4508</v>
      </c>
      <c r="T466" s="82" t="s">
        <v>4457</v>
      </c>
      <c r="U466" s="82" t="s">
        <v>4457</v>
      </c>
      <c r="V466" s="82" t="s">
        <v>4457</v>
      </c>
      <c r="W466" s="82" t="s">
        <v>173</v>
      </c>
      <c r="X466" s="82" t="s">
        <v>4507</v>
      </c>
      <c r="Y466" s="82" t="s">
        <v>4457</v>
      </c>
      <c r="Z466" s="80" t="str">
        <f>IF(OR(R:R="",S:S=""),"Missing",IF(OR(S:S="Both EC and Condoms",S:S="Condom",S:S="EC"),"Yes",IF(AND(R:R&lt;&gt;"0: No Method",R:R&lt;&gt;"6: EC",R:R&lt;&gt;"5: Condoms"),"Yes","No")))</f>
        <v>No</v>
      </c>
      <c r="AA4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466" s="80" t="s">
        <v>4509</v>
      </c>
      <c r="AC466" s="80">
        <f>VLOOKUP(N466,Registration!O:P,2,FALSE)</f>
        <v>18</v>
      </c>
      <c r="AD466" s="82" t="s">
        <v>4510</v>
      </c>
      <c r="AE466" s="82"/>
      <c r="AF466" s="82"/>
      <c r="AG466" s="82"/>
      <c r="AH466" s="82"/>
    </row>
    <row r="467" spans="1:34" s="80" customFormat="1" ht="23.1" customHeight="1">
      <c r="A467" s="82" t="s">
        <v>53</v>
      </c>
      <c r="B467" s="82" t="s">
        <v>26</v>
      </c>
      <c r="C467" s="82" t="s">
        <v>27</v>
      </c>
      <c r="D467" s="82" t="s">
        <v>28</v>
      </c>
      <c r="E467" s="82" t="s">
        <v>28</v>
      </c>
      <c r="F467" s="82" t="s">
        <v>111</v>
      </c>
      <c r="G467" s="82" t="s">
        <v>167</v>
      </c>
      <c r="H467" s="80" t="s">
        <v>8159</v>
      </c>
      <c r="I467" s="82" t="s">
        <v>8160</v>
      </c>
      <c r="J467" s="82">
        <v>21</v>
      </c>
      <c r="K467" s="82">
        <v>6</v>
      </c>
      <c r="L467" s="82">
        <v>2018</v>
      </c>
      <c r="M467" s="76">
        <f t="shared" si="7"/>
        <v>43272</v>
      </c>
      <c r="N467" s="82" t="s">
        <v>551</v>
      </c>
      <c r="O467" s="82">
        <v>19</v>
      </c>
      <c r="P467" s="82" t="s">
        <v>4506</v>
      </c>
      <c r="Q467" s="82" t="s">
        <v>4456</v>
      </c>
      <c r="R467" s="82" t="s">
        <v>4507</v>
      </c>
      <c r="S467" s="82" t="s">
        <v>4508</v>
      </c>
      <c r="T467" s="82" t="s">
        <v>4457</v>
      </c>
      <c r="U467" s="82" t="s">
        <v>4457</v>
      </c>
      <c r="V467" s="82" t="s">
        <v>4457</v>
      </c>
      <c r="W467" s="82" t="s">
        <v>173</v>
      </c>
      <c r="X467" s="82" t="s">
        <v>4516</v>
      </c>
      <c r="Y467" s="82" t="s">
        <v>4456</v>
      </c>
      <c r="Z467" s="80" t="str">
        <f>IF(OR(R:R="",S:S=""),"Missing",IF(OR(S:S="Both EC and Condoms",S:S="Condom",S:S="EC"),"Yes",IF(AND(R:R&lt;&gt;"0: No Method",R:R&lt;&gt;"6: EC",R:R&lt;&gt;"5: Condoms"),"Yes","No")))</f>
        <v>No</v>
      </c>
      <c r="AA4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67" s="80" t="str">
        <f>IF(W:W="Pregnant","Pregnant",IF(AND(Z:Z="No",AA:AA="Yes"),"Adopter",IF(Z:Z="Yes","Continuing User",IF(AND(Z:Z="No",AA:AA="No"),"Non-user","Missing"))))</f>
        <v>Adopter</v>
      </c>
      <c r="AC467" s="80">
        <f>VLOOKUP(N467,Registration!O:P,2,FALSE)</f>
        <v>19</v>
      </c>
      <c r="AD467" s="82" t="s">
        <v>4510</v>
      </c>
      <c r="AE467" s="82"/>
      <c r="AF467" s="82"/>
      <c r="AG467" s="82"/>
      <c r="AH467" s="82"/>
    </row>
    <row r="468" spans="1:34" s="80" customFormat="1" ht="23.1" customHeight="1">
      <c r="A468" s="82" t="s">
        <v>53</v>
      </c>
      <c r="B468" s="82" t="s">
        <v>26</v>
      </c>
      <c r="C468" s="82" t="s">
        <v>27</v>
      </c>
      <c r="D468" s="82" t="s">
        <v>28</v>
      </c>
      <c r="E468" s="82" t="s">
        <v>28</v>
      </c>
      <c r="F468" s="82" t="s">
        <v>111</v>
      </c>
      <c r="G468" s="82" t="s">
        <v>167</v>
      </c>
      <c r="H468" s="80" t="s">
        <v>8159</v>
      </c>
      <c r="I468" s="82" t="s">
        <v>8160</v>
      </c>
      <c r="J468" s="82">
        <v>23</v>
      </c>
      <c r="K468" s="82">
        <v>6</v>
      </c>
      <c r="L468" s="82">
        <v>2018</v>
      </c>
      <c r="M468" s="76">
        <f t="shared" si="7"/>
        <v>43274</v>
      </c>
      <c r="N468" s="82" t="s">
        <v>469</v>
      </c>
      <c r="O468" s="82">
        <v>19</v>
      </c>
      <c r="P468" s="82" t="s">
        <v>4506</v>
      </c>
      <c r="Q468" s="82" t="s">
        <v>4456</v>
      </c>
      <c r="R468" s="82" t="s">
        <v>4507</v>
      </c>
      <c r="S468" s="82" t="s">
        <v>4508</v>
      </c>
      <c r="T468" s="82" t="s">
        <v>4457</v>
      </c>
      <c r="U468" s="82" t="s">
        <v>4457</v>
      </c>
      <c r="V468" s="82" t="s">
        <v>4457</v>
      </c>
      <c r="W468" s="82" t="s">
        <v>173</v>
      </c>
      <c r="X468" s="80" t="s">
        <v>4518</v>
      </c>
      <c r="Y468" s="82" t="s">
        <v>4457</v>
      </c>
      <c r="Z468" s="80" t="str">
        <f>IF(OR(R:R="",S:S=""),"Missing",IF(OR(S:S="Both EC and Condoms",S:S="Condom",S:S="EC"),"Yes",IF(AND(R:R&lt;&gt;"0: No Method",R:R&lt;&gt;"6: EC",R:R&lt;&gt;"5: Condoms"),"Yes","No")))</f>
        <v>No</v>
      </c>
      <c r="AA4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68" s="80" t="str">
        <f>IF(W:W="Pregnant","Pregnant",IF(AND(Z:Z="No",AA:AA="Yes"),"Adopter",IF(Z:Z="Yes","Continuing User",IF(AND(Z:Z="No",AA:AA="No"),"Non-user","Missing"))))</f>
        <v>Adopter</v>
      </c>
      <c r="AC468" s="80">
        <f>VLOOKUP(N468,Registration!O:P,2,FALSE)</f>
        <v>19</v>
      </c>
      <c r="AD468" s="82" t="s">
        <v>4510</v>
      </c>
      <c r="AE468" s="82"/>
      <c r="AF468" s="82"/>
      <c r="AG468" s="82"/>
      <c r="AH468" s="82"/>
    </row>
    <row r="469" spans="1:34" s="80" customFormat="1" ht="23.1" customHeight="1">
      <c r="A469" s="82" t="s">
        <v>53</v>
      </c>
      <c r="B469" s="82" t="s">
        <v>26</v>
      </c>
      <c r="C469" s="82" t="s">
        <v>27</v>
      </c>
      <c r="D469" s="82" t="s">
        <v>28</v>
      </c>
      <c r="E469" s="82" t="s">
        <v>28</v>
      </c>
      <c r="F469" s="82" t="s">
        <v>111</v>
      </c>
      <c r="G469" s="82" t="s">
        <v>167</v>
      </c>
      <c r="H469" s="80" t="s">
        <v>8159</v>
      </c>
      <c r="I469" s="82" t="s">
        <v>8160</v>
      </c>
      <c r="J469" s="82">
        <v>23</v>
      </c>
      <c r="K469" s="82">
        <v>6</v>
      </c>
      <c r="L469" s="82">
        <v>2018</v>
      </c>
      <c r="M469" s="76">
        <f t="shared" si="7"/>
        <v>43274</v>
      </c>
      <c r="N469" s="82" t="s">
        <v>471</v>
      </c>
      <c r="O469" s="82">
        <v>19</v>
      </c>
      <c r="P469" s="82" t="s">
        <v>4506</v>
      </c>
      <c r="Q469" s="82" t="s">
        <v>4456</v>
      </c>
      <c r="R469" s="82" t="s">
        <v>4507</v>
      </c>
      <c r="S469" s="82" t="s">
        <v>4508</v>
      </c>
      <c r="T469" s="82" t="s">
        <v>4457</v>
      </c>
      <c r="U469" s="82" t="s">
        <v>4457</v>
      </c>
      <c r="V469" s="82" t="s">
        <v>4457</v>
      </c>
      <c r="W469" s="82" t="s">
        <v>173</v>
      </c>
      <c r="X469" s="82" t="s">
        <v>4515</v>
      </c>
      <c r="Y469" s="82" t="s">
        <v>4457</v>
      </c>
      <c r="Z469" s="80" t="str">
        <f>IF(OR(R:R="",S:S=""),"Missing",IF(OR(S:S="Both EC and Condoms",S:S="Condom",S:S="EC"),"Yes",IF(AND(R:R&lt;&gt;"0: No Method",R:R&lt;&gt;"6: EC",R:R&lt;&gt;"5: Condoms"),"Yes","No")))</f>
        <v>No</v>
      </c>
      <c r="AA4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69" s="80" t="str">
        <f>IF(W:W="Pregnant","Pregnant",IF(AND(Z:Z="No",AA:AA="Yes"),"Adopter",IF(Z:Z="Yes","Continuing User",IF(AND(Z:Z="No",AA:AA="No"),"Non-user","Missing"))))</f>
        <v>Adopter</v>
      </c>
      <c r="AC469" s="80">
        <f>VLOOKUP(N469,Registration!O:P,2,FALSE)</f>
        <v>18</v>
      </c>
      <c r="AD469" s="82" t="s">
        <v>4510</v>
      </c>
      <c r="AE469" s="82"/>
      <c r="AF469" s="82"/>
      <c r="AG469" s="82"/>
      <c r="AH469" s="82"/>
    </row>
    <row r="470" spans="1:34" s="80" customFormat="1" ht="23.1" customHeight="1">
      <c r="A470" s="82" t="s">
        <v>53</v>
      </c>
      <c r="B470" s="82" t="s">
        <v>26</v>
      </c>
      <c r="C470" s="82" t="s">
        <v>27</v>
      </c>
      <c r="D470" s="82" t="s">
        <v>28</v>
      </c>
      <c r="E470" s="82" t="s">
        <v>28</v>
      </c>
      <c r="F470" s="82" t="s">
        <v>111</v>
      </c>
      <c r="G470" s="82" t="s">
        <v>167</v>
      </c>
      <c r="H470" s="80" t="s">
        <v>8159</v>
      </c>
      <c r="I470" s="82" t="s">
        <v>8160</v>
      </c>
      <c r="J470" s="82">
        <v>23</v>
      </c>
      <c r="K470" s="82">
        <v>6</v>
      </c>
      <c r="L470" s="82">
        <v>2018</v>
      </c>
      <c r="M470" s="76">
        <f t="shared" si="7"/>
        <v>43274</v>
      </c>
      <c r="N470" s="82" t="s">
        <v>473</v>
      </c>
      <c r="O470" s="82">
        <v>18</v>
      </c>
      <c r="P470" s="82" t="s">
        <v>4506</v>
      </c>
      <c r="Q470" s="82" t="s">
        <v>4456</v>
      </c>
      <c r="R470" s="82" t="s">
        <v>4507</v>
      </c>
      <c r="S470" s="82" t="s">
        <v>4508</v>
      </c>
      <c r="T470" s="82" t="s">
        <v>4457</v>
      </c>
      <c r="U470" s="82" t="s">
        <v>4457</v>
      </c>
      <c r="V470" s="82" t="s">
        <v>4457</v>
      </c>
      <c r="W470" s="82" t="s">
        <v>173</v>
      </c>
      <c r="X470" s="80" t="s">
        <v>4518</v>
      </c>
      <c r="Y470" s="82" t="s">
        <v>4456</v>
      </c>
      <c r="Z470" s="80" t="str">
        <f>IF(OR(R:R="",S:S=""),"Missing",IF(OR(S:S="Both EC and Condoms",S:S="Condom",S:S="EC"),"Yes",IF(AND(R:R&lt;&gt;"0: No Method",R:R&lt;&gt;"6: EC",R:R&lt;&gt;"5: Condoms"),"Yes","No")))</f>
        <v>No</v>
      </c>
      <c r="AA4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70" s="80" t="str">
        <f>IF(W:W="Pregnant","Pregnant",IF(AND(Z:Z="No",AA:AA="Yes"),"Adopter",IF(Z:Z="Yes","Continuing User",IF(AND(Z:Z="No",AA:AA="No"),"Non-user","Missing"))))</f>
        <v>Adopter</v>
      </c>
      <c r="AC470" s="80">
        <f>VLOOKUP(N470,Registration!O:P,2,FALSE)</f>
        <v>18</v>
      </c>
      <c r="AD470" s="82" t="s">
        <v>4510</v>
      </c>
      <c r="AE470" s="82"/>
      <c r="AF470" s="82"/>
      <c r="AG470" s="82"/>
      <c r="AH470" s="82"/>
    </row>
    <row r="471" spans="1:34" s="80" customFormat="1" ht="23.1" customHeight="1">
      <c r="A471" s="82" t="s">
        <v>53</v>
      </c>
      <c r="B471" s="82" t="s">
        <v>26</v>
      </c>
      <c r="C471" s="82" t="s">
        <v>27</v>
      </c>
      <c r="D471" s="82" t="s">
        <v>28</v>
      </c>
      <c r="E471" s="82" t="s">
        <v>28</v>
      </c>
      <c r="F471" s="82" t="s">
        <v>111</v>
      </c>
      <c r="G471" s="82" t="s">
        <v>167</v>
      </c>
      <c r="H471" s="80" t="s">
        <v>8159</v>
      </c>
      <c r="I471" s="82" t="s">
        <v>8160</v>
      </c>
      <c r="J471" s="82">
        <v>23</v>
      </c>
      <c r="K471" s="82">
        <v>6</v>
      </c>
      <c r="L471" s="82">
        <v>2018</v>
      </c>
      <c r="M471" s="76">
        <f t="shared" si="7"/>
        <v>43274</v>
      </c>
      <c r="N471" s="82" t="s">
        <v>474</v>
      </c>
      <c r="O471" s="82">
        <v>19</v>
      </c>
      <c r="P471" s="82" t="s">
        <v>4506</v>
      </c>
      <c r="Q471" s="82" t="s">
        <v>4456</v>
      </c>
      <c r="R471" s="82" t="s">
        <v>4507</v>
      </c>
      <c r="S471" s="82" t="s">
        <v>4508</v>
      </c>
      <c r="T471" s="82" t="s">
        <v>4457</v>
      </c>
      <c r="U471" s="82" t="s">
        <v>4457</v>
      </c>
      <c r="V471" s="82" t="s">
        <v>4457</v>
      </c>
      <c r="W471" s="82" t="s">
        <v>173</v>
      </c>
      <c r="X471" s="80" t="s">
        <v>4518</v>
      </c>
      <c r="Y471" s="82" t="s">
        <v>4457</v>
      </c>
      <c r="Z471" s="80" t="str">
        <f>IF(OR(R:R="",S:S=""),"Missing",IF(OR(S:S="Both EC and Condoms",S:S="Condom",S:S="EC"),"Yes",IF(AND(R:R&lt;&gt;"0: No Method",R:R&lt;&gt;"6: EC",R:R&lt;&gt;"5: Condoms"),"Yes","No")))</f>
        <v>No</v>
      </c>
      <c r="AA4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71" s="80" t="str">
        <f>IF(W:W="Pregnant","Pregnant",IF(AND(Z:Z="No",AA:AA="Yes"),"Adopter",IF(Z:Z="Yes","Continuing User",IF(AND(Z:Z="No",AA:AA="No"),"Non-user","Missing"))))</f>
        <v>Adopter</v>
      </c>
      <c r="AC471" s="80">
        <f>VLOOKUP(N471,Registration!O:P,2,FALSE)</f>
        <v>19</v>
      </c>
      <c r="AD471" s="82" t="s">
        <v>4510</v>
      </c>
      <c r="AE471" s="82"/>
      <c r="AF471" s="82"/>
      <c r="AG471" s="82"/>
      <c r="AH471" s="82"/>
    </row>
    <row r="472" spans="1:34" s="80" customFormat="1" ht="23.1" customHeight="1">
      <c r="A472" s="82" t="s">
        <v>53</v>
      </c>
      <c r="B472" s="82" t="s">
        <v>26</v>
      </c>
      <c r="C472" s="82" t="s">
        <v>27</v>
      </c>
      <c r="D472" s="82" t="s">
        <v>28</v>
      </c>
      <c r="E472" s="82" t="s">
        <v>28</v>
      </c>
      <c r="F472" s="82" t="s">
        <v>111</v>
      </c>
      <c r="G472" s="82" t="s">
        <v>167</v>
      </c>
      <c r="H472" s="80" t="s">
        <v>8159</v>
      </c>
      <c r="I472" s="82" t="s">
        <v>8160</v>
      </c>
      <c r="J472" s="82">
        <v>23</v>
      </c>
      <c r="K472" s="82">
        <v>6</v>
      </c>
      <c r="L472" s="82">
        <v>2018</v>
      </c>
      <c r="M472" s="76">
        <f t="shared" si="7"/>
        <v>43274</v>
      </c>
      <c r="N472" s="82" t="s">
        <v>477</v>
      </c>
      <c r="O472" s="82">
        <v>15</v>
      </c>
      <c r="P472" s="82" t="s">
        <v>4506</v>
      </c>
      <c r="Q472" s="82" t="s">
        <v>4456</v>
      </c>
      <c r="R472" s="82" t="s">
        <v>4507</v>
      </c>
      <c r="S472" s="82" t="s">
        <v>4508</v>
      </c>
      <c r="T472" s="82" t="s">
        <v>4457</v>
      </c>
      <c r="U472" s="82" t="s">
        <v>4457</v>
      </c>
      <c r="V472" s="82" t="s">
        <v>4457</v>
      </c>
      <c r="W472" s="82" t="s">
        <v>173</v>
      </c>
      <c r="X472" s="82" t="s">
        <v>4515</v>
      </c>
      <c r="Y472" s="82" t="s">
        <v>4457</v>
      </c>
      <c r="Z472" s="80" t="str">
        <f>IF(OR(R:R="",S:S=""),"Missing",IF(OR(S:S="Both EC and Condoms",S:S="Condom",S:S="EC"),"Yes",IF(AND(R:R&lt;&gt;"0: No Method",R:R&lt;&gt;"6: EC",R:R&lt;&gt;"5: Condoms"),"Yes","No")))</f>
        <v>No</v>
      </c>
      <c r="AA4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72" s="80" t="str">
        <f>IF(W:W="Pregnant","Pregnant",IF(AND(Z:Z="No",AA:AA="Yes"),"Adopter",IF(Z:Z="Yes","Continuing User",IF(AND(Z:Z="No",AA:AA="No"),"Non-user","Missing"))))</f>
        <v>Adopter</v>
      </c>
      <c r="AC472" s="80">
        <f>VLOOKUP(N472,Registration!O:P,2,FALSE)</f>
        <v>15</v>
      </c>
      <c r="AD472" s="82" t="s">
        <v>4510</v>
      </c>
      <c r="AE472" s="82"/>
      <c r="AF472" s="82"/>
      <c r="AG472" s="82"/>
      <c r="AH472" s="82"/>
    </row>
    <row r="473" spans="1:34" s="80" customFormat="1" ht="23.1" customHeight="1">
      <c r="A473" s="82" t="s">
        <v>53</v>
      </c>
      <c r="B473" s="82" t="s">
        <v>26</v>
      </c>
      <c r="C473" s="82" t="s">
        <v>27</v>
      </c>
      <c r="D473" s="82" t="s">
        <v>28</v>
      </c>
      <c r="E473" s="82" t="s">
        <v>28</v>
      </c>
      <c r="F473" s="82" t="s">
        <v>111</v>
      </c>
      <c r="G473" s="82" t="s">
        <v>167</v>
      </c>
      <c r="H473" s="80" t="s">
        <v>8159</v>
      </c>
      <c r="I473" s="82" t="s">
        <v>8160</v>
      </c>
      <c r="J473" s="82">
        <v>23</v>
      </c>
      <c r="K473" s="82">
        <v>6</v>
      </c>
      <c r="L473" s="82">
        <v>2018</v>
      </c>
      <c r="M473" s="76">
        <f t="shared" si="7"/>
        <v>43274</v>
      </c>
      <c r="N473" s="82" t="s">
        <v>295</v>
      </c>
      <c r="O473" s="82">
        <v>15</v>
      </c>
      <c r="P473" s="82" t="s">
        <v>4506</v>
      </c>
      <c r="Q473" s="82" t="s">
        <v>4456</v>
      </c>
      <c r="R473" s="82" t="s">
        <v>4507</v>
      </c>
      <c r="S473" s="82" t="s">
        <v>4508</v>
      </c>
      <c r="T473" s="82" t="s">
        <v>4457</v>
      </c>
      <c r="U473" s="82" t="s">
        <v>4457</v>
      </c>
      <c r="V473" s="82" t="s">
        <v>4457</v>
      </c>
      <c r="W473" s="82" t="s">
        <v>173</v>
      </c>
      <c r="X473" s="82" t="s">
        <v>4515</v>
      </c>
      <c r="Y473" s="82" t="s">
        <v>4457</v>
      </c>
      <c r="Z473" s="80" t="str">
        <f>IF(OR(R:R="",S:S=""),"Missing",IF(OR(S:S="Both EC and Condoms",S:S="Condom",S:S="EC"),"Yes",IF(AND(R:R&lt;&gt;"0: No Method",R:R&lt;&gt;"6: EC",R:R&lt;&gt;"5: Condoms"),"Yes","No")))</f>
        <v>No</v>
      </c>
      <c r="AA4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73" s="80" t="str">
        <f>IF(W:W="Pregnant","Pregnant",IF(AND(Z:Z="No",AA:AA="Yes"),"Adopter",IF(Z:Z="Yes","Continuing User",IF(AND(Z:Z="No",AA:AA="No"),"Non-user","Missing"))))</f>
        <v>Adopter</v>
      </c>
      <c r="AC473" s="80">
        <f>VLOOKUP(N473,Registration!O:P,2,FALSE)</f>
        <v>18</v>
      </c>
      <c r="AD473" s="82" t="s">
        <v>4510</v>
      </c>
      <c r="AE473" s="82"/>
      <c r="AF473" s="82"/>
      <c r="AG473" s="82"/>
      <c r="AH473" s="82"/>
    </row>
    <row r="474" spans="1:34" s="80" customFormat="1" ht="23.1" customHeight="1">
      <c r="A474" s="82" t="s">
        <v>53</v>
      </c>
      <c r="B474" s="82" t="s">
        <v>26</v>
      </c>
      <c r="C474" s="82" t="s">
        <v>27</v>
      </c>
      <c r="D474" s="82" t="s">
        <v>28</v>
      </c>
      <c r="E474" s="82" t="s">
        <v>28</v>
      </c>
      <c r="F474" s="82" t="s">
        <v>111</v>
      </c>
      <c r="G474" s="82" t="s">
        <v>167</v>
      </c>
      <c r="H474" s="80" t="s">
        <v>8159</v>
      </c>
      <c r="I474" s="82" t="s">
        <v>8160</v>
      </c>
      <c r="J474" s="82">
        <v>23</v>
      </c>
      <c r="K474" s="82">
        <v>6</v>
      </c>
      <c r="L474" s="82">
        <v>2018</v>
      </c>
      <c r="M474" s="76">
        <f t="shared" si="7"/>
        <v>43274</v>
      </c>
      <c r="N474" s="82" t="s">
        <v>478</v>
      </c>
      <c r="O474" s="82">
        <v>19</v>
      </c>
      <c r="P474" s="82" t="s">
        <v>4506</v>
      </c>
      <c r="Q474" s="82" t="s">
        <v>4456</v>
      </c>
      <c r="R474" s="82" t="s">
        <v>4507</v>
      </c>
      <c r="S474" s="82" t="s">
        <v>4508</v>
      </c>
      <c r="T474" s="82" t="s">
        <v>4457</v>
      </c>
      <c r="U474" s="82" t="s">
        <v>4457</v>
      </c>
      <c r="V474" s="82" t="s">
        <v>4457</v>
      </c>
      <c r="W474" s="82" t="s">
        <v>173</v>
      </c>
      <c r="X474" s="80" t="s">
        <v>4518</v>
      </c>
      <c r="Y474" s="82" t="s">
        <v>4457</v>
      </c>
      <c r="Z474" s="80" t="str">
        <f>IF(OR(R:R="",S:S=""),"Missing",IF(OR(S:S="Both EC and Condoms",S:S="Condom",S:S="EC"),"Yes",IF(AND(R:R&lt;&gt;"0: No Method",R:R&lt;&gt;"6: EC",R:R&lt;&gt;"5: Condoms"),"Yes","No")))</f>
        <v>No</v>
      </c>
      <c r="AA4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74" s="80" t="str">
        <f>IF(W:W="Pregnant","Pregnant",IF(AND(Z:Z="No",AA:AA="Yes"),"Adopter",IF(Z:Z="Yes","Continuing User",IF(AND(Z:Z="No",AA:AA="No"),"Non-user","Missing"))))</f>
        <v>Adopter</v>
      </c>
      <c r="AC474" s="80">
        <f>VLOOKUP(N474,Registration!O:P,2,FALSE)</f>
        <v>19</v>
      </c>
      <c r="AD474" s="82" t="s">
        <v>4510</v>
      </c>
      <c r="AE474" s="82"/>
      <c r="AF474" s="82"/>
      <c r="AG474" s="82"/>
      <c r="AH474" s="82"/>
    </row>
    <row r="475" spans="1:34" s="80" customFormat="1" ht="23.1" customHeight="1">
      <c r="A475" s="82" t="s">
        <v>53</v>
      </c>
      <c r="B475" s="82" t="s">
        <v>26</v>
      </c>
      <c r="C475" s="82" t="s">
        <v>27</v>
      </c>
      <c r="D475" s="82" t="s">
        <v>28</v>
      </c>
      <c r="E475" s="82" t="s">
        <v>28</v>
      </c>
      <c r="F475" s="82" t="s">
        <v>111</v>
      </c>
      <c r="G475" s="82" t="s">
        <v>167</v>
      </c>
      <c r="H475" s="80" t="s">
        <v>8159</v>
      </c>
      <c r="I475" s="82" t="s">
        <v>8160</v>
      </c>
      <c r="J475" s="82">
        <v>23</v>
      </c>
      <c r="K475" s="82">
        <v>6</v>
      </c>
      <c r="L475" s="82">
        <v>2018</v>
      </c>
      <c r="M475" s="76">
        <f t="shared" si="7"/>
        <v>43274</v>
      </c>
      <c r="N475" s="82" t="s">
        <v>491</v>
      </c>
      <c r="O475" s="82">
        <v>19</v>
      </c>
      <c r="P475" s="82" t="s">
        <v>4506</v>
      </c>
      <c r="Q475" s="82" t="s">
        <v>4456</v>
      </c>
      <c r="R475" s="82" t="s">
        <v>4507</v>
      </c>
      <c r="S475" s="82" t="s">
        <v>4508</v>
      </c>
      <c r="T475" s="82" t="s">
        <v>4457</v>
      </c>
      <c r="U475" s="82" t="s">
        <v>4457</v>
      </c>
      <c r="V475" s="82" t="s">
        <v>4457</v>
      </c>
      <c r="W475" s="82" t="s">
        <v>173</v>
      </c>
      <c r="X475" s="82" t="s">
        <v>4516</v>
      </c>
      <c r="Y475" s="82" t="s">
        <v>4456</v>
      </c>
      <c r="Z475" s="80" t="str">
        <f>IF(OR(R:R="",S:S=""),"Missing",IF(OR(S:S="Both EC and Condoms",S:S="Condom",S:S="EC"),"Yes",IF(AND(R:R&lt;&gt;"0: No Method",R:R&lt;&gt;"6: EC",R:R&lt;&gt;"5: Condoms"),"Yes","No")))</f>
        <v>No</v>
      </c>
      <c r="AA4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75" s="80" t="str">
        <f>IF(W:W="Pregnant","Pregnant",IF(AND(Z:Z="No",AA:AA="Yes"),"Adopter",IF(Z:Z="Yes","Continuing User",IF(AND(Z:Z="No",AA:AA="No"),"Non-user","Missing"))))</f>
        <v>Adopter</v>
      </c>
      <c r="AC475" s="80">
        <f>VLOOKUP(N475,Registration!O:P,2,FALSE)</f>
        <v>16</v>
      </c>
      <c r="AD475" s="82" t="s">
        <v>4510</v>
      </c>
      <c r="AE475" s="82"/>
      <c r="AF475" s="82"/>
      <c r="AG475" s="82"/>
      <c r="AH475" s="82"/>
    </row>
    <row r="476" spans="1:34" s="80" customFormat="1" ht="23.1" customHeight="1">
      <c r="A476" s="82" t="s">
        <v>53</v>
      </c>
      <c r="B476" s="82" t="s">
        <v>26</v>
      </c>
      <c r="C476" s="82" t="s">
        <v>27</v>
      </c>
      <c r="D476" s="82" t="s">
        <v>28</v>
      </c>
      <c r="E476" s="82" t="s">
        <v>28</v>
      </c>
      <c r="F476" s="82" t="s">
        <v>111</v>
      </c>
      <c r="G476" s="82" t="s">
        <v>167</v>
      </c>
      <c r="H476" s="80" t="s">
        <v>8159</v>
      </c>
      <c r="I476" s="82" t="s">
        <v>8160</v>
      </c>
      <c r="J476" s="82">
        <v>23</v>
      </c>
      <c r="K476" s="82">
        <v>6</v>
      </c>
      <c r="L476" s="82">
        <v>2018</v>
      </c>
      <c r="M476" s="76">
        <f t="shared" si="7"/>
        <v>43274</v>
      </c>
      <c r="N476" s="82" t="s">
        <v>283</v>
      </c>
      <c r="O476" s="82">
        <v>16</v>
      </c>
      <c r="P476" s="82" t="s">
        <v>4506</v>
      </c>
      <c r="Q476" s="82" t="s">
        <v>4456</v>
      </c>
      <c r="R476" s="82" t="s">
        <v>4507</v>
      </c>
      <c r="S476" s="82" t="s">
        <v>4508</v>
      </c>
      <c r="T476" s="82" t="s">
        <v>4457</v>
      </c>
      <c r="U476" s="82" t="s">
        <v>4457</v>
      </c>
      <c r="V476" s="82" t="s">
        <v>4457</v>
      </c>
      <c r="W476" s="82" t="s">
        <v>173</v>
      </c>
      <c r="X476" s="82" t="s">
        <v>4516</v>
      </c>
      <c r="Y476" s="82" t="s">
        <v>4456</v>
      </c>
      <c r="Z476" s="80" t="str">
        <f>IF(OR(R:R="",S:S=""),"Missing",IF(OR(S:S="Both EC and Condoms",S:S="Condom",S:S="EC"),"Yes",IF(AND(R:R&lt;&gt;"0: No Method",R:R&lt;&gt;"6: EC",R:R&lt;&gt;"5: Condoms"),"Yes","No")))</f>
        <v>No</v>
      </c>
      <c r="AA4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76" s="80" t="str">
        <f>IF(W:W="Pregnant","Pregnant",IF(AND(Z:Z="No",AA:AA="Yes"),"Adopter",IF(Z:Z="Yes","Continuing User",IF(AND(Z:Z="No",AA:AA="No"),"Non-user","Missing"))))</f>
        <v>Adopter</v>
      </c>
      <c r="AC476" s="80">
        <f>VLOOKUP(N476,Registration!O:P,2,FALSE)</f>
        <v>19</v>
      </c>
      <c r="AD476" s="82" t="s">
        <v>4510</v>
      </c>
      <c r="AE476" s="82"/>
      <c r="AF476" s="82"/>
      <c r="AG476" s="82"/>
      <c r="AH476" s="82"/>
    </row>
    <row r="477" spans="1:34" s="80" customFormat="1" ht="23.1" customHeight="1">
      <c r="A477" s="82" t="s">
        <v>53</v>
      </c>
      <c r="B477" s="82" t="s">
        <v>26</v>
      </c>
      <c r="C477" s="82" t="s">
        <v>27</v>
      </c>
      <c r="D477" s="82" t="s">
        <v>28</v>
      </c>
      <c r="E477" s="82" t="s">
        <v>28</v>
      </c>
      <c r="F477" s="82" t="s">
        <v>111</v>
      </c>
      <c r="G477" s="82" t="s">
        <v>167</v>
      </c>
      <c r="H477" s="80" t="s">
        <v>8159</v>
      </c>
      <c r="I477" s="82" t="s">
        <v>8160</v>
      </c>
      <c r="J477" s="82">
        <v>23</v>
      </c>
      <c r="K477" s="82">
        <v>6</v>
      </c>
      <c r="L477" s="82">
        <v>2018</v>
      </c>
      <c r="M477" s="76">
        <f t="shared" si="7"/>
        <v>43274</v>
      </c>
      <c r="N477" s="82" t="s">
        <v>501</v>
      </c>
      <c r="O477" s="82">
        <v>15</v>
      </c>
      <c r="P477" s="82" t="s">
        <v>4506</v>
      </c>
      <c r="Q477" s="82" t="s">
        <v>4456</v>
      </c>
      <c r="R477" s="82" t="s">
        <v>4507</v>
      </c>
      <c r="S477" s="82" t="s">
        <v>4508</v>
      </c>
      <c r="T477" s="82" t="s">
        <v>4457</v>
      </c>
      <c r="U477" s="82" t="s">
        <v>4457</v>
      </c>
      <c r="V477" s="82" t="s">
        <v>4457</v>
      </c>
      <c r="W477" s="82" t="s">
        <v>173</v>
      </c>
      <c r="X477" s="82" t="s">
        <v>4516</v>
      </c>
      <c r="Y477" s="82" t="s">
        <v>4456</v>
      </c>
      <c r="Z477" s="80" t="str">
        <f>IF(OR(R:R="",S:S=""),"Missing",IF(OR(S:S="Both EC and Condoms",S:S="Condom",S:S="EC"),"Yes",IF(AND(R:R&lt;&gt;"0: No Method",R:R&lt;&gt;"6: EC",R:R&lt;&gt;"5: Condoms"),"Yes","No")))</f>
        <v>No</v>
      </c>
      <c r="AA4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77" s="80" t="str">
        <f>IF(W:W="Pregnant","Pregnant",IF(AND(Z:Z="No",AA:AA="Yes"),"Adopter",IF(Z:Z="Yes","Continuing User",IF(AND(Z:Z="No",AA:AA="No"),"Non-user","Missing"))))</f>
        <v>Adopter</v>
      </c>
      <c r="AC477" s="80">
        <f>VLOOKUP(N477,Registration!O:P,2,FALSE)</f>
        <v>15</v>
      </c>
      <c r="AD477" s="82" t="s">
        <v>4510</v>
      </c>
      <c r="AE477" s="82"/>
      <c r="AF477" s="82"/>
      <c r="AG477" s="82"/>
      <c r="AH477" s="82"/>
    </row>
    <row r="478" spans="1:34" s="80" customFormat="1" ht="23.1" customHeight="1">
      <c r="A478" s="82" t="s">
        <v>53</v>
      </c>
      <c r="B478" s="82" t="s">
        <v>26</v>
      </c>
      <c r="C478" s="82" t="s">
        <v>27</v>
      </c>
      <c r="D478" s="82" t="s">
        <v>28</v>
      </c>
      <c r="E478" s="82" t="s">
        <v>28</v>
      </c>
      <c r="F478" s="82" t="s">
        <v>111</v>
      </c>
      <c r="G478" s="82" t="s">
        <v>167</v>
      </c>
      <c r="H478" s="80" t="s">
        <v>8159</v>
      </c>
      <c r="I478" s="82" t="s">
        <v>8160</v>
      </c>
      <c r="J478" s="82">
        <v>23</v>
      </c>
      <c r="K478" s="82">
        <v>6</v>
      </c>
      <c r="L478" s="82">
        <v>2018</v>
      </c>
      <c r="M478" s="76">
        <f t="shared" si="7"/>
        <v>43274</v>
      </c>
      <c r="N478" s="82" t="s">
        <v>487</v>
      </c>
      <c r="O478" s="82">
        <v>19</v>
      </c>
      <c r="P478" s="82" t="s">
        <v>4506</v>
      </c>
      <c r="Q478" s="82" t="s">
        <v>4456</v>
      </c>
      <c r="R478" s="82" t="s">
        <v>4507</v>
      </c>
      <c r="S478" s="82" t="s">
        <v>4508</v>
      </c>
      <c r="T478" s="82" t="s">
        <v>4457</v>
      </c>
      <c r="U478" s="82" t="s">
        <v>4457</v>
      </c>
      <c r="V478" s="82" t="s">
        <v>4457</v>
      </c>
      <c r="W478" s="82" t="s">
        <v>173</v>
      </c>
      <c r="X478" s="82" t="s">
        <v>4515</v>
      </c>
      <c r="Y478" s="82" t="s">
        <v>4457</v>
      </c>
      <c r="Z478" s="80" t="str">
        <f>IF(OR(R:R="",S:S=""),"Missing",IF(OR(S:S="Both EC and Condoms",S:S="Condom",S:S="EC"),"Yes",IF(AND(R:R&lt;&gt;"0: No Method",R:R&lt;&gt;"6: EC",R:R&lt;&gt;"5: Condoms"),"Yes","No")))</f>
        <v>No</v>
      </c>
      <c r="AA4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78" s="80" t="str">
        <f>IF(W:W="Pregnant","Pregnant",IF(AND(Z:Z="No",AA:AA="Yes"),"Adopter",IF(Z:Z="Yes","Continuing User",IF(AND(Z:Z="No",AA:AA="No"),"Non-user","Missing"))))</f>
        <v>Adopter</v>
      </c>
      <c r="AC478" s="80">
        <f>VLOOKUP(N478,Registration!O:P,2,FALSE)</f>
        <v>19</v>
      </c>
      <c r="AD478" s="82" t="s">
        <v>4510</v>
      </c>
      <c r="AE478" s="82"/>
      <c r="AF478" s="82"/>
      <c r="AG478" s="82"/>
      <c r="AH478" s="82"/>
    </row>
    <row r="479" spans="1:34" s="80" customFormat="1" ht="23.1" customHeight="1">
      <c r="A479" s="82" t="s">
        <v>53</v>
      </c>
      <c r="B479" s="82" t="s">
        <v>26</v>
      </c>
      <c r="C479" s="82" t="s">
        <v>27</v>
      </c>
      <c r="D479" s="82" t="s">
        <v>28</v>
      </c>
      <c r="E479" s="82" t="s">
        <v>28</v>
      </c>
      <c r="F479" s="82" t="s">
        <v>111</v>
      </c>
      <c r="G479" s="82" t="s">
        <v>167</v>
      </c>
      <c r="H479" s="80" t="s">
        <v>8159</v>
      </c>
      <c r="I479" s="82" t="s">
        <v>8160</v>
      </c>
      <c r="J479" s="82">
        <v>23</v>
      </c>
      <c r="K479" s="82">
        <v>6</v>
      </c>
      <c r="L479" s="82">
        <v>2018</v>
      </c>
      <c r="M479" s="76">
        <f t="shared" si="7"/>
        <v>43274</v>
      </c>
      <c r="N479" s="82" t="s">
        <v>495</v>
      </c>
      <c r="O479" s="82">
        <v>15</v>
      </c>
      <c r="P479" s="82" t="s">
        <v>4506</v>
      </c>
      <c r="Q479" s="82" t="s">
        <v>4456</v>
      </c>
      <c r="R479" s="82" t="s">
        <v>4507</v>
      </c>
      <c r="S479" s="82" t="s">
        <v>4508</v>
      </c>
      <c r="T479" s="82" t="s">
        <v>4457</v>
      </c>
      <c r="U479" s="82" t="s">
        <v>4457</v>
      </c>
      <c r="V479" s="82" t="s">
        <v>4457</v>
      </c>
      <c r="W479" s="82" t="s">
        <v>173</v>
      </c>
      <c r="X479" s="82" t="s">
        <v>4516</v>
      </c>
      <c r="Y479" s="82" t="s">
        <v>4456</v>
      </c>
      <c r="Z479" s="80" t="str">
        <f>IF(OR(R:R="",S:S=""),"Missing",IF(OR(S:S="Both EC and Condoms",S:S="Condom",S:S="EC"),"Yes",IF(AND(R:R&lt;&gt;"0: No Method",R:R&lt;&gt;"6: EC",R:R&lt;&gt;"5: Condoms"),"Yes","No")))</f>
        <v>No</v>
      </c>
      <c r="AA4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79" s="80" t="str">
        <f>IF(W:W="Pregnant","Pregnant",IF(AND(Z:Z="No",AA:AA="Yes"),"Adopter",IF(Z:Z="Yes","Continuing User",IF(AND(Z:Z="No",AA:AA="No"),"Non-user","Missing"))))</f>
        <v>Adopter</v>
      </c>
      <c r="AC479" s="80">
        <f>VLOOKUP(N479,Registration!O:P,2,FALSE)</f>
        <v>16</v>
      </c>
      <c r="AD479" s="82" t="s">
        <v>4510</v>
      </c>
      <c r="AE479" s="82"/>
      <c r="AF479" s="82"/>
      <c r="AG479" s="82"/>
      <c r="AH479" s="82"/>
    </row>
    <row r="480" spans="1:34" s="80" customFormat="1" ht="23.1" customHeight="1">
      <c r="A480" s="82" t="s">
        <v>53</v>
      </c>
      <c r="B480" s="82" t="s">
        <v>26</v>
      </c>
      <c r="C480" s="82" t="s">
        <v>27</v>
      </c>
      <c r="D480" s="82" t="s">
        <v>28</v>
      </c>
      <c r="E480" s="82" t="s">
        <v>28</v>
      </c>
      <c r="F480" s="82" t="s">
        <v>111</v>
      </c>
      <c r="G480" s="82" t="s">
        <v>167</v>
      </c>
      <c r="H480" s="80" t="s">
        <v>8159</v>
      </c>
      <c r="I480" s="82" t="s">
        <v>8160</v>
      </c>
      <c r="J480" s="82">
        <v>23</v>
      </c>
      <c r="K480" s="82">
        <v>6</v>
      </c>
      <c r="L480" s="82">
        <v>2018</v>
      </c>
      <c r="M480" s="76">
        <f t="shared" si="7"/>
        <v>43274</v>
      </c>
      <c r="N480" s="82" t="s">
        <v>522</v>
      </c>
      <c r="O480" s="82">
        <v>18</v>
      </c>
      <c r="P480" s="82" t="s">
        <v>4506</v>
      </c>
      <c r="Q480" s="82" t="s">
        <v>4456</v>
      </c>
      <c r="R480" s="82" t="s">
        <v>4507</v>
      </c>
      <c r="S480" s="82" t="s">
        <v>4508</v>
      </c>
      <c r="T480" s="82" t="s">
        <v>4457</v>
      </c>
      <c r="U480" s="82" t="s">
        <v>4457</v>
      </c>
      <c r="V480" s="82" t="s">
        <v>4457</v>
      </c>
      <c r="W480" s="82" t="s">
        <v>173</v>
      </c>
      <c r="X480" s="80" t="s">
        <v>4518</v>
      </c>
      <c r="Y480" s="82" t="s">
        <v>4457</v>
      </c>
      <c r="Z480" s="80" t="str">
        <f>IF(OR(R:R="",S:S=""),"Missing",IF(OR(S:S="Both EC and Condoms",S:S="Condom",S:S="EC"),"Yes",IF(AND(R:R&lt;&gt;"0: No Method",R:R&lt;&gt;"6: EC",R:R&lt;&gt;"5: Condoms"),"Yes","No")))</f>
        <v>No</v>
      </c>
      <c r="AA4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80" s="80" t="str">
        <f>IF(W:W="Pregnant","Pregnant",IF(AND(Z:Z="No",AA:AA="Yes"),"Adopter",IF(Z:Z="Yes","Continuing User",IF(AND(Z:Z="No",AA:AA="No"),"Non-user","Missing"))))</f>
        <v>Adopter</v>
      </c>
      <c r="AC480" s="80">
        <f>VLOOKUP(N480,Registration!O:P,2,FALSE)</f>
        <v>18</v>
      </c>
      <c r="AD480" s="82" t="s">
        <v>4510</v>
      </c>
      <c r="AE480" s="82"/>
      <c r="AF480" s="82"/>
      <c r="AG480" s="82"/>
      <c r="AH480" s="82"/>
    </row>
    <row r="481" spans="1:34" s="80" customFormat="1" ht="23.1" customHeight="1">
      <c r="A481" s="82" t="s">
        <v>53</v>
      </c>
      <c r="B481" s="82" t="s">
        <v>26</v>
      </c>
      <c r="C481" s="82" t="s">
        <v>27</v>
      </c>
      <c r="D481" s="82" t="s">
        <v>28</v>
      </c>
      <c r="E481" s="82" t="s">
        <v>28</v>
      </c>
      <c r="F481" s="82" t="s">
        <v>111</v>
      </c>
      <c r="G481" s="82" t="s">
        <v>167</v>
      </c>
      <c r="H481" s="80" t="s">
        <v>8159</v>
      </c>
      <c r="I481" s="82" t="s">
        <v>8160</v>
      </c>
      <c r="J481" s="82">
        <v>23</v>
      </c>
      <c r="K481" s="82">
        <v>6</v>
      </c>
      <c r="L481" s="82">
        <v>2018</v>
      </c>
      <c r="M481" s="76">
        <f t="shared" si="7"/>
        <v>43274</v>
      </c>
      <c r="N481" s="82" t="s">
        <v>547</v>
      </c>
      <c r="O481" s="82">
        <v>19</v>
      </c>
      <c r="P481" s="82" t="s">
        <v>4506</v>
      </c>
      <c r="Q481" s="82" t="s">
        <v>4456</v>
      </c>
      <c r="R481" s="82" t="s">
        <v>4507</v>
      </c>
      <c r="S481" s="82" t="s">
        <v>4508</v>
      </c>
      <c r="T481" s="82" t="s">
        <v>4457</v>
      </c>
      <c r="U481" s="82" t="s">
        <v>4457</v>
      </c>
      <c r="V481" s="82" t="s">
        <v>4457</v>
      </c>
      <c r="W481" s="82" t="s">
        <v>173</v>
      </c>
      <c r="X481" s="82" t="s">
        <v>4515</v>
      </c>
      <c r="Y481" s="82" t="s">
        <v>4457</v>
      </c>
      <c r="Z481" s="80" t="str">
        <f>IF(OR(R:R="",S:S=""),"Missing",IF(OR(S:S="Both EC and Condoms",S:S="Condom",S:S="EC"),"Yes",IF(AND(R:R&lt;&gt;"0: No Method",R:R&lt;&gt;"6: EC",R:R&lt;&gt;"5: Condoms"),"Yes","No")))</f>
        <v>No</v>
      </c>
      <c r="AA4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81" s="80" t="str">
        <f>IF(W:W="Pregnant","Pregnant",IF(AND(Z:Z="No",AA:AA="Yes"),"Adopter",IF(Z:Z="Yes","Continuing User",IF(AND(Z:Z="No",AA:AA="No"),"Non-user","Missing"))))</f>
        <v>Adopter</v>
      </c>
      <c r="AC481" s="80">
        <f>VLOOKUP(N481,Registration!O:P,2,FALSE)</f>
        <v>19</v>
      </c>
      <c r="AD481" s="82" t="s">
        <v>4510</v>
      </c>
      <c r="AE481" s="82"/>
      <c r="AF481" s="82"/>
      <c r="AG481" s="82"/>
      <c r="AH481" s="82"/>
    </row>
    <row r="482" spans="1:34" s="80" customFormat="1" ht="23.1" customHeight="1">
      <c r="A482" s="82" t="s">
        <v>53</v>
      </c>
      <c r="B482" s="82" t="s">
        <v>26</v>
      </c>
      <c r="C482" s="82" t="s">
        <v>27</v>
      </c>
      <c r="D482" s="82" t="s">
        <v>28</v>
      </c>
      <c r="E482" s="82" t="s">
        <v>28</v>
      </c>
      <c r="F482" s="82" t="s">
        <v>111</v>
      </c>
      <c r="G482" s="82" t="s">
        <v>167</v>
      </c>
      <c r="H482" s="80" t="s">
        <v>8159</v>
      </c>
      <c r="I482" s="82" t="s">
        <v>8160</v>
      </c>
      <c r="J482" s="82">
        <v>23</v>
      </c>
      <c r="K482" s="82">
        <v>6</v>
      </c>
      <c r="L482" s="82">
        <v>2018</v>
      </c>
      <c r="M482" s="76">
        <f t="shared" si="7"/>
        <v>43274</v>
      </c>
      <c r="N482" s="82" t="s">
        <v>480</v>
      </c>
      <c r="O482" s="82">
        <v>16</v>
      </c>
      <c r="P482" s="82" t="s">
        <v>4506</v>
      </c>
      <c r="Q482" s="82" t="s">
        <v>4456</v>
      </c>
      <c r="R482" s="82" t="s">
        <v>4507</v>
      </c>
      <c r="S482" s="82" t="s">
        <v>4508</v>
      </c>
      <c r="T482" s="82" t="s">
        <v>4457</v>
      </c>
      <c r="U482" s="82" t="s">
        <v>4457</v>
      </c>
      <c r="V482" s="82" t="s">
        <v>4457</v>
      </c>
      <c r="W482" s="82" t="s">
        <v>173</v>
      </c>
      <c r="X482" s="82" t="s">
        <v>4515</v>
      </c>
      <c r="Y482" s="82" t="s">
        <v>4457</v>
      </c>
      <c r="Z482" s="80" t="str">
        <f>IF(OR(R:R="",S:S=""),"Missing",IF(OR(S:S="Both EC and Condoms",S:S="Condom",S:S="EC"),"Yes",IF(AND(R:R&lt;&gt;"0: No Method",R:R&lt;&gt;"6: EC",R:R&lt;&gt;"5: Condoms"),"Yes","No")))</f>
        <v>No</v>
      </c>
      <c r="AA4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82" s="80" t="str">
        <f>IF(W:W="Pregnant","Pregnant",IF(AND(Z:Z="No",AA:AA="Yes"),"Adopter",IF(Z:Z="Yes","Continuing User",IF(AND(Z:Z="No",AA:AA="No"),"Non-user","Missing"))))</f>
        <v>Adopter</v>
      </c>
      <c r="AC482" s="80">
        <f>VLOOKUP(N482,Registration!O:P,2,FALSE)</f>
        <v>16</v>
      </c>
      <c r="AD482" s="82" t="s">
        <v>4510</v>
      </c>
      <c r="AE482" s="82"/>
      <c r="AF482" s="82"/>
      <c r="AG482" s="82"/>
      <c r="AH482" s="82"/>
    </row>
    <row r="483" spans="1:34" s="80" customFormat="1" ht="23.1" customHeight="1">
      <c r="A483" s="82" t="s">
        <v>53</v>
      </c>
      <c r="B483" s="82" t="s">
        <v>26</v>
      </c>
      <c r="C483" s="82" t="s">
        <v>27</v>
      </c>
      <c r="D483" s="82" t="s">
        <v>28</v>
      </c>
      <c r="E483" s="82" t="s">
        <v>28</v>
      </c>
      <c r="F483" s="82" t="s">
        <v>111</v>
      </c>
      <c r="G483" s="82" t="s">
        <v>167</v>
      </c>
      <c r="H483" s="80" t="s">
        <v>8159</v>
      </c>
      <c r="I483" s="82" t="s">
        <v>8160</v>
      </c>
      <c r="J483" s="82">
        <v>23</v>
      </c>
      <c r="K483" s="82">
        <v>6</v>
      </c>
      <c r="L483" s="82">
        <v>2018</v>
      </c>
      <c r="M483" s="76">
        <f t="shared" si="7"/>
        <v>43274</v>
      </c>
      <c r="N483" s="82" t="s">
        <v>482</v>
      </c>
      <c r="O483" s="82">
        <v>18</v>
      </c>
      <c r="P483" s="82" t="s">
        <v>4506</v>
      </c>
      <c r="Q483" s="82" t="s">
        <v>4456</v>
      </c>
      <c r="R483" s="82" t="s">
        <v>4507</v>
      </c>
      <c r="S483" s="82" t="s">
        <v>4508</v>
      </c>
      <c r="T483" s="82" t="s">
        <v>4457</v>
      </c>
      <c r="U483" s="82" t="s">
        <v>4457</v>
      </c>
      <c r="V483" s="82" t="s">
        <v>4457</v>
      </c>
      <c r="W483" s="82" t="s">
        <v>173</v>
      </c>
      <c r="X483" s="82" t="s">
        <v>4516</v>
      </c>
      <c r="Y483" s="82" t="s">
        <v>4456</v>
      </c>
      <c r="Z483" s="80" t="str">
        <f>IF(OR(R:R="",S:S=""),"Missing",IF(OR(S:S="Both EC and Condoms",S:S="Condom",S:S="EC"),"Yes",IF(AND(R:R&lt;&gt;"0: No Method",R:R&lt;&gt;"6: EC",R:R&lt;&gt;"5: Condoms"),"Yes","No")))</f>
        <v>No</v>
      </c>
      <c r="AA4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83" s="80" t="str">
        <f>IF(W:W="Pregnant","Pregnant",IF(AND(Z:Z="No",AA:AA="Yes"),"Adopter",IF(Z:Z="Yes","Continuing User",IF(AND(Z:Z="No",AA:AA="No"),"Non-user","Missing"))))</f>
        <v>Adopter</v>
      </c>
      <c r="AC483" s="80">
        <f>VLOOKUP(N483,Registration!O:P,2,FALSE)</f>
        <v>18</v>
      </c>
      <c r="AD483" s="82" t="s">
        <v>4510</v>
      </c>
      <c r="AE483" s="82"/>
      <c r="AF483" s="82"/>
      <c r="AG483" s="82"/>
      <c r="AH483" s="82"/>
    </row>
    <row r="484" spans="1:34" s="80" customFormat="1" ht="23.1" customHeight="1">
      <c r="A484" s="82" t="s">
        <v>53</v>
      </c>
      <c r="B484" s="82" t="s">
        <v>26</v>
      </c>
      <c r="C484" s="82" t="s">
        <v>27</v>
      </c>
      <c r="D484" s="82" t="s">
        <v>28</v>
      </c>
      <c r="E484" s="82" t="s">
        <v>28</v>
      </c>
      <c r="F484" s="82" t="s">
        <v>111</v>
      </c>
      <c r="G484" s="82" t="s">
        <v>167</v>
      </c>
      <c r="H484" s="80" t="s">
        <v>8159</v>
      </c>
      <c r="I484" s="82" t="s">
        <v>8160</v>
      </c>
      <c r="J484" s="82">
        <v>23</v>
      </c>
      <c r="K484" s="82">
        <v>6</v>
      </c>
      <c r="L484" s="82">
        <v>2018</v>
      </c>
      <c r="M484" s="76">
        <f t="shared" si="7"/>
        <v>43274</v>
      </c>
      <c r="N484" s="82" t="s">
        <v>303</v>
      </c>
      <c r="O484" s="82">
        <v>18</v>
      </c>
      <c r="P484" s="82" t="s">
        <v>4506</v>
      </c>
      <c r="Q484" s="82" t="s">
        <v>4456</v>
      </c>
      <c r="R484" s="82" t="s">
        <v>4507</v>
      </c>
      <c r="S484" s="82" t="s">
        <v>4508</v>
      </c>
      <c r="T484" s="82" t="s">
        <v>4457</v>
      </c>
      <c r="U484" s="82" t="s">
        <v>4457</v>
      </c>
      <c r="V484" s="82" t="s">
        <v>4457</v>
      </c>
      <c r="W484" s="82" t="s">
        <v>173</v>
      </c>
      <c r="X484" s="82" t="s">
        <v>4516</v>
      </c>
      <c r="Y484" s="82" t="s">
        <v>4456</v>
      </c>
      <c r="Z484" s="80" t="str">
        <f>IF(OR(R:R="",S:S=""),"Missing",IF(OR(S:S="Both EC and Condoms",S:S="Condom",S:S="EC"),"Yes",IF(AND(R:R&lt;&gt;"0: No Method",R:R&lt;&gt;"6: EC",R:R&lt;&gt;"5: Condoms"),"Yes","No")))</f>
        <v>No</v>
      </c>
      <c r="AA4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84" s="80" t="str">
        <f>IF(W:W="Pregnant","Pregnant",IF(AND(Z:Z="No",AA:AA="Yes"),"Adopter",IF(Z:Z="Yes","Continuing User",IF(AND(Z:Z="No",AA:AA="No"),"Non-user","Missing"))))</f>
        <v>Adopter</v>
      </c>
      <c r="AC484" s="80">
        <f>VLOOKUP(N484,Registration!O:P,2,FALSE)</f>
        <v>19</v>
      </c>
      <c r="AD484" s="82" t="s">
        <v>4510</v>
      </c>
      <c r="AE484" s="82"/>
      <c r="AF484" s="82"/>
      <c r="AG484" s="82"/>
      <c r="AH484" s="82"/>
    </row>
    <row r="485" spans="1:34" s="80" customFormat="1" ht="23.1" customHeight="1">
      <c r="A485" s="82" t="s">
        <v>53</v>
      </c>
      <c r="B485" s="82" t="s">
        <v>26</v>
      </c>
      <c r="C485" s="82" t="s">
        <v>27</v>
      </c>
      <c r="D485" s="82" t="s">
        <v>28</v>
      </c>
      <c r="E485" s="82" t="s">
        <v>28</v>
      </c>
      <c r="F485" s="82" t="s">
        <v>111</v>
      </c>
      <c r="G485" s="82" t="s">
        <v>167</v>
      </c>
      <c r="H485" s="80" t="s">
        <v>8159</v>
      </c>
      <c r="I485" s="82" t="s">
        <v>8160</v>
      </c>
      <c r="J485" s="82">
        <v>23</v>
      </c>
      <c r="K485" s="82">
        <v>6</v>
      </c>
      <c r="L485" s="82">
        <v>2018</v>
      </c>
      <c r="M485" s="76">
        <f t="shared" si="7"/>
        <v>43274</v>
      </c>
      <c r="N485" s="82" t="s">
        <v>485</v>
      </c>
      <c r="O485" s="82">
        <v>17</v>
      </c>
      <c r="P485" s="82" t="s">
        <v>4506</v>
      </c>
      <c r="Q485" s="82" t="s">
        <v>4456</v>
      </c>
      <c r="R485" s="82" t="s">
        <v>4507</v>
      </c>
      <c r="S485" s="82" t="s">
        <v>4508</v>
      </c>
      <c r="T485" s="82" t="s">
        <v>4457</v>
      </c>
      <c r="U485" s="82" t="s">
        <v>4457</v>
      </c>
      <c r="V485" s="82" t="s">
        <v>4457</v>
      </c>
      <c r="W485" s="82" t="s">
        <v>173</v>
      </c>
      <c r="X485" s="80" t="s">
        <v>4518</v>
      </c>
      <c r="Y485" s="82" t="s">
        <v>4457</v>
      </c>
      <c r="Z485" s="80" t="str">
        <f>IF(OR(R:R="",S:S=""),"Missing",IF(OR(S:S="Both EC and Condoms",S:S="Condom",S:S="EC"),"Yes",IF(AND(R:R&lt;&gt;"0: No Method",R:R&lt;&gt;"6: EC",R:R&lt;&gt;"5: Condoms"),"Yes","No")))</f>
        <v>No</v>
      </c>
      <c r="AA4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85" s="80" t="str">
        <f>IF(W:W="Pregnant","Pregnant",IF(AND(Z:Z="No",AA:AA="Yes"),"Adopter",IF(Z:Z="Yes","Continuing User",IF(AND(Z:Z="No",AA:AA="No"),"Non-user","Missing"))))</f>
        <v>Adopter</v>
      </c>
      <c r="AC485" s="80">
        <f>VLOOKUP(N485,Registration!O:P,2,FALSE)</f>
        <v>17</v>
      </c>
      <c r="AD485" s="82" t="s">
        <v>4510</v>
      </c>
      <c r="AE485" s="82"/>
      <c r="AF485" s="82"/>
      <c r="AG485" s="82"/>
      <c r="AH485" s="82"/>
    </row>
    <row r="486" spans="1:34" s="80" customFormat="1" ht="23.1" customHeight="1">
      <c r="A486" s="82" t="s">
        <v>53</v>
      </c>
      <c r="B486" s="82" t="s">
        <v>26</v>
      </c>
      <c r="C486" s="82" t="s">
        <v>27</v>
      </c>
      <c r="D486" s="82" t="s">
        <v>28</v>
      </c>
      <c r="E486" s="82" t="s">
        <v>28</v>
      </c>
      <c r="F486" s="82" t="s">
        <v>111</v>
      </c>
      <c r="G486" s="82" t="s">
        <v>167</v>
      </c>
      <c r="H486" s="80" t="s">
        <v>8159</v>
      </c>
      <c r="I486" s="82" t="s">
        <v>8160</v>
      </c>
      <c r="J486" s="82">
        <v>23</v>
      </c>
      <c r="K486" s="82">
        <v>6</v>
      </c>
      <c r="L486" s="82">
        <v>2018</v>
      </c>
      <c r="M486" s="76">
        <f t="shared" si="7"/>
        <v>43274</v>
      </c>
      <c r="N486" s="82" t="s">
        <v>489</v>
      </c>
      <c r="O486" s="82">
        <v>17</v>
      </c>
      <c r="P486" s="82" t="s">
        <v>4506</v>
      </c>
      <c r="Q486" s="82" t="s">
        <v>4456</v>
      </c>
      <c r="R486" s="82" t="s">
        <v>4507</v>
      </c>
      <c r="S486" s="82" t="s">
        <v>4508</v>
      </c>
      <c r="T486" s="82" t="s">
        <v>4457</v>
      </c>
      <c r="U486" s="82" t="s">
        <v>4457</v>
      </c>
      <c r="V486" s="82" t="s">
        <v>4457</v>
      </c>
      <c r="W486" s="82" t="s">
        <v>173</v>
      </c>
      <c r="X486" s="80" t="s">
        <v>4518</v>
      </c>
      <c r="Y486" s="82" t="s">
        <v>4457</v>
      </c>
      <c r="Z486" s="80" t="str">
        <f>IF(OR(R:R="",S:S=""),"Missing",IF(OR(S:S="Both EC and Condoms",S:S="Condom",S:S="EC"),"Yes",IF(AND(R:R&lt;&gt;"0: No Method",R:R&lt;&gt;"6: EC",R:R&lt;&gt;"5: Condoms"),"Yes","No")))</f>
        <v>No</v>
      </c>
      <c r="AA4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86" s="80" t="str">
        <f>IF(W:W="Pregnant","Pregnant",IF(AND(Z:Z="No",AA:AA="Yes"),"Adopter",IF(Z:Z="Yes","Continuing User",IF(AND(Z:Z="No",AA:AA="No"),"Non-user","Missing"))))</f>
        <v>Adopter</v>
      </c>
      <c r="AC486" s="80">
        <f>VLOOKUP(N486,Registration!O:P,2,FALSE)</f>
        <v>17</v>
      </c>
      <c r="AD486" s="82" t="s">
        <v>4510</v>
      </c>
      <c r="AE486" s="82"/>
      <c r="AF486" s="82"/>
      <c r="AG486" s="82"/>
      <c r="AH486" s="82"/>
    </row>
    <row r="487" spans="1:34" s="80" customFormat="1" ht="23.1" customHeight="1">
      <c r="A487" s="82" t="s">
        <v>53</v>
      </c>
      <c r="B487" s="82" t="s">
        <v>26</v>
      </c>
      <c r="C487" s="82" t="s">
        <v>27</v>
      </c>
      <c r="D487" s="82" t="s">
        <v>28</v>
      </c>
      <c r="E487" s="82" t="s">
        <v>28</v>
      </c>
      <c r="F487" s="82" t="s">
        <v>111</v>
      </c>
      <c r="G487" s="82" t="s">
        <v>167</v>
      </c>
      <c r="H487" s="80" t="s">
        <v>8159</v>
      </c>
      <c r="I487" s="82" t="s">
        <v>8160</v>
      </c>
      <c r="J487" s="82">
        <v>23</v>
      </c>
      <c r="K487" s="82">
        <v>6</v>
      </c>
      <c r="L487" s="82">
        <v>2018</v>
      </c>
      <c r="M487" s="76">
        <f t="shared" si="7"/>
        <v>43274</v>
      </c>
      <c r="N487" s="82" t="s">
        <v>337</v>
      </c>
      <c r="O487" s="82">
        <v>19</v>
      </c>
      <c r="P487" s="82" t="s">
        <v>4506</v>
      </c>
      <c r="Q487" s="82" t="s">
        <v>4456</v>
      </c>
      <c r="R487" s="82" t="s">
        <v>4507</v>
      </c>
      <c r="S487" s="82" t="s">
        <v>4508</v>
      </c>
      <c r="T487" s="82" t="s">
        <v>4457</v>
      </c>
      <c r="U487" s="82" t="s">
        <v>4457</v>
      </c>
      <c r="V487" s="82" t="s">
        <v>4457</v>
      </c>
      <c r="W487" s="82" t="s">
        <v>173</v>
      </c>
      <c r="X487" s="80" t="s">
        <v>4518</v>
      </c>
      <c r="Y487" s="82" t="s">
        <v>4457</v>
      </c>
      <c r="Z487" s="80" t="str">
        <f>IF(OR(R:R="",S:S=""),"Missing",IF(OR(S:S="Both EC and Condoms",S:S="Condom",S:S="EC"),"Yes",IF(AND(R:R&lt;&gt;"0: No Method",R:R&lt;&gt;"6: EC",R:R&lt;&gt;"5: Condoms"),"Yes","No")))</f>
        <v>No</v>
      </c>
      <c r="AA4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87" s="80" t="str">
        <f>IF(W:W="Pregnant","Pregnant",IF(AND(Z:Z="No",AA:AA="Yes"),"Adopter",IF(Z:Z="Yes","Continuing User",IF(AND(Z:Z="No",AA:AA="No"),"Non-user","Missing"))))</f>
        <v>Adopter</v>
      </c>
      <c r="AC487" s="80">
        <f>VLOOKUP(N487,Registration!O:P,2,FALSE)</f>
        <v>19</v>
      </c>
      <c r="AD487" s="82" t="s">
        <v>4510</v>
      </c>
      <c r="AE487" s="82"/>
      <c r="AF487" s="82"/>
      <c r="AG487" s="82"/>
      <c r="AH487" s="82"/>
    </row>
    <row r="488" spans="1:34" s="80" customFormat="1" ht="23.1" customHeight="1">
      <c r="A488" s="82" t="s">
        <v>53</v>
      </c>
      <c r="B488" s="82" t="s">
        <v>26</v>
      </c>
      <c r="C488" s="82" t="s">
        <v>27</v>
      </c>
      <c r="D488" s="82" t="s">
        <v>28</v>
      </c>
      <c r="E488" s="82" t="s">
        <v>28</v>
      </c>
      <c r="F488" s="82" t="s">
        <v>111</v>
      </c>
      <c r="G488" s="82" t="s">
        <v>167</v>
      </c>
      <c r="H488" s="80" t="s">
        <v>8159</v>
      </c>
      <c r="I488" s="82" t="s">
        <v>8160</v>
      </c>
      <c r="J488" s="82">
        <v>23</v>
      </c>
      <c r="K488" s="82">
        <v>6</v>
      </c>
      <c r="L488" s="82">
        <v>2018</v>
      </c>
      <c r="M488" s="76">
        <f t="shared" si="7"/>
        <v>43274</v>
      </c>
      <c r="N488" s="82" t="s">
        <v>493</v>
      </c>
      <c r="O488" s="82">
        <v>15</v>
      </c>
      <c r="P488" s="82" t="s">
        <v>4506</v>
      </c>
      <c r="Q488" s="82" t="s">
        <v>4456</v>
      </c>
      <c r="R488" s="82" t="s">
        <v>4507</v>
      </c>
      <c r="S488" s="82" t="s">
        <v>4508</v>
      </c>
      <c r="T488" s="82" t="s">
        <v>4457</v>
      </c>
      <c r="U488" s="82" t="s">
        <v>4457</v>
      </c>
      <c r="V488" s="82" t="s">
        <v>4457</v>
      </c>
      <c r="W488" s="82" t="s">
        <v>173</v>
      </c>
      <c r="X488" s="80" t="s">
        <v>4518</v>
      </c>
      <c r="Y488" s="82" t="s">
        <v>4457</v>
      </c>
      <c r="Z488" s="80" t="str">
        <f>IF(OR(R:R="",S:S=""),"Missing",IF(OR(S:S="Both EC and Condoms",S:S="Condom",S:S="EC"),"Yes",IF(AND(R:R&lt;&gt;"0: No Method",R:R&lt;&gt;"6: EC",R:R&lt;&gt;"5: Condoms"),"Yes","No")))</f>
        <v>No</v>
      </c>
      <c r="AA4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88" s="80" t="str">
        <f>IF(W:W="Pregnant","Pregnant",IF(AND(Z:Z="No",AA:AA="Yes"),"Adopter",IF(Z:Z="Yes","Continuing User",IF(AND(Z:Z="No",AA:AA="No"),"Non-user","Missing"))))</f>
        <v>Adopter</v>
      </c>
      <c r="AC488" s="80">
        <f>VLOOKUP(N488,Registration!O:P,2,FALSE)</f>
        <v>15</v>
      </c>
      <c r="AD488" s="82" t="s">
        <v>4510</v>
      </c>
      <c r="AE488" s="82"/>
      <c r="AF488" s="82"/>
      <c r="AG488" s="82"/>
      <c r="AH488" s="82"/>
    </row>
    <row r="489" spans="1:34" s="80" customFormat="1" ht="23.1" customHeight="1">
      <c r="A489" s="82" t="s">
        <v>53</v>
      </c>
      <c r="B489" s="82" t="s">
        <v>26</v>
      </c>
      <c r="C489" s="82" t="s">
        <v>27</v>
      </c>
      <c r="D489" s="82" t="s">
        <v>28</v>
      </c>
      <c r="E489" s="82" t="s">
        <v>28</v>
      </c>
      <c r="F489" s="82" t="s">
        <v>111</v>
      </c>
      <c r="G489" s="82" t="s">
        <v>167</v>
      </c>
      <c r="H489" s="80" t="s">
        <v>8159</v>
      </c>
      <c r="I489" s="82" t="s">
        <v>8160</v>
      </c>
      <c r="J489" s="82">
        <v>23</v>
      </c>
      <c r="K489" s="82">
        <v>6</v>
      </c>
      <c r="L489" s="82">
        <v>2018</v>
      </c>
      <c r="M489" s="76">
        <f t="shared" si="7"/>
        <v>43274</v>
      </c>
      <c r="N489" s="82" t="s">
        <v>210</v>
      </c>
      <c r="O489" s="82">
        <v>18</v>
      </c>
      <c r="P489" s="82" t="s">
        <v>4506</v>
      </c>
      <c r="Q489" s="82" t="s">
        <v>4456</v>
      </c>
      <c r="R489" s="82" t="s">
        <v>4507</v>
      </c>
      <c r="S489" s="82" t="s">
        <v>4508</v>
      </c>
      <c r="T489" s="82" t="s">
        <v>4457</v>
      </c>
      <c r="U489" s="82" t="s">
        <v>4457</v>
      </c>
      <c r="V489" s="82" t="s">
        <v>4457</v>
      </c>
      <c r="W489" s="82" t="s">
        <v>173</v>
      </c>
      <c r="X489" s="82" t="s">
        <v>4516</v>
      </c>
      <c r="Y489" s="82" t="s">
        <v>4456</v>
      </c>
      <c r="Z489" s="80" t="str">
        <f>IF(OR(R:R="",S:S=""),"Missing",IF(OR(S:S="Both EC and Condoms",S:S="Condom",S:S="EC"),"Yes",IF(AND(R:R&lt;&gt;"0: No Method",R:R&lt;&gt;"6: EC",R:R&lt;&gt;"5: Condoms"),"Yes","No")))</f>
        <v>No</v>
      </c>
      <c r="AA4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89" s="80" t="str">
        <f>IF(W:W="Pregnant","Pregnant",IF(AND(Z:Z="No",AA:AA="Yes"),"Adopter",IF(Z:Z="Yes","Continuing User",IF(AND(Z:Z="No",AA:AA="No"),"Non-user","Missing"))))</f>
        <v>Adopter</v>
      </c>
      <c r="AC489" s="80">
        <f>VLOOKUP(N489,Registration!O:P,2,FALSE)</f>
        <v>18</v>
      </c>
      <c r="AD489" s="82" t="s">
        <v>4510</v>
      </c>
      <c r="AE489" s="82"/>
      <c r="AF489" s="82"/>
      <c r="AG489" s="82"/>
      <c r="AH489" s="82"/>
    </row>
    <row r="490" spans="1:34" s="80" customFormat="1" ht="23.1" customHeight="1">
      <c r="A490" s="82" t="s">
        <v>53</v>
      </c>
      <c r="B490" s="82" t="s">
        <v>26</v>
      </c>
      <c r="C490" s="82" t="s">
        <v>27</v>
      </c>
      <c r="D490" s="82" t="s">
        <v>28</v>
      </c>
      <c r="E490" s="82" t="s">
        <v>28</v>
      </c>
      <c r="F490" s="82" t="s">
        <v>111</v>
      </c>
      <c r="G490" s="82" t="s">
        <v>167</v>
      </c>
      <c r="H490" s="80" t="s">
        <v>8159</v>
      </c>
      <c r="I490" s="82" t="s">
        <v>8160</v>
      </c>
      <c r="J490" s="82">
        <v>23</v>
      </c>
      <c r="K490" s="82">
        <v>6</v>
      </c>
      <c r="L490" s="82">
        <v>2018</v>
      </c>
      <c r="M490" s="76">
        <f t="shared" si="7"/>
        <v>43274</v>
      </c>
      <c r="N490" s="82" t="s">
        <v>303</v>
      </c>
      <c r="O490" s="82">
        <v>19</v>
      </c>
      <c r="P490" s="82" t="s">
        <v>4506</v>
      </c>
      <c r="Q490" s="82" t="s">
        <v>4456</v>
      </c>
      <c r="R490" s="82" t="s">
        <v>4507</v>
      </c>
      <c r="S490" s="82" t="s">
        <v>4508</v>
      </c>
      <c r="T490" s="82" t="s">
        <v>4457</v>
      </c>
      <c r="U490" s="82" t="s">
        <v>4457</v>
      </c>
      <c r="V490" s="82" t="s">
        <v>4457</v>
      </c>
      <c r="W490" s="82" t="s">
        <v>173</v>
      </c>
      <c r="X490" s="82" t="s">
        <v>4515</v>
      </c>
      <c r="Y490" s="82" t="s">
        <v>4457</v>
      </c>
      <c r="Z490" s="80" t="str">
        <f>IF(OR(R:R="",S:S=""),"Missing",IF(OR(S:S="Both EC and Condoms",S:S="Condom",S:S="EC"),"Yes",IF(AND(R:R&lt;&gt;"0: No Method",R:R&lt;&gt;"6: EC",R:R&lt;&gt;"5: Condoms"),"Yes","No")))</f>
        <v>No</v>
      </c>
      <c r="AA4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90" s="80" t="str">
        <f>IF(W:W="Pregnant","Pregnant",IF(AND(Z:Z="No",AA:AA="Yes"),"Adopter",IF(Z:Z="Yes","Continuing User",IF(AND(Z:Z="No",AA:AA="No"),"Non-user","Missing"))))</f>
        <v>Adopter</v>
      </c>
      <c r="AC490" s="80">
        <f>VLOOKUP(N490,Registration!O:P,2,FALSE)</f>
        <v>19</v>
      </c>
      <c r="AD490" s="82" t="s">
        <v>4510</v>
      </c>
      <c r="AE490" s="82"/>
      <c r="AF490" s="82"/>
      <c r="AG490" s="82"/>
      <c r="AH490" s="82"/>
    </row>
    <row r="491" spans="1:34" s="80" customFormat="1" ht="23.1" customHeight="1">
      <c r="A491" s="82" t="s">
        <v>53</v>
      </c>
      <c r="B491" s="82" t="s">
        <v>26</v>
      </c>
      <c r="C491" s="82" t="s">
        <v>27</v>
      </c>
      <c r="D491" s="82" t="s">
        <v>28</v>
      </c>
      <c r="E491" s="82" t="s">
        <v>28</v>
      </c>
      <c r="F491" s="82" t="s">
        <v>111</v>
      </c>
      <c r="G491" s="82" t="s">
        <v>167</v>
      </c>
      <c r="H491" s="80" t="s">
        <v>8159</v>
      </c>
      <c r="I491" s="82" t="s">
        <v>8160</v>
      </c>
      <c r="J491" s="82">
        <v>23</v>
      </c>
      <c r="K491" s="82">
        <v>6</v>
      </c>
      <c r="L491" s="82">
        <v>2018</v>
      </c>
      <c r="M491" s="76">
        <f t="shared" si="7"/>
        <v>43274</v>
      </c>
      <c r="N491" s="82" t="s">
        <v>178</v>
      </c>
      <c r="O491" s="82">
        <v>19</v>
      </c>
      <c r="P491" s="82" t="s">
        <v>4506</v>
      </c>
      <c r="Q491" s="82" t="s">
        <v>4456</v>
      </c>
      <c r="R491" s="82" t="s">
        <v>4507</v>
      </c>
      <c r="S491" s="82" t="s">
        <v>4508</v>
      </c>
      <c r="T491" s="82" t="s">
        <v>4457</v>
      </c>
      <c r="U491" s="82" t="s">
        <v>4457</v>
      </c>
      <c r="V491" s="82" t="s">
        <v>4457</v>
      </c>
      <c r="W491" s="82" t="s">
        <v>173</v>
      </c>
      <c r="X491" s="82" t="s">
        <v>4515</v>
      </c>
      <c r="Y491" s="82" t="s">
        <v>4457</v>
      </c>
      <c r="Z491" s="80" t="str">
        <f>IF(OR(R:R="",S:S=""),"Missing",IF(OR(S:S="Both EC and Condoms",S:S="Condom",S:S="EC"),"Yes",IF(AND(R:R&lt;&gt;"0: No Method",R:R&lt;&gt;"6: EC",R:R&lt;&gt;"5: Condoms"),"Yes","No")))</f>
        <v>No</v>
      </c>
      <c r="AA4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91" s="80" t="str">
        <f>IF(W:W="Pregnant","Pregnant",IF(AND(Z:Z="No",AA:AA="Yes"),"Adopter",IF(Z:Z="Yes","Continuing User",IF(AND(Z:Z="No",AA:AA="No"),"Non-user","Missing"))))</f>
        <v>Adopter</v>
      </c>
      <c r="AC491" s="80">
        <f>VLOOKUP(N491,Registration!O:P,2,FALSE)</f>
        <v>18</v>
      </c>
      <c r="AD491" s="82" t="s">
        <v>4510</v>
      </c>
      <c r="AE491" s="82"/>
      <c r="AF491" s="82"/>
      <c r="AG491" s="82"/>
      <c r="AH491" s="82"/>
    </row>
    <row r="492" spans="1:34" s="80" customFormat="1" ht="23.1" customHeight="1">
      <c r="A492" s="82" t="s">
        <v>53</v>
      </c>
      <c r="B492" s="82" t="s">
        <v>26</v>
      </c>
      <c r="C492" s="82" t="s">
        <v>27</v>
      </c>
      <c r="D492" s="82" t="s">
        <v>28</v>
      </c>
      <c r="E492" s="82" t="s">
        <v>28</v>
      </c>
      <c r="F492" s="82" t="s">
        <v>111</v>
      </c>
      <c r="G492" s="82" t="s">
        <v>167</v>
      </c>
      <c r="H492" s="80" t="s">
        <v>8159</v>
      </c>
      <c r="I492" s="82" t="s">
        <v>8160</v>
      </c>
      <c r="J492" s="82">
        <v>23</v>
      </c>
      <c r="K492" s="82">
        <v>6</v>
      </c>
      <c r="L492" s="82">
        <v>2018</v>
      </c>
      <c r="M492" s="76">
        <f t="shared" si="7"/>
        <v>43274</v>
      </c>
      <c r="N492" s="82" t="s">
        <v>538</v>
      </c>
      <c r="O492" s="82">
        <v>19</v>
      </c>
      <c r="P492" s="82" t="s">
        <v>4506</v>
      </c>
      <c r="Q492" s="82" t="s">
        <v>4456</v>
      </c>
      <c r="R492" s="82" t="s">
        <v>4507</v>
      </c>
      <c r="S492" s="82" t="s">
        <v>4508</v>
      </c>
      <c r="T492" s="82" t="s">
        <v>4457</v>
      </c>
      <c r="U492" s="82" t="s">
        <v>4457</v>
      </c>
      <c r="V492" s="82" t="s">
        <v>4457</v>
      </c>
      <c r="W492" s="82" t="s">
        <v>173</v>
      </c>
      <c r="X492" s="80" t="s">
        <v>4518</v>
      </c>
      <c r="Y492" s="82" t="s">
        <v>4457</v>
      </c>
      <c r="Z492" s="80" t="str">
        <f>IF(OR(R:R="",S:S=""),"Missing",IF(OR(S:S="Both EC and Condoms",S:S="Condom",S:S="EC"),"Yes",IF(AND(R:R&lt;&gt;"0: No Method",R:R&lt;&gt;"6: EC",R:R&lt;&gt;"5: Condoms"),"Yes","No")))</f>
        <v>No</v>
      </c>
      <c r="AA4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92" s="80" t="str">
        <f>IF(W:W="Pregnant","Pregnant",IF(AND(Z:Z="No",AA:AA="Yes"),"Adopter",IF(Z:Z="Yes","Continuing User",IF(AND(Z:Z="No",AA:AA="No"),"Non-user","Missing"))))</f>
        <v>Adopter</v>
      </c>
      <c r="AC492" s="80">
        <f>VLOOKUP(N492,Registration!O:P,2,FALSE)</f>
        <v>19</v>
      </c>
      <c r="AD492" s="82" t="s">
        <v>4510</v>
      </c>
      <c r="AE492" s="82"/>
      <c r="AF492" s="82"/>
      <c r="AG492" s="82"/>
      <c r="AH492" s="82"/>
    </row>
    <row r="493" spans="1:34" s="80" customFormat="1" ht="23.1" customHeight="1">
      <c r="A493" s="82" t="s">
        <v>53</v>
      </c>
      <c r="B493" s="82" t="s">
        <v>26</v>
      </c>
      <c r="C493" s="82" t="s">
        <v>27</v>
      </c>
      <c r="D493" s="82" t="s">
        <v>28</v>
      </c>
      <c r="E493" s="82" t="s">
        <v>28</v>
      </c>
      <c r="F493" s="82" t="s">
        <v>111</v>
      </c>
      <c r="G493" s="82" t="s">
        <v>167</v>
      </c>
      <c r="H493" s="80" t="s">
        <v>8159</v>
      </c>
      <c r="I493" s="82" t="s">
        <v>8160</v>
      </c>
      <c r="J493" s="82">
        <v>23</v>
      </c>
      <c r="K493" s="82">
        <v>6</v>
      </c>
      <c r="L493" s="82">
        <v>2018</v>
      </c>
      <c r="M493" s="76">
        <f t="shared" si="7"/>
        <v>43274</v>
      </c>
      <c r="N493" s="82" t="s">
        <v>545</v>
      </c>
      <c r="O493" s="82">
        <v>18</v>
      </c>
      <c r="P493" s="82" t="s">
        <v>4506</v>
      </c>
      <c r="Q493" s="82" t="s">
        <v>4456</v>
      </c>
      <c r="R493" s="82" t="s">
        <v>4507</v>
      </c>
      <c r="S493" s="82" t="s">
        <v>4508</v>
      </c>
      <c r="T493" s="82" t="s">
        <v>4457</v>
      </c>
      <c r="U493" s="82" t="s">
        <v>4457</v>
      </c>
      <c r="V493" s="82" t="s">
        <v>4457</v>
      </c>
      <c r="W493" s="82" t="s">
        <v>173</v>
      </c>
      <c r="X493" s="82" t="s">
        <v>4515</v>
      </c>
      <c r="Y493" s="82" t="s">
        <v>4457</v>
      </c>
      <c r="Z493" s="80" t="str">
        <f>IF(OR(R:R="",S:S=""),"Missing",IF(OR(S:S="Both EC and Condoms",S:S="Condom",S:S="EC"),"Yes",IF(AND(R:R&lt;&gt;"0: No Method",R:R&lt;&gt;"6: EC",R:R&lt;&gt;"5: Condoms"),"Yes","No")))</f>
        <v>No</v>
      </c>
      <c r="AA4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93" s="80" t="str">
        <f>IF(W:W="Pregnant","Pregnant",IF(AND(Z:Z="No",AA:AA="Yes"),"Adopter",IF(Z:Z="Yes","Continuing User",IF(AND(Z:Z="No",AA:AA="No"),"Non-user","Missing"))))</f>
        <v>Adopter</v>
      </c>
      <c r="AC493" s="80">
        <f>VLOOKUP(N493,Registration!O:P,2,FALSE)</f>
        <v>18</v>
      </c>
      <c r="AD493" s="82" t="s">
        <v>4510</v>
      </c>
      <c r="AE493" s="82"/>
      <c r="AF493" s="82"/>
      <c r="AG493" s="82"/>
      <c r="AH493" s="82"/>
    </row>
    <row r="494" spans="1:34" s="80" customFormat="1" ht="23.1" customHeight="1">
      <c r="A494" s="82" t="s">
        <v>53</v>
      </c>
      <c r="B494" s="82" t="s">
        <v>26</v>
      </c>
      <c r="C494" s="82" t="s">
        <v>27</v>
      </c>
      <c r="D494" s="82" t="s">
        <v>28</v>
      </c>
      <c r="E494" s="82" t="s">
        <v>28</v>
      </c>
      <c r="F494" s="82" t="s">
        <v>111</v>
      </c>
      <c r="G494" s="82" t="s">
        <v>167</v>
      </c>
      <c r="H494" s="80" t="s">
        <v>8159</v>
      </c>
      <c r="I494" s="82" t="s">
        <v>8160</v>
      </c>
      <c r="J494" s="82">
        <v>23</v>
      </c>
      <c r="K494" s="82">
        <v>6</v>
      </c>
      <c r="L494" s="82">
        <v>2018</v>
      </c>
      <c r="M494" s="76">
        <f t="shared" si="7"/>
        <v>43274</v>
      </c>
      <c r="N494" s="82" t="s">
        <v>543</v>
      </c>
      <c r="O494" s="82">
        <v>18</v>
      </c>
      <c r="P494" s="82" t="s">
        <v>4506</v>
      </c>
      <c r="Q494" s="82" t="s">
        <v>4456</v>
      </c>
      <c r="R494" s="82" t="s">
        <v>4507</v>
      </c>
      <c r="S494" s="82" t="s">
        <v>4508</v>
      </c>
      <c r="T494" s="82" t="s">
        <v>4457</v>
      </c>
      <c r="U494" s="82" t="s">
        <v>4457</v>
      </c>
      <c r="V494" s="82" t="s">
        <v>4457</v>
      </c>
      <c r="W494" s="82" t="s">
        <v>173</v>
      </c>
      <c r="X494" s="82" t="s">
        <v>4516</v>
      </c>
      <c r="Y494" s="82" t="s">
        <v>4456</v>
      </c>
      <c r="Z494" s="80" t="str">
        <f>IF(OR(R:R="",S:S=""),"Missing",IF(OR(S:S="Both EC and Condoms",S:S="Condom",S:S="EC"),"Yes",IF(AND(R:R&lt;&gt;"0: No Method",R:R&lt;&gt;"6: EC",R:R&lt;&gt;"5: Condoms"),"Yes","No")))</f>
        <v>No</v>
      </c>
      <c r="AA4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94" s="80" t="str">
        <f>IF(W:W="Pregnant","Pregnant",IF(AND(Z:Z="No",AA:AA="Yes"),"Adopter",IF(Z:Z="Yes","Continuing User",IF(AND(Z:Z="No",AA:AA="No"),"Non-user","Missing"))))</f>
        <v>Adopter</v>
      </c>
      <c r="AC494" s="80">
        <f>VLOOKUP(N494,Registration!O:P,2,FALSE)</f>
        <v>18</v>
      </c>
      <c r="AD494" s="82" t="s">
        <v>4510</v>
      </c>
      <c r="AE494" s="82"/>
      <c r="AF494" s="82"/>
      <c r="AG494" s="82"/>
      <c r="AH494" s="82"/>
    </row>
    <row r="495" spans="1:34" s="80" customFormat="1" ht="23.1" customHeight="1">
      <c r="A495" s="82" t="s">
        <v>53</v>
      </c>
      <c r="B495" s="82" t="s">
        <v>26</v>
      </c>
      <c r="C495" s="82" t="s">
        <v>27</v>
      </c>
      <c r="D495" s="82" t="s">
        <v>28</v>
      </c>
      <c r="E495" s="82" t="s">
        <v>28</v>
      </c>
      <c r="F495" s="82" t="s">
        <v>111</v>
      </c>
      <c r="G495" s="82" t="s">
        <v>167</v>
      </c>
      <c r="H495" s="80" t="s">
        <v>8159</v>
      </c>
      <c r="I495" s="82" t="s">
        <v>8160</v>
      </c>
      <c r="J495" s="82">
        <v>23</v>
      </c>
      <c r="K495" s="82">
        <v>6</v>
      </c>
      <c r="L495" s="82">
        <v>2018</v>
      </c>
      <c r="M495" s="76">
        <f t="shared" si="7"/>
        <v>43274</v>
      </c>
      <c r="N495" s="85" t="s">
        <v>502</v>
      </c>
      <c r="O495" s="82">
        <v>18</v>
      </c>
      <c r="P495" s="82" t="s">
        <v>4506</v>
      </c>
      <c r="Q495" s="82" t="s">
        <v>4456</v>
      </c>
      <c r="R495" s="82" t="s">
        <v>4507</v>
      </c>
      <c r="S495" s="82" t="s">
        <v>4508</v>
      </c>
      <c r="T495" s="82" t="s">
        <v>4457</v>
      </c>
      <c r="U495" s="82" t="s">
        <v>4457</v>
      </c>
      <c r="V495" s="82" t="s">
        <v>4457</v>
      </c>
      <c r="W495" s="82" t="s">
        <v>173</v>
      </c>
      <c r="X495" s="80" t="s">
        <v>4518</v>
      </c>
      <c r="Y495" s="82" t="s">
        <v>4457</v>
      </c>
      <c r="Z495" s="80" t="str">
        <f>IF(OR(R:R="",S:S=""),"Missing",IF(OR(S:S="Both EC and Condoms",S:S="Condom",S:S="EC"),"Yes",IF(AND(R:R&lt;&gt;"0: No Method",R:R&lt;&gt;"6: EC",R:R&lt;&gt;"5: Condoms"),"Yes","No")))</f>
        <v>No</v>
      </c>
      <c r="AA4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95" s="80" t="str">
        <f>IF(W:W="Pregnant","Pregnant",IF(AND(Z:Z="No",AA:AA="Yes"),"Adopter",IF(Z:Z="Yes","Continuing User",IF(AND(Z:Z="No",AA:AA="No"),"Non-user","Missing"))))</f>
        <v>Adopter</v>
      </c>
      <c r="AC495" s="80">
        <f>VLOOKUP(N495,Registration!O:P,2,FALSE)</f>
        <v>19</v>
      </c>
      <c r="AD495" s="82" t="s">
        <v>4510</v>
      </c>
      <c r="AE495" s="82"/>
      <c r="AF495" s="82"/>
      <c r="AG495" s="82"/>
      <c r="AH495" s="82"/>
    </row>
    <row r="496" spans="1:34" s="80" customFormat="1" ht="23.1" customHeight="1">
      <c r="A496" s="82" t="s">
        <v>53</v>
      </c>
      <c r="B496" s="82" t="s">
        <v>26</v>
      </c>
      <c r="C496" s="82" t="s">
        <v>27</v>
      </c>
      <c r="D496" s="82" t="s">
        <v>28</v>
      </c>
      <c r="E496" s="82" t="s">
        <v>28</v>
      </c>
      <c r="F496" s="82" t="s">
        <v>111</v>
      </c>
      <c r="G496" s="82" t="s">
        <v>167</v>
      </c>
      <c r="H496" s="80" t="s">
        <v>8159</v>
      </c>
      <c r="I496" s="82" t="s">
        <v>8160</v>
      </c>
      <c r="J496" s="82">
        <v>23</v>
      </c>
      <c r="K496" s="82">
        <v>6</v>
      </c>
      <c r="L496" s="82">
        <v>2018</v>
      </c>
      <c r="M496" s="76">
        <f t="shared" si="7"/>
        <v>43274</v>
      </c>
      <c r="N496" s="82" t="s">
        <v>549</v>
      </c>
      <c r="O496" s="82">
        <v>17</v>
      </c>
      <c r="P496" s="82" t="s">
        <v>4506</v>
      </c>
      <c r="Q496" s="82" t="s">
        <v>4456</v>
      </c>
      <c r="R496" s="82" t="s">
        <v>4507</v>
      </c>
      <c r="S496" s="82" t="s">
        <v>4508</v>
      </c>
      <c r="T496" s="82" t="s">
        <v>4457</v>
      </c>
      <c r="U496" s="82" t="s">
        <v>4457</v>
      </c>
      <c r="V496" s="82" t="s">
        <v>4457</v>
      </c>
      <c r="W496" s="82" t="s">
        <v>173</v>
      </c>
      <c r="X496" s="82" t="s">
        <v>4515</v>
      </c>
      <c r="Y496" s="82" t="s">
        <v>4457</v>
      </c>
      <c r="Z496" s="80" t="str">
        <f>IF(OR(R:R="",S:S=""),"Missing",IF(OR(S:S="Both EC and Condoms",S:S="Condom",S:S="EC"),"Yes",IF(AND(R:R&lt;&gt;"0: No Method",R:R&lt;&gt;"6: EC",R:R&lt;&gt;"5: Condoms"),"Yes","No")))</f>
        <v>No</v>
      </c>
      <c r="AA4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96" s="80" t="str">
        <f>IF(W:W="Pregnant","Pregnant",IF(AND(Z:Z="No",AA:AA="Yes"),"Adopter",IF(Z:Z="Yes","Continuing User",IF(AND(Z:Z="No",AA:AA="No"),"Non-user","Missing"))))</f>
        <v>Adopter</v>
      </c>
      <c r="AC496" s="80">
        <f>VLOOKUP(N496,Registration!O:P,2,FALSE)</f>
        <v>17</v>
      </c>
      <c r="AD496" s="82" t="s">
        <v>4528</v>
      </c>
      <c r="AE496" s="82" t="s">
        <v>55</v>
      </c>
      <c r="AF496" s="82" t="s">
        <v>4536</v>
      </c>
      <c r="AG496" s="82" t="s">
        <v>4534</v>
      </c>
      <c r="AH496" s="82" t="s">
        <v>4552</v>
      </c>
    </row>
    <row r="497" spans="1:34" s="80" customFormat="1" ht="23.1" customHeight="1">
      <c r="A497" s="82" t="s">
        <v>53</v>
      </c>
      <c r="B497" s="82" t="s">
        <v>26</v>
      </c>
      <c r="C497" s="82" t="s">
        <v>27</v>
      </c>
      <c r="D497" s="82" t="s">
        <v>28</v>
      </c>
      <c r="E497" s="82" t="s">
        <v>28</v>
      </c>
      <c r="F497" s="82" t="s">
        <v>111</v>
      </c>
      <c r="G497" s="82" t="s">
        <v>167</v>
      </c>
      <c r="H497" s="80" t="s">
        <v>8159</v>
      </c>
      <c r="I497" s="82" t="s">
        <v>8160</v>
      </c>
      <c r="J497" s="82">
        <v>23</v>
      </c>
      <c r="K497" s="82">
        <v>6</v>
      </c>
      <c r="L497" s="82">
        <v>2018</v>
      </c>
      <c r="M497" s="76">
        <f t="shared" si="7"/>
        <v>43274</v>
      </c>
      <c r="N497" s="82" t="s">
        <v>192</v>
      </c>
      <c r="O497" s="82">
        <v>18</v>
      </c>
      <c r="P497" s="82" t="s">
        <v>4506</v>
      </c>
      <c r="Q497" s="82" t="s">
        <v>4456</v>
      </c>
      <c r="R497" s="82" t="s">
        <v>4507</v>
      </c>
      <c r="S497" s="82" t="s">
        <v>4508</v>
      </c>
      <c r="T497" s="82" t="s">
        <v>4457</v>
      </c>
      <c r="U497" s="82" t="s">
        <v>4457</v>
      </c>
      <c r="V497" s="82" t="s">
        <v>4457</v>
      </c>
      <c r="W497" s="82" t="s">
        <v>173</v>
      </c>
      <c r="X497" s="82" t="s">
        <v>4515</v>
      </c>
      <c r="Y497" s="82" t="s">
        <v>4457</v>
      </c>
      <c r="Z497" s="80" t="str">
        <f>IF(OR(R:R="",S:S=""),"Missing",IF(OR(S:S="Both EC and Condoms",S:S="Condom",S:S="EC"),"Yes",IF(AND(R:R&lt;&gt;"0: No Method",R:R&lt;&gt;"6: EC",R:R&lt;&gt;"5: Condoms"),"Yes","No")))</f>
        <v>No</v>
      </c>
      <c r="AA4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97" s="80" t="str">
        <f>IF(W:W="Pregnant","Pregnant",IF(AND(Z:Z="No",AA:AA="Yes"),"Adopter",IF(Z:Z="Yes","Continuing User",IF(AND(Z:Z="No",AA:AA="No"),"Non-user","Missing"))))</f>
        <v>Adopter</v>
      </c>
      <c r="AC497" s="80">
        <f>VLOOKUP(N497,Registration!O:P,2,FALSE)</f>
        <v>19</v>
      </c>
      <c r="AD497" s="82" t="s">
        <v>4528</v>
      </c>
      <c r="AE497" s="82" t="s">
        <v>55</v>
      </c>
      <c r="AF497" s="82" t="s">
        <v>4536</v>
      </c>
      <c r="AG497" s="82" t="s">
        <v>4534</v>
      </c>
      <c r="AH497" s="82" t="s">
        <v>4552</v>
      </c>
    </row>
    <row r="498" spans="1:34" s="80" customFormat="1" ht="23.1" customHeight="1">
      <c r="A498" s="82" t="s">
        <v>53</v>
      </c>
      <c r="B498" s="82" t="s">
        <v>26</v>
      </c>
      <c r="C498" s="82" t="s">
        <v>27</v>
      </c>
      <c r="D498" s="82" t="s">
        <v>28</v>
      </c>
      <c r="E498" s="82" t="s">
        <v>28</v>
      </c>
      <c r="F498" s="82" t="s">
        <v>111</v>
      </c>
      <c r="G498" s="82" t="s">
        <v>167</v>
      </c>
      <c r="H498" s="80" t="s">
        <v>8159</v>
      </c>
      <c r="I498" s="82" t="s">
        <v>8160</v>
      </c>
      <c r="J498" s="82">
        <v>23</v>
      </c>
      <c r="K498" s="82">
        <v>6</v>
      </c>
      <c r="L498" s="82">
        <v>2018</v>
      </c>
      <c r="M498" s="76">
        <f t="shared" si="7"/>
        <v>43274</v>
      </c>
      <c r="N498" s="82" t="s">
        <v>460</v>
      </c>
      <c r="O498" s="82">
        <v>19</v>
      </c>
      <c r="P498" s="82" t="s">
        <v>4506</v>
      </c>
      <c r="Q498" s="82" t="s">
        <v>4456</v>
      </c>
      <c r="R498" s="82" t="s">
        <v>4507</v>
      </c>
      <c r="S498" s="82" t="s">
        <v>4508</v>
      </c>
      <c r="T498" s="82" t="s">
        <v>4457</v>
      </c>
      <c r="U498" s="82" t="s">
        <v>4457</v>
      </c>
      <c r="V498" s="82" t="s">
        <v>4457</v>
      </c>
      <c r="W498" s="82" t="s">
        <v>173</v>
      </c>
      <c r="X498" s="82" t="s">
        <v>4516</v>
      </c>
      <c r="Y498" s="82" t="s">
        <v>4457</v>
      </c>
      <c r="Z498" s="80" t="str">
        <f>IF(OR(R:R="",S:S=""),"Missing",IF(OR(S:S="Both EC and Condoms",S:S="Condom",S:S="EC"),"Yes",IF(AND(R:R&lt;&gt;"0: No Method",R:R&lt;&gt;"6: EC",R:R&lt;&gt;"5: Condoms"),"Yes","No")))</f>
        <v>No</v>
      </c>
      <c r="AA4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98" s="80" t="str">
        <f>IF(W:W="Pregnant","Pregnant",IF(AND(Z:Z="No",AA:AA="Yes"),"Adopter",IF(Z:Z="Yes","Continuing User",IF(AND(Z:Z="No",AA:AA="No"),"Non-user","Missing"))))</f>
        <v>Adopter</v>
      </c>
      <c r="AC498" s="80">
        <f>VLOOKUP(N498,Registration!O:P,2,FALSE)</f>
        <v>19</v>
      </c>
      <c r="AD498" s="82" t="s">
        <v>4510</v>
      </c>
      <c r="AE498" s="82"/>
      <c r="AF498" s="82"/>
      <c r="AG498" s="82"/>
      <c r="AH498" s="82"/>
    </row>
    <row r="499" spans="1:34" s="80" customFormat="1" ht="23.1" customHeight="1">
      <c r="A499" s="82" t="s">
        <v>53</v>
      </c>
      <c r="B499" s="82" t="s">
        <v>26</v>
      </c>
      <c r="C499" s="82" t="s">
        <v>27</v>
      </c>
      <c r="D499" s="82" t="s">
        <v>28</v>
      </c>
      <c r="E499" s="82" t="s">
        <v>28</v>
      </c>
      <c r="F499" s="82" t="s">
        <v>111</v>
      </c>
      <c r="G499" s="82" t="s">
        <v>167</v>
      </c>
      <c r="H499" s="80" t="s">
        <v>8159</v>
      </c>
      <c r="I499" s="82" t="s">
        <v>8160</v>
      </c>
      <c r="J499" s="82">
        <v>23</v>
      </c>
      <c r="K499" s="82">
        <v>6</v>
      </c>
      <c r="L499" s="82">
        <v>2018</v>
      </c>
      <c r="M499" s="76">
        <f t="shared" si="7"/>
        <v>43274</v>
      </c>
      <c r="N499" s="82" t="s">
        <v>524</v>
      </c>
      <c r="O499" s="82">
        <v>17</v>
      </c>
      <c r="P499" s="82" t="s">
        <v>4506</v>
      </c>
      <c r="Q499" s="82" t="s">
        <v>4456</v>
      </c>
      <c r="R499" s="82" t="s">
        <v>4507</v>
      </c>
      <c r="S499" s="82" t="s">
        <v>4508</v>
      </c>
      <c r="T499" s="82" t="s">
        <v>4457</v>
      </c>
      <c r="U499" s="82" t="s">
        <v>4457</v>
      </c>
      <c r="V499" s="82" t="s">
        <v>4457</v>
      </c>
      <c r="W499" s="82" t="s">
        <v>173</v>
      </c>
      <c r="X499" s="80" t="s">
        <v>4518</v>
      </c>
      <c r="Y499" s="82" t="s">
        <v>4457</v>
      </c>
      <c r="Z499" s="80" t="str">
        <f>IF(OR(R:R="",S:S=""),"Missing",IF(OR(S:S="Both EC and Condoms",S:S="Condom",S:S="EC"),"Yes",IF(AND(R:R&lt;&gt;"0: No Method",R:R&lt;&gt;"6: EC",R:R&lt;&gt;"5: Condoms"),"Yes","No")))</f>
        <v>No</v>
      </c>
      <c r="AA4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99" s="80" t="str">
        <f>IF(W:W="Pregnant","Pregnant",IF(AND(Z:Z="No",AA:AA="Yes"),"Adopter",IF(Z:Z="Yes","Continuing User",IF(AND(Z:Z="No",AA:AA="No"),"Non-user","Missing"))))</f>
        <v>Adopter</v>
      </c>
      <c r="AC499" s="80">
        <f>VLOOKUP(N499,Registration!O:P,2,FALSE)</f>
        <v>16</v>
      </c>
      <c r="AD499" s="82" t="s">
        <v>4510</v>
      </c>
      <c r="AE499" s="82"/>
      <c r="AF499" s="82"/>
      <c r="AG499" s="82"/>
      <c r="AH499" s="82"/>
    </row>
    <row r="500" spans="1:34" s="80" customFormat="1" ht="23.1" customHeight="1">
      <c r="A500" s="82" t="s">
        <v>53</v>
      </c>
      <c r="B500" s="82" t="s">
        <v>26</v>
      </c>
      <c r="C500" s="82" t="s">
        <v>27</v>
      </c>
      <c r="D500" s="82" t="s">
        <v>28</v>
      </c>
      <c r="E500" s="82" t="s">
        <v>28</v>
      </c>
      <c r="F500" s="82" t="s">
        <v>111</v>
      </c>
      <c r="G500" s="82" t="s">
        <v>167</v>
      </c>
      <c r="H500" s="80" t="s">
        <v>8159</v>
      </c>
      <c r="I500" s="82" t="s">
        <v>8161</v>
      </c>
      <c r="J500" s="82">
        <v>23</v>
      </c>
      <c r="K500" s="82">
        <v>6</v>
      </c>
      <c r="L500" s="82">
        <v>2018</v>
      </c>
      <c r="M500" s="76">
        <f t="shared" si="7"/>
        <v>43274</v>
      </c>
      <c r="N500" s="82" t="s">
        <v>515</v>
      </c>
      <c r="O500" s="82">
        <v>15</v>
      </c>
      <c r="P500" s="82" t="s">
        <v>4506</v>
      </c>
      <c r="Q500" s="82" t="s">
        <v>4456</v>
      </c>
      <c r="R500" s="82" t="s">
        <v>4507</v>
      </c>
      <c r="S500" s="82" t="s">
        <v>4508</v>
      </c>
      <c r="T500" s="82" t="s">
        <v>4457</v>
      </c>
      <c r="U500" s="82" t="s">
        <v>4457</v>
      </c>
      <c r="V500" s="82" t="s">
        <v>4457</v>
      </c>
      <c r="W500" s="82" t="s">
        <v>173</v>
      </c>
      <c r="X500" s="80" t="s">
        <v>4518</v>
      </c>
      <c r="Y500" s="82" t="s">
        <v>4457</v>
      </c>
      <c r="Z500" s="80" t="str">
        <f>IF(OR(R:R="",S:S=""),"Missing",IF(OR(S:S="Both EC and Condoms",S:S="Condom",S:S="EC"),"Yes",IF(AND(R:R&lt;&gt;"0: No Method",R:R&lt;&gt;"6: EC",R:R&lt;&gt;"5: Condoms"),"Yes","No")))</f>
        <v>No</v>
      </c>
      <c r="AA5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00" s="80" t="str">
        <f>IF(W:W="Pregnant","Pregnant",IF(AND(Z:Z="No",AA:AA="Yes"),"Adopter",IF(Z:Z="Yes","Continuing User",IF(AND(Z:Z="No",AA:AA="No"),"Non-user","Missing"))))</f>
        <v>Adopter</v>
      </c>
      <c r="AC500" s="80">
        <f>VLOOKUP(N500,Registration!O:P,2,FALSE)</f>
        <v>18</v>
      </c>
      <c r="AD500" s="82" t="s">
        <v>4510</v>
      </c>
      <c r="AE500" s="82"/>
      <c r="AF500" s="82"/>
      <c r="AG500" s="82"/>
      <c r="AH500" s="82"/>
    </row>
    <row r="501" spans="1:34" s="80" customFormat="1" ht="23.1" customHeight="1">
      <c r="A501" s="82" t="s">
        <v>53</v>
      </c>
      <c r="B501" s="82" t="s">
        <v>26</v>
      </c>
      <c r="C501" s="82" t="s">
        <v>27</v>
      </c>
      <c r="D501" s="82" t="s">
        <v>28</v>
      </c>
      <c r="E501" s="82" t="s">
        <v>28</v>
      </c>
      <c r="F501" s="82" t="s">
        <v>111</v>
      </c>
      <c r="G501" s="82" t="s">
        <v>167</v>
      </c>
      <c r="H501" s="80" t="s">
        <v>8159</v>
      </c>
      <c r="I501" s="82" t="s">
        <v>8161</v>
      </c>
      <c r="J501" s="82">
        <v>23</v>
      </c>
      <c r="K501" s="82">
        <v>6</v>
      </c>
      <c r="L501" s="82">
        <v>2018</v>
      </c>
      <c r="M501" s="76">
        <f t="shared" si="7"/>
        <v>43274</v>
      </c>
      <c r="N501" s="82" t="s">
        <v>407</v>
      </c>
      <c r="O501" s="82">
        <v>16</v>
      </c>
      <c r="P501" s="82" t="s">
        <v>4506</v>
      </c>
      <c r="Q501" s="82" t="s">
        <v>4456</v>
      </c>
      <c r="R501" s="82" t="s">
        <v>4507</v>
      </c>
      <c r="S501" s="82" t="s">
        <v>4508</v>
      </c>
      <c r="T501" s="82" t="s">
        <v>4457</v>
      </c>
      <c r="U501" s="82" t="s">
        <v>4457</v>
      </c>
      <c r="V501" s="82" t="s">
        <v>4457</v>
      </c>
      <c r="W501" s="82" t="s">
        <v>173</v>
      </c>
      <c r="X501" s="82" t="s">
        <v>4515</v>
      </c>
      <c r="Y501" s="82" t="s">
        <v>4457</v>
      </c>
      <c r="Z501" s="80" t="str">
        <f>IF(OR(R:R="",S:S=""),"Missing",IF(OR(S:S="Both EC and Condoms",S:S="Condom",S:S="EC"),"Yes",IF(AND(R:R&lt;&gt;"0: No Method",R:R&lt;&gt;"6: EC",R:R&lt;&gt;"5: Condoms"),"Yes","No")))</f>
        <v>No</v>
      </c>
      <c r="AA5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01" s="80" t="str">
        <f>IF(W:W="Pregnant","Pregnant",IF(AND(Z:Z="No",AA:AA="Yes"),"Adopter",IF(Z:Z="Yes","Continuing User",IF(AND(Z:Z="No",AA:AA="No"),"Non-user","Missing"))))</f>
        <v>Adopter</v>
      </c>
      <c r="AC501" s="80">
        <f>VLOOKUP(N501,Registration!O:P,2,FALSE)</f>
        <v>18</v>
      </c>
      <c r="AD501" s="82" t="s">
        <v>4510</v>
      </c>
      <c r="AE501" s="82"/>
      <c r="AF501" s="82"/>
      <c r="AG501" s="82"/>
      <c r="AH501" s="82"/>
    </row>
    <row r="502" spans="1:34" s="80" customFormat="1" ht="23.1" customHeight="1">
      <c r="A502" s="82" t="s">
        <v>53</v>
      </c>
      <c r="B502" s="82" t="s">
        <v>26</v>
      </c>
      <c r="C502" s="82" t="s">
        <v>27</v>
      </c>
      <c r="D502" s="82" t="s">
        <v>28</v>
      </c>
      <c r="E502" s="82" t="s">
        <v>28</v>
      </c>
      <c r="F502" s="82" t="s">
        <v>111</v>
      </c>
      <c r="G502" s="82" t="s">
        <v>167</v>
      </c>
      <c r="H502" s="80" t="s">
        <v>8159</v>
      </c>
      <c r="I502" s="82" t="s">
        <v>8160</v>
      </c>
      <c r="J502" s="82">
        <v>23</v>
      </c>
      <c r="K502" s="82">
        <v>6</v>
      </c>
      <c r="L502" s="82">
        <v>2018</v>
      </c>
      <c r="M502" s="76">
        <f t="shared" si="7"/>
        <v>43274</v>
      </c>
      <c r="N502" s="82" t="s">
        <v>541</v>
      </c>
      <c r="O502" s="82">
        <v>19</v>
      </c>
      <c r="P502" s="82" t="s">
        <v>4506</v>
      </c>
      <c r="Q502" s="82" t="s">
        <v>4456</v>
      </c>
      <c r="R502" s="82" t="s">
        <v>4507</v>
      </c>
      <c r="S502" s="82" t="s">
        <v>4508</v>
      </c>
      <c r="T502" s="82" t="s">
        <v>4457</v>
      </c>
      <c r="U502" s="82" t="s">
        <v>4457</v>
      </c>
      <c r="V502" s="82" t="s">
        <v>4457</v>
      </c>
      <c r="W502" s="82" t="s">
        <v>173</v>
      </c>
      <c r="X502" s="82" t="s">
        <v>4516</v>
      </c>
      <c r="Y502" s="82" t="s">
        <v>4456</v>
      </c>
      <c r="Z502" s="80" t="str">
        <f>IF(OR(R:R="",S:S=""),"Missing",IF(OR(S:S="Both EC and Condoms",S:S="Condom",S:S="EC"),"Yes",IF(AND(R:R&lt;&gt;"0: No Method",R:R&lt;&gt;"6: EC",R:R&lt;&gt;"5: Condoms"),"Yes","No")))</f>
        <v>No</v>
      </c>
      <c r="AA5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02" s="80" t="str">
        <f>IF(W:W="Pregnant","Pregnant",IF(AND(Z:Z="No",AA:AA="Yes"),"Adopter",IF(Z:Z="Yes","Continuing User",IF(AND(Z:Z="No",AA:AA="No"),"Non-user","Missing"))))</f>
        <v>Adopter</v>
      </c>
      <c r="AC502" s="80">
        <f>VLOOKUP(N502,Registration!O:P,2,FALSE)</f>
        <v>19</v>
      </c>
      <c r="AD502" s="82" t="s">
        <v>4510</v>
      </c>
      <c r="AE502" s="82"/>
      <c r="AF502" s="82"/>
      <c r="AG502" s="82"/>
      <c r="AH502" s="82"/>
    </row>
    <row r="503" spans="1:34" s="80" customFormat="1" ht="23.1" customHeight="1">
      <c r="A503" s="82" t="s">
        <v>56</v>
      </c>
      <c r="B503" s="82" t="s">
        <v>26</v>
      </c>
      <c r="C503" s="82" t="s">
        <v>27</v>
      </c>
      <c r="D503" s="82" t="s">
        <v>28</v>
      </c>
      <c r="E503" s="82" t="s">
        <v>28</v>
      </c>
      <c r="F503" s="82" t="s">
        <v>111</v>
      </c>
      <c r="G503" s="82" t="s">
        <v>167</v>
      </c>
      <c r="H503" s="80" t="s">
        <v>8159</v>
      </c>
      <c r="I503" s="82" t="s">
        <v>8161</v>
      </c>
      <c r="J503" s="82">
        <v>25</v>
      </c>
      <c r="K503" s="82">
        <v>6</v>
      </c>
      <c r="L503" s="82">
        <v>2018</v>
      </c>
      <c r="M503" s="76">
        <f t="shared" si="7"/>
        <v>43276</v>
      </c>
      <c r="N503" s="82" t="s">
        <v>577</v>
      </c>
      <c r="O503" s="82">
        <v>19</v>
      </c>
      <c r="P503" s="82" t="s">
        <v>4506</v>
      </c>
      <c r="Q503" s="82" t="s">
        <v>4456</v>
      </c>
      <c r="R503" s="82" t="s">
        <v>4507</v>
      </c>
      <c r="S503" s="82" t="s">
        <v>4508</v>
      </c>
      <c r="T503" s="82" t="s">
        <v>4456</v>
      </c>
      <c r="U503" s="82" t="s">
        <v>4457</v>
      </c>
      <c r="V503" s="82" t="s">
        <v>4457</v>
      </c>
      <c r="W503" s="82" t="s">
        <v>173</v>
      </c>
      <c r="X503" s="82" t="s">
        <v>4515</v>
      </c>
      <c r="Y503" s="82" t="s">
        <v>4457</v>
      </c>
      <c r="Z503" s="80" t="str">
        <f>IF(OR(R:R="",S:S=""),"Missing",IF(OR(S:S="Both EC and Condoms",S:S="Condom",S:S="EC"),"Yes",IF(AND(R:R&lt;&gt;"0: No Method",R:R&lt;&gt;"6: EC",R:R&lt;&gt;"5: Condoms"),"Yes","No")))</f>
        <v>No</v>
      </c>
      <c r="AA5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03" s="80" t="str">
        <f>IF(W:W="Pregnant","Pregnant",IF(AND(Z:Z="No",AA:AA="Yes"),"Adopter",IF(Z:Z="Yes","Continuing User",IF(AND(Z:Z="No",AA:AA="No"),"Non-user","Missing"))))</f>
        <v>Adopter</v>
      </c>
      <c r="AC503" s="80">
        <f>VLOOKUP(N503,Registration!O:P,2,FALSE)</f>
        <v>19</v>
      </c>
      <c r="AD503" s="82" t="s">
        <v>4510</v>
      </c>
      <c r="AE503" s="82"/>
      <c r="AF503" s="82"/>
      <c r="AG503" s="82"/>
      <c r="AH503" s="82"/>
    </row>
    <row r="504" spans="1:34" s="80" customFormat="1" ht="23.1" customHeight="1">
      <c r="A504" s="82" t="s">
        <v>56</v>
      </c>
      <c r="B504" s="82" t="s">
        <v>26</v>
      </c>
      <c r="C504" s="82" t="s">
        <v>27</v>
      </c>
      <c r="D504" s="82" t="s">
        <v>28</v>
      </c>
      <c r="E504" s="82" t="s">
        <v>28</v>
      </c>
      <c r="F504" s="82" t="s">
        <v>111</v>
      </c>
      <c r="G504" s="82" t="s">
        <v>167</v>
      </c>
      <c r="H504" s="80" t="s">
        <v>8159</v>
      </c>
      <c r="I504" s="82" t="s">
        <v>8161</v>
      </c>
      <c r="J504" s="82">
        <v>26</v>
      </c>
      <c r="K504" s="82">
        <v>6</v>
      </c>
      <c r="L504" s="82">
        <v>2018</v>
      </c>
      <c r="M504" s="76">
        <f t="shared" si="7"/>
        <v>43277</v>
      </c>
      <c r="N504" s="82" t="s">
        <v>579</v>
      </c>
      <c r="O504" s="82">
        <v>19</v>
      </c>
      <c r="P504" s="82" t="s">
        <v>4506</v>
      </c>
      <c r="Q504" s="82" t="s">
        <v>4456</v>
      </c>
      <c r="R504" s="82" t="s">
        <v>4507</v>
      </c>
      <c r="S504" s="82" t="s">
        <v>4508</v>
      </c>
      <c r="T504" s="82" t="s">
        <v>4456</v>
      </c>
      <c r="U504" s="82" t="s">
        <v>4457</v>
      </c>
      <c r="V504" s="82" t="s">
        <v>4457</v>
      </c>
      <c r="W504" s="82" t="s">
        <v>173</v>
      </c>
      <c r="X504" s="82" t="s">
        <v>4521</v>
      </c>
      <c r="Y504" s="82" t="s">
        <v>4456</v>
      </c>
      <c r="Z504" s="80" t="str">
        <f>IF(OR(R:R="",S:S=""),"Missing",IF(OR(S:S="Both EC and Condoms",S:S="Condom",S:S="EC"),"Yes",IF(AND(R:R&lt;&gt;"0: No Method",R:R&lt;&gt;"6: EC",R:R&lt;&gt;"5: Condoms"),"Yes","No")))</f>
        <v>No</v>
      </c>
      <c r="AA5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04" s="80" t="str">
        <f>IF(W:W="Pregnant","Pregnant",IF(AND(Z:Z="No",AA:AA="Yes"),"Adopter",IF(Z:Z="Yes","Continuing User",IF(AND(Z:Z="No",AA:AA="No"),"Non-user","Missing"))))</f>
        <v>Adopter</v>
      </c>
      <c r="AC504" s="80">
        <f>VLOOKUP(N504,Registration!O:P,2,FALSE)</f>
        <v>19</v>
      </c>
      <c r="AD504" s="82" t="s">
        <v>4510</v>
      </c>
      <c r="AE504" s="82"/>
      <c r="AF504" s="82"/>
      <c r="AG504" s="82"/>
      <c r="AH504" s="82"/>
    </row>
    <row r="505" spans="1:34" s="80" customFormat="1" ht="23.1" customHeight="1">
      <c r="A505" s="82" t="s">
        <v>56</v>
      </c>
      <c r="B505" s="82" t="s">
        <v>26</v>
      </c>
      <c r="C505" s="82" t="s">
        <v>27</v>
      </c>
      <c r="D505" s="82" t="s">
        <v>28</v>
      </c>
      <c r="E505" s="82" t="s">
        <v>28</v>
      </c>
      <c r="F505" s="82" t="s">
        <v>111</v>
      </c>
      <c r="G505" s="82" t="s">
        <v>167</v>
      </c>
      <c r="H505" s="80" t="s">
        <v>8159</v>
      </c>
      <c r="I505" s="82" t="s">
        <v>8161</v>
      </c>
      <c r="J505" s="82">
        <v>28</v>
      </c>
      <c r="K505" s="82">
        <v>6</v>
      </c>
      <c r="L505" s="82">
        <v>2018</v>
      </c>
      <c r="M505" s="76">
        <f t="shared" si="7"/>
        <v>43279</v>
      </c>
      <c r="N505" s="82" t="s">
        <v>581</v>
      </c>
      <c r="O505" s="82">
        <v>19</v>
      </c>
      <c r="P505" s="82" t="s">
        <v>4506</v>
      </c>
      <c r="Q505" s="82" t="s">
        <v>4456</v>
      </c>
      <c r="R505" s="82" t="s">
        <v>4507</v>
      </c>
      <c r="S505" s="82" t="s">
        <v>4508</v>
      </c>
      <c r="T505" s="82" t="s">
        <v>4456</v>
      </c>
      <c r="U505" s="82" t="s">
        <v>4457</v>
      </c>
      <c r="V505" s="82" t="s">
        <v>4457</v>
      </c>
      <c r="W505" s="82" t="s">
        <v>173</v>
      </c>
      <c r="X505" s="82" t="s">
        <v>4515</v>
      </c>
      <c r="Y505" s="82" t="s">
        <v>4457</v>
      </c>
      <c r="Z505" s="80" t="str">
        <f>IF(OR(R:R="",S:S=""),"Missing",IF(OR(S:S="Both EC and Condoms",S:S="Condom",S:S="EC"),"Yes",IF(AND(R:R&lt;&gt;"0: No Method",R:R&lt;&gt;"6: EC",R:R&lt;&gt;"5: Condoms"),"Yes","No")))</f>
        <v>No</v>
      </c>
      <c r="AA5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05" s="80" t="str">
        <f>IF(W:W="Pregnant","Pregnant",IF(AND(Z:Z="No",AA:AA="Yes"),"Adopter",IF(Z:Z="Yes","Continuing User",IF(AND(Z:Z="No",AA:AA="No"),"Non-user","Missing"))))</f>
        <v>Adopter</v>
      </c>
      <c r="AC505" s="80">
        <f>VLOOKUP(N505,Registration!O:P,2,FALSE)</f>
        <v>19</v>
      </c>
      <c r="AD505" s="82" t="s">
        <v>4528</v>
      </c>
      <c r="AE505" s="82" t="s">
        <v>55</v>
      </c>
      <c r="AF505" s="82" t="s">
        <v>4536</v>
      </c>
      <c r="AG505" s="82" t="s">
        <v>4553</v>
      </c>
      <c r="AH505" s="82" t="s">
        <v>4554</v>
      </c>
    </row>
    <row r="506" spans="1:34" s="80" customFormat="1" ht="23.1" customHeight="1">
      <c r="A506" s="82" t="s">
        <v>56</v>
      </c>
      <c r="B506" s="82" t="s">
        <v>26</v>
      </c>
      <c r="C506" s="82" t="s">
        <v>27</v>
      </c>
      <c r="D506" s="82" t="s">
        <v>28</v>
      </c>
      <c r="E506" s="82" t="s">
        <v>28</v>
      </c>
      <c r="F506" s="82" t="s">
        <v>111</v>
      </c>
      <c r="G506" s="82" t="s">
        <v>167</v>
      </c>
      <c r="H506" s="80" t="s">
        <v>8159</v>
      </c>
      <c r="I506" s="82" t="s">
        <v>8161</v>
      </c>
      <c r="J506" s="82">
        <v>28</v>
      </c>
      <c r="K506" s="82">
        <v>6</v>
      </c>
      <c r="L506" s="82">
        <v>2018</v>
      </c>
      <c r="M506" s="76">
        <f t="shared" si="7"/>
        <v>43279</v>
      </c>
      <c r="N506" s="82" t="s">
        <v>583</v>
      </c>
      <c r="O506" s="82">
        <v>19</v>
      </c>
      <c r="P506" s="82" t="s">
        <v>4506</v>
      </c>
      <c r="Q506" s="82" t="s">
        <v>4456</v>
      </c>
      <c r="R506" s="82" t="s">
        <v>4507</v>
      </c>
      <c r="S506" s="82" t="s">
        <v>4508</v>
      </c>
      <c r="T506" s="82" t="s">
        <v>4456</v>
      </c>
      <c r="U506" s="82" t="s">
        <v>4457</v>
      </c>
      <c r="V506" s="82" t="s">
        <v>4457</v>
      </c>
      <c r="W506" s="82" t="s">
        <v>173</v>
      </c>
      <c r="X506" s="82" t="s">
        <v>4515</v>
      </c>
      <c r="Y506" s="82" t="s">
        <v>4457</v>
      </c>
      <c r="Z506" s="80" t="str">
        <f>IF(OR(R:R="",S:S=""),"Missing",IF(OR(S:S="Both EC and Condoms",S:S="Condom",S:S="EC"),"Yes",IF(AND(R:R&lt;&gt;"0: No Method",R:R&lt;&gt;"6: EC",R:R&lt;&gt;"5: Condoms"),"Yes","No")))</f>
        <v>No</v>
      </c>
      <c r="AA5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06" s="80" t="str">
        <f>IF(W:W="Pregnant","Pregnant",IF(AND(Z:Z="No",AA:AA="Yes"),"Adopter",IF(Z:Z="Yes","Continuing User",IF(AND(Z:Z="No",AA:AA="No"),"Non-user","Missing"))))</f>
        <v>Adopter</v>
      </c>
      <c r="AC506" s="80">
        <f>VLOOKUP(N506,Registration!O:P,2,FALSE)</f>
        <v>19</v>
      </c>
      <c r="AD506" s="82" t="s">
        <v>4510</v>
      </c>
      <c r="AE506" s="82"/>
      <c r="AF506" s="82"/>
      <c r="AG506" s="82"/>
      <c r="AH506" s="82"/>
    </row>
    <row r="507" spans="1:34" s="80" customFormat="1" ht="23.1" customHeight="1">
      <c r="A507" s="82" t="s">
        <v>56</v>
      </c>
      <c r="B507" s="82" t="s">
        <v>26</v>
      </c>
      <c r="C507" s="82" t="s">
        <v>27</v>
      </c>
      <c r="D507" s="82" t="s">
        <v>28</v>
      </c>
      <c r="E507" s="82" t="s">
        <v>28</v>
      </c>
      <c r="F507" s="82" t="s">
        <v>111</v>
      </c>
      <c r="G507" s="82" t="s">
        <v>167</v>
      </c>
      <c r="H507" s="80" t="s">
        <v>8159</v>
      </c>
      <c r="I507" s="82" t="s">
        <v>8161</v>
      </c>
      <c r="J507" s="82">
        <v>28</v>
      </c>
      <c r="K507" s="82">
        <v>6</v>
      </c>
      <c r="L507" s="82">
        <v>2018</v>
      </c>
      <c r="M507" s="76">
        <f t="shared" si="7"/>
        <v>43279</v>
      </c>
      <c r="N507" s="82" t="s">
        <v>323</v>
      </c>
      <c r="O507" s="82">
        <v>19</v>
      </c>
      <c r="P507" s="82" t="s">
        <v>4506</v>
      </c>
      <c r="Q507" s="82" t="s">
        <v>4456</v>
      </c>
      <c r="R507" s="82" t="s">
        <v>4507</v>
      </c>
      <c r="S507" s="82" t="s">
        <v>4508</v>
      </c>
      <c r="T507" s="82" t="s">
        <v>4456</v>
      </c>
      <c r="U507" s="82" t="s">
        <v>4457</v>
      </c>
      <c r="V507" s="82" t="s">
        <v>4457</v>
      </c>
      <c r="W507" s="82" t="s">
        <v>173</v>
      </c>
      <c r="X507" s="82" t="s">
        <v>4515</v>
      </c>
      <c r="Y507" s="82" t="s">
        <v>4457</v>
      </c>
      <c r="Z507" s="80" t="str">
        <f>IF(OR(R:R="",S:S=""),"Missing",IF(OR(S:S="Both EC and Condoms",S:S="Condom",S:S="EC"),"Yes",IF(AND(R:R&lt;&gt;"0: No Method",R:R&lt;&gt;"6: EC",R:R&lt;&gt;"5: Condoms"),"Yes","No")))</f>
        <v>No</v>
      </c>
      <c r="AA5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07" s="80" t="str">
        <f>IF(W:W="Pregnant","Pregnant",IF(AND(Z:Z="No",AA:AA="Yes"),"Adopter",IF(Z:Z="Yes","Continuing User",IF(AND(Z:Z="No",AA:AA="No"),"Non-user","Missing"))))</f>
        <v>Adopter</v>
      </c>
      <c r="AC507" s="80">
        <f>VLOOKUP(N507,Registration!O:P,2,FALSE)</f>
        <v>18</v>
      </c>
      <c r="AD507" s="82" t="s">
        <v>4510</v>
      </c>
      <c r="AE507" s="82"/>
      <c r="AF507" s="82"/>
      <c r="AG507" s="82"/>
      <c r="AH507" s="82"/>
    </row>
    <row r="508" spans="1:34" s="80" customFormat="1" ht="23.1" customHeight="1">
      <c r="A508" s="82" t="s">
        <v>56</v>
      </c>
      <c r="B508" s="82" t="s">
        <v>26</v>
      </c>
      <c r="C508" s="82" t="s">
        <v>27</v>
      </c>
      <c r="D508" s="82" t="s">
        <v>28</v>
      </c>
      <c r="E508" s="82" t="s">
        <v>28</v>
      </c>
      <c r="F508" s="82" t="s">
        <v>111</v>
      </c>
      <c r="G508" s="82" t="s">
        <v>167</v>
      </c>
      <c r="H508" s="80" t="s">
        <v>8159</v>
      </c>
      <c r="I508" s="82" t="s">
        <v>8161</v>
      </c>
      <c r="J508" s="82">
        <v>28</v>
      </c>
      <c r="K508" s="82">
        <v>6</v>
      </c>
      <c r="L508" s="82">
        <v>2018</v>
      </c>
      <c r="M508" s="76">
        <f t="shared" si="7"/>
        <v>43279</v>
      </c>
      <c r="N508" s="82" t="s">
        <v>301</v>
      </c>
      <c r="O508" s="82">
        <v>19</v>
      </c>
      <c r="P508" s="82" t="s">
        <v>4525</v>
      </c>
      <c r="Q508" s="82" t="s">
        <v>4456</v>
      </c>
      <c r="R508" s="82" t="s">
        <v>4526</v>
      </c>
      <c r="S508" s="82" t="s">
        <v>4508</v>
      </c>
      <c r="T508" s="82" t="s">
        <v>4456</v>
      </c>
      <c r="U508" s="82" t="s">
        <v>4457</v>
      </c>
      <c r="V508" s="82" t="s">
        <v>4457</v>
      </c>
      <c r="W508" s="82" t="s">
        <v>173</v>
      </c>
      <c r="X508" s="82" t="s">
        <v>4517</v>
      </c>
      <c r="Y508" s="82" t="s">
        <v>4457</v>
      </c>
      <c r="Z508" s="80" t="str">
        <f>IF(OR(R:R="",S:S=""),"Missing",IF(OR(S:S="Both EC and Condoms",S:S="Condom",S:S="EC"),"Yes",IF(AND(R:R&lt;&gt;"0: No Method",R:R&lt;&gt;"6: EC",R:R&lt;&gt;"5: Condoms"),"Yes","No")))</f>
        <v>Yes</v>
      </c>
      <c r="AA5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08" s="80" t="str">
        <f>IF(W:W="Pregnant","Pregnant",IF(AND(Z:Z="No",AA:AA="Yes"),"Adopter",IF(Z:Z="Yes","Continuing User",IF(AND(Z:Z="No",AA:AA="No"),"Non-user","Missing"))))</f>
        <v>Continuing User</v>
      </c>
      <c r="AC508" s="80">
        <f>VLOOKUP(N508,Registration!O:P,2,FALSE)</f>
        <v>19</v>
      </c>
      <c r="AD508" s="82" t="s">
        <v>4510</v>
      </c>
      <c r="AE508" s="82"/>
      <c r="AF508" s="82"/>
      <c r="AG508" s="82"/>
      <c r="AH508" s="82"/>
    </row>
    <row r="509" spans="1:34" s="80" customFormat="1" ht="23.1" customHeight="1">
      <c r="A509" s="82" t="s">
        <v>56</v>
      </c>
      <c r="B509" s="82" t="s">
        <v>26</v>
      </c>
      <c r="C509" s="82" t="s">
        <v>27</v>
      </c>
      <c r="D509" s="82" t="s">
        <v>28</v>
      </c>
      <c r="E509" s="82" t="s">
        <v>28</v>
      </c>
      <c r="F509" s="82" t="s">
        <v>29</v>
      </c>
      <c r="G509" s="82" t="s">
        <v>1887</v>
      </c>
      <c r="H509" s="80" t="s">
        <v>8165</v>
      </c>
      <c r="I509" s="82" t="s">
        <v>8163</v>
      </c>
      <c r="J509" s="82">
        <v>29</v>
      </c>
      <c r="K509" s="82">
        <v>6</v>
      </c>
      <c r="L509" s="82">
        <v>2018</v>
      </c>
      <c r="M509" s="76">
        <f t="shared" si="7"/>
        <v>43280</v>
      </c>
      <c r="N509" s="82" t="s">
        <v>2363</v>
      </c>
      <c r="O509" s="82">
        <v>19</v>
      </c>
      <c r="P509" s="82" t="s">
        <v>4506</v>
      </c>
      <c r="Q509" s="82" t="s">
        <v>4456</v>
      </c>
      <c r="R509" s="82" t="s">
        <v>4507</v>
      </c>
      <c r="S509" s="82" t="s">
        <v>4508</v>
      </c>
      <c r="T509" s="82" t="s">
        <v>4456</v>
      </c>
      <c r="U509" s="82" t="s">
        <v>4457</v>
      </c>
      <c r="V509" s="82" t="s">
        <v>4457</v>
      </c>
      <c r="W509" s="82" t="s">
        <v>173</v>
      </c>
      <c r="X509" s="82" t="s">
        <v>4521</v>
      </c>
      <c r="Y509" s="82" t="s">
        <v>4456</v>
      </c>
      <c r="Z509" s="80" t="str">
        <f>IF(OR(R:R="",S:S=""),"Missing",IF(OR(S:S="Both EC and Condoms",S:S="Condom",S:S="EC"),"Yes",IF(AND(R:R&lt;&gt;"0: No Method",R:R&lt;&gt;"6: EC",R:R&lt;&gt;"5: Condoms"),"Yes","No")))</f>
        <v>No</v>
      </c>
      <c r="AA5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09" s="80" t="str">
        <f>IF(W:W="Pregnant","Pregnant",IF(AND(Z:Z="No",AA:AA="Yes"),"Adopter",IF(Z:Z="Yes","Continuing User",IF(AND(Z:Z="No",AA:AA="No"),"Non-user","Missing"))))</f>
        <v>Adopter</v>
      </c>
      <c r="AC509" s="80">
        <f>VLOOKUP(N509,Registration!O:P,2,FALSE)</f>
        <v>19</v>
      </c>
      <c r="AD509" s="82" t="s">
        <v>4510</v>
      </c>
      <c r="AE509" s="82"/>
      <c r="AF509" s="82"/>
      <c r="AG509" s="82"/>
      <c r="AH509" s="82"/>
    </row>
    <row r="510" spans="1:34" s="80" customFormat="1" ht="23.1" customHeight="1">
      <c r="A510" s="82" t="s">
        <v>56</v>
      </c>
      <c r="B510" s="82" t="s">
        <v>26</v>
      </c>
      <c r="C510" s="82" t="s">
        <v>27</v>
      </c>
      <c r="D510" s="82" t="s">
        <v>28</v>
      </c>
      <c r="E510" s="82" t="s">
        <v>28</v>
      </c>
      <c r="F510" s="82" t="s">
        <v>29</v>
      </c>
      <c r="G510" s="82" t="s">
        <v>1887</v>
      </c>
      <c r="H510" s="80" t="s">
        <v>8165</v>
      </c>
      <c r="I510" s="82" t="s">
        <v>8163</v>
      </c>
      <c r="J510" s="82">
        <v>29</v>
      </c>
      <c r="K510" s="82">
        <v>6</v>
      </c>
      <c r="L510" s="82">
        <v>2018</v>
      </c>
      <c r="M510" s="76">
        <f t="shared" si="7"/>
        <v>43280</v>
      </c>
      <c r="N510" s="82" t="s">
        <v>2365</v>
      </c>
      <c r="O510" s="82">
        <v>19</v>
      </c>
      <c r="P510" s="82" t="s">
        <v>4506</v>
      </c>
      <c r="Q510" s="82" t="s">
        <v>4456</v>
      </c>
      <c r="R510" s="82" t="s">
        <v>4507</v>
      </c>
      <c r="S510" s="82" t="s">
        <v>4508</v>
      </c>
      <c r="T510" s="82" t="s">
        <v>4456</v>
      </c>
      <c r="U510" s="82" t="s">
        <v>4457</v>
      </c>
      <c r="V510" s="82" t="s">
        <v>4457</v>
      </c>
      <c r="W510" s="82" t="s">
        <v>173</v>
      </c>
      <c r="X510" s="82" t="s">
        <v>4521</v>
      </c>
      <c r="Y510" s="82" t="s">
        <v>4456</v>
      </c>
      <c r="Z510" s="80" t="str">
        <f>IF(OR(R:R="",S:S=""),"Missing",IF(OR(S:S="Both EC and Condoms",S:S="Condom",S:S="EC"),"Yes",IF(AND(R:R&lt;&gt;"0: No Method",R:R&lt;&gt;"6: EC",R:R&lt;&gt;"5: Condoms"),"Yes","No")))</f>
        <v>No</v>
      </c>
      <c r="AA5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10" s="80" t="str">
        <f>IF(W:W="Pregnant","Pregnant",IF(AND(Z:Z="No",AA:AA="Yes"),"Adopter",IF(Z:Z="Yes","Continuing User",IF(AND(Z:Z="No",AA:AA="No"),"Non-user","Missing"))))</f>
        <v>Adopter</v>
      </c>
      <c r="AC510" s="80">
        <f>VLOOKUP(N510,Registration!O:P,2,FALSE)</f>
        <v>19</v>
      </c>
      <c r="AD510" s="82" t="s">
        <v>4510</v>
      </c>
      <c r="AE510" s="82"/>
      <c r="AF510" s="82"/>
      <c r="AG510" s="82"/>
      <c r="AH510" s="82"/>
    </row>
    <row r="511" spans="1:34" s="80" customFormat="1" ht="23.1" customHeight="1">
      <c r="A511" s="82" t="s">
        <v>56</v>
      </c>
      <c r="B511" s="82" t="s">
        <v>26</v>
      </c>
      <c r="C511" s="82" t="s">
        <v>27</v>
      </c>
      <c r="D511" s="82" t="s">
        <v>28</v>
      </c>
      <c r="E511" s="82" t="s">
        <v>28</v>
      </c>
      <c r="F511" s="82" t="s">
        <v>29</v>
      </c>
      <c r="G511" s="82" t="s">
        <v>1887</v>
      </c>
      <c r="H511" s="80" t="s">
        <v>8165</v>
      </c>
      <c r="I511" s="82" t="s">
        <v>8162</v>
      </c>
      <c r="J511" s="82">
        <v>30</v>
      </c>
      <c r="K511" s="82">
        <v>6</v>
      </c>
      <c r="L511" s="82">
        <v>2018</v>
      </c>
      <c r="M511" s="76">
        <f t="shared" si="7"/>
        <v>43281</v>
      </c>
      <c r="N511" s="82" t="s">
        <v>2349</v>
      </c>
      <c r="O511" s="82">
        <v>15</v>
      </c>
      <c r="P511" s="82" t="s">
        <v>4511</v>
      </c>
      <c r="Q511" s="82" t="s">
        <v>4456</v>
      </c>
      <c r="R511" s="82" t="s">
        <v>4507</v>
      </c>
      <c r="S511" s="82" t="s">
        <v>4508</v>
      </c>
      <c r="T511" s="82" t="s">
        <v>4457</v>
      </c>
      <c r="U511" s="82" t="s">
        <v>4457</v>
      </c>
      <c r="V511" s="82" t="s">
        <v>4457</v>
      </c>
      <c r="W511" s="82" t="s">
        <v>173</v>
      </c>
      <c r="X511" s="82" t="s">
        <v>4517</v>
      </c>
      <c r="Y511" s="82" t="s">
        <v>4456</v>
      </c>
      <c r="Z511" s="80" t="str">
        <f>IF(OR(R:R="",S:S=""),"Missing",IF(OR(S:S="Both EC and Condoms",S:S="Condom",S:S="EC"),"Yes",IF(AND(R:R&lt;&gt;"0: No Method",R:R&lt;&gt;"6: EC",R:R&lt;&gt;"5: Condoms"),"Yes","No")))</f>
        <v>No</v>
      </c>
      <c r="AA5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11" s="80" t="str">
        <f>IF(W:W="Pregnant","Pregnant",IF(AND(Z:Z="No",AA:AA="Yes"),"Adopter",IF(Z:Z="Yes","Continuing User",IF(AND(Z:Z="No",AA:AA="No"),"Non-user","Missing"))))</f>
        <v>Adopter</v>
      </c>
      <c r="AC511" s="80">
        <f>VLOOKUP(N511,Registration!O:P,2,FALSE)</f>
        <v>15</v>
      </c>
      <c r="AD511" s="82" t="s">
        <v>4510</v>
      </c>
      <c r="AE511" s="82"/>
      <c r="AF511" s="82"/>
      <c r="AG511" s="82"/>
      <c r="AH511" s="82"/>
    </row>
    <row r="512" spans="1:34" s="80" customFormat="1" ht="23.1" customHeight="1">
      <c r="A512" s="82" t="s">
        <v>56</v>
      </c>
      <c r="B512" s="82" t="s">
        <v>26</v>
      </c>
      <c r="C512" s="82" t="s">
        <v>27</v>
      </c>
      <c r="D512" s="82" t="s">
        <v>28</v>
      </c>
      <c r="E512" s="82" t="s">
        <v>28</v>
      </c>
      <c r="F512" s="82" t="s">
        <v>29</v>
      </c>
      <c r="G512" s="82" t="s">
        <v>1887</v>
      </c>
      <c r="H512" s="80" t="s">
        <v>8165</v>
      </c>
      <c r="I512" s="82" t="s">
        <v>8162</v>
      </c>
      <c r="J512" s="82">
        <v>30</v>
      </c>
      <c r="K512" s="82">
        <v>6</v>
      </c>
      <c r="L512" s="82">
        <v>2018</v>
      </c>
      <c r="M512" s="76">
        <f t="shared" si="7"/>
        <v>43281</v>
      </c>
      <c r="N512" s="82" t="s">
        <v>2172</v>
      </c>
      <c r="O512" s="82">
        <v>15</v>
      </c>
      <c r="P512" s="82" t="s">
        <v>4511</v>
      </c>
      <c r="Q512" s="82" t="s">
        <v>4456</v>
      </c>
      <c r="R512" s="82" t="s">
        <v>4507</v>
      </c>
      <c r="S512" s="82" t="s">
        <v>4508</v>
      </c>
      <c r="T512" s="82" t="s">
        <v>4457</v>
      </c>
      <c r="U512" s="82" t="s">
        <v>4457</v>
      </c>
      <c r="V512" s="82" t="s">
        <v>4457</v>
      </c>
      <c r="W512" s="82" t="s">
        <v>173</v>
      </c>
      <c r="X512" s="82" t="s">
        <v>4517</v>
      </c>
      <c r="Y512" s="82" t="s">
        <v>4456</v>
      </c>
      <c r="Z512" s="80" t="str">
        <f>IF(OR(R:R="",S:S=""),"Missing",IF(OR(S:S="Both EC and Condoms",S:S="Condom",S:S="EC"),"Yes",IF(AND(R:R&lt;&gt;"0: No Method",R:R&lt;&gt;"6: EC",R:R&lt;&gt;"5: Condoms"),"Yes","No")))</f>
        <v>No</v>
      </c>
      <c r="AA5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12" s="80" t="str">
        <f>IF(W:W="Pregnant","Pregnant",IF(AND(Z:Z="No",AA:AA="Yes"),"Adopter",IF(Z:Z="Yes","Continuing User",IF(AND(Z:Z="No",AA:AA="No"),"Non-user","Missing"))))</f>
        <v>Adopter</v>
      </c>
      <c r="AC512" s="80">
        <f>VLOOKUP(N512,Registration!O:P,2,FALSE)</f>
        <v>15</v>
      </c>
      <c r="AD512" s="82" t="s">
        <v>4510</v>
      </c>
      <c r="AE512" s="82"/>
      <c r="AF512" s="82"/>
      <c r="AG512" s="82"/>
      <c r="AH512" s="82"/>
    </row>
    <row r="513" spans="1:34" s="80" customFormat="1" ht="23.1" customHeight="1">
      <c r="A513" s="82" t="s">
        <v>56</v>
      </c>
      <c r="B513" s="82" t="s">
        <v>26</v>
      </c>
      <c r="C513" s="82" t="s">
        <v>27</v>
      </c>
      <c r="D513" s="82" t="s">
        <v>28</v>
      </c>
      <c r="E513" s="82" t="s">
        <v>28</v>
      </c>
      <c r="F513" s="82" t="s">
        <v>29</v>
      </c>
      <c r="G513" s="82" t="s">
        <v>1887</v>
      </c>
      <c r="H513" s="80" t="s">
        <v>8165</v>
      </c>
      <c r="I513" s="82" t="s">
        <v>8162</v>
      </c>
      <c r="J513" s="82">
        <v>30</v>
      </c>
      <c r="K513" s="82">
        <v>6</v>
      </c>
      <c r="L513" s="82">
        <v>2018</v>
      </c>
      <c r="M513" s="76">
        <f t="shared" si="7"/>
        <v>43281</v>
      </c>
      <c r="N513" s="82" t="s">
        <v>2292</v>
      </c>
      <c r="O513" s="82">
        <v>19</v>
      </c>
      <c r="P513" s="82" t="s">
        <v>4511</v>
      </c>
      <c r="Q513" s="82" t="s">
        <v>4456</v>
      </c>
      <c r="R513" s="82" t="s">
        <v>4526</v>
      </c>
      <c r="S513" s="82" t="s">
        <v>4508</v>
      </c>
      <c r="T513" s="82" t="s">
        <v>4457</v>
      </c>
      <c r="U513" s="82" t="s">
        <v>4457</v>
      </c>
      <c r="V513" s="82" t="s">
        <v>4457</v>
      </c>
      <c r="W513" s="82" t="s">
        <v>173</v>
      </c>
      <c r="X513" s="82" t="s">
        <v>4517</v>
      </c>
      <c r="Y513" s="82" t="s">
        <v>4456</v>
      </c>
      <c r="Z513" s="80" t="str">
        <f>IF(OR(R:R="",S:S=""),"Missing",IF(OR(S:S="Both EC and Condoms",S:S="Condom",S:S="EC"),"Yes",IF(AND(R:R&lt;&gt;"0: No Method",R:R&lt;&gt;"6: EC",R:R&lt;&gt;"5: Condoms"),"Yes","No")))</f>
        <v>Yes</v>
      </c>
      <c r="AA5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13" s="80" t="str">
        <f>IF(W:W="Pregnant","Pregnant",IF(AND(Z:Z="No",AA:AA="Yes"),"Adopter",IF(Z:Z="Yes","Continuing User",IF(AND(Z:Z="No",AA:AA="No"),"Non-user","Missing"))))</f>
        <v>Continuing User</v>
      </c>
      <c r="AC513" s="80">
        <f>VLOOKUP(N513,Registration!O:P,2,FALSE)</f>
        <v>19</v>
      </c>
      <c r="AD513" s="82" t="s">
        <v>4510</v>
      </c>
      <c r="AE513" s="82"/>
      <c r="AF513" s="82"/>
      <c r="AG513" s="82"/>
      <c r="AH513" s="82"/>
    </row>
    <row r="514" spans="1:34" s="80" customFormat="1" ht="23.1" customHeight="1">
      <c r="A514" s="82" t="s">
        <v>56</v>
      </c>
      <c r="B514" s="82" t="s">
        <v>26</v>
      </c>
      <c r="C514" s="82" t="s">
        <v>27</v>
      </c>
      <c r="D514" s="82" t="s">
        <v>28</v>
      </c>
      <c r="E514" s="82" t="s">
        <v>28</v>
      </c>
      <c r="F514" s="82" t="s">
        <v>29</v>
      </c>
      <c r="G514" s="82" t="s">
        <v>1887</v>
      </c>
      <c r="H514" s="80" t="s">
        <v>8165</v>
      </c>
      <c r="I514" s="82" t="s">
        <v>8162</v>
      </c>
      <c r="J514" s="82">
        <v>30</v>
      </c>
      <c r="K514" s="82">
        <v>6</v>
      </c>
      <c r="L514" s="82">
        <v>2018</v>
      </c>
      <c r="M514" s="76">
        <f t="shared" ref="M514:M577" si="8">DATE(L514,K514,J514)</f>
        <v>43281</v>
      </c>
      <c r="N514" s="82" t="s">
        <v>2369</v>
      </c>
      <c r="O514" s="82">
        <v>17</v>
      </c>
      <c r="P514" s="82" t="s">
        <v>4506</v>
      </c>
      <c r="Q514" s="82" t="s">
        <v>4456</v>
      </c>
      <c r="R514" s="82" t="s">
        <v>4507</v>
      </c>
      <c r="S514" s="82" t="s">
        <v>4508</v>
      </c>
      <c r="T514" s="82" t="s">
        <v>4457</v>
      </c>
      <c r="U514" s="82" t="s">
        <v>4457</v>
      </c>
      <c r="V514" s="82" t="s">
        <v>4457</v>
      </c>
      <c r="W514" s="82" t="s">
        <v>173</v>
      </c>
      <c r="X514" s="82" t="s">
        <v>4507</v>
      </c>
      <c r="Y514" s="82" t="s">
        <v>4457</v>
      </c>
      <c r="Z514" s="80" t="str">
        <f>IF(OR(R:R="",S:S=""),"Missing",IF(OR(S:S="Both EC and Condoms",S:S="Condom",S:S="EC"),"Yes",IF(AND(R:R&lt;&gt;"0: No Method",R:R&lt;&gt;"6: EC",R:R&lt;&gt;"5: Condoms"),"Yes","No")))</f>
        <v>No</v>
      </c>
      <c r="AA5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14" s="80" t="s">
        <v>4509</v>
      </c>
      <c r="AC514" s="80">
        <f>VLOOKUP(N514,Registration!O:P,2,FALSE)</f>
        <v>17</v>
      </c>
      <c r="AD514" s="82" t="s">
        <v>4510</v>
      </c>
      <c r="AE514" s="82"/>
      <c r="AF514" s="82"/>
      <c r="AG514" s="82"/>
      <c r="AH514" s="82"/>
    </row>
    <row r="515" spans="1:34" s="80" customFormat="1" ht="23.1" customHeight="1">
      <c r="A515" s="82" t="s">
        <v>56</v>
      </c>
      <c r="B515" s="82" t="s">
        <v>26</v>
      </c>
      <c r="C515" s="82" t="s">
        <v>27</v>
      </c>
      <c r="D515" s="82" t="s">
        <v>28</v>
      </c>
      <c r="E515" s="82" t="s">
        <v>28</v>
      </c>
      <c r="F515" s="82" t="s">
        <v>29</v>
      </c>
      <c r="G515" s="82" t="s">
        <v>1887</v>
      </c>
      <c r="H515" s="80" t="s">
        <v>8165</v>
      </c>
      <c r="I515" s="82" t="s">
        <v>8162</v>
      </c>
      <c r="J515" s="82">
        <v>30</v>
      </c>
      <c r="K515" s="82">
        <v>6</v>
      </c>
      <c r="L515" s="82">
        <v>2018</v>
      </c>
      <c r="M515" s="76">
        <f t="shared" si="8"/>
        <v>43281</v>
      </c>
      <c r="N515" s="82" t="s">
        <v>2382</v>
      </c>
      <c r="O515" s="82">
        <v>18</v>
      </c>
      <c r="P515" s="82" t="s">
        <v>4506</v>
      </c>
      <c r="Q515" s="82" t="s">
        <v>4456</v>
      </c>
      <c r="R515" s="82" t="s">
        <v>4507</v>
      </c>
      <c r="S515" s="82" t="s">
        <v>4508</v>
      </c>
      <c r="T515" s="82" t="s">
        <v>4457</v>
      </c>
      <c r="U515" s="82" t="s">
        <v>4457</v>
      </c>
      <c r="V515" s="82" t="s">
        <v>4457</v>
      </c>
      <c r="W515" s="82" t="s">
        <v>173</v>
      </c>
      <c r="X515" s="82" t="s">
        <v>4517</v>
      </c>
      <c r="Y515" s="82" t="s">
        <v>4456</v>
      </c>
      <c r="Z515" s="80" t="str">
        <f>IF(OR(R:R="",S:S=""),"Missing",IF(OR(S:S="Both EC and Condoms",S:S="Condom",S:S="EC"),"Yes",IF(AND(R:R&lt;&gt;"0: No Method",R:R&lt;&gt;"6: EC",R:R&lt;&gt;"5: Condoms"),"Yes","No")))</f>
        <v>No</v>
      </c>
      <c r="AA5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15" s="80" t="str">
        <f>IF(W:W="Pregnant","Pregnant",IF(AND(Z:Z="No",AA:AA="Yes"),"Adopter",IF(Z:Z="Yes","Continuing User",IF(AND(Z:Z="No",AA:AA="No"),"Non-user","Missing"))))</f>
        <v>Adopter</v>
      </c>
      <c r="AC515" s="80">
        <f>VLOOKUP(N515,Registration!O:P,2,FALSE)</f>
        <v>18</v>
      </c>
      <c r="AD515" s="82" t="s">
        <v>4510</v>
      </c>
      <c r="AE515" s="82"/>
      <c r="AF515" s="82"/>
      <c r="AG515" s="82"/>
      <c r="AH515" s="82"/>
    </row>
    <row r="516" spans="1:34" s="80" customFormat="1" ht="23.1" customHeight="1">
      <c r="A516" s="82" t="s">
        <v>56</v>
      </c>
      <c r="B516" s="82" t="s">
        <v>26</v>
      </c>
      <c r="C516" s="82" t="s">
        <v>27</v>
      </c>
      <c r="D516" s="82" t="s">
        <v>28</v>
      </c>
      <c r="E516" s="82" t="s">
        <v>28</v>
      </c>
      <c r="F516" s="82" t="s">
        <v>29</v>
      </c>
      <c r="G516" s="82" t="s">
        <v>1887</v>
      </c>
      <c r="H516" s="80" t="s">
        <v>8165</v>
      </c>
      <c r="I516" s="82" t="s">
        <v>8162</v>
      </c>
      <c r="J516" s="82">
        <v>30</v>
      </c>
      <c r="K516" s="82">
        <v>6</v>
      </c>
      <c r="L516" s="82">
        <v>2018</v>
      </c>
      <c r="M516" s="76">
        <f t="shared" si="8"/>
        <v>43281</v>
      </c>
      <c r="N516" s="82" t="s">
        <v>2378</v>
      </c>
      <c r="O516" s="82">
        <v>16</v>
      </c>
      <c r="P516" s="82" t="s">
        <v>4506</v>
      </c>
      <c r="Q516" s="82" t="s">
        <v>4456</v>
      </c>
      <c r="R516" s="82" t="s">
        <v>4507</v>
      </c>
      <c r="S516" s="82" t="s">
        <v>4508</v>
      </c>
      <c r="T516" s="82" t="s">
        <v>4457</v>
      </c>
      <c r="U516" s="82" t="s">
        <v>4457</v>
      </c>
      <c r="V516" s="82" t="s">
        <v>4457</v>
      </c>
      <c r="W516" s="82" t="s">
        <v>173</v>
      </c>
      <c r="X516" s="82" t="s">
        <v>4517</v>
      </c>
      <c r="Y516" s="82" t="s">
        <v>4456</v>
      </c>
      <c r="Z516" s="80" t="str">
        <f>IF(OR(R:R="",S:S=""),"Missing",IF(OR(S:S="Both EC and Condoms",S:S="Condom",S:S="EC"),"Yes",IF(AND(R:R&lt;&gt;"0: No Method",R:R&lt;&gt;"6: EC",R:R&lt;&gt;"5: Condoms"),"Yes","No")))</f>
        <v>No</v>
      </c>
      <c r="AA5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16" s="80" t="str">
        <f>IF(W:W="Pregnant","Pregnant",IF(AND(Z:Z="No",AA:AA="Yes"),"Adopter",IF(Z:Z="Yes","Continuing User",IF(AND(Z:Z="No",AA:AA="No"),"Non-user","Missing"))))</f>
        <v>Adopter</v>
      </c>
      <c r="AC516" s="80">
        <f>VLOOKUP(N516,Registration!O:P,2,FALSE)</f>
        <v>16</v>
      </c>
      <c r="AD516" s="82" t="s">
        <v>4510</v>
      </c>
      <c r="AE516" s="82"/>
      <c r="AF516" s="82"/>
      <c r="AG516" s="82"/>
      <c r="AH516" s="82"/>
    </row>
    <row r="517" spans="1:34" s="80" customFormat="1" ht="23.1" customHeight="1">
      <c r="A517" s="82" t="s">
        <v>56</v>
      </c>
      <c r="B517" s="82" t="s">
        <v>26</v>
      </c>
      <c r="C517" s="82" t="s">
        <v>27</v>
      </c>
      <c r="D517" s="82" t="s">
        <v>28</v>
      </c>
      <c r="E517" s="82" t="s">
        <v>28</v>
      </c>
      <c r="F517" s="82" t="s">
        <v>29</v>
      </c>
      <c r="G517" s="82" t="s">
        <v>1887</v>
      </c>
      <c r="H517" s="80" t="s">
        <v>8165</v>
      </c>
      <c r="I517" s="82" t="s">
        <v>8162</v>
      </c>
      <c r="J517" s="82">
        <v>30</v>
      </c>
      <c r="K517" s="82">
        <v>6</v>
      </c>
      <c r="L517" s="82">
        <v>2018</v>
      </c>
      <c r="M517" s="76">
        <f t="shared" si="8"/>
        <v>43281</v>
      </c>
      <c r="N517" s="82" t="s">
        <v>2380</v>
      </c>
      <c r="O517" s="82">
        <v>15</v>
      </c>
      <c r="P517" s="82" t="s">
        <v>4506</v>
      </c>
      <c r="Q517" s="82" t="s">
        <v>4456</v>
      </c>
      <c r="R517" s="82" t="s">
        <v>4507</v>
      </c>
      <c r="S517" s="82" t="s">
        <v>4508</v>
      </c>
      <c r="T517" s="82" t="s">
        <v>4457</v>
      </c>
      <c r="U517" s="82" t="s">
        <v>4457</v>
      </c>
      <c r="V517" s="82" t="s">
        <v>4457</v>
      </c>
      <c r="W517" s="82" t="s">
        <v>173</v>
      </c>
      <c r="X517" s="82" t="s">
        <v>4507</v>
      </c>
      <c r="Y517" s="82" t="s">
        <v>4457</v>
      </c>
      <c r="Z517" s="80" t="str">
        <f>IF(OR(R:R="",S:S=""),"Missing",IF(OR(S:S="Both EC and Condoms",S:S="Condom",S:S="EC"),"Yes",IF(AND(R:R&lt;&gt;"0: No Method",R:R&lt;&gt;"6: EC",R:R&lt;&gt;"5: Condoms"),"Yes","No")))</f>
        <v>No</v>
      </c>
      <c r="AA5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17" s="80" t="s">
        <v>4509</v>
      </c>
      <c r="AC517" s="80">
        <f>VLOOKUP(N517,Registration!O:P,2,FALSE)</f>
        <v>15</v>
      </c>
      <c r="AD517" s="82" t="s">
        <v>4510</v>
      </c>
      <c r="AE517" s="82"/>
      <c r="AF517" s="82"/>
      <c r="AG517" s="82"/>
      <c r="AH517" s="82"/>
    </row>
    <row r="518" spans="1:34" s="80" customFormat="1" ht="23.1" customHeight="1">
      <c r="A518" s="82" t="s">
        <v>56</v>
      </c>
      <c r="B518" s="82" t="s">
        <v>26</v>
      </c>
      <c r="C518" s="82" t="s">
        <v>27</v>
      </c>
      <c r="D518" s="82" t="s">
        <v>28</v>
      </c>
      <c r="E518" s="82" t="s">
        <v>28</v>
      </c>
      <c r="F518" s="82" t="s">
        <v>29</v>
      </c>
      <c r="G518" s="82" t="s">
        <v>1887</v>
      </c>
      <c r="H518" s="80" t="s">
        <v>8165</v>
      </c>
      <c r="I518" s="82" t="s">
        <v>8162</v>
      </c>
      <c r="J518" s="82">
        <v>30</v>
      </c>
      <c r="K518" s="82">
        <v>6</v>
      </c>
      <c r="L518" s="82">
        <v>2018</v>
      </c>
      <c r="M518" s="76">
        <f t="shared" si="8"/>
        <v>43281</v>
      </c>
      <c r="N518" s="82" t="s">
        <v>2261</v>
      </c>
      <c r="O518" s="82">
        <v>15</v>
      </c>
      <c r="P518" s="82" t="s">
        <v>4511</v>
      </c>
      <c r="Q518" s="82" t="s">
        <v>4456</v>
      </c>
      <c r="R518" s="82" t="s">
        <v>4507</v>
      </c>
      <c r="S518" s="82" t="s">
        <v>4508</v>
      </c>
      <c r="T518" s="82" t="s">
        <v>4456</v>
      </c>
      <c r="U518" s="82" t="s">
        <v>4457</v>
      </c>
      <c r="V518" s="82" t="s">
        <v>4457</v>
      </c>
      <c r="W518" s="82" t="s">
        <v>173</v>
      </c>
      <c r="X518" s="82" t="s">
        <v>4524</v>
      </c>
      <c r="Y518" s="82" t="s">
        <v>4456</v>
      </c>
      <c r="Z518" s="80" t="str">
        <f>IF(OR(R:R="",S:S=""),"Missing",IF(OR(S:S="Both EC and Condoms",S:S="Condom",S:S="EC"),"Yes",IF(AND(R:R&lt;&gt;"0: No Method",R:R&lt;&gt;"6: EC",R:R&lt;&gt;"5: Condoms"),"Yes","No")))</f>
        <v>No</v>
      </c>
      <c r="AA5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18" s="80" t="str">
        <f>IF(W:W="Pregnant","Pregnant",IF(AND(Z:Z="No",AA:AA="Yes"),"Adopter",IF(Z:Z="Yes","Continuing User",IF(AND(Z:Z="No",AA:AA="No"),"Non-user","Missing"))))</f>
        <v>Adopter</v>
      </c>
      <c r="AC518" s="80">
        <f>VLOOKUP(N518,Registration!O:P,2,FALSE)</f>
        <v>15</v>
      </c>
      <c r="AD518" s="82" t="s">
        <v>4510</v>
      </c>
      <c r="AE518" s="82"/>
      <c r="AF518" s="82"/>
      <c r="AG518" s="82"/>
      <c r="AH518" s="82"/>
    </row>
    <row r="519" spans="1:34" s="80" customFormat="1" ht="23.1" customHeight="1">
      <c r="A519" s="82" t="s">
        <v>56</v>
      </c>
      <c r="B519" s="82" t="s">
        <v>26</v>
      </c>
      <c r="C519" s="82" t="s">
        <v>27</v>
      </c>
      <c r="D519" s="82" t="s">
        <v>28</v>
      </c>
      <c r="E519" s="82" t="s">
        <v>28</v>
      </c>
      <c r="F519" s="82" t="s">
        <v>29</v>
      </c>
      <c r="G519" s="82" t="s">
        <v>1887</v>
      </c>
      <c r="H519" s="80" t="s">
        <v>8165</v>
      </c>
      <c r="I519" s="82" t="s">
        <v>8162</v>
      </c>
      <c r="J519" s="82">
        <v>30</v>
      </c>
      <c r="K519" s="82">
        <v>6</v>
      </c>
      <c r="L519" s="82">
        <v>2018</v>
      </c>
      <c r="M519" s="76">
        <f t="shared" si="8"/>
        <v>43281</v>
      </c>
      <c r="N519" s="82" t="s">
        <v>1981</v>
      </c>
      <c r="O519" s="82">
        <v>15</v>
      </c>
      <c r="P519" s="82" t="s">
        <v>4511</v>
      </c>
      <c r="Q519" s="82" t="s">
        <v>4456</v>
      </c>
      <c r="R519" s="82" t="s">
        <v>4507</v>
      </c>
      <c r="S519" s="82" t="s">
        <v>4508</v>
      </c>
      <c r="T519" s="82" t="s">
        <v>4456</v>
      </c>
      <c r="U519" s="82" t="s">
        <v>4457</v>
      </c>
      <c r="V519" s="82" t="s">
        <v>4457</v>
      </c>
      <c r="W519" s="82" t="s">
        <v>173</v>
      </c>
      <c r="X519" s="82" t="s">
        <v>4517</v>
      </c>
      <c r="Y519" s="82" t="s">
        <v>4456</v>
      </c>
      <c r="Z519" s="80" t="str">
        <f>IF(OR(R:R="",S:S=""),"Missing",IF(OR(S:S="Both EC and Condoms",S:S="Condom",S:S="EC"),"Yes",IF(AND(R:R&lt;&gt;"0: No Method",R:R&lt;&gt;"6: EC",R:R&lt;&gt;"5: Condoms"),"Yes","No")))</f>
        <v>No</v>
      </c>
      <c r="AA5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19" s="80" t="str">
        <f>IF(W:W="Pregnant","Pregnant",IF(AND(Z:Z="No",AA:AA="Yes"),"Adopter",IF(Z:Z="Yes","Continuing User",IF(AND(Z:Z="No",AA:AA="No"),"Non-user","Missing"))))</f>
        <v>Adopter</v>
      </c>
      <c r="AC519" s="80">
        <f>VLOOKUP(N519,Registration!O:P,2,FALSE)</f>
        <v>15</v>
      </c>
      <c r="AD519" s="82" t="s">
        <v>4510</v>
      </c>
      <c r="AE519" s="82"/>
      <c r="AF519" s="82"/>
      <c r="AG519" s="82"/>
      <c r="AH519" s="82"/>
    </row>
    <row r="520" spans="1:34" s="80" customFormat="1" ht="23.1" customHeight="1">
      <c r="A520" s="82" t="s">
        <v>56</v>
      </c>
      <c r="B520" s="82" t="s">
        <v>26</v>
      </c>
      <c r="C520" s="82" t="s">
        <v>27</v>
      </c>
      <c r="D520" s="82" t="s">
        <v>28</v>
      </c>
      <c r="E520" s="82" t="s">
        <v>28</v>
      </c>
      <c r="F520" s="82" t="s">
        <v>29</v>
      </c>
      <c r="G520" s="82" t="s">
        <v>1887</v>
      </c>
      <c r="H520" s="80" t="s">
        <v>8165</v>
      </c>
      <c r="I520" s="82" t="s">
        <v>8162</v>
      </c>
      <c r="J520" s="82">
        <v>30</v>
      </c>
      <c r="K520" s="82">
        <v>6</v>
      </c>
      <c r="L520" s="82">
        <v>2018</v>
      </c>
      <c r="M520" s="76">
        <f t="shared" si="8"/>
        <v>43281</v>
      </c>
      <c r="N520" s="82" t="s">
        <v>2371</v>
      </c>
      <c r="O520" s="82">
        <v>16</v>
      </c>
      <c r="P520" s="82" t="s">
        <v>4506</v>
      </c>
      <c r="Q520" s="82" t="s">
        <v>4456</v>
      </c>
      <c r="R520" s="82" t="s">
        <v>4507</v>
      </c>
      <c r="S520" s="82" t="s">
        <v>4508</v>
      </c>
      <c r="T520" s="82" t="s">
        <v>4456</v>
      </c>
      <c r="U520" s="82" t="s">
        <v>4457</v>
      </c>
      <c r="V520" s="82" t="s">
        <v>4457</v>
      </c>
      <c r="W520" s="82" t="s">
        <v>173</v>
      </c>
      <c r="X520" s="82" t="s">
        <v>4517</v>
      </c>
      <c r="Y520" s="82" t="s">
        <v>4456</v>
      </c>
      <c r="Z520" s="80" t="str">
        <f>IF(OR(R:R="",S:S=""),"Missing",IF(OR(S:S="Both EC and Condoms",S:S="Condom",S:S="EC"),"Yes",IF(AND(R:R&lt;&gt;"0: No Method",R:R&lt;&gt;"6: EC",R:R&lt;&gt;"5: Condoms"),"Yes","No")))</f>
        <v>No</v>
      </c>
      <c r="AA5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20" s="80" t="str">
        <f>IF(W:W="Pregnant","Pregnant",IF(AND(Z:Z="No",AA:AA="Yes"),"Adopter",IF(Z:Z="Yes","Continuing User",IF(AND(Z:Z="No",AA:AA="No"),"Non-user","Missing"))))</f>
        <v>Adopter</v>
      </c>
      <c r="AC520" s="80">
        <f>VLOOKUP(N520,Registration!O:P,2,FALSE)</f>
        <v>16</v>
      </c>
      <c r="AD520" s="82" t="s">
        <v>4510</v>
      </c>
      <c r="AE520" s="82"/>
      <c r="AF520" s="82"/>
      <c r="AG520" s="82"/>
      <c r="AH520" s="82"/>
    </row>
    <row r="521" spans="1:34" s="80" customFormat="1" ht="23.1" customHeight="1">
      <c r="A521" s="82" t="s">
        <v>56</v>
      </c>
      <c r="B521" s="82" t="s">
        <v>26</v>
      </c>
      <c r="C521" s="82" t="s">
        <v>27</v>
      </c>
      <c r="D521" s="82" t="s">
        <v>28</v>
      </c>
      <c r="E521" s="82" t="s">
        <v>28</v>
      </c>
      <c r="F521" s="82" t="s">
        <v>29</v>
      </c>
      <c r="G521" s="82" t="s">
        <v>1887</v>
      </c>
      <c r="H521" s="80" t="s">
        <v>8165</v>
      </c>
      <c r="I521" s="82" t="s">
        <v>8162</v>
      </c>
      <c r="J521" s="82">
        <v>30</v>
      </c>
      <c r="K521" s="82">
        <v>6</v>
      </c>
      <c r="L521" s="82">
        <v>2018</v>
      </c>
      <c r="M521" s="76">
        <f t="shared" si="8"/>
        <v>43281</v>
      </c>
      <c r="N521" s="82" t="s">
        <v>2306</v>
      </c>
      <c r="O521" s="82">
        <v>16</v>
      </c>
      <c r="P521" s="82" t="s">
        <v>4511</v>
      </c>
      <c r="Q521" s="82" t="s">
        <v>4456</v>
      </c>
      <c r="R521" s="82" t="s">
        <v>4507</v>
      </c>
      <c r="S521" s="82" t="s">
        <v>4508</v>
      </c>
      <c r="T521" s="82" t="s">
        <v>4456</v>
      </c>
      <c r="U521" s="82" t="s">
        <v>4457</v>
      </c>
      <c r="V521" s="82" t="s">
        <v>4457</v>
      </c>
      <c r="W521" s="82" t="s">
        <v>173</v>
      </c>
      <c r="X521" s="82" t="s">
        <v>4517</v>
      </c>
      <c r="Y521" s="82" t="s">
        <v>4456</v>
      </c>
      <c r="Z521" s="80" t="str">
        <f>IF(OR(R:R="",S:S=""),"Missing",IF(OR(S:S="Both EC and Condoms",S:S="Condom",S:S="EC"),"Yes",IF(AND(R:R&lt;&gt;"0: No Method",R:R&lt;&gt;"6: EC",R:R&lt;&gt;"5: Condoms"),"Yes","No")))</f>
        <v>No</v>
      </c>
      <c r="AA5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21" s="80" t="str">
        <f>IF(W:W="Pregnant","Pregnant",IF(AND(Z:Z="No",AA:AA="Yes"),"Adopter",IF(Z:Z="Yes","Continuing User",IF(AND(Z:Z="No",AA:AA="No"),"Non-user","Missing"))))</f>
        <v>Adopter</v>
      </c>
      <c r="AC521" s="80">
        <f>VLOOKUP(N521,Registration!O:P,2,FALSE)</f>
        <v>16</v>
      </c>
      <c r="AD521" s="82" t="s">
        <v>4510</v>
      </c>
      <c r="AE521" s="82"/>
      <c r="AF521" s="82"/>
      <c r="AG521" s="82"/>
      <c r="AH521" s="82"/>
    </row>
    <row r="522" spans="1:34" s="80" customFormat="1" ht="23.1" customHeight="1">
      <c r="A522" s="82" t="s">
        <v>56</v>
      </c>
      <c r="B522" s="82" t="s">
        <v>26</v>
      </c>
      <c r="C522" s="82" t="s">
        <v>27</v>
      </c>
      <c r="D522" s="82" t="s">
        <v>28</v>
      </c>
      <c r="E522" s="82" t="s">
        <v>28</v>
      </c>
      <c r="F522" s="82" t="s">
        <v>29</v>
      </c>
      <c r="G522" s="82" t="s">
        <v>1887</v>
      </c>
      <c r="H522" s="80" t="s">
        <v>8165</v>
      </c>
      <c r="I522" s="82" t="s">
        <v>8162</v>
      </c>
      <c r="J522" s="82">
        <v>30</v>
      </c>
      <c r="K522" s="82">
        <v>6</v>
      </c>
      <c r="L522" s="82">
        <v>2018</v>
      </c>
      <c r="M522" s="76">
        <f t="shared" si="8"/>
        <v>43281</v>
      </c>
      <c r="N522" s="82" t="s">
        <v>2374</v>
      </c>
      <c r="O522" s="82">
        <v>15</v>
      </c>
      <c r="P522" s="82" t="s">
        <v>4506</v>
      </c>
      <c r="Q522" s="82" t="s">
        <v>4456</v>
      </c>
      <c r="R522" s="82" t="s">
        <v>4507</v>
      </c>
      <c r="S522" s="82" t="s">
        <v>4508</v>
      </c>
      <c r="T522" s="82" t="s">
        <v>4457</v>
      </c>
      <c r="U522" s="82" t="s">
        <v>4457</v>
      </c>
      <c r="V522" s="82" t="s">
        <v>4457</v>
      </c>
      <c r="W522" s="82" t="s">
        <v>173</v>
      </c>
      <c r="X522" s="82" t="s">
        <v>4507</v>
      </c>
      <c r="Y522" s="82" t="s">
        <v>4457</v>
      </c>
      <c r="Z522" s="80" t="str">
        <f>IF(OR(R:R="",S:S=""),"Missing",IF(OR(S:S="Both EC and Condoms",S:S="Condom",S:S="EC"),"Yes",IF(AND(R:R&lt;&gt;"0: No Method",R:R&lt;&gt;"6: EC",R:R&lt;&gt;"5: Condoms"),"Yes","No")))</f>
        <v>No</v>
      </c>
      <c r="AA5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22" s="80" t="s">
        <v>4509</v>
      </c>
      <c r="AC522" s="80">
        <f>VLOOKUP(N522,Registration!O:P,2,FALSE)</f>
        <v>15</v>
      </c>
      <c r="AD522" s="82" t="s">
        <v>4510</v>
      </c>
      <c r="AE522" s="82"/>
      <c r="AF522" s="82"/>
      <c r="AG522" s="82"/>
      <c r="AH522" s="82"/>
    </row>
    <row r="523" spans="1:34" s="80" customFormat="1" ht="23.1" customHeight="1">
      <c r="A523" s="82" t="s">
        <v>56</v>
      </c>
      <c r="B523" s="82" t="s">
        <v>26</v>
      </c>
      <c r="C523" s="82" t="s">
        <v>27</v>
      </c>
      <c r="D523" s="82" t="s">
        <v>28</v>
      </c>
      <c r="E523" s="82" t="s">
        <v>28</v>
      </c>
      <c r="F523" s="82" t="s">
        <v>29</v>
      </c>
      <c r="G523" s="82" t="s">
        <v>1887</v>
      </c>
      <c r="H523" s="80" t="s">
        <v>8165</v>
      </c>
      <c r="I523" s="82" t="s">
        <v>8162</v>
      </c>
      <c r="J523" s="82">
        <v>30</v>
      </c>
      <c r="K523" s="82">
        <v>6</v>
      </c>
      <c r="L523" s="82">
        <v>2018</v>
      </c>
      <c r="M523" s="76">
        <f t="shared" si="8"/>
        <v>43281</v>
      </c>
      <c r="N523" s="82" t="s">
        <v>2077</v>
      </c>
      <c r="O523" s="82">
        <v>15</v>
      </c>
      <c r="P523" s="82" t="s">
        <v>4506</v>
      </c>
      <c r="Q523" s="82" t="s">
        <v>4456</v>
      </c>
      <c r="R523" s="82" t="s">
        <v>4507</v>
      </c>
      <c r="S523" s="82" t="s">
        <v>4508</v>
      </c>
      <c r="T523" s="82" t="s">
        <v>4457</v>
      </c>
      <c r="U523" s="82" t="s">
        <v>4457</v>
      </c>
      <c r="V523" s="82" t="s">
        <v>4457</v>
      </c>
      <c r="W523" s="82" t="s">
        <v>173</v>
      </c>
      <c r="X523" s="82" t="s">
        <v>4507</v>
      </c>
      <c r="Y523" s="82" t="s">
        <v>4457</v>
      </c>
      <c r="Z523" s="80" t="str">
        <f>IF(OR(R:R="",S:S=""),"Missing",IF(OR(S:S="Both EC and Condoms",S:S="Condom",S:S="EC"),"Yes",IF(AND(R:R&lt;&gt;"0: No Method",R:R&lt;&gt;"6: EC",R:R&lt;&gt;"5: Condoms"),"Yes","No")))</f>
        <v>No</v>
      </c>
      <c r="AA5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23" s="80" t="s">
        <v>4509</v>
      </c>
      <c r="AC523" s="80">
        <f>VLOOKUP(N523,Registration!O:P,2,FALSE)</f>
        <v>15</v>
      </c>
      <c r="AD523" s="82" t="s">
        <v>4510</v>
      </c>
      <c r="AE523" s="82"/>
      <c r="AF523" s="82"/>
      <c r="AG523" s="82"/>
      <c r="AH523" s="82"/>
    </row>
    <row r="524" spans="1:34" s="80" customFormat="1" ht="23.1" customHeight="1">
      <c r="A524" s="82" t="s">
        <v>56</v>
      </c>
      <c r="B524" s="82" t="s">
        <v>26</v>
      </c>
      <c r="C524" s="82" t="s">
        <v>27</v>
      </c>
      <c r="D524" s="82" t="s">
        <v>28</v>
      </c>
      <c r="E524" s="82" t="s">
        <v>28</v>
      </c>
      <c r="F524" s="82" t="s">
        <v>29</v>
      </c>
      <c r="G524" s="82" t="s">
        <v>1887</v>
      </c>
      <c r="H524" s="80" t="s">
        <v>8165</v>
      </c>
      <c r="I524" s="82" t="s">
        <v>8162</v>
      </c>
      <c r="J524" s="82">
        <v>30</v>
      </c>
      <c r="K524" s="82">
        <v>6</v>
      </c>
      <c r="L524" s="82">
        <v>2018</v>
      </c>
      <c r="M524" s="76">
        <f t="shared" si="8"/>
        <v>43281</v>
      </c>
      <c r="N524" s="82" t="s">
        <v>2384</v>
      </c>
      <c r="O524" s="82">
        <v>16</v>
      </c>
      <c r="P524" s="82" t="s">
        <v>4506</v>
      </c>
      <c r="Q524" s="82" t="s">
        <v>4456</v>
      </c>
      <c r="R524" s="82" t="s">
        <v>4507</v>
      </c>
      <c r="S524" s="82" t="s">
        <v>4508</v>
      </c>
      <c r="T524" s="82" t="s">
        <v>4456</v>
      </c>
      <c r="U524" s="82" t="s">
        <v>4457</v>
      </c>
      <c r="V524" s="82" t="s">
        <v>4457</v>
      </c>
      <c r="W524" s="82" t="s">
        <v>173</v>
      </c>
      <c r="X524" s="80" t="s">
        <v>4518</v>
      </c>
      <c r="Y524" s="82" t="s">
        <v>4456</v>
      </c>
      <c r="Z524" s="80" t="str">
        <f>IF(OR(R:R="",S:S=""),"Missing",IF(OR(S:S="Both EC and Condoms",S:S="Condom",S:S="EC"),"Yes",IF(AND(R:R&lt;&gt;"0: No Method",R:R&lt;&gt;"6: EC",R:R&lt;&gt;"5: Condoms"),"Yes","No")))</f>
        <v>No</v>
      </c>
      <c r="AA5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24" s="80" t="str">
        <f>IF(W:W="Pregnant","Pregnant",IF(AND(Z:Z="No",AA:AA="Yes"),"Adopter",IF(Z:Z="Yes","Continuing User",IF(AND(Z:Z="No",AA:AA="No"),"Non-user","Missing"))))</f>
        <v>Adopter</v>
      </c>
      <c r="AC524" s="80">
        <f>VLOOKUP(N524,Registration!O:P,2,FALSE)</f>
        <v>16</v>
      </c>
      <c r="AD524" s="82" t="s">
        <v>4510</v>
      </c>
      <c r="AE524" s="82"/>
      <c r="AF524" s="82"/>
      <c r="AG524" s="82"/>
      <c r="AH524" s="82"/>
    </row>
    <row r="525" spans="1:34" s="80" customFormat="1" ht="23.1" customHeight="1">
      <c r="A525" s="82" t="s">
        <v>56</v>
      </c>
      <c r="B525" s="82" t="s">
        <v>26</v>
      </c>
      <c r="C525" s="82" t="s">
        <v>27</v>
      </c>
      <c r="D525" s="82" t="s">
        <v>28</v>
      </c>
      <c r="E525" s="82" t="s">
        <v>28</v>
      </c>
      <c r="F525" s="82" t="s">
        <v>29</v>
      </c>
      <c r="G525" s="82" t="s">
        <v>1887</v>
      </c>
      <c r="H525" s="80" t="s">
        <v>8165</v>
      </c>
      <c r="I525" s="82" t="s">
        <v>8162</v>
      </c>
      <c r="J525" s="82">
        <v>30</v>
      </c>
      <c r="K525" s="82">
        <v>6</v>
      </c>
      <c r="L525" s="82">
        <v>2018</v>
      </c>
      <c r="M525" s="76">
        <f t="shared" si="8"/>
        <v>43281</v>
      </c>
      <c r="N525" s="82" t="s">
        <v>2300</v>
      </c>
      <c r="O525" s="82">
        <v>17</v>
      </c>
      <c r="P525" s="82" t="s">
        <v>4511</v>
      </c>
      <c r="Q525" s="82" t="s">
        <v>4456</v>
      </c>
      <c r="R525" s="82" t="s">
        <v>4507</v>
      </c>
      <c r="S525" s="82" t="s">
        <v>4508</v>
      </c>
      <c r="T525" s="82" t="s">
        <v>4457</v>
      </c>
      <c r="U525" s="82" t="s">
        <v>4457</v>
      </c>
      <c r="V525" s="82" t="s">
        <v>4457</v>
      </c>
      <c r="W525" s="82" t="s">
        <v>173</v>
      </c>
      <c r="X525" s="82" t="s">
        <v>4507</v>
      </c>
      <c r="Y525" s="82" t="s">
        <v>4457</v>
      </c>
      <c r="Z525" s="80" t="str">
        <f>IF(OR(R:R="",S:S=""),"Missing",IF(OR(S:S="Both EC and Condoms",S:S="Condom",S:S="EC"),"Yes",IF(AND(R:R&lt;&gt;"0: No Method",R:R&lt;&gt;"6: EC",R:R&lt;&gt;"5: Condoms"),"Yes","No")))</f>
        <v>No</v>
      </c>
      <c r="AA5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25" s="80" t="s">
        <v>4509</v>
      </c>
      <c r="AC525" s="80">
        <f>VLOOKUP(N525,Registration!O:P,2,FALSE)</f>
        <v>17</v>
      </c>
      <c r="AD525" s="82" t="s">
        <v>4528</v>
      </c>
      <c r="AE525" s="83" t="s">
        <v>55</v>
      </c>
      <c r="AF525" s="82" t="s">
        <v>4536</v>
      </c>
      <c r="AG525" s="82" t="s">
        <v>4555</v>
      </c>
      <c r="AH525" s="82" t="s">
        <v>4556</v>
      </c>
    </row>
    <row r="526" spans="1:34" s="80" customFormat="1" ht="23.1" customHeight="1">
      <c r="A526" s="82" t="s">
        <v>56</v>
      </c>
      <c r="B526" s="82" t="s">
        <v>26</v>
      </c>
      <c r="C526" s="82" t="s">
        <v>27</v>
      </c>
      <c r="D526" s="82" t="s">
        <v>28</v>
      </c>
      <c r="E526" s="82" t="s">
        <v>28</v>
      </c>
      <c r="F526" s="82" t="s">
        <v>29</v>
      </c>
      <c r="G526" s="82" t="s">
        <v>1887</v>
      </c>
      <c r="H526" s="80" t="s">
        <v>8165</v>
      </c>
      <c r="I526" s="82" t="s">
        <v>8162</v>
      </c>
      <c r="J526" s="82">
        <v>30</v>
      </c>
      <c r="K526" s="82">
        <v>6</v>
      </c>
      <c r="L526" s="82">
        <v>2018</v>
      </c>
      <c r="M526" s="76">
        <f t="shared" si="8"/>
        <v>43281</v>
      </c>
      <c r="N526" s="82" t="s">
        <v>2376</v>
      </c>
      <c r="O526" s="82">
        <v>15</v>
      </c>
      <c r="P526" s="82" t="s">
        <v>4506</v>
      </c>
      <c r="Q526" s="82" t="s">
        <v>4456</v>
      </c>
      <c r="R526" s="82" t="s">
        <v>4507</v>
      </c>
      <c r="S526" s="82" t="s">
        <v>4508</v>
      </c>
      <c r="T526" s="82" t="s">
        <v>4457</v>
      </c>
      <c r="U526" s="82" t="s">
        <v>4457</v>
      </c>
      <c r="V526" s="82" t="s">
        <v>4457</v>
      </c>
      <c r="W526" s="82" t="s">
        <v>173</v>
      </c>
      <c r="X526" s="82" t="s">
        <v>4507</v>
      </c>
      <c r="Y526" s="82" t="s">
        <v>4457</v>
      </c>
      <c r="Z526" s="80" t="str">
        <f>IF(OR(R:R="",S:S=""),"Missing",IF(OR(S:S="Both EC and Condoms",S:S="Condom",S:S="EC"),"Yes",IF(AND(R:R&lt;&gt;"0: No Method",R:R&lt;&gt;"6: EC",R:R&lt;&gt;"5: Condoms"),"Yes","No")))</f>
        <v>No</v>
      </c>
      <c r="AA5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26" s="80" t="s">
        <v>4509</v>
      </c>
      <c r="AC526" s="80">
        <f>VLOOKUP(N526,Registration!O:P,2,FALSE)</f>
        <v>15</v>
      </c>
      <c r="AD526" s="82" t="s">
        <v>4510</v>
      </c>
      <c r="AE526" s="82"/>
      <c r="AF526" s="82"/>
      <c r="AG526" s="82"/>
      <c r="AH526" s="82"/>
    </row>
    <row r="527" spans="1:34" s="80" customFormat="1" ht="23.1" customHeight="1">
      <c r="A527" s="82" t="s">
        <v>56</v>
      </c>
      <c r="B527" s="82" t="s">
        <v>26</v>
      </c>
      <c r="C527" s="82" t="s">
        <v>27</v>
      </c>
      <c r="D527" s="82" t="s">
        <v>28</v>
      </c>
      <c r="E527" s="82" t="s">
        <v>28</v>
      </c>
      <c r="F527" s="82" t="s">
        <v>29</v>
      </c>
      <c r="G527" s="82" t="s">
        <v>1887</v>
      </c>
      <c r="H527" s="80" t="s">
        <v>8165</v>
      </c>
      <c r="I527" s="82" t="s">
        <v>8162</v>
      </c>
      <c r="J527" s="82">
        <v>30</v>
      </c>
      <c r="K527" s="82">
        <v>6</v>
      </c>
      <c r="L527" s="82">
        <v>2018</v>
      </c>
      <c r="M527" s="76">
        <f t="shared" si="8"/>
        <v>43281</v>
      </c>
      <c r="N527" s="82" t="s">
        <v>2334</v>
      </c>
      <c r="O527" s="82">
        <v>16</v>
      </c>
      <c r="P527" s="82" t="s">
        <v>4511</v>
      </c>
      <c r="Q527" s="82" t="s">
        <v>4456</v>
      </c>
      <c r="R527" s="82" t="s">
        <v>4507</v>
      </c>
      <c r="S527" s="82" t="s">
        <v>4508</v>
      </c>
      <c r="T527" s="82" t="s">
        <v>4456</v>
      </c>
      <c r="U527" s="82" t="s">
        <v>4457</v>
      </c>
      <c r="V527" s="82" t="s">
        <v>4457</v>
      </c>
      <c r="W527" s="82" t="s">
        <v>173</v>
      </c>
      <c r="X527" s="82" t="s">
        <v>4517</v>
      </c>
      <c r="Y527" s="82" t="s">
        <v>4456</v>
      </c>
      <c r="Z527" s="80" t="str">
        <f>IF(OR(R:R="",S:S=""),"Missing",IF(OR(S:S="Both EC and Condoms",S:S="Condom",S:S="EC"),"Yes",IF(AND(R:R&lt;&gt;"0: No Method",R:R&lt;&gt;"6: EC",R:R&lt;&gt;"5: Condoms"),"Yes","No")))</f>
        <v>No</v>
      </c>
      <c r="AA5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27" s="80" t="str">
        <f>IF(W:W="Pregnant","Pregnant",IF(AND(Z:Z="No",AA:AA="Yes"),"Adopter",IF(Z:Z="Yes","Continuing User",IF(AND(Z:Z="No",AA:AA="No"),"Non-user","Missing"))))</f>
        <v>Adopter</v>
      </c>
      <c r="AC527" s="80">
        <f>VLOOKUP(N527,Registration!O:P,2,FALSE)</f>
        <v>16</v>
      </c>
      <c r="AD527" s="82" t="s">
        <v>4510</v>
      </c>
      <c r="AE527" s="82"/>
      <c r="AF527" s="82"/>
      <c r="AG527" s="82"/>
      <c r="AH527" s="82"/>
    </row>
    <row r="528" spans="1:34" s="80" customFormat="1" ht="23.1" customHeight="1">
      <c r="A528" s="82" t="s">
        <v>56</v>
      </c>
      <c r="B528" s="82" t="s">
        <v>26</v>
      </c>
      <c r="C528" s="82" t="s">
        <v>27</v>
      </c>
      <c r="D528" s="82" t="s">
        <v>28</v>
      </c>
      <c r="E528" s="82" t="s">
        <v>28</v>
      </c>
      <c r="F528" s="82" t="s">
        <v>29</v>
      </c>
      <c r="G528" s="82" t="s">
        <v>1887</v>
      </c>
      <c r="H528" s="80" t="s">
        <v>8165</v>
      </c>
      <c r="I528" s="82" t="s">
        <v>8162</v>
      </c>
      <c r="J528" s="82">
        <v>30</v>
      </c>
      <c r="K528" s="82">
        <v>6</v>
      </c>
      <c r="L528" s="82">
        <v>2018</v>
      </c>
      <c r="M528" s="76">
        <f t="shared" si="8"/>
        <v>43281</v>
      </c>
      <c r="N528" s="82" t="s">
        <v>2067</v>
      </c>
      <c r="O528" s="82">
        <v>15</v>
      </c>
      <c r="P528" s="82" t="s">
        <v>4511</v>
      </c>
      <c r="Q528" s="82" t="s">
        <v>4456</v>
      </c>
      <c r="R528" s="82" t="s">
        <v>4507</v>
      </c>
      <c r="S528" s="82" t="s">
        <v>4508</v>
      </c>
      <c r="T528" s="82" t="s">
        <v>4456</v>
      </c>
      <c r="U528" s="82" t="s">
        <v>4457</v>
      </c>
      <c r="V528" s="82" t="s">
        <v>4457</v>
      </c>
      <c r="W528" s="82" t="s">
        <v>173</v>
      </c>
      <c r="X528" s="82" t="s">
        <v>4517</v>
      </c>
      <c r="Y528" s="82" t="s">
        <v>4456</v>
      </c>
      <c r="Z528" s="80" t="str">
        <f>IF(OR(R:R="",S:S=""),"Missing",IF(OR(S:S="Both EC and Condoms",S:S="Condom",S:S="EC"),"Yes",IF(AND(R:R&lt;&gt;"0: No Method",R:R&lt;&gt;"6: EC",R:R&lt;&gt;"5: Condoms"),"Yes","No")))</f>
        <v>No</v>
      </c>
      <c r="AA5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28" s="80" t="str">
        <f>IF(W:W="Pregnant","Pregnant",IF(AND(Z:Z="No",AA:AA="Yes"),"Adopter",IF(Z:Z="Yes","Continuing User",IF(AND(Z:Z="No",AA:AA="No"),"Non-user","Missing"))))</f>
        <v>Adopter</v>
      </c>
      <c r="AC528" s="80">
        <f>VLOOKUP(N528,Registration!O:P,2,FALSE)</f>
        <v>15</v>
      </c>
      <c r="AD528" s="82" t="s">
        <v>4510</v>
      </c>
      <c r="AE528" s="82"/>
      <c r="AF528" s="82"/>
      <c r="AG528" s="82"/>
      <c r="AH528" s="82"/>
    </row>
    <row r="529" spans="1:34" s="80" customFormat="1" ht="23.1" customHeight="1">
      <c r="A529" s="82" t="s">
        <v>56</v>
      </c>
      <c r="B529" s="82" t="s">
        <v>26</v>
      </c>
      <c r="C529" s="82" t="s">
        <v>27</v>
      </c>
      <c r="D529" s="82" t="s">
        <v>28</v>
      </c>
      <c r="E529" s="82" t="s">
        <v>28</v>
      </c>
      <c r="F529" s="82" t="s">
        <v>29</v>
      </c>
      <c r="G529" s="82" t="s">
        <v>1887</v>
      </c>
      <c r="H529" s="80" t="s">
        <v>8165</v>
      </c>
      <c r="I529" s="82" t="s">
        <v>8162</v>
      </c>
      <c r="J529" s="82">
        <v>30</v>
      </c>
      <c r="K529" s="82">
        <v>6</v>
      </c>
      <c r="L529" s="82">
        <v>2018</v>
      </c>
      <c r="M529" s="76">
        <f t="shared" si="8"/>
        <v>43281</v>
      </c>
      <c r="N529" s="82" t="s">
        <v>2263</v>
      </c>
      <c r="O529" s="82">
        <v>16</v>
      </c>
      <c r="P529" s="82" t="s">
        <v>4511</v>
      </c>
      <c r="Q529" s="82" t="s">
        <v>4456</v>
      </c>
      <c r="R529" s="82" t="s">
        <v>4507</v>
      </c>
      <c r="S529" s="82" t="s">
        <v>4508</v>
      </c>
      <c r="T529" s="82" t="s">
        <v>4456</v>
      </c>
      <c r="U529" s="82" t="s">
        <v>4457</v>
      </c>
      <c r="V529" s="82" t="s">
        <v>4457</v>
      </c>
      <c r="W529" s="82" t="s">
        <v>173</v>
      </c>
      <c r="X529" s="82" t="s">
        <v>4517</v>
      </c>
      <c r="Y529" s="82" t="s">
        <v>4456</v>
      </c>
      <c r="Z529" s="80" t="str">
        <f>IF(OR(R:R="",S:S=""),"Missing",IF(OR(S:S="Both EC and Condoms",S:S="Condom",S:S="EC"),"Yes",IF(AND(R:R&lt;&gt;"0: No Method",R:R&lt;&gt;"6: EC",R:R&lt;&gt;"5: Condoms"),"Yes","No")))</f>
        <v>No</v>
      </c>
      <c r="AA5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29" s="80" t="str">
        <f>IF(W:W="Pregnant","Pregnant",IF(AND(Z:Z="No",AA:AA="Yes"),"Adopter",IF(Z:Z="Yes","Continuing User",IF(AND(Z:Z="No",AA:AA="No"),"Non-user","Missing"))))</f>
        <v>Adopter</v>
      </c>
      <c r="AC529" s="80">
        <f>VLOOKUP(N529,Registration!O:P,2,FALSE)</f>
        <v>16</v>
      </c>
      <c r="AD529" s="82" t="s">
        <v>4510</v>
      </c>
      <c r="AE529" s="82"/>
      <c r="AF529" s="82"/>
      <c r="AG529" s="82"/>
      <c r="AH529" s="82"/>
    </row>
    <row r="530" spans="1:34" s="80" customFormat="1" ht="23.1" customHeight="1">
      <c r="A530" s="82" t="s">
        <v>56</v>
      </c>
      <c r="B530" s="82" t="s">
        <v>26</v>
      </c>
      <c r="C530" s="82" t="s">
        <v>27</v>
      </c>
      <c r="D530" s="82" t="s">
        <v>28</v>
      </c>
      <c r="E530" s="82" t="s">
        <v>28</v>
      </c>
      <c r="F530" s="82" t="s">
        <v>29</v>
      </c>
      <c r="G530" s="82" t="s">
        <v>1887</v>
      </c>
      <c r="H530" s="80" t="s">
        <v>8165</v>
      </c>
      <c r="I530" s="82" t="s">
        <v>8162</v>
      </c>
      <c r="J530" s="82">
        <v>30</v>
      </c>
      <c r="K530" s="82">
        <v>6</v>
      </c>
      <c r="L530" s="82">
        <v>2018</v>
      </c>
      <c r="M530" s="76">
        <f t="shared" si="8"/>
        <v>43281</v>
      </c>
      <c r="N530" s="82" t="s">
        <v>2349</v>
      </c>
      <c r="O530" s="82">
        <v>15</v>
      </c>
      <c r="P530" s="82" t="s">
        <v>4511</v>
      </c>
      <c r="Q530" s="82" t="s">
        <v>4456</v>
      </c>
      <c r="R530" s="82" t="s">
        <v>4507</v>
      </c>
      <c r="S530" s="82" t="s">
        <v>4508</v>
      </c>
      <c r="T530" s="82" t="s">
        <v>4456</v>
      </c>
      <c r="U530" s="82" t="s">
        <v>4457</v>
      </c>
      <c r="V530" s="82" t="s">
        <v>4457</v>
      </c>
      <c r="W530" s="82" t="s">
        <v>173</v>
      </c>
      <c r="X530" s="82" t="s">
        <v>4517</v>
      </c>
      <c r="Y530" s="82" t="s">
        <v>4456</v>
      </c>
      <c r="Z530" s="80" t="str">
        <f>IF(OR(R:R="",S:S=""),"Missing",IF(OR(S:S="Both EC and Condoms",S:S="Condom",S:S="EC"),"Yes",IF(AND(R:R&lt;&gt;"0: No Method",R:R&lt;&gt;"6: EC",R:R&lt;&gt;"5: Condoms"),"Yes","No")))</f>
        <v>No</v>
      </c>
      <c r="AA5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30" s="80" t="str">
        <f>IF(W:W="Pregnant","Pregnant",IF(AND(Z:Z="No",AA:AA="Yes"),"Adopter",IF(Z:Z="Yes","Continuing User",IF(AND(Z:Z="No",AA:AA="No"),"Non-user","Missing"))))</f>
        <v>Adopter</v>
      </c>
      <c r="AC530" s="80">
        <f>VLOOKUP(N530,Registration!O:P,2,FALSE)</f>
        <v>15</v>
      </c>
      <c r="AD530" s="82" t="s">
        <v>4510</v>
      </c>
      <c r="AE530" s="82"/>
      <c r="AF530" s="82"/>
      <c r="AG530" s="82"/>
      <c r="AH530" s="82"/>
    </row>
    <row r="531" spans="1:34" s="80" customFormat="1" ht="23.1" customHeight="1">
      <c r="A531" s="82" t="s">
        <v>56</v>
      </c>
      <c r="B531" s="82" t="s">
        <v>26</v>
      </c>
      <c r="C531" s="82" t="s">
        <v>27</v>
      </c>
      <c r="D531" s="82" t="s">
        <v>28</v>
      </c>
      <c r="E531" s="82" t="s">
        <v>28</v>
      </c>
      <c r="F531" s="82" t="s">
        <v>29</v>
      </c>
      <c r="G531" s="82" t="s">
        <v>1887</v>
      </c>
      <c r="H531" s="80" t="s">
        <v>8165</v>
      </c>
      <c r="I531" s="82" t="s">
        <v>8162</v>
      </c>
      <c r="J531" s="82">
        <v>30</v>
      </c>
      <c r="K531" s="82">
        <v>6</v>
      </c>
      <c r="L531" s="82">
        <v>2018</v>
      </c>
      <c r="M531" s="76">
        <f t="shared" si="8"/>
        <v>43281</v>
      </c>
      <c r="N531" s="82" t="s">
        <v>2302</v>
      </c>
      <c r="O531" s="82">
        <v>18</v>
      </c>
      <c r="P531" s="82" t="s">
        <v>4511</v>
      </c>
      <c r="Q531" s="82" t="s">
        <v>4456</v>
      </c>
      <c r="R531" s="82" t="s">
        <v>4526</v>
      </c>
      <c r="S531" s="82" t="s">
        <v>4508</v>
      </c>
      <c r="T531" s="82" t="s">
        <v>4457</v>
      </c>
      <c r="U531" s="82" t="s">
        <v>4457</v>
      </c>
      <c r="V531" s="82" t="s">
        <v>4457</v>
      </c>
      <c r="W531" s="82" t="s">
        <v>173</v>
      </c>
      <c r="X531" s="82" t="s">
        <v>4517</v>
      </c>
      <c r="Y531" s="82" t="s">
        <v>4456</v>
      </c>
      <c r="Z531" s="80" t="str">
        <f>IF(OR(R:R="",S:S=""),"Missing",IF(OR(S:S="Both EC and Condoms",S:S="Condom",S:S="EC"),"Yes",IF(AND(R:R&lt;&gt;"0: No Method",R:R&lt;&gt;"6: EC",R:R&lt;&gt;"5: Condoms"),"Yes","No")))</f>
        <v>Yes</v>
      </c>
      <c r="AA5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31" s="80" t="str">
        <f>IF(W:W="Pregnant","Pregnant",IF(AND(Z:Z="No",AA:AA="Yes"),"Adopter",IF(Z:Z="Yes","Continuing User",IF(AND(Z:Z="No",AA:AA="No"),"Non-user","Missing"))))</f>
        <v>Continuing User</v>
      </c>
      <c r="AC531" s="80">
        <f>VLOOKUP(N531,Registration!O:P,2,FALSE)</f>
        <v>18</v>
      </c>
      <c r="AD531" s="82" t="s">
        <v>4510</v>
      </c>
      <c r="AE531" s="82"/>
      <c r="AF531" s="82"/>
      <c r="AG531" s="82"/>
      <c r="AH531" s="82"/>
    </row>
    <row r="532" spans="1:34" s="80" customFormat="1" ht="23.1" customHeight="1">
      <c r="A532" s="82" t="s">
        <v>59</v>
      </c>
      <c r="B532" s="82" t="s">
        <v>26</v>
      </c>
      <c r="C532" s="82" t="s">
        <v>27</v>
      </c>
      <c r="D532" s="82" t="s">
        <v>28</v>
      </c>
      <c r="E532" s="82" t="s">
        <v>28</v>
      </c>
      <c r="F532" s="82" t="s">
        <v>111</v>
      </c>
      <c r="G532" s="82" t="s">
        <v>167</v>
      </c>
      <c r="H532" s="80" t="s">
        <v>8159</v>
      </c>
      <c r="I532" s="82" t="s">
        <v>8161</v>
      </c>
      <c r="J532" s="82">
        <v>2</v>
      </c>
      <c r="K532" s="82">
        <v>7</v>
      </c>
      <c r="L532" s="82">
        <v>2018</v>
      </c>
      <c r="M532" s="76">
        <f t="shared" si="8"/>
        <v>43283</v>
      </c>
      <c r="N532" s="82" t="s">
        <v>585</v>
      </c>
      <c r="O532" s="82">
        <v>19</v>
      </c>
      <c r="P532" s="82" t="s">
        <v>4506</v>
      </c>
      <c r="Q532" s="82" t="s">
        <v>4456</v>
      </c>
      <c r="R532" s="82" t="s">
        <v>4507</v>
      </c>
      <c r="S532" s="82" t="s">
        <v>4508</v>
      </c>
      <c r="T532" s="82" t="s">
        <v>4456</v>
      </c>
      <c r="U532" s="82" t="s">
        <v>4457</v>
      </c>
      <c r="V532" s="82" t="s">
        <v>4457</v>
      </c>
      <c r="W532" s="82" t="s">
        <v>173</v>
      </c>
      <c r="X532" s="82" t="s">
        <v>4515</v>
      </c>
      <c r="Y532" s="82" t="s">
        <v>4457</v>
      </c>
      <c r="Z532" s="80" t="str">
        <f>IF(OR(R:R="",S:S=""),"Missing",IF(OR(S:S="Both EC and Condoms",S:S="Condom",S:S="EC"),"Yes",IF(AND(R:R&lt;&gt;"0: No Method",R:R&lt;&gt;"6: EC",R:R&lt;&gt;"5: Condoms"),"Yes","No")))</f>
        <v>No</v>
      </c>
      <c r="AA5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32" s="80" t="str">
        <f>IF(W:W="Pregnant","Pregnant",IF(AND(Z:Z="No",AA:AA="Yes"),"Adopter",IF(Z:Z="Yes","Continuing User",IF(AND(Z:Z="No",AA:AA="No"),"Non-user","Missing"))))</f>
        <v>Adopter</v>
      </c>
      <c r="AC532" s="80">
        <f>VLOOKUP(N532,Registration!O:P,2,FALSE)</f>
        <v>19</v>
      </c>
      <c r="AD532" s="82" t="s">
        <v>4510</v>
      </c>
      <c r="AE532" s="82"/>
      <c r="AF532" s="82"/>
      <c r="AG532" s="82"/>
      <c r="AH532" s="82"/>
    </row>
    <row r="533" spans="1:34" s="80" customFormat="1" ht="23.1" customHeight="1">
      <c r="A533" s="82" t="s">
        <v>59</v>
      </c>
      <c r="B533" s="82" t="s">
        <v>26</v>
      </c>
      <c r="C533" s="82" t="s">
        <v>27</v>
      </c>
      <c r="D533" s="82" t="s">
        <v>28</v>
      </c>
      <c r="E533" s="82" t="s">
        <v>28</v>
      </c>
      <c r="F533" s="82" t="s">
        <v>111</v>
      </c>
      <c r="G533" s="82" t="s">
        <v>167</v>
      </c>
      <c r="H533" s="80" t="s">
        <v>8159</v>
      </c>
      <c r="I533" s="82" t="s">
        <v>8161</v>
      </c>
      <c r="J533" s="82">
        <v>2</v>
      </c>
      <c r="K533" s="82">
        <v>7</v>
      </c>
      <c r="L533" s="82">
        <v>2018</v>
      </c>
      <c r="M533" s="76">
        <f t="shared" si="8"/>
        <v>43283</v>
      </c>
      <c r="N533" s="82" t="s">
        <v>587</v>
      </c>
      <c r="O533" s="82">
        <v>19</v>
      </c>
      <c r="P533" s="82" t="s">
        <v>4506</v>
      </c>
      <c r="Q533" s="82" t="s">
        <v>4456</v>
      </c>
      <c r="R533" s="82" t="s">
        <v>4507</v>
      </c>
      <c r="S533" s="82" t="s">
        <v>4508</v>
      </c>
      <c r="T533" s="82" t="s">
        <v>4456</v>
      </c>
      <c r="U533" s="82" t="s">
        <v>4457</v>
      </c>
      <c r="V533" s="82" t="s">
        <v>4457</v>
      </c>
      <c r="W533" s="82" t="s">
        <v>173</v>
      </c>
      <c r="X533" s="82" t="s">
        <v>4515</v>
      </c>
      <c r="Y533" s="82" t="s">
        <v>4457</v>
      </c>
      <c r="Z533" s="80" t="str">
        <f>IF(OR(R:R="",S:S=""),"Missing",IF(OR(S:S="Both EC and Condoms",S:S="Condom",S:S="EC"),"Yes",IF(AND(R:R&lt;&gt;"0: No Method",R:R&lt;&gt;"6: EC",R:R&lt;&gt;"5: Condoms"),"Yes","No")))</f>
        <v>No</v>
      </c>
      <c r="AA5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33" s="80" t="str">
        <f>IF(W:W="Pregnant","Pregnant",IF(AND(Z:Z="No",AA:AA="Yes"),"Adopter",IF(Z:Z="Yes","Continuing User",IF(AND(Z:Z="No",AA:AA="No"),"Non-user","Missing"))))</f>
        <v>Adopter</v>
      </c>
      <c r="AC533" s="80">
        <f>VLOOKUP(N533,Registration!O:P,2,FALSE)</f>
        <v>19</v>
      </c>
      <c r="AD533" s="82" t="s">
        <v>4510</v>
      </c>
      <c r="AE533" s="82"/>
      <c r="AF533" s="82"/>
      <c r="AG533" s="82"/>
      <c r="AH533" s="82"/>
    </row>
    <row r="534" spans="1:34" s="80" customFormat="1" ht="23.1" customHeight="1">
      <c r="A534" s="82" t="s">
        <v>59</v>
      </c>
      <c r="B534" s="82" t="s">
        <v>26</v>
      </c>
      <c r="C534" s="82" t="s">
        <v>27</v>
      </c>
      <c r="D534" s="82" t="s">
        <v>28</v>
      </c>
      <c r="E534" s="82" t="s">
        <v>28</v>
      </c>
      <c r="F534" s="82" t="s">
        <v>111</v>
      </c>
      <c r="G534" s="82" t="s">
        <v>167</v>
      </c>
      <c r="H534" s="80" t="s">
        <v>8159</v>
      </c>
      <c r="I534" s="82" t="s">
        <v>8161</v>
      </c>
      <c r="J534" s="82">
        <v>5</v>
      </c>
      <c r="K534" s="82">
        <v>7</v>
      </c>
      <c r="L534" s="82">
        <v>2018</v>
      </c>
      <c r="M534" s="76">
        <f t="shared" si="8"/>
        <v>43286</v>
      </c>
      <c r="N534" s="82" t="s">
        <v>636</v>
      </c>
      <c r="O534" s="82">
        <v>19</v>
      </c>
      <c r="P534" s="82" t="s">
        <v>4506</v>
      </c>
      <c r="Q534" s="82" t="s">
        <v>4456</v>
      </c>
      <c r="R534" s="82" t="s">
        <v>4507</v>
      </c>
      <c r="S534" s="82" t="s">
        <v>4508</v>
      </c>
      <c r="T534" s="82" t="s">
        <v>4456</v>
      </c>
      <c r="U534" s="82" t="s">
        <v>4457</v>
      </c>
      <c r="V534" s="82" t="s">
        <v>4457</v>
      </c>
      <c r="W534" s="82" t="s">
        <v>173</v>
      </c>
      <c r="X534" s="82" t="s">
        <v>4521</v>
      </c>
      <c r="Y534" s="82" t="s">
        <v>4456</v>
      </c>
      <c r="Z534" s="80" t="str">
        <f>IF(OR(R:R="",S:S=""),"Missing",IF(OR(S:S="Both EC and Condoms",S:S="Condom",S:S="EC"),"Yes",IF(AND(R:R&lt;&gt;"0: No Method",R:R&lt;&gt;"6: EC",R:R&lt;&gt;"5: Condoms"),"Yes","No")))</f>
        <v>No</v>
      </c>
      <c r="AA5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34" s="80" t="str">
        <f>IF(W:W="Pregnant","Pregnant",IF(AND(Z:Z="No",AA:AA="Yes"),"Adopter",IF(Z:Z="Yes","Continuing User",IF(AND(Z:Z="No",AA:AA="No"),"Non-user","Missing"))))</f>
        <v>Adopter</v>
      </c>
      <c r="AC534" s="80">
        <f>VLOOKUP(N534,Registration!O:P,2,FALSE)</f>
        <v>19</v>
      </c>
      <c r="AD534" s="82" t="s">
        <v>4510</v>
      </c>
      <c r="AE534" s="82"/>
      <c r="AF534" s="82"/>
      <c r="AG534" s="82"/>
      <c r="AH534" s="82"/>
    </row>
    <row r="535" spans="1:34" s="80" customFormat="1" ht="23.1" customHeight="1">
      <c r="A535" s="82" t="s">
        <v>59</v>
      </c>
      <c r="B535" s="82" t="s">
        <v>26</v>
      </c>
      <c r="C535" s="82" t="s">
        <v>27</v>
      </c>
      <c r="D535" s="82" t="s">
        <v>28</v>
      </c>
      <c r="E535" s="82" t="s">
        <v>28</v>
      </c>
      <c r="F535" s="82" t="s">
        <v>111</v>
      </c>
      <c r="G535" s="82" t="s">
        <v>167</v>
      </c>
      <c r="H535" s="80" t="s">
        <v>8159</v>
      </c>
      <c r="I535" s="82" t="s">
        <v>8161</v>
      </c>
      <c r="J535" s="82">
        <v>6</v>
      </c>
      <c r="K535" s="82">
        <v>7</v>
      </c>
      <c r="L535" s="82">
        <v>2018</v>
      </c>
      <c r="M535" s="76">
        <f t="shared" si="8"/>
        <v>43287</v>
      </c>
      <c r="N535" s="82" t="s">
        <v>638</v>
      </c>
      <c r="O535" s="82">
        <v>19</v>
      </c>
      <c r="P535" s="82" t="s">
        <v>4506</v>
      </c>
      <c r="Q535" s="82" t="s">
        <v>4456</v>
      </c>
      <c r="R535" s="82" t="s">
        <v>4507</v>
      </c>
      <c r="S535" s="82" t="s">
        <v>4508</v>
      </c>
      <c r="T535" s="82" t="s">
        <v>4456</v>
      </c>
      <c r="U535" s="82" t="s">
        <v>4457</v>
      </c>
      <c r="V535" s="82" t="s">
        <v>4457</v>
      </c>
      <c r="W535" s="82" t="s">
        <v>173</v>
      </c>
      <c r="X535" s="82" t="s">
        <v>4515</v>
      </c>
      <c r="Y535" s="82" t="s">
        <v>4457</v>
      </c>
      <c r="Z535" s="80" t="str">
        <f>IF(OR(R:R="",S:S=""),"Missing",IF(OR(S:S="Both EC and Condoms",S:S="Condom",S:S="EC"),"Yes",IF(AND(R:R&lt;&gt;"0: No Method",R:R&lt;&gt;"6: EC",R:R&lt;&gt;"5: Condoms"),"Yes","No")))</f>
        <v>No</v>
      </c>
      <c r="AA5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35" s="80" t="str">
        <f>IF(W:W="Pregnant","Pregnant",IF(AND(Z:Z="No",AA:AA="Yes"),"Adopter",IF(Z:Z="Yes","Continuing User",IF(AND(Z:Z="No",AA:AA="No"),"Non-user","Missing"))))</f>
        <v>Adopter</v>
      </c>
      <c r="AC535" s="80">
        <f>VLOOKUP(N535,Registration!O:P,2,FALSE)</f>
        <v>19</v>
      </c>
      <c r="AD535" s="82" t="s">
        <v>4510</v>
      </c>
      <c r="AE535" s="82"/>
      <c r="AF535" s="82"/>
      <c r="AG535" s="82"/>
      <c r="AH535" s="82"/>
    </row>
    <row r="536" spans="1:34" s="80" customFormat="1" ht="23.1" customHeight="1">
      <c r="A536" s="82" t="s">
        <v>59</v>
      </c>
      <c r="B536" s="82" t="s">
        <v>26</v>
      </c>
      <c r="C536" s="82" t="s">
        <v>27</v>
      </c>
      <c r="D536" s="82" t="s">
        <v>28</v>
      </c>
      <c r="E536" s="82" t="s">
        <v>28</v>
      </c>
      <c r="F536" s="82" t="s">
        <v>111</v>
      </c>
      <c r="G536" s="82" t="s">
        <v>167</v>
      </c>
      <c r="H536" s="80" t="s">
        <v>8159</v>
      </c>
      <c r="I536" s="82" t="s">
        <v>8161</v>
      </c>
      <c r="J536" s="82">
        <v>6</v>
      </c>
      <c r="K536" s="82">
        <v>7</v>
      </c>
      <c r="L536" s="82">
        <v>2018</v>
      </c>
      <c r="M536" s="76">
        <f t="shared" si="8"/>
        <v>43287</v>
      </c>
      <c r="N536" s="82" t="s">
        <v>639</v>
      </c>
      <c r="O536" s="82">
        <v>19</v>
      </c>
      <c r="P536" s="82" t="s">
        <v>4506</v>
      </c>
      <c r="Q536" s="82" t="s">
        <v>4456</v>
      </c>
      <c r="R536" s="82" t="s">
        <v>4507</v>
      </c>
      <c r="S536" s="82" t="s">
        <v>4508</v>
      </c>
      <c r="T536" s="82" t="s">
        <v>4456</v>
      </c>
      <c r="U536" s="82" t="s">
        <v>4457</v>
      </c>
      <c r="V536" s="82" t="s">
        <v>4457</v>
      </c>
      <c r="W536" s="82" t="s">
        <v>173</v>
      </c>
      <c r="X536" s="82" t="s">
        <v>4515</v>
      </c>
      <c r="Y536" s="82" t="s">
        <v>4457</v>
      </c>
      <c r="Z536" s="80" t="str">
        <f>IF(OR(R:R="",S:S=""),"Missing",IF(OR(S:S="Both EC and Condoms",S:S="Condom",S:S="EC"),"Yes",IF(AND(R:R&lt;&gt;"0: No Method",R:R&lt;&gt;"6: EC",R:R&lt;&gt;"5: Condoms"),"Yes","No")))</f>
        <v>No</v>
      </c>
      <c r="AA5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36" s="80" t="str">
        <f>IF(W:W="Pregnant","Pregnant",IF(AND(Z:Z="No",AA:AA="Yes"),"Adopter",IF(Z:Z="Yes","Continuing User",IF(AND(Z:Z="No",AA:AA="No"),"Non-user","Missing"))))</f>
        <v>Adopter</v>
      </c>
      <c r="AC536" s="80">
        <f>VLOOKUP(N536,Registration!O:P,2,FALSE)</f>
        <v>19</v>
      </c>
      <c r="AD536" s="82" t="s">
        <v>4510</v>
      </c>
      <c r="AE536" s="82"/>
      <c r="AF536" s="82"/>
      <c r="AG536" s="82"/>
      <c r="AH536" s="82"/>
    </row>
    <row r="537" spans="1:34" s="80" customFormat="1" ht="23.1" customHeight="1">
      <c r="A537" s="82" t="s">
        <v>59</v>
      </c>
      <c r="B537" s="82" t="s">
        <v>26</v>
      </c>
      <c r="C537" s="82" t="s">
        <v>27</v>
      </c>
      <c r="D537" s="82" t="s">
        <v>28</v>
      </c>
      <c r="E537" s="82" t="s">
        <v>28</v>
      </c>
      <c r="F537" s="82" t="s">
        <v>111</v>
      </c>
      <c r="G537" s="82" t="s">
        <v>167</v>
      </c>
      <c r="H537" s="80" t="s">
        <v>8159</v>
      </c>
      <c r="I537" s="82" t="s">
        <v>8161</v>
      </c>
      <c r="J537" s="82">
        <v>6</v>
      </c>
      <c r="K537" s="82">
        <v>7</v>
      </c>
      <c r="L537" s="82">
        <v>2018</v>
      </c>
      <c r="M537" s="76">
        <f t="shared" si="8"/>
        <v>43287</v>
      </c>
      <c r="N537" s="82" t="s">
        <v>641</v>
      </c>
      <c r="O537" s="82">
        <v>18</v>
      </c>
      <c r="P537" s="82" t="s">
        <v>4506</v>
      </c>
      <c r="Q537" s="82" t="s">
        <v>4456</v>
      </c>
      <c r="R537" s="82" t="s">
        <v>4507</v>
      </c>
      <c r="S537" s="82" t="s">
        <v>4508</v>
      </c>
      <c r="T537" s="82" t="s">
        <v>4456</v>
      </c>
      <c r="U537" s="82" t="s">
        <v>4457</v>
      </c>
      <c r="V537" s="82" t="s">
        <v>4457</v>
      </c>
      <c r="W537" s="82" t="s">
        <v>173</v>
      </c>
      <c r="X537" s="82" t="s">
        <v>4515</v>
      </c>
      <c r="Y537" s="82" t="s">
        <v>4457</v>
      </c>
      <c r="Z537" s="80" t="str">
        <f>IF(OR(R:R="",S:S=""),"Missing",IF(OR(S:S="Both EC and Condoms",S:S="Condom",S:S="EC"),"Yes",IF(AND(R:R&lt;&gt;"0: No Method",R:R&lt;&gt;"6: EC",R:R&lt;&gt;"5: Condoms"),"Yes","No")))</f>
        <v>No</v>
      </c>
      <c r="AA5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37" s="80" t="str">
        <f>IF(W:W="Pregnant","Pregnant",IF(AND(Z:Z="No",AA:AA="Yes"),"Adopter",IF(Z:Z="Yes","Continuing User",IF(AND(Z:Z="No",AA:AA="No"),"Non-user","Missing"))))</f>
        <v>Adopter</v>
      </c>
      <c r="AC537" s="80">
        <f>VLOOKUP(N537,Registration!O:P,2,FALSE)</f>
        <v>18</v>
      </c>
      <c r="AD537" s="82" t="s">
        <v>4510</v>
      </c>
      <c r="AE537" s="82"/>
      <c r="AF537" s="82"/>
      <c r="AG537" s="82"/>
      <c r="AH537" s="82"/>
    </row>
    <row r="538" spans="1:34" s="80" customFormat="1" ht="23.1" customHeight="1">
      <c r="A538" s="82" t="s">
        <v>59</v>
      </c>
      <c r="B538" s="82" t="s">
        <v>26</v>
      </c>
      <c r="C538" s="82" t="s">
        <v>27</v>
      </c>
      <c r="D538" s="82" t="s">
        <v>28</v>
      </c>
      <c r="E538" s="82" t="s">
        <v>28</v>
      </c>
      <c r="F538" s="82" t="s">
        <v>111</v>
      </c>
      <c r="G538" s="82" t="s">
        <v>167</v>
      </c>
      <c r="H538" s="80" t="s">
        <v>8159</v>
      </c>
      <c r="I538" s="82" t="s">
        <v>8160</v>
      </c>
      <c r="J538" s="82">
        <v>7</v>
      </c>
      <c r="K538" s="82">
        <v>7</v>
      </c>
      <c r="L538" s="82">
        <v>2018</v>
      </c>
      <c r="M538" s="76">
        <f t="shared" si="8"/>
        <v>43288</v>
      </c>
      <c r="N538" s="82" t="s">
        <v>665</v>
      </c>
      <c r="O538" s="82">
        <v>19</v>
      </c>
      <c r="P538" s="82" t="s">
        <v>4506</v>
      </c>
      <c r="Q538" s="82" t="s">
        <v>4456</v>
      </c>
      <c r="R538" s="82" t="s">
        <v>4507</v>
      </c>
      <c r="S538" s="82" t="s">
        <v>4508</v>
      </c>
      <c r="T538" s="82" t="s">
        <v>4456</v>
      </c>
      <c r="U538" s="82" t="s">
        <v>4457</v>
      </c>
      <c r="V538" s="82" t="s">
        <v>4457</v>
      </c>
      <c r="W538" s="82" t="s">
        <v>173</v>
      </c>
      <c r="X538" s="82" t="s">
        <v>4515</v>
      </c>
      <c r="Y538" s="82" t="s">
        <v>4457</v>
      </c>
      <c r="Z538" s="80" t="str">
        <f>IF(OR(R:R="",S:S=""),"Missing",IF(OR(S:S="Both EC and Condoms",S:S="Condom",S:S="EC"),"Yes",IF(AND(R:R&lt;&gt;"0: No Method",R:R&lt;&gt;"6: EC",R:R&lt;&gt;"5: Condoms"),"Yes","No")))</f>
        <v>No</v>
      </c>
      <c r="AA5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38" s="80" t="str">
        <f>IF(W:W="Pregnant","Pregnant",IF(AND(Z:Z="No",AA:AA="Yes"),"Adopter",IF(Z:Z="Yes","Continuing User",IF(AND(Z:Z="No",AA:AA="No"),"Non-user","Missing"))))</f>
        <v>Adopter</v>
      </c>
      <c r="AC538" s="80">
        <f>VLOOKUP(N538,Registration!O:P,2,FALSE)</f>
        <v>19</v>
      </c>
      <c r="AD538" s="82" t="s">
        <v>4510</v>
      </c>
      <c r="AE538" s="82"/>
      <c r="AF538" s="82"/>
      <c r="AG538" s="82"/>
      <c r="AH538" s="82"/>
    </row>
    <row r="539" spans="1:34" s="80" customFormat="1" ht="23.1" customHeight="1">
      <c r="A539" s="82" t="s">
        <v>59</v>
      </c>
      <c r="B539" s="82" t="s">
        <v>26</v>
      </c>
      <c r="C539" s="82" t="s">
        <v>27</v>
      </c>
      <c r="D539" s="82" t="s">
        <v>28</v>
      </c>
      <c r="E539" s="82" t="s">
        <v>28</v>
      </c>
      <c r="F539" s="82" t="s">
        <v>111</v>
      </c>
      <c r="G539" s="82" t="s">
        <v>167</v>
      </c>
      <c r="H539" s="80" t="s">
        <v>8159</v>
      </c>
      <c r="I539" s="82" t="s">
        <v>8160</v>
      </c>
      <c r="J539" s="82">
        <v>7</v>
      </c>
      <c r="K539" s="82">
        <v>7</v>
      </c>
      <c r="L539" s="82">
        <v>2018</v>
      </c>
      <c r="M539" s="76">
        <f t="shared" si="8"/>
        <v>43288</v>
      </c>
      <c r="N539" s="82" t="s">
        <v>645</v>
      </c>
      <c r="O539" s="82">
        <v>18</v>
      </c>
      <c r="P539" s="82" t="s">
        <v>4506</v>
      </c>
      <c r="Q539" s="82" t="s">
        <v>4456</v>
      </c>
      <c r="R539" s="82" t="s">
        <v>4507</v>
      </c>
      <c r="S539" s="82" t="s">
        <v>4508</v>
      </c>
      <c r="T539" s="82" t="s">
        <v>4456</v>
      </c>
      <c r="U539" s="82" t="s">
        <v>4457</v>
      </c>
      <c r="V539" s="82" t="s">
        <v>4457</v>
      </c>
      <c r="W539" s="82" t="s">
        <v>173</v>
      </c>
      <c r="X539" s="80" t="s">
        <v>4518</v>
      </c>
      <c r="Y539" s="82" t="s">
        <v>4457</v>
      </c>
      <c r="Z539" s="80" t="str">
        <f>IF(OR(R:R="",S:S=""),"Missing",IF(OR(S:S="Both EC and Condoms",S:S="Condom",S:S="EC"),"Yes",IF(AND(R:R&lt;&gt;"0: No Method",R:R&lt;&gt;"6: EC",R:R&lt;&gt;"5: Condoms"),"Yes","No")))</f>
        <v>No</v>
      </c>
      <c r="AA5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39" s="80" t="str">
        <f>IF(W:W="Pregnant","Pregnant",IF(AND(Z:Z="No",AA:AA="Yes"),"Adopter",IF(Z:Z="Yes","Continuing User",IF(AND(Z:Z="No",AA:AA="No"),"Non-user","Missing"))))</f>
        <v>Adopter</v>
      </c>
      <c r="AC539" s="80">
        <f>VLOOKUP(N539,Registration!O:P,2,FALSE)</f>
        <v>18</v>
      </c>
      <c r="AD539" s="82" t="s">
        <v>4510</v>
      </c>
      <c r="AE539" s="82"/>
      <c r="AF539" s="82"/>
      <c r="AG539" s="82"/>
      <c r="AH539" s="82"/>
    </row>
    <row r="540" spans="1:34" s="80" customFormat="1" ht="23.1" customHeight="1">
      <c r="A540" s="82" t="s">
        <v>59</v>
      </c>
      <c r="B540" s="82" t="s">
        <v>26</v>
      </c>
      <c r="C540" s="82" t="s">
        <v>27</v>
      </c>
      <c r="D540" s="82" t="s">
        <v>28</v>
      </c>
      <c r="E540" s="82" t="s">
        <v>28</v>
      </c>
      <c r="F540" s="82" t="s">
        <v>111</v>
      </c>
      <c r="G540" s="82" t="s">
        <v>167</v>
      </c>
      <c r="H540" s="80" t="s">
        <v>8159</v>
      </c>
      <c r="I540" s="82" t="s">
        <v>8160</v>
      </c>
      <c r="J540" s="82">
        <v>7</v>
      </c>
      <c r="K540" s="82">
        <v>7</v>
      </c>
      <c r="L540" s="82">
        <v>2018</v>
      </c>
      <c r="M540" s="76">
        <f t="shared" si="8"/>
        <v>43288</v>
      </c>
      <c r="N540" s="82" t="s">
        <v>653</v>
      </c>
      <c r="O540" s="82">
        <v>18</v>
      </c>
      <c r="P540" s="82" t="s">
        <v>4506</v>
      </c>
      <c r="Q540" s="82" t="s">
        <v>4456</v>
      </c>
      <c r="R540" s="82" t="s">
        <v>4507</v>
      </c>
      <c r="S540" s="82" t="s">
        <v>4508</v>
      </c>
      <c r="T540" s="82" t="s">
        <v>4456</v>
      </c>
      <c r="U540" s="82" t="s">
        <v>4457</v>
      </c>
      <c r="V540" s="82" t="s">
        <v>4457</v>
      </c>
      <c r="W540" s="82" t="s">
        <v>173</v>
      </c>
      <c r="X540" s="82" t="s">
        <v>4515</v>
      </c>
      <c r="Y540" s="82" t="s">
        <v>4457</v>
      </c>
      <c r="Z540" s="80" t="str">
        <f>IF(OR(R:R="",S:S=""),"Missing",IF(OR(S:S="Both EC and Condoms",S:S="Condom",S:S="EC"),"Yes",IF(AND(R:R&lt;&gt;"0: No Method",R:R&lt;&gt;"6: EC",R:R&lt;&gt;"5: Condoms"),"Yes","No")))</f>
        <v>No</v>
      </c>
      <c r="AA5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40" s="80" t="str">
        <f>IF(W:W="Pregnant","Pregnant",IF(AND(Z:Z="No",AA:AA="Yes"),"Adopter",IF(Z:Z="Yes","Continuing User",IF(AND(Z:Z="No",AA:AA="No"),"Non-user","Missing"))))</f>
        <v>Adopter</v>
      </c>
      <c r="AC540" s="80">
        <f>VLOOKUP(N540,Registration!O:P,2,FALSE)</f>
        <v>18</v>
      </c>
      <c r="AD540" s="82" t="s">
        <v>4510</v>
      </c>
      <c r="AE540" s="82"/>
      <c r="AF540" s="82"/>
      <c r="AG540" s="82"/>
      <c r="AH540" s="82"/>
    </row>
    <row r="541" spans="1:34" s="80" customFormat="1" ht="23.1" customHeight="1">
      <c r="A541" s="82" t="s">
        <v>59</v>
      </c>
      <c r="B541" s="82" t="s">
        <v>26</v>
      </c>
      <c r="C541" s="82" t="s">
        <v>27</v>
      </c>
      <c r="D541" s="82" t="s">
        <v>28</v>
      </c>
      <c r="E541" s="82" t="s">
        <v>28</v>
      </c>
      <c r="F541" s="82" t="s">
        <v>111</v>
      </c>
      <c r="G541" s="82" t="s">
        <v>167</v>
      </c>
      <c r="H541" s="80" t="s">
        <v>8159</v>
      </c>
      <c r="I541" s="82" t="s">
        <v>8160</v>
      </c>
      <c r="J541" s="82">
        <v>7</v>
      </c>
      <c r="K541" s="82">
        <v>7</v>
      </c>
      <c r="L541" s="82">
        <v>2018</v>
      </c>
      <c r="M541" s="76">
        <f t="shared" si="8"/>
        <v>43288</v>
      </c>
      <c r="N541" s="82" t="s">
        <v>655</v>
      </c>
      <c r="O541" s="82">
        <v>17</v>
      </c>
      <c r="P541" s="82" t="s">
        <v>4506</v>
      </c>
      <c r="Q541" s="82" t="s">
        <v>4456</v>
      </c>
      <c r="R541" s="82" t="s">
        <v>4507</v>
      </c>
      <c r="S541" s="82" t="s">
        <v>4508</v>
      </c>
      <c r="T541" s="82" t="s">
        <v>4456</v>
      </c>
      <c r="U541" s="82" t="s">
        <v>4456</v>
      </c>
      <c r="V541" s="82" t="s">
        <v>4457</v>
      </c>
      <c r="W541" s="82" t="s">
        <v>173</v>
      </c>
      <c r="X541" s="82" t="s">
        <v>4515</v>
      </c>
      <c r="Y541" s="82" t="s">
        <v>4457</v>
      </c>
      <c r="Z541" s="80" t="str">
        <f>IF(OR(R:R="",S:S=""),"Missing",IF(OR(S:S="Both EC and Condoms",S:S="Condom",S:S="EC"),"Yes",IF(AND(R:R&lt;&gt;"0: No Method",R:R&lt;&gt;"6: EC",R:R&lt;&gt;"5: Condoms"),"Yes","No")))</f>
        <v>No</v>
      </c>
      <c r="AA5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41" s="80" t="str">
        <f>IF(W:W="Pregnant","Pregnant",IF(AND(Z:Z="No",AA:AA="Yes"),"Adopter",IF(Z:Z="Yes","Continuing User",IF(AND(Z:Z="No",AA:AA="No"),"Non-user","Missing"))))</f>
        <v>Adopter</v>
      </c>
      <c r="AC541" s="80">
        <f>VLOOKUP(N541,Registration!O:P,2,FALSE)</f>
        <v>17</v>
      </c>
      <c r="AD541" s="82" t="s">
        <v>4510</v>
      </c>
      <c r="AE541" s="82"/>
      <c r="AF541" s="82"/>
      <c r="AG541" s="82"/>
      <c r="AH541" s="82"/>
    </row>
    <row r="542" spans="1:34" s="80" customFormat="1" ht="23.1" customHeight="1">
      <c r="A542" s="82" t="s">
        <v>59</v>
      </c>
      <c r="B542" s="82" t="s">
        <v>26</v>
      </c>
      <c r="C542" s="82" t="s">
        <v>27</v>
      </c>
      <c r="D542" s="82" t="s">
        <v>28</v>
      </c>
      <c r="E542" s="82" t="s">
        <v>28</v>
      </c>
      <c r="F542" s="82" t="s">
        <v>29</v>
      </c>
      <c r="G542" s="82" t="s">
        <v>1887</v>
      </c>
      <c r="H542" s="80" t="s">
        <v>8165</v>
      </c>
      <c r="I542" s="82" t="s">
        <v>8163</v>
      </c>
      <c r="J542" s="82">
        <v>7</v>
      </c>
      <c r="K542" s="82">
        <v>7</v>
      </c>
      <c r="L542" s="82">
        <v>2018</v>
      </c>
      <c r="M542" s="76">
        <f t="shared" si="8"/>
        <v>43288</v>
      </c>
      <c r="N542" s="82" t="s">
        <v>2388</v>
      </c>
      <c r="O542" s="82">
        <v>17</v>
      </c>
      <c r="P542" s="82" t="s">
        <v>4506</v>
      </c>
      <c r="Q542" s="82" t="s">
        <v>4456</v>
      </c>
      <c r="R542" s="82" t="s">
        <v>4507</v>
      </c>
      <c r="S542" s="82" t="s">
        <v>4508</v>
      </c>
      <c r="T542" s="82" t="s">
        <v>4457</v>
      </c>
      <c r="U542" s="82" t="s">
        <v>4457</v>
      </c>
      <c r="V542" s="82" t="s">
        <v>4457</v>
      </c>
      <c r="W542" s="82" t="s">
        <v>173</v>
      </c>
      <c r="X542" s="82" t="s">
        <v>4507</v>
      </c>
      <c r="Y542" s="82" t="s">
        <v>4457</v>
      </c>
      <c r="Z542" s="80" t="str">
        <f>IF(OR(R:R="",S:S=""),"Missing",IF(OR(S:S="Both EC and Condoms",S:S="Condom",S:S="EC"),"Yes",IF(AND(R:R&lt;&gt;"0: No Method",R:R&lt;&gt;"6: EC",R:R&lt;&gt;"5: Condoms"),"Yes","No")))</f>
        <v>No</v>
      </c>
      <c r="AA5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42" s="80" t="s">
        <v>4509</v>
      </c>
      <c r="AC542" s="80">
        <f>VLOOKUP(N542,Registration!O:P,2,FALSE)</f>
        <v>17</v>
      </c>
      <c r="AD542" s="82" t="s">
        <v>4510</v>
      </c>
      <c r="AE542" s="82"/>
      <c r="AF542" s="82"/>
      <c r="AG542" s="82"/>
      <c r="AH542" s="82"/>
    </row>
    <row r="543" spans="1:34" s="80" customFormat="1" ht="23.1" customHeight="1">
      <c r="A543" s="82" t="s">
        <v>59</v>
      </c>
      <c r="B543" s="82" t="s">
        <v>26</v>
      </c>
      <c r="C543" s="82" t="s">
        <v>27</v>
      </c>
      <c r="D543" s="82" t="s">
        <v>28</v>
      </c>
      <c r="E543" s="82" t="s">
        <v>28</v>
      </c>
      <c r="F543" s="82" t="s">
        <v>29</v>
      </c>
      <c r="G543" s="82" t="s">
        <v>1887</v>
      </c>
      <c r="H543" s="80" t="s">
        <v>8165</v>
      </c>
      <c r="I543" s="82" t="s">
        <v>8162</v>
      </c>
      <c r="J543" s="82">
        <v>7</v>
      </c>
      <c r="K543" s="82">
        <v>7</v>
      </c>
      <c r="L543" s="82">
        <v>2018</v>
      </c>
      <c r="M543" s="76">
        <f t="shared" si="8"/>
        <v>43288</v>
      </c>
      <c r="N543" s="82" t="s">
        <v>2394</v>
      </c>
      <c r="O543" s="82">
        <v>16</v>
      </c>
      <c r="P543" s="82" t="s">
        <v>4506</v>
      </c>
      <c r="Q543" s="82" t="s">
        <v>4456</v>
      </c>
      <c r="R543" s="82" t="s">
        <v>4507</v>
      </c>
      <c r="S543" s="82" t="s">
        <v>4508</v>
      </c>
      <c r="T543" s="82" t="s">
        <v>4456</v>
      </c>
      <c r="U543" s="82" t="s">
        <v>4457</v>
      </c>
      <c r="V543" s="82" t="s">
        <v>4457</v>
      </c>
      <c r="W543" s="82" t="s">
        <v>173</v>
      </c>
      <c r="X543" s="82" t="s">
        <v>4515</v>
      </c>
      <c r="Y543" s="82" t="s">
        <v>4456</v>
      </c>
      <c r="Z543" s="80" t="str">
        <f>IF(OR(R:R="",S:S=""),"Missing",IF(OR(S:S="Both EC and Condoms",S:S="Condom",S:S="EC"),"Yes",IF(AND(R:R&lt;&gt;"0: No Method",R:R&lt;&gt;"6: EC",R:R&lt;&gt;"5: Condoms"),"Yes","No")))</f>
        <v>No</v>
      </c>
      <c r="AA5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43" s="80" t="str">
        <f>IF(W:W="Pregnant","Pregnant",IF(AND(Z:Z="No",AA:AA="Yes"),"Adopter",IF(Z:Z="Yes","Continuing User",IF(AND(Z:Z="No",AA:AA="No"),"Non-user","Missing"))))</f>
        <v>Adopter</v>
      </c>
      <c r="AC543" s="80">
        <f>VLOOKUP(N543,Registration!O:P,2,FALSE)</f>
        <v>16</v>
      </c>
      <c r="AD543" s="82" t="s">
        <v>4510</v>
      </c>
      <c r="AE543" s="82"/>
      <c r="AF543" s="82"/>
      <c r="AG543" s="82"/>
      <c r="AH543" s="82"/>
    </row>
    <row r="544" spans="1:34" s="80" customFormat="1" ht="23.1" customHeight="1">
      <c r="A544" s="82" t="s">
        <v>59</v>
      </c>
      <c r="B544" s="82" t="s">
        <v>26</v>
      </c>
      <c r="C544" s="82" t="s">
        <v>27</v>
      </c>
      <c r="D544" s="82" t="s">
        <v>28</v>
      </c>
      <c r="E544" s="82" t="s">
        <v>28</v>
      </c>
      <c r="F544" s="82" t="s">
        <v>29</v>
      </c>
      <c r="G544" s="82" t="s">
        <v>1887</v>
      </c>
      <c r="H544" s="80" t="s">
        <v>8165</v>
      </c>
      <c r="I544" s="82" t="s">
        <v>8162</v>
      </c>
      <c r="J544" s="82">
        <v>7</v>
      </c>
      <c r="K544" s="82">
        <v>7</v>
      </c>
      <c r="L544" s="82">
        <v>2018</v>
      </c>
      <c r="M544" s="76">
        <f t="shared" si="8"/>
        <v>43288</v>
      </c>
      <c r="N544" s="82" t="s">
        <v>2349</v>
      </c>
      <c r="O544" s="82">
        <v>15</v>
      </c>
      <c r="P544" s="82" t="s">
        <v>4511</v>
      </c>
      <c r="Q544" s="82" t="s">
        <v>4456</v>
      </c>
      <c r="R544" s="82" t="s">
        <v>4507</v>
      </c>
      <c r="S544" s="82" t="s">
        <v>4508</v>
      </c>
      <c r="T544" s="82" t="s">
        <v>4456</v>
      </c>
      <c r="U544" s="82" t="s">
        <v>4457</v>
      </c>
      <c r="V544" s="82" t="s">
        <v>4457</v>
      </c>
      <c r="W544" s="82" t="s">
        <v>173</v>
      </c>
      <c r="X544" s="82" t="s">
        <v>4515</v>
      </c>
      <c r="Y544" s="82" t="s">
        <v>4456</v>
      </c>
      <c r="Z544" s="80" t="str">
        <f>IF(OR(R:R="",S:S=""),"Missing",IF(OR(S:S="Both EC and Condoms",S:S="Condom",S:S="EC"),"Yes",IF(AND(R:R&lt;&gt;"0: No Method",R:R&lt;&gt;"6: EC",R:R&lt;&gt;"5: Condoms"),"Yes","No")))</f>
        <v>No</v>
      </c>
      <c r="AA5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44" s="80" t="str">
        <f>IF(W:W="Pregnant","Pregnant",IF(AND(Z:Z="No",AA:AA="Yes"),"Adopter",IF(Z:Z="Yes","Continuing User",IF(AND(Z:Z="No",AA:AA="No"),"Non-user","Missing"))))</f>
        <v>Adopter</v>
      </c>
      <c r="AC544" s="80">
        <f>VLOOKUP(N544,Registration!O:P,2,FALSE)</f>
        <v>15</v>
      </c>
      <c r="AD544" s="82" t="s">
        <v>4510</v>
      </c>
      <c r="AE544" s="82"/>
      <c r="AF544" s="82"/>
      <c r="AG544" s="82"/>
      <c r="AH544" s="82"/>
    </row>
    <row r="545" spans="1:34" s="80" customFormat="1" ht="23.1" customHeight="1">
      <c r="A545" s="82" t="s">
        <v>59</v>
      </c>
      <c r="B545" s="82" t="s">
        <v>26</v>
      </c>
      <c r="C545" s="82" t="s">
        <v>27</v>
      </c>
      <c r="D545" s="82" t="s">
        <v>28</v>
      </c>
      <c r="E545" s="82" t="s">
        <v>28</v>
      </c>
      <c r="F545" s="82" t="s">
        <v>29</v>
      </c>
      <c r="G545" s="82" t="s">
        <v>1887</v>
      </c>
      <c r="H545" s="80" t="s">
        <v>8165</v>
      </c>
      <c r="I545" s="82" t="s">
        <v>8162</v>
      </c>
      <c r="J545" s="82">
        <v>7</v>
      </c>
      <c r="K545" s="82">
        <v>7</v>
      </c>
      <c r="L545" s="82">
        <v>2018</v>
      </c>
      <c r="M545" s="76">
        <f t="shared" si="8"/>
        <v>43288</v>
      </c>
      <c r="N545" s="82" t="s">
        <v>2398</v>
      </c>
      <c r="O545" s="82">
        <v>17</v>
      </c>
      <c r="P545" s="82" t="s">
        <v>4506</v>
      </c>
      <c r="Q545" s="82" t="s">
        <v>4456</v>
      </c>
      <c r="R545" s="82" t="s">
        <v>4507</v>
      </c>
      <c r="S545" s="82" t="s">
        <v>4508</v>
      </c>
      <c r="T545" s="82" t="s">
        <v>4457</v>
      </c>
      <c r="U545" s="82" t="s">
        <v>4457</v>
      </c>
      <c r="V545" s="82" t="s">
        <v>4457</v>
      </c>
      <c r="W545" s="82" t="s">
        <v>173</v>
      </c>
      <c r="X545" s="82" t="s">
        <v>4507</v>
      </c>
      <c r="Y545" s="82" t="s">
        <v>4457</v>
      </c>
      <c r="Z545" s="80" t="str">
        <f>IF(OR(R:R="",S:S=""),"Missing",IF(OR(S:S="Both EC and Condoms",S:S="Condom",S:S="EC"),"Yes",IF(AND(R:R&lt;&gt;"0: No Method",R:R&lt;&gt;"6: EC",R:R&lt;&gt;"5: Condoms"),"Yes","No")))</f>
        <v>No</v>
      </c>
      <c r="AA5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45" s="80" t="s">
        <v>4509</v>
      </c>
      <c r="AC545" s="80">
        <f>VLOOKUP(N545,Registration!O:P,2,FALSE)</f>
        <v>17</v>
      </c>
      <c r="AD545" s="82" t="s">
        <v>4510</v>
      </c>
      <c r="AE545" s="82"/>
      <c r="AF545" s="82"/>
      <c r="AG545" s="82"/>
      <c r="AH545" s="82"/>
    </row>
    <row r="546" spans="1:34" s="80" customFormat="1" ht="23.1" customHeight="1">
      <c r="A546" s="82" t="s">
        <v>59</v>
      </c>
      <c r="B546" s="82" t="s">
        <v>26</v>
      </c>
      <c r="C546" s="82" t="s">
        <v>27</v>
      </c>
      <c r="D546" s="82" t="s">
        <v>28</v>
      </c>
      <c r="E546" s="82" t="s">
        <v>28</v>
      </c>
      <c r="F546" s="82" t="s">
        <v>29</v>
      </c>
      <c r="G546" s="82" t="s">
        <v>1887</v>
      </c>
      <c r="H546" s="80" t="s">
        <v>8165</v>
      </c>
      <c r="I546" s="82" t="s">
        <v>8162</v>
      </c>
      <c r="J546" s="82">
        <v>7</v>
      </c>
      <c r="K546" s="82">
        <v>7</v>
      </c>
      <c r="L546" s="82">
        <v>2018</v>
      </c>
      <c r="M546" s="76">
        <f t="shared" si="8"/>
        <v>43288</v>
      </c>
      <c r="N546" s="82" t="s">
        <v>2400</v>
      </c>
      <c r="O546" s="82">
        <v>15</v>
      </c>
      <c r="P546" s="82" t="s">
        <v>4506</v>
      </c>
      <c r="Q546" s="82" t="s">
        <v>4456</v>
      </c>
      <c r="R546" s="82" t="s">
        <v>4507</v>
      </c>
      <c r="S546" s="82" t="s">
        <v>4508</v>
      </c>
      <c r="T546" s="82" t="s">
        <v>4456</v>
      </c>
      <c r="U546" s="82" t="s">
        <v>4457</v>
      </c>
      <c r="V546" s="82" t="s">
        <v>4457</v>
      </c>
      <c r="W546" s="82" t="s">
        <v>173</v>
      </c>
      <c r="X546" s="82" t="s">
        <v>4515</v>
      </c>
      <c r="Y546" s="82" t="s">
        <v>4457</v>
      </c>
      <c r="Z546" s="80" t="str">
        <f>IF(OR(R:R="",S:S=""),"Missing",IF(OR(S:S="Both EC and Condoms",S:S="Condom",S:S="EC"),"Yes",IF(AND(R:R&lt;&gt;"0: No Method",R:R&lt;&gt;"6: EC",R:R&lt;&gt;"5: Condoms"),"Yes","No")))</f>
        <v>No</v>
      </c>
      <c r="AA5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46" s="80" t="str">
        <f>IF(W:W="Pregnant","Pregnant",IF(AND(Z:Z="No",AA:AA="Yes"),"Adopter",IF(Z:Z="Yes","Continuing User",IF(AND(Z:Z="No",AA:AA="No"),"Non-user","Missing"))))</f>
        <v>Adopter</v>
      </c>
      <c r="AC546" s="80">
        <f>VLOOKUP(N546,Registration!O:P,2,FALSE)</f>
        <v>15</v>
      </c>
      <c r="AD546" s="82" t="s">
        <v>4510</v>
      </c>
      <c r="AE546" s="82"/>
      <c r="AF546" s="82"/>
      <c r="AG546" s="82"/>
      <c r="AH546" s="82"/>
    </row>
    <row r="547" spans="1:34" s="80" customFormat="1" ht="23.1" customHeight="1">
      <c r="A547" s="82" t="s">
        <v>59</v>
      </c>
      <c r="B547" s="82" t="s">
        <v>26</v>
      </c>
      <c r="C547" s="82" t="s">
        <v>27</v>
      </c>
      <c r="D547" s="82" t="s">
        <v>28</v>
      </c>
      <c r="E547" s="82" t="s">
        <v>28</v>
      </c>
      <c r="F547" s="82" t="s">
        <v>29</v>
      </c>
      <c r="G547" s="82" t="s">
        <v>1887</v>
      </c>
      <c r="H547" s="80" t="s">
        <v>8165</v>
      </c>
      <c r="I547" s="82" t="s">
        <v>8162</v>
      </c>
      <c r="J547" s="82">
        <v>7</v>
      </c>
      <c r="K547" s="82">
        <v>7</v>
      </c>
      <c r="L547" s="82">
        <v>2018</v>
      </c>
      <c r="M547" s="76">
        <f t="shared" si="8"/>
        <v>43288</v>
      </c>
      <c r="N547" s="82" t="s">
        <v>2392</v>
      </c>
      <c r="O547" s="82">
        <v>15</v>
      </c>
      <c r="P547" s="82" t="s">
        <v>4506</v>
      </c>
      <c r="Q547" s="82" t="s">
        <v>4456</v>
      </c>
      <c r="R547" s="82" t="s">
        <v>4507</v>
      </c>
      <c r="S547" s="82" t="s">
        <v>4508</v>
      </c>
      <c r="T547" s="82" t="s">
        <v>4457</v>
      </c>
      <c r="U547" s="82" t="s">
        <v>4457</v>
      </c>
      <c r="V547" s="82" t="s">
        <v>4457</v>
      </c>
      <c r="W547" s="82" t="s">
        <v>173</v>
      </c>
      <c r="X547" s="82" t="s">
        <v>4507</v>
      </c>
      <c r="Y547" s="82" t="s">
        <v>4457</v>
      </c>
      <c r="Z547" s="80" t="str">
        <f>IF(OR(R:R="",S:S=""),"Missing",IF(OR(S:S="Both EC and Condoms",S:S="Condom",S:S="EC"),"Yes",IF(AND(R:R&lt;&gt;"0: No Method",R:R&lt;&gt;"6: EC",R:R&lt;&gt;"5: Condoms"),"Yes","No")))</f>
        <v>No</v>
      </c>
      <c r="AA5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47" s="80" t="s">
        <v>4509</v>
      </c>
      <c r="AC547" s="80">
        <f>VLOOKUP(N547,Registration!O:P,2,FALSE)</f>
        <v>15</v>
      </c>
      <c r="AD547" s="82" t="s">
        <v>4510</v>
      </c>
      <c r="AE547" s="82"/>
      <c r="AF547" s="82"/>
      <c r="AG547" s="82"/>
      <c r="AH547" s="82"/>
    </row>
    <row r="548" spans="1:34" s="80" customFormat="1" ht="23.1" customHeight="1">
      <c r="A548" s="82" t="s">
        <v>59</v>
      </c>
      <c r="B548" s="82" t="s">
        <v>26</v>
      </c>
      <c r="C548" s="82" t="s">
        <v>27</v>
      </c>
      <c r="D548" s="82" t="s">
        <v>28</v>
      </c>
      <c r="E548" s="82" t="s">
        <v>28</v>
      </c>
      <c r="F548" s="82" t="s">
        <v>29</v>
      </c>
      <c r="G548" s="82" t="s">
        <v>1887</v>
      </c>
      <c r="H548" s="80" t="s">
        <v>8165</v>
      </c>
      <c r="I548" s="82" t="s">
        <v>8162</v>
      </c>
      <c r="J548" s="82">
        <v>7</v>
      </c>
      <c r="K548" s="82">
        <v>7</v>
      </c>
      <c r="L548" s="82">
        <v>2018</v>
      </c>
      <c r="M548" s="76">
        <f t="shared" si="8"/>
        <v>43288</v>
      </c>
      <c r="N548" s="82" t="s">
        <v>2408</v>
      </c>
      <c r="O548" s="82">
        <v>17</v>
      </c>
      <c r="P548" s="82" t="s">
        <v>4506</v>
      </c>
      <c r="Q548" s="82" t="s">
        <v>4456</v>
      </c>
      <c r="R548" s="82" t="s">
        <v>4507</v>
      </c>
      <c r="S548" s="82" t="s">
        <v>4508</v>
      </c>
      <c r="T548" s="82" t="s">
        <v>4456</v>
      </c>
      <c r="U548" s="82" t="s">
        <v>4457</v>
      </c>
      <c r="V548" s="82" t="s">
        <v>4457</v>
      </c>
      <c r="W548" s="82" t="s">
        <v>173</v>
      </c>
      <c r="X548" s="82" t="s">
        <v>4515</v>
      </c>
      <c r="Y548" s="82" t="s">
        <v>4456</v>
      </c>
      <c r="Z548" s="80" t="str">
        <f>IF(OR(R:R="",S:S=""),"Missing",IF(OR(S:S="Both EC and Condoms",S:S="Condom",S:S="EC"),"Yes",IF(AND(R:R&lt;&gt;"0: No Method",R:R&lt;&gt;"6: EC",R:R&lt;&gt;"5: Condoms"),"Yes","No")))</f>
        <v>No</v>
      </c>
      <c r="AA5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48" s="80" t="str">
        <f>IF(W:W="Pregnant","Pregnant",IF(AND(Z:Z="No",AA:AA="Yes"),"Adopter",IF(Z:Z="Yes","Continuing User",IF(AND(Z:Z="No",AA:AA="No"),"Non-user","Missing"))))</f>
        <v>Adopter</v>
      </c>
      <c r="AC548" s="80">
        <f>VLOOKUP(N548,Registration!O:P,2,FALSE)</f>
        <v>17</v>
      </c>
      <c r="AD548" s="82" t="s">
        <v>4510</v>
      </c>
      <c r="AE548" s="82"/>
      <c r="AF548" s="82"/>
      <c r="AG548" s="82"/>
      <c r="AH548" s="82"/>
    </row>
    <row r="549" spans="1:34" s="80" customFormat="1" ht="23.1" customHeight="1">
      <c r="A549" s="82" t="s">
        <v>59</v>
      </c>
      <c r="B549" s="82" t="s">
        <v>26</v>
      </c>
      <c r="C549" s="82" t="s">
        <v>27</v>
      </c>
      <c r="D549" s="82" t="s">
        <v>28</v>
      </c>
      <c r="E549" s="82" t="s">
        <v>28</v>
      </c>
      <c r="F549" s="82" t="s">
        <v>29</v>
      </c>
      <c r="G549" s="82" t="s">
        <v>1887</v>
      </c>
      <c r="H549" s="80" t="s">
        <v>8165</v>
      </c>
      <c r="I549" s="82" t="s">
        <v>8162</v>
      </c>
      <c r="J549" s="82">
        <v>7</v>
      </c>
      <c r="K549" s="82">
        <v>7</v>
      </c>
      <c r="L549" s="82">
        <v>2018</v>
      </c>
      <c r="M549" s="76">
        <f t="shared" si="8"/>
        <v>43288</v>
      </c>
      <c r="N549" s="82" t="s">
        <v>2304</v>
      </c>
      <c r="O549" s="82">
        <v>15</v>
      </c>
      <c r="P549" s="82" t="s">
        <v>4511</v>
      </c>
      <c r="Q549" s="82" t="s">
        <v>4456</v>
      </c>
      <c r="R549" s="82" t="s">
        <v>4507</v>
      </c>
      <c r="S549" s="82" t="s">
        <v>4508</v>
      </c>
      <c r="T549" s="82" t="s">
        <v>4456</v>
      </c>
      <c r="U549" s="82" t="s">
        <v>4457</v>
      </c>
      <c r="V549" s="82" t="s">
        <v>4457</v>
      </c>
      <c r="W549" s="82" t="s">
        <v>173</v>
      </c>
      <c r="X549" s="80" t="s">
        <v>4518</v>
      </c>
      <c r="Y549" s="82" t="s">
        <v>4457</v>
      </c>
      <c r="Z549" s="80" t="str">
        <f>IF(OR(R:R="",S:S=""),"Missing",IF(OR(S:S="Both EC and Condoms",S:S="Condom",S:S="EC"),"Yes",IF(AND(R:R&lt;&gt;"0: No Method",R:R&lt;&gt;"6: EC",R:R&lt;&gt;"5: Condoms"),"Yes","No")))</f>
        <v>No</v>
      </c>
      <c r="AA5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49" s="80" t="str">
        <f>IF(W:W="Pregnant","Pregnant",IF(AND(Z:Z="No",AA:AA="Yes"),"Adopter",IF(Z:Z="Yes","Continuing User",IF(AND(Z:Z="No",AA:AA="No"),"Non-user","Missing"))))</f>
        <v>Adopter</v>
      </c>
      <c r="AC549" s="80">
        <f>VLOOKUP(N549,Registration!O:P,2,FALSE)</f>
        <v>15</v>
      </c>
      <c r="AD549" s="82" t="s">
        <v>4510</v>
      </c>
      <c r="AE549" s="82"/>
      <c r="AF549" s="82"/>
      <c r="AG549" s="82"/>
      <c r="AH549" s="82"/>
    </row>
    <row r="550" spans="1:34" s="80" customFormat="1" ht="23.1" customHeight="1">
      <c r="A550" s="82" t="s">
        <v>59</v>
      </c>
      <c r="B550" s="82" t="s">
        <v>26</v>
      </c>
      <c r="C550" s="82" t="s">
        <v>27</v>
      </c>
      <c r="D550" s="82" t="s">
        <v>28</v>
      </c>
      <c r="E550" s="82" t="s">
        <v>28</v>
      </c>
      <c r="F550" s="82" t="s">
        <v>29</v>
      </c>
      <c r="G550" s="82" t="s">
        <v>1887</v>
      </c>
      <c r="H550" s="80" t="s">
        <v>8165</v>
      </c>
      <c r="I550" s="82" t="s">
        <v>8162</v>
      </c>
      <c r="J550" s="82">
        <v>7</v>
      </c>
      <c r="K550" s="82">
        <v>7</v>
      </c>
      <c r="L550" s="82">
        <v>2018</v>
      </c>
      <c r="M550" s="76">
        <f t="shared" si="8"/>
        <v>43288</v>
      </c>
      <c r="N550" s="82" t="s">
        <v>1979</v>
      </c>
      <c r="O550" s="82">
        <v>16</v>
      </c>
      <c r="P550" s="82" t="s">
        <v>4511</v>
      </c>
      <c r="Q550" s="82" t="s">
        <v>4456</v>
      </c>
      <c r="R550" s="82" t="s">
        <v>4507</v>
      </c>
      <c r="S550" s="82" t="s">
        <v>4508</v>
      </c>
      <c r="T550" s="82" t="s">
        <v>4456</v>
      </c>
      <c r="U550" s="82" t="s">
        <v>4457</v>
      </c>
      <c r="V550" s="82" t="s">
        <v>4457</v>
      </c>
      <c r="W550" s="82" t="s">
        <v>173</v>
      </c>
      <c r="X550" s="82" t="s">
        <v>4514</v>
      </c>
      <c r="Y550" s="82" t="s">
        <v>4456</v>
      </c>
      <c r="Z550" s="80" t="str">
        <f>IF(OR(R:R="",S:S=""),"Missing",IF(OR(S:S="Both EC and Condoms",S:S="Condom",S:S="EC"),"Yes",IF(AND(R:R&lt;&gt;"0: No Method",R:R&lt;&gt;"6: EC",R:R&lt;&gt;"5: Condoms"),"Yes","No")))</f>
        <v>No</v>
      </c>
      <c r="AA5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50" s="80" t="str">
        <f>IF(W:W="Pregnant","Pregnant",IF(AND(Z:Z="No",AA:AA="Yes"),"Adopter",IF(Z:Z="Yes","Continuing User",IF(AND(Z:Z="No",AA:AA="No"),"Non-user","Missing"))))</f>
        <v>Adopter</v>
      </c>
      <c r="AC550" s="80">
        <f>VLOOKUP(N550,Registration!O:P,2,FALSE)</f>
        <v>16</v>
      </c>
      <c r="AD550" s="82" t="s">
        <v>4510</v>
      </c>
      <c r="AE550" s="82"/>
      <c r="AF550" s="82"/>
      <c r="AG550" s="82"/>
      <c r="AH550" s="82"/>
    </row>
    <row r="551" spans="1:34" s="80" customFormat="1" ht="23.1" customHeight="1">
      <c r="A551" s="82" t="s">
        <v>59</v>
      </c>
      <c r="B551" s="82" t="s">
        <v>26</v>
      </c>
      <c r="C551" s="82" t="s">
        <v>27</v>
      </c>
      <c r="D551" s="82" t="s">
        <v>28</v>
      </c>
      <c r="E551" s="82" t="s">
        <v>28</v>
      </c>
      <c r="F551" s="82" t="s">
        <v>29</v>
      </c>
      <c r="G551" s="82" t="s">
        <v>1887</v>
      </c>
      <c r="H551" s="80" t="s">
        <v>8165</v>
      </c>
      <c r="I551" s="82" t="s">
        <v>8162</v>
      </c>
      <c r="J551" s="82">
        <v>7</v>
      </c>
      <c r="K551" s="82">
        <v>7</v>
      </c>
      <c r="L551" s="82">
        <v>2018</v>
      </c>
      <c r="M551" s="76">
        <f t="shared" si="8"/>
        <v>43288</v>
      </c>
      <c r="N551" s="82" t="s">
        <v>2324</v>
      </c>
      <c r="O551" s="82">
        <v>15</v>
      </c>
      <c r="P551" s="82" t="s">
        <v>4511</v>
      </c>
      <c r="Q551" s="82" t="s">
        <v>4456</v>
      </c>
      <c r="R551" s="82" t="s">
        <v>4526</v>
      </c>
      <c r="S551" s="82" t="s">
        <v>4508</v>
      </c>
      <c r="T551" s="82" t="s">
        <v>4456</v>
      </c>
      <c r="U551" s="82" t="s">
        <v>4457</v>
      </c>
      <c r="V551" s="82" t="s">
        <v>4457</v>
      </c>
      <c r="W551" s="82" t="s">
        <v>173</v>
      </c>
      <c r="X551" s="82" t="s">
        <v>4514</v>
      </c>
      <c r="Y551" s="82" t="s">
        <v>4456</v>
      </c>
      <c r="Z551" s="80" t="str">
        <f>IF(OR(R:R="",S:S=""),"Missing",IF(OR(S:S="Both EC and Condoms",S:S="Condom",S:S="EC"),"Yes",IF(AND(R:R&lt;&gt;"0: No Method",R:R&lt;&gt;"6: EC",R:R&lt;&gt;"5: Condoms"),"Yes","No")))</f>
        <v>Yes</v>
      </c>
      <c r="AA5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51" s="80" t="str">
        <f>IF(W:W="Pregnant","Pregnant",IF(AND(Z:Z="No",AA:AA="Yes"),"Adopter",IF(Z:Z="Yes","Continuing User",IF(AND(Z:Z="No",AA:AA="No"),"Non-user","Missing"))))</f>
        <v>Continuing User</v>
      </c>
      <c r="AC551" s="80">
        <f>VLOOKUP(N551,Registration!O:P,2,FALSE)</f>
        <v>15</v>
      </c>
      <c r="AD551" s="82" t="s">
        <v>4510</v>
      </c>
      <c r="AE551" s="82"/>
      <c r="AF551" s="82"/>
      <c r="AG551" s="82"/>
      <c r="AH551" s="82"/>
    </row>
    <row r="552" spans="1:34" s="80" customFormat="1" ht="23.1" customHeight="1">
      <c r="A552" s="82" t="s">
        <v>59</v>
      </c>
      <c r="B552" s="82" t="s">
        <v>26</v>
      </c>
      <c r="C552" s="82" t="s">
        <v>27</v>
      </c>
      <c r="D552" s="82" t="s">
        <v>28</v>
      </c>
      <c r="E552" s="82" t="s">
        <v>28</v>
      </c>
      <c r="F552" s="82" t="s">
        <v>29</v>
      </c>
      <c r="G552" s="82" t="s">
        <v>1887</v>
      </c>
      <c r="H552" s="80" t="s">
        <v>8165</v>
      </c>
      <c r="I552" s="82" t="s">
        <v>8162</v>
      </c>
      <c r="J552" s="82">
        <v>7</v>
      </c>
      <c r="K552" s="82">
        <v>7</v>
      </c>
      <c r="L552" s="82">
        <v>2018</v>
      </c>
      <c r="M552" s="76">
        <f t="shared" si="8"/>
        <v>43288</v>
      </c>
      <c r="N552" s="82" t="s">
        <v>2396</v>
      </c>
      <c r="O552" s="82">
        <v>16</v>
      </c>
      <c r="P552" s="82" t="s">
        <v>4506</v>
      </c>
      <c r="Q552" s="82" t="s">
        <v>4456</v>
      </c>
      <c r="R552" s="82" t="s">
        <v>4507</v>
      </c>
      <c r="S552" s="82" t="s">
        <v>4508</v>
      </c>
      <c r="T552" s="82" t="s">
        <v>4457</v>
      </c>
      <c r="U552" s="82" t="s">
        <v>4457</v>
      </c>
      <c r="V552" s="82" t="s">
        <v>4457</v>
      </c>
      <c r="W552" s="82" t="s">
        <v>173</v>
      </c>
      <c r="X552" s="82" t="s">
        <v>4507</v>
      </c>
      <c r="Y552" s="82" t="s">
        <v>4457</v>
      </c>
      <c r="Z552" s="80" t="str">
        <f>IF(OR(R:R="",S:S=""),"Missing",IF(OR(S:S="Both EC and Condoms",S:S="Condom",S:S="EC"),"Yes",IF(AND(R:R&lt;&gt;"0: No Method",R:R&lt;&gt;"6: EC",R:R&lt;&gt;"5: Condoms"),"Yes","No")))</f>
        <v>No</v>
      </c>
      <c r="AA5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52" s="80" t="s">
        <v>4509</v>
      </c>
      <c r="AC552" s="80">
        <f>VLOOKUP(N552,Registration!O:P,2,FALSE)</f>
        <v>16</v>
      </c>
      <c r="AD552" s="82" t="s">
        <v>4510</v>
      </c>
      <c r="AE552" s="82"/>
      <c r="AF552" s="82"/>
      <c r="AG552" s="82"/>
      <c r="AH552" s="82"/>
    </row>
    <row r="553" spans="1:34" s="80" customFormat="1" ht="23.1" customHeight="1">
      <c r="A553" s="82" t="s">
        <v>59</v>
      </c>
      <c r="B553" s="82" t="s">
        <v>26</v>
      </c>
      <c r="C553" s="82" t="s">
        <v>27</v>
      </c>
      <c r="D553" s="82" t="s">
        <v>28</v>
      </c>
      <c r="E553" s="82" t="s">
        <v>28</v>
      </c>
      <c r="F553" s="82" t="s">
        <v>29</v>
      </c>
      <c r="G553" s="82" t="s">
        <v>1887</v>
      </c>
      <c r="H553" s="80" t="s">
        <v>8165</v>
      </c>
      <c r="I553" s="82" t="s">
        <v>8162</v>
      </c>
      <c r="J553" s="82">
        <v>7</v>
      </c>
      <c r="K553" s="82">
        <v>7</v>
      </c>
      <c r="L553" s="82">
        <v>2018</v>
      </c>
      <c r="M553" s="76">
        <f t="shared" si="8"/>
        <v>43288</v>
      </c>
      <c r="N553" s="82" t="s">
        <v>2091</v>
      </c>
      <c r="O553" s="82">
        <v>15</v>
      </c>
      <c r="P553" s="82" t="s">
        <v>4511</v>
      </c>
      <c r="Q553" s="82" t="s">
        <v>4456</v>
      </c>
      <c r="R553" s="82" t="s">
        <v>4507</v>
      </c>
      <c r="S553" s="82" t="s">
        <v>4508</v>
      </c>
      <c r="T553" s="82" t="s">
        <v>4456</v>
      </c>
      <c r="U553" s="82" t="s">
        <v>4457</v>
      </c>
      <c r="V553" s="82" t="s">
        <v>4457</v>
      </c>
      <c r="W553" s="82" t="s">
        <v>173</v>
      </c>
      <c r="X553" s="82" t="s">
        <v>4517</v>
      </c>
      <c r="Y553" s="82" t="s">
        <v>4457</v>
      </c>
      <c r="Z553" s="80" t="str">
        <f>IF(OR(R:R="",S:S=""),"Missing",IF(OR(S:S="Both EC and Condoms",S:S="Condom",S:S="EC"),"Yes",IF(AND(R:R&lt;&gt;"0: No Method",R:R&lt;&gt;"6: EC",R:R&lt;&gt;"5: Condoms"),"Yes","No")))</f>
        <v>No</v>
      </c>
      <c r="AA5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53" s="80" t="str">
        <f>IF(W:W="Pregnant","Pregnant",IF(AND(Z:Z="No",AA:AA="Yes"),"Adopter",IF(Z:Z="Yes","Continuing User",IF(AND(Z:Z="No",AA:AA="No"),"Non-user","Missing"))))</f>
        <v>Adopter</v>
      </c>
      <c r="AC553" s="80">
        <f>VLOOKUP(N553,Registration!O:P,2,FALSE)</f>
        <v>15</v>
      </c>
      <c r="AD553" s="82" t="s">
        <v>4510</v>
      </c>
      <c r="AE553" s="82"/>
      <c r="AF553" s="82"/>
      <c r="AG553" s="82"/>
      <c r="AH553" s="82"/>
    </row>
    <row r="554" spans="1:34" s="80" customFormat="1" ht="23.1" customHeight="1">
      <c r="A554" s="82" t="s">
        <v>59</v>
      </c>
      <c r="B554" s="82" t="s">
        <v>26</v>
      </c>
      <c r="C554" s="82" t="s">
        <v>27</v>
      </c>
      <c r="D554" s="82" t="s">
        <v>28</v>
      </c>
      <c r="E554" s="82" t="s">
        <v>28</v>
      </c>
      <c r="F554" s="82" t="s">
        <v>29</v>
      </c>
      <c r="G554" s="82" t="s">
        <v>1887</v>
      </c>
      <c r="H554" s="80" t="s">
        <v>8165</v>
      </c>
      <c r="I554" s="82" t="s">
        <v>8162</v>
      </c>
      <c r="J554" s="82">
        <v>7</v>
      </c>
      <c r="K554" s="82">
        <v>7</v>
      </c>
      <c r="L554" s="82">
        <v>2018</v>
      </c>
      <c r="M554" s="76">
        <f t="shared" si="8"/>
        <v>43288</v>
      </c>
      <c r="N554" s="82" t="s">
        <v>2402</v>
      </c>
      <c r="O554" s="82">
        <v>15</v>
      </c>
      <c r="P554" s="82" t="s">
        <v>4506</v>
      </c>
      <c r="Q554" s="82" t="s">
        <v>4456</v>
      </c>
      <c r="R554" s="82" t="s">
        <v>4507</v>
      </c>
      <c r="S554" s="82" t="s">
        <v>4508</v>
      </c>
      <c r="T554" s="82" t="s">
        <v>4457</v>
      </c>
      <c r="U554" s="82" t="s">
        <v>4457</v>
      </c>
      <c r="V554" s="82" t="s">
        <v>4457</v>
      </c>
      <c r="W554" s="82" t="s">
        <v>173</v>
      </c>
      <c r="X554" s="82" t="s">
        <v>4507</v>
      </c>
      <c r="Y554" s="82" t="s">
        <v>4457</v>
      </c>
      <c r="Z554" s="80" t="str">
        <f>IF(OR(R:R="",S:S=""),"Missing",IF(OR(S:S="Both EC and Condoms",S:S="Condom",S:S="EC"),"Yes",IF(AND(R:R&lt;&gt;"0: No Method",R:R&lt;&gt;"6: EC",R:R&lt;&gt;"5: Condoms"),"Yes","No")))</f>
        <v>No</v>
      </c>
      <c r="AA5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54" s="80" t="s">
        <v>4509</v>
      </c>
      <c r="AC554" s="80">
        <f>VLOOKUP(N554,Registration!O:P,2,FALSE)</f>
        <v>15</v>
      </c>
      <c r="AD554" s="82" t="s">
        <v>4510</v>
      </c>
      <c r="AE554" s="82"/>
      <c r="AF554" s="82"/>
      <c r="AG554" s="82"/>
      <c r="AH554" s="82"/>
    </row>
    <row r="555" spans="1:34" s="80" customFormat="1" ht="23.1" customHeight="1">
      <c r="A555" s="82" t="s">
        <v>59</v>
      </c>
      <c r="B555" s="82" t="s">
        <v>26</v>
      </c>
      <c r="C555" s="82" t="s">
        <v>27</v>
      </c>
      <c r="D555" s="82" t="s">
        <v>28</v>
      </c>
      <c r="E555" s="82" t="s">
        <v>28</v>
      </c>
      <c r="F555" s="82" t="s">
        <v>29</v>
      </c>
      <c r="G555" s="82" t="s">
        <v>1887</v>
      </c>
      <c r="H555" s="80" t="s">
        <v>8165</v>
      </c>
      <c r="I555" s="82" t="s">
        <v>8163</v>
      </c>
      <c r="J555" s="82">
        <v>7</v>
      </c>
      <c r="K555" s="82">
        <v>7</v>
      </c>
      <c r="L555" s="82">
        <v>2018</v>
      </c>
      <c r="M555" s="76">
        <f t="shared" si="8"/>
        <v>43288</v>
      </c>
      <c r="N555" s="82" t="s">
        <v>2390</v>
      </c>
      <c r="O555" s="82">
        <v>15</v>
      </c>
      <c r="P555" s="82" t="s">
        <v>4506</v>
      </c>
      <c r="Q555" s="82" t="s">
        <v>4456</v>
      </c>
      <c r="R555" s="82" t="s">
        <v>4507</v>
      </c>
      <c r="S555" s="82" t="s">
        <v>4508</v>
      </c>
      <c r="T555" s="82" t="s">
        <v>4456</v>
      </c>
      <c r="U555" s="82" t="s">
        <v>4457</v>
      </c>
      <c r="V555" s="82" t="s">
        <v>4457</v>
      </c>
      <c r="W555" s="82" t="s">
        <v>173</v>
      </c>
      <c r="X555" s="82" t="s">
        <v>4515</v>
      </c>
      <c r="Y555" s="82" t="s">
        <v>4457</v>
      </c>
      <c r="Z555" s="80" t="str">
        <f>IF(OR(R:R="",S:S=""),"Missing",IF(OR(S:S="Both EC and Condoms",S:S="Condom",S:S="EC"),"Yes",IF(AND(R:R&lt;&gt;"0: No Method",R:R&lt;&gt;"6: EC",R:R&lt;&gt;"5: Condoms"),"Yes","No")))</f>
        <v>No</v>
      </c>
      <c r="AA5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55" s="80" t="str">
        <f>IF(W:W="Pregnant","Pregnant",IF(AND(Z:Z="No",AA:AA="Yes"),"Adopter",IF(Z:Z="Yes","Continuing User",IF(AND(Z:Z="No",AA:AA="No"),"Non-user","Missing"))))</f>
        <v>Adopter</v>
      </c>
      <c r="AC555" s="80">
        <f>VLOOKUP(N555,Registration!O:P,2,FALSE)</f>
        <v>15</v>
      </c>
      <c r="AD555" s="82" t="s">
        <v>4510</v>
      </c>
      <c r="AE555" s="82"/>
      <c r="AF555" s="82"/>
      <c r="AG555" s="82"/>
      <c r="AH555" s="82"/>
    </row>
    <row r="556" spans="1:34" s="80" customFormat="1" ht="23.1" customHeight="1">
      <c r="A556" s="82" t="s">
        <v>59</v>
      </c>
      <c r="B556" s="82" t="s">
        <v>26</v>
      </c>
      <c r="C556" s="82" t="s">
        <v>27</v>
      </c>
      <c r="D556" s="82" t="s">
        <v>28</v>
      </c>
      <c r="E556" s="82" t="s">
        <v>28</v>
      </c>
      <c r="F556" s="82" t="s">
        <v>29</v>
      </c>
      <c r="G556" s="82" t="s">
        <v>1887</v>
      </c>
      <c r="H556" s="80" t="s">
        <v>8165</v>
      </c>
      <c r="I556" s="82" t="s">
        <v>8162</v>
      </c>
      <c r="J556" s="82">
        <v>7</v>
      </c>
      <c r="K556" s="82">
        <v>7</v>
      </c>
      <c r="L556" s="82">
        <v>2018</v>
      </c>
      <c r="M556" s="76">
        <f t="shared" si="8"/>
        <v>43288</v>
      </c>
      <c r="N556" s="82" t="s">
        <v>2075</v>
      </c>
      <c r="O556" s="82">
        <v>15</v>
      </c>
      <c r="P556" s="82" t="s">
        <v>4511</v>
      </c>
      <c r="Q556" s="82" t="s">
        <v>4456</v>
      </c>
      <c r="R556" s="82" t="s">
        <v>4507</v>
      </c>
      <c r="S556" s="82" t="s">
        <v>4508</v>
      </c>
      <c r="T556" s="82" t="s">
        <v>4456</v>
      </c>
      <c r="U556" s="82" t="s">
        <v>4457</v>
      </c>
      <c r="V556" s="82" t="s">
        <v>4457</v>
      </c>
      <c r="W556" s="82" t="s">
        <v>173</v>
      </c>
      <c r="X556" s="82" t="s">
        <v>4517</v>
      </c>
      <c r="Y556" s="82" t="s">
        <v>4457</v>
      </c>
      <c r="Z556" s="80" t="str">
        <f>IF(OR(R:R="",S:S=""),"Missing",IF(OR(S:S="Both EC and Condoms",S:S="Condom",S:S="EC"),"Yes",IF(AND(R:R&lt;&gt;"0: No Method",R:R&lt;&gt;"6: EC",R:R&lt;&gt;"5: Condoms"),"Yes","No")))</f>
        <v>No</v>
      </c>
      <c r="AA5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56" s="80" t="str">
        <f>IF(W:W="Pregnant","Pregnant",IF(AND(Z:Z="No",AA:AA="Yes"),"Adopter",IF(Z:Z="Yes","Continuing User",IF(AND(Z:Z="No",AA:AA="No"),"Non-user","Missing"))))</f>
        <v>Adopter</v>
      </c>
      <c r="AC556" s="80">
        <f>VLOOKUP(N556,Registration!O:P,2,FALSE)</f>
        <v>15</v>
      </c>
      <c r="AD556" s="82" t="s">
        <v>4510</v>
      </c>
      <c r="AE556" s="82"/>
      <c r="AF556" s="82"/>
      <c r="AG556" s="82"/>
      <c r="AH556" s="82"/>
    </row>
    <row r="557" spans="1:34" s="80" customFormat="1" ht="23.1" customHeight="1">
      <c r="A557" s="82" t="s">
        <v>59</v>
      </c>
      <c r="B557" s="82" t="s">
        <v>26</v>
      </c>
      <c r="C557" s="82" t="s">
        <v>27</v>
      </c>
      <c r="D557" s="82" t="s">
        <v>28</v>
      </c>
      <c r="E557" s="82" t="s">
        <v>28</v>
      </c>
      <c r="F557" s="82" t="s">
        <v>29</v>
      </c>
      <c r="G557" s="82" t="s">
        <v>1887</v>
      </c>
      <c r="H557" s="80" t="s">
        <v>8165</v>
      </c>
      <c r="I557" s="82" t="s">
        <v>8162</v>
      </c>
      <c r="J557" s="82">
        <v>7</v>
      </c>
      <c r="K557" s="82">
        <v>7</v>
      </c>
      <c r="L557" s="82">
        <v>2018</v>
      </c>
      <c r="M557" s="76">
        <f t="shared" si="8"/>
        <v>43288</v>
      </c>
      <c r="N557" s="82" t="s">
        <v>2410</v>
      </c>
      <c r="O557" s="82">
        <v>15</v>
      </c>
      <c r="P557" s="82" t="s">
        <v>4506</v>
      </c>
      <c r="Q557" s="82" t="s">
        <v>4456</v>
      </c>
      <c r="R557" s="82" t="s">
        <v>4507</v>
      </c>
      <c r="S557" s="82" t="s">
        <v>4508</v>
      </c>
      <c r="T557" s="82" t="s">
        <v>4457</v>
      </c>
      <c r="U557" s="82" t="s">
        <v>4457</v>
      </c>
      <c r="V557" s="82" t="s">
        <v>4457</v>
      </c>
      <c r="W557" s="82" t="s">
        <v>173</v>
      </c>
      <c r="X557" s="82" t="s">
        <v>4507</v>
      </c>
      <c r="Y557" s="82" t="s">
        <v>4457</v>
      </c>
      <c r="Z557" s="80" t="str">
        <f>IF(OR(R:R="",S:S=""),"Missing",IF(OR(S:S="Both EC and Condoms",S:S="Condom",S:S="EC"),"Yes",IF(AND(R:R&lt;&gt;"0: No Method",R:R&lt;&gt;"6: EC",R:R&lt;&gt;"5: Condoms"),"Yes","No")))</f>
        <v>No</v>
      </c>
      <c r="AA5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57" s="80" t="s">
        <v>4509</v>
      </c>
      <c r="AC557" s="80">
        <f>VLOOKUP(N557,Registration!O:P,2,FALSE)</f>
        <v>15</v>
      </c>
      <c r="AD557" s="82" t="s">
        <v>4510</v>
      </c>
      <c r="AE557" s="82"/>
      <c r="AF557" s="82"/>
      <c r="AG557" s="82"/>
      <c r="AH557" s="82"/>
    </row>
    <row r="558" spans="1:34" s="80" customFormat="1" ht="23.1" customHeight="1">
      <c r="A558" s="82" t="s">
        <v>59</v>
      </c>
      <c r="B558" s="82" t="s">
        <v>26</v>
      </c>
      <c r="C558" s="82" t="s">
        <v>27</v>
      </c>
      <c r="D558" s="82" t="s">
        <v>28</v>
      </c>
      <c r="E558" s="82" t="s">
        <v>28</v>
      </c>
      <c r="F558" s="82" t="s">
        <v>29</v>
      </c>
      <c r="G558" s="82" t="s">
        <v>1887</v>
      </c>
      <c r="H558" s="80" t="s">
        <v>8165</v>
      </c>
      <c r="I558" s="82" t="s">
        <v>8162</v>
      </c>
      <c r="J558" s="82">
        <v>7</v>
      </c>
      <c r="K558" s="82">
        <v>7</v>
      </c>
      <c r="L558" s="82">
        <v>2018</v>
      </c>
      <c r="M558" s="76">
        <f t="shared" si="8"/>
        <v>43288</v>
      </c>
      <c r="N558" s="82" t="s">
        <v>2382</v>
      </c>
      <c r="O558" s="82">
        <v>18</v>
      </c>
      <c r="P558" s="82" t="s">
        <v>4511</v>
      </c>
      <c r="Q558" s="82" t="s">
        <v>4456</v>
      </c>
      <c r="R558" s="82" t="s">
        <v>4507</v>
      </c>
      <c r="S558" s="82" t="s">
        <v>4508</v>
      </c>
      <c r="T558" s="82" t="s">
        <v>4456</v>
      </c>
      <c r="U558" s="82" t="s">
        <v>4457</v>
      </c>
      <c r="V558" s="82" t="s">
        <v>4457</v>
      </c>
      <c r="W558" s="82" t="s">
        <v>173</v>
      </c>
      <c r="X558" s="82" t="s">
        <v>4517</v>
      </c>
      <c r="Y558" s="82" t="s">
        <v>4457</v>
      </c>
      <c r="Z558" s="80" t="str">
        <f>IF(OR(R:R="",S:S=""),"Missing",IF(OR(S:S="Both EC and Condoms",S:S="Condom",S:S="EC"),"Yes",IF(AND(R:R&lt;&gt;"0: No Method",R:R&lt;&gt;"6: EC",R:R&lt;&gt;"5: Condoms"),"Yes","No")))</f>
        <v>No</v>
      </c>
      <c r="AA5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58" s="80" t="str">
        <f>IF(W:W="Pregnant","Pregnant",IF(AND(Z:Z="No",AA:AA="Yes"),"Adopter",IF(Z:Z="Yes","Continuing User",IF(AND(Z:Z="No",AA:AA="No"),"Non-user","Missing"))))</f>
        <v>Adopter</v>
      </c>
      <c r="AC558" s="80">
        <f>VLOOKUP(N558,Registration!O:P,2,FALSE)</f>
        <v>18</v>
      </c>
      <c r="AD558" s="82" t="s">
        <v>4510</v>
      </c>
      <c r="AE558" s="82"/>
      <c r="AF558" s="82"/>
      <c r="AG558" s="82"/>
      <c r="AH558" s="82"/>
    </row>
    <row r="559" spans="1:34" s="80" customFormat="1" ht="23.1" customHeight="1">
      <c r="A559" s="82" t="s">
        <v>60</v>
      </c>
      <c r="B559" s="82" t="s">
        <v>26</v>
      </c>
      <c r="C559" s="82" t="s">
        <v>27</v>
      </c>
      <c r="D559" s="82" t="s">
        <v>28</v>
      </c>
      <c r="E559" s="82" t="s">
        <v>28</v>
      </c>
      <c r="F559" s="82" t="s">
        <v>111</v>
      </c>
      <c r="G559" s="82" t="s">
        <v>167</v>
      </c>
      <c r="H559" s="80" t="s">
        <v>8159</v>
      </c>
      <c r="I559" s="82" t="s">
        <v>8160</v>
      </c>
      <c r="J559" s="82">
        <v>9</v>
      </c>
      <c r="K559" s="82">
        <v>7</v>
      </c>
      <c r="L559" s="82">
        <v>2018</v>
      </c>
      <c r="M559" s="76">
        <f t="shared" si="8"/>
        <v>43290</v>
      </c>
      <c r="N559" s="82" t="s">
        <v>659</v>
      </c>
      <c r="O559" s="82">
        <v>17</v>
      </c>
      <c r="P559" s="82" t="s">
        <v>4506</v>
      </c>
      <c r="Q559" s="82" t="s">
        <v>4456</v>
      </c>
      <c r="R559" s="82" t="s">
        <v>4507</v>
      </c>
      <c r="S559" s="82" t="s">
        <v>4508</v>
      </c>
      <c r="T559" s="82" t="s">
        <v>4456</v>
      </c>
      <c r="U559" s="82" t="s">
        <v>4456</v>
      </c>
      <c r="V559" s="82" t="s">
        <v>4456</v>
      </c>
      <c r="W559" s="82" t="s">
        <v>173</v>
      </c>
      <c r="X559" s="82" t="s">
        <v>4515</v>
      </c>
      <c r="Y559" s="82" t="s">
        <v>4457</v>
      </c>
      <c r="Z559" s="80" t="str">
        <f>IF(OR(R:R="",S:S=""),"Missing",IF(OR(S:S="Both EC and Condoms",S:S="Condom",S:S="EC"),"Yes",IF(AND(R:R&lt;&gt;"0: No Method",R:R&lt;&gt;"6: EC",R:R&lt;&gt;"5: Condoms"),"Yes","No")))</f>
        <v>No</v>
      </c>
      <c r="AA5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59" s="80" t="str">
        <f>IF(W:W="Pregnant","Pregnant",IF(AND(Z:Z="No",AA:AA="Yes"),"Adopter",IF(Z:Z="Yes","Continuing User",IF(AND(Z:Z="No",AA:AA="No"),"Non-user","Missing"))))</f>
        <v>Adopter</v>
      </c>
      <c r="AC559" s="80">
        <f>VLOOKUP(N559,Registration!O:P,2,FALSE)</f>
        <v>17</v>
      </c>
      <c r="AD559" s="82" t="s">
        <v>4510</v>
      </c>
      <c r="AE559" s="82"/>
      <c r="AF559" s="82"/>
      <c r="AG559" s="82"/>
      <c r="AH559" s="82"/>
    </row>
    <row r="560" spans="1:34" s="80" customFormat="1" ht="23.1" customHeight="1">
      <c r="A560" s="82" t="s">
        <v>60</v>
      </c>
      <c r="B560" s="82" t="s">
        <v>26</v>
      </c>
      <c r="C560" s="82" t="s">
        <v>27</v>
      </c>
      <c r="D560" s="82" t="s">
        <v>28</v>
      </c>
      <c r="E560" s="82" t="s">
        <v>28</v>
      </c>
      <c r="F560" s="82" t="s">
        <v>111</v>
      </c>
      <c r="G560" s="82" t="s">
        <v>167</v>
      </c>
      <c r="H560" s="80" t="s">
        <v>8159</v>
      </c>
      <c r="I560" s="82" t="s">
        <v>8160</v>
      </c>
      <c r="J560" s="82">
        <v>9</v>
      </c>
      <c r="K560" s="82">
        <v>7</v>
      </c>
      <c r="L560" s="82">
        <v>2018</v>
      </c>
      <c r="M560" s="76">
        <f t="shared" si="8"/>
        <v>43290</v>
      </c>
      <c r="N560" s="82" t="s">
        <v>657</v>
      </c>
      <c r="O560" s="82">
        <v>19</v>
      </c>
      <c r="P560" s="82" t="s">
        <v>4506</v>
      </c>
      <c r="Q560" s="82" t="s">
        <v>4456</v>
      </c>
      <c r="R560" s="82" t="s">
        <v>4507</v>
      </c>
      <c r="S560" s="82" t="s">
        <v>4508</v>
      </c>
      <c r="T560" s="82" t="s">
        <v>4456</v>
      </c>
      <c r="U560" s="82" t="s">
        <v>4457</v>
      </c>
      <c r="V560" s="82" t="s">
        <v>4457</v>
      </c>
      <c r="W560" s="82" t="s">
        <v>173</v>
      </c>
      <c r="X560" s="82" t="s">
        <v>4515</v>
      </c>
      <c r="Y560" s="82" t="s">
        <v>4457</v>
      </c>
      <c r="Z560" s="80" t="str">
        <f>IF(OR(R:R="",S:S=""),"Missing",IF(OR(S:S="Both EC and Condoms",S:S="Condom",S:S="EC"),"Yes",IF(AND(R:R&lt;&gt;"0: No Method",R:R&lt;&gt;"6: EC",R:R&lt;&gt;"5: Condoms"),"Yes","No")))</f>
        <v>No</v>
      </c>
      <c r="AA5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60" s="80" t="str">
        <f>IF(W:W="Pregnant","Pregnant",IF(AND(Z:Z="No",AA:AA="Yes"),"Adopter",IF(Z:Z="Yes","Continuing User",IF(AND(Z:Z="No",AA:AA="No"),"Non-user","Missing"))))</f>
        <v>Adopter</v>
      </c>
      <c r="AC560" s="80">
        <f>VLOOKUP(N560,Registration!O:P,2,FALSE)</f>
        <v>19</v>
      </c>
      <c r="AD560" s="82" t="s">
        <v>4510</v>
      </c>
      <c r="AE560" s="82"/>
      <c r="AF560" s="82"/>
      <c r="AG560" s="82"/>
      <c r="AH560" s="82"/>
    </row>
    <row r="561" spans="1:34" s="80" customFormat="1" ht="23.1" customHeight="1">
      <c r="A561" s="82" t="s">
        <v>60</v>
      </c>
      <c r="B561" s="82" t="s">
        <v>26</v>
      </c>
      <c r="C561" s="82" t="s">
        <v>27</v>
      </c>
      <c r="D561" s="82" t="s">
        <v>28</v>
      </c>
      <c r="E561" s="82" t="s">
        <v>28</v>
      </c>
      <c r="F561" s="82" t="s">
        <v>111</v>
      </c>
      <c r="G561" s="82" t="s">
        <v>167</v>
      </c>
      <c r="H561" s="80" t="s">
        <v>8159</v>
      </c>
      <c r="I561" s="82" t="s">
        <v>8160</v>
      </c>
      <c r="J561" s="82">
        <v>11</v>
      </c>
      <c r="K561" s="82">
        <v>7</v>
      </c>
      <c r="L561" s="82">
        <v>2018</v>
      </c>
      <c r="M561" s="76">
        <f t="shared" si="8"/>
        <v>43292</v>
      </c>
      <c r="N561" s="82" t="s">
        <v>612</v>
      </c>
      <c r="O561" s="82">
        <v>19</v>
      </c>
      <c r="P561" s="82" t="s">
        <v>4506</v>
      </c>
      <c r="Q561" s="82" t="s">
        <v>4456</v>
      </c>
      <c r="R561" s="82" t="s">
        <v>4507</v>
      </c>
      <c r="S561" s="82" t="s">
        <v>4508</v>
      </c>
      <c r="T561" s="82" t="s">
        <v>4456</v>
      </c>
      <c r="U561" s="82" t="s">
        <v>4457</v>
      </c>
      <c r="V561" s="82" t="s">
        <v>4457</v>
      </c>
      <c r="W561" s="82" t="s">
        <v>173</v>
      </c>
      <c r="X561" s="82" t="s">
        <v>4516</v>
      </c>
      <c r="Y561" s="82" t="s">
        <v>4456</v>
      </c>
      <c r="Z561" s="80" t="str">
        <f>IF(OR(R:R="",S:S=""),"Missing",IF(OR(S:S="Both EC and Condoms",S:S="Condom",S:S="EC"),"Yes",IF(AND(R:R&lt;&gt;"0: No Method",R:R&lt;&gt;"6: EC",R:R&lt;&gt;"5: Condoms"),"Yes","No")))</f>
        <v>No</v>
      </c>
      <c r="AA5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61" s="80" t="str">
        <f>IF(W:W="Pregnant","Pregnant",IF(AND(Z:Z="No",AA:AA="Yes"),"Adopter",IF(Z:Z="Yes","Continuing User",IF(AND(Z:Z="No",AA:AA="No"),"Non-user","Missing"))))</f>
        <v>Adopter</v>
      </c>
      <c r="AC561" s="80">
        <f>VLOOKUP(N561,Registration!O:P,2,FALSE)</f>
        <v>19</v>
      </c>
      <c r="AD561" s="82" t="s">
        <v>4510</v>
      </c>
      <c r="AE561" s="82"/>
      <c r="AF561" s="82"/>
      <c r="AG561" s="82"/>
      <c r="AH561" s="82"/>
    </row>
    <row r="562" spans="1:34" s="80" customFormat="1" ht="23.1" customHeight="1">
      <c r="A562" s="82" t="s">
        <v>60</v>
      </c>
      <c r="B562" s="82" t="s">
        <v>26</v>
      </c>
      <c r="C562" s="82" t="s">
        <v>27</v>
      </c>
      <c r="D562" s="82" t="s">
        <v>28</v>
      </c>
      <c r="E562" s="82" t="s">
        <v>28</v>
      </c>
      <c r="F562" s="82" t="s">
        <v>111</v>
      </c>
      <c r="G562" s="82" t="s">
        <v>167</v>
      </c>
      <c r="H562" s="80" t="s">
        <v>8159</v>
      </c>
      <c r="I562" s="82" t="s">
        <v>8160</v>
      </c>
      <c r="J562" s="82">
        <v>13</v>
      </c>
      <c r="K562" s="82">
        <v>7</v>
      </c>
      <c r="L562" s="82">
        <v>2018</v>
      </c>
      <c r="M562" s="76">
        <f t="shared" si="8"/>
        <v>43294</v>
      </c>
      <c r="N562" s="82" t="s">
        <v>603</v>
      </c>
      <c r="O562" s="82">
        <v>19</v>
      </c>
      <c r="P562" s="82" t="s">
        <v>4506</v>
      </c>
      <c r="Q562" s="82" t="s">
        <v>4456</v>
      </c>
      <c r="R562" s="82" t="s">
        <v>4507</v>
      </c>
      <c r="S562" s="82" t="s">
        <v>4508</v>
      </c>
      <c r="T562" s="82" t="s">
        <v>4456</v>
      </c>
      <c r="U562" s="82" t="s">
        <v>4457</v>
      </c>
      <c r="V562" s="82" t="s">
        <v>4457</v>
      </c>
      <c r="W562" s="82" t="s">
        <v>173</v>
      </c>
      <c r="X562" s="82" t="s">
        <v>4515</v>
      </c>
      <c r="Y562" s="82" t="s">
        <v>4457</v>
      </c>
      <c r="Z562" s="80" t="str">
        <f>IF(OR(R:R="",S:S=""),"Missing",IF(OR(S:S="Both EC and Condoms",S:S="Condom",S:S="EC"),"Yes",IF(AND(R:R&lt;&gt;"0: No Method",R:R&lt;&gt;"6: EC",R:R&lt;&gt;"5: Condoms"),"Yes","No")))</f>
        <v>No</v>
      </c>
      <c r="AA5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62" s="80" t="str">
        <f>IF(W:W="Pregnant","Pregnant",IF(AND(Z:Z="No",AA:AA="Yes"),"Adopter",IF(Z:Z="Yes","Continuing User",IF(AND(Z:Z="No",AA:AA="No"),"Non-user","Missing"))))</f>
        <v>Adopter</v>
      </c>
      <c r="AC562" s="80">
        <f>VLOOKUP(N562,Registration!O:P,2,FALSE)</f>
        <v>19</v>
      </c>
      <c r="AD562" s="82" t="s">
        <v>4510</v>
      </c>
      <c r="AE562" s="82"/>
      <c r="AF562" s="82"/>
      <c r="AG562" s="82"/>
      <c r="AH562" s="82"/>
    </row>
    <row r="563" spans="1:34" s="80" customFormat="1" ht="23.1" customHeight="1">
      <c r="A563" s="82" t="s">
        <v>60</v>
      </c>
      <c r="B563" s="82" t="s">
        <v>26</v>
      </c>
      <c r="C563" s="82" t="s">
        <v>27</v>
      </c>
      <c r="D563" s="82" t="s">
        <v>28</v>
      </c>
      <c r="E563" s="82" t="s">
        <v>28</v>
      </c>
      <c r="F563" s="82" t="s">
        <v>111</v>
      </c>
      <c r="G563" s="82" t="s">
        <v>167</v>
      </c>
      <c r="H563" s="80" t="s">
        <v>8159</v>
      </c>
      <c r="I563" s="82" t="s">
        <v>8160</v>
      </c>
      <c r="J563" s="82">
        <v>13</v>
      </c>
      <c r="K563" s="82">
        <v>7</v>
      </c>
      <c r="L563" s="82">
        <v>2018</v>
      </c>
      <c r="M563" s="76">
        <f t="shared" si="8"/>
        <v>43294</v>
      </c>
      <c r="N563" s="82" t="s">
        <v>617</v>
      </c>
      <c r="O563" s="82">
        <v>19</v>
      </c>
      <c r="P563" s="82" t="s">
        <v>4506</v>
      </c>
      <c r="Q563" s="82" t="s">
        <v>4456</v>
      </c>
      <c r="R563" s="82" t="s">
        <v>4507</v>
      </c>
      <c r="S563" s="82" t="s">
        <v>4508</v>
      </c>
      <c r="T563" s="82" t="s">
        <v>4456</v>
      </c>
      <c r="U563" s="82" t="s">
        <v>4457</v>
      </c>
      <c r="V563" s="82" t="s">
        <v>4457</v>
      </c>
      <c r="W563" s="82" t="s">
        <v>173</v>
      </c>
      <c r="X563" s="82" t="s">
        <v>4515</v>
      </c>
      <c r="Y563" s="82" t="s">
        <v>4457</v>
      </c>
      <c r="Z563" s="80" t="str">
        <f>IF(OR(R:R="",S:S=""),"Missing",IF(OR(S:S="Both EC and Condoms",S:S="Condom",S:S="EC"),"Yes",IF(AND(R:R&lt;&gt;"0: No Method",R:R&lt;&gt;"6: EC",R:R&lt;&gt;"5: Condoms"),"Yes","No")))</f>
        <v>No</v>
      </c>
      <c r="AA5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63" s="80" t="str">
        <f>IF(W:W="Pregnant","Pregnant",IF(AND(Z:Z="No",AA:AA="Yes"),"Adopter",IF(Z:Z="Yes","Continuing User",IF(AND(Z:Z="No",AA:AA="No"),"Non-user","Missing"))))</f>
        <v>Adopter</v>
      </c>
      <c r="AC563" s="80">
        <f>VLOOKUP(N563,Registration!O:P,2,FALSE)</f>
        <v>19</v>
      </c>
      <c r="AD563" s="82" t="s">
        <v>4510</v>
      </c>
      <c r="AE563" s="82"/>
      <c r="AF563" s="82"/>
      <c r="AG563" s="82"/>
      <c r="AH563" s="82"/>
    </row>
    <row r="564" spans="1:34" s="80" customFormat="1" ht="23.1" customHeight="1">
      <c r="A564" s="82" t="s">
        <v>60</v>
      </c>
      <c r="B564" s="82" t="s">
        <v>26</v>
      </c>
      <c r="C564" s="82" t="s">
        <v>27</v>
      </c>
      <c r="D564" s="82" t="s">
        <v>28</v>
      </c>
      <c r="E564" s="82" t="s">
        <v>28</v>
      </c>
      <c r="F564" s="82" t="s">
        <v>111</v>
      </c>
      <c r="G564" s="82" t="s">
        <v>167</v>
      </c>
      <c r="H564" s="80" t="s">
        <v>8159</v>
      </c>
      <c r="I564" s="82" t="s">
        <v>8160</v>
      </c>
      <c r="J564" s="82">
        <v>13</v>
      </c>
      <c r="K564" s="82">
        <v>7</v>
      </c>
      <c r="L564" s="82">
        <v>2018</v>
      </c>
      <c r="M564" s="76">
        <f t="shared" si="8"/>
        <v>43294</v>
      </c>
      <c r="N564" s="82" t="s">
        <v>591</v>
      </c>
      <c r="O564" s="82">
        <v>18</v>
      </c>
      <c r="P564" s="82" t="s">
        <v>4506</v>
      </c>
      <c r="Q564" s="82" t="s">
        <v>4456</v>
      </c>
      <c r="R564" s="82" t="s">
        <v>4507</v>
      </c>
      <c r="S564" s="82" t="s">
        <v>4508</v>
      </c>
      <c r="T564" s="82" t="s">
        <v>4456</v>
      </c>
      <c r="U564" s="82" t="s">
        <v>4457</v>
      </c>
      <c r="V564" s="82" t="s">
        <v>4457</v>
      </c>
      <c r="W564" s="82" t="s">
        <v>173</v>
      </c>
      <c r="X564" s="82" t="s">
        <v>4515</v>
      </c>
      <c r="Y564" s="82" t="s">
        <v>4457</v>
      </c>
      <c r="Z564" s="80" t="str">
        <f>IF(OR(R:R="",S:S=""),"Missing",IF(OR(S:S="Both EC and Condoms",S:S="Condom",S:S="EC"),"Yes",IF(AND(R:R&lt;&gt;"0: No Method",R:R&lt;&gt;"6: EC",R:R&lt;&gt;"5: Condoms"),"Yes","No")))</f>
        <v>No</v>
      </c>
      <c r="AA5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64" s="80" t="str">
        <f>IF(W:W="Pregnant","Pregnant",IF(AND(Z:Z="No",AA:AA="Yes"),"Adopter",IF(Z:Z="Yes","Continuing User",IF(AND(Z:Z="No",AA:AA="No"),"Non-user","Missing"))))</f>
        <v>Adopter</v>
      </c>
      <c r="AC564" s="80">
        <f>VLOOKUP(N564,Registration!O:P,2,FALSE)</f>
        <v>18</v>
      </c>
      <c r="AD564" s="82" t="s">
        <v>4510</v>
      </c>
      <c r="AE564" s="82"/>
      <c r="AF564" s="82"/>
      <c r="AG564" s="82"/>
      <c r="AH564" s="82"/>
    </row>
    <row r="565" spans="1:34" s="80" customFormat="1" ht="23.1" customHeight="1">
      <c r="A565" s="82" t="s">
        <v>60</v>
      </c>
      <c r="B565" s="82" t="s">
        <v>26</v>
      </c>
      <c r="C565" s="82" t="s">
        <v>27</v>
      </c>
      <c r="D565" s="82" t="s">
        <v>28</v>
      </c>
      <c r="E565" s="82" t="s">
        <v>28</v>
      </c>
      <c r="F565" s="82" t="s">
        <v>111</v>
      </c>
      <c r="G565" s="82" t="s">
        <v>167</v>
      </c>
      <c r="H565" s="80" t="s">
        <v>8159</v>
      </c>
      <c r="I565" s="82" t="s">
        <v>8160</v>
      </c>
      <c r="J565" s="82">
        <v>13</v>
      </c>
      <c r="K565" s="82">
        <v>7</v>
      </c>
      <c r="L565" s="82">
        <v>2018</v>
      </c>
      <c r="M565" s="76">
        <f t="shared" si="8"/>
        <v>43294</v>
      </c>
      <c r="N565" s="82" t="s">
        <v>593</v>
      </c>
      <c r="O565" s="82">
        <v>19</v>
      </c>
      <c r="P565" s="82" t="s">
        <v>4506</v>
      </c>
      <c r="Q565" s="82" t="s">
        <v>4456</v>
      </c>
      <c r="R565" s="82" t="s">
        <v>4507</v>
      </c>
      <c r="S565" s="82" t="s">
        <v>4508</v>
      </c>
      <c r="T565" s="82" t="s">
        <v>4456</v>
      </c>
      <c r="U565" s="82" t="s">
        <v>4457</v>
      </c>
      <c r="V565" s="82" t="s">
        <v>4457</v>
      </c>
      <c r="W565" s="82" t="s">
        <v>173</v>
      </c>
      <c r="X565" s="82" t="s">
        <v>4515</v>
      </c>
      <c r="Y565" s="82" t="s">
        <v>4457</v>
      </c>
      <c r="Z565" s="80" t="str">
        <f>IF(OR(R:R="",S:S=""),"Missing",IF(OR(S:S="Both EC and Condoms",S:S="Condom",S:S="EC"),"Yes",IF(AND(R:R&lt;&gt;"0: No Method",R:R&lt;&gt;"6: EC",R:R&lt;&gt;"5: Condoms"),"Yes","No")))</f>
        <v>No</v>
      </c>
      <c r="AA5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65" s="80" t="str">
        <f>IF(W:W="Pregnant","Pregnant",IF(AND(Z:Z="No",AA:AA="Yes"),"Adopter",IF(Z:Z="Yes","Continuing User",IF(AND(Z:Z="No",AA:AA="No"),"Non-user","Missing"))))</f>
        <v>Adopter</v>
      </c>
      <c r="AC565" s="80">
        <f>VLOOKUP(N565,Registration!O:P,2,FALSE)</f>
        <v>18</v>
      </c>
      <c r="AD565" s="82" t="s">
        <v>4510</v>
      </c>
      <c r="AE565" s="82"/>
      <c r="AF565" s="82"/>
      <c r="AG565" s="82"/>
      <c r="AH565" s="82"/>
    </row>
    <row r="566" spans="1:34" s="80" customFormat="1" ht="23.1" customHeight="1">
      <c r="A566" s="82" t="s">
        <v>60</v>
      </c>
      <c r="B566" s="82" t="s">
        <v>26</v>
      </c>
      <c r="C566" s="82" t="s">
        <v>27</v>
      </c>
      <c r="D566" s="82" t="s">
        <v>28</v>
      </c>
      <c r="E566" s="82" t="s">
        <v>28</v>
      </c>
      <c r="F566" s="82" t="s">
        <v>111</v>
      </c>
      <c r="G566" s="82" t="s">
        <v>167</v>
      </c>
      <c r="H566" s="80" t="s">
        <v>8159</v>
      </c>
      <c r="I566" s="82" t="s">
        <v>8160</v>
      </c>
      <c r="J566" s="82">
        <v>13</v>
      </c>
      <c r="K566" s="82">
        <v>7</v>
      </c>
      <c r="L566" s="82">
        <v>2018</v>
      </c>
      <c r="M566" s="76">
        <f t="shared" si="8"/>
        <v>43294</v>
      </c>
      <c r="N566" s="82" t="s">
        <v>579</v>
      </c>
      <c r="O566" s="82">
        <v>19</v>
      </c>
      <c r="P566" s="82" t="s">
        <v>4506</v>
      </c>
      <c r="Q566" s="82" t="s">
        <v>4456</v>
      </c>
      <c r="R566" s="82" t="s">
        <v>4507</v>
      </c>
      <c r="S566" s="82" t="s">
        <v>4508</v>
      </c>
      <c r="T566" s="82" t="s">
        <v>4456</v>
      </c>
      <c r="U566" s="82" t="s">
        <v>4457</v>
      </c>
      <c r="V566" s="82" t="s">
        <v>4457</v>
      </c>
      <c r="W566" s="82" t="s">
        <v>173</v>
      </c>
      <c r="X566" s="82" t="s">
        <v>4521</v>
      </c>
      <c r="Y566" s="82" t="s">
        <v>4456</v>
      </c>
      <c r="Z566" s="80" t="str">
        <f>IF(OR(R:R="",S:S=""),"Missing",IF(OR(S:S="Both EC and Condoms",S:S="Condom",S:S="EC"),"Yes",IF(AND(R:R&lt;&gt;"0: No Method",R:R&lt;&gt;"6: EC",R:R&lt;&gt;"5: Condoms"),"Yes","No")))</f>
        <v>No</v>
      </c>
      <c r="AA5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66" s="80" t="str">
        <f>IF(W:W="Pregnant","Pregnant",IF(AND(Z:Z="No",AA:AA="Yes"),"Adopter",IF(Z:Z="Yes","Continuing User",IF(AND(Z:Z="No",AA:AA="No"),"Non-user","Missing"))))</f>
        <v>Adopter</v>
      </c>
      <c r="AC566" s="80">
        <f>VLOOKUP(N566,Registration!O:P,2,FALSE)</f>
        <v>19</v>
      </c>
      <c r="AD566" s="82" t="s">
        <v>4510</v>
      </c>
      <c r="AE566" s="82"/>
      <c r="AF566" s="82"/>
      <c r="AG566" s="82"/>
      <c r="AH566" s="82"/>
    </row>
    <row r="567" spans="1:34" s="80" customFormat="1" ht="23.1" customHeight="1">
      <c r="A567" s="82" t="s">
        <v>60</v>
      </c>
      <c r="B567" s="82" t="s">
        <v>26</v>
      </c>
      <c r="C567" s="82" t="s">
        <v>27</v>
      </c>
      <c r="D567" s="82" t="s">
        <v>28</v>
      </c>
      <c r="E567" s="82" t="s">
        <v>28</v>
      </c>
      <c r="F567" s="82" t="s">
        <v>111</v>
      </c>
      <c r="G567" s="82" t="s">
        <v>167</v>
      </c>
      <c r="H567" s="80" t="s">
        <v>8159</v>
      </c>
      <c r="I567" s="82" t="s">
        <v>8160</v>
      </c>
      <c r="J567" s="82">
        <v>13</v>
      </c>
      <c r="K567" s="82">
        <v>7</v>
      </c>
      <c r="L567" s="82">
        <v>2018</v>
      </c>
      <c r="M567" s="76">
        <f t="shared" si="8"/>
        <v>43294</v>
      </c>
      <c r="N567" s="82" t="s">
        <v>814</v>
      </c>
      <c r="O567" s="82">
        <v>18</v>
      </c>
      <c r="P567" s="82" t="s">
        <v>4506</v>
      </c>
      <c r="Q567" s="82" t="s">
        <v>4456</v>
      </c>
      <c r="R567" s="82" t="s">
        <v>4507</v>
      </c>
      <c r="S567" s="82" t="s">
        <v>4508</v>
      </c>
      <c r="T567" s="82" t="s">
        <v>4456</v>
      </c>
      <c r="U567" s="82" t="s">
        <v>4457</v>
      </c>
      <c r="V567" s="82" t="s">
        <v>4457</v>
      </c>
      <c r="W567" s="82" t="s">
        <v>173</v>
      </c>
      <c r="X567" s="80" t="s">
        <v>4518</v>
      </c>
      <c r="Y567" s="82" t="s">
        <v>4457</v>
      </c>
      <c r="Z567" s="80" t="str">
        <f>IF(OR(R:R="",S:S=""),"Missing",IF(OR(S:S="Both EC and Condoms",S:S="Condom",S:S="EC"),"Yes",IF(AND(R:R&lt;&gt;"0: No Method",R:R&lt;&gt;"6: EC",R:R&lt;&gt;"5: Condoms"),"Yes","No")))</f>
        <v>No</v>
      </c>
      <c r="AA5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67" s="80" t="str">
        <f>IF(W:W="Pregnant","Pregnant",IF(AND(Z:Z="No",AA:AA="Yes"),"Adopter",IF(Z:Z="Yes","Continuing User",IF(AND(Z:Z="No",AA:AA="No"),"Non-user","Missing"))))</f>
        <v>Adopter</v>
      </c>
      <c r="AC567" s="80">
        <f>VLOOKUP(N567,Registration!O:P,2,FALSE)</f>
        <v>19</v>
      </c>
      <c r="AD567" s="82" t="s">
        <v>4510</v>
      </c>
      <c r="AE567" s="82"/>
      <c r="AF567" s="82"/>
      <c r="AG567" s="82"/>
      <c r="AH567" s="82"/>
    </row>
    <row r="568" spans="1:34" s="80" customFormat="1" ht="23.1" customHeight="1">
      <c r="A568" s="82" t="s">
        <v>60</v>
      </c>
      <c r="B568" s="82" t="s">
        <v>26</v>
      </c>
      <c r="C568" s="82" t="s">
        <v>27</v>
      </c>
      <c r="D568" s="82" t="s">
        <v>28</v>
      </c>
      <c r="E568" s="82" t="s">
        <v>28</v>
      </c>
      <c r="F568" s="82" t="s">
        <v>111</v>
      </c>
      <c r="G568" s="82" t="s">
        <v>167</v>
      </c>
      <c r="H568" s="80" t="s">
        <v>8159</v>
      </c>
      <c r="I568" s="82" t="s">
        <v>8160</v>
      </c>
      <c r="J568" s="82">
        <v>13</v>
      </c>
      <c r="K568" s="82">
        <v>7</v>
      </c>
      <c r="L568" s="82">
        <v>2018</v>
      </c>
      <c r="M568" s="76">
        <f t="shared" si="8"/>
        <v>43294</v>
      </c>
      <c r="N568" s="82" t="s">
        <v>623</v>
      </c>
      <c r="O568" s="82">
        <v>18</v>
      </c>
      <c r="P568" s="82" t="s">
        <v>4506</v>
      </c>
      <c r="Q568" s="82" t="s">
        <v>4456</v>
      </c>
      <c r="R568" s="82" t="s">
        <v>4507</v>
      </c>
      <c r="S568" s="82" t="s">
        <v>4508</v>
      </c>
      <c r="T568" s="82" t="s">
        <v>4456</v>
      </c>
      <c r="U568" s="82" t="s">
        <v>4457</v>
      </c>
      <c r="V568" s="82" t="s">
        <v>4457</v>
      </c>
      <c r="W568" s="82" t="s">
        <v>173</v>
      </c>
      <c r="X568" s="82" t="s">
        <v>4516</v>
      </c>
      <c r="Y568" s="82" t="s">
        <v>4456</v>
      </c>
      <c r="Z568" s="80" t="str">
        <f>IF(OR(R:R="",S:S=""),"Missing",IF(OR(S:S="Both EC and Condoms",S:S="Condom",S:S="EC"),"Yes",IF(AND(R:R&lt;&gt;"0: No Method",R:R&lt;&gt;"6: EC",R:R&lt;&gt;"5: Condoms"),"Yes","No")))</f>
        <v>No</v>
      </c>
      <c r="AA5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68" s="80" t="str">
        <f>IF(W:W="Pregnant","Pregnant",IF(AND(Z:Z="No",AA:AA="Yes"),"Adopter",IF(Z:Z="Yes","Continuing User",IF(AND(Z:Z="No",AA:AA="No"),"Non-user","Missing"))))</f>
        <v>Adopter</v>
      </c>
      <c r="AC568" s="80">
        <f>VLOOKUP(N568,Registration!O:P,2,FALSE)</f>
        <v>18</v>
      </c>
      <c r="AD568" s="82" t="s">
        <v>4510</v>
      </c>
      <c r="AE568" s="82"/>
      <c r="AF568" s="82"/>
      <c r="AG568" s="82"/>
      <c r="AH568" s="82"/>
    </row>
    <row r="569" spans="1:34" s="80" customFormat="1" ht="23.1" customHeight="1">
      <c r="A569" s="82" t="s">
        <v>60</v>
      </c>
      <c r="B569" s="82" t="s">
        <v>26</v>
      </c>
      <c r="C569" s="82" t="s">
        <v>27</v>
      </c>
      <c r="D569" s="82" t="s">
        <v>28</v>
      </c>
      <c r="E569" s="82" t="s">
        <v>28</v>
      </c>
      <c r="F569" s="82" t="s">
        <v>111</v>
      </c>
      <c r="G569" s="82" t="s">
        <v>167</v>
      </c>
      <c r="H569" s="80" t="s">
        <v>8159</v>
      </c>
      <c r="I569" s="82" t="s">
        <v>8160</v>
      </c>
      <c r="J569" s="82">
        <v>13</v>
      </c>
      <c r="K569" s="82">
        <v>7</v>
      </c>
      <c r="L569" s="82">
        <v>2018</v>
      </c>
      <c r="M569" s="76">
        <f t="shared" si="8"/>
        <v>43294</v>
      </c>
      <c r="N569" s="82" t="s">
        <v>627</v>
      </c>
      <c r="O569" s="82">
        <v>19</v>
      </c>
      <c r="P569" s="82" t="s">
        <v>4506</v>
      </c>
      <c r="Q569" s="82" t="s">
        <v>4456</v>
      </c>
      <c r="R569" s="82" t="s">
        <v>4507</v>
      </c>
      <c r="S569" s="82" t="s">
        <v>4508</v>
      </c>
      <c r="T569" s="82" t="s">
        <v>4456</v>
      </c>
      <c r="U569" s="82" t="s">
        <v>4457</v>
      </c>
      <c r="V569" s="82" t="s">
        <v>4457</v>
      </c>
      <c r="W569" s="82" t="s">
        <v>173</v>
      </c>
      <c r="X569" s="80" t="s">
        <v>4518</v>
      </c>
      <c r="Y569" s="82" t="s">
        <v>4457</v>
      </c>
      <c r="Z569" s="80" t="str">
        <f>IF(OR(R:R="",S:S=""),"Missing",IF(OR(S:S="Both EC and Condoms",S:S="Condom",S:S="EC"),"Yes",IF(AND(R:R&lt;&gt;"0: No Method",R:R&lt;&gt;"6: EC",R:R&lt;&gt;"5: Condoms"),"Yes","No")))</f>
        <v>No</v>
      </c>
      <c r="AA5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69" s="80" t="str">
        <f>IF(W:W="Pregnant","Pregnant",IF(AND(Z:Z="No",AA:AA="Yes"),"Adopter",IF(Z:Z="Yes","Continuing User",IF(AND(Z:Z="No",AA:AA="No"),"Non-user","Missing"))))</f>
        <v>Adopter</v>
      </c>
      <c r="AC569" s="80">
        <f>VLOOKUP(N569,Registration!O:P,2,FALSE)</f>
        <v>19</v>
      </c>
      <c r="AD569" s="82" t="s">
        <v>4510</v>
      </c>
      <c r="AE569" s="82"/>
      <c r="AF569" s="82"/>
      <c r="AG569" s="82"/>
      <c r="AH569" s="82"/>
    </row>
    <row r="570" spans="1:34" s="80" customFormat="1" ht="23.1" customHeight="1">
      <c r="A570" s="82" t="s">
        <v>60</v>
      </c>
      <c r="B570" s="82" t="s">
        <v>26</v>
      </c>
      <c r="C570" s="82" t="s">
        <v>27</v>
      </c>
      <c r="D570" s="82" t="s">
        <v>28</v>
      </c>
      <c r="E570" s="82" t="s">
        <v>28</v>
      </c>
      <c r="F570" s="82" t="s">
        <v>111</v>
      </c>
      <c r="G570" s="82" t="s">
        <v>167</v>
      </c>
      <c r="H570" s="80" t="s">
        <v>8159</v>
      </c>
      <c r="I570" s="82" t="s">
        <v>8160</v>
      </c>
      <c r="J570" s="82">
        <v>13</v>
      </c>
      <c r="K570" s="82">
        <v>7</v>
      </c>
      <c r="L570" s="82">
        <v>2018</v>
      </c>
      <c r="M570" s="76">
        <f t="shared" si="8"/>
        <v>43294</v>
      </c>
      <c r="N570" s="82" t="s">
        <v>629</v>
      </c>
      <c r="O570" s="82">
        <v>16</v>
      </c>
      <c r="P570" s="82" t="s">
        <v>4506</v>
      </c>
      <c r="Q570" s="82" t="s">
        <v>4456</v>
      </c>
      <c r="R570" s="82" t="s">
        <v>4507</v>
      </c>
      <c r="S570" s="82" t="s">
        <v>4508</v>
      </c>
      <c r="T570" s="82" t="s">
        <v>4456</v>
      </c>
      <c r="U570" s="82" t="s">
        <v>4457</v>
      </c>
      <c r="V570" s="82" t="s">
        <v>4457</v>
      </c>
      <c r="W570" s="82" t="s">
        <v>173</v>
      </c>
      <c r="X570" s="82" t="s">
        <v>4515</v>
      </c>
      <c r="Y570" s="82" t="s">
        <v>4457</v>
      </c>
      <c r="Z570" s="80" t="str">
        <f>IF(OR(R:R="",S:S=""),"Missing",IF(OR(S:S="Both EC and Condoms",S:S="Condom",S:S="EC"),"Yes",IF(AND(R:R&lt;&gt;"0: No Method",R:R&lt;&gt;"6: EC",R:R&lt;&gt;"5: Condoms"),"Yes","No")))</f>
        <v>No</v>
      </c>
      <c r="AA5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70" s="80" t="str">
        <f>IF(W:W="Pregnant","Pregnant",IF(AND(Z:Z="No",AA:AA="Yes"),"Adopter",IF(Z:Z="Yes","Continuing User",IF(AND(Z:Z="No",AA:AA="No"),"Non-user","Missing"))))</f>
        <v>Adopter</v>
      </c>
      <c r="AC570" s="80">
        <f>VLOOKUP(N570,Registration!O:P,2,FALSE)</f>
        <v>16</v>
      </c>
      <c r="AD570" s="82" t="s">
        <v>4510</v>
      </c>
      <c r="AE570" s="82"/>
      <c r="AF570" s="82"/>
      <c r="AG570" s="82"/>
      <c r="AH570" s="82"/>
    </row>
    <row r="571" spans="1:34" s="80" customFormat="1" ht="23.1" customHeight="1">
      <c r="A571" s="82" t="s">
        <v>60</v>
      </c>
      <c r="B571" s="82" t="s">
        <v>26</v>
      </c>
      <c r="C571" s="82" t="s">
        <v>27</v>
      </c>
      <c r="D571" s="82" t="s">
        <v>28</v>
      </c>
      <c r="E571" s="82" t="s">
        <v>28</v>
      </c>
      <c r="F571" s="82" t="s">
        <v>111</v>
      </c>
      <c r="G571" s="82" t="s">
        <v>167</v>
      </c>
      <c r="H571" s="80" t="s">
        <v>8159</v>
      </c>
      <c r="I571" s="82" t="s">
        <v>8160</v>
      </c>
      <c r="J571" s="82">
        <v>13</v>
      </c>
      <c r="K571" s="82">
        <v>7</v>
      </c>
      <c r="L571" s="82">
        <v>2018</v>
      </c>
      <c r="M571" s="76">
        <f t="shared" si="8"/>
        <v>43294</v>
      </c>
      <c r="N571" s="82" t="s">
        <v>631</v>
      </c>
      <c r="O571" s="82">
        <v>19</v>
      </c>
      <c r="P571" s="82" t="s">
        <v>4506</v>
      </c>
      <c r="Q571" s="82" t="s">
        <v>4456</v>
      </c>
      <c r="R571" s="82" t="s">
        <v>4507</v>
      </c>
      <c r="S571" s="82" t="s">
        <v>4508</v>
      </c>
      <c r="T571" s="82" t="s">
        <v>4456</v>
      </c>
      <c r="U571" s="82" t="s">
        <v>4457</v>
      </c>
      <c r="V571" s="82" t="s">
        <v>4457</v>
      </c>
      <c r="W571" s="82" t="s">
        <v>173</v>
      </c>
      <c r="X571" s="82" t="s">
        <v>4516</v>
      </c>
      <c r="Y571" s="82" t="s">
        <v>4456</v>
      </c>
      <c r="Z571" s="80" t="str">
        <f>IF(OR(R:R="",S:S=""),"Missing",IF(OR(S:S="Both EC and Condoms",S:S="Condom",S:S="EC"),"Yes",IF(AND(R:R&lt;&gt;"0: No Method",R:R&lt;&gt;"6: EC",R:R&lt;&gt;"5: Condoms"),"Yes","No")))</f>
        <v>No</v>
      </c>
      <c r="AA5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71" s="80" t="str">
        <f>IF(W:W="Pregnant","Pregnant",IF(AND(Z:Z="No",AA:AA="Yes"),"Adopter",IF(Z:Z="Yes","Continuing User",IF(AND(Z:Z="No",AA:AA="No"),"Non-user","Missing"))))</f>
        <v>Adopter</v>
      </c>
      <c r="AC571" s="80">
        <f>VLOOKUP(N571,Registration!O:P,2,FALSE)</f>
        <v>19</v>
      </c>
      <c r="AD571" s="82" t="s">
        <v>4510</v>
      </c>
      <c r="AE571" s="82"/>
      <c r="AF571" s="82"/>
      <c r="AG571" s="82"/>
      <c r="AH571" s="82"/>
    </row>
    <row r="572" spans="1:34" s="80" customFormat="1" ht="23.1" customHeight="1">
      <c r="A572" s="82" t="s">
        <v>60</v>
      </c>
      <c r="B572" s="82" t="s">
        <v>26</v>
      </c>
      <c r="C572" s="82" t="s">
        <v>27</v>
      </c>
      <c r="D572" s="82" t="s">
        <v>28</v>
      </c>
      <c r="E572" s="82" t="s">
        <v>28</v>
      </c>
      <c r="F572" s="82" t="s">
        <v>111</v>
      </c>
      <c r="G572" s="82" t="s">
        <v>167</v>
      </c>
      <c r="H572" s="80" t="s">
        <v>8159</v>
      </c>
      <c r="I572" s="82" t="s">
        <v>8160</v>
      </c>
      <c r="J572" s="82">
        <v>13</v>
      </c>
      <c r="K572" s="82">
        <v>7</v>
      </c>
      <c r="L572" s="82">
        <v>2018</v>
      </c>
      <c r="M572" s="76">
        <f t="shared" si="8"/>
        <v>43294</v>
      </c>
      <c r="N572" s="82" t="s">
        <v>663</v>
      </c>
      <c r="O572" s="82">
        <v>19</v>
      </c>
      <c r="P572" s="82" t="s">
        <v>4506</v>
      </c>
      <c r="Q572" s="82" t="s">
        <v>4456</v>
      </c>
      <c r="R572" s="82" t="s">
        <v>4507</v>
      </c>
      <c r="S572" s="82" t="s">
        <v>4508</v>
      </c>
      <c r="T572" s="82" t="s">
        <v>4456</v>
      </c>
      <c r="U572" s="82" t="s">
        <v>4457</v>
      </c>
      <c r="V572" s="82" t="s">
        <v>4457</v>
      </c>
      <c r="W572" s="82" t="s">
        <v>173</v>
      </c>
      <c r="X572" s="82" t="s">
        <v>4515</v>
      </c>
      <c r="Y572" s="82" t="s">
        <v>4457</v>
      </c>
      <c r="Z572" s="80" t="str">
        <f>IF(OR(R:R="",S:S=""),"Missing",IF(OR(S:S="Both EC and Condoms",S:S="Condom",S:S="EC"),"Yes",IF(AND(R:R&lt;&gt;"0: No Method",R:R&lt;&gt;"6: EC",R:R&lt;&gt;"5: Condoms"),"Yes","No")))</f>
        <v>No</v>
      </c>
      <c r="AA5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72" s="80" t="str">
        <f>IF(W:W="Pregnant","Pregnant",IF(AND(Z:Z="No",AA:AA="Yes"),"Adopter",IF(Z:Z="Yes","Continuing User",IF(AND(Z:Z="No",AA:AA="No"),"Non-user","Missing"))))</f>
        <v>Adopter</v>
      </c>
      <c r="AC572" s="80">
        <f>VLOOKUP(N572,Registration!O:P,2,FALSE)</f>
        <v>19</v>
      </c>
      <c r="AD572" s="82" t="s">
        <v>4510</v>
      </c>
      <c r="AE572" s="82"/>
      <c r="AF572" s="82"/>
      <c r="AG572" s="82"/>
      <c r="AH572" s="82"/>
    </row>
    <row r="573" spans="1:34" s="80" customFormat="1" ht="23.1" customHeight="1">
      <c r="A573" s="82" t="s">
        <v>60</v>
      </c>
      <c r="B573" s="82" t="s">
        <v>26</v>
      </c>
      <c r="C573" s="82" t="s">
        <v>27</v>
      </c>
      <c r="D573" s="82" t="s">
        <v>28</v>
      </c>
      <c r="E573" s="82" t="s">
        <v>28</v>
      </c>
      <c r="F573" s="82" t="s">
        <v>111</v>
      </c>
      <c r="G573" s="82" t="s">
        <v>167</v>
      </c>
      <c r="H573" s="80" t="s">
        <v>8159</v>
      </c>
      <c r="I573" s="82" t="s">
        <v>8160</v>
      </c>
      <c r="J573" s="82">
        <v>13</v>
      </c>
      <c r="K573" s="82">
        <v>7</v>
      </c>
      <c r="L573" s="82">
        <v>2018</v>
      </c>
      <c r="M573" s="76">
        <f t="shared" si="8"/>
        <v>43294</v>
      </c>
      <c r="N573" s="82" t="s">
        <v>661</v>
      </c>
      <c r="O573" s="82">
        <v>19</v>
      </c>
      <c r="P573" s="82" t="s">
        <v>4506</v>
      </c>
      <c r="Q573" s="82" t="s">
        <v>4456</v>
      </c>
      <c r="R573" s="82" t="s">
        <v>4507</v>
      </c>
      <c r="S573" s="82" t="s">
        <v>4508</v>
      </c>
      <c r="T573" s="82" t="s">
        <v>4456</v>
      </c>
      <c r="U573" s="82" t="s">
        <v>4457</v>
      </c>
      <c r="V573" s="82" t="s">
        <v>4457</v>
      </c>
      <c r="W573" s="82" t="s">
        <v>173</v>
      </c>
      <c r="X573" s="80" t="s">
        <v>4518</v>
      </c>
      <c r="Y573" s="82" t="s">
        <v>4457</v>
      </c>
      <c r="Z573" s="80" t="str">
        <f>IF(OR(R:R="",S:S=""),"Missing",IF(OR(S:S="Both EC and Condoms",S:S="Condom",S:S="EC"),"Yes",IF(AND(R:R&lt;&gt;"0: No Method",R:R&lt;&gt;"6: EC",R:R&lt;&gt;"5: Condoms"),"Yes","No")))</f>
        <v>No</v>
      </c>
      <c r="AA5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73" s="80" t="str">
        <f>IF(W:W="Pregnant","Pregnant",IF(AND(Z:Z="No",AA:AA="Yes"),"Adopter",IF(Z:Z="Yes","Continuing User",IF(AND(Z:Z="No",AA:AA="No"),"Non-user","Missing"))))</f>
        <v>Adopter</v>
      </c>
      <c r="AC573" s="80">
        <f>VLOOKUP(N573,Registration!O:P,2,FALSE)</f>
        <v>19</v>
      </c>
      <c r="AD573" s="82" t="s">
        <v>4510</v>
      </c>
      <c r="AE573" s="82"/>
      <c r="AF573" s="82"/>
      <c r="AG573" s="82"/>
      <c r="AH573" s="82"/>
    </row>
    <row r="574" spans="1:34" s="80" customFormat="1" ht="23.1" customHeight="1">
      <c r="A574" s="82" t="s">
        <v>60</v>
      </c>
      <c r="B574" s="82" t="s">
        <v>26</v>
      </c>
      <c r="C574" s="82" t="s">
        <v>27</v>
      </c>
      <c r="D574" s="82" t="s">
        <v>28</v>
      </c>
      <c r="E574" s="82" t="s">
        <v>28</v>
      </c>
      <c r="F574" s="82" t="s">
        <v>111</v>
      </c>
      <c r="G574" s="82" t="s">
        <v>167</v>
      </c>
      <c r="H574" s="80" t="s">
        <v>8159</v>
      </c>
      <c r="I574" s="82" t="s">
        <v>8160</v>
      </c>
      <c r="J574" s="82">
        <v>13</v>
      </c>
      <c r="K574" s="82">
        <v>7</v>
      </c>
      <c r="L574" s="82">
        <v>2018</v>
      </c>
      <c r="M574" s="76">
        <f t="shared" si="8"/>
        <v>43294</v>
      </c>
      <c r="N574" s="82" t="s">
        <v>643</v>
      </c>
      <c r="O574" s="82">
        <v>19</v>
      </c>
      <c r="P574" s="82" t="s">
        <v>4506</v>
      </c>
      <c r="Q574" s="82" t="s">
        <v>4456</v>
      </c>
      <c r="R574" s="82" t="s">
        <v>4507</v>
      </c>
      <c r="S574" s="82" t="s">
        <v>4508</v>
      </c>
      <c r="T574" s="82" t="s">
        <v>4456</v>
      </c>
      <c r="U574" s="82" t="s">
        <v>4457</v>
      </c>
      <c r="V574" s="82" t="s">
        <v>4457</v>
      </c>
      <c r="W574" s="82" t="s">
        <v>173</v>
      </c>
      <c r="X574" s="82" t="s">
        <v>4516</v>
      </c>
      <c r="Y574" s="82" t="s">
        <v>4456</v>
      </c>
      <c r="Z574" s="80" t="str">
        <f>IF(OR(R:R="",S:S=""),"Missing",IF(OR(S:S="Both EC and Condoms",S:S="Condom",S:S="EC"),"Yes",IF(AND(R:R&lt;&gt;"0: No Method",R:R&lt;&gt;"6: EC",R:R&lt;&gt;"5: Condoms"),"Yes","No")))</f>
        <v>No</v>
      </c>
      <c r="AA5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74" s="80" t="str">
        <f>IF(W:W="Pregnant","Pregnant",IF(AND(Z:Z="No",AA:AA="Yes"),"Adopter",IF(Z:Z="Yes","Continuing User",IF(AND(Z:Z="No",AA:AA="No"),"Non-user","Missing"))))</f>
        <v>Adopter</v>
      </c>
      <c r="AC574" s="80">
        <f>VLOOKUP(N574,Registration!O:P,2,FALSE)</f>
        <v>19</v>
      </c>
      <c r="AD574" s="82" t="s">
        <v>4510</v>
      </c>
      <c r="AE574" s="82"/>
      <c r="AF574" s="82"/>
      <c r="AG574" s="82"/>
      <c r="AH574" s="82"/>
    </row>
    <row r="575" spans="1:34" s="80" customFormat="1" ht="23.1" customHeight="1">
      <c r="A575" s="82" t="s">
        <v>60</v>
      </c>
      <c r="B575" s="82" t="s">
        <v>26</v>
      </c>
      <c r="C575" s="82" t="s">
        <v>27</v>
      </c>
      <c r="D575" s="82" t="s">
        <v>28</v>
      </c>
      <c r="E575" s="82" t="s">
        <v>28</v>
      </c>
      <c r="F575" s="82" t="s">
        <v>111</v>
      </c>
      <c r="G575" s="82" t="s">
        <v>167</v>
      </c>
      <c r="H575" s="80" t="s">
        <v>8159</v>
      </c>
      <c r="I575" s="82" t="s">
        <v>8160</v>
      </c>
      <c r="J575" s="82">
        <v>13</v>
      </c>
      <c r="K575" s="82">
        <v>7</v>
      </c>
      <c r="L575" s="82">
        <v>2018</v>
      </c>
      <c r="M575" s="76">
        <f t="shared" si="8"/>
        <v>43294</v>
      </c>
      <c r="N575" s="82" t="s">
        <v>651</v>
      </c>
      <c r="O575" s="82">
        <v>18</v>
      </c>
      <c r="P575" s="82" t="s">
        <v>4506</v>
      </c>
      <c r="Q575" s="82" t="s">
        <v>4456</v>
      </c>
      <c r="R575" s="82" t="s">
        <v>4507</v>
      </c>
      <c r="S575" s="82" t="s">
        <v>4508</v>
      </c>
      <c r="T575" s="82" t="s">
        <v>4456</v>
      </c>
      <c r="U575" s="82" t="s">
        <v>4457</v>
      </c>
      <c r="V575" s="82" t="s">
        <v>4457</v>
      </c>
      <c r="W575" s="82" t="s">
        <v>173</v>
      </c>
      <c r="X575" s="82" t="s">
        <v>4516</v>
      </c>
      <c r="Y575" s="82" t="s">
        <v>4456</v>
      </c>
      <c r="Z575" s="80" t="str">
        <f>IF(OR(R:R="",S:S=""),"Missing",IF(OR(S:S="Both EC and Condoms",S:S="Condom",S:S="EC"),"Yes",IF(AND(R:R&lt;&gt;"0: No Method",R:R&lt;&gt;"6: EC",R:R&lt;&gt;"5: Condoms"),"Yes","No")))</f>
        <v>No</v>
      </c>
      <c r="AA5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75" s="80" t="str">
        <f>IF(W:W="Pregnant","Pregnant",IF(AND(Z:Z="No",AA:AA="Yes"),"Adopter",IF(Z:Z="Yes","Continuing User",IF(AND(Z:Z="No",AA:AA="No"),"Non-user","Missing"))))</f>
        <v>Adopter</v>
      </c>
      <c r="AC575" s="80">
        <f>VLOOKUP(N575,Registration!O:P,2,FALSE)</f>
        <v>18</v>
      </c>
      <c r="AD575" s="82" t="s">
        <v>4510</v>
      </c>
      <c r="AE575" s="82"/>
      <c r="AF575" s="82"/>
      <c r="AG575" s="82"/>
      <c r="AH575" s="82"/>
    </row>
    <row r="576" spans="1:34" s="80" customFormat="1" ht="23.1" customHeight="1">
      <c r="A576" s="82" t="s">
        <v>60</v>
      </c>
      <c r="B576" s="82" t="s">
        <v>26</v>
      </c>
      <c r="C576" s="82" t="s">
        <v>27</v>
      </c>
      <c r="D576" s="82" t="s">
        <v>28</v>
      </c>
      <c r="E576" s="82" t="s">
        <v>28</v>
      </c>
      <c r="F576" s="82" t="s">
        <v>111</v>
      </c>
      <c r="G576" s="82" t="s">
        <v>167</v>
      </c>
      <c r="H576" s="80" t="s">
        <v>8159</v>
      </c>
      <c r="I576" s="82" t="s">
        <v>8160</v>
      </c>
      <c r="J576" s="82">
        <v>13</v>
      </c>
      <c r="K576" s="82">
        <v>7</v>
      </c>
      <c r="L576" s="82">
        <v>2018</v>
      </c>
      <c r="M576" s="76">
        <f t="shared" si="8"/>
        <v>43294</v>
      </c>
      <c r="N576" s="82" t="s">
        <v>667</v>
      </c>
      <c r="O576" s="82">
        <v>18</v>
      </c>
      <c r="P576" s="82" t="s">
        <v>4506</v>
      </c>
      <c r="Q576" s="82" t="s">
        <v>4456</v>
      </c>
      <c r="R576" s="82" t="s">
        <v>4507</v>
      </c>
      <c r="S576" s="82" t="s">
        <v>4508</v>
      </c>
      <c r="T576" s="82" t="s">
        <v>4456</v>
      </c>
      <c r="U576" s="82" t="s">
        <v>4457</v>
      </c>
      <c r="V576" s="82" t="s">
        <v>4457</v>
      </c>
      <c r="W576" s="82" t="s">
        <v>173</v>
      </c>
      <c r="X576" s="82" t="s">
        <v>4516</v>
      </c>
      <c r="Y576" s="82" t="s">
        <v>4456</v>
      </c>
      <c r="Z576" s="80" t="str">
        <f>IF(OR(R:R="",S:S=""),"Missing",IF(OR(S:S="Both EC and Condoms",S:S="Condom",S:S="EC"),"Yes",IF(AND(R:R&lt;&gt;"0: No Method",R:R&lt;&gt;"6: EC",R:R&lt;&gt;"5: Condoms"),"Yes","No")))</f>
        <v>No</v>
      </c>
      <c r="AA5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76" s="80" t="str">
        <f>IF(W:W="Pregnant","Pregnant",IF(AND(Z:Z="No",AA:AA="Yes"),"Adopter",IF(Z:Z="Yes","Continuing User",IF(AND(Z:Z="No",AA:AA="No"),"Non-user","Missing"))))</f>
        <v>Adopter</v>
      </c>
      <c r="AC576" s="80">
        <f>VLOOKUP(N576,Registration!O:P,2,FALSE)</f>
        <v>18</v>
      </c>
      <c r="AD576" s="82" t="s">
        <v>4510</v>
      </c>
      <c r="AE576" s="82"/>
      <c r="AF576" s="82"/>
      <c r="AG576" s="82"/>
      <c r="AH576" s="82"/>
    </row>
    <row r="577" spans="1:34" s="80" customFormat="1" ht="23.1" customHeight="1">
      <c r="A577" s="82" t="s">
        <v>60</v>
      </c>
      <c r="B577" s="82" t="s">
        <v>26</v>
      </c>
      <c r="C577" s="82" t="s">
        <v>27</v>
      </c>
      <c r="D577" s="82" t="s">
        <v>28</v>
      </c>
      <c r="E577" s="82" t="s">
        <v>28</v>
      </c>
      <c r="F577" s="82" t="s">
        <v>111</v>
      </c>
      <c r="G577" s="82" t="s">
        <v>167</v>
      </c>
      <c r="H577" s="80" t="s">
        <v>8159</v>
      </c>
      <c r="I577" s="82" t="s">
        <v>8160</v>
      </c>
      <c r="J577" s="82">
        <v>14</v>
      </c>
      <c r="K577" s="82">
        <v>7</v>
      </c>
      <c r="L577" s="82">
        <v>2018</v>
      </c>
      <c r="M577" s="76">
        <f t="shared" si="8"/>
        <v>43295</v>
      </c>
      <c r="N577" s="82" t="s">
        <v>605</v>
      </c>
      <c r="O577" s="82">
        <v>19</v>
      </c>
      <c r="P577" s="82" t="s">
        <v>4506</v>
      </c>
      <c r="Q577" s="82" t="s">
        <v>4456</v>
      </c>
      <c r="R577" s="82" t="s">
        <v>4507</v>
      </c>
      <c r="S577" s="82" t="s">
        <v>4508</v>
      </c>
      <c r="T577" s="82" t="s">
        <v>4456</v>
      </c>
      <c r="U577" s="82" t="s">
        <v>4457</v>
      </c>
      <c r="V577" s="82" t="s">
        <v>4457</v>
      </c>
      <c r="W577" s="82" t="s">
        <v>173</v>
      </c>
      <c r="X577" s="82" t="s">
        <v>4521</v>
      </c>
      <c r="Y577" s="82" t="s">
        <v>4456</v>
      </c>
      <c r="Z577" s="80" t="str">
        <f>IF(OR(R:R="",S:S=""),"Missing",IF(OR(S:S="Both EC and Condoms",S:S="Condom",S:S="EC"),"Yes",IF(AND(R:R&lt;&gt;"0: No Method",R:R&lt;&gt;"6: EC",R:R&lt;&gt;"5: Condoms"),"Yes","No")))</f>
        <v>No</v>
      </c>
      <c r="AA5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77" s="80" t="str">
        <f>IF(W:W="Pregnant","Pregnant",IF(AND(Z:Z="No",AA:AA="Yes"),"Adopter",IF(Z:Z="Yes","Continuing User",IF(AND(Z:Z="No",AA:AA="No"),"Non-user","Missing"))))</f>
        <v>Adopter</v>
      </c>
      <c r="AC577" s="80">
        <f>VLOOKUP(N577,Registration!O:P,2,FALSE)</f>
        <v>19</v>
      </c>
      <c r="AD577" s="82" t="s">
        <v>4510</v>
      </c>
      <c r="AE577" s="82"/>
      <c r="AF577" s="82"/>
      <c r="AG577" s="82"/>
      <c r="AH577" s="82"/>
    </row>
    <row r="578" spans="1:34" s="80" customFormat="1" ht="23.1" customHeight="1">
      <c r="A578" s="82" t="s">
        <v>60</v>
      </c>
      <c r="B578" s="82" t="s">
        <v>26</v>
      </c>
      <c r="C578" s="82" t="s">
        <v>27</v>
      </c>
      <c r="D578" s="82" t="s">
        <v>28</v>
      </c>
      <c r="E578" s="82" t="s">
        <v>28</v>
      </c>
      <c r="F578" s="82" t="s">
        <v>111</v>
      </c>
      <c r="G578" s="82" t="s">
        <v>167</v>
      </c>
      <c r="H578" s="80" t="s">
        <v>8159</v>
      </c>
      <c r="I578" s="82" t="s">
        <v>8160</v>
      </c>
      <c r="J578" s="82">
        <v>14</v>
      </c>
      <c r="K578" s="82">
        <v>7</v>
      </c>
      <c r="L578" s="82">
        <v>2018</v>
      </c>
      <c r="M578" s="76">
        <f t="shared" ref="M578:M641" si="9">DATE(L578,K578,J578)</f>
        <v>43295</v>
      </c>
      <c r="N578" s="82" t="s">
        <v>589</v>
      </c>
      <c r="O578" s="82">
        <v>19</v>
      </c>
      <c r="P578" s="82" t="s">
        <v>4506</v>
      </c>
      <c r="Q578" s="82" t="s">
        <v>4456</v>
      </c>
      <c r="R578" s="82" t="s">
        <v>4507</v>
      </c>
      <c r="S578" s="82" t="s">
        <v>4508</v>
      </c>
      <c r="T578" s="82" t="s">
        <v>4456</v>
      </c>
      <c r="U578" s="82" t="s">
        <v>4457</v>
      </c>
      <c r="V578" s="82" t="s">
        <v>4457</v>
      </c>
      <c r="W578" s="82" t="s">
        <v>173</v>
      </c>
      <c r="X578" s="82" t="s">
        <v>4515</v>
      </c>
      <c r="Y578" s="82" t="s">
        <v>4457</v>
      </c>
      <c r="Z578" s="80" t="str">
        <f>IF(OR(R:R="",S:S=""),"Missing",IF(OR(S:S="Both EC and Condoms",S:S="Condom",S:S="EC"),"Yes",IF(AND(R:R&lt;&gt;"0: No Method",R:R&lt;&gt;"6: EC",R:R&lt;&gt;"5: Condoms"),"Yes","No")))</f>
        <v>No</v>
      </c>
      <c r="AA5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78" s="80" t="str">
        <f>IF(W:W="Pregnant","Pregnant",IF(AND(Z:Z="No",AA:AA="Yes"),"Adopter",IF(Z:Z="Yes","Continuing User",IF(AND(Z:Z="No",AA:AA="No"),"Non-user","Missing"))))</f>
        <v>Adopter</v>
      </c>
      <c r="AC578" s="80">
        <f>VLOOKUP(N578,Registration!O:P,2,FALSE)</f>
        <v>19</v>
      </c>
      <c r="AD578" s="82" t="s">
        <v>4510</v>
      </c>
      <c r="AE578" s="82"/>
      <c r="AF578" s="82"/>
      <c r="AG578" s="82"/>
      <c r="AH578" s="82"/>
    </row>
    <row r="579" spans="1:34" s="80" customFormat="1" ht="23.1" customHeight="1">
      <c r="A579" s="82" t="s">
        <v>60</v>
      </c>
      <c r="B579" s="82" t="s">
        <v>26</v>
      </c>
      <c r="C579" s="82" t="s">
        <v>27</v>
      </c>
      <c r="D579" s="82" t="s">
        <v>28</v>
      </c>
      <c r="E579" s="82" t="s">
        <v>28</v>
      </c>
      <c r="F579" s="82" t="s">
        <v>111</v>
      </c>
      <c r="G579" s="82" t="s">
        <v>167</v>
      </c>
      <c r="H579" s="80" t="s">
        <v>8159</v>
      </c>
      <c r="I579" s="82" t="s">
        <v>8161</v>
      </c>
      <c r="J579" s="82">
        <v>10</v>
      </c>
      <c r="K579" s="82">
        <v>7</v>
      </c>
      <c r="L579" s="82">
        <v>2018</v>
      </c>
      <c r="M579" s="76">
        <f t="shared" si="9"/>
        <v>43291</v>
      </c>
      <c r="N579" s="82" t="s">
        <v>669</v>
      </c>
      <c r="O579" s="82">
        <v>19</v>
      </c>
      <c r="P579" s="82" t="s">
        <v>4506</v>
      </c>
      <c r="Q579" s="82" t="s">
        <v>4456</v>
      </c>
      <c r="R579" s="82" t="s">
        <v>4507</v>
      </c>
      <c r="S579" s="82" t="s">
        <v>4508</v>
      </c>
      <c r="T579" s="82" t="s">
        <v>4456</v>
      </c>
      <c r="U579" s="82" t="s">
        <v>4457</v>
      </c>
      <c r="V579" s="82" t="s">
        <v>4457</v>
      </c>
      <c r="W579" s="82" t="s">
        <v>173</v>
      </c>
      <c r="X579" s="82" t="s">
        <v>4516</v>
      </c>
      <c r="Y579" s="82" t="s">
        <v>4456</v>
      </c>
      <c r="Z579" s="80" t="str">
        <f>IF(OR(R:R="",S:S=""),"Missing",IF(OR(S:S="Both EC and Condoms",S:S="Condom",S:S="EC"),"Yes",IF(AND(R:R&lt;&gt;"0: No Method",R:R&lt;&gt;"6: EC",R:R&lt;&gt;"5: Condoms"),"Yes","No")))</f>
        <v>No</v>
      </c>
      <c r="AA5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79" s="80" t="str">
        <f>IF(W:W="Pregnant","Pregnant",IF(AND(Z:Z="No",AA:AA="Yes"),"Adopter",IF(Z:Z="Yes","Continuing User",IF(AND(Z:Z="No",AA:AA="No"),"Non-user","Missing"))))</f>
        <v>Adopter</v>
      </c>
      <c r="AC579" s="80">
        <f>VLOOKUP(N579,Registration!O:P,2,FALSE)</f>
        <v>19</v>
      </c>
      <c r="AD579" s="82" t="s">
        <v>4510</v>
      </c>
      <c r="AE579" s="82"/>
      <c r="AF579" s="82"/>
      <c r="AG579" s="82"/>
      <c r="AH579" s="82"/>
    </row>
    <row r="580" spans="1:34" s="80" customFormat="1" ht="23.1" customHeight="1">
      <c r="A580" s="82" t="s">
        <v>60</v>
      </c>
      <c r="B580" s="82" t="s">
        <v>26</v>
      </c>
      <c r="C580" s="82" t="s">
        <v>27</v>
      </c>
      <c r="D580" s="82" t="s">
        <v>28</v>
      </c>
      <c r="E580" s="82" t="s">
        <v>28</v>
      </c>
      <c r="F580" s="82" t="s">
        <v>111</v>
      </c>
      <c r="G580" s="82" t="s">
        <v>167</v>
      </c>
      <c r="H580" s="80" t="s">
        <v>8159</v>
      </c>
      <c r="I580" s="82" t="s">
        <v>8161</v>
      </c>
      <c r="J580" s="82">
        <v>10</v>
      </c>
      <c r="K580" s="82">
        <v>7</v>
      </c>
      <c r="L580" s="82">
        <v>2018</v>
      </c>
      <c r="M580" s="76">
        <f t="shared" si="9"/>
        <v>43291</v>
      </c>
      <c r="N580" s="82" t="s">
        <v>671</v>
      </c>
      <c r="O580" s="82">
        <v>16</v>
      </c>
      <c r="P580" s="82" t="s">
        <v>4506</v>
      </c>
      <c r="Q580" s="82" t="s">
        <v>4456</v>
      </c>
      <c r="R580" s="82" t="s">
        <v>4507</v>
      </c>
      <c r="S580" s="82" t="s">
        <v>4508</v>
      </c>
      <c r="T580" s="82" t="s">
        <v>4456</v>
      </c>
      <c r="U580" s="82" t="s">
        <v>4456</v>
      </c>
      <c r="V580" s="82" t="s">
        <v>4456</v>
      </c>
      <c r="W580" s="82" t="s">
        <v>173</v>
      </c>
      <c r="X580" s="82" t="s">
        <v>4515</v>
      </c>
      <c r="Y580" s="82" t="s">
        <v>4457</v>
      </c>
      <c r="Z580" s="80" t="str">
        <f>IF(OR(R:R="",S:S=""),"Missing",IF(OR(S:S="Both EC and Condoms",S:S="Condom",S:S="EC"),"Yes",IF(AND(R:R&lt;&gt;"0: No Method",R:R&lt;&gt;"6: EC",R:R&lt;&gt;"5: Condoms"),"Yes","No")))</f>
        <v>No</v>
      </c>
      <c r="AA5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80" s="80" t="str">
        <f>IF(W:W="Pregnant","Pregnant",IF(AND(Z:Z="No",AA:AA="Yes"),"Adopter",IF(Z:Z="Yes","Continuing User",IF(AND(Z:Z="No",AA:AA="No"),"Non-user","Missing"))))</f>
        <v>Adopter</v>
      </c>
      <c r="AC580" s="80">
        <f>VLOOKUP(N580,Registration!O:P,2,FALSE)</f>
        <v>16</v>
      </c>
      <c r="AD580" s="82" t="s">
        <v>4510</v>
      </c>
      <c r="AE580" s="82"/>
      <c r="AF580" s="82"/>
      <c r="AG580" s="82"/>
      <c r="AH580" s="82"/>
    </row>
    <row r="581" spans="1:34" s="80" customFormat="1" ht="23.1" customHeight="1">
      <c r="A581" s="82" t="s">
        <v>60</v>
      </c>
      <c r="B581" s="82" t="s">
        <v>26</v>
      </c>
      <c r="C581" s="82" t="s">
        <v>27</v>
      </c>
      <c r="D581" s="82" t="s">
        <v>28</v>
      </c>
      <c r="E581" s="82" t="s">
        <v>28</v>
      </c>
      <c r="F581" s="82" t="s">
        <v>111</v>
      </c>
      <c r="G581" s="82" t="s">
        <v>167</v>
      </c>
      <c r="H581" s="80" t="s">
        <v>8159</v>
      </c>
      <c r="I581" s="82" t="s">
        <v>8161</v>
      </c>
      <c r="J581" s="82">
        <v>10</v>
      </c>
      <c r="K581" s="82">
        <v>7</v>
      </c>
      <c r="L581" s="82">
        <v>2018</v>
      </c>
      <c r="M581" s="76">
        <f t="shared" si="9"/>
        <v>43291</v>
      </c>
      <c r="N581" s="82" t="s">
        <v>629</v>
      </c>
      <c r="O581" s="82">
        <v>16</v>
      </c>
      <c r="P581" s="82" t="s">
        <v>4506</v>
      </c>
      <c r="Q581" s="82" t="s">
        <v>4456</v>
      </c>
      <c r="R581" s="82" t="s">
        <v>4507</v>
      </c>
      <c r="S581" s="82" t="s">
        <v>4508</v>
      </c>
      <c r="T581" s="82" t="s">
        <v>4456</v>
      </c>
      <c r="U581" s="82" t="s">
        <v>4456</v>
      </c>
      <c r="V581" s="82" t="s">
        <v>4456</v>
      </c>
      <c r="W581" s="82" t="s">
        <v>173</v>
      </c>
      <c r="X581" s="82" t="s">
        <v>4515</v>
      </c>
      <c r="Y581" s="82" t="s">
        <v>4457</v>
      </c>
      <c r="Z581" s="80" t="str">
        <f>IF(OR(R:R="",S:S=""),"Missing",IF(OR(S:S="Both EC and Condoms",S:S="Condom",S:S="EC"),"Yes",IF(AND(R:R&lt;&gt;"0: No Method",R:R&lt;&gt;"6: EC",R:R&lt;&gt;"5: Condoms"),"Yes","No")))</f>
        <v>No</v>
      </c>
      <c r="AA5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81" s="80" t="str">
        <f>IF(W:W="Pregnant","Pregnant",IF(AND(Z:Z="No",AA:AA="Yes"),"Adopter",IF(Z:Z="Yes","Continuing User",IF(AND(Z:Z="No",AA:AA="No"),"Non-user","Missing"))))</f>
        <v>Adopter</v>
      </c>
      <c r="AC581" s="80">
        <f>VLOOKUP(N581,Registration!O:P,2,FALSE)</f>
        <v>16</v>
      </c>
      <c r="AD581" s="82" t="s">
        <v>4510</v>
      </c>
      <c r="AE581" s="82"/>
      <c r="AF581" s="82"/>
      <c r="AG581" s="82"/>
      <c r="AH581" s="82"/>
    </row>
    <row r="582" spans="1:34" s="80" customFormat="1" ht="23.1" customHeight="1">
      <c r="A582" s="82" t="s">
        <v>60</v>
      </c>
      <c r="B582" s="82" t="s">
        <v>26</v>
      </c>
      <c r="C582" s="82" t="s">
        <v>27</v>
      </c>
      <c r="D582" s="82" t="s">
        <v>28</v>
      </c>
      <c r="E582" s="82" t="s">
        <v>28</v>
      </c>
      <c r="F582" s="82" t="s">
        <v>111</v>
      </c>
      <c r="G582" s="82" t="s">
        <v>167</v>
      </c>
      <c r="H582" s="80" t="s">
        <v>8159</v>
      </c>
      <c r="I582" s="82" t="s">
        <v>8161</v>
      </c>
      <c r="J582" s="82">
        <v>11</v>
      </c>
      <c r="K582" s="82">
        <v>7</v>
      </c>
      <c r="L582" s="82">
        <v>2018</v>
      </c>
      <c r="M582" s="76">
        <f t="shared" si="9"/>
        <v>43292</v>
      </c>
      <c r="N582" s="82" t="s">
        <v>210</v>
      </c>
      <c r="O582" s="82">
        <v>18</v>
      </c>
      <c r="P582" s="82" t="s">
        <v>4511</v>
      </c>
      <c r="Q582" s="82" t="s">
        <v>4456</v>
      </c>
      <c r="R582" s="82" t="s">
        <v>4520</v>
      </c>
      <c r="S582" s="82" t="s">
        <v>4508</v>
      </c>
      <c r="T582" s="82" t="s">
        <v>4456</v>
      </c>
      <c r="U582" s="82" t="s">
        <v>4457</v>
      </c>
      <c r="V582" s="82" t="s">
        <v>4457</v>
      </c>
      <c r="W582" s="82" t="s">
        <v>173</v>
      </c>
      <c r="X582" s="82" t="s">
        <v>4515</v>
      </c>
      <c r="Y582" s="82" t="s">
        <v>4457</v>
      </c>
      <c r="Z582" s="80" t="str">
        <f>IF(OR(R:R="",S:S=""),"Missing",IF(OR(S:S="Both EC and Condoms",S:S="Condom",S:S="EC"),"Yes",IF(AND(R:R&lt;&gt;"0: No Method",R:R&lt;&gt;"6: EC",R:R&lt;&gt;"5: Condoms"),"Yes","No")))</f>
        <v>Yes</v>
      </c>
      <c r="AA5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82" s="80" t="str">
        <f>IF(W:W="Pregnant","Pregnant",IF(AND(Z:Z="No",AA:AA="Yes"),"Adopter",IF(Z:Z="Yes","Continuing User",IF(AND(Z:Z="No",AA:AA="No"),"Non-user","Missing"))))</f>
        <v>Continuing User</v>
      </c>
      <c r="AC582" s="80">
        <f>VLOOKUP(N582,Registration!O:P,2,FALSE)</f>
        <v>18</v>
      </c>
      <c r="AD582" s="82" t="s">
        <v>4510</v>
      </c>
      <c r="AE582" s="82"/>
      <c r="AF582" s="82"/>
      <c r="AG582" s="82"/>
      <c r="AH582" s="82"/>
    </row>
    <row r="583" spans="1:34" s="80" customFormat="1" ht="23.1" customHeight="1">
      <c r="A583" s="82" t="s">
        <v>60</v>
      </c>
      <c r="B583" s="82" t="s">
        <v>26</v>
      </c>
      <c r="C583" s="82" t="s">
        <v>27</v>
      </c>
      <c r="D583" s="82" t="s">
        <v>28</v>
      </c>
      <c r="E583" s="82" t="s">
        <v>28</v>
      </c>
      <c r="F583" s="82" t="s">
        <v>111</v>
      </c>
      <c r="G583" s="82" t="s">
        <v>167</v>
      </c>
      <c r="H583" s="80" t="s">
        <v>8159</v>
      </c>
      <c r="I583" s="82" t="s">
        <v>8161</v>
      </c>
      <c r="J583" s="82">
        <v>11</v>
      </c>
      <c r="K583" s="82">
        <v>7</v>
      </c>
      <c r="L583" s="82">
        <v>2018</v>
      </c>
      <c r="M583" s="76">
        <f t="shared" si="9"/>
        <v>43292</v>
      </c>
      <c r="N583" s="82" t="s">
        <v>219</v>
      </c>
      <c r="O583" s="82">
        <v>17</v>
      </c>
      <c r="P583" s="82" t="s">
        <v>4511</v>
      </c>
      <c r="Q583" s="82" t="s">
        <v>4456</v>
      </c>
      <c r="R583" s="82" t="s">
        <v>4526</v>
      </c>
      <c r="S583" s="82" t="s">
        <v>4508</v>
      </c>
      <c r="T583" s="82" t="s">
        <v>4456</v>
      </c>
      <c r="U583" s="82" t="s">
        <v>4457</v>
      </c>
      <c r="V583" s="82" t="s">
        <v>4457</v>
      </c>
      <c r="W583" s="82" t="s">
        <v>173</v>
      </c>
      <c r="X583" s="82" t="s">
        <v>4515</v>
      </c>
      <c r="Y583" s="82" t="s">
        <v>4457</v>
      </c>
      <c r="Z583" s="80" t="str">
        <f>IF(OR(R:R="",S:S=""),"Missing",IF(OR(S:S="Both EC and Condoms",S:S="Condom",S:S="EC"),"Yes",IF(AND(R:R&lt;&gt;"0: No Method",R:R&lt;&gt;"6: EC",R:R&lt;&gt;"5: Condoms"),"Yes","No")))</f>
        <v>Yes</v>
      </c>
      <c r="AA5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83" s="80" t="str">
        <f>IF(W:W="Pregnant","Pregnant",IF(AND(Z:Z="No",AA:AA="Yes"),"Adopter",IF(Z:Z="Yes","Continuing User",IF(AND(Z:Z="No",AA:AA="No"),"Non-user","Missing"))))</f>
        <v>Continuing User</v>
      </c>
      <c r="AC583" s="80">
        <f>VLOOKUP(N583,Registration!O:P,2,FALSE)</f>
        <v>17</v>
      </c>
      <c r="AD583" s="82" t="s">
        <v>4510</v>
      </c>
      <c r="AE583" s="82"/>
      <c r="AF583" s="82"/>
      <c r="AG583" s="82"/>
      <c r="AH583" s="82"/>
    </row>
    <row r="584" spans="1:34" s="80" customFormat="1" ht="23.1" customHeight="1">
      <c r="A584" s="82" t="s">
        <v>60</v>
      </c>
      <c r="B584" s="82" t="s">
        <v>26</v>
      </c>
      <c r="C584" s="82" t="s">
        <v>27</v>
      </c>
      <c r="D584" s="82" t="s">
        <v>28</v>
      </c>
      <c r="E584" s="82" t="s">
        <v>28</v>
      </c>
      <c r="F584" s="82" t="s">
        <v>111</v>
      </c>
      <c r="G584" s="82" t="s">
        <v>167</v>
      </c>
      <c r="H584" s="80" t="s">
        <v>8159</v>
      </c>
      <c r="I584" s="82" t="s">
        <v>8161</v>
      </c>
      <c r="J584" s="82">
        <v>11</v>
      </c>
      <c r="K584" s="82">
        <v>7</v>
      </c>
      <c r="L584" s="82">
        <v>2018</v>
      </c>
      <c r="M584" s="76">
        <f t="shared" si="9"/>
        <v>43292</v>
      </c>
      <c r="N584" s="82" t="s">
        <v>246</v>
      </c>
      <c r="O584" s="82">
        <v>19</v>
      </c>
      <c r="P584" s="82" t="s">
        <v>4511</v>
      </c>
      <c r="Q584" s="82" t="s">
        <v>4456</v>
      </c>
      <c r="R584" s="82" t="s">
        <v>4526</v>
      </c>
      <c r="S584" s="82" t="s">
        <v>4508</v>
      </c>
      <c r="T584" s="82" t="s">
        <v>4456</v>
      </c>
      <c r="U584" s="82" t="s">
        <v>4457</v>
      </c>
      <c r="V584" s="82" t="s">
        <v>4457</v>
      </c>
      <c r="W584" s="82" t="s">
        <v>173</v>
      </c>
      <c r="X584" s="82" t="s">
        <v>4515</v>
      </c>
      <c r="Y584" s="82" t="s">
        <v>4457</v>
      </c>
      <c r="Z584" s="80" t="str">
        <f>IF(OR(R:R="",S:S=""),"Missing",IF(OR(S:S="Both EC and Condoms",S:S="Condom",S:S="EC"),"Yes",IF(AND(R:R&lt;&gt;"0: No Method",R:R&lt;&gt;"6: EC",R:R&lt;&gt;"5: Condoms"),"Yes","No")))</f>
        <v>Yes</v>
      </c>
      <c r="AA5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84" s="80" t="str">
        <f>IF(W:W="Pregnant","Pregnant",IF(AND(Z:Z="No",AA:AA="Yes"),"Adopter",IF(Z:Z="Yes","Continuing User",IF(AND(Z:Z="No",AA:AA="No"),"Non-user","Missing"))))</f>
        <v>Continuing User</v>
      </c>
      <c r="AC584" s="80">
        <f>VLOOKUP(N584,Registration!O:P,2,FALSE)</f>
        <v>19</v>
      </c>
      <c r="AD584" s="82" t="s">
        <v>4510</v>
      </c>
      <c r="AE584" s="82"/>
      <c r="AF584" s="82"/>
      <c r="AG584" s="82"/>
      <c r="AH584" s="82"/>
    </row>
    <row r="585" spans="1:34" s="80" customFormat="1" ht="23.1" customHeight="1">
      <c r="A585" s="82" t="s">
        <v>60</v>
      </c>
      <c r="B585" s="82" t="s">
        <v>26</v>
      </c>
      <c r="C585" s="82" t="s">
        <v>27</v>
      </c>
      <c r="D585" s="82" t="s">
        <v>28</v>
      </c>
      <c r="E585" s="82" t="s">
        <v>28</v>
      </c>
      <c r="F585" s="82" t="s">
        <v>111</v>
      </c>
      <c r="G585" s="82" t="s">
        <v>167</v>
      </c>
      <c r="H585" s="80" t="s">
        <v>8159</v>
      </c>
      <c r="I585" s="82" t="s">
        <v>8161</v>
      </c>
      <c r="J585" s="82">
        <v>12</v>
      </c>
      <c r="K585" s="82">
        <v>7</v>
      </c>
      <c r="L585" s="82">
        <v>2018</v>
      </c>
      <c r="M585" s="76">
        <f t="shared" si="9"/>
        <v>43293</v>
      </c>
      <c r="N585" s="82" t="s">
        <v>674</v>
      </c>
      <c r="O585" s="82">
        <v>19</v>
      </c>
      <c r="P585" s="82" t="s">
        <v>4506</v>
      </c>
      <c r="Q585" s="82" t="s">
        <v>4456</v>
      </c>
      <c r="R585" s="82" t="s">
        <v>4507</v>
      </c>
      <c r="S585" s="82" t="s">
        <v>4508</v>
      </c>
      <c r="T585" s="82" t="s">
        <v>4456</v>
      </c>
      <c r="U585" s="82" t="s">
        <v>4457</v>
      </c>
      <c r="V585" s="82" t="s">
        <v>4457</v>
      </c>
      <c r="W585" s="82" t="s">
        <v>173</v>
      </c>
      <c r="X585" s="82" t="s">
        <v>4514</v>
      </c>
      <c r="Y585" s="82" t="s">
        <v>4456</v>
      </c>
      <c r="Z585" s="80" t="str">
        <f>IF(OR(R:R="",S:S=""),"Missing",IF(OR(S:S="Both EC and Condoms",S:S="Condom",S:S="EC"),"Yes",IF(AND(R:R&lt;&gt;"0: No Method",R:R&lt;&gt;"6: EC",R:R&lt;&gt;"5: Condoms"),"Yes","No")))</f>
        <v>No</v>
      </c>
      <c r="AA5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85" s="80" t="str">
        <f>IF(W:W="Pregnant","Pregnant",IF(AND(Z:Z="No",AA:AA="Yes"),"Adopter",IF(Z:Z="Yes","Continuing User",IF(AND(Z:Z="No",AA:AA="No"),"Non-user","Missing"))))</f>
        <v>Adopter</v>
      </c>
      <c r="AC585" s="80">
        <f>VLOOKUP(N585,Registration!O:P,2,FALSE)</f>
        <v>19</v>
      </c>
      <c r="AD585" s="82" t="s">
        <v>4510</v>
      </c>
      <c r="AE585" s="82"/>
      <c r="AF585" s="82"/>
      <c r="AG585" s="82"/>
      <c r="AH585" s="82"/>
    </row>
    <row r="586" spans="1:34" s="80" customFormat="1" ht="23.1" customHeight="1">
      <c r="A586" s="82" t="s">
        <v>60</v>
      </c>
      <c r="B586" s="82" t="s">
        <v>26</v>
      </c>
      <c r="C586" s="82" t="s">
        <v>27</v>
      </c>
      <c r="D586" s="82" t="s">
        <v>28</v>
      </c>
      <c r="E586" s="82" t="s">
        <v>28</v>
      </c>
      <c r="F586" s="82" t="s">
        <v>111</v>
      </c>
      <c r="G586" s="82" t="s">
        <v>167</v>
      </c>
      <c r="H586" s="80" t="s">
        <v>8159</v>
      </c>
      <c r="I586" s="82" t="s">
        <v>8161</v>
      </c>
      <c r="J586" s="82">
        <v>13</v>
      </c>
      <c r="K586" s="82">
        <v>7</v>
      </c>
      <c r="L586" s="82">
        <v>2018</v>
      </c>
      <c r="M586" s="76">
        <f t="shared" si="9"/>
        <v>43294</v>
      </c>
      <c r="N586" s="82" t="s">
        <v>677</v>
      </c>
      <c r="O586" s="82">
        <v>19</v>
      </c>
      <c r="P586" s="82" t="s">
        <v>4506</v>
      </c>
      <c r="Q586" s="82" t="s">
        <v>4456</v>
      </c>
      <c r="R586" s="82" t="s">
        <v>4507</v>
      </c>
      <c r="S586" s="82" t="s">
        <v>4508</v>
      </c>
      <c r="T586" s="82" t="s">
        <v>4456</v>
      </c>
      <c r="U586" s="82" t="s">
        <v>4457</v>
      </c>
      <c r="V586" s="82" t="s">
        <v>4457</v>
      </c>
      <c r="W586" s="82" t="s">
        <v>173</v>
      </c>
      <c r="X586" s="82" t="s">
        <v>4516</v>
      </c>
      <c r="Y586" s="82" t="s">
        <v>4456</v>
      </c>
      <c r="Z586" s="80" t="str">
        <f>IF(OR(R:R="",S:S=""),"Missing",IF(OR(S:S="Both EC and Condoms",S:S="Condom",S:S="EC"),"Yes",IF(AND(R:R&lt;&gt;"0: No Method",R:R&lt;&gt;"6: EC",R:R&lt;&gt;"5: Condoms"),"Yes","No")))</f>
        <v>No</v>
      </c>
      <c r="AA5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86" s="80" t="str">
        <f>IF(W:W="Pregnant","Pregnant",IF(AND(Z:Z="No",AA:AA="Yes"),"Adopter",IF(Z:Z="Yes","Continuing User",IF(AND(Z:Z="No",AA:AA="No"),"Non-user","Missing"))))</f>
        <v>Adopter</v>
      </c>
      <c r="AC586" s="80">
        <f>VLOOKUP(N586,Registration!O:P,2,FALSE)</f>
        <v>19</v>
      </c>
      <c r="AD586" s="82" t="s">
        <v>4510</v>
      </c>
      <c r="AE586" s="82"/>
      <c r="AF586" s="82"/>
      <c r="AG586" s="82"/>
      <c r="AH586" s="82"/>
    </row>
    <row r="587" spans="1:34" s="80" customFormat="1" ht="23.1" customHeight="1">
      <c r="A587" s="82" t="s">
        <v>60</v>
      </c>
      <c r="B587" s="82" t="s">
        <v>26</v>
      </c>
      <c r="C587" s="82" t="s">
        <v>27</v>
      </c>
      <c r="D587" s="82" t="s">
        <v>28</v>
      </c>
      <c r="E587" s="82" t="s">
        <v>28</v>
      </c>
      <c r="F587" s="82" t="s">
        <v>111</v>
      </c>
      <c r="G587" s="82" t="s">
        <v>167</v>
      </c>
      <c r="H587" s="80" t="s">
        <v>8159</v>
      </c>
      <c r="I587" s="82" t="s">
        <v>8161</v>
      </c>
      <c r="J587" s="82">
        <v>13</v>
      </c>
      <c r="K587" s="82">
        <v>7</v>
      </c>
      <c r="L587" s="82">
        <v>2018</v>
      </c>
      <c r="M587" s="76">
        <f t="shared" si="9"/>
        <v>43294</v>
      </c>
      <c r="N587" s="82" t="s">
        <v>547</v>
      </c>
      <c r="O587" s="82">
        <v>19</v>
      </c>
      <c r="P587" s="82" t="s">
        <v>4506</v>
      </c>
      <c r="Q587" s="82" t="s">
        <v>4456</v>
      </c>
      <c r="R587" s="82" t="s">
        <v>4507</v>
      </c>
      <c r="S587" s="82" t="s">
        <v>4508</v>
      </c>
      <c r="T587" s="82" t="s">
        <v>4457</v>
      </c>
      <c r="U587" s="82" t="s">
        <v>4457</v>
      </c>
      <c r="V587" s="82" t="s">
        <v>4457</v>
      </c>
      <c r="W587" s="82" t="s">
        <v>173</v>
      </c>
      <c r="X587" s="82" t="s">
        <v>4507</v>
      </c>
      <c r="Y587" s="82" t="s">
        <v>4457</v>
      </c>
      <c r="Z587" s="80" t="str">
        <f>IF(OR(R:R="",S:S=""),"Missing",IF(OR(S:S="Both EC and Condoms",S:S="Condom",S:S="EC"),"Yes",IF(AND(R:R&lt;&gt;"0: No Method",R:R&lt;&gt;"6: EC",R:R&lt;&gt;"5: Condoms"),"Yes","No")))</f>
        <v>No</v>
      </c>
      <c r="AA5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87" s="80" t="s">
        <v>4509</v>
      </c>
      <c r="AC587" s="80">
        <f>VLOOKUP(N587,Registration!O:P,2,FALSE)</f>
        <v>19</v>
      </c>
      <c r="AD587" s="82" t="s">
        <v>4510</v>
      </c>
      <c r="AE587" s="82"/>
      <c r="AF587" s="82"/>
      <c r="AG587" s="82"/>
      <c r="AH587" s="82"/>
    </row>
    <row r="588" spans="1:34" s="80" customFormat="1" ht="23.1" customHeight="1">
      <c r="A588" s="82" t="s">
        <v>60</v>
      </c>
      <c r="B588" s="82" t="s">
        <v>26</v>
      </c>
      <c r="C588" s="82" t="s">
        <v>27</v>
      </c>
      <c r="D588" s="82" t="s">
        <v>28</v>
      </c>
      <c r="E588" s="82" t="s">
        <v>28</v>
      </c>
      <c r="F588" s="82" t="s">
        <v>111</v>
      </c>
      <c r="G588" s="82" t="s">
        <v>167</v>
      </c>
      <c r="H588" s="80" t="s">
        <v>8159</v>
      </c>
      <c r="I588" s="82" t="s">
        <v>8161</v>
      </c>
      <c r="J588" s="82">
        <v>13</v>
      </c>
      <c r="K588" s="82">
        <v>7</v>
      </c>
      <c r="L588" s="82">
        <v>2018</v>
      </c>
      <c r="M588" s="76">
        <f t="shared" si="9"/>
        <v>43294</v>
      </c>
      <c r="N588" s="82" t="s">
        <v>679</v>
      </c>
      <c r="O588" s="82">
        <v>19</v>
      </c>
      <c r="P588" s="82" t="s">
        <v>4506</v>
      </c>
      <c r="Q588" s="82" t="s">
        <v>4456</v>
      </c>
      <c r="R588" s="82" t="s">
        <v>4526</v>
      </c>
      <c r="S588" s="82" t="s">
        <v>4508</v>
      </c>
      <c r="T588" s="82" t="s">
        <v>4456</v>
      </c>
      <c r="U588" s="82" t="s">
        <v>4457</v>
      </c>
      <c r="V588" s="82" t="s">
        <v>4457</v>
      </c>
      <c r="W588" s="82" t="s">
        <v>173</v>
      </c>
      <c r="X588" s="80" t="s">
        <v>4527</v>
      </c>
      <c r="Y588" s="82" t="s">
        <v>4457</v>
      </c>
      <c r="Z588" s="80" t="str">
        <f>IF(OR(R:R="",S:S=""),"Missing",IF(OR(S:S="Both EC and Condoms",S:S="Condom",S:S="EC"),"Yes",IF(AND(R:R&lt;&gt;"0: No Method",R:R&lt;&gt;"6: EC",R:R&lt;&gt;"5: Condoms"),"Yes","No")))</f>
        <v>Yes</v>
      </c>
      <c r="AA5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88" s="80" t="str">
        <f>IF(W:W="Pregnant","Pregnant",IF(AND(Z:Z="No",AA:AA="Yes"),"Adopter",IF(Z:Z="Yes","Continuing User",IF(AND(Z:Z="No",AA:AA="No"),"Non-user","Missing"))))</f>
        <v>Continuing User</v>
      </c>
      <c r="AC588" s="80">
        <f>VLOOKUP(N588,Registration!O:P,2,FALSE)</f>
        <v>19</v>
      </c>
      <c r="AD588" s="82" t="s">
        <v>4510</v>
      </c>
      <c r="AE588" s="82"/>
      <c r="AF588" s="82"/>
      <c r="AG588" s="82"/>
      <c r="AH588" s="82"/>
    </row>
    <row r="589" spans="1:34" s="80" customFormat="1" ht="23.1" customHeight="1">
      <c r="A589" s="82" t="s">
        <v>60</v>
      </c>
      <c r="B589" s="82" t="s">
        <v>26</v>
      </c>
      <c r="C589" s="82" t="s">
        <v>27</v>
      </c>
      <c r="D589" s="82" t="s">
        <v>28</v>
      </c>
      <c r="E589" s="82" t="s">
        <v>28</v>
      </c>
      <c r="F589" s="82" t="s">
        <v>111</v>
      </c>
      <c r="G589" s="82" t="s">
        <v>167</v>
      </c>
      <c r="H589" s="80" t="s">
        <v>8159</v>
      </c>
      <c r="I589" s="82" t="s">
        <v>8161</v>
      </c>
      <c r="J589" s="82">
        <v>13</v>
      </c>
      <c r="K589" s="82">
        <v>7</v>
      </c>
      <c r="L589" s="82">
        <v>2018</v>
      </c>
      <c r="M589" s="76">
        <f t="shared" si="9"/>
        <v>43294</v>
      </c>
      <c r="N589" s="82" t="s">
        <v>680</v>
      </c>
      <c r="O589" s="82">
        <v>19</v>
      </c>
      <c r="P589" s="82" t="s">
        <v>4506</v>
      </c>
      <c r="Q589" s="82" t="s">
        <v>4456</v>
      </c>
      <c r="R589" s="82" t="s">
        <v>4507</v>
      </c>
      <c r="S589" s="82" t="s">
        <v>4508</v>
      </c>
      <c r="T589" s="82" t="s">
        <v>4456</v>
      </c>
      <c r="U589" s="82" t="s">
        <v>4457</v>
      </c>
      <c r="V589" s="82" t="s">
        <v>4457</v>
      </c>
      <c r="W589" s="82" t="s">
        <v>173</v>
      </c>
      <c r="X589" s="82" t="s">
        <v>4516</v>
      </c>
      <c r="Y589" s="82" t="s">
        <v>4456</v>
      </c>
      <c r="Z589" s="80" t="str">
        <f>IF(OR(R:R="",S:S=""),"Missing",IF(OR(S:S="Both EC and Condoms",S:S="Condom",S:S="EC"),"Yes",IF(AND(R:R&lt;&gt;"0: No Method",R:R&lt;&gt;"6: EC",R:R&lt;&gt;"5: Condoms"),"Yes","No")))</f>
        <v>No</v>
      </c>
      <c r="AA5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89" s="80" t="str">
        <f>IF(W:W="Pregnant","Pregnant",IF(AND(Z:Z="No",AA:AA="Yes"),"Adopter",IF(Z:Z="Yes","Continuing User",IF(AND(Z:Z="No",AA:AA="No"),"Non-user","Missing"))))</f>
        <v>Adopter</v>
      </c>
      <c r="AC589" s="80">
        <f>VLOOKUP(N589,Registration!O:P,2,FALSE)</f>
        <v>19</v>
      </c>
      <c r="AD589" s="82" t="s">
        <v>4510</v>
      </c>
      <c r="AE589" s="82"/>
      <c r="AF589" s="82"/>
      <c r="AG589" s="82"/>
      <c r="AH589" s="82"/>
    </row>
    <row r="590" spans="1:34" s="80" customFormat="1" ht="23.1" customHeight="1">
      <c r="A590" s="82" t="s">
        <v>60</v>
      </c>
      <c r="B590" s="82" t="s">
        <v>26</v>
      </c>
      <c r="C590" s="82" t="s">
        <v>27</v>
      </c>
      <c r="D590" s="82" t="s">
        <v>28</v>
      </c>
      <c r="E590" s="82" t="s">
        <v>28</v>
      </c>
      <c r="F590" s="82" t="s">
        <v>111</v>
      </c>
      <c r="G590" s="82" t="s">
        <v>167</v>
      </c>
      <c r="H590" s="80" t="s">
        <v>8159</v>
      </c>
      <c r="I590" s="82" t="s">
        <v>8161</v>
      </c>
      <c r="J590" s="82">
        <v>13</v>
      </c>
      <c r="K590" s="82">
        <v>7</v>
      </c>
      <c r="L590" s="82">
        <v>2018</v>
      </c>
      <c r="M590" s="76">
        <f t="shared" si="9"/>
        <v>43294</v>
      </c>
      <c r="N590" s="82" t="s">
        <v>682</v>
      </c>
      <c r="O590" s="82">
        <v>19</v>
      </c>
      <c r="P590" s="82" t="s">
        <v>4506</v>
      </c>
      <c r="Q590" s="82" t="s">
        <v>4456</v>
      </c>
      <c r="R590" s="82" t="s">
        <v>4507</v>
      </c>
      <c r="S590" s="82" t="s">
        <v>4508</v>
      </c>
      <c r="T590" s="82" t="s">
        <v>4456</v>
      </c>
      <c r="U590" s="82" t="s">
        <v>4457</v>
      </c>
      <c r="V590" s="82" t="s">
        <v>4457</v>
      </c>
      <c r="W590" s="82" t="s">
        <v>173</v>
      </c>
      <c r="X590" s="82" t="s">
        <v>4515</v>
      </c>
      <c r="Y590" s="82" t="s">
        <v>4457</v>
      </c>
      <c r="Z590" s="80" t="str">
        <f>IF(OR(R:R="",S:S=""),"Missing",IF(OR(S:S="Both EC and Condoms",S:S="Condom",S:S="EC"),"Yes",IF(AND(R:R&lt;&gt;"0: No Method",R:R&lt;&gt;"6: EC",R:R&lt;&gt;"5: Condoms"),"Yes","No")))</f>
        <v>No</v>
      </c>
      <c r="AA5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90" s="80" t="str">
        <f>IF(W:W="Pregnant","Pregnant",IF(AND(Z:Z="No",AA:AA="Yes"),"Adopter",IF(Z:Z="Yes","Continuing User",IF(AND(Z:Z="No",AA:AA="No"),"Non-user","Missing"))))</f>
        <v>Adopter</v>
      </c>
      <c r="AC590" s="80">
        <f>VLOOKUP(N590,Registration!O:P,2,FALSE)</f>
        <v>19</v>
      </c>
      <c r="AD590" s="82" t="s">
        <v>4510</v>
      </c>
      <c r="AE590" s="82"/>
      <c r="AF590" s="82"/>
      <c r="AG590" s="82"/>
      <c r="AH590" s="82"/>
    </row>
    <row r="591" spans="1:34" s="80" customFormat="1" ht="23.1" customHeight="1">
      <c r="A591" s="82" t="s">
        <v>60</v>
      </c>
      <c r="B591" s="82" t="s">
        <v>26</v>
      </c>
      <c r="C591" s="82" t="s">
        <v>27</v>
      </c>
      <c r="D591" s="82" t="s">
        <v>28</v>
      </c>
      <c r="E591" s="82" t="s">
        <v>28</v>
      </c>
      <c r="F591" s="82" t="s">
        <v>111</v>
      </c>
      <c r="G591" s="82" t="s">
        <v>167</v>
      </c>
      <c r="H591" s="80" t="s">
        <v>8159</v>
      </c>
      <c r="I591" s="82" t="s">
        <v>8161</v>
      </c>
      <c r="J591" s="82">
        <v>14</v>
      </c>
      <c r="K591" s="82">
        <v>7</v>
      </c>
      <c r="L591" s="82">
        <v>2018</v>
      </c>
      <c r="M591" s="76">
        <f t="shared" si="9"/>
        <v>43295</v>
      </c>
      <c r="N591" s="82" t="s">
        <v>684</v>
      </c>
      <c r="O591" s="82">
        <v>19</v>
      </c>
      <c r="P591" s="82" t="s">
        <v>4506</v>
      </c>
      <c r="Q591" s="82" t="s">
        <v>4456</v>
      </c>
      <c r="R591" s="82" t="s">
        <v>4507</v>
      </c>
      <c r="S591" s="82" t="s">
        <v>4508</v>
      </c>
      <c r="T591" s="82" t="s">
        <v>4456</v>
      </c>
      <c r="U591" s="82" t="s">
        <v>4457</v>
      </c>
      <c r="V591" s="82" t="s">
        <v>4457</v>
      </c>
      <c r="W591" s="82" t="s">
        <v>173</v>
      </c>
      <c r="X591" s="82" t="s">
        <v>4516</v>
      </c>
      <c r="Y591" s="82" t="s">
        <v>4456</v>
      </c>
      <c r="Z591" s="80" t="str">
        <f>IF(OR(R:R="",S:S=""),"Missing",IF(OR(S:S="Both EC and Condoms",S:S="Condom",S:S="EC"),"Yes",IF(AND(R:R&lt;&gt;"0: No Method",R:R&lt;&gt;"6: EC",R:R&lt;&gt;"5: Condoms"),"Yes","No")))</f>
        <v>No</v>
      </c>
      <c r="AA5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91" s="80" t="str">
        <f>IF(W:W="Pregnant","Pregnant",IF(AND(Z:Z="No",AA:AA="Yes"),"Adopter",IF(Z:Z="Yes","Continuing User",IF(AND(Z:Z="No",AA:AA="No"),"Non-user","Missing"))))</f>
        <v>Adopter</v>
      </c>
      <c r="AC591" s="80">
        <f>VLOOKUP(N591,Registration!O:P,2,FALSE)</f>
        <v>19</v>
      </c>
      <c r="AD591" s="82" t="s">
        <v>4510</v>
      </c>
      <c r="AE591" s="82"/>
      <c r="AF591" s="82"/>
      <c r="AG591" s="82"/>
      <c r="AH591" s="82"/>
    </row>
    <row r="592" spans="1:34" s="80" customFormat="1" ht="23.1" customHeight="1">
      <c r="A592" s="82" t="s">
        <v>60</v>
      </c>
      <c r="B592" s="82" t="s">
        <v>26</v>
      </c>
      <c r="C592" s="82" t="s">
        <v>27</v>
      </c>
      <c r="D592" s="82" t="s">
        <v>28</v>
      </c>
      <c r="E592" s="82" t="s">
        <v>28</v>
      </c>
      <c r="F592" s="82" t="s">
        <v>111</v>
      </c>
      <c r="G592" s="82" t="s">
        <v>167</v>
      </c>
      <c r="H592" s="80" t="s">
        <v>8159</v>
      </c>
      <c r="I592" s="82" t="s">
        <v>8161</v>
      </c>
      <c r="J592" s="82">
        <v>14</v>
      </c>
      <c r="K592" s="82">
        <v>7</v>
      </c>
      <c r="L592" s="82">
        <v>2018</v>
      </c>
      <c r="M592" s="76">
        <f t="shared" si="9"/>
        <v>43295</v>
      </c>
      <c r="N592" s="82" t="s">
        <v>687</v>
      </c>
      <c r="O592" s="82">
        <v>19</v>
      </c>
      <c r="P592" s="82" t="s">
        <v>4506</v>
      </c>
      <c r="Q592" s="82" t="s">
        <v>4456</v>
      </c>
      <c r="R592" s="82" t="s">
        <v>4507</v>
      </c>
      <c r="S592" s="82" t="s">
        <v>4508</v>
      </c>
      <c r="T592" s="82" t="s">
        <v>4456</v>
      </c>
      <c r="U592" s="82" t="s">
        <v>4457</v>
      </c>
      <c r="V592" s="82" t="s">
        <v>4457</v>
      </c>
      <c r="W592" s="82" t="s">
        <v>173</v>
      </c>
      <c r="X592" s="82" t="s">
        <v>4515</v>
      </c>
      <c r="Y592" s="82" t="s">
        <v>4457</v>
      </c>
      <c r="Z592" s="80" t="str">
        <f>IF(OR(R:R="",S:S=""),"Missing",IF(OR(S:S="Both EC and Condoms",S:S="Condom",S:S="EC"),"Yes",IF(AND(R:R&lt;&gt;"0: No Method",R:R&lt;&gt;"6: EC",R:R&lt;&gt;"5: Condoms"),"Yes","No")))</f>
        <v>No</v>
      </c>
      <c r="AA5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92" s="80" t="str">
        <f>IF(W:W="Pregnant","Pregnant",IF(AND(Z:Z="No",AA:AA="Yes"),"Adopter",IF(Z:Z="Yes","Continuing User",IF(AND(Z:Z="No",AA:AA="No"),"Non-user","Missing"))))</f>
        <v>Adopter</v>
      </c>
      <c r="AC592" s="80">
        <f>VLOOKUP(N592,Registration!O:P,2,FALSE)</f>
        <v>19</v>
      </c>
      <c r="AD592" s="82" t="s">
        <v>4510</v>
      </c>
      <c r="AE592" s="82"/>
      <c r="AF592" s="82"/>
      <c r="AG592" s="82"/>
      <c r="AH592" s="82"/>
    </row>
    <row r="593" spans="1:34" s="80" customFormat="1" ht="23.1" customHeight="1">
      <c r="A593" s="82" t="s">
        <v>60</v>
      </c>
      <c r="B593" s="82" t="s">
        <v>26</v>
      </c>
      <c r="C593" s="82" t="s">
        <v>27</v>
      </c>
      <c r="D593" s="82" t="s">
        <v>28</v>
      </c>
      <c r="E593" s="82" t="s">
        <v>28</v>
      </c>
      <c r="F593" s="82" t="s">
        <v>111</v>
      </c>
      <c r="G593" s="82" t="s">
        <v>167</v>
      </c>
      <c r="H593" s="80" t="s">
        <v>8159</v>
      </c>
      <c r="I593" s="82" t="s">
        <v>8161</v>
      </c>
      <c r="J593" s="82">
        <v>14</v>
      </c>
      <c r="K593" s="82">
        <v>7</v>
      </c>
      <c r="L593" s="82">
        <v>2018</v>
      </c>
      <c r="M593" s="76">
        <f t="shared" si="9"/>
        <v>43295</v>
      </c>
      <c r="N593" s="82" t="s">
        <v>686</v>
      </c>
      <c r="O593" s="82">
        <v>19</v>
      </c>
      <c r="P593" s="82" t="s">
        <v>4506</v>
      </c>
      <c r="Q593" s="82" t="s">
        <v>4456</v>
      </c>
      <c r="R593" s="82" t="s">
        <v>4507</v>
      </c>
      <c r="S593" s="82" t="s">
        <v>4508</v>
      </c>
      <c r="T593" s="82" t="s">
        <v>4456</v>
      </c>
      <c r="U593" s="82" t="s">
        <v>4457</v>
      </c>
      <c r="V593" s="82" t="s">
        <v>4457</v>
      </c>
      <c r="W593" s="82" t="s">
        <v>173</v>
      </c>
      <c r="X593" s="82" t="s">
        <v>4516</v>
      </c>
      <c r="Y593" s="82" t="s">
        <v>4456</v>
      </c>
      <c r="Z593" s="80" t="str">
        <f>IF(OR(R:R="",S:S=""),"Missing",IF(OR(S:S="Both EC and Condoms",S:S="Condom",S:S="EC"),"Yes",IF(AND(R:R&lt;&gt;"0: No Method",R:R&lt;&gt;"6: EC",R:R&lt;&gt;"5: Condoms"),"Yes","No")))</f>
        <v>No</v>
      </c>
      <c r="AA5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93" s="80" t="str">
        <f>IF(W:W="Pregnant","Pregnant",IF(AND(Z:Z="No",AA:AA="Yes"),"Adopter",IF(Z:Z="Yes","Continuing User",IF(AND(Z:Z="No",AA:AA="No"),"Non-user","Missing"))))</f>
        <v>Adopter</v>
      </c>
      <c r="AC593" s="80">
        <f>VLOOKUP(N593,Registration!O:P,2,FALSE)</f>
        <v>19</v>
      </c>
      <c r="AD593" s="82" t="s">
        <v>4510</v>
      </c>
      <c r="AE593" s="82"/>
      <c r="AF593" s="82"/>
      <c r="AG593" s="82"/>
      <c r="AH593" s="82"/>
    </row>
    <row r="594" spans="1:34" s="80" customFormat="1" ht="23.1" customHeight="1">
      <c r="A594" s="82" t="s">
        <v>60</v>
      </c>
      <c r="B594" s="82" t="s">
        <v>26</v>
      </c>
      <c r="C594" s="82" t="s">
        <v>27</v>
      </c>
      <c r="D594" s="82" t="s">
        <v>28</v>
      </c>
      <c r="E594" s="82" t="s">
        <v>28</v>
      </c>
      <c r="F594" s="82" t="s">
        <v>29</v>
      </c>
      <c r="G594" s="82" t="s">
        <v>1887</v>
      </c>
      <c r="H594" s="80" t="s">
        <v>8165</v>
      </c>
      <c r="I594" s="82" t="s">
        <v>8163</v>
      </c>
      <c r="J594" s="82">
        <v>12</v>
      </c>
      <c r="K594" s="82">
        <v>7</v>
      </c>
      <c r="L594" s="82">
        <v>2018</v>
      </c>
      <c r="M594" s="76">
        <f t="shared" si="9"/>
        <v>43293</v>
      </c>
      <c r="N594" s="82" t="s">
        <v>2414</v>
      </c>
      <c r="O594" s="82">
        <v>19</v>
      </c>
      <c r="P594" s="82" t="s">
        <v>4506</v>
      </c>
      <c r="Q594" s="82" t="s">
        <v>4456</v>
      </c>
      <c r="R594" s="82" t="s">
        <v>4507</v>
      </c>
      <c r="S594" s="82" t="s">
        <v>4508</v>
      </c>
      <c r="T594" s="82" t="s">
        <v>4456</v>
      </c>
      <c r="U594" s="82" t="s">
        <v>4457</v>
      </c>
      <c r="V594" s="82" t="s">
        <v>4457</v>
      </c>
      <c r="W594" s="82" t="s">
        <v>173</v>
      </c>
      <c r="X594" s="82" t="s">
        <v>4521</v>
      </c>
      <c r="Y594" s="82" t="s">
        <v>4456</v>
      </c>
      <c r="Z594" s="80" t="str">
        <f>IF(OR(R:R="",S:S=""),"Missing",IF(OR(S:S="Both EC and Condoms",S:S="Condom",S:S="EC"),"Yes",IF(AND(R:R&lt;&gt;"0: No Method",R:R&lt;&gt;"6: EC",R:R&lt;&gt;"5: Condoms"),"Yes","No")))</f>
        <v>No</v>
      </c>
      <c r="AA5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94" s="80" t="str">
        <f>IF(W:W="Pregnant","Pregnant",IF(AND(Z:Z="No",AA:AA="Yes"),"Adopter",IF(Z:Z="Yes","Continuing User",IF(AND(Z:Z="No",AA:AA="No"),"Non-user","Missing"))))</f>
        <v>Adopter</v>
      </c>
      <c r="AC594" s="80">
        <f>VLOOKUP(N594,Registration!O:P,2,FALSE)</f>
        <v>19</v>
      </c>
      <c r="AD594" s="82" t="s">
        <v>4510</v>
      </c>
      <c r="AE594" s="82"/>
      <c r="AF594" s="82"/>
      <c r="AG594" s="82"/>
      <c r="AH594" s="82"/>
    </row>
    <row r="595" spans="1:34" s="80" customFormat="1" ht="23.1" customHeight="1">
      <c r="A595" s="82" t="s">
        <v>60</v>
      </c>
      <c r="B595" s="82" t="s">
        <v>26</v>
      </c>
      <c r="C595" s="82" t="s">
        <v>27</v>
      </c>
      <c r="D595" s="82" t="s">
        <v>28</v>
      </c>
      <c r="E595" s="82" t="s">
        <v>28</v>
      </c>
      <c r="F595" s="82" t="s">
        <v>29</v>
      </c>
      <c r="G595" s="82" t="s">
        <v>1887</v>
      </c>
      <c r="H595" s="80" t="s">
        <v>8165</v>
      </c>
      <c r="I595" s="82" t="s">
        <v>8163</v>
      </c>
      <c r="J595" s="82">
        <v>12</v>
      </c>
      <c r="K595" s="82">
        <v>7</v>
      </c>
      <c r="L595" s="82">
        <v>2018</v>
      </c>
      <c r="M595" s="76">
        <f t="shared" si="9"/>
        <v>43293</v>
      </c>
      <c r="N595" s="82" t="s">
        <v>2416</v>
      </c>
      <c r="O595" s="82">
        <v>18</v>
      </c>
      <c r="P595" s="82" t="s">
        <v>4506</v>
      </c>
      <c r="Q595" s="82" t="s">
        <v>4456</v>
      </c>
      <c r="R595" s="82" t="s">
        <v>4507</v>
      </c>
      <c r="S595" s="82" t="s">
        <v>4508</v>
      </c>
      <c r="T595" s="82" t="s">
        <v>4457</v>
      </c>
      <c r="U595" s="82" t="s">
        <v>4457</v>
      </c>
      <c r="V595" s="82" t="s">
        <v>4457</v>
      </c>
      <c r="W595" s="82" t="s">
        <v>173</v>
      </c>
      <c r="X595" s="82" t="s">
        <v>4507</v>
      </c>
      <c r="Y595" s="82" t="s">
        <v>4457</v>
      </c>
      <c r="Z595" s="80" t="str">
        <f>IF(OR(R:R="",S:S=""),"Missing",IF(OR(S:S="Both EC and Condoms",S:S="Condom",S:S="EC"),"Yes",IF(AND(R:R&lt;&gt;"0: No Method",R:R&lt;&gt;"6: EC",R:R&lt;&gt;"5: Condoms"),"Yes","No")))</f>
        <v>No</v>
      </c>
      <c r="AA5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95" s="80" t="s">
        <v>4509</v>
      </c>
      <c r="AC595" s="80">
        <f>VLOOKUP(N595,Registration!O:P,2,FALSE)</f>
        <v>18</v>
      </c>
      <c r="AD595" s="82" t="s">
        <v>4510</v>
      </c>
      <c r="AE595" s="82"/>
      <c r="AF595" s="82"/>
      <c r="AG595" s="82"/>
      <c r="AH595" s="82"/>
    </row>
    <row r="596" spans="1:34" s="80" customFormat="1" ht="23.1" customHeight="1">
      <c r="A596" s="82" t="s">
        <v>60</v>
      </c>
      <c r="B596" s="82" t="s">
        <v>26</v>
      </c>
      <c r="C596" s="82" t="s">
        <v>27</v>
      </c>
      <c r="D596" s="82" t="s">
        <v>28</v>
      </c>
      <c r="E596" s="82" t="s">
        <v>28</v>
      </c>
      <c r="F596" s="82" t="s">
        <v>29</v>
      </c>
      <c r="G596" s="82" t="s">
        <v>1887</v>
      </c>
      <c r="H596" s="80" t="s">
        <v>8165</v>
      </c>
      <c r="I596" s="82" t="s">
        <v>8163</v>
      </c>
      <c r="J596" s="82">
        <v>13</v>
      </c>
      <c r="K596" s="82">
        <v>7</v>
      </c>
      <c r="L596" s="82">
        <v>2018</v>
      </c>
      <c r="M596" s="76">
        <f t="shared" si="9"/>
        <v>43294</v>
      </c>
      <c r="N596" s="82" t="s">
        <v>2419</v>
      </c>
      <c r="O596" s="82">
        <v>16</v>
      </c>
      <c r="P596" s="82" t="s">
        <v>4506</v>
      </c>
      <c r="Q596" s="82" t="s">
        <v>4456</v>
      </c>
      <c r="R596" s="82" t="s">
        <v>4507</v>
      </c>
      <c r="S596" s="82" t="s">
        <v>4508</v>
      </c>
      <c r="T596" s="82" t="s">
        <v>4457</v>
      </c>
      <c r="U596" s="82" t="s">
        <v>4457</v>
      </c>
      <c r="V596" s="82" t="s">
        <v>4457</v>
      </c>
      <c r="W596" s="82" t="s">
        <v>173</v>
      </c>
      <c r="X596" s="82" t="s">
        <v>4507</v>
      </c>
      <c r="Y596" s="82" t="s">
        <v>4457</v>
      </c>
      <c r="Z596" s="80" t="str">
        <f>IF(OR(R:R="",S:S=""),"Missing",IF(OR(S:S="Both EC and Condoms",S:S="Condom",S:S="EC"),"Yes",IF(AND(R:R&lt;&gt;"0: No Method",R:R&lt;&gt;"6: EC",R:R&lt;&gt;"5: Condoms"),"Yes","No")))</f>
        <v>No</v>
      </c>
      <c r="AA5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96" s="80" t="s">
        <v>4509</v>
      </c>
      <c r="AC596" s="80">
        <f>VLOOKUP(N596,Registration!O:P,2,FALSE)</f>
        <v>16</v>
      </c>
      <c r="AD596" s="82" t="s">
        <v>4510</v>
      </c>
      <c r="AE596" s="82"/>
      <c r="AF596" s="82"/>
      <c r="AG596" s="82"/>
      <c r="AH596" s="82"/>
    </row>
    <row r="597" spans="1:34" s="80" customFormat="1" ht="23.1" customHeight="1">
      <c r="A597" s="82" t="s">
        <v>60</v>
      </c>
      <c r="B597" s="82" t="s">
        <v>26</v>
      </c>
      <c r="C597" s="82" t="s">
        <v>27</v>
      </c>
      <c r="D597" s="82" t="s">
        <v>28</v>
      </c>
      <c r="E597" s="82" t="s">
        <v>28</v>
      </c>
      <c r="F597" s="82" t="s">
        <v>29</v>
      </c>
      <c r="G597" s="82" t="s">
        <v>1887</v>
      </c>
      <c r="H597" s="80" t="s">
        <v>8165</v>
      </c>
      <c r="I597" s="82" t="s">
        <v>8163</v>
      </c>
      <c r="J597" s="82">
        <v>13</v>
      </c>
      <c r="K597" s="82">
        <v>7</v>
      </c>
      <c r="L597" s="82">
        <v>2018</v>
      </c>
      <c r="M597" s="76">
        <f t="shared" si="9"/>
        <v>43294</v>
      </c>
      <c r="N597" s="82" t="s">
        <v>2421</v>
      </c>
      <c r="O597" s="82">
        <v>15</v>
      </c>
      <c r="P597" s="82" t="s">
        <v>4506</v>
      </c>
      <c r="Q597" s="82" t="s">
        <v>4456</v>
      </c>
      <c r="R597" s="82" t="s">
        <v>4507</v>
      </c>
      <c r="S597" s="82" t="s">
        <v>4508</v>
      </c>
      <c r="T597" s="82" t="s">
        <v>4457</v>
      </c>
      <c r="U597" s="82" t="s">
        <v>4457</v>
      </c>
      <c r="V597" s="82" t="s">
        <v>4457</v>
      </c>
      <c r="W597" s="82" t="s">
        <v>173</v>
      </c>
      <c r="X597" s="82" t="s">
        <v>4507</v>
      </c>
      <c r="Y597" s="82" t="s">
        <v>4457</v>
      </c>
      <c r="Z597" s="80" t="str">
        <f>IF(OR(R:R="",S:S=""),"Missing",IF(OR(S:S="Both EC and Condoms",S:S="Condom",S:S="EC"),"Yes",IF(AND(R:R&lt;&gt;"0: No Method",R:R&lt;&gt;"6: EC",R:R&lt;&gt;"5: Condoms"),"Yes","No")))</f>
        <v>No</v>
      </c>
      <c r="AA5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97" s="80" t="s">
        <v>4509</v>
      </c>
      <c r="AC597" s="80">
        <f>VLOOKUP(N597,Registration!O:P,2,FALSE)</f>
        <v>15</v>
      </c>
      <c r="AD597" s="82" t="s">
        <v>4510</v>
      </c>
      <c r="AE597" s="82"/>
      <c r="AF597" s="82"/>
      <c r="AG597" s="82"/>
      <c r="AH597" s="82"/>
    </row>
    <row r="598" spans="1:34" s="80" customFormat="1" ht="23.1" customHeight="1">
      <c r="A598" s="82" t="s">
        <v>60</v>
      </c>
      <c r="B598" s="82" t="s">
        <v>26</v>
      </c>
      <c r="C598" s="82" t="s">
        <v>27</v>
      </c>
      <c r="D598" s="82" t="s">
        <v>28</v>
      </c>
      <c r="E598" s="82" t="s">
        <v>28</v>
      </c>
      <c r="F598" s="82" t="s">
        <v>29</v>
      </c>
      <c r="G598" s="82" t="s">
        <v>1887</v>
      </c>
      <c r="H598" s="80" t="s">
        <v>8165</v>
      </c>
      <c r="I598" s="82" t="s">
        <v>8163</v>
      </c>
      <c r="J598" s="82">
        <v>14</v>
      </c>
      <c r="K598" s="82">
        <v>7</v>
      </c>
      <c r="L598" s="82">
        <v>2018</v>
      </c>
      <c r="M598" s="76">
        <f t="shared" si="9"/>
        <v>43295</v>
      </c>
      <c r="N598" s="82" t="s">
        <v>1987</v>
      </c>
      <c r="O598" s="82">
        <v>18</v>
      </c>
      <c r="P598" s="82" t="s">
        <v>4525</v>
      </c>
      <c r="Q598" s="82" t="s">
        <v>4456</v>
      </c>
      <c r="R598" s="82" t="s">
        <v>4519</v>
      </c>
      <c r="S598" s="82" t="s">
        <v>4508</v>
      </c>
      <c r="T598" s="82" t="s">
        <v>4456</v>
      </c>
      <c r="U598" s="82" t="s">
        <v>4457</v>
      </c>
      <c r="V598" s="82" t="s">
        <v>4457</v>
      </c>
      <c r="W598" s="82" t="s">
        <v>173</v>
      </c>
      <c r="X598" s="80" t="s">
        <v>4518</v>
      </c>
      <c r="Y598" s="82" t="s">
        <v>4457</v>
      </c>
      <c r="Z598" s="80" t="str">
        <f>IF(OR(R:R="",S:S=""),"Missing",IF(OR(S:S="Both EC and Condoms",S:S="Condom",S:S="EC"),"Yes",IF(AND(R:R&lt;&gt;"0: No Method",R:R&lt;&gt;"6: EC",R:R&lt;&gt;"5: Condoms"),"Yes","No")))</f>
        <v>Yes</v>
      </c>
      <c r="AA5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98" s="80" t="str">
        <f>IF(W:W="Pregnant","Pregnant",IF(AND(Z:Z="No",AA:AA="Yes"),"Adopter",IF(Z:Z="Yes","Continuing User",IF(AND(Z:Z="No",AA:AA="No"),"Non-user","Missing"))))</f>
        <v>Continuing User</v>
      </c>
      <c r="AC598" s="80">
        <f>VLOOKUP(N598,Registration!O:P,2,FALSE)</f>
        <v>18</v>
      </c>
      <c r="AD598" s="82" t="s">
        <v>4510</v>
      </c>
      <c r="AE598" s="82"/>
      <c r="AF598" s="82"/>
      <c r="AG598" s="82"/>
      <c r="AH598" s="82"/>
    </row>
    <row r="599" spans="1:34" s="80" customFormat="1" ht="23.1" customHeight="1">
      <c r="A599" s="82" t="s">
        <v>60</v>
      </c>
      <c r="B599" s="82" t="s">
        <v>26</v>
      </c>
      <c r="C599" s="82" t="s">
        <v>27</v>
      </c>
      <c r="D599" s="82" t="s">
        <v>28</v>
      </c>
      <c r="E599" s="82" t="s">
        <v>28</v>
      </c>
      <c r="F599" s="82" t="s">
        <v>29</v>
      </c>
      <c r="G599" s="82" t="s">
        <v>1887</v>
      </c>
      <c r="H599" s="80" t="s">
        <v>8165</v>
      </c>
      <c r="I599" s="82" t="s">
        <v>8163</v>
      </c>
      <c r="J599" s="82">
        <v>14</v>
      </c>
      <c r="K599" s="82">
        <v>7</v>
      </c>
      <c r="L599" s="82">
        <v>2018</v>
      </c>
      <c r="M599" s="76">
        <f t="shared" si="9"/>
        <v>43295</v>
      </c>
      <c r="N599" s="82" t="s">
        <v>2424</v>
      </c>
      <c r="O599" s="82">
        <v>19</v>
      </c>
      <c r="P599" s="82" t="s">
        <v>4506</v>
      </c>
      <c r="Q599" s="82" t="s">
        <v>4456</v>
      </c>
      <c r="R599" s="82" t="s">
        <v>4507</v>
      </c>
      <c r="S599" s="82" t="s">
        <v>4508</v>
      </c>
      <c r="T599" s="82" t="s">
        <v>4456</v>
      </c>
      <c r="U599" s="82" t="s">
        <v>4457</v>
      </c>
      <c r="V599" s="82" t="s">
        <v>4457</v>
      </c>
      <c r="W599" s="82" t="s">
        <v>173</v>
      </c>
      <c r="X599" s="82" t="s">
        <v>4516</v>
      </c>
      <c r="Y599" s="82" t="s">
        <v>4456</v>
      </c>
      <c r="Z599" s="80" t="str">
        <f>IF(OR(R:R="",S:S=""),"Missing",IF(OR(S:S="Both EC and Condoms",S:S="Condom",S:S="EC"),"Yes",IF(AND(R:R&lt;&gt;"0: No Method",R:R&lt;&gt;"6: EC",R:R&lt;&gt;"5: Condoms"),"Yes","No")))</f>
        <v>No</v>
      </c>
      <c r="AA5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599" s="80" t="str">
        <f>IF(W:W="Pregnant","Pregnant",IF(AND(Z:Z="No",AA:AA="Yes"),"Adopter",IF(Z:Z="Yes","Continuing User",IF(AND(Z:Z="No",AA:AA="No"),"Non-user","Missing"))))</f>
        <v>Adopter</v>
      </c>
      <c r="AC599" s="80">
        <f>VLOOKUP(N599,Registration!O:P,2,FALSE)</f>
        <v>19</v>
      </c>
      <c r="AD599" s="82" t="s">
        <v>4510</v>
      </c>
      <c r="AE599" s="82"/>
      <c r="AF599" s="82"/>
      <c r="AG599" s="82"/>
      <c r="AH599" s="82"/>
    </row>
    <row r="600" spans="1:34" s="80" customFormat="1" ht="23.1" customHeight="1">
      <c r="A600" s="82" t="s">
        <v>60</v>
      </c>
      <c r="B600" s="82" t="s">
        <v>26</v>
      </c>
      <c r="C600" s="82" t="s">
        <v>27</v>
      </c>
      <c r="D600" s="82" t="s">
        <v>28</v>
      </c>
      <c r="E600" s="82" t="s">
        <v>28</v>
      </c>
      <c r="F600" s="82" t="s">
        <v>29</v>
      </c>
      <c r="G600" s="82" t="s">
        <v>1887</v>
      </c>
      <c r="H600" s="80" t="s">
        <v>8165</v>
      </c>
      <c r="I600" s="82" t="s">
        <v>8163</v>
      </c>
      <c r="J600" s="82">
        <v>14</v>
      </c>
      <c r="K600" s="82">
        <v>7</v>
      </c>
      <c r="L600" s="82">
        <v>2018</v>
      </c>
      <c r="M600" s="76">
        <f t="shared" si="9"/>
        <v>43295</v>
      </c>
      <c r="N600" s="82" t="s">
        <v>2426</v>
      </c>
      <c r="O600" s="82">
        <v>18</v>
      </c>
      <c r="P600" s="82" t="s">
        <v>4506</v>
      </c>
      <c r="Q600" s="82" t="s">
        <v>4456</v>
      </c>
      <c r="R600" s="82" t="s">
        <v>4507</v>
      </c>
      <c r="S600" s="82" t="s">
        <v>4508</v>
      </c>
      <c r="T600" s="82" t="s">
        <v>4456</v>
      </c>
      <c r="U600" s="82" t="s">
        <v>4457</v>
      </c>
      <c r="V600" s="82" t="s">
        <v>4457</v>
      </c>
      <c r="W600" s="82" t="s">
        <v>173</v>
      </c>
      <c r="X600" s="80" t="s">
        <v>4527</v>
      </c>
      <c r="Y600" s="82" t="s">
        <v>4456</v>
      </c>
      <c r="Z600" s="80" t="str">
        <f>IF(OR(R:R="",S:S=""),"Missing",IF(OR(S:S="Both EC and Condoms",S:S="Condom",S:S="EC"),"Yes",IF(AND(R:R&lt;&gt;"0: No Method",R:R&lt;&gt;"6: EC",R:R&lt;&gt;"5: Condoms"),"Yes","No")))</f>
        <v>No</v>
      </c>
      <c r="AA6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00" s="80" t="str">
        <f>IF(W:W="Pregnant","Pregnant",IF(AND(Z:Z="No",AA:AA="Yes"),"Adopter",IF(Z:Z="Yes","Continuing User",IF(AND(Z:Z="No",AA:AA="No"),"Non-user","Missing"))))</f>
        <v>Adopter</v>
      </c>
      <c r="AC600" s="80">
        <f>VLOOKUP(N600,Registration!O:P,2,FALSE)</f>
        <v>18</v>
      </c>
      <c r="AD600" s="82" t="s">
        <v>4510</v>
      </c>
      <c r="AE600" s="82"/>
      <c r="AF600" s="82"/>
      <c r="AG600" s="82"/>
      <c r="AH600" s="82"/>
    </row>
    <row r="601" spans="1:34" s="80" customFormat="1" ht="23.1" customHeight="1">
      <c r="A601" s="82" t="s">
        <v>60</v>
      </c>
      <c r="B601" s="82" t="s">
        <v>26</v>
      </c>
      <c r="C601" s="82" t="s">
        <v>27</v>
      </c>
      <c r="D601" s="82" t="s">
        <v>28</v>
      </c>
      <c r="E601" s="82" t="s">
        <v>28</v>
      </c>
      <c r="F601" s="82" t="s">
        <v>29</v>
      </c>
      <c r="G601" s="82" t="s">
        <v>1887</v>
      </c>
      <c r="H601" s="80" t="s">
        <v>8165</v>
      </c>
      <c r="I601" s="82" t="s">
        <v>8163</v>
      </c>
      <c r="J601" s="82">
        <v>14</v>
      </c>
      <c r="K601" s="82">
        <v>7</v>
      </c>
      <c r="L601" s="82">
        <v>2018</v>
      </c>
      <c r="M601" s="76">
        <f t="shared" si="9"/>
        <v>43295</v>
      </c>
      <c r="N601" s="82" t="s">
        <v>2422</v>
      </c>
      <c r="O601" s="82">
        <v>19</v>
      </c>
      <c r="P601" s="82" t="s">
        <v>4506</v>
      </c>
      <c r="Q601" s="82" t="s">
        <v>4456</v>
      </c>
      <c r="R601" s="82" t="s">
        <v>4507</v>
      </c>
      <c r="S601" s="82" t="s">
        <v>4508</v>
      </c>
      <c r="T601" s="82" t="s">
        <v>4456</v>
      </c>
      <c r="U601" s="82" t="s">
        <v>4457</v>
      </c>
      <c r="V601" s="82" t="s">
        <v>4457</v>
      </c>
      <c r="W601" s="82" t="s">
        <v>173</v>
      </c>
      <c r="X601" s="82" t="s">
        <v>4516</v>
      </c>
      <c r="Y601" s="82" t="s">
        <v>4457</v>
      </c>
      <c r="Z601" s="80" t="str">
        <f>IF(OR(R:R="",S:S=""),"Missing",IF(OR(S:S="Both EC and Condoms",S:S="Condom",S:S="EC"),"Yes",IF(AND(R:R&lt;&gt;"0: No Method",R:R&lt;&gt;"6: EC",R:R&lt;&gt;"5: Condoms"),"Yes","No")))</f>
        <v>No</v>
      </c>
      <c r="AA6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01" s="80" t="str">
        <f>IF(W:W="Pregnant","Pregnant",IF(AND(Z:Z="No",AA:AA="Yes"),"Adopter",IF(Z:Z="Yes","Continuing User",IF(AND(Z:Z="No",AA:AA="No"),"Non-user","Missing"))))</f>
        <v>Adopter</v>
      </c>
      <c r="AC601" s="80">
        <f>VLOOKUP(N601,Registration!O:P,2,FALSE)</f>
        <v>19</v>
      </c>
      <c r="AD601" s="82" t="s">
        <v>4510</v>
      </c>
      <c r="AE601" s="82"/>
      <c r="AF601" s="82"/>
      <c r="AG601" s="82"/>
      <c r="AH601" s="82"/>
    </row>
    <row r="602" spans="1:34" s="80" customFormat="1" ht="23.1" customHeight="1">
      <c r="A602" s="82" t="s">
        <v>60</v>
      </c>
      <c r="B602" s="82" t="s">
        <v>26</v>
      </c>
      <c r="C602" s="82" t="s">
        <v>27</v>
      </c>
      <c r="D602" s="82" t="s">
        <v>28</v>
      </c>
      <c r="E602" s="82" t="s">
        <v>28</v>
      </c>
      <c r="F602" s="82" t="s">
        <v>29</v>
      </c>
      <c r="G602" s="82" t="s">
        <v>1887</v>
      </c>
      <c r="H602" s="80" t="s">
        <v>8165</v>
      </c>
      <c r="I602" s="82" t="s">
        <v>8163</v>
      </c>
      <c r="J602" s="82">
        <v>14</v>
      </c>
      <c r="K602" s="82">
        <v>7</v>
      </c>
      <c r="L602" s="82">
        <v>2018</v>
      </c>
      <c r="M602" s="76">
        <f t="shared" si="9"/>
        <v>43295</v>
      </c>
      <c r="N602" s="82" t="s">
        <v>2428</v>
      </c>
      <c r="O602" s="82">
        <v>19</v>
      </c>
      <c r="P602" s="82" t="s">
        <v>4506</v>
      </c>
      <c r="Q602" s="82" t="s">
        <v>4456</v>
      </c>
      <c r="R602" s="82" t="s">
        <v>4507</v>
      </c>
      <c r="S602" s="82" t="s">
        <v>4508</v>
      </c>
      <c r="T602" s="82" t="s">
        <v>4456</v>
      </c>
      <c r="U602" s="82" t="s">
        <v>4457</v>
      </c>
      <c r="V602" s="82" t="s">
        <v>4457</v>
      </c>
      <c r="W602" s="82" t="s">
        <v>173</v>
      </c>
      <c r="X602" s="80" t="s">
        <v>4518</v>
      </c>
      <c r="Y602" s="82" t="s">
        <v>4457</v>
      </c>
      <c r="Z602" s="80" t="str">
        <f>IF(OR(R:R="",S:S=""),"Missing",IF(OR(S:S="Both EC and Condoms",S:S="Condom",S:S="EC"),"Yes",IF(AND(R:R&lt;&gt;"0: No Method",R:R&lt;&gt;"6: EC",R:R&lt;&gt;"5: Condoms"),"Yes","No")))</f>
        <v>No</v>
      </c>
      <c r="AA6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02" s="80" t="str">
        <f>IF(W:W="Pregnant","Pregnant",IF(AND(Z:Z="No",AA:AA="Yes"),"Adopter",IF(Z:Z="Yes","Continuing User",IF(AND(Z:Z="No",AA:AA="No"),"Non-user","Missing"))))</f>
        <v>Adopter</v>
      </c>
      <c r="AC602" s="80">
        <f>VLOOKUP(N602,Registration!O:P,2,FALSE)</f>
        <v>19</v>
      </c>
      <c r="AD602" s="82" t="s">
        <v>4510</v>
      </c>
      <c r="AE602" s="82"/>
      <c r="AF602" s="82"/>
      <c r="AG602" s="82"/>
      <c r="AH602" s="82"/>
    </row>
    <row r="603" spans="1:34" s="80" customFormat="1" ht="23.1" customHeight="1">
      <c r="A603" s="82" t="s">
        <v>60</v>
      </c>
      <c r="B603" s="82" t="s">
        <v>26</v>
      </c>
      <c r="C603" s="82" t="s">
        <v>27</v>
      </c>
      <c r="D603" s="82" t="s">
        <v>28</v>
      </c>
      <c r="E603" s="82" t="s">
        <v>28</v>
      </c>
      <c r="F603" s="82" t="s">
        <v>29</v>
      </c>
      <c r="G603" s="82" t="s">
        <v>1887</v>
      </c>
      <c r="H603" s="80" t="s">
        <v>8165</v>
      </c>
      <c r="I603" s="82" t="s">
        <v>8163</v>
      </c>
      <c r="J603" s="82">
        <v>14</v>
      </c>
      <c r="K603" s="82">
        <v>7</v>
      </c>
      <c r="L603" s="82">
        <v>2018</v>
      </c>
      <c r="M603" s="76">
        <f t="shared" si="9"/>
        <v>43295</v>
      </c>
      <c r="N603" s="82" t="s">
        <v>2430</v>
      </c>
      <c r="O603" s="82">
        <v>19</v>
      </c>
      <c r="P603" s="82" t="s">
        <v>4506</v>
      </c>
      <c r="Q603" s="82" t="s">
        <v>4456</v>
      </c>
      <c r="R603" s="82" t="s">
        <v>4507</v>
      </c>
      <c r="S603" s="82" t="s">
        <v>4508</v>
      </c>
      <c r="T603" s="82" t="s">
        <v>4457</v>
      </c>
      <c r="U603" s="82" t="s">
        <v>4457</v>
      </c>
      <c r="V603" s="82" t="s">
        <v>4457</v>
      </c>
      <c r="W603" s="82" t="s">
        <v>173</v>
      </c>
      <c r="X603" s="82" t="s">
        <v>4507</v>
      </c>
      <c r="Y603" s="82" t="s">
        <v>4457</v>
      </c>
      <c r="Z603" s="80" t="str">
        <f>IF(OR(R:R="",S:S=""),"Missing",IF(OR(S:S="Both EC and Condoms",S:S="Condom",S:S="EC"),"Yes",IF(AND(R:R&lt;&gt;"0: No Method",R:R&lt;&gt;"6: EC",R:R&lt;&gt;"5: Condoms"),"Yes","No")))</f>
        <v>No</v>
      </c>
      <c r="AA6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03" s="80" t="s">
        <v>4509</v>
      </c>
      <c r="AC603" s="80">
        <f>VLOOKUP(N603,Registration!O:P,2,FALSE)</f>
        <v>19</v>
      </c>
      <c r="AD603" s="82" t="s">
        <v>4510</v>
      </c>
      <c r="AE603" s="82"/>
      <c r="AF603" s="82"/>
      <c r="AG603" s="82"/>
      <c r="AH603" s="82"/>
    </row>
    <row r="604" spans="1:34" s="80" customFormat="1" ht="23.1" customHeight="1">
      <c r="A604" s="82" t="s">
        <v>60</v>
      </c>
      <c r="B604" s="82" t="s">
        <v>26</v>
      </c>
      <c r="C604" s="82" t="s">
        <v>27</v>
      </c>
      <c r="D604" s="82" t="s">
        <v>28</v>
      </c>
      <c r="E604" s="82" t="s">
        <v>28</v>
      </c>
      <c r="F604" s="82" t="s">
        <v>29</v>
      </c>
      <c r="G604" s="82" t="s">
        <v>1887</v>
      </c>
      <c r="H604" s="80" t="s">
        <v>8165</v>
      </c>
      <c r="I604" s="82" t="s">
        <v>8162</v>
      </c>
      <c r="J604" s="82">
        <v>14</v>
      </c>
      <c r="K604" s="82">
        <v>7</v>
      </c>
      <c r="L604" s="82">
        <v>2018</v>
      </c>
      <c r="M604" s="76">
        <f t="shared" si="9"/>
        <v>43295</v>
      </c>
      <c r="N604" s="82" t="s">
        <v>2431</v>
      </c>
      <c r="O604" s="82">
        <v>15</v>
      </c>
      <c r="P604" s="82" t="s">
        <v>4506</v>
      </c>
      <c r="Q604" s="82" t="s">
        <v>4456</v>
      </c>
      <c r="R604" s="82" t="s">
        <v>4507</v>
      </c>
      <c r="S604" s="82" t="s">
        <v>4508</v>
      </c>
      <c r="T604" s="82" t="s">
        <v>4456</v>
      </c>
      <c r="U604" s="82" t="s">
        <v>4456</v>
      </c>
      <c r="V604" s="82" t="s">
        <v>4457</v>
      </c>
      <c r="W604" s="82" t="s">
        <v>173</v>
      </c>
      <c r="X604" s="82" t="s">
        <v>4515</v>
      </c>
      <c r="Y604" s="82" t="s">
        <v>4456</v>
      </c>
      <c r="Z604" s="80" t="str">
        <f>IF(OR(R:R="",S:S=""),"Missing",IF(OR(S:S="Both EC and Condoms",S:S="Condom",S:S="EC"),"Yes",IF(AND(R:R&lt;&gt;"0: No Method",R:R&lt;&gt;"6: EC",R:R&lt;&gt;"5: Condoms"),"Yes","No")))</f>
        <v>No</v>
      </c>
      <c r="AA6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04" s="80" t="str">
        <f>IF(W:W="Pregnant","Pregnant",IF(AND(Z:Z="No",AA:AA="Yes"),"Adopter",IF(Z:Z="Yes","Continuing User",IF(AND(Z:Z="No",AA:AA="No"),"Non-user","Missing"))))</f>
        <v>Adopter</v>
      </c>
      <c r="AC604" s="80">
        <f>VLOOKUP(N604,Registration!O:P,2,FALSE)</f>
        <v>15</v>
      </c>
      <c r="AD604" s="82" t="s">
        <v>4510</v>
      </c>
      <c r="AE604" s="82"/>
      <c r="AF604" s="82"/>
      <c r="AG604" s="82"/>
      <c r="AH604" s="82"/>
    </row>
    <row r="605" spans="1:34" s="80" customFormat="1" ht="23.1" customHeight="1">
      <c r="A605" s="82" t="s">
        <v>60</v>
      </c>
      <c r="B605" s="82" t="s">
        <v>26</v>
      </c>
      <c r="C605" s="82" t="s">
        <v>27</v>
      </c>
      <c r="D605" s="82" t="s">
        <v>28</v>
      </c>
      <c r="E605" s="82" t="s">
        <v>28</v>
      </c>
      <c r="F605" s="82" t="s">
        <v>29</v>
      </c>
      <c r="G605" s="82" t="s">
        <v>1887</v>
      </c>
      <c r="H605" s="80" t="s">
        <v>8165</v>
      </c>
      <c r="I605" s="82" t="s">
        <v>8162</v>
      </c>
      <c r="J605" s="82">
        <v>14</v>
      </c>
      <c r="K605" s="82">
        <v>7</v>
      </c>
      <c r="L605" s="82">
        <v>2018</v>
      </c>
      <c r="M605" s="76">
        <f t="shared" si="9"/>
        <v>43295</v>
      </c>
      <c r="N605" s="82" t="s">
        <v>2156</v>
      </c>
      <c r="O605" s="82">
        <v>19</v>
      </c>
      <c r="P605" s="82" t="s">
        <v>4525</v>
      </c>
      <c r="Q605" s="82" t="s">
        <v>4456</v>
      </c>
      <c r="R605" s="82" t="s">
        <v>4520</v>
      </c>
      <c r="S605" s="82" t="s">
        <v>4508</v>
      </c>
      <c r="T605" s="82" t="s">
        <v>4457</v>
      </c>
      <c r="U605" s="82" t="s">
        <v>4457</v>
      </c>
      <c r="V605" s="82" t="s">
        <v>4457</v>
      </c>
      <c r="W605" s="82" t="s">
        <v>173</v>
      </c>
      <c r="X605" s="82" t="s">
        <v>4507</v>
      </c>
      <c r="Y605" s="82" t="s">
        <v>4457</v>
      </c>
      <c r="Z605" s="80" t="str">
        <f>IF(OR(R:R="",S:S=""),"Missing",IF(OR(S:S="Both EC and Condoms",S:S="Condom",S:S="EC"),"Yes",IF(AND(R:R&lt;&gt;"0: No Method",R:R&lt;&gt;"6: EC",R:R&lt;&gt;"5: Condoms"),"Yes","No")))</f>
        <v>Yes</v>
      </c>
      <c r="AA6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05" s="80" t="str">
        <f>IF(W:W="Pregnant","Pregnant",IF(AND(Z:Z="No",AA:AA="Yes"),"Adopter",IF(Z:Z="Yes","Continuing User",IF(AND(Z:Z="No",AA:AA="No"),"Non-user","Missing"))))</f>
        <v>Continuing User</v>
      </c>
      <c r="AC605" s="80">
        <f>VLOOKUP(N605,Registration!O:P,2,FALSE)</f>
        <v>19</v>
      </c>
      <c r="AD605" s="82" t="s">
        <v>4510</v>
      </c>
      <c r="AE605" s="82"/>
      <c r="AF605" s="82"/>
      <c r="AG605" s="82"/>
      <c r="AH605" s="82"/>
    </row>
    <row r="606" spans="1:34" s="80" customFormat="1" ht="23.1" customHeight="1">
      <c r="A606" s="82" t="s">
        <v>60</v>
      </c>
      <c r="B606" s="82" t="s">
        <v>26</v>
      </c>
      <c r="C606" s="82" t="s">
        <v>27</v>
      </c>
      <c r="D606" s="82" t="s">
        <v>28</v>
      </c>
      <c r="E606" s="82" t="s">
        <v>28</v>
      </c>
      <c r="F606" s="82" t="s">
        <v>29</v>
      </c>
      <c r="G606" s="82" t="s">
        <v>1887</v>
      </c>
      <c r="H606" s="80" t="s">
        <v>8165</v>
      </c>
      <c r="I606" s="82" t="s">
        <v>8162</v>
      </c>
      <c r="J606" s="82">
        <v>14</v>
      </c>
      <c r="K606" s="82">
        <v>7</v>
      </c>
      <c r="L606" s="82">
        <v>2018</v>
      </c>
      <c r="M606" s="76">
        <f t="shared" si="9"/>
        <v>43295</v>
      </c>
      <c r="N606" s="82" t="s">
        <v>2433</v>
      </c>
      <c r="O606" s="82">
        <v>17</v>
      </c>
      <c r="P606" s="82" t="s">
        <v>4506</v>
      </c>
      <c r="Q606" s="82" t="s">
        <v>4456</v>
      </c>
      <c r="R606" s="82" t="s">
        <v>4507</v>
      </c>
      <c r="S606" s="82" t="s">
        <v>4508</v>
      </c>
      <c r="T606" s="82" t="s">
        <v>4457</v>
      </c>
      <c r="U606" s="82" t="s">
        <v>4457</v>
      </c>
      <c r="V606" s="82" t="s">
        <v>4457</v>
      </c>
      <c r="W606" s="82" t="s">
        <v>173</v>
      </c>
      <c r="X606" s="82" t="s">
        <v>4507</v>
      </c>
      <c r="Y606" s="82" t="s">
        <v>4457</v>
      </c>
      <c r="Z606" s="80" t="str">
        <f>IF(OR(R:R="",S:S=""),"Missing",IF(OR(S:S="Both EC and Condoms",S:S="Condom",S:S="EC"),"Yes",IF(AND(R:R&lt;&gt;"0: No Method",R:R&lt;&gt;"6: EC",R:R&lt;&gt;"5: Condoms"),"Yes","No")))</f>
        <v>No</v>
      </c>
      <c r="AA6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06" s="80" t="s">
        <v>4509</v>
      </c>
      <c r="AC606" s="80">
        <f>VLOOKUP(N606,Registration!O:P,2,FALSE)</f>
        <v>17</v>
      </c>
      <c r="AD606" s="82" t="s">
        <v>4510</v>
      </c>
      <c r="AE606" s="82"/>
      <c r="AF606" s="82"/>
      <c r="AG606" s="82"/>
      <c r="AH606" s="82"/>
    </row>
    <row r="607" spans="1:34" s="80" customFormat="1" ht="23.1" customHeight="1">
      <c r="A607" s="82" t="s">
        <v>60</v>
      </c>
      <c r="B607" s="82" t="s">
        <v>26</v>
      </c>
      <c r="C607" s="82" t="s">
        <v>27</v>
      </c>
      <c r="D607" s="82" t="s">
        <v>28</v>
      </c>
      <c r="E607" s="82" t="s">
        <v>28</v>
      </c>
      <c r="F607" s="82" t="s">
        <v>29</v>
      </c>
      <c r="G607" s="82" t="s">
        <v>1887</v>
      </c>
      <c r="H607" s="80" t="s">
        <v>8165</v>
      </c>
      <c r="I607" s="82" t="s">
        <v>8162</v>
      </c>
      <c r="J607" s="82">
        <v>14</v>
      </c>
      <c r="K607" s="82">
        <v>7</v>
      </c>
      <c r="L607" s="82">
        <v>2018</v>
      </c>
      <c r="M607" s="76">
        <f t="shared" si="9"/>
        <v>43295</v>
      </c>
      <c r="N607" s="82" t="s">
        <v>2404</v>
      </c>
      <c r="O607" s="82">
        <v>17</v>
      </c>
      <c r="P607" s="82" t="s">
        <v>4511</v>
      </c>
      <c r="Q607" s="82" t="s">
        <v>4456</v>
      </c>
      <c r="R607" s="82" t="s">
        <v>4507</v>
      </c>
      <c r="S607" s="82" t="s">
        <v>4508</v>
      </c>
      <c r="T607" s="82" t="s">
        <v>4456</v>
      </c>
      <c r="U607" s="82" t="s">
        <v>4456</v>
      </c>
      <c r="V607" s="82" t="s">
        <v>4456</v>
      </c>
      <c r="W607" s="82" t="s">
        <v>173</v>
      </c>
      <c r="X607" s="80" t="s">
        <v>4527</v>
      </c>
      <c r="Y607" s="82" t="s">
        <v>4457</v>
      </c>
      <c r="Z607" s="80" t="str">
        <f>IF(OR(R:R="",S:S=""),"Missing",IF(OR(S:S="Both EC and Condoms",S:S="Condom",S:S="EC"),"Yes",IF(AND(R:R&lt;&gt;"0: No Method",R:R&lt;&gt;"6: EC",R:R&lt;&gt;"5: Condoms"),"Yes","No")))</f>
        <v>No</v>
      </c>
      <c r="AA6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07" s="80" t="str">
        <f>IF(W:W="Pregnant","Pregnant",IF(AND(Z:Z="No",AA:AA="Yes"),"Adopter",IF(Z:Z="Yes","Continuing User",IF(AND(Z:Z="No",AA:AA="No"),"Non-user","Missing"))))</f>
        <v>Adopter</v>
      </c>
      <c r="AC607" s="80">
        <f>VLOOKUP(N607,Registration!O:P,2,FALSE)</f>
        <v>17</v>
      </c>
      <c r="AD607" s="82" t="s">
        <v>4510</v>
      </c>
      <c r="AE607" s="82"/>
      <c r="AF607" s="82"/>
      <c r="AG607" s="82"/>
      <c r="AH607" s="82"/>
    </row>
    <row r="608" spans="1:34" s="80" customFormat="1" ht="23.1" customHeight="1">
      <c r="A608" s="82" t="s">
        <v>60</v>
      </c>
      <c r="B608" s="82" t="s">
        <v>26</v>
      </c>
      <c r="C608" s="82" t="s">
        <v>27</v>
      </c>
      <c r="D608" s="82" t="s">
        <v>28</v>
      </c>
      <c r="E608" s="82" t="s">
        <v>28</v>
      </c>
      <c r="F608" s="82" t="s">
        <v>29</v>
      </c>
      <c r="G608" s="82" t="s">
        <v>1887</v>
      </c>
      <c r="H608" s="80" t="s">
        <v>8165</v>
      </c>
      <c r="I608" s="82" t="s">
        <v>8162</v>
      </c>
      <c r="J608" s="82">
        <v>14</v>
      </c>
      <c r="K608" s="82">
        <v>7</v>
      </c>
      <c r="L608" s="82">
        <v>2018</v>
      </c>
      <c r="M608" s="76">
        <f t="shared" si="9"/>
        <v>43295</v>
      </c>
      <c r="N608" s="82" t="s">
        <v>2083</v>
      </c>
      <c r="O608" s="82">
        <v>15</v>
      </c>
      <c r="P608" s="82" t="s">
        <v>4511</v>
      </c>
      <c r="Q608" s="82" t="s">
        <v>4456</v>
      </c>
      <c r="R608" s="82" t="s">
        <v>4512</v>
      </c>
      <c r="S608" s="82" t="s">
        <v>4508</v>
      </c>
      <c r="T608" s="82" t="s">
        <v>4456</v>
      </c>
      <c r="U608" s="82" t="s">
        <v>4456</v>
      </c>
      <c r="V608" s="82" t="s">
        <v>4456</v>
      </c>
      <c r="W608" s="82" t="s">
        <v>173</v>
      </c>
      <c r="X608" s="82" t="s">
        <v>4514</v>
      </c>
      <c r="Y608" s="82" t="s">
        <v>4457</v>
      </c>
      <c r="Z608" s="80" t="str">
        <f>IF(OR(R:R="",S:S=""),"Missing",IF(OR(S:S="Both EC and Condoms",S:S="Condom",S:S="EC"),"Yes",IF(AND(R:R&lt;&gt;"0: No Method",R:R&lt;&gt;"6: EC",R:R&lt;&gt;"5: Condoms"),"Yes","No")))</f>
        <v>No</v>
      </c>
      <c r="AA6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08" s="80" t="str">
        <f>IF(W:W="Pregnant","Pregnant",IF(AND(Z:Z="No",AA:AA="Yes"),"Adopter",IF(Z:Z="Yes","Continuing User",IF(AND(Z:Z="No",AA:AA="No"),"Non-user","Missing"))))</f>
        <v>Adopter</v>
      </c>
      <c r="AC608" s="80">
        <f>VLOOKUP(N608,Registration!O:P,2,FALSE)</f>
        <v>15</v>
      </c>
      <c r="AD608" s="82" t="s">
        <v>4510</v>
      </c>
      <c r="AE608" s="82"/>
      <c r="AF608" s="82"/>
      <c r="AG608" s="82"/>
      <c r="AH608" s="82"/>
    </row>
    <row r="609" spans="1:34" s="80" customFormat="1" ht="23.1" customHeight="1">
      <c r="A609" s="82" t="s">
        <v>60</v>
      </c>
      <c r="B609" s="82" t="s">
        <v>26</v>
      </c>
      <c r="C609" s="82" t="s">
        <v>27</v>
      </c>
      <c r="D609" s="82" t="s">
        <v>28</v>
      </c>
      <c r="E609" s="82" t="s">
        <v>28</v>
      </c>
      <c r="F609" s="82" t="s">
        <v>29</v>
      </c>
      <c r="G609" s="82" t="s">
        <v>1887</v>
      </c>
      <c r="H609" s="80" t="s">
        <v>8165</v>
      </c>
      <c r="I609" s="82" t="s">
        <v>8162</v>
      </c>
      <c r="J609" s="82">
        <v>14</v>
      </c>
      <c r="K609" s="82">
        <v>7</v>
      </c>
      <c r="L609" s="82">
        <v>2018</v>
      </c>
      <c r="M609" s="76">
        <f t="shared" si="9"/>
        <v>43295</v>
      </c>
      <c r="N609" s="82" t="s">
        <v>2279</v>
      </c>
      <c r="O609" s="82">
        <v>15</v>
      </c>
      <c r="P609" s="82" t="s">
        <v>4511</v>
      </c>
      <c r="Q609" s="82" t="s">
        <v>4456</v>
      </c>
      <c r="R609" s="82" t="s">
        <v>4512</v>
      </c>
      <c r="S609" s="82" t="s">
        <v>4513</v>
      </c>
      <c r="T609" s="82" t="s">
        <v>4456</v>
      </c>
      <c r="U609" s="82" t="s">
        <v>4456</v>
      </c>
      <c r="V609" s="82" t="s">
        <v>4456</v>
      </c>
      <c r="W609" s="82" t="s">
        <v>173</v>
      </c>
      <c r="X609" s="82" t="s">
        <v>4515</v>
      </c>
      <c r="Y609" s="82" t="s">
        <v>4456</v>
      </c>
      <c r="Z609" s="80" t="str">
        <f>IF(OR(R:R="",S:S=""),"Missing",IF(OR(S:S="Both EC and Condoms",S:S="Condom",S:S="EC"),"Yes",IF(AND(R:R&lt;&gt;"0: No Method",R:R&lt;&gt;"6: EC",R:R&lt;&gt;"5: Condoms"),"Yes","No")))</f>
        <v>Yes</v>
      </c>
      <c r="AA6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09" s="80" t="str">
        <f>IF(W:W="Pregnant","Pregnant",IF(AND(Z:Z="No",AA:AA="Yes"),"Adopter",IF(Z:Z="Yes","Continuing User",IF(AND(Z:Z="No",AA:AA="No"),"Non-user","Missing"))))</f>
        <v>Continuing User</v>
      </c>
      <c r="AC609" s="80">
        <f>VLOOKUP(N609,Registration!O:P,2,FALSE)</f>
        <v>15</v>
      </c>
      <c r="AD609" s="82" t="s">
        <v>4510</v>
      </c>
      <c r="AE609" s="82"/>
      <c r="AF609" s="82"/>
      <c r="AG609" s="82"/>
      <c r="AH609" s="82"/>
    </row>
    <row r="610" spans="1:34" s="80" customFormat="1" ht="23.1" customHeight="1">
      <c r="A610" s="82" t="s">
        <v>60</v>
      </c>
      <c r="B610" s="82" t="s">
        <v>26</v>
      </c>
      <c r="C610" s="82" t="s">
        <v>27</v>
      </c>
      <c r="D610" s="82" t="s">
        <v>28</v>
      </c>
      <c r="E610" s="82" t="s">
        <v>28</v>
      </c>
      <c r="F610" s="82" t="s">
        <v>29</v>
      </c>
      <c r="G610" s="82" t="s">
        <v>1887</v>
      </c>
      <c r="H610" s="80" t="s">
        <v>8165</v>
      </c>
      <c r="I610" s="82" t="s">
        <v>8162</v>
      </c>
      <c r="J610" s="82">
        <v>14</v>
      </c>
      <c r="K610" s="82">
        <v>7</v>
      </c>
      <c r="L610" s="82">
        <v>2018</v>
      </c>
      <c r="M610" s="76">
        <f t="shared" si="9"/>
        <v>43295</v>
      </c>
      <c r="N610" s="82" t="s">
        <v>2126</v>
      </c>
      <c r="O610" s="82">
        <v>16</v>
      </c>
      <c r="P610" s="82" t="s">
        <v>4511</v>
      </c>
      <c r="Q610" s="82" t="s">
        <v>4456</v>
      </c>
      <c r="R610" s="82" t="s">
        <v>4512</v>
      </c>
      <c r="S610" s="82" t="s">
        <v>4513</v>
      </c>
      <c r="T610" s="82" t="s">
        <v>4456</v>
      </c>
      <c r="U610" s="82" t="s">
        <v>4456</v>
      </c>
      <c r="V610" s="82" t="s">
        <v>4456</v>
      </c>
      <c r="W610" s="82" t="s">
        <v>173</v>
      </c>
      <c r="X610" s="82" t="s">
        <v>4517</v>
      </c>
      <c r="Y610" s="82" t="s">
        <v>4457</v>
      </c>
      <c r="Z610" s="80" t="str">
        <f>IF(OR(R:R="",S:S=""),"Missing",IF(OR(S:S="Both EC and Condoms",S:S="Condom",S:S="EC"),"Yes",IF(AND(R:R&lt;&gt;"0: No Method",R:R&lt;&gt;"6: EC",R:R&lt;&gt;"5: Condoms"),"Yes","No")))</f>
        <v>Yes</v>
      </c>
      <c r="AA6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10" s="80" t="str">
        <f>IF(W:W="Pregnant","Pregnant",IF(AND(Z:Z="No",AA:AA="Yes"),"Adopter",IF(Z:Z="Yes","Continuing User",IF(AND(Z:Z="No",AA:AA="No"),"Non-user","Missing"))))</f>
        <v>Continuing User</v>
      </c>
      <c r="AC610" s="80">
        <f>VLOOKUP(N610,Registration!O:P,2,FALSE)</f>
        <v>16</v>
      </c>
      <c r="AD610" s="82" t="s">
        <v>4510</v>
      </c>
      <c r="AE610" s="82"/>
      <c r="AF610" s="82"/>
      <c r="AG610" s="82"/>
      <c r="AH610" s="82"/>
    </row>
    <row r="611" spans="1:34" s="80" customFormat="1" ht="23.1" customHeight="1">
      <c r="A611" s="82" t="s">
        <v>60</v>
      </c>
      <c r="B611" s="82" t="s">
        <v>26</v>
      </c>
      <c r="C611" s="82" t="s">
        <v>27</v>
      </c>
      <c r="D611" s="82" t="s">
        <v>28</v>
      </c>
      <c r="E611" s="82" t="s">
        <v>28</v>
      </c>
      <c r="F611" s="82" t="s">
        <v>29</v>
      </c>
      <c r="G611" s="82" t="s">
        <v>1887</v>
      </c>
      <c r="H611" s="80" t="s">
        <v>8165</v>
      </c>
      <c r="I611" s="82" t="s">
        <v>8162</v>
      </c>
      <c r="J611" s="82">
        <v>14</v>
      </c>
      <c r="K611" s="82">
        <v>7</v>
      </c>
      <c r="L611" s="82">
        <v>2018</v>
      </c>
      <c r="M611" s="76">
        <f t="shared" si="9"/>
        <v>43295</v>
      </c>
      <c r="N611" s="82" t="s">
        <v>2047</v>
      </c>
      <c r="O611" s="82">
        <v>18</v>
      </c>
      <c r="P611" s="82" t="s">
        <v>4511</v>
      </c>
      <c r="Q611" s="82" t="s">
        <v>4456</v>
      </c>
      <c r="R611" s="82" t="s">
        <v>4512</v>
      </c>
      <c r="S611" s="82" t="s">
        <v>4513</v>
      </c>
      <c r="T611" s="82" t="s">
        <v>4456</v>
      </c>
      <c r="U611" s="82" t="s">
        <v>4457</v>
      </c>
      <c r="V611" s="82" t="s">
        <v>4457</v>
      </c>
      <c r="W611" s="82" t="s">
        <v>173</v>
      </c>
      <c r="X611" s="82" t="s">
        <v>4517</v>
      </c>
      <c r="Y611" s="82" t="s">
        <v>4457</v>
      </c>
      <c r="Z611" s="80" t="str">
        <f>IF(OR(R:R="",S:S=""),"Missing",IF(OR(S:S="Both EC and Condoms",S:S="Condom",S:S="EC"),"Yes",IF(AND(R:R&lt;&gt;"0: No Method",R:R&lt;&gt;"6: EC",R:R&lt;&gt;"5: Condoms"),"Yes","No")))</f>
        <v>Yes</v>
      </c>
      <c r="AA6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11" s="80" t="str">
        <f>IF(W:W="Pregnant","Pregnant",IF(AND(Z:Z="No",AA:AA="Yes"),"Adopter",IF(Z:Z="Yes","Continuing User",IF(AND(Z:Z="No",AA:AA="No"),"Non-user","Missing"))))</f>
        <v>Continuing User</v>
      </c>
      <c r="AC611" s="80">
        <f>VLOOKUP(N611,Registration!O:P,2,FALSE)</f>
        <v>18</v>
      </c>
      <c r="AD611" s="82" t="s">
        <v>4510</v>
      </c>
      <c r="AE611" s="82"/>
      <c r="AF611" s="82"/>
      <c r="AG611" s="82"/>
      <c r="AH611" s="82"/>
    </row>
    <row r="612" spans="1:34" s="80" customFormat="1" ht="23.1" customHeight="1">
      <c r="A612" s="82" t="s">
        <v>60</v>
      </c>
      <c r="B612" s="82" t="s">
        <v>26</v>
      </c>
      <c r="C612" s="82" t="s">
        <v>27</v>
      </c>
      <c r="D612" s="82" t="s">
        <v>28</v>
      </c>
      <c r="E612" s="82" t="s">
        <v>28</v>
      </c>
      <c r="F612" s="82" t="s">
        <v>29</v>
      </c>
      <c r="G612" s="82" t="s">
        <v>1887</v>
      </c>
      <c r="H612" s="80" t="s">
        <v>8165</v>
      </c>
      <c r="I612" s="82" t="s">
        <v>8162</v>
      </c>
      <c r="J612" s="82">
        <v>14</v>
      </c>
      <c r="K612" s="82">
        <v>7</v>
      </c>
      <c r="L612" s="82">
        <v>2018</v>
      </c>
      <c r="M612" s="76">
        <f t="shared" si="9"/>
        <v>43295</v>
      </c>
      <c r="N612" s="82" t="s">
        <v>2281</v>
      </c>
      <c r="O612" s="82">
        <v>15</v>
      </c>
      <c r="P612" s="82" t="s">
        <v>4511</v>
      </c>
      <c r="Q612" s="82" t="s">
        <v>4456</v>
      </c>
      <c r="R612" s="82" t="s">
        <v>4507</v>
      </c>
      <c r="S612" s="82" t="s">
        <v>4508</v>
      </c>
      <c r="T612" s="82" t="s">
        <v>4456</v>
      </c>
      <c r="U612" s="82" t="s">
        <v>4456</v>
      </c>
      <c r="V612" s="82" t="s">
        <v>4456</v>
      </c>
      <c r="W612" s="82" t="s">
        <v>173</v>
      </c>
      <c r="X612" s="82" t="s">
        <v>4517</v>
      </c>
      <c r="Y612" s="82" t="s">
        <v>4457</v>
      </c>
      <c r="Z612" s="80" t="str">
        <f>IF(OR(R:R="",S:S=""),"Missing",IF(OR(S:S="Both EC and Condoms",S:S="Condom",S:S="EC"),"Yes",IF(AND(R:R&lt;&gt;"0: No Method",R:R&lt;&gt;"6: EC",R:R&lt;&gt;"5: Condoms"),"Yes","No")))</f>
        <v>No</v>
      </c>
      <c r="AA6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12" s="80" t="str">
        <f>IF(W:W="Pregnant","Pregnant",IF(AND(Z:Z="No",AA:AA="Yes"),"Adopter",IF(Z:Z="Yes","Continuing User",IF(AND(Z:Z="No",AA:AA="No"),"Non-user","Missing"))))</f>
        <v>Adopter</v>
      </c>
      <c r="AC612" s="80">
        <f>VLOOKUP(N612,Registration!O:P,2,FALSE)</f>
        <v>15</v>
      </c>
      <c r="AD612" s="82" t="s">
        <v>4510</v>
      </c>
      <c r="AE612" s="82"/>
      <c r="AF612" s="82"/>
      <c r="AG612" s="82"/>
      <c r="AH612" s="82"/>
    </row>
    <row r="613" spans="1:34" s="80" customFormat="1" ht="23.1" customHeight="1">
      <c r="A613" s="82" t="s">
        <v>60</v>
      </c>
      <c r="B613" s="82" t="s">
        <v>26</v>
      </c>
      <c r="C613" s="82" t="s">
        <v>27</v>
      </c>
      <c r="D613" s="82" t="s">
        <v>28</v>
      </c>
      <c r="E613" s="82" t="s">
        <v>28</v>
      </c>
      <c r="F613" s="82" t="s">
        <v>29</v>
      </c>
      <c r="G613" s="82" t="s">
        <v>1887</v>
      </c>
      <c r="H613" s="80" t="s">
        <v>8165</v>
      </c>
      <c r="I613" s="82" t="s">
        <v>8162</v>
      </c>
      <c r="J613" s="82">
        <v>14</v>
      </c>
      <c r="K613" s="82">
        <v>7</v>
      </c>
      <c r="L613" s="82">
        <v>2018</v>
      </c>
      <c r="M613" s="76">
        <f t="shared" si="9"/>
        <v>43295</v>
      </c>
      <c r="N613" s="82" t="s">
        <v>2435</v>
      </c>
      <c r="O613" s="82">
        <v>17</v>
      </c>
      <c r="P613" s="82" t="s">
        <v>4506</v>
      </c>
      <c r="Q613" s="82" t="s">
        <v>4456</v>
      </c>
      <c r="R613" s="82" t="s">
        <v>4507</v>
      </c>
      <c r="S613" s="82" t="s">
        <v>4508</v>
      </c>
      <c r="T613" s="82" t="s">
        <v>4457</v>
      </c>
      <c r="U613" s="82" t="s">
        <v>4457</v>
      </c>
      <c r="V613" s="82" t="s">
        <v>4457</v>
      </c>
      <c r="W613" s="82" t="s">
        <v>173</v>
      </c>
      <c r="X613" s="82" t="s">
        <v>4507</v>
      </c>
      <c r="Y613" s="82" t="s">
        <v>4457</v>
      </c>
      <c r="Z613" s="80" t="str">
        <f>IF(OR(R:R="",S:S=""),"Missing",IF(OR(S:S="Both EC and Condoms",S:S="Condom",S:S="EC"),"Yes",IF(AND(R:R&lt;&gt;"0: No Method",R:R&lt;&gt;"6: EC",R:R&lt;&gt;"5: Condoms"),"Yes","No")))</f>
        <v>No</v>
      </c>
      <c r="AA6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13" s="80" t="s">
        <v>4509</v>
      </c>
      <c r="AC613" s="80">
        <f>VLOOKUP(N613,Registration!O:P,2,FALSE)</f>
        <v>17</v>
      </c>
      <c r="AD613" s="82" t="s">
        <v>4510</v>
      </c>
      <c r="AE613" s="82"/>
      <c r="AF613" s="82"/>
      <c r="AG613" s="82"/>
      <c r="AH613" s="82"/>
    </row>
    <row r="614" spans="1:34" s="80" customFormat="1" ht="23.1" customHeight="1">
      <c r="A614" s="82" t="s">
        <v>60</v>
      </c>
      <c r="B614" s="82" t="s">
        <v>26</v>
      </c>
      <c r="C614" s="82" t="s">
        <v>27</v>
      </c>
      <c r="D614" s="82" t="s">
        <v>28</v>
      </c>
      <c r="E614" s="82" t="s">
        <v>28</v>
      </c>
      <c r="F614" s="82" t="s">
        <v>29</v>
      </c>
      <c r="G614" s="82" t="s">
        <v>1887</v>
      </c>
      <c r="H614" s="80" t="s">
        <v>8165</v>
      </c>
      <c r="I614" s="82" t="s">
        <v>8162</v>
      </c>
      <c r="J614" s="82">
        <v>14</v>
      </c>
      <c r="K614" s="82">
        <v>7</v>
      </c>
      <c r="L614" s="82">
        <v>2018</v>
      </c>
      <c r="M614" s="76">
        <f t="shared" si="9"/>
        <v>43295</v>
      </c>
      <c r="N614" s="82" t="s">
        <v>2398</v>
      </c>
      <c r="O614" s="82">
        <v>17</v>
      </c>
      <c r="P614" s="82" t="s">
        <v>4511</v>
      </c>
      <c r="Q614" s="82" t="s">
        <v>4456</v>
      </c>
      <c r="R614" s="82" t="s">
        <v>4507</v>
      </c>
      <c r="S614" s="82" t="s">
        <v>4508</v>
      </c>
      <c r="T614" s="82" t="s">
        <v>4456</v>
      </c>
      <c r="U614" s="82" t="s">
        <v>4456</v>
      </c>
      <c r="V614" s="82" t="s">
        <v>4456</v>
      </c>
      <c r="W614" s="82" t="s">
        <v>173</v>
      </c>
      <c r="X614" s="82" t="s">
        <v>4517</v>
      </c>
      <c r="Y614" s="82" t="s">
        <v>4457</v>
      </c>
      <c r="Z614" s="80" t="str">
        <f>IF(OR(R:R="",S:S=""),"Missing",IF(OR(S:S="Both EC and Condoms",S:S="Condom",S:S="EC"),"Yes",IF(AND(R:R&lt;&gt;"0: No Method",R:R&lt;&gt;"6: EC",R:R&lt;&gt;"5: Condoms"),"Yes","No")))</f>
        <v>No</v>
      </c>
      <c r="AA6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14" s="80" t="str">
        <f>IF(W:W="Pregnant","Pregnant",IF(AND(Z:Z="No",AA:AA="Yes"),"Adopter",IF(Z:Z="Yes","Continuing User",IF(AND(Z:Z="No",AA:AA="No"),"Non-user","Missing"))))</f>
        <v>Adopter</v>
      </c>
      <c r="AC614" s="80">
        <f>VLOOKUP(N614,Registration!O:P,2,FALSE)</f>
        <v>17</v>
      </c>
      <c r="AD614" s="82" t="s">
        <v>4510</v>
      </c>
      <c r="AE614" s="82"/>
      <c r="AF614" s="82"/>
      <c r="AG614" s="82"/>
      <c r="AH614" s="82"/>
    </row>
    <row r="615" spans="1:34" s="80" customFormat="1" ht="23.1" customHeight="1">
      <c r="A615" s="82" t="s">
        <v>60</v>
      </c>
      <c r="B615" s="82" t="s">
        <v>26</v>
      </c>
      <c r="C615" s="82" t="s">
        <v>27</v>
      </c>
      <c r="D615" s="82" t="s">
        <v>28</v>
      </c>
      <c r="E615" s="82" t="s">
        <v>28</v>
      </c>
      <c r="F615" s="82" t="s">
        <v>29</v>
      </c>
      <c r="G615" s="82" t="s">
        <v>1887</v>
      </c>
      <c r="H615" s="80" t="s">
        <v>8165</v>
      </c>
      <c r="I615" s="82" t="s">
        <v>8162</v>
      </c>
      <c r="J615" s="82">
        <v>14</v>
      </c>
      <c r="K615" s="82">
        <v>7</v>
      </c>
      <c r="L615" s="82">
        <v>2018</v>
      </c>
      <c r="M615" s="76">
        <f t="shared" si="9"/>
        <v>43295</v>
      </c>
      <c r="N615" s="82" t="s">
        <v>2437</v>
      </c>
      <c r="O615" s="82">
        <v>17</v>
      </c>
      <c r="P615" s="82" t="s">
        <v>4506</v>
      </c>
      <c r="Q615" s="82" t="s">
        <v>4456</v>
      </c>
      <c r="R615" s="82" t="s">
        <v>4507</v>
      </c>
      <c r="S615" s="82" t="s">
        <v>4508</v>
      </c>
      <c r="T615" s="82" t="s">
        <v>4457</v>
      </c>
      <c r="U615" s="82" t="s">
        <v>4457</v>
      </c>
      <c r="V615" s="82" t="s">
        <v>4457</v>
      </c>
      <c r="W615" s="82" t="s">
        <v>173</v>
      </c>
      <c r="X615" s="82" t="s">
        <v>4507</v>
      </c>
      <c r="Y615" s="82" t="s">
        <v>4457</v>
      </c>
      <c r="Z615" s="80" t="str">
        <f>IF(OR(R:R="",S:S=""),"Missing",IF(OR(S:S="Both EC and Condoms",S:S="Condom",S:S="EC"),"Yes",IF(AND(R:R&lt;&gt;"0: No Method",R:R&lt;&gt;"6: EC",R:R&lt;&gt;"5: Condoms"),"Yes","No")))</f>
        <v>No</v>
      </c>
      <c r="AA6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15" s="80" t="s">
        <v>4509</v>
      </c>
      <c r="AC615" s="80">
        <f>VLOOKUP(N615,Registration!O:P,2,FALSE)</f>
        <v>17</v>
      </c>
      <c r="AD615" s="82" t="s">
        <v>4510</v>
      </c>
      <c r="AE615" s="82"/>
      <c r="AF615" s="82"/>
      <c r="AG615" s="82"/>
      <c r="AH615" s="82"/>
    </row>
    <row r="616" spans="1:34" s="80" customFormat="1" ht="23.1" customHeight="1">
      <c r="A616" s="82" t="s">
        <v>60</v>
      </c>
      <c r="B616" s="82" t="s">
        <v>26</v>
      </c>
      <c r="C616" s="82" t="s">
        <v>27</v>
      </c>
      <c r="D616" s="82" t="s">
        <v>28</v>
      </c>
      <c r="E616" s="82" t="s">
        <v>28</v>
      </c>
      <c r="F616" s="82" t="s">
        <v>29</v>
      </c>
      <c r="G616" s="82" t="s">
        <v>1887</v>
      </c>
      <c r="H616" s="80" t="s">
        <v>8165</v>
      </c>
      <c r="I616" s="82" t="s">
        <v>8162</v>
      </c>
      <c r="J616" s="82">
        <v>14</v>
      </c>
      <c r="K616" s="82">
        <v>7</v>
      </c>
      <c r="L616" s="82">
        <v>2018</v>
      </c>
      <c r="M616" s="76">
        <f t="shared" si="9"/>
        <v>43295</v>
      </c>
      <c r="N616" s="82" t="s">
        <v>2439</v>
      </c>
      <c r="O616" s="82">
        <v>17</v>
      </c>
      <c r="P616" s="82" t="s">
        <v>4506</v>
      </c>
      <c r="Q616" s="82" t="s">
        <v>4456</v>
      </c>
      <c r="R616" s="82" t="s">
        <v>4507</v>
      </c>
      <c r="S616" s="82" t="s">
        <v>4508</v>
      </c>
      <c r="T616" s="82" t="s">
        <v>4457</v>
      </c>
      <c r="U616" s="82" t="s">
        <v>4457</v>
      </c>
      <c r="V616" s="82" t="s">
        <v>4457</v>
      </c>
      <c r="W616" s="82" t="s">
        <v>173</v>
      </c>
      <c r="X616" s="82" t="s">
        <v>4507</v>
      </c>
      <c r="Y616" s="82" t="s">
        <v>4457</v>
      </c>
      <c r="Z616" s="80" t="str">
        <f>IF(OR(R:R="",S:S=""),"Missing",IF(OR(S:S="Both EC and Condoms",S:S="Condom",S:S="EC"),"Yes",IF(AND(R:R&lt;&gt;"0: No Method",R:R&lt;&gt;"6: EC",R:R&lt;&gt;"5: Condoms"),"Yes","No")))</f>
        <v>No</v>
      </c>
      <c r="AA6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16" s="80" t="s">
        <v>4509</v>
      </c>
      <c r="AC616" s="80">
        <f>VLOOKUP(N616,Registration!O:P,2,FALSE)</f>
        <v>17</v>
      </c>
      <c r="AD616" s="82" t="s">
        <v>4510</v>
      </c>
      <c r="AE616" s="82"/>
      <c r="AF616" s="82"/>
      <c r="AG616" s="82"/>
      <c r="AH616" s="82"/>
    </row>
    <row r="617" spans="1:34" s="80" customFormat="1" ht="23.1" customHeight="1">
      <c r="A617" s="82" t="s">
        <v>60</v>
      </c>
      <c r="B617" s="82" t="s">
        <v>26</v>
      </c>
      <c r="C617" s="82" t="s">
        <v>27</v>
      </c>
      <c r="D617" s="82" t="s">
        <v>28</v>
      </c>
      <c r="E617" s="82" t="s">
        <v>28</v>
      </c>
      <c r="F617" s="82" t="s">
        <v>29</v>
      </c>
      <c r="G617" s="82" t="s">
        <v>1887</v>
      </c>
      <c r="H617" s="80" t="s">
        <v>8165</v>
      </c>
      <c r="I617" s="82" t="s">
        <v>8162</v>
      </c>
      <c r="J617" s="82">
        <v>14</v>
      </c>
      <c r="K617" s="82">
        <v>7</v>
      </c>
      <c r="L617" s="82">
        <v>2018</v>
      </c>
      <c r="M617" s="76">
        <f t="shared" si="9"/>
        <v>43295</v>
      </c>
      <c r="N617" s="82" t="s">
        <v>2441</v>
      </c>
      <c r="O617" s="82">
        <v>15</v>
      </c>
      <c r="P617" s="82" t="s">
        <v>4506</v>
      </c>
      <c r="Q617" s="82" t="s">
        <v>4456</v>
      </c>
      <c r="R617" s="82" t="s">
        <v>4507</v>
      </c>
      <c r="S617" s="82" t="s">
        <v>4508</v>
      </c>
      <c r="T617" s="82" t="s">
        <v>4457</v>
      </c>
      <c r="U617" s="82" t="s">
        <v>4457</v>
      </c>
      <c r="V617" s="82" t="s">
        <v>4457</v>
      </c>
      <c r="W617" s="82" t="s">
        <v>173</v>
      </c>
      <c r="X617" s="82" t="s">
        <v>4507</v>
      </c>
      <c r="Y617" s="82" t="s">
        <v>4457</v>
      </c>
      <c r="Z617" s="80" t="str">
        <f>IF(OR(R:R="",S:S=""),"Missing",IF(OR(S:S="Both EC and Condoms",S:S="Condom",S:S="EC"),"Yes",IF(AND(R:R&lt;&gt;"0: No Method",R:R&lt;&gt;"6: EC",R:R&lt;&gt;"5: Condoms"),"Yes","No")))</f>
        <v>No</v>
      </c>
      <c r="AA6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17" s="80" t="s">
        <v>4509</v>
      </c>
      <c r="AC617" s="80">
        <f>VLOOKUP(N617,Registration!O:P,2,FALSE)</f>
        <v>15</v>
      </c>
      <c r="AD617" s="82" t="s">
        <v>4510</v>
      </c>
      <c r="AE617" s="82"/>
      <c r="AF617" s="82"/>
      <c r="AG617" s="82"/>
      <c r="AH617" s="82"/>
    </row>
    <row r="618" spans="1:34" s="80" customFormat="1" ht="23.1" customHeight="1">
      <c r="A618" s="82" t="s">
        <v>60</v>
      </c>
      <c r="B618" s="82" t="s">
        <v>26</v>
      </c>
      <c r="C618" s="82" t="s">
        <v>27</v>
      </c>
      <c r="D618" s="82" t="s">
        <v>28</v>
      </c>
      <c r="E618" s="82" t="s">
        <v>28</v>
      </c>
      <c r="F618" s="82" t="s">
        <v>29</v>
      </c>
      <c r="G618" s="82" t="s">
        <v>1887</v>
      </c>
      <c r="H618" s="80" t="s">
        <v>8165</v>
      </c>
      <c r="I618" s="82" t="s">
        <v>8162</v>
      </c>
      <c r="J618" s="82">
        <v>14</v>
      </c>
      <c r="K618" s="82">
        <v>7</v>
      </c>
      <c r="L618" s="82">
        <v>2018</v>
      </c>
      <c r="M618" s="76">
        <f t="shared" si="9"/>
        <v>43295</v>
      </c>
      <c r="N618" s="82" t="s">
        <v>2394</v>
      </c>
      <c r="O618" s="82">
        <v>16</v>
      </c>
      <c r="P618" s="82" t="s">
        <v>4511</v>
      </c>
      <c r="Q618" s="82" t="s">
        <v>4456</v>
      </c>
      <c r="R618" s="82" t="s">
        <v>4526</v>
      </c>
      <c r="S618" s="82" t="s">
        <v>4508</v>
      </c>
      <c r="T618" s="82" t="s">
        <v>4456</v>
      </c>
      <c r="U618" s="82" t="s">
        <v>4457</v>
      </c>
      <c r="V618" s="82" t="s">
        <v>4457</v>
      </c>
      <c r="W618" s="82" t="s">
        <v>173</v>
      </c>
      <c r="X618" s="82" t="s">
        <v>4515</v>
      </c>
      <c r="Y618" s="82" t="s">
        <v>4456</v>
      </c>
      <c r="Z618" s="80" t="str">
        <f>IF(OR(R:R="",S:S=""),"Missing",IF(OR(S:S="Both EC and Condoms",S:S="Condom",S:S="EC"),"Yes",IF(AND(R:R&lt;&gt;"0: No Method",R:R&lt;&gt;"6: EC",R:R&lt;&gt;"5: Condoms"),"Yes","No")))</f>
        <v>Yes</v>
      </c>
      <c r="AA6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18" s="80" t="str">
        <f>IF(W:W="Pregnant","Pregnant",IF(AND(Z:Z="No",AA:AA="Yes"),"Adopter",IF(Z:Z="Yes","Continuing User",IF(AND(Z:Z="No",AA:AA="No"),"Non-user","Missing"))))</f>
        <v>Continuing User</v>
      </c>
      <c r="AC618" s="80">
        <f>VLOOKUP(N618,Registration!O:P,2,FALSE)</f>
        <v>16</v>
      </c>
      <c r="AD618" s="82" t="s">
        <v>4510</v>
      </c>
      <c r="AE618" s="82"/>
      <c r="AF618" s="82"/>
      <c r="AG618" s="82"/>
      <c r="AH618" s="82"/>
    </row>
    <row r="619" spans="1:34" s="80" customFormat="1" ht="23.1" customHeight="1">
      <c r="A619" s="82" t="s">
        <v>60</v>
      </c>
      <c r="B619" s="82" t="s">
        <v>26</v>
      </c>
      <c r="C619" s="82" t="s">
        <v>27</v>
      </c>
      <c r="D619" s="82" t="s">
        <v>28</v>
      </c>
      <c r="E619" s="82" t="s">
        <v>28</v>
      </c>
      <c r="F619" s="82" t="s">
        <v>29</v>
      </c>
      <c r="G619" s="82" t="s">
        <v>1887</v>
      </c>
      <c r="H619" s="80" t="s">
        <v>8165</v>
      </c>
      <c r="I619" s="82" t="s">
        <v>8162</v>
      </c>
      <c r="J619" s="82">
        <v>14</v>
      </c>
      <c r="K619" s="82">
        <v>7</v>
      </c>
      <c r="L619" s="82">
        <v>2018</v>
      </c>
      <c r="M619" s="76">
        <f t="shared" si="9"/>
        <v>43295</v>
      </c>
      <c r="N619" s="82" t="s">
        <v>2443</v>
      </c>
      <c r="O619" s="82">
        <v>18</v>
      </c>
      <c r="P619" s="82" t="s">
        <v>4506</v>
      </c>
      <c r="Q619" s="82" t="s">
        <v>4456</v>
      </c>
      <c r="R619" s="82" t="s">
        <v>4507</v>
      </c>
      <c r="S619" s="82" t="s">
        <v>4508</v>
      </c>
      <c r="T619" s="82" t="s">
        <v>4456</v>
      </c>
      <c r="U619" s="82" t="s">
        <v>4457</v>
      </c>
      <c r="V619" s="82" t="s">
        <v>4457</v>
      </c>
      <c r="W619" s="82" t="s">
        <v>173</v>
      </c>
      <c r="X619" s="82" t="s">
        <v>4515</v>
      </c>
      <c r="Y619" s="82" t="s">
        <v>4457</v>
      </c>
      <c r="Z619" s="80" t="str">
        <f>IF(OR(R:R="",S:S=""),"Missing",IF(OR(S:S="Both EC and Condoms",S:S="Condom",S:S="EC"),"Yes",IF(AND(R:R&lt;&gt;"0: No Method",R:R&lt;&gt;"6: EC",R:R&lt;&gt;"5: Condoms"),"Yes","No")))</f>
        <v>No</v>
      </c>
      <c r="AA6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19" s="80" t="str">
        <f>IF(W:W="Pregnant","Pregnant",IF(AND(Z:Z="No",AA:AA="Yes"),"Adopter",IF(Z:Z="Yes","Continuing User",IF(AND(Z:Z="No",AA:AA="No"),"Non-user","Missing"))))</f>
        <v>Adopter</v>
      </c>
      <c r="AC619" s="80">
        <f>VLOOKUP(N619,Registration!O:P,2,FALSE)</f>
        <v>18</v>
      </c>
      <c r="AD619" s="82" t="s">
        <v>4510</v>
      </c>
      <c r="AE619" s="82"/>
      <c r="AF619" s="82"/>
      <c r="AG619" s="82"/>
      <c r="AH619" s="82"/>
    </row>
    <row r="620" spans="1:34" s="80" customFormat="1" ht="23.1" customHeight="1">
      <c r="A620" s="82" t="s">
        <v>60</v>
      </c>
      <c r="B620" s="82" t="s">
        <v>26</v>
      </c>
      <c r="C620" s="82" t="s">
        <v>27</v>
      </c>
      <c r="D620" s="82" t="s">
        <v>28</v>
      </c>
      <c r="E620" s="82" t="s">
        <v>28</v>
      </c>
      <c r="F620" s="82" t="s">
        <v>29</v>
      </c>
      <c r="G620" s="82" t="s">
        <v>1887</v>
      </c>
      <c r="H620" s="80" t="s">
        <v>8165</v>
      </c>
      <c r="I620" s="82" t="s">
        <v>8162</v>
      </c>
      <c r="J620" s="82">
        <v>14</v>
      </c>
      <c r="K620" s="82">
        <v>7</v>
      </c>
      <c r="L620" s="82">
        <v>2018</v>
      </c>
      <c r="M620" s="76">
        <f t="shared" si="9"/>
        <v>43295</v>
      </c>
      <c r="N620" s="82" t="s">
        <v>1929</v>
      </c>
      <c r="O620" s="82">
        <v>16</v>
      </c>
      <c r="P620" s="82" t="s">
        <v>4511</v>
      </c>
      <c r="Q620" s="82" t="s">
        <v>4456</v>
      </c>
      <c r="R620" s="82" t="s">
        <v>4519</v>
      </c>
      <c r="S620" s="82" t="s">
        <v>4508</v>
      </c>
      <c r="T620" s="82" t="s">
        <v>4456</v>
      </c>
      <c r="U620" s="82" t="s">
        <v>4456</v>
      </c>
      <c r="V620" s="82" t="s">
        <v>4456</v>
      </c>
      <c r="W620" s="82" t="s">
        <v>173</v>
      </c>
      <c r="X620" s="82" t="s">
        <v>4517</v>
      </c>
      <c r="Y620" s="82" t="s">
        <v>4457</v>
      </c>
      <c r="Z620" s="80" t="str">
        <f>IF(OR(R:R="",S:S=""),"Missing",IF(OR(S:S="Both EC and Condoms",S:S="Condom",S:S="EC"),"Yes",IF(AND(R:R&lt;&gt;"0: No Method",R:R&lt;&gt;"6: EC",R:R&lt;&gt;"5: Condoms"),"Yes","No")))</f>
        <v>Yes</v>
      </c>
      <c r="AA6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20" s="80" t="str">
        <f>IF(W:W="Pregnant","Pregnant",IF(AND(Z:Z="No",AA:AA="Yes"),"Adopter",IF(Z:Z="Yes","Continuing User",IF(AND(Z:Z="No",AA:AA="No"),"Non-user","Missing"))))</f>
        <v>Continuing User</v>
      </c>
      <c r="AC620" s="80">
        <f>VLOOKUP(N620,Registration!O:P,2,FALSE)</f>
        <v>15</v>
      </c>
      <c r="AD620" s="82" t="s">
        <v>4510</v>
      </c>
      <c r="AE620" s="82"/>
      <c r="AF620" s="82"/>
      <c r="AG620" s="82"/>
      <c r="AH620" s="82"/>
    </row>
    <row r="621" spans="1:34" s="80" customFormat="1" ht="23.1" customHeight="1">
      <c r="A621" s="82" t="s">
        <v>63</v>
      </c>
      <c r="B621" s="82" t="s">
        <v>26</v>
      </c>
      <c r="C621" s="82" t="s">
        <v>27</v>
      </c>
      <c r="D621" s="82" t="s">
        <v>28</v>
      </c>
      <c r="E621" s="82" t="s">
        <v>28</v>
      </c>
      <c r="F621" s="82" t="s">
        <v>111</v>
      </c>
      <c r="G621" s="82" t="s">
        <v>167</v>
      </c>
      <c r="H621" s="80" t="s">
        <v>8159</v>
      </c>
      <c r="I621" s="82" t="s">
        <v>8161</v>
      </c>
      <c r="J621" s="82">
        <v>16</v>
      </c>
      <c r="K621" s="82">
        <v>7</v>
      </c>
      <c r="L621" s="82">
        <v>2018</v>
      </c>
      <c r="M621" s="76">
        <f t="shared" si="9"/>
        <v>43297</v>
      </c>
      <c r="N621" s="82" t="s">
        <v>689</v>
      </c>
      <c r="O621" s="82">
        <v>19</v>
      </c>
      <c r="P621" s="82" t="s">
        <v>4506</v>
      </c>
      <c r="Q621" s="82" t="s">
        <v>4456</v>
      </c>
      <c r="R621" s="82" t="s">
        <v>4507</v>
      </c>
      <c r="S621" s="82" t="s">
        <v>4508</v>
      </c>
      <c r="T621" s="82" t="s">
        <v>4456</v>
      </c>
      <c r="U621" s="82" t="s">
        <v>4456</v>
      </c>
      <c r="V621" s="82" t="s">
        <v>4456</v>
      </c>
      <c r="W621" s="82" t="s">
        <v>173</v>
      </c>
      <c r="X621" s="82" t="s">
        <v>4521</v>
      </c>
      <c r="Y621" s="82" t="s">
        <v>4456</v>
      </c>
      <c r="Z621" s="80" t="str">
        <f>IF(OR(R:R="",S:S=""),"Missing",IF(OR(S:S="Both EC and Condoms",S:S="Condom",S:S="EC"),"Yes",IF(AND(R:R&lt;&gt;"0: No Method",R:R&lt;&gt;"6: EC",R:R&lt;&gt;"5: Condoms"),"Yes","No")))</f>
        <v>No</v>
      </c>
      <c r="AA6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21" s="80" t="str">
        <f>IF(W:W="Pregnant","Pregnant",IF(AND(Z:Z="No",AA:AA="Yes"),"Adopter",IF(Z:Z="Yes","Continuing User",IF(AND(Z:Z="No",AA:AA="No"),"Non-user","Missing"))))</f>
        <v>Adopter</v>
      </c>
      <c r="AC621" s="80">
        <f>VLOOKUP(N621,Registration!O:P,2,FALSE)</f>
        <v>19</v>
      </c>
      <c r="AD621" s="82" t="s">
        <v>4510</v>
      </c>
      <c r="AE621" s="82"/>
      <c r="AF621" s="82"/>
      <c r="AG621" s="82"/>
      <c r="AH621" s="82"/>
    </row>
    <row r="622" spans="1:34" s="80" customFormat="1" ht="23.1" customHeight="1">
      <c r="A622" s="82" t="s">
        <v>63</v>
      </c>
      <c r="B622" s="82" t="s">
        <v>26</v>
      </c>
      <c r="C622" s="82" t="s">
        <v>27</v>
      </c>
      <c r="D622" s="82" t="s">
        <v>28</v>
      </c>
      <c r="E622" s="82" t="s">
        <v>28</v>
      </c>
      <c r="F622" s="82" t="s">
        <v>111</v>
      </c>
      <c r="G622" s="82" t="s">
        <v>167</v>
      </c>
      <c r="H622" s="80" t="s">
        <v>8159</v>
      </c>
      <c r="I622" s="82" t="s">
        <v>8161</v>
      </c>
      <c r="J622" s="82">
        <v>16</v>
      </c>
      <c r="K622" s="82">
        <v>7</v>
      </c>
      <c r="L622" s="82">
        <v>2018</v>
      </c>
      <c r="M622" s="76">
        <f t="shared" si="9"/>
        <v>43297</v>
      </c>
      <c r="N622" s="82" t="s">
        <v>691</v>
      </c>
      <c r="O622" s="82">
        <v>18</v>
      </c>
      <c r="P622" s="82" t="s">
        <v>4506</v>
      </c>
      <c r="Q622" s="82" t="s">
        <v>4456</v>
      </c>
      <c r="R622" s="82" t="s">
        <v>4507</v>
      </c>
      <c r="S622" s="82" t="s">
        <v>4508</v>
      </c>
      <c r="T622" s="82" t="s">
        <v>4456</v>
      </c>
      <c r="U622" s="82" t="s">
        <v>4456</v>
      </c>
      <c r="V622" s="82" t="s">
        <v>4456</v>
      </c>
      <c r="W622" s="82" t="s">
        <v>173</v>
      </c>
      <c r="X622" s="82" t="s">
        <v>4517</v>
      </c>
      <c r="Y622" s="82" t="s">
        <v>4457</v>
      </c>
      <c r="Z622" s="80" t="str">
        <f>IF(OR(R:R="",S:S=""),"Missing",IF(OR(S:S="Both EC and Condoms",S:S="Condom",S:S="EC"),"Yes",IF(AND(R:R&lt;&gt;"0: No Method",R:R&lt;&gt;"6: EC",R:R&lt;&gt;"5: Condoms"),"Yes","No")))</f>
        <v>No</v>
      </c>
      <c r="AA6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22" s="80" t="str">
        <f>IF(W:W="Pregnant","Pregnant",IF(AND(Z:Z="No",AA:AA="Yes"),"Adopter",IF(Z:Z="Yes","Continuing User",IF(AND(Z:Z="No",AA:AA="No"),"Non-user","Missing"))))</f>
        <v>Adopter</v>
      </c>
      <c r="AC622" s="80">
        <f>VLOOKUP(N622,Registration!O:P,2,FALSE)</f>
        <v>18</v>
      </c>
      <c r="AD622" s="82" t="s">
        <v>4510</v>
      </c>
      <c r="AE622" s="82"/>
      <c r="AF622" s="82"/>
      <c r="AG622" s="82"/>
      <c r="AH622" s="82"/>
    </row>
    <row r="623" spans="1:34" s="80" customFormat="1" ht="23.1" customHeight="1">
      <c r="A623" s="82" t="s">
        <v>63</v>
      </c>
      <c r="B623" s="82" t="s">
        <v>26</v>
      </c>
      <c r="C623" s="82" t="s">
        <v>27</v>
      </c>
      <c r="D623" s="82" t="s">
        <v>28</v>
      </c>
      <c r="E623" s="82" t="s">
        <v>28</v>
      </c>
      <c r="F623" s="82" t="s">
        <v>111</v>
      </c>
      <c r="G623" s="82" t="s">
        <v>167</v>
      </c>
      <c r="H623" s="80" t="s">
        <v>8159</v>
      </c>
      <c r="I623" s="82" t="s">
        <v>8161</v>
      </c>
      <c r="J623" s="82">
        <v>16</v>
      </c>
      <c r="K623" s="82">
        <v>7</v>
      </c>
      <c r="L623" s="82">
        <v>2018</v>
      </c>
      <c r="M623" s="76">
        <f t="shared" si="9"/>
        <v>43297</v>
      </c>
      <c r="N623" s="82" t="s">
        <v>693</v>
      </c>
      <c r="O623" s="82">
        <v>18</v>
      </c>
      <c r="P623" s="82" t="s">
        <v>4506</v>
      </c>
      <c r="Q623" s="82" t="s">
        <v>4456</v>
      </c>
      <c r="R623" s="82" t="s">
        <v>4507</v>
      </c>
      <c r="S623" s="82" t="s">
        <v>4508</v>
      </c>
      <c r="T623" s="82" t="s">
        <v>4456</v>
      </c>
      <c r="U623" s="82" t="s">
        <v>4456</v>
      </c>
      <c r="V623" s="82" t="s">
        <v>4456</v>
      </c>
      <c r="W623" s="82" t="s">
        <v>173</v>
      </c>
      <c r="X623" s="82" t="s">
        <v>4515</v>
      </c>
      <c r="Y623" s="82" t="s">
        <v>4457</v>
      </c>
      <c r="Z623" s="80" t="str">
        <f>IF(OR(R:R="",S:S=""),"Missing",IF(OR(S:S="Both EC and Condoms",S:S="Condom",S:S="EC"),"Yes",IF(AND(R:R&lt;&gt;"0: No Method",R:R&lt;&gt;"6: EC",R:R&lt;&gt;"5: Condoms"),"Yes","No")))</f>
        <v>No</v>
      </c>
      <c r="AA6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23" s="80" t="str">
        <f>IF(W:W="Pregnant","Pregnant",IF(AND(Z:Z="No",AA:AA="Yes"),"Adopter",IF(Z:Z="Yes","Continuing User",IF(AND(Z:Z="No",AA:AA="No"),"Non-user","Missing"))))</f>
        <v>Adopter</v>
      </c>
      <c r="AC623" s="80">
        <f>VLOOKUP(N623,Registration!O:P,2,FALSE)</f>
        <v>18</v>
      </c>
      <c r="AD623" s="82" t="s">
        <v>4510</v>
      </c>
      <c r="AE623" s="82"/>
      <c r="AF623" s="82"/>
      <c r="AG623" s="82"/>
      <c r="AH623" s="82"/>
    </row>
    <row r="624" spans="1:34" s="80" customFormat="1" ht="23.1" customHeight="1">
      <c r="A624" s="82" t="s">
        <v>63</v>
      </c>
      <c r="B624" s="82" t="s">
        <v>26</v>
      </c>
      <c r="C624" s="82" t="s">
        <v>27</v>
      </c>
      <c r="D624" s="82" t="s">
        <v>28</v>
      </c>
      <c r="E624" s="82" t="s">
        <v>28</v>
      </c>
      <c r="F624" s="82" t="s">
        <v>111</v>
      </c>
      <c r="G624" s="82" t="s">
        <v>167</v>
      </c>
      <c r="H624" s="80" t="s">
        <v>8159</v>
      </c>
      <c r="I624" s="82" t="s">
        <v>8161</v>
      </c>
      <c r="J624" s="82">
        <v>16</v>
      </c>
      <c r="K624" s="82">
        <v>7</v>
      </c>
      <c r="L624" s="82">
        <v>2018</v>
      </c>
      <c r="M624" s="76">
        <f t="shared" si="9"/>
        <v>43297</v>
      </c>
      <c r="N624" s="82" t="s">
        <v>695</v>
      </c>
      <c r="O624" s="82">
        <v>19</v>
      </c>
      <c r="P624" s="82" t="s">
        <v>4506</v>
      </c>
      <c r="Q624" s="82" t="s">
        <v>4456</v>
      </c>
      <c r="R624" s="82" t="s">
        <v>4507</v>
      </c>
      <c r="S624" s="82" t="s">
        <v>4508</v>
      </c>
      <c r="T624" s="82" t="s">
        <v>4456</v>
      </c>
      <c r="U624" s="82" t="s">
        <v>4456</v>
      </c>
      <c r="V624" s="82" t="s">
        <v>4456</v>
      </c>
      <c r="W624" s="82" t="s">
        <v>173</v>
      </c>
      <c r="X624" s="82" t="s">
        <v>4515</v>
      </c>
      <c r="Y624" s="82" t="s">
        <v>4457</v>
      </c>
      <c r="Z624" s="80" t="str">
        <f>IF(OR(R:R="",S:S=""),"Missing",IF(OR(S:S="Both EC and Condoms",S:S="Condom",S:S="EC"),"Yes",IF(AND(R:R&lt;&gt;"0: No Method",R:R&lt;&gt;"6: EC",R:R&lt;&gt;"5: Condoms"),"Yes","No")))</f>
        <v>No</v>
      </c>
      <c r="AA6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24" s="80" t="str">
        <f>IF(W:W="Pregnant","Pregnant",IF(AND(Z:Z="No",AA:AA="Yes"),"Adopter",IF(Z:Z="Yes","Continuing User",IF(AND(Z:Z="No",AA:AA="No"),"Non-user","Missing"))))</f>
        <v>Adopter</v>
      </c>
      <c r="AC624" s="80">
        <f>VLOOKUP(N624,Registration!O:P,2,FALSE)</f>
        <v>19</v>
      </c>
      <c r="AD624" s="82" t="s">
        <v>4510</v>
      </c>
      <c r="AE624" s="82"/>
      <c r="AF624" s="82"/>
      <c r="AG624" s="82"/>
      <c r="AH624" s="82"/>
    </row>
    <row r="625" spans="1:34" s="80" customFormat="1" ht="23.1" customHeight="1">
      <c r="A625" s="82" t="s">
        <v>63</v>
      </c>
      <c r="B625" s="82" t="s">
        <v>26</v>
      </c>
      <c r="C625" s="82" t="s">
        <v>27</v>
      </c>
      <c r="D625" s="82" t="s">
        <v>28</v>
      </c>
      <c r="E625" s="82" t="s">
        <v>28</v>
      </c>
      <c r="F625" s="82" t="s">
        <v>111</v>
      </c>
      <c r="G625" s="82" t="s">
        <v>167</v>
      </c>
      <c r="H625" s="80" t="s">
        <v>8159</v>
      </c>
      <c r="I625" s="82" t="s">
        <v>8161</v>
      </c>
      <c r="J625" s="82">
        <v>18</v>
      </c>
      <c r="K625" s="82">
        <v>7</v>
      </c>
      <c r="L625" s="82">
        <v>2018</v>
      </c>
      <c r="M625" s="76">
        <f t="shared" si="9"/>
        <v>43299</v>
      </c>
      <c r="N625" s="82" t="s">
        <v>737</v>
      </c>
      <c r="O625" s="82">
        <v>19</v>
      </c>
      <c r="P625" s="82" t="s">
        <v>4506</v>
      </c>
      <c r="Q625" s="82" t="s">
        <v>4456</v>
      </c>
      <c r="R625" s="82" t="s">
        <v>4507</v>
      </c>
      <c r="S625" s="82" t="s">
        <v>4508</v>
      </c>
      <c r="T625" s="82" t="s">
        <v>4456</v>
      </c>
      <c r="U625" s="82" t="s">
        <v>4456</v>
      </c>
      <c r="V625" s="82" t="s">
        <v>4456</v>
      </c>
      <c r="W625" s="82" t="s">
        <v>173</v>
      </c>
      <c r="X625" s="82" t="s">
        <v>4517</v>
      </c>
      <c r="Y625" s="82" t="s">
        <v>4457</v>
      </c>
      <c r="Z625" s="80" t="str">
        <f>IF(OR(R:R="",S:S=""),"Missing",IF(OR(S:S="Both EC and Condoms",S:S="Condom",S:S="EC"),"Yes",IF(AND(R:R&lt;&gt;"0: No Method",R:R&lt;&gt;"6: EC",R:R&lt;&gt;"5: Condoms"),"Yes","No")))</f>
        <v>No</v>
      </c>
      <c r="AA6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25" s="80" t="str">
        <f>IF(W:W="Pregnant","Pregnant",IF(AND(Z:Z="No",AA:AA="Yes"),"Adopter",IF(Z:Z="Yes","Continuing User",IF(AND(Z:Z="No",AA:AA="No"),"Non-user","Missing"))))</f>
        <v>Adopter</v>
      </c>
      <c r="AC625" s="80">
        <f>VLOOKUP(N625,Registration!O:P,2,FALSE)</f>
        <v>19</v>
      </c>
      <c r="AD625" s="82" t="s">
        <v>4510</v>
      </c>
      <c r="AE625" s="82"/>
      <c r="AF625" s="82"/>
      <c r="AG625" s="82"/>
      <c r="AH625" s="82"/>
    </row>
    <row r="626" spans="1:34" s="80" customFormat="1" ht="23.1" customHeight="1">
      <c r="A626" s="82" t="s">
        <v>63</v>
      </c>
      <c r="B626" s="82" t="s">
        <v>26</v>
      </c>
      <c r="C626" s="82" t="s">
        <v>27</v>
      </c>
      <c r="D626" s="82" t="s">
        <v>28</v>
      </c>
      <c r="E626" s="82" t="s">
        <v>28</v>
      </c>
      <c r="F626" s="82" t="s">
        <v>111</v>
      </c>
      <c r="G626" s="82" t="s">
        <v>167</v>
      </c>
      <c r="H626" s="80" t="s">
        <v>8159</v>
      </c>
      <c r="I626" s="82" t="s">
        <v>8161</v>
      </c>
      <c r="J626" s="82">
        <v>18</v>
      </c>
      <c r="K626" s="82">
        <v>7</v>
      </c>
      <c r="L626" s="82">
        <v>2018</v>
      </c>
      <c r="M626" s="76">
        <f t="shared" si="9"/>
        <v>43299</v>
      </c>
      <c r="N626" s="82" t="s">
        <v>666</v>
      </c>
      <c r="O626" s="82">
        <v>17</v>
      </c>
      <c r="P626" s="82" t="s">
        <v>4506</v>
      </c>
      <c r="Q626" s="82" t="s">
        <v>4456</v>
      </c>
      <c r="R626" s="82" t="s">
        <v>4507</v>
      </c>
      <c r="S626" s="82" t="s">
        <v>4508</v>
      </c>
      <c r="T626" s="82" t="s">
        <v>4456</v>
      </c>
      <c r="U626" s="82" t="s">
        <v>4456</v>
      </c>
      <c r="V626" s="82" t="s">
        <v>4456</v>
      </c>
      <c r="W626" s="82" t="s">
        <v>173</v>
      </c>
      <c r="X626" s="82" t="s">
        <v>4515</v>
      </c>
      <c r="Y626" s="82" t="s">
        <v>4457</v>
      </c>
      <c r="Z626" s="80" t="str">
        <f>IF(OR(R:R="",S:S=""),"Missing",IF(OR(S:S="Both EC and Condoms",S:S="Condom",S:S="EC"),"Yes",IF(AND(R:R&lt;&gt;"0: No Method",R:R&lt;&gt;"6: EC",R:R&lt;&gt;"5: Condoms"),"Yes","No")))</f>
        <v>No</v>
      </c>
      <c r="AA6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26" s="80" t="str">
        <f>IF(W:W="Pregnant","Pregnant",IF(AND(Z:Z="No",AA:AA="Yes"),"Adopter",IF(Z:Z="Yes","Continuing User",IF(AND(Z:Z="No",AA:AA="No"),"Non-user","Missing"))))</f>
        <v>Adopter</v>
      </c>
      <c r="AC626" s="80">
        <f>VLOOKUP(N626,Registration!O:P,2,FALSE)</f>
        <v>19</v>
      </c>
      <c r="AD626" s="82" t="s">
        <v>4510</v>
      </c>
      <c r="AE626" s="82"/>
      <c r="AF626" s="82"/>
      <c r="AG626" s="82"/>
      <c r="AH626" s="82"/>
    </row>
    <row r="627" spans="1:34" s="80" customFormat="1" ht="23.1" customHeight="1">
      <c r="A627" s="82" t="s">
        <v>63</v>
      </c>
      <c r="B627" s="82" t="s">
        <v>26</v>
      </c>
      <c r="C627" s="82" t="s">
        <v>27</v>
      </c>
      <c r="D627" s="82" t="s">
        <v>28</v>
      </c>
      <c r="E627" s="82" t="s">
        <v>28</v>
      </c>
      <c r="F627" s="82" t="s">
        <v>111</v>
      </c>
      <c r="G627" s="82" t="s">
        <v>167</v>
      </c>
      <c r="H627" s="80" t="s">
        <v>8159</v>
      </c>
      <c r="I627" s="82" t="s">
        <v>8161</v>
      </c>
      <c r="J627" s="82">
        <v>18</v>
      </c>
      <c r="K627" s="82">
        <v>7</v>
      </c>
      <c r="L627" s="82">
        <v>2018</v>
      </c>
      <c r="M627" s="76">
        <f t="shared" si="9"/>
        <v>43299</v>
      </c>
      <c r="N627" s="82" t="s">
        <v>739</v>
      </c>
      <c r="O627" s="82">
        <v>19</v>
      </c>
      <c r="P627" s="82" t="s">
        <v>4506</v>
      </c>
      <c r="Q627" s="82" t="s">
        <v>4456</v>
      </c>
      <c r="R627" s="82" t="s">
        <v>4507</v>
      </c>
      <c r="S627" s="82" t="s">
        <v>4508</v>
      </c>
      <c r="T627" s="82" t="s">
        <v>4456</v>
      </c>
      <c r="U627" s="82" t="s">
        <v>4456</v>
      </c>
      <c r="V627" s="82" t="s">
        <v>4456</v>
      </c>
      <c r="W627" s="82" t="s">
        <v>173</v>
      </c>
      <c r="X627" s="82" t="s">
        <v>4515</v>
      </c>
      <c r="Y627" s="82" t="s">
        <v>4457</v>
      </c>
      <c r="Z627" s="80" t="str">
        <f>IF(OR(R:R="",S:S=""),"Missing",IF(OR(S:S="Both EC and Condoms",S:S="Condom",S:S="EC"),"Yes",IF(AND(R:R&lt;&gt;"0: No Method",R:R&lt;&gt;"6: EC",R:R&lt;&gt;"5: Condoms"),"Yes","No")))</f>
        <v>No</v>
      </c>
      <c r="AA6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27" s="80" t="str">
        <f>IF(W:W="Pregnant","Pregnant",IF(AND(Z:Z="No",AA:AA="Yes"),"Adopter",IF(Z:Z="Yes","Continuing User",IF(AND(Z:Z="No",AA:AA="No"),"Non-user","Missing"))))</f>
        <v>Adopter</v>
      </c>
      <c r="AC627" s="80">
        <f>VLOOKUP(N627,Registration!O:P,2,FALSE)</f>
        <v>19</v>
      </c>
      <c r="AD627" s="82" t="s">
        <v>4510</v>
      </c>
      <c r="AE627" s="82"/>
      <c r="AF627" s="82"/>
      <c r="AG627" s="82"/>
      <c r="AH627" s="82"/>
    </row>
    <row r="628" spans="1:34" s="80" customFormat="1" ht="23.1" customHeight="1">
      <c r="A628" s="82" t="s">
        <v>63</v>
      </c>
      <c r="B628" s="82" t="s">
        <v>26</v>
      </c>
      <c r="C628" s="82" t="s">
        <v>27</v>
      </c>
      <c r="D628" s="82" t="s">
        <v>28</v>
      </c>
      <c r="E628" s="82" t="s">
        <v>28</v>
      </c>
      <c r="F628" s="82" t="s">
        <v>111</v>
      </c>
      <c r="G628" s="82" t="s">
        <v>167</v>
      </c>
      <c r="H628" s="80" t="s">
        <v>8159</v>
      </c>
      <c r="I628" s="82" t="s">
        <v>8161</v>
      </c>
      <c r="J628" s="82">
        <v>20</v>
      </c>
      <c r="K628" s="82">
        <v>7</v>
      </c>
      <c r="L628" s="82">
        <v>2018</v>
      </c>
      <c r="M628" s="76">
        <f t="shared" si="9"/>
        <v>43301</v>
      </c>
      <c r="N628" s="82" t="s">
        <v>741</v>
      </c>
      <c r="O628" s="82">
        <v>19</v>
      </c>
      <c r="P628" s="82" t="s">
        <v>4506</v>
      </c>
      <c r="Q628" s="82" t="s">
        <v>4456</v>
      </c>
      <c r="R628" s="82" t="s">
        <v>4507</v>
      </c>
      <c r="S628" s="82" t="s">
        <v>4508</v>
      </c>
      <c r="T628" s="82" t="s">
        <v>4456</v>
      </c>
      <c r="U628" s="82" t="s">
        <v>4456</v>
      </c>
      <c r="V628" s="82" t="s">
        <v>4456</v>
      </c>
      <c r="W628" s="82" t="s">
        <v>173</v>
      </c>
      <c r="X628" s="82" t="s">
        <v>4521</v>
      </c>
      <c r="Y628" s="82" t="s">
        <v>4456</v>
      </c>
      <c r="Z628" s="80" t="str">
        <f>IF(OR(R:R="",S:S=""),"Missing",IF(OR(S:S="Both EC and Condoms",S:S="Condom",S:S="EC"),"Yes",IF(AND(R:R&lt;&gt;"0: No Method",R:R&lt;&gt;"6: EC",R:R&lt;&gt;"5: Condoms"),"Yes","No")))</f>
        <v>No</v>
      </c>
      <c r="AA6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28" s="80" t="str">
        <f>IF(W:W="Pregnant","Pregnant",IF(AND(Z:Z="No",AA:AA="Yes"),"Adopter",IF(Z:Z="Yes","Continuing User",IF(AND(Z:Z="No",AA:AA="No"),"Non-user","Missing"))))</f>
        <v>Adopter</v>
      </c>
      <c r="AC628" s="80">
        <f>VLOOKUP(N628,Registration!O:P,2,FALSE)</f>
        <v>19</v>
      </c>
      <c r="AD628" s="82" t="s">
        <v>4510</v>
      </c>
      <c r="AE628" s="82"/>
      <c r="AF628" s="82"/>
      <c r="AG628" s="82"/>
      <c r="AH628" s="82"/>
    </row>
    <row r="629" spans="1:34" s="80" customFormat="1" ht="23.1" customHeight="1">
      <c r="A629" s="82" t="s">
        <v>63</v>
      </c>
      <c r="B629" s="82" t="s">
        <v>26</v>
      </c>
      <c r="C629" s="82" t="s">
        <v>27</v>
      </c>
      <c r="D629" s="82" t="s">
        <v>28</v>
      </c>
      <c r="E629" s="82" t="s">
        <v>28</v>
      </c>
      <c r="F629" s="82" t="s">
        <v>111</v>
      </c>
      <c r="G629" s="82" t="s">
        <v>167</v>
      </c>
      <c r="H629" s="80" t="s">
        <v>8159</v>
      </c>
      <c r="I629" s="82" t="s">
        <v>8161</v>
      </c>
      <c r="J629" s="82">
        <v>20</v>
      </c>
      <c r="K629" s="82">
        <v>7</v>
      </c>
      <c r="L629" s="82">
        <v>2018</v>
      </c>
      <c r="M629" s="76">
        <f t="shared" si="9"/>
        <v>43301</v>
      </c>
      <c r="N629" s="82" t="s">
        <v>743</v>
      </c>
      <c r="O629" s="82">
        <v>19</v>
      </c>
      <c r="P629" s="82" t="s">
        <v>4506</v>
      </c>
      <c r="Q629" s="82" t="s">
        <v>4456</v>
      </c>
      <c r="R629" s="82" t="s">
        <v>4526</v>
      </c>
      <c r="S629" s="82" t="s">
        <v>4508</v>
      </c>
      <c r="T629" s="82" t="s">
        <v>4456</v>
      </c>
      <c r="U629" s="82" t="s">
        <v>4456</v>
      </c>
      <c r="V629" s="82" t="s">
        <v>4456</v>
      </c>
      <c r="W629" s="82" t="s">
        <v>173</v>
      </c>
      <c r="X629" s="82" t="s">
        <v>4515</v>
      </c>
      <c r="Y629" s="82" t="s">
        <v>4457</v>
      </c>
      <c r="Z629" s="80" t="str">
        <f>IF(OR(R:R="",S:S=""),"Missing",IF(OR(S:S="Both EC and Condoms",S:S="Condom",S:S="EC"),"Yes",IF(AND(R:R&lt;&gt;"0: No Method",R:R&lt;&gt;"6: EC",R:R&lt;&gt;"5: Condoms"),"Yes","No")))</f>
        <v>Yes</v>
      </c>
      <c r="AA6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29" s="80" t="str">
        <f>IF(W:W="Pregnant","Pregnant",IF(AND(Z:Z="No",AA:AA="Yes"),"Adopter",IF(Z:Z="Yes","Continuing User",IF(AND(Z:Z="No",AA:AA="No"),"Non-user","Missing"))))</f>
        <v>Continuing User</v>
      </c>
      <c r="AC629" s="80">
        <f>VLOOKUP(N629,Registration!O:P,2,FALSE)</f>
        <v>19</v>
      </c>
      <c r="AD629" s="82" t="s">
        <v>4510</v>
      </c>
      <c r="AE629" s="82"/>
      <c r="AF629" s="82"/>
      <c r="AG629" s="82"/>
      <c r="AH629" s="82"/>
    </row>
    <row r="630" spans="1:34" s="80" customFormat="1" ht="23.1" customHeight="1">
      <c r="A630" s="82" t="s">
        <v>63</v>
      </c>
      <c r="B630" s="82" t="s">
        <v>26</v>
      </c>
      <c r="C630" s="82" t="s">
        <v>27</v>
      </c>
      <c r="D630" s="82" t="s">
        <v>28</v>
      </c>
      <c r="E630" s="82" t="s">
        <v>28</v>
      </c>
      <c r="F630" s="82" t="s">
        <v>111</v>
      </c>
      <c r="G630" s="82" t="s">
        <v>167</v>
      </c>
      <c r="H630" s="80" t="s">
        <v>8159</v>
      </c>
      <c r="I630" s="82" t="s">
        <v>8161</v>
      </c>
      <c r="J630" s="82">
        <v>20</v>
      </c>
      <c r="K630" s="82">
        <v>7</v>
      </c>
      <c r="L630" s="82">
        <v>2018</v>
      </c>
      <c r="M630" s="76">
        <f t="shared" si="9"/>
        <v>43301</v>
      </c>
      <c r="N630" s="82" t="s">
        <v>219</v>
      </c>
      <c r="O630" s="82">
        <v>19</v>
      </c>
      <c r="P630" s="82" t="s">
        <v>4506</v>
      </c>
      <c r="Q630" s="82" t="s">
        <v>4456</v>
      </c>
      <c r="R630" s="82" t="s">
        <v>4507</v>
      </c>
      <c r="S630" s="82" t="s">
        <v>4508</v>
      </c>
      <c r="T630" s="82" t="s">
        <v>4456</v>
      </c>
      <c r="U630" s="82" t="s">
        <v>4456</v>
      </c>
      <c r="V630" s="82" t="s">
        <v>4456</v>
      </c>
      <c r="W630" s="82" t="s">
        <v>173</v>
      </c>
      <c r="X630" s="82" t="s">
        <v>4515</v>
      </c>
      <c r="Y630" s="82" t="s">
        <v>4457</v>
      </c>
      <c r="Z630" s="80" t="str">
        <f>IF(OR(R:R="",S:S=""),"Missing",IF(OR(S:S="Both EC and Condoms",S:S="Condom",S:S="EC"),"Yes",IF(AND(R:R&lt;&gt;"0: No Method",R:R&lt;&gt;"6: EC",R:R&lt;&gt;"5: Condoms"),"Yes","No")))</f>
        <v>No</v>
      </c>
      <c r="AA6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30" s="80" t="str">
        <f>IF(W:W="Pregnant","Pregnant",IF(AND(Z:Z="No",AA:AA="Yes"),"Adopter",IF(Z:Z="Yes","Continuing User",IF(AND(Z:Z="No",AA:AA="No"),"Non-user","Missing"))))</f>
        <v>Adopter</v>
      </c>
      <c r="AC630" s="80">
        <f>VLOOKUP(N630,Registration!O:P,2,FALSE)</f>
        <v>17</v>
      </c>
      <c r="AD630" s="82" t="s">
        <v>4510</v>
      </c>
      <c r="AE630" s="82"/>
      <c r="AF630" s="82"/>
      <c r="AG630" s="82"/>
      <c r="AH630" s="82"/>
    </row>
    <row r="631" spans="1:34" s="80" customFormat="1" ht="23.1" customHeight="1">
      <c r="A631" s="82" t="s">
        <v>63</v>
      </c>
      <c r="B631" s="82" t="s">
        <v>26</v>
      </c>
      <c r="C631" s="82" t="s">
        <v>27</v>
      </c>
      <c r="D631" s="82" t="s">
        <v>28</v>
      </c>
      <c r="E631" s="82" t="s">
        <v>28</v>
      </c>
      <c r="F631" s="82" t="s">
        <v>111</v>
      </c>
      <c r="G631" s="82" t="s">
        <v>167</v>
      </c>
      <c r="H631" s="80" t="s">
        <v>8159</v>
      </c>
      <c r="I631" s="82" t="s">
        <v>8161</v>
      </c>
      <c r="J631" s="82">
        <v>20</v>
      </c>
      <c r="K631" s="82">
        <v>7</v>
      </c>
      <c r="L631" s="82">
        <v>2018</v>
      </c>
      <c r="M631" s="76">
        <f t="shared" si="9"/>
        <v>43301</v>
      </c>
      <c r="N631" s="82" t="s">
        <v>746</v>
      </c>
      <c r="O631" s="82">
        <v>19</v>
      </c>
      <c r="P631" s="82" t="s">
        <v>4506</v>
      </c>
      <c r="Q631" s="82" t="s">
        <v>4456</v>
      </c>
      <c r="R631" s="82" t="s">
        <v>4507</v>
      </c>
      <c r="S631" s="82" t="s">
        <v>4508</v>
      </c>
      <c r="T631" s="82" t="s">
        <v>4456</v>
      </c>
      <c r="U631" s="82" t="s">
        <v>4456</v>
      </c>
      <c r="V631" s="82" t="s">
        <v>4456</v>
      </c>
      <c r="W631" s="82" t="s">
        <v>173</v>
      </c>
      <c r="X631" s="82" t="s">
        <v>4515</v>
      </c>
      <c r="Y631" s="82" t="s">
        <v>4457</v>
      </c>
      <c r="Z631" s="80" t="str">
        <f>IF(OR(R:R="",S:S=""),"Missing",IF(OR(S:S="Both EC and Condoms",S:S="Condom",S:S="EC"),"Yes",IF(AND(R:R&lt;&gt;"0: No Method",R:R&lt;&gt;"6: EC",R:R&lt;&gt;"5: Condoms"),"Yes","No")))</f>
        <v>No</v>
      </c>
      <c r="AA6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31" s="80" t="str">
        <f>IF(W:W="Pregnant","Pregnant",IF(AND(Z:Z="No",AA:AA="Yes"),"Adopter",IF(Z:Z="Yes","Continuing User",IF(AND(Z:Z="No",AA:AA="No"),"Non-user","Missing"))))</f>
        <v>Adopter</v>
      </c>
      <c r="AC631" s="80">
        <f>VLOOKUP(N631,Registration!O:P,2,FALSE)</f>
        <v>19</v>
      </c>
      <c r="AD631" s="82" t="s">
        <v>4510</v>
      </c>
      <c r="AE631" s="82"/>
      <c r="AF631" s="82"/>
      <c r="AG631" s="82"/>
      <c r="AH631" s="82"/>
    </row>
    <row r="632" spans="1:34" s="80" customFormat="1" ht="23.1" customHeight="1">
      <c r="A632" s="82" t="s">
        <v>63</v>
      </c>
      <c r="B632" s="82" t="s">
        <v>26</v>
      </c>
      <c r="C632" s="82" t="s">
        <v>27</v>
      </c>
      <c r="D632" s="82" t="s">
        <v>28</v>
      </c>
      <c r="E632" s="82" t="s">
        <v>28</v>
      </c>
      <c r="F632" s="82" t="s">
        <v>111</v>
      </c>
      <c r="G632" s="82" t="s">
        <v>167</v>
      </c>
      <c r="H632" s="80" t="s">
        <v>8159</v>
      </c>
      <c r="I632" s="82" t="s">
        <v>8161</v>
      </c>
      <c r="J632" s="82">
        <v>20</v>
      </c>
      <c r="K632" s="82">
        <v>7</v>
      </c>
      <c r="L632" s="82">
        <v>2018</v>
      </c>
      <c r="M632" s="76">
        <f t="shared" si="9"/>
        <v>43301</v>
      </c>
      <c r="N632" s="82" t="s">
        <v>748</v>
      </c>
      <c r="O632" s="82">
        <v>18</v>
      </c>
      <c r="P632" s="82" t="s">
        <v>4506</v>
      </c>
      <c r="Q632" s="82" t="s">
        <v>4456</v>
      </c>
      <c r="R632" s="82" t="s">
        <v>4507</v>
      </c>
      <c r="S632" s="82" t="s">
        <v>4508</v>
      </c>
      <c r="T632" s="82" t="s">
        <v>4456</v>
      </c>
      <c r="U632" s="82" t="s">
        <v>4456</v>
      </c>
      <c r="V632" s="82" t="s">
        <v>4456</v>
      </c>
      <c r="W632" s="82" t="s">
        <v>173</v>
      </c>
      <c r="X632" s="82" t="s">
        <v>4515</v>
      </c>
      <c r="Y632" s="82" t="s">
        <v>4457</v>
      </c>
      <c r="Z632" s="80" t="str">
        <f>IF(OR(R:R="",S:S=""),"Missing",IF(OR(S:S="Both EC and Condoms",S:S="Condom",S:S="EC"),"Yes",IF(AND(R:R&lt;&gt;"0: No Method",R:R&lt;&gt;"6: EC",R:R&lt;&gt;"5: Condoms"),"Yes","No")))</f>
        <v>No</v>
      </c>
      <c r="AA6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32" s="80" t="str">
        <f>IF(W:W="Pregnant","Pregnant",IF(AND(Z:Z="No",AA:AA="Yes"),"Adopter",IF(Z:Z="Yes","Continuing User",IF(AND(Z:Z="No",AA:AA="No"),"Non-user","Missing"))))</f>
        <v>Adopter</v>
      </c>
      <c r="AC632" s="80">
        <f>VLOOKUP(N632,Registration!O:P,2,FALSE)</f>
        <v>18</v>
      </c>
      <c r="AD632" s="82" t="s">
        <v>4510</v>
      </c>
      <c r="AE632" s="82"/>
      <c r="AF632" s="82"/>
      <c r="AG632" s="82"/>
      <c r="AH632" s="82"/>
    </row>
    <row r="633" spans="1:34" s="80" customFormat="1" ht="23.1" customHeight="1">
      <c r="A633" s="82" t="s">
        <v>63</v>
      </c>
      <c r="B633" s="82" t="s">
        <v>26</v>
      </c>
      <c r="C633" s="82" t="s">
        <v>27</v>
      </c>
      <c r="D633" s="82" t="s">
        <v>28</v>
      </c>
      <c r="E633" s="82" t="s">
        <v>28</v>
      </c>
      <c r="F633" s="82" t="s">
        <v>111</v>
      </c>
      <c r="G633" s="82" t="s">
        <v>167</v>
      </c>
      <c r="H633" s="80" t="s">
        <v>8159</v>
      </c>
      <c r="I633" s="82" t="s">
        <v>8161</v>
      </c>
      <c r="J633" s="82">
        <v>20</v>
      </c>
      <c r="K633" s="82">
        <v>7</v>
      </c>
      <c r="L633" s="82">
        <v>2018</v>
      </c>
      <c r="M633" s="76">
        <f t="shared" si="9"/>
        <v>43301</v>
      </c>
      <c r="N633" s="82" t="s">
        <v>750</v>
      </c>
      <c r="O633" s="82">
        <v>18</v>
      </c>
      <c r="P633" s="82" t="s">
        <v>4506</v>
      </c>
      <c r="Q633" s="82" t="s">
        <v>4456</v>
      </c>
      <c r="R633" s="82" t="s">
        <v>4507</v>
      </c>
      <c r="S633" s="82" t="s">
        <v>4508</v>
      </c>
      <c r="T633" s="82" t="s">
        <v>4456</v>
      </c>
      <c r="U633" s="82" t="s">
        <v>4456</v>
      </c>
      <c r="V633" s="82" t="s">
        <v>4456</v>
      </c>
      <c r="W633" s="82" t="s">
        <v>173</v>
      </c>
      <c r="X633" s="82" t="s">
        <v>4516</v>
      </c>
      <c r="Y633" s="82" t="s">
        <v>4456</v>
      </c>
      <c r="Z633" s="80" t="str">
        <f>IF(OR(R:R="",S:S=""),"Missing",IF(OR(S:S="Both EC and Condoms",S:S="Condom",S:S="EC"),"Yes",IF(AND(R:R&lt;&gt;"0: No Method",R:R&lt;&gt;"6: EC",R:R&lt;&gt;"5: Condoms"),"Yes","No")))</f>
        <v>No</v>
      </c>
      <c r="AA6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33" s="80" t="str">
        <f>IF(W:W="Pregnant","Pregnant",IF(AND(Z:Z="No",AA:AA="Yes"),"Adopter",IF(Z:Z="Yes","Continuing User",IF(AND(Z:Z="No",AA:AA="No"),"Non-user","Missing"))))</f>
        <v>Adopter</v>
      </c>
      <c r="AC633" s="80">
        <f>VLOOKUP(N633,Registration!O:P,2,FALSE)</f>
        <v>18</v>
      </c>
      <c r="AD633" s="82" t="s">
        <v>4510</v>
      </c>
      <c r="AE633" s="82"/>
      <c r="AF633" s="82"/>
      <c r="AG633" s="82"/>
      <c r="AH633" s="82"/>
    </row>
    <row r="634" spans="1:34" s="80" customFormat="1" ht="23.1" customHeight="1">
      <c r="A634" s="82" t="s">
        <v>63</v>
      </c>
      <c r="B634" s="82" t="s">
        <v>26</v>
      </c>
      <c r="C634" s="82" t="s">
        <v>27</v>
      </c>
      <c r="D634" s="82" t="s">
        <v>28</v>
      </c>
      <c r="E634" s="82" t="s">
        <v>28</v>
      </c>
      <c r="F634" s="82" t="s">
        <v>111</v>
      </c>
      <c r="G634" s="82" t="s">
        <v>167</v>
      </c>
      <c r="H634" s="80" t="s">
        <v>8159</v>
      </c>
      <c r="I634" s="82" t="s">
        <v>8160</v>
      </c>
      <c r="J634" s="82">
        <v>18</v>
      </c>
      <c r="K634" s="82">
        <v>7</v>
      </c>
      <c r="L634" s="82">
        <v>2018</v>
      </c>
      <c r="M634" s="76">
        <f t="shared" si="9"/>
        <v>43299</v>
      </c>
      <c r="N634" s="82" t="s">
        <v>700</v>
      </c>
      <c r="O634" s="82">
        <v>19</v>
      </c>
      <c r="P634" s="82" t="s">
        <v>4506</v>
      </c>
      <c r="Q634" s="82" t="s">
        <v>4456</v>
      </c>
      <c r="R634" s="82" t="s">
        <v>4507</v>
      </c>
      <c r="S634" s="82" t="s">
        <v>4508</v>
      </c>
      <c r="T634" s="82" t="s">
        <v>4456</v>
      </c>
      <c r="U634" s="82" t="s">
        <v>4456</v>
      </c>
      <c r="V634" s="82" t="s">
        <v>4456</v>
      </c>
      <c r="W634" s="82" t="s">
        <v>173</v>
      </c>
      <c r="X634" s="82" t="s">
        <v>4516</v>
      </c>
      <c r="Y634" s="82" t="s">
        <v>4456</v>
      </c>
      <c r="Z634" s="80" t="str">
        <f>IF(OR(R:R="",S:S=""),"Missing",IF(OR(S:S="Both EC and Condoms",S:S="Condom",S:S="EC"),"Yes",IF(AND(R:R&lt;&gt;"0: No Method",R:R&lt;&gt;"6: EC",R:R&lt;&gt;"5: Condoms"),"Yes","No")))</f>
        <v>No</v>
      </c>
      <c r="AA6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34" s="80" t="str">
        <f>IF(W:W="Pregnant","Pregnant",IF(AND(Z:Z="No",AA:AA="Yes"),"Adopter",IF(Z:Z="Yes","Continuing User",IF(AND(Z:Z="No",AA:AA="No"),"Non-user","Missing"))))</f>
        <v>Adopter</v>
      </c>
      <c r="AC634" s="80">
        <f>VLOOKUP(N634,Registration!O:P,2,FALSE)</f>
        <v>19</v>
      </c>
      <c r="AD634" s="82" t="s">
        <v>4510</v>
      </c>
      <c r="AE634" s="82"/>
      <c r="AF634" s="82"/>
      <c r="AG634" s="82"/>
      <c r="AH634" s="82"/>
    </row>
    <row r="635" spans="1:34" s="80" customFormat="1" ht="23.1" customHeight="1">
      <c r="A635" s="82" t="s">
        <v>63</v>
      </c>
      <c r="B635" s="82" t="s">
        <v>26</v>
      </c>
      <c r="C635" s="82" t="s">
        <v>27</v>
      </c>
      <c r="D635" s="82" t="s">
        <v>28</v>
      </c>
      <c r="E635" s="82" t="s">
        <v>28</v>
      </c>
      <c r="F635" s="82" t="s">
        <v>29</v>
      </c>
      <c r="G635" s="82" t="s">
        <v>1887</v>
      </c>
      <c r="H635" s="80" t="s">
        <v>8165</v>
      </c>
      <c r="I635" s="82" t="s">
        <v>8163</v>
      </c>
      <c r="J635" s="82">
        <v>16</v>
      </c>
      <c r="K635" s="82">
        <v>7</v>
      </c>
      <c r="L635" s="82">
        <v>2018</v>
      </c>
      <c r="M635" s="76">
        <f t="shared" si="9"/>
        <v>43297</v>
      </c>
      <c r="N635" s="82" t="s">
        <v>2445</v>
      </c>
      <c r="O635" s="82">
        <v>19</v>
      </c>
      <c r="P635" s="82" t="s">
        <v>4506</v>
      </c>
      <c r="Q635" s="82" t="s">
        <v>4456</v>
      </c>
      <c r="R635" s="82" t="s">
        <v>4507</v>
      </c>
      <c r="S635" s="82" t="s">
        <v>4508</v>
      </c>
      <c r="T635" s="82" t="s">
        <v>4456</v>
      </c>
      <c r="U635" s="82" t="s">
        <v>4456</v>
      </c>
      <c r="V635" s="82" t="s">
        <v>4456</v>
      </c>
      <c r="W635" s="82" t="s">
        <v>173</v>
      </c>
      <c r="X635" s="82" t="s">
        <v>4516</v>
      </c>
      <c r="Y635" s="82" t="s">
        <v>4456</v>
      </c>
      <c r="Z635" s="80" t="str">
        <f>IF(OR(R:R="",S:S=""),"Missing",IF(OR(S:S="Both EC and Condoms",S:S="Condom",S:S="EC"),"Yes",IF(AND(R:R&lt;&gt;"0: No Method",R:R&lt;&gt;"6: EC",R:R&lt;&gt;"5: Condoms"),"Yes","No")))</f>
        <v>No</v>
      </c>
      <c r="AA6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35" s="80" t="str">
        <f>IF(W:W="Pregnant","Pregnant",IF(AND(Z:Z="No",AA:AA="Yes"),"Adopter",IF(Z:Z="Yes","Continuing User",IF(AND(Z:Z="No",AA:AA="No"),"Non-user","Missing"))))</f>
        <v>Adopter</v>
      </c>
      <c r="AC635" s="80">
        <f>VLOOKUP(N635,Registration!O:P,2,FALSE)</f>
        <v>19</v>
      </c>
      <c r="AD635" s="82" t="s">
        <v>4510</v>
      </c>
      <c r="AE635" s="82"/>
      <c r="AF635" s="82"/>
      <c r="AG635" s="82"/>
      <c r="AH635" s="82"/>
    </row>
    <row r="636" spans="1:34" s="80" customFormat="1" ht="23.1" customHeight="1">
      <c r="A636" s="82" t="s">
        <v>63</v>
      </c>
      <c r="B636" s="82" t="s">
        <v>26</v>
      </c>
      <c r="C636" s="82" t="s">
        <v>27</v>
      </c>
      <c r="D636" s="82" t="s">
        <v>28</v>
      </c>
      <c r="E636" s="82" t="s">
        <v>28</v>
      </c>
      <c r="F636" s="82" t="s">
        <v>29</v>
      </c>
      <c r="G636" s="82" t="s">
        <v>1887</v>
      </c>
      <c r="H636" s="80" t="s">
        <v>8165</v>
      </c>
      <c r="I636" s="82" t="s">
        <v>8163</v>
      </c>
      <c r="J636" s="82">
        <v>16</v>
      </c>
      <c r="K636" s="82">
        <v>7</v>
      </c>
      <c r="L636" s="82">
        <v>2018</v>
      </c>
      <c r="M636" s="76">
        <f t="shared" si="9"/>
        <v>43297</v>
      </c>
      <c r="N636" s="82" t="s">
        <v>2449</v>
      </c>
      <c r="O636" s="82">
        <v>19</v>
      </c>
      <c r="P636" s="82" t="s">
        <v>4506</v>
      </c>
      <c r="Q636" s="82" t="s">
        <v>4456</v>
      </c>
      <c r="R636" s="82" t="s">
        <v>4507</v>
      </c>
      <c r="S636" s="82" t="s">
        <v>4508</v>
      </c>
      <c r="T636" s="82" t="s">
        <v>4457</v>
      </c>
      <c r="U636" s="82" t="s">
        <v>4457</v>
      </c>
      <c r="V636" s="82" t="s">
        <v>4457</v>
      </c>
      <c r="W636" s="82" t="s">
        <v>1118</v>
      </c>
      <c r="X636" s="82" t="s">
        <v>4507</v>
      </c>
      <c r="Y636" s="82" t="s">
        <v>4457</v>
      </c>
      <c r="Z636" s="80" t="str">
        <f>IF(OR(R:R="",S:S=""),"Missing",IF(OR(S:S="Both EC and Condoms",S:S="Condom",S:S="EC"),"Yes",IF(AND(R:R&lt;&gt;"0: No Method",R:R&lt;&gt;"6: EC",R:R&lt;&gt;"5: Condoms"),"Yes","No")))</f>
        <v>No</v>
      </c>
      <c r="AA6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36" s="80" t="str">
        <f>IF(W:W="Pregnant","Pregnant",IF(AND(Z:Z="No",AA:AA="Yes"),"Adopter",IF(Z:Z="Yes","Continuing User",IF(AND(Z:Z="No",AA:AA="No"),"Non-user","Missing"))))</f>
        <v>Pregnant</v>
      </c>
      <c r="AC636" s="80">
        <f>VLOOKUP(N636,Registration!O:P,2,FALSE)</f>
        <v>19</v>
      </c>
      <c r="AD636" s="82" t="s">
        <v>4510</v>
      </c>
      <c r="AE636" s="82"/>
      <c r="AF636" s="82"/>
      <c r="AG636" s="82"/>
      <c r="AH636" s="82"/>
    </row>
    <row r="637" spans="1:34" s="80" customFormat="1" ht="23.1" customHeight="1">
      <c r="A637" s="82" t="s">
        <v>63</v>
      </c>
      <c r="B637" s="82" t="s">
        <v>26</v>
      </c>
      <c r="C637" s="82" t="s">
        <v>27</v>
      </c>
      <c r="D637" s="82" t="s">
        <v>28</v>
      </c>
      <c r="E637" s="82" t="s">
        <v>28</v>
      </c>
      <c r="F637" s="82" t="s">
        <v>29</v>
      </c>
      <c r="G637" s="82" t="s">
        <v>1887</v>
      </c>
      <c r="H637" s="80" t="s">
        <v>8165</v>
      </c>
      <c r="I637" s="82" t="s">
        <v>8163</v>
      </c>
      <c r="J637" s="82">
        <v>16</v>
      </c>
      <c r="K637" s="82">
        <v>7</v>
      </c>
      <c r="L637" s="82">
        <v>2018</v>
      </c>
      <c r="M637" s="76">
        <f t="shared" si="9"/>
        <v>43297</v>
      </c>
      <c r="N637" s="82" t="s">
        <v>2451</v>
      </c>
      <c r="O637" s="82">
        <v>19</v>
      </c>
      <c r="P637" s="82" t="s">
        <v>4506</v>
      </c>
      <c r="Q637" s="82" t="s">
        <v>4456</v>
      </c>
      <c r="R637" s="82" t="s">
        <v>4512</v>
      </c>
      <c r="S637" s="82" t="s">
        <v>4513</v>
      </c>
      <c r="T637" s="82" t="s">
        <v>4456</v>
      </c>
      <c r="U637" s="82" t="s">
        <v>4456</v>
      </c>
      <c r="V637" s="82" t="s">
        <v>4456</v>
      </c>
      <c r="W637" s="82" t="s">
        <v>173</v>
      </c>
      <c r="X637" s="82" t="s">
        <v>4514</v>
      </c>
      <c r="Y637" s="82" t="s">
        <v>4456</v>
      </c>
      <c r="Z637" s="80" t="str">
        <f>IF(OR(R:R="",S:S=""),"Missing",IF(OR(S:S="Both EC and Condoms",S:S="Condom",S:S="EC"),"Yes",IF(AND(R:R&lt;&gt;"0: No Method",R:R&lt;&gt;"6: EC",R:R&lt;&gt;"5: Condoms"),"Yes","No")))</f>
        <v>Yes</v>
      </c>
      <c r="AA6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37" s="80" t="str">
        <f>IF(W:W="Pregnant","Pregnant",IF(AND(Z:Z="No",AA:AA="Yes"),"Adopter",IF(Z:Z="Yes","Continuing User",IF(AND(Z:Z="No",AA:AA="No"),"Non-user","Missing"))))</f>
        <v>Continuing User</v>
      </c>
      <c r="AC637" s="80">
        <f>VLOOKUP(N637,Registration!O:P,2,FALSE)</f>
        <v>19</v>
      </c>
      <c r="AD637" s="82" t="s">
        <v>4510</v>
      </c>
      <c r="AE637" s="82"/>
      <c r="AF637" s="82"/>
      <c r="AG637" s="82"/>
      <c r="AH637" s="82"/>
    </row>
    <row r="638" spans="1:34" s="80" customFormat="1" ht="23.1" customHeight="1">
      <c r="A638" s="82" t="s">
        <v>63</v>
      </c>
      <c r="B638" s="82" t="s">
        <v>26</v>
      </c>
      <c r="C638" s="82" t="s">
        <v>27</v>
      </c>
      <c r="D638" s="82" t="s">
        <v>28</v>
      </c>
      <c r="E638" s="82" t="s">
        <v>28</v>
      </c>
      <c r="F638" s="82" t="s">
        <v>29</v>
      </c>
      <c r="G638" s="82" t="s">
        <v>1887</v>
      </c>
      <c r="H638" s="80" t="s">
        <v>8165</v>
      </c>
      <c r="I638" s="82" t="s">
        <v>8163</v>
      </c>
      <c r="J638" s="82">
        <v>16</v>
      </c>
      <c r="K638" s="82">
        <v>7</v>
      </c>
      <c r="L638" s="82">
        <v>2018</v>
      </c>
      <c r="M638" s="76">
        <f t="shared" si="9"/>
        <v>43297</v>
      </c>
      <c r="N638" s="82" t="s">
        <v>2453</v>
      </c>
      <c r="O638" s="82">
        <v>17</v>
      </c>
      <c r="P638" s="82" t="s">
        <v>4506</v>
      </c>
      <c r="Q638" s="82" t="s">
        <v>4456</v>
      </c>
      <c r="R638" s="82" t="s">
        <v>4507</v>
      </c>
      <c r="S638" s="82" t="s">
        <v>4508</v>
      </c>
      <c r="T638" s="82" t="s">
        <v>4456</v>
      </c>
      <c r="U638" s="82" t="s">
        <v>4456</v>
      </c>
      <c r="V638" s="82" t="s">
        <v>4456</v>
      </c>
      <c r="W638" s="82" t="s">
        <v>173</v>
      </c>
      <c r="X638" s="82" t="s">
        <v>4514</v>
      </c>
      <c r="Y638" s="82" t="s">
        <v>4456</v>
      </c>
      <c r="Z638" s="80" t="str">
        <f>IF(OR(R:R="",S:S=""),"Missing",IF(OR(S:S="Both EC and Condoms",S:S="Condom",S:S="EC"),"Yes",IF(AND(R:R&lt;&gt;"0: No Method",R:R&lt;&gt;"6: EC",R:R&lt;&gt;"5: Condoms"),"Yes","No")))</f>
        <v>No</v>
      </c>
      <c r="AA6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38" s="80" t="str">
        <f>IF(W:W="Pregnant","Pregnant",IF(AND(Z:Z="No",AA:AA="Yes"),"Adopter",IF(Z:Z="Yes","Continuing User",IF(AND(Z:Z="No",AA:AA="No"),"Non-user","Missing"))))</f>
        <v>Adopter</v>
      </c>
      <c r="AC638" s="80">
        <f>VLOOKUP(N638,Registration!O:P,2,FALSE)</f>
        <v>17</v>
      </c>
      <c r="AD638" s="82" t="s">
        <v>4510</v>
      </c>
      <c r="AE638" s="82"/>
      <c r="AF638" s="82"/>
      <c r="AG638" s="82"/>
      <c r="AH638" s="82"/>
    </row>
    <row r="639" spans="1:34" s="80" customFormat="1" ht="23.1" customHeight="1">
      <c r="A639" s="82" t="s">
        <v>63</v>
      </c>
      <c r="B639" s="82" t="s">
        <v>26</v>
      </c>
      <c r="C639" s="82" t="s">
        <v>27</v>
      </c>
      <c r="D639" s="82" t="s">
        <v>28</v>
      </c>
      <c r="E639" s="82" t="s">
        <v>28</v>
      </c>
      <c r="F639" s="82" t="s">
        <v>29</v>
      </c>
      <c r="G639" s="82" t="s">
        <v>1887</v>
      </c>
      <c r="H639" s="80" t="s">
        <v>8165</v>
      </c>
      <c r="I639" s="82" t="s">
        <v>8163</v>
      </c>
      <c r="J639" s="82">
        <v>16</v>
      </c>
      <c r="K639" s="82">
        <v>7</v>
      </c>
      <c r="L639" s="82">
        <v>2018</v>
      </c>
      <c r="M639" s="76">
        <f t="shared" si="9"/>
        <v>43297</v>
      </c>
      <c r="N639" s="82" t="s">
        <v>2455</v>
      </c>
      <c r="O639" s="82">
        <v>17</v>
      </c>
      <c r="P639" s="82" t="s">
        <v>4506</v>
      </c>
      <c r="Q639" s="82" t="s">
        <v>4456</v>
      </c>
      <c r="R639" s="82" t="s">
        <v>4507</v>
      </c>
      <c r="S639" s="82" t="s">
        <v>4508</v>
      </c>
      <c r="T639" s="82" t="s">
        <v>4456</v>
      </c>
      <c r="U639" s="82" t="s">
        <v>4456</v>
      </c>
      <c r="V639" s="82" t="s">
        <v>4456</v>
      </c>
      <c r="W639" s="82" t="s">
        <v>173</v>
      </c>
      <c r="X639" s="82" t="s">
        <v>4517</v>
      </c>
      <c r="Y639" s="82" t="s">
        <v>4457</v>
      </c>
      <c r="Z639" s="80" t="str">
        <f>IF(OR(R:R="",S:S=""),"Missing",IF(OR(S:S="Both EC and Condoms",S:S="Condom",S:S="EC"),"Yes",IF(AND(R:R&lt;&gt;"0: No Method",R:R&lt;&gt;"6: EC",R:R&lt;&gt;"5: Condoms"),"Yes","No")))</f>
        <v>No</v>
      </c>
      <c r="AA6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39" s="80" t="str">
        <f>IF(W:W="Pregnant","Pregnant",IF(AND(Z:Z="No",AA:AA="Yes"),"Adopter",IF(Z:Z="Yes","Continuing User",IF(AND(Z:Z="No",AA:AA="No"),"Non-user","Missing"))))</f>
        <v>Adopter</v>
      </c>
      <c r="AC639" s="80">
        <f>VLOOKUP(N639,Registration!O:P,2,FALSE)</f>
        <v>17</v>
      </c>
      <c r="AD639" s="82" t="s">
        <v>4510</v>
      </c>
      <c r="AE639" s="82"/>
      <c r="AF639" s="82"/>
      <c r="AG639" s="82"/>
      <c r="AH639" s="82"/>
    </row>
    <row r="640" spans="1:34" s="80" customFormat="1" ht="23.1" customHeight="1">
      <c r="A640" s="82" t="s">
        <v>63</v>
      </c>
      <c r="B640" s="82" t="s">
        <v>26</v>
      </c>
      <c r="C640" s="82" t="s">
        <v>27</v>
      </c>
      <c r="D640" s="82" t="s">
        <v>28</v>
      </c>
      <c r="E640" s="82" t="s">
        <v>28</v>
      </c>
      <c r="F640" s="82" t="s">
        <v>29</v>
      </c>
      <c r="G640" s="82" t="s">
        <v>1887</v>
      </c>
      <c r="H640" s="80" t="s">
        <v>8165</v>
      </c>
      <c r="I640" s="82" t="s">
        <v>8163</v>
      </c>
      <c r="J640" s="82">
        <v>16</v>
      </c>
      <c r="K640" s="82">
        <v>7</v>
      </c>
      <c r="L640" s="82">
        <v>2018</v>
      </c>
      <c r="M640" s="76">
        <f t="shared" si="9"/>
        <v>43297</v>
      </c>
      <c r="N640" s="82" t="s">
        <v>2447</v>
      </c>
      <c r="O640" s="82">
        <v>19</v>
      </c>
      <c r="P640" s="82" t="s">
        <v>4506</v>
      </c>
      <c r="Q640" s="82" t="s">
        <v>4456</v>
      </c>
      <c r="R640" s="82" t="s">
        <v>4507</v>
      </c>
      <c r="S640" s="82" t="s">
        <v>4508</v>
      </c>
      <c r="T640" s="82" t="s">
        <v>4456</v>
      </c>
      <c r="U640" s="82" t="s">
        <v>4456</v>
      </c>
      <c r="V640" s="82" t="s">
        <v>4456</v>
      </c>
      <c r="W640" s="82" t="s">
        <v>173</v>
      </c>
      <c r="X640" s="82" t="s">
        <v>4516</v>
      </c>
      <c r="Y640" s="82" t="s">
        <v>4456</v>
      </c>
      <c r="Z640" s="80" t="str">
        <f>IF(OR(R:R="",S:S=""),"Missing",IF(OR(S:S="Both EC and Condoms",S:S="Condom",S:S="EC"),"Yes",IF(AND(R:R&lt;&gt;"0: No Method",R:R&lt;&gt;"6: EC",R:R&lt;&gt;"5: Condoms"),"Yes","No")))</f>
        <v>No</v>
      </c>
      <c r="AA6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40" s="80" t="str">
        <f>IF(W:W="Pregnant","Pregnant",IF(AND(Z:Z="No",AA:AA="Yes"),"Adopter",IF(Z:Z="Yes","Continuing User",IF(AND(Z:Z="No",AA:AA="No"),"Non-user","Missing"))))</f>
        <v>Adopter</v>
      </c>
      <c r="AC640" s="80">
        <f>VLOOKUP(N640,Registration!O:P,2,FALSE)</f>
        <v>19</v>
      </c>
      <c r="AD640" s="82" t="s">
        <v>4510</v>
      </c>
      <c r="AE640" s="82"/>
      <c r="AF640" s="82"/>
      <c r="AG640" s="82"/>
      <c r="AH640" s="82"/>
    </row>
    <row r="641" spans="1:34" s="80" customFormat="1" ht="23.1" customHeight="1">
      <c r="A641" s="82" t="s">
        <v>63</v>
      </c>
      <c r="B641" s="82" t="s">
        <v>26</v>
      </c>
      <c r="C641" s="82" t="s">
        <v>27</v>
      </c>
      <c r="D641" s="82" t="s">
        <v>28</v>
      </c>
      <c r="E641" s="82" t="s">
        <v>28</v>
      </c>
      <c r="F641" s="82" t="s">
        <v>29</v>
      </c>
      <c r="G641" s="82" t="s">
        <v>1887</v>
      </c>
      <c r="H641" s="80" t="s">
        <v>8165</v>
      </c>
      <c r="I641" s="82" t="s">
        <v>8163</v>
      </c>
      <c r="J641" s="82">
        <v>17</v>
      </c>
      <c r="K641" s="82">
        <v>7</v>
      </c>
      <c r="L641" s="82">
        <v>2018</v>
      </c>
      <c r="M641" s="76">
        <f t="shared" si="9"/>
        <v>43298</v>
      </c>
      <c r="N641" s="82" t="s">
        <v>2457</v>
      </c>
      <c r="O641" s="82">
        <v>15</v>
      </c>
      <c r="P641" s="82" t="s">
        <v>4506</v>
      </c>
      <c r="Q641" s="82" t="s">
        <v>4456</v>
      </c>
      <c r="R641" s="82" t="s">
        <v>4507</v>
      </c>
      <c r="S641" s="82" t="s">
        <v>4508</v>
      </c>
      <c r="T641" s="82" t="s">
        <v>4457</v>
      </c>
      <c r="U641" s="82" t="s">
        <v>4457</v>
      </c>
      <c r="V641" s="82" t="s">
        <v>4457</v>
      </c>
      <c r="W641" s="82" t="s">
        <v>173</v>
      </c>
      <c r="X641" s="82" t="s">
        <v>4507</v>
      </c>
      <c r="Y641" s="82" t="s">
        <v>4457</v>
      </c>
      <c r="Z641" s="80" t="str">
        <f>IF(OR(R:R="",S:S=""),"Missing",IF(OR(S:S="Both EC and Condoms",S:S="Condom",S:S="EC"),"Yes",IF(AND(R:R&lt;&gt;"0: No Method",R:R&lt;&gt;"6: EC",R:R&lt;&gt;"5: Condoms"),"Yes","No")))</f>
        <v>No</v>
      </c>
      <c r="AA6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41" s="80" t="s">
        <v>4509</v>
      </c>
      <c r="AC641" s="80">
        <f>VLOOKUP(N641,Registration!O:P,2,FALSE)</f>
        <v>15</v>
      </c>
      <c r="AD641" s="82" t="s">
        <v>4510</v>
      </c>
      <c r="AE641" s="82"/>
      <c r="AF641" s="82"/>
      <c r="AG641" s="82"/>
      <c r="AH641" s="82"/>
    </row>
    <row r="642" spans="1:34" s="80" customFormat="1" ht="23.1" customHeight="1">
      <c r="A642" s="82" t="s">
        <v>63</v>
      </c>
      <c r="B642" s="82" t="s">
        <v>26</v>
      </c>
      <c r="C642" s="82" t="s">
        <v>27</v>
      </c>
      <c r="D642" s="82" t="s">
        <v>28</v>
      </c>
      <c r="E642" s="82" t="s">
        <v>28</v>
      </c>
      <c r="F642" s="82" t="s">
        <v>29</v>
      </c>
      <c r="G642" s="82" t="s">
        <v>1887</v>
      </c>
      <c r="H642" s="80" t="s">
        <v>8165</v>
      </c>
      <c r="I642" s="82" t="s">
        <v>8163</v>
      </c>
      <c r="J642" s="82">
        <v>17</v>
      </c>
      <c r="K642" s="82">
        <v>7</v>
      </c>
      <c r="L642" s="82">
        <v>2018</v>
      </c>
      <c r="M642" s="76">
        <f t="shared" ref="M642:M705" si="10">DATE(L642,K642,J642)</f>
        <v>43298</v>
      </c>
      <c r="N642" s="82" t="s">
        <v>2459</v>
      </c>
      <c r="O642" s="82">
        <v>18</v>
      </c>
      <c r="P642" s="82" t="s">
        <v>4506</v>
      </c>
      <c r="Q642" s="82" t="s">
        <v>4456</v>
      </c>
      <c r="R642" s="82" t="s">
        <v>4507</v>
      </c>
      <c r="S642" s="82" t="s">
        <v>4508</v>
      </c>
      <c r="T642" s="82" t="s">
        <v>4457</v>
      </c>
      <c r="U642" s="82" t="s">
        <v>4457</v>
      </c>
      <c r="V642" s="82" t="s">
        <v>4457</v>
      </c>
      <c r="W642" s="82" t="s">
        <v>173</v>
      </c>
      <c r="X642" s="82" t="s">
        <v>4507</v>
      </c>
      <c r="Y642" s="82" t="s">
        <v>4457</v>
      </c>
      <c r="Z642" s="80" t="str">
        <f>IF(OR(R:R="",S:S=""),"Missing",IF(OR(S:S="Both EC and Condoms",S:S="Condom",S:S="EC"),"Yes",IF(AND(R:R&lt;&gt;"0: No Method",R:R&lt;&gt;"6: EC",R:R&lt;&gt;"5: Condoms"),"Yes","No")))</f>
        <v>No</v>
      </c>
      <c r="AA6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42" s="80" t="s">
        <v>4509</v>
      </c>
      <c r="AC642" s="80">
        <f>VLOOKUP(N642,Registration!O:P,2,FALSE)</f>
        <v>18</v>
      </c>
      <c r="AD642" s="82" t="s">
        <v>4510</v>
      </c>
      <c r="AE642" s="82"/>
      <c r="AF642" s="82"/>
      <c r="AG642" s="82"/>
      <c r="AH642" s="82"/>
    </row>
    <row r="643" spans="1:34" s="80" customFormat="1" ht="23.1" customHeight="1">
      <c r="A643" s="82" t="s">
        <v>63</v>
      </c>
      <c r="B643" s="82" t="s">
        <v>26</v>
      </c>
      <c r="C643" s="82" t="s">
        <v>27</v>
      </c>
      <c r="D643" s="82" t="s">
        <v>28</v>
      </c>
      <c r="E643" s="82" t="s">
        <v>28</v>
      </c>
      <c r="F643" s="82" t="s">
        <v>29</v>
      </c>
      <c r="G643" s="82" t="s">
        <v>1887</v>
      </c>
      <c r="H643" s="80" t="s">
        <v>8165</v>
      </c>
      <c r="I643" s="82" t="s">
        <v>8163</v>
      </c>
      <c r="J643" s="82">
        <v>20</v>
      </c>
      <c r="K643" s="82">
        <v>7</v>
      </c>
      <c r="L643" s="82">
        <v>2018</v>
      </c>
      <c r="M643" s="76">
        <f t="shared" si="10"/>
        <v>43301</v>
      </c>
      <c r="N643" s="82" t="s">
        <v>2461</v>
      </c>
      <c r="O643" s="82">
        <v>19</v>
      </c>
      <c r="P643" s="82" t="s">
        <v>4506</v>
      </c>
      <c r="Q643" s="82" t="s">
        <v>4456</v>
      </c>
      <c r="R643" s="82" t="s">
        <v>4507</v>
      </c>
      <c r="S643" s="82" t="s">
        <v>4508</v>
      </c>
      <c r="T643" s="82" t="s">
        <v>4456</v>
      </c>
      <c r="U643" s="82" t="s">
        <v>4456</v>
      </c>
      <c r="V643" s="82" t="s">
        <v>4456</v>
      </c>
      <c r="W643" s="82" t="s">
        <v>173</v>
      </c>
      <c r="X643" s="82" t="s">
        <v>4517</v>
      </c>
      <c r="Y643" s="82" t="s">
        <v>4457</v>
      </c>
      <c r="Z643" s="80" t="str">
        <f>IF(OR(R:R="",S:S=""),"Missing",IF(OR(S:S="Both EC and Condoms",S:S="Condom",S:S="EC"),"Yes",IF(AND(R:R&lt;&gt;"0: No Method",R:R&lt;&gt;"6: EC",R:R&lt;&gt;"5: Condoms"),"Yes","No")))</f>
        <v>No</v>
      </c>
      <c r="AA6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43" s="80" t="str">
        <f>IF(W:W="Pregnant","Pregnant",IF(AND(Z:Z="No",AA:AA="Yes"),"Adopter",IF(Z:Z="Yes","Continuing User",IF(AND(Z:Z="No",AA:AA="No"),"Non-user","Missing"))))</f>
        <v>Adopter</v>
      </c>
      <c r="AC643" s="80">
        <f>VLOOKUP(N643,Registration!O:P,2,FALSE)</f>
        <v>19</v>
      </c>
      <c r="AD643" s="82" t="s">
        <v>4510</v>
      </c>
      <c r="AE643" s="82"/>
      <c r="AF643" s="82"/>
      <c r="AG643" s="82"/>
      <c r="AH643" s="82"/>
    </row>
    <row r="644" spans="1:34" s="80" customFormat="1" ht="23.1" customHeight="1">
      <c r="A644" s="82" t="s">
        <v>63</v>
      </c>
      <c r="B644" s="82" t="s">
        <v>26</v>
      </c>
      <c r="C644" s="82" t="s">
        <v>27</v>
      </c>
      <c r="D644" s="82" t="s">
        <v>28</v>
      </c>
      <c r="E644" s="82" t="s">
        <v>28</v>
      </c>
      <c r="F644" s="82" t="s">
        <v>29</v>
      </c>
      <c r="G644" s="82" t="s">
        <v>1887</v>
      </c>
      <c r="H644" s="80" t="s">
        <v>8165</v>
      </c>
      <c r="I644" s="82" t="s">
        <v>8163</v>
      </c>
      <c r="J644" s="82">
        <v>20</v>
      </c>
      <c r="K644" s="82">
        <v>7</v>
      </c>
      <c r="L644" s="82">
        <v>2018</v>
      </c>
      <c r="M644" s="76">
        <f t="shared" si="10"/>
        <v>43301</v>
      </c>
      <c r="N644" s="82" t="s">
        <v>2463</v>
      </c>
      <c r="O644" s="82">
        <v>19</v>
      </c>
      <c r="P644" s="82" t="s">
        <v>4506</v>
      </c>
      <c r="Q644" s="82" t="s">
        <v>4456</v>
      </c>
      <c r="R644" s="82" t="s">
        <v>4507</v>
      </c>
      <c r="S644" s="82" t="s">
        <v>4508</v>
      </c>
      <c r="T644" s="82" t="s">
        <v>4456</v>
      </c>
      <c r="U644" s="82" t="s">
        <v>4456</v>
      </c>
      <c r="V644" s="82" t="s">
        <v>4456</v>
      </c>
      <c r="W644" s="82" t="s">
        <v>173</v>
      </c>
      <c r="X644" s="82" t="s">
        <v>4517</v>
      </c>
      <c r="Y644" s="82" t="s">
        <v>4457</v>
      </c>
      <c r="Z644" s="80" t="str">
        <f>IF(OR(R:R="",S:S=""),"Missing",IF(OR(S:S="Both EC and Condoms",S:S="Condom",S:S="EC"),"Yes",IF(AND(R:R&lt;&gt;"0: No Method",R:R&lt;&gt;"6: EC",R:R&lt;&gt;"5: Condoms"),"Yes","No")))</f>
        <v>No</v>
      </c>
      <c r="AA6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44" s="80" t="str">
        <f>IF(W:W="Pregnant","Pregnant",IF(AND(Z:Z="No",AA:AA="Yes"),"Adopter",IF(Z:Z="Yes","Continuing User",IF(AND(Z:Z="No",AA:AA="No"),"Non-user","Missing"))))</f>
        <v>Adopter</v>
      </c>
      <c r="AC644" s="80">
        <f>VLOOKUP(N644,Registration!O:P,2,FALSE)</f>
        <v>19</v>
      </c>
      <c r="AD644" s="82" t="s">
        <v>4510</v>
      </c>
      <c r="AE644" s="82"/>
      <c r="AF644" s="82"/>
      <c r="AG644" s="82"/>
      <c r="AH644" s="82"/>
    </row>
    <row r="645" spans="1:34" s="80" customFormat="1" ht="23.1" customHeight="1">
      <c r="A645" s="82" t="s">
        <v>63</v>
      </c>
      <c r="B645" s="82" t="s">
        <v>26</v>
      </c>
      <c r="C645" s="82" t="s">
        <v>27</v>
      </c>
      <c r="D645" s="82" t="s">
        <v>28</v>
      </c>
      <c r="E645" s="82" t="s">
        <v>28</v>
      </c>
      <c r="F645" s="82" t="s">
        <v>29</v>
      </c>
      <c r="G645" s="82" t="s">
        <v>1887</v>
      </c>
      <c r="H645" s="80" t="s">
        <v>8165</v>
      </c>
      <c r="I645" s="82" t="s">
        <v>8163</v>
      </c>
      <c r="J645" s="82">
        <v>20</v>
      </c>
      <c r="K645" s="82">
        <v>7</v>
      </c>
      <c r="L645" s="82">
        <v>2018</v>
      </c>
      <c r="M645" s="76">
        <f t="shared" si="10"/>
        <v>43301</v>
      </c>
      <c r="N645" s="82" t="s">
        <v>2465</v>
      </c>
      <c r="O645" s="82">
        <v>19</v>
      </c>
      <c r="P645" s="82" t="s">
        <v>4506</v>
      </c>
      <c r="Q645" s="82" t="s">
        <v>4456</v>
      </c>
      <c r="R645" s="82" t="s">
        <v>4512</v>
      </c>
      <c r="S645" s="82" t="s">
        <v>4513</v>
      </c>
      <c r="T645" s="82" t="s">
        <v>4456</v>
      </c>
      <c r="U645" s="82" t="s">
        <v>4456</v>
      </c>
      <c r="V645" s="82" t="s">
        <v>4456</v>
      </c>
      <c r="W645" s="82" t="s">
        <v>173</v>
      </c>
      <c r="X645" s="82" t="s">
        <v>4517</v>
      </c>
      <c r="Y645" s="82" t="s">
        <v>4456</v>
      </c>
      <c r="Z645" s="80" t="str">
        <f>IF(OR(R:R="",S:S=""),"Missing",IF(OR(S:S="Both EC and Condoms",S:S="Condom",S:S="EC"),"Yes",IF(AND(R:R&lt;&gt;"0: No Method",R:R&lt;&gt;"6: EC",R:R&lt;&gt;"5: Condoms"),"Yes","No")))</f>
        <v>Yes</v>
      </c>
      <c r="AA6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45" s="80" t="str">
        <f>IF(W:W="Pregnant","Pregnant",IF(AND(Z:Z="No",AA:AA="Yes"),"Adopter",IF(Z:Z="Yes","Continuing User",IF(AND(Z:Z="No",AA:AA="No"),"Non-user","Missing"))))</f>
        <v>Continuing User</v>
      </c>
      <c r="AC645" s="80">
        <f>VLOOKUP(N645,Registration!O:P,2,FALSE)</f>
        <v>19</v>
      </c>
      <c r="AD645" s="82" t="s">
        <v>4510</v>
      </c>
      <c r="AE645" s="82"/>
      <c r="AF645" s="82"/>
      <c r="AG645" s="82"/>
      <c r="AH645" s="82"/>
    </row>
    <row r="646" spans="1:34" s="80" customFormat="1" ht="23.1" customHeight="1">
      <c r="A646" s="82" t="s">
        <v>63</v>
      </c>
      <c r="B646" s="82" t="s">
        <v>26</v>
      </c>
      <c r="C646" s="82" t="s">
        <v>27</v>
      </c>
      <c r="D646" s="82" t="s">
        <v>28</v>
      </c>
      <c r="E646" s="82" t="s">
        <v>28</v>
      </c>
      <c r="F646" s="82" t="s">
        <v>29</v>
      </c>
      <c r="G646" s="82" t="s">
        <v>1887</v>
      </c>
      <c r="H646" s="80" t="s">
        <v>8165</v>
      </c>
      <c r="I646" s="82" t="s">
        <v>8162</v>
      </c>
      <c r="J646" s="82">
        <v>21</v>
      </c>
      <c r="K646" s="82">
        <v>7</v>
      </c>
      <c r="L646" s="82">
        <v>2018</v>
      </c>
      <c r="M646" s="76">
        <f t="shared" si="10"/>
        <v>43302</v>
      </c>
      <c r="N646" s="82" t="s">
        <v>2453</v>
      </c>
      <c r="O646" s="82">
        <v>17</v>
      </c>
      <c r="P646" s="82" t="s">
        <v>4511</v>
      </c>
      <c r="Q646" s="82" t="s">
        <v>4456</v>
      </c>
      <c r="R646" s="82" t="s">
        <v>4519</v>
      </c>
      <c r="S646" s="82" t="s">
        <v>4508</v>
      </c>
      <c r="T646" s="82" t="s">
        <v>4457</v>
      </c>
      <c r="U646" s="82" t="s">
        <v>4457</v>
      </c>
      <c r="V646" s="82" t="s">
        <v>4457</v>
      </c>
      <c r="W646" s="82" t="s">
        <v>173</v>
      </c>
      <c r="X646" s="82" t="s">
        <v>4507</v>
      </c>
      <c r="Y646" s="82" t="s">
        <v>4457</v>
      </c>
      <c r="Z646" s="80" t="str">
        <f>IF(OR(R:R="",S:S=""),"Missing",IF(OR(S:S="Both EC and Condoms",S:S="Condom",S:S="EC"),"Yes",IF(AND(R:R&lt;&gt;"0: No Method",R:R&lt;&gt;"6: EC",R:R&lt;&gt;"5: Condoms"),"Yes","No")))</f>
        <v>Yes</v>
      </c>
      <c r="AA6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46" s="80" t="str">
        <f>IF(W:W="Pregnant","Pregnant",IF(AND(Z:Z="No",AA:AA="Yes"),"Adopter",IF(Z:Z="Yes","Continuing User",IF(AND(Z:Z="No",AA:AA="No"),"Non-user","Missing"))))</f>
        <v>Continuing User</v>
      </c>
      <c r="AC646" s="80">
        <f>VLOOKUP(N646,Registration!O:P,2,FALSE)</f>
        <v>17</v>
      </c>
      <c r="AD646" s="82" t="s">
        <v>4510</v>
      </c>
      <c r="AE646" s="82"/>
      <c r="AF646" s="82"/>
      <c r="AG646" s="82"/>
      <c r="AH646" s="82"/>
    </row>
    <row r="647" spans="1:34" s="80" customFormat="1" ht="23.1" customHeight="1">
      <c r="A647" s="82" t="s">
        <v>63</v>
      </c>
      <c r="B647" s="82" t="s">
        <v>26</v>
      </c>
      <c r="C647" s="82" t="s">
        <v>27</v>
      </c>
      <c r="D647" s="82" t="s">
        <v>28</v>
      </c>
      <c r="E647" s="82" t="s">
        <v>28</v>
      </c>
      <c r="F647" s="82" t="s">
        <v>29</v>
      </c>
      <c r="G647" s="82" t="s">
        <v>1887</v>
      </c>
      <c r="H647" s="80" t="s">
        <v>8165</v>
      </c>
      <c r="I647" s="82" t="s">
        <v>8163</v>
      </c>
      <c r="J647" s="82">
        <v>21</v>
      </c>
      <c r="K647" s="82">
        <v>7</v>
      </c>
      <c r="L647" s="82">
        <v>2018</v>
      </c>
      <c r="M647" s="76">
        <f t="shared" si="10"/>
        <v>43302</v>
      </c>
      <c r="N647" s="82" t="s">
        <v>2467</v>
      </c>
      <c r="O647" s="82">
        <v>19</v>
      </c>
      <c r="P647" s="82" t="s">
        <v>4506</v>
      </c>
      <c r="Q647" s="82" t="s">
        <v>4456</v>
      </c>
      <c r="R647" s="82" t="s">
        <v>4507</v>
      </c>
      <c r="S647" s="82" t="s">
        <v>4508</v>
      </c>
      <c r="T647" s="82" t="s">
        <v>4457</v>
      </c>
      <c r="U647" s="82" t="s">
        <v>4457</v>
      </c>
      <c r="V647" s="82" t="s">
        <v>4457</v>
      </c>
      <c r="W647" s="82" t="s">
        <v>173</v>
      </c>
      <c r="X647" s="82" t="s">
        <v>4507</v>
      </c>
      <c r="Y647" s="82" t="s">
        <v>4457</v>
      </c>
      <c r="Z647" s="80" t="str">
        <f>IF(OR(R:R="",S:S=""),"Missing",IF(OR(S:S="Both EC and Condoms",S:S="Condom",S:S="EC"),"Yes",IF(AND(R:R&lt;&gt;"0: No Method",R:R&lt;&gt;"6: EC",R:R&lt;&gt;"5: Condoms"),"Yes","No")))</f>
        <v>No</v>
      </c>
      <c r="AA6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47" s="80" t="s">
        <v>4509</v>
      </c>
      <c r="AC647" s="80">
        <f>VLOOKUP(N647,Registration!O:P,2,FALSE)</f>
        <v>19</v>
      </c>
      <c r="AD647" s="82" t="s">
        <v>4510</v>
      </c>
      <c r="AE647" s="82"/>
      <c r="AF647" s="82"/>
      <c r="AG647" s="82"/>
      <c r="AH647" s="82"/>
    </row>
    <row r="648" spans="1:34" s="80" customFormat="1" ht="23.1" customHeight="1">
      <c r="A648" s="82" t="s">
        <v>63</v>
      </c>
      <c r="B648" s="82" t="s">
        <v>26</v>
      </c>
      <c r="C648" s="82" t="s">
        <v>27</v>
      </c>
      <c r="D648" s="82" t="s">
        <v>28</v>
      </c>
      <c r="E648" s="82" t="s">
        <v>28</v>
      </c>
      <c r="F648" s="82" t="s">
        <v>29</v>
      </c>
      <c r="G648" s="82" t="s">
        <v>1887</v>
      </c>
      <c r="H648" s="80" t="s">
        <v>8165</v>
      </c>
      <c r="I648" s="82" t="s">
        <v>8163</v>
      </c>
      <c r="J648" s="82">
        <v>21</v>
      </c>
      <c r="K648" s="82">
        <v>7</v>
      </c>
      <c r="L648" s="82">
        <v>2018</v>
      </c>
      <c r="M648" s="76">
        <f t="shared" si="10"/>
        <v>43302</v>
      </c>
      <c r="N648" s="82" t="s">
        <v>2469</v>
      </c>
      <c r="O648" s="82">
        <v>19</v>
      </c>
      <c r="P648" s="82" t="s">
        <v>4506</v>
      </c>
      <c r="Q648" s="82" t="s">
        <v>4456</v>
      </c>
      <c r="R648" s="82" t="s">
        <v>4507</v>
      </c>
      <c r="S648" s="82" t="s">
        <v>4508</v>
      </c>
      <c r="T648" s="82" t="s">
        <v>4457</v>
      </c>
      <c r="U648" s="82" t="s">
        <v>4457</v>
      </c>
      <c r="V648" s="82" t="s">
        <v>4457</v>
      </c>
      <c r="W648" s="82" t="s">
        <v>173</v>
      </c>
      <c r="X648" s="82" t="s">
        <v>4507</v>
      </c>
      <c r="Y648" s="82" t="s">
        <v>4457</v>
      </c>
      <c r="Z648" s="80" t="str">
        <f>IF(OR(R:R="",S:S=""),"Missing",IF(OR(S:S="Both EC and Condoms",S:S="Condom",S:S="EC"),"Yes",IF(AND(R:R&lt;&gt;"0: No Method",R:R&lt;&gt;"6: EC",R:R&lt;&gt;"5: Condoms"),"Yes","No")))</f>
        <v>No</v>
      </c>
      <c r="AA6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48" s="80" t="s">
        <v>4509</v>
      </c>
      <c r="AC648" s="80">
        <f>VLOOKUP(N648,Registration!O:P,2,FALSE)</f>
        <v>19</v>
      </c>
      <c r="AD648" s="82" t="s">
        <v>4510</v>
      </c>
      <c r="AE648" s="82"/>
      <c r="AF648" s="82"/>
      <c r="AG648" s="82"/>
      <c r="AH648" s="82"/>
    </row>
    <row r="649" spans="1:34" s="80" customFormat="1" ht="23.1" customHeight="1">
      <c r="A649" s="82" t="s">
        <v>63</v>
      </c>
      <c r="B649" s="82" t="s">
        <v>26</v>
      </c>
      <c r="C649" s="82" t="s">
        <v>27</v>
      </c>
      <c r="D649" s="82" t="s">
        <v>28</v>
      </c>
      <c r="E649" s="82" t="s">
        <v>28</v>
      </c>
      <c r="F649" s="82" t="s">
        <v>29</v>
      </c>
      <c r="G649" s="82" t="s">
        <v>1887</v>
      </c>
      <c r="H649" s="80" t="s">
        <v>8165</v>
      </c>
      <c r="I649" s="82" t="s">
        <v>8163</v>
      </c>
      <c r="J649" s="82">
        <v>21</v>
      </c>
      <c r="K649" s="82">
        <v>7</v>
      </c>
      <c r="L649" s="82">
        <v>2018</v>
      </c>
      <c r="M649" s="76">
        <f t="shared" si="10"/>
        <v>43302</v>
      </c>
      <c r="N649" s="82" t="s">
        <v>2471</v>
      </c>
      <c r="O649" s="82">
        <v>17</v>
      </c>
      <c r="P649" s="82" t="s">
        <v>4506</v>
      </c>
      <c r="Q649" s="82" t="s">
        <v>4456</v>
      </c>
      <c r="R649" s="82" t="s">
        <v>4507</v>
      </c>
      <c r="S649" s="82" t="s">
        <v>4508</v>
      </c>
      <c r="T649" s="82" t="s">
        <v>4457</v>
      </c>
      <c r="U649" s="82" t="s">
        <v>4457</v>
      </c>
      <c r="V649" s="82" t="s">
        <v>4457</v>
      </c>
      <c r="W649" s="82" t="s">
        <v>173</v>
      </c>
      <c r="X649" s="82" t="s">
        <v>4507</v>
      </c>
      <c r="Y649" s="82" t="s">
        <v>4457</v>
      </c>
      <c r="Z649" s="80" t="str">
        <f>IF(OR(R:R="",S:S=""),"Missing",IF(OR(S:S="Both EC and Condoms",S:S="Condom",S:S="EC"),"Yes",IF(AND(R:R&lt;&gt;"0: No Method",R:R&lt;&gt;"6: EC",R:R&lt;&gt;"5: Condoms"),"Yes","No")))</f>
        <v>No</v>
      </c>
      <c r="AA6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49" s="80" t="s">
        <v>4509</v>
      </c>
      <c r="AC649" s="80">
        <f>VLOOKUP(N649,Registration!O:P,2,FALSE)</f>
        <v>17</v>
      </c>
      <c r="AD649" s="82" t="s">
        <v>4510</v>
      </c>
      <c r="AE649" s="82"/>
      <c r="AF649" s="82"/>
      <c r="AG649" s="82"/>
      <c r="AH649" s="82"/>
    </row>
    <row r="650" spans="1:34" s="80" customFormat="1" ht="23.1" customHeight="1">
      <c r="A650" s="82" t="s">
        <v>63</v>
      </c>
      <c r="B650" s="82" t="s">
        <v>26</v>
      </c>
      <c r="C650" s="82" t="s">
        <v>27</v>
      </c>
      <c r="D650" s="82" t="s">
        <v>28</v>
      </c>
      <c r="E650" s="82" t="s">
        <v>28</v>
      </c>
      <c r="F650" s="82" t="s">
        <v>29</v>
      </c>
      <c r="G650" s="82" t="s">
        <v>1887</v>
      </c>
      <c r="H650" s="80" t="s">
        <v>8165</v>
      </c>
      <c r="I650" s="82" t="s">
        <v>8162</v>
      </c>
      <c r="J650" s="82">
        <v>21</v>
      </c>
      <c r="K650" s="82">
        <v>7</v>
      </c>
      <c r="L650" s="82">
        <v>2018</v>
      </c>
      <c r="M650" s="76">
        <f t="shared" si="10"/>
        <v>43302</v>
      </c>
      <c r="N650" s="82" t="s">
        <v>2201</v>
      </c>
      <c r="O650" s="82">
        <v>15</v>
      </c>
      <c r="P650" s="82" t="s">
        <v>4511</v>
      </c>
      <c r="Q650" s="82" t="s">
        <v>4456</v>
      </c>
      <c r="R650" s="82" t="s">
        <v>4526</v>
      </c>
      <c r="S650" s="82" t="s">
        <v>4508</v>
      </c>
      <c r="T650" s="82" t="s">
        <v>4456</v>
      </c>
      <c r="U650" s="82" t="s">
        <v>4456</v>
      </c>
      <c r="V650" s="82" t="s">
        <v>4456</v>
      </c>
      <c r="W650" s="82" t="s">
        <v>173</v>
      </c>
      <c r="X650" s="82" t="s">
        <v>4515</v>
      </c>
      <c r="Y650" s="82" t="s">
        <v>4457</v>
      </c>
      <c r="Z650" s="80" t="str">
        <f>IF(OR(R:R="",S:S=""),"Missing",IF(OR(S:S="Both EC and Condoms",S:S="Condom",S:S="EC"),"Yes",IF(AND(R:R&lt;&gt;"0: No Method",R:R&lt;&gt;"6: EC",R:R&lt;&gt;"5: Condoms"),"Yes","No")))</f>
        <v>Yes</v>
      </c>
      <c r="AA6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50" s="80" t="str">
        <f>IF(W:W="Pregnant","Pregnant",IF(AND(Z:Z="No",AA:AA="Yes"),"Adopter",IF(Z:Z="Yes","Continuing User",IF(AND(Z:Z="No",AA:AA="No"),"Non-user","Missing"))))</f>
        <v>Continuing User</v>
      </c>
      <c r="AC650" s="80">
        <f>VLOOKUP(N650,Registration!O:P,2,FALSE)</f>
        <v>15</v>
      </c>
      <c r="AD650" s="82" t="s">
        <v>4510</v>
      </c>
      <c r="AE650" s="82"/>
      <c r="AF650" s="82"/>
      <c r="AG650" s="82"/>
      <c r="AH650" s="82"/>
    </row>
    <row r="651" spans="1:34" s="80" customFormat="1" ht="23.1" customHeight="1">
      <c r="A651" s="82" t="s">
        <v>63</v>
      </c>
      <c r="B651" s="82" t="s">
        <v>26</v>
      </c>
      <c r="C651" s="82" t="s">
        <v>27</v>
      </c>
      <c r="D651" s="82" t="s">
        <v>28</v>
      </c>
      <c r="E651" s="82" t="s">
        <v>28</v>
      </c>
      <c r="F651" s="82" t="s">
        <v>29</v>
      </c>
      <c r="G651" s="82" t="s">
        <v>1887</v>
      </c>
      <c r="H651" s="80" t="s">
        <v>8165</v>
      </c>
      <c r="I651" s="82" t="s">
        <v>8162</v>
      </c>
      <c r="J651" s="82">
        <v>21</v>
      </c>
      <c r="K651" s="82">
        <v>7</v>
      </c>
      <c r="L651" s="82">
        <v>2018</v>
      </c>
      <c r="M651" s="76">
        <f t="shared" si="10"/>
        <v>43302</v>
      </c>
      <c r="N651" s="82" t="s">
        <v>2349</v>
      </c>
      <c r="O651" s="82">
        <v>15</v>
      </c>
      <c r="P651" s="82" t="s">
        <v>4511</v>
      </c>
      <c r="Q651" s="82" t="s">
        <v>4456</v>
      </c>
      <c r="R651" s="82" t="s">
        <v>4512</v>
      </c>
      <c r="S651" s="82" t="s">
        <v>4508</v>
      </c>
      <c r="T651" s="82" t="s">
        <v>4456</v>
      </c>
      <c r="U651" s="82" t="s">
        <v>4456</v>
      </c>
      <c r="V651" s="82" t="s">
        <v>4456</v>
      </c>
      <c r="W651" s="82" t="s">
        <v>173</v>
      </c>
      <c r="X651" s="82" t="s">
        <v>4517</v>
      </c>
      <c r="Y651" s="82" t="s">
        <v>4457</v>
      </c>
      <c r="Z651" s="80" t="str">
        <f>IF(OR(R:R="",S:S=""),"Missing",IF(OR(S:S="Both EC and Condoms",S:S="Condom",S:S="EC"),"Yes",IF(AND(R:R&lt;&gt;"0: No Method",R:R&lt;&gt;"6: EC",R:R&lt;&gt;"5: Condoms"),"Yes","No")))</f>
        <v>No</v>
      </c>
      <c r="AA6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51" s="80" t="str">
        <f>IF(W:W="Pregnant","Pregnant",IF(AND(Z:Z="No",AA:AA="Yes"),"Adopter",IF(Z:Z="Yes","Continuing User",IF(AND(Z:Z="No",AA:AA="No"),"Non-user","Missing"))))</f>
        <v>Adopter</v>
      </c>
      <c r="AC651" s="80">
        <f>VLOOKUP(N651,Registration!O:P,2,FALSE)</f>
        <v>15</v>
      </c>
      <c r="AD651" s="82" t="s">
        <v>4510</v>
      </c>
      <c r="AE651" s="82"/>
      <c r="AF651" s="82"/>
      <c r="AG651" s="82"/>
      <c r="AH651" s="82"/>
    </row>
    <row r="652" spans="1:34" s="80" customFormat="1" ht="23.1" customHeight="1">
      <c r="A652" s="82" t="s">
        <v>63</v>
      </c>
      <c r="B652" s="82" t="s">
        <v>26</v>
      </c>
      <c r="C652" s="82" t="s">
        <v>27</v>
      </c>
      <c r="D652" s="82" t="s">
        <v>28</v>
      </c>
      <c r="E652" s="82" t="s">
        <v>28</v>
      </c>
      <c r="F652" s="82" t="s">
        <v>29</v>
      </c>
      <c r="G652" s="82" t="s">
        <v>1887</v>
      </c>
      <c r="H652" s="80" t="s">
        <v>8165</v>
      </c>
      <c r="I652" s="82" t="s">
        <v>8162</v>
      </c>
      <c r="J652" s="82">
        <v>21</v>
      </c>
      <c r="K652" s="82">
        <v>7</v>
      </c>
      <c r="L652" s="82">
        <v>2018</v>
      </c>
      <c r="M652" s="76">
        <f t="shared" si="10"/>
        <v>43302</v>
      </c>
      <c r="N652" s="82" t="s">
        <v>2482</v>
      </c>
      <c r="O652" s="82">
        <v>16</v>
      </c>
      <c r="P652" s="82" t="s">
        <v>4506</v>
      </c>
      <c r="Q652" s="82" t="s">
        <v>4456</v>
      </c>
      <c r="R652" s="82" t="s">
        <v>4507</v>
      </c>
      <c r="S652" s="82" t="s">
        <v>4508</v>
      </c>
      <c r="T652" s="82" t="s">
        <v>4457</v>
      </c>
      <c r="U652" s="82" t="s">
        <v>4457</v>
      </c>
      <c r="V652" s="82" t="s">
        <v>4457</v>
      </c>
      <c r="W652" s="82" t="s">
        <v>173</v>
      </c>
      <c r="X652" s="82" t="s">
        <v>4507</v>
      </c>
      <c r="Y652" s="82" t="s">
        <v>4457</v>
      </c>
      <c r="Z652" s="80" t="str">
        <f>IF(OR(R:R="",S:S=""),"Missing",IF(OR(S:S="Both EC and Condoms",S:S="Condom",S:S="EC"),"Yes",IF(AND(R:R&lt;&gt;"0: No Method",R:R&lt;&gt;"6: EC",R:R&lt;&gt;"5: Condoms"),"Yes","No")))</f>
        <v>No</v>
      </c>
      <c r="AA6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52" s="80" t="s">
        <v>4509</v>
      </c>
      <c r="AC652" s="80">
        <f>VLOOKUP(N652,Registration!O:P,2,FALSE)</f>
        <v>16</v>
      </c>
      <c r="AD652" s="82" t="s">
        <v>4510</v>
      </c>
      <c r="AE652" s="82"/>
      <c r="AF652" s="82"/>
      <c r="AG652" s="82"/>
      <c r="AH652" s="82"/>
    </row>
    <row r="653" spans="1:34" s="80" customFormat="1" ht="23.1" customHeight="1">
      <c r="A653" s="82" t="s">
        <v>63</v>
      </c>
      <c r="B653" s="82" t="s">
        <v>26</v>
      </c>
      <c r="C653" s="82" t="s">
        <v>27</v>
      </c>
      <c r="D653" s="82" t="s">
        <v>28</v>
      </c>
      <c r="E653" s="82" t="s">
        <v>28</v>
      </c>
      <c r="F653" s="82" t="s">
        <v>29</v>
      </c>
      <c r="G653" s="82" t="s">
        <v>1887</v>
      </c>
      <c r="H653" s="80" t="s">
        <v>8165</v>
      </c>
      <c r="I653" s="82" t="s">
        <v>8162</v>
      </c>
      <c r="J653" s="82">
        <v>21</v>
      </c>
      <c r="K653" s="82">
        <v>7</v>
      </c>
      <c r="L653" s="82">
        <v>2018</v>
      </c>
      <c r="M653" s="76">
        <f t="shared" si="10"/>
        <v>43302</v>
      </c>
      <c r="N653" s="82" t="s">
        <v>2459</v>
      </c>
      <c r="O653" s="82">
        <v>18</v>
      </c>
      <c r="P653" s="82" t="s">
        <v>4511</v>
      </c>
      <c r="Q653" s="82" t="s">
        <v>4456</v>
      </c>
      <c r="R653" s="82" t="s">
        <v>4507</v>
      </c>
      <c r="S653" s="82" t="s">
        <v>4508</v>
      </c>
      <c r="T653" s="82" t="s">
        <v>4457</v>
      </c>
      <c r="U653" s="82" t="s">
        <v>4457</v>
      </c>
      <c r="V653" s="82" t="s">
        <v>4457</v>
      </c>
      <c r="W653" s="82" t="s">
        <v>173</v>
      </c>
      <c r="X653" s="82" t="s">
        <v>4507</v>
      </c>
      <c r="Y653" s="82" t="s">
        <v>4457</v>
      </c>
      <c r="Z653" s="80" t="str">
        <f>IF(OR(R:R="",S:S=""),"Missing",IF(OR(S:S="Both EC and Condoms",S:S="Condom",S:S="EC"),"Yes",IF(AND(R:R&lt;&gt;"0: No Method",R:R&lt;&gt;"6: EC",R:R&lt;&gt;"5: Condoms"),"Yes","No")))</f>
        <v>No</v>
      </c>
      <c r="AA6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53" s="80" t="s">
        <v>4509</v>
      </c>
      <c r="AC653" s="80">
        <f>VLOOKUP(N653,Registration!O:P,2,FALSE)</f>
        <v>18</v>
      </c>
      <c r="AD653" s="82" t="s">
        <v>4510</v>
      </c>
      <c r="AE653" s="82"/>
      <c r="AF653" s="82"/>
      <c r="AG653" s="82"/>
      <c r="AH653" s="82"/>
    </row>
    <row r="654" spans="1:34" s="80" customFormat="1" ht="23.1" customHeight="1">
      <c r="A654" s="82" t="s">
        <v>63</v>
      </c>
      <c r="B654" s="82" t="s">
        <v>26</v>
      </c>
      <c r="C654" s="82" t="s">
        <v>27</v>
      </c>
      <c r="D654" s="82" t="s">
        <v>28</v>
      </c>
      <c r="E654" s="82" t="s">
        <v>28</v>
      </c>
      <c r="F654" s="82" t="s">
        <v>29</v>
      </c>
      <c r="G654" s="82" t="s">
        <v>1887</v>
      </c>
      <c r="H654" s="80" t="s">
        <v>8165</v>
      </c>
      <c r="I654" s="82" t="s">
        <v>8162</v>
      </c>
      <c r="J654" s="82">
        <v>21</v>
      </c>
      <c r="K654" s="82">
        <v>7</v>
      </c>
      <c r="L654" s="82">
        <v>2018</v>
      </c>
      <c r="M654" s="76">
        <f t="shared" si="10"/>
        <v>43302</v>
      </c>
      <c r="N654" s="82" t="s">
        <v>2480</v>
      </c>
      <c r="O654" s="82">
        <v>19</v>
      </c>
      <c r="P654" s="82" t="s">
        <v>4506</v>
      </c>
      <c r="Q654" s="82" t="s">
        <v>4456</v>
      </c>
      <c r="R654" s="82" t="s">
        <v>4519</v>
      </c>
      <c r="S654" s="82" t="s">
        <v>4508</v>
      </c>
      <c r="T654" s="82" t="s">
        <v>4457</v>
      </c>
      <c r="U654" s="82" t="s">
        <v>4457</v>
      </c>
      <c r="V654" s="82" t="s">
        <v>4457</v>
      </c>
      <c r="W654" s="82" t="s">
        <v>173</v>
      </c>
      <c r="X654" s="82" t="s">
        <v>4507</v>
      </c>
      <c r="Y654" s="82" t="s">
        <v>4457</v>
      </c>
      <c r="Z654" s="80" t="str">
        <f>IF(OR(R:R="",S:S=""),"Missing",IF(OR(S:S="Both EC and Condoms",S:S="Condom",S:S="EC"),"Yes",IF(AND(R:R&lt;&gt;"0: No Method",R:R&lt;&gt;"6: EC",R:R&lt;&gt;"5: Condoms"),"Yes","No")))</f>
        <v>Yes</v>
      </c>
      <c r="AA6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54" s="80" t="str">
        <f>IF(W:W="Pregnant","Pregnant",IF(AND(Z:Z="No",AA:AA="Yes"),"Adopter",IF(Z:Z="Yes","Continuing User",IF(AND(Z:Z="No",AA:AA="No"),"Non-user","Missing"))))</f>
        <v>Continuing User</v>
      </c>
      <c r="AC654" s="80">
        <f>VLOOKUP(N654,Registration!O:P,2,FALSE)</f>
        <v>19</v>
      </c>
      <c r="AD654" s="82" t="s">
        <v>4510</v>
      </c>
      <c r="AE654" s="82"/>
      <c r="AF654" s="82"/>
      <c r="AG654" s="82"/>
      <c r="AH654" s="82"/>
    </row>
    <row r="655" spans="1:34" s="80" customFormat="1" ht="23.1" customHeight="1">
      <c r="A655" s="82" t="s">
        <v>63</v>
      </c>
      <c r="B655" s="82" t="s">
        <v>26</v>
      </c>
      <c r="C655" s="82" t="s">
        <v>27</v>
      </c>
      <c r="D655" s="82" t="s">
        <v>28</v>
      </c>
      <c r="E655" s="82" t="s">
        <v>28</v>
      </c>
      <c r="F655" s="82" t="s">
        <v>29</v>
      </c>
      <c r="G655" s="82" t="s">
        <v>1887</v>
      </c>
      <c r="H655" s="80" t="s">
        <v>8165</v>
      </c>
      <c r="I655" s="82" t="s">
        <v>8162</v>
      </c>
      <c r="J655" s="82">
        <v>21</v>
      </c>
      <c r="K655" s="82">
        <v>7</v>
      </c>
      <c r="L655" s="82">
        <v>2018</v>
      </c>
      <c r="M655" s="76">
        <f t="shared" si="10"/>
        <v>43302</v>
      </c>
      <c r="N655" s="82" t="s">
        <v>2484</v>
      </c>
      <c r="O655" s="82">
        <v>15</v>
      </c>
      <c r="P655" s="82" t="s">
        <v>4506</v>
      </c>
      <c r="Q655" s="82" t="s">
        <v>4456</v>
      </c>
      <c r="R655" s="82" t="s">
        <v>4507</v>
      </c>
      <c r="S655" s="82" t="s">
        <v>4508</v>
      </c>
      <c r="T655" s="82" t="s">
        <v>4457</v>
      </c>
      <c r="U655" s="82" t="s">
        <v>4457</v>
      </c>
      <c r="V655" s="82" t="s">
        <v>4457</v>
      </c>
      <c r="W655" s="82" t="s">
        <v>173</v>
      </c>
      <c r="X655" s="82" t="s">
        <v>4507</v>
      </c>
      <c r="Y655" s="82" t="s">
        <v>4457</v>
      </c>
      <c r="Z655" s="80" t="str">
        <f>IF(OR(R:R="",S:S=""),"Missing",IF(OR(S:S="Both EC and Condoms",S:S="Condom",S:S="EC"),"Yes",IF(AND(R:R&lt;&gt;"0: No Method",R:R&lt;&gt;"6: EC",R:R&lt;&gt;"5: Condoms"),"Yes","No")))</f>
        <v>No</v>
      </c>
      <c r="AA6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55" s="80" t="s">
        <v>4509</v>
      </c>
      <c r="AC655" s="80">
        <f>VLOOKUP(N655,Registration!O:P,2,FALSE)</f>
        <v>15</v>
      </c>
      <c r="AD655" s="82" t="s">
        <v>4510</v>
      </c>
      <c r="AE655" s="82"/>
      <c r="AF655" s="82"/>
      <c r="AG655" s="82"/>
      <c r="AH655" s="82"/>
    </row>
    <row r="656" spans="1:34" s="80" customFormat="1" ht="23.1" customHeight="1">
      <c r="A656" s="82" t="s">
        <v>63</v>
      </c>
      <c r="B656" s="82" t="s">
        <v>26</v>
      </c>
      <c r="C656" s="82" t="s">
        <v>27</v>
      </c>
      <c r="D656" s="82" t="s">
        <v>28</v>
      </c>
      <c r="E656" s="82" t="s">
        <v>28</v>
      </c>
      <c r="F656" s="82" t="s">
        <v>29</v>
      </c>
      <c r="G656" s="82" t="s">
        <v>1887</v>
      </c>
      <c r="H656" s="80" t="s">
        <v>8165</v>
      </c>
      <c r="I656" s="82" t="s">
        <v>8162</v>
      </c>
      <c r="J656" s="82">
        <v>21</v>
      </c>
      <c r="K656" s="82">
        <v>7</v>
      </c>
      <c r="L656" s="82">
        <v>2018</v>
      </c>
      <c r="M656" s="76">
        <f t="shared" si="10"/>
        <v>43302</v>
      </c>
      <c r="N656" s="82" t="s">
        <v>2491</v>
      </c>
      <c r="O656" s="82">
        <v>18</v>
      </c>
      <c r="P656" s="82" t="s">
        <v>4506</v>
      </c>
      <c r="Q656" s="82" t="s">
        <v>4456</v>
      </c>
      <c r="R656" s="82" t="s">
        <v>4507</v>
      </c>
      <c r="S656" s="82" t="s">
        <v>4508</v>
      </c>
      <c r="T656" s="82" t="s">
        <v>4457</v>
      </c>
      <c r="U656" s="82" t="s">
        <v>4457</v>
      </c>
      <c r="V656" s="82" t="s">
        <v>4457</v>
      </c>
      <c r="W656" s="82" t="s">
        <v>173</v>
      </c>
      <c r="X656" s="82" t="s">
        <v>4507</v>
      </c>
      <c r="Y656" s="82" t="s">
        <v>4457</v>
      </c>
      <c r="Z656" s="80" t="str">
        <f>IF(OR(R:R="",S:S=""),"Missing",IF(OR(S:S="Both EC and Condoms",S:S="Condom",S:S="EC"),"Yes",IF(AND(R:R&lt;&gt;"0: No Method",R:R&lt;&gt;"6: EC",R:R&lt;&gt;"5: Condoms"),"Yes","No")))</f>
        <v>No</v>
      </c>
      <c r="AA6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56" s="80" t="s">
        <v>4509</v>
      </c>
      <c r="AC656" s="80">
        <f>VLOOKUP(N656,Registration!O:P,2,FALSE)</f>
        <v>18</v>
      </c>
      <c r="AD656" s="82" t="s">
        <v>4510</v>
      </c>
      <c r="AE656" s="82"/>
      <c r="AF656" s="82"/>
      <c r="AG656" s="82"/>
      <c r="AH656" s="82"/>
    </row>
    <row r="657" spans="1:34" s="80" customFormat="1" ht="23.1" customHeight="1">
      <c r="A657" s="82" t="s">
        <v>63</v>
      </c>
      <c r="B657" s="82" t="s">
        <v>26</v>
      </c>
      <c r="C657" s="82" t="s">
        <v>27</v>
      </c>
      <c r="D657" s="82" t="s">
        <v>28</v>
      </c>
      <c r="E657" s="82" t="s">
        <v>28</v>
      </c>
      <c r="F657" s="82" t="s">
        <v>29</v>
      </c>
      <c r="G657" s="82" t="s">
        <v>1887</v>
      </c>
      <c r="H657" s="80" t="s">
        <v>8165</v>
      </c>
      <c r="I657" s="82" t="s">
        <v>8162</v>
      </c>
      <c r="J657" s="82">
        <v>21</v>
      </c>
      <c r="K657" s="82">
        <v>7</v>
      </c>
      <c r="L657" s="82">
        <v>2018</v>
      </c>
      <c r="M657" s="76">
        <f t="shared" si="10"/>
        <v>43302</v>
      </c>
      <c r="N657" s="82" t="s">
        <v>2493</v>
      </c>
      <c r="O657" s="82">
        <v>16</v>
      </c>
      <c r="P657" s="82" t="s">
        <v>4506</v>
      </c>
      <c r="Q657" s="82" t="s">
        <v>4456</v>
      </c>
      <c r="R657" s="82" t="s">
        <v>4507</v>
      </c>
      <c r="S657" s="82" t="s">
        <v>4508</v>
      </c>
      <c r="T657" s="82" t="s">
        <v>4457</v>
      </c>
      <c r="U657" s="82" t="s">
        <v>4457</v>
      </c>
      <c r="V657" s="82" t="s">
        <v>4457</v>
      </c>
      <c r="W657" s="82" t="s">
        <v>173</v>
      </c>
      <c r="X657" s="82" t="s">
        <v>4507</v>
      </c>
      <c r="Y657" s="82" t="s">
        <v>4457</v>
      </c>
      <c r="Z657" s="80" t="str">
        <f>IF(OR(R:R="",S:S=""),"Missing",IF(OR(S:S="Both EC and Condoms",S:S="Condom",S:S="EC"),"Yes",IF(AND(R:R&lt;&gt;"0: No Method",R:R&lt;&gt;"6: EC",R:R&lt;&gt;"5: Condoms"),"Yes","No")))</f>
        <v>No</v>
      </c>
      <c r="AA6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57" s="80" t="s">
        <v>4509</v>
      </c>
      <c r="AC657" s="80">
        <f>VLOOKUP(N657,Registration!O:P,2,FALSE)</f>
        <v>16</v>
      </c>
      <c r="AD657" s="82" t="s">
        <v>4510</v>
      </c>
      <c r="AE657" s="82"/>
      <c r="AF657" s="82"/>
      <c r="AG657" s="82"/>
      <c r="AH657" s="82"/>
    </row>
    <row r="658" spans="1:34" s="80" customFormat="1" ht="23.1" customHeight="1">
      <c r="A658" s="82" t="s">
        <v>63</v>
      </c>
      <c r="B658" s="82" t="s">
        <v>26</v>
      </c>
      <c r="C658" s="82" t="s">
        <v>27</v>
      </c>
      <c r="D658" s="82" t="s">
        <v>28</v>
      </c>
      <c r="E658" s="82" t="s">
        <v>28</v>
      </c>
      <c r="F658" s="82" t="s">
        <v>29</v>
      </c>
      <c r="G658" s="82" t="s">
        <v>1887</v>
      </c>
      <c r="H658" s="80" t="s">
        <v>8165</v>
      </c>
      <c r="I658" s="82" t="s">
        <v>8162</v>
      </c>
      <c r="J658" s="82">
        <v>21</v>
      </c>
      <c r="K658" s="82">
        <v>7</v>
      </c>
      <c r="L658" s="82">
        <v>2018</v>
      </c>
      <c r="M658" s="76">
        <f t="shared" si="10"/>
        <v>43302</v>
      </c>
      <c r="N658" s="82" t="s">
        <v>2499</v>
      </c>
      <c r="O658" s="82">
        <v>15</v>
      </c>
      <c r="P658" s="82" t="s">
        <v>4506</v>
      </c>
      <c r="Q658" s="82" t="s">
        <v>4456</v>
      </c>
      <c r="R658" s="82" t="s">
        <v>4507</v>
      </c>
      <c r="S658" s="82" t="s">
        <v>4508</v>
      </c>
      <c r="T658" s="82" t="s">
        <v>4457</v>
      </c>
      <c r="U658" s="82" t="s">
        <v>4457</v>
      </c>
      <c r="V658" s="82" t="s">
        <v>4457</v>
      </c>
      <c r="W658" s="82" t="s">
        <v>173</v>
      </c>
      <c r="X658" s="82" t="s">
        <v>4507</v>
      </c>
      <c r="Y658" s="82" t="s">
        <v>4457</v>
      </c>
      <c r="Z658" s="80" t="str">
        <f>IF(OR(R:R="",S:S=""),"Missing",IF(OR(S:S="Both EC and Condoms",S:S="Condom",S:S="EC"),"Yes",IF(AND(R:R&lt;&gt;"0: No Method",R:R&lt;&gt;"6: EC",R:R&lt;&gt;"5: Condoms"),"Yes","No")))</f>
        <v>No</v>
      </c>
      <c r="AA6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58" s="80" t="s">
        <v>4509</v>
      </c>
      <c r="AC658" s="80">
        <f>VLOOKUP(N658,Registration!O:P,2,FALSE)</f>
        <v>15</v>
      </c>
      <c r="AD658" s="82" t="s">
        <v>4510</v>
      </c>
      <c r="AE658" s="82"/>
      <c r="AF658" s="82"/>
      <c r="AG658" s="82"/>
      <c r="AH658" s="82"/>
    </row>
    <row r="659" spans="1:34" s="80" customFormat="1" ht="23.1" customHeight="1">
      <c r="A659" s="82" t="s">
        <v>63</v>
      </c>
      <c r="B659" s="82" t="s">
        <v>26</v>
      </c>
      <c r="C659" s="82" t="s">
        <v>27</v>
      </c>
      <c r="D659" s="82" t="s">
        <v>28</v>
      </c>
      <c r="E659" s="82" t="s">
        <v>28</v>
      </c>
      <c r="F659" s="82" t="s">
        <v>29</v>
      </c>
      <c r="G659" s="82" t="s">
        <v>1887</v>
      </c>
      <c r="H659" s="80" t="s">
        <v>8165</v>
      </c>
      <c r="I659" s="82" t="s">
        <v>8162</v>
      </c>
      <c r="J659" s="82">
        <v>21</v>
      </c>
      <c r="K659" s="82">
        <v>7</v>
      </c>
      <c r="L659" s="82">
        <v>2018</v>
      </c>
      <c r="M659" s="76">
        <f t="shared" si="10"/>
        <v>43302</v>
      </c>
      <c r="N659" s="82" t="s">
        <v>2486</v>
      </c>
      <c r="O659" s="82">
        <v>16</v>
      </c>
      <c r="P659" s="82" t="s">
        <v>4506</v>
      </c>
      <c r="Q659" s="82" t="s">
        <v>4456</v>
      </c>
      <c r="R659" s="82" t="s">
        <v>4507</v>
      </c>
      <c r="S659" s="82" t="s">
        <v>4508</v>
      </c>
      <c r="T659" s="82" t="s">
        <v>4457</v>
      </c>
      <c r="U659" s="82" t="s">
        <v>4457</v>
      </c>
      <c r="V659" s="82" t="s">
        <v>4457</v>
      </c>
      <c r="W659" s="82" t="s">
        <v>173</v>
      </c>
      <c r="X659" s="82" t="s">
        <v>4507</v>
      </c>
      <c r="Y659" s="82" t="s">
        <v>4457</v>
      </c>
      <c r="Z659" s="80" t="str">
        <f>IF(OR(R:R="",S:S=""),"Missing",IF(OR(S:S="Both EC and Condoms",S:S="Condom",S:S="EC"),"Yes",IF(AND(R:R&lt;&gt;"0: No Method",R:R&lt;&gt;"6: EC",R:R&lt;&gt;"5: Condoms"),"Yes","No")))</f>
        <v>No</v>
      </c>
      <c r="AA6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59" s="80" t="s">
        <v>4509</v>
      </c>
      <c r="AC659" s="80">
        <f>VLOOKUP(N659,Registration!O:P,2,FALSE)</f>
        <v>16</v>
      </c>
      <c r="AD659" s="82" t="s">
        <v>4510</v>
      </c>
      <c r="AE659" s="82"/>
      <c r="AF659" s="82"/>
      <c r="AG659" s="82"/>
      <c r="AH659" s="82"/>
    </row>
    <row r="660" spans="1:34" s="80" customFormat="1" ht="23.1" customHeight="1">
      <c r="A660" s="82" t="s">
        <v>63</v>
      </c>
      <c r="B660" s="82" t="s">
        <v>26</v>
      </c>
      <c r="C660" s="82" t="s">
        <v>27</v>
      </c>
      <c r="D660" s="82" t="s">
        <v>28</v>
      </c>
      <c r="E660" s="82" t="s">
        <v>28</v>
      </c>
      <c r="F660" s="82" t="s">
        <v>29</v>
      </c>
      <c r="G660" s="82" t="s">
        <v>1887</v>
      </c>
      <c r="H660" s="80" t="s">
        <v>8165</v>
      </c>
      <c r="I660" s="82" t="s">
        <v>8162</v>
      </c>
      <c r="J660" s="82">
        <v>21</v>
      </c>
      <c r="K660" s="82">
        <v>7</v>
      </c>
      <c r="L660" s="82">
        <v>2018</v>
      </c>
      <c r="M660" s="76">
        <f t="shared" si="10"/>
        <v>43302</v>
      </c>
      <c r="N660" s="82" t="s">
        <v>2490</v>
      </c>
      <c r="O660" s="82">
        <v>15</v>
      </c>
      <c r="P660" s="82" t="s">
        <v>4506</v>
      </c>
      <c r="Q660" s="82" t="s">
        <v>4456</v>
      </c>
      <c r="R660" s="82" t="s">
        <v>4507</v>
      </c>
      <c r="S660" s="82" t="s">
        <v>4508</v>
      </c>
      <c r="T660" s="82" t="s">
        <v>4457</v>
      </c>
      <c r="U660" s="82" t="s">
        <v>4457</v>
      </c>
      <c r="V660" s="82" t="s">
        <v>4457</v>
      </c>
      <c r="W660" s="82" t="s">
        <v>173</v>
      </c>
      <c r="X660" s="82" t="s">
        <v>4507</v>
      </c>
      <c r="Y660" s="82" t="s">
        <v>4457</v>
      </c>
      <c r="Z660" s="80" t="str">
        <f>IF(OR(R:R="",S:S=""),"Missing",IF(OR(S:S="Both EC and Condoms",S:S="Condom",S:S="EC"),"Yes",IF(AND(R:R&lt;&gt;"0: No Method",R:R&lt;&gt;"6: EC",R:R&lt;&gt;"5: Condoms"),"Yes","No")))</f>
        <v>No</v>
      </c>
      <c r="AA6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60" s="80" t="s">
        <v>4509</v>
      </c>
      <c r="AC660" s="80">
        <f>VLOOKUP(N660,Registration!O:P,2,FALSE)</f>
        <v>15</v>
      </c>
      <c r="AD660" s="82" t="s">
        <v>4510</v>
      </c>
      <c r="AE660" s="82"/>
      <c r="AF660" s="82"/>
      <c r="AG660" s="82"/>
      <c r="AH660" s="82"/>
    </row>
    <row r="661" spans="1:34" s="80" customFormat="1" ht="23.1" customHeight="1">
      <c r="A661" s="82" t="s">
        <v>63</v>
      </c>
      <c r="B661" s="82" t="s">
        <v>26</v>
      </c>
      <c r="C661" s="82" t="s">
        <v>27</v>
      </c>
      <c r="D661" s="82" t="s">
        <v>28</v>
      </c>
      <c r="E661" s="82" t="s">
        <v>28</v>
      </c>
      <c r="F661" s="82" t="s">
        <v>29</v>
      </c>
      <c r="G661" s="82" t="s">
        <v>1887</v>
      </c>
      <c r="H661" s="80" t="s">
        <v>8165</v>
      </c>
      <c r="I661" s="82" t="s">
        <v>8162</v>
      </c>
      <c r="J661" s="82">
        <v>21</v>
      </c>
      <c r="K661" s="82">
        <v>7</v>
      </c>
      <c r="L661" s="82">
        <v>2018</v>
      </c>
      <c r="M661" s="76">
        <f t="shared" si="10"/>
        <v>43302</v>
      </c>
      <c r="N661" s="82" t="s">
        <v>2495</v>
      </c>
      <c r="O661" s="82">
        <v>15</v>
      </c>
      <c r="P661" s="82" t="s">
        <v>4506</v>
      </c>
      <c r="Q661" s="82" t="s">
        <v>4456</v>
      </c>
      <c r="R661" s="82" t="s">
        <v>4507</v>
      </c>
      <c r="S661" s="82" t="s">
        <v>4508</v>
      </c>
      <c r="T661" s="82" t="s">
        <v>4457</v>
      </c>
      <c r="U661" s="82" t="s">
        <v>4457</v>
      </c>
      <c r="V661" s="82" t="s">
        <v>4457</v>
      </c>
      <c r="W661" s="82" t="s">
        <v>173</v>
      </c>
      <c r="X661" s="82" t="s">
        <v>4507</v>
      </c>
      <c r="Y661" s="82" t="s">
        <v>4457</v>
      </c>
      <c r="Z661" s="80" t="str">
        <f>IF(OR(R:R="",S:S=""),"Missing",IF(OR(S:S="Both EC and Condoms",S:S="Condom",S:S="EC"),"Yes",IF(AND(R:R&lt;&gt;"0: No Method",R:R&lt;&gt;"6: EC",R:R&lt;&gt;"5: Condoms"),"Yes","No")))</f>
        <v>No</v>
      </c>
      <c r="AA6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61" s="80" t="s">
        <v>4509</v>
      </c>
      <c r="AC661" s="80">
        <f>VLOOKUP(N661,Registration!O:P,2,FALSE)</f>
        <v>15</v>
      </c>
      <c r="AD661" s="82" t="s">
        <v>4510</v>
      </c>
      <c r="AE661" s="82"/>
      <c r="AF661" s="82"/>
      <c r="AG661" s="82"/>
      <c r="AH661" s="82"/>
    </row>
    <row r="662" spans="1:34" s="80" customFormat="1" ht="23.1" customHeight="1">
      <c r="A662" s="82" t="s">
        <v>63</v>
      </c>
      <c r="B662" s="82" t="s">
        <v>26</v>
      </c>
      <c r="C662" s="82" t="s">
        <v>27</v>
      </c>
      <c r="D662" s="82" t="s">
        <v>28</v>
      </c>
      <c r="E662" s="82" t="s">
        <v>28</v>
      </c>
      <c r="F662" s="82" t="s">
        <v>29</v>
      </c>
      <c r="G662" s="82" t="s">
        <v>1887</v>
      </c>
      <c r="H662" s="80" t="s">
        <v>8165</v>
      </c>
      <c r="I662" s="82" t="s">
        <v>8162</v>
      </c>
      <c r="J662" s="82">
        <v>21</v>
      </c>
      <c r="K662" s="82">
        <v>7</v>
      </c>
      <c r="L662" s="82">
        <v>2018</v>
      </c>
      <c r="M662" s="76">
        <f t="shared" si="10"/>
        <v>43302</v>
      </c>
      <c r="N662" s="82" t="s">
        <v>2488</v>
      </c>
      <c r="O662" s="82">
        <v>15</v>
      </c>
      <c r="P662" s="82" t="s">
        <v>4506</v>
      </c>
      <c r="Q662" s="82" t="s">
        <v>4456</v>
      </c>
      <c r="R662" s="82" t="s">
        <v>4507</v>
      </c>
      <c r="S662" s="82" t="s">
        <v>4508</v>
      </c>
      <c r="T662" s="82" t="s">
        <v>4457</v>
      </c>
      <c r="U662" s="82" t="s">
        <v>4457</v>
      </c>
      <c r="V662" s="82" t="s">
        <v>4457</v>
      </c>
      <c r="W662" s="82" t="s">
        <v>173</v>
      </c>
      <c r="X662" s="82" t="s">
        <v>4507</v>
      </c>
      <c r="Y662" s="82" t="s">
        <v>4457</v>
      </c>
      <c r="Z662" s="80" t="str">
        <f>IF(OR(R:R="",S:S=""),"Missing",IF(OR(S:S="Both EC and Condoms",S:S="Condom",S:S="EC"),"Yes",IF(AND(R:R&lt;&gt;"0: No Method",R:R&lt;&gt;"6: EC",R:R&lt;&gt;"5: Condoms"),"Yes","No")))</f>
        <v>No</v>
      </c>
      <c r="AA6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62" s="80" t="s">
        <v>4509</v>
      </c>
      <c r="AC662" s="80">
        <f>VLOOKUP(N662,Registration!O:P,2,FALSE)</f>
        <v>15</v>
      </c>
      <c r="AD662" s="82" t="s">
        <v>4510</v>
      </c>
      <c r="AE662" s="82"/>
      <c r="AF662" s="82"/>
      <c r="AG662" s="82"/>
      <c r="AH662" s="82"/>
    </row>
    <row r="663" spans="1:34" s="80" customFormat="1" ht="23.1" customHeight="1">
      <c r="A663" s="82" t="s">
        <v>63</v>
      </c>
      <c r="B663" s="82" t="s">
        <v>26</v>
      </c>
      <c r="C663" s="82" t="s">
        <v>27</v>
      </c>
      <c r="D663" s="82" t="s">
        <v>28</v>
      </c>
      <c r="E663" s="82" t="s">
        <v>28</v>
      </c>
      <c r="F663" s="82" t="s">
        <v>29</v>
      </c>
      <c r="G663" s="82" t="s">
        <v>1887</v>
      </c>
      <c r="H663" s="80" t="s">
        <v>8165</v>
      </c>
      <c r="I663" s="82" t="s">
        <v>8162</v>
      </c>
      <c r="J663" s="82">
        <v>21</v>
      </c>
      <c r="K663" s="82">
        <v>7</v>
      </c>
      <c r="L663" s="82">
        <v>2018</v>
      </c>
      <c r="M663" s="76">
        <f t="shared" si="10"/>
        <v>43302</v>
      </c>
      <c r="N663" s="82" t="s">
        <v>2441</v>
      </c>
      <c r="O663" s="82">
        <v>15</v>
      </c>
      <c r="P663" s="82" t="s">
        <v>4511</v>
      </c>
      <c r="Q663" s="82" t="s">
        <v>4456</v>
      </c>
      <c r="R663" s="82" t="s">
        <v>4507</v>
      </c>
      <c r="S663" s="82" t="s">
        <v>4508</v>
      </c>
      <c r="T663" s="82" t="s">
        <v>4457</v>
      </c>
      <c r="U663" s="82" t="s">
        <v>4457</v>
      </c>
      <c r="V663" s="82" t="s">
        <v>4457</v>
      </c>
      <c r="W663" s="82" t="s">
        <v>173</v>
      </c>
      <c r="X663" s="82" t="s">
        <v>4517</v>
      </c>
      <c r="Y663" s="82" t="s">
        <v>4457</v>
      </c>
      <c r="Z663" s="80" t="str">
        <f>IF(OR(R:R="",S:S=""),"Missing",IF(OR(S:S="Both EC and Condoms",S:S="Condom",S:S="EC"),"Yes",IF(AND(R:R&lt;&gt;"0: No Method",R:R&lt;&gt;"6: EC",R:R&lt;&gt;"5: Condoms"),"Yes","No")))</f>
        <v>No</v>
      </c>
      <c r="AA6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63" s="80" t="str">
        <f>IF(W:W="Pregnant","Pregnant",IF(AND(Z:Z="No",AA:AA="Yes"),"Adopter",IF(Z:Z="Yes","Continuing User",IF(AND(Z:Z="No",AA:AA="No"),"Non-user","Missing"))))</f>
        <v>Adopter</v>
      </c>
      <c r="AC663" s="80">
        <f>VLOOKUP(N663,Registration!O:P,2,FALSE)</f>
        <v>15</v>
      </c>
      <c r="AD663" s="82" t="s">
        <v>4510</v>
      </c>
      <c r="AE663" s="82"/>
      <c r="AF663" s="82"/>
      <c r="AG663" s="82"/>
      <c r="AH663" s="82"/>
    </row>
    <row r="664" spans="1:34" s="80" customFormat="1" ht="23.1" customHeight="1">
      <c r="A664" s="82" t="s">
        <v>63</v>
      </c>
      <c r="B664" s="82" t="s">
        <v>26</v>
      </c>
      <c r="C664" s="82" t="s">
        <v>27</v>
      </c>
      <c r="D664" s="82" t="s">
        <v>28</v>
      </c>
      <c r="E664" s="82" t="s">
        <v>28</v>
      </c>
      <c r="F664" s="82" t="s">
        <v>29</v>
      </c>
      <c r="G664" s="82" t="s">
        <v>1887</v>
      </c>
      <c r="H664" s="80" t="s">
        <v>8165</v>
      </c>
      <c r="I664" s="82" t="s">
        <v>8162</v>
      </c>
      <c r="J664" s="82">
        <v>21</v>
      </c>
      <c r="K664" s="82">
        <v>7</v>
      </c>
      <c r="L664" s="82">
        <v>2018</v>
      </c>
      <c r="M664" s="76">
        <f t="shared" si="10"/>
        <v>43302</v>
      </c>
      <c r="N664" s="82" t="s">
        <v>2497</v>
      </c>
      <c r="O664" s="82">
        <v>15</v>
      </c>
      <c r="P664" s="82" t="s">
        <v>4506</v>
      </c>
      <c r="Q664" s="82" t="s">
        <v>4456</v>
      </c>
      <c r="R664" s="82" t="s">
        <v>4507</v>
      </c>
      <c r="S664" s="82" t="s">
        <v>4508</v>
      </c>
      <c r="T664" s="82" t="s">
        <v>4457</v>
      </c>
      <c r="U664" s="82" t="s">
        <v>4457</v>
      </c>
      <c r="V664" s="82" t="s">
        <v>4457</v>
      </c>
      <c r="W664" s="82" t="s">
        <v>173</v>
      </c>
      <c r="X664" s="82" t="s">
        <v>4507</v>
      </c>
      <c r="Y664" s="82" t="s">
        <v>4457</v>
      </c>
      <c r="Z664" s="80" t="str">
        <f>IF(OR(R:R="",S:S=""),"Missing",IF(OR(S:S="Both EC and Condoms",S:S="Condom",S:S="EC"),"Yes",IF(AND(R:R&lt;&gt;"0: No Method",R:R&lt;&gt;"6: EC",R:R&lt;&gt;"5: Condoms"),"Yes","No")))</f>
        <v>No</v>
      </c>
      <c r="AA6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64" s="80" t="s">
        <v>4509</v>
      </c>
      <c r="AC664" s="80">
        <f>VLOOKUP(N664,Registration!O:P,2,FALSE)</f>
        <v>15</v>
      </c>
      <c r="AD664" s="82" t="s">
        <v>4510</v>
      </c>
      <c r="AE664" s="82"/>
      <c r="AF664" s="82"/>
      <c r="AG664" s="82"/>
      <c r="AH664" s="82"/>
    </row>
    <row r="665" spans="1:34" s="80" customFormat="1" ht="23.1" customHeight="1">
      <c r="A665" s="82" t="s">
        <v>66</v>
      </c>
      <c r="B665" s="82" t="s">
        <v>26</v>
      </c>
      <c r="C665" s="82" t="s">
        <v>27</v>
      </c>
      <c r="D665" s="82" t="s">
        <v>28</v>
      </c>
      <c r="E665" s="82" t="s">
        <v>28</v>
      </c>
      <c r="F665" s="82" t="s">
        <v>29</v>
      </c>
      <c r="G665" s="82" t="s">
        <v>1887</v>
      </c>
      <c r="H665" s="80" t="s">
        <v>8165</v>
      </c>
      <c r="I665" s="82" t="s">
        <v>8163</v>
      </c>
      <c r="J665" s="82">
        <v>23</v>
      </c>
      <c r="K665" s="82">
        <v>7</v>
      </c>
      <c r="L665" s="82">
        <v>2018</v>
      </c>
      <c r="M665" s="76">
        <f t="shared" si="10"/>
        <v>43304</v>
      </c>
      <c r="N665" s="82" t="s">
        <v>2503</v>
      </c>
      <c r="O665" s="82">
        <v>18</v>
      </c>
      <c r="P665" s="82" t="s">
        <v>4506</v>
      </c>
      <c r="Q665" s="82" t="s">
        <v>4456</v>
      </c>
      <c r="R665" s="82" t="s">
        <v>4507</v>
      </c>
      <c r="S665" s="82" t="s">
        <v>4508</v>
      </c>
      <c r="T665" s="82" t="s">
        <v>4457</v>
      </c>
      <c r="U665" s="82" t="s">
        <v>4457</v>
      </c>
      <c r="V665" s="82" t="s">
        <v>4457</v>
      </c>
      <c r="W665" s="82" t="s">
        <v>173</v>
      </c>
      <c r="X665" s="82" t="s">
        <v>4516</v>
      </c>
      <c r="Y665" s="82" t="s">
        <v>4456</v>
      </c>
      <c r="Z665" s="80" t="str">
        <f>IF(OR(R:R="",S:S=""),"Missing",IF(OR(S:S="Both EC and Condoms",S:S="Condom",S:S="EC"),"Yes",IF(AND(R:R&lt;&gt;"0: No Method",R:R&lt;&gt;"6: EC",R:R&lt;&gt;"5: Condoms"),"Yes","No")))</f>
        <v>No</v>
      </c>
      <c r="AA6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65" s="80" t="str">
        <f>IF(W:W="Pregnant","Pregnant",IF(AND(Z:Z="No",AA:AA="Yes"),"Adopter",IF(Z:Z="Yes","Continuing User",IF(AND(Z:Z="No",AA:AA="No"),"Non-user","Missing"))))</f>
        <v>Adopter</v>
      </c>
      <c r="AC665" s="80">
        <f>VLOOKUP(N665,Registration!O:P,2,FALSE)</f>
        <v>18</v>
      </c>
      <c r="AD665" s="82" t="s">
        <v>4510</v>
      </c>
      <c r="AE665" s="82"/>
      <c r="AF665" s="82"/>
      <c r="AG665" s="82"/>
      <c r="AH665" s="82"/>
    </row>
    <row r="666" spans="1:34" s="80" customFormat="1" ht="23.1" customHeight="1">
      <c r="A666" s="82" t="s">
        <v>66</v>
      </c>
      <c r="B666" s="82" t="s">
        <v>26</v>
      </c>
      <c r="C666" s="82" t="s">
        <v>27</v>
      </c>
      <c r="D666" s="82" t="s">
        <v>28</v>
      </c>
      <c r="E666" s="82" t="s">
        <v>28</v>
      </c>
      <c r="F666" s="82" t="s">
        <v>29</v>
      </c>
      <c r="G666" s="82" t="s">
        <v>1887</v>
      </c>
      <c r="H666" s="80" t="s">
        <v>8165</v>
      </c>
      <c r="I666" s="82" t="s">
        <v>8163</v>
      </c>
      <c r="J666" s="82">
        <v>23</v>
      </c>
      <c r="K666" s="82">
        <v>7</v>
      </c>
      <c r="L666" s="82">
        <v>2018</v>
      </c>
      <c r="M666" s="76">
        <f t="shared" si="10"/>
        <v>43304</v>
      </c>
      <c r="N666" s="82" t="s">
        <v>2422</v>
      </c>
      <c r="O666" s="82">
        <v>19</v>
      </c>
      <c r="P666" s="82" t="s">
        <v>4511</v>
      </c>
      <c r="Q666" s="82" t="s">
        <v>4456</v>
      </c>
      <c r="R666" s="82" t="s">
        <v>4520</v>
      </c>
      <c r="S666" s="82" t="s">
        <v>4508</v>
      </c>
      <c r="T666" s="82" t="s">
        <v>4457</v>
      </c>
      <c r="U666" s="82" t="s">
        <v>4457</v>
      </c>
      <c r="V666" s="82" t="s">
        <v>4457</v>
      </c>
      <c r="W666" s="82" t="s">
        <v>173</v>
      </c>
      <c r="X666" s="80" t="s">
        <v>4518</v>
      </c>
      <c r="Y666" s="82" t="s">
        <v>4456</v>
      </c>
      <c r="Z666" s="80" t="str">
        <f>IF(OR(R:R="",S:S=""),"Missing",IF(OR(S:S="Both EC and Condoms",S:S="Condom",S:S="EC"),"Yes",IF(AND(R:R&lt;&gt;"0: No Method",R:R&lt;&gt;"6: EC",R:R&lt;&gt;"5: Condoms"),"Yes","No")))</f>
        <v>Yes</v>
      </c>
      <c r="AA6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66" s="80" t="str">
        <f>IF(W:W="Pregnant","Pregnant",IF(AND(Z:Z="No",AA:AA="Yes"),"Adopter",IF(Z:Z="Yes","Continuing User",IF(AND(Z:Z="No",AA:AA="No"),"Non-user","Missing"))))</f>
        <v>Continuing User</v>
      </c>
      <c r="AC666" s="80">
        <f>VLOOKUP(N666,Registration!O:P,2,FALSE)</f>
        <v>19</v>
      </c>
      <c r="AD666" s="82" t="s">
        <v>4510</v>
      </c>
      <c r="AE666" s="82"/>
      <c r="AF666" s="82"/>
      <c r="AG666" s="82"/>
      <c r="AH666" s="82"/>
    </row>
    <row r="667" spans="1:34" s="80" customFormat="1" ht="23.1" customHeight="1">
      <c r="A667" s="82" t="s">
        <v>66</v>
      </c>
      <c r="B667" s="82" t="s">
        <v>26</v>
      </c>
      <c r="C667" s="82" t="s">
        <v>27</v>
      </c>
      <c r="D667" s="82" t="s">
        <v>28</v>
      </c>
      <c r="E667" s="82" t="s">
        <v>28</v>
      </c>
      <c r="F667" s="82" t="s">
        <v>29</v>
      </c>
      <c r="G667" s="82" t="s">
        <v>1887</v>
      </c>
      <c r="H667" s="80" t="s">
        <v>8165</v>
      </c>
      <c r="I667" s="82" t="s">
        <v>8163</v>
      </c>
      <c r="J667" s="82">
        <v>25</v>
      </c>
      <c r="K667" s="82">
        <v>7</v>
      </c>
      <c r="L667" s="82">
        <v>2018</v>
      </c>
      <c r="M667" s="76">
        <f t="shared" si="10"/>
        <v>43306</v>
      </c>
      <c r="N667" s="82" t="s">
        <v>1998</v>
      </c>
      <c r="O667" s="82">
        <v>19</v>
      </c>
      <c r="P667" s="82" t="s">
        <v>4525</v>
      </c>
      <c r="Q667" s="82" t="s">
        <v>4456</v>
      </c>
      <c r="R667" s="82" t="s">
        <v>4519</v>
      </c>
      <c r="S667" s="82" t="s">
        <v>4508</v>
      </c>
      <c r="T667" s="82" t="s">
        <v>4457</v>
      </c>
      <c r="U667" s="82" t="s">
        <v>4457</v>
      </c>
      <c r="V667" s="82" t="s">
        <v>4457</v>
      </c>
      <c r="W667" s="82" t="s">
        <v>173</v>
      </c>
      <c r="X667" s="82" t="s">
        <v>4514</v>
      </c>
      <c r="Y667" s="82" t="s">
        <v>4457</v>
      </c>
      <c r="Z667" s="80" t="str">
        <f>IF(OR(R:R="",S:S=""),"Missing",IF(OR(S:S="Both EC and Condoms",S:S="Condom",S:S="EC"),"Yes",IF(AND(R:R&lt;&gt;"0: No Method",R:R&lt;&gt;"6: EC",R:R&lt;&gt;"5: Condoms"),"Yes","No")))</f>
        <v>Yes</v>
      </c>
      <c r="AA6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67" s="80" t="str">
        <f>IF(W:W="Pregnant","Pregnant",IF(AND(Z:Z="No",AA:AA="Yes"),"Adopter",IF(Z:Z="Yes","Continuing User",IF(AND(Z:Z="No",AA:AA="No"),"Non-user","Missing"))))</f>
        <v>Continuing User</v>
      </c>
      <c r="AC667" s="80">
        <f>VLOOKUP(N667,Registration!O:P,2,FALSE)</f>
        <v>19</v>
      </c>
      <c r="AD667" s="82" t="s">
        <v>4510</v>
      </c>
      <c r="AE667" s="82"/>
      <c r="AF667" s="82"/>
      <c r="AG667" s="82"/>
      <c r="AH667" s="82"/>
    </row>
    <row r="668" spans="1:34" s="80" customFormat="1" ht="23.1" customHeight="1">
      <c r="A668" s="82" t="s">
        <v>66</v>
      </c>
      <c r="B668" s="82" t="s">
        <v>26</v>
      </c>
      <c r="C668" s="82" t="s">
        <v>27</v>
      </c>
      <c r="D668" s="82" t="s">
        <v>28</v>
      </c>
      <c r="E668" s="82" t="s">
        <v>28</v>
      </c>
      <c r="F668" s="82" t="s">
        <v>29</v>
      </c>
      <c r="G668" s="82" t="s">
        <v>1887</v>
      </c>
      <c r="H668" s="80" t="s">
        <v>8165</v>
      </c>
      <c r="I668" s="82" t="s">
        <v>8163</v>
      </c>
      <c r="J668" s="82">
        <v>27</v>
      </c>
      <c r="K668" s="82">
        <v>7</v>
      </c>
      <c r="L668" s="82">
        <v>2018</v>
      </c>
      <c r="M668" s="76">
        <f t="shared" si="10"/>
        <v>43308</v>
      </c>
      <c r="N668" s="82" t="s">
        <v>2063</v>
      </c>
      <c r="O668" s="82">
        <v>16</v>
      </c>
      <c r="P668" s="82" t="s">
        <v>4511</v>
      </c>
      <c r="Q668" s="82" t="s">
        <v>4456</v>
      </c>
      <c r="R668" s="82" t="s">
        <v>4512</v>
      </c>
      <c r="S668" s="82" t="s">
        <v>4513</v>
      </c>
      <c r="T668" s="82" t="s">
        <v>4457</v>
      </c>
      <c r="U668" s="82" t="s">
        <v>4457</v>
      </c>
      <c r="V668" s="82" t="s">
        <v>4457</v>
      </c>
      <c r="W668" s="82" t="s">
        <v>173</v>
      </c>
      <c r="X668" s="82" t="s">
        <v>4517</v>
      </c>
      <c r="Y668" s="82" t="s">
        <v>4457</v>
      </c>
      <c r="Z668" s="80" t="str">
        <f>IF(OR(R:R="",S:S=""),"Missing",IF(OR(S:S="Both EC and Condoms",S:S="Condom",S:S="EC"),"Yes",IF(AND(R:R&lt;&gt;"0: No Method",R:R&lt;&gt;"6: EC",R:R&lt;&gt;"5: Condoms"),"Yes","No")))</f>
        <v>Yes</v>
      </c>
      <c r="AA6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68" s="80" t="str">
        <f>IF(W:W="Pregnant","Pregnant",IF(AND(Z:Z="No",AA:AA="Yes"),"Adopter",IF(Z:Z="Yes","Continuing User",IF(AND(Z:Z="No",AA:AA="No"),"Non-user","Missing"))))</f>
        <v>Continuing User</v>
      </c>
      <c r="AC668" s="80">
        <f>VLOOKUP(N668,Registration!O:P,2,FALSE)</f>
        <v>15</v>
      </c>
      <c r="AD668" s="82" t="s">
        <v>4510</v>
      </c>
      <c r="AE668" s="82"/>
      <c r="AF668" s="82"/>
      <c r="AG668" s="82"/>
      <c r="AH668" s="82"/>
    </row>
    <row r="669" spans="1:34" s="80" customFormat="1" ht="23.1" customHeight="1">
      <c r="A669" s="82" t="s">
        <v>66</v>
      </c>
      <c r="B669" s="82" t="s">
        <v>26</v>
      </c>
      <c r="C669" s="82" t="s">
        <v>27</v>
      </c>
      <c r="D669" s="82" t="s">
        <v>28</v>
      </c>
      <c r="E669" s="82" t="s">
        <v>28</v>
      </c>
      <c r="F669" s="82" t="s">
        <v>29</v>
      </c>
      <c r="G669" s="82" t="s">
        <v>1887</v>
      </c>
      <c r="H669" s="80" t="s">
        <v>8165</v>
      </c>
      <c r="I669" s="82" t="s">
        <v>8163</v>
      </c>
      <c r="J669" s="82">
        <v>27</v>
      </c>
      <c r="K669" s="82">
        <v>7</v>
      </c>
      <c r="L669" s="82">
        <v>2018</v>
      </c>
      <c r="M669" s="76">
        <f t="shared" si="10"/>
        <v>43308</v>
      </c>
      <c r="N669" s="82" t="s">
        <v>2505</v>
      </c>
      <c r="O669" s="82">
        <v>19</v>
      </c>
      <c r="P669" s="82" t="s">
        <v>4506</v>
      </c>
      <c r="Q669" s="82" t="s">
        <v>4456</v>
      </c>
      <c r="R669" s="82" t="s">
        <v>4507</v>
      </c>
      <c r="S669" s="82" t="s">
        <v>4508</v>
      </c>
      <c r="T669" s="82" t="s">
        <v>4457</v>
      </c>
      <c r="U669" s="82" t="s">
        <v>4457</v>
      </c>
      <c r="V669" s="82" t="s">
        <v>4457</v>
      </c>
      <c r="W669" s="82" t="s">
        <v>173</v>
      </c>
      <c r="X669" s="82" t="s">
        <v>4516</v>
      </c>
      <c r="Y669" s="82" t="s">
        <v>4456</v>
      </c>
      <c r="Z669" s="80" t="str">
        <f>IF(OR(R:R="",S:S=""),"Missing",IF(OR(S:S="Both EC and Condoms",S:S="Condom",S:S="EC"),"Yes",IF(AND(R:R&lt;&gt;"0: No Method",R:R&lt;&gt;"6: EC",R:R&lt;&gt;"5: Condoms"),"Yes","No")))</f>
        <v>No</v>
      </c>
      <c r="AA6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69" s="80" t="str">
        <f>IF(W:W="Pregnant","Pregnant",IF(AND(Z:Z="No",AA:AA="Yes"),"Adopter",IF(Z:Z="Yes","Continuing User",IF(AND(Z:Z="No",AA:AA="No"),"Non-user","Missing"))))</f>
        <v>Adopter</v>
      </c>
      <c r="AC669" s="80">
        <f>VLOOKUP(N669,Registration!O:P,2,FALSE)</f>
        <v>19</v>
      </c>
      <c r="AD669" s="82" t="s">
        <v>4510</v>
      </c>
      <c r="AE669" s="82"/>
      <c r="AF669" s="82"/>
      <c r="AG669" s="82"/>
      <c r="AH669" s="82"/>
    </row>
    <row r="670" spans="1:34" s="80" customFormat="1" ht="23.1" customHeight="1">
      <c r="A670" s="82" t="s">
        <v>66</v>
      </c>
      <c r="B670" s="82" t="s">
        <v>26</v>
      </c>
      <c r="C670" s="82" t="s">
        <v>27</v>
      </c>
      <c r="D670" s="82" t="s">
        <v>28</v>
      </c>
      <c r="E670" s="82" t="s">
        <v>28</v>
      </c>
      <c r="F670" s="82" t="s">
        <v>29</v>
      </c>
      <c r="G670" s="82" t="s">
        <v>1887</v>
      </c>
      <c r="H670" s="80" t="s">
        <v>8165</v>
      </c>
      <c r="I670" s="82" t="s">
        <v>8163</v>
      </c>
      <c r="J670" s="82">
        <v>27</v>
      </c>
      <c r="K670" s="82">
        <v>7</v>
      </c>
      <c r="L670" s="82">
        <v>2018</v>
      </c>
      <c r="M670" s="76">
        <f t="shared" si="10"/>
        <v>43308</v>
      </c>
      <c r="N670" s="82" t="s">
        <v>2507</v>
      </c>
      <c r="O670" s="82">
        <v>19</v>
      </c>
      <c r="P670" s="82" t="s">
        <v>4506</v>
      </c>
      <c r="Q670" s="82" t="s">
        <v>4456</v>
      </c>
      <c r="R670" s="82" t="s">
        <v>4507</v>
      </c>
      <c r="S670" s="82" t="s">
        <v>4508</v>
      </c>
      <c r="T670" s="82" t="s">
        <v>4457</v>
      </c>
      <c r="U670" s="82" t="s">
        <v>4457</v>
      </c>
      <c r="V670" s="82" t="s">
        <v>4457</v>
      </c>
      <c r="W670" s="82" t="s">
        <v>173</v>
      </c>
      <c r="X670" s="82" t="s">
        <v>4521</v>
      </c>
      <c r="Y670" s="82" t="s">
        <v>4456</v>
      </c>
      <c r="Z670" s="80" t="str">
        <f>IF(OR(R:R="",S:S=""),"Missing",IF(OR(S:S="Both EC and Condoms",S:S="Condom",S:S="EC"),"Yes",IF(AND(R:R&lt;&gt;"0: No Method",R:R&lt;&gt;"6: EC",R:R&lt;&gt;"5: Condoms"),"Yes","No")))</f>
        <v>No</v>
      </c>
      <c r="AA6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70" s="80" t="str">
        <f>IF(W:W="Pregnant","Pregnant",IF(AND(Z:Z="No",AA:AA="Yes"),"Adopter",IF(Z:Z="Yes","Continuing User",IF(AND(Z:Z="No",AA:AA="No"),"Non-user","Missing"))))</f>
        <v>Adopter</v>
      </c>
      <c r="AC670" s="80">
        <f>VLOOKUP(N670,Registration!O:P,2,FALSE)</f>
        <v>19</v>
      </c>
      <c r="AD670" s="82" t="s">
        <v>4510</v>
      </c>
      <c r="AE670" s="82"/>
      <c r="AF670" s="82"/>
      <c r="AG670" s="82"/>
      <c r="AH670" s="82"/>
    </row>
    <row r="671" spans="1:34" s="80" customFormat="1" ht="23.1" customHeight="1">
      <c r="A671" s="82" t="s">
        <v>66</v>
      </c>
      <c r="B671" s="82" t="s">
        <v>26</v>
      </c>
      <c r="C671" s="82" t="s">
        <v>27</v>
      </c>
      <c r="D671" s="82" t="s">
        <v>28</v>
      </c>
      <c r="E671" s="82" t="s">
        <v>28</v>
      </c>
      <c r="F671" s="82" t="s">
        <v>29</v>
      </c>
      <c r="G671" s="82" t="s">
        <v>1887</v>
      </c>
      <c r="H671" s="80" t="s">
        <v>8165</v>
      </c>
      <c r="I671" s="82" t="s">
        <v>8163</v>
      </c>
      <c r="J671" s="82">
        <v>28</v>
      </c>
      <c r="K671" s="82">
        <v>7</v>
      </c>
      <c r="L671" s="82">
        <v>2018</v>
      </c>
      <c r="M671" s="76">
        <f t="shared" si="10"/>
        <v>43309</v>
      </c>
      <c r="N671" s="82" t="s">
        <v>2382</v>
      </c>
      <c r="O671" s="82">
        <v>18</v>
      </c>
      <c r="P671" s="82" t="s">
        <v>4511</v>
      </c>
      <c r="Q671" s="82" t="s">
        <v>4456</v>
      </c>
      <c r="R671" s="82" t="s">
        <v>4507</v>
      </c>
      <c r="S671" s="82" t="s">
        <v>4508</v>
      </c>
      <c r="T671" s="82" t="s">
        <v>4457</v>
      </c>
      <c r="U671" s="82" t="s">
        <v>4457</v>
      </c>
      <c r="V671" s="82" t="s">
        <v>4457</v>
      </c>
      <c r="W671" s="82" t="s">
        <v>1118</v>
      </c>
      <c r="X671" s="82" t="s">
        <v>4507</v>
      </c>
      <c r="Y671" s="82" t="s">
        <v>4457</v>
      </c>
      <c r="Z671" s="80" t="str">
        <f>IF(OR(R:R="",S:S=""),"Missing",IF(OR(S:S="Both EC and Condoms",S:S="Condom",S:S="EC"),"Yes",IF(AND(R:R&lt;&gt;"0: No Method",R:R&lt;&gt;"6: EC",R:R&lt;&gt;"5: Condoms"),"Yes","No")))</f>
        <v>No</v>
      </c>
      <c r="AA6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71" s="80" t="str">
        <f>IF(W:W="Pregnant","Pregnant",IF(AND(Z:Z="No",AA:AA="Yes"),"Adopter",IF(Z:Z="Yes","Continuing User",IF(AND(Z:Z="No",AA:AA="No"),"Non-user","Missing"))))</f>
        <v>Pregnant</v>
      </c>
      <c r="AC671" s="80">
        <f>VLOOKUP(N671,Registration!O:P,2,FALSE)</f>
        <v>18</v>
      </c>
      <c r="AD671" s="82" t="s">
        <v>4510</v>
      </c>
      <c r="AE671" s="82"/>
      <c r="AF671" s="82"/>
      <c r="AG671" s="82"/>
      <c r="AH671" s="82"/>
    </row>
    <row r="672" spans="1:34" s="80" customFormat="1" ht="23.1" customHeight="1">
      <c r="A672" s="82" t="s">
        <v>66</v>
      </c>
      <c r="B672" s="82" t="s">
        <v>26</v>
      </c>
      <c r="C672" s="82" t="s">
        <v>27</v>
      </c>
      <c r="D672" s="82" t="s">
        <v>28</v>
      </c>
      <c r="E672" s="82" t="s">
        <v>28</v>
      </c>
      <c r="F672" s="82" t="s">
        <v>29</v>
      </c>
      <c r="G672" s="82" t="s">
        <v>1887</v>
      </c>
      <c r="H672" s="80" t="s">
        <v>8165</v>
      </c>
      <c r="I672" s="82" t="s">
        <v>8163</v>
      </c>
      <c r="J672" s="82">
        <v>28</v>
      </c>
      <c r="K672" s="82">
        <v>7</v>
      </c>
      <c r="L672" s="82">
        <v>2018</v>
      </c>
      <c r="M672" s="76">
        <f t="shared" si="10"/>
        <v>43309</v>
      </c>
      <c r="N672" s="82" t="s">
        <v>1929</v>
      </c>
      <c r="O672" s="82">
        <v>16</v>
      </c>
      <c r="P672" s="82" t="s">
        <v>4525</v>
      </c>
      <c r="Q672" s="82" t="s">
        <v>4456</v>
      </c>
      <c r="R672" s="82" t="s">
        <v>4519</v>
      </c>
      <c r="S672" s="82" t="s">
        <v>4508</v>
      </c>
      <c r="T672" s="82" t="s">
        <v>4457</v>
      </c>
      <c r="U672" s="82" t="s">
        <v>4457</v>
      </c>
      <c r="V672" s="82" t="s">
        <v>4457</v>
      </c>
      <c r="W672" s="82" t="s">
        <v>173</v>
      </c>
      <c r="X672" s="80" t="s">
        <v>4518</v>
      </c>
      <c r="Y672" s="82" t="s">
        <v>4456</v>
      </c>
      <c r="Z672" s="80" t="str">
        <f>IF(OR(R:R="",S:S=""),"Missing",IF(OR(S:S="Both EC and Condoms",S:S="Condom",S:S="EC"),"Yes",IF(AND(R:R&lt;&gt;"0: No Method",R:R&lt;&gt;"6: EC",R:R&lt;&gt;"5: Condoms"),"Yes","No")))</f>
        <v>Yes</v>
      </c>
      <c r="AA6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72" s="80" t="str">
        <f>IF(W:W="Pregnant","Pregnant",IF(AND(Z:Z="No",AA:AA="Yes"),"Adopter",IF(Z:Z="Yes","Continuing User",IF(AND(Z:Z="No",AA:AA="No"),"Non-user","Missing"))))</f>
        <v>Continuing User</v>
      </c>
      <c r="AC672" s="80">
        <f>VLOOKUP(N672,Registration!O:P,2,FALSE)</f>
        <v>15</v>
      </c>
      <c r="AD672" s="82" t="s">
        <v>4510</v>
      </c>
      <c r="AE672" s="82"/>
      <c r="AF672" s="82"/>
      <c r="AG672" s="82"/>
      <c r="AH672" s="82"/>
    </row>
    <row r="673" spans="1:34" s="80" customFormat="1" ht="23.1" customHeight="1">
      <c r="A673" s="82" t="s">
        <v>66</v>
      </c>
      <c r="B673" s="82" t="s">
        <v>26</v>
      </c>
      <c r="C673" s="82" t="s">
        <v>27</v>
      </c>
      <c r="D673" s="82" t="s">
        <v>28</v>
      </c>
      <c r="E673" s="82" t="s">
        <v>28</v>
      </c>
      <c r="F673" s="82" t="s">
        <v>29</v>
      </c>
      <c r="G673" s="82" t="s">
        <v>1887</v>
      </c>
      <c r="H673" s="80" t="s">
        <v>8165</v>
      </c>
      <c r="I673" s="82" t="s">
        <v>8162</v>
      </c>
      <c r="J673" s="82">
        <v>28</v>
      </c>
      <c r="K673" s="82">
        <v>7</v>
      </c>
      <c r="L673" s="82">
        <v>2018</v>
      </c>
      <c r="M673" s="76">
        <f t="shared" si="10"/>
        <v>43309</v>
      </c>
      <c r="N673" s="82" t="s">
        <v>2526</v>
      </c>
      <c r="O673" s="82">
        <v>16</v>
      </c>
      <c r="P673" s="82" t="s">
        <v>4506</v>
      </c>
      <c r="Q673" s="82" t="s">
        <v>4456</v>
      </c>
      <c r="R673" s="82" t="s">
        <v>4507</v>
      </c>
      <c r="S673" s="82" t="s">
        <v>4508</v>
      </c>
      <c r="T673" s="82" t="s">
        <v>4457</v>
      </c>
      <c r="U673" s="82" t="s">
        <v>4457</v>
      </c>
      <c r="V673" s="82" t="s">
        <v>4457</v>
      </c>
      <c r="W673" s="82" t="s">
        <v>173</v>
      </c>
      <c r="X673" s="82" t="s">
        <v>4517</v>
      </c>
      <c r="Y673" s="82" t="s">
        <v>4457</v>
      </c>
      <c r="Z673" s="80" t="str">
        <f>IF(OR(R:R="",S:S=""),"Missing",IF(OR(S:S="Both EC and Condoms",S:S="Condom",S:S="EC"),"Yes",IF(AND(R:R&lt;&gt;"0: No Method",R:R&lt;&gt;"6: EC",R:R&lt;&gt;"5: Condoms"),"Yes","No")))</f>
        <v>No</v>
      </c>
      <c r="AA6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73" s="80" t="str">
        <f>IF(W:W="Pregnant","Pregnant",IF(AND(Z:Z="No",AA:AA="Yes"),"Adopter",IF(Z:Z="Yes","Continuing User",IF(AND(Z:Z="No",AA:AA="No"),"Non-user","Missing"))))</f>
        <v>Adopter</v>
      </c>
      <c r="AC673" s="80">
        <f>VLOOKUP(N673,Registration!O:P,2,FALSE)</f>
        <v>16</v>
      </c>
      <c r="AD673" s="82" t="s">
        <v>4510</v>
      </c>
      <c r="AE673" s="82"/>
      <c r="AF673" s="82"/>
      <c r="AG673" s="82"/>
      <c r="AH673" s="82"/>
    </row>
    <row r="674" spans="1:34" s="80" customFormat="1" ht="23.1" customHeight="1">
      <c r="A674" s="82" t="s">
        <v>66</v>
      </c>
      <c r="B674" s="82" t="s">
        <v>26</v>
      </c>
      <c r="C674" s="82" t="s">
        <v>27</v>
      </c>
      <c r="D674" s="82" t="s">
        <v>28</v>
      </c>
      <c r="E674" s="82" t="s">
        <v>28</v>
      </c>
      <c r="F674" s="82" t="s">
        <v>29</v>
      </c>
      <c r="G674" s="82" t="s">
        <v>1887</v>
      </c>
      <c r="H674" s="80" t="s">
        <v>8165</v>
      </c>
      <c r="I674" s="82" t="s">
        <v>8162</v>
      </c>
      <c r="J674" s="82">
        <v>28</v>
      </c>
      <c r="K674" s="82">
        <v>7</v>
      </c>
      <c r="L674" s="82">
        <v>2018</v>
      </c>
      <c r="M674" s="76">
        <f t="shared" si="10"/>
        <v>43309</v>
      </c>
      <c r="N674" s="82" t="s">
        <v>2528</v>
      </c>
      <c r="O674" s="82">
        <v>16</v>
      </c>
      <c r="P674" s="82" t="s">
        <v>4506</v>
      </c>
      <c r="Q674" s="82" t="s">
        <v>4456</v>
      </c>
      <c r="R674" s="82" t="s">
        <v>4507</v>
      </c>
      <c r="S674" s="82" t="s">
        <v>4508</v>
      </c>
      <c r="T674" s="82" t="s">
        <v>4457</v>
      </c>
      <c r="U674" s="82" t="s">
        <v>4457</v>
      </c>
      <c r="V674" s="82" t="s">
        <v>4457</v>
      </c>
      <c r="W674" s="82" t="s">
        <v>173</v>
      </c>
      <c r="X674" s="82" t="s">
        <v>4517</v>
      </c>
      <c r="Y674" s="82" t="s">
        <v>4457</v>
      </c>
      <c r="Z674" s="80" t="str">
        <f>IF(OR(R:R="",S:S=""),"Missing",IF(OR(S:S="Both EC and Condoms",S:S="Condom",S:S="EC"),"Yes",IF(AND(R:R&lt;&gt;"0: No Method",R:R&lt;&gt;"6: EC",R:R&lt;&gt;"5: Condoms"),"Yes","No")))</f>
        <v>No</v>
      </c>
      <c r="AA6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74" s="80" t="str">
        <f>IF(W:W="Pregnant","Pregnant",IF(AND(Z:Z="No",AA:AA="Yes"),"Adopter",IF(Z:Z="Yes","Continuing User",IF(AND(Z:Z="No",AA:AA="No"),"Non-user","Missing"))))</f>
        <v>Adopter</v>
      </c>
      <c r="AC674" s="80">
        <f>VLOOKUP(N674,Registration!O:P,2,FALSE)</f>
        <v>16</v>
      </c>
      <c r="AD674" s="82" t="s">
        <v>4510</v>
      </c>
      <c r="AE674" s="82"/>
      <c r="AF674" s="82"/>
      <c r="AG674" s="82"/>
      <c r="AH674" s="82"/>
    </row>
    <row r="675" spans="1:34" s="80" customFormat="1" ht="23.1" customHeight="1">
      <c r="A675" s="82" t="s">
        <v>66</v>
      </c>
      <c r="B675" s="82" t="s">
        <v>26</v>
      </c>
      <c r="C675" s="82" t="s">
        <v>27</v>
      </c>
      <c r="D675" s="82" t="s">
        <v>28</v>
      </c>
      <c r="E675" s="82" t="s">
        <v>28</v>
      </c>
      <c r="F675" s="82" t="s">
        <v>29</v>
      </c>
      <c r="G675" s="82" t="s">
        <v>1887</v>
      </c>
      <c r="H675" s="80" t="s">
        <v>8165</v>
      </c>
      <c r="I675" s="82" t="s">
        <v>8162</v>
      </c>
      <c r="J675" s="82">
        <v>28</v>
      </c>
      <c r="K675" s="82">
        <v>7</v>
      </c>
      <c r="L675" s="82">
        <v>2018</v>
      </c>
      <c r="M675" s="76">
        <f t="shared" si="10"/>
        <v>43309</v>
      </c>
      <c r="N675" s="82" t="s">
        <v>2530</v>
      </c>
      <c r="O675" s="82">
        <v>15</v>
      </c>
      <c r="P675" s="82" t="s">
        <v>4506</v>
      </c>
      <c r="Q675" s="82" t="s">
        <v>4456</v>
      </c>
      <c r="R675" s="82" t="s">
        <v>4507</v>
      </c>
      <c r="S675" s="82" t="s">
        <v>4508</v>
      </c>
      <c r="T675" s="82" t="s">
        <v>4457</v>
      </c>
      <c r="U675" s="82" t="s">
        <v>4457</v>
      </c>
      <c r="V675" s="82" t="s">
        <v>4457</v>
      </c>
      <c r="W675" s="82" t="s">
        <v>173</v>
      </c>
      <c r="X675" s="82" t="s">
        <v>4507</v>
      </c>
      <c r="Y675" s="82" t="s">
        <v>4457</v>
      </c>
      <c r="Z675" s="80" t="str">
        <f>IF(OR(R:R="",S:S=""),"Missing",IF(OR(S:S="Both EC and Condoms",S:S="Condom",S:S="EC"),"Yes",IF(AND(R:R&lt;&gt;"0: No Method",R:R&lt;&gt;"6: EC",R:R&lt;&gt;"5: Condoms"),"Yes","No")))</f>
        <v>No</v>
      </c>
      <c r="AA6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75" s="80" t="s">
        <v>4509</v>
      </c>
      <c r="AC675" s="80">
        <f>VLOOKUP(N675,Registration!O:P,2,FALSE)</f>
        <v>15</v>
      </c>
      <c r="AD675" s="82" t="s">
        <v>4510</v>
      </c>
      <c r="AE675" s="82"/>
      <c r="AF675" s="82"/>
      <c r="AG675" s="82"/>
      <c r="AH675" s="82"/>
    </row>
    <row r="676" spans="1:34" s="80" customFormat="1" ht="23.1" customHeight="1">
      <c r="A676" s="82" t="s">
        <v>66</v>
      </c>
      <c r="B676" s="82" t="s">
        <v>26</v>
      </c>
      <c r="C676" s="82" t="s">
        <v>27</v>
      </c>
      <c r="D676" s="82" t="s">
        <v>28</v>
      </c>
      <c r="E676" s="82" t="s">
        <v>28</v>
      </c>
      <c r="F676" s="82" t="s">
        <v>29</v>
      </c>
      <c r="G676" s="82" t="s">
        <v>1887</v>
      </c>
      <c r="H676" s="80" t="s">
        <v>8165</v>
      </c>
      <c r="I676" s="82" t="s">
        <v>8162</v>
      </c>
      <c r="J676" s="82">
        <v>28</v>
      </c>
      <c r="K676" s="82">
        <v>7</v>
      </c>
      <c r="L676" s="82">
        <v>2018</v>
      </c>
      <c r="M676" s="76">
        <f t="shared" si="10"/>
        <v>43309</v>
      </c>
      <c r="N676" s="82" t="s">
        <v>2532</v>
      </c>
      <c r="O676" s="82">
        <v>17</v>
      </c>
      <c r="P676" s="82" t="s">
        <v>4506</v>
      </c>
      <c r="Q676" s="82" t="s">
        <v>4456</v>
      </c>
      <c r="R676" s="82" t="s">
        <v>4507</v>
      </c>
      <c r="S676" s="82" t="s">
        <v>4508</v>
      </c>
      <c r="T676" s="82" t="s">
        <v>4457</v>
      </c>
      <c r="U676" s="82" t="s">
        <v>4457</v>
      </c>
      <c r="V676" s="82" t="s">
        <v>4457</v>
      </c>
      <c r="W676" s="82" t="s">
        <v>173</v>
      </c>
      <c r="X676" s="82" t="s">
        <v>4507</v>
      </c>
      <c r="Y676" s="82" t="s">
        <v>4457</v>
      </c>
      <c r="Z676" s="80" t="str">
        <f>IF(OR(R:R="",S:S=""),"Missing",IF(OR(S:S="Both EC and Condoms",S:S="Condom",S:S="EC"),"Yes",IF(AND(R:R&lt;&gt;"0: No Method",R:R&lt;&gt;"6: EC",R:R&lt;&gt;"5: Condoms"),"Yes","No")))</f>
        <v>No</v>
      </c>
      <c r="AA6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76" s="80" t="s">
        <v>4509</v>
      </c>
      <c r="AC676" s="80">
        <f>VLOOKUP(N676,Registration!O:P,2,FALSE)</f>
        <v>17</v>
      </c>
      <c r="AD676" s="82" t="s">
        <v>4510</v>
      </c>
      <c r="AE676" s="82"/>
      <c r="AF676" s="82"/>
      <c r="AG676" s="82"/>
      <c r="AH676" s="82"/>
    </row>
    <row r="677" spans="1:34" s="80" customFormat="1" ht="23.1" customHeight="1">
      <c r="A677" s="82" t="s">
        <v>66</v>
      </c>
      <c r="B677" s="82" t="s">
        <v>26</v>
      </c>
      <c r="C677" s="82" t="s">
        <v>27</v>
      </c>
      <c r="D677" s="82" t="s">
        <v>28</v>
      </c>
      <c r="E677" s="82" t="s">
        <v>28</v>
      </c>
      <c r="F677" s="82" t="s">
        <v>29</v>
      </c>
      <c r="G677" s="82" t="s">
        <v>1887</v>
      </c>
      <c r="H677" s="80" t="s">
        <v>8165</v>
      </c>
      <c r="I677" s="82" t="s">
        <v>8162</v>
      </c>
      <c r="J677" s="82">
        <v>28</v>
      </c>
      <c r="K677" s="82">
        <v>7</v>
      </c>
      <c r="L677" s="82">
        <v>2018</v>
      </c>
      <c r="M677" s="76">
        <f t="shared" si="10"/>
        <v>43309</v>
      </c>
      <c r="N677" s="82" t="s">
        <v>2522</v>
      </c>
      <c r="O677" s="82">
        <v>15</v>
      </c>
      <c r="P677" s="82" t="s">
        <v>4506</v>
      </c>
      <c r="Q677" s="82" t="s">
        <v>4456</v>
      </c>
      <c r="R677" s="82" t="s">
        <v>4507</v>
      </c>
      <c r="S677" s="82" t="s">
        <v>4508</v>
      </c>
      <c r="T677" s="82" t="s">
        <v>4457</v>
      </c>
      <c r="U677" s="82" t="s">
        <v>4457</v>
      </c>
      <c r="V677" s="82" t="s">
        <v>4457</v>
      </c>
      <c r="W677" s="82" t="s">
        <v>173</v>
      </c>
      <c r="X677" s="82" t="s">
        <v>4507</v>
      </c>
      <c r="Y677" s="82" t="s">
        <v>4457</v>
      </c>
      <c r="Z677" s="80" t="str">
        <f>IF(OR(R:R="",S:S=""),"Missing",IF(OR(S:S="Both EC and Condoms",S:S="Condom",S:S="EC"),"Yes",IF(AND(R:R&lt;&gt;"0: No Method",R:R&lt;&gt;"6: EC",R:R&lt;&gt;"5: Condoms"),"Yes","No")))</f>
        <v>No</v>
      </c>
      <c r="AA6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77" s="80" t="s">
        <v>4509</v>
      </c>
      <c r="AC677" s="80">
        <f>VLOOKUP(N677,Registration!O:P,2,FALSE)</f>
        <v>15</v>
      </c>
      <c r="AD677" s="82" t="s">
        <v>4510</v>
      </c>
      <c r="AE677" s="82"/>
      <c r="AF677" s="82"/>
      <c r="AG677" s="82"/>
      <c r="AH677" s="82"/>
    </row>
    <row r="678" spans="1:34" s="80" customFormat="1" ht="23.1" customHeight="1">
      <c r="A678" s="82" t="s">
        <v>66</v>
      </c>
      <c r="B678" s="82" t="s">
        <v>26</v>
      </c>
      <c r="C678" s="82" t="s">
        <v>27</v>
      </c>
      <c r="D678" s="82" t="s">
        <v>28</v>
      </c>
      <c r="E678" s="82" t="s">
        <v>28</v>
      </c>
      <c r="F678" s="82" t="s">
        <v>29</v>
      </c>
      <c r="G678" s="82" t="s">
        <v>1887</v>
      </c>
      <c r="H678" s="80" t="s">
        <v>8165</v>
      </c>
      <c r="I678" s="82" t="s">
        <v>8162</v>
      </c>
      <c r="J678" s="82">
        <v>28</v>
      </c>
      <c r="K678" s="82">
        <v>7</v>
      </c>
      <c r="L678" s="82">
        <v>2018</v>
      </c>
      <c r="M678" s="76">
        <f t="shared" si="10"/>
        <v>43309</v>
      </c>
      <c r="N678" s="82" t="s">
        <v>2518</v>
      </c>
      <c r="O678" s="82">
        <v>15</v>
      </c>
      <c r="P678" s="82" t="s">
        <v>4506</v>
      </c>
      <c r="Q678" s="82" t="s">
        <v>4456</v>
      </c>
      <c r="R678" s="82" t="s">
        <v>4507</v>
      </c>
      <c r="S678" s="82" t="s">
        <v>4508</v>
      </c>
      <c r="T678" s="82" t="s">
        <v>4457</v>
      </c>
      <c r="U678" s="82" t="s">
        <v>4457</v>
      </c>
      <c r="V678" s="82" t="s">
        <v>4457</v>
      </c>
      <c r="W678" s="82" t="s">
        <v>173</v>
      </c>
      <c r="X678" s="82" t="s">
        <v>4507</v>
      </c>
      <c r="Y678" s="82" t="s">
        <v>4457</v>
      </c>
      <c r="Z678" s="80" t="str">
        <f>IF(OR(R:R="",S:S=""),"Missing",IF(OR(S:S="Both EC and Condoms",S:S="Condom",S:S="EC"),"Yes",IF(AND(R:R&lt;&gt;"0: No Method",R:R&lt;&gt;"6: EC",R:R&lt;&gt;"5: Condoms"),"Yes","No")))</f>
        <v>No</v>
      </c>
      <c r="AA6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78" s="80" t="s">
        <v>4509</v>
      </c>
      <c r="AC678" s="80">
        <f>VLOOKUP(N678,Registration!O:P,2,FALSE)</f>
        <v>15</v>
      </c>
      <c r="AD678" s="82" t="s">
        <v>4510</v>
      </c>
      <c r="AE678" s="82"/>
      <c r="AF678" s="82"/>
      <c r="AG678" s="82"/>
      <c r="AH678" s="82"/>
    </row>
    <row r="679" spans="1:34" s="80" customFormat="1" ht="23.1" customHeight="1">
      <c r="A679" s="82" t="s">
        <v>66</v>
      </c>
      <c r="B679" s="82" t="s">
        <v>26</v>
      </c>
      <c r="C679" s="82" t="s">
        <v>27</v>
      </c>
      <c r="D679" s="82" t="s">
        <v>28</v>
      </c>
      <c r="E679" s="82" t="s">
        <v>28</v>
      </c>
      <c r="F679" s="82" t="s">
        <v>29</v>
      </c>
      <c r="G679" s="82" t="s">
        <v>1887</v>
      </c>
      <c r="H679" s="80" t="s">
        <v>8165</v>
      </c>
      <c r="I679" s="82" t="s">
        <v>8162</v>
      </c>
      <c r="J679" s="82">
        <v>28</v>
      </c>
      <c r="K679" s="82">
        <v>7</v>
      </c>
      <c r="L679" s="82">
        <v>2018</v>
      </c>
      <c r="M679" s="76">
        <f t="shared" si="10"/>
        <v>43309</v>
      </c>
      <c r="N679" s="82" t="s">
        <v>2520</v>
      </c>
      <c r="O679" s="82">
        <v>17</v>
      </c>
      <c r="P679" s="82" t="s">
        <v>4506</v>
      </c>
      <c r="Q679" s="82" t="s">
        <v>4456</v>
      </c>
      <c r="R679" s="82" t="s">
        <v>4507</v>
      </c>
      <c r="S679" s="82" t="s">
        <v>4508</v>
      </c>
      <c r="T679" s="82" t="s">
        <v>4457</v>
      </c>
      <c r="U679" s="82" t="s">
        <v>4457</v>
      </c>
      <c r="V679" s="82" t="s">
        <v>4457</v>
      </c>
      <c r="W679" s="82" t="s">
        <v>173</v>
      </c>
      <c r="X679" s="82" t="s">
        <v>4507</v>
      </c>
      <c r="Y679" s="82" t="s">
        <v>4457</v>
      </c>
      <c r="Z679" s="80" t="str">
        <f>IF(OR(R:R="",S:S=""),"Missing",IF(OR(S:S="Both EC and Condoms",S:S="Condom",S:S="EC"),"Yes",IF(AND(R:R&lt;&gt;"0: No Method",R:R&lt;&gt;"6: EC",R:R&lt;&gt;"5: Condoms"),"Yes","No")))</f>
        <v>No</v>
      </c>
      <c r="AA6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79" s="80" t="s">
        <v>4509</v>
      </c>
      <c r="AC679" s="80">
        <f>VLOOKUP(N679,Registration!O:P,2,FALSE)</f>
        <v>17</v>
      </c>
      <c r="AD679" s="82" t="s">
        <v>4510</v>
      </c>
      <c r="AE679" s="82"/>
      <c r="AF679" s="82"/>
      <c r="AG679" s="82"/>
      <c r="AH679" s="82"/>
    </row>
    <row r="680" spans="1:34" s="80" customFormat="1" ht="23.1" customHeight="1">
      <c r="A680" s="82" t="s">
        <v>66</v>
      </c>
      <c r="B680" s="82" t="s">
        <v>26</v>
      </c>
      <c r="C680" s="82" t="s">
        <v>27</v>
      </c>
      <c r="D680" s="82" t="s">
        <v>28</v>
      </c>
      <c r="E680" s="82" t="s">
        <v>28</v>
      </c>
      <c r="F680" s="82" t="s">
        <v>29</v>
      </c>
      <c r="G680" s="82" t="s">
        <v>1887</v>
      </c>
      <c r="H680" s="80" t="s">
        <v>8165</v>
      </c>
      <c r="I680" s="82" t="s">
        <v>8162</v>
      </c>
      <c r="J680" s="82">
        <v>28</v>
      </c>
      <c r="K680" s="82">
        <v>7</v>
      </c>
      <c r="L680" s="82">
        <v>2018</v>
      </c>
      <c r="M680" s="76">
        <f t="shared" si="10"/>
        <v>43309</v>
      </c>
      <c r="N680" s="82" t="s">
        <v>2512</v>
      </c>
      <c r="O680" s="82">
        <v>19</v>
      </c>
      <c r="P680" s="82" t="s">
        <v>4506</v>
      </c>
      <c r="Q680" s="82" t="s">
        <v>4456</v>
      </c>
      <c r="R680" s="82" t="s">
        <v>4507</v>
      </c>
      <c r="S680" s="82" t="s">
        <v>4508</v>
      </c>
      <c r="T680" s="82" t="s">
        <v>4457</v>
      </c>
      <c r="U680" s="82" t="s">
        <v>4457</v>
      </c>
      <c r="V680" s="82" t="s">
        <v>4457</v>
      </c>
      <c r="W680" s="82" t="s">
        <v>173</v>
      </c>
      <c r="X680" s="82" t="s">
        <v>4515</v>
      </c>
      <c r="Y680" s="82" t="s">
        <v>4456</v>
      </c>
      <c r="Z680" s="80" t="str">
        <f>IF(OR(R:R="",S:S=""),"Missing",IF(OR(S:S="Both EC and Condoms",S:S="Condom",S:S="EC"),"Yes",IF(AND(R:R&lt;&gt;"0: No Method",R:R&lt;&gt;"6: EC",R:R&lt;&gt;"5: Condoms"),"Yes","No")))</f>
        <v>No</v>
      </c>
      <c r="AA6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80" s="80" t="str">
        <f>IF(W:W="Pregnant","Pregnant",IF(AND(Z:Z="No",AA:AA="Yes"),"Adopter",IF(Z:Z="Yes","Continuing User",IF(AND(Z:Z="No",AA:AA="No"),"Non-user","Missing"))))</f>
        <v>Adopter</v>
      </c>
      <c r="AC680" s="80">
        <f>VLOOKUP(N680,Registration!O:P,2,FALSE)</f>
        <v>19</v>
      </c>
      <c r="AD680" s="82" t="s">
        <v>4510</v>
      </c>
      <c r="AE680" s="82"/>
      <c r="AF680" s="82"/>
      <c r="AG680" s="82"/>
      <c r="AH680" s="82"/>
    </row>
    <row r="681" spans="1:34" s="80" customFormat="1" ht="23.1" customHeight="1">
      <c r="A681" s="82" t="s">
        <v>66</v>
      </c>
      <c r="B681" s="82" t="s">
        <v>26</v>
      </c>
      <c r="C681" s="82" t="s">
        <v>27</v>
      </c>
      <c r="D681" s="82" t="s">
        <v>28</v>
      </c>
      <c r="E681" s="82" t="s">
        <v>28</v>
      </c>
      <c r="F681" s="82" t="s">
        <v>29</v>
      </c>
      <c r="G681" s="82" t="s">
        <v>1887</v>
      </c>
      <c r="H681" s="80" t="s">
        <v>8165</v>
      </c>
      <c r="I681" s="82" t="s">
        <v>8162</v>
      </c>
      <c r="J681" s="82">
        <v>28</v>
      </c>
      <c r="K681" s="82">
        <v>7</v>
      </c>
      <c r="L681" s="82">
        <v>2018</v>
      </c>
      <c r="M681" s="76">
        <f t="shared" si="10"/>
        <v>43309</v>
      </c>
      <c r="N681" s="82" t="s">
        <v>2510</v>
      </c>
      <c r="O681" s="82">
        <v>16</v>
      </c>
      <c r="P681" s="82" t="s">
        <v>4506</v>
      </c>
      <c r="Q681" s="82" t="s">
        <v>4456</v>
      </c>
      <c r="R681" s="82" t="s">
        <v>4507</v>
      </c>
      <c r="S681" s="82" t="s">
        <v>4508</v>
      </c>
      <c r="T681" s="82" t="s">
        <v>4457</v>
      </c>
      <c r="U681" s="82" t="s">
        <v>4457</v>
      </c>
      <c r="V681" s="82" t="s">
        <v>4457</v>
      </c>
      <c r="W681" s="82" t="s">
        <v>173</v>
      </c>
      <c r="X681" s="82" t="s">
        <v>4507</v>
      </c>
      <c r="Y681" s="82" t="s">
        <v>4457</v>
      </c>
      <c r="Z681" s="80" t="str">
        <f>IF(OR(R:R="",S:S=""),"Missing",IF(OR(S:S="Both EC and Condoms",S:S="Condom",S:S="EC"),"Yes",IF(AND(R:R&lt;&gt;"0: No Method",R:R&lt;&gt;"6: EC",R:R&lt;&gt;"5: Condoms"),"Yes","No")))</f>
        <v>No</v>
      </c>
      <c r="AA6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81" s="80" t="s">
        <v>4509</v>
      </c>
      <c r="AC681" s="80">
        <f>VLOOKUP(N681,Registration!O:P,2,FALSE)</f>
        <v>16</v>
      </c>
      <c r="AD681" s="82" t="s">
        <v>4510</v>
      </c>
      <c r="AE681" s="82"/>
      <c r="AF681" s="82"/>
      <c r="AG681" s="82"/>
      <c r="AH681" s="82"/>
    </row>
    <row r="682" spans="1:34" s="80" customFormat="1" ht="23.1" customHeight="1">
      <c r="A682" s="82" t="s">
        <v>66</v>
      </c>
      <c r="B682" s="82" t="s">
        <v>26</v>
      </c>
      <c r="C682" s="82" t="s">
        <v>27</v>
      </c>
      <c r="D682" s="82" t="s">
        <v>28</v>
      </c>
      <c r="E682" s="82" t="s">
        <v>28</v>
      </c>
      <c r="F682" s="82" t="s">
        <v>29</v>
      </c>
      <c r="G682" s="82" t="s">
        <v>1887</v>
      </c>
      <c r="H682" s="80" t="s">
        <v>8165</v>
      </c>
      <c r="I682" s="82" t="s">
        <v>8162</v>
      </c>
      <c r="J682" s="82">
        <v>28</v>
      </c>
      <c r="K682" s="82">
        <v>7</v>
      </c>
      <c r="L682" s="82">
        <v>2018</v>
      </c>
      <c r="M682" s="76">
        <f t="shared" si="10"/>
        <v>43309</v>
      </c>
      <c r="N682" s="82" t="s">
        <v>2516</v>
      </c>
      <c r="O682" s="82">
        <v>16</v>
      </c>
      <c r="P682" s="82" t="s">
        <v>4506</v>
      </c>
      <c r="Q682" s="82" t="s">
        <v>4456</v>
      </c>
      <c r="R682" s="82" t="s">
        <v>4507</v>
      </c>
      <c r="S682" s="82" t="s">
        <v>4508</v>
      </c>
      <c r="T682" s="82" t="s">
        <v>4457</v>
      </c>
      <c r="U682" s="82" t="s">
        <v>4457</v>
      </c>
      <c r="V682" s="82" t="s">
        <v>4457</v>
      </c>
      <c r="W682" s="82" t="s">
        <v>173</v>
      </c>
      <c r="X682" s="82" t="s">
        <v>4507</v>
      </c>
      <c r="Y682" s="82" t="s">
        <v>4457</v>
      </c>
      <c r="Z682" s="80" t="str">
        <f>IF(OR(R:R="",S:S=""),"Missing",IF(OR(S:S="Both EC and Condoms",S:S="Condom",S:S="EC"),"Yes",IF(AND(R:R&lt;&gt;"0: No Method",R:R&lt;&gt;"6: EC",R:R&lt;&gt;"5: Condoms"),"Yes","No")))</f>
        <v>No</v>
      </c>
      <c r="AA6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82" s="80" t="s">
        <v>4509</v>
      </c>
      <c r="AC682" s="80">
        <f>VLOOKUP(N682,Registration!O:P,2,FALSE)</f>
        <v>16</v>
      </c>
      <c r="AD682" s="82" t="s">
        <v>4510</v>
      </c>
      <c r="AE682" s="82"/>
      <c r="AF682" s="82"/>
      <c r="AG682" s="82"/>
      <c r="AH682" s="82"/>
    </row>
    <row r="683" spans="1:34" s="80" customFormat="1" ht="23.1" customHeight="1">
      <c r="A683" s="82" t="s">
        <v>66</v>
      </c>
      <c r="B683" s="82" t="s">
        <v>26</v>
      </c>
      <c r="C683" s="82" t="s">
        <v>27</v>
      </c>
      <c r="D683" s="82" t="s">
        <v>28</v>
      </c>
      <c r="E683" s="82" t="s">
        <v>28</v>
      </c>
      <c r="F683" s="82" t="s">
        <v>29</v>
      </c>
      <c r="G683" s="82" t="s">
        <v>1887</v>
      </c>
      <c r="H683" s="80" t="s">
        <v>8165</v>
      </c>
      <c r="I683" s="82" t="s">
        <v>8162</v>
      </c>
      <c r="J683" s="82">
        <v>28</v>
      </c>
      <c r="K683" s="82">
        <v>7</v>
      </c>
      <c r="L683" s="82">
        <v>2018</v>
      </c>
      <c r="M683" s="76">
        <f t="shared" si="10"/>
        <v>43309</v>
      </c>
      <c r="N683" s="82" t="s">
        <v>2538</v>
      </c>
      <c r="O683" s="82">
        <v>17</v>
      </c>
      <c r="P683" s="82" t="s">
        <v>4506</v>
      </c>
      <c r="Q683" s="82" t="s">
        <v>4456</v>
      </c>
      <c r="R683" s="82" t="s">
        <v>4507</v>
      </c>
      <c r="S683" s="82" t="s">
        <v>4508</v>
      </c>
      <c r="T683" s="82" t="s">
        <v>4457</v>
      </c>
      <c r="U683" s="82" t="s">
        <v>4457</v>
      </c>
      <c r="V683" s="82" t="s">
        <v>4457</v>
      </c>
      <c r="W683" s="82" t="s">
        <v>173</v>
      </c>
      <c r="X683" s="82" t="s">
        <v>4507</v>
      </c>
      <c r="Y683" s="82" t="s">
        <v>4457</v>
      </c>
      <c r="Z683" s="80" t="str">
        <f>IF(OR(R:R="",S:S=""),"Missing",IF(OR(S:S="Both EC and Condoms",S:S="Condom",S:S="EC"),"Yes",IF(AND(R:R&lt;&gt;"0: No Method",R:R&lt;&gt;"6: EC",R:R&lt;&gt;"5: Condoms"),"Yes","No")))</f>
        <v>No</v>
      </c>
      <c r="AA6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83" s="80" t="s">
        <v>4509</v>
      </c>
      <c r="AC683" s="80">
        <f>VLOOKUP(N683,Registration!O:P,2,FALSE)</f>
        <v>17</v>
      </c>
      <c r="AD683" s="82" t="s">
        <v>4510</v>
      </c>
      <c r="AE683" s="82"/>
      <c r="AF683" s="82"/>
      <c r="AG683" s="82"/>
      <c r="AH683" s="82"/>
    </row>
    <row r="684" spans="1:34" s="80" customFormat="1" ht="23.1" customHeight="1">
      <c r="A684" s="82" t="s">
        <v>66</v>
      </c>
      <c r="B684" s="82" t="s">
        <v>26</v>
      </c>
      <c r="C684" s="82" t="s">
        <v>27</v>
      </c>
      <c r="D684" s="82" t="s">
        <v>28</v>
      </c>
      <c r="E684" s="82" t="s">
        <v>28</v>
      </c>
      <c r="F684" s="82" t="s">
        <v>29</v>
      </c>
      <c r="G684" s="82" t="s">
        <v>1887</v>
      </c>
      <c r="H684" s="80" t="s">
        <v>8165</v>
      </c>
      <c r="I684" s="82" t="s">
        <v>8162</v>
      </c>
      <c r="J684" s="82">
        <v>28</v>
      </c>
      <c r="K684" s="82">
        <v>7</v>
      </c>
      <c r="L684" s="82">
        <v>2018</v>
      </c>
      <c r="M684" s="76">
        <f t="shared" si="10"/>
        <v>43309</v>
      </c>
      <c r="N684" s="82" t="s">
        <v>2201</v>
      </c>
      <c r="O684" s="82">
        <v>15</v>
      </c>
      <c r="P684" s="82" t="s">
        <v>4511</v>
      </c>
      <c r="Q684" s="82" t="s">
        <v>4456</v>
      </c>
      <c r="R684" s="82" t="s">
        <v>4526</v>
      </c>
      <c r="S684" s="82" t="s">
        <v>4508</v>
      </c>
      <c r="T684" s="82" t="s">
        <v>4456</v>
      </c>
      <c r="U684" s="82" t="s">
        <v>4457</v>
      </c>
      <c r="V684" s="82" t="s">
        <v>4457</v>
      </c>
      <c r="W684" s="82" t="s">
        <v>173</v>
      </c>
      <c r="X684" s="82" t="s">
        <v>4517</v>
      </c>
      <c r="Y684" s="82" t="s">
        <v>4457</v>
      </c>
      <c r="Z684" s="80" t="str">
        <f>IF(OR(R:R="",S:S=""),"Missing",IF(OR(S:S="Both EC and Condoms",S:S="Condom",S:S="EC"),"Yes",IF(AND(R:R&lt;&gt;"0: No Method",R:R&lt;&gt;"6: EC",R:R&lt;&gt;"5: Condoms"),"Yes","No")))</f>
        <v>Yes</v>
      </c>
      <c r="AA6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84" s="80" t="str">
        <f>IF(W:W="Pregnant","Pregnant",IF(AND(Z:Z="No",AA:AA="Yes"),"Adopter",IF(Z:Z="Yes","Continuing User",IF(AND(Z:Z="No",AA:AA="No"),"Non-user","Missing"))))</f>
        <v>Continuing User</v>
      </c>
      <c r="AC684" s="80">
        <f>VLOOKUP(N684,Registration!O:P,2,FALSE)</f>
        <v>15</v>
      </c>
      <c r="AD684" s="82" t="s">
        <v>4510</v>
      </c>
      <c r="AE684" s="82"/>
      <c r="AF684" s="82"/>
      <c r="AG684" s="82"/>
      <c r="AH684" s="82"/>
    </row>
    <row r="685" spans="1:34" s="80" customFormat="1" ht="23.1" customHeight="1">
      <c r="A685" s="82" t="s">
        <v>66</v>
      </c>
      <c r="B685" s="82" t="s">
        <v>26</v>
      </c>
      <c r="C685" s="82" t="s">
        <v>27</v>
      </c>
      <c r="D685" s="82" t="s">
        <v>28</v>
      </c>
      <c r="E685" s="82" t="s">
        <v>28</v>
      </c>
      <c r="F685" s="82" t="s">
        <v>29</v>
      </c>
      <c r="G685" s="82" t="s">
        <v>1887</v>
      </c>
      <c r="H685" s="80" t="s">
        <v>8165</v>
      </c>
      <c r="I685" s="82" t="s">
        <v>8162</v>
      </c>
      <c r="J685" s="82">
        <v>28</v>
      </c>
      <c r="K685" s="82">
        <v>7</v>
      </c>
      <c r="L685" s="82">
        <v>2018</v>
      </c>
      <c r="M685" s="76">
        <f t="shared" si="10"/>
        <v>43309</v>
      </c>
      <c r="N685" s="82" t="s">
        <v>2536</v>
      </c>
      <c r="O685" s="82">
        <v>16</v>
      </c>
      <c r="P685" s="82" t="s">
        <v>4506</v>
      </c>
      <c r="Q685" s="82" t="s">
        <v>4456</v>
      </c>
      <c r="R685" s="82" t="s">
        <v>4507</v>
      </c>
      <c r="S685" s="82" t="s">
        <v>4508</v>
      </c>
      <c r="T685" s="82" t="s">
        <v>4457</v>
      </c>
      <c r="U685" s="82" t="s">
        <v>4457</v>
      </c>
      <c r="V685" s="82" t="s">
        <v>4457</v>
      </c>
      <c r="W685" s="82" t="s">
        <v>173</v>
      </c>
      <c r="X685" s="82" t="s">
        <v>4507</v>
      </c>
      <c r="Y685" s="82" t="s">
        <v>4457</v>
      </c>
      <c r="Z685" s="80" t="str">
        <f>IF(OR(R:R="",S:S=""),"Missing",IF(OR(S:S="Both EC and Condoms",S:S="Condom",S:S="EC"),"Yes",IF(AND(R:R&lt;&gt;"0: No Method",R:R&lt;&gt;"6: EC",R:R&lt;&gt;"5: Condoms"),"Yes","No")))</f>
        <v>No</v>
      </c>
      <c r="AA6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85" s="80" t="s">
        <v>4509</v>
      </c>
      <c r="AC685" s="80">
        <f>VLOOKUP(N685,Registration!O:P,2,FALSE)</f>
        <v>16</v>
      </c>
      <c r="AD685" s="82" t="s">
        <v>4510</v>
      </c>
      <c r="AE685" s="82"/>
      <c r="AF685" s="82"/>
      <c r="AG685" s="82"/>
      <c r="AH685" s="82"/>
    </row>
    <row r="686" spans="1:34" s="80" customFormat="1" ht="23.1" customHeight="1">
      <c r="A686" s="82" t="s">
        <v>66</v>
      </c>
      <c r="B686" s="82" t="s">
        <v>26</v>
      </c>
      <c r="C686" s="82" t="s">
        <v>27</v>
      </c>
      <c r="D686" s="82" t="s">
        <v>28</v>
      </c>
      <c r="E686" s="82" t="s">
        <v>28</v>
      </c>
      <c r="F686" s="82" t="s">
        <v>29</v>
      </c>
      <c r="G686" s="82" t="s">
        <v>1887</v>
      </c>
      <c r="H686" s="80" t="s">
        <v>8165</v>
      </c>
      <c r="I686" s="82" t="s">
        <v>8162</v>
      </c>
      <c r="J686" s="82">
        <v>28</v>
      </c>
      <c r="K686" s="82">
        <v>7</v>
      </c>
      <c r="L686" s="82">
        <v>2018</v>
      </c>
      <c r="M686" s="76">
        <f t="shared" si="10"/>
        <v>43309</v>
      </c>
      <c r="N686" s="82" t="s">
        <v>2534</v>
      </c>
      <c r="O686" s="82">
        <v>19</v>
      </c>
      <c r="P686" s="82" t="s">
        <v>4506</v>
      </c>
      <c r="Q686" s="82" t="s">
        <v>4456</v>
      </c>
      <c r="R686" s="82" t="s">
        <v>4507</v>
      </c>
      <c r="S686" s="82" t="s">
        <v>4508</v>
      </c>
      <c r="T686" s="82" t="s">
        <v>4456</v>
      </c>
      <c r="U686" s="82" t="s">
        <v>4457</v>
      </c>
      <c r="V686" s="82" t="s">
        <v>4457</v>
      </c>
      <c r="W686" s="82" t="s">
        <v>173</v>
      </c>
      <c r="X686" s="82" t="s">
        <v>4517</v>
      </c>
      <c r="Y686" s="82" t="s">
        <v>4457</v>
      </c>
      <c r="Z686" s="80" t="str">
        <f>IF(OR(R:R="",S:S=""),"Missing",IF(OR(S:S="Both EC and Condoms",S:S="Condom",S:S="EC"),"Yes",IF(AND(R:R&lt;&gt;"0: No Method",R:R&lt;&gt;"6: EC",R:R&lt;&gt;"5: Condoms"),"Yes","No")))</f>
        <v>No</v>
      </c>
      <c r="AA6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86" s="80" t="str">
        <f>IF(W:W="Pregnant","Pregnant",IF(AND(Z:Z="No",AA:AA="Yes"),"Adopter",IF(Z:Z="Yes","Continuing User",IF(AND(Z:Z="No",AA:AA="No"),"Non-user","Missing"))))</f>
        <v>Adopter</v>
      </c>
      <c r="AC686" s="80">
        <f>VLOOKUP(N686,Registration!O:P,2,FALSE)</f>
        <v>19</v>
      </c>
      <c r="AD686" s="82" t="s">
        <v>4510</v>
      </c>
      <c r="AE686" s="82"/>
      <c r="AF686" s="82"/>
      <c r="AG686" s="82"/>
      <c r="AH686" s="82"/>
    </row>
    <row r="687" spans="1:34" s="80" customFormat="1" ht="23.1" customHeight="1">
      <c r="A687" s="82" t="s">
        <v>66</v>
      </c>
      <c r="B687" s="82" t="s">
        <v>26</v>
      </c>
      <c r="C687" s="82" t="s">
        <v>27</v>
      </c>
      <c r="D687" s="82" t="s">
        <v>28</v>
      </c>
      <c r="E687" s="82" t="s">
        <v>28</v>
      </c>
      <c r="F687" s="82" t="s">
        <v>29</v>
      </c>
      <c r="G687" s="82" t="s">
        <v>1887</v>
      </c>
      <c r="H687" s="80" t="s">
        <v>8165</v>
      </c>
      <c r="I687" s="82" t="s">
        <v>8162</v>
      </c>
      <c r="J687" s="82">
        <v>28</v>
      </c>
      <c r="K687" s="82">
        <v>7</v>
      </c>
      <c r="L687" s="82">
        <v>2018</v>
      </c>
      <c r="M687" s="76">
        <f t="shared" si="10"/>
        <v>43309</v>
      </c>
      <c r="N687" s="82" t="s">
        <v>2514</v>
      </c>
      <c r="O687" s="82">
        <v>15</v>
      </c>
      <c r="P687" s="82" t="s">
        <v>4506</v>
      </c>
      <c r="Q687" s="82" t="s">
        <v>4456</v>
      </c>
      <c r="R687" s="82" t="s">
        <v>4507</v>
      </c>
      <c r="S687" s="82" t="s">
        <v>4508</v>
      </c>
      <c r="T687" s="82" t="s">
        <v>4457</v>
      </c>
      <c r="U687" s="82" t="s">
        <v>4457</v>
      </c>
      <c r="V687" s="82" t="s">
        <v>4457</v>
      </c>
      <c r="W687" s="82" t="s">
        <v>173</v>
      </c>
      <c r="X687" s="82" t="s">
        <v>4507</v>
      </c>
      <c r="Y687" s="82" t="s">
        <v>4457</v>
      </c>
      <c r="Z687" s="80" t="str">
        <f>IF(OR(R:R="",S:S=""),"Missing",IF(OR(S:S="Both EC and Condoms",S:S="Condom",S:S="EC"),"Yes",IF(AND(R:R&lt;&gt;"0: No Method",R:R&lt;&gt;"6: EC",R:R&lt;&gt;"5: Condoms"),"Yes","No")))</f>
        <v>No</v>
      </c>
      <c r="AA6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87" s="80" t="s">
        <v>4509</v>
      </c>
      <c r="AC687" s="80">
        <f>VLOOKUP(N687,Registration!O:P,2,FALSE)</f>
        <v>15</v>
      </c>
      <c r="AD687" s="82" t="s">
        <v>4510</v>
      </c>
      <c r="AE687" s="82"/>
      <c r="AF687" s="82"/>
      <c r="AG687" s="82"/>
      <c r="AH687" s="82"/>
    </row>
    <row r="688" spans="1:34" s="80" customFormat="1" ht="23.1" customHeight="1">
      <c r="A688" s="82" t="s">
        <v>66</v>
      </c>
      <c r="B688" s="82" t="s">
        <v>26</v>
      </c>
      <c r="C688" s="82" t="s">
        <v>27</v>
      </c>
      <c r="D688" s="82" t="s">
        <v>28</v>
      </c>
      <c r="E688" s="82" t="s">
        <v>28</v>
      </c>
      <c r="F688" s="82" t="s">
        <v>29</v>
      </c>
      <c r="G688" s="82" t="s">
        <v>1887</v>
      </c>
      <c r="H688" s="80" t="s">
        <v>8165</v>
      </c>
      <c r="I688" s="82" t="s">
        <v>8162</v>
      </c>
      <c r="J688" s="82">
        <v>28</v>
      </c>
      <c r="K688" s="82">
        <v>7</v>
      </c>
      <c r="L688" s="82">
        <v>2018</v>
      </c>
      <c r="M688" s="76">
        <f t="shared" si="10"/>
        <v>43309</v>
      </c>
      <c r="N688" s="82" t="s">
        <v>2493</v>
      </c>
      <c r="O688" s="82">
        <v>16</v>
      </c>
      <c r="P688" s="82" t="s">
        <v>4511</v>
      </c>
      <c r="Q688" s="82" t="s">
        <v>4456</v>
      </c>
      <c r="R688" s="82" t="s">
        <v>4507</v>
      </c>
      <c r="S688" s="82" t="s">
        <v>4508</v>
      </c>
      <c r="T688" s="82" t="s">
        <v>4457</v>
      </c>
      <c r="U688" s="82" t="s">
        <v>4457</v>
      </c>
      <c r="V688" s="82" t="s">
        <v>4457</v>
      </c>
      <c r="W688" s="82" t="s">
        <v>173</v>
      </c>
      <c r="X688" s="82" t="s">
        <v>4507</v>
      </c>
      <c r="Y688" s="82" t="s">
        <v>4457</v>
      </c>
      <c r="Z688" s="80" t="str">
        <f>IF(OR(R:R="",S:S=""),"Missing",IF(OR(S:S="Both EC and Condoms",S:S="Condom",S:S="EC"),"Yes",IF(AND(R:R&lt;&gt;"0: No Method",R:R&lt;&gt;"6: EC",R:R&lt;&gt;"5: Condoms"),"Yes","No")))</f>
        <v>No</v>
      </c>
      <c r="AA6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88" s="80" t="s">
        <v>4509</v>
      </c>
      <c r="AC688" s="80">
        <f>VLOOKUP(N688,Registration!O:P,2,FALSE)</f>
        <v>16</v>
      </c>
      <c r="AD688" s="82" t="s">
        <v>4510</v>
      </c>
      <c r="AE688" s="82"/>
      <c r="AF688" s="82"/>
      <c r="AG688" s="82"/>
      <c r="AH688" s="82"/>
    </row>
    <row r="689" spans="1:34" s="80" customFormat="1" ht="23.1" customHeight="1">
      <c r="A689" s="82" t="s">
        <v>66</v>
      </c>
      <c r="B689" s="82" t="s">
        <v>26</v>
      </c>
      <c r="C689" s="82" t="s">
        <v>27</v>
      </c>
      <c r="D689" s="82" t="s">
        <v>28</v>
      </c>
      <c r="E689" s="82" t="s">
        <v>28</v>
      </c>
      <c r="F689" s="82" t="s">
        <v>29</v>
      </c>
      <c r="G689" s="82" t="s">
        <v>1887</v>
      </c>
      <c r="H689" s="80" t="s">
        <v>8165</v>
      </c>
      <c r="I689" s="82" t="s">
        <v>8162</v>
      </c>
      <c r="J689" s="82">
        <v>28</v>
      </c>
      <c r="K689" s="82">
        <v>7</v>
      </c>
      <c r="L689" s="82">
        <v>2018</v>
      </c>
      <c r="M689" s="76">
        <f t="shared" si="10"/>
        <v>43309</v>
      </c>
      <c r="N689" s="82" t="s">
        <v>2524</v>
      </c>
      <c r="O689" s="82">
        <v>15</v>
      </c>
      <c r="P689" s="82" t="s">
        <v>4506</v>
      </c>
      <c r="Q689" s="82" t="s">
        <v>4456</v>
      </c>
      <c r="R689" s="82" t="s">
        <v>4507</v>
      </c>
      <c r="S689" s="82" t="s">
        <v>4508</v>
      </c>
      <c r="T689" s="82" t="s">
        <v>4457</v>
      </c>
      <c r="U689" s="82" t="s">
        <v>4457</v>
      </c>
      <c r="V689" s="82" t="s">
        <v>4457</v>
      </c>
      <c r="W689" s="82" t="s">
        <v>173</v>
      </c>
      <c r="X689" s="82" t="s">
        <v>4507</v>
      </c>
      <c r="Y689" s="82" t="s">
        <v>4457</v>
      </c>
      <c r="Z689" s="80" t="str">
        <f>IF(OR(R:R="",S:S=""),"Missing",IF(OR(S:S="Both EC and Condoms",S:S="Condom",S:S="EC"),"Yes",IF(AND(R:R&lt;&gt;"0: No Method",R:R&lt;&gt;"6: EC",R:R&lt;&gt;"5: Condoms"),"Yes","No")))</f>
        <v>No</v>
      </c>
      <c r="AA6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89" s="80" t="s">
        <v>4509</v>
      </c>
      <c r="AC689" s="80">
        <f>VLOOKUP(N689,Registration!O:P,2,FALSE)</f>
        <v>15</v>
      </c>
      <c r="AD689" s="82" t="s">
        <v>4510</v>
      </c>
      <c r="AE689" s="82"/>
      <c r="AF689" s="82"/>
      <c r="AG689" s="82"/>
      <c r="AH689" s="82"/>
    </row>
    <row r="690" spans="1:34" s="80" customFormat="1" ht="23.1" customHeight="1">
      <c r="A690" s="82" t="s">
        <v>66</v>
      </c>
      <c r="B690" s="82" t="s">
        <v>26</v>
      </c>
      <c r="C690" s="82" t="s">
        <v>27</v>
      </c>
      <c r="D690" s="82" t="s">
        <v>28</v>
      </c>
      <c r="E690" s="82" t="s">
        <v>28</v>
      </c>
      <c r="F690" s="82" t="s">
        <v>29</v>
      </c>
      <c r="G690" s="82" t="s">
        <v>1887</v>
      </c>
      <c r="H690" s="80" t="s">
        <v>8165</v>
      </c>
      <c r="I690" s="82" t="s">
        <v>8162</v>
      </c>
      <c r="J690" s="82">
        <v>28</v>
      </c>
      <c r="K690" s="82">
        <v>7</v>
      </c>
      <c r="L690" s="82">
        <v>2018</v>
      </c>
      <c r="M690" s="76">
        <f t="shared" si="10"/>
        <v>43309</v>
      </c>
      <c r="N690" s="82" t="s">
        <v>2482</v>
      </c>
      <c r="O690" s="82">
        <v>16</v>
      </c>
      <c r="P690" s="82" t="s">
        <v>4511</v>
      </c>
      <c r="Q690" s="82" t="s">
        <v>4456</v>
      </c>
      <c r="R690" s="82" t="s">
        <v>4507</v>
      </c>
      <c r="S690" s="82" t="s">
        <v>4508</v>
      </c>
      <c r="T690" s="82" t="s">
        <v>4457</v>
      </c>
      <c r="U690" s="82" t="s">
        <v>4457</v>
      </c>
      <c r="V690" s="82" t="s">
        <v>4457</v>
      </c>
      <c r="W690" s="82" t="s">
        <v>173</v>
      </c>
      <c r="X690" s="82" t="s">
        <v>4515</v>
      </c>
      <c r="Y690" s="82" t="s">
        <v>4456</v>
      </c>
      <c r="Z690" s="80" t="str">
        <f>IF(OR(R:R="",S:S=""),"Missing",IF(OR(S:S="Both EC and Condoms",S:S="Condom",S:S="EC"),"Yes",IF(AND(R:R&lt;&gt;"0: No Method",R:R&lt;&gt;"6: EC",R:R&lt;&gt;"5: Condoms"),"Yes","No")))</f>
        <v>No</v>
      </c>
      <c r="AA6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90" s="80" t="str">
        <f>IF(W:W="Pregnant","Pregnant",IF(AND(Z:Z="No",AA:AA="Yes"),"Adopter",IF(Z:Z="Yes","Continuing User",IF(AND(Z:Z="No",AA:AA="No"),"Non-user","Missing"))))</f>
        <v>Adopter</v>
      </c>
      <c r="AC690" s="80">
        <f>VLOOKUP(N690,Registration!O:P,2,FALSE)</f>
        <v>16</v>
      </c>
      <c r="AD690" s="82" t="s">
        <v>4510</v>
      </c>
      <c r="AE690" s="82"/>
      <c r="AF690" s="82"/>
      <c r="AG690" s="82"/>
      <c r="AH690" s="82"/>
    </row>
    <row r="691" spans="1:34" s="80" customFormat="1" ht="23.1" customHeight="1">
      <c r="A691" s="82" t="s">
        <v>70</v>
      </c>
      <c r="B691" s="82" t="s">
        <v>26</v>
      </c>
      <c r="C691" s="82" t="s">
        <v>27</v>
      </c>
      <c r="D691" s="82" t="s">
        <v>28</v>
      </c>
      <c r="E691" s="82" t="s">
        <v>28</v>
      </c>
      <c r="F691" s="82" t="s">
        <v>29</v>
      </c>
      <c r="G691" s="82" t="s">
        <v>1887</v>
      </c>
      <c r="H691" s="80" t="s">
        <v>8165</v>
      </c>
      <c r="I691" s="82" t="s">
        <v>8162</v>
      </c>
      <c r="J691" s="82">
        <v>28</v>
      </c>
      <c r="K691" s="82">
        <v>7</v>
      </c>
      <c r="L691" s="82">
        <v>2018</v>
      </c>
      <c r="M691" s="76">
        <f t="shared" si="10"/>
        <v>43309</v>
      </c>
      <c r="N691" s="82" t="s">
        <v>2488</v>
      </c>
      <c r="O691" s="82">
        <v>15</v>
      </c>
      <c r="P691" s="82" t="s">
        <v>4511</v>
      </c>
      <c r="Q691" s="82" t="s">
        <v>4456</v>
      </c>
      <c r="R691" s="82" t="s">
        <v>4507</v>
      </c>
      <c r="S691" s="82" t="s">
        <v>4508</v>
      </c>
      <c r="T691" s="82" t="s">
        <v>4456</v>
      </c>
      <c r="U691" s="82" t="s">
        <v>4456</v>
      </c>
      <c r="V691" s="82" t="s">
        <v>4456</v>
      </c>
      <c r="W691" s="82" t="s">
        <v>173</v>
      </c>
      <c r="X691" s="82" t="s">
        <v>4507</v>
      </c>
      <c r="Y691" s="82" t="s">
        <v>4457</v>
      </c>
      <c r="Z691" s="80" t="str">
        <f>IF(OR(R:R="",S:S=""),"Missing",IF(OR(S:S="Both EC and Condoms",S:S="Condom",S:S="EC"),"Yes",IF(AND(R:R&lt;&gt;"0: No Method",R:R&lt;&gt;"6: EC",R:R&lt;&gt;"5: Condoms"),"Yes","No")))</f>
        <v>No</v>
      </c>
      <c r="AA6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91" s="80" t="s">
        <v>4509</v>
      </c>
      <c r="AC691" s="80">
        <f>VLOOKUP(N691,Registration!O:P,2,FALSE)</f>
        <v>15</v>
      </c>
      <c r="AD691" s="82" t="s">
        <v>4510</v>
      </c>
      <c r="AE691" s="82"/>
      <c r="AF691" s="82"/>
      <c r="AG691" s="82"/>
      <c r="AH691" s="82"/>
    </row>
    <row r="692" spans="1:34" s="80" customFormat="1" ht="23.1" customHeight="1">
      <c r="A692" s="82" t="s">
        <v>66</v>
      </c>
      <c r="B692" s="82" t="s">
        <v>26</v>
      </c>
      <c r="C692" s="82" t="s">
        <v>27</v>
      </c>
      <c r="D692" s="82" t="s">
        <v>28</v>
      </c>
      <c r="E692" s="82" t="s">
        <v>28</v>
      </c>
      <c r="F692" s="82" t="s">
        <v>29</v>
      </c>
      <c r="G692" s="82" t="s">
        <v>1887</v>
      </c>
      <c r="H692" s="80" t="s">
        <v>8165</v>
      </c>
      <c r="I692" s="82" t="s">
        <v>8162</v>
      </c>
      <c r="J692" s="82">
        <v>28</v>
      </c>
      <c r="K692" s="82">
        <v>7</v>
      </c>
      <c r="L692" s="82">
        <v>2018</v>
      </c>
      <c r="M692" s="76">
        <f t="shared" si="10"/>
        <v>43309</v>
      </c>
      <c r="N692" s="82" t="s">
        <v>2540</v>
      </c>
      <c r="O692" s="82">
        <v>15</v>
      </c>
      <c r="P692" s="82" t="s">
        <v>4506</v>
      </c>
      <c r="Q692" s="82" t="s">
        <v>4456</v>
      </c>
      <c r="R692" s="82" t="s">
        <v>4507</v>
      </c>
      <c r="S692" s="82" t="s">
        <v>4508</v>
      </c>
      <c r="T692" s="82" t="s">
        <v>4457</v>
      </c>
      <c r="U692" s="82" t="s">
        <v>4457</v>
      </c>
      <c r="V692" s="82" t="s">
        <v>4457</v>
      </c>
      <c r="W692" s="82" t="s">
        <v>173</v>
      </c>
      <c r="X692" s="82" t="s">
        <v>4507</v>
      </c>
      <c r="Y692" s="82" t="s">
        <v>4457</v>
      </c>
      <c r="Z692" s="80" t="str">
        <f>IF(OR(R:R="",S:S=""),"Missing",IF(OR(S:S="Both EC and Condoms",S:S="Condom",S:S="EC"),"Yes",IF(AND(R:R&lt;&gt;"0: No Method",R:R&lt;&gt;"6: EC",R:R&lt;&gt;"5: Condoms"),"Yes","No")))</f>
        <v>No</v>
      </c>
      <c r="AA6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92" s="80" t="s">
        <v>4509</v>
      </c>
      <c r="AC692" s="80">
        <f>VLOOKUP(N692,Registration!O:P,2,FALSE)</f>
        <v>15</v>
      </c>
      <c r="AD692" s="82" t="s">
        <v>4510</v>
      </c>
      <c r="AE692" s="82"/>
      <c r="AF692" s="82"/>
      <c r="AG692" s="82"/>
      <c r="AH692" s="82"/>
    </row>
    <row r="693" spans="1:34" s="80" customFormat="1" ht="23.1" customHeight="1">
      <c r="A693" s="82" t="s">
        <v>66</v>
      </c>
      <c r="B693" s="82" t="s">
        <v>26</v>
      </c>
      <c r="C693" s="82" t="s">
        <v>27</v>
      </c>
      <c r="D693" s="82" t="s">
        <v>28</v>
      </c>
      <c r="E693" s="82" t="s">
        <v>28</v>
      </c>
      <c r="F693" s="82" t="s">
        <v>29</v>
      </c>
      <c r="G693" s="82" t="s">
        <v>1887</v>
      </c>
      <c r="H693" s="80" t="s">
        <v>8165</v>
      </c>
      <c r="I693" s="82" t="s">
        <v>8163</v>
      </c>
      <c r="J693" s="82">
        <v>30</v>
      </c>
      <c r="K693" s="82">
        <v>7</v>
      </c>
      <c r="L693" s="82">
        <v>2018</v>
      </c>
      <c r="M693" s="76">
        <f t="shared" si="10"/>
        <v>43311</v>
      </c>
      <c r="N693" s="82" t="s">
        <v>2543</v>
      </c>
      <c r="O693" s="82">
        <v>15</v>
      </c>
      <c r="P693" s="82" t="s">
        <v>4506</v>
      </c>
      <c r="Q693" s="82" t="s">
        <v>4456</v>
      </c>
      <c r="R693" s="82" t="s">
        <v>4507</v>
      </c>
      <c r="S693" s="82" t="s">
        <v>4508</v>
      </c>
      <c r="T693" s="82" t="s">
        <v>4457</v>
      </c>
      <c r="U693" s="82" t="s">
        <v>4457</v>
      </c>
      <c r="V693" s="82" t="s">
        <v>4457</v>
      </c>
      <c r="W693" s="82" t="s">
        <v>1118</v>
      </c>
      <c r="X693" s="82" t="s">
        <v>4507</v>
      </c>
      <c r="Y693" s="82" t="s">
        <v>4457</v>
      </c>
      <c r="Z693" s="80" t="str">
        <f>IF(OR(R:R="",S:S=""),"Missing",IF(OR(S:S="Both EC and Condoms",S:S="Condom",S:S="EC"),"Yes",IF(AND(R:R&lt;&gt;"0: No Method",R:R&lt;&gt;"6: EC",R:R&lt;&gt;"5: Condoms"),"Yes","No")))</f>
        <v>No</v>
      </c>
      <c r="AA6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93" s="80" t="str">
        <f>IF(W:W="Pregnant","Pregnant",IF(AND(Z:Z="No",AA:AA="Yes"),"Adopter",IF(Z:Z="Yes","Continuing User",IF(AND(Z:Z="No",AA:AA="No"),"Non-user","Missing"))))</f>
        <v>Pregnant</v>
      </c>
      <c r="AC693" s="80">
        <f>VLOOKUP(N693,Registration!O:P,2,FALSE)</f>
        <v>15</v>
      </c>
      <c r="AD693" s="82" t="s">
        <v>4510</v>
      </c>
      <c r="AE693" s="82"/>
      <c r="AF693" s="82"/>
      <c r="AG693" s="82"/>
      <c r="AH693" s="82"/>
    </row>
    <row r="694" spans="1:34" s="80" customFormat="1" ht="23.1" customHeight="1">
      <c r="A694" s="82" t="s">
        <v>66</v>
      </c>
      <c r="B694" s="82" t="s">
        <v>26</v>
      </c>
      <c r="C694" s="82" t="s">
        <v>27</v>
      </c>
      <c r="D694" s="82" t="s">
        <v>28</v>
      </c>
      <c r="E694" s="82" t="s">
        <v>28</v>
      </c>
      <c r="F694" s="82" t="s">
        <v>111</v>
      </c>
      <c r="G694" s="82" t="s">
        <v>167</v>
      </c>
      <c r="H694" s="80" t="s">
        <v>8159</v>
      </c>
      <c r="I694" s="82" t="s">
        <v>8161</v>
      </c>
      <c r="J694" s="82">
        <v>23</v>
      </c>
      <c r="K694" s="82">
        <v>7</v>
      </c>
      <c r="L694" s="82">
        <v>2018</v>
      </c>
      <c r="M694" s="76">
        <f t="shared" si="10"/>
        <v>43304</v>
      </c>
      <c r="N694" s="82" t="s">
        <v>752</v>
      </c>
      <c r="O694" s="82">
        <v>18</v>
      </c>
      <c r="P694" s="82" t="s">
        <v>4506</v>
      </c>
      <c r="Q694" s="82" t="s">
        <v>4456</v>
      </c>
      <c r="R694" s="82" t="s">
        <v>4507</v>
      </c>
      <c r="S694" s="82" t="s">
        <v>4508</v>
      </c>
      <c r="T694" s="82" t="s">
        <v>4456</v>
      </c>
      <c r="U694" s="82" t="s">
        <v>4456</v>
      </c>
      <c r="V694" s="82" t="s">
        <v>4456</v>
      </c>
      <c r="W694" s="82" t="s">
        <v>173</v>
      </c>
      <c r="X694" s="82" t="s">
        <v>4524</v>
      </c>
      <c r="Y694" s="82" t="s">
        <v>4457</v>
      </c>
      <c r="Z694" s="80" t="str">
        <f>IF(OR(R:R="",S:S=""),"Missing",IF(OR(S:S="Both EC and Condoms",S:S="Condom",S:S="EC"),"Yes",IF(AND(R:R&lt;&gt;"0: No Method",R:R&lt;&gt;"6: EC",R:R&lt;&gt;"5: Condoms"),"Yes","No")))</f>
        <v>No</v>
      </c>
      <c r="AA6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94" s="80" t="str">
        <f>IF(W:W="Pregnant","Pregnant",IF(AND(Z:Z="No",AA:AA="Yes"),"Adopter",IF(Z:Z="Yes","Continuing User",IF(AND(Z:Z="No",AA:AA="No"),"Non-user","Missing"))))</f>
        <v>Adopter</v>
      </c>
      <c r="AC694" s="80">
        <f>VLOOKUP(N694,Registration!O:P,2,FALSE)</f>
        <v>18</v>
      </c>
      <c r="AD694" s="82" t="s">
        <v>4510</v>
      </c>
      <c r="AE694" s="82"/>
      <c r="AF694" s="82"/>
      <c r="AG694" s="82"/>
      <c r="AH694" s="82"/>
    </row>
    <row r="695" spans="1:34" s="80" customFormat="1" ht="23.1" customHeight="1">
      <c r="A695" s="82" t="s">
        <v>66</v>
      </c>
      <c r="B695" s="82" t="s">
        <v>26</v>
      </c>
      <c r="C695" s="82" t="s">
        <v>27</v>
      </c>
      <c r="D695" s="82" t="s">
        <v>28</v>
      </c>
      <c r="E695" s="82" t="s">
        <v>28</v>
      </c>
      <c r="F695" s="82" t="s">
        <v>111</v>
      </c>
      <c r="G695" s="82" t="s">
        <v>167</v>
      </c>
      <c r="H695" s="80" t="s">
        <v>8159</v>
      </c>
      <c r="I695" s="82" t="s">
        <v>8161</v>
      </c>
      <c r="J695" s="82">
        <v>23</v>
      </c>
      <c r="K695" s="82">
        <v>7</v>
      </c>
      <c r="L695" s="82">
        <v>2018</v>
      </c>
      <c r="M695" s="76">
        <f t="shared" si="10"/>
        <v>43304</v>
      </c>
      <c r="N695" s="82" t="s">
        <v>753</v>
      </c>
      <c r="O695" s="82">
        <v>19</v>
      </c>
      <c r="P695" s="82" t="s">
        <v>4506</v>
      </c>
      <c r="Q695" s="82" t="s">
        <v>4456</v>
      </c>
      <c r="R695" s="82" t="s">
        <v>4507</v>
      </c>
      <c r="S695" s="82" t="s">
        <v>4508</v>
      </c>
      <c r="T695" s="82" t="s">
        <v>4456</v>
      </c>
      <c r="U695" s="82" t="s">
        <v>4456</v>
      </c>
      <c r="V695" s="82" t="s">
        <v>4456</v>
      </c>
      <c r="W695" s="82" t="s">
        <v>173</v>
      </c>
      <c r="X695" s="82" t="s">
        <v>4515</v>
      </c>
      <c r="Y695" s="82" t="s">
        <v>4456</v>
      </c>
      <c r="Z695" s="80" t="str">
        <f>IF(OR(R:R="",S:S=""),"Missing",IF(OR(S:S="Both EC and Condoms",S:S="Condom",S:S="EC"),"Yes",IF(AND(R:R&lt;&gt;"0: No Method",R:R&lt;&gt;"6: EC",R:R&lt;&gt;"5: Condoms"),"Yes","No")))</f>
        <v>No</v>
      </c>
      <c r="AA6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95" s="80" t="str">
        <f>IF(W:W="Pregnant","Pregnant",IF(AND(Z:Z="No",AA:AA="Yes"),"Adopter",IF(Z:Z="Yes","Continuing User",IF(AND(Z:Z="No",AA:AA="No"),"Non-user","Missing"))))</f>
        <v>Adopter</v>
      </c>
      <c r="AC695" s="80">
        <f>VLOOKUP(N695,Registration!O:P,2,FALSE)</f>
        <v>19</v>
      </c>
      <c r="AD695" s="82" t="s">
        <v>4510</v>
      </c>
      <c r="AE695" s="82"/>
      <c r="AF695" s="82"/>
      <c r="AG695" s="82"/>
      <c r="AH695" s="82"/>
    </row>
    <row r="696" spans="1:34" s="80" customFormat="1" ht="23.1" customHeight="1">
      <c r="A696" s="82" t="s">
        <v>66</v>
      </c>
      <c r="B696" s="82" t="s">
        <v>26</v>
      </c>
      <c r="C696" s="82" t="s">
        <v>27</v>
      </c>
      <c r="D696" s="82" t="s">
        <v>28</v>
      </c>
      <c r="E696" s="82" t="s">
        <v>28</v>
      </c>
      <c r="F696" s="82" t="s">
        <v>111</v>
      </c>
      <c r="G696" s="82" t="s">
        <v>167</v>
      </c>
      <c r="H696" s="80" t="s">
        <v>8159</v>
      </c>
      <c r="I696" s="82" t="s">
        <v>8161</v>
      </c>
      <c r="J696" s="82">
        <v>23</v>
      </c>
      <c r="K696" s="82">
        <v>7</v>
      </c>
      <c r="L696" s="82">
        <v>2018</v>
      </c>
      <c r="M696" s="76">
        <f t="shared" si="10"/>
        <v>43304</v>
      </c>
      <c r="N696" s="82" t="s">
        <v>585</v>
      </c>
      <c r="O696" s="82">
        <v>16</v>
      </c>
      <c r="P696" s="82" t="s">
        <v>4506</v>
      </c>
      <c r="Q696" s="82" t="s">
        <v>4456</v>
      </c>
      <c r="R696" s="82" t="s">
        <v>4507</v>
      </c>
      <c r="S696" s="82" t="s">
        <v>4508</v>
      </c>
      <c r="T696" s="82" t="s">
        <v>4456</v>
      </c>
      <c r="U696" s="82" t="s">
        <v>4456</v>
      </c>
      <c r="V696" s="82" t="s">
        <v>4456</v>
      </c>
      <c r="W696" s="82" t="s">
        <v>173</v>
      </c>
      <c r="X696" s="82" t="s">
        <v>4515</v>
      </c>
      <c r="Y696" s="82" t="s">
        <v>4456</v>
      </c>
      <c r="Z696" s="80" t="str">
        <f>IF(OR(R:R="",S:S=""),"Missing",IF(OR(S:S="Both EC and Condoms",S:S="Condom",S:S="EC"),"Yes",IF(AND(R:R&lt;&gt;"0: No Method",R:R&lt;&gt;"6: EC",R:R&lt;&gt;"5: Condoms"),"Yes","No")))</f>
        <v>No</v>
      </c>
      <c r="AA6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96" s="80" t="str">
        <f>IF(W:W="Pregnant","Pregnant",IF(AND(Z:Z="No",AA:AA="Yes"),"Adopter",IF(Z:Z="Yes","Continuing User",IF(AND(Z:Z="No",AA:AA="No"),"Non-user","Missing"))))</f>
        <v>Adopter</v>
      </c>
      <c r="AC696" s="80">
        <f>VLOOKUP(N696,Registration!O:P,2,FALSE)</f>
        <v>19</v>
      </c>
      <c r="AD696" s="82" t="s">
        <v>4510</v>
      </c>
      <c r="AE696" s="82"/>
      <c r="AF696" s="82"/>
      <c r="AG696" s="82"/>
      <c r="AH696" s="82"/>
    </row>
    <row r="697" spans="1:34" s="80" customFormat="1" ht="23.1" customHeight="1">
      <c r="A697" s="82" t="s">
        <v>66</v>
      </c>
      <c r="B697" s="82" t="s">
        <v>26</v>
      </c>
      <c r="C697" s="82" t="s">
        <v>27</v>
      </c>
      <c r="D697" s="82" t="s">
        <v>28</v>
      </c>
      <c r="E697" s="82" t="s">
        <v>28</v>
      </c>
      <c r="F697" s="82" t="s">
        <v>111</v>
      </c>
      <c r="G697" s="82" t="s">
        <v>167</v>
      </c>
      <c r="H697" s="80" t="s">
        <v>8159</v>
      </c>
      <c r="I697" s="82" t="s">
        <v>8161</v>
      </c>
      <c r="J697" s="82">
        <v>25</v>
      </c>
      <c r="K697" s="82">
        <v>7</v>
      </c>
      <c r="L697" s="82">
        <v>2018</v>
      </c>
      <c r="M697" s="76">
        <f t="shared" si="10"/>
        <v>43306</v>
      </c>
      <c r="N697" s="82" t="s">
        <v>509</v>
      </c>
      <c r="O697" s="82">
        <v>19</v>
      </c>
      <c r="P697" s="82" t="s">
        <v>4506</v>
      </c>
      <c r="Q697" s="82" t="s">
        <v>4456</v>
      </c>
      <c r="R697" s="82" t="s">
        <v>4507</v>
      </c>
      <c r="S697" s="82" t="s">
        <v>4508</v>
      </c>
      <c r="T697" s="82" t="s">
        <v>4456</v>
      </c>
      <c r="U697" s="82" t="s">
        <v>4456</v>
      </c>
      <c r="V697" s="82" t="s">
        <v>4456</v>
      </c>
      <c r="W697" s="82" t="s">
        <v>1118</v>
      </c>
      <c r="X697" s="82" t="s">
        <v>4507</v>
      </c>
      <c r="Y697" s="82" t="s">
        <v>4457</v>
      </c>
      <c r="Z697" s="80" t="str">
        <f>IF(OR(R:R="",S:S=""),"Missing",IF(OR(S:S="Both EC and Condoms",S:S="Condom",S:S="EC"),"Yes",IF(AND(R:R&lt;&gt;"0: No Method",R:R&lt;&gt;"6: EC",R:R&lt;&gt;"5: Condoms"),"Yes","No")))</f>
        <v>No</v>
      </c>
      <c r="AA6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97" s="80" t="str">
        <f>IF(W:W="Pregnant","Pregnant",IF(AND(Z:Z="No",AA:AA="Yes"),"Adopter",IF(Z:Z="Yes","Continuing User",IF(AND(Z:Z="No",AA:AA="No"),"Non-user","Missing"))))</f>
        <v>Pregnant</v>
      </c>
      <c r="AC697" s="80">
        <f>VLOOKUP(N697,Registration!O:P,2,FALSE)</f>
        <v>19</v>
      </c>
      <c r="AD697" s="82" t="s">
        <v>4510</v>
      </c>
      <c r="AE697" s="82"/>
      <c r="AF697" s="82"/>
      <c r="AG697" s="82"/>
      <c r="AH697" s="82"/>
    </row>
    <row r="698" spans="1:34" s="80" customFormat="1" ht="23.1" customHeight="1">
      <c r="A698" s="82" t="s">
        <v>66</v>
      </c>
      <c r="B698" s="82" t="s">
        <v>26</v>
      </c>
      <c r="C698" s="82" t="s">
        <v>27</v>
      </c>
      <c r="D698" s="82" t="s">
        <v>28</v>
      </c>
      <c r="E698" s="82" t="s">
        <v>28</v>
      </c>
      <c r="F698" s="82" t="s">
        <v>111</v>
      </c>
      <c r="G698" s="82" t="s">
        <v>167</v>
      </c>
      <c r="H698" s="80" t="s">
        <v>8159</v>
      </c>
      <c r="I698" s="82" t="s">
        <v>8161</v>
      </c>
      <c r="J698" s="82">
        <v>25</v>
      </c>
      <c r="K698" s="82">
        <v>7</v>
      </c>
      <c r="L698" s="82">
        <v>2018</v>
      </c>
      <c r="M698" s="76">
        <f t="shared" si="10"/>
        <v>43306</v>
      </c>
      <c r="N698" s="82" t="s">
        <v>757</v>
      </c>
      <c r="O698" s="82">
        <v>19</v>
      </c>
      <c r="P698" s="82" t="s">
        <v>4506</v>
      </c>
      <c r="Q698" s="82" t="s">
        <v>4456</v>
      </c>
      <c r="R698" s="82" t="s">
        <v>4507</v>
      </c>
      <c r="S698" s="82" t="s">
        <v>4508</v>
      </c>
      <c r="T698" s="82" t="s">
        <v>4456</v>
      </c>
      <c r="U698" s="82" t="s">
        <v>4456</v>
      </c>
      <c r="V698" s="82" t="s">
        <v>4456</v>
      </c>
      <c r="W698" s="82" t="s">
        <v>173</v>
      </c>
      <c r="X698" s="82" t="s">
        <v>4515</v>
      </c>
      <c r="Y698" s="82" t="s">
        <v>4456</v>
      </c>
      <c r="Z698" s="80" t="str">
        <f>IF(OR(R:R="",S:S=""),"Missing",IF(OR(S:S="Both EC and Condoms",S:S="Condom",S:S="EC"),"Yes",IF(AND(R:R&lt;&gt;"0: No Method",R:R&lt;&gt;"6: EC",R:R&lt;&gt;"5: Condoms"),"Yes","No")))</f>
        <v>No</v>
      </c>
      <c r="AA6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98" s="80" t="str">
        <f>IF(W:W="Pregnant","Pregnant",IF(AND(Z:Z="No",AA:AA="Yes"),"Adopter",IF(Z:Z="Yes","Continuing User",IF(AND(Z:Z="No",AA:AA="No"),"Non-user","Missing"))))</f>
        <v>Adopter</v>
      </c>
      <c r="AC698" s="80">
        <f>VLOOKUP(N698,Registration!O:P,2,FALSE)</f>
        <v>19</v>
      </c>
      <c r="AD698" s="82" t="s">
        <v>4510</v>
      </c>
      <c r="AE698" s="82"/>
      <c r="AF698" s="82"/>
      <c r="AG698" s="82"/>
      <c r="AH698" s="82"/>
    </row>
    <row r="699" spans="1:34" s="80" customFormat="1" ht="23.1" customHeight="1">
      <c r="A699" s="82" t="s">
        <v>66</v>
      </c>
      <c r="B699" s="82" t="s">
        <v>26</v>
      </c>
      <c r="C699" s="82" t="s">
        <v>27</v>
      </c>
      <c r="D699" s="82" t="s">
        <v>28</v>
      </c>
      <c r="E699" s="82" t="s">
        <v>28</v>
      </c>
      <c r="F699" s="82" t="s">
        <v>111</v>
      </c>
      <c r="G699" s="82" t="s">
        <v>167</v>
      </c>
      <c r="H699" s="80" t="s">
        <v>8159</v>
      </c>
      <c r="I699" s="82" t="s">
        <v>8161</v>
      </c>
      <c r="J699" s="82">
        <v>26</v>
      </c>
      <c r="K699" s="82">
        <v>7</v>
      </c>
      <c r="L699" s="82">
        <v>2018</v>
      </c>
      <c r="M699" s="76">
        <f t="shared" si="10"/>
        <v>43307</v>
      </c>
      <c r="N699" s="82" t="s">
        <v>748</v>
      </c>
      <c r="O699" s="82">
        <v>19</v>
      </c>
      <c r="P699" s="82" t="s">
        <v>4506</v>
      </c>
      <c r="Q699" s="82" t="s">
        <v>4456</v>
      </c>
      <c r="R699" s="82" t="s">
        <v>4507</v>
      </c>
      <c r="S699" s="82" t="s">
        <v>4508</v>
      </c>
      <c r="T699" s="82" t="s">
        <v>4456</v>
      </c>
      <c r="U699" s="82" t="s">
        <v>4456</v>
      </c>
      <c r="V699" s="82" t="s">
        <v>4456</v>
      </c>
      <c r="W699" s="82" t="s">
        <v>173</v>
      </c>
      <c r="X699" s="82" t="s">
        <v>4515</v>
      </c>
      <c r="Y699" s="82" t="s">
        <v>4456</v>
      </c>
      <c r="Z699" s="80" t="str">
        <f>IF(OR(R:R="",S:S=""),"Missing",IF(OR(S:S="Both EC and Condoms",S:S="Condom",S:S="EC"),"Yes",IF(AND(R:R&lt;&gt;"0: No Method",R:R&lt;&gt;"6: EC",R:R&lt;&gt;"5: Condoms"),"Yes","No")))</f>
        <v>No</v>
      </c>
      <c r="AA6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99" s="80" t="str">
        <f>IF(W:W="Pregnant","Pregnant",IF(AND(Z:Z="No",AA:AA="Yes"),"Adopter",IF(Z:Z="Yes","Continuing User",IF(AND(Z:Z="No",AA:AA="No"),"Non-user","Missing"))))</f>
        <v>Adopter</v>
      </c>
      <c r="AC699" s="80">
        <f>VLOOKUP(N699,Registration!O:P,2,FALSE)</f>
        <v>18</v>
      </c>
      <c r="AD699" s="82" t="s">
        <v>4528</v>
      </c>
      <c r="AE699" s="82" t="s">
        <v>4557</v>
      </c>
      <c r="AF699" s="82" t="s">
        <v>4536</v>
      </c>
      <c r="AG699" s="82" t="s">
        <v>4558</v>
      </c>
      <c r="AH699" s="82" t="s">
        <v>4559</v>
      </c>
    </row>
    <row r="700" spans="1:34" s="80" customFormat="1" ht="23.1" customHeight="1">
      <c r="A700" s="82" t="s">
        <v>66</v>
      </c>
      <c r="B700" s="82" t="s">
        <v>26</v>
      </c>
      <c r="C700" s="82" t="s">
        <v>27</v>
      </c>
      <c r="D700" s="82" t="s">
        <v>28</v>
      </c>
      <c r="E700" s="82" t="s">
        <v>28</v>
      </c>
      <c r="F700" s="82" t="s">
        <v>111</v>
      </c>
      <c r="G700" s="82" t="s">
        <v>167</v>
      </c>
      <c r="H700" s="80" t="s">
        <v>8159</v>
      </c>
      <c r="I700" s="82" t="s">
        <v>8161</v>
      </c>
      <c r="J700" s="82">
        <v>26</v>
      </c>
      <c r="K700" s="82">
        <v>7</v>
      </c>
      <c r="L700" s="82">
        <v>2018</v>
      </c>
      <c r="M700" s="76">
        <f t="shared" si="10"/>
        <v>43307</v>
      </c>
      <c r="N700" s="82" t="s">
        <v>760</v>
      </c>
      <c r="O700" s="82">
        <v>17</v>
      </c>
      <c r="P700" s="82" t="s">
        <v>4506</v>
      </c>
      <c r="Q700" s="82" t="s">
        <v>4456</v>
      </c>
      <c r="R700" s="82" t="s">
        <v>4507</v>
      </c>
      <c r="S700" s="82" t="s">
        <v>4508</v>
      </c>
      <c r="T700" s="82" t="s">
        <v>4456</v>
      </c>
      <c r="U700" s="82" t="s">
        <v>4456</v>
      </c>
      <c r="V700" s="82" t="s">
        <v>4456</v>
      </c>
      <c r="W700" s="82" t="s">
        <v>173</v>
      </c>
      <c r="X700" s="82" t="s">
        <v>4515</v>
      </c>
      <c r="Y700" s="82" t="s">
        <v>4456</v>
      </c>
      <c r="Z700" s="80" t="str">
        <f>IF(OR(R:R="",S:S=""),"Missing",IF(OR(S:S="Both EC and Condoms",S:S="Condom",S:S="EC"),"Yes",IF(AND(R:R&lt;&gt;"0: No Method",R:R&lt;&gt;"6: EC",R:R&lt;&gt;"5: Condoms"),"Yes","No")))</f>
        <v>No</v>
      </c>
      <c r="AA7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00" s="80" t="str">
        <f>IF(W:W="Pregnant","Pregnant",IF(AND(Z:Z="No",AA:AA="Yes"),"Adopter",IF(Z:Z="Yes","Continuing User",IF(AND(Z:Z="No",AA:AA="No"),"Non-user","Missing"))))</f>
        <v>Adopter</v>
      </c>
      <c r="AC700" s="80">
        <f>VLOOKUP(N700,Registration!O:P,2,FALSE)</f>
        <v>17</v>
      </c>
      <c r="AD700" s="82" t="s">
        <v>4510</v>
      </c>
      <c r="AE700" s="82"/>
      <c r="AF700" s="82"/>
      <c r="AG700" s="82"/>
      <c r="AH700" s="82"/>
    </row>
    <row r="701" spans="1:34" s="80" customFormat="1" ht="23.1" customHeight="1">
      <c r="A701" s="82" t="s">
        <v>66</v>
      </c>
      <c r="B701" s="82" t="s">
        <v>26</v>
      </c>
      <c r="C701" s="82" t="s">
        <v>27</v>
      </c>
      <c r="D701" s="82" t="s">
        <v>28</v>
      </c>
      <c r="E701" s="82" t="s">
        <v>28</v>
      </c>
      <c r="F701" s="82" t="s">
        <v>111</v>
      </c>
      <c r="G701" s="82" t="s">
        <v>167</v>
      </c>
      <c r="H701" s="80" t="s">
        <v>8159</v>
      </c>
      <c r="I701" s="82" t="s">
        <v>8161</v>
      </c>
      <c r="J701" s="82">
        <v>27</v>
      </c>
      <c r="K701" s="82">
        <v>7</v>
      </c>
      <c r="L701" s="82">
        <v>2018</v>
      </c>
      <c r="M701" s="76">
        <f t="shared" si="10"/>
        <v>43308</v>
      </c>
      <c r="N701" s="82" t="s">
        <v>762</v>
      </c>
      <c r="O701" s="82">
        <v>19</v>
      </c>
      <c r="P701" s="82" t="s">
        <v>4506</v>
      </c>
      <c r="Q701" s="82" t="s">
        <v>4456</v>
      </c>
      <c r="R701" s="82" t="s">
        <v>4507</v>
      </c>
      <c r="S701" s="82" t="s">
        <v>4508</v>
      </c>
      <c r="T701" s="82" t="s">
        <v>4456</v>
      </c>
      <c r="U701" s="82" t="s">
        <v>4456</v>
      </c>
      <c r="V701" s="82" t="s">
        <v>4456</v>
      </c>
      <c r="W701" s="82" t="s">
        <v>173</v>
      </c>
      <c r="X701" s="82" t="s">
        <v>4515</v>
      </c>
      <c r="Y701" s="82" t="s">
        <v>4456</v>
      </c>
      <c r="Z701" s="80" t="str">
        <f>IF(OR(R:R="",S:S=""),"Missing",IF(OR(S:S="Both EC and Condoms",S:S="Condom",S:S="EC"),"Yes",IF(AND(R:R&lt;&gt;"0: No Method",R:R&lt;&gt;"6: EC",R:R&lt;&gt;"5: Condoms"),"Yes","No")))</f>
        <v>No</v>
      </c>
      <c r="AA7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01" s="80" t="str">
        <f>IF(W:W="Pregnant","Pregnant",IF(AND(Z:Z="No",AA:AA="Yes"),"Adopter",IF(Z:Z="Yes","Continuing User",IF(AND(Z:Z="No",AA:AA="No"),"Non-user","Missing"))))</f>
        <v>Adopter</v>
      </c>
      <c r="AC701" s="80">
        <f>VLOOKUP(N701,Registration!O:P,2,FALSE)</f>
        <v>19</v>
      </c>
      <c r="AD701" s="82" t="s">
        <v>4510</v>
      </c>
      <c r="AE701" s="82"/>
      <c r="AF701" s="82"/>
      <c r="AG701" s="82"/>
      <c r="AH701" s="82"/>
    </row>
    <row r="702" spans="1:34" s="80" customFormat="1" ht="23.1" customHeight="1">
      <c r="A702" s="82" t="s">
        <v>66</v>
      </c>
      <c r="B702" s="82" t="s">
        <v>26</v>
      </c>
      <c r="C702" s="82" t="s">
        <v>27</v>
      </c>
      <c r="D702" s="82" t="s">
        <v>28</v>
      </c>
      <c r="E702" s="82" t="s">
        <v>28</v>
      </c>
      <c r="F702" s="82" t="s">
        <v>111</v>
      </c>
      <c r="G702" s="82" t="s">
        <v>167</v>
      </c>
      <c r="H702" s="80" t="s">
        <v>8159</v>
      </c>
      <c r="I702" s="82" t="s">
        <v>8161</v>
      </c>
      <c r="J702" s="82">
        <v>27</v>
      </c>
      <c r="K702" s="82">
        <v>7</v>
      </c>
      <c r="L702" s="82">
        <v>2018</v>
      </c>
      <c r="M702" s="76">
        <f t="shared" si="10"/>
        <v>43308</v>
      </c>
      <c r="N702" s="82" t="s">
        <v>764</v>
      </c>
      <c r="O702" s="82">
        <v>19</v>
      </c>
      <c r="P702" s="82" t="s">
        <v>4506</v>
      </c>
      <c r="Q702" s="82" t="s">
        <v>4456</v>
      </c>
      <c r="R702" s="82" t="s">
        <v>4507</v>
      </c>
      <c r="S702" s="82" t="s">
        <v>4508</v>
      </c>
      <c r="T702" s="82" t="s">
        <v>4456</v>
      </c>
      <c r="U702" s="82" t="s">
        <v>4456</v>
      </c>
      <c r="V702" s="82" t="s">
        <v>4456</v>
      </c>
      <c r="W702" s="82" t="s">
        <v>173</v>
      </c>
      <c r="X702" s="82" t="s">
        <v>4515</v>
      </c>
      <c r="Y702" s="82" t="s">
        <v>4456</v>
      </c>
      <c r="Z702" s="80" t="str">
        <f>IF(OR(R:R="",S:S=""),"Missing",IF(OR(S:S="Both EC and Condoms",S:S="Condom",S:S="EC"),"Yes",IF(AND(R:R&lt;&gt;"0: No Method",R:R&lt;&gt;"6: EC",R:R&lt;&gt;"5: Condoms"),"Yes","No")))</f>
        <v>No</v>
      </c>
      <c r="AA7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02" s="80" t="str">
        <f>IF(W:W="Pregnant","Pregnant",IF(AND(Z:Z="No",AA:AA="Yes"),"Adopter",IF(Z:Z="Yes","Continuing User",IF(AND(Z:Z="No",AA:AA="No"),"Non-user","Missing"))))</f>
        <v>Adopter</v>
      </c>
      <c r="AC702" s="80">
        <f>VLOOKUP(N702,Registration!O:P,2,FALSE)</f>
        <v>19</v>
      </c>
      <c r="AD702" s="82" t="s">
        <v>4510</v>
      </c>
      <c r="AE702" s="82"/>
      <c r="AF702" s="82"/>
      <c r="AG702" s="82"/>
      <c r="AH702" s="82"/>
    </row>
    <row r="703" spans="1:34" s="80" customFormat="1" ht="23.1" customHeight="1">
      <c r="A703" s="82" t="s">
        <v>66</v>
      </c>
      <c r="B703" s="82" t="s">
        <v>26</v>
      </c>
      <c r="C703" s="82" t="s">
        <v>27</v>
      </c>
      <c r="D703" s="82" t="s">
        <v>28</v>
      </c>
      <c r="E703" s="82" t="s">
        <v>28</v>
      </c>
      <c r="F703" s="82" t="s">
        <v>111</v>
      </c>
      <c r="G703" s="82" t="s">
        <v>167</v>
      </c>
      <c r="H703" s="80" t="s">
        <v>8159</v>
      </c>
      <c r="I703" s="82" t="s">
        <v>8161</v>
      </c>
      <c r="J703" s="82">
        <v>28</v>
      </c>
      <c r="K703" s="82">
        <v>7</v>
      </c>
      <c r="L703" s="82">
        <v>2018</v>
      </c>
      <c r="M703" s="76">
        <f t="shared" si="10"/>
        <v>43309</v>
      </c>
      <c r="N703" s="82" t="s">
        <v>766</v>
      </c>
      <c r="O703" s="82">
        <v>19</v>
      </c>
      <c r="P703" s="82" t="s">
        <v>4506</v>
      </c>
      <c r="Q703" s="82" t="s">
        <v>4456</v>
      </c>
      <c r="R703" s="82" t="s">
        <v>4507</v>
      </c>
      <c r="S703" s="82" t="s">
        <v>4508</v>
      </c>
      <c r="T703" s="82" t="s">
        <v>4456</v>
      </c>
      <c r="U703" s="82" t="s">
        <v>4456</v>
      </c>
      <c r="V703" s="82" t="s">
        <v>4456</v>
      </c>
      <c r="W703" s="82" t="s">
        <v>173</v>
      </c>
      <c r="X703" s="82" t="s">
        <v>4515</v>
      </c>
      <c r="Y703" s="82" t="s">
        <v>4457</v>
      </c>
      <c r="Z703" s="80" t="str">
        <f>IF(OR(R:R="",S:S=""),"Missing",IF(OR(S:S="Both EC and Condoms",S:S="Condom",S:S="EC"),"Yes",IF(AND(R:R&lt;&gt;"0: No Method",R:R&lt;&gt;"6: EC",R:R&lt;&gt;"5: Condoms"),"Yes","No")))</f>
        <v>No</v>
      </c>
      <c r="AA7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03" s="80" t="str">
        <f>IF(W:W="Pregnant","Pregnant",IF(AND(Z:Z="No",AA:AA="Yes"),"Adopter",IF(Z:Z="Yes","Continuing User",IF(AND(Z:Z="No",AA:AA="No"),"Non-user","Missing"))))</f>
        <v>Adopter</v>
      </c>
      <c r="AC703" s="80">
        <f>VLOOKUP(N703,Registration!O:P,2,FALSE)</f>
        <v>19</v>
      </c>
      <c r="AD703" s="82" t="s">
        <v>4510</v>
      </c>
      <c r="AE703" s="82"/>
      <c r="AF703" s="82"/>
      <c r="AG703" s="82"/>
      <c r="AH703" s="82"/>
    </row>
    <row r="704" spans="1:34" s="80" customFormat="1" ht="23.1" customHeight="1">
      <c r="A704" s="82" t="s">
        <v>66</v>
      </c>
      <c r="B704" s="82" t="s">
        <v>26</v>
      </c>
      <c r="C704" s="82" t="s">
        <v>27</v>
      </c>
      <c r="D704" s="82" t="s">
        <v>28</v>
      </c>
      <c r="E704" s="82" t="s">
        <v>28</v>
      </c>
      <c r="F704" s="82" t="s">
        <v>111</v>
      </c>
      <c r="G704" s="82" t="s">
        <v>167</v>
      </c>
      <c r="H704" s="80" t="s">
        <v>8159</v>
      </c>
      <c r="I704" s="82" t="s">
        <v>8161</v>
      </c>
      <c r="J704" s="82">
        <v>28</v>
      </c>
      <c r="K704" s="82">
        <v>7</v>
      </c>
      <c r="L704" s="82">
        <v>2018</v>
      </c>
      <c r="M704" s="76">
        <f t="shared" si="10"/>
        <v>43309</v>
      </c>
      <c r="N704" s="82" t="s">
        <v>768</v>
      </c>
      <c r="O704" s="82">
        <v>17</v>
      </c>
      <c r="P704" s="82" t="s">
        <v>4506</v>
      </c>
      <c r="Q704" s="82" t="s">
        <v>4456</v>
      </c>
      <c r="R704" s="82" t="s">
        <v>4507</v>
      </c>
      <c r="S704" s="82" t="s">
        <v>4508</v>
      </c>
      <c r="T704" s="82" t="s">
        <v>4456</v>
      </c>
      <c r="U704" s="82" t="s">
        <v>4456</v>
      </c>
      <c r="V704" s="82" t="s">
        <v>4456</v>
      </c>
      <c r="W704" s="82" t="s">
        <v>173</v>
      </c>
      <c r="X704" s="82" t="s">
        <v>4515</v>
      </c>
      <c r="Y704" s="82" t="s">
        <v>4457</v>
      </c>
      <c r="Z704" s="80" t="str">
        <f>IF(OR(R:R="",S:S=""),"Missing",IF(OR(S:S="Both EC and Condoms",S:S="Condom",S:S="EC"),"Yes",IF(AND(R:R&lt;&gt;"0: No Method",R:R&lt;&gt;"6: EC",R:R&lt;&gt;"5: Condoms"),"Yes","No")))</f>
        <v>No</v>
      </c>
      <c r="AA7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04" s="80" t="str">
        <f>IF(W:W="Pregnant","Pregnant",IF(AND(Z:Z="No",AA:AA="Yes"),"Adopter",IF(Z:Z="Yes","Continuing User",IF(AND(Z:Z="No",AA:AA="No"),"Non-user","Missing"))))</f>
        <v>Adopter</v>
      </c>
      <c r="AC704" s="80">
        <f>VLOOKUP(N704,Registration!O:P,2,FALSE)</f>
        <v>17</v>
      </c>
      <c r="AD704" s="82" t="s">
        <v>4510</v>
      </c>
      <c r="AE704" s="82"/>
      <c r="AF704" s="82"/>
      <c r="AG704" s="82"/>
      <c r="AH704" s="82"/>
    </row>
    <row r="705" spans="1:34" s="80" customFormat="1" ht="23.1" customHeight="1">
      <c r="A705" s="82" t="s">
        <v>66</v>
      </c>
      <c r="B705" s="82" t="s">
        <v>26</v>
      </c>
      <c r="C705" s="82" t="s">
        <v>27</v>
      </c>
      <c r="D705" s="82" t="s">
        <v>28</v>
      </c>
      <c r="E705" s="82" t="s">
        <v>28</v>
      </c>
      <c r="F705" s="82" t="s">
        <v>111</v>
      </c>
      <c r="G705" s="82" t="s">
        <v>167</v>
      </c>
      <c r="H705" s="80" t="s">
        <v>8159</v>
      </c>
      <c r="I705" s="82" t="s">
        <v>8161</v>
      </c>
      <c r="J705" s="82">
        <v>28</v>
      </c>
      <c r="K705" s="82">
        <v>7</v>
      </c>
      <c r="L705" s="82">
        <v>2018</v>
      </c>
      <c r="M705" s="76">
        <f t="shared" si="10"/>
        <v>43309</v>
      </c>
      <c r="N705" s="82" t="s">
        <v>770</v>
      </c>
      <c r="O705" s="82">
        <v>19</v>
      </c>
      <c r="P705" s="82" t="s">
        <v>4506</v>
      </c>
      <c r="Q705" s="82" t="s">
        <v>4456</v>
      </c>
      <c r="R705" s="82" t="s">
        <v>4507</v>
      </c>
      <c r="S705" s="82" t="s">
        <v>4508</v>
      </c>
      <c r="T705" s="82" t="s">
        <v>4456</v>
      </c>
      <c r="U705" s="82" t="s">
        <v>4456</v>
      </c>
      <c r="V705" s="82" t="s">
        <v>4456</v>
      </c>
      <c r="W705" s="82" t="s">
        <v>173</v>
      </c>
      <c r="X705" s="82" t="s">
        <v>4516</v>
      </c>
      <c r="Y705" s="82" t="s">
        <v>4456</v>
      </c>
      <c r="Z705" s="80" t="str">
        <f>IF(OR(R:R="",S:S=""),"Missing",IF(OR(S:S="Both EC and Condoms",S:S="Condom",S:S="EC"),"Yes",IF(AND(R:R&lt;&gt;"0: No Method",R:R&lt;&gt;"6: EC",R:R&lt;&gt;"5: Condoms"),"Yes","No")))</f>
        <v>No</v>
      </c>
      <c r="AA7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05" s="80" t="str">
        <f>IF(W:W="Pregnant","Pregnant",IF(AND(Z:Z="No",AA:AA="Yes"),"Adopter",IF(Z:Z="Yes","Continuing User",IF(AND(Z:Z="No",AA:AA="No"),"Non-user","Missing"))))</f>
        <v>Adopter</v>
      </c>
      <c r="AC705" s="80">
        <f>VLOOKUP(N705,Registration!O:P,2,FALSE)</f>
        <v>19</v>
      </c>
      <c r="AD705" s="82" t="s">
        <v>4510</v>
      </c>
      <c r="AE705" s="82"/>
      <c r="AF705" s="82"/>
      <c r="AG705" s="82"/>
      <c r="AH705" s="82"/>
    </row>
    <row r="706" spans="1:34" s="80" customFormat="1" ht="23.1" customHeight="1">
      <c r="A706" s="82" t="s">
        <v>66</v>
      </c>
      <c r="B706" s="82" t="s">
        <v>26</v>
      </c>
      <c r="C706" s="82" t="s">
        <v>27</v>
      </c>
      <c r="D706" s="82" t="s">
        <v>28</v>
      </c>
      <c r="E706" s="82" t="s">
        <v>28</v>
      </c>
      <c r="F706" s="82" t="s">
        <v>111</v>
      </c>
      <c r="G706" s="82" t="s">
        <v>167</v>
      </c>
      <c r="H706" s="80" t="s">
        <v>8159</v>
      </c>
      <c r="I706" s="82" t="s">
        <v>8161</v>
      </c>
      <c r="J706" s="82">
        <v>28</v>
      </c>
      <c r="K706" s="82">
        <v>7</v>
      </c>
      <c r="L706" s="82">
        <v>2018</v>
      </c>
      <c r="M706" s="76">
        <f t="shared" ref="M706:M769" si="11">DATE(L706,K706,J706)</f>
        <v>43309</v>
      </c>
      <c r="N706" s="82" t="s">
        <v>771</v>
      </c>
      <c r="O706" s="82">
        <v>19</v>
      </c>
      <c r="P706" s="82" t="s">
        <v>4506</v>
      </c>
      <c r="Q706" s="82" t="s">
        <v>4456</v>
      </c>
      <c r="R706" s="82" t="s">
        <v>4507</v>
      </c>
      <c r="S706" s="82" t="s">
        <v>4508</v>
      </c>
      <c r="T706" s="82" t="s">
        <v>4456</v>
      </c>
      <c r="U706" s="82" t="s">
        <v>4456</v>
      </c>
      <c r="V706" s="82" t="s">
        <v>4456</v>
      </c>
      <c r="W706" s="82" t="s">
        <v>173</v>
      </c>
      <c r="X706" s="82" t="s">
        <v>4521</v>
      </c>
      <c r="Y706" s="82" t="s">
        <v>4456</v>
      </c>
      <c r="Z706" s="80" t="str">
        <f>IF(OR(R:R="",S:S=""),"Missing",IF(OR(S:S="Both EC and Condoms",S:S="Condom",S:S="EC"),"Yes",IF(AND(R:R&lt;&gt;"0: No Method",R:R&lt;&gt;"6: EC",R:R&lt;&gt;"5: Condoms"),"Yes","No")))</f>
        <v>No</v>
      </c>
      <c r="AA7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06" s="80" t="str">
        <f>IF(W:W="Pregnant","Pregnant",IF(AND(Z:Z="No",AA:AA="Yes"),"Adopter",IF(Z:Z="Yes","Continuing User",IF(AND(Z:Z="No",AA:AA="No"),"Non-user","Missing"))))</f>
        <v>Adopter</v>
      </c>
      <c r="AC706" s="80">
        <f>VLOOKUP(N706,Registration!O:P,2,FALSE)</f>
        <v>19</v>
      </c>
      <c r="AD706" s="82" t="s">
        <v>4510</v>
      </c>
      <c r="AE706" s="82"/>
      <c r="AF706" s="82"/>
      <c r="AG706" s="82"/>
      <c r="AH706" s="82"/>
    </row>
    <row r="707" spans="1:34" s="80" customFormat="1" ht="23.1" customHeight="1">
      <c r="A707" s="82" t="s">
        <v>66</v>
      </c>
      <c r="B707" s="82" t="s">
        <v>26</v>
      </c>
      <c r="C707" s="82" t="s">
        <v>27</v>
      </c>
      <c r="D707" s="82" t="s">
        <v>28</v>
      </c>
      <c r="E707" s="82" t="s">
        <v>28</v>
      </c>
      <c r="F707" s="82" t="s">
        <v>111</v>
      </c>
      <c r="G707" s="82" t="s">
        <v>167</v>
      </c>
      <c r="H707" s="80" t="s">
        <v>8159</v>
      </c>
      <c r="I707" s="82" t="s">
        <v>8161</v>
      </c>
      <c r="J707" s="82">
        <v>28</v>
      </c>
      <c r="K707" s="82">
        <v>7</v>
      </c>
      <c r="L707" s="82">
        <v>2018</v>
      </c>
      <c r="M707" s="76">
        <f t="shared" si="11"/>
        <v>43309</v>
      </c>
      <c r="N707" s="82" t="s">
        <v>773</v>
      </c>
      <c r="O707" s="82">
        <v>19</v>
      </c>
      <c r="P707" s="82" t="s">
        <v>4506</v>
      </c>
      <c r="Q707" s="82" t="s">
        <v>4456</v>
      </c>
      <c r="R707" s="82" t="s">
        <v>4507</v>
      </c>
      <c r="S707" s="82" t="s">
        <v>4508</v>
      </c>
      <c r="T707" s="82" t="s">
        <v>4456</v>
      </c>
      <c r="U707" s="82" t="s">
        <v>4456</v>
      </c>
      <c r="V707" s="82" t="s">
        <v>4456</v>
      </c>
      <c r="W707" s="82" t="s">
        <v>173</v>
      </c>
      <c r="X707" s="82" t="s">
        <v>4515</v>
      </c>
      <c r="Y707" s="82" t="s">
        <v>4456</v>
      </c>
      <c r="Z707" s="80" t="str">
        <f>IF(OR(R:R="",S:S=""),"Missing",IF(OR(S:S="Both EC and Condoms",S:S="Condom",S:S="EC"),"Yes",IF(AND(R:R&lt;&gt;"0: No Method",R:R&lt;&gt;"6: EC",R:R&lt;&gt;"5: Condoms"),"Yes","No")))</f>
        <v>No</v>
      </c>
      <c r="AA7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07" s="80" t="str">
        <f>IF(W:W="Pregnant","Pregnant",IF(AND(Z:Z="No",AA:AA="Yes"),"Adopter",IF(Z:Z="Yes","Continuing User",IF(AND(Z:Z="No",AA:AA="No"),"Non-user","Missing"))))</f>
        <v>Adopter</v>
      </c>
      <c r="AC707" s="80">
        <f>VLOOKUP(N707,Registration!O:P,2,FALSE)</f>
        <v>19</v>
      </c>
      <c r="AD707" s="82" t="s">
        <v>4510</v>
      </c>
      <c r="AE707" s="82"/>
      <c r="AF707" s="82"/>
      <c r="AG707" s="82"/>
      <c r="AH707" s="82"/>
    </row>
    <row r="708" spans="1:34" s="80" customFormat="1" ht="23.1" customHeight="1">
      <c r="A708" s="82" t="s">
        <v>66</v>
      </c>
      <c r="B708" s="82" t="s">
        <v>26</v>
      </c>
      <c r="C708" s="82" t="s">
        <v>27</v>
      </c>
      <c r="D708" s="82" t="s">
        <v>28</v>
      </c>
      <c r="E708" s="82" t="s">
        <v>28</v>
      </c>
      <c r="F708" s="82" t="s">
        <v>111</v>
      </c>
      <c r="G708" s="82" t="s">
        <v>167</v>
      </c>
      <c r="H708" s="80" t="s">
        <v>8159</v>
      </c>
      <c r="I708" s="82" t="s">
        <v>8161</v>
      </c>
      <c r="J708" s="82">
        <v>28</v>
      </c>
      <c r="K708" s="82">
        <v>7</v>
      </c>
      <c r="L708" s="82">
        <v>2018</v>
      </c>
      <c r="M708" s="76">
        <f t="shared" si="11"/>
        <v>43309</v>
      </c>
      <c r="N708" s="82" t="s">
        <v>775</v>
      </c>
      <c r="O708" s="82">
        <v>18</v>
      </c>
      <c r="P708" s="82" t="s">
        <v>4506</v>
      </c>
      <c r="Q708" s="82" t="s">
        <v>4456</v>
      </c>
      <c r="R708" s="82" t="s">
        <v>4507</v>
      </c>
      <c r="S708" s="82" t="s">
        <v>4508</v>
      </c>
      <c r="T708" s="82" t="s">
        <v>4456</v>
      </c>
      <c r="U708" s="82" t="s">
        <v>4456</v>
      </c>
      <c r="V708" s="82" t="s">
        <v>4456</v>
      </c>
      <c r="W708" s="82" t="s">
        <v>173</v>
      </c>
      <c r="X708" s="82" t="s">
        <v>4515</v>
      </c>
      <c r="Y708" s="82" t="s">
        <v>4456</v>
      </c>
      <c r="Z708" s="80" t="str">
        <f>IF(OR(R:R="",S:S=""),"Missing",IF(OR(S:S="Both EC and Condoms",S:S="Condom",S:S="EC"),"Yes",IF(AND(R:R&lt;&gt;"0: No Method",R:R&lt;&gt;"6: EC",R:R&lt;&gt;"5: Condoms"),"Yes","No")))</f>
        <v>No</v>
      </c>
      <c r="AA7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08" s="80" t="str">
        <f>IF(W:W="Pregnant","Pregnant",IF(AND(Z:Z="No",AA:AA="Yes"),"Adopter",IF(Z:Z="Yes","Continuing User",IF(AND(Z:Z="No",AA:AA="No"),"Non-user","Missing"))))</f>
        <v>Adopter</v>
      </c>
      <c r="AC708" s="80">
        <f>VLOOKUP(N708,Registration!O:P,2,FALSE)</f>
        <v>18</v>
      </c>
      <c r="AD708" s="82" t="s">
        <v>4510</v>
      </c>
      <c r="AE708" s="82"/>
      <c r="AF708" s="82"/>
      <c r="AG708" s="82"/>
      <c r="AH708" s="82"/>
    </row>
    <row r="709" spans="1:34" s="80" customFormat="1" ht="23.1" customHeight="1">
      <c r="A709" s="82" t="s">
        <v>66</v>
      </c>
      <c r="B709" s="82" t="s">
        <v>26</v>
      </c>
      <c r="C709" s="82" t="s">
        <v>27</v>
      </c>
      <c r="D709" s="82" t="s">
        <v>28</v>
      </c>
      <c r="E709" s="82" t="s">
        <v>28</v>
      </c>
      <c r="F709" s="82" t="s">
        <v>111</v>
      </c>
      <c r="G709" s="82" t="s">
        <v>167</v>
      </c>
      <c r="H709" s="80" t="s">
        <v>8159</v>
      </c>
      <c r="I709" s="82" t="s">
        <v>8161</v>
      </c>
      <c r="J709" s="82">
        <v>28</v>
      </c>
      <c r="K709" s="82">
        <v>7</v>
      </c>
      <c r="L709" s="82">
        <v>2018</v>
      </c>
      <c r="M709" s="76">
        <f t="shared" si="11"/>
        <v>43309</v>
      </c>
      <c r="N709" s="82" t="s">
        <v>777</v>
      </c>
      <c r="O709" s="82">
        <v>19</v>
      </c>
      <c r="P709" s="82" t="s">
        <v>4506</v>
      </c>
      <c r="Q709" s="82" t="s">
        <v>4456</v>
      </c>
      <c r="R709" s="82" t="s">
        <v>4507</v>
      </c>
      <c r="S709" s="82" t="s">
        <v>4508</v>
      </c>
      <c r="T709" s="82" t="s">
        <v>4456</v>
      </c>
      <c r="U709" s="82" t="s">
        <v>4456</v>
      </c>
      <c r="V709" s="82" t="s">
        <v>4456</v>
      </c>
      <c r="W709" s="82" t="s">
        <v>173</v>
      </c>
      <c r="X709" s="82" t="s">
        <v>4515</v>
      </c>
      <c r="Y709" s="82" t="s">
        <v>4456</v>
      </c>
      <c r="Z709" s="80" t="str">
        <f>IF(OR(R:R="",S:S=""),"Missing",IF(OR(S:S="Both EC and Condoms",S:S="Condom",S:S="EC"),"Yes",IF(AND(R:R&lt;&gt;"0: No Method",R:R&lt;&gt;"6: EC",R:R&lt;&gt;"5: Condoms"),"Yes","No")))</f>
        <v>No</v>
      </c>
      <c r="AA7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09" s="80" t="str">
        <f>IF(W:W="Pregnant","Pregnant",IF(AND(Z:Z="No",AA:AA="Yes"),"Adopter",IF(Z:Z="Yes","Continuing User",IF(AND(Z:Z="No",AA:AA="No"),"Non-user","Missing"))))</f>
        <v>Adopter</v>
      </c>
      <c r="AC709" s="80">
        <f>VLOOKUP(N709,Registration!O:P,2,FALSE)</f>
        <v>19</v>
      </c>
      <c r="AD709" s="82" t="s">
        <v>4510</v>
      </c>
      <c r="AE709" s="82"/>
      <c r="AF709" s="82"/>
      <c r="AG709" s="82"/>
      <c r="AH709" s="82"/>
    </row>
    <row r="710" spans="1:34" s="80" customFormat="1" ht="23.1" customHeight="1">
      <c r="A710" s="82" t="s">
        <v>66</v>
      </c>
      <c r="B710" s="82" t="s">
        <v>26</v>
      </c>
      <c r="C710" s="82" t="s">
        <v>27</v>
      </c>
      <c r="D710" s="82" t="s">
        <v>28</v>
      </c>
      <c r="E710" s="82" t="s">
        <v>28</v>
      </c>
      <c r="F710" s="82" t="s">
        <v>111</v>
      </c>
      <c r="G710" s="82" t="s">
        <v>167</v>
      </c>
      <c r="H710" s="80" t="s">
        <v>8159</v>
      </c>
      <c r="I710" s="82" t="s">
        <v>8161</v>
      </c>
      <c r="J710" s="82">
        <v>28</v>
      </c>
      <c r="K710" s="82">
        <v>7</v>
      </c>
      <c r="L710" s="82">
        <v>2018</v>
      </c>
      <c r="M710" s="76">
        <f t="shared" si="11"/>
        <v>43309</v>
      </c>
      <c r="N710" s="82" t="s">
        <v>779</v>
      </c>
      <c r="O710" s="82">
        <v>19</v>
      </c>
      <c r="P710" s="82" t="s">
        <v>4506</v>
      </c>
      <c r="Q710" s="82" t="s">
        <v>4456</v>
      </c>
      <c r="R710" s="82" t="s">
        <v>4507</v>
      </c>
      <c r="S710" s="82" t="s">
        <v>4508</v>
      </c>
      <c r="T710" s="82" t="s">
        <v>4456</v>
      </c>
      <c r="U710" s="82" t="s">
        <v>4456</v>
      </c>
      <c r="V710" s="82" t="s">
        <v>4456</v>
      </c>
      <c r="W710" s="82" t="s">
        <v>173</v>
      </c>
      <c r="X710" s="82" t="s">
        <v>4515</v>
      </c>
      <c r="Y710" s="82" t="s">
        <v>4457</v>
      </c>
      <c r="Z710" s="80" t="str">
        <f>IF(OR(R:R="",S:S=""),"Missing",IF(OR(S:S="Both EC and Condoms",S:S="Condom",S:S="EC"),"Yes",IF(AND(R:R&lt;&gt;"0: No Method",R:R&lt;&gt;"6: EC",R:R&lt;&gt;"5: Condoms"),"Yes","No")))</f>
        <v>No</v>
      </c>
      <c r="AA7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10" s="80" t="str">
        <f>IF(W:W="Pregnant","Pregnant",IF(AND(Z:Z="No",AA:AA="Yes"),"Adopter",IF(Z:Z="Yes","Continuing User",IF(AND(Z:Z="No",AA:AA="No"),"Non-user","Missing"))))</f>
        <v>Adopter</v>
      </c>
      <c r="AC710" s="80">
        <f>VLOOKUP(N710,Registration!O:P,2,FALSE)</f>
        <v>19</v>
      </c>
      <c r="AD710" s="82" t="s">
        <v>4510</v>
      </c>
      <c r="AE710" s="82"/>
      <c r="AF710" s="82"/>
      <c r="AG710" s="82"/>
      <c r="AH710" s="82"/>
    </row>
    <row r="711" spans="1:34" s="80" customFormat="1" ht="23.1" customHeight="1">
      <c r="A711" s="82" t="s">
        <v>66</v>
      </c>
      <c r="B711" s="82" t="s">
        <v>26</v>
      </c>
      <c r="C711" s="82" t="s">
        <v>27</v>
      </c>
      <c r="D711" s="82" t="s">
        <v>28</v>
      </c>
      <c r="E711" s="82" t="s">
        <v>28</v>
      </c>
      <c r="F711" s="82" t="s">
        <v>111</v>
      </c>
      <c r="G711" s="82" t="s">
        <v>167</v>
      </c>
      <c r="H711" s="80" t="s">
        <v>8159</v>
      </c>
      <c r="I711" s="82" t="s">
        <v>8161</v>
      </c>
      <c r="J711" s="82">
        <v>28</v>
      </c>
      <c r="K711" s="82">
        <v>7</v>
      </c>
      <c r="L711" s="82">
        <v>2018</v>
      </c>
      <c r="M711" s="76">
        <f t="shared" si="11"/>
        <v>43309</v>
      </c>
      <c r="N711" s="82" t="s">
        <v>781</v>
      </c>
      <c r="O711" s="82">
        <v>17</v>
      </c>
      <c r="P711" s="82" t="s">
        <v>4506</v>
      </c>
      <c r="Q711" s="82" t="s">
        <v>4456</v>
      </c>
      <c r="R711" s="82" t="s">
        <v>4507</v>
      </c>
      <c r="S711" s="82" t="s">
        <v>4508</v>
      </c>
      <c r="T711" s="82" t="s">
        <v>4456</v>
      </c>
      <c r="U711" s="82" t="s">
        <v>4456</v>
      </c>
      <c r="V711" s="82" t="s">
        <v>4456</v>
      </c>
      <c r="W711" s="82" t="s">
        <v>173</v>
      </c>
      <c r="X711" s="82" t="s">
        <v>4515</v>
      </c>
      <c r="Y711" s="82" t="s">
        <v>4457</v>
      </c>
      <c r="Z711" s="80" t="str">
        <f>IF(OR(R:R="",S:S=""),"Missing",IF(OR(S:S="Both EC and Condoms",S:S="Condom",S:S="EC"),"Yes",IF(AND(R:R&lt;&gt;"0: No Method",R:R&lt;&gt;"6: EC",R:R&lt;&gt;"5: Condoms"),"Yes","No")))</f>
        <v>No</v>
      </c>
      <c r="AA7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11" s="80" t="str">
        <f>IF(W:W="Pregnant","Pregnant",IF(AND(Z:Z="No",AA:AA="Yes"),"Adopter",IF(Z:Z="Yes","Continuing User",IF(AND(Z:Z="No",AA:AA="No"),"Non-user","Missing"))))</f>
        <v>Adopter</v>
      </c>
      <c r="AC711" s="80">
        <f>VLOOKUP(N711,Registration!O:P,2,FALSE)</f>
        <v>17</v>
      </c>
      <c r="AD711" s="82" t="s">
        <v>4510</v>
      </c>
      <c r="AE711" s="82"/>
      <c r="AF711" s="82"/>
      <c r="AG711" s="82"/>
      <c r="AH711" s="82"/>
    </row>
    <row r="712" spans="1:34" s="80" customFormat="1" ht="23.1" customHeight="1">
      <c r="A712" s="82" t="s">
        <v>66</v>
      </c>
      <c r="B712" s="82" t="s">
        <v>26</v>
      </c>
      <c r="C712" s="82" t="s">
        <v>27</v>
      </c>
      <c r="D712" s="82" t="s">
        <v>28</v>
      </c>
      <c r="E712" s="82" t="s">
        <v>28</v>
      </c>
      <c r="F712" s="82" t="s">
        <v>111</v>
      </c>
      <c r="G712" s="82" t="s">
        <v>167</v>
      </c>
      <c r="H712" s="80" t="s">
        <v>8159</v>
      </c>
      <c r="I712" s="82" t="s">
        <v>8161</v>
      </c>
      <c r="J712" s="82">
        <v>28</v>
      </c>
      <c r="K712" s="82">
        <v>7</v>
      </c>
      <c r="L712" s="82">
        <v>2018</v>
      </c>
      <c r="M712" s="76">
        <f t="shared" si="11"/>
        <v>43309</v>
      </c>
      <c r="N712" s="82" t="s">
        <v>783</v>
      </c>
      <c r="O712" s="82">
        <v>19</v>
      </c>
      <c r="P712" s="82" t="s">
        <v>4506</v>
      </c>
      <c r="Q712" s="82" t="s">
        <v>4456</v>
      </c>
      <c r="R712" s="82" t="s">
        <v>4507</v>
      </c>
      <c r="S712" s="82" t="s">
        <v>4508</v>
      </c>
      <c r="T712" s="82" t="s">
        <v>4456</v>
      </c>
      <c r="U712" s="82" t="s">
        <v>4456</v>
      </c>
      <c r="V712" s="82" t="s">
        <v>4456</v>
      </c>
      <c r="W712" s="82" t="s">
        <v>173</v>
      </c>
      <c r="X712" s="82" t="s">
        <v>4515</v>
      </c>
      <c r="Y712" s="82" t="s">
        <v>4457</v>
      </c>
      <c r="Z712" s="80" t="str">
        <f>IF(OR(R:R="",S:S=""),"Missing",IF(OR(S:S="Both EC and Condoms",S:S="Condom",S:S="EC"),"Yes",IF(AND(R:R&lt;&gt;"0: No Method",R:R&lt;&gt;"6: EC",R:R&lt;&gt;"5: Condoms"),"Yes","No")))</f>
        <v>No</v>
      </c>
      <c r="AA7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12" s="80" t="str">
        <f>IF(W:W="Pregnant","Pregnant",IF(AND(Z:Z="No",AA:AA="Yes"),"Adopter",IF(Z:Z="Yes","Continuing User",IF(AND(Z:Z="No",AA:AA="No"),"Non-user","Missing"))))</f>
        <v>Adopter</v>
      </c>
      <c r="AC712" s="80">
        <f>VLOOKUP(N712,Registration!O:P,2,FALSE)</f>
        <v>19</v>
      </c>
      <c r="AD712" s="82" t="s">
        <v>4510</v>
      </c>
      <c r="AE712" s="82"/>
      <c r="AF712" s="82"/>
      <c r="AG712" s="82"/>
      <c r="AH712" s="82"/>
    </row>
    <row r="713" spans="1:34" s="80" customFormat="1" ht="23.1" customHeight="1">
      <c r="A713" s="82" t="s">
        <v>66</v>
      </c>
      <c r="B713" s="82" t="s">
        <v>26</v>
      </c>
      <c r="C713" s="82" t="s">
        <v>27</v>
      </c>
      <c r="D713" s="82" t="s">
        <v>28</v>
      </c>
      <c r="E713" s="82" t="s">
        <v>28</v>
      </c>
      <c r="F713" s="82" t="s">
        <v>111</v>
      </c>
      <c r="G713" s="82" t="s">
        <v>167</v>
      </c>
      <c r="H713" s="80" t="s">
        <v>8159</v>
      </c>
      <c r="I713" s="82" t="s">
        <v>8161</v>
      </c>
      <c r="J713" s="82">
        <v>28</v>
      </c>
      <c r="K713" s="82">
        <v>7</v>
      </c>
      <c r="L713" s="82">
        <v>2018</v>
      </c>
      <c r="M713" s="76">
        <f t="shared" si="11"/>
        <v>43309</v>
      </c>
      <c r="N713" s="82" t="s">
        <v>785</v>
      </c>
      <c r="O713" s="82">
        <v>19</v>
      </c>
      <c r="P713" s="82" t="s">
        <v>4506</v>
      </c>
      <c r="Q713" s="82" t="s">
        <v>4456</v>
      </c>
      <c r="R713" s="82" t="s">
        <v>4507</v>
      </c>
      <c r="S713" s="82" t="s">
        <v>4508</v>
      </c>
      <c r="T713" s="82" t="s">
        <v>4456</v>
      </c>
      <c r="U713" s="82" t="s">
        <v>4456</v>
      </c>
      <c r="V713" s="82" t="s">
        <v>4456</v>
      </c>
      <c r="W713" s="82" t="s">
        <v>173</v>
      </c>
      <c r="X713" s="82" t="s">
        <v>4515</v>
      </c>
      <c r="Y713" s="82" t="s">
        <v>4457</v>
      </c>
      <c r="Z713" s="80" t="str">
        <f>IF(OR(R:R="",S:S=""),"Missing",IF(OR(S:S="Both EC and Condoms",S:S="Condom",S:S="EC"),"Yes",IF(AND(R:R&lt;&gt;"0: No Method",R:R&lt;&gt;"6: EC",R:R&lt;&gt;"5: Condoms"),"Yes","No")))</f>
        <v>No</v>
      </c>
      <c r="AA7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13" s="80" t="str">
        <f>IF(W:W="Pregnant","Pregnant",IF(AND(Z:Z="No",AA:AA="Yes"),"Adopter",IF(Z:Z="Yes","Continuing User",IF(AND(Z:Z="No",AA:AA="No"),"Non-user","Missing"))))</f>
        <v>Adopter</v>
      </c>
      <c r="AC713" s="80">
        <f>VLOOKUP(N713,Registration!O:P,2,FALSE)</f>
        <v>19</v>
      </c>
      <c r="AD713" s="82" t="s">
        <v>4510</v>
      </c>
      <c r="AE713" s="82"/>
      <c r="AF713" s="82"/>
      <c r="AG713" s="82"/>
      <c r="AH713" s="82"/>
    </row>
    <row r="714" spans="1:34" s="80" customFormat="1" ht="23.1" customHeight="1">
      <c r="A714" s="82" t="s">
        <v>66</v>
      </c>
      <c r="B714" s="82" t="s">
        <v>26</v>
      </c>
      <c r="C714" s="82" t="s">
        <v>27</v>
      </c>
      <c r="D714" s="82" t="s">
        <v>28</v>
      </c>
      <c r="E714" s="82" t="s">
        <v>28</v>
      </c>
      <c r="F714" s="82" t="s">
        <v>111</v>
      </c>
      <c r="G714" s="82" t="s">
        <v>167</v>
      </c>
      <c r="H714" s="80" t="s">
        <v>8159</v>
      </c>
      <c r="I714" s="82" t="s">
        <v>8161</v>
      </c>
      <c r="J714" s="82">
        <v>28</v>
      </c>
      <c r="K714" s="82">
        <v>7</v>
      </c>
      <c r="L714" s="82">
        <v>2018</v>
      </c>
      <c r="M714" s="76">
        <f t="shared" si="11"/>
        <v>43309</v>
      </c>
      <c r="N714" s="82" t="s">
        <v>787</v>
      </c>
      <c r="O714" s="82">
        <v>19</v>
      </c>
      <c r="P714" s="82" t="s">
        <v>4506</v>
      </c>
      <c r="Q714" s="82" t="s">
        <v>4456</v>
      </c>
      <c r="R714" s="82" t="s">
        <v>4507</v>
      </c>
      <c r="S714" s="82" t="s">
        <v>4508</v>
      </c>
      <c r="T714" s="82" t="s">
        <v>4456</v>
      </c>
      <c r="U714" s="82" t="s">
        <v>4456</v>
      </c>
      <c r="V714" s="82" t="s">
        <v>4456</v>
      </c>
      <c r="W714" s="82" t="s">
        <v>173</v>
      </c>
      <c r="X714" s="82" t="s">
        <v>4515</v>
      </c>
      <c r="Y714" s="82" t="s">
        <v>4457</v>
      </c>
      <c r="Z714" s="80" t="str">
        <f>IF(OR(R:R="",S:S=""),"Missing",IF(OR(S:S="Both EC and Condoms",S:S="Condom",S:S="EC"),"Yes",IF(AND(R:R&lt;&gt;"0: No Method",R:R&lt;&gt;"6: EC",R:R&lt;&gt;"5: Condoms"),"Yes","No")))</f>
        <v>No</v>
      </c>
      <c r="AA7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14" s="80" t="str">
        <f>IF(W:W="Pregnant","Pregnant",IF(AND(Z:Z="No",AA:AA="Yes"),"Adopter",IF(Z:Z="Yes","Continuing User",IF(AND(Z:Z="No",AA:AA="No"),"Non-user","Missing"))))</f>
        <v>Adopter</v>
      </c>
      <c r="AC714" s="80">
        <f>VLOOKUP(N714,Registration!O:P,2,FALSE)</f>
        <v>19</v>
      </c>
      <c r="AD714" s="82" t="s">
        <v>4510</v>
      </c>
      <c r="AE714" s="82"/>
      <c r="AF714" s="82"/>
      <c r="AG714" s="82"/>
      <c r="AH714" s="82"/>
    </row>
    <row r="715" spans="1:34" s="80" customFormat="1" ht="23.1" customHeight="1">
      <c r="A715" s="82" t="s">
        <v>66</v>
      </c>
      <c r="B715" s="82" t="s">
        <v>26</v>
      </c>
      <c r="C715" s="82" t="s">
        <v>27</v>
      </c>
      <c r="D715" s="82" t="s">
        <v>28</v>
      </c>
      <c r="E715" s="82" t="s">
        <v>28</v>
      </c>
      <c r="F715" s="82" t="s">
        <v>111</v>
      </c>
      <c r="G715" s="82" t="s">
        <v>167</v>
      </c>
      <c r="H715" s="80" t="s">
        <v>8159</v>
      </c>
      <c r="I715" s="82" t="s">
        <v>8161</v>
      </c>
      <c r="J715" s="82">
        <v>28</v>
      </c>
      <c r="K715" s="82">
        <v>7</v>
      </c>
      <c r="L715" s="82">
        <v>2018</v>
      </c>
      <c r="M715" s="76">
        <f t="shared" si="11"/>
        <v>43309</v>
      </c>
      <c r="N715" s="82" t="s">
        <v>788</v>
      </c>
      <c r="O715" s="82">
        <v>18</v>
      </c>
      <c r="P715" s="82" t="s">
        <v>4506</v>
      </c>
      <c r="Q715" s="82" t="s">
        <v>4456</v>
      </c>
      <c r="R715" s="82" t="s">
        <v>4507</v>
      </c>
      <c r="S715" s="82" t="s">
        <v>4508</v>
      </c>
      <c r="T715" s="82" t="s">
        <v>4456</v>
      </c>
      <c r="U715" s="82" t="s">
        <v>4456</v>
      </c>
      <c r="V715" s="82" t="s">
        <v>4456</v>
      </c>
      <c r="W715" s="82" t="s">
        <v>173</v>
      </c>
      <c r="X715" s="82" t="s">
        <v>4517</v>
      </c>
      <c r="Y715" s="82" t="s">
        <v>4457</v>
      </c>
      <c r="Z715" s="80" t="str">
        <f>IF(OR(R:R="",S:S=""),"Missing",IF(OR(S:S="Both EC and Condoms",S:S="Condom",S:S="EC"),"Yes",IF(AND(R:R&lt;&gt;"0: No Method",R:R&lt;&gt;"6: EC",R:R&lt;&gt;"5: Condoms"),"Yes","No")))</f>
        <v>No</v>
      </c>
      <c r="AA7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15" s="80" t="str">
        <f>IF(W:W="Pregnant","Pregnant",IF(AND(Z:Z="No",AA:AA="Yes"),"Adopter",IF(Z:Z="Yes","Continuing User",IF(AND(Z:Z="No",AA:AA="No"),"Non-user","Missing"))))</f>
        <v>Adopter</v>
      </c>
      <c r="AC715" s="80">
        <f>VLOOKUP(N715,Registration!O:P,2,FALSE)</f>
        <v>18</v>
      </c>
      <c r="AD715" s="82" t="s">
        <v>4510</v>
      </c>
      <c r="AE715" s="82"/>
      <c r="AF715" s="82"/>
      <c r="AG715" s="82"/>
      <c r="AH715" s="82"/>
    </row>
    <row r="716" spans="1:34" s="80" customFormat="1" ht="23.1" customHeight="1">
      <c r="A716" s="82" t="s">
        <v>66</v>
      </c>
      <c r="B716" s="82" t="s">
        <v>26</v>
      </c>
      <c r="C716" s="82" t="s">
        <v>27</v>
      </c>
      <c r="D716" s="82" t="s">
        <v>28</v>
      </c>
      <c r="E716" s="82" t="s">
        <v>28</v>
      </c>
      <c r="F716" s="82" t="s">
        <v>111</v>
      </c>
      <c r="G716" s="82" t="s">
        <v>167</v>
      </c>
      <c r="H716" s="80" t="s">
        <v>8159</v>
      </c>
      <c r="I716" s="82" t="s">
        <v>8161</v>
      </c>
      <c r="J716" s="82">
        <v>28</v>
      </c>
      <c r="K716" s="82">
        <v>7</v>
      </c>
      <c r="L716" s="82">
        <v>2018</v>
      </c>
      <c r="M716" s="76">
        <f t="shared" si="11"/>
        <v>43309</v>
      </c>
      <c r="N716" s="82" t="s">
        <v>790</v>
      </c>
      <c r="O716" s="85">
        <v>18</v>
      </c>
      <c r="P716" s="82" t="s">
        <v>4506</v>
      </c>
      <c r="Q716" s="82" t="s">
        <v>4456</v>
      </c>
      <c r="R716" s="82" t="s">
        <v>4507</v>
      </c>
      <c r="S716" s="82" t="s">
        <v>4508</v>
      </c>
      <c r="T716" s="82" t="s">
        <v>4456</v>
      </c>
      <c r="U716" s="82" t="s">
        <v>4456</v>
      </c>
      <c r="V716" s="82" t="s">
        <v>4456</v>
      </c>
      <c r="W716" s="82" t="s">
        <v>173</v>
      </c>
      <c r="X716" s="82" t="s">
        <v>4517</v>
      </c>
      <c r="Y716" s="82" t="s">
        <v>4457</v>
      </c>
      <c r="Z716" s="80" t="str">
        <f>IF(OR(R:R="",S:S=""),"Missing",IF(OR(S:S="Both EC and Condoms",S:S="Condom",S:S="EC"),"Yes",IF(AND(R:R&lt;&gt;"0: No Method",R:R&lt;&gt;"6: EC",R:R&lt;&gt;"5: Condoms"),"Yes","No")))</f>
        <v>No</v>
      </c>
      <c r="AA7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16" s="80" t="str">
        <f>IF(W:W="Pregnant","Pregnant",IF(AND(Z:Z="No",AA:AA="Yes"),"Adopter",IF(Z:Z="Yes","Continuing User",IF(AND(Z:Z="No",AA:AA="No"),"Non-user","Missing"))))</f>
        <v>Adopter</v>
      </c>
      <c r="AC716" s="80">
        <f>VLOOKUP(N716,Registration!O:P,2,FALSE)</f>
        <v>18</v>
      </c>
      <c r="AD716" s="82" t="s">
        <v>4510</v>
      </c>
      <c r="AE716" s="82"/>
      <c r="AF716" s="82"/>
      <c r="AG716" s="82"/>
      <c r="AH716" s="82"/>
    </row>
    <row r="717" spans="1:34" s="80" customFormat="1" ht="23.1" customHeight="1">
      <c r="A717" s="82" t="s">
        <v>66</v>
      </c>
      <c r="B717" s="82" t="s">
        <v>26</v>
      </c>
      <c r="C717" s="82" t="s">
        <v>27</v>
      </c>
      <c r="D717" s="82" t="s">
        <v>28</v>
      </c>
      <c r="E717" s="82" t="s">
        <v>28</v>
      </c>
      <c r="F717" s="82" t="s">
        <v>111</v>
      </c>
      <c r="G717" s="82" t="s">
        <v>167</v>
      </c>
      <c r="H717" s="80" t="s">
        <v>8159</v>
      </c>
      <c r="I717" s="82" t="s">
        <v>8160</v>
      </c>
      <c r="J717" s="82">
        <v>26</v>
      </c>
      <c r="K717" s="82">
        <v>7</v>
      </c>
      <c r="L717" s="82">
        <v>2018</v>
      </c>
      <c r="M717" s="76">
        <f t="shared" si="11"/>
        <v>43307</v>
      </c>
      <c r="N717" s="82" t="s">
        <v>704</v>
      </c>
      <c r="O717" s="85">
        <v>17</v>
      </c>
      <c r="P717" s="82" t="s">
        <v>4506</v>
      </c>
      <c r="Q717" s="82" t="s">
        <v>4456</v>
      </c>
      <c r="R717" s="82" t="s">
        <v>4507</v>
      </c>
      <c r="S717" s="82" t="s">
        <v>4508</v>
      </c>
      <c r="T717" s="82" t="s">
        <v>4456</v>
      </c>
      <c r="U717" s="82" t="s">
        <v>4456</v>
      </c>
      <c r="V717" s="82" t="s">
        <v>4456</v>
      </c>
      <c r="W717" s="82" t="s">
        <v>173</v>
      </c>
      <c r="X717" s="82" t="s">
        <v>4515</v>
      </c>
      <c r="Y717" s="82" t="s">
        <v>4456</v>
      </c>
      <c r="Z717" s="80" t="str">
        <f>IF(OR(R:R="",S:S=""),"Missing",IF(OR(S:S="Both EC and Condoms",S:S="Condom",S:S="EC"),"Yes",IF(AND(R:R&lt;&gt;"0: No Method",R:R&lt;&gt;"6: EC",R:R&lt;&gt;"5: Condoms"),"Yes","No")))</f>
        <v>No</v>
      </c>
      <c r="AA7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17" s="80" t="str">
        <f>IF(W:W="Pregnant","Pregnant",IF(AND(Z:Z="No",AA:AA="Yes"),"Adopter",IF(Z:Z="Yes","Continuing User",IF(AND(Z:Z="No",AA:AA="No"),"Non-user","Missing"))))</f>
        <v>Adopter</v>
      </c>
      <c r="AC717" s="80">
        <f>VLOOKUP(N717,Registration!O:P,2,FALSE)</f>
        <v>19</v>
      </c>
      <c r="AD717" s="82" t="s">
        <v>4510</v>
      </c>
      <c r="AE717" s="82"/>
      <c r="AF717" s="82"/>
      <c r="AG717" s="82"/>
      <c r="AH717" s="82"/>
    </row>
    <row r="718" spans="1:34" s="80" customFormat="1" ht="23.1" customHeight="1">
      <c r="A718" s="82" t="s">
        <v>66</v>
      </c>
      <c r="B718" s="82" t="s">
        <v>26</v>
      </c>
      <c r="C718" s="82" t="s">
        <v>27</v>
      </c>
      <c r="D718" s="82" t="s">
        <v>28</v>
      </c>
      <c r="E718" s="82" t="s">
        <v>28</v>
      </c>
      <c r="F718" s="82" t="s">
        <v>111</v>
      </c>
      <c r="G718" s="82" t="s">
        <v>167</v>
      </c>
      <c r="H718" s="80" t="s">
        <v>8159</v>
      </c>
      <c r="I718" s="82" t="s">
        <v>8160</v>
      </c>
      <c r="J718" s="82">
        <v>26</v>
      </c>
      <c r="K718" s="82">
        <v>7</v>
      </c>
      <c r="L718" s="82">
        <v>2018</v>
      </c>
      <c r="M718" s="76">
        <f t="shared" si="11"/>
        <v>43307</v>
      </c>
      <c r="N718" s="82" t="s">
        <v>538</v>
      </c>
      <c r="O718" s="85">
        <v>17</v>
      </c>
      <c r="P718" s="82" t="s">
        <v>4506</v>
      </c>
      <c r="Q718" s="82" t="s">
        <v>4456</v>
      </c>
      <c r="R718" s="82" t="s">
        <v>4507</v>
      </c>
      <c r="S718" s="82" t="s">
        <v>4508</v>
      </c>
      <c r="T718" s="82" t="s">
        <v>4456</v>
      </c>
      <c r="U718" s="82" t="s">
        <v>4456</v>
      </c>
      <c r="V718" s="82" t="s">
        <v>4456</v>
      </c>
      <c r="W718" s="82" t="s">
        <v>173</v>
      </c>
      <c r="X718" s="82" t="s">
        <v>4515</v>
      </c>
      <c r="Y718" s="82" t="s">
        <v>4456</v>
      </c>
      <c r="Z718" s="80" t="str">
        <f>IF(OR(R:R="",S:S=""),"Missing",IF(OR(S:S="Both EC and Condoms",S:S="Condom",S:S="EC"),"Yes",IF(AND(R:R&lt;&gt;"0: No Method",R:R&lt;&gt;"6: EC",R:R&lt;&gt;"5: Condoms"),"Yes","No")))</f>
        <v>No</v>
      </c>
      <c r="AA7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18" s="80" t="str">
        <f>IF(W:W="Pregnant","Pregnant",IF(AND(Z:Z="No",AA:AA="Yes"),"Adopter",IF(Z:Z="Yes","Continuing User",IF(AND(Z:Z="No",AA:AA="No"),"Non-user","Missing"))))</f>
        <v>Adopter</v>
      </c>
      <c r="AC718" s="80">
        <f>VLOOKUP(N718,Registration!O:P,2,FALSE)</f>
        <v>19</v>
      </c>
      <c r="AD718" s="82" t="s">
        <v>4510</v>
      </c>
      <c r="AE718" s="82"/>
      <c r="AF718" s="82"/>
      <c r="AG718" s="82"/>
      <c r="AH718" s="82"/>
    </row>
    <row r="719" spans="1:34" s="80" customFormat="1" ht="23.1" customHeight="1">
      <c r="A719" s="82" t="s">
        <v>66</v>
      </c>
      <c r="B719" s="82" t="s">
        <v>26</v>
      </c>
      <c r="C719" s="82" t="s">
        <v>27</v>
      </c>
      <c r="D719" s="82" t="s">
        <v>28</v>
      </c>
      <c r="E719" s="82" t="s">
        <v>28</v>
      </c>
      <c r="F719" s="82" t="s">
        <v>111</v>
      </c>
      <c r="G719" s="82" t="s">
        <v>167</v>
      </c>
      <c r="H719" s="80" t="s">
        <v>8159</v>
      </c>
      <c r="I719" s="82" t="s">
        <v>8160</v>
      </c>
      <c r="J719" s="82">
        <v>26</v>
      </c>
      <c r="K719" s="82">
        <v>7</v>
      </c>
      <c r="L719" s="82">
        <v>2018</v>
      </c>
      <c r="M719" s="76">
        <f t="shared" si="11"/>
        <v>43307</v>
      </c>
      <c r="N719" s="82" t="s">
        <v>718</v>
      </c>
      <c r="O719" s="85">
        <v>18</v>
      </c>
      <c r="P719" s="82" t="s">
        <v>4506</v>
      </c>
      <c r="Q719" s="82" t="s">
        <v>4456</v>
      </c>
      <c r="R719" s="82" t="s">
        <v>4507</v>
      </c>
      <c r="S719" s="82" t="s">
        <v>4508</v>
      </c>
      <c r="T719" s="82" t="s">
        <v>4456</v>
      </c>
      <c r="U719" s="82" t="s">
        <v>4456</v>
      </c>
      <c r="V719" s="82" t="s">
        <v>4456</v>
      </c>
      <c r="W719" s="82" t="s">
        <v>173</v>
      </c>
      <c r="X719" s="80" t="s">
        <v>4518</v>
      </c>
      <c r="Y719" s="82" t="s">
        <v>4457</v>
      </c>
      <c r="Z719" s="80" t="str">
        <f>IF(OR(R:R="",S:S=""),"Missing",IF(OR(S:S="Both EC and Condoms",S:S="Condom",S:S="EC"),"Yes",IF(AND(R:R&lt;&gt;"0: No Method",R:R&lt;&gt;"6: EC",R:R&lt;&gt;"5: Condoms"),"Yes","No")))</f>
        <v>No</v>
      </c>
      <c r="AA7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19" s="80" t="str">
        <f>IF(W:W="Pregnant","Pregnant",IF(AND(Z:Z="No",AA:AA="Yes"),"Adopter",IF(Z:Z="Yes","Continuing User",IF(AND(Z:Z="No",AA:AA="No"),"Non-user","Missing"))))</f>
        <v>Adopter</v>
      </c>
      <c r="AC719" s="80">
        <f>VLOOKUP(N719,Registration!O:P,2,FALSE)</f>
        <v>19</v>
      </c>
      <c r="AD719" s="82" t="s">
        <v>4528</v>
      </c>
      <c r="AE719" s="82" t="s">
        <v>4560</v>
      </c>
      <c r="AF719" s="82" t="s">
        <v>4536</v>
      </c>
      <c r="AG719" s="82" t="s">
        <v>4561</v>
      </c>
      <c r="AH719" s="82" t="s">
        <v>4562</v>
      </c>
    </row>
    <row r="720" spans="1:34" s="80" customFormat="1" ht="23.1" customHeight="1">
      <c r="A720" s="82" t="s">
        <v>66</v>
      </c>
      <c r="B720" s="82" t="s">
        <v>26</v>
      </c>
      <c r="C720" s="82" t="s">
        <v>27</v>
      </c>
      <c r="D720" s="82" t="s">
        <v>28</v>
      </c>
      <c r="E720" s="82" t="s">
        <v>28</v>
      </c>
      <c r="F720" s="82" t="s">
        <v>111</v>
      </c>
      <c r="G720" s="82" t="s">
        <v>167</v>
      </c>
      <c r="H720" s="80" t="s">
        <v>8159</v>
      </c>
      <c r="I720" s="82" t="s">
        <v>8160</v>
      </c>
      <c r="J720" s="82">
        <v>26</v>
      </c>
      <c r="K720" s="82">
        <v>7</v>
      </c>
      <c r="L720" s="82">
        <v>2018</v>
      </c>
      <c r="M720" s="76">
        <f t="shared" si="11"/>
        <v>43307</v>
      </c>
      <c r="N720" s="82" t="s">
        <v>720</v>
      </c>
      <c r="O720" s="85">
        <v>18</v>
      </c>
      <c r="P720" s="82" t="s">
        <v>4506</v>
      </c>
      <c r="Q720" s="82" t="s">
        <v>4456</v>
      </c>
      <c r="R720" s="82" t="s">
        <v>4507</v>
      </c>
      <c r="S720" s="82" t="s">
        <v>4508</v>
      </c>
      <c r="T720" s="82" t="s">
        <v>4456</v>
      </c>
      <c r="U720" s="82" t="s">
        <v>4456</v>
      </c>
      <c r="V720" s="82" t="s">
        <v>4456</v>
      </c>
      <c r="W720" s="82" t="s">
        <v>173</v>
      </c>
      <c r="X720" s="80" t="s">
        <v>4518</v>
      </c>
      <c r="Y720" s="82" t="s">
        <v>4457</v>
      </c>
      <c r="Z720" s="80" t="str">
        <f>IF(OR(R:R="",S:S=""),"Missing",IF(OR(S:S="Both EC and Condoms",S:S="Condom",S:S="EC"),"Yes",IF(AND(R:R&lt;&gt;"0: No Method",R:R&lt;&gt;"6: EC",R:R&lt;&gt;"5: Condoms"),"Yes","No")))</f>
        <v>No</v>
      </c>
      <c r="AA7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20" s="80" t="str">
        <f>IF(W:W="Pregnant","Pregnant",IF(AND(Z:Z="No",AA:AA="Yes"),"Adopter",IF(Z:Z="Yes","Continuing User",IF(AND(Z:Z="No",AA:AA="No"),"Non-user","Missing"))))</f>
        <v>Adopter</v>
      </c>
      <c r="AC720" s="80">
        <f>VLOOKUP(N720,Registration!O:P,2,FALSE)</f>
        <v>18</v>
      </c>
      <c r="AD720" s="82" t="s">
        <v>4528</v>
      </c>
      <c r="AE720" s="82" t="s">
        <v>4560</v>
      </c>
      <c r="AF720" s="82" t="s">
        <v>4536</v>
      </c>
      <c r="AG720" s="82" t="s">
        <v>4558</v>
      </c>
      <c r="AH720" s="82" t="s">
        <v>4559</v>
      </c>
    </row>
    <row r="721" spans="1:34" s="80" customFormat="1" ht="23.1" customHeight="1">
      <c r="A721" s="82" t="s">
        <v>66</v>
      </c>
      <c r="B721" s="82" t="s">
        <v>26</v>
      </c>
      <c r="C721" s="82" t="s">
        <v>27</v>
      </c>
      <c r="D721" s="82" t="s">
        <v>28</v>
      </c>
      <c r="E721" s="82" t="s">
        <v>28</v>
      </c>
      <c r="F721" s="82" t="s">
        <v>111</v>
      </c>
      <c r="G721" s="82" t="s">
        <v>167</v>
      </c>
      <c r="H721" s="80" t="s">
        <v>8159</v>
      </c>
      <c r="I721" s="82" t="s">
        <v>8160</v>
      </c>
      <c r="J721" s="82">
        <v>26</v>
      </c>
      <c r="K721" s="82">
        <v>7</v>
      </c>
      <c r="L721" s="82">
        <v>2018</v>
      </c>
      <c r="M721" s="76">
        <f t="shared" si="11"/>
        <v>43307</v>
      </c>
      <c r="N721" s="82" t="s">
        <v>722</v>
      </c>
      <c r="O721" s="85">
        <v>19</v>
      </c>
      <c r="P721" s="82" t="s">
        <v>4506</v>
      </c>
      <c r="Q721" s="82" t="s">
        <v>4456</v>
      </c>
      <c r="R721" s="82" t="s">
        <v>4507</v>
      </c>
      <c r="S721" s="82" t="s">
        <v>4508</v>
      </c>
      <c r="T721" s="82" t="s">
        <v>4456</v>
      </c>
      <c r="U721" s="82" t="s">
        <v>4456</v>
      </c>
      <c r="V721" s="82" t="s">
        <v>4456</v>
      </c>
      <c r="W721" s="82" t="s">
        <v>173</v>
      </c>
      <c r="X721" s="80" t="s">
        <v>4518</v>
      </c>
      <c r="Y721" s="82" t="s">
        <v>4457</v>
      </c>
      <c r="Z721" s="80" t="str">
        <f>IF(OR(R:R="",S:S=""),"Missing",IF(OR(S:S="Both EC and Condoms",S:S="Condom",S:S="EC"),"Yes",IF(AND(R:R&lt;&gt;"0: No Method",R:R&lt;&gt;"6: EC",R:R&lt;&gt;"5: Condoms"),"Yes","No")))</f>
        <v>No</v>
      </c>
      <c r="AA7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21" s="80" t="str">
        <f>IF(W:W="Pregnant","Pregnant",IF(AND(Z:Z="No",AA:AA="Yes"),"Adopter",IF(Z:Z="Yes","Continuing User",IF(AND(Z:Z="No",AA:AA="No"),"Non-user","Missing"))))</f>
        <v>Adopter</v>
      </c>
      <c r="AC721" s="80">
        <f>VLOOKUP(N721,Registration!O:P,2,FALSE)</f>
        <v>18</v>
      </c>
      <c r="AD721" s="82" t="s">
        <v>4510</v>
      </c>
      <c r="AE721" s="82"/>
      <c r="AF721" s="82"/>
      <c r="AG721" s="82"/>
      <c r="AH721" s="82"/>
    </row>
    <row r="722" spans="1:34" s="80" customFormat="1" ht="23.1" customHeight="1">
      <c r="A722" s="82" t="s">
        <v>66</v>
      </c>
      <c r="B722" s="82" t="s">
        <v>26</v>
      </c>
      <c r="C722" s="82" t="s">
        <v>27</v>
      </c>
      <c r="D722" s="82" t="s">
        <v>28</v>
      </c>
      <c r="E722" s="82" t="s">
        <v>28</v>
      </c>
      <c r="F722" s="82" t="s">
        <v>111</v>
      </c>
      <c r="G722" s="82" t="s">
        <v>167</v>
      </c>
      <c r="H722" s="80" t="s">
        <v>8159</v>
      </c>
      <c r="I722" s="82" t="s">
        <v>8160</v>
      </c>
      <c r="J722" s="82">
        <v>26</v>
      </c>
      <c r="K722" s="82">
        <v>7</v>
      </c>
      <c r="L722" s="82">
        <v>2018</v>
      </c>
      <c r="M722" s="76">
        <f t="shared" si="11"/>
        <v>43307</v>
      </c>
      <c r="N722" s="82" t="s">
        <v>323</v>
      </c>
      <c r="O722" s="85">
        <v>19</v>
      </c>
      <c r="P722" s="82" t="s">
        <v>4506</v>
      </c>
      <c r="Q722" s="82" t="s">
        <v>4456</v>
      </c>
      <c r="R722" s="82" t="s">
        <v>4507</v>
      </c>
      <c r="S722" s="82" t="s">
        <v>4508</v>
      </c>
      <c r="T722" s="82" t="s">
        <v>4456</v>
      </c>
      <c r="U722" s="82" t="s">
        <v>4456</v>
      </c>
      <c r="V722" s="82" t="s">
        <v>4456</v>
      </c>
      <c r="W722" s="82" t="s">
        <v>173</v>
      </c>
      <c r="X722" s="80" t="s">
        <v>4518</v>
      </c>
      <c r="Y722" s="82" t="s">
        <v>4457</v>
      </c>
      <c r="Z722" s="80" t="str">
        <f>IF(OR(R:R="",S:S=""),"Missing",IF(OR(S:S="Both EC and Condoms",S:S="Condom",S:S="EC"),"Yes",IF(AND(R:R&lt;&gt;"0: No Method",R:R&lt;&gt;"6: EC",R:R&lt;&gt;"5: Condoms"),"Yes","No")))</f>
        <v>No</v>
      </c>
      <c r="AA7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22" s="80" t="str">
        <f>IF(W:W="Pregnant","Pregnant",IF(AND(Z:Z="No",AA:AA="Yes"),"Adopter",IF(Z:Z="Yes","Continuing User",IF(AND(Z:Z="No",AA:AA="No"),"Non-user","Missing"))))</f>
        <v>Adopter</v>
      </c>
      <c r="AC722" s="80">
        <f>VLOOKUP(N722,Registration!O:P,2,FALSE)</f>
        <v>18</v>
      </c>
      <c r="AD722" s="82" t="s">
        <v>4528</v>
      </c>
      <c r="AE722" s="82" t="s">
        <v>4560</v>
      </c>
      <c r="AF722" s="82" t="s">
        <v>4536</v>
      </c>
      <c r="AG722" s="82" t="s">
        <v>4558</v>
      </c>
      <c r="AH722" s="82" t="s">
        <v>4559</v>
      </c>
    </row>
    <row r="723" spans="1:34" s="80" customFormat="1" ht="23.1" customHeight="1">
      <c r="A723" s="82" t="s">
        <v>66</v>
      </c>
      <c r="B723" s="82" t="s">
        <v>26</v>
      </c>
      <c r="C723" s="82" t="s">
        <v>27</v>
      </c>
      <c r="D723" s="82" t="s">
        <v>28</v>
      </c>
      <c r="E723" s="82" t="s">
        <v>28</v>
      </c>
      <c r="F723" s="82" t="s">
        <v>111</v>
      </c>
      <c r="G723" s="82" t="s">
        <v>167</v>
      </c>
      <c r="H723" s="80" t="s">
        <v>8159</v>
      </c>
      <c r="I723" s="82" t="s">
        <v>8160</v>
      </c>
      <c r="J723" s="82">
        <v>26</v>
      </c>
      <c r="K723" s="82">
        <v>7</v>
      </c>
      <c r="L723" s="82">
        <v>2018</v>
      </c>
      <c r="M723" s="76">
        <f t="shared" si="11"/>
        <v>43307</v>
      </c>
      <c r="N723" s="82" t="s">
        <v>727</v>
      </c>
      <c r="O723" s="85">
        <v>17</v>
      </c>
      <c r="P723" s="82" t="s">
        <v>4506</v>
      </c>
      <c r="Q723" s="82" t="s">
        <v>4456</v>
      </c>
      <c r="R723" s="82" t="s">
        <v>4507</v>
      </c>
      <c r="S723" s="82" t="s">
        <v>4508</v>
      </c>
      <c r="T723" s="82" t="s">
        <v>4456</v>
      </c>
      <c r="U723" s="82" t="s">
        <v>4456</v>
      </c>
      <c r="V723" s="82" t="s">
        <v>4456</v>
      </c>
      <c r="W723" s="82" t="s">
        <v>173</v>
      </c>
      <c r="X723" s="80" t="s">
        <v>4518</v>
      </c>
      <c r="Y723" s="82" t="s">
        <v>4457</v>
      </c>
      <c r="Z723" s="80" t="str">
        <f>IF(OR(R:R="",S:S=""),"Missing",IF(OR(S:S="Both EC and Condoms",S:S="Condom",S:S="EC"),"Yes",IF(AND(R:R&lt;&gt;"0: No Method",R:R&lt;&gt;"6: EC",R:R&lt;&gt;"5: Condoms"),"Yes","No")))</f>
        <v>No</v>
      </c>
      <c r="AA7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23" s="80" t="str">
        <f>IF(W:W="Pregnant","Pregnant",IF(AND(Z:Z="No",AA:AA="Yes"),"Adopter",IF(Z:Z="Yes","Continuing User",IF(AND(Z:Z="No",AA:AA="No"),"Non-user","Missing"))))</f>
        <v>Adopter</v>
      </c>
      <c r="AC723" s="80">
        <f>VLOOKUP(N723,Registration!O:P,2,FALSE)</f>
        <v>18</v>
      </c>
      <c r="AD723" s="82" t="s">
        <v>4510</v>
      </c>
      <c r="AE723" s="82"/>
      <c r="AF723" s="82"/>
      <c r="AG723" s="82"/>
      <c r="AH723" s="82"/>
    </row>
    <row r="724" spans="1:34" s="80" customFormat="1" ht="23.1" customHeight="1">
      <c r="A724" s="82" t="s">
        <v>66</v>
      </c>
      <c r="B724" s="82" t="s">
        <v>26</v>
      </c>
      <c r="C724" s="82" t="s">
        <v>27</v>
      </c>
      <c r="D724" s="82" t="s">
        <v>28</v>
      </c>
      <c r="E724" s="82" t="s">
        <v>28</v>
      </c>
      <c r="F724" s="82" t="s">
        <v>111</v>
      </c>
      <c r="G724" s="82" t="s">
        <v>167</v>
      </c>
      <c r="H724" s="80" t="s">
        <v>8159</v>
      </c>
      <c r="I724" s="82" t="s">
        <v>8160</v>
      </c>
      <c r="J724" s="82">
        <v>26</v>
      </c>
      <c r="K724" s="82">
        <v>7</v>
      </c>
      <c r="L724" s="82">
        <v>2018</v>
      </c>
      <c r="M724" s="76">
        <f t="shared" si="11"/>
        <v>43307</v>
      </c>
      <c r="N724" s="82" t="s">
        <v>729</v>
      </c>
      <c r="O724" s="85">
        <v>19</v>
      </c>
      <c r="P724" s="82" t="s">
        <v>4506</v>
      </c>
      <c r="Q724" s="82" t="s">
        <v>4456</v>
      </c>
      <c r="R724" s="82" t="s">
        <v>4507</v>
      </c>
      <c r="S724" s="82" t="s">
        <v>4508</v>
      </c>
      <c r="T724" s="82" t="s">
        <v>4456</v>
      </c>
      <c r="U724" s="82" t="s">
        <v>4456</v>
      </c>
      <c r="V724" s="82" t="s">
        <v>4456</v>
      </c>
      <c r="W724" s="82" t="s">
        <v>173</v>
      </c>
      <c r="X724" s="80" t="s">
        <v>4518</v>
      </c>
      <c r="Y724" s="82" t="s">
        <v>4457</v>
      </c>
      <c r="Z724" s="80" t="str">
        <f>IF(OR(R:R="",S:S=""),"Missing",IF(OR(S:S="Both EC and Condoms",S:S="Condom",S:S="EC"),"Yes",IF(AND(R:R&lt;&gt;"0: No Method",R:R&lt;&gt;"6: EC",R:R&lt;&gt;"5: Condoms"),"Yes","No")))</f>
        <v>No</v>
      </c>
      <c r="AA7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24" s="80" t="str">
        <f>IF(W:W="Pregnant","Pregnant",IF(AND(Z:Z="No",AA:AA="Yes"),"Adopter",IF(Z:Z="Yes","Continuing User",IF(AND(Z:Z="No",AA:AA="No"),"Non-user","Missing"))))</f>
        <v>Adopter</v>
      </c>
      <c r="AC724" s="80">
        <f>VLOOKUP(N724,Registration!O:P,2,FALSE)</f>
        <v>19</v>
      </c>
      <c r="AD724" s="82" t="s">
        <v>4510</v>
      </c>
      <c r="AE724" s="82"/>
      <c r="AF724" s="82"/>
      <c r="AG724" s="82"/>
      <c r="AH724" s="82"/>
    </row>
    <row r="725" spans="1:34" s="80" customFormat="1" ht="23.1" customHeight="1">
      <c r="A725" s="82" t="s">
        <v>66</v>
      </c>
      <c r="B725" s="82" t="s">
        <v>26</v>
      </c>
      <c r="C725" s="82" t="s">
        <v>27</v>
      </c>
      <c r="D725" s="82" t="s">
        <v>28</v>
      </c>
      <c r="E725" s="82" t="s">
        <v>28</v>
      </c>
      <c r="F725" s="82" t="s">
        <v>111</v>
      </c>
      <c r="G725" s="82" t="s">
        <v>167</v>
      </c>
      <c r="H725" s="80" t="s">
        <v>8159</v>
      </c>
      <c r="I725" s="82" t="s">
        <v>8160</v>
      </c>
      <c r="J725" s="82">
        <v>26</v>
      </c>
      <c r="K725" s="82">
        <v>7</v>
      </c>
      <c r="L725" s="82">
        <v>2018</v>
      </c>
      <c r="M725" s="76">
        <f t="shared" si="11"/>
        <v>43307</v>
      </c>
      <c r="N725" s="82" t="s">
        <v>736</v>
      </c>
      <c r="O725" s="85">
        <v>17</v>
      </c>
      <c r="P725" s="82" t="s">
        <v>4506</v>
      </c>
      <c r="Q725" s="82" t="s">
        <v>4456</v>
      </c>
      <c r="R725" s="82" t="s">
        <v>4507</v>
      </c>
      <c r="S725" s="82" t="s">
        <v>4508</v>
      </c>
      <c r="T725" s="82" t="s">
        <v>4456</v>
      </c>
      <c r="U725" s="82" t="s">
        <v>4456</v>
      </c>
      <c r="V725" s="82" t="s">
        <v>4456</v>
      </c>
      <c r="W725" s="82" t="s">
        <v>173</v>
      </c>
      <c r="X725" s="80" t="s">
        <v>4518</v>
      </c>
      <c r="Y725" s="82" t="s">
        <v>4457</v>
      </c>
      <c r="Z725" s="80" t="str">
        <f>IF(OR(R:R="",S:S=""),"Missing",IF(OR(S:S="Both EC and Condoms",S:S="Condom",S:S="EC"),"Yes",IF(AND(R:R&lt;&gt;"0: No Method",R:R&lt;&gt;"6: EC",R:R&lt;&gt;"5: Condoms"),"Yes","No")))</f>
        <v>No</v>
      </c>
      <c r="AA7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25" s="80" t="str">
        <f>IF(W:W="Pregnant","Pregnant",IF(AND(Z:Z="No",AA:AA="Yes"),"Adopter",IF(Z:Z="Yes","Continuing User",IF(AND(Z:Z="No",AA:AA="No"),"Non-user","Missing"))))</f>
        <v>Adopter</v>
      </c>
      <c r="AC725" s="80">
        <f>VLOOKUP(N725,Registration!O:P,2,FALSE)</f>
        <v>19</v>
      </c>
      <c r="AD725" s="82" t="s">
        <v>4510</v>
      </c>
      <c r="AE725" s="82"/>
      <c r="AF725" s="82"/>
      <c r="AG725" s="82"/>
      <c r="AH725" s="82"/>
    </row>
    <row r="726" spans="1:34" s="80" customFormat="1" ht="23.1" customHeight="1">
      <c r="A726" s="82" t="s">
        <v>66</v>
      </c>
      <c r="B726" s="82" t="s">
        <v>26</v>
      </c>
      <c r="C726" s="82" t="s">
        <v>27</v>
      </c>
      <c r="D726" s="82" t="s">
        <v>28</v>
      </c>
      <c r="E726" s="82" t="s">
        <v>28</v>
      </c>
      <c r="F726" s="82" t="s">
        <v>111</v>
      </c>
      <c r="G726" s="82" t="s">
        <v>167</v>
      </c>
      <c r="H726" s="80" t="s">
        <v>8159</v>
      </c>
      <c r="I726" s="82" t="s">
        <v>8160</v>
      </c>
      <c r="J726" s="82">
        <v>28</v>
      </c>
      <c r="K726" s="82">
        <v>7</v>
      </c>
      <c r="L726" s="82">
        <v>2018</v>
      </c>
      <c r="M726" s="76">
        <f t="shared" si="11"/>
        <v>43309</v>
      </c>
      <c r="N726" s="82" t="s">
        <v>301</v>
      </c>
      <c r="O726" s="85">
        <v>19</v>
      </c>
      <c r="P726" s="82" t="s">
        <v>4511</v>
      </c>
      <c r="Q726" s="82" t="s">
        <v>4456</v>
      </c>
      <c r="R726" s="82" t="s">
        <v>4512</v>
      </c>
      <c r="S726" s="82" t="s">
        <v>4513</v>
      </c>
      <c r="T726" s="82" t="s">
        <v>4456</v>
      </c>
      <c r="U726" s="82" t="s">
        <v>4456</v>
      </c>
      <c r="V726" s="82" t="s">
        <v>4456</v>
      </c>
      <c r="W726" s="82" t="s">
        <v>173</v>
      </c>
      <c r="X726" s="82" t="s">
        <v>4517</v>
      </c>
      <c r="Y726" s="82" t="s">
        <v>4456</v>
      </c>
      <c r="Z726" s="80" t="str">
        <f>IF(OR(R:R="",S:S=""),"Missing",IF(OR(S:S="Both EC and Condoms",S:S="Condom",S:S="EC"),"Yes",IF(AND(R:R&lt;&gt;"0: No Method",R:R&lt;&gt;"6: EC",R:R&lt;&gt;"5: Condoms"),"Yes","No")))</f>
        <v>Yes</v>
      </c>
      <c r="AA7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26" s="80" t="str">
        <f>IF(W:W="Pregnant","Pregnant",IF(AND(Z:Z="No",AA:AA="Yes"),"Adopter",IF(Z:Z="Yes","Continuing User",IF(AND(Z:Z="No",AA:AA="No"),"Non-user","Missing"))))</f>
        <v>Continuing User</v>
      </c>
      <c r="AC726" s="80">
        <f>VLOOKUP(N726,Registration!O:P,2,FALSE)</f>
        <v>19</v>
      </c>
      <c r="AD726" s="82" t="s">
        <v>4528</v>
      </c>
      <c r="AE726" s="82" t="s">
        <v>4560</v>
      </c>
      <c r="AF726" s="82" t="s">
        <v>4536</v>
      </c>
      <c r="AG726" s="82" t="s">
        <v>4558</v>
      </c>
      <c r="AH726" s="82" t="s">
        <v>4559</v>
      </c>
    </row>
    <row r="727" spans="1:34" s="80" customFormat="1" ht="23.1" customHeight="1">
      <c r="A727" s="82" t="s">
        <v>66</v>
      </c>
      <c r="B727" s="82" t="s">
        <v>26</v>
      </c>
      <c r="C727" s="82" t="s">
        <v>27</v>
      </c>
      <c r="D727" s="82" t="s">
        <v>28</v>
      </c>
      <c r="E727" s="82" t="s">
        <v>28</v>
      </c>
      <c r="F727" s="82" t="s">
        <v>111</v>
      </c>
      <c r="G727" s="82" t="s">
        <v>167</v>
      </c>
      <c r="H727" s="80" t="s">
        <v>8159</v>
      </c>
      <c r="I727" s="82" t="s">
        <v>8160</v>
      </c>
      <c r="J727" s="82">
        <v>28</v>
      </c>
      <c r="K727" s="82">
        <v>7</v>
      </c>
      <c r="L727" s="82">
        <v>2018</v>
      </c>
      <c r="M727" s="76">
        <f t="shared" si="11"/>
        <v>43309</v>
      </c>
      <c r="N727" s="82" t="s">
        <v>711</v>
      </c>
      <c r="O727" s="85">
        <v>19</v>
      </c>
      <c r="P727" s="82" t="s">
        <v>4506</v>
      </c>
      <c r="Q727" s="82" t="s">
        <v>4456</v>
      </c>
      <c r="R727" s="82" t="s">
        <v>4507</v>
      </c>
      <c r="S727" s="82" t="s">
        <v>4508</v>
      </c>
      <c r="T727" s="82" t="s">
        <v>4456</v>
      </c>
      <c r="U727" s="82" t="s">
        <v>4456</v>
      </c>
      <c r="V727" s="82" t="s">
        <v>4456</v>
      </c>
      <c r="W727" s="82" t="s">
        <v>173</v>
      </c>
      <c r="X727" s="82" t="s">
        <v>4515</v>
      </c>
      <c r="Y727" s="82" t="s">
        <v>4457</v>
      </c>
      <c r="Z727" s="80" t="str">
        <f>IF(OR(R:R="",S:S=""),"Missing",IF(OR(S:S="Both EC and Condoms",S:S="Condom",S:S="EC"),"Yes",IF(AND(R:R&lt;&gt;"0: No Method",R:R&lt;&gt;"6: EC",R:R&lt;&gt;"5: Condoms"),"Yes","No")))</f>
        <v>No</v>
      </c>
      <c r="AA7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27" s="80" t="str">
        <f>IF(W:W="Pregnant","Pregnant",IF(AND(Z:Z="No",AA:AA="Yes"),"Adopter",IF(Z:Z="Yes","Continuing User",IF(AND(Z:Z="No",AA:AA="No"),"Non-user","Missing"))))</f>
        <v>Adopter</v>
      </c>
      <c r="AC727" s="80">
        <f>VLOOKUP(N727,Registration!O:P,2,FALSE)</f>
        <v>19</v>
      </c>
      <c r="AD727" s="82" t="s">
        <v>4510</v>
      </c>
      <c r="AE727" s="82"/>
      <c r="AF727" s="82"/>
      <c r="AG727" s="82"/>
      <c r="AH727" s="82"/>
    </row>
    <row r="728" spans="1:34" s="80" customFormat="1" ht="23.1" customHeight="1">
      <c r="A728" s="82" t="s">
        <v>66</v>
      </c>
      <c r="B728" s="82" t="s">
        <v>26</v>
      </c>
      <c r="C728" s="82" t="s">
        <v>27</v>
      </c>
      <c r="D728" s="82" t="s">
        <v>28</v>
      </c>
      <c r="E728" s="82" t="s">
        <v>28</v>
      </c>
      <c r="F728" s="82" t="s">
        <v>111</v>
      </c>
      <c r="G728" s="82" t="s">
        <v>167</v>
      </c>
      <c r="H728" s="80" t="s">
        <v>8159</v>
      </c>
      <c r="I728" s="82" t="s">
        <v>8160</v>
      </c>
      <c r="J728" s="82">
        <v>28</v>
      </c>
      <c r="K728" s="82">
        <v>7</v>
      </c>
      <c r="L728" s="82">
        <v>2018</v>
      </c>
      <c r="M728" s="76">
        <f t="shared" si="11"/>
        <v>43309</v>
      </c>
      <c r="N728" s="82" t="s">
        <v>796</v>
      </c>
      <c r="O728" s="85">
        <v>18</v>
      </c>
      <c r="P728" s="82" t="s">
        <v>4506</v>
      </c>
      <c r="Q728" s="82" t="s">
        <v>4456</v>
      </c>
      <c r="R728" s="82" t="s">
        <v>4507</v>
      </c>
      <c r="S728" s="82" t="s">
        <v>4508</v>
      </c>
      <c r="T728" s="82" t="s">
        <v>4456</v>
      </c>
      <c r="U728" s="82" t="s">
        <v>4456</v>
      </c>
      <c r="V728" s="82" t="s">
        <v>4456</v>
      </c>
      <c r="W728" s="82" t="s">
        <v>173</v>
      </c>
      <c r="X728" s="82" t="s">
        <v>4517</v>
      </c>
      <c r="Y728" s="82" t="s">
        <v>4457</v>
      </c>
      <c r="Z728" s="80" t="str">
        <f>IF(OR(R:R="",S:S=""),"Missing",IF(OR(S:S="Both EC and Condoms",S:S="Condom",S:S="EC"),"Yes",IF(AND(R:R&lt;&gt;"0: No Method",R:R&lt;&gt;"6: EC",R:R&lt;&gt;"5: Condoms"),"Yes","No")))</f>
        <v>No</v>
      </c>
      <c r="AA7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28" s="80" t="str">
        <f>IF(W:W="Pregnant","Pregnant",IF(AND(Z:Z="No",AA:AA="Yes"),"Adopter",IF(Z:Z="Yes","Continuing User",IF(AND(Z:Z="No",AA:AA="No"),"Non-user","Missing"))))</f>
        <v>Adopter</v>
      </c>
      <c r="AC728" s="80">
        <f>VLOOKUP(N728,Registration!O:P,2,FALSE)</f>
        <v>19</v>
      </c>
      <c r="AD728" s="82" t="s">
        <v>4510</v>
      </c>
      <c r="AE728" s="82"/>
      <c r="AF728" s="82"/>
      <c r="AG728" s="82"/>
      <c r="AH728" s="82"/>
    </row>
    <row r="729" spans="1:34" s="80" customFormat="1" ht="23.1" customHeight="1">
      <c r="A729" s="82" t="s">
        <v>66</v>
      </c>
      <c r="B729" s="82" t="s">
        <v>26</v>
      </c>
      <c r="C729" s="82" t="s">
        <v>27</v>
      </c>
      <c r="D729" s="82" t="s">
        <v>28</v>
      </c>
      <c r="E729" s="82" t="s">
        <v>28</v>
      </c>
      <c r="F729" s="82" t="s">
        <v>111</v>
      </c>
      <c r="G729" s="82" t="s">
        <v>167</v>
      </c>
      <c r="H729" s="80" t="s">
        <v>8159</v>
      </c>
      <c r="I729" s="82" t="s">
        <v>8160</v>
      </c>
      <c r="J729" s="82">
        <v>28</v>
      </c>
      <c r="K729" s="82">
        <v>7</v>
      </c>
      <c r="L729" s="82">
        <v>2018</v>
      </c>
      <c r="M729" s="76">
        <f t="shared" si="11"/>
        <v>43309</v>
      </c>
      <c r="N729" s="82" t="s">
        <v>802</v>
      </c>
      <c r="O729" s="85">
        <v>18</v>
      </c>
      <c r="P729" s="82" t="s">
        <v>4506</v>
      </c>
      <c r="Q729" s="82" t="s">
        <v>4456</v>
      </c>
      <c r="R729" s="82" t="s">
        <v>4507</v>
      </c>
      <c r="S729" s="82" t="s">
        <v>4508</v>
      </c>
      <c r="T729" s="82" t="s">
        <v>4457</v>
      </c>
      <c r="U729" s="82" t="s">
        <v>4457</v>
      </c>
      <c r="V729" s="82" t="s">
        <v>4457</v>
      </c>
      <c r="W729" s="82" t="s">
        <v>173</v>
      </c>
      <c r="X729" s="82" t="s">
        <v>4517</v>
      </c>
      <c r="Y729" s="82" t="s">
        <v>4457</v>
      </c>
      <c r="Z729" s="80" t="str">
        <f>IF(OR(R:R="",S:S=""),"Missing",IF(OR(S:S="Both EC and Condoms",S:S="Condom",S:S="EC"),"Yes",IF(AND(R:R&lt;&gt;"0: No Method",R:R&lt;&gt;"6: EC",R:R&lt;&gt;"5: Condoms"),"Yes","No")))</f>
        <v>No</v>
      </c>
      <c r="AA7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29" s="80" t="str">
        <f>IF(W:W="Pregnant","Pregnant",IF(AND(Z:Z="No",AA:AA="Yes"),"Adopter",IF(Z:Z="Yes","Continuing User",IF(AND(Z:Z="No",AA:AA="No"),"Non-user","Missing"))))</f>
        <v>Adopter</v>
      </c>
      <c r="AC729" s="80">
        <f>VLOOKUP(N729,Registration!O:P,2,FALSE)</f>
        <v>19</v>
      </c>
      <c r="AD729" s="82" t="s">
        <v>4510</v>
      </c>
      <c r="AE729" s="82"/>
      <c r="AF729" s="82"/>
      <c r="AG729" s="82"/>
      <c r="AH729" s="82"/>
    </row>
    <row r="730" spans="1:34" s="80" customFormat="1" ht="23.1" customHeight="1">
      <c r="A730" s="82" t="s">
        <v>66</v>
      </c>
      <c r="B730" s="82" t="s">
        <v>26</v>
      </c>
      <c r="C730" s="82" t="s">
        <v>27</v>
      </c>
      <c r="D730" s="82" t="s">
        <v>28</v>
      </c>
      <c r="E730" s="82" t="s">
        <v>28</v>
      </c>
      <c r="F730" s="82" t="s">
        <v>111</v>
      </c>
      <c r="G730" s="82" t="s">
        <v>167</v>
      </c>
      <c r="H730" s="80" t="s">
        <v>8159</v>
      </c>
      <c r="I730" s="82" t="s">
        <v>8160</v>
      </c>
      <c r="J730" s="82">
        <v>28</v>
      </c>
      <c r="K730" s="82">
        <v>7</v>
      </c>
      <c r="L730" s="82">
        <v>2018</v>
      </c>
      <c r="M730" s="76">
        <f t="shared" si="11"/>
        <v>43309</v>
      </c>
      <c r="N730" s="82" t="s">
        <v>798</v>
      </c>
      <c r="O730" s="85">
        <v>18</v>
      </c>
      <c r="P730" s="82" t="s">
        <v>4506</v>
      </c>
      <c r="Q730" s="82" t="s">
        <v>4456</v>
      </c>
      <c r="R730" s="82" t="s">
        <v>4507</v>
      </c>
      <c r="S730" s="82" t="s">
        <v>4508</v>
      </c>
      <c r="T730" s="82" t="s">
        <v>4456</v>
      </c>
      <c r="U730" s="82" t="s">
        <v>4456</v>
      </c>
      <c r="V730" s="82" t="s">
        <v>4456</v>
      </c>
      <c r="W730" s="82" t="s">
        <v>173</v>
      </c>
      <c r="X730" s="82" t="s">
        <v>4523</v>
      </c>
      <c r="Y730" s="82" t="s">
        <v>4457</v>
      </c>
      <c r="Z730" s="80" t="str">
        <f>IF(OR(R:R="",S:S=""),"Missing",IF(OR(S:S="Both EC and Condoms",S:S="Condom",S:S="EC"),"Yes",IF(AND(R:R&lt;&gt;"0: No Method",R:R&lt;&gt;"6: EC",R:R&lt;&gt;"5: Condoms"),"Yes","No")))</f>
        <v>No</v>
      </c>
      <c r="AA7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30" s="80" t="str">
        <f>IF(W:W="Pregnant","Pregnant",IF(AND(Z:Z="No",AA:AA="Yes"),"Adopter",IF(Z:Z="Yes","Continuing User",IF(AND(Z:Z="No",AA:AA="No"),"Non-user","Missing"))))</f>
        <v>Adopter</v>
      </c>
      <c r="AC730" s="80">
        <f>VLOOKUP(N730,Registration!O:P,2,FALSE)</f>
        <v>18</v>
      </c>
      <c r="AD730" s="82" t="s">
        <v>4510</v>
      </c>
      <c r="AE730" s="82"/>
      <c r="AF730" s="82"/>
      <c r="AG730" s="82"/>
      <c r="AH730" s="82"/>
    </row>
    <row r="731" spans="1:34" s="80" customFormat="1" ht="23.1" customHeight="1">
      <c r="A731" s="82" t="s">
        <v>66</v>
      </c>
      <c r="B731" s="82" t="s">
        <v>26</v>
      </c>
      <c r="C731" s="82" t="s">
        <v>27</v>
      </c>
      <c r="D731" s="82" t="s">
        <v>28</v>
      </c>
      <c r="E731" s="82" t="s">
        <v>28</v>
      </c>
      <c r="F731" s="82" t="s">
        <v>111</v>
      </c>
      <c r="G731" s="82" t="s">
        <v>167</v>
      </c>
      <c r="H731" s="80" t="s">
        <v>8159</v>
      </c>
      <c r="I731" s="82" t="s">
        <v>8160</v>
      </c>
      <c r="J731" s="82">
        <v>28</v>
      </c>
      <c r="K731" s="82">
        <v>7</v>
      </c>
      <c r="L731" s="82">
        <v>2018</v>
      </c>
      <c r="M731" s="76">
        <f t="shared" si="11"/>
        <v>43309</v>
      </c>
      <c r="N731" s="82" t="s">
        <v>810</v>
      </c>
      <c r="O731" s="85">
        <v>19</v>
      </c>
      <c r="P731" s="82" t="s">
        <v>4506</v>
      </c>
      <c r="Q731" s="82" t="s">
        <v>4456</v>
      </c>
      <c r="R731" s="82" t="s">
        <v>4507</v>
      </c>
      <c r="S731" s="82" t="s">
        <v>4508</v>
      </c>
      <c r="T731" s="82" t="s">
        <v>4456</v>
      </c>
      <c r="U731" s="82" t="s">
        <v>4456</v>
      </c>
      <c r="V731" s="82" t="s">
        <v>4456</v>
      </c>
      <c r="W731" s="82" t="s">
        <v>173</v>
      </c>
      <c r="X731" s="82" t="s">
        <v>4517</v>
      </c>
      <c r="Y731" s="82" t="s">
        <v>4457</v>
      </c>
      <c r="Z731" s="80" t="str">
        <f>IF(OR(R:R="",S:S=""),"Missing",IF(OR(S:S="Both EC and Condoms",S:S="Condom",S:S="EC"),"Yes",IF(AND(R:R&lt;&gt;"0: No Method",R:R&lt;&gt;"6: EC",R:R&lt;&gt;"5: Condoms"),"Yes","No")))</f>
        <v>No</v>
      </c>
      <c r="AA7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31" s="80" t="str">
        <f>IF(W:W="Pregnant","Pregnant",IF(AND(Z:Z="No",AA:AA="Yes"),"Adopter",IF(Z:Z="Yes","Continuing User",IF(AND(Z:Z="No",AA:AA="No"),"Non-user","Missing"))))</f>
        <v>Adopter</v>
      </c>
      <c r="AC731" s="80">
        <f>VLOOKUP(N731,Registration!O:P,2,FALSE)</f>
        <v>19</v>
      </c>
      <c r="AD731" s="82" t="s">
        <v>4510</v>
      </c>
      <c r="AE731" s="82"/>
      <c r="AF731" s="82"/>
      <c r="AG731" s="82"/>
      <c r="AH731" s="82"/>
    </row>
    <row r="732" spans="1:34" s="80" customFormat="1" ht="23.1" customHeight="1">
      <c r="A732" s="82" t="s">
        <v>66</v>
      </c>
      <c r="B732" s="82" t="s">
        <v>26</v>
      </c>
      <c r="C732" s="82" t="s">
        <v>27</v>
      </c>
      <c r="D732" s="82" t="s">
        <v>28</v>
      </c>
      <c r="E732" s="82" t="s">
        <v>28</v>
      </c>
      <c r="F732" s="82" t="s">
        <v>111</v>
      </c>
      <c r="G732" s="82" t="s">
        <v>167</v>
      </c>
      <c r="H732" s="80" t="s">
        <v>8159</v>
      </c>
      <c r="I732" s="82" t="s">
        <v>8160</v>
      </c>
      <c r="J732" s="82">
        <v>28</v>
      </c>
      <c r="K732" s="82">
        <v>7</v>
      </c>
      <c r="L732" s="82">
        <v>2018</v>
      </c>
      <c r="M732" s="76">
        <f t="shared" si="11"/>
        <v>43309</v>
      </c>
      <c r="N732" s="82" t="s">
        <v>812</v>
      </c>
      <c r="O732" s="85">
        <v>18</v>
      </c>
      <c r="P732" s="82" t="s">
        <v>4506</v>
      </c>
      <c r="Q732" s="82" t="s">
        <v>4456</v>
      </c>
      <c r="R732" s="82" t="s">
        <v>4507</v>
      </c>
      <c r="S732" s="82" t="s">
        <v>4508</v>
      </c>
      <c r="T732" s="82" t="s">
        <v>4456</v>
      </c>
      <c r="U732" s="82" t="s">
        <v>4456</v>
      </c>
      <c r="V732" s="82" t="s">
        <v>4456</v>
      </c>
      <c r="W732" s="82" t="s">
        <v>173</v>
      </c>
      <c r="X732" s="82" t="s">
        <v>4517</v>
      </c>
      <c r="Y732" s="82" t="s">
        <v>4457</v>
      </c>
      <c r="Z732" s="80" t="str">
        <f>IF(OR(R:R="",S:S=""),"Missing",IF(OR(S:S="Both EC and Condoms",S:S="Condom",S:S="EC"),"Yes",IF(AND(R:R&lt;&gt;"0: No Method",R:R&lt;&gt;"6: EC",R:R&lt;&gt;"5: Condoms"),"Yes","No")))</f>
        <v>No</v>
      </c>
      <c r="AA7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32" s="80" t="str">
        <f>IF(W:W="Pregnant","Pregnant",IF(AND(Z:Z="No",AA:AA="Yes"),"Adopter",IF(Z:Z="Yes","Continuing User",IF(AND(Z:Z="No",AA:AA="No"),"Non-user","Missing"))))</f>
        <v>Adopter</v>
      </c>
      <c r="AC732" s="80">
        <f>VLOOKUP(N732,Registration!O:P,2,FALSE)</f>
        <v>18</v>
      </c>
      <c r="AD732" s="82" t="s">
        <v>4510</v>
      </c>
      <c r="AE732" s="82"/>
      <c r="AF732" s="82"/>
      <c r="AG732" s="82"/>
      <c r="AH732" s="82"/>
    </row>
    <row r="733" spans="1:34" s="80" customFormat="1" ht="23.1" customHeight="1">
      <c r="A733" s="82" t="s">
        <v>66</v>
      </c>
      <c r="B733" s="82" t="s">
        <v>26</v>
      </c>
      <c r="C733" s="82" t="s">
        <v>27</v>
      </c>
      <c r="D733" s="82" t="s">
        <v>28</v>
      </c>
      <c r="E733" s="82" t="s">
        <v>28</v>
      </c>
      <c r="F733" s="82" t="s">
        <v>111</v>
      </c>
      <c r="G733" s="82" t="s">
        <v>167</v>
      </c>
      <c r="H733" s="80" t="s">
        <v>8159</v>
      </c>
      <c r="I733" s="82" t="s">
        <v>8160</v>
      </c>
      <c r="J733" s="82">
        <v>28</v>
      </c>
      <c r="K733" s="82">
        <v>7</v>
      </c>
      <c r="L733" s="82">
        <v>2018</v>
      </c>
      <c r="M733" s="76">
        <f t="shared" si="11"/>
        <v>43309</v>
      </c>
      <c r="N733" s="82" t="s">
        <v>814</v>
      </c>
      <c r="O733" s="85">
        <v>19</v>
      </c>
      <c r="P733" s="82" t="s">
        <v>4506</v>
      </c>
      <c r="Q733" s="82" t="s">
        <v>4456</v>
      </c>
      <c r="R733" s="82" t="s">
        <v>4507</v>
      </c>
      <c r="S733" s="82" t="s">
        <v>4508</v>
      </c>
      <c r="T733" s="82" t="s">
        <v>4456</v>
      </c>
      <c r="U733" s="82" t="s">
        <v>4456</v>
      </c>
      <c r="V733" s="82" t="s">
        <v>4456</v>
      </c>
      <c r="W733" s="82" t="s">
        <v>173</v>
      </c>
      <c r="X733" s="82" t="s">
        <v>4517</v>
      </c>
      <c r="Y733" s="82" t="s">
        <v>4457</v>
      </c>
      <c r="Z733" s="80" t="str">
        <f>IF(OR(R:R="",S:S=""),"Missing",IF(OR(S:S="Both EC and Condoms",S:S="Condom",S:S="EC"),"Yes",IF(AND(R:R&lt;&gt;"0: No Method",R:R&lt;&gt;"6: EC",R:R&lt;&gt;"5: Condoms"),"Yes","No")))</f>
        <v>No</v>
      </c>
      <c r="AA7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33" s="80" t="str">
        <f>IF(W:W="Pregnant","Pregnant",IF(AND(Z:Z="No",AA:AA="Yes"),"Adopter",IF(Z:Z="Yes","Continuing User",IF(AND(Z:Z="No",AA:AA="No"),"Non-user","Missing"))))</f>
        <v>Adopter</v>
      </c>
      <c r="AC733" s="80">
        <f>VLOOKUP(N733,Registration!O:P,2,FALSE)</f>
        <v>19</v>
      </c>
      <c r="AD733" s="82" t="s">
        <v>4510</v>
      </c>
      <c r="AE733" s="82"/>
      <c r="AF733" s="82"/>
      <c r="AG733" s="82"/>
      <c r="AH733" s="82"/>
    </row>
    <row r="734" spans="1:34" s="80" customFormat="1" ht="23.1" customHeight="1">
      <c r="A734" s="82" t="s">
        <v>70</v>
      </c>
      <c r="B734" s="82" t="s">
        <v>26</v>
      </c>
      <c r="C734" s="82" t="s">
        <v>27</v>
      </c>
      <c r="D734" s="82" t="s">
        <v>28</v>
      </c>
      <c r="E734" s="82" t="s">
        <v>28</v>
      </c>
      <c r="F734" s="82" t="s">
        <v>111</v>
      </c>
      <c r="G734" s="82" t="s">
        <v>167</v>
      </c>
      <c r="H734" s="80" t="s">
        <v>8159</v>
      </c>
      <c r="I734" s="82" t="s">
        <v>8161</v>
      </c>
      <c r="J734" s="82">
        <v>1</v>
      </c>
      <c r="K734" s="82">
        <v>8</v>
      </c>
      <c r="L734" s="82">
        <v>2018</v>
      </c>
      <c r="M734" s="76">
        <f t="shared" si="11"/>
        <v>43313</v>
      </c>
      <c r="N734" s="82" t="s">
        <v>816</v>
      </c>
      <c r="O734" s="82">
        <v>19</v>
      </c>
      <c r="P734" s="82" t="s">
        <v>4506</v>
      </c>
      <c r="Q734" s="82" t="s">
        <v>4456</v>
      </c>
      <c r="R734" s="82" t="s">
        <v>4507</v>
      </c>
      <c r="S734" s="82" t="s">
        <v>4508</v>
      </c>
      <c r="T734" s="82" t="s">
        <v>4456</v>
      </c>
      <c r="U734" s="82" t="s">
        <v>4456</v>
      </c>
      <c r="V734" s="82" t="s">
        <v>4456</v>
      </c>
      <c r="W734" s="82" t="s">
        <v>173</v>
      </c>
      <c r="X734" s="82" t="s">
        <v>4516</v>
      </c>
      <c r="Y734" s="82" t="s">
        <v>4456</v>
      </c>
      <c r="Z734" s="80" t="str">
        <f>IF(OR(R:R="",S:S=""),"Missing",IF(OR(S:S="Both EC and Condoms",S:S="Condom",S:S="EC"),"Yes",IF(AND(R:R&lt;&gt;"0: No Method",R:R&lt;&gt;"6: EC",R:R&lt;&gt;"5: Condoms"),"Yes","No")))</f>
        <v>No</v>
      </c>
      <c r="AA7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34" s="80" t="str">
        <f>IF(W:W="Pregnant","Pregnant",IF(AND(Z:Z="No",AA:AA="Yes"),"Adopter",IF(Z:Z="Yes","Continuing User",IF(AND(Z:Z="No",AA:AA="No"),"Non-user","Missing"))))</f>
        <v>Adopter</v>
      </c>
      <c r="AC734" s="80">
        <f>VLOOKUP(N734,Registration!O:P,2,FALSE)</f>
        <v>19</v>
      </c>
      <c r="AD734" s="82" t="s">
        <v>4510</v>
      </c>
      <c r="AE734" s="82"/>
      <c r="AF734" s="82"/>
      <c r="AG734" s="82"/>
      <c r="AH734" s="86"/>
    </row>
    <row r="735" spans="1:34" s="80" customFormat="1" ht="23.1" customHeight="1">
      <c r="A735" s="82" t="s">
        <v>70</v>
      </c>
      <c r="B735" s="82" t="s">
        <v>26</v>
      </c>
      <c r="C735" s="82" t="s">
        <v>27</v>
      </c>
      <c r="D735" s="82" t="s">
        <v>28</v>
      </c>
      <c r="E735" s="82" t="s">
        <v>28</v>
      </c>
      <c r="F735" s="82" t="s">
        <v>111</v>
      </c>
      <c r="G735" s="82" t="s">
        <v>167</v>
      </c>
      <c r="H735" s="80" t="s">
        <v>8159</v>
      </c>
      <c r="I735" s="82" t="s">
        <v>8161</v>
      </c>
      <c r="J735" s="82">
        <v>1</v>
      </c>
      <c r="K735" s="82">
        <v>8</v>
      </c>
      <c r="L735" s="82">
        <v>2018</v>
      </c>
      <c r="M735" s="76">
        <f t="shared" si="11"/>
        <v>43313</v>
      </c>
      <c r="N735" s="82" t="s">
        <v>818</v>
      </c>
      <c r="O735" s="82">
        <v>19</v>
      </c>
      <c r="P735" s="82" t="s">
        <v>4506</v>
      </c>
      <c r="Q735" s="82" t="s">
        <v>4456</v>
      </c>
      <c r="R735" s="82" t="s">
        <v>4507</v>
      </c>
      <c r="S735" s="82" t="s">
        <v>4508</v>
      </c>
      <c r="T735" s="82" t="s">
        <v>4456</v>
      </c>
      <c r="U735" s="82" t="s">
        <v>4456</v>
      </c>
      <c r="V735" s="82" t="s">
        <v>4456</v>
      </c>
      <c r="W735" s="82" t="s">
        <v>173</v>
      </c>
      <c r="X735" s="82" t="s">
        <v>4514</v>
      </c>
      <c r="Y735" s="82" t="s">
        <v>4457</v>
      </c>
      <c r="Z735" s="80" t="str">
        <f>IF(OR(R:R="",S:S=""),"Missing",IF(OR(S:S="Both EC and Condoms",S:S="Condom",S:S="EC"),"Yes",IF(AND(R:R&lt;&gt;"0: No Method",R:R&lt;&gt;"6: EC",R:R&lt;&gt;"5: Condoms"),"Yes","No")))</f>
        <v>No</v>
      </c>
      <c r="AA7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35" s="80" t="str">
        <f>IF(W:W="Pregnant","Pregnant",IF(AND(Z:Z="No",AA:AA="Yes"),"Adopter",IF(Z:Z="Yes","Continuing User",IF(AND(Z:Z="No",AA:AA="No"),"Non-user","Missing"))))</f>
        <v>Adopter</v>
      </c>
      <c r="AC735" s="80">
        <f>VLOOKUP(N735,Registration!O:P,2,FALSE)</f>
        <v>19</v>
      </c>
      <c r="AD735" s="82" t="s">
        <v>4510</v>
      </c>
      <c r="AE735" s="82"/>
      <c r="AF735" s="82"/>
      <c r="AG735" s="82"/>
      <c r="AH735" s="82"/>
    </row>
    <row r="736" spans="1:34" s="80" customFormat="1" ht="23.1" customHeight="1">
      <c r="A736" s="82" t="s">
        <v>70</v>
      </c>
      <c r="B736" s="82" t="s">
        <v>26</v>
      </c>
      <c r="C736" s="82" t="s">
        <v>27</v>
      </c>
      <c r="D736" s="82" t="s">
        <v>28</v>
      </c>
      <c r="E736" s="82" t="s">
        <v>28</v>
      </c>
      <c r="F736" s="82" t="s">
        <v>111</v>
      </c>
      <c r="G736" s="82" t="s">
        <v>167</v>
      </c>
      <c r="H736" s="80" t="s">
        <v>8159</v>
      </c>
      <c r="I736" s="82" t="s">
        <v>8161</v>
      </c>
      <c r="J736" s="82">
        <v>2</v>
      </c>
      <c r="K736" s="82">
        <v>8</v>
      </c>
      <c r="L736" s="82">
        <v>2018</v>
      </c>
      <c r="M736" s="76">
        <f t="shared" si="11"/>
        <v>43314</v>
      </c>
      <c r="N736" s="82" t="s">
        <v>822</v>
      </c>
      <c r="O736" s="82">
        <v>19</v>
      </c>
      <c r="P736" s="82" t="s">
        <v>4506</v>
      </c>
      <c r="Q736" s="82" t="s">
        <v>4456</v>
      </c>
      <c r="R736" s="82" t="s">
        <v>4507</v>
      </c>
      <c r="S736" s="82" t="s">
        <v>4508</v>
      </c>
      <c r="T736" s="82" t="s">
        <v>4456</v>
      </c>
      <c r="U736" s="82" t="s">
        <v>4456</v>
      </c>
      <c r="V736" s="82" t="s">
        <v>4456</v>
      </c>
      <c r="W736" s="82" t="s">
        <v>173</v>
      </c>
      <c r="X736" s="82" t="s">
        <v>4521</v>
      </c>
      <c r="Y736" s="82" t="s">
        <v>4456</v>
      </c>
      <c r="Z736" s="80" t="str">
        <f>IF(OR(R:R="",S:S=""),"Missing",IF(OR(S:S="Both EC and Condoms",S:S="Condom",S:S="EC"),"Yes",IF(AND(R:R&lt;&gt;"0: No Method",R:R&lt;&gt;"6: EC",R:R&lt;&gt;"5: Condoms"),"Yes","No")))</f>
        <v>No</v>
      </c>
      <c r="AA7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36" s="80" t="str">
        <f>IF(W:W="Pregnant","Pregnant",IF(AND(Z:Z="No",AA:AA="Yes"),"Adopter",IF(Z:Z="Yes","Continuing User",IF(AND(Z:Z="No",AA:AA="No"),"Non-user","Missing"))))</f>
        <v>Adopter</v>
      </c>
      <c r="AC736" s="80">
        <f>VLOOKUP(N736,Registration!O:P,2,FALSE)</f>
        <v>19</v>
      </c>
      <c r="AD736" s="82" t="s">
        <v>4510</v>
      </c>
      <c r="AE736" s="82"/>
      <c r="AF736" s="82"/>
      <c r="AG736" s="82"/>
      <c r="AH736" s="82"/>
    </row>
    <row r="737" spans="1:34" s="80" customFormat="1" ht="23.1" customHeight="1">
      <c r="A737" s="82" t="s">
        <v>70</v>
      </c>
      <c r="B737" s="82" t="s">
        <v>26</v>
      </c>
      <c r="C737" s="82" t="s">
        <v>27</v>
      </c>
      <c r="D737" s="82" t="s">
        <v>28</v>
      </c>
      <c r="E737" s="82" t="s">
        <v>28</v>
      </c>
      <c r="F737" s="82" t="s">
        <v>111</v>
      </c>
      <c r="G737" s="82" t="s">
        <v>167</v>
      </c>
      <c r="H737" s="80" t="s">
        <v>8159</v>
      </c>
      <c r="I737" s="82" t="s">
        <v>8160</v>
      </c>
      <c r="J737" s="82">
        <v>2</v>
      </c>
      <c r="K737" s="82">
        <v>8</v>
      </c>
      <c r="L737" s="82">
        <v>2018</v>
      </c>
      <c r="M737" s="76">
        <f t="shared" si="11"/>
        <v>43314</v>
      </c>
      <c r="N737" s="82" t="s">
        <v>824</v>
      </c>
      <c r="O737" s="82">
        <v>19</v>
      </c>
      <c r="P737" s="82" t="s">
        <v>4506</v>
      </c>
      <c r="Q737" s="82" t="s">
        <v>4456</v>
      </c>
      <c r="R737" s="82" t="s">
        <v>4507</v>
      </c>
      <c r="S737" s="82" t="s">
        <v>4508</v>
      </c>
      <c r="T737" s="82" t="s">
        <v>4456</v>
      </c>
      <c r="U737" s="82" t="s">
        <v>4456</v>
      </c>
      <c r="V737" s="82" t="s">
        <v>4456</v>
      </c>
      <c r="W737" s="82" t="s">
        <v>173</v>
      </c>
      <c r="X737" s="82" t="s">
        <v>4516</v>
      </c>
      <c r="Y737" s="82" t="s">
        <v>4456</v>
      </c>
      <c r="Z737" s="80" t="str">
        <f>IF(OR(R:R="",S:S=""),"Missing",IF(OR(S:S="Both EC and Condoms",S:S="Condom",S:S="EC"),"Yes",IF(AND(R:R&lt;&gt;"0: No Method",R:R&lt;&gt;"6: EC",R:R&lt;&gt;"5: Condoms"),"Yes","No")))</f>
        <v>No</v>
      </c>
      <c r="AA7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37" s="80" t="str">
        <f>IF(W:W="Pregnant","Pregnant",IF(AND(Z:Z="No",AA:AA="Yes"),"Adopter",IF(Z:Z="Yes","Continuing User",IF(AND(Z:Z="No",AA:AA="No"),"Non-user","Missing"))))</f>
        <v>Adopter</v>
      </c>
      <c r="AC737" s="80">
        <f>VLOOKUP(N737,Registration!O:P,2,FALSE)</f>
        <v>19</v>
      </c>
      <c r="AD737" s="82" t="s">
        <v>4510</v>
      </c>
      <c r="AE737" s="82"/>
      <c r="AF737" s="82"/>
      <c r="AG737" s="82"/>
      <c r="AH737" s="82"/>
    </row>
    <row r="738" spans="1:34" s="80" customFormat="1" ht="23.1" customHeight="1">
      <c r="A738" s="82" t="s">
        <v>70</v>
      </c>
      <c r="B738" s="82" t="s">
        <v>26</v>
      </c>
      <c r="C738" s="82" t="s">
        <v>27</v>
      </c>
      <c r="D738" s="82" t="s">
        <v>28</v>
      </c>
      <c r="E738" s="82" t="s">
        <v>28</v>
      </c>
      <c r="F738" s="82" t="s">
        <v>111</v>
      </c>
      <c r="G738" s="82" t="s">
        <v>167</v>
      </c>
      <c r="H738" s="80" t="s">
        <v>8159</v>
      </c>
      <c r="I738" s="82" t="s">
        <v>8160</v>
      </c>
      <c r="J738" s="82">
        <v>2</v>
      </c>
      <c r="K738" s="82">
        <v>8</v>
      </c>
      <c r="L738" s="82">
        <v>2018</v>
      </c>
      <c r="M738" s="76">
        <f t="shared" si="11"/>
        <v>43314</v>
      </c>
      <c r="N738" s="82" t="s">
        <v>820</v>
      </c>
      <c r="O738" s="82">
        <v>18</v>
      </c>
      <c r="P738" s="82" t="s">
        <v>4506</v>
      </c>
      <c r="Q738" s="82" t="s">
        <v>4456</v>
      </c>
      <c r="R738" s="82" t="s">
        <v>4507</v>
      </c>
      <c r="S738" s="82" t="s">
        <v>4508</v>
      </c>
      <c r="T738" s="82" t="s">
        <v>4456</v>
      </c>
      <c r="U738" s="82" t="s">
        <v>4456</v>
      </c>
      <c r="V738" s="82" t="s">
        <v>4456</v>
      </c>
      <c r="W738" s="82" t="s">
        <v>173</v>
      </c>
      <c r="X738" s="82" t="s">
        <v>4523</v>
      </c>
      <c r="Y738" s="82" t="s">
        <v>4457</v>
      </c>
      <c r="Z738" s="80" t="str">
        <f>IF(OR(R:R="",S:S=""),"Missing",IF(OR(S:S="Both EC and Condoms",S:S="Condom",S:S="EC"),"Yes",IF(AND(R:R&lt;&gt;"0: No Method",R:R&lt;&gt;"6: EC",R:R&lt;&gt;"5: Condoms"),"Yes","No")))</f>
        <v>No</v>
      </c>
      <c r="AA7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38" s="80" t="str">
        <f>IF(W:W="Pregnant","Pregnant",IF(AND(Z:Z="No",AA:AA="Yes"),"Adopter",IF(Z:Z="Yes","Continuing User",IF(AND(Z:Z="No",AA:AA="No"),"Non-user","Missing"))))</f>
        <v>Adopter</v>
      </c>
      <c r="AC738" s="80">
        <f>VLOOKUP(N738,Registration!O:P,2,FALSE)</f>
        <v>18</v>
      </c>
      <c r="AD738" s="82" t="s">
        <v>4510</v>
      </c>
      <c r="AE738" s="82"/>
      <c r="AF738" s="82"/>
      <c r="AG738" s="82"/>
      <c r="AH738" s="86"/>
    </row>
    <row r="739" spans="1:34" s="80" customFormat="1" ht="23.1" customHeight="1">
      <c r="A739" s="82" t="s">
        <v>70</v>
      </c>
      <c r="B739" s="82" t="s">
        <v>26</v>
      </c>
      <c r="C739" s="82" t="s">
        <v>27</v>
      </c>
      <c r="D739" s="82" t="s">
        <v>28</v>
      </c>
      <c r="E739" s="82" t="s">
        <v>28</v>
      </c>
      <c r="F739" s="82" t="s">
        <v>29</v>
      </c>
      <c r="G739" s="82" t="s">
        <v>1887</v>
      </c>
      <c r="H739" s="80" t="s">
        <v>8165</v>
      </c>
      <c r="I739" s="82" t="s">
        <v>8163</v>
      </c>
      <c r="J739" s="82">
        <v>1</v>
      </c>
      <c r="K739" s="82">
        <v>8</v>
      </c>
      <c r="L739" s="82">
        <v>2018</v>
      </c>
      <c r="M739" s="76">
        <f t="shared" si="11"/>
        <v>43313</v>
      </c>
      <c r="N739" s="82" t="s">
        <v>2016</v>
      </c>
      <c r="O739" s="82">
        <v>15</v>
      </c>
      <c r="P739" s="82" t="s">
        <v>4525</v>
      </c>
      <c r="Q739" s="82" t="s">
        <v>4456</v>
      </c>
      <c r="R739" s="82" t="s">
        <v>4519</v>
      </c>
      <c r="S739" s="82" t="s">
        <v>4508</v>
      </c>
      <c r="T739" s="82" t="s">
        <v>4456</v>
      </c>
      <c r="U739" s="82" t="s">
        <v>4456</v>
      </c>
      <c r="V739" s="82" t="s">
        <v>4456</v>
      </c>
      <c r="W739" s="82" t="s">
        <v>173</v>
      </c>
      <c r="X739" s="82" t="s">
        <v>4514</v>
      </c>
      <c r="Y739" s="82" t="s">
        <v>4456</v>
      </c>
      <c r="Z739" s="80" t="str">
        <f>IF(OR(R:R="",S:S=""),"Missing",IF(OR(S:S="Both EC and Condoms",S:S="Condom",S:S="EC"),"Yes",IF(AND(R:R&lt;&gt;"0: No Method",R:R&lt;&gt;"6: EC",R:R&lt;&gt;"5: Condoms"),"Yes","No")))</f>
        <v>Yes</v>
      </c>
      <c r="AA7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39" s="80" t="str">
        <f>IF(W:W="Pregnant","Pregnant",IF(AND(Z:Z="No",AA:AA="Yes"),"Adopter",IF(Z:Z="Yes","Continuing User",IF(AND(Z:Z="No",AA:AA="No"),"Non-user","Missing"))))</f>
        <v>Continuing User</v>
      </c>
      <c r="AC739" s="80">
        <f>VLOOKUP(N739,Registration!O:P,2,FALSE)</f>
        <v>15</v>
      </c>
      <c r="AD739" s="82" t="s">
        <v>4510</v>
      </c>
      <c r="AE739" s="82"/>
      <c r="AF739" s="82"/>
      <c r="AG739" s="82"/>
      <c r="AH739" s="82"/>
    </row>
    <row r="740" spans="1:34" s="80" customFormat="1" ht="23.1" customHeight="1">
      <c r="A740" s="82" t="s">
        <v>70</v>
      </c>
      <c r="B740" s="82" t="s">
        <v>26</v>
      </c>
      <c r="C740" s="82" t="s">
        <v>27</v>
      </c>
      <c r="D740" s="82" t="s">
        <v>28</v>
      </c>
      <c r="E740" s="82" t="s">
        <v>28</v>
      </c>
      <c r="F740" s="82" t="s">
        <v>29</v>
      </c>
      <c r="G740" s="82" t="s">
        <v>1887</v>
      </c>
      <c r="H740" s="80" t="s">
        <v>8165</v>
      </c>
      <c r="I740" s="82" t="s">
        <v>8163</v>
      </c>
      <c r="J740" s="82">
        <v>1</v>
      </c>
      <c r="K740" s="82">
        <v>8</v>
      </c>
      <c r="L740" s="82">
        <v>2018</v>
      </c>
      <c r="M740" s="76">
        <f t="shared" si="11"/>
        <v>43313</v>
      </c>
      <c r="N740" s="82" t="s">
        <v>2545</v>
      </c>
      <c r="O740" s="82">
        <v>18</v>
      </c>
      <c r="P740" s="82" t="s">
        <v>4506</v>
      </c>
      <c r="Q740" s="82" t="s">
        <v>4456</v>
      </c>
      <c r="R740" s="82" t="s">
        <v>4507</v>
      </c>
      <c r="S740" s="82" t="s">
        <v>4508</v>
      </c>
      <c r="T740" s="82" t="s">
        <v>4456</v>
      </c>
      <c r="U740" s="82" t="s">
        <v>4456</v>
      </c>
      <c r="V740" s="82" t="s">
        <v>4456</v>
      </c>
      <c r="W740" s="82" t="s">
        <v>173</v>
      </c>
      <c r="X740" s="82" t="s">
        <v>4517</v>
      </c>
      <c r="Y740" s="82" t="s">
        <v>4457</v>
      </c>
      <c r="Z740" s="80" t="str">
        <f>IF(OR(R:R="",S:S=""),"Missing",IF(OR(S:S="Both EC and Condoms",S:S="Condom",S:S="EC"),"Yes",IF(AND(R:R&lt;&gt;"0: No Method",R:R&lt;&gt;"6: EC",R:R&lt;&gt;"5: Condoms"),"Yes","No")))</f>
        <v>No</v>
      </c>
      <c r="AA7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40" s="80" t="str">
        <f>IF(W:W="Pregnant","Pregnant",IF(AND(Z:Z="No",AA:AA="Yes"),"Adopter",IF(Z:Z="Yes","Continuing User",IF(AND(Z:Z="No",AA:AA="No"),"Non-user","Missing"))))</f>
        <v>Adopter</v>
      </c>
      <c r="AC740" s="80">
        <f>VLOOKUP(N740,Registration!O:P,2,FALSE)</f>
        <v>18</v>
      </c>
      <c r="AD740" s="82" t="s">
        <v>4510</v>
      </c>
      <c r="AE740" s="82"/>
      <c r="AF740" s="82"/>
      <c r="AG740" s="82"/>
      <c r="AH740" s="82"/>
    </row>
    <row r="741" spans="1:34" s="80" customFormat="1" ht="23.1" customHeight="1">
      <c r="A741" s="82" t="s">
        <v>70</v>
      </c>
      <c r="B741" s="82" t="s">
        <v>26</v>
      </c>
      <c r="C741" s="82" t="s">
        <v>27</v>
      </c>
      <c r="D741" s="82" t="s">
        <v>28</v>
      </c>
      <c r="E741" s="82" t="s">
        <v>28</v>
      </c>
      <c r="F741" s="82" t="s">
        <v>29</v>
      </c>
      <c r="G741" s="82" t="s">
        <v>1887</v>
      </c>
      <c r="H741" s="80" t="s">
        <v>8165</v>
      </c>
      <c r="I741" s="82" t="s">
        <v>8163</v>
      </c>
      <c r="J741" s="82">
        <v>1</v>
      </c>
      <c r="K741" s="82">
        <v>8</v>
      </c>
      <c r="L741" s="82">
        <v>2018</v>
      </c>
      <c r="M741" s="76">
        <f t="shared" si="11"/>
        <v>43313</v>
      </c>
      <c r="N741" s="82" t="s">
        <v>2549</v>
      </c>
      <c r="O741" s="82">
        <v>16</v>
      </c>
      <c r="P741" s="82" t="s">
        <v>4506</v>
      </c>
      <c r="Q741" s="82" t="s">
        <v>4456</v>
      </c>
      <c r="R741" s="82" t="s">
        <v>4507</v>
      </c>
      <c r="S741" s="82" t="s">
        <v>4508</v>
      </c>
      <c r="T741" s="82" t="s">
        <v>4457</v>
      </c>
      <c r="U741" s="82" t="s">
        <v>4457</v>
      </c>
      <c r="V741" s="82" t="s">
        <v>4457</v>
      </c>
      <c r="W741" s="82" t="s">
        <v>173</v>
      </c>
      <c r="X741" s="82" t="s">
        <v>4507</v>
      </c>
      <c r="Y741" s="82" t="s">
        <v>4457</v>
      </c>
      <c r="Z741" s="80" t="str">
        <f>IF(OR(R:R="",S:S=""),"Missing",IF(OR(S:S="Both EC and Condoms",S:S="Condom",S:S="EC"),"Yes",IF(AND(R:R&lt;&gt;"0: No Method",R:R&lt;&gt;"6: EC",R:R&lt;&gt;"5: Condoms"),"Yes","No")))</f>
        <v>No</v>
      </c>
      <c r="AA7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41" s="80" t="s">
        <v>4509</v>
      </c>
      <c r="AC741" s="80">
        <f>VLOOKUP(N741,Registration!O:P,2,FALSE)</f>
        <v>16</v>
      </c>
      <c r="AD741" s="82" t="s">
        <v>4510</v>
      </c>
      <c r="AE741" s="82"/>
      <c r="AF741" s="82"/>
      <c r="AG741" s="82"/>
      <c r="AH741" s="82"/>
    </row>
    <row r="742" spans="1:34" s="80" customFormat="1" ht="23.1" customHeight="1">
      <c r="A742" s="82" t="s">
        <v>70</v>
      </c>
      <c r="B742" s="82" t="s">
        <v>26</v>
      </c>
      <c r="C742" s="82" t="s">
        <v>27</v>
      </c>
      <c r="D742" s="82" t="s">
        <v>28</v>
      </c>
      <c r="E742" s="82" t="s">
        <v>28</v>
      </c>
      <c r="F742" s="82" t="s">
        <v>29</v>
      </c>
      <c r="G742" s="82" t="s">
        <v>1887</v>
      </c>
      <c r="H742" s="80" t="s">
        <v>8165</v>
      </c>
      <c r="I742" s="82" t="s">
        <v>8163</v>
      </c>
      <c r="J742" s="82">
        <v>1</v>
      </c>
      <c r="K742" s="82">
        <v>8</v>
      </c>
      <c r="L742" s="82">
        <v>2018</v>
      </c>
      <c r="M742" s="76">
        <f t="shared" si="11"/>
        <v>43313</v>
      </c>
      <c r="N742" s="82" t="s">
        <v>2547</v>
      </c>
      <c r="O742" s="82">
        <v>15</v>
      </c>
      <c r="P742" s="82" t="s">
        <v>4506</v>
      </c>
      <c r="Q742" s="82" t="s">
        <v>4456</v>
      </c>
      <c r="R742" s="82" t="s">
        <v>4507</v>
      </c>
      <c r="S742" s="82" t="s">
        <v>4508</v>
      </c>
      <c r="T742" s="82" t="s">
        <v>4457</v>
      </c>
      <c r="U742" s="82" t="s">
        <v>4457</v>
      </c>
      <c r="V742" s="82" t="s">
        <v>4457</v>
      </c>
      <c r="W742" s="82" t="s">
        <v>173</v>
      </c>
      <c r="X742" s="82" t="s">
        <v>4507</v>
      </c>
      <c r="Y742" s="82" t="s">
        <v>4457</v>
      </c>
      <c r="Z742" s="80" t="str">
        <f>IF(OR(R:R="",S:S=""),"Missing",IF(OR(S:S="Both EC and Condoms",S:S="Condom",S:S="EC"),"Yes",IF(AND(R:R&lt;&gt;"0: No Method",R:R&lt;&gt;"6: EC",R:R&lt;&gt;"5: Condoms"),"Yes","No")))</f>
        <v>No</v>
      </c>
      <c r="AA7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42" s="80" t="s">
        <v>4509</v>
      </c>
      <c r="AC742" s="80">
        <f>VLOOKUP(N742,Registration!O:P,2,FALSE)</f>
        <v>15</v>
      </c>
      <c r="AD742" s="82" t="s">
        <v>4510</v>
      </c>
      <c r="AE742" s="82"/>
      <c r="AF742" s="82"/>
      <c r="AG742" s="82"/>
      <c r="AH742" s="82"/>
    </row>
    <row r="743" spans="1:34" s="80" customFormat="1" ht="23.1" customHeight="1">
      <c r="A743" s="82" t="s">
        <v>70</v>
      </c>
      <c r="B743" s="82" t="s">
        <v>26</v>
      </c>
      <c r="C743" s="82" t="s">
        <v>27</v>
      </c>
      <c r="D743" s="82" t="s">
        <v>28</v>
      </c>
      <c r="E743" s="82" t="s">
        <v>28</v>
      </c>
      <c r="F743" s="82" t="s">
        <v>29</v>
      </c>
      <c r="G743" s="82" t="s">
        <v>1887</v>
      </c>
      <c r="H743" s="80" t="s">
        <v>8165</v>
      </c>
      <c r="I743" s="82" t="s">
        <v>8162</v>
      </c>
      <c r="J743" s="82">
        <v>4</v>
      </c>
      <c r="K743" s="82">
        <v>8</v>
      </c>
      <c r="L743" s="82">
        <v>2018</v>
      </c>
      <c r="M743" s="76">
        <f t="shared" si="11"/>
        <v>43316</v>
      </c>
      <c r="N743" s="82" t="s">
        <v>2516</v>
      </c>
      <c r="O743" s="82">
        <v>16</v>
      </c>
      <c r="P743" s="82" t="s">
        <v>4511</v>
      </c>
      <c r="Q743" s="82" t="s">
        <v>4456</v>
      </c>
      <c r="R743" s="82" t="s">
        <v>4507</v>
      </c>
      <c r="S743" s="82" t="s">
        <v>4508</v>
      </c>
      <c r="T743" s="82" t="s">
        <v>4457</v>
      </c>
      <c r="U743" s="82" t="s">
        <v>4457</v>
      </c>
      <c r="V743" s="82" t="s">
        <v>4457</v>
      </c>
      <c r="W743" s="82" t="s">
        <v>173</v>
      </c>
      <c r="X743" s="82" t="s">
        <v>4507</v>
      </c>
      <c r="Y743" s="82" t="s">
        <v>4457</v>
      </c>
      <c r="Z743" s="80" t="str">
        <f>IF(OR(R:R="",S:S=""),"Missing",IF(OR(S:S="Both EC and Condoms",S:S="Condom",S:S="EC"),"Yes",IF(AND(R:R&lt;&gt;"0: No Method",R:R&lt;&gt;"6: EC",R:R&lt;&gt;"5: Condoms"),"Yes","No")))</f>
        <v>No</v>
      </c>
      <c r="AA7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43" s="80" t="s">
        <v>4509</v>
      </c>
      <c r="AC743" s="80">
        <f>VLOOKUP(N743,Registration!O:P,2,FALSE)</f>
        <v>16</v>
      </c>
      <c r="AD743" s="82" t="s">
        <v>4510</v>
      </c>
      <c r="AE743" s="82"/>
      <c r="AF743" s="82"/>
      <c r="AG743" s="82"/>
      <c r="AH743" s="82"/>
    </row>
    <row r="744" spans="1:34" s="80" customFormat="1" ht="23.1" customHeight="1">
      <c r="A744" s="82" t="s">
        <v>70</v>
      </c>
      <c r="B744" s="82" t="s">
        <v>26</v>
      </c>
      <c r="C744" s="82" t="s">
        <v>27</v>
      </c>
      <c r="D744" s="82" t="s">
        <v>28</v>
      </c>
      <c r="E744" s="82" t="s">
        <v>28</v>
      </c>
      <c r="F744" s="82" t="s">
        <v>29</v>
      </c>
      <c r="G744" s="82" t="s">
        <v>1887</v>
      </c>
      <c r="H744" s="80" t="s">
        <v>8165</v>
      </c>
      <c r="I744" s="82" t="s">
        <v>8162</v>
      </c>
      <c r="J744" s="82">
        <v>4</v>
      </c>
      <c r="K744" s="82">
        <v>8</v>
      </c>
      <c r="L744" s="82">
        <v>2018</v>
      </c>
      <c r="M744" s="76">
        <f t="shared" si="11"/>
        <v>43316</v>
      </c>
      <c r="N744" s="82" t="s">
        <v>2269</v>
      </c>
      <c r="O744" s="82">
        <v>15</v>
      </c>
      <c r="P744" s="82" t="s">
        <v>4511</v>
      </c>
      <c r="Q744" s="82" t="s">
        <v>4456</v>
      </c>
      <c r="R744" s="82" t="s">
        <v>4507</v>
      </c>
      <c r="S744" s="82" t="s">
        <v>4508</v>
      </c>
      <c r="T744" s="82" t="s">
        <v>4457</v>
      </c>
      <c r="U744" s="82" t="s">
        <v>4457</v>
      </c>
      <c r="V744" s="82" t="s">
        <v>4457</v>
      </c>
      <c r="W744" s="82" t="s">
        <v>173</v>
      </c>
      <c r="X744" s="82" t="s">
        <v>4507</v>
      </c>
      <c r="Y744" s="82" t="s">
        <v>4457</v>
      </c>
      <c r="Z744" s="80" t="str">
        <f>IF(OR(R:R="",S:S=""),"Missing",IF(OR(S:S="Both EC and Condoms",S:S="Condom",S:S="EC"),"Yes",IF(AND(R:R&lt;&gt;"0: No Method",R:R&lt;&gt;"6: EC",R:R&lt;&gt;"5: Condoms"),"Yes","No")))</f>
        <v>No</v>
      </c>
      <c r="AA7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44" s="80" t="s">
        <v>4509</v>
      </c>
      <c r="AC744" s="80">
        <f>VLOOKUP(N744,Registration!O:P,2,FALSE)</f>
        <v>15</v>
      </c>
      <c r="AD744" s="82" t="s">
        <v>4510</v>
      </c>
      <c r="AE744" s="82"/>
      <c r="AF744" s="82"/>
      <c r="AG744" s="82"/>
      <c r="AH744" s="82"/>
    </row>
    <row r="745" spans="1:34" s="80" customFormat="1" ht="23.1" customHeight="1">
      <c r="A745" s="82" t="s">
        <v>70</v>
      </c>
      <c r="B745" s="82" t="s">
        <v>26</v>
      </c>
      <c r="C745" s="82" t="s">
        <v>27</v>
      </c>
      <c r="D745" s="82" t="s">
        <v>28</v>
      </c>
      <c r="E745" s="82" t="s">
        <v>28</v>
      </c>
      <c r="F745" s="82" t="s">
        <v>29</v>
      </c>
      <c r="G745" s="82" t="s">
        <v>1887</v>
      </c>
      <c r="H745" s="80" t="s">
        <v>8165</v>
      </c>
      <c r="I745" s="82" t="s">
        <v>8162</v>
      </c>
      <c r="J745" s="82">
        <v>4</v>
      </c>
      <c r="K745" s="82">
        <v>8</v>
      </c>
      <c r="L745" s="82">
        <v>2018</v>
      </c>
      <c r="M745" s="76">
        <f t="shared" si="11"/>
        <v>43316</v>
      </c>
      <c r="N745" s="82" t="s">
        <v>1901</v>
      </c>
      <c r="O745" s="82">
        <v>15</v>
      </c>
      <c r="P745" s="82" t="s">
        <v>4511</v>
      </c>
      <c r="Q745" s="82" t="s">
        <v>4456</v>
      </c>
      <c r="R745" s="82" t="s">
        <v>4512</v>
      </c>
      <c r="S745" s="82" t="s">
        <v>4508</v>
      </c>
      <c r="T745" s="82" t="s">
        <v>4456</v>
      </c>
      <c r="U745" s="82" t="s">
        <v>4456</v>
      </c>
      <c r="V745" s="82" t="s">
        <v>4456</v>
      </c>
      <c r="W745" s="82" t="s">
        <v>173</v>
      </c>
      <c r="X745" s="82" t="s">
        <v>4514</v>
      </c>
      <c r="Y745" s="82" t="s">
        <v>4456</v>
      </c>
      <c r="Z745" s="80" t="str">
        <f>IF(OR(R:R="",S:S=""),"Missing",IF(OR(S:S="Both EC and Condoms",S:S="Condom",S:S="EC"),"Yes",IF(AND(R:R&lt;&gt;"0: No Method",R:R&lt;&gt;"6: EC",R:R&lt;&gt;"5: Condoms"),"Yes","No")))</f>
        <v>No</v>
      </c>
      <c r="AA7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45" s="80" t="str">
        <f>IF(W:W="Pregnant","Pregnant",IF(AND(Z:Z="No",AA:AA="Yes"),"Adopter",IF(Z:Z="Yes","Continuing User",IF(AND(Z:Z="No",AA:AA="No"),"Non-user","Missing"))))</f>
        <v>Adopter</v>
      </c>
      <c r="AC745" s="80">
        <f>VLOOKUP(N745,Registration!O:P,2,FALSE)</f>
        <v>15</v>
      </c>
      <c r="AD745" s="82" t="s">
        <v>4510</v>
      </c>
      <c r="AE745" s="82"/>
      <c r="AF745" s="82"/>
      <c r="AG745" s="82"/>
      <c r="AH745" s="82"/>
    </row>
    <row r="746" spans="1:34" s="80" customFormat="1" ht="23.1" customHeight="1">
      <c r="A746" s="82" t="s">
        <v>70</v>
      </c>
      <c r="B746" s="82" t="s">
        <v>26</v>
      </c>
      <c r="C746" s="82" t="s">
        <v>27</v>
      </c>
      <c r="D746" s="82" t="s">
        <v>28</v>
      </c>
      <c r="E746" s="82" t="s">
        <v>28</v>
      </c>
      <c r="F746" s="82" t="s">
        <v>29</v>
      </c>
      <c r="G746" s="82" t="s">
        <v>1887</v>
      </c>
      <c r="H746" s="80" t="s">
        <v>8165</v>
      </c>
      <c r="I746" s="82" t="s">
        <v>8162</v>
      </c>
      <c r="J746" s="82">
        <v>4</v>
      </c>
      <c r="K746" s="82">
        <v>8</v>
      </c>
      <c r="L746" s="82">
        <v>2018</v>
      </c>
      <c r="M746" s="76">
        <f t="shared" si="11"/>
        <v>43316</v>
      </c>
      <c r="N746" s="82" t="s">
        <v>2459</v>
      </c>
      <c r="O746" s="82">
        <v>18</v>
      </c>
      <c r="P746" s="82" t="s">
        <v>4511</v>
      </c>
      <c r="Q746" s="82" t="s">
        <v>4456</v>
      </c>
      <c r="R746" s="82" t="s">
        <v>4507</v>
      </c>
      <c r="S746" s="82" t="s">
        <v>4508</v>
      </c>
      <c r="T746" s="82" t="s">
        <v>4457</v>
      </c>
      <c r="U746" s="82" t="s">
        <v>4457</v>
      </c>
      <c r="V746" s="82" t="s">
        <v>4457</v>
      </c>
      <c r="W746" s="82" t="s">
        <v>173</v>
      </c>
      <c r="X746" s="82" t="s">
        <v>4507</v>
      </c>
      <c r="Y746" s="82" t="s">
        <v>4457</v>
      </c>
      <c r="Z746" s="80" t="str">
        <f>IF(OR(R:R="",S:S=""),"Missing",IF(OR(S:S="Both EC and Condoms",S:S="Condom",S:S="EC"),"Yes",IF(AND(R:R&lt;&gt;"0: No Method",R:R&lt;&gt;"6: EC",R:R&lt;&gt;"5: Condoms"),"Yes","No")))</f>
        <v>No</v>
      </c>
      <c r="AA7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46" s="80" t="s">
        <v>4509</v>
      </c>
      <c r="AC746" s="80">
        <f>VLOOKUP(N746,Registration!O:P,2,FALSE)</f>
        <v>18</v>
      </c>
      <c r="AD746" s="82" t="s">
        <v>4510</v>
      </c>
      <c r="AE746" s="82"/>
      <c r="AF746" s="82"/>
      <c r="AG746" s="82"/>
      <c r="AH746" s="82"/>
    </row>
    <row r="747" spans="1:34" s="80" customFormat="1" ht="23.1" customHeight="1">
      <c r="A747" s="82" t="s">
        <v>70</v>
      </c>
      <c r="B747" s="82" t="s">
        <v>26</v>
      </c>
      <c r="C747" s="82" t="s">
        <v>27</v>
      </c>
      <c r="D747" s="82" t="s">
        <v>28</v>
      </c>
      <c r="E747" s="82" t="s">
        <v>28</v>
      </c>
      <c r="F747" s="82" t="s">
        <v>29</v>
      </c>
      <c r="G747" s="82" t="s">
        <v>1887</v>
      </c>
      <c r="H747" s="80" t="s">
        <v>8165</v>
      </c>
      <c r="I747" s="82" t="s">
        <v>8162</v>
      </c>
      <c r="J747" s="82">
        <v>4</v>
      </c>
      <c r="K747" s="82">
        <v>8</v>
      </c>
      <c r="L747" s="82">
        <v>2018</v>
      </c>
      <c r="M747" s="76">
        <f t="shared" si="11"/>
        <v>43316</v>
      </c>
      <c r="N747" s="82" t="s">
        <v>2457</v>
      </c>
      <c r="O747" s="82">
        <v>15</v>
      </c>
      <c r="P747" s="82" t="s">
        <v>4511</v>
      </c>
      <c r="Q747" s="82" t="s">
        <v>4456</v>
      </c>
      <c r="R747" s="82" t="s">
        <v>4507</v>
      </c>
      <c r="S747" s="82" t="s">
        <v>4508</v>
      </c>
      <c r="T747" s="82" t="s">
        <v>4457</v>
      </c>
      <c r="U747" s="82" t="s">
        <v>4457</v>
      </c>
      <c r="V747" s="82" t="s">
        <v>4457</v>
      </c>
      <c r="W747" s="82" t="s">
        <v>173</v>
      </c>
      <c r="X747" s="82" t="s">
        <v>4507</v>
      </c>
      <c r="Y747" s="82" t="s">
        <v>4457</v>
      </c>
      <c r="Z747" s="80" t="str">
        <f>IF(OR(R:R="",S:S=""),"Missing",IF(OR(S:S="Both EC and Condoms",S:S="Condom",S:S="EC"),"Yes",IF(AND(R:R&lt;&gt;"0: No Method",R:R&lt;&gt;"6: EC",R:R&lt;&gt;"5: Condoms"),"Yes","No")))</f>
        <v>No</v>
      </c>
      <c r="AA7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47" s="80" t="s">
        <v>4509</v>
      </c>
      <c r="AC747" s="80">
        <f>VLOOKUP(N747,Registration!O:P,2,FALSE)</f>
        <v>15</v>
      </c>
      <c r="AD747" s="82" t="s">
        <v>4510</v>
      </c>
      <c r="AE747" s="82"/>
      <c r="AF747" s="82"/>
      <c r="AG747" s="82"/>
      <c r="AH747" s="82"/>
    </row>
    <row r="748" spans="1:34" s="80" customFormat="1" ht="23.1" customHeight="1">
      <c r="A748" s="82" t="s">
        <v>70</v>
      </c>
      <c r="B748" s="82" t="s">
        <v>26</v>
      </c>
      <c r="C748" s="82" t="s">
        <v>27</v>
      </c>
      <c r="D748" s="82" t="s">
        <v>28</v>
      </c>
      <c r="E748" s="82" t="s">
        <v>28</v>
      </c>
      <c r="F748" s="82" t="s">
        <v>29</v>
      </c>
      <c r="G748" s="82" t="s">
        <v>1887</v>
      </c>
      <c r="H748" s="80" t="s">
        <v>8165</v>
      </c>
      <c r="I748" s="82" t="s">
        <v>8162</v>
      </c>
      <c r="J748" s="82">
        <v>4</v>
      </c>
      <c r="K748" s="82">
        <v>8</v>
      </c>
      <c r="L748" s="82">
        <v>2018</v>
      </c>
      <c r="M748" s="76">
        <f t="shared" si="11"/>
        <v>43316</v>
      </c>
      <c r="N748" s="82" t="s">
        <v>1907</v>
      </c>
      <c r="O748" s="82">
        <v>15</v>
      </c>
      <c r="P748" s="82" t="s">
        <v>4511</v>
      </c>
      <c r="Q748" s="82" t="s">
        <v>4456</v>
      </c>
      <c r="R748" s="82" t="s">
        <v>4507</v>
      </c>
      <c r="S748" s="82" t="s">
        <v>4508</v>
      </c>
      <c r="T748" s="82" t="s">
        <v>4457</v>
      </c>
      <c r="U748" s="82" t="s">
        <v>4457</v>
      </c>
      <c r="V748" s="82" t="s">
        <v>4457</v>
      </c>
      <c r="W748" s="82" t="s">
        <v>173</v>
      </c>
      <c r="X748" s="82" t="s">
        <v>4507</v>
      </c>
      <c r="Y748" s="82" t="s">
        <v>4457</v>
      </c>
      <c r="Z748" s="80" t="str">
        <f>IF(OR(R:R="",S:S=""),"Missing",IF(OR(S:S="Both EC and Condoms",S:S="Condom",S:S="EC"),"Yes",IF(AND(R:R&lt;&gt;"0: No Method",R:R&lt;&gt;"6: EC",R:R&lt;&gt;"5: Condoms"),"Yes","No")))</f>
        <v>No</v>
      </c>
      <c r="AA7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48" s="80" t="s">
        <v>4509</v>
      </c>
      <c r="AC748" s="80">
        <f>VLOOKUP(N748,Registration!O:P,2,FALSE)</f>
        <v>15</v>
      </c>
      <c r="AD748" s="82" t="s">
        <v>4510</v>
      </c>
      <c r="AE748" s="82"/>
      <c r="AF748" s="82"/>
      <c r="AG748" s="82"/>
      <c r="AH748" s="82"/>
    </row>
    <row r="749" spans="1:34" s="80" customFormat="1" ht="23.1" customHeight="1">
      <c r="A749" s="82" t="s">
        <v>70</v>
      </c>
      <c r="B749" s="82" t="s">
        <v>26</v>
      </c>
      <c r="C749" s="82" t="s">
        <v>27</v>
      </c>
      <c r="D749" s="82" t="s">
        <v>28</v>
      </c>
      <c r="E749" s="82" t="s">
        <v>28</v>
      </c>
      <c r="F749" s="82" t="s">
        <v>29</v>
      </c>
      <c r="G749" s="82" t="s">
        <v>1887</v>
      </c>
      <c r="H749" s="80" t="s">
        <v>8165</v>
      </c>
      <c r="I749" s="82" t="s">
        <v>8162</v>
      </c>
      <c r="J749" s="82">
        <v>4</v>
      </c>
      <c r="K749" s="82">
        <v>8</v>
      </c>
      <c r="L749" s="82">
        <v>2018</v>
      </c>
      <c r="M749" s="76">
        <f t="shared" si="11"/>
        <v>43316</v>
      </c>
      <c r="N749" s="82" t="s">
        <v>2551</v>
      </c>
      <c r="O749" s="82">
        <v>15</v>
      </c>
      <c r="P749" s="82" t="s">
        <v>4511</v>
      </c>
      <c r="Q749" s="82" t="s">
        <v>4456</v>
      </c>
      <c r="R749" s="82" t="s">
        <v>4507</v>
      </c>
      <c r="S749" s="82" t="s">
        <v>4508</v>
      </c>
      <c r="T749" s="82" t="s">
        <v>4457</v>
      </c>
      <c r="U749" s="82" t="s">
        <v>4457</v>
      </c>
      <c r="V749" s="82" t="s">
        <v>4457</v>
      </c>
      <c r="W749" s="82" t="s">
        <v>173</v>
      </c>
      <c r="X749" s="82" t="s">
        <v>4507</v>
      </c>
      <c r="Y749" s="82" t="s">
        <v>4457</v>
      </c>
      <c r="Z749" s="80" t="str">
        <f>IF(OR(R:R="",S:S=""),"Missing",IF(OR(S:S="Both EC and Condoms",S:S="Condom",S:S="EC"),"Yes",IF(AND(R:R&lt;&gt;"0: No Method",R:R&lt;&gt;"6: EC",R:R&lt;&gt;"5: Condoms"),"Yes","No")))</f>
        <v>No</v>
      </c>
      <c r="AA7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49" s="80" t="s">
        <v>4509</v>
      </c>
      <c r="AC749" s="80">
        <f>VLOOKUP(N749,Registration!O:P,2,FALSE)</f>
        <v>15</v>
      </c>
      <c r="AD749" s="82" t="s">
        <v>4510</v>
      </c>
      <c r="AE749" s="82"/>
      <c r="AF749" s="82"/>
      <c r="AG749" s="82"/>
      <c r="AH749" s="82"/>
    </row>
    <row r="750" spans="1:34" s="80" customFormat="1" ht="23.1" customHeight="1">
      <c r="A750" s="82" t="s">
        <v>70</v>
      </c>
      <c r="B750" s="82" t="s">
        <v>26</v>
      </c>
      <c r="C750" s="82" t="s">
        <v>27</v>
      </c>
      <c r="D750" s="82" t="s">
        <v>28</v>
      </c>
      <c r="E750" s="82" t="s">
        <v>28</v>
      </c>
      <c r="F750" s="82" t="s">
        <v>29</v>
      </c>
      <c r="G750" s="82" t="s">
        <v>1887</v>
      </c>
      <c r="H750" s="80" t="s">
        <v>8165</v>
      </c>
      <c r="I750" s="82" t="s">
        <v>8162</v>
      </c>
      <c r="J750" s="82">
        <v>4</v>
      </c>
      <c r="K750" s="82">
        <v>8</v>
      </c>
      <c r="L750" s="82">
        <v>2018</v>
      </c>
      <c r="M750" s="76">
        <f t="shared" si="11"/>
        <v>43316</v>
      </c>
      <c r="N750" s="82" t="s">
        <v>2160</v>
      </c>
      <c r="O750" s="82">
        <v>15</v>
      </c>
      <c r="P750" s="82" t="s">
        <v>4511</v>
      </c>
      <c r="Q750" s="82" t="s">
        <v>4456</v>
      </c>
      <c r="R750" s="82" t="s">
        <v>4507</v>
      </c>
      <c r="S750" s="82" t="s">
        <v>4508</v>
      </c>
      <c r="T750" s="82" t="s">
        <v>4457</v>
      </c>
      <c r="U750" s="82" t="s">
        <v>4457</v>
      </c>
      <c r="V750" s="82" t="s">
        <v>4457</v>
      </c>
      <c r="W750" s="82" t="s">
        <v>173</v>
      </c>
      <c r="X750" s="82" t="s">
        <v>4507</v>
      </c>
      <c r="Y750" s="82" t="s">
        <v>4457</v>
      </c>
      <c r="Z750" s="80" t="str">
        <f>IF(OR(R:R="",S:S=""),"Missing",IF(OR(S:S="Both EC and Condoms",S:S="Condom",S:S="EC"),"Yes",IF(AND(R:R&lt;&gt;"0: No Method",R:R&lt;&gt;"6: EC",R:R&lt;&gt;"5: Condoms"),"Yes","No")))</f>
        <v>No</v>
      </c>
      <c r="AA7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50" s="80" t="s">
        <v>4509</v>
      </c>
      <c r="AC750" s="80">
        <f>VLOOKUP(N750,Registration!O:P,2,FALSE)</f>
        <v>15</v>
      </c>
      <c r="AD750" s="82" t="s">
        <v>4510</v>
      </c>
      <c r="AE750" s="82"/>
      <c r="AF750" s="82"/>
      <c r="AG750" s="82"/>
      <c r="AH750" s="82"/>
    </row>
    <row r="751" spans="1:34" s="80" customFormat="1" ht="23.1" customHeight="1">
      <c r="A751" s="82" t="s">
        <v>70</v>
      </c>
      <c r="B751" s="82" t="s">
        <v>26</v>
      </c>
      <c r="C751" s="82" t="s">
        <v>27</v>
      </c>
      <c r="D751" s="82" t="s">
        <v>28</v>
      </c>
      <c r="E751" s="82" t="s">
        <v>28</v>
      </c>
      <c r="F751" s="82" t="s">
        <v>29</v>
      </c>
      <c r="G751" s="82" t="s">
        <v>1887</v>
      </c>
      <c r="H751" s="80" t="s">
        <v>8165</v>
      </c>
      <c r="I751" s="82" t="s">
        <v>8162</v>
      </c>
      <c r="J751" s="82">
        <v>4</v>
      </c>
      <c r="K751" s="82">
        <v>8</v>
      </c>
      <c r="L751" s="82">
        <v>2018</v>
      </c>
      <c r="M751" s="76">
        <f t="shared" si="11"/>
        <v>43316</v>
      </c>
      <c r="N751" s="82" t="s">
        <v>2557</v>
      </c>
      <c r="O751" s="82">
        <v>15</v>
      </c>
      <c r="P751" s="82" t="s">
        <v>4506</v>
      </c>
      <c r="Q751" s="82" t="s">
        <v>4456</v>
      </c>
      <c r="R751" s="82" t="s">
        <v>4507</v>
      </c>
      <c r="S751" s="82" t="s">
        <v>4508</v>
      </c>
      <c r="T751" s="82" t="s">
        <v>4457</v>
      </c>
      <c r="U751" s="82" t="s">
        <v>4457</v>
      </c>
      <c r="V751" s="82" t="s">
        <v>4457</v>
      </c>
      <c r="W751" s="82" t="s">
        <v>173</v>
      </c>
      <c r="X751" s="82" t="s">
        <v>4507</v>
      </c>
      <c r="Y751" s="82" t="s">
        <v>4457</v>
      </c>
      <c r="Z751" s="80" t="str">
        <f>IF(OR(R:R="",S:S=""),"Missing",IF(OR(S:S="Both EC and Condoms",S:S="Condom",S:S="EC"),"Yes",IF(AND(R:R&lt;&gt;"0: No Method",R:R&lt;&gt;"6: EC",R:R&lt;&gt;"5: Condoms"),"Yes","No")))</f>
        <v>No</v>
      </c>
      <c r="AA7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51" s="80" t="s">
        <v>4509</v>
      </c>
      <c r="AC751" s="80">
        <f>VLOOKUP(N751,Registration!O:P,2,FALSE)</f>
        <v>15</v>
      </c>
      <c r="AD751" s="82" t="s">
        <v>4510</v>
      </c>
      <c r="AE751" s="82"/>
      <c r="AF751" s="82"/>
      <c r="AG751" s="82"/>
      <c r="AH751" s="82"/>
    </row>
    <row r="752" spans="1:34" s="80" customFormat="1" ht="23.1" customHeight="1">
      <c r="A752" s="82" t="s">
        <v>70</v>
      </c>
      <c r="B752" s="82" t="s">
        <v>26</v>
      </c>
      <c r="C752" s="82" t="s">
        <v>27</v>
      </c>
      <c r="D752" s="82" t="s">
        <v>28</v>
      </c>
      <c r="E752" s="82" t="s">
        <v>28</v>
      </c>
      <c r="F752" s="82" t="s">
        <v>29</v>
      </c>
      <c r="G752" s="82" t="s">
        <v>1887</v>
      </c>
      <c r="H752" s="80" t="s">
        <v>8165</v>
      </c>
      <c r="I752" s="82" t="s">
        <v>8162</v>
      </c>
      <c r="J752" s="82">
        <v>4</v>
      </c>
      <c r="K752" s="82">
        <v>8</v>
      </c>
      <c r="L752" s="82">
        <v>2018</v>
      </c>
      <c r="M752" s="76">
        <f t="shared" si="11"/>
        <v>43316</v>
      </c>
      <c r="N752" s="82" t="s">
        <v>2563</v>
      </c>
      <c r="O752" s="82">
        <v>16</v>
      </c>
      <c r="P752" s="82" t="s">
        <v>4506</v>
      </c>
      <c r="Q752" s="82" t="s">
        <v>4456</v>
      </c>
      <c r="R752" s="82" t="s">
        <v>4507</v>
      </c>
      <c r="S752" s="82" t="s">
        <v>4508</v>
      </c>
      <c r="T752" s="82" t="s">
        <v>4457</v>
      </c>
      <c r="U752" s="82" t="s">
        <v>4457</v>
      </c>
      <c r="V752" s="82" t="s">
        <v>4457</v>
      </c>
      <c r="W752" s="82" t="s">
        <v>173</v>
      </c>
      <c r="X752" s="82" t="s">
        <v>4507</v>
      </c>
      <c r="Y752" s="82" t="s">
        <v>4457</v>
      </c>
      <c r="Z752" s="80" t="str">
        <f>IF(OR(R:R="",S:S=""),"Missing",IF(OR(S:S="Both EC and Condoms",S:S="Condom",S:S="EC"),"Yes",IF(AND(R:R&lt;&gt;"0: No Method",R:R&lt;&gt;"6: EC",R:R&lt;&gt;"5: Condoms"),"Yes","No")))</f>
        <v>No</v>
      </c>
      <c r="AA7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52" s="80" t="s">
        <v>4509</v>
      </c>
      <c r="AC752" s="80">
        <f>VLOOKUP(N752,Registration!O:P,2,FALSE)</f>
        <v>16</v>
      </c>
      <c r="AD752" s="82" t="s">
        <v>4510</v>
      </c>
      <c r="AE752" s="82"/>
      <c r="AF752" s="82"/>
      <c r="AG752" s="82"/>
      <c r="AH752" s="82"/>
    </row>
    <row r="753" spans="1:34" s="80" customFormat="1" ht="23.1" customHeight="1">
      <c r="A753" s="82" t="s">
        <v>70</v>
      </c>
      <c r="B753" s="82" t="s">
        <v>26</v>
      </c>
      <c r="C753" s="82" t="s">
        <v>27</v>
      </c>
      <c r="D753" s="82" t="s">
        <v>28</v>
      </c>
      <c r="E753" s="82" t="s">
        <v>28</v>
      </c>
      <c r="F753" s="82" t="s">
        <v>29</v>
      </c>
      <c r="G753" s="82" t="s">
        <v>1887</v>
      </c>
      <c r="H753" s="80" t="s">
        <v>8165</v>
      </c>
      <c r="I753" s="82" t="s">
        <v>8162</v>
      </c>
      <c r="J753" s="82">
        <v>4</v>
      </c>
      <c r="K753" s="82">
        <v>8</v>
      </c>
      <c r="L753" s="82">
        <v>2018</v>
      </c>
      <c r="M753" s="76">
        <f t="shared" si="11"/>
        <v>43316</v>
      </c>
      <c r="N753" s="82" t="s">
        <v>2565</v>
      </c>
      <c r="O753" s="82">
        <v>17</v>
      </c>
      <c r="P753" s="82" t="s">
        <v>4506</v>
      </c>
      <c r="Q753" s="82" t="s">
        <v>4456</v>
      </c>
      <c r="R753" s="82" t="s">
        <v>4507</v>
      </c>
      <c r="S753" s="82" t="s">
        <v>4508</v>
      </c>
      <c r="T753" s="82" t="s">
        <v>4457</v>
      </c>
      <c r="U753" s="82" t="s">
        <v>4457</v>
      </c>
      <c r="V753" s="82" t="s">
        <v>4457</v>
      </c>
      <c r="W753" s="82" t="s">
        <v>173</v>
      </c>
      <c r="X753" s="82" t="s">
        <v>4507</v>
      </c>
      <c r="Y753" s="82" t="s">
        <v>4457</v>
      </c>
      <c r="Z753" s="80" t="str">
        <f>IF(OR(R:R="",S:S=""),"Missing",IF(OR(S:S="Both EC and Condoms",S:S="Condom",S:S="EC"),"Yes",IF(AND(R:R&lt;&gt;"0: No Method",R:R&lt;&gt;"6: EC",R:R&lt;&gt;"5: Condoms"),"Yes","No")))</f>
        <v>No</v>
      </c>
      <c r="AA7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53" s="80" t="s">
        <v>4509</v>
      </c>
      <c r="AC753" s="80">
        <f>VLOOKUP(N753,Registration!O:P,2,FALSE)</f>
        <v>17</v>
      </c>
      <c r="AD753" s="82" t="s">
        <v>4510</v>
      </c>
      <c r="AE753" s="82"/>
      <c r="AF753" s="82"/>
      <c r="AG753" s="82"/>
      <c r="AH753" s="82"/>
    </row>
    <row r="754" spans="1:34" s="80" customFormat="1" ht="23.1" customHeight="1">
      <c r="A754" s="82" t="s">
        <v>70</v>
      </c>
      <c r="B754" s="82" t="s">
        <v>26</v>
      </c>
      <c r="C754" s="82" t="s">
        <v>27</v>
      </c>
      <c r="D754" s="82" t="s">
        <v>28</v>
      </c>
      <c r="E754" s="82" t="s">
        <v>28</v>
      </c>
      <c r="F754" s="82" t="s">
        <v>29</v>
      </c>
      <c r="G754" s="82" t="s">
        <v>1887</v>
      </c>
      <c r="H754" s="80" t="s">
        <v>8165</v>
      </c>
      <c r="I754" s="82" t="s">
        <v>8162</v>
      </c>
      <c r="J754" s="82">
        <v>4</v>
      </c>
      <c r="K754" s="82">
        <v>8</v>
      </c>
      <c r="L754" s="82">
        <v>2018</v>
      </c>
      <c r="M754" s="76">
        <f t="shared" si="11"/>
        <v>43316</v>
      </c>
      <c r="N754" s="82" t="s">
        <v>2561</v>
      </c>
      <c r="O754" s="82">
        <v>15</v>
      </c>
      <c r="P754" s="82" t="s">
        <v>4506</v>
      </c>
      <c r="Q754" s="82" t="s">
        <v>4456</v>
      </c>
      <c r="R754" s="82" t="s">
        <v>4507</v>
      </c>
      <c r="S754" s="82" t="s">
        <v>4508</v>
      </c>
      <c r="T754" s="82" t="s">
        <v>4457</v>
      </c>
      <c r="U754" s="82" t="s">
        <v>4457</v>
      </c>
      <c r="V754" s="82" t="s">
        <v>4457</v>
      </c>
      <c r="W754" s="82" t="s">
        <v>173</v>
      </c>
      <c r="X754" s="82" t="s">
        <v>4507</v>
      </c>
      <c r="Y754" s="82" t="s">
        <v>4457</v>
      </c>
      <c r="Z754" s="80" t="str">
        <f>IF(OR(R:R="",S:S=""),"Missing",IF(OR(S:S="Both EC and Condoms",S:S="Condom",S:S="EC"),"Yes",IF(AND(R:R&lt;&gt;"0: No Method",R:R&lt;&gt;"6: EC",R:R&lt;&gt;"5: Condoms"),"Yes","No")))</f>
        <v>No</v>
      </c>
      <c r="AA7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54" s="80" t="s">
        <v>4509</v>
      </c>
      <c r="AC754" s="80">
        <f>VLOOKUP(N754,Registration!O:P,2,FALSE)</f>
        <v>15</v>
      </c>
      <c r="AD754" s="82" t="s">
        <v>4510</v>
      </c>
      <c r="AE754" s="82"/>
      <c r="AF754" s="82"/>
      <c r="AG754" s="82"/>
      <c r="AH754" s="82"/>
    </row>
    <row r="755" spans="1:34" s="80" customFormat="1" ht="23.1" customHeight="1">
      <c r="A755" s="82" t="s">
        <v>70</v>
      </c>
      <c r="B755" s="82" t="s">
        <v>26</v>
      </c>
      <c r="C755" s="82" t="s">
        <v>27</v>
      </c>
      <c r="D755" s="82" t="s">
        <v>28</v>
      </c>
      <c r="E755" s="82" t="s">
        <v>28</v>
      </c>
      <c r="F755" s="82" t="s">
        <v>29</v>
      </c>
      <c r="G755" s="82" t="s">
        <v>1887</v>
      </c>
      <c r="H755" s="80" t="s">
        <v>8165</v>
      </c>
      <c r="I755" s="82" t="s">
        <v>8162</v>
      </c>
      <c r="J755" s="82">
        <v>4</v>
      </c>
      <c r="K755" s="82">
        <v>8</v>
      </c>
      <c r="L755" s="82">
        <v>2018</v>
      </c>
      <c r="M755" s="76">
        <f t="shared" si="11"/>
        <v>43316</v>
      </c>
      <c r="N755" s="82" t="s">
        <v>2553</v>
      </c>
      <c r="O755" s="82">
        <v>17</v>
      </c>
      <c r="P755" s="82" t="s">
        <v>4506</v>
      </c>
      <c r="Q755" s="82" t="s">
        <v>4456</v>
      </c>
      <c r="R755" s="82" t="s">
        <v>4507</v>
      </c>
      <c r="S755" s="82" t="s">
        <v>4508</v>
      </c>
      <c r="T755" s="82" t="s">
        <v>4457</v>
      </c>
      <c r="U755" s="82" t="s">
        <v>4457</v>
      </c>
      <c r="V755" s="82" t="s">
        <v>4457</v>
      </c>
      <c r="W755" s="82" t="s">
        <v>173</v>
      </c>
      <c r="X755" s="82" t="s">
        <v>4507</v>
      </c>
      <c r="Y755" s="82" t="s">
        <v>4457</v>
      </c>
      <c r="Z755" s="80" t="str">
        <f>IF(OR(R:R="",S:S=""),"Missing",IF(OR(S:S="Both EC and Condoms",S:S="Condom",S:S="EC"),"Yes",IF(AND(R:R&lt;&gt;"0: No Method",R:R&lt;&gt;"6: EC",R:R&lt;&gt;"5: Condoms"),"Yes","No")))</f>
        <v>No</v>
      </c>
      <c r="AA7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55" s="80" t="s">
        <v>4509</v>
      </c>
      <c r="AC755" s="80">
        <f>VLOOKUP(N755,Registration!O:P,2,FALSE)</f>
        <v>17</v>
      </c>
      <c r="AD755" s="82" t="s">
        <v>4510</v>
      </c>
      <c r="AE755" s="82"/>
      <c r="AF755" s="82"/>
      <c r="AG755" s="82"/>
      <c r="AH755" s="82"/>
    </row>
    <row r="756" spans="1:34" s="80" customFormat="1" ht="23.1" customHeight="1">
      <c r="A756" s="82" t="s">
        <v>70</v>
      </c>
      <c r="B756" s="82" t="s">
        <v>26</v>
      </c>
      <c r="C756" s="82" t="s">
        <v>27</v>
      </c>
      <c r="D756" s="82" t="s">
        <v>28</v>
      </c>
      <c r="E756" s="82" t="s">
        <v>28</v>
      </c>
      <c r="F756" s="82" t="s">
        <v>29</v>
      </c>
      <c r="G756" s="82" t="s">
        <v>1887</v>
      </c>
      <c r="H756" s="80" t="s">
        <v>8165</v>
      </c>
      <c r="I756" s="82" t="s">
        <v>8162</v>
      </c>
      <c r="J756" s="82">
        <v>4</v>
      </c>
      <c r="K756" s="82">
        <v>8</v>
      </c>
      <c r="L756" s="82">
        <v>2018</v>
      </c>
      <c r="M756" s="76">
        <f t="shared" si="11"/>
        <v>43316</v>
      </c>
      <c r="N756" s="82" t="s">
        <v>2488</v>
      </c>
      <c r="O756" s="82">
        <v>15</v>
      </c>
      <c r="P756" s="82" t="s">
        <v>4511</v>
      </c>
      <c r="Q756" s="82" t="s">
        <v>4456</v>
      </c>
      <c r="R756" s="82" t="s">
        <v>4507</v>
      </c>
      <c r="S756" s="82" t="s">
        <v>4508</v>
      </c>
      <c r="T756" s="82" t="s">
        <v>4456</v>
      </c>
      <c r="U756" s="82" t="s">
        <v>4456</v>
      </c>
      <c r="V756" s="82" t="s">
        <v>4456</v>
      </c>
      <c r="W756" s="82" t="s">
        <v>173</v>
      </c>
      <c r="X756" s="80" t="s">
        <v>4527</v>
      </c>
      <c r="Y756" s="82" t="s">
        <v>4456</v>
      </c>
      <c r="Z756" s="80" t="str">
        <f>IF(OR(R:R="",S:S=""),"Missing",IF(OR(S:S="Both EC and Condoms",S:S="Condom",S:S="EC"),"Yes",IF(AND(R:R&lt;&gt;"0: No Method",R:R&lt;&gt;"6: EC",R:R&lt;&gt;"5: Condoms"),"Yes","No")))</f>
        <v>No</v>
      </c>
      <c r="AA7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56" s="80" t="str">
        <f>IF(W:W="Pregnant","Pregnant",IF(AND(Z:Z="No",AA:AA="Yes"),"Adopter",IF(Z:Z="Yes","Continuing User",IF(AND(Z:Z="No",AA:AA="No"),"Non-user","Missing"))))</f>
        <v>Adopter</v>
      </c>
      <c r="AC756" s="80">
        <f>VLOOKUP(N756,Registration!O:P,2,FALSE)</f>
        <v>15</v>
      </c>
      <c r="AD756" s="82" t="s">
        <v>4510</v>
      </c>
      <c r="AE756" s="82"/>
      <c r="AF756" s="82"/>
      <c r="AG756" s="82"/>
      <c r="AH756" s="82"/>
    </row>
    <row r="757" spans="1:34" s="80" customFormat="1" ht="23.1" customHeight="1">
      <c r="A757" s="82" t="s">
        <v>70</v>
      </c>
      <c r="B757" s="82" t="s">
        <v>26</v>
      </c>
      <c r="C757" s="82" t="s">
        <v>27</v>
      </c>
      <c r="D757" s="82" t="s">
        <v>28</v>
      </c>
      <c r="E757" s="82" t="s">
        <v>28</v>
      </c>
      <c r="F757" s="82" t="s">
        <v>29</v>
      </c>
      <c r="G757" s="82" t="s">
        <v>1887</v>
      </c>
      <c r="H757" s="80" t="s">
        <v>8165</v>
      </c>
      <c r="I757" s="82" t="s">
        <v>8162</v>
      </c>
      <c r="J757" s="82">
        <v>4</v>
      </c>
      <c r="K757" s="82">
        <v>8</v>
      </c>
      <c r="L757" s="82">
        <v>2018</v>
      </c>
      <c r="M757" s="76">
        <f t="shared" si="11"/>
        <v>43316</v>
      </c>
      <c r="N757" s="82" t="s">
        <v>2067</v>
      </c>
      <c r="O757" s="82">
        <v>15</v>
      </c>
      <c r="P757" s="82" t="s">
        <v>4511</v>
      </c>
      <c r="Q757" s="82" t="s">
        <v>4456</v>
      </c>
      <c r="R757" s="82" t="s">
        <v>4512</v>
      </c>
      <c r="S757" s="82" t="s">
        <v>4513</v>
      </c>
      <c r="T757" s="82" t="s">
        <v>4457</v>
      </c>
      <c r="U757" s="82" t="s">
        <v>4457</v>
      </c>
      <c r="V757" s="82" t="s">
        <v>4457</v>
      </c>
      <c r="W757" s="82" t="s">
        <v>173</v>
      </c>
      <c r="X757" s="82" t="s">
        <v>4517</v>
      </c>
      <c r="Y757" s="82" t="s">
        <v>4457</v>
      </c>
      <c r="Z757" s="80" t="str">
        <f>IF(OR(R:R="",S:S=""),"Missing",IF(OR(S:S="Both EC and Condoms",S:S="Condom",S:S="EC"),"Yes",IF(AND(R:R&lt;&gt;"0: No Method",R:R&lt;&gt;"6: EC",R:R&lt;&gt;"5: Condoms"),"Yes","No")))</f>
        <v>Yes</v>
      </c>
      <c r="AA7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57" s="80" t="str">
        <f>IF(W:W="Pregnant","Pregnant",IF(AND(Z:Z="No",AA:AA="Yes"),"Adopter",IF(Z:Z="Yes","Continuing User",IF(AND(Z:Z="No",AA:AA="No"),"Non-user","Missing"))))</f>
        <v>Continuing User</v>
      </c>
      <c r="AC757" s="80">
        <f>VLOOKUP(N757,Registration!O:P,2,FALSE)</f>
        <v>15</v>
      </c>
      <c r="AD757" s="82" t="s">
        <v>4510</v>
      </c>
      <c r="AE757" s="82"/>
      <c r="AF757" s="82"/>
      <c r="AG757" s="82"/>
      <c r="AH757" s="82"/>
    </row>
    <row r="758" spans="1:34" s="80" customFormat="1" ht="23.1" customHeight="1">
      <c r="A758" s="82" t="s">
        <v>70</v>
      </c>
      <c r="B758" s="82" t="s">
        <v>26</v>
      </c>
      <c r="C758" s="82" t="s">
        <v>27</v>
      </c>
      <c r="D758" s="82" t="s">
        <v>28</v>
      </c>
      <c r="E758" s="82" t="s">
        <v>28</v>
      </c>
      <c r="F758" s="82" t="s">
        <v>29</v>
      </c>
      <c r="G758" s="82" t="s">
        <v>1887</v>
      </c>
      <c r="H758" s="80" t="s">
        <v>8165</v>
      </c>
      <c r="I758" s="82" t="s">
        <v>8162</v>
      </c>
      <c r="J758" s="82">
        <v>4</v>
      </c>
      <c r="K758" s="82">
        <v>8</v>
      </c>
      <c r="L758" s="82">
        <v>2018</v>
      </c>
      <c r="M758" s="76">
        <f t="shared" si="11"/>
        <v>43316</v>
      </c>
      <c r="N758" s="82" t="s">
        <v>2495</v>
      </c>
      <c r="O758" s="82">
        <v>15</v>
      </c>
      <c r="P758" s="82" t="s">
        <v>4511</v>
      </c>
      <c r="Q758" s="82" t="s">
        <v>4456</v>
      </c>
      <c r="R758" s="82" t="s">
        <v>4507</v>
      </c>
      <c r="S758" s="82" t="s">
        <v>4508</v>
      </c>
      <c r="T758" s="82" t="s">
        <v>4457</v>
      </c>
      <c r="U758" s="82" t="s">
        <v>4457</v>
      </c>
      <c r="V758" s="82" t="s">
        <v>4457</v>
      </c>
      <c r="W758" s="82" t="s">
        <v>173</v>
      </c>
      <c r="X758" s="82" t="s">
        <v>4507</v>
      </c>
      <c r="Y758" s="82" t="s">
        <v>4457</v>
      </c>
      <c r="Z758" s="80" t="str">
        <f>IF(OR(R:R="",S:S=""),"Missing",IF(OR(S:S="Both EC and Condoms",S:S="Condom",S:S="EC"),"Yes",IF(AND(R:R&lt;&gt;"0: No Method",R:R&lt;&gt;"6: EC",R:R&lt;&gt;"5: Condoms"),"Yes","No")))</f>
        <v>No</v>
      </c>
      <c r="AA7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58" s="80" t="s">
        <v>4509</v>
      </c>
      <c r="AC758" s="80">
        <f>VLOOKUP(N758,Registration!O:P,2,FALSE)</f>
        <v>15</v>
      </c>
      <c r="AD758" s="82" t="s">
        <v>4510</v>
      </c>
      <c r="AE758" s="82"/>
      <c r="AF758" s="82"/>
      <c r="AG758" s="82"/>
      <c r="AH758" s="82"/>
    </row>
    <row r="759" spans="1:34" s="80" customFormat="1" ht="23.1" customHeight="1">
      <c r="A759" s="82" t="s">
        <v>70</v>
      </c>
      <c r="B759" s="82" t="s">
        <v>26</v>
      </c>
      <c r="C759" s="82" t="s">
        <v>27</v>
      </c>
      <c r="D759" s="82" t="s">
        <v>28</v>
      </c>
      <c r="E759" s="82" t="s">
        <v>28</v>
      </c>
      <c r="F759" s="82" t="s">
        <v>29</v>
      </c>
      <c r="G759" s="82" t="s">
        <v>1887</v>
      </c>
      <c r="H759" s="80" t="s">
        <v>8165</v>
      </c>
      <c r="I759" s="82" t="s">
        <v>8162</v>
      </c>
      <c r="J759" s="82">
        <v>4</v>
      </c>
      <c r="K759" s="82">
        <v>8</v>
      </c>
      <c r="L759" s="82">
        <v>2018</v>
      </c>
      <c r="M759" s="76">
        <f t="shared" si="11"/>
        <v>43316</v>
      </c>
      <c r="N759" s="82" t="s">
        <v>2555</v>
      </c>
      <c r="O759" s="82">
        <v>16</v>
      </c>
      <c r="P759" s="82" t="s">
        <v>4506</v>
      </c>
      <c r="Q759" s="82" t="s">
        <v>4456</v>
      </c>
      <c r="R759" s="82" t="s">
        <v>4507</v>
      </c>
      <c r="S759" s="82" t="s">
        <v>4508</v>
      </c>
      <c r="T759" s="82" t="s">
        <v>4457</v>
      </c>
      <c r="U759" s="82" t="s">
        <v>4457</v>
      </c>
      <c r="V759" s="82" t="s">
        <v>4457</v>
      </c>
      <c r="W759" s="82" t="s">
        <v>173</v>
      </c>
      <c r="X759" s="82" t="s">
        <v>4507</v>
      </c>
      <c r="Y759" s="82" t="s">
        <v>4457</v>
      </c>
      <c r="Z759" s="80" t="str">
        <f>IF(OR(R:R="",S:S=""),"Missing",IF(OR(S:S="Both EC and Condoms",S:S="Condom",S:S="EC"),"Yes",IF(AND(R:R&lt;&gt;"0: No Method",R:R&lt;&gt;"6: EC",R:R&lt;&gt;"5: Condoms"),"Yes","No")))</f>
        <v>No</v>
      </c>
      <c r="AA7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59" s="80" t="s">
        <v>4509</v>
      </c>
      <c r="AC759" s="80">
        <f>VLOOKUP(N759,Registration!O:P,2,FALSE)</f>
        <v>16</v>
      </c>
      <c r="AD759" s="82" t="s">
        <v>4510</v>
      </c>
      <c r="AE759" s="82"/>
      <c r="AF759" s="82"/>
      <c r="AG759" s="82"/>
      <c r="AH759" s="82"/>
    </row>
    <row r="760" spans="1:34" s="80" customFormat="1" ht="23.1" customHeight="1">
      <c r="A760" s="82" t="s">
        <v>70</v>
      </c>
      <c r="B760" s="82" t="s">
        <v>26</v>
      </c>
      <c r="C760" s="82" t="s">
        <v>27</v>
      </c>
      <c r="D760" s="82" t="s">
        <v>28</v>
      </c>
      <c r="E760" s="82" t="s">
        <v>28</v>
      </c>
      <c r="F760" s="82" t="s">
        <v>29</v>
      </c>
      <c r="G760" s="82" t="s">
        <v>1887</v>
      </c>
      <c r="H760" s="80" t="s">
        <v>8165</v>
      </c>
      <c r="I760" s="82" t="s">
        <v>8162</v>
      </c>
      <c r="J760" s="82">
        <v>4</v>
      </c>
      <c r="K760" s="82">
        <v>8</v>
      </c>
      <c r="L760" s="82">
        <v>2018</v>
      </c>
      <c r="M760" s="76">
        <f t="shared" si="11"/>
        <v>43316</v>
      </c>
      <c r="N760" s="82" t="s">
        <v>2559</v>
      </c>
      <c r="O760" s="82">
        <v>15</v>
      </c>
      <c r="P760" s="82" t="s">
        <v>4506</v>
      </c>
      <c r="Q760" s="82" t="s">
        <v>4456</v>
      </c>
      <c r="R760" s="82" t="s">
        <v>4507</v>
      </c>
      <c r="S760" s="82" t="s">
        <v>4508</v>
      </c>
      <c r="T760" s="82" t="s">
        <v>4457</v>
      </c>
      <c r="U760" s="82" t="s">
        <v>4457</v>
      </c>
      <c r="V760" s="82" t="s">
        <v>4457</v>
      </c>
      <c r="W760" s="82" t="s">
        <v>173</v>
      </c>
      <c r="X760" s="82" t="s">
        <v>4507</v>
      </c>
      <c r="Y760" s="82" t="s">
        <v>4457</v>
      </c>
      <c r="Z760" s="80" t="str">
        <f>IF(OR(R:R="",S:S=""),"Missing",IF(OR(S:S="Both EC and Condoms",S:S="Condom",S:S="EC"),"Yes",IF(AND(R:R&lt;&gt;"0: No Method",R:R&lt;&gt;"6: EC",R:R&lt;&gt;"5: Condoms"),"Yes","No")))</f>
        <v>No</v>
      </c>
      <c r="AA7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60" s="80" t="s">
        <v>4509</v>
      </c>
      <c r="AC760" s="80">
        <f>VLOOKUP(N760,Registration!O:P,2,FALSE)</f>
        <v>15</v>
      </c>
      <c r="AD760" s="82" t="s">
        <v>4510</v>
      </c>
      <c r="AE760" s="82"/>
      <c r="AF760" s="82"/>
      <c r="AG760" s="82"/>
      <c r="AH760" s="82"/>
    </row>
    <row r="761" spans="1:34" s="80" customFormat="1" ht="23.1" customHeight="1">
      <c r="A761" s="82" t="s">
        <v>70</v>
      </c>
      <c r="B761" s="82" t="s">
        <v>26</v>
      </c>
      <c r="C761" s="82" t="s">
        <v>27</v>
      </c>
      <c r="D761" s="82" t="s">
        <v>28</v>
      </c>
      <c r="E761" s="82" t="s">
        <v>28</v>
      </c>
      <c r="F761" s="82" t="s">
        <v>29</v>
      </c>
      <c r="G761" s="82" t="s">
        <v>1887</v>
      </c>
      <c r="H761" s="80" t="s">
        <v>8165</v>
      </c>
      <c r="I761" s="82" t="s">
        <v>8162</v>
      </c>
      <c r="J761" s="82">
        <v>4</v>
      </c>
      <c r="K761" s="82">
        <v>8</v>
      </c>
      <c r="L761" s="82">
        <v>2018</v>
      </c>
      <c r="M761" s="76">
        <f t="shared" si="11"/>
        <v>43316</v>
      </c>
      <c r="N761" s="82" t="s">
        <v>2441</v>
      </c>
      <c r="O761" s="82">
        <v>15</v>
      </c>
      <c r="P761" s="82" t="s">
        <v>4511</v>
      </c>
      <c r="Q761" s="82" t="s">
        <v>4456</v>
      </c>
      <c r="R761" s="82" t="s">
        <v>4512</v>
      </c>
      <c r="S761" s="82" t="s">
        <v>4508</v>
      </c>
      <c r="T761" s="82" t="s">
        <v>4457</v>
      </c>
      <c r="U761" s="82" t="s">
        <v>4457</v>
      </c>
      <c r="V761" s="82" t="s">
        <v>4457</v>
      </c>
      <c r="W761" s="82" t="s">
        <v>173</v>
      </c>
      <c r="X761" s="82" t="s">
        <v>4517</v>
      </c>
      <c r="Y761" s="82" t="s">
        <v>4457</v>
      </c>
      <c r="Z761" s="80" t="str">
        <f>IF(OR(R:R="",S:S=""),"Missing",IF(OR(S:S="Both EC and Condoms",S:S="Condom",S:S="EC"),"Yes",IF(AND(R:R&lt;&gt;"0: No Method",R:R&lt;&gt;"6: EC",R:R&lt;&gt;"5: Condoms"),"Yes","No")))</f>
        <v>No</v>
      </c>
      <c r="AA7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61" s="80" t="str">
        <f>IF(W:W="Pregnant","Pregnant",IF(AND(Z:Z="No",AA:AA="Yes"),"Adopter",IF(Z:Z="Yes","Continuing User",IF(AND(Z:Z="No",AA:AA="No"),"Non-user","Missing"))))</f>
        <v>Adopter</v>
      </c>
      <c r="AC761" s="80">
        <f>VLOOKUP(N761,Registration!O:P,2,FALSE)</f>
        <v>15</v>
      </c>
      <c r="AD761" s="82" t="s">
        <v>4510</v>
      </c>
      <c r="AE761" s="82"/>
      <c r="AF761" s="82"/>
      <c r="AG761" s="82"/>
      <c r="AH761" s="82"/>
    </row>
    <row r="762" spans="1:34" s="80" customFormat="1" ht="23.1" customHeight="1">
      <c r="A762" s="82" t="s">
        <v>72</v>
      </c>
      <c r="B762" s="82" t="s">
        <v>26</v>
      </c>
      <c r="C762" s="82" t="s">
        <v>27</v>
      </c>
      <c r="D762" s="82" t="s">
        <v>28</v>
      </c>
      <c r="E762" s="82" t="s">
        <v>28</v>
      </c>
      <c r="F762" s="82" t="s">
        <v>29</v>
      </c>
      <c r="G762" s="82" t="s">
        <v>1887</v>
      </c>
      <c r="H762" s="80" t="s">
        <v>8165</v>
      </c>
      <c r="I762" s="82" t="s">
        <v>8163</v>
      </c>
      <c r="J762" s="82">
        <v>6</v>
      </c>
      <c r="K762" s="82">
        <v>8</v>
      </c>
      <c r="L762" s="82">
        <v>2018</v>
      </c>
      <c r="M762" s="76">
        <f t="shared" si="11"/>
        <v>43318</v>
      </c>
      <c r="N762" s="82" t="s">
        <v>2567</v>
      </c>
      <c r="O762" s="82">
        <v>19</v>
      </c>
      <c r="P762" s="82" t="s">
        <v>4506</v>
      </c>
      <c r="Q762" s="82" t="s">
        <v>4456</v>
      </c>
      <c r="R762" s="82" t="s">
        <v>4507</v>
      </c>
      <c r="S762" s="82" t="s">
        <v>4508</v>
      </c>
      <c r="T762" s="82" t="s">
        <v>4457</v>
      </c>
      <c r="U762" s="82" t="s">
        <v>4457</v>
      </c>
      <c r="V762" s="82" t="s">
        <v>4457</v>
      </c>
      <c r="W762" s="82" t="s">
        <v>173</v>
      </c>
      <c r="X762" s="82" t="s">
        <v>4507</v>
      </c>
      <c r="Y762" s="82" t="s">
        <v>4457</v>
      </c>
      <c r="Z762" s="80" t="str">
        <f>IF(OR(R:R="",S:S=""),"Missing",IF(OR(S:S="Both EC and Condoms",S:S="Condom",S:S="EC"),"Yes",IF(AND(R:R&lt;&gt;"0: No Method",R:R&lt;&gt;"6: EC",R:R&lt;&gt;"5: Condoms"),"Yes","No")))</f>
        <v>No</v>
      </c>
      <c r="AA7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62" s="80" t="s">
        <v>4509</v>
      </c>
      <c r="AC762" s="80">
        <f>VLOOKUP(N762,Registration!O:P,2,FALSE)</f>
        <v>19</v>
      </c>
      <c r="AD762" s="82" t="s">
        <v>4510</v>
      </c>
      <c r="AE762" s="82"/>
      <c r="AF762" s="82"/>
      <c r="AG762" s="82"/>
      <c r="AH762" s="82"/>
    </row>
    <row r="763" spans="1:34" s="80" customFormat="1" ht="23.1" customHeight="1">
      <c r="A763" s="82" t="s">
        <v>72</v>
      </c>
      <c r="B763" s="82" t="s">
        <v>26</v>
      </c>
      <c r="C763" s="82" t="s">
        <v>27</v>
      </c>
      <c r="D763" s="82" t="s">
        <v>28</v>
      </c>
      <c r="E763" s="82" t="s">
        <v>28</v>
      </c>
      <c r="F763" s="82" t="s">
        <v>29</v>
      </c>
      <c r="G763" s="82" t="s">
        <v>1887</v>
      </c>
      <c r="H763" s="80" t="s">
        <v>8165</v>
      </c>
      <c r="I763" s="82" t="s">
        <v>8163</v>
      </c>
      <c r="J763" s="82">
        <v>9</v>
      </c>
      <c r="K763" s="82">
        <v>8</v>
      </c>
      <c r="L763" s="82">
        <v>2018</v>
      </c>
      <c r="M763" s="76">
        <f t="shared" si="11"/>
        <v>43321</v>
      </c>
      <c r="N763" s="82" t="s">
        <v>1955</v>
      </c>
      <c r="O763" s="82">
        <v>15</v>
      </c>
      <c r="P763" s="82" t="s">
        <v>4506</v>
      </c>
      <c r="Q763" s="82" t="s">
        <v>4456</v>
      </c>
      <c r="R763" s="82" t="s">
        <v>4507</v>
      </c>
      <c r="S763" s="82" t="s">
        <v>4508</v>
      </c>
      <c r="T763" s="82" t="s">
        <v>4457</v>
      </c>
      <c r="U763" s="82" t="s">
        <v>4457</v>
      </c>
      <c r="V763" s="82" t="s">
        <v>4457</v>
      </c>
      <c r="W763" s="82" t="s">
        <v>173</v>
      </c>
      <c r="X763" s="82" t="s">
        <v>4507</v>
      </c>
      <c r="Y763" s="82" t="s">
        <v>4457</v>
      </c>
      <c r="Z763" s="80" t="str">
        <f>IF(OR(R:R="",S:S=""),"Missing",IF(OR(S:S="Both EC and Condoms",S:S="Condom",S:S="EC"),"Yes",IF(AND(R:R&lt;&gt;"0: No Method",R:R&lt;&gt;"6: EC",R:R&lt;&gt;"5: Condoms"),"Yes","No")))</f>
        <v>No</v>
      </c>
      <c r="AA7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63" s="80" t="s">
        <v>4509</v>
      </c>
      <c r="AC763" s="80">
        <f>VLOOKUP(N763,Registration!O:P,2,FALSE)</f>
        <v>16</v>
      </c>
      <c r="AD763" s="82" t="s">
        <v>4510</v>
      </c>
      <c r="AE763" s="82"/>
      <c r="AF763" s="82"/>
      <c r="AG763" s="82"/>
      <c r="AH763" s="82"/>
    </row>
    <row r="764" spans="1:34" s="80" customFormat="1" ht="23.1" customHeight="1">
      <c r="A764" s="82" t="s">
        <v>72</v>
      </c>
      <c r="B764" s="82" t="s">
        <v>26</v>
      </c>
      <c r="C764" s="82" t="s">
        <v>27</v>
      </c>
      <c r="D764" s="82" t="s">
        <v>28</v>
      </c>
      <c r="E764" s="82" t="s">
        <v>28</v>
      </c>
      <c r="F764" s="82" t="s">
        <v>111</v>
      </c>
      <c r="G764" s="82" t="s">
        <v>167</v>
      </c>
      <c r="H764" s="80" t="s">
        <v>8159</v>
      </c>
      <c r="I764" s="82" t="s">
        <v>8160</v>
      </c>
      <c r="J764" s="82">
        <v>7</v>
      </c>
      <c r="K764" s="82">
        <v>8</v>
      </c>
      <c r="L764" s="82">
        <v>2018</v>
      </c>
      <c r="M764" s="76">
        <f t="shared" si="11"/>
        <v>43319</v>
      </c>
      <c r="N764" s="82" t="s">
        <v>833</v>
      </c>
      <c r="O764" s="82">
        <v>19</v>
      </c>
      <c r="P764" s="82" t="s">
        <v>4506</v>
      </c>
      <c r="Q764" s="82" t="s">
        <v>4456</v>
      </c>
      <c r="R764" s="82" t="s">
        <v>4507</v>
      </c>
      <c r="S764" s="82" t="s">
        <v>4508</v>
      </c>
      <c r="T764" s="82" t="s">
        <v>4456</v>
      </c>
      <c r="U764" s="82" t="s">
        <v>4456</v>
      </c>
      <c r="V764" s="82" t="s">
        <v>4456</v>
      </c>
      <c r="W764" s="82" t="s">
        <v>173</v>
      </c>
      <c r="X764" s="80" t="s">
        <v>4518</v>
      </c>
      <c r="Y764" s="82" t="s">
        <v>4457</v>
      </c>
      <c r="Z764" s="80" t="str">
        <f>IF(OR(R:R="",S:S=""),"Missing",IF(OR(S:S="Both EC and Condoms",S:S="Condom",S:S="EC"),"Yes",IF(AND(R:R&lt;&gt;"0: No Method",R:R&lt;&gt;"6: EC",R:R&lt;&gt;"5: Condoms"),"Yes","No")))</f>
        <v>No</v>
      </c>
      <c r="AA7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64" s="80" t="str">
        <f>IF(W:W="Pregnant","Pregnant",IF(AND(Z:Z="No",AA:AA="Yes"),"Adopter",IF(Z:Z="Yes","Continuing User",IF(AND(Z:Z="No",AA:AA="No"),"Non-user","Missing"))))</f>
        <v>Adopter</v>
      </c>
      <c r="AC764" s="80">
        <f>VLOOKUP(N764,Registration!O:P,2,FALSE)</f>
        <v>19</v>
      </c>
      <c r="AD764" s="82" t="s">
        <v>4510</v>
      </c>
      <c r="AE764" s="82"/>
      <c r="AF764" s="82"/>
      <c r="AG764" s="82"/>
      <c r="AH764" s="82"/>
    </row>
    <row r="765" spans="1:34" s="80" customFormat="1" ht="23.1" customHeight="1">
      <c r="A765" s="82" t="s">
        <v>72</v>
      </c>
      <c r="B765" s="82" t="s">
        <v>26</v>
      </c>
      <c r="C765" s="82" t="s">
        <v>27</v>
      </c>
      <c r="D765" s="82" t="s">
        <v>28</v>
      </c>
      <c r="E765" s="82" t="s">
        <v>28</v>
      </c>
      <c r="F765" s="82" t="s">
        <v>111</v>
      </c>
      <c r="G765" s="82" t="s">
        <v>167</v>
      </c>
      <c r="H765" s="80" t="s">
        <v>8159</v>
      </c>
      <c r="I765" s="82" t="s">
        <v>8160</v>
      </c>
      <c r="J765" s="82">
        <v>7</v>
      </c>
      <c r="K765" s="82">
        <v>8</v>
      </c>
      <c r="L765" s="82">
        <v>2018</v>
      </c>
      <c r="M765" s="76">
        <f t="shared" si="11"/>
        <v>43319</v>
      </c>
      <c r="N765" s="82" t="s">
        <v>827</v>
      </c>
      <c r="O765" s="82">
        <v>18</v>
      </c>
      <c r="P765" s="82" t="s">
        <v>4506</v>
      </c>
      <c r="Q765" s="82" t="s">
        <v>4456</v>
      </c>
      <c r="R765" s="82" t="s">
        <v>4507</v>
      </c>
      <c r="S765" s="82" t="s">
        <v>4508</v>
      </c>
      <c r="T765" s="82" t="s">
        <v>4456</v>
      </c>
      <c r="U765" s="82" t="s">
        <v>4456</v>
      </c>
      <c r="V765" s="82" t="s">
        <v>4456</v>
      </c>
      <c r="W765" s="82" t="s">
        <v>173</v>
      </c>
      <c r="X765" s="82" t="s">
        <v>4517</v>
      </c>
      <c r="Y765" s="82" t="s">
        <v>4457</v>
      </c>
      <c r="Z765" s="80" t="str">
        <f>IF(OR(R:R="",S:S=""),"Missing",IF(OR(S:S="Both EC and Condoms",S:S="Condom",S:S="EC"),"Yes",IF(AND(R:R&lt;&gt;"0: No Method",R:R&lt;&gt;"6: EC",R:R&lt;&gt;"5: Condoms"),"Yes","No")))</f>
        <v>No</v>
      </c>
      <c r="AA7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65" s="80" t="str">
        <f>IF(W:W="Pregnant","Pregnant",IF(AND(Z:Z="No",AA:AA="Yes"),"Adopter",IF(Z:Z="Yes","Continuing User",IF(AND(Z:Z="No",AA:AA="No"),"Non-user","Missing"))))</f>
        <v>Adopter</v>
      </c>
      <c r="AC765" s="80">
        <f>VLOOKUP(N765,Registration!O:P,2,FALSE)</f>
        <v>18</v>
      </c>
      <c r="AD765" s="82" t="s">
        <v>4510</v>
      </c>
      <c r="AE765" s="82"/>
      <c r="AF765" s="82"/>
      <c r="AG765" s="82"/>
      <c r="AH765" s="82"/>
    </row>
    <row r="766" spans="1:34" s="80" customFormat="1" ht="23.1" customHeight="1">
      <c r="A766" s="82" t="s">
        <v>72</v>
      </c>
      <c r="B766" s="82" t="s">
        <v>26</v>
      </c>
      <c r="C766" s="82" t="s">
        <v>27</v>
      </c>
      <c r="D766" s="82" t="s">
        <v>28</v>
      </c>
      <c r="E766" s="82" t="s">
        <v>28</v>
      </c>
      <c r="F766" s="82" t="s">
        <v>111</v>
      </c>
      <c r="G766" s="82" t="s">
        <v>167</v>
      </c>
      <c r="H766" s="80" t="s">
        <v>8159</v>
      </c>
      <c r="I766" s="82" t="s">
        <v>8160</v>
      </c>
      <c r="J766" s="82">
        <v>7</v>
      </c>
      <c r="K766" s="82">
        <v>8</v>
      </c>
      <c r="L766" s="82">
        <v>2018</v>
      </c>
      <c r="M766" s="76">
        <f t="shared" si="11"/>
        <v>43319</v>
      </c>
      <c r="N766" s="82" t="s">
        <v>238</v>
      </c>
      <c r="O766" s="82">
        <v>18</v>
      </c>
      <c r="P766" s="82" t="s">
        <v>4506</v>
      </c>
      <c r="Q766" s="82" t="s">
        <v>4456</v>
      </c>
      <c r="R766" s="82" t="s">
        <v>4507</v>
      </c>
      <c r="S766" s="82" t="s">
        <v>4508</v>
      </c>
      <c r="T766" s="82" t="s">
        <v>4456</v>
      </c>
      <c r="U766" s="82" t="s">
        <v>4456</v>
      </c>
      <c r="V766" s="82" t="s">
        <v>4456</v>
      </c>
      <c r="W766" s="82" t="s">
        <v>173</v>
      </c>
      <c r="X766" s="82" t="s">
        <v>4517</v>
      </c>
      <c r="Y766" s="82" t="s">
        <v>4457</v>
      </c>
      <c r="Z766" s="80" t="str">
        <f>IF(OR(R:R="",S:S=""),"Missing",IF(OR(S:S="Both EC and Condoms",S:S="Condom",S:S="EC"),"Yes",IF(AND(R:R&lt;&gt;"0: No Method",R:R&lt;&gt;"6: EC",R:R&lt;&gt;"5: Condoms"),"Yes","No")))</f>
        <v>No</v>
      </c>
      <c r="AA7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66" s="80" t="str">
        <f>IF(W:W="Pregnant","Pregnant",IF(AND(Z:Z="No",AA:AA="Yes"),"Adopter",IF(Z:Z="Yes","Continuing User",IF(AND(Z:Z="No",AA:AA="No"),"Non-user","Missing"))))</f>
        <v>Adopter</v>
      </c>
      <c r="AC766" s="80">
        <f>VLOOKUP(N766,Registration!O:P,2,FALSE)</f>
        <v>19</v>
      </c>
      <c r="AD766" s="82" t="s">
        <v>4510</v>
      </c>
      <c r="AE766" s="82"/>
      <c r="AF766" s="82"/>
      <c r="AG766" s="82"/>
      <c r="AH766" s="82"/>
    </row>
    <row r="767" spans="1:34" s="80" customFormat="1" ht="23.1" customHeight="1">
      <c r="A767" s="82" t="s">
        <v>72</v>
      </c>
      <c r="B767" s="82" t="s">
        <v>26</v>
      </c>
      <c r="C767" s="82" t="s">
        <v>27</v>
      </c>
      <c r="D767" s="82" t="s">
        <v>28</v>
      </c>
      <c r="E767" s="82" t="s">
        <v>28</v>
      </c>
      <c r="F767" s="82" t="s">
        <v>111</v>
      </c>
      <c r="G767" s="82" t="s">
        <v>167</v>
      </c>
      <c r="H767" s="80" t="s">
        <v>8159</v>
      </c>
      <c r="I767" s="82" t="s">
        <v>8160</v>
      </c>
      <c r="J767" s="82">
        <v>7</v>
      </c>
      <c r="K767" s="82">
        <v>8</v>
      </c>
      <c r="L767" s="82">
        <v>2018</v>
      </c>
      <c r="M767" s="76">
        <f t="shared" si="11"/>
        <v>43319</v>
      </c>
      <c r="N767" s="82" t="s">
        <v>573</v>
      </c>
      <c r="O767" s="82">
        <v>18</v>
      </c>
      <c r="P767" s="82" t="s">
        <v>4506</v>
      </c>
      <c r="Q767" s="82" t="s">
        <v>4456</v>
      </c>
      <c r="R767" s="82" t="s">
        <v>4507</v>
      </c>
      <c r="S767" s="82" t="s">
        <v>4508</v>
      </c>
      <c r="T767" s="82" t="s">
        <v>4457</v>
      </c>
      <c r="U767" s="82" t="s">
        <v>4457</v>
      </c>
      <c r="V767" s="82" t="s">
        <v>4457</v>
      </c>
      <c r="W767" s="82" t="s">
        <v>173</v>
      </c>
      <c r="X767" s="82" t="s">
        <v>4507</v>
      </c>
      <c r="Y767" s="82" t="s">
        <v>4457</v>
      </c>
      <c r="Z767" s="80" t="str">
        <f>IF(OR(R:R="",S:S=""),"Missing",IF(OR(S:S="Both EC and Condoms",S:S="Condom",S:S="EC"),"Yes",IF(AND(R:R&lt;&gt;"0: No Method",R:R&lt;&gt;"6: EC",R:R&lt;&gt;"5: Condoms"),"Yes","No")))</f>
        <v>No</v>
      </c>
      <c r="AA7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67" s="80" t="s">
        <v>4509</v>
      </c>
      <c r="AC767" s="80">
        <f>VLOOKUP(N767,Registration!O:P,2,FALSE)</f>
        <v>18</v>
      </c>
      <c r="AD767" s="82" t="s">
        <v>4510</v>
      </c>
      <c r="AE767" s="82"/>
      <c r="AF767" s="82"/>
      <c r="AG767" s="82"/>
      <c r="AH767" s="82"/>
    </row>
    <row r="768" spans="1:34" s="80" customFormat="1" ht="23.1" customHeight="1">
      <c r="A768" s="82" t="s">
        <v>72</v>
      </c>
      <c r="B768" s="82" t="s">
        <v>26</v>
      </c>
      <c r="C768" s="82" t="s">
        <v>27</v>
      </c>
      <c r="D768" s="82" t="s">
        <v>28</v>
      </c>
      <c r="E768" s="82" t="s">
        <v>28</v>
      </c>
      <c r="F768" s="82" t="s">
        <v>111</v>
      </c>
      <c r="G768" s="82" t="s">
        <v>167</v>
      </c>
      <c r="H768" s="80" t="s">
        <v>8159</v>
      </c>
      <c r="I768" s="82" t="s">
        <v>8160</v>
      </c>
      <c r="J768" s="82">
        <v>7</v>
      </c>
      <c r="K768" s="82">
        <v>8</v>
      </c>
      <c r="L768" s="82">
        <v>2018</v>
      </c>
      <c r="M768" s="76">
        <f t="shared" si="11"/>
        <v>43319</v>
      </c>
      <c r="N768" s="82" t="s">
        <v>388</v>
      </c>
      <c r="O768" s="82">
        <v>18</v>
      </c>
      <c r="P768" s="82" t="s">
        <v>4506</v>
      </c>
      <c r="Q768" s="82" t="s">
        <v>4456</v>
      </c>
      <c r="R768" s="82" t="s">
        <v>4507</v>
      </c>
      <c r="S768" s="82" t="s">
        <v>4508</v>
      </c>
      <c r="T768" s="82" t="s">
        <v>4456</v>
      </c>
      <c r="U768" s="82" t="s">
        <v>4456</v>
      </c>
      <c r="V768" s="82" t="s">
        <v>4456</v>
      </c>
      <c r="W768" s="82" t="s">
        <v>173</v>
      </c>
      <c r="X768" s="82" t="s">
        <v>4517</v>
      </c>
      <c r="Y768" s="82" t="s">
        <v>4457</v>
      </c>
      <c r="Z768" s="80" t="str">
        <f>IF(OR(R:R="",S:S=""),"Missing",IF(OR(S:S="Both EC and Condoms",S:S="Condom",S:S="EC"),"Yes",IF(AND(R:R&lt;&gt;"0: No Method",R:R&lt;&gt;"6: EC",R:R&lt;&gt;"5: Condoms"),"Yes","No")))</f>
        <v>No</v>
      </c>
      <c r="AA7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68" s="80" t="str">
        <f>IF(W:W="Pregnant","Pregnant",IF(AND(Z:Z="No",AA:AA="Yes"),"Adopter",IF(Z:Z="Yes","Continuing User",IF(AND(Z:Z="No",AA:AA="No"),"Non-user","Missing"))))</f>
        <v>Adopter</v>
      </c>
      <c r="AC768" s="80">
        <f>VLOOKUP(N768,Registration!O:P,2,FALSE)</f>
        <v>18</v>
      </c>
      <c r="AD768" s="82" t="s">
        <v>4510</v>
      </c>
      <c r="AE768" s="82"/>
      <c r="AF768" s="82"/>
      <c r="AG768" s="82"/>
      <c r="AH768" s="82"/>
    </row>
    <row r="769" spans="1:34" s="80" customFormat="1" ht="23.1" customHeight="1">
      <c r="A769" s="82" t="s">
        <v>72</v>
      </c>
      <c r="B769" s="82" t="s">
        <v>26</v>
      </c>
      <c r="C769" s="82" t="s">
        <v>27</v>
      </c>
      <c r="D769" s="82" t="s">
        <v>28</v>
      </c>
      <c r="E769" s="82" t="s">
        <v>28</v>
      </c>
      <c r="F769" s="82" t="s">
        <v>111</v>
      </c>
      <c r="G769" s="82" t="s">
        <v>167</v>
      </c>
      <c r="H769" s="80" t="s">
        <v>8159</v>
      </c>
      <c r="I769" s="82" t="s">
        <v>8160</v>
      </c>
      <c r="J769" s="82">
        <v>7</v>
      </c>
      <c r="K769" s="82">
        <v>8</v>
      </c>
      <c r="L769" s="82">
        <v>2018</v>
      </c>
      <c r="M769" s="76">
        <f t="shared" si="11"/>
        <v>43319</v>
      </c>
      <c r="N769" s="82" t="s">
        <v>831</v>
      </c>
      <c r="O769" s="82">
        <v>19</v>
      </c>
      <c r="P769" s="82" t="s">
        <v>4506</v>
      </c>
      <c r="Q769" s="82" t="s">
        <v>4456</v>
      </c>
      <c r="R769" s="82" t="s">
        <v>4507</v>
      </c>
      <c r="S769" s="82" t="s">
        <v>4508</v>
      </c>
      <c r="T769" s="82" t="s">
        <v>4456</v>
      </c>
      <c r="U769" s="82" t="s">
        <v>4456</v>
      </c>
      <c r="V769" s="82" t="s">
        <v>4456</v>
      </c>
      <c r="W769" s="82" t="s">
        <v>173</v>
      </c>
      <c r="X769" s="82" t="s">
        <v>4516</v>
      </c>
      <c r="Y769" s="82" t="s">
        <v>4456</v>
      </c>
      <c r="Z769" s="80" t="str">
        <f>IF(OR(R:R="",S:S=""),"Missing",IF(OR(S:S="Both EC and Condoms",S:S="Condom",S:S="EC"),"Yes",IF(AND(R:R&lt;&gt;"0: No Method",R:R&lt;&gt;"6: EC",R:R&lt;&gt;"5: Condoms"),"Yes","No")))</f>
        <v>No</v>
      </c>
      <c r="AA7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69" s="80" t="str">
        <f>IF(W:W="Pregnant","Pregnant",IF(AND(Z:Z="No",AA:AA="Yes"),"Adopter",IF(Z:Z="Yes","Continuing User",IF(AND(Z:Z="No",AA:AA="No"),"Non-user","Missing"))))</f>
        <v>Adopter</v>
      </c>
      <c r="AC769" s="80">
        <f>VLOOKUP(N769,Registration!O:P,2,FALSE)</f>
        <v>19</v>
      </c>
      <c r="AD769" s="82" t="s">
        <v>4510</v>
      </c>
      <c r="AE769" s="82"/>
      <c r="AF769" s="82"/>
      <c r="AG769" s="82"/>
      <c r="AH769" s="82"/>
    </row>
    <row r="770" spans="1:34" s="80" customFormat="1" ht="23.1" customHeight="1">
      <c r="A770" s="82" t="s">
        <v>72</v>
      </c>
      <c r="B770" s="82" t="s">
        <v>26</v>
      </c>
      <c r="C770" s="82" t="s">
        <v>27</v>
      </c>
      <c r="D770" s="82" t="s">
        <v>28</v>
      </c>
      <c r="E770" s="82" t="s">
        <v>28</v>
      </c>
      <c r="F770" s="82" t="s">
        <v>111</v>
      </c>
      <c r="G770" s="82" t="s">
        <v>167</v>
      </c>
      <c r="H770" s="80" t="s">
        <v>8159</v>
      </c>
      <c r="I770" s="82" t="s">
        <v>8160</v>
      </c>
      <c r="J770" s="82">
        <v>7</v>
      </c>
      <c r="K770" s="82">
        <v>8</v>
      </c>
      <c r="L770" s="82">
        <v>2018</v>
      </c>
      <c r="M770" s="76">
        <f t="shared" ref="M770:M833" si="12">DATE(L770,K770,J770)</f>
        <v>43319</v>
      </c>
      <c r="N770" s="82" t="s">
        <v>365</v>
      </c>
      <c r="O770" s="82">
        <v>19</v>
      </c>
      <c r="P770" s="82" t="s">
        <v>4506</v>
      </c>
      <c r="Q770" s="82" t="s">
        <v>4456</v>
      </c>
      <c r="R770" s="82" t="s">
        <v>4507</v>
      </c>
      <c r="S770" s="82" t="s">
        <v>4508</v>
      </c>
      <c r="T770" s="82" t="s">
        <v>4456</v>
      </c>
      <c r="U770" s="82" t="s">
        <v>4456</v>
      </c>
      <c r="V770" s="82" t="s">
        <v>4456</v>
      </c>
      <c r="W770" s="82" t="s">
        <v>173</v>
      </c>
      <c r="X770" s="80" t="s">
        <v>4518</v>
      </c>
      <c r="Y770" s="82" t="s">
        <v>4457</v>
      </c>
      <c r="Z770" s="80" t="str">
        <f>IF(OR(R:R="",S:S=""),"Missing",IF(OR(S:S="Both EC and Condoms",S:S="Condom",S:S="EC"),"Yes",IF(AND(R:R&lt;&gt;"0: No Method",R:R&lt;&gt;"6: EC",R:R&lt;&gt;"5: Condoms"),"Yes","No")))</f>
        <v>No</v>
      </c>
      <c r="AA7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70" s="80" t="str">
        <f>IF(W:W="Pregnant","Pregnant",IF(AND(Z:Z="No",AA:AA="Yes"),"Adopter",IF(Z:Z="Yes","Continuing User",IF(AND(Z:Z="No",AA:AA="No"),"Non-user","Missing"))))</f>
        <v>Adopter</v>
      </c>
      <c r="AC770" s="80">
        <f>VLOOKUP(N770,Registration!O:P,2,FALSE)</f>
        <v>19</v>
      </c>
      <c r="AD770" s="82" t="s">
        <v>4510</v>
      </c>
      <c r="AE770" s="82"/>
      <c r="AF770" s="82"/>
      <c r="AG770" s="82"/>
      <c r="AH770" s="82"/>
    </row>
    <row r="771" spans="1:34" s="80" customFormat="1" ht="23.1" customHeight="1">
      <c r="A771" s="82" t="s">
        <v>72</v>
      </c>
      <c r="B771" s="82" t="s">
        <v>26</v>
      </c>
      <c r="C771" s="82" t="s">
        <v>27</v>
      </c>
      <c r="D771" s="82" t="s">
        <v>28</v>
      </c>
      <c r="E771" s="82" t="s">
        <v>28</v>
      </c>
      <c r="F771" s="82" t="s">
        <v>111</v>
      </c>
      <c r="G771" s="82" t="s">
        <v>167</v>
      </c>
      <c r="H771" s="80" t="s">
        <v>8159</v>
      </c>
      <c r="I771" s="82" t="s">
        <v>8161</v>
      </c>
      <c r="J771" s="82">
        <v>7</v>
      </c>
      <c r="K771" s="82">
        <v>8</v>
      </c>
      <c r="L771" s="82">
        <v>2018</v>
      </c>
      <c r="M771" s="76">
        <f t="shared" si="12"/>
        <v>43319</v>
      </c>
      <c r="N771" s="82" t="s">
        <v>836</v>
      </c>
      <c r="O771" s="82">
        <v>19</v>
      </c>
      <c r="P771" s="82" t="s">
        <v>4506</v>
      </c>
      <c r="Q771" s="82" t="s">
        <v>4456</v>
      </c>
      <c r="R771" s="82" t="s">
        <v>4507</v>
      </c>
      <c r="S771" s="82" t="s">
        <v>4508</v>
      </c>
      <c r="T771" s="82" t="s">
        <v>4456</v>
      </c>
      <c r="U771" s="82" t="s">
        <v>4456</v>
      </c>
      <c r="V771" s="82" t="s">
        <v>4456</v>
      </c>
      <c r="W771" s="82" t="s">
        <v>173</v>
      </c>
      <c r="X771" s="80" t="s">
        <v>4518</v>
      </c>
      <c r="Y771" s="82" t="s">
        <v>4457</v>
      </c>
      <c r="Z771" s="80" t="str">
        <f>IF(OR(R:R="",S:S=""),"Missing",IF(OR(S:S="Both EC and Condoms",S:S="Condom",S:S="EC"),"Yes",IF(AND(R:R&lt;&gt;"0: No Method",R:R&lt;&gt;"6: EC",R:R&lt;&gt;"5: Condoms"),"Yes","No")))</f>
        <v>No</v>
      </c>
      <c r="AA7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71" s="80" t="str">
        <f>IF(W:W="Pregnant","Pregnant",IF(AND(Z:Z="No",AA:AA="Yes"),"Adopter",IF(Z:Z="Yes","Continuing User",IF(AND(Z:Z="No",AA:AA="No"),"Non-user","Missing"))))</f>
        <v>Adopter</v>
      </c>
      <c r="AC771" s="80">
        <f>VLOOKUP(N771,Registration!O:P,2,FALSE)</f>
        <v>19</v>
      </c>
      <c r="AD771" s="82" t="s">
        <v>4510</v>
      </c>
      <c r="AE771" s="82"/>
      <c r="AF771" s="82"/>
      <c r="AG771" s="82"/>
      <c r="AH771" s="82"/>
    </row>
    <row r="772" spans="1:34" s="80" customFormat="1" ht="23.1" customHeight="1">
      <c r="A772" s="82" t="s">
        <v>72</v>
      </c>
      <c r="B772" s="82" t="s">
        <v>26</v>
      </c>
      <c r="C772" s="82" t="s">
        <v>27</v>
      </c>
      <c r="D772" s="82" t="s">
        <v>28</v>
      </c>
      <c r="E772" s="82" t="s">
        <v>28</v>
      </c>
      <c r="F772" s="82" t="s">
        <v>111</v>
      </c>
      <c r="G772" s="82" t="s">
        <v>167</v>
      </c>
      <c r="H772" s="80" t="s">
        <v>8159</v>
      </c>
      <c r="I772" s="82" t="s">
        <v>8161</v>
      </c>
      <c r="J772" s="82">
        <v>7</v>
      </c>
      <c r="K772" s="82">
        <v>8</v>
      </c>
      <c r="L772" s="82">
        <v>2018</v>
      </c>
      <c r="M772" s="76">
        <f t="shared" si="12"/>
        <v>43319</v>
      </c>
      <c r="N772" s="82" t="s">
        <v>374</v>
      </c>
      <c r="O772" s="82">
        <v>19</v>
      </c>
      <c r="P772" s="82" t="s">
        <v>4506</v>
      </c>
      <c r="Q772" s="82" t="s">
        <v>4456</v>
      </c>
      <c r="R772" s="82" t="s">
        <v>4507</v>
      </c>
      <c r="S772" s="82" t="s">
        <v>4508</v>
      </c>
      <c r="T772" s="82" t="s">
        <v>4456</v>
      </c>
      <c r="U772" s="82" t="s">
        <v>4456</v>
      </c>
      <c r="V772" s="82" t="s">
        <v>4456</v>
      </c>
      <c r="W772" s="82" t="s">
        <v>173</v>
      </c>
      <c r="X772" s="80" t="s">
        <v>4518</v>
      </c>
      <c r="Y772" s="82" t="s">
        <v>4457</v>
      </c>
      <c r="Z772" s="80" t="str">
        <f>IF(OR(R:R="",S:S=""),"Missing",IF(OR(S:S="Both EC and Condoms",S:S="Condom",S:S="EC"),"Yes",IF(AND(R:R&lt;&gt;"0: No Method",R:R&lt;&gt;"6: EC",R:R&lt;&gt;"5: Condoms"),"Yes","No")))</f>
        <v>No</v>
      </c>
      <c r="AA7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72" s="80" t="str">
        <f>IF(W:W="Pregnant","Pregnant",IF(AND(Z:Z="No",AA:AA="Yes"),"Adopter",IF(Z:Z="Yes","Continuing User",IF(AND(Z:Z="No",AA:AA="No"),"Non-user","Missing"))))</f>
        <v>Adopter</v>
      </c>
      <c r="AC772" s="80">
        <f>VLOOKUP(N772,Registration!O:P,2,FALSE)</f>
        <v>19</v>
      </c>
      <c r="AD772" s="82" t="s">
        <v>4510</v>
      </c>
      <c r="AE772" s="82"/>
      <c r="AF772" s="82"/>
      <c r="AG772" s="82"/>
      <c r="AH772" s="82"/>
    </row>
    <row r="773" spans="1:34" s="80" customFormat="1" ht="23.1" customHeight="1">
      <c r="A773" s="82" t="s">
        <v>72</v>
      </c>
      <c r="B773" s="82" t="s">
        <v>26</v>
      </c>
      <c r="C773" s="82" t="s">
        <v>27</v>
      </c>
      <c r="D773" s="82" t="s">
        <v>28</v>
      </c>
      <c r="E773" s="82" t="s">
        <v>28</v>
      </c>
      <c r="F773" s="82" t="s">
        <v>111</v>
      </c>
      <c r="G773" s="82" t="s">
        <v>167</v>
      </c>
      <c r="H773" s="80" t="s">
        <v>8159</v>
      </c>
      <c r="I773" s="82" t="s">
        <v>8161</v>
      </c>
      <c r="J773" s="82">
        <v>9</v>
      </c>
      <c r="K773" s="82">
        <v>8</v>
      </c>
      <c r="L773" s="82">
        <v>2018</v>
      </c>
      <c r="M773" s="76">
        <f t="shared" si="12"/>
        <v>43321</v>
      </c>
      <c r="N773" s="82" t="s">
        <v>839</v>
      </c>
      <c r="O773" s="82">
        <v>19</v>
      </c>
      <c r="P773" s="82" t="s">
        <v>4506</v>
      </c>
      <c r="Q773" s="82" t="s">
        <v>4456</v>
      </c>
      <c r="R773" s="82" t="s">
        <v>4507</v>
      </c>
      <c r="S773" s="82" t="s">
        <v>4508</v>
      </c>
      <c r="T773" s="82" t="s">
        <v>4456</v>
      </c>
      <c r="U773" s="82" t="s">
        <v>4456</v>
      </c>
      <c r="V773" s="82" t="s">
        <v>4456</v>
      </c>
      <c r="W773" s="82" t="s">
        <v>173</v>
      </c>
      <c r="X773" s="82" t="s">
        <v>4516</v>
      </c>
      <c r="Y773" s="82" t="s">
        <v>4456</v>
      </c>
      <c r="Z773" s="80" t="str">
        <f>IF(OR(R:R="",S:S=""),"Missing",IF(OR(S:S="Both EC and Condoms",S:S="Condom",S:S="EC"),"Yes",IF(AND(R:R&lt;&gt;"0: No Method",R:R&lt;&gt;"6: EC",R:R&lt;&gt;"5: Condoms"),"Yes","No")))</f>
        <v>No</v>
      </c>
      <c r="AA7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73" s="80" t="str">
        <f>IF(W:W="Pregnant","Pregnant",IF(AND(Z:Z="No",AA:AA="Yes"),"Adopter",IF(Z:Z="Yes","Continuing User",IF(AND(Z:Z="No",AA:AA="No"),"Non-user","Missing"))))</f>
        <v>Adopter</v>
      </c>
      <c r="AC773" s="80">
        <f>VLOOKUP(N773,Registration!O:P,2,FALSE)</f>
        <v>19</v>
      </c>
      <c r="AD773" s="82" t="s">
        <v>4510</v>
      </c>
      <c r="AE773" s="82"/>
      <c r="AF773" s="82"/>
      <c r="AG773" s="82"/>
      <c r="AH773" s="82"/>
    </row>
    <row r="774" spans="1:34" s="80" customFormat="1" ht="23.1" customHeight="1">
      <c r="A774" s="82" t="s">
        <v>72</v>
      </c>
      <c r="B774" s="82" t="s">
        <v>26</v>
      </c>
      <c r="C774" s="82" t="s">
        <v>27</v>
      </c>
      <c r="D774" s="82" t="s">
        <v>28</v>
      </c>
      <c r="E774" s="82" t="s">
        <v>28</v>
      </c>
      <c r="F774" s="82" t="s">
        <v>111</v>
      </c>
      <c r="G774" s="82" t="s">
        <v>167</v>
      </c>
      <c r="H774" s="80" t="s">
        <v>8159</v>
      </c>
      <c r="I774" s="82" t="s">
        <v>8161</v>
      </c>
      <c r="J774" s="82">
        <v>10</v>
      </c>
      <c r="K774" s="82">
        <v>8</v>
      </c>
      <c r="L774" s="82">
        <v>2018</v>
      </c>
      <c r="M774" s="76">
        <f t="shared" si="12"/>
        <v>43322</v>
      </c>
      <c r="N774" s="82" t="s">
        <v>841</v>
      </c>
      <c r="O774" s="82">
        <v>19</v>
      </c>
      <c r="P774" s="82" t="s">
        <v>4506</v>
      </c>
      <c r="Q774" s="82" t="s">
        <v>4456</v>
      </c>
      <c r="R774" s="82" t="s">
        <v>4519</v>
      </c>
      <c r="S774" s="82" t="s">
        <v>4508</v>
      </c>
      <c r="T774" s="82" t="s">
        <v>4456</v>
      </c>
      <c r="U774" s="82" t="s">
        <v>4456</v>
      </c>
      <c r="V774" s="82" t="s">
        <v>4456</v>
      </c>
      <c r="W774" s="82" t="s">
        <v>173</v>
      </c>
      <c r="X774" s="82" t="s">
        <v>4521</v>
      </c>
      <c r="Y774" s="82" t="s">
        <v>4456</v>
      </c>
      <c r="Z774" s="80" t="str">
        <f>IF(OR(R:R="",S:S=""),"Missing",IF(OR(S:S="Both EC and Condoms",S:S="Condom",S:S="EC"),"Yes",IF(AND(R:R&lt;&gt;"0: No Method",R:R&lt;&gt;"6: EC",R:R&lt;&gt;"5: Condoms"),"Yes","No")))</f>
        <v>Yes</v>
      </c>
      <c r="AA7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74" s="80" t="str">
        <f>IF(W:W="Pregnant","Pregnant",IF(AND(Z:Z="No",AA:AA="Yes"),"Adopter",IF(Z:Z="Yes","Continuing User",IF(AND(Z:Z="No",AA:AA="No"),"Non-user","Missing"))))</f>
        <v>Continuing User</v>
      </c>
      <c r="AC774" s="80">
        <f>VLOOKUP(N774,Registration!O:P,2,FALSE)</f>
        <v>19</v>
      </c>
      <c r="AD774" s="82" t="s">
        <v>4510</v>
      </c>
      <c r="AE774" s="82"/>
      <c r="AF774" s="82"/>
      <c r="AG774" s="82"/>
      <c r="AH774" s="82"/>
    </row>
    <row r="775" spans="1:34" s="80" customFormat="1" ht="23.1" customHeight="1">
      <c r="A775" s="82" t="s">
        <v>72</v>
      </c>
      <c r="B775" s="82" t="s">
        <v>26</v>
      </c>
      <c r="C775" s="82" t="s">
        <v>27</v>
      </c>
      <c r="D775" s="82" t="s">
        <v>28</v>
      </c>
      <c r="E775" s="82" t="s">
        <v>28</v>
      </c>
      <c r="F775" s="82" t="s">
        <v>111</v>
      </c>
      <c r="G775" s="82" t="s">
        <v>167</v>
      </c>
      <c r="H775" s="80" t="s">
        <v>8159</v>
      </c>
      <c r="I775" s="82" t="s">
        <v>8160</v>
      </c>
      <c r="J775" s="82">
        <v>10</v>
      </c>
      <c r="K775" s="82">
        <v>8</v>
      </c>
      <c r="L775" s="82">
        <v>2018</v>
      </c>
      <c r="M775" s="76">
        <f t="shared" si="12"/>
        <v>43322</v>
      </c>
      <c r="N775" s="82" t="s">
        <v>283</v>
      </c>
      <c r="O775" s="82">
        <v>19</v>
      </c>
      <c r="P775" s="82" t="s">
        <v>4506</v>
      </c>
      <c r="Q775" s="82" t="s">
        <v>4456</v>
      </c>
      <c r="R775" s="82" t="s">
        <v>4507</v>
      </c>
      <c r="S775" s="82" t="s">
        <v>4508</v>
      </c>
      <c r="T775" s="82" t="s">
        <v>4456</v>
      </c>
      <c r="U775" s="82" t="s">
        <v>4456</v>
      </c>
      <c r="V775" s="82" t="s">
        <v>4456</v>
      </c>
      <c r="W775" s="82" t="s">
        <v>173</v>
      </c>
      <c r="X775" s="82" t="s">
        <v>4521</v>
      </c>
      <c r="Y775" s="82" t="s">
        <v>4456</v>
      </c>
      <c r="Z775" s="80" t="str">
        <f>IF(OR(R:R="",S:S=""),"Missing",IF(OR(S:S="Both EC and Condoms",S:S="Condom",S:S="EC"),"Yes",IF(AND(R:R&lt;&gt;"0: No Method",R:R&lt;&gt;"6: EC",R:R&lt;&gt;"5: Condoms"),"Yes","No")))</f>
        <v>No</v>
      </c>
      <c r="AA7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75" s="80" t="str">
        <f>IF(W:W="Pregnant","Pregnant",IF(AND(Z:Z="No",AA:AA="Yes"),"Adopter",IF(Z:Z="Yes","Continuing User",IF(AND(Z:Z="No",AA:AA="No"),"Non-user","Missing"))))</f>
        <v>Adopter</v>
      </c>
      <c r="AC775" s="80">
        <f>VLOOKUP(N775,Registration!O:P,2,FALSE)</f>
        <v>19</v>
      </c>
      <c r="AD775" s="82" t="s">
        <v>4510</v>
      </c>
      <c r="AE775" s="82"/>
      <c r="AF775" s="82"/>
      <c r="AG775" s="82"/>
      <c r="AH775" s="82"/>
    </row>
    <row r="776" spans="1:34" s="80" customFormat="1" ht="23.1" customHeight="1">
      <c r="A776" s="82" t="s">
        <v>72</v>
      </c>
      <c r="B776" s="82" t="s">
        <v>26</v>
      </c>
      <c r="C776" s="82" t="s">
        <v>27</v>
      </c>
      <c r="D776" s="82" t="s">
        <v>28</v>
      </c>
      <c r="E776" s="82" t="s">
        <v>28</v>
      </c>
      <c r="F776" s="82" t="s">
        <v>111</v>
      </c>
      <c r="G776" s="82" t="s">
        <v>167</v>
      </c>
      <c r="H776" s="80" t="s">
        <v>8159</v>
      </c>
      <c r="I776" s="82" t="s">
        <v>8160</v>
      </c>
      <c r="J776" s="82">
        <v>10</v>
      </c>
      <c r="K776" s="82">
        <v>8</v>
      </c>
      <c r="L776" s="82">
        <v>2018</v>
      </c>
      <c r="M776" s="76">
        <f t="shared" si="12"/>
        <v>43322</v>
      </c>
      <c r="N776" s="82" t="s">
        <v>363</v>
      </c>
      <c r="O776" s="82">
        <v>19</v>
      </c>
      <c r="P776" s="82" t="s">
        <v>4506</v>
      </c>
      <c r="Q776" s="82" t="s">
        <v>4456</v>
      </c>
      <c r="R776" s="82" t="s">
        <v>4507</v>
      </c>
      <c r="S776" s="82" t="s">
        <v>4508</v>
      </c>
      <c r="T776" s="82" t="s">
        <v>4456</v>
      </c>
      <c r="U776" s="82" t="s">
        <v>4456</v>
      </c>
      <c r="V776" s="82" t="s">
        <v>4456</v>
      </c>
      <c r="W776" s="82" t="s">
        <v>173</v>
      </c>
      <c r="X776" s="82" t="s">
        <v>4516</v>
      </c>
      <c r="Y776" s="82" t="s">
        <v>4456</v>
      </c>
      <c r="Z776" s="80" t="str">
        <f>IF(OR(R:R="",S:S=""),"Missing",IF(OR(S:S="Both EC and Condoms",S:S="Condom",S:S="EC"),"Yes",IF(AND(R:R&lt;&gt;"0: No Method",R:R&lt;&gt;"6: EC",R:R&lt;&gt;"5: Condoms"),"Yes","No")))</f>
        <v>No</v>
      </c>
      <c r="AA7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76" s="80" t="str">
        <f>IF(W:W="Pregnant","Pregnant",IF(AND(Z:Z="No",AA:AA="Yes"),"Adopter",IF(Z:Z="Yes","Continuing User",IF(AND(Z:Z="No",AA:AA="No"),"Non-user","Missing"))))</f>
        <v>Adopter</v>
      </c>
      <c r="AC776" s="80">
        <f>VLOOKUP(N776,Registration!O:P,2,FALSE)</f>
        <v>19</v>
      </c>
      <c r="AD776" s="82" t="s">
        <v>4510</v>
      </c>
      <c r="AE776" s="82"/>
      <c r="AF776" s="82"/>
      <c r="AG776" s="82"/>
      <c r="AH776" s="82"/>
    </row>
    <row r="777" spans="1:34" s="80" customFormat="1" ht="23.1" customHeight="1">
      <c r="A777" s="82" t="s">
        <v>72</v>
      </c>
      <c r="B777" s="82" t="s">
        <v>26</v>
      </c>
      <c r="C777" s="82" t="s">
        <v>27</v>
      </c>
      <c r="D777" s="82" t="s">
        <v>28</v>
      </c>
      <c r="E777" s="82" t="s">
        <v>28</v>
      </c>
      <c r="F777" s="82" t="s">
        <v>111</v>
      </c>
      <c r="G777" s="82" t="s">
        <v>167</v>
      </c>
      <c r="H777" s="80" t="s">
        <v>8159</v>
      </c>
      <c r="I777" s="82" t="s">
        <v>8160</v>
      </c>
      <c r="J777" s="82">
        <v>10</v>
      </c>
      <c r="K777" s="82">
        <v>8</v>
      </c>
      <c r="L777" s="82">
        <v>2018</v>
      </c>
      <c r="M777" s="76">
        <f t="shared" si="12"/>
        <v>43322</v>
      </c>
      <c r="N777" s="82" t="s">
        <v>843</v>
      </c>
      <c r="O777" s="82">
        <v>17</v>
      </c>
      <c r="P777" s="82" t="s">
        <v>4506</v>
      </c>
      <c r="Q777" s="82" t="s">
        <v>4456</v>
      </c>
      <c r="R777" s="82" t="s">
        <v>4507</v>
      </c>
      <c r="S777" s="82" t="s">
        <v>4508</v>
      </c>
      <c r="T777" s="82" t="s">
        <v>4456</v>
      </c>
      <c r="U777" s="82" t="s">
        <v>4456</v>
      </c>
      <c r="V777" s="82" t="s">
        <v>4456</v>
      </c>
      <c r="W777" s="82" t="s">
        <v>173</v>
      </c>
      <c r="X777" s="80" t="s">
        <v>4518</v>
      </c>
      <c r="Y777" s="82" t="s">
        <v>4457</v>
      </c>
      <c r="Z777" s="80" t="str">
        <f>IF(OR(R:R="",S:S=""),"Missing",IF(OR(S:S="Both EC and Condoms",S:S="Condom",S:S="EC"),"Yes",IF(AND(R:R&lt;&gt;"0: No Method",R:R&lt;&gt;"6: EC",R:R&lt;&gt;"5: Condoms"),"Yes","No")))</f>
        <v>No</v>
      </c>
      <c r="AA7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77" s="80" t="str">
        <f>IF(W:W="Pregnant","Pregnant",IF(AND(Z:Z="No",AA:AA="Yes"),"Adopter",IF(Z:Z="Yes","Continuing User",IF(AND(Z:Z="No",AA:AA="No"),"Non-user","Missing"))))</f>
        <v>Adopter</v>
      </c>
      <c r="AC777" s="80">
        <f>VLOOKUP(N777,Registration!O:P,2,FALSE)</f>
        <v>17</v>
      </c>
      <c r="AD777" s="82" t="s">
        <v>4510</v>
      </c>
      <c r="AE777" s="82"/>
      <c r="AF777" s="82"/>
      <c r="AG777" s="82"/>
      <c r="AH777" s="82"/>
    </row>
    <row r="778" spans="1:34" s="80" customFormat="1" ht="23.1" customHeight="1">
      <c r="A778" s="82" t="s">
        <v>72</v>
      </c>
      <c r="B778" s="82" t="s">
        <v>26</v>
      </c>
      <c r="C778" s="82" t="s">
        <v>27</v>
      </c>
      <c r="D778" s="82" t="s">
        <v>28</v>
      </c>
      <c r="E778" s="82" t="s">
        <v>28</v>
      </c>
      <c r="F778" s="82" t="s">
        <v>29</v>
      </c>
      <c r="G778" s="82" t="s">
        <v>1887</v>
      </c>
      <c r="H778" s="80" t="s">
        <v>8165</v>
      </c>
      <c r="I778" s="82" t="s">
        <v>8162</v>
      </c>
      <c r="J778" s="82">
        <v>11</v>
      </c>
      <c r="K778" s="82">
        <v>8</v>
      </c>
      <c r="L778" s="82">
        <v>2018</v>
      </c>
      <c r="M778" s="76">
        <f t="shared" si="12"/>
        <v>43323</v>
      </c>
      <c r="N778" s="82" t="s">
        <v>2510</v>
      </c>
      <c r="O778" s="82">
        <v>16</v>
      </c>
      <c r="P778" s="82" t="s">
        <v>4511</v>
      </c>
      <c r="Q778" s="82" t="s">
        <v>4456</v>
      </c>
      <c r="R778" s="82" t="s">
        <v>4507</v>
      </c>
      <c r="S778" s="82" t="s">
        <v>4508</v>
      </c>
      <c r="T778" s="82" t="s">
        <v>4457</v>
      </c>
      <c r="U778" s="82" t="s">
        <v>4457</v>
      </c>
      <c r="V778" s="82" t="s">
        <v>4457</v>
      </c>
      <c r="W778" s="82" t="s">
        <v>173</v>
      </c>
      <c r="X778" s="82" t="s">
        <v>4507</v>
      </c>
      <c r="Y778" s="82" t="s">
        <v>4457</v>
      </c>
      <c r="Z778" s="80" t="str">
        <f>IF(OR(R:R="",S:S=""),"Missing",IF(OR(S:S="Both EC and Condoms",S:S="Condom",S:S="EC"),"Yes",IF(AND(R:R&lt;&gt;"0: No Method",R:R&lt;&gt;"6: EC",R:R&lt;&gt;"5: Condoms"),"Yes","No")))</f>
        <v>No</v>
      </c>
      <c r="AA7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78" s="80" t="s">
        <v>4509</v>
      </c>
      <c r="AC778" s="80">
        <f>VLOOKUP(N778,Registration!O:P,2,FALSE)</f>
        <v>16</v>
      </c>
      <c r="AD778" s="82" t="s">
        <v>4510</v>
      </c>
      <c r="AE778" s="82"/>
      <c r="AF778" s="82"/>
      <c r="AG778" s="82"/>
      <c r="AH778" s="82"/>
    </row>
    <row r="779" spans="1:34" s="80" customFormat="1" ht="23.1" customHeight="1">
      <c r="A779" s="82" t="s">
        <v>72</v>
      </c>
      <c r="B779" s="82" t="s">
        <v>26</v>
      </c>
      <c r="C779" s="82" t="s">
        <v>27</v>
      </c>
      <c r="D779" s="82" t="s">
        <v>28</v>
      </c>
      <c r="E779" s="82" t="s">
        <v>28</v>
      </c>
      <c r="F779" s="82" t="s">
        <v>29</v>
      </c>
      <c r="G779" s="82" t="s">
        <v>1887</v>
      </c>
      <c r="H779" s="80" t="s">
        <v>8165</v>
      </c>
      <c r="I779" s="82" t="s">
        <v>8162</v>
      </c>
      <c r="J779" s="82">
        <v>11</v>
      </c>
      <c r="K779" s="82">
        <v>8</v>
      </c>
      <c r="L779" s="82">
        <v>2018</v>
      </c>
      <c r="M779" s="76">
        <f t="shared" si="12"/>
        <v>43323</v>
      </c>
      <c r="N779" s="82" t="s">
        <v>1894</v>
      </c>
      <c r="O779" s="82">
        <v>17</v>
      </c>
      <c r="P779" s="82" t="s">
        <v>4511</v>
      </c>
      <c r="Q779" s="82" t="s">
        <v>4456</v>
      </c>
      <c r="R779" s="82" t="s">
        <v>4512</v>
      </c>
      <c r="S779" s="82" t="s">
        <v>4513</v>
      </c>
      <c r="T779" s="82" t="s">
        <v>4457</v>
      </c>
      <c r="U779" s="82" t="s">
        <v>4457</v>
      </c>
      <c r="V779" s="82" t="s">
        <v>4457</v>
      </c>
      <c r="W779" s="82" t="s">
        <v>173</v>
      </c>
      <c r="X779" s="82" t="s">
        <v>4517</v>
      </c>
      <c r="Y779" s="82" t="s">
        <v>4457</v>
      </c>
      <c r="Z779" s="80" t="str">
        <f>IF(OR(R:R="",S:S=""),"Missing",IF(OR(S:S="Both EC and Condoms",S:S="Condom",S:S="EC"),"Yes",IF(AND(R:R&lt;&gt;"0: No Method",R:R&lt;&gt;"6: EC",R:R&lt;&gt;"5: Condoms"),"Yes","No")))</f>
        <v>Yes</v>
      </c>
      <c r="AA7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79" s="80" t="str">
        <f>IF(W:W="Pregnant","Pregnant",IF(AND(Z:Z="No",AA:AA="Yes"),"Adopter",IF(Z:Z="Yes","Continuing User",IF(AND(Z:Z="No",AA:AA="No"),"Non-user","Missing"))))</f>
        <v>Continuing User</v>
      </c>
      <c r="AC779" s="80">
        <f>VLOOKUP(N779,Registration!O:P,2,FALSE)</f>
        <v>17</v>
      </c>
      <c r="AD779" s="82" t="s">
        <v>4528</v>
      </c>
      <c r="AE779" s="83">
        <v>43412</v>
      </c>
      <c r="AF779" s="82" t="s">
        <v>4563</v>
      </c>
      <c r="AG779" s="82" t="s">
        <v>4564</v>
      </c>
      <c r="AH779" s="86">
        <v>0.7142857142857143</v>
      </c>
    </row>
    <row r="780" spans="1:34" s="80" customFormat="1" ht="23.1" customHeight="1">
      <c r="A780" s="82" t="s">
        <v>72</v>
      </c>
      <c r="B780" s="82" t="s">
        <v>26</v>
      </c>
      <c r="C780" s="82" t="s">
        <v>27</v>
      </c>
      <c r="D780" s="82" t="s">
        <v>28</v>
      </c>
      <c r="E780" s="82" t="s">
        <v>28</v>
      </c>
      <c r="F780" s="82" t="s">
        <v>29</v>
      </c>
      <c r="G780" s="82" t="s">
        <v>1887</v>
      </c>
      <c r="H780" s="80" t="s">
        <v>8165</v>
      </c>
      <c r="I780" s="82" t="s">
        <v>8162</v>
      </c>
      <c r="J780" s="82">
        <v>11</v>
      </c>
      <c r="K780" s="82">
        <v>8</v>
      </c>
      <c r="L780" s="82">
        <v>2018</v>
      </c>
      <c r="M780" s="76">
        <f t="shared" si="12"/>
        <v>43323</v>
      </c>
      <c r="N780" s="82" t="s">
        <v>1981</v>
      </c>
      <c r="O780" s="82">
        <v>17</v>
      </c>
      <c r="P780" s="82" t="s">
        <v>4506</v>
      </c>
      <c r="Q780" s="82" t="s">
        <v>4456</v>
      </c>
      <c r="R780" s="82" t="s">
        <v>4507</v>
      </c>
      <c r="S780" s="82" t="s">
        <v>4508</v>
      </c>
      <c r="T780" s="82" t="s">
        <v>4457</v>
      </c>
      <c r="U780" s="82" t="s">
        <v>4457</v>
      </c>
      <c r="V780" s="82" t="s">
        <v>4457</v>
      </c>
      <c r="W780" s="82" t="s">
        <v>173</v>
      </c>
      <c r="X780" s="82" t="s">
        <v>4507</v>
      </c>
      <c r="Y780" s="82" t="s">
        <v>4457</v>
      </c>
      <c r="Z780" s="80" t="str">
        <f>IF(OR(R:R="",S:S=""),"Missing",IF(OR(S:S="Both EC and Condoms",S:S="Condom",S:S="EC"),"Yes",IF(AND(R:R&lt;&gt;"0: No Method",R:R&lt;&gt;"6: EC",R:R&lt;&gt;"5: Condoms"),"Yes","No")))</f>
        <v>No</v>
      </c>
      <c r="AA7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80" s="80" t="s">
        <v>4509</v>
      </c>
      <c r="AC780" s="80">
        <f>VLOOKUP(N780,Registration!O:P,2,FALSE)</f>
        <v>15</v>
      </c>
      <c r="AD780" s="82" t="s">
        <v>4528</v>
      </c>
      <c r="AE780" s="83">
        <v>43412</v>
      </c>
      <c r="AF780" s="82" t="s">
        <v>4565</v>
      </c>
      <c r="AG780" s="82" t="s">
        <v>4566</v>
      </c>
      <c r="AH780" s="86">
        <v>0.7142857142857143</v>
      </c>
    </row>
    <row r="781" spans="1:34" s="80" customFormat="1" ht="23.1" customHeight="1">
      <c r="A781" s="82" t="s">
        <v>72</v>
      </c>
      <c r="B781" s="82" t="s">
        <v>26</v>
      </c>
      <c r="C781" s="82" t="s">
        <v>27</v>
      </c>
      <c r="D781" s="82" t="s">
        <v>28</v>
      </c>
      <c r="E781" s="82" t="s">
        <v>28</v>
      </c>
      <c r="F781" s="82" t="s">
        <v>29</v>
      </c>
      <c r="G781" s="82" t="s">
        <v>1887</v>
      </c>
      <c r="H781" s="80" t="s">
        <v>8165</v>
      </c>
      <c r="I781" s="82" t="s">
        <v>8162</v>
      </c>
      <c r="J781" s="82">
        <v>11</v>
      </c>
      <c r="K781" s="82">
        <v>8</v>
      </c>
      <c r="L781" s="82">
        <v>2018</v>
      </c>
      <c r="M781" s="76">
        <f t="shared" si="12"/>
        <v>43323</v>
      </c>
      <c r="N781" s="82" t="s">
        <v>2579</v>
      </c>
      <c r="O781" s="82">
        <v>15</v>
      </c>
      <c r="P781" s="82" t="s">
        <v>4506</v>
      </c>
      <c r="Q781" s="82" t="s">
        <v>4456</v>
      </c>
      <c r="R781" s="82" t="s">
        <v>4507</v>
      </c>
      <c r="S781" s="82" t="s">
        <v>4508</v>
      </c>
      <c r="T781" s="82" t="s">
        <v>4457</v>
      </c>
      <c r="U781" s="82" t="s">
        <v>4457</v>
      </c>
      <c r="V781" s="82" t="s">
        <v>4457</v>
      </c>
      <c r="W781" s="82" t="s">
        <v>173</v>
      </c>
      <c r="X781" s="82" t="s">
        <v>4507</v>
      </c>
      <c r="Y781" s="82" t="s">
        <v>4457</v>
      </c>
      <c r="Z781" s="80" t="str">
        <f>IF(OR(R:R="",S:S=""),"Missing",IF(OR(S:S="Both EC and Condoms",S:S="Condom",S:S="EC"),"Yes",IF(AND(R:R&lt;&gt;"0: No Method",R:R&lt;&gt;"6: EC",R:R&lt;&gt;"5: Condoms"),"Yes","No")))</f>
        <v>No</v>
      </c>
      <c r="AA7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81" s="80" t="s">
        <v>4509</v>
      </c>
      <c r="AC781" s="80">
        <f>VLOOKUP(N781,Registration!O:P,2,FALSE)</f>
        <v>15</v>
      </c>
      <c r="AD781" s="82" t="s">
        <v>4510</v>
      </c>
      <c r="AE781" s="82"/>
      <c r="AF781" s="82"/>
      <c r="AG781" s="82"/>
      <c r="AH781" s="86"/>
    </row>
    <row r="782" spans="1:34" s="80" customFormat="1" ht="23.1" customHeight="1">
      <c r="A782" s="82" t="s">
        <v>72</v>
      </c>
      <c r="B782" s="82" t="s">
        <v>26</v>
      </c>
      <c r="C782" s="82" t="s">
        <v>27</v>
      </c>
      <c r="D782" s="82" t="s">
        <v>28</v>
      </c>
      <c r="E782" s="82" t="s">
        <v>28</v>
      </c>
      <c r="F782" s="82" t="s">
        <v>29</v>
      </c>
      <c r="G782" s="82" t="s">
        <v>1887</v>
      </c>
      <c r="H782" s="80" t="s">
        <v>8165</v>
      </c>
      <c r="I782" s="82" t="s">
        <v>8162</v>
      </c>
      <c r="J782" s="82">
        <v>11</v>
      </c>
      <c r="K782" s="82">
        <v>8</v>
      </c>
      <c r="L782" s="82">
        <v>2018</v>
      </c>
      <c r="M782" s="76">
        <f t="shared" si="12"/>
        <v>43323</v>
      </c>
      <c r="N782" s="82" t="s">
        <v>2318</v>
      </c>
      <c r="O782" s="82">
        <v>15</v>
      </c>
      <c r="P782" s="82" t="s">
        <v>4511</v>
      </c>
      <c r="Q782" s="82" t="s">
        <v>4456</v>
      </c>
      <c r="R782" s="82" t="s">
        <v>4507</v>
      </c>
      <c r="S782" s="82" t="s">
        <v>4508</v>
      </c>
      <c r="T782" s="82" t="s">
        <v>4457</v>
      </c>
      <c r="U782" s="82" t="s">
        <v>4457</v>
      </c>
      <c r="V782" s="82" t="s">
        <v>4457</v>
      </c>
      <c r="W782" s="82" t="s">
        <v>173</v>
      </c>
      <c r="X782" s="82" t="s">
        <v>4507</v>
      </c>
      <c r="Y782" s="82" t="s">
        <v>4457</v>
      </c>
      <c r="Z782" s="80" t="str">
        <f>IF(OR(R:R="",S:S=""),"Missing",IF(OR(S:S="Both EC and Condoms",S:S="Condom",S:S="EC"),"Yes",IF(AND(R:R&lt;&gt;"0: No Method",R:R&lt;&gt;"6: EC",R:R&lt;&gt;"5: Condoms"),"Yes","No")))</f>
        <v>No</v>
      </c>
      <c r="AA7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82" s="80" t="s">
        <v>4509</v>
      </c>
      <c r="AC782" s="80">
        <f>VLOOKUP(N782,Registration!O:P,2,FALSE)</f>
        <v>15</v>
      </c>
      <c r="AD782" s="82" t="s">
        <v>4528</v>
      </c>
      <c r="AE782" s="83">
        <v>43412</v>
      </c>
      <c r="AF782" s="82" t="s">
        <v>4567</v>
      </c>
      <c r="AG782" s="82" t="s">
        <v>4568</v>
      </c>
      <c r="AH782" s="86">
        <v>0.7142857142857143</v>
      </c>
    </row>
    <row r="783" spans="1:34" s="80" customFormat="1" ht="23.1" customHeight="1">
      <c r="A783" s="82" t="s">
        <v>72</v>
      </c>
      <c r="B783" s="82" t="s">
        <v>26</v>
      </c>
      <c r="C783" s="82" t="s">
        <v>27</v>
      </c>
      <c r="D783" s="82" t="s">
        <v>28</v>
      </c>
      <c r="E783" s="82" t="s">
        <v>28</v>
      </c>
      <c r="F783" s="82" t="s">
        <v>29</v>
      </c>
      <c r="G783" s="82" t="s">
        <v>1887</v>
      </c>
      <c r="H783" s="80" t="s">
        <v>8165</v>
      </c>
      <c r="I783" s="82" t="s">
        <v>8162</v>
      </c>
      <c r="J783" s="82">
        <v>11</v>
      </c>
      <c r="K783" s="82">
        <v>8</v>
      </c>
      <c r="L783" s="82">
        <v>2018</v>
      </c>
      <c r="M783" s="76">
        <f t="shared" si="12"/>
        <v>43323</v>
      </c>
      <c r="N783" s="82" t="s">
        <v>2584</v>
      </c>
      <c r="O783" s="82">
        <v>15</v>
      </c>
      <c r="P783" s="82" t="s">
        <v>4506</v>
      </c>
      <c r="Q783" s="82" t="s">
        <v>4456</v>
      </c>
      <c r="R783" s="82" t="s">
        <v>4507</v>
      </c>
      <c r="S783" s="82" t="s">
        <v>4508</v>
      </c>
      <c r="T783" s="82" t="s">
        <v>4457</v>
      </c>
      <c r="U783" s="82" t="s">
        <v>4457</v>
      </c>
      <c r="V783" s="82" t="s">
        <v>4457</v>
      </c>
      <c r="W783" s="82" t="s">
        <v>173</v>
      </c>
      <c r="X783" s="82" t="s">
        <v>4507</v>
      </c>
      <c r="Y783" s="82" t="s">
        <v>4457</v>
      </c>
      <c r="Z783" s="80" t="str">
        <f>IF(OR(R:R="",S:S=""),"Missing",IF(OR(S:S="Both EC and Condoms",S:S="Condom",S:S="EC"),"Yes",IF(AND(R:R&lt;&gt;"0: No Method",R:R&lt;&gt;"6: EC",R:R&lt;&gt;"5: Condoms"),"Yes","No")))</f>
        <v>No</v>
      </c>
      <c r="AA7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83" s="80" t="s">
        <v>4509</v>
      </c>
      <c r="AC783" s="80">
        <f>VLOOKUP(N783,Registration!O:P,2,FALSE)</f>
        <v>15</v>
      </c>
      <c r="AD783" s="82" t="s">
        <v>4510</v>
      </c>
      <c r="AE783" s="82"/>
      <c r="AF783" s="82"/>
      <c r="AG783" s="82"/>
      <c r="AH783" s="82"/>
    </row>
    <row r="784" spans="1:34" s="80" customFormat="1" ht="23.1" customHeight="1">
      <c r="A784" s="82" t="s">
        <v>72</v>
      </c>
      <c r="B784" s="82" t="s">
        <v>26</v>
      </c>
      <c r="C784" s="82" t="s">
        <v>27</v>
      </c>
      <c r="D784" s="82" t="s">
        <v>28</v>
      </c>
      <c r="E784" s="82" t="s">
        <v>28</v>
      </c>
      <c r="F784" s="82" t="s">
        <v>29</v>
      </c>
      <c r="G784" s="82" t="s">
        <v>1887</v>
      </c>
      <c r="H784" s="80" t="s">
        <v>8165</v>
      </c>
      <c r="I784" s="82" t="s">
        <v>8162</v>
      </c>
      <c r="J784" s="82">
        <v>11</v>
      </c>
      <c r="K784" s="82">
        <v>8</v>
      </c>
      <c r="L784" s="82">
        <v>2018</v>
      </c>
      <c r="M784" s="76">
        <f t="shared" si="12"/>
        <v>43323</v>
      </c>
      <c r="N784" s="82" t="s">
        <v>2412</v>
      </c>
      <c r="O784" s="82">
        <v>16</v>
      </c>
      <c r="P784" s="82" t="s">
        <v>4511</v>
      </c>
      <c r="Q784" s="82" t="s">
        <v>4456</v>
      </c>
      <c r="R784" s="82" t="s">
        <v>4507</v>
      </c>
      <c r="S784" s="82" t="s">
        <v>4508</v>
      </c>
      <c r="T784" s="82" t="s">
        <v>4457</v>
      </c>
      <c r="U784" s="82" t="s">
        <v>4457</v>
      </c>
      <c r="V784" s="82" t="s">
        <v>4457</v>
      </c>
      <c r="W784" s="82" t="s">
        <v>173</v>
      </c>
      <c r="X784" s="82" t="s">
        <v>4507</v>
      </c>
      <c r="Y784" s="82" t="s">
        <v>4457</v>
      </c>
      <c r="Z784" s="80" t="str">
        <f>IF(OR(R:R="",S:S=""),"Missing",IF(OR(S:S="Both EC and Condoms",S:S="Condom",S:S="EC"),"Yes",IF(AND(R:R&lt;&gt;"0: No Method",R:R&lt;&gt;"6: EC",R:R&lt;&gt;"5: Condoms"),"Yes","No")))</f>
        <v>No</v>
      </c>
      <c r="AA7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84" s="80" t="s">
        <v>4509</v>
      </c>
      <c r="AC784" s="80">
        <f>VLOOKUP(N784,Registration!O:P,2,FALSE)</f>
        <v>16</v>
      </c>
      <c r="AD784" s="82" t="s">
        <v>4510</v>
      </c>
      <c r="AE784" s="82"/>
      <c r="AF784" s="82"/>
      <c r="AG784" s="82"/>
      <c r="AH784" s="82"/>
    </row>
    <row r="785" spans="1:34" s="80" customFormat="1" ht="23.1" customHeight="1">
      <c r="A785" s="82" t="s">
        <v>72</v>
      </c>
      <c r="B785" s="82" t="s">
        <v>26</v>
      </c>
      <c r="C785" s="82" t="s">
        <v>27</v>
      </c>
      <c r="D785" s="82" t="s">
        <v>28</v>
      </c>
      <c r="E785" s="82" t="s">
        <v>28</v>
      </c>
      <c r="F785" s="82" t="s">
        <v>29</v>
      </c>
      <c r="G785" s="82" t="s">
        <v>1887</v>
      </c>
      <c r="H785" s="80" t="s">
        <v>8165</v>
      </c>
      <c r="I785" s="82" t="s">
        <v>8162</v>
      </c>
      <c r="J785" s="82">
        <v>11</v>
      </c>
      <c r="K785" s="82">
        <v>8</v>
      </c>
      <c r="L785" s="82">
        <v>2018</v>
      </c>
      <c r="M785" s="76">
        <f t="shared" si="12"/>
        <v>43323</v>
      </c>
      <c r="N785" s="82" t="s">
        <v>1955</v>
      </c>
      <c r="O785" s="82">
        <v>16</v>
      </c>
      <c r="P785" s="82" t="s">
        <v>4511</v>
      </c>
      <c r="Q785" s="82" t="s">
        <v>4456</v>
      </c>
      <c r="R785" s="82" t="s">
        <v>4507</v>
      </c>
      <c r="S785" s="82" t="s">
        <v>4508</v>
      </c>
      <c r="T785" s="82" t="s">
        <v>4457</v>
      </c>
      <c r="U785" s="82" t="s">
        <v>4457</v>
      </c>
      <c r="V785" s="82" t="s">
        <v>4457</v>
      </c>
      <c r="W785" s="82" t="s">
        <v>173</v>
      </c>
      <c r="X785" s="82" t="s">
        <v>4507</v>
      </c>
      <c r="Y785" s="82" t="s">
        <v>4457</v>
      </c>
      <c r="Z785" s="80" t="str">
        <f>IF(OR(R:R="",S:S=""),"Missing",IF(OR(S:S="Both EC and Condoms",S:S="Condom",S:S="EC"),"Yes",IF(AND(R:R&lt;&gt;"0: No Method",R:R&lt;&gt;"6: EC",R:R&lt;&gt;"5: Condoms"),"Yes","No")))</f>
        <v>No</v>
      </c>
      <c r="AA7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85" s="80" t="s">
        <v>4509</v>
      </c>
      <c r="AC785" s="80">
        <f>VLOOKUP(N785,Registration!O:P,2,FALSE)</f>
        <v>16</v>
      </c>
      <c r="AD785" s="82" t="s">
        <v>4528</v>
      </c>
      <c r="AE785" s="83">
        <v>43412</v>
      </c>
      <c r="AF785" s="82" t="s">
        <v>4569</v>
      </c>
      <c r="AG785" s="82" t="s">
        <v>4570</v>
      </c>
      <c r="AH785" s="86">
        <v>0.71428571428571397</v>
      </c>
    </row>
    <row r="786" spans="1:34" s="80" customFormat="1" ht="23.1" customHeight="1">
      <c r="A786" s="82" t="s">
        <v>72</v>
      </c>
      <c r="B786" s="82" t="s">
        <v>26</v>
      </c>
      <c r="C786" s="82" t="s">
        <v>27</v>
      </c>
      <c r="D786" s="82" t="s">
        <v>28</v>
      </c>
      <c r="E786" s="82" t="s">
        <v>28</v>
      </c>
      <c r="F786" s="82" t="s">
        <v>29</v>
      </c>
      <c r="G786" s="82" t="s">
        <v>1887</v>
      </c>
      <c r="H786" s="80" t="s">
        <v>8165</v>
      </c>
      <c r="I786" s="82" t="s">
        <v>8162</v>
      </c>
      <c r="J786" s="82">
        <v>11</v>
      </c>
      <c r="K786" s="82">
        <v>8</v>
      </c>
      <c r="L786" s="82">
        <v>2018</v>
      </c>
      <c r="M786" s="76">
        <f t="shared" si="12"/>
        <v>43323</v>
      </c>
      <c r="N786" s="82" t="s">
        <v>2582</v>
      </c>
      <c r="O786" s="82">
        <v>17</v>
      </c>
      <c r="P786" s="82" t="s">
        <v>4506</v>
      </c>
      <c r="Q786" s="82" t="s">
        <v>4456</v>
      </c>
      <c r="R786" s="82" t="s">
        <v>4507</v>
      </c>
      <c r="S786" s="82" t="s">
        <v>4508</v>
      </c>
      <c r="T786" s="82" t="s">
        <v>4457</v>
      </c>
      <c r="U786" s="82" t="s">
        <v>4457</v>
      </c>
      <c r="V786" s="82" t="s">
        <v>4457</v>
      </c>
      <c r="W786" s="82" t="s">
        <v>173</v>
      </c>
      <c r="X786" s="82" t="s">
        <v>4507</v>
      </c>
      <c r="Y786" s="82" t="s">
        <v>4457</v>
      </c>
      <c r="Z786" s="80" t="str">
        <f>IF(OR(R:R="",S:S=""),"Missing",IF(OR(S:S="Both EC and Condoms",S:S="Condom",S:S="EC"),"Yes",IF(AND(R:R&lt;&gt;"0: No Method",R:R&lt;&gt;"6: EC",R:R&lt;&gt;"5: Condoms"),"Yes","No")))</f>
        <v>No</v>
      </c>
      <c r="AA7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86" s="80" t="s">
        <v>4509</v>
      </c>
      <c r="AC786" s="80">
        <f>VLOOKUP(N786,Registration!O:P,2,FALSE)</f>
        <v>17</v>
      </c>
      <c r="AD786" s="82" t="s">
        <v>4510</v>
      </c>
      <c r="AE786" s="82"/>
      <c r="AF786" s="82"/>
      <c r="AG786" s="82"/>
      <c r="AH786" s="82"/>
    </row>
    <row r="787" spans="1:34" s="80" customFormat="1" ht="23.1" customHeight="1">
      <c r="A787" s="82" t="s">
        <v>72</v>
      </c>
      <c r="B787" s="82" t="s">
        <v>26</v>
      </c>
      <c r="C787" s="82" t="s">
        <v>27</v>
      </c>
      <c r="D787" s="82" t="s">
        <v>28</v>
      </c>
      <c r="E787" s="82" t="s">
        <v>28</v>
      </c>
      <c r="F787" s="82" t="s">
        <v>29</v>
      </c>
      <c r="G787" s="82" t="s">
        <v>1887</v>
      </c>
      <c r="H787" s="80" t="s">
        <v>8165</v>
      </c>
      <c r="I787" s="82" t="s">
        <v>8162</v>
      </c>
      <c r="J787" s="82">
        <v>11</v>
      </c>
      <c r="K787" s="82">
        <v>8</v>
      </c>
      <c r="L787" s="82">
        <v>2018</v>
      </c>
      <c r="M787" s="76">
        <f t="shared" si="12"/>
        <v>43323</v>
      </c>
      <c r="N787" s="82" t="s">
        <v>2586</v>
      </c>
      <c r="O787" s="82">
        <v>15</v>
      </c>
      <c r="P787" s="82" t="s">
        <v>4506</v>
      </c>
      <c r="Q787" s="82" t="s">
        <v>4456</v>
      </c>
      <c r="R787" s="82" t="s">
        <v>4507</v>
      </c>
      <c r="S787" s="82" t="s">
        <v>4508</v>
      </c>
      <c r="T787" s="82" t="s">
        <v>4457</v>
      </c>
      <c r="U787" s="82" t="s">
        <v>4457</v>
      </c>
      <c r="V787" s="82" t="s">
        <v>4457</v>
      </c>
      <c r="W787" s="82" t="s">
        <v>173</v>
      </c>
      <c r="X787" s="82" t="s">
        <v>4507</v>
      </c>
      <c r="Y787" s="82" t="s">
        <v>4457</v>
      </c>
      <c r="Z787" s="80" t="str">
        <f>IF(OR(R:R="",S:S=""),"Missing",IF(OR(S:S="Both EC and Condoms",S:S="Condom",S:S="EC"),"Yes",IF(AND(R:R&lt;&gt;"0: No Method",R:R&lt;&gt;"6: EC",R:R&lt;&gt;"5: Condoms"),"Yes","No")))</f>
        <v>No</v>
      </c>
      <c r="AA7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87" s="80" t="s">
        <v>4509</v>
      </c>
      <c r="AC787" s="80">
        <f>VLOOKUP(N787,Registration!O:P,2,FALSE)</f>
        <v>15</v>
      </c>
      <c r="AD787" s="82" t="s">
        <v>4510</v>
      </c>
      <c r="AE787" s="82"/>
      <c r="AF787" s="82"/>
      <c r="AG787" s="82"/>
      <c r="AH787" s="82"/>
    </row>
    <row r="788" spans="1:34" s="80" customFormat="1" ht="23.1" customHeight="1">
      <c r="A788" s="82" t="s">
        <v>73</v>
      </c>
      <c r="B788" s="82" t="s">
        <v>26</v>
      </c>
      <c r="C788" s="82" t="s">
        <v>27</v>
      </c>
      <c r="D788" s="82" t="s">
        <v>28</v>
      </c>
      <c r="E788" s="82" t="s">
        <v>28</v>
      </c>
      <c r="F788" s="82" t="s">
        <v>111</v>
      </c>
      <c r="G788" s="82" t="s">
        <v>167</v>
      </c>
      <c r="H788" s="80" t="s">
        <v>8159</v>
      </c>
      <c r="I788" s="82" t="s">
        <v>8160</v>
      </c>
      <c r="J788" s="82">
        <v>13</v>
      </c>
      <c r="K788" s="82">
        <v>8</v>
      </c>
      <c r="L788" s="82">
        <v>2018</v>
      </c>
      <c r="M788" s="76">
        <f t="shared" si="12"/>
        <v>43325</v>
      </c>
      <c r="N788" s="82" t="s">
        <v>687</v>
      </c>
      <c r="O788" s="82">
        <v>18</v>
      </c>
      <c r="P788" s="82" t="s">
        <v>4506</v>
      </c>
      <c r="Q788" s="82" t="s">
        <v>4456</v>
      </c>
      <c r="R788" s="82" t="s">
        <v>4507</v>
      </c>
      <c r="S788" s="82" t="s">
        <v>4508</v>
      </c>
      <c r="T788" s="82" t="s">
        <v>4457</v>
      </c>
      <c r="U788" s="82" t="s">
        <v>4457</v>
      </c>
      <c r="V788" s="82" t="s">
        <v>4457</v>
      </c>
      <c r="W788" s="82" t="s">
        <v>173</v>
      </c>
      <c r="X788" s="82" t="s">
        <v>4517</v>
      </c>
      <c r="Y788" s="82" t="s">
        <v>4457</v>
      </c>
      <c r="Z788" s="80" t="str">
        <f>IF(OR(R:R="",S:S=""),"Missing",IF(OR(S:S="Both EC and Condoms",S:S="Condom",S:S="EC"),"Yes",IF(AND(R:R&lt;&gt;"0: No Method",R:R&lt;&gt;"6: EC",R:R&lt;&gt;"5: Condoms"),"Yes","No")))</f>
        <v>No</v>
      </c>
      <c r="AA7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88" s="80" t="str">
        <f>IF(W:W="Pregnant","Pregnant",IF(AND(Z:Z="No",AA:AA="Yes"),"Adopter",IF(Z:Z="Yes","Continuing User",IF(AND(Z:Z="No",AA:AA="No"),"Non-user","Missing"))))</f>
        <v>Adopter</v>
      </c>
      <c r="AC788" s="80">
        <f>VLOOKUP(N788,Registration!O:P,2,FALSE)</f>
        <v>19</v>
      </c>
      <c r="AD788" s="82" t="s">
        <v>4510</v>
      </c>
      <c r="AE788" s="82"/>
      <c r="AF788" s="82"/>
      <c r="AG788" s="82"/>
      <c r="AH788" s="82"/>
    </row>
    <row r="789" spans="1:34" s="80" customFormat="1" ht="23.1" customHeight="1">
      <c r="A789" s="82" t="s">
        <v>73</v>
      </c>
      <c r="B789" s="82" t="s">
        <v>26</v>
      </c>
      <c r="C789" s="82" t="s">
        <v>27</v>
      </c>
      <c r="D789" s="82" t="s">
        <v>28</v>
      </c>
      <c r="E789" s="82" t="s">
        <v>28</v>
      </c>
      <c r="F789" s="82" t="s">
        <v>111</v>
      </c>
      <c r="G789" s="82" t="s">
        <v>167</v>
      </c>
      <c r="H789" s="80" t="s">
        <v>8159</v>
      </c>
      <c r="I789" s="82" t="s">
        <v>8160</v>
      </c>
      <c r="J789" s="82">
        <v>13</v>
      </c>
      <c r="K789" s="82">
        <v>8</v>
      </c>
      <c r="L789" s="82">
        <v>2018</v>
      </c>
      <c r="M789" s="76">
        <f t="shared" si="12"/>
        <v>43325</v>
      </c>
      <c r="N789" s="82" t="s">
        <v>849</v>
      </c>
      <c r="O789" s="82">
        <v>18</v>
      </c>
      <c r="P789" s="82" t="s">
        <v>4506</v>
      </c>
      <c r="Q789" s="82" t="s">
        <v>4456</v>
      </c>
      <c r="R789" s="82" t="s">
        <v>4507</v>
      </c>
      <c r="S789" s="82" t="s">
        <v>4508</v>
      </c>
      <c r="T789" s="82" t="s">
        <v>4457</v>
      </c>
      <c r="U789" s="82" t="s">
        <v>4457</v>
      </c>
      <c r="V789" s="82" t="s">
        <v>4457</v>
      </c>
      <c r="W789" s="82" t="s">
        <v>173</v>
      </c>
      <c r="X789" s="82" t="s">
        <v>4517</v>
      </c>
      <c r="Y789" s="82" t="s">
        <v>4457</v>
      </c>
      <c r="Z789" s="80" t="str">
        <f>IF(OR(R:R="",S:S=""),"Missing",IF(OR(S:S="Both EC and Condoms",S:S="Condom",S:S="EC"),"Yes",IF(AND(R:R&lt;&gt;"0: No Method",R:R&lt;&gt;"6: EC",R:R&lt;&gt;"5: Condoms"),"Yes","No")))</f>
        <v>No</v>
      </c>
      <c r="AA7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89" s="80" t="str">
        <f>IF(W:W="Pregnant","Pregnant",IF(AND(Z:Z="No",AA:AA="Yes"),"Adopter",IF(Z:Z="Yes","Continuing User",IF(AND(Z:Z="No",AA:AA="No"),"Non-user","Missing"))))</f>
        <v>Adopter</v>
      </c>
      <c r="AC789" s="80">
        <f>VLOOKUP(N789,Registration!O:P,2,FALSE)</f>
        <v>18</v>
      </c>
      <c r="AD789" s="82" t="s">
        <v>4510</v>
      </c>
      <c r="AE789" s="82"/>
      <c r="AF789" s="82"/>
      <c r="AG789" s="82"/>
      <c r="AH789" s="82"/>
    </row>
    <row r="790" spans="1:34" s="80" customFormat="1" ht="23.1" customHeight="1">
      <c r="A790" s="82" t="s">
        <v>73</v>
      </c>
      <c r="B790" s="82" t="s">
        <v>26</v>
      </c>
      <c r="C790" s="82" t="s">
        <v>27</v>
      </c>
      <c r="D790" s="82" t="s">
        <v>28</v>
      </c>
      <c r="E790" s="82" t="s">
        <v>28</v>
      </c>
      <c r="F790" s="82" t="s">
        <v>111</v>
      </c>
      <c r="G790" s="82" t="s">
        <v>167</v>
      </c>
      <c r="H790" s="80" t="s">
        <v>8159</v>
      </c>
      <c r="I790" s="82" t="s">
        <v>8161</v>
      </c>
      <c r="J790" s="82">
        <v>13</v>
      </c>
      <c r="K790" s="82">
        <v>8</v>
      </c>
      <c r="L790" s="82">
        <v>2018</v>
      </c>
      <c r="M790" s="76">
        <f t="shared" si="12"/>
        <v>43325</v>
      </c>
      <c r="N790" s="82" t="s">
        <v>845</v>
      </c>
      <c r="O790" s="82">
        <v>18</v>
      </c>
      <c r="P790" s="82" t="s">
        <v>4506</v>
      </c>
      <c r="Q790" s="82" t="s">
        <v>4456</v>
      </c>
      <c r="R790" s="82" t="s">
        <v>4507</v>
      </c>
      <c r="S790" s="82" t="s">
        <v>4508</v>
      </c>
      <c r="T790" s="82" t="s">
        <v>4457</v>
      </c>
      <c r="U790" s="82" t="s">
        <v>4457</v>
      </c>
      <c r="V790" s="82" t="s">
        <v>4457</v>
      </c>
      <c r="W790" s="82" t="s">
        <v>173</v>
      </c>
      <c r="X790" s="82" t="s">
        <v>4517</v>
      </c>
      <c r="Y790" s="82" t="s">
        <v>4457</v>
      </c>
      <c r="Z790" s="80" t="str">
        <f>IF(OR(R:R="",S:S=""),"Missing",IF(OR(S:S="Both EC and Condoms",S:S="Condom",S:S="EC"),"Yes",IF(AND(R:R&lt;&gt;"0: No Method",R:R&lt;&gt;"6: EC",R:R&lt;&gt;"5: Condoms"),"Yes","No")))</f>
        <v>No</v>
      </c>
      <c r="AA7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90" s="80" t="str">
        <f>IF(W:W="Pregnant","Pregnant",IF(AND(Z:Z="No",AA:AA="Yes"),"Adopter",IF(Z:Z="Yes","Continuing User",IF(AND(Z:Z="No",AA:AA="No"),"Non-user","Missing"))))</f>
        <v>Adopter</v>
      </c>
      <c r="AC790" s="80">
        <f>VLOOKUP(N790,Registration!O:P,2,FALSE)</f>
        <v>18</v>
      </c>
      <c r="AD790" s="82" t="s">
        <v>4510</v>
      </c>
      <c r="AE790" s="82"/>
      <c r="AF790" s="82"/>
      <c r="AG790" s="82"/>
      <c r="AH790" s="82"/>
    </row>
    <row r="791" spans="1:34" s="80" customFormat="1" ht="23.1" customHeight="1">
      <c r="A791" s="82" t="s">
        <v>73</v>
      </c>
      <c r="B791" s="82" t="s">
        <v>26</v>
      </c>
      <c r="C791" s="82" t="s">
        <v>27</v>
      </c>
      <c r="D791" s="82" t="s">
        <v>28</v>
      </c>
      <c r="E791" s="82" t="s">
        <v>28</v>
      </c>
      <c r="F791" s="82" t="s">
        <v>111</v>
      </c>
      <c r="G791" s="82" t="s">
        <v>167</v>
      </c>
      <c r="H791" s="80" t="s">
        <v>8159</v>
      </c>
      <c r="I791" s="82" t="s">
        <v>8161</v>
      </c>
      <c r="J791" s="82">
        <v>13</v>
      </c>
      <c r="K791" s="82">
        <v>8</v>
      </c>
      <c r="L791" s="82">
        <v>2018</v>
      </c>
      <c r="M791" s="76">
        <f t="shared" si="12"/>
        <v>43325</v>
      </c>
      <c r="N791" s="82" t="s">
        <v>847</v>
      </c>
      <c r="O791" s="82">
        <v>16</v>
      </c>
      <c r="P791" s="82" t="s">
        <v>4506</v>
      </c>
      <c r="Q791" s="82" t="s">
        <v>4456</v>
      </c>
      <c r="R791" s="82" t="s">
        <v>4507</v>
      </c>
      <c r="S791" s="82" t="s">
        <v>4508</v>
      </c>
      <c r="T791" s="82" t="s">
        <v>4457</v>
      </c>
      <c r="U791" s="82" t="s">
        <v>4457</v>
      </c>
      <c r="V791" s="82" t="s">
        <v>4457</v>
      </c>
      <c r="W791" s="82" t="s">
        <v>173</v>
      </c>
      <c r="X791" s="82" t="s">
        <v>4515</v>
      </c>
      <c r="Y791" s="82" t="s">
        <v>4457</v>
      </c>
      <c r="Z791" s="80" t="str">
        <f>IF(OR(R:R="",S:S=""),"Missing",IF(OR(S:S="Both EC and Condoms",S:S="Condom",S:S="EC"),"Yes",IF(AND(R:R&lt;&gt;"0: No Method",R:R&lt;&gt;"6: EC",R:R&lt;&gt;"5: Condoms"),"Yes","No")))</f>
        <v>No</v>
      </c>
      <c r="AA7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91" s="80" t="str">
        <f>IF(W:W="Pregnant","Pregnant",IF(AND(Z:Z="No",AA:AA="Yes"),"Adopter",IF(Z:Z="Yes","Continuing User",IF(AND(Z:Z="No",AA:AA="No"),"Non-user","Missing"))))</f>
        <v>Adopter</v>
      </c>
      <c r="AC791" s="80">
        <f>VLOOKUP(N791,Registration!O:P,2,FALSE)</f>
        <v>16</v>
      </c>
      <c r="AD791" s="82" t="s">
        <v>4510</v>
      </c>
      <c r="AE791" s="82"/>
      <c r="AF791" s="82"/>
      <c r="AG791" s="82"/>
      <c r="AH791" s="82"/>
    </row>
    <row r="792" spans="1:34" s="80" customFormat="1" ht="23.1" customHeight="1">
      <c r="A792" s="82" t="s">
        <v>73</v>
      </c>
      <c r="B792" s="82" t="s">
        <v>26</v>
      </c>
      <c r="C792" s="82" t="s">
        <v>27</v>
      </c>
      <c r="D792" s="82" t="s">
        <v>28</v>
      </c>
      <c r="E792" s="82" t="s">
        <v>28</v>
      </c>
      <c r="F792" s="82" t="s">
        <v>111</v>
      </c>
      <c r="G792" s="82" t="s">
        <v>167</v>
      </c>
      <c r="H792" s="80" t="s">
        <v>8159</v>
      </c>
      <c r="I792" s="82" t="s">
        <v>8161</v>
      </c>
      <c r="J792" s="82">
        <v>16</v>
      </c>
      <c r="K792" s="82">
        <v>8</v>
      </c>
      <c r="L792" s="82">
        <v>2018</v>
      </c>
      <c r="M792" s="76">
        <f t="shared" si="12"/>
        <v>43328</v>
      </c>
      <c r="N792" s="82" t="s">
        <v>851</v>
      </c>
      <c r="O792" s="82">
        <v>19</v>
      </c>
      <c r="P792" s="82" t="s">
        <v>4506</v>
      </c>
      <c r="Q792" s="82" t="s">
        <v>4456</v>
      </c>
      <c r="R792" s="82" t="s">
        <v>4507</v>
      </c>
      <c r="S792" s="82" t="s">
        <v>4508</v>
      </c>
      <c r="T792" s="82" t="s">
        <v>4457</v>
      </c>
      <c r="U792" s="82" t="s">
        <v>4457</v>
      </c>
      <c r="V792" s="82" t="s">
        <v>4457</v>
      </c>
      <c r="W792" s="82" t="s">
        <v>173</v>
      </c>
      <c r="X792" s="82" t="s">
        <v>4517</v>
      </c>
      <c r="Y792" s="82" t="s">
        <v>4457</v>
      </c>
      <c r="Z792" s="80" t="str">
        <f>IF(OR(R:R="",S:S=""),"Missing",IF(OR(S:S="Both EC and Condoms",S:S="Condom",S:S="EC"),"Yes",IF(AND(R:R&lt;&gt;"0: No Method",R:R&lt;&gt;"6: EC",R:R&lt;&gt;"5: Condoms"),"Yes","No")))</f>
        <v>No</v>
      </c>
      <c r="AA7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92" s="80" t="str">
        <f>IF(W:W="Pregnant","Pregnant",IF(AND(Z:Z="No",AA:AA="Yes"),"Adopter",IF(Z:Z="Yes","Continuing User",IF(AND(Z:Z="No",AA:AA="No"),"Non-user","Missing"))))</f>
        <v>Adopter</v>
      </c>
      <c r="AC792" s="80">
        <f>VLOOKUP(N792,Registration!O:P,2,FALSE)</f>
        <v>19</v>
      </c>
      <c r="AD792" s="82" t="s">
        <v>4510</v>
      </c>
      <c r="AE792" s="82"/>
      <c r="AF792" s="82"/>
      <c r="AG792" s="82"/>
      <c r="AH792" s="82"/>
    </row>
    <row r="793" spans="1:34" s="80" customFormat="1" ht="23.1" customHeight="1">
      <c r="A793" s="82" t="s">
        <v>73</v>
      </c>
      <c r="B793" s="82" t="s">
        <v>26</v>
      </c>
      <c r="C793" s="82" t="s">
        <v>27</v>
      </c>
      <c r="D793" s="82" t="s">
        <v>28</v>
      </c>
      <c r="E793" s="82" t="s">
        <v>28</v>
      </c>
      <c r="F793" s="82" t="s">
        <v>111</v>
      </c>
      <c r="G793" s="82" t="s">
        <v>167</v>
      </c>
      <c r="H793" s="80" t="s">
        <v>8159</v>
      </c>
      <c r="I793" s="82" t="s">
        <v>8161</v>
      </c>
      <c r="J793" s="82">
        <v>16</v>
      </c>
      <c r="K793" s="82">
        <v>8</v>
      </c>
      <c r="L793" s="82">
        <v>2018</v>
      </c>
      <c r="M793" s="76">
        <f t="shared" si="12"/>
        <v>43328</v>
      </c>
      <c r="N793" s="82" t="s">
        <v>853</v>
      </c>
      <c r="O793" s="82">
        <v>18</v>
      </c>
      <c r="P793" s="82" t="s">
        <v>4506</v>
      </c>
      <c r="Q793" s="82" t="s">
        <v>4456</v>
      </c>
      <c r="R793" s="82" t="s">
        <v>4507</v>
      </c>
      <c r="S793" s="82" t="s">
        <v>4508</v>
      </c>
      <c r="T793" s="82" t="s">
        <v>4457</v>
      </c>
      <c r="U793" s="82" t="s">
        <v>4457</v>
      </c>
      <c r="V793" s="82" t="s">
        <v>4457</v>
      </c>
      <c r="W793" s="82" t="s">
        <v>173</v>
      </c>
      <c r="X793" s="82" t="s">
        <v>4516</v>
      </c>
      <c r="Y793" s="82" t="s">
        <v>4456</v>
      </c>
      <c r="Z793" s="80" t="str">
        <f>IF(OR(R:R="",S:S=""),"Missing",IF(OR(S:S="Both EC and Condoms",S:S="Condom",S:S="EC"),"Yes",IF(AND(R:R&lt;&gt;"0: No Method",R:R&lt;&gt;"6: EC",R:R&lt;&gt;"5: Condoms"),"Yes","No")))</f>
        <v>No</v>
      </c>
      <c r="AA7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93" s="80" t="str">
        <f>IF(W:W="Pregnant","Pregnant",IF(AND(Z:Z="No",AA:AA="Yes"),"Adopter",IF(Z:Z="Yes","Continuing User",IF(AND(Z:Z="No",AA:AA="No"),"Non-user","Missing"))))</f>
        <v>Adopter</v>
      </c>
      <c r="AC793" s="80">
        <f>VLOOKUP(N793,Registration!O:P,2,FALSE)</f>
        <v>18</v>
      </c>
      <c r="AD793" s="82" t="s">
        <v>4528</v>
      </c>
      <c r="AE793" s="82" t="s">
        <v>2595</v>
      </c>
      <c r="AF793" s="82" t="s">
        <v>4571</v>
      </c>
      <c r="AG793" s="82" t="s">
        <v>4572</v>
      </c>
      <c r="AH793" s="82" t="s">
        <v>4573</v>
      </c>
    </row>
    <row r="794" spans="1:34" s="80" customFormat="1" ht="23.1" customHeight="1">
      <c r="A794" s="82" t="s">
        <v>73</v>
      </c>
      <c r="B794" s="82" t="s">
        <v>26</v>
      </c>
      <c r="C794" s="82" t="s">
        <v>27</v>
      </c>
      <c r="D794" s="82" t="s">
        <v>28</v>
      </c>
      <c r="E794" s="82" t="s">
        <v>28</v>
      </c>
      <c r="F794" s="82" t="s">
        <v>29</v>
      </c>
      <c r="G794" s="82" t="s">
        <v>1887</v>
      </c>
      <c r="H794" s="80" t="s">
        <v>8165</v>
      </c>
      <c r="I794" s="82" t="s">
        <v>8163</v>
      </c>
      <c r="J794" s="82">
        <v>15</v>
      </c>
      <c r="K794" s="82">
        <v>8</v>
      </c>
      <c r="L794" s="82">
        <v>2018</v>
      </c>
      <c r="M794" s="76">
        <f t="shared" si="12"/>
        <v>43327</v>
      </c>
      <c r="N794" s="82" t="s">
        <v>1955</v>
      </c>
      <c r="O794" s="82">
        <v>15</v>
      </c>
      <c r="P794" s="82" t="s">
        <v>4511</v>
      </c>
      <c r="Q794" s="82" t="s">
        <v>4456</v>
      </c>
      <c r="R794" s="82" t="s">
        <v>4507</v>
      </c>
      <c r="S794" s="82" t="s">
        <v>4508</v>
      </c>
      <c r="T794" s="82" t="s">
        <v>4457</v>
      </c>
      <c r="U794" s="82" t="s">
        <v>4457</v>
      </c>
      <c r="V794" s="82" t="s">
        <v>4457</v>
      </c>
      <c r="W794" s="82" t="s">
        <v>173</v>
      </c>
      <c r="X794" s="82" t="s">
        <v>4507</v>
      </c>
      <c r="Y794" s="82" t="s">
        <v>4457</v>
      </c>
      <c r="Z794" s="80" t="str">
        <f>IF(OR(R:R="",S:S=""),"Missing",IF(OR(S:S="Both EC and Condoms",S:S="Condom",S:S="EC"),"Yes",IF(AND(R:R&lt;&gt;"0: No Method",R:R&lt;&gt;"6: EC",R:R&lt;&gt;"5: Condoms"),"Yes","No")))</f>
        <v>No</v>
      </c>
      <c r="AA7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94" s="80" t="s">
        <v>4509</v>
      </c>
      <c r="AC794" s="80">
        <f>VLOOKUP(N794,Registration!O:P,2,FALSE)</f>
        <v>16</v>
      </c>
      <c r="AD794" s="82" t="s">
        <v>4510</v>
      </c>
      <c r="AE794" s="82"/>
      <c r="AF794" s="82"/>
      <c r="AG794" s="82"/>
      <c r="AH794" s="82"/>
    </row>
    <row r="795" spans="1:34" s="80" customFormat="1" ht="23.1" customHeight="1">
      <c r="A795" s="82" t="s">
        <v>73</v>
      </c>
      <c r="B795" s="82" t="s">
        <v>26</v>
      </c>
      <c r="C795" s="82" t="s">
        <v>27</v>
      </c>
      <c r="D795" s="82" t="s">
        <v>28</v>
      </c>
      <c r="E795" s="82" t="s">
        <v>28</v>
      </c>
      <c r="F795" s="82" t="s">
        <v>29</v>
      </c>
      <c r="G795" s="82" t="s">
        <v>1887</v>
      </c>
      <c r="H795" s="80" t="s">
        <v>8165</v>
      </c>
      <c r="I795" s="82" t="s">
        <v>8163</v>
      </c>
      <c r="J795" s="82">
        <v>17</v>
      </c>
      <c r="K795" s="82">
        <v>8</v>
      </c>
      <c r="L795" s="82">
        <v>2018</v>
      </c>
      <c r="M795" s="76">
        <f t="shared" si="12"/>
        <v>43329</v>
      </c>
      <c r="N795" s="82" t="s">
        <v>2589</v>
      </c>
      <c r="O795" s="82">
        <v>15</v>
      </c>
      <c r="P795" s="82" t="s">
        <v>4506</v>
      </c>
      <c r="Q795" s="82" t="s">
        <v>4456</v>
      </c>
      <c r="R795" s="82" t="s">
        <v>4507</v>
      </c>
      <c r="S795" s="82" t="s">
        <v>4508</v>
      </c>
      <c r="T795" s="82" t="s">
        <v>4457</v>
      </c>
      <c r="U795" s="82" t="s">
        <v>4457</v>
      </c>
      <c r="V795" s="82" t="s">
        <v>4457</v>
      </c>
      <c r="W795" s="82" t="s">
        <v>173</v>
      </c>
      <c r="X795" s="82" t="s">
        <v>4507</v>
      </c>
      <c r="Y795" s="82" t="s">
        <v>4457</v>
      </c>
      <c r="Z795" s="80" t="str">
        <f>IF(OR(R:R="",S:S=""),"Missing",IF(OR(S:S="Both EC and Condoms",S:S="Condom",S:S="EC"),"Yes",IF(AND(R:R&lt;&gt;"0: No Method",R:R&lt;&gt;"6: EC",R:R&lt;&gt;"5: Condoms"),"Yes","No")))</f>
        <v>No</v>
      </c>
      <c r="AA7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95" s="80" t="s">
        <v>4509</v>
      </c>
      <c r="AC795" s="80">
        <f>VLOOKUP(N795,Registration!O:P,2,FALSE)</f>
        <v>15</v>
      </c>
      <c r="AD795" s="82" t="s">
        <v>4510</v>
      </c>
      <c r="AE795" s="82"/>
      <c r="AF795" s="82"/>
      <c r="AG795" s="82"/>
      <c r="AH795" s="82"/>
    </row>
    <row r="796" spans="1:34" s="80" customFormat="1" ht="23.1" customHeight="1">
      <c r="A796" s="82" t="s">
        <v>73</v>
      </c>
      <c r="B796" s="82" t="s">
        <v>26</v>
      </c>
      <c r="C796" s="82" t="s">
        <v>27</v>
      </c>
      <c r="D796" s="82" t="s">
        <v>28</v>
      </c>
      <c r="E796" s="82" t="s">
        <v>28</v>
      </c>
      <c r="F796" s="82" t="s">
        <v>29</v>
      </c>
      <c r="G796" s="82" t="s">
        <v>1887</v>
      </c>
      <c r="H796" s="80" t="s">
        <v>8165</v>
      </c>
      <c r="I796" s="82" t="s">
        <v>8162</v>
      </c>
      <c r="J796" s="82">
        <v>18</v>
      </c>
      <c r="K796" s="82">
        <v>8</v>
      </c>
      <c r="L796" s="82">
        <v>2018</v>
      </c>
      <c r="M796" s="76">
        <f t="shared" si="12"/>
        <v>43330</v>
      </c>
      <c r="N796" s="82" t="s">
        <v>2582</v>
      </c>
      <c r="O796" s="82">
        <v>17</v>
      </c>
      <c r="P796" s="82" t="s">
        <v>4511</v>
      </c>
      <c r="Q796" s="82" t="s">
        <v>4456</v>
      </c>
      <c r="R796" s="82" t="s">
        <v>4507</v>
      </c>
      <c r="S796" s="82" t="s">
        <v>4508</v>
      </c>
      <c r="T796" s="82" t="s">
        <v>4457</v>
      </c>
      <c r="U796" s="82" t="s">
        <v>4457</v>
      </c>
      <c r="V796" s="82" t="s">
        <v>4457</v>
      </c>
      <c r="W796" s="82" t="s">
        <v>173</v>
      </c>
      <c r="X796" s="82" t="s">
        <v>4507</v>
      </c>
      <c r="Y796" s="82" t="s">
        <v>4457</v>
      </c>
      <c r="Z796" s="80" t="str">
        <f>IF(OR(R:R="",S:S=""),"Missing",IF(OR(S:S="Both EC and Condoms",S:S="Condom",S:S="EC"),"Yes",IF(AND(R:R&lt;&gt;"0: No Method",R:R&lt;&gt;"6: EC",R:R&lt;&gt;"5: Condoms"),"Yes","No")))</f>
        <v>No</v>
      </c>
      <c r="AA7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96" s="80" t="s">
        <v>4509</v>
      </c>
      <c r="AC796" s="80">
        <f>VLOOKUP(N796,Registration!O:P,2,FALSE)</f>
        <v>17</v>
      </c>
      <c r="AD796" s="82" t="s">
        <v>4510</v>
      </c>
      <c r="AE796" s="82"/>
      <c r="AF796" s="82"/>
      <c r="AG796" s="82"/>
      <c r="AH796" s="82"/>
    </row>
    <row r="797" spans="1:34" s="80" customFormat="1" ht="23.1" customHeight="1">
      <c r="A797" s="82" t="s">
        <v>73</v>
      </c>
      <c r="B797" s="82" t="s">
        <v>26</v>
      </c>
      <c r="C797" s="82" t="s">
        <v>27</v>
      </c>
      <c r="D797" s="82" t="s">
        <v>28</v>
      </c>
      <c r="E797" s="82" t="s">
        <v>28</v>
      </c>
      <c r="F797" s="82" t="s">
        <v>29</v>
      </c>
      <c r="G797" s="82" t="s">
        <v>1887</v>
      </c>
      <c r="H797" s="80" t="s">
        <v>8165</v>
      </c>
      <c r="I797" s="82" t="s">
        <v>8162</v>
      </c>
      <c r="J797" s="82">
        <v>18</v>
      </c>
      <c r="K797" s="82">
        <v>8</v>
      </c>
      <c r="L797" s="82">
        <v>2018</v>
      </c>
      <c r="M797" s="76">
        <f t="shared" si="12"/>
        <v>43330</v>
      </c>
      <c r="N797" s="82" t="s">
        <v>2594</v>
      </c>
      <c r="O797" s="82">
        <v>15</v>
      </c>
      <c r="P797" s="82" t="s">
        <v>4506</v>
      </c>
      <c r="Q797" s="82" t="s">
        <v>4456</v>
      </c>
      <c r="R797" s="82" t="s">
        <v>4507</v>
      </c>
      <c r="S797" s="82" t="s">
        <v>4508</v>
      </c>
      <c r="T797" s="82" t="s">
        <v>4457</v>
      </c>
      <c r="U797" s="82" t="s">
        <v>4457</v>
      </c>
      <c r="V797" s="82" t="s">
        <v>4457</v>
      </c>
      <c r="W797" s="82" t="s">
        <v>173</v>
      </c>
      <c r="X797" s="82" t="s">
        <v>4507</v>
      </c>
      <c r="Y797" s="82" t="s">
        <v>4457</v>
      </c>
      <c r="Z797" s="80" t="str">
        <f>IF(OR(R:R="",S:S=""),"Missing",IF(OR(S:S="Both EC and Condoms",S:S="Condom",S:S="EC"),"Yes",IF(AND(R:R&lt;&gt;"0: No Method",R:R&lt;&gt;"6: EC",R:R&lt;&gt;"5: Condoms"),"Yes","No")))</f>
        <v>No</v>
      </c>
      <c r="AA7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97" s="80" t="s">
        <v>4509</v>
      </c>
      <c r="AC797" s="80">
        <f>VLOOKUP(N797,Registration!O:P,2,FALSE)</f>
        <v>15</v>
      </c>
      <c r="AD797" s="82" t="s">
        <v>4510</v>
      </c>
      <c r="AE797" s="82"/>
      <c r="AF797" s="82"/>
      <c r="AG797" s="82"/>
      <c r="AH797" s="82"/>
    </row>
    <row r="798" spans="1:34" s="80" customFormat="1" ht="23.1" customHeight="1">
      <c r="A798" s="82" t="s">
        <v>73</v>
      </c>
      <c r="B798" s="82" t="s">
        <v>26</v>
      </c>
      <c r="C798" s="82" t="s">
        <v>27</v>
      </c>
      <c r="D798" s="82" t="s">
        <v>28</v>
      </c>
      <c r="E798" s="82" t="s">
        <v>28</v>
      </c>
      <c r="F798" s="82" t="s">
        <v>29</v>
      </c>
      <c r="G798" s="82" t="s">
        <v>1887</v>
      </c>
      <c r="H798" s="80" t="s">
        <v>8165</v>
      </c>
      <c r="I798" s="82" t="s">
        <v>8162</v>
      </c>
      <c r="J798" s="82">
        <v>18</v>
      </c>
      <c r="K798" s="82">
        <v>8</v>
      </c>
      <c r="L798" s="82">
        <v>2018</v>
      </c>
      <c r="M798" s="76">
        <f t="shared" si="12"/>
        <v>43330</v>
      </c>
      <c r="N798" s="82" t="s">
        <v>2592</v>
      </c>
      <c r="O798" s="82">
        <v>15</v>
      </c>
      <c r="P798" s="82" t="s">
        <v>4506</v>
      </c>
      <c r="Q798" s="82" t="s">
        <v>4456</v>
      </c>
      <c r="R798" s="82" t="s">
        <v>4507</v>
      </c>
      <c r="S798" s="82" t="s">
        <v>4508</v>
      </c>
      <c r="T798" s="82" t="s">
        <v>4457</v>
      </c>
      <c r="U798" s="82" t="s">
        <v>4457</v>
      </c>
      <c r="V798" s="82" t="s">
        <v>4457</v>
      </c>
      <c r="W798" s="82" t="s">
        <v>173</v>
      </c>
      <c r="X798" s="82" t="s">
        <v>4507</v>
      </c>
      <c r="Y798" s="82" t="s">
        <v>4457</v>
      </c>
      <c r="Z798" s="80" t="str">
        <f>IF(OR(R:R="",S:S=""),"Missing",IF(OR(S:S="Both EC and Condoms",S:S="Condom",S:S="EC"),"Yes",IF(AND(R:R&lt;&gt;"0: No Method",R:R&lt;&gt;"6: EC",R:R&lt;&gt;"5: Condoms"),"Yes","No")))</f>
        <v>No</v>
      </c>
      <c r="AA7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98" s="80" t="s">
        <v>4509</v>
      </c>
      <c r="AC798" s="80">
        <f>VLOOKUP(N798,Registration!O:P,2,FALSE)</f>
        <v>15</v>
      </c>
      <c r="AD798" s="82" t="s">
        <v>4510</v>
      </c>
      <c r="AE798" s="82"/>
      <c r="AF798" s="82"/>
      <c r="AG798" s="82"/>
      <c r="AH798" s="82"/>
    </row>
    <row r="799" spans="1:34" s="80" customFormat="1" ht="23.1" customHeight="1">
      <c r="A799" s="82" t="s">
        <v>77</v>
      </c>
      <c r="B799" s="82" t="s">
        <v>26</v>
      </c>
      <c r="C799" s="82" t="s">
        <v>27</v>
      </c>
      <c r="D799" s="82" t="s">
        <v>28</v>
      </c>
      <c r="E799" s="82" t="s">
        <v>28</v>
      </c>
      <c r="F799" s="82" t="s">
        <v>111</v>
      </c>
      <c r="G799" s="82" t="s">
        <v>167</v>
      </c>
      <c r="H799" s="80" t="s">
        <v>8159</v>
      </c>
      <c r="I799" s="82" t="s">
        <v>8161</v>
      </c>
      <c r="J799" s="82">
        <v>23</v>
      </c>
      <c r="K799" s="82">
        <v>8</v>
      </c>
      <c r="L799" s="82">
        <v>2018</v>
      </c>
      <c r="M799" s="76">
        <f t="shared" si="12"/>
        <v>43335</v>
      </c>
      <c r="N799" s="82" t="s">
        <v>855</v>
      </c>
      <c r="O799" s="82">
        <v>19</v>
      </c>
      <c r="P799" s="82" t="s">
        <v>4506</v>
      </c>
      <c r="Q799" s="82" t="s">
        <v>4456</v>
      </c>
      <c r="R799" s="82" t="s">
        <v>4507</v>
      </c>
      <c r="S799" s="82" t="s">
        <v>4508</v>
      </c>
      <c r="T799" s="82" t="s">
        <v>4456</v>
      </c>
      <c r="U799" s="82" t="s">
        <v>4456</v>
      </c>
      <c r="V799" s="82" t="s">
        <v>4456</v>
      </c>
      <c r="W799" s="82" t="s">
        <v>173</v>
      </c>
      <c r="X799" s="82" t="s">
        <v>4516</v>
      </c>
      <c r="Y799" s="82" t="s">
        <v>4456</v>
      </c>
      <c r="Z799" s="80" t="str">
        <f>IF(OR(R:R="",S:S=""),"Missing",IF(OR(S:S="Both EC and Condoms",S:S="Condom",S:S="EC"),"Yes",IF(AND(R:R&lt;&gt;"0: No Method",R:R&lt;&gt;"6: EC",R:R&lt;&gt;"5: Condoms"),"Yes","No")))</f>
        <v>No</v>
      </c>
      <c r="AA7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99" s="80" t="str">
        <f>IF(W:W="Pregnant","Pregnant",IF(AND(Z:Z="No",AA:AA="Yes"),"Adopter",IF(Z:Z="Yes","Continuing User",IF(AND(Z:Z="No",AA:AA="No"),"Non-user","Missing"))))</f>
        <v>Adopter</v>
      </c>
      <c r="AC799" s="80">
        <f>VLOOKUP(N799,Registration!O:P,2,FALSE)</f>
        <v>19</v>
      </c>
      <c r="AD799" s="82" t="s">
        <v>4510</v>
      </c>
      <c r="AE799" s="82"/>
      <c r="AF799" s="82"/>
      <c r="AG799" s="82"/>
      <c r="AH799" s="82"/>
    </row>
    <row r="800" spans="1:34" s="80" customFormat="1" ht="23.1" customHeight="1">
      <c r="A800" s="82" t="s">
        <v>77</v>
      </c>
      <c r="B800" s="82" t="s">
        <v>26</v>
      </c>
      <c r="C800" s="82" t="s">
        <v>27</v>
      </c>
      <c r="D800" s="82" t="s">
        <v>28</v>
      </c>
      <c r="E800" s="82" t="s">
        <v>28</v>
      </c>
      <c r="F800" s="82" t="s">
        <v>111</v>
      </c>
      <c r="G800" s="82" t="s">
        <v>167</v>
      </c>
      <c r="H800" s="80" t="s">
        <v>8159</v>
      </c>
      <c r="I800" s="82" t="s">
        <v>8161</v>
      </c>
      <c r="J800" s="82">
        <v>23</v>
      </c>
      <c r="K800" s="82">
        <v>8</v>
      </c>
      <c r="L800" s="82">
        <v>2018</v>
      </c>
      <c r="M800" s="76">
        <f t="shared" si="12"/>
        <v>43335</v>
      </c>
      <c r="N800" s="82" t="s">
        <v>451</v>
      </c>
      <c r="O800" s="82">
        <v>18</v>
      </c>
      <c r="P800" s="82" t="s">
        <v>4506</v>
      </c>
      <c r="Q800" s="82" t="s">
        <v>4456</v>
      </c>
      <c r="R800" s="82" t="s">
        <v>4507</v>
      </c>
      <c r="S800" s="82" t="s">
        <v>4508</v>
      </c>
      <c r="T800" s="82" t="s">
        <v>4456</v>
      </c>
      <c r="U800" s="82" t="s">
        <v>4456</v>
      </c>
      <c r="V800" s="82" t="s">
        <v>4456</v>
      </c>
      <c r="W800" s="82" t="s">
        <v>173</v>
      </c>
      <c r="X800" s="82" t="s">
        <v>4516</v>
      </c>
      <c r="Y800" s="82" t="s">
        <v>4456</v>
      </c>
      <c r="Z800" s="80" t="str">
        <f>IF(OR(R:R="",S:S=""),"Missing",IF(OR(S:S="Both EC and Condoms",S:S="Condom",S:S="EC"),"Yes",IF(AND(R:R&lt;&gt;"0: No Method",R:R&lt;&gt;"6: EC",R:R&lt;&gt;"5: Condoms"),"Yes","No")))</f>
        <v>No</v>
      </c>
      <c r="AA8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00" s="80" t="str">
        <f>IF(W:W="Pregnant","Pregnant",IF(AND(Z:Z="No",AA:AA="Yes"),"Adopter",IF(Z:Z="Yes","Continuing User",IF(AND(Z:Z="No",AA:AA="No"),"Non-user","Missing"))))</f>
        <v>Adopter</v>
      </c>
      <c r="AC800" s="80">
        <f>VLOOKUP(N800,Registration!O:P,2,FALSE)</f>
        <v>18</v>
      </c>
      <c r="AD800" s="82" t="s">
        <v>4510</v>
      </c>
      <c r="AE800" s="82"/>
      <c r="AF800" s="82"/>
      <c r="AG800" s="82"/>
      <c r="AH800" s="82"/>
    </row>
    <row r="801" spans="1:34" s="80" customFormat="1" ht="23.1" customHeight="1">
      <c r="A801" s="82" t="s">
        <v>77</v>
      </c>
      <c r="B801" s="82" t="s">
        <v>26</v>
      </c>
      <c r="C801" s="82" t="s">
        <v>27</v>
      </c>
      <c r="D801" s="82" t="s">
        <v>28</v>
      </c>
      <c r="E801" s="82" t="s">
        <v>28</v>
      </c>
      <c r="F801" s="82" t="s">
        <v>29</v>
      </c>
      <c r="G801" s="82" t="s">
        <v>1887</v>
      </c>
      <c r="H801" s="80" t="s">
        <v>8165</v>
      </c>
      <c r="I801" s="82" t="s">
        <v>8163</v>
      </c>
      <c r="J801" s="82">
        <v>24</v>
      </c>
      <c r="K801" s="82">
        <v>8</v>
      </c>
      <c r="L801" s="82">
        <v>2018</v>
      </c>
      <c r="M801" s="76">
        <f t="shared" si="12"/>
        <v>43336</v>
      </c>
      <c r="N801" s="82" t="s">
        <v>2146</v>
      </c>
      <c r="O801" s="82">
        <v>19</v>
      </c>
      <c r="P801" s="82" t="s">
        <v>4525</v>
      </c>
      <c r="Q801" s="82" t="s">
        <v>4456</v>
      </c>
      <c r="R801" s="82" t="s">
        <v>4519</v>
      </c>
      <c r="S801" s="82" t="s">
        <v>4508</v>
      </c>
      <c r="T801" s="82" t="s">
        <v>4457</v>
      </c>
      <c r="U801" s="82" t="s">
        <v>4457</v>
      </c>
      <c r="V801" s="82" t="s">
        <v>4457</v>
      </c>
      <c r="W801" s="82" t="s">
        <v>173</v>
      </c>
      <c r="X801" s="82" t="s">
        <v>4522</v>
      </c>
      <c r="Y801" s="82" t="s">
        <v>4457</v>
      </c>
      <c r="Z801" s="80" t="str">
        <f>IF(OR(R:R="",S:S=""),"Missing",IF(OR(S:S="Both EC and Condoms",S:S="Condom",S:S="EC"),"Yes",IF(AND(R:R&lt;&gt;"0: No Method",R:R&lt;&gt;"6: EC",R:R&lt;&gt;"5: Condoms"),"Yes","No")))</f>
        <v>Yes</v>
      </c>
      <c r="AA8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01" s="80" t="str">
        <f>IF(W:W="Pregnant","Pregnant",IF(AND(Z:Z="No",AA:AA="Yes"),"Adopter",IF(Z:Z="Yes","Continuing User",IF(AND(Z:Z="No",AA:AA="No"),"Non-user","Missing"))))</f>
        <v>Continuing User</v>
      </c>
      <c r="AC801" s="80">
        <f>VLOOKUP(N801,Registration!O:P,2,FALSE)</f>
        <v>19</v>
      </c>
      <c r="AD801" s="82" t="s">
        <v>4510</v>
      </c>
      <c r="AE801" s="82"/>
      <c r="AF801" s="82"/>
      <c r="AG801" s="82"/>
      <c r="AH801" s="82"/>
    </row>
    <row r="802" spans="1:34" s="80" customFormat="1" ht="23.1" customHeight="1">
      <c r="A802" s="82" t="s">
        <v>77</v>
      </c>
      <c r="B802" s="82" t="s">
        <v>26</v>
      </c>
      <c r="C802" s="82" t="s">
        <v>27</v>
      </c>
      <c r="D802" s="82" t="s">
        <v>28</v>
      </c>
      <c r="E802" s="82" t="s">
        <v>28</v>
      </c>
      <c r="F802" s="82" t="s">
        <v>29</v>
      </c>
      <c r="G802" s="82" t="s">
        <v>1887</v>
      </c>
      <c r="H802" s="80" t="s">
        <v>8165</v>
      </c>
      <c r="I802" s="82" t="s">
        <v>8163</v>
      </c>
      <c r="J802" s="82">
        <v>25</v>
      </c>
      <c r="K802" s="82">
        <v>8</v>
      </c>
      <c r="L802" s="82">
        <v>2018</v>
      </c>
      <c r="M802" s="76">
        <f t="shared" si="12"/>
        <v>43337</v>
      </c>
      <c r="N802" s="82" t="s">
        <v>2598</v>
      </c>
      <c r="O802" s="82">
        <v>15</v>
      </c>
      <c r="P802" s="82" t="s">
        <v>4506</v>
      </c>
      <c r="Q802" s="82" t="s">
        <v>4456</v>
      </c>
      <c r="R802" s="82" t="s">
        <v>4507</v>
      </c>
      <c r="S802" s="82" t="s">
        <v>4508</v>
      </c>
      <c r="T802" s="82" t="s">
        <v>4457</v>
      </c>
      <c r="U802" s="82" t="s">
        <v>4457</v>
      </c>
      <c r="V802" s="82" t="s">
        <v>4457</v>
      </c>
      <c r="W802" s="82" t="s">
        <v>173</v>
      </c>
      <c r="X802" s="82" t="s">
        <v>4507</v>
      </c>
      <c r="Y802" s="82" t="s">
        <v>4457</v>
      </c>
      <c r="Z802" s="80" t="str">
        <f>IF(OR(R:R="",S:S=""),"Missing",IF(OR(S:S="Both EC and Condoms",S:S="Condom",S:S="EC"),"Yes",IF(AND(R:R&lt;&gt;"0: No Method",R:R&lt;&gt;"6: EC",R:R&lt;&gt;"5: Condoms"),"Yes","No")))</f>
        <v>No</v>
      </c>
      <c r="AA8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02" s="80" t="s">
        <v>4509</v>
      </c>
      <c r="AC802" s="80">
        <f>VLOOKUP(N802,Registration!O:P,2,FALSE)</f>
        <v>15</v>
      </c>
      <c r="AD802" s="82" t="s">
        <v>4510</v>
      </c>
      <c r="AE802" s="82"/>
      <c r="AF802" s="82"/>
      <c r="AG802" s="82"/>
      <c r="AH802" s="82"/>
    </row>
    <row r="803" spans="1:34" s="80" customFormat="1" ht="23.1" customHeight="1">
      <c r="A803" s="82" t="s">
        <v>77</v>
      </c>
      <c r="B803" s="82" t="s">
        <v>26</v>
      </c>
      <c r="C803" s="82" t="s">
        <v>27</v>
      </c>
      <c r="D803" s="82" t="s">
        <v>28</v>
      </c>
      <c r="E803" s="82" t="s">
        <v>28</v>
      </c>
      <c r="F803" s="82" t="s">
        <v>29</v>
      </c>
      <c r="G803" s="82" t="s">
        <v>1887</v>
      </c>
      <c r="H803" s="80" t="s">
        <v>8165</v>
      </c>
      <c r="I803" s="82" t="s">
        <v>8163</v>
      </c>
      <c r="J803" s="82">
        <v>25</v>
      </c>
      <c r="K803" s="82">
        <v>8</v>
      </c>
      <c r="L803" s="82">
        <v>2018</v>
      </c>
      <c r="M803" s="76">
        <f t="shared" si="12"/>
        <v>43337</v>
      </c>
      <c r="N803" s="82" t="s">
        <v>2181</v>
      </c>
      <c r="O803" s="82">
        <v>19</v>
      </c>
      <c r="P803" s="82" t="s">
        <v>4525</v>
      </c>
      <c r="Q803" s="82" t="s">
        <v>4456</v>
      </c>
      <c r="R803" s="82" t="s">
        <v>4519</v>
      </c>
      <c r="S803" s="82" t="s">
        <v>4508</v>
      </c>
      <c r="T803" s="82" t="s">
        <v>4457</v>
      </c>
      <c r="U803" s="82" t="s">
        <v>4457</v>
      </c>
      <c r="V803" s="82" t="s">
        <v>4457</v>
      </c>
      <c r="W803" s="82" t="s">
        <v>173</v>
      </c>
      <c r="X803" s="82" t="s">
        <v>4522</v>
      </c>
      <c r="Y803" s="82" t="s">
        <v>4456</v>
      </c>
      <c r="Z803" s="80" t="str">
        <f>IF(OR(R:R="",S:S=""),"Missing",IF(OR(S:S="Both EC and Condoms",S:S="Condom",S:S="EC"),"Yes",IF(AND(R:R&lt;&gt;"0: No Method",R:R&lt;&gt;"6: EC",R:R&lt;&gt;"5: Condoms"),"Yes","No")))</f>
        <v>Yes</v>
      </c>
      <c r="AA8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03" s="80" t="str">
        <f>IF(W:W="Pregnant","Pregnant",IF(AND(Z:Z="No",AA:AA="Yes"),"Adopter",IF(Z:Z="Yes","Continuing User",IF(AND(Z:Z="No",AA:AA="No"),"Non-user","Missing"))))</f>
        <v>Continuing User</v>
      </c>
      <c r="AC803" s="80">
        <f>VLOOKUP(N803,Registration!O:P,2,FALSE)</f>
        <v>19</v>
      </c>
      <c r="AD803" s="82" t="s">
        <v>4510</v>
      </c>
      <c r="AE803" s="82"/>
      <c r="AF803" s="82"/>
      <c r="AG803" s="82"/>
      <c r="AH803" s="82"/>
    </row>
    <row r="804" spans="1:34" s="80" customFormat="1" ht="23.1" customHeight="1">
      <c r="A804" s="82" t="s">
        <v>77</v>
      </c>
      <c r="B804" s="82" t="s">
        <v>26</v>
      </c>
      <c r="C804" s="82" t="s">
        <v>27</v>
      </c>
      <c r="D804" s="82" t="s">
        <v>28</v>
      </c>
      <c r="E804" s="82" t="s">
        <v>28</v>
      </c>
      <c r="F804" s="82" t="s">
        <v>29</v>
      </c>
      <c r="G804" s="82" t="s">
        <v>1887</v>
      </c>
      <c r="H804" s="80" t="s">
        <v>8165</v>
      </c>
      <c r="I804" s="82" t="s">
        <v>8163</v>
      </c>
      <c r="J804" s="82">
        <v>25</v>
      </c>
      <c r="K804" s="82">
        <v>8</v>
      </c>
      <c r="L804" s="82">
        <v>2018</v>
      </c>
      <c r="M804" s="76">
        <f t="shared" si="12"/>
        <v>43337</v>
      </c>
      <c r="N804" s="82" t="s">
        <v>2120</v>
      </c>
      <c r="O804" s="82">
        <v>15</v>
      </c>
      <c r="P804" s="82" t="s">
        <v>4525</v>
      </c>
      <c r="Q804" s="82" t="s">
        <v>4456</v>
      </c>
      <c r="R804" s="82" t="s">
        <v>4519</v>
      </c>
      <c r="S804" s="82" t="s">
        <v>4508</v>
      </c>
      <c r="T804" s="82" t="s">
        <v>4457</v>
      </c>
      <c r="U804" s="82" t="s">
        <v>4457</v>
      </c>
      <c r="V804" s="82" t="s">
        <v>4457</v>
      </c>
      <c r="W804" s="82" t="s">
        <v>173</v>
      </c>
      <c r="X804" s="82" t="s">
        <v>4522</v>
      </c>
      <c r="Y804" s="82" t="s">
        <v>4456</v>
      </c>
      <c r="Z804" s="80" t="str">
        <f>IF(OR(R:R="",S:S=""),"Missing",IF(OR(S:S="Both EC and Condoms",S:S="Condom",S:S="EC"),"Yes",IF(AND(R:R&lt;&gt;"0: No Method",R:R&lt;&gt;"6: EC",R:R&lt;&gt;"5: Condoms"),"Yes","No")))</f>
        <v>Yes</v>
      </c>
      <c r="AA8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04" s="80" t="str">
        <f>IF(W:W="Pregnant","Pregnant",IF(AND(Z:Z="No",AA:AA="Yes"),"Adopter",IF(Z:Z="Yes","Continuing User",IF(AND(Z:Z="No",AA:AA="No"),"Non-user","Missing"))))</f>
        <v>Continuing User</v>
      </c>
      <c r="AC804" s="80">
        <f>VLOOKUP(N804,Registration!O:P,2,FALSE)</f>
        <v>15</v>
      </c>
      <c r="AD804" s="82" t="s">
        <v>4510</v>
      </c>
      <c r="AE804" s="82"/>
      <c r="AF804" s="82"/>
      <c r="AG804" s="82"/>
      <c r="AH804" s="82"/>
    </row>
    <row r="805" spans="1:34" s="80" customFormat="1" ht="23.1" customHeight="1">
      <c r="A805" s="82" t="s">
        <v>77</v>
      </c>
      <c r="B805" s="82" t="s">
        <v>26</v>
      </c>
      <c r="C805" s="82" t="s">
        <v>27</v>
      </c>
      <c r="D805" s="82" t="s">
        <v>28</v>
      </c>
      <c r="E805" s="82" t="s">
        <v>28</v>
      </c>
      <c r="F805" s="82" t="s">
        <v>29</v>
      </c>
      <c r="G805" s="82" t="s">
        <v>1887</v>
      </c>
      <c r="H805" s="80" t="s">
        <v>8165</v>
      </c>
      <c r="I805" s="82" t="s">
        <v>8162</v>
      </c>
      <c r="J805" s="82">
        <v>25</v>
      </c>
      <c r="K805" s="82">
        <v>8</v>
      </c>
      <c r="L805" s="82">
        <v>2018</v>
      </c>
      <c r="M805" s="76">
        <f t="shared" si="12"/>
        <v>43337</v>
      </c>
      <c r="N805" s="82" t="s">
        <v>2594</v>
      </c>
      <c r="O805" s="82">
        <v>15</v>
      </c>
      <c r="P805" s="82" t="s">
        <v>4511</v>
      </c>
      <c r="Q805" s="82" t="s">
        <v>4456</v>
      </c>
      <c r="R805" s="82" t="s">
        <v>4507</v>
      </c>
      <c r="S805" s="82" t="s">
        <v>4508</v>
      </c>
      <c r="T805" s="82" t="s">
        <v>4457</v>
      </c>
      <c r="U805" s="82" t="s">
        <v>4457</v>
      </c>
      <c r="V805" s="82" t="s">
        <v>4457</v>
      </c>
      <c r="W805" s="82" t="s">
        <v>173</v>
      </c>
      <c r="X805" s="82" t="s">
        <v>4507</v>
      </c>
      <c r="Y805" s="82" t="s">
        <v>4457</v>
      </c>
      <c r="Z805" s="80" t="str">
        <f>IF(OR(R:R="",S:S=""),"Missing",IF(OR(S:S="Both EC and Condoms",S:S="Condom",S:S="EC"),"Yes",IF(AND(R:R&lt;&gt;"0: No Method",R:R&lt;&gt;"6: EC",R:R&lt;&gt;"5: Condoms"),"Yes","No")))</f>
        <v>No</v>
      </c>
      <c r="AA8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05" s="80" t="s">
        <v>4509</v>
      </c>
      <c r="AC805" s="80">
        <f>VLOOKUP(N805,Registration!O:P,2,FALSE)</f>
        <v>15</v>
      </c>
      <c r="AD805" s="82" t="s">
        <v>4510</v>
      </c>
      <c r="AE805" s="82"/>
      <c r="AF805" s="82"/>
      <c r="AG805" s="82"/>
      <c r="AH805" s="82"/>
    </row>
    <row r="806" spans="1:34" s="80" customFormat="1" ht="23.1" customHeight="1">
      <c r="A806" s="82" t="s">
        <v>77</v>
      </c>
      <c r="B806" s="82" t="s">
        <v>26</v>
      </c>
      <c r="C806" s="82" t="s">
        <v>27</v>
      </c>
      <c r="D806" s="82" t="s">
        <v>28</v>
      </c>
      <c r="E806" s="82" t="s">
        <v>28</v>
      </c>
      <c r="F806" s="82" t="s">
        <v>29</v>
      </c>
      <c r="G806" s="82" t="s">
        <v>1887</v>
      </c>
      <c r="H806" s="80" t="s">
        <v>8165</v>
      </c>
      <c r="I806" s="82" t="s">
        <v>8162</v>
      </c>
      <c r="J806" s="82">
        <v>25</v>
      </c>
      <c r="K806" s="82">
        <v>8</v>
      </c>
      <c r="L806" s="82">
        <v>2018</v>
      </c>
      <c r="M806" s="76">
        <f t="shared" si="12"/>
        <v>43337</v>
      </c>
      <c r="N806" s="82" t="s">
        <v>2600</v>
      </c>
      <c r="O806" s="82">
        <v>18</v>
      </c>
      <c r="P806" s="82" t="s">
        <v>4506</v>
      </c>
      <c r="Q806" s="82" t="s">
        <v>4456</v>
      </c>
      <c r="R806" s="82" t="s">
        <v>4507</v>
      </c>
      <c r="S806" s="82" t="s">
        <v>4508</v>
      </c>
      <c r="T806" s="82" t="s">
        <v>4456</v>
      </c>
      <c r="U806" s="82" t="s">
        <v>4456</v>
      </c>
      <c r="V806" s="82" t="s">
        <v>4456</v>
      </c>
      <c r="W806" s="82" t="s">
        <v>173</v>
      </c>
      <c r="X806" s="82" t="s">
        <v>4516</v>
      </c>
      <c r="Y806" s="82" t="s">
        <v>4456</v>
      </c>
      <c r="Z806" s="80" t="str">
        <f>IF(OR(R:R="",S:S=""),"Missing",IF(OR(S:S="Both EC and Condoms",S:S="Condom",S:S="EC"),"Yes",IF(AND(R:R&lt;&gt;"0: No Method",R:R&lt;&gt;"6: EC",R:R&lt;&gt;"5: Condoms"),"Yes","No")))</f>
        <v>No</v>
      </c>
      <c r="AA8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06" s="80" t="str">
        <f>IF(W:W="Pregnant","Pregnant",IF(AND(Z:Z="No",AA:AA="Yes"),"Adopter",IF(Z:Z="Yes","Continuing User",IF(AND(Z:Z="No",AA:AA="No"),"Non-user","Missing"))))</f>
        <v>Adopter</v>
      </c>
      <c r="AC806" s="80">
        <f>VLOOKUP(N806,Registration!O:P,2,FALSE)</f>
        <v>18</v>
      </c>
      <c r="AD806" s="82" t="s">
        <v>4510</v>
      </c>
      <c r="AE806" s="82"/>
      <c r="AF806" s="82"/>
      <c r="AG806" s="82"/>
      <c r="AH806" s="82"/>
    </row>
    <row r="807" spans="1:34" s="80" customFormat="1" ht="23.1" customHeight="1">
      <c r="A807" s="82" t="s">
        <v>77</v>
      </c>
      <c r="B807" s="82" t="s">
        <v>26</v>
      </c>
      <c r="C807" s="82" t="s">
        <v>27</v>
      </c>
      <c r="D807" s="82" t="s">
        <v>28</v>
      </c>
      <c r="E807" s="82" t="s">
        <v>28</v>
      </c>
      <c r="F807" s="82" t="s">
        <v>29</v>
      </c>
      <c r="G807" s="82" t="s">
        <v>1887</v>
      </c>
      <c r="H807" s="80" t="s">
        <v>8165</v>
      </c>
      <c r="I807" s="82" t="s">
        <v>8162</v>
      </c>
      <c r="J807" s="82">
        <v>25</v>
      </c>
      <c r="K807" s="82">
        <v>8</v>
      </c>
      <c r="L807" s="82">
        <v>2018</v>
      </c>
      <c r="M807" s="76">
        <f t="shared" si="12"/>
        <v>43337</v>
      </c>
      <c r="N807" s="82" t="s">
        <v>2602</v>
      </c>
      <c r="O807" s="82">
        <v>15</v>
      </c>
      <c r="P807" s="82" t="s">
        <v>4506</v>
      </c>
      <c r="Q807" s="82" t="s">
        <v>4456</v>
      </c>
      <c r="R807" s="82" t="s">
        <v>4507</v>
      </c>
      <c r="S807" s="82" t="s">
        <v>4508</v>
      </c>
      <c r="T807" s="82" t="s">
        <v>4457</v>
      </c>
      <c r="U807" s="82" t="s">
        <v>4457</v>
      </c>
      <c r="V807" s="82" t="s">
        <v>4457</v>
      </c>
      <c r="W807" s="82" t="s">
        <v>173</v>
      </c>
      <c r="X807" s="82" t="s">
        <v>4507</v>
      </c>
      <c r="Y807" s="82" t="s">
        <v>4457</v>
      </c>
      <c r="Z807" s="80" t="str">
        <f>IF(OR(R:R="",S:S=""),"Missing",IF(OR(S:S="Both EC and Condoms",S:S="Condom",S:S="EC"),"Yes",IF(AND(R:R&lt;&gt;"0: No Method",R:R&lt;&gt;"6: EC",R:R&lt;&gt;"5: Condoms"),"Yes","No")))</f>
        <v>No</v>
      </c>
      <c r="AA8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07" s="80" t="s">
        <v>4509</v>
      </c>
      <c r="AC807" s="80">
        <f>VLOOKUP(N807,Registration!O:P,2,FALSE)</f>
        <v>15</v>
      </c>
      <c r="AD807" s="82" t="s">
        <v>4510</v>
      </c>
      <c r="AE807" s="82"/>
      <c r="AF807" s="82"/>
      <c r="AG807" s="82"/>
      <c r="AH807" s="82"/>
    </row>
    <row r="808" spans="1:34" s="80" customFormat="1" ht="23.1" customHeight="1">
      <c r="A808" s="82" t="s">
        <v>80</v>
      </c>
      <c r="B808" s="82" t="s">
        <v>26</v>
      </c>
      <c r="C808" s="82" t="s">
        <v>27</v>
      </c>
      <c r="D808" s="82" t="s">
        <v>28</v>
      </c>
      <c r="E808" s="82" t="s">
        <v>28</v>
      </c>
      <c r="F808" s="82" t="s">
        <v>111</v>
      </c>
      <c r="G808" s="82" t="s">
        <v>167</v>
      </c>
      <c r="H808" s="80" t="s">
        <v>8159</v>
      </c>
      <c r="I808" s="82" t="s">
        <v>8161</v>
      </c>
      <c r="J808" s="82">
        <v>28</v>
      </c>
      <c r="K808" s="82">
        <v>8</v>
      </c>
      <c r="L808" s="82">
        <v>2018</v>
      </c>
      <c r="M808" s="76">
        <f t="shared" si="12"/>
        <v>43340</v>
      </c>
      <c r="N808" s="82" t="s">
        <v>858</v>
      </c>
      <c r="O808" s="82">
        <v>19</v>
      </c>
      <c r="P808" s="82" t="s">
        <v>4506</v>
      </c>
      <c r="Q808" s="82" t="s">
        <v>4456</v>
      </c>
      <c r="R808" s="82" t="s">
        <v>4507</v>
      </c>
      <c r="S808" s="82" t="s">
        <v>4508</v>
      </c>
      <c r="T808" s="82" t="s">
        <v>4456</v>
      </c>
      <c r="U808" s="82" t="s">
        <v>4456</v>
      </c>
      <c r="V808" s="82" t="s">
        <v>4456</v>
      </c>
      <c r="W808" s="82" t="s">
        <v>173</v>
      </c>
      <c r="X808" s="82" t="s">
        <v>4516</v>
      </c>
      <c r="Y808" s="82" t="s">
        <v>4456</v>
      </c>
      <c r="Z808" s="80" t="str">
        <f>IF(OR(R:R="",S:S=""),"Missing",IF(OR(S:S="Both EC and Condoms",S:S="Condom",S:S="EC"),"Yes",IF(AND(R:R&lt;&gt;"0: No Method",R:R&lt;&gt;"6: EC",R:R&lt;&gt;"5: Condoms"),"Yes","No")))</f>
        <v>No</v>
      </c>
      <c r="AA8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08" s="80" t="str">
        <f>IF(W:W="Pregnant","Pregnant",IF(AND(Z:Z="No",AA:AA="Yes"),"Adopter",IF(Z:Z="Yes","Continuing User",IF(AND(Z:Z="No",AA:AA="No"),"Non-user","Missing"))))</f>
        <v>Adopter</v>
      </c>
      <c r="AC808" s="80">
        <f>VLOOKUP(N808,Registration!O:P,2,FALSE)</f>
        <v>19</v>
      </c>
      <c r="AD808" s="82" t="s">
        <v>4510</v>
      </c>
      <c r="AE808" s="82"/>
      <c r="AF808" s="82"/>
      <c r="AG808" s="82"/>
      <c r="AH808" s="82"/>
    </row>
    <row r="809" spans="1:34" s="80" customFormat="1" ht="23.1" customHeight="1">
      <c r="A809" s="82" t="s">
        <v>80</v>
      </c>
      <c r="B809" s="82" t="s">
        <v>26</v>
      </c>
      <c r="C809" s="82" t="s">
        <v>27</v>
      </c>
      <c r="D809" s="82" t="s">
        <v>28</v>
      </c>
      <c r="E809" s="82" t="s">
        <v>28</v>
      </c>
      <c r="F809" s="82" t="s">
        <v>111</v>
      </c>
      <c r="G809" s="82" t="s">
        <v>167</v>
      </c>
      <c r="H809" s="80" t="s">
        <v>8159</v>
      </c>
      <c r="I809" s="82" t="s">
        <v>8161</v>
      </c>
      <c r="J809" s="82">
        <v>29</v>
      </c>
      <c r="K809" s="82">
        <v>8</v>
      </c>
      <c r="L809" s="82">
        <v>2018</v>
      </c>
      <c r="M809" s="76">
        <f t="shared" si="12"/>
        <v>43341</v>
      </c>
      <c r="N809" s="82" t="s">
        <v>860</v>
      </c>
      <c r="O809" s="82">
        <v>19</v>
      </c>
      <c r="P809" s="82" t="s">
        <v>4506</v>
      </c>
      <c r="Q809" s="82" t="s">
        <v>4456</v>
      </c>
      <c r="R809" s="82" t="s">
        <v>4507</v>
      </c>
      <c r="S809" s="82" t="s">
        <v>4508</v>
      </c>
      <c r="T809" s="82" t="s">
        <v>4457</v>
      </c>
      <c r="U809" s="82" t="s">
        <v>4457</v>
      </c>
      <c r="V809" s="82" t="s">
        <v>4457</v>
      </c>
      <c r="W809" s="82" t="s">
        <v>173</v>
      </c>
      <c r="X809" s="82" t="s">
        <v>4517</v>
      </c>
      <c r="Y809" s="82" t="s">
        <v>4457</v>
      </c>
      <c r="Z809" s="80" t="str">
        <f>IF(OR(R:R="",S:S=""),"Missing",IF(OR(S:S="Both EC and Condoms",S:S="Condom",S:S="EC"),"Yes",IF(AND(R:R&lt;&gt;"0: No Method",R:R&lt;&gt;"6: EC",R:R&lt;&gt;"5: Condoms"),"Yes","No")))</f>
        <v>No</v>
      </c>
      <c r="AA8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09" s="80" t="str">
        <f>IF(W:W="Pregnant","Pregnant",IF(AND(Z:Z="No",AA:AA="Yes"),"Adopter",IF(Z:Z="Yes","Continuing User",IF(AND(Z:Z="No",AA:AA="No"),"Non-user","Missing"))))</f>
        <v>Adopter</v>
      </c>
      <c r="AC809" s="80">
        <f>VLOOKUP(N809,Registration!O:P,2,FALSE)</f>
        <v>19</v>
      </c>
      <c r="AD809" s="82" t="s">
        <v>4510</v>
      </c>
      <c r="AE809" s="82"/>
      <c r="AF809" s="82"/>
      <c r="AG809" s="82"/>
      <c r="AH809" s="82"/>
    </row>
    <row r="810" spans="1:34" s="80" customFormat="1" ht="23.1" customHeight="1">
      <c r="A810" s="82" t="s">
        <v>80</v>
      </c>
      <c r="B810" s="82" t="s">
        <v>26</v>
      </c>
      <c r="C810" s="82" t="s">
        <v>27</v>
      </c>
      <c r="D810" s="82" t="s">
        <v>28</v>
      </c>
      <c r="E810" s="82" t="s">
        <v>28</v>
      </c>
      <c r="F810" s="82" t="s">
        <v>111</v>
      </c>
      <c r="G810" s="82" t="s">
        <v>167</v>
      </c>
      <c r="H810" s="80" t="s">
        <v>8159</v>
      </c>
      <c r="I810" s="82" t="s">
        <v>8161</v>
      </c>
      <c r="J810" s="82">
        <v>29</v>
      </c>
      <c r="K810" s="82">
        <v>8</v>
      </c>
      <c r="L810" s="82">
        <v>2018</v>
      </c>
      <c r="M810" s="76">
        <f t="shared" si="12"/>
        <v>43341</v>
      </c>
      <c r="N810" s="82" t="s">
        <v>862</v>
      </c>
      <c r="O810" s="82">
        <v>19</v>
      </c>
      <c r="P810" s="82" t="s">
        <v>4506</v>
      </c>
      <c r="Q810" s="82" t="s">
        <v>4456</v>
      </c>
      <c r="R810" s="82" t="s">
        <v>4507</v>
      </c>
      <c r="S810" s="82" t="s">
        <v>4508</v>
      </c>
      <c r="T810" s="82" t="s">
        <v>4457</v>
      </c>
      <c r="U810" s="82" t="s">
        <v>4457</v>
      </c>
      <c r="V810" s="82" t="s">
        <v>4457</v>
      </c>
      <c r="W810" s="82" t="s">
        <v>173</v>
      </c>
      <c r="X810" s="82" t="s">
        <v>4517</v>
      </c>
      <c r="Y810" s="82" t="s">
        <v>4457</v>
      </c>
      <c r="Z810" s="80" t="str">
        <f>IF(OR(R:R="",S:S=""),"Missing",IF(OR(S:S="Both EC and Condoms",S:S="Condom",S:S="EC"),"Yes",IF(AND(R:R&lt;&gt;"0: No Method",R:R&lt;&gt;"6: EC",R:R&lt;&gt;"5: Condoms"),"Yes","No")))</f>
        <v>No</v>
      </c>
      <c r="AA8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10" s="80" t="str">
        <f>IF(W:W="Pregnant","Pregnant",IF(AND(Z:Z="No",AA:AA="Yes"),"Adopter",IF(Z:Z="Yes","Continuing User",IF(AND(Z:Z="No",AA:AA="No"),"Non-user","Missing"))))</f>
        <v>Adopter</v>
      </c>
      <c r="AC810" s="80">
        <f>VLOOKUP(N810,Registration!O:P,2,FALSE)</f>
        <v>19</v>
      </c>
      <c r="AD810" s="82" t="s">
        <v>4510</v>
      </c>
      <c r="AE810" s="82"/>
      <c r="AF810" s="82"/>
      <c r="AG810" s="82"/>
      <c r="AH810" s="82"/>
    </row>
    <row r="811" spans="1:34" s="80" customFormat="1" ht="23.1" customHeight="1">
      <c r="A811" s="82" t="s">
        <v>80</v>
      </c>
      <c r="B811" s="82" t="s">
        <v>26</v>
      </c>
      <c r="C811" s="82" t="s">
        <v>27</v>
      </c>
      <c r="D811" s="82" t="s">
        <v>28</v>
      </c>
      <c r="E811" s="82" t="s">
        <v>28</v>
      </c>
      <c r="F811" s="82" t="s">
        <v>111</v>
      </c>
      <c r="G811" s="82" t="s">
        <v>167</v>
      </c>
      <c r="H811" s="80" t="s">
        <v>8159</v>
      </c>
      <c r="I811" s="82" t="s">
        <v>8161</v>
      </c>
      <c r="J811" s="82">
        <v>29</v>
      </c>
      <c r="K811" s="82">
        <v>8</v>
      </c>
      <c r="L811" s="82">
        <v>2018</v>
      </c>
      <c r="M811" s="76">
        <f t="shared" si="12"/>
        <v>43341</v>
      </c>
      <c r="N811" s="82" t="s">
        <v>864</v>
      </c>
      <c r="O811" s="82">
        <v>19</v>
      </c>
      <c r="P811" s="82" t="s">
        <v>4506</v>
      </c>
      <c r="Q811" s="82" t="s">
        <v>4456</v>
      </c>
      <c r="R811" s="82" t="s">
        <v>4507</v>
      </c>
      <c r="S811" s="82" t="s">
        <v>4508</v>
      </c>
      <c r="T811" s="82" t="s">
        <v>4457</v>
      </c>
      <c r="U811" s="82" t="s">
        <v>4457</v>
      </c>
      <c r="V811" s="82" t="s">
        <v>4457</v>
      </c>
      <c r="W811" s="82" t="s">
        <v>173</v>
      </c>
      <c r="X811" s="82" t="s">
        <v>4517</v>
      </c>
      <c r="Y811" s="82" t="s">
        <v>4457</v>
      </c>
      <c r="Z811" s="80" t="str">
        <f>IF(OR(R:R="",S:S=""),"Missing",IF(OR(S:S="Both EC and Condoms",S:S="Condom",S:S="EC"),"Yes",IF(AND(R:R&lt;&gt;"0: No Method",R:R&lt;&gt;"6: EC",R:R&lt;&gt;"5: Condoms"),"Yes","No")))</f>
        <v>No</v>
      </c>
      <c r="AA8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11" s="80" t="str">
        <f>IF(W:W="Pregnant","Pregnant",IF(AND(Z:Z="No",AA:AA="Yes"),"Adopter",IF(Z:Z="Yes","Continuing User",IF(AND(Z:Z="No",AA:AA="No"),"Non-user","Missing"))))</f>
        <v>Adopter</v>
      </c>
      <c r="AC811" s="80">
        <f>VLOOKUP(N811,Registration!O:P,2,FALSE)</f>
        <v>19</v>
      </c>
      <c r="AD811" s="82" t="s">
        <v>4510</v>
      </c>
      <c r="AE811" s="82"/>
      <c r="AF811" s="82"/>
      <c r="AG811" s="82"/>
      <c r="AH811" s="82"/>
    </row>
    <row r="812" spans="1:34" s="80" customFormat="1" ht="23.1" customHeight="1">
      <c r="A812" s="82" t="s">
        <v>80</v>
      </c>
      <c r="B812" s="82" t="s">
        <v>26</v>
      </c>
      <c r="C812" s="82" t="s">
        <v>27</v>
      </c>
      <c r="D812" s="82" t="s">
        <v>28</v>
      </c>
      <c r="E812" s="82" t="s">
        <v>28</v>
      </c>
      <c r="F812" s="82" t="s">
        <v>111</v>
      </c>
      <c r="G812" s="82" t="s">
        <v>167</v>
      </c>
      <c r="H812" s="80" t="s">
        <v>8159</v>
      </c>
      <c r="I812" s="82" t="s">
        <v>8161</v>
      </c>
      <c r="J812" s="82">
        <v>29</v>
      </c>
      <c r="K812" s="82">
        <v>8</v>
      </c>
      <c r="L812" s="82">
        <v>2018</v>
      </c>
      <c r="M812" s="76">
        <f t="shared" si="12"/>
        <v>43341</v>
      </c>
      <c r="N812" s="82" t="s">
        <v>866</v>
      </c>
      <c r="O812" s="82">
        <v>18</v>
      </c>
      <c r="P812" s="82" t="s">
        <v>4506</v>
      </c>
      <c r="Q812" s="82" t="s">
        <v>4456</v>
      </c>
      <c r="R812" s="82" t="s">
        <v>4507</v>
      </c>
      <c r="S812" s="82" t="s">
        <v>4508</v>
      </c>
      <c r="T812" s="82" t="s">
        <v>4457</v>
      </c>
      <c r="U812" s="82" t="s">
        <v>4457</v>
      </c>
      <c r="V812" s="82" t="s">
        <v>4457</v>
      </c>
      <c r="W812" s="82" t="s">
        <v>173</v>
      </c>
      <c r="X812" s="82" t="s">
        <v>4517</v>
      </c>
      <c r="Y812" s="82" t="s">
        <v>4457</v>
      </c>
      <c r="Z812" s="80" t="str">
        <f>IF(OR(R:R="",S:S=""),"Missing",IF(OR(S:S="Both EC and Condoms",S:S="Condom",S:S="EC"),"Yes",IF(AND(R:R&lt;&gt;"0: No Method",R:R&lt;&gt;"6: EC",R:R&lt;&gt;"5: Condoms"),"Yes","No")))</f>
        <v>No</v>
      </c>
      <c r="AA8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12" s="80" t="str">
        <f>IF(W:W="Pregnant","Pregnant",IF(AND(Z:Z="No",AA:AA="Yes"),"Adopter",IF(Z:Z="Yes","Continuing User",IF(AND(Z:Z="No",AA:AA="No"),"Non-user","Missing"))))</f>
        <v>Adopter</v>
      </c>
      <c r="AC812" s="80">
        <f>VLOOKUP(N812,Registration!O:P,2,FALSE)</f>
        <v>18</v>
      </c>
      <c r="AD812" s="82" t="s">
        <v>4510</v>
      </c>
      <c r="AE812" s="82"/>
      <c r="AF812" s="82"/>
      <c r="AG812" s="82"/>
      <c r="AH812" s="82"/>
    </row>
    <row r="813" spans="1:34" s="80" customFormat="1" ht="23.1" customHeight="1">
      <c r="A813" s="82" t="s">
        <v>80</v>
      </c>
      <c r="B813" s="82" t="s">
        <v>26</v>
      </c>
      <c r="C813" s="82" t="s">
        <v>27</v>
      </c>
      <c r="D813" s="82" t="s">
        <v>28</v>
      </c>
      <c r="E813" s="82" t="s">
        <v>28</v>
      </c>
      <c r="F813" s="82" t="s">
        <v>111</v>
      </c>
      <c r="G813" s="82" t="s">
        <v>167</v>
      </c>
      <c r="H813" s="80" t="s">
        <v>8159</v>
      </c>
      <c r="I813" s="82" t="s">
        <v>8161</v>
      </c>
      <c r="J813" s="82">
        <v>30</v>
      </c>
      <c r="K813" s="82">
        <v>8</v>
      </c>
      <c r="L813" s="82">
        <v>2018</v>
      </c>
      <c r="M813" s="76">
        <f t="shared" si="12"/>
        <v>43342</v>
      </c>
      <c r="N813" s="82" t="s">
        <v>868</v>
      </c>
      <c r="O813" s="82">
        <v>19</v>
      </c>
      <c r="P813" s="82" t="s">
        <v>4506</v>
      </c>
      <c r="Q813" s="82" t="s">
        <v>4456</v>
      </c>
      <c r="R813" s="82" t="s">
        <v>4507</v>
      </c>
      <c r="S813" s="82" t="s">
        <v>4508</v>
      </c>
      <c r="T813" s="82" t="s">
        <v>4457</v>
      </c>
      <c r="U813" s="82" t="s">
        <v>4457</v>
      </c>
      <c r="V813" s="82" t="s">
        <v>4457</v>
      </c>
      <c r="W813" s="82" t="s">
        <v>173</v>
      </c>
      <c r="X813" s="82" t="s">
        <v>4517</v>
      </c>
      <c r="Y813" s="82" t="s">
        <v>4457</v>
      </c>
      <c r="Z813" s="80" t="str">
        <f>IF(OR(R:R="",S:S=""),"Missing",IF(OR(S:S="Both EC and Condoms",S:S="Condom",S:S="EC"),"Yes",IF(AND(R:R&lt;&gt;"0: No Method",R:R&lt;&gt;"6: EC",R:R&lt;&gt;"5: Condoms"),"Yes","No")))</f>
        <v>No</v>
      </c>
      <c r="AA8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13" s="80" t="str">
        <f>IF(W:W="Pregnant","Pregnant",IF(AND(Z:Z="No",AA:AA="Yes"),"Adopter",IF(Z:Z="Yes","Continuing User",IF(AND(Z:Z="No",AA:AA="No"),"Non-user","Missing"))))</f>
        <v>Adopter</v>
      </c>
      <c r="AC813" s="80">
        <f>VLOOKUP(N813,Registration!O:P,2,FALSE)</f>
        <v>19</v>
      </c>
      <c r="AD813" s="82" t="s">
        <v>4510</v>
      </c>
      <c r="AE813" s="82"/>
      <c r="AF813" s="82"/>
      <c r="AG813" s="82"/>
      <c r="AH813" s="82"/>
    </row>
    <row r="814" spans="1:34" s="80" customFormat="1" ht="23.1" customHeight="1">
      <c r="A814" s="82" t="s">
        <v>80</v>
      </c>
      <c r="B814" s="82" t="s">
        <v>26</v>
      </c>
      <c r="C814" s="82" t="s">
        <v>27</v>
      </c>
      <c r="D814" s="82" t="s">
        <v>28</v>
      </c>
      <c r="E814" s="82" t="s">
        <v>28</v>
      </c>
      <c r="F814" s="82" t="s">
        <v>29</v>
      </c>
      <c r="G814" s="82" t="s">
        <v>1887</v>
      </c>
      <c r="H814" s="80" t="s">
        <v>8165</v>
      </c>
      <c r="I814" s="82" t="s">
        <v>8163</v>
      </c>
      <c r="J814" s="82">
        <v>30</v>
      </c>
      <c r="K814" s="82">
        <v>8</v>
      </c>
      <c r="L814" s="82">
        <v>2018</v>
      </c>
      <c r="M814" s="76">
        <f t="shared" si="12"/>
        <v>43342</v>
      </c>
      <c r="N814" s="82" t="s">
        <v>2607</v>
      </c>
      <c r="O814" s="82">
        <v>19</v>
      </c>
      <c r="P814" s="82" t="s">
        <v>4506</v>
      </c>
      <c r="Q814" s="82" t="s">
        <v>4456</v>
      </c>
      <c r="R814" s="82" t="s">
        <v>4507</v>
      </c>
      <c r="S814" s="82" t="s">
        <v>4508</v>
      </c>
      <c r="T814" s="82" t="s">
        <v>4456</v>
      </c>
      <c r="U814" s="82" t="s">
        <v>4456</v>
      </c>
      <c r="V814" s="82" t="s">
        <v>4456</v>
      </c>
      <c r="W814" s="82" t="s">
        <v>173</v>
      </c>
      <c r="X814" s="82" t="s">
        <v>4522</v>
      </c>
      <c r="Y814" s="82" t="s">
        <v>4457</v>
      </c>
      <c r="Z814" s="80" t="str">
        <f>IF(OR(R:R="",S:S=""),"Missing",IF(OR(S:S="Both EC and Condoms",S:S="Condom",S:S="EC"),"Yes",IF(AND(R:R&lt;&gt;"0: No Method",R:R&lt;&gt;"6: EC",R:R&lt;&gt;"5: Condoms"),"Yes","No")))</f>
        <v>No</v>
      </c>
      <c r="AA8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14" s="80" t="str">
        <f>IF(W:W="Pregnant","Pregnant",IF(AND(Z:Z="No",AA:AA="Yes"),"Adopter",IF(Z:Z="Yes","Continuing User",IF(AND(Z:Z="No",AA:AA="No"),"Non-user","Missing"))))</f>
        <v>Adopter</v>
      </c>
      <c r="AC814" s="80">
        <f>VLOOKUP(N814,Registration!O:P,2,FALSE)</f>
        <v>19</v>
      </c>
      <c r="AD814" s="82" t="s">
        <v>4528</v>
      </c>
      <c r="AE814" s="83" t="s">
        <v>2605</v>
      </c>
      <c r="AF814" s="82" t="s">
        <v>4574</v>
      </c>
      <c r="AG814" s="82" t="s">
        <v>4575</v>
      </c>
      <c r="AH814" s="84"/>
    </row>
    <row r="815" spans="1:34" s="80" customFormat="1" ht="23.1" customHeight="1">
      <c r="A815" s="82" t="s">
        <v>80</v>
      </c>
      <c r="B815" s="82" t="s">
        <v>26</v>
      </c>
      <c r="C815" s="82" t="s">
        <v>27</v>
      </c>
      <c r="D815" s="82" t="s">
        <v>28</v>
      </c>
      <c r="E815" s="82" t="s">
        <v>28</v>
      </c>
      <c r="F815" s="82" t="s">
        <v>29</v>
      </c>
      <c r="G815" s="82" t="s">
        <v>1887</v>
      </c>
      <c r="H815" s="80" t="s">
        <v>8165</v>
      </c>
      <c r="I815" s="82" t="s">
        <v>8163</v>
      </c>
      <c r="J815" s="82">
        <v>30</v>
      </c>
      <c r="K815" s="82">
        <v>8</v>
      </c>
      <c r="L815" s="82">
        <v>2018</v>
      </c>
      <c r="M815" s="76">
        <f t="shared" si="12"/>
        <v>43342</v>
      </c>
      <c r="N815" s="82" t="s">
        <v>2077</v>
      </c>
      <c r="O815" s="82">
        <v>18</v>
      </c>
      <c r="P815" s="82" t="s">
        <v>4506</v>
      </c>
      <c r="Q815" s="82" t="s">
        <v>4456</v>
      </c>
      <c r="R815" s="82" t="s">
        <v>4507</v>
      </c>
      <c r="S815" s="82" t="s">
        <v>4508</v>
      </c>
      <c r="T815" s="82" t="s">
        <v>4456</v>
      </c>
      <c r="U815" s="82" t="s">
        <v>4456</v>
      </c>
      <c r="V815" s="82" t="s">
        <v>4456</v>
      </c>
      <c r="W815" s="82" t="s">
        <v>173</v>
      </c>
      <c r="X815" s="82" t="s">
        <v>4516</v>
      </c>
      <c r="Y815" s="82" t="s">
        <v>4456</v>
      </c>
      <c r="Z815" s="80" t="str">
        <f>IF(OR(R:R="",S:S=""),"Missing",IF(OR(S:S="Both EC and Condoms",S:S="Condom",S:S="EC"),"Yes",IF(AND(R:R&lt;&gt;"0: No Method",R:R&lt;&gt;"6: EC",R:R&lt;&gt;"5: Condoms"),"Yes","No")))</f>
        <v>No</v>
      </c>
      <c r="AA8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15" s="80" t="str">
        <f>IF(W:W="Pregnant","Pregnant",IF(AND(Z:Z="No",AA:AA="Yes"),"Adopter",IF(Z:Z="Yes","Continuing User",IF(AND(Z:Z="No",AA:AA="No"),"Non-user","Missing"))))</f>
        <v>Adopter</v>
      </c>
      <c r="AC815" s="80">
        <f>VLOOKUP(N815,Registration!O:P,2,FALSE)</f>
        <v>15</v>
      </c>
      <c r="AD815" s="82" t="s">
        <v>4510</v>
      </c>
      <c r="AE815" s="82"/>
      <c r="AF815" s="82"/>
      <c r="AG815" s="82"/>
      <c r="AH815" s="82"/>
    </row>
    <row r="816" spans="1:34" s="80" customFormat="1" ht="23.1" customHeight="1">
      <c r="A816" s="82" t="s">
        <v>83</v>
      </c>
      <c r="B816" s="82" t="s">
        <v>26</v>
      </c>
      <c r="C816" s="82" t="s">
        <v>27</v>
      </c>
      <c r="D816" s="82" t="s">
        <v>28</v>
      </c>
      <c r="E816" s="82" t="s">
        <v>28</v>
      </c>
      <c r="F816" s="82" t="s">
        <v>111</v>
      </c>
      <c r="G816" s="82" t="s">
        <v>167</v>
      </c>
      <c r="H816" s="80" t="s">
        <v>8159</v>
      </c>
      <c r="I816" s="82" t="s">
        <v>8161</v>
      </c>
      <c r="J816" s="82">
        <v>4</v>
      </c>
      <c r="K816" s="82">
        <v>9</v>
      </c>
      <c r="L816" s="82">
        <v>2018</v>
      </c>
      <c r="M816" s="76">
        <f t="shared" si="12"/>
        <v>43347</v>
      </c>
      <c r="N816" s="80" t="s">
        <v>800</v>
      </c>
      <c r="O816" s="80">
        <v>15</v>
      </c>
      <c r="P816" s="82" t="s">
        <v>4506</v>
      </c>
      <c r="Q816" s="82" t="s">
        <v>4456</v>
      </c>
      <c r="R816" s="82" t="s">
        <v>4507</v>
      </c>
      <c r="S816" s="82" t="s">
        <v>4508</v>
      </c>
      <c r="T816" s="82" t="s">
        <v>4456</v>
      </c>
      <c r="U816" s="82" t="s">
        <v>4456</v>
      </c>
      <c r="V816" s="82" t="s">
        <v>4456</v>
      </c>
      <c r="W816" s="82" t="s">
        <v>173</v>
      </c>
      <c r="X816" s="82" t="s">
        <v>4516</v>
      </c>
      <c r="Y816" s="82" t="s">
        <v>4456</v>
      </c>
      <c r="Z816" s="80" t="str">
        <f>IF(OR(R:R="",S:S=""),"Missing",IF(OR(S:S="Both EC and Condoms",S:S="Condom",S:S="EC"),"Yes",IF(AND(R:R&lt;&gt;"0: No Method",R:R&lt;&gt;"6: EC",R:R&lt;&gt;"5: Condoms"),"Yes","No")))</f>
        <v>No</v>
      </c>
      <c r="AA8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16" s="80" t="str">
        <f>IF(W:W="Pregnant","Pregnant",IF(AND(Z:Z="No",AA:AA="Yes"),"Adopter",IF(Z:Z="Yes","Continuing User",IF(AND(Z:Z="No",AA:AA="No"),"Non-user","Missing"))))</f>
        <v>Adopter</v>
      </c>
      <c r="AC816" s="80">
        <f>VLOOKUP(N816,Registration!O:P,2,FALSE)</f>
        <v>19</v>
      </c>
      <c r="AD816" s="82" t="s">
        <v>4510</v>
      </c>
      <c r="AE816" s="82"/>
      <c r="AF816" s="82"/>
      <c r="AG816" s="82"/>
      <c r="AH816" s="82"/>
    </row>
    <row r="817" spans="1:34" s="80" customFormat="1" ht="23.1" customHeight="1">
      <c r="A817" s="82" t="s">
        <v>83</v>
      </c>
      <c r="B817" s="82" t="s">
        <v>26</v>
      </c>
      <c r="C817" s="82" t="s">
        <v>27</v>
      </c>
      <c r="D817" s="82" t="s">
        <v>28</v>
      </c>
      <c r="E817" s="82" t="s">
        <v>28</v>
      </c>
      <c r="F817" s="82" t="s">
        <v>111</v>
      </c>
      <c r="G817" s="82" t="s">
        <v>167</v>
      </c>
      <c r="H817" s="80" t="s">
        <v>8159</v>
      </c>
      <c r="I817" s="82" t="s">
        <v>8161</v>
      </c>
      <c r="J817" s="82">
        <v>4</v>
      </c>
      <c r="K817" s="82">
        <v>9</v>
      </c>
      <c r="L817" s="82">
        <v>2018</v>
      </c>
      <c r="M817" s="76">
        <f t="shared" si="12"/>
        <v>43347</v>
      </c>
      <c r="N817" s="80" t="s">
        <v>871</v>
      </c>
      <c r="O817" s="80">
        <v>18</v>
      </c>
      <c r="P817" s="82" t="s">
        <v>4506</v>
      </c>
      <c r="Q817" s="82" t="s">
        <v>4456</v>
      </c>
      <c r="R817" s="82" t="s">
        <v>4507</v>
      </c>
      <c r="S817" s="82" t="s">
        <v>4508</v>
      </c>
      <c r="T817" s="82" t="s">
        <v>4456</v>
      </c>
      <c r="U817" s="82" t="s">
        <v>4456</v>
      </c>
      <c r="V817" s="82" t="s">
        <v>4456</v>
      </c>
      <c r="W817" s="82" t="s">
        <v>173</v>
      </c>
      <c r="X817" s="82" t="s">
        <v>4516</v>
      </c>
      <c r="Y817" s="82" t="s">
        <v>4456</v>
      </c>
      <c r="Z817" s="80" t="str">
        <f>IF(OR(R:R="",S:S=""),"Missing",IF(OR(S:S="Both EC and Condoms",S:S="Condom",S:S="EC"),"Yes",IF(AND(R:R&lt;&gt;"0: No Method",R:R&lt;&gt;"6: EC",R:R&lt;&gt;"5: Condoms"),"Yes","No")))</f>
        <v>No</v>
      </c>
      <c r="AA8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17" s="80" t="str">
        <f>IF(W:W="Pregnant","Pregnant",IF(AND(Z:Z="No",AA:AA="Yes"),"Adopter",IF(Z:Z="Yes","Continuing User",IF(AND(Z:Z="No",AA:AA="No"),"Non-user","Missing"))))</f>
        <v>Adopter</v>
      </c>
      <c r="AC817" s="80">
        <f>VLOOKUP(N817,Registration!O:P,2,FALSE)</f>
        <v>18</v>
      </c>
      <c r="AD817" s="82" t="s">
        <v>4510</v>
      </c>
      <c r="AE817" s="82"/>
      <c r="AF817" s="82"/>
      <c r="AG817" s="82"/>
      <c r="AH817" s="82"/>
    </row>
    <row r="818" spans="1:34" s="80" customFormat="1" ht="23.1" customHeight="1">
      <c r="A818" s="82" t="s">
        <v>83</v>
      </c>
      <c r="B818" s="82" t="s">
        <v>26</v>
      </c>
      <c r="C818" s="82" t="s">
        <v>27</v>
      </c>
      <c r="D818" s="82" t="s">
        <v>28</v>
      </c>
      <c r="E818" s="82" t="s">
        <v>28</v>
      </c>
      <c r="F818" s="82" t="s">
        <v>111</v>
      </c>
      <c r="G818" s="82" t="s">
        <v>167</v>
      </c>
      <c r="H818" s="80" t="s">
        <v>8159</v>
      </c>
      <c r="I818" s="82" t="s">
        <v>8160</v>
      </c>
      <c r="J818" s="82">
        <v>7</v>
      </c>
      <c r="K818" s="82">
        <v>9</v>
      </c>
      <c r="L818" s="82">
        <v>2018</v>
      </c>
      <c r="M818" s="76">
        <f t="shared" si="12"/>
        <v>43350</v>
      </c>
      <c r="N818" s="82" t="s">
        <v>876</v>
      </c>
      <c r="O818" s="82">
        <v>19</v>
      </c>
      <c r="P818" s="82" t="s">
        <v>4506</v>
      </c>
      <c r="Q818" s="82" t="s">
        <v>4456</v>
      </c>
      <c r="R818" s="82" t="s">
        <v>4507</v>
      </c>
      <c r="S818" s="82" t="s">
        <v>4508</v>
      </c>
      <c r="T818" s="82" t="s">
        <v>4456</v>
      </c>
      <c r="U818" s="82" t="s">
        <v>4456</v>
      </c>
      <c r="V818" s="82" t="s">
        <v>4456</v>
      </c>
      <c r="W818" s="82" t="s">
        <v>173</v>
      </c>
      <c r="X818" s="80" t="s">
        <v>4518</v>
      </c>
      <c r="Y818" s="82" t="s">
        <v>4457</v>
      </c>
      <c r="Z818" s="80" t="str">
        <f>IF(OR(R:R="",S:S=""),"Missing",IF(OR(S:S="Both EC and Condoms",S:S="Condom",S:S="EC"),"Yes",IF(AND(R:R&lt;&gt;"0: No Method",R:R&lt;&gt;"6: EC",R:R&lt;&gt;"5: Condoms"),"Yes","No")))</f>
        <v>No</v>
      </c>
      <c r="AA8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18" s="80" t="str">
        <f>IF(W:W="Pregnant","Pregnant",IF(AND(Z:Z="No",AA:AA="Yes"),"Adopter",IF(Z:Z="Yes","Continuing User",IF(AND(Z:Z="No",AA:AA="No"),"Non-user","Missing"))))</f>
        <v>Adopter</v>
      </c>
      <c r="AC818" s="80">
        <f>VLOOKUP(N818,Registration!O:P,2,FALSE)</f>
        <v>19</v>
      </c>
      <c r="AD818" s="82" t="s">
        <v>4510</v>
      </c>
      <c r="AE818" s="82"/>
      <c r="AF818" s="82"/>
      <c r="AG818" s="82"/>
      <c r="AH818" s="82"/>
    </row>
    <row r="819" spans="1:34" s="80" customFormat="1" ht="23.1" customHeight="1">
      <c r="A819" s="82" t="s">
        <v>83</v>
      </c>
      <c r="B819" s="82" t="s">
        <v>26</v>
      </c>
      <c r="C819" s="82" t="s">
        <v>27</v>
      </c>
      <c r="D819" s="82" t="s">
        <v>28</v>
      </c>
      <c r="E819" s="82" t="s">
        <v>28</v>
      </c>
      <c r="F819" s="82" t="s">
        <v>111</v>
      </c>
      <c r="G819" s="82" t="s">
        <v>167</v>
      </c>
      <c r="H819" s="80" t="s">
        <v>8159</v>
      </c>
      <c r="I819" s="82" t="s">
        <v>8160</v>
      </c>
      <c r="J819" s="82">
        <v>7</v>
      </c>
      <c r="K819" s="82">
        <v>9</v>
      </c>
      <c r="L819" s="82">
        <v>2018</v>
      </c>
      <c r="M819" s="76">
        <f t="shared" si="12"/>
        <v>43350</v>
      </c>
      <c r="N819" s="82" t="s">
        <v>878</v>
      </c>
      <c r="O819" s="82">
        <v>19</v>
      </c>
      <c r="P819" s="82" t="s">
        <v>4506</v>
      </c>
      <c r="Q819" s="82" t="s">
        <v>4456</v>
      </c>
      <c r="R819" s="82" t="s">
        <v>4507</v>
      </c>
      <c r="S819" s="82" t="s">
        <v>4508</v>
      </c>
      <c r="T819" s="82" t="s">
        <v>4456</v>
      </c>
      <c r="U819" s="82" t="s">
        <v>4456</v>
      </c>
      <c r="V819" s="82" t="s">
        <v>4456</v>
      </c>
      <c r="W819" s="82" t="s">
        <v>173</v>
      </c>
      <c r="X819" s="82" t="s">
        <v>4516</v>
      </c>
      <c r="Y819" s="82" t="s">
        <v>4456</v>
      </c>
      <c r="Z819" s="80" t="str">
        <f>IF(OR(R:R="",S:S=""),"Missing",IF(OR(S:S="Both EC and Condoms",S:S="Condom",S:S="EC"),"Yes",IF(AND(R:R&lt;&gt;"0: No Method",R:R&lt;&gt;"6: EC",R:R&lt;&gt;"5: Condoms"),"Yes","No")))</f>
        <v>No</v>
      </c>
      <c r="AA8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19" s="80" t="str">
        <f>IF(W:W="Pregnant","Pregnant",IF(AND(Z:Z="No",AA:AA="Yes"),"Adopter",IF(Z:Z="Yes","Continuing User",IF(AND(Z:Z="No",AA:AA="No"),"Non-user","Missing"))))</f>
        <v>Adopter</v>
      </c>
      <c r="AC819" s="80">
        <f>VLOOKUP(N819,Registration!O:P,2,FALSE)</f>
        <v>19</v>
      </c>
      <c r="AD819" s="82" t="s">
        <v>4510</v>
      </c>
      <c r="AE819" s="82"/>
      <c r="AF819" s="82"/>
      <c r="AG819" s="82"/>
      <c r="AH819" s="82"/>
    </row>
    <row r="820" spans="1:34" s="80" customFormat="1" ht="23.1" customHeight="1">
      <c r="A820" s="82" t="s">
        <v>83</v>
      </c>
      <c r="B820" s="82" t="s">
        <v>26</v>
      </c>
      <c r="C820" s="82" t="s">
        <v>27</v>
      </c>
      <c r="D820" s="82" t="s">
        <v>28</v>
      </c>
      <c r="E820" s="82" t="s">
        <v>28</v>
      </c>
      <c r="F820" s="82" t="s">
        <v>111</v>
      </c>
      <c r="G820" s="82" t="s">
        <v>167</v>
      </c>
      <c r="H820" s="80" t="s">
        <v>8159</v>
      </c>
      <c r="I820" s="82" t="s">
        <v>8160</v>
      </c>
      <c r="J820" s="82">
        <v>7</v>
      </c>
      <c r="K820" s="82">
        <v>9</v>
      </c>
      <c r="L820" s="82">
        <v>2018</v>
      </c>
      <c r="M820" s="76">
        <f t="shared" si="12"/>
        <v>43350</v>
      </c>
      <c r="N820" s="82" t="s">
        <v>327</v>
      </c>
      <c r="O820" s="82">
        <v>18</v>
      </c>
      <c r="P820" s="82" t="s">
        <v>4506</v>
      </c>
      <c r="Q820" s="82" t="s">
        <v>4456</v>
      </c>
      <c r="R820" s="82" t="s">
        <v>4507</v>
      </c>
      <c r="S820" s="82" t="s">
        <v>4508</v>
      </c>
      <c r="T820" s="82" t="s">
        <v>4457</v>
      </c>
      <c r="U820" s="82" t="s">
        <v>4457</v>
      </c>
      <c r="V820" s="82" t="s">
        <v>4457</v>
      </c>
      <c r="W820" s="82" t="s">
        <v>173</v>
      </c>
      <c r="X820" s="82" t="s">
        <v>4507</v>
      </c>
      <c r="Y820" s="82" t="s">
        <v>4457</v>
      </c>
      <c r="Z820" s="80" t="str">
        <f>IF(OR(R:R="",S:S=""),"Missing",IF(OR(S:S="Both EC and Condoms",S:S="Condom",S:S="EC"),"Yes",IF(AND(R:R&lt;&gt;"0: No Method",R:R&lt;&gt;"6: EC",R:R&lt;&gt;"5: Condoms"),"Yes","No")))</f>
        <v>No</v>
      </c>
      <c r="AA8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20" s="80" t="s">
        <v>4509</v>
      </c>
      <c r="AC820" s="80">
        <f>VLOOKUP(N820,Registration!O:P,2,FALSE)</f>
        <v>18</v>
      </c>
      <c r="AD820" s="82" t="s">
        <v>4510</v>
      </c>
      <c r="AE820" s="82"/>
      <c r="AF820" s="82"/>
      <c r="AG820" s="82"/>
      <c r="AH820" s="82"/>
    </row>
    <row r="821" spans="1:34" s="80" customFormat="1" ht="23.1" customHeight="1">
      <c r="A821" s="82" t="s">
        <v>83</v>
      </c>
      <c r="B821" s="82" t="s">
        <v>26</v>
      </c>
      <c r="C821" s="82" t="s">
        <v>27</v>
      </c>
      <c r="D821" s="82" t="s">
        <v>28</v>
      </c>
      <c r="E821" s="82" t="s">
        <v>28</v>
      </c>
      <c r="F821" s="82" t="s">
        <v>111</v>
      </c>
      <c r="G821" s="82" t="s">
        <v>167</v>
      </c>
      <c r="H821" s="80" t="s">
        <v>8159</v>
      </c>
      <c r="I821" s="82" t="s">
        <v>8160</v>
      </c>
      <c r="J821" s="82">
        <v>7</v>
      </c>
      <c r="K821" s="82">
        <v>9</v>
      </c>
      <c r="L821" s="82">
        <v>2018</v>
      </c>
      <c r="M821" s="76">
        <f t="shared" si="12"/>
        <v>43350</v>
      </c>
      <c r="N821" s="82" t="s">
        <v>874</v>
      </c>
      <c r="O821" s="82">
        <v>19</v>
      </c>
      <c r="P821" s="82" t="s">
        <v>4506</v>
      </c>
      <c r="Q821" s="82" t="s">
        <v>4456</v>
      </c>
      <c r="R821" s="82" t="s">
        <v>4507</v>
      </c>
      <c r="S821" s="82" t="s">
        <v>4508</v>
      </c>
      <c r="T821" s="82" t="s">
        <v>4457</v>
      </c>
      <c r="U821" s="82" t="s">
        <v>4457</v>
      </c>
      <c r="V821" s="82" t="s">
        <v>4457</v>
      </c>
      <c r="W821" s="82" t="s">
        <v>173</v>
      </c>
      <c r="X821" s="82" t="s">
        <v>4507</v>
      </c>
      <c r="Y821" s="82" t="s">
        <v>4457</v>
      </c>
      <c r="Z821" s="80" t="str">
        <f>IF(OR(R:R="",S:S=""),"Missing",IF(OR(S:S="Both EC and Condoms",S:S="Condom",S:S="EC"),"Yes",IF(AND(R:R&lt;&gt;"0: No Method",R:R&lt;&gt;"6: EC",R:R&lt;&gt;"5: Condoms"),"Yes","No")))</f>
        <v>No</v>
      </c>
      <c r="AA8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21" s="80" t="s">
        <v>4509</v>
      </c>
      <c r="AC821" s="80">
        <f>VLOOKUP(N821,Registration!O:P,2,FALSE)</f>
        <v>19</v>
      </c>
      <c r="AD821" s="82" t="s">
        <v>4510</v>
      </c>
      <c r="AE821" s="82"/>
      <c r="AF821" s="82"/>
      <c r="AG821" s="82"/>
      <c r="AH821" s="82"/>
    </row>
    <row r="822" spans="1:34" s="80" customFormat="1" ht="23.1" customHeight="1">
      <c r="A822" s="82" t="s">
        <v>83</v>
      </c>
      <c r="B822" s="82" t="s">
        <v>26</v>
      </c>
      <c r="C822" s="82" t="s">
        <v>27</v>
      </c>
      <c r="D822" s="82" t="s">
        <v>28</v>
      </c>
      <c r="E822" s="82" t="s">
        <v>28</v>
      </c>
      <c r="F822" s="82" t="s">
        <v>111</v>
      </c>
      <c r="G822" s="82" t="s">
        <v>167</v>
      </c>
      <c r="H822" s="80" t="s">
        <v>8159</v>
      </c>
      <c r="I822" s="82" t="s">
        <v>8160</v>
      </c>
      <c r="J822" s="82">
        <v>7</v>
      </c>
      <c r="K822" s="82">
        <v>9</v>
      </c>
      <c r="L822" s="82">
        <v>2018</v>
      </c>
      <c r="M822" s="76">
        <f t="shared" si="12"/>
        <v>43350</v>
      </c>
      <c r="N822" s="82" t="s">
        <v>873</v>
      </c>
      <c r="O822" s="82">
        <v>19</v>
      </c>
      <c r="P822" s="82" t="s">
        <v>4506</v>
      </c>
      <c r="Q822" s="82" t="s">
        <v>4456</v>
      </c>
      <c r="R822" s="82" t="s">
        <v>4507</v>
      </c>
      <c r="S822" s="82" t="s">
        <v>4508</v>
      </c>
      <c r="T822" s="82" t="s">
        <v>4456</v>
      </c>
      <c r="U822" s="82" t="s">
        <v>4456</v>
      </c>
      <c r="V822" s="82" t="s">
        <v>4456</v>
      </c>
      <c r="W822" s="82" t="s">
        <v>173</v>
      </c>
      <c r="X822" s="82" t="s">
        <v>4516</v>
      </c>
      <c r="Y822" s="82" t="s">
        <v>4456</v>
      </c>
      <c r="Z822" s="80" t="str">
        <f>IF(OR(R:R="",S:S=""),"Missing",IF(OR(S:S="Both EC and Condoms",S:S="Condom",S:S="EC"),"Yes",IF(AND(R:R&lt;&gt;"0: No Method",R:R&lt;&gt;"6: EC",R:R&lt;&gt;"5: Condoms"),"Yes","No")))</f>
        <v>No</v>
      </c>
      <c r="AA8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22" s="80" t="str">
        <f>IF(W:W="Pregnant","Pregnant",IF(AND(Z:Z="No",AA:AA="Yes"),"Adopter",IF(Z:Z="Yes","Continuing User",IF(AND(Z:Z="No",AA:AA="No"),"Non-user","Missing"))))</f>
        <v>Adopter</v>
      </c>
      <c r="AC822" s="80">
        <f>VLOOKUP(N822,Registration!O:P,2,FALSE)</f>
        <v>19</v>
      </c>
      <c r="AD822" s="82" t="s">
        <v>4510</v>
      </c>
      <c r="AE822" s="82"/>
      <c r="AF822" s="82"/>
      <c r="AG822" s="82"/>
      <c r="AH822" s="82"/>
    </row>
    <row r="823" spans="1:34" s="80" customFormat="1" ht="23.1" customHeight="1">
      <c r="A823" s="82" t="s">
        <v>83</v>
      </c>
      <c r="B823" s="82" t="s">
        <v>26</v>
      </c>
      <c r="C823" s="82" t="s">
        <v>27</v>
      </c>
      <c r="D823" s="82" t="s">
        <v>28</v>
      </c>
      <c r="E823" s="82" t="s">
        <v>28</v>
      </c>
      <c r="F823" s="82" t="s">
        <v>29</v>
      </c>
      <c r="G823" s="82" t="s">
        <v>1887</v>
      </c>
      <c r="H823" s="80" t="s">
        <v>8165</v>
      </c>
      <c r="I823" s="82" t="s">
        <v>8163</v>
      </c>
      <c r="J823" s="82">
        <v>6</v>
      </c>
      <c r="K823" s="82">
        <v>9</v>
      </c>
      <c r="L823" s="82">
        <v>2018</v>
      </c>
      <c r="M823" s="76">
        <f t="shared" si="12"/>
        <v>43349</v>
      </c>
      <c r="N823" s="82" t="s">
        <v>2610</v>
      </c>
      <c r="O823" s="82">
        <v>19</v>
      </c>
      <c r="P823" s="82" t="s">
        <v>4506</v>
      </c>
      <c r="Q823" s="82" t="s">
        <v>4456</v>
      </c>
      <c r="R823" s="82" t="s">
        <v>4507</v>
      </c>
      <c r="S823" s="82" t="s">
        <v>4508</v>
      </c>
      <c r="T823" s="82" t="s">
        <v>4456</v>
      </c>
      <c r="U823" s="82" t="s">
        <v>4456</v>
      </c>
      <c r="V823" s="82" t="s">
        <v>4456</v>
      </c>
      <c r="W823" s="82" t="s">
        <v>173</v>
      </c>
      <c r="X823" s="82" t="s">
        <v>4516</v>
      </c>
      <c r="Y823" s="82" t="s">
        <v>4456</v>
      </c>
      <c r="Z823" s="80" t="str">
        <f>IF(OR(R:R="",S:S=""),"Missing",IF(OR(S:S="Both EC and Condoms",S:S="Condom",S:S="EC"),"Yes",IF(AND(R:R&lt;&gt;"0: No Method",R:R&lt;&gt;"6: EC",R:R&lt;&gt;"5: Condoms"),"Yes","No")))</f>
        <v>No</v>
      </c>
      <c r="AA8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23" s="80" t="str">
        <f>IF(W:W="Pregnant","Pregnant",IF(AND(Z:Z="No",AA:AA="Yes"),"Adopter",IF(Z:Z="Yes","Continuing User",IF(AND(Z:Z="No",AA:AA="No"),"Non-user","Missing"))))</f>
        <v>Adopter</v>
      </c>
      <c r="AC823" s="80">
        <f>VLOOKUP(N823,Registration!O:P,2,FALSE)</f>
        <v>19</v>
      </c>
      <c r="AD823" s="82" t="s">
        <v>4528</v>
      </c>
      <c r="AE823" s="83">
        <v>43351</v>
      </c>
      <c r="AF823" s="82" t="s">
        <v>4576</v>
      </c>
      <c r="AG823" s="82" t="s">
        <v>4577</v>
      </c>
      <c r="AH823" s="86">
        <v>0.71428571428571397</v>
      </c>
    </row>
    <row r="824" spans="1:34" s="80" customFormat="1" ht="23.1" customHeight="1">
      <c r="A824" s="82" t="s">
        <v>83</v>
      </c>
      <c r="B824" s="82" t="s">
        <v>26</v>
      </c>
      <c r="C824" s="82" t="s">
        <v>27</v>
      </c>
      <c r="D824" s="82" t="s">
        <v>28</v>
      </c>
      <c r="E824" s="82" t="s">
        <v>28</v>
      </c>
      <c r="F824" s="82" t="s">
        <v>29</v>
      </c>
      <c r="G824" s="82" t="s">
        <v>1887</v>
      </c>
      <c r="H824" s="80" t="s">
        <v>8165</v>
      </c>
      <c r="I824" s="82" t="s">
        <v>8163</v>
      </c>
      <c r="J824" s="82">
        <v>6</v>
      </c>
      <c r="K824" s="82">
        <v>9</v>
      </c>
      <c r="L824" s="82">
        <v>2018</v>
      </c>
      <c r="M824" s="76">
        <f t="shared" si="12"/>
        <v>43349</v>
      </c>
      <c r="N824" s="82" t="s">
        <v>2148</v>
      </c>
      <c r="O824" s="82">
        <v>19</v>
      </c>
      <c r="P824" s="82" t="s">
        <v>4511</v>
      </c>
      <c r="Q824" s="82" t="s">
        <v>4456</v>
      </c>
      <c r="R824" s="82" t="s">
        <v>4520</v>
      </c>
      <c r="S824" s="82" t="s">
        <v>4508</v>
      </c>
      <c r="T824" s="82" t="s">
        <v>4457</v>
      </c>
      <c r="U824" s="82" t="s">
        <v>4457</v>
      </c>
      <c r="V824" s="82" t="s">
        <v>4457</v>
      </c>
      <c r="W824" s="82" t="s">
        <v>173</v>
      </c>
      <c r="X824" s="82" t="s">
        <v>4517</v>
      </c>
      <c r="Y824" s="82" t="s">
        <v>4457</v>
      </c>
      <c r="Z824" s="80" t="str">
        <f>IF(OR(R:R="",S:S=""),"Missing",IF(OR(S:S="Both EC and Condoms",S:S="Condom",S:S="EC"),"Yes",IF(AND(R:R&lt;&gt;"0: No Method",R:R&lt;&gt;"6: EC",R:R&lt;&gt;"5: Condoms"),"Yes","No")))</f>
        <v>Yes</v>
      </c>
      <c r="AA8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24" s="80" t="str">
        <f>IF(W:W="Pregnant","Pregnant",IF(AND(Z:Z="No",AA:AA="Yes"),"Adopter",IF(Z:Z="Yes","Continuing User",IF(AND(Z:Z="No",AA:AA="No"),"Non-user","Missing"))))</f>
        <v>Continuing User</v>
      </c>
      <c r="AC824" s="80">
        <f>VLOOKUP(N824,Registration!O:P,2,FALSE)</f>
        <v>19</v>
      </c>
      <c r="AD824" s="82" t="s">
        <v>4510</v>
      </c>
      <c r="AE824" s="82"/>
      <c r="AF824" s="82"/>
      <c r="AG824" s="82"/>
      <c r="AH824" s="82"/>
    </row>
    <row r="825" spans="1:34" s="80" customFormat="1" ht="23.1" customHeight="1">
      <c r="A825" s="82" t="s">
        <v>83</v>
      </c>
      <c r="B825" s="82" t="s">
        <v>26</v>
      </c>
      <c r="C825" s="82" t="s">
        <v>27</v>
      </c>
      <c r="D825" s="82" t="s">
        <v>28</v>
      </c>
      <c r="E825" s="82" t="s">
        <v>28</v>
      </c>
      <c r="F825" s="82" t="s">
        <v>29</v>
      </c>
      <c r="G825" s="82" t="s">
        <v>1887</v>
      </c>
      <c r="H825" s="80" t="s">
        <v>8165</v>
      </c>
      <c r="I825" s="82" t="s">
        <v>8163</v>
      </c>
      <c r="J825" s="82">
        <v>7</v>
      </c>
      <c r="K825" s="82">
        <v>9</v>
      </c>
      <c r="L825" s="82">
        <v>2018</v>
      </c>
      <c r="M825" s="76">
        <f t="shared" si="12"/>
        <v>43350</v>
      </c>
      <c r="N825" s="82" t="s">
        <v>2612</v>
      </c>
      <c r="O825" s="82">
        <v>17</v>
      </c>
      <c r="P825" s="82" t="s">
        <v>4506</v>
      </c>
      <c r="Q825" s="82" t="s">
        <v>4456</v>
      </c>
      <c r="R825" s="82" t="s">
        <v>4507</v>
      </c>
      <c r="S825" s="82" t="s">
        <v>4508</v>
      </c>
      <c r="T825" s="82" t="s">
        <v>4457</v>
      </c>
      <c r="U825" s="82" t="s">
        <v>4457</v>
      </c>
      <c r="V825" s="82" t="s">
        <v>4457</v>
      </c>
      <c r="W825" s="82" t="s">
        <v>173</v>
      </c>
      <c r="X825" s="82" t="s">
        <v>4507</v>
      </c>
      <c r="Y825" s="82" t="s">
        <v>4457</v>
      </c>
      <c r="Z825" s="80" t="str">
        <f>IF(OR(R:R="",S:S=""),"Missing",IF(OR(S:S="Both EC and Condoms",S:S="Condom",S:S="EC"),"Yes",IF(AND(R:R&lt;&gt;"0: No Method",R:R&lt;&gt;"6: EC",R:R&lt;&gt;"5: Condoms"),"Yes","No")))</f>
        <v>No</v>
      </c>
      <c r="AA8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25" s="80" t="s">
        <v>4509</v>
      </c>
      <c r="AC825" s="80">
        <f>VLOOKUP(N825,Registration!O:P,2,FALSE)</f>
        <v>17</v>
      </c>
      <c r="AD825" s="82" t="s">
        <v>4510</v>
      </c>
      <c r="AE825" s="82"/>
      <c r="AF825" s="82"/>
      <c r="AG825" s="82"/>
      <c r="AH825" s="82"/>
    </row>
    <row r="826" spans="1:34" s="80" customFormat="1" ht="23.1" customHeight="1">
      <c r="A826" s="82" t="s">
        <v>83</v>
      </c>
      <c r="B826" s="82" t="s">
        <v>26</v>
      </c>
      <c r="C826" s="82" t="s">
        <v>27</v>
      </c>
      <c r="D826" s="82" t="s">
        <v>28</v>
      </c>
      <c r="E826" s="82" t="s">
        <v>28</v>
      </c>
      <c r="F826" s="82" t="s">
        <v>29</v>
      </c>
      <c r="G826" s="82" t="s">
        <v>1887</v>
      </c>
      <c r="H826" s="80" t="s">
        <v>8165</v>
      </c>
      <c r="I826" s="82" t="s">
        <v>8162</v>
      </c>
      <c r="J826" s="82">
        <v>8</v>
      </c>
      <c r="K826" s="82">
        <v>9</v>
      </c>
      <c r="L826" s="82">
        <v>2018</v>
      </c>
      <c r="M826" s="76">
        <f t="shared" si="12"/>
        <v>43351</v>
      </c>
      <c r="N826" s="82" t="s">
        <v>2614</v>
      </c>
      <c r="O826" s="82">
        <v>18</v>
      </c>
      <c r="P826" s="82" t="s">
        <v>4506</v>
      </c>
      <c r="Q826" s="82" t="s">
        <v>4456</v>
      </c>
      <c r="R826" s="82" t="s">
        <v>4507</v>
      </c>
      <c r="S826" s="82" t="s">
        <v>4508</v>
      </c>
      <c r="T826" s="82" t="s">
        <v>4457</v>
      </c>
      <c r="U826" s="82" t="s">
        <v>4457</v>
      </c>
      <c r="V826" s="82" t="s">
        <v>4457</v>
      </c>
      <c r="W826" s="82" t="s">
        <v>173</v>
      </c>
      <c r="X826" s="82" t="s">
        <v>4507</v>
      </c>
      <c r="Y826" s="82" t="s">
        <v>4457</v>
      </c>
      <c r="Z826" s="80" t="str">
        <f>IF(OR(R:R="",S:S=""),"Missing",IF(OR(S:S="Both EC and Condoms",S:S="Condom",S:S="EC"),"Yes",IF(AND(R:R&lt;&gt;"0: No Method",R:R&lt;&gt;"6: EC",R:R&lt;&gt;"5: Condoms"),"Yes","No")))</f>
        <v>No</v>
      </c>
      <c r="AA8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26" s="80" t="s">
        <v>4509</v>
      </c>
      <c r="AC826" s="80">
        <f>VLOOKUP(N826,Registration!O:P,2,FALSE)</f>
        <v>18</v>
      </c>
      <c r="AD826" s="82" t="s">
        <v>4528</v>
      </c>
      <c r="AE826" s="83">
        <v>43351</v>
      </c>
      <c r="AF826" s="82" t="s">
        <v>4578</v>
      </c>
      <c r="AG826" s="82" t="s">
        <v>4579</v>
      </c>
      <c r="AH826" s="86">
        <v>0.71428571428571397</v>
      </c>
    </row>
    <row r="827" spans="1:34" s="80" customFormat="1" ht="23.1" customHeight="1">
      <c r="A827" s="82" t="s">
        <v>83</v>
      </c>
      <c r="B827" s="82" t="s">
        <v>26</v>
      </c>
      <c r="C827" s="82" t="s">
        <v>27</v>
      </c>
      <c r="D827" s="82" t="s">
        <v>28</v>
      </c>
      <c r="E827" s="82" t="s">
        <v>28</v>
      </c>
      <c r="F827" s="82" t="s">
        <v>29</v>
      </c>
      <c r="G827" s="82" t="s">
        <v>1887</v>
      </c>
      <c r="H827" s="80" t="s">
        <v>8165</v>
      </c>
      <c r="I827" s="82" t="s">
        <v>8162</v>
      </c>
      <c r="J827" s="82">
        <v>8</v>
      </c>
      <c r="K827" s="82">
        <v>9</v>
      </c>
      <c r="L827" s="82">
        <v>2018</v>
      </c>
      <c r="M827" s="76">
        <f t="shared" si="12"/>
        <v>43351</v>
      </c>
      <c r="N827" s="82" t="s">
        <v>2612</v>
      </c>
      <c r="O827" s="82">
        <v>17</v>
      </c>
      <c r="P827" s="82" t="s">
        <v>4511</v>
      </c>
      <c r="Q827" s="82" t="s">
        <v>4456</v>
      </c>
      <c r="R827" s="82" t="s">
        <v>4507</v>
      </c>
      <c r="S827" s="82" t="s">
        <v>4508</v>
      </c>
      <c r="T827" s="82" t="s">
        <v>4457</v>
      </c>
      <c r="U827" s="82" t="s">
        <v>4457</v>
      </c>
      <c r="V827" s="82" t="s">
        <v>4457</v>
      </c>
      <c r="W827" s="82" t="s">
        <v>173</v>
      </c>
      <c r="X827" s="82" t="s">
        <v>4507</v>
      </c>
      <c r="Y827" s="82" t="s">
        <v>4457</v>
      </c>
      <c r="Z827" s="80" t="str">
        <f>IF(OR(R:R="",S:S=""),"Missing",IF(OR(S:S="Both EC and Condoms",S:S="Condom",S:S="EC"),"Yes",IF(AND(R:R&lt;&gt;"0: No Method",R:R&lt;&gt;"6: EC",R:R&lt;&gt;"5: Condoms"),"Yes","No")))</f>
        <v>No</v>
      </c>
      <c r="AA8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27" s="80" t="s">
        <v>4509</v>
      </c>
      <c r="AC827" s="80">
        <f>VLOOKUP(N827,Registration!O:P,2,FALSE)</f>
        <v>17</v>
      </c>
      <c r="AD827" s="82" t="s">
        <v>4528</v>
      </c>
      <c r="AE827" s="83">
        <v>43351</v>
      </c>
      <c r="AF827" s="82" t="s">
        <v>4580</v>
      </c>
      <c r="AG827" s="82"/>
      <c r="AH827" s="86">
        <v>0.71428571428571397</v>
      </c>
    </row>
    <row r="828" spans="1:34" s="80" customFormat="1" ht="23.1" customHeight="1">
      <c r="A828" s="82" t="s">
        <v>83</v>
      </c>
      <c r="B828" s="82" t="s">
        <v>26</v>
      </c>
      <c r="C828" s="82" t="s">
        <v>27</v>
      </c>
      <c r="D828" s="82" t="s">
        <v>28</v>
      </c>
      <c r="E828" s="82" t="s">
        <v>28</v>
      </c>
      <c r="F828" s="82" t="s">
        <v>29</v>
      </c>
      <c r="G828" s="82" t="s">
        <v>1887</v>
      </c>
      <c r="H828" s="80" t="s">
        <v>8165</v>
      </c>
      <c r="I828" s="82" t="s">
        <v>8162</v>
      </c>
      <c r="J828" s="82">
        <v>8</v>
      </c>
      <c r="K828" s="82">
        <v>9</v>
      </c>
      <c r="L828" s="82">
        <v>2018</v>
      </c>
      <c r="M828" s="76">
        <f t="shared" si="12"/>
        <v>43351</v>
      </c>
      <c r="N828" s="82" t="s">
        <v>2622</v>
      </c>
      <c r="O828" s="82">
        <v>15</v>
      </c>
      <c r="P828" s="82" t="s">
        <v>4506</v>
      </c>
      <c r="Q828" s="82" t="s">
        <v>4456</v>
      </c>
      <c r="R828" s="82" t="s">
        <v>4507</v>
      </c>
      <c r="S828" s="82" t="s">
        <v>4508</v>
      </c>
      <c r="T828" s="82" t="s">
        <v>4457</v>
      </c>
      <c r="U828" s="82" t="s">
        <v>4457</v>
      </c>
      <c r="V828" s="82" t="s">
        <v>4457</v>
      </c>
      <c r="W828" s="82" t="s">
        <v>173</v>
      </c>
      <c r="X828" s="82" t="s">
        <v>4507</v>
      </c>
      <c r="Y828" s="82" t="s">
        <v>4457</v>
      </c>
      <c r="Z828" s="80" t="str">
        <f>IF(OR(R:R="",S:S=""),"Missing",IF(OR(S:S="Both EC and Condoms",S:S="Condom",S:S="EC"),"Yes",IF(AND(R:R&lt;&gt;"0: No Method",R:R&lt;&gt;"6: EC",R:R&lt;&gt;"5: Condoms"),"Yes","No")))</f>
        <v>No</v>
      </c>
      <c r="AA8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28" s="80" t="s">
        <v>4509</v>
      </c>
      <c r="AC828" s="80">
        <f>VLOOKUP(N828,Registration!O:P,2,FALSE)</f>
        <v>15</v>
      </c>
      <c r="AD828" s="82" t="s">
        <v>4510</v>
      </c>
      <c r="AE828" s="82"/>
      <c r="AF828" s="82"/>
      <c r="AG828" s="82"/>
      <c r="AH828" s="82"/>
    </row>
    <row r="829" spans="1:34" s="80" customFormat="1" ht="23.1" customHeight="1">
      <c r="A829" s="82" t="s">
        <v>83</v>
      </c>
      <c r="B829" s="82" t="s">
        <v>26</v>
      </c>
      <c r="C829" s="82" t="s">
        <v>27</v>
      </c>
      <c r="D829" s="82" t="s">
        <v>28</v>
      </c>
      <c r="E829" s="82" t="s">
        <v>28</v>
      </c>
      <c r="F829" s="82" t="s">
        <v>29</v>
      </c>
      <c r="G829" s="82" t="s">
        <v>1887</v>
      </c>
      <c r="H829" s="80" t="s">
        <v>8165</v>
      </c>
      <c r="I829" s="82" t="s">
        <v>8162</v>
      </c>
      <c r="J829" s="82">
        <v>8</v>
      </c>
      <c r="K829" s="82">
        <v>9</v>
      </c>
      <c r="L829" s="82">
        <v>2018</v>
      </c>
      <c r="M829" s="76">
        <f t="shared" si="12"/>
        <v>43351</v>
      </c>
      <c r="N829" s="82" t="s">
        <v>2620</v>
      </c>
      <c r="O829" s="82">
        <v>15</v>
      </c>
      <c r="P829" s="82" t="s">
        <v>4506</v>
      </c>
      <c r="Q829" s="82" t="s">
        <v>4456</v>
      </c>
      <c r="R829" s="82" t="s">
        <v>4507</v>
      </c>
      <c r="S829" s="82" t="s">
        <v>4508</v>
      </c>
      <c r="T829" s="82" t="s">
        <v>4457</v>
      </c>
      <c r="U829" s="82" t="s">
        <v>4457</v>
      </c>
      <c r="V829" s="82" t="s">
        <v>4457</v>
      </c>
      <c r="W829" s="82" t="s">
        <v>173</v>
      </c>
      <c r="X829" s="82" t="s">
        <v>4507</v>
      </c>
      <c r="Y829" s="82" t="s">
        <v>4457</v>
      </c>
      <c r="Z829" s="80" t="str">
        <f>IF(OR(R:R="",S:S=""),"Missing",IF(OR(S:S="Both EC and Condoms",S:S="Condom",S:S="EC"),"Yes",IF(AND(R:R&lt;&gt;"0: No Method",R:R&lt;&gt;"6: EC",R:R&lt;&gt;"5: Condoms"),"Yes","No")))</f>
        <v>No</v>
      </c>
      <c r="AA8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29" s="80" t="s">
        <v>4509</v>
      </c>
      <c r="AC829" s="80">
        <f>VLOOKUP(N829,Registration!O:P,2,FALSE)</f>
        <v>15</v>
      </c>
      <c r="AD829" s="82" t="s">
        <v>4510</v>
      </c>
      <c r="AE829" s="82"/>
      <c r="AF829" s="82"/>
      <c r="AG829" s="82"/>
      <c r="AH829" s="82"/>
    </row>
    <row r="830" spans="1:34" s="80" customFormat="1" ht="23.1" customHeight="1">
      <c r="A830" s="82" t="s">
        <v>83</v>
      </c>
      <c r="B830" s="82" t="s">
        <v>26</v>
      </c>
      <c r="C830" s="82" t="s">
        <v>27</v>
      </c>
      <c r="D830" s="82" t="s">
        <v>28</v>
      </c>
      <c r="E830" s="82" t="s">
        <v>28</v>
      </c>
      <c r="F830" s="82" t="s">
        <v>29</v>
      </c>
      <c r="G830" s="82" t="s">
        <v>1887</v>
      </c>
      <c r="H830" s="80" t="s">
        <v>8165</v>
      </c>
      <c r="I830" s="82" t="s">
        <v>8162</v>
      </c>
      <c r="J830" s="82">
        <v>8</v>
      </c>
      <c r="K830" s="82">
        <v>9</v>
      </c>
      <c r="L830" s="82">
        <v>2018</v>
      </c>
      <c r="M830" s="76">
        <f t="shared" si="12"/>
        <v>43351</v>
      </c>
      <c r="N830" s="82" t="s">
        <v>2616</v>
      </c>
      <c r="O830" s="82">
        <v>18</v>
      </c>
      <c r="P830" s="82" t="s">
        <v>4506</v>
      </c>
      <c r="Q830" s="82" t="s">
        <v>4456</v>
      </c>
      <c r="R830" s="82" t="s">
        <v>4507</v>
      </c>
      <c r="S830" s="82" t="s">
        <v>4508</v>
      </c>
      <c r="T830" s="82" t="s">
        <v>4457</v>
      </c>
      <c r="U830" s="82" t="s">
        <v>4457</v>
      </c>
      <c r="V830" s="82" t="s">
        <v>4457</v>
      </c>
      <c r="W830" s="82" t="s">
        <v>173</v>
      </c>
      <c r="X830" s="82" t="s">
        <v>4507</v>
      </c>
      <c r="Y830" s="82" t="s">
        <v>4457</v>
      </c>
      <c r="Z830" s="80" t="str">
        <f>IF(OR(R:R="",S:S=""),"Missing",IF(OR(S:S="Both EC and Condoms",S:S="Condom",S:S="EC"),"Yes",IF(AND(R:R&lt;&gt;"0: No Method",R:R&lt;&gt;"6: EC",R:R&lt;&gt;"5: Condoms"),"Yes","No")))</f>
        <v>No</v>
      </c>
      <c r="AA8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30" s="80" t="s">
        <v>4509</v>
      </c>
      <c r="AC830" s="80">
        <f>VLOOKUP(N830,Registration!O:P,2,FALSE)</f>
        <v>18</v>
      </c>
      <c r="AD830" s="82" t="s">
        <v>4510</v>
      </c>
      <c r="AE830" s="82"/>
      <c r="AF830" s="82"/>
      <c r="AG830" s="82"/>
      <c r="AH830" s="82"/>
    </row>
    <row r="831" spans="1:34" s="80" customFormat="1" ht="23.1" customHeight="1">
      <c r="A831" s="82" t="s">
        <v>83</v>
      </c>
      <c r="B831" s="82" t="s">
        <v>26</v>
      </c>
      <c r="C831" s="82" t="s">
        <v>27</v>
      </c>
      <c r="D831" s="82" t="s">
        <v>28</v>
      </c>
      <c r="E831" s="82" t="s">
        <v>28</v>
      </c>
      <c r="F831" s="82" t="s">
        <v>29</v>
      </c>
      <c r="G831" s="82" t="s">
        <v>1887</v>
      </c>
      <c r="H831" s="80" t="s">
        <v>8165</v>
      </c>
      <c r="I831" s="82" t="s">
        <v>8162</v>
      </c>
      <c r="J831" s="82">
        <v>8</v>
      </c>
      <c r="K831" s="82">
        <v>9</v>
      </c>
      <c r="L831" s="82">
        <v>2018</v>
      </c>
      <c r="M831" s="76">
        <f t="shared" si="12"/>
        <v>43351</v>
      </c>
      <c r="N831" s="82" t="s">
        <v>2624</v>
      </c>
      <c r="O831" s="82">
        <v>15</v>
      </c>
      <c r="P831" s="82" t="s">
        <v>4506</v>
      </c>
      <c r="Q831" s="82" t="s">
        <v>4456</v>
      </c>
      <c r="R831" s="82" t="s">
        <v>4507</v>
      </c>
      <c r="S831" s="82" t="s">
        <v>4508</v>
      </c>
      <c r="T831" s="82" t="s">
        <v>4457</v>
      </c>
      <c r="U831" s="82" t="s">
        <v>4457</v>
      </c>
      <c r="V831" s="82" t="s">
        <v>4457</v>
      </c>
      <c r="W831" s="82" t="s">
        <v>173</v>
      </c>
      <c r="X831" s="82" t="s">
        <v>4507</v>
      </c>
      <c r="Y831" s="82" t="s">
        <v>4457</v>
      </c>
      <c r="Z831" s="80" t="str">
        <f>IF(OR(R:R="",S:S=""),"Missing",IF(OR(S:S="Both EC and Condoms",S:S="Condom",S:S="EC"),"Yes",IF(AND(R:R&lt;&gt;"0: No Method",R:R&lt;&gt;"6: EC",R:R&lt;&gt;"5: Condoms"),"Yes","No")))</f>
        <v>No</v>
      </c>
      <c r="AA8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31" s="80" t="s">
        <v>4509</v>
      </c>
      <c r="AC831" s="80">
        <f>VLOOKUP(N831,Registration!O:P,2,FALSE)</f>
        <v>15</v>
      </c>
      <c r="AD831" s="82" t="s">
        <v>4510</v>
      </c>
      <c r="AE831" s="82"/>
      <c r="AF831" s="82"/>
      <c r="AG831" s="82"/>
      <c r="AH831" s="82"/>
    </row>
    <row r="832" spans="1:34" s="80" customFormat="1" ht="23.1" customHeight="1">
      <c r="A832" s="82" t="s">
        <v>83</v>
      </c>
      <c r="B832" s="82" t="s">
        <v>26</v>
      </c>
      <c r="C832" s="82" t="s">
        <v>27</v>
      </c>
      <c r="D832" s="82" t="s">
        <v>28</v>
      </c>
      <c r="E832" s="82" t="s">
        <v>28</v>
      </c>
      <c r="F832" s="82" t="s">
        <v>29</v>
      </c>
      <c r="G832" s="82" t="s">
        <v>1887</v>
      </c>
      <c r="H832" s="80" t="s">
        <v>8165</v>
      </c>
      <c r="I832" s="82" t="s">
        <v>8162</v>
      </c>
      <c r="J832" s="82">
        <v>8</v>
      </c>
      <c r="K832" s="82">
        <v>9</v>
      </c>
      <c r="L832" s="82">
        <v>2018</v>
      </c>
      <c r="M832" s="76">
        <f t="shared" si="12"/>
        <v>43351</v>
      </c>
      <c r="N832" s="82" t="s">
        <v>2618</v>
      </c>
      <c r="O832" s="82">
        <v>15</v>
      </c>
      <c r="P832" s="82" t="s">
        <v>4506</v>
      </c>
      <c r="Q832" s="82" t="s">
        <v>4456</v>
      </c>
      <c r="R832" s="82" t="s">
        <v>4507</v>
      </c>
      <c r="S832" s="82" t="s">
        <v>4508</v>
      </c>
      <c r="T832" s="82" t="s">
        <v>4457</v>
      </c>
      <c r="U832" s="82" t="s">
        <v>4457</v>
      </c>
      <c r="V832" s="82" t="s">
        <v>4457</v>
      </c>
      <c r="W832" s="82" t="s">
        <v>173</v>
      </c>
      <c r="X832" s="82" t="s">
        <v>4507</v>
      </c>
      <c r="Y832" s="82" t="s">
        <v>4457</v>
      </c>
      <c r="Z832" s="80" t="str">
        <f>IF(OR(R:R="",S:S=""),"Missing",IF(OR(S:S="Both EC and Condoms",S:S="Condom",S:S="EC"),"Yes",IF(AND(R:R&lt;&gt;"0: No Method",R:R&lt;&gt;"6: EC",R:R&lt;&gt;"5: Condoms"),"Yes","No")))</f>
        <v>No</v>
      </c>
      <c r="AA8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32" s="80" t="s">
        <v>4509</v>
      </c>
      <c r="AC832" s="80">
        <f>VLOOKUP(N832,Registration!O:P,2,FALSE)</f>
        <v>15</v>
      </c>
      <c r="AD832" s="82" t="s">
        <v>4510</v>
      </c>
      <c r="AE832" s="82"/>
      <c r="AF832" s="82"/>
      <c r="AG832" s="82"/>
      <c r="AH832" s="82"/>
    </row>
    <row r="833" spans="1:34" s="80" customFormat="1" ht="23.1" customHeight="1">
      <c r="A833" s="82" t="s">
        <v>84</v>
      </c>
      <c r="B833" s="82" t="s">
        <v>26</v>
      </c>
      <c r="C833" s="82" t="s">
        <v>27</v>
      </c>
      <c r="D833" s="82" t="s">
        <v>28</v>
      </c>
      <c r="E833" s="82" t="s">
        <v>28</v>
      </c>
      <c r="F833" s="82" t="s">
        <v>111</v>
      </c>
      <c r="G833" s="82" t="s">
        <v>167</v>
      </c>
      <c r="H833" s="80" t="s">
        <v>8159</v>
      </c>
      <c r="I833" s="82" t="s">
        <v>8160</v>
      </c>
      <c r="J833" s="82">
        <v>14</v>
      </c>
      <c r="K833" s="82">
        <v>9</v>
      </c>
      <c r="L833" s="82">
        <v>2018</v>
      </c>
      <c r="M833" s="76">
        <f t="shared" si="12"/>
        <v>43357</v>
      </c>
      <c r="N833" s="82" t="s">
        <v>896</v>
      </c>
      <c r="O833" s="82">
        <v>19</v>
      </c>
      <c r="P833" s="82" t="s">
        <v>4506</v>
      </c>
      <c r="Q833" s="82" t="s">
        <v>4456</v>
      </c>
      <c r="R833" s="82" t="s">
        <v>4507</v>
      </c>
      <c r="S833" s="82" t="s">
        <v>4508</v>
      </c>
      <c r="T833" s="82" t="s">
        <v>4456</v>
      </c>
      <c r="U833" s="82" t="s">
        <v>4456</v>
      </c>
      <c r="V833" s="82" t="s">
        <v>4456</v>
      </c>
      <c r="W833" s="82" t="s">
        <v>173</v>
      </c>
      <c r="X833" s="82" t="s">
        <v>4516</v>
      </c>
      <c r="Y833" s="82" t="s">
        <v>4456</v>
      </c>
      <c r="Z833" s="80" t="str">
        <f>IF(OR(R:R="",S:S=""),"Missing",IF(OR(S:S="Both EC and Condoms",S:S="Condom",S:S="EC"),"Yes",IF(AND(R:R&lt;&gt;"0: No Method",R:R&lt;&gt;"6: EC",R:R&lt;&gt;"5: Condoms"),"Yes","No")))</f>
        <v>No</v>
      </c>
      <c r="AA8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33" s="80" t="str">
        <f>IF(W:W="Pregnant","Pregnant",IF(AND(Z:Z="No",AA:AA="Yes"),"Adopter",IF(Z:Z="Yes","Continuing User",IF(AND(Z:Z="No",AA:AA="No"),"Non-user","Missing"))))</f>
        <v>Adopter</v>
      </c>
      <c r="AC833" s="80">
        <f>VLOOKUP(N833,Registration!O:P,2,FALSE)</f>
        <v>19</v>
      </c>
      <c r="AD833" s="82" t="s">
        <v>4510</v>
      </c>
      <c r="AE833" s="82"/>
      <c r="AF833" s="82"/>
      <c r="AG833" s="82"/>
      <c r="AH833" s="82"/>
    </row>
    <row r="834" spans="1:34" s="80" customFormat="1" ht="23.1" customHeight="1">
      <c r="A834" s="82" t="s">
        <v>84</v>
      </c>
      <c r="B834" s="82" t="s">
        <v>26</v>
      </c>
      <c r="C834" s="82" t="s">
        <v>27</v>
      </c>
      <c r="D834" s="82" t="s">
        <v>28</v>
      </c>
      <c r="E834" s="82" t="s">
        <v>28</v>
      </c>
      <c r="F834" s="82" t="s">
        <v>111</v>
      </c>
      <c r="G834" s="82" t="s">
        <v>167</v>
      </c>
      <c r="H834" s="80" t="s">
        <v>8159</v>
      </c>
      <c r="I834" s="82" t="s">
        <v>8160</v>
      </c>
      <c r="J834" s="82">
        <v>14</v>
      </c>
      <c r="K834" s="82">
        <v>9</v>
      </c>
      <c r="L834" s="82">
        <v>2018</v>
      </c>
      <c r="M834" s="76">
        <f t="shared" ref="M834:M897" si="13">DATE(L834,K834,J834)</f>
        <v>43357</v>
      </c>
      <c r="N834" s="82" t="s">
        <v>888</v>
      </c>
      <c r="O834" s="82">
        <v>19</v>
      </c>
      <c r="P834" s="82" t="s">
        <v>4506</v>
      </c>
      <c r="Q834" s="82" t="s">
        <v>4456</v>
      </c>
      <c r="R834" s="82" t="s">
        <v>4507</v>
      </c>
      <c r="S834" s="82" t="s">
        <v>4508</v>
      </c>
      <c r="T834" s="82" t="s">
        <v>4456</v>
      </c>
      <c r="U834" s="82" t="s">
        <v>4456</v>
      </c>
      <c r="V834" s="82" t="s">
        <v>4456</v>
      </c>
      <c r="W834" s="82" t="s">
        <v>173</v>
      </c>
      <c r="X834" s="82" t="s">
        <v>4521</v>
      </c>
      <c r="Y834" s="82" t="s">
        <v>4456</v>
      </c>
      <c r="Z834" s="80" t="str">
        <f>IF(OR(R:R="",S:S=""),"Missing",IF(OR(S:S="Both EC and Condoms",S:S="Condom",S:S="EC"),"Yes",IF(AND(R:R&lt;&gt;"0: No Method",R:R&lt;&gt;"6: EC",R:R&lt;&gt;"5: Condoms"),"Yes","No")))</f>
        <v>No</v>
      </c>
      <c r="AA8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34" s="80" t="str">
        <f>IF(W:W="Pregnant","Pregnant",IF(AND(Z:Z="No",AA:AA="Yes"),"Adopter",IF(Z:Z="Yes","Continuing User",IF(AND(Z:Z="No",AA:AA="No"),"Non-user","Missing"))))</f>
        <v>Adopter</v>
      </c>
      <c r="AC834" s="80">
        <f>VLOOKUP(N834,Registration!O:P,2,FALSE)</f>
        <v>19</v>
      </c>
      <c r="AD834" s="82" t="s">
        <v>4510</v>
      </c>
      <c r="AE834" s="82"/>
      <c r="AF834" s="82"/>
      <c r="AG834" s="82"/>
      <c r="AH834" s="82"/>
    </row>
    <row r="835" spans="1:34" s="80" customFormat="1" ht="23.1" customHeight="1">
      <c r="A835" s="82" t="s">
        <v>84</v>
      </c>
      <c r="B835" s="82" t="s">
        <v>26</v>
      </c>
      <c r="C835" s="82" t="s">
        <v>27</v>
      </c>
      <c r="D835" s="82" t="s">
        <v>28</v>
      </c>
      <c r="E835" s="82" t="s">
        <v>28</v>
      </c>
      <c r="F835" s="82" t="s">
        <v>111</v>
      </c>
      <c r="G835" s="82" t="s">
        <v>167</v>
      </c>
      <c r="H835" s="80" t="s">
        <v>8159</v>
      </c>
      <c r="I835" s="82" t="s">
        <v>8160</v>
      </c>
      <c r="J835" s="82">
        <v>14</v>
      </c>
      <c r="K835" s="82">
        <v>9</v>
      </c>
      <c r="L835" s="82">
        <v>2018</v>
      </c>
      <c r="M835" s="76">
        <f t="shared" si="13"/>
        <v>43357</v>
      </c>
      <c r="N835" s="82" t="s">
        <v>890</v>
      </c>
      <c r="O835" s="82">
        <v>19</v>
      </c>
      <c r="P835" s="82" t="s">
        <v>4506</v>
      </c>
      <c r="Q835" s="82" t="s">
        <v>4456</v>
      </c>
      <c r="R835" s="82" t="s">
        <v>4507</v>
      </c>
      <c r="S835" s="82" t="s">
        <v>4508</v>
      </c>
      <c r="T835" s="82" t="s">
        <v>4456</v>
      </c>
      <c r="U835" s="82" t="s">
        <v>4456</v>
      </c>
      <c r="V835" s="82" t="s">
        <v>4456</v>
      </c>
      <c r="W835" s="82" t="s">
        <v>173</v>
      </c>
      <c r="X835" s="82" t="s">
        <v>4521</v>
      </c>
      <c r="Y835" s="82" t="s">
        <v>4456</v>
      </c>
      <c r="Z835" s="80" t="str">
        <f>IF(OR(R:R="",S:S=""),"Missing",IF(OR(S:S="Both EC and Condoms",S:S="Condom",S:S="EC"),"Yes",IF(AND(R:R&lt;&gt;"0: No Method",R:R&lt;&gt;"6: EC",R:R&lt;&gt;"5: Condoms"),"Yes","No")))</f>
        <v>No</v>
      </c>
      <c r="AA8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35" s="80" t="str">
        <f>IF(W:W="Pregnant","Pregnant",IF(AND(Z:Z="No",AA:AA="Yes"),"Adopter",IF(Z:Z="Yes","Continuing User",IF(AND(Z:Z="No",AA:AA="No"),"Non-user","Missing"))))</f>
        <v>Adopter</v>
      </c>
      <c r="AC835" s="80">
        <f>VLOOKUP(N835,Registration!O:P,2,FALSE)</f>
        <v>19</v>
      </c>
      <c r="AD835" s="82" t="s">
        <v>4510</v>
      </c>
      <c r="AE835" s="82"/>
      <c r="AF835" s="82"/>
      <c r="AG835" s="82"/>
      <c r="AH835" s="82"/>
    </row>
    <row r="836" spans="1:34" s="80" customFormat="1" ht="23.1" customHeight="1">
      <c r="A836" s="82" t="s">
        <v>84</v>
      </c>
      <c r="B836" s="82" t="s">
        <v>26</v>
      </c>
      <c r="C836" s="82" t="s">
        <v>27</v>
      </c>
      <c r="D836" s="82" t="s">
        <v>28</v>
      </c>
      <c r="E836" s="82" t="s">
        <v>28</v>
      </c>
      <c r="F836" s="82" t="s">
        <v>29</v>
      </c>
      <c r="G836" s="82" t="s">
        <v>1887</v>
      </c>
      <c r="H836" s="80" t="s">
        <v>8165</v>
      </c>
      <c r="I836" s="82" t="s">
        <v>8162</v>
      </c>
      <c r="J836" s="82">
        <v>15</v>
      </c>
      <c r="K836" s="82">
        <v>9</v>
      </c>
      <c r="L836" s="82">
        <v>2018</v>
      </c>
      <c r="M836" s="76">
        <f t="shared" si="13"/>
        <v>43358</v>
      </c>
      <c r="N836" s="82" t="s">
        <v>2627</v>
      </c>
      <c r="O836" s="82">
        <v>19</v>
      </c>
      <c r="P836" s="82" t="s">
        <v>4506</v>
      </c>
      <c r="Q836" s="82" t="s">
        <v>4456</v>
      </c>
      <c r="R836" s="82" t="s">
        <v>4507</v>
      </c>
      <c r="S836" s="82" t="s">
        <v>4508</v>
      </c>
      <c r="T836" s="82" t="s">
        <v>4457</v>
      </c>
      <c r="U836" s="82" t="s">
        <v>4457</v>
      </c>
      <c r="V836" s="82" t="s">
        <v>4457</v>
      </c>
      <c r="W836" s="82" t="s">
        <v>173</v>
      </c>
      <c r="X836" s="82" t="s">
        <v>4517</v>
      </c>
      <c r="Y836" s="82" t="s">
        <v>4457</v>
      </c>
      <c r="Z836" s="80" t="str">
        <f>IF(OR(R:R="",S:S=""),"Missing",IF(OR(S:S="Both EC and Condoms",S:S="Condom",S:S="EC"),"Yes",IF(AND(R:R&lt;&gt;"0: No Method",R:R&lt;&gt;"6: EC",R:R&lt;&gt;"5: Condoms"),"Yes","No")))</f>
        <v>No</v>
      </c>
      <c r="AA8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36" s="80" t="str">
        <f>IF(W:W="Pregnant","Pregnant",IF(AND(Z:Z="No",AA:AA="Yes"),"Adopter",IF(Z:Z="Yes","Continuing User",IF(AND(Z:Z="No",AA:AA="No"),"Non-user","Missing"))))</f>
        <v>Adopter</v>
      </c>
      <c r="AC836" s="80">
        <f>VLOOKUP(N836,Registration!O:P,2,FALSE)</f>
        <v>19</v>
      </c>
      <c r="AD836" s="82" t="s">
        <v>4510</v>
      </c>
      <c r="AE836" s="82"/>
      <c r="AF836" s="82"/>
      <c r="AG836" s="82"/>
      <c r="AH836" s="82"/>
    </row>
    <row r="837" spans="1:34" s="80" customFormat="1" ht="23.1" customHeight="1">
      <c r="A837" s="82" t="s">
        <v>84</v>
      </c>
      <c r="B837" s="82" t="s">
        <v>26</v>
      </c>
      <c r="C837" s="82" t="s">
        <v>27</v>
      </c>
      <c r="D837" s="82" t="s">
        <v>28</v>
      </c>
      <c r="E837" s="82" t="s">
        <v>28</v>
      </c>
      <c r="F837" s="82" t="s">
        <v>29</v>
      </c>
      <c r="G837" s="82" t="s">
        <v>1887</v>
      </c>
      <c r="H837" s="80" t="s">
        <v>8165</v>
      </c>
      <c r="I837" s="82" t="s">
        <v>8162</v>
      </c>
      <c r="J837" s="82">
        <v>15</v>
      </c>
      <c r="K837" s="82">
        <v>9</v>
      </c>
      <c r="L837" s="82">
        <v>2018</v>
      </c>
      <c r="M837" s="76">
        <f t="shared" si="13"/>
        <v>43358</v>
      </c>
      <c r="N837" s="80" t="s">
        <v>2624</v>
      </c>
      <c r="O837" s="82">
        <v>15</v>
      </c>
      <c r="P837" s="82" t="s">
        <v>4511</v>
      </c>
      <c r="Q837" s="82" t="s">
        <v>4456</v>
      </c>
      <c r="R837" s="82" t="s">
        <v>4507</v>
      </c>
      <c r="S837" s="82" t="s">
        <v>4508</v>
      </c>
      <c r="T837" s="82" t="s">
        <v>4457</v>
      </c>
      <c r="U837" s="82" t="s">
        <v>4457</v>
      </c>
      <c r="V837" s="82" t="s">
        <v>4457</v>
      </c>
      <c r="W837" s="82" t="s">
        <v>173</v>
      </c>
      <c r="X837" s="82" t="s">
        <v>4517</v>
      </c>
      <c r="Y837" s="82" t="s">
        <v>4457</v>
      </c>
      <c r="Z837" s="80" t="str">
        <f>IF(OR(R:R="",S:S=""),"Missing",IF(OR(S:S="Both EC and Condoms",S:S="Condom",S:S="EC"),"Yes",IF(AND(R:R&lt;&gt;"0: No Method",R:R&lt;&gt;"6: EC",R:R&lt;&gt;"5: Condoms"),"Yes","No")))</f>
        <v>No</v>
      </c>
      <c r="AA8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37" s="80" t="str">
        <f>IF(W:W="Pregnant","Pregnant",IF(AND(Z:Z="No",AA:AA="Yes"),"Adopter",IF(Z:Z="Yes","Continuing User",IF(AND(Z:Z="No",AA:AA="No"),"Non-user","Missing"))))</f>
        <v>Adopter</v>
      </c>
      <c r="AC837" s="80">
        <f>VLOOKUP(N837,Registration!O:P,2,FALSE)</f>
        <v>15</v>
      </c>
      <c r="AD837" s="82" t="s">
        <v>4510</v>
      </c>
      <c r="AE837" s="82"/>
      <c r="AF837" s="82"/>
      <c r="AG837" s="82"/>
      <c r="AH837" s="82"/>
    </row>
    <row r="838" spans="1:34" s="80" customFormat="1" ht="23.1" customHeight="1">
      <c r="A838" s="82" t="s">
        <v>84</v>
      </c>
      <c r="B838" s="82" t="s">
        <v>26</v>
      </c>
      <c r="C838" s="82" t="s">
        <v>27</v>
      </c>
      <c r="D838" s="82" t="s">
        <v>28</v>
      </c>
      <c r="E838" s="82" t="s">
        <v>28</v>
      </c>
      <c r="F838" s="82" t="s">
        <v>29</v>
      </c>
      <c r="G838" s="82" t="s">
        <v>1887</v>
      </c>
      <c r="H838" s="80" t="s">
        <v>8165</v>
      </c>
      <c r="I838" s="82" t="s">
        <v>8162</v>
      </c>
      <c r="J838" s="82">
        <v>15</v>
      </c>
      <c r="K838" s="82">
        <v>9</v>
      </c>
      <c r="L838" s="82">
        <v>2018</v>
      </c>
      <c r="M838" s="76">
        <f t="shared" si="13"/>
        <v>43358</v>
      </c>
      <c r="N838" s="80" t="s">
        <v>2620</v>
      </c>
      <c r="O838" s="82">
        <v>15</v>
      </c>
      <c r="P838" s="82" t="s">
        <v>4511</v>
      </c>
      <c r="Q838" s="82" t="s">
        <v>4456</v>
      </c>
      <c r="R838" s="82" t="s">
        <v>4507</v>
      </c>
      <c r="S838" s="82" t="s">
        <v>4508</v>
      </c>
      <c r="T838" s="82" t="s">
        <v>4457</v>
      </c>
      <c r="U838" s="82" t="s">
        <v>4457</v>
      </c>
      <c r="V838" s="82" t="s">
        <v>4457</v>
      </c>
      <c r="W838" s="82" t="s">
        <v>173</v>
      </c>
      <c r="X838" s="82" t="s">
        <v>4517</v>
      </c>
      <c r="Y838" s="82" t="s">
        <v>4457</v>
      </c>
      <c r="Z838" s="80" t="str">
        <f>IF(OR(R:R="",S:S=""),"Missing",IF(OR(S:S="Both EC and Condoms",S:S="Condom",S:S="EC"),"Yes",IF(AND(R:R&lt;&gt;"0: No Method",R:R&lt;&gt;"6: EC",R:R&lt;&gt;"5: Condoms"),"Yes","No")))</f>
        <v>No</v>
      </c>
      <c r="AA8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38" s="80" t="str">
        <f>IF(W:W="Pregnant","Pregnant",IF(AND(Z:Z="No",AA:AA="Yes"),"Adopter",IF(Z:Z="Yes","Continuing User",IF(AND(Z:Z="No",AA:AA="No"),"Non-user","Missing"))))</f>
        <v>Adopter</v>
      </c>
      <c r="AC838" s="80">
        <f>VLOOKUP(N838,Registration!O:P,2,FALSE)</f>
        <v>15</v>
      </c>
      <c r="AD838" s="82" t="s">
        <v>4510</v>
      </c>
      <c r="AE838" s="82"/>
      <c r="AF838" s="82"/>
      <c r="AG838" s="82"/>
      <c r="AH838" s="82"/>
    </row>
    <row r="839" spans="1:34" s="80" customFormat="1" ht="23.1" customHeight="1">
      <c r="A839" s="82" t="s">
        <v>84</v>
      </c>
      <c r="B839" s="82" t="s">
        <v>26</v>
      </c>
      <c r="C839" s="82" t="s">
        <v>27</v>
      </c>
      <c r="D839" s="82" t="s">
        <v>28</v>
      </c>
      <c r="E839" s="82" t="s">
        <v>28</v>
      </c>
      <c r="F839" s="82" t="s">
        <v>29</v>
      </c>
      <c r="G839" s="82" t="s">
        <v>1887</v>
      </c>
      <c r="H839" s="80" t="s">
        <v>8165</v>
      </c>
      <c r="I839" s="82" t="s">
        <v>8162</v>
      </c>
      <c r="J839" s="82">
        <v>15</v>
      </c>
      <c r="K839" s="82">
        <v>9</v>
      </c>
      <c r="L839" s="82">
        <v>2018</v>
      </c>
      <c r="M839" s="76">
        <f t="shared" si="13"/>
        <v>43358</v>
      </c>
      <c r="N839" s="80" t="s">
        <v>2622</v>
      </c>
      <c r="O839" s="82">
        <v>15</v>
      </c>
      <c r="P839" s="82" t="s">
        <v>4511</v>
      </c>
      <c r="Q839" s="82" t="s">
        <v>4456</v>
      </c>
      <c r="R839" s="82" t="s">
        <v>4507</v>
      </c>
      <c r="S839" s="82" t="s">
        <v>4508</v>
      </c>
      <c r="T839" s="82" t="s">
        <v>4457</v>
      </c>
      <c r="U839" s="82" t="s">
        <v>4457</v>
      </c>
      <c r="V839" s="82" t="s">
        <v>4457</v>
      </c>
      <c r="W839" s="82" t="s">
        <v>173</v>
      </c>
      <c r="X839" s="82" t="s">
        <v>4517</v>
      </c>
      <c r="Y839" s="82" t="s">
        <v>4457</v>
      </c>
      <c r="Z839" s="80" t="str">
        <f>IF(OR(R:R="",S:S=""),"Missing",IF(OR(S:S="Both EC and Condoms",S:S="Condom",S:S="EC"),"Yes",IF(AND(R:R&lt;&gt;"0: No Method",R:R&lt;&gt;"6: EC",R:R&lt;&gt;"5: Condoms"),"Yes","No")))</f>
        <v>No</v>
      </c>
      <c r="AA8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39" s="80" t="str">
        <f>IF(W:W="Pregnant","Pregnant",IF(AND(Z:Z="No",AA:AA="Yes"),"Adopter",IF(Z:Z="Yes","Continuing User",IF(AND(Z:Z="No",AA:AA="No"),"Non-user","Missing"))))</f>
        <v>Adopter</v>
      </c>
      <c r="AC839" s="80">
        <f>VLOOKUP(N839,Registration!O:P,2,FALSE)</f>
        <v>15</v>
      </c>
      <c r="AD839" s="82" t="s">
        <v>4510</v>
      </c>
      <c r="AE839" s="82"/>
      <c r="AF839" s="82"/>
      <c r="AG839" s="82"/>
      <c r="AH839" s="82"/>
    </row>
    <row r="840" spans="1:34" s="80" customFormat="1" ht="23.1" customHeight="1">
      <c r="A840" s="82" t="s">
        <v>84</v>
      </c>
      <c r="B840" s="82" t="s">
        <v>26</v>
      </c>
      <c r="C840" s="82" t="s">
        <v>27</v>
      </c>
      <c r="D840" s="82" t="s">
        <v>28</v>
      </c>
      <c r="E840" s="82" t="s">
        <v>28</v>
      </c>
      <c r="F840" s="82" t="s">
        <v>29</v>
      </c>
      <c r="G840" s="82" t="s">
        <v>1887</v>
      </c>
      <c r="H840" s="80" t="s">
        <v>8165</v>
      </c>
      <c r="I840" s="82" t="s">
        <v>8162</v>
      </c>
      <c r="J840" s="82">
        <v>15</v>
      </c>
      <c r="K840" s="82">
        <v>9</v>
      </c>
      <c r="L840" s="82">
        <v>2018</v>
      </c>
      <c r="M840" s="76">
        <f t="shared" si="13"/>
        <v>43358</v>
      </c>
      <c r="N840" s="80" t="s">
        <v>2629</v>
      </c>
      <c r="O840" s="82">
        <v>18</v>
      </c>
      <c r="P840" s="82" t="s">
        <v>4506</v>
      </c>
      <c r="Q840" s="82" t="s">
        <v>4456</v>
      </c>
      <c r="R840" s="82" t="s">
        <v>4507</v>
      </c>
      <c r="S840" s="82" t="s">
        <v>4508</v>
      </c>
      <c r="T840" s="82" t="s">
        <v>4456</v>
      </c>
      <c r="U840" s="82" t="s">
        <v>4456</v>
      </c>
      <c r="V840" s="82" t="s">
        <v>4456</v>
      </c>
      <c r="W840" s="82" t="s">
        <v>173</v>
      </c>
      <c r="X840" s="82" t="s">
        <v>4516</v>
      </c>
      <c r="Y840" s="82" t="s">
        <v>4456</v>
      </c>
      <c r="Z840" s="80" t="str">
        <f>IF(OR(R:R="",S:S=""),"Missing",IF(OR(S:S="Both EC and Condoms",S:S="Condom",S:S="EC"),"Yes",IF(AND(R:R&lt;&gt;"0: No Method",R:R&lt;&gt;"6: EC",R:R&lt;&gt;"5: Condoms"),"Yes","No")))</f>
        <v>No</v>
      </c>
      <c r="AA8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40" s="80" t="str">
        <f>IF(W:W="Pregnant","Pregnant",IF(AND(Z:Z="No",AA:AA="Yes"),"Adopter",IF(Z:Z="Yes","Continuing User",IF(AND(Z:Z="No",AA:AA="No"),"Non-user","Missing"))))</f>
        <v>Adopter</v>
      </c>
      <c r="AC840" s="80">
        <f>VLOOKUP(N840,Registration!O:P,2,FALSE)</f>
        <v>18</v>
      </c>
      <c r="AD840" s="82" t="s">
        <v>4510</v>
      </c>
      <c r="AE840" s="82"/>
      <c r="AF840" s="82"/>
      <c r="AG840" s="82"/>
      <c r="AH840" s="82"/>
    </row>
    <row r="841" spans="1:34" s="80" customFormat="1" ht="23.1" customHeight="1">
      <c r="A841" s="82" t="s">
        <v>84</v>
      </c>
      <c r="B841" s="82" t="s">
        <v>26</v>
      </c>
      <c r="C841" s="82" t="s">
        <v>27</v>
      </c>
      <c r="D841" s="82" t="s">
        <v>28</v>
      </c>
      <c r="E841" s="82" t="s">
        <v>28</v>
      </c>
      <c r="F841" s="82" t="s">
        <v>29</v>
      </c>
      <c r="G841" s="82" t="s">
        <v>1887</v>
      </c>
      <c r="H841" s="80" t="s">
        <v>8165</v>
      </c>
      <c r="I841" s="82" t="s">
        <v>8162</v>
      </c>
      <c r="J841" s="82">
        <v>15</v>
      </c>
      <c r="K841" s="82">
        <v>9</v>
      </c>
      <c r="L841" s="82">
        <v>2018</v>
      </c>
      <c r="M841" s="76">
        <f t="shared" si="13"/>
        <v>43358</v>
      </c>
      <c r="N841" s="80" t="s">
        <v>2642</v>
      </c>
      <c r="O841" s="82">
        <v>15</v>
      </c>
      <c r="P841" s="82" t="s">
        <v>4506</v>
      </c>
      <c r="Q841" s="82" t="s">
        <v>4456</v>
      </c>
      <c r="R841" s="82" t="s">
        <v>4507</v>
      </c>
      <c r="S841" s="82" t="s">
        <v>4508</v>
      </c>
      <c r="T841" s="82" t="s">
        <v>4456</v>
      </c>
      <c r="U841" s="82" t="s">
        <v>4456</v>
      </c>
      <c r="V841" s="82" t="s">
        <v>4456</v>
      </c>
      <c r="W841" s="82" t="s">
        <v>173</v>
      </c>
      <c r="X841" s="82" t="s">
        <v>4517</v>
      </c>
      <c r="Y841" s="82" t="s">
        <v>4457</v>
      </c>
      <c r="Z841" s="80" t="str">
        <f>IF(OR(R:R="",S:S=""),"Missing",IF(OR(S:S="Both EC and Condoms",S:S="Condom",S:S="EC"),"Yes",IF(AND(R:R&lt;&gt;"0: No Method",R:R&lt;&gt;"6: EC",R:R&lt;&gt;"5: Condoms"),"Yes","No")))</f>
        <v>No</v>
      </c>
      <c r="AA8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41" s="80" t="str">
        <f>IF(W:W="Pregnant","Pregnant",IF(AND(Z:Z="No",AA:AA="Yes"),"Adopter",IF(Z:Z="Yes","Continuing User",IF(AND(Z:Z="No",AA:AA="No"),"Non-user","Missing"))))</f>
        <v>Adopter</v>
      </c>
      <c r="AC841" s="80">
        <f>VLOOKUP(N841,Registration!O:P,2,FALSE)</f>
        <v>15</v>
      </c>
      <c r="AD841" s="82" t="s">
        <v>4510</v>
      </c>
      <c r="AE841" s="82"/>
      <c r="AF841" s="82"/>
      <c r="AG841" s="82"/>
      <c r="AH841" s="82"/>
    </row>
    <row r="842" spans="1:34" s="80" customFormat="1" ht="23.1" customHeight="1">
      <c r="A842" s="82" t="s">
        <v>84</v>
      </c>
      <c r="B842" s="82" t="s">
        <v>26</v>
      </c>
      <c r="C842" s="82" t="s">
        <v>27</v>
      </c>
      <c r="D842" s="82" t="s">
        <v>28</v>
      </c>
      <c r="E842" s="82" t="s">
        <v>28</v>
      </c>
      <c r="F842" s="82" t="s">
        <v>29</v>
      </c>
      <c r="G842" s="82" t="s">
        <v>1887</v>
      </c>
      <c r="H842" s="80" t="s">
        <v>8165</v>
      </c>
      <c r="I842" s="82" t="s">
        <v>8162</v>
      </c>
      <c r="J842" s="82">
        <v>15</v>
      </c>
      <c r="K842" s="82">
        <v>9</v>
      </c>
      <c r="L842" s="82">
        <v>2018</v>
      </c>
      <c r="M842" s="76">
        <f t="shared" si="13"/>
        <v>43358</v>
      </c>
      <c r="N842" s="80" t="s">
        <v>2633</v>
      </c>
      <c r="O842" s="82">
        <v>18</v>
      </c>
      <c r="P842" s="82" t="s">
        <v>4506</v>
      </c>
      <c r="Q842" s="82" t="s">
        <v>4456</v>
      </c>
      <c r="R842" s="82" t="s">
        <v>4507</v>
      </c>
      <c r="S842" s="82" t="s">
        <v>4508</v>
      </c>
      <c r="T842" s="82" t="s">
        <v>4456</v>
      </c>
      <c r="U842" s="82" t="s">
        <v>4456</v>
      </c>
      <c r="V842" s="82" t="s">
        <v>4456</v>
      </c>
      <c r="W842" s="82" t="s">
        <v>173</v>
      </c>
      <c r="X842" s="82" t="s">
        <v>4516</v>
      </c>
      <c r="Y842" s="82" t="s">
        <v>4456</v>
      </c>
      <c r="Z842" s="80" t="str">
        <f>IF(OR(R:R="",S:S=""),"Missing",IF(OR(S:S="Both EC and Condoms",S:S="Condom",S:S="EC"),"Yes",IF(AND(R:R&lt;&gt;"0: No Method",R:R&lt;&gt;"6: EC",R:R&lt;&gt;"5: Condoms"),"Yes","No")))</f>
        <v>No</v>
      </c>
      <c r="AA8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42" s="80" t="str">
        <f>IF(W:W="Pregnant","Pregnant",IF(AND(Z:Z="No",AA:AA="Yes"),"Adopter",IF(Z:Z="Yes","Continuing User",IF(AND(Z:Z="No",AA:AA="No"),"Non-user","Missing"))))</f>
        <v>Adopter</v>
      </c>
      <c r="AC842" s="80">
        <f>VLOOKUP(N842,Registration!O:P,2,FALSE)</f>
        <v>18</v>
      </c>
      <c r="AD842" s="82" t="s">
        <v>4510</v>
      </c>
      <c r="AE842" s="82"/>
      <c r="AF842" s="82"/>
      <c r="AG842" s="82"/>
      <c r="AH842" s="82"/>
    </row>
    <row r="843" spans="1:34" s="80" customFormat="1" ht="23.1" customHeight="1">
      <c r="A843" s="82" t="s">
        <v>84</v>
      </c>
      <c r="B843" s="82" t="s">
        <v>26</v>
      </c>
      <c r="C843" s="82" t="s">
        <v>27</v>
      </c>
      <c r="D843" s="82" t="s">
        <v>28</v>
      </c>
      <c r="E843" s="82" t="s">
        <v>28</v>
      </c>
      <c r="F843" s="82" t="s">
        <v>29</v>
      </c>
      <c r="G843" s="82" t="s">
        <v>1887</v>
      </c>
      <c r="H843" s="80" t="s">
        <v>8165</v>
      </c>
      <c r="I843" s="82" t="s">
        <v>8162</v>
      </c>
      <c r="J843" s="82">
        <v>15</v>
      </c>
      <c r="K843" s="82">
        <v>9</v>
      </c>
      <c r="L843" s="82">
        <v>2018</v>
      </c>
      <c r="M843" s="76">
        <f t="shared" si="13"/>
        <v>43358</v>
      </c>
      <c r="N843" s="80" t="s">
        <v>2631</v>
      </c>
      <c r="O843" s="82">
        <v>18</v>
      </c>
      <c r="P843" s="82" t="s">
        <v>4506</v>
      </c>
      <c r="Q843" s="82" t="s">
        <v>4456</v>
      </c>
      <c r="R843" s="82" t="s">
        <v>4507</v>
      </c>
      <c r="S843" s="82" t="s">
        <v>4508</v>
      </c>
      <c r="T843" s="82" t="s">
        <v>4456</v>
      </c>
      <c r="U843" s="82" t="s">
        <v>4456</v>
      </c>
      <c r="V843" s="82" t="s">
        <v>4456</v>
      </c>
      <c r="W843" s="82" t="s">
        <v>173</v>
      </c>
      <c r="X843" s="82" t="s">
        <v>4522</v>
      </c>
      <c r="Y843" s="82" t="s">
        <v>4457</v>
      </c>
      <c r="Z843" s="80" t="str">
        <f>IF(OR(R:R="",S:S=""),"Missing",IF(OR(S:S="Both EC and Condoms",S:S="Condom",S:S="EC"),"Yes",IF(AND(R:R&lt;&gt;"0: No Method",R:R&lt;&gt;"6: EC",R:R&lt;&gt;"5: Condoms"),"Yes","No")))</f>
        <v>No</v>
      </c>
      <c r="AA8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43" s="80" t="str">
        <f>IF(W:W="Pregnant","Pregnant",IF(AND(Z:Z="No",AA:AA="Yes"),"Adopter",IF(Z:Z="Yes","Continuing User",IF(AND(Z:Z="No",AA:AA="No"),"Non-user","Missing"))))</f>
        <v>Adopter</v>
      </c>
      <c r="AC843" s="80">
        <f>VLOOKUP(N843,Registration!O:P,2,FALSE)</f>
        <v>18</v>
      </c>
      <c r="AD843" s="82" t="s">
        <v>4510</v>
      </c>
      <c r="AE843" s="82"/>
      <c r="AF843" s="82"/>
      <c r="AG843" s="82"/>
      <c r="AH843" s="82"/>
    </row>
    <row r="844" spans="1:34" s="80" customFormat="1" ht="23.1" customHeight="1">
      <c r="A844" s="82" t="s">
        <v>84</v>
      </c>
      <c r="B844" s="82" t="s">
        <v>26</v>
      </c>
      <c r="C844" s="82" t="s">
        <v>27</v>
      </c>
      <c r="D844" s="82" t="s">
        <v>28</v>
      </c>
      <c r="E844" s="82" t="s">
        <v>28</v>
      </c>
      <c r="F844" s="82" t="s">
        <v>29</v>
      </c>
      <c r="G844" s="82" t="s">
        <v>1887</v>
      </c>
      <c r="H844" s="80" t="s">
        <v>8165</v>
      </c>
      <c r="I844" s="82" t="s">
        <v>8162</v>
      </c>
      <c r="J844" s="82">
        <v>15</v>
      </c>
      <c r="K844" s="82">
        <v>9</v>
      </c>
      <c r="L844" s="82">
        <v>2018</v>
      </c>
      <c r="M844" s="76">
        <f t="shared" si="13"/>
        <v>43358</v>
      </c>
      <c r="N844" s="80" t="s">
        <v>2646</v>
      </c>
      <c r="O844" s="82">
        <v>15</v>
      </c>
      <c r="P844" s="82" t="s">
        <v>4506</v>
      </c>
      <c r="Q844" s="82" t="s">
        <v>4456</v>
      </c>
      <c r="R844" s="82" t="s">
        <v>4507</v>
      </c>
      <c r="S844" s="82" t="s">
        <v>4508</v>
      </c>
      <c r="T844" s="82" t="s">
        <v>4457</v>
      </c>
      <c r="U844" s="82" t="s">
        <v>4457</v>
      </c>
      <c r="V844" s="82" t="s">
        <v>4457</v>
      </c>
      <c r="W844" s="82" t="s">
        <v>173</v>
      </c>
      <c r="X844" s="82" t="s">
        <v>4507</v>
      </c>
      <c r="Y844" s="82" t="s">
        <v>4457</v>
      </c>
      <c r="Z844" s="80" t="str">
        <f>IF(OR(R:R="",S:S=""),"Missing",IF(OR(S:S="Both EC and Condoms",S:S="Condom",S:S="EC"),"Yes",IF(AND(R:R&lt;&gt;"0: No Method",R:R&lt;&gt;"6: EC",R:R&lt;&gt;"5: Condoms"),"Yes","No")))</f>
        <v>No</v>
      </c>
      <c r="AA8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44" s="80" t="s">
        <v>4509</v>
      </c>
      <c r="AC844" s="80">
        <f>VLOOKUP(N844,Registration!O:P,2,FALSE)</f>
        <v>15</v>
      </c>
      <c r="AD844" s="82" t="s">
        <v>4510</v>
      </c>
      <c r="AE844" s="82"/>
      <c r="AF844" s="82"/>
      <c r="AG844" s="82"/>
      <c r="AH844" s="82"/>
    </row>
    <row r="845" spans="1:34" s="80" customFormat="1" ht="23.1" customHeight="1">
      <c r="A845" s="82" t="s">
        <v>84</v>
      </c>
      <c r="B845" s="82" t="s">
        <v>26</v>
      </c>
      <c r="C845" s="82" t="s">
        <v>27</v>
      </c>
      <c r="D845" s="82" t="s">
        <v>28</v>
      </c>
      <c r="E845" s="82" t="s">
        <v>28</v>
      </c>
      <c r="F845" s="82" t="s">
        <v>29</v>
      </c>
      <c r="G845" s="82" t="s">
        <v>1887</v>
      </c>
      <c r="H845" s="80" t="s">
        <v>8165</v>
      </c>
      <c r="I845" s="82" t="s">
        <v>8162</v>
      </c>
      <c r="J845" s="82">
        <v>15</v>
      </c>
      <c r="K845" s="82">
        <v>9</v>
      </c>
      <c r="L845" s="82">
        <v>2018</v>
      </c>
      <c r="M845" s="76">
        <f t="shared" si="13"/>
        <v>43358</v>
      </c>
      <c r="N845" s="80" t="s">
        <v>2648</v>
      </c>
      <c r="O845" s="82">
        <v>15</v>
      </c>
      <c r="P845" s="82" t="s">
        <v>4506</v>
      </c>
      <c r="Q845" s="82" t="s">
        <v>4456</v>
      </c>
      <c r="R845" s="82" t="s">
        <v>4507</v>
      </c>
      <c r="S845" s="82" t="s">
        <v>4508</v>
      </c>
      <c r="T845" s="82" t="s">
        <v>4457</v>
      </c>
      <c r="U845" s="82" t="s">
        <v>4457</v>
      </c>
      <c r="V845" s="82" t="s">
        <v>4457</v>
      </c>
      <c r="W845" s="82" t="s">
        <v>173</v>
      </c>
      <c r="X845" s="82" t="s">
        <v>4507</v>
      </c>
      <c r="Y845" s="82" t="s">
        <v>4457</v>
      </c>
      <c r="Z845" s="80" t="str">
        <f>IF(OR(R:R="",S:S=""),"Missing",IF(OR(S:S="Both EC and Condoms",S:S="Condom",S:S="EC"),"Yes",IF(AND(R:R&lt;&gt;"0: No Method",R:R&lt;&gt;"6: EC",R:R&lt;&gt;"5: Condoms"),"Yes","No")))</f>
        <v>No</v>
      </c>
      <c r="AA8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45" s="80" t="s">
        <v>4509</v>
      </c>
      <c r="AC845" s="80">
        <f>VLOOKUP(N845,Registration!O:P,2,FALSE)</f>
        <v>15</v>
      </c>
      <c r="AD845" s="82" t="s">
        <v>4510</v>
      </c>
      <c r="AE845" s="82"/>
      <c r="AF845" s="82"/>
      <c r="AG845" s="82"/>
      <c r="AH845" s="82"/>
    </row>
    <row r="846" spans="1:34" s="80" customFormat="1" ht="23.1" customHeight="1">
      <c r="A846" s="82" t="s">
        <v>84</v>
      </c>
      <c r="B846" s="82" t="s">
        <v>26</v>
      </c>
      <c r="C846" s="82" t="s">
        <v>27</v>
      </c>
      <c r="D846" s="82" t="s">
        <v>28</v>
      </c>
      <c r="E846" s="82" t="s">
        <v>28</v>
      </c>
      <c r="F846" s="82" t="s">
        <v>29</v>
      </c>
      <c r="G846" s="82" t="s">
        <v>1887</v>
      </c>
      <c r="H846" s="80" t="s">
        <v>8165</v>
      </c>
      <c r="I846" s="82" t="s">
        <v>8162</v>
      </c>
      <c r="J846" s="82">
        <v>15</v>
      </c>
      <c r="K846" s="82">
        <v>9</v>
      </c>
      <c r="L846" s="82">
        <v>2018</v>
      </c>
      <c r="M846" s="76">
        <f t="shared" si="13"/>
        <v>43358</v>
      </c>
      <c r="N846" s="80" t="s">
        <v>2638</v>
      </c>
      <c r="O846" s="82">
        <v>16</v>
      </c>
      <c r="P846" s="82" t="s">
        <v>4506</v>
      </c>
      <c r="Q846" s="82" t="s">
        <v>4456</v>
      </c>
      <c r="R846" s="82" t="s">
        <v>4507</v>
      </c>
      <c r="S846" s="82" t="s">
        <v>4508</v>
      </c>
      <c r="T846" s="82" t="s">
        <v>4456</v>
      </c>
      <c r="U846" s="82" t="s">
        <v>4456</v>
      </c>
      <c r="V846" s="82" t="s">
        <v>4456</v>
      </c>
      <c r="W846" s="82" t="s">
        <v>173</v>
      </c>
      <c r="X846" s="82" t="s">
        <v>4515</v>
      </c>
      <c r="Y846" s="82" t="s">
        <v>4457</v>
      </c>
      <c r="Z846" s="80" t="str">
        <f>IF(OR(R:R="",S:S=""),"Missing",IF(OR(S:S="Both EC and Condoms",S:S="Condom",S:S="EC"),"Yes",IF(AND(R:R&lt;&gt;"0: No Method",R:R&lt;&gt;"6: EC",R:R&lt;&gt;"5: Condoms"),"Yes","No")))</f>
        <v>No</v>
      </c>
      <c r="AA8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46" s="80" t="str">
        <f>IF(W:W="Pregnant","Pregnant",IF(AND(Z:Z="No",AA:AA="Yes"),"Adopter",IF(Z:Z="Yes","Continuing User",IF(AND(Z:Z="No",AA:AA="No"),"Non-user","Missing"))))</f>
        <v>Adopter</v>
      </c>
      <c r="AC846" s="80">
        <f>VLOOKUP(N846,Registration!O:P,2,FALSE)</f>
        <v>16</v>
      </c>
      <c r="AD846" s="82" t="s">
        <v>4510</v>
      </c>
      <c r="AE846" s="82"/>
      <c r="AF846" s="82"/>
      <c r="AG846" s="82"/>
      <c r="AH846" s="82"/>
    </row>
    <row r="847" spans="1:34" s="80" customFormat="1" ht="23.1" customHeight="1">
      <c r="A847" s="82" t="s">
        <v>84</v>
      </c>
      <c r="B847" s="82" t="s">
        <v>26</v>
      </c>
      <c r="C847" s="82" t="s">
        <v>27</v>
      </c>
      <c r="D847" s="82" t="s">
        <v>28</v>
      </c>
      <c r="E847" s="82" t="s">
        <v>28</v>
      </c>
      <c r="F847" s="82" t="s">
        <v>29</v>
      </c>
      <c r="G847" s="82" t="s">
        <v>1887</v>
      </c>
      <c r="H847" s="80" t="s">
        <v>8165</v>
      </c>
      <c r="I847" s="82" t="s">
        <v>8162</v>
      </c>
      <c r="J847" s="82">
        <v>15</v>
      </c>
      <c r="K847" s="82">
        <v>9</v>
      </c>
      <c r="L847" s="82">
        <v>2018</v>
      </c>
      <c r="M847" s="76">
        <f t="shared" si="13"/>
        <v>43358</v>
      </c>
      <c r="N847" s="80" t="s">
        <v>2652</v>
      </c>
      <c r="O847" s="82">
        <v>15</v>
      </c>
      <c r="P847" s="82" t="s">
        <v>4506</v>
      </c>
      <c r="Q847" s="82" t="s">
        <v>4456</v>
      </c>
      <c r="R847" s="82" t="s">
        <v>4507</v>
      </c>
      <c r="S847" s="82" t="s">
        <v>4508</v>
      </c>
      <c r="T847" s="82" t="s">
        <v>4456</v>
      </c>
      <c r="U847" s="82" t="s">
        <v>4456</v>
      </c>
      <c r="V847" s="82" t="s">
        <v>4456</v>
      </c>
      <c r="W847" s="82" t="s">
        <v>173</v>
      </c>
      <c r="X847" s="82" t="s">
        <v>4517</v>
      </c>
      <c r="Y847" s="82" t="s">
        <v>4457</v>
      </c>
      <c r="Z847" s="80" t="str">
        <f>IF(OR(R:R="",S:S=""),"Missing",IF(OR(S:S="Both EC and Condoms",S:S="Condom",S:S="EC"),"Yes",IF(AND(R:R&lt;&gt;"0: No Method",R:R&lt;&gt;"6: EC",R:R&lt;&gt;"5: Condoms"),"Yes","No")))</f>
        <v>No</v>
      </c>
      <c r="AA8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47" s="80" t="str">
        <f>IF(W:W="Pregnant","Pregnant",IF(AND(Z:Z="No",AA:AA="Yes"),"Adopter",IF(Z:Z="Yes","Continuing User",IF(AND(Z:Z="No",AA:AA="No"),"Non-user","Missing"))))</f>
        <v>Adopter</v>
      </c>
      <c r="AC847" s="80">
        <f>VLOOKUP(N847,Registration!O:P,2,FALSE)</f>
        <v>15</v>
      </c>
      <c r="AD847" s="82" t="s">
        <v>4510</v>
      </c>
      <c r="AE847" s="82"/>
      <c r="AF847" s="82"/>
      <c r="AG847" s="82"/>
      <c r="AH847" s="82"/>
    </row>
    <row r="848" spans="1:34" s="80" customFormat="1" ht="23.1" customHeight="1">
      <c r="A848" s="82" t="s">
        <v>84</v>
      </c>
      <c r="B848" s="82" t="s">
        <v>26</v>
      </c>
      <c r="C848" s="82" t="s">
        <v>27</v>
      </c>
      <c r="D848" s="82" t="s">
        <v>28</v>
      </c>
      <c r="E848" s="82" t="s">
        <v>28</v>
      </c>
      <c r="F848" s="82" t="s">
        <v>29</v>
      </c>
      <c r="G848" s="82" t="s">
        <v>1887</v>
      </c>
      <c r="H848" s="80" t="s">
        <v>8165</v>
      </c>
      <c r="I848" s="82" t="s">
        <v>8162</v>
      </c>
      <c r="J848" s="82">
        <v>15</v>
      </c>
      <c r="K848" s="82">
        <v>9</v>
      </c>
      <c r="L848" s="82">
        <v>2018</v>
      </c>
      <c r="M848" s="76">
        <f t="shared" si="13"/>
        <v>43358</v>
      </c>
      <c r="N848" s="80" t="s">
        <v>2653</v>
      </c>
      <c r="O848" s="82">
        <v>16</v>
      </c>
      <c r="P848" s="82" t="s">
        <v>4506</v>
      </c>
      <c r="Q848" s="82" t="s">
        <v>4456</v>
      </c>
      <c r="R848" s="82" t="s">
        <v>4507</v>
      </c>
      <c r="S848" s="82" t="s">
        <v>4508</v>
      </c>
      <c r="T848" s="82" t="s">
        <v>4456</v>
      </c>
      <c r="U848" s="82" t="s">
        <v>4456</v>
      </c>
      <c r="V848" s="82" t="s">
        <v>4456</v>
      </c>
      <c r="W848" s="82" t="s">
        <v>173</v>
      </c>
      <c r="X848" s="82" t="s">
        <v>4517</v>
      </c>
      <c r="Y848" s="82" t="s">
        <v>4457</v>
      </c>
      <c r="Z848" s="80" t="str">
        <f>IF(OR(R:R="",S:S=""),"Missing",IF(OR(S:S="Both EC and Condoms",S:S="Condom",S:S="EC"),"Yes",IF(AND(R:R&lt;&gt;"0: No Method",R:R&lt;&gt;"6: EC",R:R&lt;&gt;"5: Condoms"),"Yes","No")))</f>
        <v>No</v>
      </c>
      <c r="AA8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48" s="80" t="str">
        <f>IF(W:W="Pregnant","Pregnant",IF(AND(Z:Z="No",AA:AA="Yes"),"Adopter",IF(Z:Z="Yes","Continuing User",IF(AND(Z:Z="No",AA:AA="No"),"Non-user","Missing"))))</f>
        <v>Adopter</v>
      </c>
      <c r="AC848" s="80">
        <f>VLOOKUP(N848,Registration!O:P,2,FALSE)</f>
        <v>16</v>
      </c>
      <c r="AD848" s="82" t="s">
        <v>4510</v>
      </c>
      <c r="AE848" s="82"/>
      <c r="AF848" s="82"/>
      <c r="AG848" s="82"/>
      <c r="AH848" s="82"/>
    </row>
    <row r="849" spans="1:34" s="80" customFormat="1" ht="23.1" customHeight="1">
      <c r="A849" s="82" t="s">
        <v>84</v>
      </c>
      <c r="B849" s="82" t="s">
        <v>26</v>
      </c>
      <c r="C849" s="82" t="s">
        <v>27</v>
      </c>
      <c r="D849" s="82" t="s">
        <v>28</v>
      </c>
      <c r="E849" s="82" t="s">
        <v>28</v>
      </c>
      <c r="F849" s="82" t="s">
        <v>29</v>
      </c>
      <c r="G849" s="82" t="s">
        <v>1887</v>
      </c>
      <c r="H849" s="80" t="s">
        <v>8165</v>
      </c>
      <c r="I849" s="82" t="s">
        <v>8162</v>
      </c>
      <c r="J849" s="82">
        <v>15</v>
      </c>
      <c r="K849" s="82">
        <v>9</v>
      </c>
      <c r="L849" s="82">
        <v>2018</v>
      </c>
      <c r="M849" s="76">
        <f t="shared" si="13"/>
        <v>43358</v>
      </c>
      <c r="N849" s="80" t="s">
        <v>2634</v>
      </c>
      <c r="O849" s="82">
        <v>18</v>
      </c>
      <c r="P849" s="82" t="s">
        <v>4506</v>
      </c>
      <c r="Q849" s="82" t="s">
        <v>4456</v>
      </c>
      <c r="R849" s="82" t="s">
        <v>4507</v>
      </c>
      <c r="S849" s="82" t="s">
        <v>4508</v>
      </c>
      <c r="T849" s="82" t="s">
        <v>4456</v>
      </c>
      <c r="U849" s="82" t="s">
        <v>4456</v>
      </c>
      <c r="V849" s="82" t="s">
        <v>4456</v>
      </c>
      <c r="W849" s="82" t="s">
        <v>173</v>
      </c>
      <c r="X849" s="82" t="s">
        <v>4522</v>
      </c>
      <c r="Y849" s="82" t="s">
        <v>4456</v>
      </c>
      <c r="Z849" s="80" t="str">
        <f>IF(OR(R:R="",S:S=""),"Missing",IF(OR(S:S="Both EC and Condoms",S:S="Condom",S:S="EC"),"Yes",IF(AND(R:R&lt;&gt;"0: No Method",R:R&lt;&gt;"6: EC",R:R&lt;&gt;"5: Condoms"),"Yes","No")))</f>
        <v>No</v>
      </c>
      <c r="AA8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49" s="80" t="str">
        <f>IF(W:W="Pregnant","Pregnant",IF(AND(Z:Z="No",AA:AA="Yes"),"Adopter",IF(Z:Z="Yes","Continuing User",IF(AND(Z:Z="No",AA:AA="No"),"Non-user","Missing"))))</f>
        <v>Adopter</v>
      </c>
      <c r="AC849" s="80">
        <f>VLOOKUP(N849,Registration!O:P,2,FALSE)</f>
        <v>18</v>
      </c>
      <c r="AD849" s="82" t="s">
        <v>4510</v>
      </c>
      <c r="AE849" s="82"/>
      <c r="AF849" s="82"/>
      <c r="AG849" s="82"/>
      <c r="AH849" s="82"/>
    </row>
    <row r="850" spans="1:34" s="80" customFormat="1" ht="23.1" customHeight="1">
      <c r="A850" s="82" t="s">
        <v>84</v>
      </c>
      <c r="B850" s="82" t="s">
        <v>26</v>
      </c>
      <c r="C850" s="82" t="s">
        <v>27</v>
      </c>
      <c r="D850" s="82" t="s">
        <v>28</v>
      </c>
      <c r="E850" s="82" t="s">
        <v>28</v>
      </c>
      <c r="F850" s="82" t="s">
        <v>29</v>
      </c>
      <c r="G850" s="82" t="s">
        <v>1887</v>
      </c>
      <c r="H850" s="80" t="s">
        <v>8165</v>
      </c>
      <c r="I850" s="82" t="s">
        <v>8162</v>
      </c>
      <c r="J850" s="82">
        <v>15</v>
      </c>
      <c r="K850" s="82">
        <v>9</v>
      </c>
      <c r="L850" s="82">
        <v>2018</v>
      </c>
      <c r="M850" s="76">
        <f t="shared" si="13"/>
        <v>43358</v>
      </c>
      <c r="N850" s="80" t="s">
        <v>2640</v>
      </c>
      <c r="O850" s="82">
        <v>16</v>
      </c>
      <c r="P850" s="82" t="s">
        <v>4506</v>
      </c>
      <c r="Q850" s="82" t="s">
        <v>4456</v>
      </c>
      <c r="R850" s="82" t="s">
        <v>4507</v>
      </c>
      <c r="S850" s="82" t="s">
        <v>4508</v>
      </c>
      <c r="T850" s="82" t="s">
        <v>4457</v>
      </c>
      <c r="U850" s="82" t="s">
        <v>4457</v>
      </c>
      <c r="V850" s="82" t="s">
        <v>4457</v>
      </c>
      <c r="W850" s="82" t="s">
        <v>173</v>
      </c>
      <c r="X850" s="82" t="s">
        <v>4507</v>
      </c>
      <c r="Y850" s="82" t="s">
        <v>4457</v>
      </c>
      <c r="Z850" s="80" t="str">
        <f>IF(OR(R:R="",S:S=""),"Missing",IF(OR(S:S="Both EC and Condoms",S:S="Condom",S:S="EC"),"Yes",IF(AND(R:R&lt;&gt;"0: No Method",R:R&lt;&gt;"6: EC",R:R&lt;&gt;"5: Condoms"),"Yes","No")))</f>
        <v>No</v>
      </c>
      <c r="AA8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50" s="80" t="s">
        <v>4509</v>
      </c>
      <c r="AC850" s="80">
        <f>VLOOKUP(N850,Registration!O:P,2,FALSE)</f>
        <v>16</v>
      </c>
      <c r="AD850" s="82" t="s">
        <v>4510</v>
      </c>
      <c r="AE850" s="82"/>
      <c r="AF850" s="82"/>
      <c r="AG850" s="82"/>
      <c r="AH850" s="82"/>
    </row>
    <row r="851" spans="1:34" s="80" customFormat="1" ht="23.1" customHeight="1">
      <c r="A851" s="82" t="s">
        <v>84</v>
      </c>
      <c r="B851" s="82" t="s">
        <v>26</v>
      </c>
      <c r="C851" s="82" t="s">
        <v>27</v>
      </c>
      <c r="D851" s="82" t="s">
        <v>28</v>
      </c>
      <c r="E851" s="82" t="s">
        <v>28</v>
      </c>
      <c r="F851" s="82" t="s">
        <v>29</v>
      </c>
      <c r="G851" s="82" t="s">
        <v>1887</v>
      </c>
      <c r="H851" s="80" t="s">
        <v>8165</v>
      </c>
      <c r="I851" s="82" t="s">
        <v>8162</v>
      </c>
      <c r="J851" s="82">
        <v>15</v>
      </c>
      <c r="K851" s="82">
        <v>9</v>
      </c>
      <c r="L851" s="82">
        <v>2018</v>
      </c>
      <c r="M851" s="76">
        <f t="shared" si="13"/>
        <v>43358</v>
      </c>
      <c r="N851" s="80" t="s">
        <v>2650</v>
      </c>
      <c r="O851" s="82">
        <v>16</v>
      </c>
      <c r="P851" s="82" t="s">
        <v>4506</v>
      </c>
      <c r="Q851" s="82" t="s">
        <v>4456</v>
      </c>
      <c r="R851" s="82" t="s">
        <v>4507</v>
      </c>
      <c r="S851" s="82" t="s">
        <v>4508</v>
      </c>
      <c r="T851" s="82" t="s">
        <v>4457</v>
      </c>
      <c r="U851" s="82" t="s">
        <v>4457</v>
      </c>
      <c r="V851" s="82" t="s">
        <v>4457</v>
      </c>
      <c r="W851" s="82" t="s">
        <v>173</v>
      </c>
      <c r="X851" s="82" t="s">
        <v>4507</v>
      </c>
      <c r="Y851" s="82" t="s">
        <v>4457</v>
      </c>
      <c r="Z851" s="80" t="str">
        <f>IF(OR(R:R="",S:S=""),"Missing",IF(OR(S:S="Both EC and Condoms",S:S="Condom",S:S="EC"),"Yes",IF(AND(R:R&lt;&gt;"0: No Method",R:R&lt;&gt;"6: EC",R:R&lt;&gt;"5: Condoms"),"Yes","No")))</f>
        <v>No</v>
      </c>
      <c r="AA8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51" s="80" t="s">
        <v>4509</v>
      </c>
      <c r="AC851" s="80">
        <f>VLOOKUP(N851,Registration!O:P,2,FALSE)</f>
        <v>16</v>
      </c>
      <c r="AD851" s="82" t="s">
        <v>4510</v>
      </c>
      <c r="AE851" s="82"/>
      <c r="AF851" s="82"/>
      <c r="AG851" s="82"/>
      <c r="AH851" s="82"/>
    </row>
    <row r="852" spans="1:34" s="80" customFormat="1" ht="23.1" customHeight="1">
      <c r="A852" s="82" t="s">
        <v>84</v>
      </c>
      <c r="B852" s="82" t="s">
        <v>26</v>
      </c>
      <c r="C852" s="82" t="s">
        <v>27</v>
      </c>
      <c r="D852" s="82" t="s">
        <v>28</v>
      </c>
      <c r="E852" s="82" t="s">
        <v>28</v>
      </c>
      <c r="F852" s="82" t="s">
        <v>29</v>
      </c>
      <c r="G852" s="82" t="s">
        <v>1887</v>
      </c>
      <c r="H852" s="80" t="s">
        <v>8165</v>
      </c>
      <c r="I852" s="82" t="s">
        <v>8163</v>
      </c>
      <c r="J852" s="82">
        <v>15</v>
      </c>
      <c r="K852" s="82">
        <v>9</v>
      </c>
      <c r="L852" s="82">
        <v>2018</v>
      </c>
      <c r="M852" s="76">
        <f t="shared" si="13"/>
        <v>43358</v>
      </c>
      <c r="N852" s="80" t="s">
        <v>2659</v>
      </c>
      <c r="O852" s="82">
        <v>18</v>
      </c>
      <c r="P852" s="82" t="s">
        <v>4506</v>
      </c>
      <c r="Q852" s="82" t="s">
        <v>4456</v>
      </c>
      <c r="R852" s="82" t="s">
        <v>4507</v>
      </c>
      <c r="S852" s="82" t="s">
        <v>4508</v>
      </c>
      <c r="T852" s="82" t="s">
        <v>4456</v>
      </c>
      <c r="U852" s="82" t="s">
        <v>4456</v>
      </c>
      <c r="V852" s="82" t="s">
        <v>4456</v>
      </c>
      <c r="W852" s="82" t="s">
        <v>173</v>
      </c>
      <c r="X852" s="82" t="s">
        <v>4517</v>
      </c>
      <c r="Y852" s="82" t="s">
        <v>4457</v>
      </c>
      <c r="Z852" s="80" t="str">
        <f>IF(OR(R:R="",S:S=""),"Missing",IF(OR(S:S="Both EC and Condoms",S:S="Condom",S:S="EC"),"Yes",IF(AND(R:R&lt;&gt;"0: No Method",R:R&lt;&gt;"6: EC",R:R&lt;&gt;"5: Condoms"),"Yes","No")))</f>
        <v>No</v>
      </c>
      <c r="AA8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52" s="80" t="str">
        <f>IF(W:W="Pregnant","Pregnant",IF(AND(Z:Z="No",AA:AA="Yes"),"Adopter",IF(Z:Z="Yes","Continuing User",IF(AND(Z:Z="No",AA:AA="No"),"Non-user","Missing"))))</f>
        <v>Adopter</v>
      </c>
      <c r="AC852" s="80">
        <f>VLOOKUP(N852,Registration!O:P,2,FALSE)</f>
        <v>18</v>
      </c>
      <c r="AD852" s="82" t="s">
        <v>4510</v>
      </c>
      <c r="AE852" s="82"/>
      <c r="AF852" s="82"/>
      <c r="AG852" s="82"/>
      <c r="AH852" s="82"/>
    </row>
    <row r="853" spans="1:34" s="80" customFormat="1" ht="23.1" customHeight="1">
      <c r="A853" s="82" t="s">
        <v>84</v>
      </c>
      <c r="B853" s="82" t="s">
        <v>26</v>
      </c>
      <c r="C853" s="82" t="s">
        <v>27</v>
      </c>
      <c r="D853" s="82" t="s">
        <v>28</v>
      </c>
      <c r="E853" s="82" t="s">
        <v>28</v>
      </c>
      <c r="F853" s="82" t="s">
        <v>29</v>
      </c>
      <c r="G853" s="82" t="s">
        <v>1887</v>
      </c>
      <c r="H853" s="80" t="s">
        <v>8165</v>
      </c>
      <c r="I853" s="82" t="s">
        <v>8163</v>
      </c>
      <c r="J853" s="82">
        <v>15</v>
      </c>
      <c r="K853" s="82">
        <v>9</v>
      </c>
      <c r="L853" s="82">
        <v>2018</v>
      </c>
      <c r="M853" s="76">
        <f t="shared" si="13"/>
        <v>43358</v>
      </c>
      <c r="N853" s="80" t="s">
        <v>2661</v>
      </c>
      <c r="O853" s="82">
        <v>19</v>
      </c>
      <c r="P853" s="82" t="s">
        <v>4506</v>
      </c>
      <c r="Q853" s="82" t="s">
        <v>4456</v>
      </c>
      <c r="R853" s="82" t="s">
        <v>4507</v>
      </c>
      <c r="S853" s="82" t="s">
        <v>4508</v>
      </c>
      <c r="T853" s="82" t="s">
        <v>4456</v>
      </c>
      <c r="U853" s="82" t="s">
        <v>4456</v>
      </c>
      <c r="V853" s="82" t="s">
        <v>4456</v>
      </c>
      <c r="W853" s="82" t="s">
        <v>173</v>
      </c>
      <c r="X853" s="82" t="s">
        <v>4517</v>
      </c>
      <c r="Y853" s="82" t="s">
        <v>4457</v>
      </c>
      <c r="Z853" s="80" t="str">
        <f>IF(OR(R:R="",S:S=""),"Missing",IF(OR(S:S="Both EC and Condoms",S:S="Condom",S:S="EC"),"Yes",IF(AND(R:R&lt;&gt;"0: No Method",R:R&lt;&gt;"6: EC",R:R&lt;&gt;"5: Condoms"),"Yes","No")))</f>
        <v>No</v>
      </c>
      <c r="AA8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53" s="80" t="str">
        <f>IF(W:W="Pregnant","Pregnant",IF(AND(Z:Z="No",AA:AA="Yes"),"Adopter",IF(Z:Z="Yes","Continuing User",IF(AND(Z:Z="No",AA:AA="No"),"Non-user","Missing"))))</f>
        <v>Adopter</v>
      </c>
      <c r="AC853" s="80">
        <f>VLOOKUP(N853,Registration!O:P,2,FALSE)</f>
        <v>19</v>
      </c>
      <c r="AD853" s="82" t="s">
        <v>4510</v>
      </c>
      <c r="AE853" s="82"/>
      <c r="AF853" s="82"/>
      <c r="AG853" s="82"/>
      <c r="AH853" s="82"/>
    </row>
    <row r="854" spans="1:34" s="80" customFormat="1" ht="23.1" customHeight="1">
      <c r="A854" s="82" t="s">
        <v>86</v>
      </c>
      <c r="B854" s="82" t="s">
        <v>26</v>
      </c>
      <c r="C854" s="82" t="s">
        <v>27</v>
      </c>
      <c r="D854" s="82" t="s">
        <v>28</v>
      </c>
      <c r="E854" s="82" t="s">
        <v>28</v>
      </c>
      <c r="F854" s="82" t="s">
        <v>111</v>
      </c>
      <c r="G854" s="82" t="s">
        <v>167</v>
      </c>
      <c r="H854" s="82" t="s">
        <v>8159</v>
      </c>
      <c r="I854" s="82" t="s">
        <v>8160</v>
      </c>
      <c r="J854" s="82">
        <v>18</v>
      </c>
      <c r="K854" s="82">
        <v>9</v>
      </c>
      <c r="L854" s="82">
        <v>2018</v>
      </c>
      <c r="M854" s="76">
        <f t="shared" si="13"/>
        <v>43361</v>
      </c>
      <c r="N854" s="80" t="s">
        <v>892</v>
      </c>
      <c r="O854" s="82">
        <v>18</v>
      </c>
      <c r="P854" s="82" t="s">
        <v>4506</v>
      </c>
      <c r="Q854" s="82" t="s">
        <v>4456</v>
      </c>
      <c r="R854" s="82" t="s">
        <v>4507</v>
      </c>
      <c r="S854" s="82" t="s">
        <v>4508</v>
      </c>
      <c r="T854" s="82" t="s">
        <v>4456</v>
      </c>
      <c r="U854" s="82" t="s">
        <v>4456</v>
      </c>
      <c r="V854" s="82" t="s">
        <v>4456</v>
      </c>
      <c r="W854" s="82" t="s">
        <v>173</v>
      </c>
      <c r="X854" s="80" t="s">
        <v>4518</v>
      </c>
      <c r="Y854" s="82" t="s">
        <v>4457</v>
      </c>
      <c r="Z854" s="80" t="str">
        <f>IF(OR(R:R="",S:S=""),"Missing",IF(OR(S:S="Both EC and Condoms",S:S="Condom",S:S="EC"),"Yes",IF(AND(R:R&lt;&gt;"0: No Method",R:R&lt;&gt;"6: EC",R:R&lt;&gt;"5: Condoms"),"Yes","No")))</f>
        <v>No</v>
      </c>
      <c r="AA8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54" s="80" t="str">
        <f>IF(W:W="Pregnant","Pregnant",IF(AND(Z:Z="No",AA:AA="Yes"),"Adopter",IF(Z:Z="Yes","Continuing User",IF(AND(Z:Z="No",AA:AA="No"),"Non-user","Missing"))))</f>
        <v>Adopter</v>
      </c>
      <c r="AC854" s="80">
        <f>VLOOKUP(N854,Registration!O:P,2,FALSE)</f>
        <v>19</v>
      </c>
      <c r="AD854" s="82" t="s">
        <v>4510</v>
      </c>
      <c r="AE854" s="82"/>
      <c r="AF854" s="82"/>
      <c r="AG854" s="82"/>
      <c r="AH854" s="82"/>
    </row>
    <row r="855" spans="1:34" s="80" customFormat="1" ht="23.1" customHeight="1">
      <c r="A855" s="82" t="s">
        <v>86</v>
      </c>
      <c r="B855" s="82" t="s">
        <v>26</v>
      </c>
      <c r="C855" s="82" t="s">
        <v>27</v>
      </c>
      <c r="D855" s="82" t="s">
        <v>28</v>
      </c>
      <c r="E855" s="82" t="s">
        <v>28</v>
      </c>
      <c r="F855" s="82" t="s">
        <v>111</v>
      </c>
      <c r="G855" s="82" t="s">
        <v>167</v>
      </c>
      <c r="H855" s="82" t="s">
        <v>8159</v>
      </c>
      <c r="I855" s="82" t="s">
        <v>8160</v>
      </c>
      <c r="J855" s="82">
        <v>20</v>
      </c>
      <c r="K855" s="82">
        <v>9</v>
      </c>
      <c r="L855" s="82">
        <v>2018</v>
      </c>
      <c r="M855" s="76">
        <f t="shared" si="13"/>
        <v>43363</v>
      </c>
      <c r="N855" s="80" t="s">
        <v>894</v>
      </c>
      <c r="O855" s="82">
        <v>19</v>
      </c>
      <c r="P855" s="82" t="s">
        <v>4506</v>
      </c>
      <c r="Q855" s="82" t="s">
        <v>4456</v>
      </c>
      <c r="R855" s="82" t="s">
        <v>4507</v>
      </c>
      <c r="S855" s="82" t="s">
        <v>4508</v>
      </c>
      <c r="T855" s="82" t="s">
        <v>4456</v>
      </c>
      <c r="U855" s="82" t="s">
        <v>4456</v>
      </c>
      <c r="V855" s="82" t="s">
        <v>4456</v>
      </c>
      <c r="W855" s="82" t="s">
        <v>173</v>
      </c>
      <c r="X855" s="82" t="s">
        <v>4517</v>
      </c>
      <c r="Y855" s="82" t="s">
        <v>4457</v>
      </c>
      <c r="Z855" s="80" t="str">
        <f>IF(OR(R:R="",S:S=""),"Missing",IF(OR(S:S="Both EC and Condoms",S:S="Condom",S:S="EC"),"Yes",IF(AND(R:R&lt;&gt;"0: No Method",R:R&lt;&gt;"6: EC",R:R&lt;&gt;"5: Condoms"),"Yes","No")))</f>
        <v>No</v>
      </c>
      <c r="AA8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55" s="80" t="str">
        <f>IF(W:W="Pregnant","Pregnant",IF(AND(Z:Z="No",AA:AA="Yes"),"Adopter",IF(Z:Z="Yes","Continuing User",IF(AND(Z:Z="No",AA:AA="No"),"Non-user","Missing"))))</f>
        <v>Adopter</v>
      </c>
      <c r="AC855" s="80">
        <f>VLOOKUP(N855,Registration!O:P,2,FALSE)</f>
        <v>19</v>
      </c>
      <c r="AD855" s="82" t="s">
        <v>4528</v>
      </c>
      <c r="AE855" s="82" t="s">
        <v>4581</v>
      </c>
      <c r="AF855" s="82" t="s">
        <v>4536</v>
      </c>
      <c r="AG855" s="82" t="s">
        <v>4582</v>
      </c>
      <c r="AH855" s="82" t="s">
        <v>4583</v>
      </c>
    </row>
    <row r="856" spans="1:34" s="80" customFormat="1" ht="23.1" customHeight="1">
      <c r="A856" s="82" t="s">
        <v>86</v>
      </c>
      <c r="B856" s="82" t="s">
        <v>26</v>
      </c>
      <c r="C856" s="82" t="s">
        <v>27</v>
      </c>
      <c r="D856" s="82" t="s">
        <v>28</v>
      </c>
      <c r="E856" s="82" t="s">
        <v>28</v>
      </c>
      <c r="F856" s="82" t="s">
        <v>111</v>
      </c>
      <c r="G856" s="82" t="s">
        <v>167</v>
      </c>
      <c r="H856" s="82" t="s">
        <v>8159</v>
      </c>
      <c r="I856" s="82" t="s">
        <v>8160</v>
      </c>
      <c r="J856" s="82">
        <v>20</v>
      </c>
      <c r="K856" s="82">
        <v>9</v>
      </c>
      <c r="L856" s="82">
        <v>2018</v>
      </c>
      <c r="M856" s="76">
        <f t="shared" si="13"/>
        <v>43363</v>
      </c>
      <c r="N856" s="80" t="s">
        <v>301</v>
      </c>
      <c r="O856" s="82">
        <v>19</v>
      </c>
      <c r="P856" s="82" t="s">
        <v>4506</v>
      </c>
      <c r="Q856" s="82" t="s">
        <v>4456</v>
      </c>
      <c r="R856" s="82" t="s">
        <v>4507</v>
      </c>
      <c r="S856" s="82" t="s">
        <v>4508</v>
      </c>
      <c r="T856" s="82" t="s">
        <v>4456</v>
      </c>
      <c r="U856" s="82" t="s">
        <v>4456</v>
      </c>
      <c r="V856" s="82" t="s">
        <v>4456</v>
      </c>
      <c r="W856" s="82" t="s">
        <v>173</v>
      </c>
      <c r="X856" s="82" t="s">
        <v>4517</v>
      </c>
      <c r="Y856" s="82" t="s">
        <v>4457</v>
      </c>
      <c r="Z856" s="80" t="str">
        <f>IF(OR(R:R="",S:S=""),"Missing",IF(OR(S:S="Both EC and Condoms",S:S="Condom",S:S="EC"),"Yes",IF(AND(R:R&lt;&gt;"0: No Method",R:R&lt;&gt;"6: EC",R:R&lt;&gt;"5: Condoms"),"Yes","No")))</f>
        <v>No</v>
      </c>
      <c r="AA8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56" s="80" t="str">
        <f>IF(W:W="Pregnant","Pregnant",IF(AND(Z:Z="No",AA:AA="Yes"),"Adopter",IF(Z:Z="Yes","Continuing User",IF(AND(Z:Z="No",AA:AA="No"),"Non-user","Missing"))))</f>
        <v>Adopter</v>
      </c>
      <c r="AC856" s="80">
        <f>VLOOKUP(N856,Registration!O:P,2,FALSE)</f>
        <v>19</v>
      </c>
      <c r="AD856" s="82" t="s">
        <v>4528</v>
      </c>
      <c r="AE856" s="82" t="s">
        <v>4581</v>
      </c>
      <c r="AF856" s="82" t="s">
        <v>4536</v>
      </c>
      <c r="AG856" s="82" t="s">
        <v>4582</v>
      </c>
      <c r="AH856" s="82" t="s">
        <v>4583</v>
      </c>
    </row>
    <row r="857" spans="1:34" s="80" customFormat="1" ht="23.1" customHeight="1">
      <c r="A857" s="82" t="s">
        <v>86</v>
      </c>
      <c r="B857" s="82" t="s">
        <v>26</v>
      </c>
      <c r="C857" s="82" t="s">
        <v>27</v>
      </c>
      <c r="D857" s="82" t="s">
        <v>28</v>
      </c>
      <c r="E857" s="82" t="s">
        <v>28</v>
      </c>
      <c r="F857" s="82" t="s">
        <v>29</v>
      </c>
      <c r="G857" s="82" t="s">
        <v>1887</v>
      </c>
      <c r="H857" s="82" t="s">
        <v>8165</v>
      </c>
      <c r="I857" s="82" t="s">
        <v>8163</v>
      </c>
      <c r="J857" s="82">
        <v>21</v>
      </c>
      <c r="K857" s="82">
        <v>9</v>
      </c>
      <c r="L857" s="82">
        <v>2018</v>
      </c>
      <c r="M857" s="76">
        <f t="shared" si="13"/>
        <v>43364</v>
      </c>
      <c r="N857" s="80" t="s">
        <v>2664</v>
      </c>
      <c r="O857" s="82">
        <v>17</v>
      </c>
      <c r="P857" s="82" t="s">
        <v>4506</v>
      </c>
      <c r="Q857" s="82" t="s">
        <v>4456</v>
      </c>
      <c r="R857" s="82" t="s">
        <v>4507</v>
      </c>
      <c r="S857" s="82" t="s">
        <v>4508</v>
      </c>
      <c r="T857" s="82" t="s">
        <v>4456</v>
      </c>
      <c r="U857" s="82" t="s">
        <v>4456</v>
      </c>
      <c r="V857" s="82" t="s">
        <v>4456</v>
      </c>
      <c r="W857" s="82" t="s">
        <v>173</v>
      </c>
      <c r="X857" s="82" t="s">
        <v>4522</v>
      </c>
      <c r="Y857" s="82" t="s">
        <v>4457</v>
      </c>
      <c r="Z857" s="80" t="str">
        <f>IF(OR(R:R="",S:S=""),"Missing",IF(OR(S:S="Both EC and Condoms",S:S="Condom",S:S="EC"),"Yes",IF(AND(R:R&lt;&gt;"0: No Method",R:R&lt;&gt;"6: EC",R:R&lt;&gt;"5: Condoms"),"Yes","No")))</f>
        <v>No</v>
      </c>
      <c r="AA8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57" s="80" t="str">
        <f>IF(W:W="Pregnant","Pregnant",IF(AND(Z:Z="No",AA:AA="Yes"),"Adopter",IF(Z:Z="Yes","Continuing User",IF(AND(Z:Z="No",AA:AA="No"),"Non-user","Missing"))))</f>
        <v>Adopter</v>
      </c>
      <c r="AC857" s="80">
        <f>VLOOKUP(N857,Registration!O:P,2,FALSE)</f>
        <v>17</v>
      </c>
      <c r="AD857" s="82" t="s">
        <v>4510</v>
      </c>
      <c r="AE857" s="82"/>
      <c r="AF857" s="82"/>
      <c r="AG857" s="82"/>
      <c r="AH857" s="82"/>
    </row>
    <row r="858" spans="1:34" s="80" customFormat="1" ht="23.1" customHeight="1">
      <c r="A858" s="82" t="s">
        <v>86</v>
      </c>
      <c r="B858" s="82" t="s">
        <v>26</v>
      </c>
      <c r="C858" s="82" t="s">
        <v>27</v>
      </c>
      <c r="D858" s="82" t="s">
        <v>28</v>
      </c>
      <c r="E858" s="82" t="s">
        <v>28</v>
      </c>
      <c r="F858" s="82" t="s">
        <v>29</v>
      </c>
      <c r="G858" s="82" t="s">
        <v>1887</v>
      </c>
      <c r="H858" s="82" t="s">
        <v>8165</v>
      </c>
      <c r="I858" s="82" t="s">
        <v>8163</v>
      </c>
      <c r="J858" s="82">
        <v>21</v>
      </c>
      <c r="K858" s="82">
        <v>9</v>
      </c>
      <c r="L858" s="82">
        <v>2018</v>
      </c>
      <c r="M858" s="76">
        <f t="shared" si="13"/>
        <v>43364</v>
      </c>
      <c r="N858" s="80" t="s">
        <v>2666</v>
      </c>
      <c r="O858" s="82">
        <v>18</v>
      </c>
      <c r="P858" s="82" t="s">
        <v>4506</v>
      </c>
      <c r="Q858" s="82" t="s">
        <v>4456</v>
      </c>
      <c r="R858" s="82" t="s">
        <v>4507</v>
      </c>
      <c r="S858" s="82" t="s">
        <v>4508</v>
      </c>
      <c r="T858" s="82" t="s">
        <v>4456</v>
      </c>
      <c r="U858" s="82" t="s">
        <v>4456</v>
      </c>
      <c r="V858" s="82" t="s">
        <v>4456</v>
      </c>
      <c r="W858" s="82" t="s">
        <v>173</v>
      </c>
      <c r="X858" s="82" t="s">
        <v>4516</v>
      </c>
      <c r="Y858" s="82" t="s">
        <v>4457</v>
      </c>
      <c r="Z858" s="80" t="str">
        <f>IF(OR(R:R="",S:S=""),"Missing",IF(OR(S:S="Both EC and Condoms",S:S="Condom",S:S="EC"),"Yes",IF(AND(R:R&lt;&gt;"0: No Method",R:R&lt;&gt;"6: EC",R:R&lt;&gt;"5: Condoms"),"Yes","No")))</f>
        <v>No</v>
      </c>
      <c r="AA8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58" s="80" t="str">
        <f>IF(W:W="Pregnant","Pregnant",IF(AND(Z:Z="No",AA:AA="Yes"),"Adopter",IF(Z:Z="Yes","Continuing User",IF(AND(Z:Z="No",AA:AA="No"),"Non-user","Missing"))))</f>
        <v>Adopter</v>
      </c>
      <c r="AC858" s="80">
        <f>VLOOKUP(N858,Registration!O:P,2,FALSE)</f>
        <v>18</v>
      </c>
      <c r="AD858" s="82" t="s">
        <v>4510</v>
      </c>
      <c r="AE858" s="82"/>
      <c r="AF858" s="82"/>
      <c r="AG858" s="82"/>
      <c r="AH858" s="82"/>
    </row>
    <row r="859" spans="1:34" s="80" customFormat="1" ht="23.1" customHeight="1">
      <c r="A859" s="82" t="s">
        <v>86</v>
      </c>
      <c r="B859" s="82" t="s">
        <v>26</v>
      </c>
      <c r="C859" s="82" t="s">
        <v>27</v>
      </c>
      <c r="D859" s="82" t="s">
        <v>28</v>
      </c>
      <c r="E859" s="82" t="s">
        <v>28</v>
      </c>
      <c r="F859" s="82" t="s">
        <v>29</v>
      </c>
      <c r="G859" s="82" t="s">
        <v>1887</v>
      </c>
      <c r="H859" s="82" t="s">
        <v>8165</v>
      </c>
      <c r="I859" s="82" t="s">
        <v>8163</v>
      </c>
      <c r="J859" s="82">
        <v>22</v>
      </c>
      <c r="K859" s="82">
        <v>9</v>
      </c>
      <c r="L859" s="82">
        <v>2018</v>
      </c>
      <c r="M859" s="76">
        <f t="shared" si="13"/>
        <v>43365</v>
      </c>
      <c r="N859" s="80" t="s">
        <v>2668</v>
      </c>
      <c r="O859" s="82">
        <v>18</v>
      </c>
      <c r="P859" s="82" t="s">
        <v>4506</v>
      </c>
      <c r="Q859" s="82" t="s">
        <v>4456</v>
      </c>
      <c r="R859" s="82" t="s">
        <v>4507</v>
      </c>
      <c r="S859" s="82" t="s">
        <v>4508</v>
      </c>
      <c r="T859" s="82" t="s">
        <v>4457</v>
      </c>
      <c r="U859" s="82" t="s">
        <v>4457</v>
      </c>
      <c r="V859" s="82" t="s">
        <v>4457</v>
      </c>
      <c r="W859" s="82" t="s">
        <v>173</v>
      </c>
      <c r="X859" s="82" t="s">
        <v>4507</v>
      </c>
      <c r="Y859" s="82" t="s">
        <v>4457</v>
      </c>
      <c r="Z859" s="80" t="str">
        <f>IF(OR(R:R="",S:S=""),"Missing",IF(OR(S:S="Both EC and Condoms",S:S="Condom",S:S="EC"),"Yes",IF(AND(R:R&lt;&gt;"0: No Method",R:R&lt;&gt;"6: EC",R:R&lt;&gt;"5: Condoms"),"Yes","No")))</f>
        <v>No</v>
      </c>
      <c r="AA8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59" s="80" t="s">
        <v>4509</v>
      </c>
      <c r="AC859" s="80">
        <f>VLOOKUP(N859,Registration!O:P,2,FALSE)</f>
        <v>18</v>
      </c>
      <c r="AD859" s="82" t="s">
        <v>4528</v>
      </c>
      <c r="AE859" s="82" t="s">
        <v>87</v>
      </c>
      <c r="AF859" s="82" t="s">
        <v>4536</v>
      </c>
      <c r="AG859" s="82" t="s">
        <v>4584</v>
      </c>
      <c r="AH859" s="82" t="s">
        <v>4585</v>
      </c>
    </row>
    <row r="860" spans="1:34" s="80" customFormat="1" ht="23.1" customHeight="1">
      <c r="A860" s="82" t="s">
        <v>86</v>
      </c>
      <c r="B860" s="82" t="s">
        <v>26</v>
      </c>
      <c r="C860" s="82" t="s">
        <v>27</v>
      </c>
      <c r="D860" s="82" t="s">
        <v>28</v>
      </c>
      <c r="E860" s="82" t="s">
        <v>28</v>
      </c>
      <c r="F860" s="82" t="s">
        <v>29</v>
      </c>
      <c r="G860" s="82" t="s">
        <v>1887</v>
      </c>
      <c r="H860" s="82" t="s">
        <v>8165</v>
      </c>
      <c r="I860" s="82" t="s">
        <v>8162</v>
      </c>
      <c r="J860" s="82">
        <v>22</v>
      </c>
      <c r="K860" s="82">
        <v>9</v>
      </c>
      <c r="L860" s="82">
        <v>2018</v>
      </c>
      <c r="M860" s="76">
        <f t="shared" si="13"/>
        <v>43365</v>
      </c>
      <c r="N860" s="80" t="s">
        <v>2678</v>
      </c>
      <c r="O860" s="82">
        <v>17</v>
      </c>
      <c r="P860" s="82" t="s">
        <v>4506</v>
      </c>
      <c r="Q860" s="82" t="s">
        <v>4456</v>
      </c>
      <c r="R860" s="82" t="s">
        <v>4507</v>
      </c>
      <c r="S860" s="82" t="s">
        <v>4508</v>
      </c>
      <c r="T860" s="82" t="s">
        <v>4457</v>
      </c>
      <c r="U860" s="82" t="s">
        <v>4457</v>
      </c>
      <c r="V860" s="82" t="s">
        <v>4457</v>
      </c>
      <c r="W860" s="82" t="s">
        <v>173</v>
      </c>
      <c r="X860" s="82" t="s">
        <v>4507</v>
      </c>
      <c r="Y860" s="82" t="s">
        <v>4457</v>
      </c>
      <c r="Z860" s="80" t="str">
        <f>IF(OR(R:R="",S:S=""),"Missing",IF(OR(S:S="Both EC and Condoms",S:S="Condom",S:S="EC"),"Yes",IF(AND(R:R&lt;&gt;"0: No Method",R:R&lt;&gt;"6: EC",R:R&lt;&gt;"5: Condoms"),"Yes","No")))</f>
        <v>No</v>
      </c>
      <c r="AA8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60" s="80" t="s">
        <v>4509</v>
      </c>
      <c r="AC860" s="80">
        <f>VLOOKUP(N860,Registration!O:P,2,FALSE)</f>
        <v>17</v>
      </c>
      <c r="AD860" s="82" t="s">
        <v>4510</v>
      </c>
      <c r="AE860" s="82"/>
      <c r="AF860" s="82"/>
      <c r="AG860" s="82"/>
      <c r="AH860" s="82"/>
    </row>
    <row r="861" spans="1:34" s="80" customFormat="1" ht="23.1" customHeight="1">
      <c r="A861" s="82" t="s">
        <v>86</v>
      </c>
      <c r="B861" s="82" t="s">
        <v>26</v>
      </c>
      <c r="C861" s="82" t="s">
        <v>27</v>
      </c>
      <c r="D861" s="82" t="s">
        <v>28</v>
      </c>
      <c r="E861" s="82" t="s">
        <v>28</v>
      </c>
      <c r="F861" s="82" t="s">
        <v>29</v>
      </c>
      <c r="G861" s="82" t="s">
        <v>1887</v>
      </c>
      <c r="H861" s="82" t="s">
        <v>8165</v>
      </c>
      <c r="I861" s="82" t="s">
        <v>8162</v>
      </c>
      <c r="J861" s="82">
        <v>22</v>
      </c>
      <c r="K861" s="82">
        <v>9</v>
      </c>
      <c r="L861" s="82">
        <v>2018</v>
      </c>
      <c r="M861" s="76">
        <f t="shared" si="13"/>
        <v>43365</v>
      </c>
      <c r="N861" s="80" t="s">
        <v>2674</v>
      </c>
      <c r="O861" s="82">
        <v>19</v>
      </c>
      <c r="P861" s="82" t="s">
        <v>4506</v>
      </c>
      <c r="Q861" s="82" t="s">
        <v>4456</v>
      </c>
      <c r="R861" s="82" t="s">
        <v>4507</v>
      </c>
      <c r="S861" s="82" t="s">
        <v>4508</v>
      </c>
      <c r="T861" s="82" t="s">
        <v>4457</v>
      </c>
      <c r="U861" s="82" t="s">
        <v>4457</v>
      </c>
      <c r="V861" s="82" t="s">
        <v>4457</v>
      </c>
      <c r="W861" s="82" t="s">
        <v>173</v>
      </c>
      <c r="X861" s="82" t="s">
        <v>4507</v>
      </c>
      <c r="Y861" s="82" t="s">
        <v>4457</v>
      </c>
      <c r="Z861" s="80" t="str">
        <f>IF(OR(R:R="",S:S=""),"Missing",IF(OR(S:S="Both EC and Condoms",S:S="Condom",S:S="EC"),"Yes",IF(AND(R:R&lt;&gt;"0: No Method",R:R&lt;&gt;"6: EC",R:R&lt;&gt;"5: Condoms"),"Yes","No")))</f>
        <v>No</v>
      </c>
      <c r="AA8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61" s="80" t="s">
        <v>4509</v>
      </c>
      <c r="AC861" s="80">
        <f>VLOOKUP(N861,Registration!O:P,2,FALSE)</f>
        <v>19</v>
      </c>
      <c r="AD861" s="82" t="s">
        <v>4510</v>
      </c>
      <c r="AE861" s="82"/>
      <c r="AF861" s="82"/>
      <c r="AG861" s="82"/>
      <c r="AH861" s="82"/>
    </row>
    <row r="862" spans="1:34" s="80" customFormat="1" ht="23.1" customHeight="1">
      <c r="A862" s="82" t="s">
        <v>86</v>
      </c>
      <c r="B862" s="82" t="s">
        <v>26</v>
      </c>
      <c r="C862" s="82" t="s">
        <v>27</v>
      </c>
      <c r="D862" s="82" t="s">
        <v>28</v>
      </c>
      <c r="E862" s="82" t="s">
        <v>28</v>
      </c>
      <c r="F862" s="82" t="s">
        <v>29</v>
      </c>
      <c r="G862" s="82" t="s">
        <v>1887</v>
      </c>
      <c r="H862" s="82" t="s">
        <v>8165</v>
      </c>
      <c r="I862" s="82" t="s">
        <v>8162</v>
      </c>
      <c r="J862" s="82">
        <v>22</v>
      </c>
      <c r="K862" s="82">
        <v>9</v>
      </c>
      <c r="L862" s="82">
        <v>2018</v>
      </c>
      <c r="M862" s="76">
        <f t="shared" si="13"/>
        <v>43365</v>
      </c>
      <c r="N862" s="80" t="s">
        <v>2676</v>
      </c>
      <c r="O862" s="82">
        <v>19</v>
      </c>
      <c r="P862" s="82" t="s">
        <v>4506</v>
      </c>
      <c r="Q862" s="82" t="s">
        <v>4456</v>
      </c>
      <c r="R862" s="82" t="s">
        <v>4507</v>
      </c>
      <c r="S862" s="82" t="s">
        <v>4508</v>
      </c>
      <c r="T862" s="82" t="s">
        <v>4456</v>
      </c>
      <c r="U862" s="82" t="s">
        <v>4456</v>
      </c>
      <c r="V862" s="82" t="s">
        <v>4456</v>
      </c>
      <c r="W862" s="82" t="s">
        <v>173</v>
      </c>
      <c r="X862" s="82" t="s">
        <v>4516</v>
      </c>
      <c r="Y862" s="82" t="s">
        <v>4456</v>
      </c>
      <c r="Z862" s="80" t="str">
        <f>IF(OR(R:R="",S:S=""),"Missing",IF(OR(S:S="Both EC and Condoms",S:S="Condom",S:S="EC"),"Yes",IF(AND(R:R&lt;&gt;"0: No Method",R:R&lt;&gt;"6: EC",R:R&lt;&gt;"5: Condoms"),"Yes","No")))</f>
        <v>No</v>
      </c>
      <c r="AA8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62" s="80" t="str">
        <f>IF(W:W="Pregnant","Pregnant",IF(AND(Z:Z="No",AA:AA="Yes"),"Adopter",IF(Z:Z="Yes","Continuing User",IF(AND(Z:Z="No",AA:AA="No"),"Non-user","Missing"))))</f>
        <v>Adopter</v>
      </c>
      <c r="AC862" s="80">
        <f>VLOOKUP(N862,Registration!O:P,2,FALSE)</f>
        <v>19</v>
      </c>
      <c r="AD862" s="82" t="s">
        <v>4510</v>
      </c>
      <c r="AE862" s="82"/>
      <c r="AF862" s="82"/>
      <c r="AG862" s="82"/>
      <c r="AH862" s="82"/>
    </row>
    <row r="863" spans="1:34" s="80" customFormat="1" ht="23.1" customHeight="1">
      <c r="A863" s="82" t="s">
        <v>86</v>
      </c>
      <c r="B863" s="82" t="s">
        <v>26</v>
      </c>
      <c r="C863" s="82" t="s">
        <v>27</v>
      </c>
      <c r="D863" s="82" t="s">
        <v>28</v>
      </c>
      <c r="E863" s="82" t="s">
        <v>28</v>
      </c>
      <c r="F863" s="82" t="s">
        <v>29</v>
      </c>
      <c r="G863" s="82" t="s">
        <v>1887</v>
      </c>
      <c r="H863" s="82" t="s">
        <v>8165</v>
      </c>
      <c r="I863" s="82" t="s">
        <v>8162</v>
      </c>
      <c r="J863" s="82">
        <v>22</v>
      </c>
      <c r="K863" s="82">
        <v>9</v>
      </c>
      <c r="L863" s="82">
        <v>2018</v>
      </c>
      <c r="M863" s="76">
        <f t="shared" si="13"/>
        <v>43365</v>
      </c>
      <c r="N863" s="80" t="s">
        <v>2633</v>
      </c>
      <c r="O863" s="82">
        <v>18</v>
      </c>
      <c r="P863" s="82" t="s">
        <v>4511</v>
      </c>
      <c r="Q863" s="82" t="s">
        <v>4456</v>
      </c>
      <c r="R863" s="82" t="s">
        <v>4520</v>
      </c>
      <c r="S863" s="82" t="s">
        <v>4513</v>
      </c>
      <c r="T863" s="82" t="s">
        <v>4456</v>
      </c>
      <c r="U863" s="82" t="s">
        <v>4456</v>
      </c>
      <c r="V863" s="82" t="s">
        <v>4456</v>
      </c>
      <c r="W863" s="82" t="s">
        <v>173</v>
      </c>
      <c r="X863" s="82" t="s">
        <v>4517</v>
      </c>
      <c r="Y863" s="82" t="s">
        <v>4457</v>
      </c>
      <c r="Z863" s="80" t="str">
        <f>IF(OR(R:R="",S:S=""),"Missing",IF(OR(S:S="Both EC and Condoms",S:S="Condom",S:S="EC"),"Yes",IF(AND(R:R&lt;&gt;"0: No Method",R:R&lt;&gt;"6: EC",R:R&lt;&gt;"5: Condoms"),"Yes","No")))</f>
        <v>Yes</v>
      </c>
      <c r="AA8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63" s="80" t="str">
        <f>IF(W:W="Pregnant","Pregnant",IF(AND(Z:Z="No",AA:AA="Yes"),"Adopter",IF(Z:Z="Yes","Continuing User",IF(AND(Z:Z="No",AA:AA="No"),"Non-user","Missing"))))</f>
        <v>Continuing User</v>
      </c>
      <c r="AC863" s="80">
        <f>VLOOKUP(N863,Registration!O:P,2,FALSE)</f>
        <v>18</v>
      </c>
      <c r="AD863" s="82" t="s">
        <v>4510</v>
      </c>
      <c r="AE863" s="82"/>
      <c r="AF863" s="82"/>
      <c r="AG863" s="82"/>
      <c r="AH863" s="82"/>
    </row>
    <row r="864" spans="1:34" s="80" customFormat="1" ht="23.1" customHeight="1">
      <c r="A864" s="82" t="s">
        <v>86</v>
      </c>
      <c r="B864" s="82" t="s">
        <v>26</v>
      </c>
      <c r="C864" s="82" t="s">
        <v>27</v>
      </c>
      <c r="D864" s="82" t="s">
        <v>28</v>
      </c>
      <c r="E864" s="82" t="s">
        <v>28</v>
      </c>
      <c r="F864" s="82" t="s">
        <v>29</v>
      </c>
      <c r="G864" s="82" t="s">
        <v>1887</v>
      </c>
      <c r="H864" s="82" t="s">
        <v>8165</v>
      </c>
      <c r="I864" s="82" t="s">
        <v>8162</v>
      </c>
      <c r="J864" s="82">
        <v>22</v>
      </c>
      <c r="K864" s="82">
        <v>9</v>
      </c>
      <c r="L864" s="82">
        <v>2018</v>
      </c>
      <c r="M864" s="76">
        <f t="shared" si="13"/>
        <v>43365</v>
      </c>
      <c r="N864" s="80" t="s">
        <v>2672</v>
      </c>
      <c r="O864" s="82">
        <v>18</v>
      </c>
      <c r="P864" s="82" t="s">
        <v>4506</v>
      </c>
      <c r="Q864" s="82" t="s">
        <v>4456</v>
      </c>
      <c r="R864" s="82" t="s">
        <v>4507</v>
      </c>
      <c r="S864" s="82" t="s">
        <v>4508</v>
      </c>
      <c r="T864" s="82" t="s">
        <v>4457</v>
      </c>
      <c r="U864" s="82" t="s">
        <v>4457</v>
      </c>
      <c r="V864" s="82" t="s">
        <v>4457</v>
      </c>
      <c r="W864" s="82" t="s">
        <v>173</v>
      </c>
      <c r="X864" s="82" t="s">
        <v>4507</v>
      </c>
      <c r="Y864" s="82" t="s">
        <v>4457</v>
      </c>
      <c r="Z864" s="80" t="str">
        <f>IF(OR(R:R="",S:S=""),"Missing",IF(OR(S:S="Both EC and Condoms",S:S="Condom",S:S="EC"),"Yes",IF(AND(R:R&lt;&gt;"0: No Method",R:R&lt;&gt;"6: EC",R:R&lt;&gt;"5: Condoms"),"Yes","No")))</f>
        <v>No</v>
      </c>
      <c r="AA8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64" s="80" t="s">
        <v>4509</v>
      </c>
      <c r="AC864" s="80">
        <f>VLOOKUP(N864,Registration!O:P,2,FALSE)</f>
        <v>18</v>
      </c>
      <c r="AD864" s="82" t="s">
        <v>4510</v>
      </c>
      <c r="AE864" s="82"/>
      <c r="AF864" s="82"/>
      <c r="AG864" s="82"/>
      <c r="AH864" s="82"/>
    </row>
    <row r="865" spans="1:34" s="80" customFormat="1" ht="23.1" customHeight="1">
      <c r="A865" s="82" t="s">
        <v>86</v>
      </c>
      <c r="B865" s="82" t="s">
        <v>26</v>
      </c>
      <c r="C865" s="82" t="s">
        <v>27</v>
      </c>
      <c r="D865" s="82" t="s">
        <v>28</v>
      </c>
      <c r="E865" s="82" t="s">
        <v>28</v>
      </c>
      <c r="F865" s="82" t="s">
        <v>29</v>
      </c>
      <c r="G865" s="82" t="s">
        <v>1887</v>
      </c>
      <c r="H865" s="82" t="s">
        <v>8165</v>
      </c>
      <c r="I865" s="82" t="s">
        <v>8162</v>
      </c>
      <c r="J865" s="82">
        <v>22</v>
      </c>
      <c r="K865" s="82">
        <v>9</v>
      </c>
      <c r="L865" s="82">
        <v>2018</v>
      </c>
      <c r="M865" s="76">
        <f t="shared" si="13"/>
        <v>43365</v>
      </c>
      <c r="N865" s="80" t="s">
        <v>2634</v>
      </c>
      <c r="O865" s="82">
        <v>18</v>
      </c>
      <c r="P865" s="82" t="s">
        <v>4511</v>
      </c>
      <c r="Q865" s="82" t="s">
        <v>4456</v>
      </c>
      <c r="R865" s="82" t="s">
        <v>4519</v>
      </c>
      <c r="S865" s="82" t="s">
        <v>4513</v>
      </c>
      <c r="T865" s="82" t="s">
        <v>4457</v>
      </c>
      <c r="U865" s="82" t="s">
        <v>4457</v>
      </c>
      <c r="V865" s="82" t="s">
        <v>4457</v>
      </c>
      <c r="W865" s="82" t="s">
        <v>173</v>
      </c>
      <c r="X865" s="82" t="s">
        <v>4507</v>
      </c>
      <c r="Y865" s="82" t="s">
        <v>4457</v>
      </c>
      <c r="Z865" s="80" t="str">
        <f>IF(OR(R:R="",S:S=""),"Missing",IF(OR(S:S="Both EC and Condoms",S:S="Condom",S:S="EC"),"Yes",IF(AND(R:R&lt;&gt;"0: No Method",R:R&lt;&gt;"6: EC",R:R&lt;&gt;"5: Condoms"),"Yes","No")))</f>
        <v>Yes</v>
      </c>
      <c r="AA8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65" s="80" t="str">
        <f>IF(W:W="Pregnant","Pregnant",IF(AND(Z:Z="No",AA:AA="Yes"),"Adopter",IF(Z:Z="Yes","Continuing User",IF(AND(Z:Z="No",AA:AA="No"),"Non-user","Missing"))))</f>
        <v>Continuing User</v>
      </c>
      <c r="AC865" s="80">
        <f>VLOOKUP(N865,Registration!O:P,2,FALSE)</f>
        <v>18</v>
      </c>
      <c r="AD865" s="82" t="s">
        <v>4510</v>
      </c>
      <c r="AE865" s="82"/>
      <c r="AF865" s="82"/>
      <c r="AG865" s="82"/>
      <c r="AH865" s="82"/>
    </row>
    <row r="866" spans="1:34" s="80" customFormat="1" ht="23.1" customHeight="1">
      <c r="A866" s="82" t="s">
        <v>86</v>
      </c>
      <c r="B866" s="82" t="s">
        <v>26</v>
      </c>
      <c r="C866" s="82" t="s">
        <v>27</v>
      </c>
      <c r="D866" s="82" t="s">
        <v>28</v>
      </c>
      <c r="E866" s="82" t="s">
        <v>28</v>
      </c>
      <c r="F866" s="82" t="s">
        <v>29</v>
      </c>
      <c r="G866" s="82" t="s">
        <v>1887</v>
      </c>
      <c r="H866" s="82" t="s">
        <v>8165</v>
      </c>
      <c r="I866" s="82" t="s">
        <v>8162</v>
      </c>
      <c r="J866" s="82">
        <v>22</v>
      </c>
      <c r="K866" s="82">
        <v>9</v>
      </c>
      <c r="L866" s="82">
        <v>2018</v>
      </c>
      <c r="M866" s="76">
        <f t="shared" si="13"/>
        <v>43365</v>
      </c>
      <c r="N866" s="80" t="s">
        <v>2655</v>
      </c>
      <c r="O866" s="82">
        <v>15</v>
      </c>
      <c r="P866" s="82" t="s">
        <v>4511</v>
      </c>
      <c r="Q866" s="82" t="s">
        <v>4456</v>
      </c>
      <c r="R866" s="82" t="s">
        <v>4507</v>
      </c>
      <c r="S866" s="82" t="s">
        <v>4508</v>
      </c>
      <c r="T866" s="82" t="s">
        <v>4457</v>
      </c>
      <c r="U866" s="82" t="s">
        <v>4457</v>
      </c>
      <c r="V866" s="82" t="s">
        <v>4457</v>
      </c>
      <c r="W866" s="82" t="s">
        <v>173</v>
      </c>
      <c r="X866" s="82" t="s">
        <v>4507</v>
      </c>
      <c r="Y866" s="82" t="s">
        <v>4457</v>
      </c>
      <c r="Z866" s="80" t="str">
        <f>IF(OR(R:R="",S:S=""),"Missing",IF(OR(S:S="Both EC and Condoms",S:S="Condom",S:S="EC"),"Yes",IF(AND(R:R&lt;&gt;"0: No Method",R:R&lt;&gt;"6: EC",R:R&lt;&gt;"5: Condoms"),"Yes","No")))</f>
        <v>No</v>
      </c>
      <c r="AA8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66" s="80" t="s">
        <v>4509</v>
      </c>
      <c r="AC866" s="80">
        <f>VLOOKUP(N866,Registration!O:P,2,FALSE)</f>
        <v>15</v>
      </c>
      <c r="AD866" s="82" t="s">
        <v>4510</v>
      </c>
      <c r="AE866" s="82"/>
      <c r="AF866" s="82"/>
      <c r="AG866" s="82"/>
      <c r="AH866" s="82"/>
    </row>
    <row r="867" spans="1:34" s="80" customFormat="1" ht="23.1" customHeight="1">
      <c r="A867" s="82" t="s">
        <v>86</v>
      </c>
      <c r="B867" s="82" t="s">
        <v>26</v>
      </c>
      <c r="C867" s="82" t="s">
        <v>27</v>
      </c>
      <c r="D867" s="82" t="s">
        <v>28</v>
      </c>
      <c r="E867" s="82" t="s">
        <v>28</v>
      </c>
      <c r="F867" s="82" t="s">
        <v>29</v>
      </c>
      <c r="G867" s="82" t="s">
        <v>1887</v>
      </c>
      <c r="H867" s="82" t="s">
        <v>8165</v>
      </c>
      <c r="I867" s="82" t="s">
        <v>8162</v>
      </c>
      <c r="J867" s="82">
        <v>22</v>
      </c>
      <c r="K867" s="82">
        <v>9</v>
      </c>
      <c r="L867" s="82">
        <v>2018</v>
      </c>
      <c r="M867" s="76">
        <f t="shared" si="13"/>
        <v>43365</v>
      </c>
      <c r="N867" s="80" t="s">
        <v>2670</v>
      </c>
      <c r="O867" s="82">
        <v>19</v>
      </c>
      <c r="P867" s="82" t="s">
        <v>4506</v>
      </c>
      <c r="Q867" s="82" t="s">
        <v>4456</v>
      </c>
      <c r="R867" s="82" t="s">
        <v>4507</v>
      </c>
      <c r="S867" s="82" t="s">
        <v>4508</v>
      </c>
      <c r="T867" s="82" t="s">
        <v>4456</v>
      </c>
      <c r="U867" s="82" t="s">
        <v>4456</v>
      </c>
      <c r="V867" s="82" t="s">
        <v>4456</v>
      </c>
      <c r="W867" s="82" t="s">
        <v>173</v>
      </c>
      <c r="X867" s="82" t="s">
        <v>4516</v>
      </c>
      <c r="Y867" s="82" t="s">
        <v>4456</v>
      </c>
      <c r="Z867" s="80" t="str">
        <f>IF(OR(R:R="",S:S=""),"Missing",IF(OR(S:S="Both EC and Condoms",S:S="Condom",S:S="EC"),"Yes",IF(AND(R:R&lt;&gt;"0: No Method",R:R&lt;&gt;"6: EC",R:R&lt;&gt;"5: Condoms"),"Yes","No")))</f>
        <v>No</v>
      </c>
      <c r="AA8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67" s="80" t="str">
        <f>IF(W:W="Pregnant","Pregnant",IF(AND(Z:Z="No",AA:AA="Yes"),"Adopter",IF(Z:Z="Yes","Continuing User",IF(AND(Z:Z="No",AA:AA="No"),"Non-user","Missing"))))</f>
        <v>Adopter</v>
      </c>
      <c r="AC867" s="80">
        <f>VLOOKUP(N867,Registration!O:P,2,FALSE)</f>
        <v>19</v>
      </c>
      <c r="AD867" s="82" t="s">
        <v>4510</v>
      </c>
      <c r="AE867" s="82"/>
      <c r="AF867" s="82"/>
      <c r="AG867" s="82"/>
      <c r="AH867" s="82"/>
    </row>
    <row r="868" spans="1:34" s="80" customFormat="1" ht="23.1" customHeight="1">
      <c r="A868" s="82" t="s">
        <v>88</v>
      </c>
      <c r="B868" s="82" t="s">
        <v>26</v>
      </c>
      <c r="C868" s="82" t="s">
        <v>27</v>
      </c>
      <c r="D868" s="82" t="s">
        <v>28</v>
      </c>
      <c r="E868" s="82" t="s">
        <v>28</v>
      </c>
      <c r="F868" s="82" t="s">
        <v>111</v>
      </c>
      <c r="G868" s="82" t="s">
        <v>167</v>
      </c>
      <c r="H868" s="82" t="s">
        <v>8159</v>
      </c>
      <c r="I868" s="82" t="s">
        <v>8161</v>
      </c>
      <c r="J868" s="82">
        <v>25</v>
      </c>
      <c r="K868" s="82">
        <v>9</v>
      </c>
      <c r="L868" s="82">
        <v>2018</v>
      </c>
      <c r="M868" s="76">
        <f t="shared" si="13"/>
        <v>43368</v>
      </c>
      <c r="N868" s="80" t="s">
        <v>898</v>
      </c>
      <c r="O868" s="82">
        <v>19</v>
      </c>
      <c r="P868" s="82" t="s">
        <v>4506</v>
      </c>
      <c r="Q868" s="82" t="s">
        <v>4456</v>
      </c>
      <c r="R868" s="82" t="s">
        <v>4507</v>
      </c>
      <c r="S868" s="82" t="s">
        <v>4508</v>
      </c>
      <c r="T868" s="82" t="s">
        <v>4456</v>
      </c>
      <c r="U868" s="82" t="s">
        <v>4456</v>
      </c>
      <c r="V868" s="82" t="s">
        <v>4456</v>
      </c>
      <c r="W868" s="82" t="s">
        <v>173</v>
      </c>
      <c r="X868" s="82" t="s">
        <v>4516</v>
      </c>
      <c r="Y868" s="82" t="s">
        <v>4456</v>
      </c>
      <c r="Z868" s="80" t="str">
        <f>IF(OR(R:R="",S:S=""),"Missing",IF(OR(S:S="Both EC and Condoms",S:S="Condom",S:S="EC"),"Yes",IF(AND(R:R&lt;&gt;"0: No Method",R:R&lt;&gt;"6: EC",R:R&lt;&gt;"5: Condoms"),"Yes","No")))</f>
        <v>No</v>
      </c>
      <c r="AA8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68" s="80" t="str">
        <f>IF(W:W="Pregnant","Pregnant",IF(AND(Z:Z="No",AA:AA="Yes"),"Adopter",IF(Z:Z="Yes","Continuing User",IF(AND(Z:Z="No",AA:AA="No"),"Non-user","Missing"))))</f>
        <v>Adopter</v>
      </c>
      <c r="AC868" s="80">
        <f>VLOOKUP(N868,Registration!O:P,2,FALSE)</f>
        <v>19</v>
      </c>
      <c r="AD868" s="82" t="s">
        <v>4510</v>
      </c>
      <c r="AE868" s="82"/>
      <c r="AF868" s="82"/>
      <c r="AG868" s="82"/>
      <c r="AH868" s="82"/>
    </row>
    <row r="869" spans="1:34" s="80" customFormat="1" ht="23.1" customHeight="1">
      <c r="A869" s="82" t="s">
        <v>88</v>
      </c>
      <c r="B869" s="82" t="s">
        <v>26</v>
      </c>
      <c r="C869" s="82" t="s">
        <v>27</v>
      </c>
      <c r="D869" s="82" t="s">
        <v>28</v>
      </c>
      <c r="E869" s="82" t="s">
        <v>28</v>
      </c>
      <c r="F869" s="82" t="s">
        <v>111</v>
      </c>
      <c r="G869" s="82" t="s">
        <v>167</v>
      </c>
      <c r="H869" s="82" t="s">
        <v>8159</v>
      </c>
      <c r="I869" s="82" t="s">
        <v>8161</v>
      </c>
      <c r="J869" s="82">
        <v>25</v>
      </c>
      <c r="K869" s="82">
        <v>9</v>
      </c>
      <c r="L869" s="82">
        <v>2018</v>
      </c>
      <c r="M869" s="76">
        <f t="shared" si="13"/>
        <v>43368</v>
      </c>
      <c r="N869" s="80" t="s">
        <v>900</v>
      </c>
      <c r="O869" s="82">
        <v>18</v>
      </c>
      <c r="P869" s="82" t="s">
        <v>4506</v>
      </c>
      <c r="Q869" s="82" t="s">
        <v>4456</v>
      </c>
      <c r="R869" s="82" t="s">
        <v>4507</v>
      </c>
      <c r="S869" s="82" t="s">
        <v>4508</v>
      </c>
      <c r="T869" s="82" t="s">
        <v>4456</v>
      </c>
      <c r="U869" s="82" t="s">
        <v>4456</v>
      </c>
      <c r="V869" s="82" t="s">
        <v>4456</v>
      </c>
      <c r="W869" s="82" t="s">
        <v>173</v>
      </c>
      <c r="X869" s="82" t="s">
        <v>4515</v>
      </c>
      <c r="Y869" s="82" t="s">
        <v>4457</v>
      </c>
      <c r="Z869" s="80" t="str">
        <f>IF(OR(R:R="",S:S=""),"Missing",IF(OR(S:S="Both EC and Condoms",S:S="Condom",S:S="EC"),"Yes",IF(AND(R:R&lt;&gt;"0: No Method",R:R&lt;&gt;"6: EC",R:R&lt;&gt;"5: Condoms"),"Yes","No")))</f>
        <v>No</v>
      </c>
      <c r="AA8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69" s="80" t="str">
        <f>IF(W:W="Pregnant","Pregnant",IF(AND(Z:Z="No",AA:AA="Yes"),"Adopter",IF(Z:Z="Yes","Continuing User",IF(AND(Z:Z="No",AA:AA="No"),"Non-user","Missing"))))</f>
        <v>Adopter</v>
      </c>
      <c r="AC869" s="80">
        <f>VLOOKUP(N869,Registration!O:P,2,FALSE)</f>
        <v>18</v>
      </c>
      <c r="AD869" s="82" t="s">
        <v>4510</v>
      </c>
      <c r="AE869" s="82"/>
      <c r="AF869" s="82"/>
      <c r="AG869" s="82"/>
      <c r="AH869" s="82"/>
    </row>
    <row r="870" spans="1:34" s="80" customFormat="1" ht="23.1" customHeight="1">
      <c r="A870" s="82" t="s">
        <v>88</v>
      </c>
      <c r="B870" s="82" t="s">
        <v>26</v>
      </c>
      <c r="C870" s="82" t="s">
        <v>27</v>
      </c>
      <c r="D870" s="82" t="s">
        <v>28</v>
      </c>
      <c r="E870" s="82" t="s">
        <v>28</v>
      </c>
      <c r="F870" s="82" t="s">
        <v>111</v>
      </c>
      <c r="G870" s="82" t="s">
        <v>167</v>
      </c>
      <c r="H870" s="82" t="s">
        <v>8159</v>
      </c>
      <c r="I870" s="82" t="s">
        <v>8161</v>
      </c>
      <c r="J870" s="82">
        <v>25</v>
      </c>
      <c r="K870" s="82">
        <v>9</v>
      </c>
      <c r="L870" s="82">
        <v>2018</v>
      </c>
      <c r="M870" s="76">
        <f t="shared" si="13"/>
        <v>43368</v>
      </c>
      <c r="N870" s="80" t="s">
        <v>902</v>
      </c>
      <c r="O870" s="82">
        <v>19</v>
      </c>
      <c r="P870" s="82" t="s">
        <v>4506</v>
      </c>
      <c r="Q870" s="82" t="s">
        <v>4456</v>
      </c>
      <c r="R870" s="82" t="s">
        <v>4507</v>
      </c>
      <c r="S870" s="82" t="s">
        <v>4508</v>
      </c>
      <c r="T870" s="82" t="s">
        <v>4457</v>
      </c>
      <c r="U870" s="82" t="s">
        <v>4457</v>
      </c>
      <c r="V870" s="82" t="s">
        <v>4457</v>
      </c>
      <c r="W870" s="82" t="s">
        <v>173</v>
      </c>
      <c r="X870" s="82" t="s">
        <v>4507</v>
      </c>
      <c r="Y870" s="82" t="s">
        <v>4457</v>
      </c>
      <c r="Z870" s="80" t="str">
        <f>IF(OR(R:R="",S:S=""),"Missing",IF(OR(S:S="Both EC and Condoms",S:S="Condom",S:S="EC"),"Yes",IF(AND(R:R&lt;&gt;"0: No Method",R:R&lt;&gt;"6: EC",R:R&lt;&gt;"5: Condoms"),"Yes","No")))</f>
        <v>No</v>
      </c>
      <c r="AA8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70" s="80" t="s">
        <v>4509</v>
      </c>
      <c r="AC870" s="80">
        <f>VLOOKUP(N870,Registration!O:P,2,FALSE)</f>
        <v>19</v>
      </c>
      <c r="AD870" s="82" t="s">
        <v>4528</v>
      </c>
      <c r="AE870" s="82" t="s">
        <v>4586</v>
      </c>
      <c r="AF870" s="82" t="s">
        <v>4536</v>
      </c>
      <c r="AG870" s="82" t="s">
        <v>4587</v>
      </c>
      <c r="AH870" s="82" t="s">
        <v>4588</v>
      </c>
    </row>
    <row r="871" spans="1:34" s="80" customFormat="1" ht="23.1" customHeight="1">
      <c r="A871" s="82" t="s">
        <v>88</v>
      </c>
      <c r="B871" s="82" t="s">
        <v>26</v>
      </c>
      <c r="C871" s="82" t="s">
        <v>27</v>
      </c>
      <c r="D871" s="82" t="s">
        <v>28</v>
      </c>
      <c r="E871" s="82" t="s">
        <v>28</v>
      </c>
      <c r="F871" s="82" t="s">
        <v>111</v>
      </c>
      <c r="G871" s="82" t="s">
        <v>167</v>
      </c>
      <c r="H871" s="82" t="s">
        <v>8159</v>
      </c>
      <c r="I871" s="82" t="s">
        <v>8160</v>
      </c>
      <c r="J871" s="82">
        <v>27</v>
      </c>
      <c r="K871" s="82">
        <v>9</v>
      </c>
      <c r="L871" s="82">
        <v>2018</v>
      </c>
      <c r="M871" s="76">
        <f t="shared" si="13"/>
        <v>43370</v>
      </c>
      <c r="N871" s="80" t="s">
        <v>880</v>
      </c>
      <c r="O871" s="82">
        <v>19</v>
      </c>
      <c r="P871" s="82" t="s">
        <v>4506</v>
      </c>
      <c r="Q871" s="82" t="s">
        <v>4456</v>
      </c>
      <c r="R871" s="82" t="s">
        <v>4507</v>
      </c>
      <c r="S871" s="82" t="s">
        <v>4508</v>
      </c>
      <c r="T871" s="82" t="s">
        <v>4456</v>
      </c>
      <c r="U871" s="82" t="s">
        <v>4456</v>
      </c>
      <c r="V871" s="82" t="s">
        <v>4456</v>
      </c>
      <c r="W871" s="82" t="s">
        <v>173</v>
      </c>
      <c r="X871" s="82" t="s">
        <v>4516</v>
      </c>
      <c r="Y871" s="82" t="s">
        <v>4456</v>
      </c>
      <c r="Z871" s="80" t="str">
        <f>IF(OR(R:R="",S:S=""),"Missing",IF(OR(S:S="Both EC and Condoms",S:S="Condom",S:S="EC"),"Yes",IF(AND(R:R&lt;&gt;"0: No Method",R:R&lt;&gt;"6: EC",R:R&lt;&gt;"5: Condoms"),"Yes","No")))</f>
        <v>No</v>
      </c>
      <c r="AA8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71" s="80" t="str">
        <f>IF(W:W="Pregnant","Pregnant",IF(AND(Z:Z="No",AA:AA="Yes"),"Adopter",IF(Z:Z="Yes","Continuing User",IF(AND(Z:Z="No",AA:AA="No"),"Non-user","Missing"))))</f>
        <v>Adopter</v>
      </c>
      <c r="AC871" s="80">
        <f>VLOOKUP(N871,Registration!O:P,2,FALSE)</f>
        <v>19</v>
      </c>
      <c r="AD871" s="82" t="s">
        <v>4510</v>
      </c>
      <c r="AE871" s="82"/>
      <c r="AF871" s="82"/>
      <c r="AG871" s="82"/>
      <c r="AH871" s="82"/>
    </row>
    <row r="872" spans="1:34" s="80" customFormat="1" ht="23.1" customHeight="1">
      <c r="A872" s="82" t="s">
        <v>88</v>
      </c>
      <c r="B872" s="82" t="s">
        <v>26</v>
      </c>
      <c r="C872" s="82" t="s">
        <v>27</v>
      </c>
      <c r="D872" s="82" t="s">
        <v>28</v>
      </c>
      <c r="E872" s="82" t="s">
        <v>28</v>
      </c>
      <c r="F872" s="82" t="s">
        <v>111</v>
      </c>
      <c r="G872" s="82" t="s">
        <v>167</v>
      </c>
      <c r="H872" s="82" t="s">
        <v>8159</v>
      </c>
      <c r="I872" s="82" t="s">
        <v>8161</v>
      </c>
      <c r="J872" s="82">
        <v>27</v>
      </c>
      <c r="K872" s="82">
        <v>9</v>
      </c>
      <c r="L872" s="82">
        <v>2018</v>
      </c>
      <c r="M872" s="76">
        <f t="shared" si="13"/>
        <v>43370</v>
      </c>
      <c r="N872" s="80" t="s">
        <v>904</v>
      </c>
      <c r="O872" s="82">
        <v>19</v>
      </c>
      <c r="P872" s="82" t="s">
        <v>4506</v>
      </c>
      <c r="Q872" s="82" t="s">
        <v>4456</v>
      </c>
      <c r="R872" s="82" t="s">
        <v>4507</v>
      </c>
      <c r="S872" s="82" t="s">
        <v>4508</v>
      </c>
      <c r="T872" s="82" t="s">
        <v>4456</v>
      </c>
      <c r="U872" s="82" t="s">
        <v>4456</v>
      </c>
      <c r="V872" s="82" t="s">
        <v>4456</v>
      </c>
      <c r="W872" s="82" t="s">
        <v>173</v>
      </c>
      <c r="X872" s="82" t="s">
        <v>4521</v>
      </c>
      <c r="Y872" s="82" t="s">
        <v>4456</v>
      </c>
      <c r="Z872" s="80" t="str">
        <f>IF(OR(R:R="",S:S=""),"Missing",IF(OR(S:S="Both EC and Condoms",S:S="Condom",S:S="EC"),"Yes",IF(AND(R:R&lt;&gt;"0: No Method",R:R&lt;&gt;"6: EC",R:R&lt;&gt;"5: Condoms"),"Yes","No")))</f>
        <v>No</v>
      </c>
      <c r="AA8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72" s="80" t="str">
        <f>IF(W:W="Pregnant","Pregnant",IF(AND(Z:Z="No",AA:AA="Yes"),"Adopter",IF(Z:Z="Yes","Continuing User",IF(AND(Z:Z="No",AA:AA="No"),"Non-user","Missing"))))</f>
        <v>Adopter</v>
      </c>
      <c r="AC872" s="80">
        <f>VLOOKUP(N872,Registration!O:P,2,FALSE)</f>
        <v>19</v>
      </c>
      <c r="AD872" s="82" t="s">
        <v>4528</v>
      </c>
      <c r="AE872" s="82" t="s">
        <v>4589</v>
      </c>
      <c r="AF872" s="82" t="s">
        <v>4536</v>
      </c>
      <c r="AG872" s="82" t="s">
        <v>4590</v>
      </c>
      <c r="AH872" s="82" t="s">
        <v>4588</v>
      </c>
    </row>
    <row r="873" spans="1:34" s="80" customFormat="1" ht="23.1" customHeight="1">
      <c r="A873" s="82" t="s">
        <v>88</v>
      </c>
      <c r="B873" s="82" t="s">
        <v>26</v>
      </c>
      <c r="C873" s="82" t="s">
        <v>27</v>
      </c>
      <c r="D873" s="82" t="s">
        <v>28</v>
      </c>
      <c r="E873" s="82" t="s">
        <v>28</v>
      </c>
      <c r="F873" s="82" t="s">
        <v>111</v>
      </c>
      <c r="G873" s="82" t="s">
        <v>167</v>
      </c>
      <c r="H873" s="82" t="s">
        <v>8159</v>
      </c>
      <c r="I873" s="82" t="s">
        <v>8161</v>
      </c>
      <c r="J873" s="82">
        <v>27</v>
      </c>
      <c r="K873" s="82">
        <v>9</v>
      </c>
      <c r="L873" s="82">
        <v>2018</v>
      </c>
      <c r="M873" s="76">
        <f t="shared" si="13"/>
        <v>43370</v>
      </c>
      <c r="N873" s="80" t="s">
        <v>906</v>
      </c>
      <c r="O873" s="82">
        <v>19</v>
      </c>
      <c r="P873" s="82" t="s">
        <v>4506</v>
      </c>
      <c r="Q873" s="82" t="s">
        <v>4456</v>
      </c>
      <c r="R873" s="82" t="s">
        <v>4507</v>
      </c>
      <c r="S873" s="82" t="s">
        <v>4508</v>
      </c>
      <c r="T873" s="82" t="s">
        <v>4456</v>
      </c>
      <c r="U873" s="82" t="s">
        <v>4456</v>
      </c>
      <c r="V873" s="82" t="s">
        <v>4456</v>
      </c>
      <c r="W873" s="82" t="s">
        <v>173</v>
      </c>
      <c r="X873" s="82" t="s">
        <v>4521</v>
      </c>
      <c r="Y873" s="82" t="s">
        <v>4456</v>
      </c>
      <c r="Z873" s="80" t="str">
        <f>IF(OR(R:R="",S:S=""),"Missing",IF(OR(S:S="Both EC and Condoms",S:S="Condom",S:S="EC"),"Yes",IF(AND(R:R&lt;&gt;"0: No Method",R:R&lt;&gt;"6: EC",R:R&lt;&gt;"5: Condoms"),"Yes","No")))</f>
        <v>No</v>
      </c>
      <c r="AA8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73" s="80" t="str">
        <f>IF(W:W="Pregnant","Pregnant",IF(AND(Z:Z="No",AA:AA="Yes"),"Adopter",IF(Z:Z="Yes","Continuing User",IF(AND(Z:Z="No",AA:AA="No"),"Non-user","Missing"))))</f>
        <v>Adopter</v>
      </c>
      <c r="AC873" s="80">
        <f>VLOOKUP(N873,Registration!O:P,2,FALSE)</f>
        <v>19</v>
      </c>
      <c r="AD873" s="82" t="s">
        <v>4528</v>
      </c>
      <c r="AE873" s="82" t="s">
        <v>4589</v>
      </c>
      <c r="AF873" s="82" t="s">
        <v>4536</v>
      </c>
      <c r="AG873" s="82" t="s">
        <v>4591</v>
      </c>
      <c r="AH873" s="82" t="s">
        <v>4592</v>
      </c>
    </row>
    <row r="874" spans="1:34" s="80" customFormat="1" ht="23.1" customHeight="1">
      <c r="A874" s="82" t="s">
        <v>88</v>
      </c>
      <c r="B874" s="82" t="s">
        <v>26</v>
      </c>
      <c r="C874" s="82" t="s">
        <v>27</v>
      </c>
      <c r="D874" s="82" t="s">
        <v>28</v>
      </c>
      <c r="E874" s="82" t="s">
        <v>28</v>
      </c>
      <c r="F874" s="82" t="s">
        <v>111</v>
      </c>
      <c r="G874" s="82" t="s">
        <v>167</v>
      </c>
      <c r="H874" s="82" t="s">
        <v>8159</v>
      </c>
      <c r="I874" s="82" t="s">
        <v>8161</v>
      </c>
      <c r="J874" s="82">
        <v>27</v>
      </c>
      <c r="K874" s="82">
        <v>9</v>
      </c>
      <c r="L874" s="82">
        <v>2018</v>
      </c>
      <c r="M874" s="76">
        <f t="shared" si="13"/>
        <v>43370</v>
      </c>
      <c r="N874" s="80" t="s">
        <v>908</v>
      </c>
      <c r="O874" s="82">
        <v>18</v>
      </c>
      <c r="P874" s="82" t="s">
        <v>4506</v>
      </c>
      <c r="Q874" s="82" t="s">
        <v>4456</v>
      </c>
      <c r="R874" s="82" t="s">
        <v>4507</v>
      </c>
      <c r="S874" s="82" t="s">
        <v>4508</v>
      </c>
      <c r="T874" s="82" t="s">
        <v>4456</v>
      </c>
      <c r="U874" s="82" t="s">
        <v>4456</v>
      </c>
      <c r="V874" s="82" t="s">
        <v>4456</v>
      </c>
      <c r="W874" s="82" t="s">
        <v>173</v>
      </c>
      <c r="X874" s="82" t="s">
        <v>4515</v>
      </c>
      <c r="Y874" s="82" t="s">
        <v>4457</v>
      </c>
      <c r="Z874" s="80" t="str">
        <f>IF(OR(R:R="",S:S=""),"Missing",IF(OR(S:S="Both EC and Condoms",S:S="Condom",S:S="EC"),"Yes",IF(AND(R:R&lt;&gt;"0: No Method",R:R&lt;&gt;"6: EC",R:R&lt;&gt;"5: Condoms"),"Yes","No")))</f>
        <v>No</v>
      </c>
      <c r="AA8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74" s="80" t="str">
        <f>IF(W:W="Pregnant","Pregnant",IF(AND(Z:Z="No",AA:AA="Yes"),"Adopter",IF(Z:Z="Yes","Continuing User",IF(AND(Z:Z="No",AA:AA="No"),"Non-user","Missing"))))</f>
        <v>Adopter</v>
      </c>
      <c r="AC874" s="80">
        <f>VLOOKUP(N874,Registration!O:P,2,FALSE)</f>
        <v>18</v>
      </c>
      <c r="AD874" s="82" t="s">
        <v>4510</v>
      </c>
      <c r="AE874" s="82"/>
      <c r="AF874" s="82"/>
      <c r="AG874" s="82"/>
      <c r="AH874" s="82"/>
    </row>
    <row r="875" spans="1:34" s="80" customFormat="1" ht="23.1" customHeight="1">
      <c r="A875" s="82" t="s">
        <v>88</v>
      </c>
      <c r="B875" s="82" t="s">
        <v>26</v>
      </c>
      <c r="C875" s="82" t="s">
        <v>27</v>
      </c>
      <c r="D875" s="82" t="s">
        <v>28</v>
      </c>
      <c r="E875" s="82" t="s">
        <v>28</v>
      </c>
      <c r="F875" s="82" t="s">
        <v>111</v>
      </c>
      <c r="G875" s="82" t="s">
        <v>167</v>
      </c>
      <c r="H875" s="82" t="s">
        <v>8159</v>
      </c>
      <c r="I875" s="82" t="s">
        <v>8161</v>
      </c>
      <c r="J875" s="82">
        <v>27</v>
      </c>
      <c r="K875" s="82">
        <v>9</v>
      </c>
      <c r="L875" s="82">
        <v>2018</v>
      </c>
      <c r="M875" s="76">
        <f t="shared" si="13"/>
        <v>43370</v>
      </c>
      <c r="N875" s="80" t="s">
        <v>910</v>
      </c>
      <c r="O875" s="82">
        <v>19</v>
      </c>
      <c r="P875" s="82" t="s">
        <v>4506</v>
      </c>
      <c r="Q875" s="82" t="s">
        <v>4456</v>
      </c>
      <c r="R875" s="82" t="s">
        <v>4507</v>
      </c>
      <c r="S875" s="82" t="s">
        <v>4508</v>
      </c>
      <c r="T875" s="82" t="s">
        <v>4456</v>
      </c>
      <c r="U875" s="82" t="s">
        <v>4456</v>
      </c>
      <c r="V875" s="82" t="s">
        <v>4456</v>
      </c>
      <c r="W875" s="82" t="s">
        <v>173</v>
      </c>
      <c r="X875" s="82" t="s">
        <v>4515</v>
      </c>
      <c r="Y875" s="82" t="s">
        <v>4457</v>
      </c>
      <c r="Z875" s="80" t="str">
        <f>IF(OR(R:R="",S:S=""),"Missing",IF(OR(S:S="Both EC and Condoms",S:S="Condom",S:S="EC"),"Yes",IF(AND(R:R&lt;&gt;"0: No Method",R:R&lt;&gt;"6: EC",R:R&lt;&gt;"5: Condoms"),"Yes","No")))</f>
        <v>No</v>
      </c>
      <c r="AA8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75" s="80" t="str">
        <f>IF(W:W="Pregnant","Pregnant",IF(AND(Z:Z="No",AA:AA="Yes"),"Adopter",IF(Z:Z="Yes","Continuing User",IF(AND(Z:Z="No",AA:AA="No"),"Non-user","Missing"))))</f>
        <v>Adopter</v>
      </c>
      <c r="AC875" s="80">
        <f>VLOOKUP(N875,Registration!O:P,2,FALSE)</f>
        <v>19</v>
      </c>
      <c r="AD875" s="82" t="s">
        <v>4510</v>
      </c>
      <c r="AE875" s="82"/>
      <c r="AF875" s="82"/>
      <c r="AG875" s="82"/>
      <c r="AH875" s="82"/>
    </row>
    <row r="876" spans="1:34" s="80" customFormat="1" ht="23.1" customHeight="1">
      <c r="A876" s="82" t="s">
        <v>88</v>
      </c>
      <c r="B876" s="82" t="s">
        <v>26</v>
      </c>
      <c r="C876" s="82" t="s">
        <v>27</v>
      </c>
      <c r="D876" s="82" t="s">
        <v>28</v>
      </c>
      <c r="E876" s="82" t="s">
        <v>28</v>
      </c>
      <c r="F876" s="82" t="s">
        <v>111</v>
      </c>
      <c r="G876" s="82" t="s">
        <v>167</v>
      </c>
      <c r="H876" s="82" t="s">
        <v>8159</v>
      </c>
      <c r="I876" s="82" t="s">
        <v>8160</v>
      </c>
      <c r="J876" s="82">
        <v>27</v>
      </c>
      <c r="K876" s="82">
        <v>9</v>
      </c>
      <c r="L876" s="82">
        <v>2018</v>
      </c>
      <c r="M876" s="76">
        <f t="shared" si="13"/>
        <v>43370</v>
      </c>
      <c r="N876" s="80" t="s">
        <v>557</v>
      </c>
      <c r="O876" s="82">
        <v>19</v>
      </c>
      <c r="P876" s="82" t="s">
        <v>4506</v>
      </c>
      <c r="Q876" s="82" t="s">
        <v>4456</v>
      </c>
      <c r="R876" s="82" t="s">
        <v>4507</v>
      </c>
      <c r="S876" s="82" t="s">
        <v>4508</v>
      </c>
      <c r="T876" s="82" t="s">
        <v>4457</v>
      </c>
      <c r="U876" s="82" t="s">
        <v>4457</v>
      </c>
      <c r="V876" s="82" t="s">
        <v>4457</v>
      </c>
      <c r="W876" s="82" t="s">
        <v>173</v>
      </c>
      <c r="X876" s="82" t="s">
        <v>4507</v>
      </c>
      <c r="Y876" s="82" t="s">
        <v>4457</v>
      </c>
      <c r="Z876" s="80" t="str">
        <f>IF(OR(R:R="",S:S=""),"Missing",IF(OR(S:S="Both EC and Condoms",S:S="Condom",S:S="EC"),"Yes",IF(AND(R:R&lt;&gt;"0: No Method",R:R&lt;&gt;"6: EC",R:R&lt;&gt;"5: Condoms"),"Yes","No")))</f>
        <v>No</v>
      </c>
      <c r="AA8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76" s="80" t="s">
        <v>4509</v>
      </c>
      <c r="AC876" s="80">
        <f>VLOOKUP(N876,Registration!O:P,2,FALSE)</f>
        <v>16</v>
      </c>
      <c r="AD876" s="82" t="s">
        <v>4510</v>
      </c>
      <c r="AE876" s="82"/>
      <c r="AF876" s="82"/>
      <c r="AG876" s="82"/>
      <c r="AH876" s="82"/>
    </row>
    <row r="877" spans="1:34" s="80" customFormat="1" ht="23.1" customHeight="1">
      <c r="A877" s="82" t="s">
        <v>88</v>
      </c>
      <c r="B877" s="82" t="s">
        <v>26</v>
      </c>
      <c r="C877" s="82" t="s">
        <v>27</v>
      </c>
      <c r="D877" s="82" t="s">
        <v>28</v>
      </c>
      <c r="E877" s="82" t="s">
        <v>28</v>
      </c>
      <c r="F877" s="82" t="s">
        <v>111</v>
      </c>
      <c r="G877" s="82" t="s">
        <v>167</v>
      </c>
      <c r="H877" s="82" t="s">
        <v>8159</v>
      </c>
      <c r="I877" s="82" t="s">
        <v>8161</v>
      </c>
      <c r="J877" s="82">
        <v>27</v>
      </c>
      <c r="K877" s="82">
        <v>9</v>
      </c>
      <c r="L877" s="82">
        <v>2018</v>
      </c>
      <c r="M877" s="76">
        <f t="shared" si="13"/>
        <v>43370</v>
      </c>
      <c r="N877" s="80" t="s">
        <v>912</v>
      </c>
      <c r="O877" s="82">
        <v>18</v>
      </c>
      <c r="P877" s="82" t="s">
        <v>4506</v>
      </c>
      <c r="Q877" s="82" t="s">
        <v>4456</v>
      </c>
      <c r="R877" s="82" t="s">
        <v>4507</v>
      </c>
      <c r="S877" s="82" t="s">
        <v>4508</v>
      </c>
      <c r="T877" s="82" t="s">
        <v>4457</v>
      </c>
      <c r="U877" s="82" t="s">
        <v>4457</v>
      </c>
      <c r="V877" s="82" t="s">
        <v>4457</v>
      </c>
      <c r="W877" s="82" t="s">
        <v>1118</v>
      </c>
      <c r="X877" s="82" t="s">
        <v>4507</v>
      </c>
      <c r="Y877" s="82" t="s">
        <v>4457</v>
      </c>
      <c r="Z877" s="80" t="str">
        <f>IF(OR(R:R="",S:S=""),"Missing",IF(OR(S:S="Both EC and Condoms",S:S="Condom",S:S="EC"),"Yes",IF(AND(R:R&lt;&gt;"0: No Method",R:R&lt;&gt;"6: EC",R:R&lt;&gt;"5: Condoms"),"Yes","No")))</f>
        <v>No</v>
      </c>
      <c r="AA8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77" s="80" t="str">
        <f>IF(W:W="Pregnant","Pregnant",IF(AND(Z:Z="No",AA:AA="Yes"),"Adopter",IF(Z:Z="Yes","Continuing User",IF(AND(Z:Z="No",AA:AA="No"),"Non-user","Missing"))))</f>
        <v>Pregnant</v>
      </c>
      <c r="AC877" s="80">
        <f>VLOOKUP(N877,Registration!O:P,2,FALSE)</f>
        <v>18</v>
      </c>
      <c r="AD877" s="82" t="s">
        <v>4510</v>
      </c>
      <c r="AE877" s="82"/>
      <c r="AF877" s="82"/>
      <c r="AG877" s="82"/>
      <c r="AH877" s="82"/>
    </row>
    <row r="878" spans="1:34" s="80" customFormat="1" ht="23.1" customHeight="1">
      <c r="A878" s="82" t="s">
        <v>88</v>
      </c>
      <c r="B878" s="82" t="s">
        <v>26</v>
      </c>
      <c r="C878" s="82" t="s">
        <v>27</v>
      </c>
      <c r="D878" s="82" t="s">
        <v>28</v>
      </c>
      <c r="E878" s="82" t="s">
        <v>28</v>
      </c>
      <c r="F878" s="82" t="s">
        <v>111</v>
      </c>
      <c r="G878" s="82" t="s">
        <v>167</v>
      </c>
      <c r="H878" s="82" t="s">
        <v>8159</v>
      </c>
      <c r="I878" s="82" t="s">
        <v>8161</v>
      </c>
      <c r="J878" s="82">
        <v>27</v>
      </c>
      <c r="K878" s="82">
        <v>9</v>
      </c>
      <c r="L878" s="82">
        <v>2018</v>
      </c>
      <c r="M878" s="76">
        <f t="shared" si="13"/>
        <v>43370</v>
      </c>
      <c r="N878" s="80" t="s">
        <v>913</v>
      </c>
      <c r="O878" s="82">
        <v>19</v>
      </c>
      <c r="P878" s="82" t="s">
        <v>4506</v>
      </c>
      <c r="Q878" s="82" t="s">
        <v>4456</v>
      </c>
      <c r="R878" s="82" t="s">
        <v>4507</v>
      </c>
      <c r="S878" s="82" t="s">
        <v>4508</v>
      </c>
      <c r="T878" s="82" t="s">
        <v>4457</v>
      </c>
      <c r="U878" s="82" t="s">
        <v>4457</v>
      </c>
      <c r="V878" s="82" t="s">
        <v>4457</v>
      </c>
      <c r="W878" s="82" t="s">
        <v>1118</v>
      </c>
      <c r="X878" s="82" t="s">
        <v>4507</v>
      </c>
      <c r="Y878" s="82" t="s">
        <v>4457</v>
      </c>
      <c r="Z878" s="80" t="str">
        <f>IF(OR(R:R="",S:S=""),"Missing",IF(OR(S:S="Both EC and Condoms",S:S="Condom",S:S="EC"),"Yes",IF(AND(R:R&lt;&gt;"0: No Method",R:R&lt;&gt;"6: EC",R:R&lt;&gt;"5: Condoms"),"Yes","No")))</f>
        <v>No</v>
      </c>
      <c r="AA8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78" s="80" t="str">
        <f>IF(W:W="Pregnant","Pregnant",IF(AND(Z:Z="No",AA:AA="Yes"),"Adopter",IF(Z:Z="Yes","Continuing User",IF(AND(Z:Z="No",AA:AA="No"),"Non-user","Missing"))))</f>
        <v>Pregnant</v>
      </c>
      <c r="AC878" s="80">
        <f>VLOOKUP(N878,Registration!O:P,2,FALSE)</f>
        <v>19</v>
      </c>
      <c r="AD878" s="82" t="s">
        <v>4510</v>
      </c>
      <c r="AE878" s="82"/>
      <c r="AF878" s="82"/>
      <c r="AG878" s="82"/>
      <c r="AH878" s="82"/>
    </row>
    <row r="879" spans="1:34" s="80" customFormat="1" ht="23.1" customHeight="1">
      <c r="A879" s="82" t="s">
        <v>88</v>
      </c>
      <c r="B879" s="82" t="s">
        <v>26</v>
      </c>
      <c r="C879" s="82" t="s">
        <v>27</v>
      </c>
      <c r="D879" s="82" t="s">
        <v>28</v>
      </c>
      <c r="E879" s="82" t="s">
        <v>28</v>
      </c>
      <c r="F879" s="82" t="s">
        <v>111</v>
      </c>
      <c r="G879" s="82" t="s">
        <v>167</v>
      </c>
      <c r="H879" s="82" t="s">
        <v>8159</v>
      </c>
      <c r="I879" s="82" t="s">
        <v>8161</v>
      </c>
      <c r="J879" s="82">
        <v>27</v>
      </c>
      <c r="K879" s="82">
        <v>9</v>
      </c>
      <c r="L879" s="82">
        <v>2018</v>
      </c>
      <c r="M879" s="76">
        <f t="shared" si="13"/>
        <v>43370</v>
      </c>
      <c r="N879" s="80" t="s">
        <v>915</v>
      </c>
      <c r="O879" s="82">
        <v>18</v>
      </c>
      <c r="P879" s="82" t="s">
        <v>4506</v>
      </c>
      <c r="Q879" s="82" t="s">
        <v>4456</v>
      </c>
      <c r="R879" s="82" t="s">
        <v>4507</v>
      </c>
      <c r="S879" s="82" t="s">
        <v>4508</v>
      </c>
      <c r="T879" s="82" t="s">
        <v>4456</v>
      </c>
      <c r="U879" s="82" t="s">
        <v>4456</v>
      </c>
      <c r="V879" s="82" t="s">
        <v>4456</v>
      </c>
      <c r="W879" s="82" t="s">
        <v>173</v>
      </c>
      <c r="X879" s="82" t="s">
        <v>4515</v>
      </c>
      <c r="Y879" s="82" t="s">
        <v>4457</v>
      </c>
      <c r="Z879" s="80" t="str">
        <f>IF(OR(R:R="",S:S=""),"Missing",IF(OR(S:S="Both EC and Condoms",S:S="Condom",S:S="EC"),"Yes",IF(AND(R:R&lt;&gt;"0: No Method",R:R&lt;&gt;"6: EC",R:R&lt;&gt;"5: Condoms"),"Yes","No")))</f>
        <v>No</v>
      </c>
      <c r="AA8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79" s="80" t="str">
        <f>IF(W:W="Pregnant","Pregnant",IF(AND(Z:Z="No",AA:AA="Yes"),"Adopter",IF(Z:Z="Yes","Continuing User",IF(AND(Z:Z="No",AA:AA="No"),"Non-user","Missing"))))</f>
        <v>Adopter</v>
      </c>
      <c r="AC879" s="80">
        <f>VLOOKUP(N879,Registration!O:P,2,FALSE)</f>
        <v>18</v>
      </c>
      <c r="AD879" s="82" t="s">
        <v>4510</v>
      </c>
      <c r="AE879" s="82"/>
      <c r="AF879" s="82"/>
      <c r="AG879" s="82"/>
      <c r="AH879" s="82"/>
    </row>
    <row r="880" spans="1:34" s="80" customFormat="1" ht="23.1" customHeight="1">
      <c r="A880" s="82" t="s">
        <v>88</v>
      </c>
      <c r="B880" s="82" t="s">
        <v>26</v>
      </c>
      <c r="C880" s="82" t="s">
        <v>27</v>
      </c>
      <c r="D880" s="82" t="s">
        <v>28</v>
      </c>
      <c r="E880" s="82" t="s">
        <v>28</v>
      </c>
      <c r="F880" s="82" t="s">
        <v>111</v>
      </c>
      <c r="G880" s="82" t="s">
        <v>167</v>
      </c>
      <c r="H880" s="82" t="s">
        <v>8159</v>
      </c>
      <c r="I880" s="82" t="s">
        <v>8161</v>
      </c>
      <c r="J880" s="82">
        <v>27</v>
      </c>
      <c r="K880" s="82">
        <v>9</v>
      </c>
      <c r="L880" s="82">
        <v>2018</v>
      </c>
      <c r="M880" s="76">
        <f t="shared" si="13"/>
        <v>43370</v>
      </c>
      <c r="N880" s="80" t="s">
        <v>916</v>
      </c>
      <c r="O880" s="82">
        <v>18</v>
      </c>
      <c r="P880" s="82" t="s">
        <v>4506</v>
      </c>
      <c r="Q880" s="82" t="s">
        <v>4456</v>
      </c>
      <c r="R880" s="82" t="s">
        <v>4507</v>
      </c>
      <c r="S880" s="82" t="s">
        <v>4508</v>
      </c>
      <c r="T880" s="82" t="s">
        <v>4456</v>
      </c>
      <c r="U880" s="82" t="s">
        <v>4456</v>
      </c>
      <c r="V880" s="82" t="s">
        <v>4456</v>
      </c>
      <c r="W880" s="82" t="s">
        <v>173</v>
      </c>
      <c r="X880" s="82" t="s">
        <v>4515</v>
      </c>
      <c r="Y880" s="82" t="s">
        <v>4457</v>
      </c>
      <c r="Z880" s="80" t="str">
        <f>IF(OR(R:R="",S:S=""),"Missing",IF(OR(S:S="Both EC and Condoms",S:S="Condom",S:S="EC"),"Yes",IF(AND(R:R&lt;&gt;"0: No Method",R:R&lt;&gt;"6: EC",R:R&lt;&gt;"5: Condoms"),"Yes","No")))</f>
        <v>No</v>
      </c>
      <c r="AA8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80" s="80" t="str">
        <f>IF(W:W="Pregnant","Pregnant",IF(AND(Z:Z="No",AA:AA="Yes"),"Adopter",IF(Z:Z="Yes","Continuing User",IF(AND(Z:Z="No",AA:AA="No"),"Non-user","Missing"))))</f>
        <v>Adopter</v>
      </c>
      <c r="AC880" s="80">
        <f>VLOOKUP(N880,Registration!O:P,2,FALSE)</f>
        <v>18</v>
      </c>
      <c r="AD880" s="82" t="s">
        <v>4510</v>
      </c>
      <c r="AE880" s="82"/>
      <c r="AF880" s="82"/>
      <c r="AG880" s="82"/>
      <c r="AH880" s="82"/>
    </row>
    <row r="881" spans="1:34" s="80" customFormat="1" ht="23.1" customHeight="1">
      <c r="A881" s="82" t="s">
        <v>88</v>
      </c>
      <c r="B881" s="82" t="s">
        <v>26</v>
      </c>
      <c r="C881" s="82" t="s">
        <v>27</v>
      </c>
      <c r="D881" s="82" t="s">
        <v>28</v>
      </c>
      <c r="E881" s="82" t="s">
        <v>28</v>
      </c>
      <c r="F881" s="82" t="s">
        <v>111</v>
      </c>
      <c r="G881" s="82" t="s">
        <v>167</v>
      </c>
      <c r="H881" s="82" t="s">
        <v>8159</v>
      </c>
      <c r="I881" s="82" t="s">
        <v>8161</v>
      </c>
      <c r="J881" s="82">
        <v>27</v>
      </c>
      <c r="K881" s="82">
        <v>9</v>
      </c>
      <c r="L881" s="82">
        <v>2018</v>
      </c>
      <c r="M881" s="76">
        <f t="shared" si="13"/>
        <v>43370</v>
      </c>
      <c r="N881" s="80" t="s">
        <v>917</v>
      </c>
      <c r="O881" s="82">
        <v>17</v>
      </c>
      <c r="P881" s="82" t="s">
        <v>4506</v>
      </c>
      <c r="Q881" s="82" t="s">
        <v>4456</v>
      </c>
      <c r="R881" s="82" t="s">
        <v>4507</v>
      </c>
      <c r="S881" s="82" t="s">
        <v>4508</v>
      </c>
      <c r="T881" s="82" t="s">
        <v>4456</v>
      </c>
      <c r="U881" s="82" t="s">
        <v>4456</v>
      </c>
      <c r="V881" s="82" t="s">
        <v>4456</v>
      </c>
      <c r="W881" s="82" t="s">
        <v>173</v>
      </c>
      <c r="X881" s="82" t="s">
        <v>4515</v>
      </c>
      <c r="Y881" s="82" t="s">
        <v>4457</v>
      </c>
      <c r="Z881" s="80" t="str">
        <f>IF(OR(R:R="",S:S=""),"Missing",IF(OR(S:S="Both EC and Condoms",S:S="Condom",S:S="EC"),"Yes",IF(AND(R:R&lt;&gt;"0: No Method",R:R&lt;&gt;"6: EC",R:R&lt;&gt;"5: Condoms"),"Yes","No")))</f>
        <v>No</v>
      </c>
      <c r="AA8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81" s="80" t="str">
        <f>IF(W:W="Pregnant","Pregnant",IF(AND(Z:Z="No",AA:AA="Yes"),"Adopter",IF(Z:Z="Yes","Continuing User",IF(AND(Z:Z="No",AA:AA="No"),"Non-user","Missing"))))</f>
        <v>Adopter</v>
      </c>
      <c r="AC881" s="80">
        <f>VLOOKUP(N881,Registration!O:P,2,FALSE)</f>
        <v>17</v>
      </c>
      <c r="AD881" s="82" t="s">
        <v>4510</v>
      </c>
      <c r="AE881" s="82"/>
      <c r="AF881" s="82"/>
      <c r="AG881" s="82"/>
      <c r="AH881" s="82"/>
    </row>
    <row r="882" spans="1:34" s="80" customFormat="1" ht="23.1" customHeight="1">
      <c r="A882" s="82" t="s">
        <v>88</v>
      </c>
      <c r="B882" s="82" t="s">
        <v>26</v>
      </c>
      <c r="C882" s="82" t="s">
        <v>27</v>
      </c>
      <c r="D882" s="82" t="s">
        <v>28</v>
      </c>
      <c r="E882" s="82" t="s">
        <v>28</v>
      </c>
      <c r="F882" s="82" t="s">
        <v>111</v>
      </c>
      <c r="G882" s="82" t="s">
        <v>167</v>
      </c>
      <c r="H882" s="82" t="s">
        <v>8159</v>
      </c>
      <c r="I882" s="82" t="s">
        <v>8160</v>
      </c>
      <c r="J882" s="82">
        <v>27</v>
      </c>
      <c r="K882" s="82">
        <v>9</v>
      </c>
      <c r="L882" s="82">
        <v>2018</v>
      </c>
      <c r="M882" s="76">
        <f t="shared" si="13"/>
        <v>43370</v>
      </c>
      <c r="N882" s="80" t="s">
        <v>919</v>
      </c>
      <c r="O882" s="80">
        <v>18</v>
      </c>
      <c r="P882" s="82" t="s">
        <v>4506</v>
      </c>
      <c r="Q882" s="82" t="s">
        <v>4456</v>
      </c>
      <c r="R882" s="82" t="s">
        <v>4507</v>
      </c>
      <c r="S882" s="82" t="s">
        <v>4508</v>
      </c>
      <c r="T882" s="82" t="s">
        <v>4457</v>
      </c>
      <c r="U882" s="82" t="s">
        <v>4457</v>
      </c>
      <c r="V882" s="82" t="s">
        <v>4457</v>
      </c>
      <c r="W882" s="82" t="s">
        <v>173</v>
      </c>
      <c r="X882" s="82" t="s">
        <v>4507</v>
      </c>
      <c r="Y882" s="82" t="s">
        <v>4457</v>
      </c>
      <c r="Z882" s="80" t="str">
        <f>IF(OR(R:R="",S:S=""),"Missing",IF(OR(S:S="Both EC and Condoms",S:S="Condom",S:S="EC"),"Yes",IF(AND(R:R&lt;&gt;"0: No Method",R:R&lt;&gt;"6: EC",R:R&lt;&gt;"5: Condoms"),"Yes","No")))</f>
        <v>No</v>
      </c>
      <c r="AA8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82" s="80" t="s">
        <v>4509</v>
      </c>
      <c r="AC882" s="80">
        <f>VLOOKUP(N882,Registration!O:P,2,FALSE)</f>
        <v>18</v>
      </c>
      <c r="AD882" s="82" t="s">
        <v>4510</v>
      </c>
      <c r="AE882" s="82"/>
      <c r="AF882" s="82"/>
      <c r="AG882" s="82"/>
      <c r="AH882" s="82"/>
    </row>
    <row r="883" spans="1:34" s="80" customFormat="1" ht="23.1" customHeight="1">
      <c r="A883" s="82" t="s">
        <v>88</v>
      </c>
      <c r="B883" s="82" t="s">
        <v>26</v>
      </c>
      <c r="C883" s="82" t="s">
        <v>27</v>
      </c>
      <c r="D883" s="82" t="s">
        <v>28</v>
      </c>
      <c r="E883" s="82" t="s">
        <v>28</v>
      </c>
      <c r="F883" s="82" t="s">
        <v>111</v>
      </c>
      <c r="G883" s="82" t="s">
        <v>167</v>
      </c>
      <c r="H883" s="82" t="s">
        <v>8159</v>
      </c>
      <c r="I883" s="82" t="s">
        <v>8160</v>
      </c>
      <c r="J883" s="82">
        <v>27</v>
      </c>
      <c r="K883" s="82">
        <v>9</v>
      </c>
      <c r="L883" s="82">
        <v>2018</v>
      </c>
      <c r="M883" s="76">
        <f t="shared" si="13"/>
        <v>43370</v>
      </c>
      <c r="N883" s="80" t="s">
        <v>790</v>
      </c>
      <c r="O883" s="80">
        <v>19</v>
      </c>
      <c r="P883" s="82" t="s">
        <v>4506</v>
      </c>
      <c r="Q883" s="82" t="s">
        <v>4456</v>
      </c>
      <c r="R883" s="82" t="s">
        <v>4507</v>
      </c>
      <c r="S883" s="82" t="s">
        <v>4508</v>
      </c>
      <c r="T883" s="82" t="s">
        <v>4457</v>
      </c>
      <c r="U883" s="82" t="s">
        <v>4457</v>
      </c>
      <c r="V883" s="82" t="s">
        <v>4457</v>
      </c>
      <c r="W883" s="82" t="s">
        <v>173</v>
      </c>
      <c r="X883" s="82" t="s">
        <v>4507</v>
      </c>
      <c r="Y883" s="82" t="s">
        <v>4457</v>
      </c>
      <c r="Z883" s="80" t="str">
        <f>IF(OR(R:R="",S:S=""),"Missing",IF(OR(S:S="Both EC and Condoms",S:S="Condom",S:S="EC"),"Yes",IF(AND(R:R&lt;&gt;"0: No Method",R:R&lt;&gt;"6: EC",R:R&lt;&gt;"5: Condoms"),"Yes","No")))</f>
        <v>No</v>
      </c>
      <c r="AA8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83" s="80" t="s">
        <v>4509</v>
      </c>
      <c r="AC883" s="80">
        <f>VLOOKUP(N883,Registration!O:P,2,FALSE)</f>
        <v>18</v>
      </c>
      <c r="AD883" s="82" t="s">
        <v>4510</v>
      </c>
      <c r="AE883" s="82"/>
      <c r="AF883" s="82"/>
      <c r="AG883" s="82"/>
      <c r="AH883" s="82"/>
    </row>
    <row r="884" spans="1:34" s="80" customFormat="1" ht="23.1" customHeight="1">
      <c r="A884" s="82" t="s">
        <v>88</v>
      </c>
      <c r="B884" s="82" t="s">
        <v>26</v>
      </c>
      <c r="C884" s="82" t="s">
        <v>27</v>
      </c>
      <c r="D884" s="82" t="s">
        <v>28</v>
      </c>
      <c r="E884" s="82" t="s">
        <v>28</v>
      </c>
      <c r="F884" s="82" t="s">
        <v>29</v>
      </c>
      <c r="G884" s="82" t="s">
        <v>1887</v>
      </c>
      <c r="H884" s="82" t="s">
        <v>8165</v>
      </c>
      <c r="I884" s="82" t="s">
        <v>8163</v>
      </c>
      <c r="J884" s="82">
        <v>24</v>
      </c>
      <c r="K884" s="82">
        <v>9</v>
      </c>
      <c r="L884" s="82">
        <v>2018</v>
      </c>
      <c r="M884" s="76">
        <f t="shared" si="13"/>
        <v>43367</v>
      </c>
      <c r="N884" s="82" t="s">
        <v>2612</v>
      </c>
      <c r="O884" s="82">
        <v>17</v>
      </c>
      <c r="P884" s="82" t="s">
        <v>4511</v>
      </c>
      <c r="Q884" s="82" t="s">
        <v>4456</v>
      </c>
      <c r="R884" s="82" t="s">
        <v>4507</v>
      </c>
      <c r="S884" s="82" t="s">
        <v>4508</v>
      </c>
      <c r="T884" s="82" t="s">
        <v>4457</v>
      </c>
      <c r="U884" s="82" t="s">
        <v>4457</v>
      </c>
      <c r="V884" s="82" t="s">
        <v>4457</v>
      </c>
      <c r="W884" s="82" t="s">
        <v>173</v>
      </c>
      <c r="X884" s="82" t="s">
        <v>4507</v>
      </c>
      <c r="Y884" s="82" t="s">
        <v>4457</v>
      </c>
      <c r="Z884" s="80" t="str">
        <f>IF(OR(R:R="",S:S=""),"Missing",IF(OR(S:S="Both EC and Condoms",S:S="Condom",S:S="EC"),"Yes",IF(AND(R:R&lt;&gt;"0: No Method",R:R&lt;&gt;"6: EC",R:R&lt;&gt;"5: Condoms"),"Yes","No")))</f>
        <v>No</v>
      </c>
      <c r="AA8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84" s="80" t="s">
        <v>4509</v>
      </c>
      <c r="AC884" s="80">
        <f>VLOOKUP(N884,Registration!O:P,2,FALSE)</f>
        <v>17</v>
      </c>
      <c r="AD884" s="82" t="s">
        <v>4510</v>
      </c>
      <c r="AE884" s="82"/>
      <c r="AF884" s="82"/>
      <c r="AG884" s="82"/>
      <c r="AH884" s="82"/>
    </row>
    <row r="885" spans="1:34" s="80" customFormat="1" ht="23.1" customHeight="1">
      <c r="A885" s="82" t="s">
        <v>88</v>
      </c>
      <c r="B885" s="82" t="s">
        <v>26</v>
      </c>
      <c r="C885" s="82" t="s">
        <v>27</v>
      </c>
      <c r="D885" s="82" t="s">
        <v>28</v>
      </c>
      <c r="E885" s="82" t="s">
        <v>28</v>
      </c>
      <c r="F885" s="82" t="s">
        <v>29</v>
      </c>
      <c r="G885" s="82" t="s">
        <v>1887</v>
      </c>
      <c r="H885" s="82" t="s">
        <v>8165</v>
      </c>
      <c r="I885" s="82" t="s">
        <v>8163</v>
      </c>
      <c r="J885" s="82">
        <v>27</v>
      </c>
      <c r="K885" s="82">
        <v>9</v>
      </c>
      <c r="L885" s="82">
        <v>2018</v>
      </c>
      <c r="M885" s="76">
        <f t="shared" si="13"/>
        <v>43370</v>
      </c>
      <c r="N885" s="82" t="s">
        <v>1894</v>
      </c>
      <c r="O885" s="82">
        <v>17</v>
      </c>
      <c r="P885" s="82" t="s">
        <v>4511</v>
      </c>
      <c r="Q885" s="82" t="s">
        <v>4456</v>
      </c>
      <c r="R885" s="82" t="s">
        <v>4512</v>
      </c>
      <c r="S885" s="82" t="s">
        <v>4513</v>
      </c>
      <c r="T885" s="82" t="s">
        <v>4457</v>
      </c>
      <c r="U885" s="82" t="s">
        <v>4457</v>
      </c>
      <c r="V885" s="82" t="s">
        <v>4457</v>
      </c>
      <c r="W885" s="82" t="s">
        <v>173</v>
      </c>
      <c r="X885" s="82" t="s">
        <v>4517</v>
      </c>
      <c r="Y885" s="82" t="s">
        <v>4457</v>
      </c>
      <c r="Z885" s="80" t="str">
        <f>IF(OR(R:R="",S:S=""),"Missing",IF(OR(S:S="Both EC and Condoms",S:S="Condom",S:S="EC"),"Yes",IF(AND(R:R&lt;&gt;"0: No Method",R:R&lt;&gt;"6: EC",R:R&lt;&gt;"5: Condoms"),"Yes","No")))</f>
        <v>Yes</v>
      </c>
      <c r="AA8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85" s="80" t="str">
        <f>IF(W:W="Pregnant","Pregnant",IF(AND(Z:Z="No",AA:AA="Yes"),"Adopter",IF(Z:Z="Yes","Continuing User",IF(AND(Z:Z="No",AA:AA="No"),"Non-user","Missing"))))</f>
        <v>Continuing User</v>
      </c>
      <c r="AC885" s="80">
        <f>VLOOKUP(N885,Registration!O:P,2,FALSE)</f>
        <v>17</v>
      </c>
      <c r="AD885" s="82" t="s">
        <v>4528</v>
      </c>
      <c r="AE885" s="82" t="s">
        <v>4589</v>
      </c>
      <c r="AF885" s="82" t="s">
        <v>4536</v>
      </c>
      <c r="AG885" s="82" t="s">
        <v>4593</v>
      </c>
      <c r="AH885" s="82" t="s">
        <v>4594</v>
      </c>
    </row>
    <row r="886" spans="1:34" s="80" customFormat="1" ht="23.1" customHeight="1">
      <c r="A886" s="82" t="s">
        <v>88</v>
      </c>
      <c r="B886" s="82" t="s">
        <v>26</v>
      </c>
      <c r="C886" s="82" t="s">
        <v>27</v>
      </c>
      <c r="D886" s="82" t="s">
        <v>28</v>
      </c>
      <c r="E886" s="82" t="s">
        <v>28</v>
      </c>
      <c r="F886" s="82" t="s">
        <v>29</v>
      </c>
      <c r="G886" s="82" t="s">
        <v>1887</v>
      </c>
      <c r="H886" s="82" t="s">
        <v>8165</v>
      </c>
      <c r="I886" s="82" t="s">
        <v>8162</v>
      </c>
      <c r="J886" s="82">
        <v>29</v>
      </c>
      <c r="K886" s="82">
        <v>9</v>
      </c>
      <c r="L886" s="82">
        <v>2018</v>
      </c>
      <c r="M886" s="76">
        <f t="shared" si="13"/>
        <v>43372</v>
      </c>
      <c r="N886" s="82" t="s">
        <v>2631</v>
      </c>
      <c r="O886" s="82">
        <v>18</v>
      </c>
      <c r="P886" s="82" t="s">
        <v>4511</v>
      </c>
      <c r="Q886" s="82" t="s">
        <v>4456</v>
      </c>
      <c r="R886" s="82" t="s">
        <v>4519</v>
      </c>
      <c r="S886" s="82" t="s">
        <v>4508</v>
      </c>
      <c r="T886" s="82" t="s">
        <v>4457</v>
      </c>
      <c r="U886" s="82" t="s">
        <v>4457</v>
      </c>
      <c r="V886" s="82" t="s">
        <v>4457</v>
      </c>
      <c r="W886" s="82" t="s">
        <v>173</v>
      </c>
      <c r="X886" s="82" t="s">
        <v>4517</v>
      </c>
      <c r="Y886" s="82" t="s">
        <v>4456</v>
      </c>
      <c r="Z886" s="80" t="str">
        <f>IF(OR(R:R="",S:S=""),"Missing",IF(OR(S:S="Both EC and Condoms",S:S="Condom",S:S="EC"),"Yes",IF(AND(R:R&lt;&gt;"0: No Method",R:R&lt;&gt;"6: EC",R:R&lt;&gt;"5: Condoms"),"Yes","No")))</f>
        <v>Yes</v>
      </c>
      <c r="AA8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86" s="80" t="str">
        <f>IF(W:W="Pregnant","Pregnant",IF(AND(Z:Z="No",AA:AA="Yes"),"Adopter",IF(Z:Z="Yes","Continuing User",IF(AND(Z:Z="No",AA:AA="No"),"Non-user","Missing"))))</f>
        <v>Continuing User</v>
      </c>
      <c r="AC886" s="80">
        <f>VLOOKUP(N886,Registration!O:P,2,FALSE)</f>
        <v>18</v>
      </c>
      <c r="AD886" s="82" t="s">
        <v>4510</v>
      </c>
      <c r="AE886" s="82"/>
      <c r="AF886" s="82"/>
      <c r="AG886" s="82"/>
      <c r="AH886" s="82"/>
    </row>
    <row r="887" spans="1:34" s="80" customFormat="1" ht="23.1" customHeight="1">
      <c r="A887" s="82" t="s">
        <v>88</v>
      </c>
      <c r="B887" s="82" t="s">
        <v>26</v>
      </c>
      <c r="C887" s="82" t="s">
        <v>27</v>
      </c>
      <c r="D887" s="82" t="s">
        <v>28</v>
      </c>
      <c r="E887" s="82" t="s">
        <v>28</v>
      </c>
      <c r="F887" s="82" t="s">
        <v>29</v>
      </c>
      <c r="G887" s="82" t="s">
        <v>1887</v>
      </c>
      <c r="H887" s="82" t="s">
        <v>8165</v>
      </c>
      <c r="I887" s="82" t="s">
        <v>8162</v>
      </c>
      <c r="J887" s="82">
        <v>29</v>
      </c>
      <c r="K887" s="82">
        <v>9</v>
      </c>
      <c r="L887" s="82">
        <v>2018</v>
      </c>
      <c r="M887" s="76">
        <f t="shared" si="13"/>
        <v>43372</v>
      </c>
      <c r="N887" s="82" t="s">
        <v>2680</v>
      </c>
      <c r="O887" s="82">
        <v>19</v>
      </c>
      <c r="P887" s="82" t="s">
        <v>4506</v>
      </c>
      <c r="Q887" s="82" t="s">
        <v>4456</v>
      </c>
      <c r="R887" s="82" t="s">
        <v>4507</v>
      </c>
      <c r="S887" s="82" t="s">
        <v>4508</v>
      </c>
      <c r="T887" s="82" t="s">
        <v>4456</v>
      </c>
      <c r="U887" s="82" t="s">
        <v>4456</v>
      </c>
      <c r="V887" s="82" t="s">
        <v>4456</v>
      </c>
      <c r="W887" s="82" t="s">
        <v>173</v>
      </c>
      <c r="X887" s="82" t="s">
        <v>4522</v>
      </c>
      <c r="Y887" s="82" t="s">
        <v>4457</v>
      </c>
      <c r="Z887" s="80" t="str">
        <f>IF(OR(R:R="",S:S=""),"Missing",IF(OR(S:S="Both EC and Condoms",S:S="Condom",S:S="EC"),"Yes",IF(AND(R:R&lt;&gt;"0: No Method",R:R&lt;&gt;"6: EC",R:R&lt;&gt;"5: Condoms"),"Yes","No")))</f>
        <v>No</v>
      </c>
      <c r="AA8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87" s="80" t="str">
        <f>IF(W:W="Pregnant","Pregnant",IF(AND(Z:Z="No",AA:AA="Yes"),"Adopter",IF(Z:Z="Yes","Continuing User",IF(AND(Z:Z="No",AA:AA="No"),"Non-user","Missing"))))</f>
        <v>Adopter</v>
      </c>
      <c r="AC887" s="80">
        <f>VLOOKUP(N887,Registration!O:P,2,FALSE)</f>
        <v>19</v>
      </c>
      <c r="AD887" s="82" t="s">
        <v>4510</v>
      </c>
      <c r="AE887" s="82"/>
      <c r="AF887" s="82"/>
      <c r="AG887" s="82"/>
      <c r="AH887" s="82"/>
    </row>
    <row r="888" spans="1:34" s="80" customFormat="1" ht="23.1" customHeight="1">
      <c r="A888" s="82" t="s">
        <v>88</v>
      </c>
      <c r="B888" s="82" t="s">
        <v>26</v>
      </c>
      <c r="C888" s="82" t="s">
        <v>27</v>
      </c>
      <c r="D888" s="82" t="s">
        <v>28</v>
      </c>
      <c r="E888" s="82" t="s">
        <v>28</v>
      </c>
      <c r="F888" s="82" t="s">
        <v>29</v>
      </c>
      <c r="G888" s="82" t="s">
        <v>1887</v>
      </c>
      <c r="H888" s="82" t="s">
        <v>8165</v>
      </c>
      <c r="I888" s="82" t="s">
        <v>8162</v>
      </c>
      <c r="J888" s="82">
        <v>29</v>
      </c>
      <c r="K888" s="82">
        <v>9</v>
      </c>
      <c r="L888" s="82">
        <v>2018</v>
      </c>
      <c r="M888" s="76">
        <f t="shared" si="13"/>
        <v>43372</v>
      </c>
      <c r="N888" s="82" t="s">
        <v>2633</v>
      </c>
      <c r="O888" s="82">
        <v>18</v>
      </c>
      <c r="P888" s="82" t="s">
        <v>4511</v>
      </c>
      <c r="Q888" s="82" t="s">
        <v>4456</v>
      </c>
      <c r="R888" s="82" t="s">
        <v>4520</v>
      </c>
      <c r="S888" s="82" t="s">
        <v>4508</v>
      </c>
      <c r="T888" s="82" t="s">
        <v>4457</v>
      </c>
      <c r="U888" s="82" t="s">
        <v>4457</v>
      </c>
      <c r="V888" s="82" t="s">
        <v>4457</v>
      </c>
      <c r="W888" s="82" t="s">
        <v>173</v>
      </c>
      <c r="X888" s="82" t="s">
        <v>4517</v>
      </c>
      <c r="Y888" s="82" t="s">
        <v>4456</v>
      </c>
      <c r="Z888" s="80" t="str">
        <f>IF(OR(R:R="",S:S=""),"Missing",IF(OR(S:S="Both EC and Condoms",S:S="Condom",S:S="EC"),"Yes",IF(AND(R:R&lt;&gt;"0: No Method",R:R&lt;&gt;"6: EC",R:R&lt;&gt;"5: Condoms"),"Yes","No")))</f>
        <v>Yes</v>
      </c>
      <c r="AA8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88" s="80" t="str">
        <f>IF(W:W="Pregnant","Pregnant",IF(AND(Z:Z="No",AA:AA="Yes"),"Adopter",IF(Z:Z="Yes","Continuing User",IF(AND(Z:Z="No",AA:AA="No"),"Non-user","Missing"))))</f>
        <v>Continuing User</v>
      </c>
      <c r="AC888" s="80">
        <f>VLOOKUP(N888,Registration!O:P,2,FALSE)</f>
        <v>18</v>
      </c>
      <c r="AD888" s="82" t="s">
        <v>4510</v>
      </c>
      <c r="AE888" s="82"/>
      <c r="AF888" s="82"/>
      <c r="AG888" s="82"/>
      <c r="AH888" s="82"/>
    </row>
    <row r="889" spans="1:34" s="80" customFormat="1" ht="23.1" customHeight="1">
      <c r="A889" s="82" t="s">
        <v>88</v>
      </c>
      <c r="B889" s="82" t="s">
        <v>26</v>
      </c>
      <c r="C889" s="82" t="s">
        <v>27</v>
      </c>
      <c r="D889" s="82" t="s">
        <v>28</v>
      </c>
      <c r="E889" s="82" t="s">
        <v>28</v>
      </c>
      <c r="F889" s="82" t="s">
        <v>29</v>
      </c>
      <c r="G889" s="82" t="s">
        <v>1887</v>
      </c>
      <c r="H889" s="82" t="s">
        <v>8165</v>
      </c>
      <c r="I889" s="82" t="s">
        <v>8162</v>
      </c>
      <c r="J889" s="82">
        <v>29</v>
      </c>
      <c r="K889" s="82">
        <v>9</v>
      </c>
      <c r="L889" s="82">
        <v>2018</v>
      </c>
      <c r="M889" s="76">
        <f t="shared" si="13"/>
        <v>43372</v>
      </c>
      <c r="N889" s="82" t="s">
        <v>2650</v>
      </c>
      <c r="O889" s="82">
        <v>16</v>
      </c>
      <c r="P889" s="82" t="s">
        <v>4511</v>
      </c>
      <c r="Q889" s="82" t="s">
        <v>4456</v>
      </c>
      <c r="R889" s="82" t="s">
        <v>4507</v>
      </c>
      <c r="S889" s="82" t="s">
        <v>4508</v>
      </c>
      <c r="T889" s="82" t="s">
        <v>4457</v>
      </c>
      <c r="U889" s="82" t="s">
        <v>4457</v>
      </c>
      <c r="V889" s="82" t="s">
        <v>4457</v>
      </c>
      <c r="W889" s="82" t="s">
        <v>173</v>
      </c>
      <c r="X889" s="82" t="s">
        <v>4507</v>
      </c>
      <c r="Y889" s="82" t="s">
        <v>4457</v>
      </c>
      <c r="Z889" s="80" t="str">
        <f>IF(OR(R:R="",S:S=""),"Missing",IF(OR(S:S="Both EC and Condoms",S:S="Condom",S:S="EC"),"Yes",IF(AND(R:R&lt;&gt;"0: No Method",R:R&lt;&gt;"6: EC",R:R&lt;&gt;"5: Condoms"),"Yes","No")))</f>
        <v>No</v>
      </c>
      <c r="AA8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89" s="80" t="s">
        <v>4509</v>
      </c>
      <c r="AC889" s="80">
        <f>VLOOKUP(N889,Registration!O:P,2,FALSE)</f>
        <v>16</v>
      </c>
      <c r="AD889" s="82" t="s">
        <v>4510</v>
      </c>
      <c r="AE889" s="82"/>
      <c r="AF889" s="82"/>
      <c r="AG889" s="82"/>
      <c r="AH889" s="82"/>
    </row>
    <row r="890" spans="1:34" s="80" customFormat="1" ht="23.1" customHeight="1">
      <c r="A890" s="82" t="s">
        <v>88</v>
      </c>
      <c r="B890" s="82" t="s">
        <v>26</v>
      </c>
      <c r="C890" s="82" t="s">
        <v>27</v>
      </c>
      <c r="D890" s="82" t="s">
        <v>28</v>
      </c>
      <c r="E890" s="82" t="s">
        <v>28</v>
      </c>
      <c r="F890" s="82" t="s">
        <v>29</v>
      </c>
      <c r="G890" s="82" t="s">
        <v>1887</v>
      </c>
      <c r="H890" s="82" t="s">
        <v>8165</v>
      </c>
      <c r="I890" s="82" t="s">
        <v>8163</v>
      </c>
      <c r="J890" s="82">
        <v>29</v>
      </c>
      <c r="K890" s="82">
        <v>9</v>
      </c>
      <c r="L890" s="82">
        <v>2018</v>
      </c>
      <c r="M890" s="76">
        <f t="shared" si="13"/>
        <v>43372</v>
      </c>
      <c r="N890" s="82" t="s">
        <v>2692</v>
      </c>
      <c r="O890" s="82">
        <v>18</v>
      </c>
      <c r="P890" s="82" t="s">
        <v>4506</v>
      </c>
      <c r="Q890" s="82" t="s">
        <v>4456</v>
      </c>
      <c r="R890" s="82" t="s">
        <v>4507</v>
      </c>
      <c r="S890" s="82" t="s">
        <v>4508</v>
      </c>
      <c r="T890" s="82" t="s">
        <v>4457</v>
      </c>
      <c r="U890" s="82" t="s">
        <v>4457</v>
      </c>
      <c r="V890" s="82" t="s">
        <v>4457</v>
      </c>
      <c r="W890" s="82" t="s">
        <v>173</v>
      </c>
      <c r="X890" s="82" t="s">
        <v>4507</v>
      </c>
      <c r="Y890" s="82" t="s">
        <v>4457</v>
      </c>
      <c r="Z890" s="80" t="str">
        <f>IF(OR(R:R="",S:S=""),"Missing",IF(OR(S:S="Both EC and Condoms",S:S="Condom",S:S="EC"),"Yes",IF(AND(R:R&lt;&gt;"0: No Method",R:R&lt;&gt;"6: EC",R:R&lt;&gt;"5: Condoms"),"Yes","No")))</f>
        <v>No</v>
      </c>
      <c r="AA8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90" s="80" t="s">
        <v>4509</v>
      </c>
      <c r="AC890" s="80">
        <f>VLOOKUP(N890,Registration!O:P,2,FALSE)</f>
        <v>18</v>
      </c>
      <c r="AD890" s="82" t="s">
        <v>4510</v>
      </c>
      <c r="AE890" s="82"/>
      <c r="AF890" s="82"/>
      <c r="AG890" s="82"/>
      <c r="AH890" s="82"/>
    </row>
    <row r="891" spans="1:34" s="80" customFormat="1" ht="23.1" customHeight="1">
      <c r="A891" s="82" t="s">
        <v>88</v>
      </c>
      <c r="B891" s="82" t="s">
        <v>26</v>
      </c>
      <c r="C891" s="82" t="s">
        <v>27</v>
      </c>
      <c r="D891" s="82" t="s">
        <v>28</v>
      </c>
      <c r="E891" s="82" t="s">
        <v>28</v>
      </c>
      <c r="F891" s="82" t="s">
        <v>29</v>
      </c>
      <c r="G891" s="82" t="s">
        <v>1887</v>
      </c>
      <c r="H891" s="82" t="s">
        <v>8165</v>
      </c>
      <c r="I891" s="82" t="s">
        <v>8162</v>
      </c>
      <c r="J891" s="82">
        <v>29</v>
      </c>
      <c r="K891" s="82">
        <v>9</v>
      </c>
      <c r="L891" s="82">
        <v>2018</v>
      </c>
      <c r="M891" s="76">
        <f t="shared" si="13"/>
        <v>43372</v>
      </c>
      <c r="N891" s="82" t="s">
        <v>2674</v>
      </c>
      <c r="O891" s="82">
        <v>19</v>
      </c>
      <c r="P891" s="82" t="s">
        <v>4511</v>
      </c>
      <c r="Q891" s="82" t="s">
        <v>4456</v>
      </c>
      <c r="R891" s="82" t="s">
        <v>4507</v>
      </c>
      <c r="S891" s="82" t="s">
        <v>4508</v>
      </c>
      <c r="T891" s="82" t="s">
        <v>4457</v>
      </c>
      <c r="U891" s="82" t="s">
        <v>4457</v>
      </c>
      <c r="V891" s="82" t="s">
        <v>4457</v>
      </c>
      <c r="W891" s="82" t="s">
        <v>173</v>
      </c>
      <c r="X891" s="82" t="s">
        <v>4517</v>
      </c>
      <c r="Y891" s="82" t="s">
        <v>4457</v>
      </c>
      <c r="Z891" s="80" t="str">
        <f>IF(OR(R:R="",S:S=""),"Missing",IF(OR(S:S="Both EC and Condoms",S:S="Condom",S:S="EC"),"Yes",IF(AND(R:R&lt;&gt;"0: No Method",R:R&lt;&gt;"6: EC",R:R&lt;&gt;"5: Condoms"),"Yes","No")))</f>
        <v>No</v>
      </c>
      <c r="AA8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91" s="80" t="str">
        <f>IF(W:W="Pregnant","Pregnant",IF(AND(Z:Z="No",AA:AA="Yes"),"Adopter",IF(Z:Z="Yes","Continuing User",IF(AND(Z:Z="No",AA:AA="No"),"Non-user","Missing"))))</f>
        <v>Adopter</v>
      </c>
      <c r="AC891" s="80">
        <f>VLOOKUP(N891,Registration!O:P,2,FALSE)</f>
        <v>19</v>
      </c>
      <c r="AD891" s="82" t="s">
        <v>4510</v>
      </c>
      <c r="AE891" s="82"/>
      <c r="AF891" s="82"/>
      <c r="AG891" s="82"/>
      <c r="AH891" s="82"/>
    </row>
    <row r="892" spans="1:34" s="80" customFormat="1" ht="23.1" customHeight="1">
      <c r="A892" s="82" t="s">
        <v>88</v>
      </c>
      <c r="B892" s="82" t="s">
        <v>26</v>
      </c>
      <c r="C892" s="82" t="s">
        <v>27</v>
      </c>
      <c r="D892" s="82" t="s">
        <v>28</v>
      </c>
      <c r="E892" s="82" t="s">
        <v>28</v>
      </c>
      <c r="F892" s="82" t="s">
        <v>29</v>
      </c>
      <c r="G892" s="82" t="s">
        <v>1887</v>
      </c>
      <c r="H892" s="82" t="s">
        <v>8165</v>
      </c>
      <c r="I892" s="82" t="s">
        <v>8163</v>
      </c>
      <c r="J892" s="82">
        <v>29</v>
      </c>
      <c r="K892" s="82">
        <v>9</v>
      </c>
      <c r="L892" s="82">
        <v>2018</v>
      </c>
      <c r="M892" s="76">
        <f t="shared" si="13"/>
        <v>43372</v>
      </c>
      <c r="N892" s="82" t="s">
        <v>2682</v>
      </c>
      <c r="O892" s="82">
        <v>18</v>
      </c>
      <c r="P892" s="82" t="s">
        <v>4506</v>
      </c>
      <c r="Q892" s="82" t="s">
        <v>4456</v>
      </c>
      <c r="R892" s="82" t="s">
        <v>4507</v>
      </c>
      <c r="S892" s="82" t="s">
        <v>4508</v>
      </c>
      <c r="T892" s="82" t="s">
        <v>4456</v>
      </c>
      <c r="U892" s="82" t="s">
        <v>4456</v>
      </c>
      <c r="V892" s="82" t="s">
        <v>4456</v>
      </c>
      <c r="W892" s="82" t="s">
        <v>173</v>
      </c>
      <c r="X892" s="82" t="s">
        <v>4517</v>
      </c>
      <c r="Y892" s="82" t="s">
        <v>4457</v>
      </c>
      <c r="Z892" s="80" t="str">
        <f>IF(OR(R:R="",S:S=""),"Missing",IF(OR(S:S="Both EC and Condoms",S:S="Condom",S:S="EC"),"Yes",IF(AND(R:R&lt;&gt;"0: No Method",R:R&lt;&gt;"6: EC",R:R&lt;&gt;"5: Condoms"),"Yes","No")))</f>
        <v>No</v>
      </c>
      <c r="AA8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92" s="80" t="str">
        <f>IF(W:W="Pregnant","Pregnant",IF(AND(Z:Z="No",AA:AA="Yes"),"Adopter",IF(Z:Z="Yes","Continuing User",IF(AND(Z:Z="No",AA:AA="No"),"Non-user","Missing"))))</f>
        <v>Adopter</v>
      </c>
      <c r="AC892" s="80">
        <f>VLOOKUP(N892,Registration!O:P,2,FALSE)</f>
        <v>18</v>
      </c>
      <c r="AD892" s="82" t="s">
        <v>4510</v>
      </c>
      <c r="AE892" s="82"/>
      <c r="AF892" s="82"/>
      <c r="AG892" s="82"/>
      <c r="AH892" s="82"/>
    </row>
    <row r="893" spans="1:34" s="80" customFormat="1" ht="23.1" customHeight="1">
      <c r="A893" s="82" t="s">
        <v>88</v>
      </c>
      <c r="B893" s="82" t="s">
        <v>26</v>
      </c>
      <c r="C893" s="82" t="s">
        <v>27</v>
      </c>
      <c r="D893" s="82" t="s">
        <v>28</v>
      </c>
      <c r="E893" s="82" t="s">
        <v>28</v>
      </c>
      <c r="F893" s="82" t="s">
        <v>29</v>
      </c>
      <c r="G893" s="82" t="s">
        <v>1887</v>
      </c>
      <c r="H893" s="82" t="s">
        <v>8165</v>
      </c>
      <c r="I893" s="82" t="s">
        <v>8162</v>
      </c>
      <c r="J893" s="82">
        <v>29</v>
      </c>
      <c r="K893" s="82">
        <v>9</v>
      </c>
      <c r="L893" s="82">
        <v>2018</v>
      </c>
      <c r="M893" s="76">
        <f t="shared" si="13"/>
        <v>43372</v>
      </c>
      <c r="N893" s="82" t="s">
        <v>2684</v>
      </c>
      <c r="O893" s="82">
        <v>19</v>
      </c>
      <c r="P893" s="82" t="s">
        <v>4506</v>
      </c>
      <c r="Q893" s="82" t="s">
        <v>4456</v>
      </c>
      <c r="R893" s="82" t="s">
        <v>4507</v>
      </c>
      <c r="S893" s="82" t="s">
        <v>4508</v>
      </c>
      <c r="T893" s="82" t="s">
        <v>4456</v>
      </c>
      <c r="U893" s="82" t="s">
        <v>4456</v>
      </c>
      <c r="V893" s="82" t="s">
        <v>4456</v>
      </c>
      <c r="W893" s="82" t="s">
        <v>173</v>
      </c>
      <c r="X893" s="82" t="s">
        <v>4517</v>
      </c>
      <c r="Y893" s="82" t="s">
        <v>4457</v>
      </c>
      <c r="Z893" s="80" t="str">
        <f>IF(OR(R:R="",S:S=""),"Missing",IF(OR(S:S="Both EC and Condoms",S:S="Condom",S:S="EC"),"Yes",IF(AND(R:R&lt;&gt;"0: No Method",R:R&lt;&gt;"6: EC",R:R&lt;&gt;"5: Condoms"),"Yes","No")))</f>
        <v>No</v>
      </c>
      <c r="AA8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93" s="80" t="str">
        <f>IF(W:W="Pregnant","Pregnant",IF(AND(Z:Z="No",AA:AA="Yes"),"Adopter",IF(Z:Z="Yes","Continuing User",IF(AND(Z:Z="No",AA:AA="No"),"Non-user","Missing"))))</f>
        <v>Adopter</v>
      </c>
      <c r="AC893" s="80">
        <f>VLOOKUP(N893,Registration!O:P,2,FALSE)</f>
        <v>19</v>
      </c>
      <c r="AD893" s="82" t="s">
        <v>4510</v>
      </c>
      <c r="AE893" s="82"/>
      <c r="AF893" s="82"/>
      <c r="AG893" s="82"/>
      <c r="AH893" s="82"/>
    </row>
    <row r="894" spans="1:34" s="80" customFormat="1" ht="23.1" customHeight="1">
      <c r="A894" s="82" t="s">
        <v>88</v>
      </c>
      <c r="B894" s="82" t="s">
        <v>26</v>
      </c>
      <c r="C894" s="82" t="s">
        <v>27</v>
      </c>
      <c r="D894" s="82" t="s">
        <v>28</v>
      </c>
      <c r="E894" s="82" t="s">
        <v>28</v>
      </c>
      <c r="F894" s="82" t="s">
        <v>29</v>
      </c>
      <c r="G894" s="82" t="s">
        <v>1887</v>
      </c>
      <c r="H894" s="82" t="s">
        <v>8165</v>
      </c>
      <c r="I894" s="82" t="s">
        <v>8162</v>
      </c>
      <c r="J894" s="82">
        <v>29</v>
      </c>
      <c r="K894" s="82">
        <v>9</v>
      </c>
      <c r="L894" s="82">
        <v>2018</v>
      </c>
      <c r="M894" s="76">
        <f t="shared" si="13"/>
        <v>43372</v>
      </c>
      <c r="N894" s="82" t="s">
        <v>2653</v>
      </c>
      <c r="O894" s="82">
        <v>16</v>
      </c>
      <c r="P894" s="82" t="s">
        <v>4511</v>
      </c>
      <c r="Q894" s="82" t="s">
        <v>4456</v>
      </c>
      <c r="R894" s="82" t="s">
        <v>4512</v>
      </c>
      <c r="S894" s="82" t="s">
        <v>4508</v>
      </c>
      <c r="T894" s="82" t="s">
        <v>4457</v>
      </c>
      <c r="U894" s="82" t="s">
        <v>4457</v>
      </c>
      <c r="V894" s="82" t="s">
        <v>4457</v>
      </c>
      <c r="W894" s="82" t="s">
        <v>173</v>
      </c>
      <c r="X894" s="82" t="s">
        <v>4517</v>
      </c>
      <c r="Y894" s="82" t="s">
        <v>4457</v>
      </c>
      <c r="Z894" s="80" t="str">
        <f>IF(OR(R:R="",S:S=""),"Missing",IF(OR(S:S="Both EC and Condoms",S:S="Condom",S:S="EC"),"Yes",IF(AND(R:R&lt;&gt;"0: No Method",R:R&lt;&gt;"6: EC",R:R&lt;&gt;"5: Condoms"),"Yes","No")))</f>
        <v>No</v>
      </c>
      <c r="AA8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94" s="80" t="str">
        <f>IF(W:W="Pregnant","Pregnant",IF(AND(Z:Z="No",AA:AA="Yes"),"Adopter",IF(Z:Z="Yes","Continuing User",IF(AND(Z:Z="No",AA:AA="No"),"Non-user","Missing"))))</f>
        <v>Adopter</v>
      </c>
      <c r="AC894" s="80">
        <f>VLOOKUP(N894,Registration!O:P,2,FALSE)</f>
        <v>16</v>
      </c>
      <c r="AD894" s="82" t="s">
        <v>4510</v>
      </c>
      <c r="AE894" s="82"/>
      <c r="AF894" s="82"/>
      <c r="AG894" s="82"/>
      <c r="AH894" s="82"/>
    </row>
    <row r="895" spans="1:34" s="80" customFormat="1" ht="23.1" customHeight="1">
      <c r="A895" s="82" t="s">
        <v>88</v>
      </c>
      <c r="B895" s="82" t="s">
        <v>26</v>
      </c>
      <c r="C895" s="82" t="s">
        <v>27</v>
      </c>
      <c r="D895" s="82" t="s">
        <v>28</v>
      </c>
      <c r="E895" s="82" t="s">
        <v>28</v>
      </c>
      <c r="F895" s="82" t="s">
        <v>29</v>
      </c>
      <c r="G895" s="82" t="s">
        <v>1887</v>
      </c>
      <c r="H895" s="82" t="s">
        <v>8165</v>
      </c>
      <c r="I895" s="82" t="s">
        <v>8163</v>
      </c>
      <c r="J895" s="82">
        <v>29</v>
      </c>
      <c r="K895" s="82">
        <v>9</v>
      </c>
      <c r="L895" s="82">
        <v>2018</v>
      </c>
      <c r="M895" s="76">
        <f t="shared" si="13"/>
        <v>43372</v>
      </c>
      <c r="N895" s="82" t="s">
        <v>2670</v>
      </c>
      <c r="O895" s="82">
        <v>19</v>
      </c>
      <c r="P895" s="82" t="s">
        <v>4511</v>
      </c>
      <c r="Q895" s="82" t="s">
        <v>4456</v>
      </c>
      <c r="R895" s="82" t="s">
        <v>4520</v>
      </c>
      <c r="S895" s="82" t="s">
        <v>4513</v>
      </c>
      <c r="T895" s="82" t="s">
        <v>4457</v>
      </c>
      <c r="U895" s="82" t="s">
        <v>4457</v>
      </c>
      <c r="V895" s="82" t="s">
        <v>4457</v>
      </c>
      <c r="W895" s="82" t="s">
        <v>173</v>
      </c>
      <c r="X895" s="82" t="s">
        <v>4517</v>
      </c>
      <c r="Y895" s="82" t="s">
        <v>4456</v>
      </c>
      <c r="Z895" s="80" t="str">
        <f>IF(OR(R:R="",S:S=""),"Missing",IF(OR(S:S="Both EC and Condoms",S:S="Condom",S:S="EC"),"Yes",IF(AND(R:R&lt;&gt;"0: No Method",R:R&lt;&gt;"6: EC",R:R&lt;&gt;"5: Condoms"),"Yes","No")))</f>
        <v>Yes</v>
      </c>
      <c r="AA8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95" s="80" t="str">
        <f>IF(W:W="Pregnant","Pregnant",IF(AND(Z:Z="No",AA:AA="Yes"),"Adopter",IF(Z:Z="Yes","Continuing User",IF(AND(Z:Z="No",AA:AA="No"),"Non-user","Missing"))))</f>
        <v>Continuing User</v>
      </c>
      <c r="AC895" s="80">
        <f>VLOOKUP(N895,Registration!O:P,2,FALSE)</f>
        <v>19</v>
      </c>
      <c r="AD895" s="82" t="s">
        <v>4510</v>
      </c>
      <c r="AE895" s="82"/>
      <c r="AF895" s="82"/>
      <c r="AG895" s="82"/>
      <c r="AH895" s="82"/>
    </row>
    <row r="896" spans="1:34" s="80" customFormat="1" ht="23.1" customHeight="1">
      <c r="A896" s="82" t="s">
        <v>88</v>
      </c>
      <c r="B896" s="82" t="s">
        <v>26</v>
      </c>
      <c r="C896" s="82" t="s">
        <v>27</v>
      </c>
      <c r="D896" s="82" t="s">
        <v>28</v>
      </c>
      <c r="E896" s="82" t="s">
        <v>28</v>
      </c>
      <c r="F896" s="82" t="s">
        <v>29</v>
      </c>
      <c r="G896" s="82" t="s">
        <v>1887</v>
      </c>
      <c r="H896" s="82" t="s">
        <v>8165</v>
      </c>
      <c r="I896" s="82" t="s">
        <v>8162</v>
      </c>
      <c r="J896" s="82">
        <v>29</v>
      </c>
      <c r="K896" s="82">
        <v>9</v>
      </c>
      <c r="L896" s="82">
        <v>2018</v>
      </c>
      <c r="M896" s="76">
        <f t="shared" si="13"/>
        <v>43372</v>
      </c>
      <c r="N896" s="82" t="s">
        <v>2686</v>
      </c>
      <c r="O896" s="82">
        <v>15</v>
      </c>
      <c r="P896" s="82" t="s">
        <v>4506</v>
      </c>
      <c r="Q896" s="82" t="s">
        <v>4456</v>
      </c>
      <c r="R896" s="82" t="s">
        <v>4507</v>
      </c>
      <c r="S896" s="82" t="s">
        <v>4508</v>
      </c>
      <c r="T896" s="82" t="s">
        <v>4457</v>
      </c>
      <c r="U896" s="82" t="s">
        <v>4457</v>
      </c>
      <c r="V896" s="82" t="s">
        <v>4457</v>
      </c>
      <c r="W896" s="82" t="s">
        <v>173</v>
      </c>
      <c r="X896" s="82" t="s">
        <v>4507</v>
      </c>
      <c r="Y896" s="82" t="s">
        <v>4457</v>
      </c>
      <c r="Z896" s="80" t="str">
        <f>IF(OR(R:R="",S:S=""),"Missing",IF(OR(S:S="Both EC and Condoms",S:S="Condom",S:S="EC"),"Yes",IF(AND(R:R&lt;&gt;"0: No Method",R:R&lt;&gt;"6: EC",R:R&lt;&gt;"5: Condoms"),"Yes","No")))</f>
        <v>No</v>
      </c>
      <c r="AA8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96" s="80" t="s">
        <v>4509</v>
      </c>
      <c r="AC896" s="80">
        <f>VLOOKUP(N896,Registration!O:P,2,FALSE)</f>
        <v>15</v>
      </c>
      <c r="AD896" s="82" t="s">
        <v>4510</v>
      </c>
      <c r="AE896" s="82"/>
      <c r="AF896" s="82"/>
      <c r="AG896" s="82"/>
      <c r="AH896" s="82"/>
    </row>
    <row r="897" spans="1:34" s="80" customFormat="1" ht="23.1" customHeight="1">
      <c r="A897" s="82" t="s">
        <v>88</v>
      </c>
      <c r="B897" s="82" t="s">
        <v>26</v>
      </c>
      <c r="C897" s="82" t="s">
        <v>27</v>
      </c>
      <c r="D897" s="82" t="s">
        <v>28</v>
      </c>
      <c r="E897" s="82" t="s">
        <v>28</v>
      </c>
      <c r="F897" s="82" t="s">
        <v>29</v>
      </c>
      <c r="G897" s="82" t="s">
        <v>1887</v>
      </c>
      <c r="H897" s="82" t="s">
        <v>8165</v>
      </c>
      <c r="I897" s="82" t="s">
        <v>8162</v>
      </c>
      <c r="J897" s="82">
        <v>29</v>
      </c>
      <c r="K897" s="82">
        <v>9</v>
      </c>
      <c r="L897" s="82">
        <v>2018</v>
      </c>
      <c r="M897" s="76">
        <f t="shared" si="13"/>
        <v>43372</v>
      </c>
      <c r="N897" s="82" t="s">
        <v>2690</v>
      </c>
      <c r="O897" s="82">
        <v>16</v>
      </c>
      <c r="P897" s="82" t="s">
        <v>4506</v>
      </c>
      <c r="Q897" s="82" t="s">
        <v>4456</v>
      </c>
      <c r="R897" s="82" t="s">
        <v>4507</v>
      </c>
      <c r="S897" s="82" t="s">
        <v>4508</v>
      </c>
      <c r="T897" s="82" t="s">
        <v>4457</v>
      </c>
      <c r="U897" s="82" t="s">
        <v>4457</v>
      </c>
      <c r="V897" s="82" t="s">
        <v>4457</v>
      </c>
      <c r="W897" s="82" t="s">
        <v>173</v>
      </c>
      <c r="X897" s="82" t="s">
        <v>4507</v>
      </c>
      <c r="Y897" s="82" t="s">
        <v>4457</v>
      </c>
      <c r="Z897" s="80" t="str">
        <f>IF(OR(R:R="",S:S=""),"Missing",IF(OR(S:S="Both EC and Condoms",S:S="Condom",S:S="EC"),"Yes",IF(AND(R:R&lt;&gt;"0: No Method",R:R&lt;&gt;"6: EC",R:R&lt;&gt;"5: Condoms"),"Yes","No")))</f>
        <v>No</v>
      </c>
      <c r="AA8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97" s="80" t="s">
        <v>4509</v>
      </c>
      <c r="AC897" s="80">
        <f>VLOOKUP(N897,Registration!O:P,2,FALSE)</f>
        <v>16</v>
      </c>
      <c r="AD897" s="82" t="s">
        <v>4510</v>
      </c>
      <c r="AE897" s="82"/>
      <c r="AF897" s="82"/>
      <c r="AG897" s="82"/>
      <c r="AH897" s="82"/>
    </row>
    <row r="898" spans="1:34" s="80" customFormat="1" ht="23.1" customHeight="1">
      <c r="A898" s="82" t="s">
        <v>88</v>
      </c>
      <c r="B898" s="82" t="s">
        <v>26</v>
      </c>
      <c r="C898" s="82" t="s">
        <v>27</v>
      </c>
      <c r="D898" s="82" t="s">
        <v>28</v>
      </c>
      <c r="E898" s="82" t="s">
        <v>28</v>
      </c>
      <c r="F898" s="82" t="s">
        <v>29</v>
      </c>
      <c r="G898" s="82" t="s">
        <v>1887</v>
      </c>
      <c r="H898" s="82" t="s">
        <v>8165</v>
      </c>
      <c r="I898" s="82" t="s">
        <v>8162</v>
      </c>
      <c r="J898" s="82">
        <v>29</v>
      </c>
      <c r="K898" s="82">
        <v>9</v>
      </c>
      <c r="L898" s="82">
        <v>2018</v>
      </c>
      <c r="M898" s="76">
        <f t="shared" ref="M898:M961" si="14">DATE(L898,K898,J898)</f>
        <v>43372</v>
      </c>
      <c r="N898" s="82" t="s">
        <v>2688</v>
      </c>
      <c r="O898" s="82">
        <v>15</v>
      </c>
      <c r="P898" s="82" t="s">
        <v>4506</v>
      </c>
      <c r="Q898" s="82" t="s">
        <v>4456</v>
      </c>
      <c r="R898" s="82" t="s">
        <v>4507</v>
      </c>
      <c r="S898" s="82" t="s">
        <v>4508</v>
      </c>
      <c r="T898" s="82" t="s">
        <v>4457</v>
      </c>
      <c r="U898" s="82" t="s">
        <v>4457</v>
      </c>
      <c r="V898" s="82" t="s">
        <v>4457</v>
      </c>
      <c r="W898" s="82" t="s">
        <v>173</v>
      </c>
      <c r="X898" s="82" t="s">
        <v>4507</v>
      </c>
      <c r="Y898" s="82" t="s">
        <v>4457</v>
      </c>
      <c r="Z898" s="80" t="str">
        <f>IF(OR(R:R="",S:S=""),"Missing",IF(OR(S:S="Both EC and Condoms",S:S="Condom",S:S="EC"),"Yes",IF(AND(R:R&lt;&gt;"0: No Method",R:R&lt;&gt;"6: EC",R:R&lt;&gt;"5: Condoms"),"Yes","No")))</f>
        <v>No</v>
      </c>
      <c r="AA8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898" s="80" t="s">
        <v>4509</v>
      </c>
      <c r="AC898" s="80">
        <f>VLOOKUP(N898,Registration!O:P,2,FALSE)</f>
        <v>15</v>
      </c>
      <c r="AD898" s="82" t="s">
        <v>4510</v>
      </c>
      <c r="AE898" s="82"/>
      <c r="AF898" s="82"/>
      <c r="AG898" s="82"/>
      <c r="AH898" s="82"/>
    </row>
    <row r="899" spans="1:34" s="80" customFormat="1" ht="23.1" customHeight="1">
      <c r="A899" s="82" t="s">
        <v>90</v>
      </c>
      <c r="B899" s="82" t="s">
        <v>26</v>
      </c>
      <c r="C899" s="82" t="s">
        <v>27</v>
      </c>
      <c r="D899" s="82" t="s">
        <v>28</v>
      </c>
      <c r="E899" s="82" t="s">
        <v>28</v>
      </c>
      <c r="F899" s="82" t="s">
        <v>111</v>
      </c>
      <c r="G899" s="82" t="s">
        <v>167</v>
      </c>
      <c r="H899" s="82" t="s">
        <v>8159</v>
      </c>
      <c r="I899" s="82" t="s">
        <v>8161</v>
      </c>
      <c r="J899" s="82">
        <v>3</v>
      </c>
      <c r="K899" s="82">
        <v>10</v>
      </c>
      <c r="L899" s="82">
        <v>2018</v>
      </c>
      <c r="M899" s="76">
        <f t="shared" si="14"/>
        <v>43376</v>
      </c>
      <c r="N899" s="80" t="s">
        <v>922</v>
      </c>
      <c r="O899" s="82">
        <v>19</v>
      </c>
      <c r="P899" s="82" t="s">
        <v>4506</v>
      </c>
      <c r="Q899" s="82" t="s">
        <v>4456</v>
      </c>
      <c r="R899" s="82" t="s">
        <v>4507</v>
      </c>
      <c r="S899" s="82" t="s">
        <v>4508</v>
      </c>
      <c r="T899" s="82" t="s">
        <v>4456</v>
      </c>
      <c r="U899" s="82" t="s">
        <v>4456</v>
      </c>
      <c r="V899" s="82" t="s">
        <v>4456</v>
      </c>
      <c r="W899" s="82" t="s">
        <v>173</v>
      </c>
      <c r="X899" s="82" t="s">
        <v>4516</v>
      </c>
      <c r="Y899" s="82" t="s">
        <v>4456</v>
      </c>
      <c r="Z899" s="80" t="str">
        <f>IF(OR(R:R="",S:S=""),"Missing",IF(OR(S:S="Both EC and Condoms",S:S="Condom",S:S="EC"),"Yes",IF(AND(R:R&lt;&gt;"0: No Method",R:R&lt;&gt;"6: EC",R:R&lt;&gt;"5: Condoms"),"Yes","No")))</f>
        <v>No</v>
      </c>
      <c r="AA8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99" s="80" t="str">
        <f>IF(W:W="Pregnant","Pregnant",IF(AND(Z:Z="No",AA:AA="Yes"),"Adopter",IF(Z:Z="Yes","Continuing User",IF(AND(Z:Z="No",AA:AA="No"),"Non-user","Missing"))))</f>
        <v>Adopter</v>
      </c>
      <c r="AC899" s="80">
        <f>VLOOKUP(N899,Registration!O:P,2,FALSE)</f>
        <v>19</v>
      </c>
      <c r="AD899" s="82" t="s">
        <v>4510</v>
      </c>
    </row>
    <row r="900" spans="1:34" s="80" customFormat="1" ht="23.1" customHeight="1">
      <c r="A900" s="82" t="s">
        <v>90</v>
      </c>
      <c r="B900" s="82" t="s">
        <v>26</v>
      </c>
      <c r="C900" s="82" t="s">
        <v>27</v>
      </c>
      <c r="D900" s="82" t="s">
        <v>28</v>
      </c>
      <c r="E900" s="82" t="s">
        <v>28</v>
      </c>
      <c r="F900" s="82" t="s">
        <v>29</v>
      </c>
      <c r="G900" s="82" t="s">
        <v>1887</v>
      </c>
      <c r="H900" s="82" t="s">
        <v>8165</v>
      </c>
      <c r="I900" s="82" t="s">
        <v>8162</v>
      </c>
      <c r="J900" s="82">
        <v>6</v>
      </c>
      <c r="K900" s="82">
        <v>10</v>
      </c>
      <c r="L900" s="82">
        <v>2018</v>
      </c>
      <c r="M900" s="76">
        <f t="shared" si="14"/>
        <v>43379</v>
      </c>
      <c r="N900" s="82" t="s">
        <v>2694</v>
      </c>
      <c r="O900" s="82">
        <v>16</v>
      </c>
      <c r="P900" s="82" t="s">
        <v>4506</v>
      </c>
      <c r="Q900" s="82" t="s">
        <v>4456</v>
      </c>
      <c r="R900" s="82" t="s">
        <v>4507</v>
      </c>
      <c r="S900" s="82" t="s">
        <v>4508</v>
      </c>
      <c r="T900" s="82" t="s">
        <v>4457</v>
      </c>
      <c r="U900" s="82" t="s">
        <v>4457</v>
      </c>
      <c r="V900" s="82" t="s">
        <v>4457</v>
      </c>
      <c r="W900" s="82" t="s">
        <v>173</v>
      </c>
      <c r="X900" s="82" t="s">
        <v>4517</v>
      </c>
      <c r="Y900" s="82" t="s">
        <v>4457</v>
      </c>
      <c r="Z900" s="80" t="str">
        <f>IF(OR(R:R="",S:S=""),"Missing",IF(OR(S:S="Both EC and Condoms",S:S="Condom",S:S="EC"),"Yes",IF(AND(R:R&lt;&gt;"0: No Method",R:R&lt;&gt;"6: EC",R:R&lt;&gt;"5: Condoms"),"Yes","No")))</f>
        <v>No</v>
      </c>
      <c r="AA9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00" s="80" t="str">
        <f>IF(W:W="Pregnant","Pregnant",IF(AND(Z:Z="No",AA:AA="Yes"),"Adopter",IF(Z:Z="Yes","Continuing User",IF(AND(Z:Z="No",AA:AA="No"),"Non-user","Missing"))))</f>
        <v>Adopter</v>
      </c>
      <c r="AC900" s="80">
        <f>VLOOKUP(N900,Registration!O:P,2,FALSE)</f>
        <v>16</v>
      </c>
      <c r="AD900" s="82" t="s">
        <v>4510</v>
      </c>
    </row>
    <row r="901" spans="1:34" s="80" customFormat="1" ht="23.1" customHeight="1">
      <c r="A901" s="82" t="s">
        <v>90</v>
      </c>
      <c r="B901" s="82" t="s">
        <v>26</v>
      </c>
      <c r="C901" s="82" t="s">
        <v>27</v>
      </c>
      <c r="D901" s="82" t="s">
        <v>28</v>
      </c>
      <c r="E901" s="82" t="s">
        <v>28</v>
      </c>
      <c r="F901" s="82" t="s">
        <v>29</v>
      </c>
      <c r="G901" s="82" t="s">
        <v>1887</v>
      </c>
      <c r="H901" s="82" t="s">
        <v>8165</v>
      </c>
      <c r="I901" s="82" t="s">
        <v>8162</v>
      </c>
      <c r="J901" s="82">
        <v>6</v>
      </c>
      <c r="K901" s="82">
        <v>10</v>
      </c>
      <c r="L901" s="82">
        <v>2018</v>
      </c>
      <c r="M901" s="76">
        <f t="shared" si="14"/>
        <v>43379</v>
      </c>
      <c r="N901" s="82" t="s">
        <v>2680</v>
      </c>
      <c r="O901" s="82">
        <v>19</v>
      </c>
      <c r="P901" s="82" t="s">
        <v>4511</v>
      </c>
      <c r="Q901" s="82" t="s">
        <v>4456</v>
      </c>
      <c r="R901" s="82" t="s">
        <v>4519</v>
      </c>
      <c r="S901" s="82" t="s">
        <v>4508</v>
      </c>
      <c r="T901" s="82" t="s">
        <v>4457</v>
      </c>
      <c r="U901" s="82" t="s">
        <v>4457</v>
      </c>
      <c r="V901" s="82" t="s">
        <v>4457</v>
      </c>
      <c r="W901" s="82" t="s">
        <v>173</v>
      </c>
      <c r="X901" s="82" t="s">
        <v>4507</v>
      </c>
      <c r="Y901" s="82" t="s">
        <v>4457</v>
      </c>
      <c r="Z901" s="80" t="str">
        <f>IF(OR(R:R="",S:S=""),"Missing",IF(OR(S:S="Both EC and Condoms",S:S="Condom",S:S="EC"),"Yes",IF(AND(R:R&lt;&gt;"0: No Method",R:R&lt;&gt;"6: EC",R:R&lt;&gt;"5: Condoms"),"Yes","No")))</f>
        <v>Yes</v>
      </c>
      <c r="AA9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01" s="80" t="str">
        <f>IF(W:W="Pregnant","Pregnant",IF(AND(Z:Z="No",AA:AA="Yes"),"Adopter",IF(Z:Z="Yes","Continuing User",IF(AND(Z:Z="No",AA:AA="No"),"Non-user","Missing"))))</f>
        <v>Continuing User</v>
      </c>
      <c r="AC901" s="80">
        <f>VLOOKUP(N901,Registration!O:P,2,FALSE)</f>
        <v>19</v>
      </c>
      <c r="AD901" s="82" t="s">
        <v>4510</v>
      </c>
    </row>
    <row r="902" spans="1:34" s="80" customFormat="1" ht="23.1" customHeight="1">
      <c r="A902" s="82" t="s">
        <v>90</v>
      </c>
      <c r="B902" s="82" t="s">
        <v>26</v>
      </c>
      <c r="C902" s="82" t="s">
        <v>27</v>
      </c>
      <c r="D902" s="82" t="s">
        <v>28</v>
      </c>
      <c r="E902" s="82" t="s">
        <v>28</v>
      </c>
      <c r="F902" s="82" t="s">
        <v>29</v>
      </c>
      <c r="G902" s="82" t="s">
        <v>1887</v>
      </c>
      <c r="H902" s="82" t="s">
        <v>8165</v>
      </c>
      <c r="I902" s="82" t="s">
        <v>8162</v>
      </c>
      <c r="J902" s="82">
        <v>6</v>
      </c>
      <c r="K902" s="82">
        <v>10</v>
      </c>
      <c r="L902" s="82">
        <v>2018</v>
      </c>
      <c r="M902" s="76">
        <f t="shared" si="14"/>
        <v>43379</v>
      </c>
      <c r="N902" s="82" t="s">
        <v>2700</v>
      </c>
      <c r="O902" s="82">
        <v>16</v>
      </c>
      <c r="P902" s="82" t="s">
        <v>4506</v>
      </c>
      <c r="Q902" s="82" t="s">
        <v>4456</v>
      </c>
      <c r="R902" s="82" t="s">
        <v>4507</v>
      </c>
      <c r="S902" s="82" t="s">
        <v>4508</v>
      </c>
      <c r="T902" s="82" t="s">
        <v>4457</v>
      </c>
      <c r="U902" s="82" t="s">
        <v>4457</v>
      </c>
      <c r="V902" s="82" t="s">
        <v>4457</v>
      </c>
      <c r="W902" s="82" t="s">
        <v>173</v>
      </c>
      <c r="X902" s="82" t="s">
        <v>4507</v>
      </c>
      <c r="Y902" s="82" t="s">
        <v>4457</v>
      </c>
      <c r="Z902" s="80" t="str">
        <f>IF(OR(R:R="",S:S=""),"Missing",IF(OR(S:S="Both EC and Condoms",S:S="Condom",S:S="EC"),"Yes",IF(AND(R:R&lt;&gt;"0: No Method",R:R&lt;&gt;"6: EC",R:R&lt;&gt;"5: Condoms"),"Yes","No")))</f>
        <v>No</v>
      </c>
      <c r="AA9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02" s="80" t="s">
        <v>4509</v>
      </c>
      <c r="AC902" s="80">
        <f>VLOOKUP(N902,Registration!O:P,2,FALSE)</f>
        <v>15</v>
      </c>
      <c r="AD902" s="82" t="s">
        <v>4510</v>
      </c>
    </row>
    <row r="903" spans="1:34" s="80" customFormat="1" ht="23.1" customHeight="1">
      <c r="A903" s="82" t="s">
        <v>90</v>
      </c>
      <c r="B903" s="82" t="s">
        <v>26</v>
      </c>
      <c r="C903" s="82" t="s">
        <v>27</v>
      </c>
      <c r="D903" s="82" t="s">
        <v>28</v>
      </c>
      <c r="E903" s="82" t="s">
        <v>28</v>
      </c>
      <c r="F903" s="82" t="s">
        <v>29</v>
      </c>
      <c r="G903" s="82" t="s">
        <v>1887</v>
      </c>
      <c r="H903" s="82" t="s">
        <v>8165</v>
      </c>
      <c r="I903" s="82" t="s">
        <v>8163</v>
      </c>
      <c r="J903" s="82">
        <v>6</v>
      </c>
      <c r="K903" s="82">
        <v>10</v>
      </c>
      <c r="L903" s="82">
        <v>2018</v>
      </c>
      <c r="M903" s="76">
        <f t="shared" si="14"/>
        <v>43379</v>
      </c>
      <c r="N903" s="82" t="s">
        <v>2698</v>
      </c>
      <c r="O903" s="82">
        <v>16</v>
      </c>
      <c r="P903" s="82" t="s">
        <v>4506</v>
      </c>
      <c r="Q903" s="82" t="s">
        <v>4456</v>
      </c>
      <c r="R903" s="82" t="s">
        <v>4507</v>
      </c>
      <c r="S903" s="82" t="s">
        <v>4508</v>
      </c>
      <c r="T903" s="82" t="s">
        <v>4457</v>
      </c>
      <c r="U903" s="82" t="s">
        <v>4457</v>
      </c>
      <c r="V903" s="82" t="s">
        <v>4457</v>
      </c>
      <c r="W903" s="82" t="s">
        <v>173</v>
      </c>
      <c r="X903" s="82" t="s">
        <v>4517</v>
      </c>
      <c r="Y903" s="82" t="s">
        <v>4457</v>
      </c>
      <c r="Z903" s="80" t="str">
        <f>IF(OR(R:R="",S:S=""),"Missing",IF(OR(S:S="Both EC and Condoms",S:S="Condom",S:S="EC"),"Yes",IF(AND(R:R&lt;&gt;"0: No Method",R:R&lt;&gt;"6: EC",R:R&lt;&gt;"5: Condoms"),"Yes","No")))</f>
        <v>No</v>
      </c>
      <c r="AA9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03" s="80" t="str">
        <f>IF(W:W="Pregnant","Pregnant",IF(AND(Z:Z="No",AA:AA="Yes"),"Adopter",IF(Z:Z="Yes","Continuing User",IF(AND(Z:Z="No",AA:AA="No"),"Non-user","Missing"))))</f>
        <v>Adopter</v>
      </c>
      <c r="AC903" s="80">
        <f>VLOOKUP(N903,Registration!O:P,2,FALSE)</f>
        <v>16</v>
      </c>
      <c r="AD903" s="82" t="s">
        <v>4510</v>
      </c>
    </row>
    <row r="904" spans="1:34" s="80" customFormat="1" ht="23.1" customHeight="1">
      <c r="A904" s="82" t="s">
        <v>90</v>
      </c>
      <c r="B904" s="82" t="s">
        <v>26</v>
      </c>
      <c r="C904" s="82" t="s">
        <v>27</v>
      </c>
      <c r="D904" s="82" t="s">
        <v>28</v>
      </c>
      <c r="E904" s="82" t="s">
        <v>28</v>
      </c>
      <c r="F904" s="82" t="s">
        <v>29</v>
      </c>
      <c r="G904" s="82" t="s">
        <v>1887</v>
      </c>
      <c r="H904" s="82" t="s">
        <v>8165</v>
      </c>
      <c r="I904" s="82" t="s">
        <v>8163</v>
      </c>
      <c r="J904" s="82">
        <v>6</v>
      </c>
      <c r="K904" s="82">
        <v>10</v>
      </c>
      <c r="L904" s="82">
        <v>2018</v>
      </c>
      <c r="M904" s="76">
        <f t="shared" si="14"/>
        <v>43379</v>
      </c>
      <c r="N904" s="80" t="s">
        <v>1929</v>
      </c>
      <c r="O904" s="82">
        <v>15</v>
      </c>
      <c r="P904" s="82" t="s">
        <v>4525</v>
      </c>
      <c r="Q904" s="82" t="s">
        <v>4456</v>
      </c>
      <c r="R904" s="82" t="s">
        <v>4519</v>
      </c>
      <c r="S904" s="82" t="s">
        <v>4508</v>
      </c>
      <c r="T904" s="82" t="s">
        <v>4457</v>
      </c>
      <c r="U904" s="82" t="s">
        <v>4457</v>
      </c>
      <c r="V904" s="82" t="s">
        <v>4457</v>
      </c>
      <c r="W904" s="82" t="s">
        <v>173</v>
      </c>
      <c r="X904" s="82" t="s">
        <v>4522</v>
      </c>
      <c r="Y904" s="82" t="s">
        <v>4457</v>
      </c>
      <c r="Z904" s="80" t="str">
        <f>IF(OR(R:R="",S:S=""),"Missing",IF(OR(S:S="Both EC and Condoms",S:S="Condom",S:S="EC"),"Yes",IF(AND(R:R&lt;&gt;"0: No Method",R:R&lt;&gt;"6: EC",R:R&lt;&gt;"5: Condoms"),"Yes","No")))</f>
        <v>Yes</v>
      </c>
      <c r="AA9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04" s="80" t="str">
        <f>IF(W:W="Pregnant","Pregnant",IF(AND(Z:Z="No",AA:AA="Yes"),"Adopter",IF(Z:Z="Yes","Continuing User",IF(AND(Z:Z="No",AA:AA="No"),"Non-user","Missing"))))</f>
        <v>Continuing User</v>
      </c>
      <c r="AC904" s="80">
        <f>VLOOKUP(N904,Registration!O:P,2,FALSE)</f>
        <v>15</v>
      </c>
      <c r="AD904" s="82" t="s">
        <v>4510</v>
      </c>
    </row>
    <row r="905" spans="1:34" s="80" customFormat="1" ht="23.1" customHeight="1">
      <c r="A905" s="82" t="s">
        <v>90</v>
      </c>
      <c r="B905" s="82" t="s">
        <v>26</v>
      </c>
      <c r="C905" s="82" t="s">
        <v>27</v>
      </c>
      <c r="D905" s="82" t="s">
        <v>28</v>
      </c>
      <c r="E905" s="82" t="s">
        <v>28</v>
      </c>
      <c r="F905" s="82" t="s">
        <v>29</v>
      </c>
      <c r="G905" s="82" t="s">
        <v>1887</v>
      </c>
      <c r="H905" s="82" t="s">
        <v>8165</v>
      </c>
      <c r="I905" s="82" t="s">
        <v>8162</v>
      </c>
      <c r="J905" s="82">
        <v>6</v>
      </c>
      <c r="K905" s="82">
        <v>10</v>
      </c>
      <c r="L905" s="82">
        <v>2018</v>
      </c>
      <c r="M905" s="76">
        <f t="shared" si="14"/>
        <v>43379</v>
      </c>
      <c r="N905" s="82" t="s">
        <v>2634</v>
      </c>
      <c r="O905" s="82">
        <v>18</v>
      </c>
      <c r="P905" s="82" t="s">
        <v>4511</v>
      </c>
      <c r="Q905" s="82" t="s">
        <v>4456</v>
      </c>
      <c r="R905" s="82" t="s">
        <v>4519</v>
      </c>
      <c r="S905" s="82" t="s">
        <v>4508</v>
      </c>
      <c r="T905" s="82" t="s">
        <v>4457</v>
      </c>
      <c r="U905" s="82" t="s">
        <v>4457</v>
      </c>
      <c r="V905" s="82" t="s">
        <v>4457</v>
      </c>
      <c r="W905" s="82" t="s">
        <v>173</v>
      </c>
      <c r="X905" s="82" t="s">
        <v>4507</v>
      </c>
      <c r="Y905" s="82" t="s">
        <v>4456</v>
      </c>
      <c r="Z905" s="80" t="str">
        <f>IF(OR(R:R="",S:S=""),"Missing",IF(OR(S:S="Both EC and Condoms",S:S="Condom",S:S="EC"),"Yes",IF(AND(R:R&lt;&gt;"0: No Method",R:R&lt;&gt;"6: EC",R:R&lt;&gt;"5: Condoms"),"Yes","No")))</f>
        <v>Yes</v>
      </c>
      <c r="AA9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05" s="80" t="str">
        <f>IF(W:W="Pregnant","Pregnant",IF(AND(Z:Z="No",AA:AA="Yes"),"Adopter",IF(Z:Z="Yes","Continuing User",IF(AND(Z:Z="No",AA:AA="No"),"Non-user","Missing"))))</f>
        <v>Continuing User</v>
      </c>
      <c r="AC905" s="80">
        <f>VLOOKUP(N905,Registration!O:P,2,FALSE)</f>
        <v>18</v>
      </c>
      <c r="AD905" s="82" t="s">
        <v>4510</v>
      </c>
    </row>
    <row r="906" spans="1:34" s="80" customFormat="1" ht="23.1" customHeight="1">
      <c r="A906" s="82" t="s">
        <v>90</v>
      </c>
      <c r="B906" s="82" t="s">
        <v>26</v>
      </c>
      <c r="C906" s="82" t="s">
        <v>27</v>
      </c>
      <c r="D906" s="82" t="s">
        <v>28</v>
      </c>
      <c r="E906" s="82" t="s">
        <v>28</v>
      </c>
      <c r="F906" s="82" t="s">
        <v>29</v>
      </c>
      <c r="G906" s="82" t="s">
        <v>1887</v>
      </c>
      <c r="H906" s="82" t="s">
        <v>8165</v>
      </c>
      <c r="I906" s="82" t="s">
        <v>8162</v>
      </c>
      <c r="J906" s="82">
        <v>6</v>
      </c>
      <c r="K906" s="82">
        <v>10</v>
      </c>
      <c r="L906" s="82">
        <v>2018</v>
      </c>
      <c r="M906" s="76">
        <f t="shared" si="14"/>
        <v>43379</v>
      </c>
      <c r="N906" s="82" t="s">
        <v>2696</v>
      </c>
      <c r="O906" s="82">
        <v>16</v>
      </c>
      <c r="P906" s="82" t="s">
        <v>4506</v>
      </c>
      <c r="Q906" s="82" t="s">
        <v>4456</v>
      </c>
      <c r="R906" s="82" t="s">
        <v>4507</v>
      </c>
      <c r="S906" s="82" t="s">
        <v>4508</v>
      </c>
      <c r="T906" s="82" t="s">
        <v>4457</v>
      </c>
      <c r="U906" s="82" t="s">
        <v>4457</v>
      </c>
      <c r="V906" s="82" t="s">
        <v>4457</v>
      </c>
      <c r="W906" s="82" t="s">
        <v>173</v>
      </c>
      <c r="X906" s="82" t="s">
        <v>4507</v>
      </c>
      <c r="Y906" s="82" t="s">
        <v>4457</v>
      </c>
      <c r="Z906" s="80" t="str">
        <f>IF(OR(R:R="",S:S=""),"Missing",IF(OR(S:S="Both EC and Condoms",S:S="Condom",S:S="EC"),"Yes",IF(AND(R:R&lt;&gt;"0: No Method",R:R&lt;&gt;"6: EC",R:R&lt;&gt;"5: Condoms"),"Yes","No")))</f>
        <v>No</v>
      </c>
      <c r="AA9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06" s="80" t="s">
        <v>4509</v>
      </c>
      <c r="AC906" s="80">
        <f>VLOOKUP(N906,Registration!O:P,2,FALSE)</f>
        <v>16</v>
      </c>
      <c r="AD906" s="82" t="s">
        <v>4510</v>
      </c>
    </row>
    <row r="907" spans="1:34" s="80" customFormat="1" ht="23.1" customHeight="1">
      <c r="A907" s="82" t="s">
        <v>90</v>
      </c>
      <c r="B907" s="82" t="s">
        <v>26</v>
      </c>
      <c r="C907" s="82" t="s">
        <v>27</v>
      </c>
      <c r="D907" s="82" t="s">
        <v>28</v>
      </c>
      <c r="E907" s="82" t="s">
        <v>28</v>
      </c>
      <c r="F907" s="82" t="s">
        <v>29</v>
      </c>
      <c r="G907" s="82" t="s">
        <v>1887</v>
      </c>
      <c r="H907" s="82" t="s">
        <v>8165</v>
      </c>
      <c r="I907" s="82" t="s">
        <v>8162</v>
      </c>
      <c r="J907" s="82">
        <v>6</v>
      </c>
      <c r="K907" s="82">
        <v>10</v>
      </c>
      <c r="L907" s="82">
        <v>2018</v>
      </c>
      <c r="M907" s="76">
        <f t="shared" si="14"/>
        <v>43379</v>
      </c>
      <c r="N907" s="82" t="s">
        <v>2702</v>
      </c>
      <c r="O907" s="82">
        <v>18</v>
      </c>
      <c r="P907" s="82" t="s">
        <v>4506</v>
      </c>
      <c r="Q907" s="82" t="s">
        <v>4456</v>
      </c>
      <c r="R907" s="82" t="s">
        <v>4507</v>
      </c>
      <c r="S907" s="82" t="s">
        <v>4508</v>
      </c>
      <c r="T907" s="82" t="s">
        <v>4457</v>
      </c>
      <c r="U907" s="82" t="s">
        <v>4457</v>
      </c>
      <c r="V907" s="82" t="s">
        <v>4457</v>
      </c>
      <c r="W907" s="82" t="s">
        <v>173</v>
      </c>
      <c r="X907" s="82" t="s">
        <v>4517</v>
      </c>
      <c r="Y907" s="82" t="s">
        <v>4457</v>
      </c>
      <c r="Z907" s="80" t="str">
        <f>IF(OR(R:R="",S:S=""),"Missing",IF(OR(S:S="Both EC and Condoms",S:S="Condom",S:S="EC"),"Yes",IF(AND(R:R&lt;&gt;"0: No Method",R:R&lt;&gt;"6: EC",R:R&lt;&gt;"5: Condoms"),"Yes","No")))</f>
        <v>No</v>
      </c>
      <c r="AA9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07" s="80" t="str">
        <f>IF(W:W="Pregnant","Pregnant",IF(AND(Z:Z="No",AA:AA="Yes"),"Adopter",IF(Z:Z="Yes","Continuing User",IF(AND(Z:Z="No",AA:AA="No"),"Non-user","Missing"))))</f>
        <v>Adopter</v>
      </c>
      <c r="AC907" s="80">
        <f>VLOOKUP(N907,Registration!O:P,2,FALSE)</f>
        <v>15</v>
      </c>
      <c r="AD907" s="82" t="s">
        <v>4510</v>
      </c>
    </row>
    <row r="908" spans="1:34" s="80" customFormat="1" ht="23.1" customHeight="1">
      <c r="A908" s="82" t="s">
        <v>90</v>
      </c>
      <c r="B908" s="82" t="s">
        <v>26</v>
      </c>
      <c r="C908" s="82" t="s">
        <v>27</v>
      </c>
      <c r="D908" s="82" t="s">
        <v>28</v>
      </c>
      <c r="E908" s="82" t="s">
        <v>28</v>
      </c>
      <c r="F908" s="82" t="s">
        <v>29</v>
      </c>
      <c r="G908" s="82" t="s">
        <v>1887</v>
      </c>
      <c r="H908" s="82" t="s">
        <v>8165</v>
      </c>
      <c r="I908" s="82" t="s">
        <v>8162</v>
      </c>
      <c r="J908" s="82">
        <v>6</v>
      </c>
      <c r="K908" s="82">
        <v>10</v>
      </c>
      <c r="L908" s="82">
        <v>2018</v>
      </c>
      <c r="M908" s="76">
        <f t="shared" si="14"/>
        <v>43379</v>
      </c>
      <c r="N908" s="82" t="s">
        <v>2704</v>
      </c>
      <c r="O908" s="82">
        <v>16</v>
      </c>
      <c r="P908" s="82" t="s">
        <v>4506</v>
      </c>
      <c r="Q908" s="82" t="s">
        <v>4456</v>
      </c>
      <c r="R908" s="82" t="s">
        <v>4507</v>
      </c>
      <c r="S908" s="82" t="s">
        <v>4508</v>
      </c>
      <c r="T908" s="82" t="s">
        <v>4457</v>
      </c>
      <c r="U908" s="82" t="s">
        <v>4457</v>
      </c>
      <c r="V908" s="82" t="s">
        <v>4457</v>
      </c>
      <c r="W908" s="82" t="s">
        <v>173</v>
      </c>
      <c r="X908" s="82" t="s">
        <v>4524</v>
      </c>
      <c r="Y908" s="82" t="s">
        <v>4457</v>
      </c>
      <c r="Z908" s="80" t="str">
        <f>IF(OR(R:R="",S:S=""),"Missing",IF(OR(S:S="Both EC and Condoms",S:S="Condom",S:S="EC"),"Yes",IF(AND(R:R&lt;&gt;"0: No Method",R:R&lt;&gt;"6: EC",R:R&lt;&gt;"5: Condoms"),"Yes","No")))</f>
        <v>No</v>
      </c>
      <c r="AA9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08" s="80" t="str">
        <f>IF(W:W="Pregnant","Pregnant",IF(AND(Z:Z="No",AA:AA="Yes"),"Adopter",IF(Z:Z="Yes","Continuing User",IF(AND(Z:Z="No",AA:AA="No"),"Non-user","Missing"))))</f>
        <v>Adopter</v>
      </c>
      <c r="AC908" s="80">
        <f>VLOOKUP(N908,Registration!O:P,2,FALSE)</f>
        <v>16</v>
      </c>
      <c r="AD908" s="82" t="s">
        <v>4510</v>
      </c>
    </row>
    <row r="909" spans="1:34" s="80" customFormat="1" ht="23.1" customHeight="1">
      <c r="A909" s="82" t="s">
        <v>90</v>
      </c>
      <c r="B909" s="82" t="s">
        <v>26</v>
      </c>
      <c r="C909" s="82" t="s">
        <v>27</v>
      </c>
      <c r="D909" s="82" t="s">
        <v>28</v>
      </c>
      <c r="E909" s="82" t="s">
        <v>28</v>
      </c>
      <c r="F909" s="82" t="s">
        <v>29</v>
      </c>
      <c r="G909" s="82" t="s">
        <v>1887</v>
      </c>
      <c r="H909" s="82" t="s">
        <v>8165</v>
      </c>
      <c r="I909" s="82" t="s">
        <v>8162</v>
      </c>
      <c r="J909" s="82">
        <v>6</v>
      </c>
      <c r="K909" s="82">
        <v>10</v>
      </c>
      <c r="L909" s="82">
        <v>2018</v>
      </c>
      <c r="M909" s="76">
        <f t="shared" si="14"/>
        <v>43379</v>
      </c>
      <c r="N909" s="82" t="s">
        <v>2706</v>
      </c>
      <c r="O909" s="82">
        <v>15</v>
      </c>
      <c r="P909" s="82" t="s">
        <v>4506</v>
      </c>
      <c r="Q909" s="82" t="s">
        <v>4456</v>
      </c>
      <c r="R909" s="82" t="s">
        <v>4507</v>
      </c>
      <c r="S909" s="82" t="s">
        <v>4508</v>
      </c>
      <c r="T909" s="82" t="s">
        <v>4457</v>
      </c>
      <c r="U909" s="82" t="s">
        <v>4457</v>
      </c>
      <c r="V909" s="82" t="s">
        <v>4457</v>
      </c>
      <c r="W909" s="82" t="s">
        <v>173</v>
      </c>
      <c r="X909" s="82" t="s">
        <v>4507</v>
      </c>
      <c r="Y909" s="82" t="s">
        <v>4457</v>
      </c>
      <c r="Z909" s="80" t="str">
        <f>IF(OR(R:R="",S:S=""),"Missing",IF(OR(S:S="Both EC and Condoms",S:S="Condom",S:S="EC"),"Yes",IF(AND(R:R&lt;&gt;"0: No Method",R:R&lt;&gt;"6: EC",R:R&lt;&gt;"5: Condoms"),"Yes","No")))</f>
        <v>No</v>
      </c>
      <c r="AA9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09" s="80" t="s">
        <v>4509</v>
      </c>
      <c r="AC909" s="80">
        <f>VLOOKUP(N909,Registration!O:P,2,FALSE)</f>
        <v>15</v>
      </c>
      <c r="AD909" s="82" t="s">
        <v>4510</v>
      </c>
    </row>
    <row r="910" spans="1:34" s="80" customFormat="1" ht="23.1" customHeight="1">
      <c r="A910" s="82" t="s">
        <v>90</v>
      </c>
      <c r="B910" s="82" t="s">
        <v>26</v>
      </c>
      <c r="C910" s="82" t="s">
        <v>27</v>
      </c>
      <c r="D910" s="82" t="s">
        <v>28</v>
      </c>
      <c r="E910" s="82" t="s">
        <v>28</v>
      </c>
      <c r="F910" s="82" t="s">
        <v>29</v>
      </c>
      <c r="G910" s="82" t="s">
        <v>1887</v>
      </c>
      <c r="H910" s="82" t="s">
        <v>8165</v>
      </c>
      <c r="I910" s="82" t="s">
        <v>8163</v>
      </c>
      <c r="J910" s="82">
        <v>6</v>
      </c>
      <c r="K910" s="82">
        <v>10</v>
      </c>
      <c r="L910" s="82">
        <v>2018</v>
      </c>
      <c r="M910" s="76">
        <f t="shared" si="14"/>
        <v>43379</v>
      </c>
      <c r="N910" s="82" t="s">
        <v>2708</v>
      </c>
      <c r="O910" s="82">
        <v>15</v>
      </c>
      <c r="P910" s="82" t="s">
        <v>4506</v>
      </c>
      <c r="Q910" s="82" t="s">
        <v>4456</v>
      </c>
      <c r="R910" s="82" t="s">
        <v>4507</v>
      </c>
      <c r="S910" s="82" t="s">
        <v>4508</v>
      </c>
      <c r="T910" s="82" t="s">
        <v>4457</v>
      </c>
      <c r="U910" s="82" t="s">
        <v>4457</v>
      </c>
      <c r="V910" s="82" t="s">
        <v>4457</v>
      </c>
      <c r="W910" s="82" t="s">
        <v>173</v>
      </c>
      <c r="X910" s="82" t="s">
        <v>4507</v>
      </c>
      <c r="Y910" s="82" t="s">
        <v>4457</v>
      </c>
      <c r="Z910" s="80" t="str">
        <f>IF(OR(R:R="",S:S=""),"Missing",IF(OR(S:S="Both EC and Condoms",S:S="Condom",S:S="EC"),"Yes",IF(AND(R:R&lt;&gt;"0: No Method",R:R&lt;&gt;"6: EC",R:R&lt;&gt;"5: Condoms"),"Yes","No")))</f>
        <v>No</v>
      </c>
      <c r="AA9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10" s="80" t="s">
        <v>4509</v>
      </c>
      <c r="AC910" s="80">
        <f>VLOOKUP(N910,Registration!O:P,2,FALSE)</f>
        <v>15</v>
      </c>
      <c r="AD910" s="82" t="s">
        <v>4510</v>
      </c>
    </row>
    <row r="911" spans="1:34" s="80" customFormat="1" ht="23.1" customHeight="1">
      <c r="A911" s="82" t="s">
        <v>90</v>
      </c>
      <c r="B911" s="82" t="s">
        <v>26</v>
      </c>
      <c r="C911" s="82" t="s">
        <v>27</v>
      </c>
      <c r="D911" s="82" t="s">
        <v>28</v>
      </c>
      <c r="E911" s="82" t="s">
        <v>28</v>
      </c>
      <c r="F911" s="82" t="s">
        <v>29</v>
      </c>
      <c r="G911" s="82" t="s">
        <v>1887</v>
      </c>
      <c r="H911" s="82" t="s">
        <v>8165</v>
      </c>
      <c r="I911" s="82" t="s">
        <v>8162</v>
      </c>
      <c r="J911" s="82">
        <v>6</v>
      </c>
      <c r="K911" s="82">
        <v>10</v>
      </c>
      <c r="L911" s="82">
        <v>2018</v>
      </c>
      <c r="M911" s="76">
        <f t="shared" si="14"/>
        <v>43379</v>
      </c>
      <c r="N911" s="82" t="s">
        <v>2710</v>
      </c>
      <c r="O911" s="82">
        <v>18</v>
      </c>
      <c r="P911" s="82" t="s">
        <v>4506</v>
      </c>
      <c r="Q911" s="82" t="s">
        <v>4456</v>
      </c>
      <c r="R911" s="82" t="s">
        <v>4507</v>
      </c>
      <c r="S911" s="82" t="s">
        <v>4508</v>
      </c>
      <c r="T911" s="82" t="s">
        <v>4457</v>
      </c>
      <c r="U911" s="82" t="s">
        <v>4457</v>
      </c>
      <c r="V911" s="82" t="s">
        <v>4457</v>
      </c>
      <c r="W911" s="82" t="s">
        <v>173</v>
      </c>
      <c r="X911" s="82" t="s">
        <v>4517</v>
      </c>
      <c r="Y911" s="82" t="s">
        <v>4457</v>
      </c>
      <c r="Z911" s="80" t="str">
        <f>IF(OR(R:R="",S:S=""),"Missing",IF(OR(S:S="Both EC and Condoms",S:S="Condom",S:S="EC"),"Yes",IF(AND(R:R&lt;&gt;"0: No Method",R:R&lt;&gt;"6: EC",R:R&lt;&gt;"5: Condoms"),"Yes","No")))</f>
        <v>No</v>
      </c>
      <c r="AA9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11" s="80" t="str">
        <f>IF(W:W="Pregnant","Pregnant",IF(AND(Z:Z="No",AA:AA="Yes"),"Adopter",IF(Z:Z="Yes","Continuing User",IF(AND(Z:Z="No",AA:AA="No"),"Non-user","Missing"))))</f>
        <v>Adopter</v>
      </c>
      <c r="AC911" s="80">
        <f>VLOOKUP(N911,Registration!O:P,2,FALSE)</f>
        <v>18</v>
      </c>
      <c r="AD911" s="82" t="s">
        <v>4510</v>
      </c>
    </row>
    <row r="912" spans="1:34" s="80" customFormat="1" ht="23.1" customHeight="1">
      <c r="A912" s="82" t="s">
        <v>90</v>
      </c>
      <c r="B912" s="82" t="s">
        <v>26</v>
      </c>
      <c r="C912" s="82" t="s">
        <v>27</v>
      </c>
      <c r="D912" s="82" t="s">
        <v>28</v>
      </c>
      <c r="E912" s="82" t="s">
        <v>28</v>
      </c>
      <c r="F912" s="82" t="s">
        <v>29</v>
      </c>
      <c r="G912" s="82" t="s">
        <v>1887</v>
      </c>
      <c r="H912" s="82" t="s">
        <v>8165</v>
      </c>
      <c r="I912" s="82" t="s">
        <v>8162</v>
      </c>
      <c r="J912" s="82">
        <v>6</v>
      </c>
      <c r="K912" s="82">
        <v>10</v>
      </c>
      <c r="L912" s="82">
        <v>2018</v>
      </c>
      <c r="M912" s="76">
        <f t="shared" si="14"/>
        <v>43379</v>
      </c>
      <c r="N912" s="82" t="s">
        <v>2712</v>
      </c>
      <c r="O912" s="82">
        <v>15</v>
      </c>
      <c r="P912" s="82" t="s">
        <v>4506</v>
      </c>
      <c r="Q912" s="82" t="s">
        <v>4456</v>
      </c>
      <c r="R912" s="82" t="s">
        <v>4507</v>
      </c>
      <c r="S912" s="82" t="s">
        <v>4508</v>
      </c>
      <c r="T912" s="82" t="s">
        <v>4457</v>
      </c>
      <c r="U912" s="82" t="s">
        <v>4457</v>
      </c>
      <c r="V912" s="82" t="s">
        <v>4457</v>
      </c>
      <c r="W912" s="82" t="s">
        <v>173</v>
      </c>
      <c r="X912" s="82" t="s">
        <v>4507</v>
      </c>
      <c r="Y912" s="82" t="s">
        <v>4457</v>
      </c>
      <c r="Z912" s="80" t="str">
        <f>IF(OR(R:R="",S:S=""),"Missing",IF(OR(S:S="Both EC and Condoms",S:S="Condom",S:S="EC"),"Yes",IF(AND(R:R&lt;&gt;"0: No Method",R:R&lt;&gt;"6: EC",R:R&lt;&gt;"5: Condoms"),"Yes","No")))</f>
        <v>No</v>
      </c>
      <c r="AA9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12" s="80" t="s">
        <v>4509</v>
      </c>
      <c r="AC912" s="80">
        <f>VLOOKUP(N912,Registration!O:P,2,FALSE)</f>
        <v>15</v>
      </c>
      <c r="AD912" s="82" t="s">
        <v>4510</v>
      </c>
    </row>
    <row r="913" spans="1:34" s="80" customFormat="1" ht="23.1" customHeight="1">
      <c r="A913" s="82" t="s">
        <v>90</v>
      </c>
      <c r="B913" s="82" t="s">
        <v>26</v>
      </c>
      <c r="C913" s="82" t="s">
        <v>27</v>
      </c>
      <c r="D913" s="82" t="s">
        <v>28</v>
      </c>
      <c r="E913" s="82" t="s">
        <v>28</v>
      </c>
      <c r="F913" s="82" t="s">
        <v>29</v>
      </c>
      <c r="G913" s="82" t="s">
        <v>1887</v>
      </c>
      <c r="H913" s="82" t="s">
        <v>8165</v>
      </c>
      <c r="I913" s="82" t="s">
        <v>8162</v>
      </c>
      <c r="J913" s="82">
        <v>6</v>
      </c>
      <c r="K913" s="82">
        <v>10</v>
      </c>
      <c r="L913" s="82">
        <v>2018</v>
      </c>
      <c r="M913" s="76">
        <f t="shared" si="14"/>
        <v>43379</v>
      </c>
      <c r="N913" s="82" t="s">
        <v>2688</v>
      </c>
      <c r="O913" s="82">
        <v>15</v>
      </c>
      <c r="P913" s="82" t="s">
        <v>4511</v>
      </c>
      <c r="Q913" s="82" t="s">
        <v>4456</v>
      </c>
      <c r="R913" s="82" t="s">
        <v>4507</v>
      </c>
      <c r="S913" s="82" t="s">
        <v>4508</v>
      </c>
      <c r="T913" s="82" t="s">
        <v>4457</v>
      </c>
      <c r="U913" s="82" t="s">
        <v>4457</v>
      </c>
      <c r="V913" s="82" t="s">
        <v>4457</v>
      </c>
      <c r="W913" s="82" t="s">
        <v>173</v>
      </c>
      <c r="X913" s="82" t="s">
        <v>4507</v>
      </c>
      <c r="Y913" s="82" t="s">
        <v>4457</v>
      </c>
      <c r="Z913" s="80" t="str">
        <f>IF(OR(R:R="",S:S=""),"Missing",IF(OR(S:S="Both EC and Condoms",S:S="Condom",S:S="EC"),"Yes",IF(AND(R:R&lt;&gt;"0: No Method",R:R&lt;&gt;"6: EC",R:R&lt;&gt;"5: Condoms"),"Yes","No")))</f>
        <v>No</v>
      </c>
      <c r="AA9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13" s="80" t="s">
        <v>4509</v>
      </c>
      <c r="AC913" s="80">
        <f>VLOOKUP(N913,Registration!O:P,2,FALSE)</f>
        <v>15</v>
      </c>
      <c r="AD913" s="82" t="s">
        <v>4510</v>
      </c>
    </row>
    <row r="914" spans="1:34" s="80" customFormat="1" ht="23.1" customHeight="1">
      <c r="A914" s="82" t="s">
        <v>90</v>
      </c>
      <c r="B914" s="82" t="s">
        <v>26</v>
      </c>
      <c r="C914" s="82" t="s">
        <v>27</v>
      </c>
      <c r="D914" s="82" t="s">
        <v>28</v>
      </c>
      <c r="E914" s="82" t="s">
        <v>28</v>
      </c>
      <c r="F914" s="82" t="s">
        <v>29</v>
      </c>
      <c r="G914" s="82" t="s">
        <v>1887</v>
      </c>
      <c r="H914" s="82" t="s">
        <v>8165</v>
      </c>
      <c r="I914" s="82" t="s">
        <v>8162</v>
      </c>
      <c r="J914" s="82">
        <v>6</v>
      </c>
      <c r="K914" s="82">
        <v>10</v>
      </c>
      <c r="L914" s="82">
        <v>2018</v>
      </c>
      <c r="M914" s="76">
        <f t="shared" si="14"/>
        <v>43379</v>
      </c>
      <c r="N914" s="82" t="s">
        <v>2690</v>
      </c>
      <c r="O914" s="82">
        <v>16</v>
      </c>
      <c r="P914" s="82" t="s">
        <v>4511</v>
      </c>
      <c r="Q914" s="82" t="s">
        <v>4456</v>
      </c>
      <c r="R914" s="82" t="s">
        <v>4507</v>
      </c>
      <c r="S914" s="82" t="s">
        <v>4508</v>
      </c>
      <c r="T914" s="82" t="s">
        <v>4457</v>
      </c>
      <c r="U914" s="82" t="s">
        <v>4457</v>
      </c>
      <c r="V914" s="82" t="s">
        <v>4457</v>
      </c>
      <c r="W914" s="82" t="s">
        <v>173</v>
      </c>
      <c r="X914" s="82" t="s">
        <v>4507</v>
      </c>
      <c r="Y914" s="82" t="s">
        <v>4457</v>
      </c>
      <c r="Z914" s="80" t="str">
        <f>IF(OR(R:R="",S:S=""),"Missing",IF(OR(S:S="Both EC and Condoms",S:S="Condom",S:S="EC"),"Yes",IF(AND(R:R&lt;&gt;"0: No Method",R:R&lt;&gt;"6: EC",R:R&lt;&gt;"5: Condoms"),"Yes","No")))</f>
        <v>No</v>
      </c>
      <c r="AA9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14" s="80" t="s">
        <v>4509</v>
      </c>
      <c r="AC914" s="80">
        <f>VLOOKUP(N914,Registration!O:P,2,FALSE)</f>
        <v>16</v>
      </c>
      <c r="AD914" s="82" t="s">
        <v>4510</v>
      </c>
    </row>
    <row r="915" spans="1:34" s="80" customFormat="1" ht="23.1" customHeight="1">
      <c r="A915" s="82" t="s">
        <v>90</v>
      </c>
      <c r="B915" s="82" t="s">
        <v>26</v>
      </c>
      <c r="C915" s="82" t="s">
        <v>27</v>
      </c>
      <c r="D915" s="82" t="s">
        <v>28</v>
      </c>
      <c r="E915" s="82" t="s">
        <v>28</v>
      </c>
      <c r="F915" s="82" t="s">
        <v>29</v>
      </c>
      <c r="G915" s="82" t="s">
        <v>1887</v>
      </c>
      <c r="H915" s="82" t="s">
        <v>8165</v>
      </c>
      <c r="I915" s="82" t="s">
        <v>8162</v>
      </c>
      <c r="J915" s="82">
        <v>6</v>
      </c>
      <c r="K915" s="82">
        <v>10</v>
      </c>
      <c r="L915" s="82">
        <v>2018</v>
      </c>
      <c r="M915" s="76">
        <f t="shared" si="14"/>
        <v>43379</v>
      </c>
      <c r="N915" s="82" t="s">
        <v>2692</v>
      </c>
      <c r="O915" s="82">
        <v>18</v>
      </c>
      <c r="P915" s="82" t="s">
        <v>4511</v>
      </c>
      <c r="Q915" s="82" t="s">
        <v>4456</v>
      </c>
      <c r="R915" s="82" t="s">
        <v>4507</v>
      </c>
      <c r="S915" s="82" t="s">
        <v>4508</v>
      </c>
      <c r="T915" s="82" t="s">
        <v>4457</v>
      </c>
      <c r="U915" s="82" t="s">
        <v>4457</v>
      </c>
      <c r="V915" s="82" t="s">
        <v>4457</v>
      </c>
      <c r="W915" s="82" t="s">
        <v>173</v>
      </c>
      <c r="X915" s="82" t="s">
        <v>4507</v>
      </c>
      <c r="Y915" s="82" t="s">
        <v>4457</v>
      </c>
      <c r="Z915" s="80" t="str">
        <f>IF(OR(R:R="",S:S=""),"Missing",IF(OR(S:S="Both EC and Condoms",S:S="Condom",S:S="EC"),"Yes",IF(AND(R:R&lt;&gt;"0: No Method",R:R&lt;&gt;"6: EC",R:R&lt;&gt;"5: Condoms"),"Yes","No")))</f>
        <v>No</v>
      </c>
      <c r="AA9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15" s="80" t="s">
        <v>4509</v>
      </c>
      <c r="AC915" s="80">
        <f>VLOOKUP(N915,Registration!O:P,2,FALSE)</f>
        <v>18</v>
      </c>
      <c r="AD915" s="82" t="s">
        <v>4510</v>
      </c>
    </row>
    <row r="916" spans="1:34" s="80" customFormat="1" ht="23.1" customHeight="1">
      <c r="A916" s="82" t="s">
        <v>91</v>
      </c>
      <c r="B916" s="82" t="s">
        <v>26</v>
      </c>
      <c r="C916" s="82" t="s">
        <v>27</v>
      </c>
      <c r="D916" s="82" t="s">
        <v>28</v>
      </c>
      <c r="E916" s="82" t="s">
        <v>28</v>
      </c>
      <c r="F916" s="82" t="s">
        <v>111</v>
      </c>
      <c r="G916" s="82" t="s">
        <v>167</v>
      </c>
      <c r="H916" s="82" t="s">
        <v>8159</v>
      </c>
      <c r="I916" s="82" t="s">
        <v>8160</v>
      </c>
      <c r="J916" s="82">
        <v>10</v>
      </c>
      <c r="K916" s="82">
        <v>10</v>
      </c>
      <c r="L916" s="82">
        <v>2018</v>
      </c>
      <c r="M916" s="76">
        <f t="shared" si="14"/>
        <v>43383</v>
      </c>
      <c r="N916" s="82" t="s">
        <v>469</v>
      </c>
      <c r="O916" s="82">
        <v>19</v>
      </c>
      <c r="P916" s="82" t="s">
        <v>4506</v>
      </c>
      <c r="Q916" s="82" t="s">
        <v>4456</v>
      </c>
      <c r="R916" s="82" t="s">
        <v>4507</v>
      </c>
      <c r="S916" s="82" t="s">
        <v>4508</v>
      </c>
      <c r="T916" s="82" t="s">
        <v>4456</v>
      </c>
      <c r="U916" s="82" t="s">
        <v>4456</v>
      </c>
      <c r="V916" s="82" t="s">
        <v>4456</v>
      </c>
      <c r="W916" s="82" t="s">
        <v>173</v>
      </c>
      <c r="X916" s="82" t="s">
        <v>4521</v>
      </c>
      <c r="Y916" s="82" t="s">
        <v>4456</v>
      </c>
      <c r="Z916" s="80" t="str">
        <f>IF(OR(R:R="",S:S=""),"Missing",IF(OR(S:S="Both EC and Condoms",S:S="Condom",S:S="EC"),"Yes",IF(AND(R:R&lt;&gt;"0: No Method",R:R&lt;&gt;"6: EC",R:R&lt;&gt;"5: Condoms"),"Yes","No")))</f>
        <v>No</v>
      </c>
      <c r="AA9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16" s="80" t="str">
        <f>IF(W:W="Pregnant","Pregnant",IF(AND(Z:Z="No",AA:AA="Yes"),"Adopter",IF(Z:Z="Yes","Continuing User",IF(AND(Z:Z="No",AA:AA="No"),"Non-user","Missing"))))</f>
        <v>Adopter</v>
      </c>
      <c r="AC916" s="80">
        <f>VLOOKUP(N916,Registration!O:P,2,FALSE)</f>
        <v>19</v>
      </c>
      <c r="AD916" s="82" t="s">
        <v>4510</v>
      </c>
    </row>
    <row r="917" spans="1:34" s="80" customFormat="1" ht="23.1" customHeight="1">
      <c r="A917" s="82" t="s">
        <v>91</v>
      </c>
      <c r="B917" s="82" t="s">
        <v>26</v>
      </c>
      <c r="C917" s="82" t="s">
        <v>27</v>
      </c>
      <c r="D917" s="82" t="s">
        <v>28</v>
      </c>
      <c r="E917" s="82" t="s">
        <v>28</v>
      </c>
      <c r="F917" s="82" t="s">
        <v>111</v>
      </c>
      <c r="G917" s="82" t="s">
        <v>167</v>
      </c>
      <c r="H917" s="82" t="s">
        <v>8159</v>
      </c>
      <c r="I917" s="82" t="s">
        <v>8160</v>
      </c>
      <c r="J917" s="82">
        <v>10</v>
      </c>
      <c r="K917" s="82">
        <v>10</v>
      </c>
      <c r="L917" s="82">
        <v>2018</v>
      </c>
      <c r="M917" s="76">
        <f t="shared" si="14"/>
        <v>43383</v>
      </c>
      <c r="N917" s="82" t="s">
        <v>924</v>
      </c>
      <c r="O917" s="82">
        <v>19</v>
      </c>
      <c r="P917" s="82" t="s">
        <v>4506</v>
      </c>
      <c r="Q917" s="82" t="s">
        <v>4456</v>
      </c>
      <c r="R917" s="82" t="s">
        <v>4507</v>
      </c>
      <c r="S917" s="82" t="s">
        <v>4508</v>
      </c>
      <c r="T917" s="82" t="s">
        <v>4457</v>
      </c>
      <c r="U917" s="82" t="s">
        <v>4457</v>
      </c>
      <c r="V917" s="82" t="s">
        <v>4457</v>
      </c>
      <c r="W917" s="82" t="s">
        <v>173</v>
      </c>
      <c r="X917" s="82" t="s">
        <v>4507</v>
      </c>
      <c r="Y917" s="82" t="s">
        <v>4457</v>
      </c>
      <c r="Z917" s="80" t="str">
        <f>IF(OR(R:R="",S:S=""),"Missing",IF(OR(S:S="Both EC and Condoms",S:S="Condom",S:S="EC"),"Yes",IF(AND(R:R&lt;&gt;"0: No Method",R:R&lt;&gt;"6: EC",R:R&lt;&gt;"5: Condoms"),"Yes","No")))</f>
        <v>No</v>
      </c>
      <c r="AA9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17" s="80" t="s">
        <v>4509</v>
      </c>
      <c r="AC917" s="80">
        <f>VLOOKUP(N917,Registration!O:P,2,FALSE)</f>
        <v>19</v>
      </c>
      <c r="AD917" s="82" t="s">
        <v>4510</v>
      </c>
    </row>
    <row r="918" spans="1:34" s="80" customFormat="1" ht="23.1" customHeight="1">
      <c r="A918" s="82" t="s">
        <v>91</v>
      </c>
      <c r="B918" s="82" t="s">
        <v>26</v>
      </c>
      <c r="C918" s="82" t="s">
        <v>27</v>
      </c>
      <c r="D918" s="82" t="s">
        <v>28</v>
      </c>
      <c r="E918" s="82" t="s">
        <v>28</v>
      </c>
      <c r="F918" s="82" t="s">
        <v>111</v>
      </c>
      <c r="G918" s="82" t="s">
        <v>167</v>
      </c>
      <c r="H918" s="82" t="s">
        <v>8159</v>
      </c>
      <c r="I918" s="82" t="s">
        <v>8160</v>
      </c>
      <c r="J918" s="82">
        <v>10</v>
      </c>
      <c r="K918" s="82">
        <v>10</v>
      </c>
      <c r="L918" s="82">
        <v>2018</v>
      </c>
      <c r="M918" s="76">
        <f t="shared" si="14"/>
        <v>43383</v>
      </c>
      <c r="N918" s="82" t="s">
        <v>543</v>
      </c>
      <c r="O918" s="82">
        <v>19</v>
      </c>
      <c r="P918" s="82" t="s">
        <v>4506</v>
      </c>
      <c r="Q918" s="82" t="s">
        <v>4456</v>
      </c>
      <c r="R918" s="82" t="s">
        <v>4507</v>
      </c>
      <c r="S918" s="82" t="s">
        <v>4508</v>
      </c>
      <c r="T918" s="82" t="s">
        <v>4457</v>
      </c>
      <c r="U918" s="82" t="s">
        <v>4457</v>
      </c>
      <c r="V918" s="82" t="s">
        <v>4457</v>
      </c>
      <c r="W918" s="82" t="s">
        <v>173</v>
      </c>
      <c r="X918" s="82" t="s">
        <v>4507</v>
      </c>
      <c r="Y918" s="82" t="s">
        <v>4457</v>
      </c>
      <c r="Z918" s="80" t="str">
        <f>IF(OR(R:R="",S:S=""),"Missing",IF(OR(S:S="Both EC and Condoms",S:S="Condom",S:S="EC"),"Yes",IF(AND(R:R&lt;&gt;"0: No Method",R:R&lt;&gt;"6: EC",R:R&lt;&gt;"5: Condoms"),"Yes","No")))</f>
        <v>No</v>
      </c>
      <c r="AA9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18" s="80" t="s">
        <v>4509</v>
      </c>
      <c r="AC918" s="80">
        <f>VLOOKUP(N918,Registration!O:P,2,FALSE)</f>
        <v>18</v>
      </c>
      <c r="AD918" s="82" t="s">
        <v>4510</v>
      </c>
    </row>
    <row r="919" spans="1:34" s="80" customFormat="1" ht="23.1" customHeight="1">
      <c r="A919" s="82" t="s">
        <v>91</v>
      </c>
      <c r="B919" s="82" t="s">
        <v>26</v>
      </c>
      <c r="C919" s="82" t="s">
        <v>27</v>
      </c>
      <c r="D919" s="82" t="s">
        <v>28</v>
      </c>
      <c r="E919" s="82" t="s">
        <v>28</v>
      </c>
      <c r="F919" s="82" t="s">
        <v>111</v>
      </c>
      <c r="G919" s="82" t="s">
        <v>167</v>
      </c>
      <c r="H919" s="82" t="s">
        <v>8159</v>
      </c>
      <c r="I919" s="82" t="s">
        <v>8160</v>
      </c>
      <c r="J919" s="82">
        <v>10</v>
      </c>
      <c r="K919" s="82">
        <v>10</v>
      </c>
      <c r="L919" s="82">
        <v>2018</v>
      </c>
      <c r="M919" s="76">
        <f t="shared" si="14"/>
        <v>43383</v>
      </c>
      <c r="N919" s="82" t="s">
        <v>927</v>
      </c>
      <c r="O919" s="82">
        <v>19</v>
      </c>
      <c r="P919" s="82" t="s">
        <v>4506</v>
      </c>
      <c r="Q919" s="82" t="s">
        <v>4456</v>
      </c>
      <c r="R919" s="82" t="s">
        <v>4507</v>
      </c>
      <c r="S919" s="82" t="s">
        <v>4508</v>
      </c>
      <c r="T919" s="82" t="s">
        <v>4457</v>
      </c>
      <c r="U919" s="82" t="s">
        <v>4457</v>
      </c>
      <c r="V919" s="82" t="s">
        <v>4457</v>
      </c>
      <c r="W919" s="82" t="s">
        <v>173</v>
      </c>
      <c r="X919" s="82" t="s">
        <v>4507</v>
      </c>
      <c r="Y919" s="82" t="s">
        <v>4457</v>
      </c>
      <c r="Z919" s="80" t="str">
        <f>IF(OR(R:R="",S:S=""),"Missing",IF(OR(S:S="Both EC and Condoms",S:S="Condom",S:S="EC"),"Yes",IF(AND(R:R&lt;&gt;"0: No Method",R:R&lt;&gt;"6: EC",R:R&lt;&gt;"5: Condoms"),"Yes","No")))</f>
        <v>No</v>
      </c>
      <c r="AA9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19" s="80" t="s">
        <v>4509</v>
      </c>
      <c r="AC919" s="80">
        <f>VLOOKUP(N919,Registration!O:P,2,FALSE)</f>
        <v>19</v>
      </c>
      <c r="AD919" s="82" t="s">
        <v>4510</v>
      </c>
    </row>
    <row r="920" spans="1:34" s="80" customFormat="1" ht="23.1" customHeight="1">
      <c r="A920" s="82" t="s">
        <v>91</v>
      </c>
      <c r="B920" s="82" t="s">
        <v>26</v>
      </c>
      <c r="C920" s="82" t="s">
        <v>27</v>
      </c>
      <c r="D920" s="82" t="s">
        <v>28</v>
      </c>
      <c r="E920" s="82" t="s">
        <v>28</v>
      </c>
      <c r="F920" s="82" t="s">
        <v>111</v>
      </c>
      <c r="G920" s="82" t="s">
        <v>167</v>
      </c>
      <c r="H920" s="82" t="s">
        <v>8159</v>
      </c>
      <c r="I920" s="82" t="s">
        <v>8160</v>
      </c>
      <c r="J920" s="82">
        <v>10</v>
      </c>
      <c r="K920" s="82">
        <v>10</v>
      </c>
      <c r="L920" s="82">
        <v>2018</v>
      </c>
      <c r="M920" s="76">
        <f t="shared" si="14"/>
        <v>43383</v>
      </c>
      <c r="N920" s="82" t="s">
        <v>929</v>
      </c>
      <c r="O920" s="82">
        <v>18</v>
      </c>
      <c r="P920" s="82" t="s">
        <v>4506</v>
      </c>
      <c r="Q920" s="82" t="s">
        <v>4456</v>
      </c>
      <c r="R920" s="82" t="s">
        <v>4507</v>
      </c>
      <c r="S920" s="82" t="s">
        <v>4508</v>
      </c>
      <c r="T920" s="82" t="s">
        <v>4457</v>
      </c>
      <c r="U920" s="82" t="s">
        <v>4457</v>
      </c>
      <c r="V920" s="82" t="s">
        <v>4457</v>
      </c>
      <c r="W920" s="82" t="s">
        <v>173</v>
      </c>
      <c r="X920" s="82" t="s">
        <v>4507</v>
      </c>
      <c r="Y920" s="82" t="s">
        <v>4457</v>
      </c>
      <c r="Z920" s="80" t="str">
        <f>IF(OR(R:R="",S:S=""),"Missing",IF(OR(S:S="Both EC and Condoms",S:S="Condom",S:S="EC"),"Yes",IF(AND(R:R&lt;&gt;"0: No Method",R:R&lt;&gt;"6: EC",R:R&lt;&gt;"5: Condoms"),"Yes","No")))</f>
        <v>No</v>
      </c>
      <c r="AA9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20" s="80" t="s">
        <v>4509</v>
      </c>
      <c r="AC920" s="80">
        <f>VLOOKUP(N920,Registration!O:P,2,FALSE)</f>
        <v>18</v>
      </c>
      <c r="AD920" s="82" t="s">
        <v>4510</v>
      </c>
    </row>
    <row r="921" spans="1:34" s="80" customFormat="1" ht="23.1" customHeight="1">
      <c r="A921" s="82" t="s">
        <v>91</v>
      </c>
      <c r="B921" s="82" t="s">
        <v>26</v>
      </c>
      <c r="C921" s="82" t="s">
        <v>27</v>
      </c>
      <c r="D921" s="82" t="s">
        <v>28</v>
      </c>
      <c r="E921" s="82" t="s">
        <v>28</v>
      </c>
      <c r="F921" s="82" t="s">
        <v>111</v>
      </c>
      <c r="G921" s="82" t="s">
        <v>167</v>
      </c>
      <c r="H921" s="82" t="s">
        <v>8159</v>
      </c>
      <c r="I921" s="82" t="s">
        <v>8160</v>
      </c>
      <c r="J921" s="82">
        <v>10</v>
      </c>
      <c r="K921" s="82">
        <v>10</v>
      </c>
      <c r="L921" s="82">
        <v>2018</v>
      </c>
      <c r="M921" s="76">
        <f t="shared" si="14"/>
        <v>43383</v>
      </c>
      <c r="N921" s="82" t="s">
        <v>931</v>
      </c>
      <c r="O921" s="82">
        <v>19</v>
      </c>
      <c r="P921" s="82" t="s">
        <v>4506</v>
      </c>
      <c r="Q921" s="82" t="s">
        <v>4456</v>
      </c>
      <c r="R921" s="82" t="s">
        <v>4507</v>
      </c>
      <c r="S921" s="82" t="s">
        <v>4508</v>
      </c>
      <c r="T921" s="82" t="s">
        <v>4457</v>
      </c>
      <c r="U921" s="82" t="s">
        <v>4457</v>
      </c>
      <c r="V921" s="82" t="s">
        <v>4457</v>
      </c>
      <c r="W921" s="82" t="s">
        <v>173</v>
      </c>
      <c r="X921" s="82" t="s">
        <v>4507</v>
      </c>
      <c r="Y921" s="82" t="s">
        <v>4457</v>
      </c>
      <c r="Z921" s="80" t="str">
        <f>IF(OR(R:R="",S:S=""),"Missing",IF(OR(S:S="Both EC and Condoms",S:S="Condom",S:S="EC"),"Yes",IF(AND(R:R&lt;&gt;"0: No Method",R:R&lt;&gt;"6: EC",R:R&lt;&gt;"5: Condoms"),"Yes","No")))</f>
        <v>No</v>
      </c>
      <c r="AA9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21" s="80" t="s">
        <v>4509</v>
      </c>
      <c r="AC921" s="80">
        <f>VLOOKUP(N921,Registration!O:P,2,FALSE)</f>
        <v>19</v>
      </c>
      <c r="AD921" s="82" t="s">
        <v>4510</v>
      </c>
    </row>
    <row r="922" spans="1:34" s="80" customFormat="1" ht="23.1" customHeight="1">
      <c r="A922" s="82" t="s">
        <v>91</v>
      </c>
      <c r="B922" s="82" t="s">
        <v>26</v>
      </c>
      <c r="C922" s="82" t="s">
        <v>27</v>
      </c>
      <c r="D922" s="82" t="s">
        <v>28</v>
      </c>
      <c r="E922" s="82" t="s">
        <v>28</v>
      </c>
      <c r="F922" s="82" t="s">
        <v>111</v>
      </c>
      <c r="G922" s="82" t="s">
        <v>167</v>
      </c>
      <c r="H922" s="82" t="s">
        <v>8159</v>
      </c>
      <c r="I922" s="82" t="s">
        <v>8160</v>
      </c>
      <c r="J922" s="82">
        <v>10</v>
      </c>
      <c r="K922" s="82">
        <v>10</v>
      </c>
      <c r="L922" s="82">
        <v>2018</v>
      </c>
      <c r="M922" s="76">
        <f t="shared" si="14"/>
        <v>43383</v>
      </c>
      <c r="N922" s="82" t="s">
        <v>933</v>
      </c>
      <c r="O922" s="82">
        <v>19</v>
      </c>
      <c r="P922" s="82" t="s">
        <v>4506</v>
      </c>
      <c r="Q922" s="82" t="s">
        <v>4456</v>
      </c>
      <c r="R922" s="82" t="s">
        <v>4507</v>
      </c>
      <c r="S922" s="82" t="s">
        <v>4508</v>
      </c>
      <c r="T922" s="82" t="s">
        <v>4457</v>
      </c>
      <c r="U922" s="82" t="s">
        <v>4457</v>
      </c>
      <c r="V922" s="82" t="s">
        <v>4457</v>
      </c>
      <c r="W922" s="82" t="s">
        <v>173</v>
      </c>
      <c r="X922" s="82" t="s">
        <v>4507</v>
      </c>
      <c r="Y922" s="82" t="s">
        <v>4457</v>
      </c>
      <c r="Z922" s="80" t="str">
        <f>IF(OR(R:R="",S:S=""),"Missing",IF(OR(S:S="Both EC and Condoms",S:S="Condom",S:S="EC"),"Yes",IF(AND(R:R&lt;&gt;"0: No Method",R:R&lt;&gt;"6: EC",R:R&lt;&gt;"5: Condoms"),"Yes","No")))</f>
        <v>No</v>
      </c>
      <c r="AA9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22" s="80" t="s">
        <v>4509</v>
      </c>
      <c r="AC922" s="80">
        <f>VLOOKUP(N922,Registration!O:P,2,FALSE)</f>
        <v>19</v>
      </c>
      <c r="AD922" s="82" t="s">
        <v>4510</v>
      </c>
    </row>
    <row r="923" spans="1:34" s="80" customFormat="1" ht="23.1" customHeight="1">
      <c r="A923" s="82" t="s">
        <v>91</v>
      </c>
      <c r="B923" s="82" t="s">
        <v>26</v>
      </c>
      <c r="C923" s="82" t="s">
        <v>27</v>
      </c>
      <c r="D923" s="82" t="s">
        <v>28</v>
      </c>
      <c r="E923" s="82" t="s">
        <v>28</v>
      </c>
      <c r="F923" s="82" t="s">
        <v>111</v>
      </c>
      <c r="G923" s="82" t="s">
        <v>167</v>
      </c>
      <c r="H923" s="82" t="s">
        <v>8159</v>
      </c>
      <c r="I923" s="82" t="s">
        <v>8160</v>
      </c>
      <c r="J923" s="82">
        <v>10</v>
      </c>
      <c r="K923" s="82">
        <v>10</v>
      </c>
      <c r="L923" s="82">
        <v>2018</v>
      </c>
      <c r="M923" s="76">
        <f t="shared" si="14"/>
        <v>43383</v>
      </c>
      <c r="N923" s="82" t="s">
        <v>935</v>
      </c>
      <c r="O923" s="82">
        <v>17</v>
      </c>
      <c r="P923" s="82" t="s">
        <v>4506</v>
      </c>
      <c r="Q923" s="82" t="s">
        <v>4456</v>
      </c>
      <c r="R923" s="82" t="s">
        <v>4507</v>
      </c>
      <c r="S923" s="82" t="s">
        <v>4508</v>
      </c>
      <c r="T923" s="82" t="s">
        <v>4457</v>
      </c>
      <c r="U923" s="82" t="s">
        <v>4457</v>
      </c>
      <c r="V923" s="82" t="s">
        <v>4457</v>
      </c>
      <c r="W923" s="82" t="s">
        <v>173</v>
      </c>
      <c r="X923" s="82" t="s">
        <v>4507</v>
      </c>
      <c r="Y923" s="82" t="s">
        <v>4457</v>
      </c>
      <c r="Z923" s="80" t="str">
        <f>IF(OR(R:R="",S:S=""),"Missing",IF(OR(S:S="Both EC and Condoms",S:S="Condom",S:S="EC"),"Yes",IF(AND(R:R&lt;&gt;"0: No Method",R:R&lt;&gt;"6: EC",R:R&lt;&gt;"5: Condoms"),"Yes","No")))</f>
        <v>No</v>
      </c>
      <c r="AA9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23" s="80" t="s">
        <v>4509</v>
      </c>
      <c r="AC923" s="80">
        <f>VLOOKUP(N923,Registration!O:P,2,FALSE)</f>
        <v>17</v>
      </c>
      <c r="AD923" s="82" t="s">
        <v>4510</v>
      </c>
    </row>
    <row r="924" spans="1:34" s="80" customFormat="1" ht="23.1" customHeight="1">
      <c r="A924" s="82" t="s">
        <v>91</v>
      </c>
      <c r="B924" s="82" t="s">
        <v>26</v>
      </c>
      <c r="C924" s="82" t="s">
        <v>27</v>
      </c>
      <c r="D924" s="82" t="s">
        <v>28</v>
      </c>
      <c r="E924" s="82" t="s">
        <v>28</v>
      </c>
      <c r="F924" s="82" t="s">
        <v>111</v>
      </c>
      <c r="G924" s="82" t="s">
        <v>167</v>
      </c>
      <c r="H924" s="82" t="s">
        <v>8159</v>
      </c>
      <c r="I924" s="82" t="s">
        <v>8161</v>
      </c>
      <c r="J924" s="82">
        <v>12</v>
      </c>
      <c r="K924" s="82">
        <v>10</v>
      </c>
      <c r="L924" s="82">
        <v>2018</v>
      </c>
      <c r="M924" s="76">
        <f t="shared" si="14"/>
        <v>43385</v>
      </c>
      <c r="N924" s="82" t="s">
        <v>937</v>
      </c>
      <c r="O924" s="82">
        <v>19</v>
      </c>
      <c r="P924" s="82" t="s">
        <v>4506</v>
      </c>
      <c r="Q924" s="82" t="s">
        <v>4456</v>
      </c>
      <c r="R924" s="82" t="s">
        <v>4507</v>
      </c>
      <c r="S924" s="82" t="s">
        <v>4508</v>
      </c>
      <c r="T924" s="82" t="s">
        <v>4456</v>
      </c>
      <c r="U924" s="82" t="s">
        <v>4456</v>
      </c>
      <c r="V924" s="82" t="s">
        <v>4456</v>
      </c>
      <c r="W924" s="82" t="s">
        <v>173</v>
      </c>
      <c r="X924" s="80" t="s">
        <v>4518</v>
      </c>
      <c r="Y924" s="82" t="s">
        <v>4457</v>
      </c>
      <c r="Z924" s="80" t="str">
        <f>IF(OR(R:R="",S:S=""),"Missing",IF(OR(S:S="Both EC and Condoms",S:S="Condom",S:S="EC"),"Yes",IF(AND(R:R&lt;&gt;"0: No Method",R:R&lt;&gt;"6: EC",R:R&lt;&gt;"5: Condoms"),"Yes","No")))</f>
        <v>No</v>
      </c>
      <c r="AA9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24" s="80" t="str">
        <f>IF(W:W="Pregnant","Pregnant",IF(AND(Z:Z="No",AA:AA="Yes"),"Adopter",IF(Z:Z="Yes","Continuing User",IF(AND(Z:Z="No",AA:AA="No"),"Non-user","Missing"))))</f>
        <v>Adopter</v>
      </c>
      <c r="AC924" s="80">
        <f>VLOOKUP(N924,Registration!O:P,2,FALSE)</f>
        <v>19</v>
      </c>
      <c r="AD924" s="82" t="s">
        <v>4510</v>
      </c>
    </row>
    <row r="925" spans="1:34" s="80" customFormat="1" ht="23.1" customHeight="1">
      <c r="A925" s="82" t="s">
        <v>91</v>
      </c>
      <c r="B925" s="82" t="s">
        <v>26</v>
      </c>
      <c r="C925" s="82" t="s">
        <v>27</v>
      </c>
      <c r="D925" s="82" t="s">
        <v>28</v>
      </c>
      <c r="E925" s="82" t="s">
        <v>28</v>
      </c>
      <c r="F925" s="82" t="s">
        <v>111</v>
      </c>
      <c r="G925" s="82" t="s">
        <v>167</v>
      </c>
      <c r="H925" s="82" t="s">
        <v>8159</v>
      </c>
      <c r="I925" s="82" t="s">
        <v>8160</v>
      </c>
      <c r="J925" s="82">
        <v>12</v>
      </c>
      <c r="K925" s="82">
        <v>10</v>
      </c>
      <c r="L925" s="82">
        <v>2018</v>
      </c>
      <c r="M925" s="76">
        <f t="shared" si="14"/>
        <v>43385</v>
      </c>
      <c r="N925" s="82" t="s">
        <v>446</v>
      </c>
      <c r="O925" s="82">
        <v>19</v>
      </c>
      <c r="P925" s="82" t="s">
        <v>4506</v>
      </c>
      <c r="Q925" s="82" t="s">
        <v>4456</v>
      </c>
      <c r="R925" s="82" t="s">
        <v>4507</v>
      </c>
      <c r="S925" s="82" t="s">
        <v>4508</v>
      </c>
      <c r="T925" s="82" t="s">
        <v>4456</v>
      </c>
      <c r="U925" s="82" t="s">
        <v>4456</v>
      </c>
      <c r="V925" s="82" t="s">
        <v>4456</v>
      </c>
      <c r="W925" s="82" t="s">
        <v>173</v>
      </c>
      <c r="X925" s="82" t="s">
        <v>4521</v>
      </c>
      <c r="Y925" s="82" t="s">
        <v>4456</v>
      </c>
      <c r="Z925" s="80" t="str">
        <f>IF(OR(R:R="",S:S=""),"Missing",IF(OR(S:S="Both EC and Condoms",S:S="Condom",S:S="EC"),"Yes",IF(AND(R:R&lt;&gt;"0: No Method",R:R&lt;&gt;"6: EC",R:R&lt;&gt;"5: Condoms"),"Yes","No")))</f>
        <v>No</v>
      </c>
      <c r="AA9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25" s="80" t="str">
        <f>IF(W:W="Pregnant","Pregnant",IF(AND(Z:Z="No",AA:AA="Yes"),"Adopter",IF(Z:Z="Yes","Continuing User",IF(AND(Z:Z="No",AA:AA="No"),"Non-user","Missing"))))</f>
        <v>Adopter</v>
      </c>
      <c r="AC925" s="80">
        <f>VLOOKUP(N925,Registration!O:P,2,FALSE)</f>
        <v>16</v>
      </c>
      <c r="AD925" s="82" t="s">
        <v>4510</v>
      </c>
    </row>
    <row r="926" spans="1:34" s="80" customFormat="1" ht="23.1" customHeight="1">
      <c r="A926" s="82" t="s">
        <v>91</v>
      </c>
      <c r="B926" s="82" t="s">
        <v>26</v>
      </c>
      <c r="C926" s="82" t="s">
        <v>27</v>
      </c>
      <c r="D926" s="82" t="s">
        <v>28</v>
      </c>
      <c r="E926" s="82" t="s">
        <v>28</v>
      </c>
      <c r="F926" s="82" t="s">
        <v>111</v>
      </c>
      <c r="G926" s="82" t="s">
        <v>167</v>
      </c>
      <c r="H926" s="82" t="s">
        <v>8159</v>
      </c>
      <c r="I926" s="82" t="s">
        <v>8160</v>
      </c>
      <c r="J926" s="82">
        <v>12</v>
      </c>
      <c r="K926" s="82">
        <v>10</v>
      </c>
      <c r="L926" s="82">
        <v>2018</v>
      </c>
      <c r="M926" s="76">
        <f t="shared" si="14"/>
        <v>43385</v>
      </c>
      <c r="N926" s="82" t="s">
        <v>942</v>
      </c>
      <c r="O926" s="82">
        <v>18</v>
      </c>
      <c r="P926" s="82" t="s">
        <v>4506</v>
      </c>
      <c r="Q926" s="82" t="s">
        <v>4456</v>
      </c>
      <c r="R926" s="82" t="s">
        <v>4507</v>
      </c>
      <c r="S926" s="82" t="s">
        <v>4508</v>
      </c>
      <c r="T926" s="82" t="s">
        <v>4456</v>
      </c>
      <c r="U926" s="82" t="s">
        <v>4456</v>
      </c>
      <c r="V926" s="82" t="s">
        <v>4456</v>
      </c>
      <c r="W926" s="82" t="s">
        <v>173</v>
      </c>
      <c r="X926" s="80" t="s">
        <v>4518</v>
      </c>
      <c r="Y926" s="82" t="s">
        <v>4457</v>
      </c>
      <c r="Z926" s="80" t="str">
        <f>IF(OR(R:R="",S:S=""),"Missing",IF(OR(S:S="Both EC and Condoms",S:S="Condom",S:S="EC"),"Yes",IF(AND(R:R&lt;&gt;"0: No Method",R:R&lt;&gt;"6: EC",R:R&lt;&gt;"5: Condoms"),"Yes","No")))</f>
        <v>No</v>
      </c>
      <c r="AA9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26" s="80" t="str">
        <f>IF(W:W="Pregnant","Pregnant",IF(AND(Z:Z="No",AA:AA="Yes"),"Adopter",IF(Z:Z="Yes","Continuing User",IF(AND(Z:Z="No",AA:AA="No"),"Non-user","Missing"))))</f>
        <v>Adopter</v>
      </c>
      <c r="AC926" s="80">
        <f>VLOOKUP(N926,Registration!O:P,2,FALSE)</f>
        <v>18</v>
      </c>
      <c r="AD926" s="82" t="s">
        <v>4510</v>
      </c>
    </row>
    <row r="927" spans="1:34" s="80" customFormat="1" ht="23.1" customHeight="1">
      <c r="A927" s="82" t="s">
        <v>91</v>
      </c>
      <c r="B927" s="82" t="s">
        <v>26</v>
      </c>
      <c r="C927" s="82" t="s">
        <v>27</v>
      </c>
      <c r="D927" s="82" t="s">
        <v>28</v>
      </c>
      <c r="E927" s="82" t="s">
        <v>28</v>
      </c>
      <c r="F927" s="82" t="s">
        <v>111</v>
      </c>
      <c r="G927" s="82" t="s">
        <v>167</v>
      </c>
      <c r="H927" s="82" t="s">
        <v>8159</v>
      </c>
      <c r="I927" s="82" t="s">
        <v>8160</v>
      </c>
      <c r="J927" s="82">
        <v>12</v>
      </c>
      <c r="K927" s="82">
        <v>10</v>
      </c>
      <c r="L927" s="82">
        <v>2018</v>
      </c>
      <c r="M927" s="76">
        <f t="shared" si="14"/>
        <v>43385</v>
      </c>
      <c r="N927" s="82" t="s">
        <v>944</v>
      </c>
      <c r="O927" s="82">
        <v>17</v>
      </c>
      <c r="P927" s="82" t="s">
        <v>4506</v>
      </c>
      <c r="Q927" s="82" t="s">
        <v>4456</v>
      </c>
      <c r="R927" s="82" t="s">
        <v>4507</v>
      </c>
      <c r="S927" s="82" t="s">
        <v>4508</v>
      </c>
      <c r="T927" s="82" t="s">
        <v>4456</v>
      </c>
      <c r="U927" s="82" t="s">
        <v>4456</v>
      </c>
      <c r="V927" s="82" t="s">
        <v>4456</v>
      </c>
      <c r="W927" s="82" t="s">
        <v>173</v>
      </c>
      <c r="X927" s="80" t="s">
        <v>4518</v>
      </c>
      <c r="Y927" s="82" t="s">
        <v>4457</v>
      </c>
      <c r="Z927" s="80" t="str">
        <f>IF(OR(R:R="",S:S=""),"Missing",IF(OR(S:S="Both EC and Condoms",S:S="Condom",S:S="EC"),"Yes",IF(AND(R:R&lt;&gt;"0: No Method",R:R&lt;&gt;"6: EC",R:R&lt;&gt;"5: Condoms"),"Yes","No")))</f>
        <v>No</v>
      </c>
      <c r="AA9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27" s="80" t="str">
        <f>IF(W:W="Pregnant","Pregnant",IF(AND(Z:Z="No",AA:AA="Yes"),"Adopter",IF(Z:Z="Yes","Continuing User",IF(AND(Z:Z="No",AA:AA="No"),"Non-user","Missing"))))</f>
        <v>Adopter</v>
      </c>
      <c r="AC927" s="80">
        <f>VLOOKUP(N927,Registration!O:P,2,FALSE)</f>
        <v>17</v>
      </c>
      <c r="AD927" s="82" t="s">
        <v>4510</v>
      </c>
    </row>
    <row r="928" spans="1:34" s="80" customFormat="1" ht="23.1" customHeight="1">
      <c r="A928" s="82" t="s">
        <v>91</v>
      </c>
      <c r="B928" s="82" t="s">
        <v>26</v>
      </c>
      <c r="C928" s="82" t="s">
        <v>27</v>
      </c>
      <c r="D928" s="82" t="s">
        <v>28</v>
      </c>
      <c r="E928" s="82" t="s">
        <v>28</v>
      </c>
      <c r="F928" s="82" t="s">
        <v>111</v>
      </c>
      <c r="G928" s="82" t="s">
        <v>167</v>
      </c>
      <c r="H928" s="82" t="s">
        <v>8159</v>
      </c>
      <c r="I928" s="82" t="s">
        <v>8160</v>
      </c>
      <c r="J928" s="82">
        <v>12</v>
      </c>
      <c r="K928" s="82">
        <v>10</v>
      </c>
      <c r="L928" s="82">
        <v>2018</v>
      </c>
      <c r="M928" s="76">
        <f t="shared" si="14"/>
        <v>43385</v>
      </c>
      <c r="N928" s="82" t="s">
        <v>194</v>
      </c>
      <c r="O928" s="82">
        <v>17</v>
      </c>
      <c r="P928" s="82" t="s">
        <v>4506</v>
      </c>
      <c r="Q928" s="82" t="s">
        <v>4456</v>
      </c>
      <c r="R928" s="82" t="s">
        <v>4507</v>
      </c>
      <c r="S928" s="82" t="s">
        <v>4508</v>
      </c>
      <c r="T928" s="82" t="s">
        <v>4457</v>
      </c>
      <c r="U928" s="82" t="s">
        <v>4457</v>
      </c>
      <c r="V928" s="82" t="s">
        <v>4457</v>
      </c>
      <c r="W928" s="82" t="s">
        <v>173</v>
      </c>
      <c r="X928" s="82" t="s">
        <v>4517</v>
      </c>
      <c r="Y928" s="82" t="s">
        <v>4457</v>
      </c>
      <c r="Z928" s="80" t="str">
        <f>IF(OR(R:R="",S:S=""),"Missing",IF(OR(S:S="Both EC and Condoms",S:S="Condom",S:S="EC"),"Yes",IF(AND(R:R&lt;&gt;"0: No Method",R:R&lt;&gt;"6: EC",R:R&lt;&gt;"5: Condoms"),"Yes","No")))</f>
        <v>No</v>
      </c>
      <c r="AA9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28" s="80" t="str">
        <f>IF(W:W="Pregnant","Pregnant",IF(AND(Z:Z="No",AA:AA="Yes"),"Adopter",IF(Z:Z="Yes","Continuing User",IF(AND(Z:Z="No",AA:AA="No"),"Non-user","Missing"))))</f>
        <v>Adopter</v>
      </c>
      <c r="AC928" s="80">
        <f>VLOOKUP(N928,Registration!O:P,2,FALSE)</f>
        <v>18</v>
      </c>
      <c r="AD928" s="82" t="s">
        <v>4528</v>
      </c>
      <c r="AE928" s="80" t="s">
        <v>4595</v>
      </c>
      <c r="AF928" s="80" t="s">
        <v>4536</v>
      </c>
      <c r="AG928" s="80" t="s">
        <v>4596</v>
      </c>
      <c r="AH928" s="80" t="s">
        <v>4597</v>
      </c>
    </row>
    <row r="929" spans="1:34" s="80" customFormat="1" ht="23.1" customHeight="1">
      <c r="A929" s="82" t="s">
        <v>91</v>
      </c>
      <c r="B929" s="82" t="s">
        <v>26</v>
      </c>
      <c r="C929" s="82" t="s">
        <v>27</v>
      </c>
      <c r="D929" s="82" t="s">
        <v>28</v>
      </c>
      <c r="E929" s="82" t="s">
        <v>28</v>
      </c>
      <c r="F929" s="82" t="s">
        <v>111</v>
      </c>
      <c r="G929" s="82" t="s">
        <v>167</v>
      </c>
      <c r="H929" s="82" t="s">
        <v>8159</v>
      </c>
      <c r="I929" s="82" t="s">
        <v>8160</v>
      </c>
      <c r="J929" s="82">
        <v>12</v>
      </c>
      <c r="K929" s="82">
        <v>10</v>
      </c>
      <c r="L929" s="82">
        <v>2018</v>
      </c>
      <c r="M929" s="76">
        <f t="shared" si="14"/>
        <v>43385</v>
      </c>
      <c r="N929" s="82" t="s">
        <v>924</v>
      </c>
      <c r="O929" s="82">
        <v>19</v>
      </c>
      <c r="P929" s="82" t="s">
        <v>4506</v>
      </c>
      <c r="Q929" s="82" t="s">
        <v>4456</v>
      </c>
      <c r="R929" s="82" t="s">
        <v>4507</v>
      </c>
      <c r="S929" s="82" t="s">
        <v>4508</v>
      </c>
      <c r="T929" s="82" t="s">
        <v>4457</v>
      </c>
      <c r="U929" s="82" t="s">
        <v>4457</v>
      </c>
      <c r="V929" s="82" t="s">
        <v>4457</v>
      </c>
      <c r="W929" s="82" t="s">
        <v>173</v>
      </c>
      <c r="X929" s="82" t="s">
        <v>4517</v>
      </c>
      <c r="Y929" s="82" t="s">
        <v>4457</v>
      </c>
      <c r="Z929" s="80" t="str">
        <f>IF(OR(R:R="",S:S=""),"Missing",IF(OR(S:S="Both EC and Condoms",S:S="Condom",S:S="EC"),"Yes",IF(AND(R:R&lt;&gt;"0: No Method",R:R&lt;&gt;"6: EC",R:R&lt;&gt;"5: Condoms"),"Yes","No")))</f>
        <v>No</v>
      </c>
      <c r="AA9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29" s="80" t="str">
        <f>IF(W:W="Pregnant","Pregnant",IF(AND(Z:Z="No",AA:AA="Yes"),"Adopter",IF(Z:Z="Yes","Continuing User",IF(AND(Z:Z="No",AA:AA="No"),"Non-user","Missing"))))</f>
        <v>Adopter</v>
      </c>
      <c r="AC929" s="80">
        <f>VLOOKUP(N929,Registration!O:P,2,FALSE)</f>
        <v>19</v>
      </c>
      <c r="AD929" s="82" t="s">
        <v>4510</v>
      </c>
    </row>
    <row r="930" spans="1:34" s="80" customFormat="1" ht="23.1" customHeight="1">
      <c r="A930" s="82" t="s">
        <v>91</v>
      </c>
      <c r="B930" s="82" t="s">
        <v>26</v>
      </c>
      <c r="C930" s="82" t="s">
        <v>27</v>
      </c>
      <c r="D930" s="82" t="s">
        <v>28</v>
      </c>
      <c r="E930" s="82" t="s">
        <v>28</v>
      </c>
      <c r="F930" s="82" t="s">
        <v>111</v>
      </c>
      <c r="G930" s="82" t="s">
        <v>167</v>
      </c>
      <c r="H930" s="82" t="s">
        <v>8159</v>
      </c>
      <c r="I930" s="82" t="s">
        <v>8160</v>
      </c>
      <c r="J930" s="82">
        <v>12</v>
      </c>
      <c r="K930" s="82">
        <v>10</v>
      </c>
      <c r="L930" s="82">
        <v>2018</v>
      </c>
      <c r="M930" s="76">
        <f t="shared" si="14"/>
        <v>43385</v>
      </c>
      <c r="N930" s="82" t="s">
        <v>949</v>
      </c>
      <c r="O930" s="82">
        <v>17</v>
      </c>
      <c r="P930" s="82" t="s">
        <v>4506</v>
      </c>
      <c r="Q930" s="82" t="s">
        <v>4456</v>
      </c>
      <c r="R930" s="82" t="s">
        <v>4507</v>
      </c>
      <c r="S930" s="82" t="s">
        <v>4508</v>
      </c>
      <c r="T930" s="82" t="s">
        <v>4457</v>
      </c>
      <c r="U930" s="82" t="s">
        <v>4457</v>
      </c>
      <c r="V930" s="82" t="s">
        <v>4457</v>
      </c>
      <c r="W930" s="82" t="s">
        <v>173</v>
      </c>
      <c r="X930" s="82" t="s">
        <v>4517</v>
      </c>
      <c r="Y930" s="82" t="s">
        <v>4457</v>
      </c>
      <c r="Z930" s="80" t="str">
        <f>IF(OR(R:R="",S:S=""),"Missing",IF(OR(S:S="Both EC and Condoms",S:S="Condom",S:S="EC"),"Yes",IF(AND(R:R&lt;&gt;"0: No Method",R:R&lt;&gt;"6: EC",R:R&lt;&gt;"5: Condoms"),"Yes","No")))</f>
        <v>No</v>
      </c>
      <c r="AA9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30" s="80" t="str">
        <f>IF(W:W="Pregnant","Pregnant",IF(AND(Z:Z="No",AA:AA="Yes"),"Adopter",IF(Z:Z="Yes","Continuing User",IF(AND(Z:Z="No",AA:AA="No"),"Non-user","Missing"))))</f>
        <v>Adopter</v>
      </c>
      <c r="AC930" s="80">
        <f>VLOOKUP(N930,Registration!O:P,2,FALSE)</f>
        <v>17</v>
      </c>
      <c r="AD930" s="82" t="s">
        <v>4528</v>
      </c>
      <c r="AE930" s="80" t="s">
        <v>4595</v>
      </c>
      <c r="AF930" s="80" t="s">
        <v>4536</v>
      </c>
      <c r="AG930" s="80" t="s">
        <v>4596</v>
      </c>
      <c r="AH930" s="80" t="s">
        <v>4597</v>
      </c>
    </row>
    <row r="931" spans="1:34" s="80" customFormat="1" ht="23.1" customHeight="1">
      <c r="A931" s="82" t="s">
        <v>91</v>
      </c>
      <c r="B931" s="82" t="s">
        <v>26</v>
      </c>
      <c r="C931" s="82" t="s">
        <v>27</v>
      </c>
      <c r="D931" s="82" t="s">
        <v>28</v>
      </c>
      <c r="E931" s="82" t="s">
        <v>28</v>
      </c>
      <c r="F931" s="82" t="s">
        <v>111</v>
      </c>
      <c r="G931" s="82" t="s">
        <v>167</v>
      </c>
      <c r="H931" s="82" t="s">
        <v>8159</v>
      </c>
      <c r="I931" s="82" t="s">
        <v>8160</v>
      </c>
      <c r="J931" s="82">
        <v>12</v>
      </c>
      <c r="K931" s="82">
        <v>10</v>
      </c>
      <c r="L931" s="82">
        <v>2018</v>
      </c>
      <c r="M931" s="76">
        <f t="shared" si="14"/>
        <v>43385</v>
      </c>
      <c r="N931" s="82" t="s">
        <v>933</v>
      </c>
      <c r="O931" s="82">
        <v>19</v>
      </c>
      <c r="P931" s="82" t="s">
        <v>4506</v>
      </c>
      <c r="Q931" s="82" t="s">
        <v>4456</v>
      </c>
      <c r="R931" s="82" t="s">
        <v>4507</v>
      </c>
      <c r="S931" s="82" t="s">
        <v>4508</v>
      </c>
      <c r="T931" s="82" t="s">
        <v>4456</v>
      </c>
      <c r="U931" s="82" t="s">
        <v>4456</v>
      </c>
      <c r="V931" s="82" t="s">
        <v>4456</v>
      </c>
      <c r="W931" s="82" t="s">
        <v>173</v>
      </c>
      <c r="X931" s="82" t="s">
        <v>4515</v>
      </c>
      <c r="Y931" s="82" t="s">
        <v>4456</v>
      </c>
      <c r="Z931" s="80" t="str">
        <f>IF(OR(R:R="",S:S=""),"Missing",IF(OR(S:S="Both EC and Condoms",S:S="Condom",S:S="EC"),"Yes",IF(AND(R:R&lt;&gt;"0: No Method",R:R&lt;&gt;"6: EC",R:R&lt;&gt;"5: Condoms"),"Yes","No")))</f>
        <v>No</v>
      </c>
      <c r="AA9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31" s="80" t="str">
        <f>IF(W:W="Pregnant","Pregnant",IF(AND(Z:Z="No",AA:AA="Yes"),"Adopter",IF(Z:Z="Yes","Continuing User",IF(AND(Z:Z="No",AA:AA="No"),"Non-user","Missing"))))</f>
        <v>Adopter</v>
      </c>
      <c r="AC931" s="80">
        <f>VLOOKUP(N931,Registration!O:P,2,FALSE)</f>
        <v>19</v>
      </c>
      <c r="AD931" s="82" t="s">
        <v>4510</v>
      </c>
    </row>
    <row r="932" spans="1:34" s="80" customFormat="1" ht="23.1" customHeight="1">
      <c r="A932" s="82" t="s">
        <v>91</v>
      </c>
      <c r="B932" s="82" t="s">
        <v>26</v>
      </c>
      <c r="C932" s="82" t="s">
        <v>27</v>
      </c>
      <c r="D932" s="82" t="s">
        <v>28</v>
      </c>
      <c r="E932" s="82" t="s">
        <v>28</v>
      </c>
      <c r="F932" s="82" t="s">
        <v>111</v>
      </c>
      <c r="G932" s="82" t="s">
        <v>167</v>
      </c>
      <c r="H932" s="82" t="s">
        <v>8159</v>
      </c>
      <c r="I932" s="82" t="s">
        <v>8160</v>
      </c>
      <c r="J932" s="82">
        <v>12</v>
      </c>
      <c r="K932" s="82">
        <v>10</v>
      </c>
      <c r="L932" s="82">
        <v>2018</v>
      </c>
      <c r="M932" s="76">
        <f t="shared" si="14"/>
        <v>43385</v>
      </c>
      <c r="N932" s="82" t="s">
        <v>935</v>
      </c>
      <c r="O932" s="82">
        <v>17</v>
      </c>
      <c r="P932" s="82" t="s">
        <v>4506</v>
      </c>
      <c r="Q932" s="82" t="s">
        <v>4456</v>
      </c>
      <c r="R932" s="82" t="s">
        <v>4507</v>
      </c>
      <c r="S932" s="82" t="s">
        <v>4508</v>
      </c>
      <c r="T932" s="82" t="s">
        <v>4457</v>
      </c>
      <c r="U932" s="82" t="s">
        <v>4457</v>
      </c>
      <c r="V932" s="82" t="s">
        <v>4457</v>
      </c>
      <c r="W932" s="82" t="s">
        <v>173</v>
      </c>
      <c r="X932" s="82" t="s">
        <v>4517</v>
      </c>
      <c r="Y932" s="82" t="s">
        <v>4457</v>
      </c>
      <c r="Z932" s="80" t="str">
        <f>IF(OR(R:R="",S:S=""),"Missing",IF(OR(S:S="Both EC and Condoms",S:S="Condom",S:S="EC"),"Yes",IF(AND(R:R&lt;&gt;"0: No Method",R:R&lt;&gt;"6: EC",R:R&lt;&gt;"5: Condoms"),"Yes","No")))</f>
        <v>No</v>
      </c>
      <c r="AA9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32" s="80" t="str">
        <f>IF(W:W="Pregnant","Pregnant",IF(AND(Z:Z="No",AA:AA="Yes"),"Adopter",IF(Z:Z="Yes","Continuing User",IF(AND(Z:Z="No",AA:AA="No"),"Non-user","Missing"))))</f>
        <v>Adopter</v>
      </c>
      <c r="AC932" s="80">
        <f>VLOOKUP(N932,Registration!O:P,2,FALSE)</f>
        <v>17</v>
      </c>
      <c r="AD932" s="82" t="s">
        <v>4510</v>
      </c>
    </row>
    <row r="933" spans="1:34" s="80" customFormat="1" ht="23.1" customHeight="1">
      <c r="A933" s="82" t="s">
        <v>91</v>
      </c>
      <c r="B933" s="82" t="s">
        <v>26</v>
      </c>
      <c r="C933" s="82" t="s">
        <v>27</v>
      </c>
      <c r="D933" s="82" t="s">
        <v>28</v>
      </c>
      <c r="E933" s="82" t="s">
        <v>28</v>
      </c>
      <c r="F933" s="82" t="s">
        <v>111</v>
      </c>
      <c r="G933" s="82" t="s">
        <v>167</v>
      </c>
      <c r="H933" s="82" t="s">
        <v>8159</v>
      </c>
      <c r="I933" s="82" t="s">
        <v>8160</v>
      </c>
      <c r="J933" s="82">
        <v>12</v>
      </c>
      <c r="K933" s="82">
        <v>10</v>
      </c>
      <c r="L933" s="82">
        <v>2018</v>
      </c>
      <c r="M933" s="76">
        <f t="shared" si="14"/>
        <v>43385</v>
      </c>
      <c r="N933" s="82" t="s">
        <v>947</v>
      </c>
      <c r="O933" s="82">
        <v>18</v>
      </c>
      <c r="P933" s="82" t="s">
        <v>4506</v>
      </c>
      <c r="Q933" s="82" t="s">
        <v>4456</v>
      </c>
      <c r="R933" s="82" t="s">
        <v>4507</v>
      </c>
      <c r="S933" s="82" t="s">
        <v>4508</v>
      </c>
      <c r="T933" s="82" t="s">
        <v>4456</v>
      </c>
      <c r="U933" s="82" t="s">
        <v>4456</v>
      </c>
      <c r="V933" s="82" t="s">
        <v>4456</v>
      </c>
      <c r="W933" s="82" t="s">
        <v>173</v>
      </c>
      <c r="X933" s="82" t="s">
        <v>4515</v>
      </c>
      <c r="Y933" s="82" t="s">
        <v>4456</v>
      </c>
      <c r="Z933" s="80" t="str">
        <f>IF(OR(R:R="",S:S=""),"Missing",IF(OR(S:S="Both EC and Condoms",S:S="Condom",S:S="EC"),"Yes",IF(AND(R:R&lt;&gt;"0: No Method",R:R&lt;&gt;"6: EC",R:R&lt;&gt;"5: Condoms"),"Yes","No")))</f>
        <v>No</v>
      </c>
      <c r="AA9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33" s="80" t="str">
        <f>IF(W:W="Pregnant","Pregnant",IF(AND(Z:Z="No",AA:AA="Yes"),"Adopter",IF(Z:Z="Yes","Continuing User",IF(AND(Z:Z="No",AA:AA="No"),"Non-user","Missing"))))</f>
        <v>Adopter</v>
      </c>
      <c r="AC933" s="80">
        <f>VLOOKUP(N933,Registration!O:P,2,FALSE)</f>
        <v>18</v>
      </c>
      <c r="AD933" s="82" t="s">
        <v>4510</v>
      </c>
    </row>
    <row r="934" spans="1:34" s="80" customFormat="1" ht="23.1" customHeight="1">
      <c r="A934" s="82" t="s">
        <v>91</v>
      </c>
      <c r="B934" s="82" t="s">
        <v>26</v>
      </c>
      <c r="C934" s="82" t="s">
        <v>27</v>
      </c>
      <c r="D934" s="82" t="s">
        <v>28</v>
      </c>
      <c r="E934" s="82" t="s">
        <v>28</v>
      </c>
      <c r="F934" s="82" t="s">
        <v>111</v>
      </c>
      <c r="G934" s="82" t="s">
        <v>167</v>
      </c>
      <c r="H934" s="82" t="s">
        <v>8159</v>
      </c>
      <c r="I934" s="82" t="s">
        <v>8160</v>
      </c>
      <c r="J934" s="82">
        <v>12</v>
      </c>
      <c r="K934" s="82">
        <v>10</v>
      </c>
      <c r="L934" s="82">
        <v>2018</v>
      </c>
      <c r="M934" s="76">
        <f t="shared" si="14"/>
        <v>43385</v>
      </c>
      <c r="N934" s="82" t="s">
        <v>946</v>
      </c>
      <c r="O934" s="82">
        <v>18</v>
      </c>
      <c r="P934" s="82" t="s">
        <v>4506</v>
      </c>
      <c r="Q934" s="82" t="s">
        <v>4456</v>
      </c>
      <c r="R934" s="82" t="s">
        <v>4507</v>
      </c>
      <c r="S934" s="82" t="s">
        <v>4508</v>
      </c>
      <c r="T934" s="82" t="s">
        <v>4457</v>
      </c>
      <c r="U934" s="82" t="s">
        <v>4457</v>
      </c>
      <c r="V934" s="82" t="s">
        <v>4457</v>
      </c>
      <c r="W934" s="82" t="s">
        <v>173</v>
      </c>
      <c r="X934" s="82" t="s">
        <v>4517</v>
      </c>
      <c r="Y934" s="82" t="s">
        <v>4457</v>
      </c>
      <c r="Z934" s="80" t="str">
        <f>IF(OR(R:R="",S:S=""),"Missing",IF(OR(S:S="Both EC and Condoms",S:S="Condom",S:S="EC"),"Yes",IF(AND(R:R&lt;&gt;"0: No Method",R:R&lt;&gt;"6: EC",R:R&lt;&gt;"5: Condoms"),"Yes","No")))</f>
        <v>No</v>
      </c>
      <c r="AA9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34" s="80" t="str">
        <f>IF(W:W="Pregnant","Pregnant",IF(AND(Z:Z="No",AA:AA="Yes"),"Adopter",IF(Z:Z="Yes","Continuing User",IF(AND(Z:Z="No",AA:AA="No"),"Non-user","Missing"))))</f>
        <v>Adopter</v>
      </c>
      <c r="AC934" s="80">
        <f>VLOOKUP(N934,Registration!O:P,2,FALSE)</f>
        <v>18</v>
      </c>
      <c r="AD934" s="82" t="s">
        <v>4510</v>
      </c>
    </row>
    <row r="935" spans="1:34" s="80" customFormat="1" ht="23.1" customHeight="1">
      <c r="A935" s="82" t="s">
        <v>91</v>
      </c>
      <c r="B935" s="82" t="s">
        <v>26</v>
      </c>
      <c r="C935" s="82" t="s">
        <v>27</v>
      </c>
      <c r="D935" s="82" t="s">
        <v>28</v>
      </c>
      <c r="E935" s="82" t="s">
        <v>28</v>
      </c>
      <c r="F935" s="82" t="s">
        <v>111</v>
      </c>
      <c r="G935" s="82" t="s">
        <v>167</v>
      </c>
      <c r="H935" s="82" t="s">
        <v>8159</v>
      </c>
      <c r="I935" s="82" t="s">
        <v>8160</v>
      </c>
      <c r="J935" s="82">
        <v>12</v>
      </c>
      <c r="K935" s="82">
        <v>10</v>
      </c>
      <c r="L935" s="82">
        <v>2018</v>
      </c>
      <c r="M935" s="76">
        <f t="shared" si="14"/>
        <v>43385</v>
      </c>
      <c r="N935" s="82" t="s">
        <v>951</v>
      </c>
      <c r="O935" s="82">
        <v>16</v>
      </c>
      <c r="P935" s="82" t="s">
        <v>4506</v>
      </c>
      <c r="Q935" s="82" t="s">
        <v>4456</v>
      </c>
      <c r="R935" s="82" t="s">
        <v>4507</v>
      </c>
      <c r="S935" s="82" t="s">
        <v>4508</v>
      </c>
      <c r="T935" s="82" t="s">
        <v>4456</v>
      </c>
      <c r="U935" s="82" t="s">
        <v>4456</v>
      </c>
      <c r="V935" s="82" t="s">
        <v>4456</v>
      </c>
      <c r="W935" s="82" t="s">
        <v>173</v>
      </c>
      <c r="X935" s="82" t="s">
        <v>4515</v>
      </c>
      <c r="Y935" s="82" t="s">
        <v>4457</v>
      </c>
      <c r="Z935" s="80" t="str">
        <f>IF(OR(R:R="",S:S=""),"Missing",IF(OR(S:S="Both EC and Condoms",S:S="Condom",S:S="EC"),"Yes",IF(AND(R:R&lt;&gt;"0: No Method",R:R&lt;&gt;"6: EC",R:R&lt;&gt;"5: Condoms"),"Yes","No")))</f>
        <v>No</v>
      </c>
      <c r="AA9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35" s="80" t="str">
        <f>IF(W:W="Pregnant","Pregnant",IF(AND(Z:Z="No",AA:AA="Yes"),"Adopter",IF(Z:Z="Yes","Continuing User",IF(AND(Z:Z="No",AA:AA="No"),"Non-user","Missing"))))</f>
        <v>Adopter</v>
      </c>
      <c r="AC935" s="80">
        <f>VLOOKUP(N935,Registration!O:P,2,FALSE)</f>
        <v>16</v>
      </c>
      <c r="AD935" s="82" t="s">
        <v>4510</v>
      </c>
    </row>
    <row r="936" spans="1:34" s="80" customFormat="1" ht="23.1" customHeight="1">
      <c r="A936" s="82" t="s">
        <v>91</v>
      </c>
      <c r="B936" s="82" t="s">
        <v>26</v>
      </c>
      <c r="C936" s="82" t="s">
        <v>27</v>
      </c>
      <c r="D936" s="82" t="s">
        <v>28</v>
      </c>
      <c r="E936" s="82" t="s">
        <v>28</v>
      </c>
      <c r="F936" s="82" t="s">
        <v>111</v>
      </c>
      <c r="G936" s="82" t="s">
        <v>167</v>
      </c>
      <c r="H936" s="82" t="s">
        <v>8159</v>
      </c>
      <c r="I936" s="82" t="s">
        <v>8160</v>
      </c>
      <c r="J936" s="82">
        <v>12</v>
      </c>
      <c r="K936" s="82">
        <v>10</v>
      </c>
      <c r="L936" s="82">
        <v>2018</v>
      </c>
      <c r="M936" s="76">
        <f t="shared" si="14"/>
        <v>43385</v>
      </c>
      <c r="N936" s="82" t="s">
        <v>661</v>
      </c>
      <c r="O936" s="82">
        <v>18</v>
      </c>
      <c r="P936" s="82" t="s">
        <v>4506</v>
      </c>
      <c r="Q936" s="82" t="s">
        <v>4456</v>
      </c>
      <c r="R936" s="82" t="s">
        <v>4507</v>
      </c>
      <c r="S936" s="82" t="s">
        <v>4508</v>
      </c>
      <c r="T936" s="82" t="s">
        <v>4457</v>
      </c>
      <c r="U936" s="82" t="s">
        <v>4457</v>
      </c>
      <c r="V936" s="82" t="s">
        <v>4457</v>
      </c>
      <c r="W936" s="82" t="s">
        <v>173</v>
      </c>
      <c r="X936" s="82" t="s">
        <v>4517</v>
      </c>
      <c r="Y936" s="82" t="s">
        <v>4457</v>
      </c>
      <c r="Z936" s="80" t="str">
        <f>IF(OR(R:R="",S:S=""),"Missing",IF(OR(S:S="Both EC and Condoms",S:S="Condom",S:S="EC"),"Yes",IF(AND(R:R&lt;&gt;"0: No Method",R:R&lt;&gt;"6: EC",R:R&lt;&gt;"5: Condoms"),"Yes","No")))</f>
        <v>No</v>
      </c>
      <c r="AA9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36" s="80" t="str">
        <f>IF(W:W="Pregnant","Pregnant",IF(AND(Z:Z="No",AA:AA="Yes"),"Adopter",IF(Z:Z="Yes","Continuing User",IF(AND(Z:Z="No",AA:AA="No"),"Non-user","Missing"))))</f>
        <v>Adopter</v>
      </c>
      <c r="AC936" s="80">
        <f>VLOOKUP(N936,Registration!O:P,2,FALSE)</f>
        <v>19</v>
      </c>
      <c r="AD936" s="82" t="s">
        <v>4510</v>
      </c>
    </row>
    <row r="937" spans="1:34" s="80" customFormat="1" ht="23.1" customHeight="1">
      <c r="A937" s="82" t="s">
        <v>91</v>
      </c>
      <c r="B937" s="82" t="s">
        <v>26</v>
      </c>
      <c r="C937" s="82" t="s">
        <v>27</v>
      </c>
      <c r="D937" s="82" t="s">
        <v>28</v>
      </c>
      <c r="E937" s="82" t="s">
        <v>28</v>
      </c>
      <c r="F937" s="82" t="s">
        <v>111</v>
      </c>
      <c r="G937" s="82" t="s">
        <v>167</v>
      </c>
      <c r="H937" s="82" t="s">
        <v>8159</v>
      </c>
      <c r="I937" s="82" t="s">
        <v>8161</v>
      </c>
      <c r="J937" s="82">
        <v>12</v>
      </c>
      <c r="K937" s="82">
        <v>10</v>
      </c>
      <c r="L937" s="82">
        <v>2018</v>
      </c>
      <c r="M937" s="76">
        <f t="shared" si="14"/>
        <v>43385</v>
      </c>
      <c r="N937" s="80" t="s">
        <v>956</v>
      </c>
      <c r="O937" s="82">
        <v>18</v>
      </c>
      <c r="P937" s="82" t="s">
        <v>4506</v>
      </c>
      <c r="Q937" s="82" t="s">
        <v>4456</v>
      </c>
      <c r="R937" s="82" t="s">
        <v>4507</v>
      </c>
      <c r="S937" s="82" t="s">
        <v>4508</v>
      </c>
      <c r="T937" s="82" t="s">
        <v>4457</v>
      </c>
      <c r="U937" s="82" t="s">
        <v>4457</v>
      </c>
      <c r="V937" s="82" t="s">
        <v>4457</v>
      </c>
      <c r="W937" s="82" t="s">
        <v>173</v>
      </c>
      <c r="X937" s="82" t="s">
        <v>4517</v>
      </c>
      <c r="Y937" s="82" t="s">
        <v>4457</v>
      </c>
      <c r="Z937" s="80" t="str">
        <f>IF(OR(R:R="",S:S=""),"Missing",IF(OR(S:S="Both EC and Condoms",S:S="Condom",S:S="EC"),"Yes",IF(AND(R:R&lt;&gt;"0: No Method",R:R&lt;&gt;"6: EC",R:R&lt;&gt;"5: Condoms"),"Yes","No")))</f>
        <v>No</v>
      </c>
      <c r="AA9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37" s="80" t="str">
        <f>IF(W:W="Pregnant","Pregnant",IF(AND(Z:Z="No",AA:AA="Yes"),"Adopter",IF(Z:Z="Yes","Continuing User",IF(AND(Z:Z="No",AA:AA="No"),"Non-user","Missing"))))</f>
        <v>Adopter</v>
      </c>
      <c r="AC937" s="80">
        <f>VLOOKUP(N937,Registration!O:P,2,FALSE)</f>
        <v>18</v>
      </c>
      <c r="AD937" s="82" t="s">
        <v>4528</v>
      </c>
      <c r="AE937" s="80" t="s">
        <v>4595</v>
      </c>
      <c r="AF937" s="80" t="s">
        <v>4536</v>
      </c>
      <c r="AG937" s="80" t="s">
        <v>4596</v>
      </c>
      <c r="AH937" s="80" t="s">
        <v>4597</v>
      </c>
    </row>
    <row r="938" spans="1:34" s="80" customFormat="1" ht="23.1" customHeight="1">
      <c r="A938" s="82" t="s">
        <v>91</v>
      </c>
      <c r="B938" s="82" t="s">
        <v>26</v>
      </c>
      <c r="C938" s="82" t="s">
        <v>27</v>
      </c>
      <c r="D938" s="82" t="s">
        <v>28</v>
      </c>
      <c r="E938" s="82" t="s">
        <v>28</v>
      </c>
      <c r="F938" s="82" t="s">
        <v>111</v>
      </c>
      <c r="G938" s="82" t="s">
        <v>167</v>
      </c>
      <c r="H938" s="82" t="s">
        <v>8159</v>
      </c>
      <c r="I938" s="82" t="s">
        <v>8161</v>
      </c>
      <c r="J938" s="82">
        <v>12</v>
      </c>
      <c r="K938" s="82">
        <v>10</v>
      </c>
      <c r="L938" s="82">
        <v>2018</v>
      </c>
      <c r="M938" s="76">
        <f t="shared" si="14"/>
        <v>43385</v>
      </c>
      <c r="N938" s="82" t="s">
        <v>779</v>
      </c>
      <c r="O938" s="82">
        <v>19</v>
      </c>
      <c r="P938" s="82" t="s">
        <v>4506</v>
      </c>
      <c r="Q938" s="82" t="s">
        <v>4456</v>
      </c>
      <c r="R938" s="82" t="s">
        <v>4507</v>
      </c>
      <c r="S938" s="82" t="s">
        <v>4508</v>
      </c>
      <c r="T938" s="82" t="s">
        <v>4456</v>
      </c>
      <c r="U938" s="82" t="s">
        <v>4456</v>
      </c>
      <c r="V938" s="82" t="s">
        <v>4456</v>
      </c>
      <c r="W938" s="82" t="s">
        <v>173</v>
      </c>
      <c r="X938" s="82" t="s">
        <v>4515</v>
      </c>
      <c r="Y938" s="82" t="s">
        <v>4457</v>
      </c>
      <c r="Z938" s="80" t="str">
        <f>IF(OR(R:R="",S:S=""),"Missing",IF(OR(S:S="Both EC and Condoms",S:S="Condom",S:S="EC"),"Yes",IF(AND(R:R&lt;&gt;"0: No Method",R:R&lt;&gt;"6: EC",R:R&lt;&gt;"5: Condoms"),"Yes","No")))</f>
        <v>No</v>
      </c>
      <c r="AA9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38" s="80" t="str">
        <f>IF(W:W="Pregnant","Pregnant",IF(AND(Z:Z="No",AA:AA="Yes"),"Adopter",IF(Z:Z="Yes","Continuing User",IF(AND(Z:Z="No",AA:AA="No"),"Non-user","Missing"))))</f>
        <v>Adopter</v>
      </c>
      <c r="AC938" s="80">
        <f>VLOOKUP(N938,Registration!O:P,2,FALSE)</f>
        <v>19</v>
      </c>
      <c r="AD938" s="82" t="s">
        <v>4510</v>
      </c>
    </row>
    <row r="939" spans="1:34" s="80" customFormat="1" ht="23.1" customHeight="1">
      <c r="A939" s="82" t="s">
        <v>91</v>
      </c>
      <c r="B939" s="82" t="s">
        <v>26</v>
      </c>
      <c r="C939" s="82" t="s">
        <v>27</v>
      </c>
      <c r="D939" s="82" t="s">
        <v>28</v>
      </c>
      <c r="E939" s="82" t="s">
        <v>28</v>
      </c>
      <c r="F939" s="82" t="s">
        <v>29</v>
      </c>
      <c r="G939" s="82" t="s">
        <v>1887</v>
      </c>
      <c r="H939" s="82" t="s">
        <v>8165</v>
      </c>
      <c r="I939" s="82" t="s">
        <v>8163</v>
      </c>
      <c r="J939" s="82">
        <v>8</v>
      </c>
      <c r="K939" s="82">
        <v>10</v>
      </c>
      <c r="L939" s="82">
        <v>2018</v>
      </c>
      <c r="M939" s="76">
        <f t="shared" si="14"/>
        <v>43381</v>
      </c>
      <c r="N939" s="82" t="s">
        <v>2714</v>
      </c>
      <c r="O939" s="82">
        <v>17</v>
      </c>
      <c r="P939" s="82" t="s">
        <v>4506</v>
      </c>
      <c r="Q939" s="82" t="s">
        <v>4456</v>
      </c>
      <c r="R939" s="82" t="s">
        <v>4507</v>
      </c>
      <c r="S939" s="82" t="s">
        <v>4508</v>
      </c>
      <c r="T939" s="82" t="s">
        <v>4456</v>
      </c>
      <c r="U939" s="82" t="s">
        <v>4456</v>
      </c>
      <c r="V939" s="82" t="s">
        <v>4456</v>
      </c>
      <c r="W939" s="82" t="s">
        <v>173</v>
      </c>
      <c r="X939" s="82" t="s">
        <v>4517</v>
      </c>
      <c r="Y939" s="82" t="s">
        <v>4457</v>
      </c>
      <c r="Z939" s="80" t="str">
        <f>IF(OR(R:R="",S:S=""),"Missing",IF(OR(S:S="Both EC and Condoms",S:S="Condom",S:S="EC"),"Yes",IF(AND(R:R&lt;&gt;"0: No Method",R:R&lt;&gt;"6: EC",R:R&lt;&gt;"5: Condoms"),"Yes","No")))</f>
        <v>No</v>
      </c>
      <c r="AA9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39" s="80" t="str">
        <f>IF(W:W="Pregnant","Pregnant",IF(AND(Z:Z="No",AA:AA="Yes"),"Adopter",IF(Z:Z="Yes","Continuing User",IF(AND(Z:Z="No",AA:AA="No"),"Non-user","Missing"))))</f>
        <v>Adopter</v>
      </c>
      <c r="AC939" s="80">
        <f>VLOOKUP(N939,Registration!O:P,2,FALSE)</f>
        <v>17</v>
      </c>
      <c r="AD939" s="82" t="s">
        <v>4510</v>
      </c>
    </row>
    <row r="940" spans="1:34" s="80" customFormat="1" ht="23.1" customHeight="1">
      <c r="A940" s="82" t="s">
        <v>91</v>
      </c>
      <c r="B940" s="82" t="s">
        <v>26</v>
      </c>
      <c r="C940" s="82" t="s">
        <v>27</v>
      </c>
      <c r="D940" s="82" t="s">
        <v>28</v>
      </c>
      <c r="E940" s="82" t="s">
        <v>28</v>
      </c>
      <c r="F940" s="82" t="s">
        <v>29</v>
      </c>
      <c r="G940" s="82" t="s">
        <v>1887</v>
      </c>
      <c r="H940" s="82" t="s">
        <v>8165</v>
      </c>
      <c r="I940" s="82" t="s">
        <v>8163</v>
      </c>
      <c r="J940" s="82">
        <v>8</v>
      </c>
      <c r="K940" s="82">
        <v>10</v>
      </c>
      <c r="L940" s="82">
        <v>2018</v>
      </c>
      <c r="M940" s="76">
        <f t="shared" si="14"/>
        <v>43381</v>
      </c>
      <c r="N940" s="82" t="s">
        <v>2716</v>
      </c>
      <c r="O940" s="82">
        <v>19</v>
      </c>
      <c r="P940" s="82" t="s">
        <v>4506</v>
      </c>
      <c r="Q940" s="82" t="s">
        <v>4456</v>
      </c>
      <c r="R940" s="82" t="s">
        <v>4507</v>
      </c>
      <c r="S940" s="82" t="s">
        <v>4508</v>
      </c>
      <c r="T940" s="82" t="s">
        <v>4456</v>
      </c>
      <c r="U940" s="82" t="s">
        <v>4456</v>
      </c>
      <c r="V940" s="82" t="s">
        <v>4456</v>
      </c>
      <c r="W940" s="82" t="s">
        <v>173</v>
      </c>
      <c r="X940" s="82" t="s">
        <v>4522</v>
      </c>
      <c r="Y940" s="82" t="s">
        <v>4456</v>
      </c>
      <c r="Z940" s="80" t="str">
        <f>IF(OR(R:R="",S:S=""),"Missing",IF(OR(S:S="Both EC and Condoms",S:S="Condom",S:S="EC"),"Yes",IF(AND(R:R&lt;&gt;"0: No Method",R:R&lt;&gt;"6: EC",R:R&lt;&gt;"5: Condoms"),"Yes","No")))</f>
        <v>No</v>
      </c>
      <c r="AA9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40" s="80" t="str">
        <f>IF(W:W="Pregnant","Pregnant",IF(AND(Z:Z="No",AA:AA="Yes"),"Adopter",IF(Z:Z="Yes","Continuing User",IF(AND(Z:Z="No",AA:AA="No"),"Non-user","Missing"))))</f>
        <v>Adopter</v>
      </c>
      <c r="AC940" s="80">
        <f>VLOOKUP(N940,Registration!O:P,2,FALSE)</f>
        <v>19</v>
      </c>
      <c r="AD940" s="82" t="s">
        <v>4510</v>
      </c>
    </row>
    <row r="941" spans="1:34" s="80" customFormat="1" ht="23.1" customHeight="1">
      <c r="A941" s="82" t="s">
        <v>91</v>
      </c>
      <c r="B941" s="82" t="s">
        <v>26</v>
      </c>
      <c r="C941" s="82" t="s">
        <v>27</v>
      </c>
      <c r="D941" s="82" t="s">
        <v>28</v>
      </c>
      <c r="E941" s="82" t="s">
        <v>28</v>
      </c>
      <c r="F941" s="82" t="s">
        <v>29</v>
      </c>
      <c r="G941" s="82" t="s">
        <v>1887</v>
      </c>
      <c r="H941" s="82" t="s">
        <v>8165</v>
      </c>
      <c r="I941" s="82" t="s">
        <v>8163</v>
      </c>
      <c r="J941" s="82">
        <v>9</v>
      </c>
      <c r="K941" s="82">
        <v>10</v>
      </c>
      <c r="L941" s="82">
        <v>2018</v>
      </c>
      <c r="M941" s="76">
        <f t="shared" si="14"/>
        <v>43382</v>
      </c>
      <c r="N941" s="80" t="s">
        <v>2718</v>
      </c>
      <c r="O941" s="82">
        <v>18</v>
      </c>
      <c r="P941" s="82" t="s">
        <v>4506</v>
      </c>
      <c r="Q941" s="82" t="s">
        <v>4456</v>
      </c>
      <c r="R941" s="82" t="s">
        <v>4507</v>
      </c>
      <c r="S941" s="82" t="s">
        <v>4508</v>
      </c>
      <c r="T941" s="82" t="s">
        <v>4456</v>
      </c>
      <c r="U941" s="82" t="s">
        <v>4456</v>
      </c>
      <c r="V941" s="82" t="s">
        <v>4456</v>
      </c>
      <c r="W941" s="82" t="s">
        <v>173</v>
      </c>
      <c r="X941" s="82" t="s">
        <v>4521</v>
      </c>
      <c r="Y941" s="82" t="s">
        <v>4456</v>
      </c>
      <c r="Z941" s="80" t="str">
        <f>IF(OR(R:R="",S:S=""),"Missing",IF(OR(S:S="Both EC and Condoms",S:S="Condom",S:S="EC"),"Yes",IF(AND(R:R&lt;&gt;"0: No Method",R:R&lt;&gt;"6: EC",R:R&lt;&gt;"5: Condoms"),"Yes","No")))</f>
        <v>No</v>
      </c>
      <c r="AA9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41" s="80" t="str">
        <f>IF(W:W="Pregnant","Pregnant",IF(AND(Z:Z="No",AA:AA="Yes"),"Adopter",IF(Z:Z="Yes","Continuing User",IF(AND(Z:Z="No",AA:AA="No"),"Non-user","Missing"))))</f>
        <v>Adopter</v>
      </c>
      <c r="AC941" s="80">
        <f>VLOOKUP(N941,Registration!O:P,2,FALSE)</f>
        <v>18</v>
      </c>
      <c r="AD941" s="82" t="s">
        <v>4510</v>
      </c>
    </row>
    <row r="942" spans="1:34" s="80" customFormat="1" ht="23.1" customHeight="1">
      <c r="A942" s="82" t="s">
        <v>91</v>
      </c>
      <c r="B942" s="82" t="s">
        <v>26</v>
      </c>
      <c r="C942" s="82" t="s">
        <v>27</v>
      </c>
      <c r="D942" s="82" t="s">
        <v>28</v>
      </c>
      <c r="E942" s="82" t="s">
        <v>28</v>
      </c>
      <c r="F942" s="82" t="s">
        <v>29</v>
      </c>
      <c r="G942" s="82" t="s">
        <v>1887</v>
      </c>
      <c r="H942" s="82" t="s">
        <v>8165</v>
      </c>
      <c r="I942" s="82" t="s">
        <v>8163</v>
      </c>
      <c r="J942" s="82">
        <v>9</v>
      </c>
      <c r="K942" s="82">
        <v>10</v>
      </c>
      <c r="L942" s="82">
        <v>2018</v>
      </c>
      <c r="M942" s="76">
        <f t="shared" si="14"/>
        <v>43382</v>
      </c>
      <c r="N942" s="80" t="s">
        <v>2720</v>
      </c>
      <c r="O942" s="82">
        <v>18</v>
      </c>
      <c r="P942" s="82" t="s">
        <v>4506</v>
      </c>
      <c r="Q942" s="82" t="s">
        <v>4456</v>
      </c>
      <c r="R942" s="82" t="s">
        <v>4507</v>
      </c>
      <c r="S942" s="82" t="s">
        <v>4508</v>
      </c>
      <c r="T942" s="82" t="s">
        <v>4456</v>
      </c>
      <c r="U942" s="82" t="s">
        <v>4456</v>
      </c>
      <c r="V942" s="82" t="s">
        <v>4456</v>
      </c>
      <c r="W942" s="82" t="s">
        <v>173</v>
      </c>
      <c r="X942" s="82" t="s">
        <v>4522</v>
      </c>
      <c r="Y942" s="82" t="s">
        <v>4456</v>
      </c>
      <c r="Z942" s="80" t="str">
        <f>IF(OR(R:R="",S:S=""),"Missing",IF(OR(S:S="Both EC and Condoms",S:S="Condom",S:S="EC"),"Yes",IF(AND(R:R&lt;&gt;"0: No Method",R:R&lt;&gt;"6: EC",R:R&lt;&gt;"5: Condoms"),"Yes","No")))</f>
        <v>No</v>
      </c>
      <c r="AA9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42" s="80" t="str">
        <f>IF(W:W="Pregnant","Pregnant",IF(AND(Z:Z="No",AA:AA="Yes"),"Adopter",IF(Z:Z="Yes","Continuing User",IF(AND(Z:Z="No",AA:AA="No"),"Non-user","Missing"))))</f>
        <v>Adopter</v>
      </c>
      <c r="AC942" s="80">
        <f>VLOOKUP(N942,Registration!O:P,2,FALSE)</f>
        <v>18</v>
      </c>
      <c r="AD942" s="82" t="s">
        <v>4510</v>
      </c>
    </row>
    <row r="943" spans="1:34" s="80" customFormat="1" ht="23.1" customHeight="1">
      <c r="A943" s="82" t="s">
        <v>91</v>
      </c>
      <c r="B943" s="82" t="s">
        <v>26</v>
      </c>
      <c r="C943" s="82" t="s">
        <v>27</v>
      </c>
      <c r="D943" s="82" t="s">
        <v>28</v>
      </c>
      <c r="E943" s="82" t="s">
        <v>28</v>
      </c>
      <c r="F943" s="82" t="s">
        <v>29</v>
      </c>
      <c r="G943" s="82" t="s">
        <v>1887</v>
      </c>
      <c r="H943" s="82" t="s">
        <v>8165</v>
      </c>
      <c r="I943" s="82" t="s">
        <v>8163</v>
      </c>
      <c r="J943" s="82">
        <v>9</v>
      </c>
      <c r="K943" s="82">
        <v>10</v>
      </c>
      <c r="L943" s="82">
        <v>2018</v>
      </c>
      <c r="M943" s="76">
        <f t="shared" si="14"/>
        <v>43382</v>
      </c>
      <c r="N943" s="80" t="s">
        <v>2722</v>
      </c>
      <c r="O943" s="82">
        <v>19</v>
      </c>
      <c r="P943" s="82" t="s">
        <v>4506</v>
      </c>
      <c r="Q943" s="82" t="s">
        <v>4456</v>
      </c>
      <c r="R943" s="82" t="s">
        <v>4507</v>
      </c>
      <c r="S943" s="82" t="s">
        <v>4508</v>
      </c>
      <c r="T943" s="82" t="s">
        <v>4456</v>
      </c>
      <c r="U943" s="82" t="s">
        <v>4456</v>
      </c>
      <c r="V943" s="82" t="s">
        <v>4456</v>
      </c>
      <c r="W943" s="82" t="s">
        <v>173</v>
      </c>
      <c r="X943" s="80" t="s">
        <v>4518</v>
      </c>
      <c r="Y943" s="82" t="s">
        <v>4456</v>
      </c>
      <c r="Z943" s="80" t="str">
        <f>IF(OR(R:R="",S:S=""),"Missing",IF(OR(S:S="Both EC and Condoms",S:S="Condom",S:S="EC"),"Yes",IF(AND(R:R&lt;&gt;"0: No Method",R:R&lt;&gt;"6: EC",R:R&lt;&gt;"5: Condoms"),"Yes","No")))</f>
        <v>No</v>
      </c>
      <c r="AA9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43" s="80" t="str">
        <f>IF(W:W="Pregnant","Pregnant",IF(AND(Z:Z="No",AA:AA="Yes"),"Adopter",IF(Z:Z="Yes","Continuing User",IF(AND(Z:Z="No",AA:AA="No"),"Non-user","Missing"))))</f>
        <v>Adopter</v>
      </c>
      <c r="AC943" s="80">
        <f>VLOOKUP(N943,Registration!O:P,2,FALSE)</f>
        <v>19</v>
      </c>
      <c r="AD943" s="82" t="s">
        <v>4510</v>
      </c>
    </row>
    <row r="944" spans="1:34" s="80" customFormat="1" ht="23.1" customHeight="1">
      <c r="A944" s="82" t="s">
        <v>91</v>
      </c>
      <c r="B944" s="82" t="s">
        <v>26</v>
      </c>
      <c r="C944" s="82" t="s">
        <v>27</v>
      </c>
      <c r="D944" s="82" t="s">
        <v>28</v>
      </c>
      <c r="E944" s="82" t="s">
        <v>28</v>
      </c>
      <c r="F944" s="82" t="s">
        <v>29</v>
      </c>
      <c r="G944" s="82" t="s">
        <v>1887</v>
      </c>
      <c r="H944" s="82" t="s">
        <v>8165</v>
      </c>
      <c r="I944" s="82" t="s">
        <v>8163</v>
      </c>
      <c r="J944" s="82">
        <v>10</v>
      </c>
      <c r="K944" s="82">
        <v>10</v>
      </c>
      <c r="L944" s="82">
        <v>2018</v>
      </c>
      <c r="M944" s="76">
        <f t="shared" si="14"/>
        <v>43383</v>
      </c>
      <c r="N944" s="80" t="s">
        <v>2724</v>
      </c>
      <c r="O944" s="82">
        <v>19</v>
      </c>
      <c r="P944" s="82" t="s">
        <v>4506</v>
      </c>
      <c r="Q944" s="82" t="s">
        <v>4456</v>
      </c>
      <c r="R944" s="82" t="s">
        <v>4507</v>
      </c>
      <c r="S944" s="82" t="s">
        <v>4508</v>
      </c>
      <c r="T944" s="82" t="s">
        <v>4456</v>
      </c>
      <c r="U944" s="82" t="s">
        <v>4456</v>
      </c>
      <c r="V944" s="82" t="s">
        <v>4456</v>
      </c>
      <c r="W944" s="82" t="s">
        <v>173</v>
      </c>
      <c r="X944" s="82" t="s">
        <v>4516</v>
      </c>
      <c r="Y944" s="82" t="s">
        <v>4456</v>
      </c>
      <c r="Z944" s="80" t="str">
        <f>IF(OR(R:R="",S:S=""),"Missing",IF(OR(S:S="Both EC and Condoms",S:S="Condom",S:S="EC"),"Yes",IF(AND(R:R&lt;&gt;"0: No Method",R:R&lt;&gt;"6: EC",R:R&lt;&gt;"5: Condoms"),"Yes","No")))</f>
        <v>No</v>
      </c>
      <c r="AA9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44" s="80" t="str">
        <f>IF(W:W="Pregnant","Pregnant",IF(AND(Z:Z="No",AA:AA="Yes"),"Adopter",IF(Z:Z="Yes","Continuing User",IF(AND(Z:Z="No",AA:AA="No"),"Non-user","Missing"))))</f>
        <v>Adopter</v>
      </c>
      <c r="AC944" s="80">
        <f>VLOOKUP(N944,Registration!O:P,2,FALSE)</f>
        <v>19</v>
      </c>
      <c r="AD944" s="82" t="s">
        <v>4510</v>
      </c>
    </row>
    <row r="945" spans="1:34" s="80" customFormat="1" ht="23.1" customHeight="1">
      <c r="A945" s="82" t="s">
        <v>91</v>
      </c>
      <c r="B945" s="82" t="s">
        <v>26</v>
      </c>
      <c r="C945" s="82" t="s">
        <v>27</v>
      </c>
      <c r="D945" s="82" t="s">
        <v>28</v>
      </c>
      <c r="E945" s="82" t="s">
        <v>28</v>
      </c>
      <c r="F945" s="82" t="s">
        <v>29</v>
      </c>
      <c r="G945" s="82" t="s">
        <v>1887</v>
      </c>
      <c r="H945" s="82" t="s">
        <v>8165</v>
      </c>
      <c r="I945" s="82" t="s">
        <v>8163</v>
      </c>
      <c r="J945" s="82">
        <v>11</v>
      </c>
      <c r="K945" s="82">
        <v>10</v>
      </c>
      <c r="L945" s="82">
        <v>2018</v>
      </c>
      <c r="M945" s="76">
        <f t="shared" si="14"/>
        <v>43384</v>
      </c>
      <c r="N945" s="80" t="s">
        <v>2692</v>
      </c>
      <c r="O945" s="82">
        <v>18</v>
      </c>
      <c r="P945" s="82" t="s">
        <v>4511</v>
      </c>
      <c r="Q945" s="82" t="s">
        <v>4456</v>
      </c>
      <c r="R945" s="82" t="s">
        <v>4507</v>
      </c>
      <c r="S945" s="82" t="s">
        <v>4508</v>
      </c>
      <c r="T945" s="82" t="s">
        <v>4457</v>
      </c>
      <c r="U945" s="82" t="s">
        <v>4457</v>
      </c>
      <c r="V945" s="82" t="s">
        <v>4457</v>
      </c>
      <c r="W945" s="82" t="s">
        <v>173</v>
      </c>
      <c r="X945" s="80" t="s">
        <v>4518</v>
      </c>
      <c r="Y945" s="82" t="s">
        <v>4457</v>
      </c>
      <c r="Z945" s="80" t="str">
        <f>IF(OR(R:R="",S:S=""),"Missing",IF(OR(S:S="Both EC and Condoms",S:S="Condom",S:S="EC"),"Yes",IF(AND(R:R&lt;&gt;"0: No Method",R:R&lt;&gt;"6: EC",R:R&lt;&gt;"5: Condoms"),"Yes","No")))</f>
        <v>No</v>
      </c>
      <c r="AA9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45" s="80" t="str">
        <f>IF(W:W="Pregnant","Pregnant",IF(AND(Z:Z="No",AA:AA="Yes"),"Adopter",IF(Z:Z="Yes","Continuing User",IF(AND(Z:Z="No",AA:AA="No"),"Non-user","Missing"))))</f>
        <v>Adopter</v>
      </c>
      <c r="AC945" s="80">
        <f>VLOOKUP(N945,Registration!O:P,2,FALSE)</f>
        <v>18</v>
      </c>
      <c r="AD945" s="82" t="s">
        <v>4528</v>
      </c>
      <c r="AE945" s="87">
        <v>43414</v>
      </c>
      <c r="AF945" s="80" t="s">
        <v>4536</v>
      </c>
      <c r="AG945" s="80" t="s">
        <v>4593</v>
      </c>
      <c r="AH945" s="80" t="s">
        <v>4598</v>
      </c>
    </row>
    <row r="946" spans="1:34" s="80" customFormat="1" ht="23.1" customHeight="1">
      <c r="A946" s="82" t="s">
        <v>91</v>
      </c>
      <c r="B946" s="82" t="s">
        <v>26</v>
      </c>
      <c r="C946" s="82" t="s">
        <v>27</v>
      </c>
      <c r="D946" s="82" t="s">
        <v>28</v>
      </c>
      <c r="E946" s="82" t="s">
        <v>28</v>
      </c>
      <c r="F946" s="82" t="s">
        <v>29</v>
      </c>
      <c r="G946" s="82" t="s">
        <v>1887</v>
      </c>
      <c r="H946" s="82" t="s">
        <v>8165</v>
      </c>
      <c r="I946" s="82" t="s">
        <v>8163</v>
      </c>
      <c r="J946" s="82">
        <v>11</v>
      </c>
      <c r="K946" s="82">
        <v>10</v>
      </c>
      <c r="L946" s="82">
        <v>2018</v>
      </c>
      <c r="M946" s="76">
        <f t="shared" si="14"/>
        <v>43384</v>
      </c>
      <c r="N946" s="80" t="s">
        <v>1979</v>
      </c>
      <c r="O946" s="82">
        <v>16</v>
      </c>
      <c r="P946" s="82" t="s">
        <v>4525</v>
      </c>
      <c r="Q946" s="82" t="s">
        <v>4456</v>
      </c>
      <c r="R946" s="82" t="s">
        <v>4519</v>
      </c>
      <c r="S946" s="82" t="s">
        <v>4508</v>
      </c>
      <c r="T946" s="82" t="s">
        <v>4457</v>
      </c>
      <c r="U946" s="82" t="s">
        <v>4457</v>
      </c>
      <c r="V946" s="82" t="s">
        <v>4457</v>
      </c>
      <c r="W946" s="82" t="s">
        <v>173</v>
      </c>
      <c r="X946" s="82" t="s">
        <v>4522</v>
      </c>
      <c r="Y946" s="82" t="s">
        <v>4456</v>
      </c>
      <c r="Z946" s="80" t="str">
        <f>IF(OR(R:R="",S:S=""),"Missing",IF(OR(S:S="Both EC and Condoms",S:S="Condom",S:S="EC"),"Yes",IF(AND(R:R&lt;&gt;"0: No Method",R:R&lt;&gt;"6: EC",R:R&lt;&gt;"5: Condoms"),"Yes","No")))</f>
        <v>Yes</v>
      </c>
      <c r="AA9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46" s="80" t="str">
        <f>IF(W:W="Pregnant","Pregnant",IF(AND(Z:Z="No",AA:AA="Yes"),"Adopter",IF(Z:Z="Yes","Continuing User",IF(AND(Z:Z="No",AA:AA="No"),"Non-user","Missing"))))</f>
        <v>Continuing User</v>
      </c>
      <c r="AC946" s="80">
        <f>VLOOKUP(N946,Registration!O:P,2,FALSE)</f>
        <v>16</v>
      </c>
      <c r="AD946" s="82" t="s">
        <v>4510</v>
      </c>
    </row>
    <row r="947" spans="1:34" s="80" customFormat="1" ht="23.1" customHeight="1">
      <c r="A947" s="82" t="s">
        <v>91</v>
      </c>
      <c r="B947" s="82" t="s">
        <v>26</v>
      </c>
      <c r="C947" s="82" t="s">
        <v>27</v>
      </c>
      <c r="D947" s="82" t="s">
        <v>28</v>
      </c>
      <c r="E947" s="82" t="s">
        <v>28</v>
      </c>
      <c r="F947" s="82" t="s">
        <v>29</v>
      </c>
      <c r="G947" s="82" t="s">
        <v>1887</v>
      </c>
      <c r="H947" s="82" t="s">
        <v>8165</v>
      </c>
      <c r="I947" s="82" t="s">
        <v>8163</v>
      </c>
      <c r="J947" s="82">
        <v>12</v>
      </c>
      <c r="K947" s="82">
        <v>10</v>
      </c>
      <c r="L947" s="82">
        <v>2018</v>
      </c>
      <c r="M947" s="76">
        <f t="shared" si="14"/>
        <v>43385</v>
      </c>
      <c r="N947" s="80" t="s">
        <v>2726</v>
      </c>
      <c r="O947" s="82">
        <v>19</v>
      </c>
      <c r="P947" s="82" t="s">
        <v>4506</v>
      </c>
      <c r="Q947" s="82" t="s">
        <v>4456</v>
      </c>
      <c r="R947" s="82" t="s">
        <v>4507</v>
      </c>
      <c r="S947" s="82" t="s">
        <v>4508</v>
      </c>
      <c r="T947" s="82" t="s">
        <v>4456</v>
      </c>
      <c r="U947" s="82" t="s">
        <v>4456</v>
      </c>
      <c r="V947" s="82" t="s">
        <v>4456</v>
      </c>
      <c r="W947" s="82" t="s">
        <v>173</v>
      </c>
      <c r="X947" s="80" t="s">
        <v>4518</v>
      </c>
      <c r="Y947" s="82" t="s">
        <v>4457</v>
      </c>
      <c r="Z947" s="80" t="str">
        <f>IF(OR(R:R="",S:S=""),"Missing",IF(OR(S:S="Both EC and Condoms",S:S="Condom",S:S="EC"),"Yes",IF(AND(R:R&lt;&gt;"0: No Method",R:R&lt;&gt;"6: EC",R:R&lt;&gt;"5: Condoms"),"Yes","No")))</f>
        <v>No</v>
      </c>
      <c r="AA9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47" s="80" t="str">
        <f>IF(W:W="Pregnant","Pregnant",IF(AND(Z:Z="No",AA:AA="Yes"),"Adopter",IF(Z:Z="Yes","Continuing User",IF(AND(Z:Z="No",AA:AA="No"),"Non-user","Missing"))))</f>
        <v>Adopter</v>
      </c>
      <c r="AC947" s="80">
        <f>VLOOKUP(N947,Registration!O:P,2,FALSE)</f>
        <v>19</v>
      </c>
      <c r="AD947" s="82" t="s">
        <v>4510</v>
      </c>
    </row>
    <row r="948" spans="1:34" s="80" customFormat="1" ht="23.1" customHeight="1">
      <c r="A948" s="82" t="s">
        <v>91</v>
      </c>
      <c r="B948" s="82" t="s">
        <v>26</v>
      </c>
      <c r="C948" s="82" t="s">
        <v>27</v>
      </c>
      <c r="D948" s="82" t="s">
        <v>28</v>
      </c>
      <c r="E948" s="82" t="s">
        <v>28</v>
      </c>
      <c r="F948" s="82" t="s">
        <v>29</v>
      </c>
      <c r="G948" s="82" t="s">
        <v>1887</v>
      </c>
      <c r="H948" s="82" t="s">
        <v>8165</v>
      </c>
      <c r="I948" s="82" t="s">
        <v>8163</v>
      </c>
      <c r="J948" s="82">
        <v>12</v>
      </c>
      <c r="K948" s="82">
        <v>10</v>
      </c>
      <c r="L948" s="82">
        <v>2018</v>
      </c>
      <c r="M948" s="76">
        <f t="shared" si="14"/>
        <v>43385</v>
      </c>
      <c r="N948" s="80" t="s">
        <v>2728</v>
      </c>
      <c r="O948" s="82">
        <v>17</v>
      </c>
      <c r="P948" s="82" t="s">
        <v>4506</v>
      </c>
      <c r="Q948" s="82" t="s">
        <v>4456</v>
      </c>
      <c r="R948" s="82" t="s">
        <v>4507</v>
      </c>
      <c r="S948" s="82" t="s">
        <v>4508</v>
      </c>
      <c r="T948" s="82" t="s">
        <v>4457</v>
      </c>
      <c r="U948" s="82" t="s">
        <v>4457</v>
      </c>
      <c r="V948" s="82" t="s">
        <v>4457</v>
      </c>
      <c r="W948" s="82" t="s">
        <v>173</v>
      </c>
      <c r="X948" s="82" t="s">
        <v>4507</v>
      </c>
      <c r="Y948" s="82" t="s">
        <v>4457</v>
      </c>
      <c r="Z948" s="80" t="str">
        <f>IF(OR(R:R="",S:S=""),"Missing",IF(OR(S:S="Both EC and Condoms",S:S="Condom",S:S="EC"),"Yes",IF(AND(R:R&lt;&gt;"0: No Method",R:R&lt;&gt;"6: EC",R:R&lt;&gt;"5: Condoms"),"Yes","No")))</f>
        <v>No</v>
      </c>
      <c r="AA9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48" s="80" t="s">
        <v>4509</v>
      </c>
      <c r="AC948" s="80">
        <f>VLOOKUP(N948,Registration!O:P,2,FALSE)</f>
        <v>17</v>
      </c>
      <c r="AD948" s="82" t="s">
        <v>4510</v>
      </c>
    </row>
    <row r="949" spans="1:34" s="80" customFormat="1" ht="23.1" customHeight="1">
      <c r="A949" s="82" t="s">
        <v>91</v>
      </c>
      <c r="B949" s="82" t="s">
        <v>26</v>
      </c>
      <c r="C949" s="82" t="s">
        <v>27</v>
      </c>
      <c r="D949" s="82" t="s">
        <v>28</v>
      </c>
      <c r="E949" s="82" t="s">
        <v>28</v>
      </c>
      <c r="F949" s="82" t="s">
        <v>29</v>
      </c>
      <c r="G949" s="82" t="s">
        <v>1887</v>
      </c>
      <c r="H949" s="82" t="s">
        <v>8165</v>
      </c>
      <c r="I949" s="82" t="s">
        <v>8163</v>
      </c>
      <c r="J949" s="82">
        <v>12</v>
      </c>
      <c r="K949" s="82">
        <v>10</v>
      </c>
      <c r="L949" s="82">
        <v>2018</v>
      </c>
      <c r="M949" s="76">
        <f t="shared" si="14"/>
        <v>43385</v>
      </c>
      <c r="N949" s="80" t="s">
        <v>2730</v>
      </c>
      <c r="O949" s="82">
        <v>19</v>
      </c>
      <c r="P949" s="82" t="s">
        <v>4506</v>
      </c>
      <c r="Q949" s="82" t="s">
        <v>4456</v>
      </c>
      <c r="R949" s="82" t="s">
        <v>4507</v>
      </c>
      <c r="S949" s="82" t="s">
        <v>4508</v>
      </c>
      <c r="T949" s="82" t="s">
        <v>4456</v>
      </c>
      <c r="U949" s="82" t="s">
        <v>4456</v>
      </c>
      <c r="V949" s="82" t="s">
        <v>4456</v>
      </c>
      <c r="W949" s="82" t="s">
        <v>173</v>
      </c>
      <c r="X949" s="82" t="s">
        <v>4517</v>
      </c>
      <c r="Y949" s="82" t="s">
        <v>4457</v>
      </c>
      <c r="Z949" s="80" t="str">
        <f>IF(OR(R:R="",S:S=""),"Missing",IF(OR(S:S="Both EC and Condoms",S:S="Condom",S:S="EC"),"Yes",IF(AND(R:R&lt;&gt;"0: No Method",R:R&lt;&gt;"6: EC",R:R&lt;&gt;"5: Condoms"),"Yes","No")))</f>
        <v>No</v>
      </c>
      <c r="AA9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49" s="80" t="str">
        <f>IF(W:W="Pregnant","Pregnant",IF(AND(Z:Z="No",AA:AA="Yes"),"Adopter",IF(Z:Z="Yes","Continuing User",IF(AND(Z:Z="No",AA:AA="No"),"Non-user","Missing"))))</f>
        <v>Adopter</v>
      </c>
      <c r="AC949" s="80">
        <f>VLOOKUP(N949,Registration!O:P,2,FALSE)</f>
        <v>19</v>
      </c>
      <c r="AD949" s="82" t="s">
        <v>4510</v>
      </c>
    </row>
    <row r="950" spans="1:34" s="80" customFormat="1" ht="23.1" customHeight="1">
      <c r="A950" s="82" t="s">
        <v>91</v>
      </c>
      <c r="B950" s="82" t="s">
        <v>26</v>
      </c>
      <c r="C950" s="82" t="s">
        <v>27</v>
      </c>
      <c r="D950" s="82" t="s">
        <v>28</v>
      </c>
      <c r="E950" s="82" t="s">
        <v>28</v>
      </c>
      <c r="F950" s="82" t="s">
        <v>29</v>
      </c>
      <c r="G950" s="82" t="s">
        <v>1887</v>
      </c>
      <c r="H950" s="82" t="s">
        <v>8165</v>
      </c>
      <c r="I950" s="82" t="s">
        <v>8162</v>
      </c>
      <c r="J950" s="82">
        <v>13</v>
      </c>
      <c r="K950" s="82">
        <v>10</v>
      </c>
      <c r="L950" s="82">
        <v>2018</v>
      </c>
      <c r="M950" s="76">
        <f t="shared" si="14"/>
        <v>43386</v>
      </c>
      <c r="N950" s="80" t="s">
        <v>2734</v>
      </c>
      <c r="O950" s="82">
        <v>15</v>
      </c>
      <c r="P950" s="82" t="s">
        <v>4506</v>
      </c>
      <c r="Q950" s="82" t="s">
        <v>4456</v>
      </c>
      <c r="R950" s="82" t="s">
        <v>4507</v>
      </c>
      <c r="S950" s="82" t="s">
        <v>4508</v>
      </c>
      <c r="T950" s="82" t="s">
        <v>4457</v>
      </c>
      <c r="U950" s="82" t="s">
        <v>4457</v>
      </c>
      <c r="V950" s="82" t="s">
        <v>4457</v>
      </c>
      <c r="W950" s="82" t="s">
        <v>173</v>
      </c>
      <c r="X950" s="82" t="s">
        <v>4507</v>
      </c>
      <c r="Y950" s="82" t="s">
        <v>4457</v>
      </c>
      <c r="Z950" s="80" t="str">
        <f>IF(OR(R:R="",S:S=""),"Missing",IF(OR(S:S="Both EC and Condoms",S:S="Condom",S:S="EC"),"Yes",IF(AND(R:R&lt;&gt;"0: No Method",R:R&lt;&gt;"6: EC",R:R&lt;&gt;"5: Condoms"),"Yes","No")))</f>
        <v>No</v>
      </c>
      <c r="AA9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50" s="80" t="s">
        <v>4509</v>
      </c>
      <c r="AC950" s="80">
        <f>VLOOKUP(N950,Registration!O:P,2,FALSE)</f>
        <v>15</v>
      </c>
      <c r="AD950" s="82" t="s">
        <v>4510</v>
      </c>
    </row>
    <row r="951" spans="1:34" s="80" customFormat="1" ht="23.1" customHeight="1">
      <c r="A951" s="82" t="s">
        <v>91</v>
      </c>
      <c r="B951" s="82" t="s">
        <v>26</v>
      </c>
      <c r="C951" s="82" t="s">
        <v>27</v>
      </c>
      <c r="D951" s="82" t="s">
        <v>28</v>
      </c>
      <c r="E951" s="82" t="s">
        <v>28</v>
      </c>
      <c r="F951" s="82" t="s">
        <v>29</v>
      </c>
      <c r="G951" s="82" t="s">
        <v>1887</v>
      </c>
      <c r="H951" s="82" t="s">
        <v>8165</v>
      </c>
      <c r="I951" s="82" t="s">
        <v>8162</v>
      </c>
      <c r="J951" s="82">
        <v>13</v>
      </c>
      <c r="K951" s="82">
        <v>10</v>
      </c>
      <c r="L951" s="82">
        <v>2018</v>
      </c>
      <c r="M951" s="76">
        <f t="shared" si="14"/>
        <v>43386</v>
      </c>
      <c r="N951" s="80" t="s">
        <v>2732</v>
      </c>
      <c r="O951" s="82">
        <v>17</v>
      </c>
      <c r="P951" s="82" t="s">
        <v>4506</v>
      </c>
      <c r="Q951" s="82" t="s">
        <v>4456</v>
      </c>
      <c r="R951" s="82" t="s">
        <v>4507</v>
      </c>
      <c r="S951" s="82" t="s">
        <v>4508</v>
      </c>
      <c r="T951" s="82" t="s">
        <v>4457</v>
      </c>
      <c r="U951" s="82" t="s">
        <v>4457</v>
      </c>
      <c r="V951" s="82" t="s">
        <v>4457</v>
      </c>
      <c r="W951" s="82" t="s">
        <v>173</v>
      </c>
      <c r="X951" s="82" t="s">
        <v>4507</v>
      </c>
      <c r="Y951" s="82" t="s">
        <v>4457</v>
      </c>
      <c r="Z951" s="80" t="str">
        <f>IF(OR(R:R="",S:S=""),"Missing",IF(OR(S:S="Both EC and Condoms",S:S="Condom",S:S="EC"),"Yes",IF(AND(R:R&lt;&gt;"0: No Method",R:R&lt;&gt;"6: EC",R:R&lt;&gt;"5: Condoms"),"Yes","No")))</f>
        <v>No</v>
      </c>
      <c r="AA9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51" s="80" t="s">
        <v>4509</v>
      </c>
      <c r="AC951" s="80">
        <f>VLOOKUP(N951,Registration!O:P,2,FALSE)</f>
        <v>17</v>
      </c>
      <c r="AD951" s="82" t="s">
        <v>4510</v>
      </c>
    </row>
    <row r="952" spans="1:34" s="80" customFormat="1" ht="23.1" customHeight="1">
      <c r="A952" s="82" t="s">
        <v>91</v>
      </c>
      <c r="B952" s="82" t="s">
        <v>26</v>
      </c>
      <c r="C952" s="82" t="s">
        <v>27</v>
      </c>
      <c r="D952" s="82" t="s">
        <v>28</v>
      </c>
      <c r="E952" s="82" t="s">
        <v>28</v>
      </c>
      <c r="F952" s="82" t="s">
        <v>29</v>
      </c>
      <c r="G952" s="82" t="s">
        <v>1887</v>
      </c>
      <c r="H952" s="82" t="s">
        <v>8165</v>
      </c>
      <c r="I952" s="82" t="s">
        <v>8162</v>
      </c>
      <c r="J952" s="82">
        <v>13</v>
      </c>
      <c r="K952" s="82">
        <v>10</v>
      </c>
      <c r="L952" s="82">
        <v>2018</v>
      </c>
      <c r="M952" s="76">
        <f t="shared" si="14"/>
        <v>43386</v>
      </c>
      <c r="N952" s="80" t="s">
        <v>2441</v>
      </c>
      <c r="O952" s="82">
        <v>15</v>
      </c>
      <c r="P952" s="82" t="s">
        <v>4511</v>
      </c>
      <c r="Q952" s="82" t="s">
        <v>4456</v>
      </c>
      <c r="R952" s="82" t="s">
        <v>4512</v>
      </c>
      <c r="S952" s="82" t="s">
        <v>4508</v>
      </c>
      <c r="T952" s="82" t="s">
        <v>4457</v>
      </c>
      <c r="U952" s="82" t="s">
        <v>4457</v>
      </c>
      <c r="V952" s="82" t="s">
        <v>4457</v>
      </c>
      <c r="W952" s="82" t="s">
        <v>173</v>
      </c>
      <c r="X952" s="82" t="s">
        <v>4517</v>
      </c>
      <c r="Y952" s="82" t="s">
        <v>4457</v>
      </c>
      <c r="Z952" s="80" t="str">
        <f>IF(OR(R:R="",S:S=""),"Missing",IF(OR(S:S="Both EC and Condoms",S:S="Condom",S:S="EC"),"Yes",IF(AND(R:R&lt;&gt;"0: No Method",R:R&lt;&gt;"6: EC",R:R&lt;&gt;"5: Condoms"),"Yes","No")))</f>
        <v>No</v>
      </c>
      <c r="AA9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52" s="80" t="str">
        <f>IF(W:W="Pregnant","Pregnant",IF(AND(Z:Z="No",AA:AA="Yes"),"Adopter",IF(Z:Z="Yes","Continuing User",IF(AND(Z:Z="No",AA:AA="No"),"Non-user","Missing"))))</f>
        <v>Adopter</v>
      </c>
      <c r="AC952" s="80">
        <f>VLOOKUP(N952,Registration!O:P,2,FALSE)</f>
        <v>15</v>
      </c>
      <c r="AD952" s="82" t="s">
        <v>4510</v>
      </c>
    </row>
    <row r="953" spans="1:34" s="80" customFormat="1" ht="23.1" customHeight="1">
      <c r="A953" s="82" t="s">
        <v>92</v>
      </c>
      <c r="B953" s="82" t="s">
        <v>26</v>
      </c>
      <c r="C953" s="82" t="s">
        <v>27</v>
      </c>
      <c r="D953" s="82" t="s">
        <v>28</v>
      </c>
      <c r="E953" s="82" t="s">
        <v>28</v>
      </c>
      <c r="F953" s="82" t="s">
        <v>111</v>
      </c>
      <c r="G953" s="82" t="s">
        <v>167</v>
      </c>
      <c r="H953" s="82" t="s">
        <v>8159</v>
      </c>
      <c r="I953" s="82" t="s">
        <v>8161</v>
      </c>
      <c r="J953" s="82">
        <v>15</v>
      </c>
      <c r="K953" s="82">
        <v>10</v>
      </c>
      <c r="L953" s="82">
        <v>2018</v>
      </c>
      <c r="M953" s="76">
        <f t="shared" si="14"/>
        <v>43388</v>
      </c>
      <c r="N953" s="80" t="s">
        <v>960</v>
      </c>
      <c r="O953" s="82">
        <v>19</v>
      </c>
      <c r="P953" s="82" t="s">
        <v>4506</v>
      </c>
      <c r="Q953" s="82" t="s">
        <v>4456</v>
      </c>
      <c r="R953" s="82" t="s">
        <v>4507</v>
      </c>
      <c r="S953" s="82" t="s">
        <v>4508</v>
      </c>
      <c r="T953" s="82" t="s">
        <v>4456</v>
      </c>
      <c r="U953" s="82" t="s">
        <v>4456</v>
      </c>
      <c r="V953" s="82" t="s">
        <v>4456</v>
      </c>
      <c r="W953" s="82" t="s">
        <v>173</v>
      </c>
      <c r="X953" s="82" t="s">
        <v>4515</v>
      </c>
      <c r="Y953" s="82" t="s">
        <v>4457</v>
      </c>
      <c r="Z953" s="80" t="str">
        <f>IF(OR(R:R="",S:S=""),"Missing",IF(OR(S:S="Both EC and Condoms",S:S="Condom",S:S="EC"),"Yes",IF(AND(R:R&lt;&gt;"0: No Method",R:R&lt;&gt;"6: EC",R:R&lt;&gt;"5: Condoms"),"Yes","No")))</f>
        <v>No</v>
      </c>
      <c r="AA9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53" s="80" t="str">
        <f>IF(W:W="Pregnant","Pregnant",IF(AND(Z:Z="No",AA:AA="Yes"),"Adopter",IF(Z:Z="Yes","Continuing User",IF(AND(Z:Z="No",AA:AA="No"),"Non-user","Missing"))))</f>
        <v>Adopter</v>
      </c>
      <c r="AC953" s="80">
        <f>VLOOKUP(N953,Registration!O:P,2,FALSE)</f>
        <v>19</v>
      </c>
      <c r="AD953" s="82" t="s">
        <v>4510</v>
      </c>
    </row>
    <row r="954" spans="1:34" s="80" customFormat="1" ht="23.1" customHeight="1">
      <c r="A954" s="82" t="s">
        <v>92</v>
      </c>
      <c r="B954" s="82" t="s">
        <v>26</v>
      </c>
      <c r="C954" s="82" t="s">
        <v>27</v>
      </c>
      <c r="D954" s="82" t="s">
        <v>28</v>
      </c>
      <c r="E954" s="82" t="s">
        <v>28</v>
      </c>
      <c r="F954" s="82" t="s">
        <v>111</v>
      </c>
      <c r="G954" s="82" t="s">
        <v>167</v>
      </c>
      <c r="H954" s="82" t="s">
        <v>8159</v>
      </c>
      <c r="I954" s="82" t="s">
        <v>8161</v>
      </c>
      <c r="J954" s="82">
        <v>16</v>
      </c>
      <c r="K954" s="82">
        <v>10</v>
      </c>
      <c r="L954" s="82">
        <v>2018</v>
      </c>
      <c r="M954" s="76">
        <f t="shared" si="14"/>
        <v>43389</v>
      </c>
      <c r="N954" s="80" t="s">
        <v>962</v>
      </c>
      <c r="O954" s="82">
        <v>19</v>
      </c>
      <c r="P954" s="82" t="s">
        <v>4506</v>
      </c>
      <c r="Q954" s="82" t="s">
        <v>4456</v>
      </c>
      <c r="R954" s="82" t="s">
        <v>4507</v>
      </c>
      <c r="S954" s="82" t="s">
        <v>4508</v>
      </c>
      <c r="T954" s="82" t="s">
        <v>4456</v>
      </c>
      <c r="U954" s="82" t="s">
        <v>4456</v>
      </c>
      <c r="V954" s="82" t="s">
        <v>4456</v>
      </c>
      <c r="W954" s="82" t="s">
        <v>173</v>
      </c>
      <c r="X954" s="82" t="s">
        <v>4521</v>
      </c>
      <c r="Y954" s="82" t="s">
        <v>4456</v>
      </c>
      <c r="Z954" s="80" t="str">
        <f>IF(OR(R:R="",S:S=""),"Missing",IF(OR(S:S="Both EC and Condoms",S:S="Condom",S:S="EC"),"Yes",IF(AND(R:R&lt;&gt;"0: No Method",R:R&lt;&gt;"6: EC",R:R&lt;&gt;"5: Condoms"),"Yes","No")))</f>
        <v>No</v>
      </c>
      <c r="AA9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54" s="80" t="str">
        <f>IF(W:W="Pregnant","Pregnant",IF(AND(Z:Z="No",AA:AA="Yes"),"Adopter",IF(Z:Z="Yes","Continuing User",IF(AND(Z:Z="No",AA:AA="No"),"Non-user","Missing"))))</f>
        <v>Adopter</v>
      </c>
      <c r="AC954" s="80">
        <f>VLOOKUP(N954,Registration!O:P,2,FALSE)</f>
        <v>19</v>
      </c>
      <c r="AD954" s="82" t="s">
        <v>4510</v>
      </c>
    </row>
    <row r="955" spans="1:34" s="80" customFormat="1" ht="23.1" customHeight="1">
      <c r="A955" s="82" t="s">
        <v>92</v>
      </c>
      <c r="B955" s="82" t="s">
        <v>26</v>
      </c>
      <c r="C955" s="82" t="s">
        <v>27</v>
      </c>
      <c r="D955" s="82" t="s">
        <v>28</v>
      </c>
      <c r="E955" s="82" t="s">
        <v>28</v>
      </c>
      <c r="F955" s="82" t="s">
        <v>111</v>
      </c>
      <c r="G955" s="82" t="s">
        <v>167</v>
      </c>
      <c r="H955" s="82" t="s">
        <v>8159</v>
      </c>
      <c r="I955" s="82" t="s">
        <v>8161</v>
      </c>
      <c r="J955" s="82">
        <v>17</v>
      </c>
      <c r="K955" s="82">
        <v>10</v>
      </c>
      <c r="L955" s="82">
        <v>2018</v>
      </c>
      <c r="M955" s="76">
        <f t="shared" si="14"/>
        <v>43390</v>
      </c>
      <c r="N955" s="80" t="s">
        <v>964</v>
      </c>
      <c r="O955" s="82">
        <v>19</v>
      </c>
      <c r="P955" s="82" t="s">
        <v>4506</v>
      </c>
      <c r="Q955" s="82" t="s">
        <v>4456</v>
      </c>
      <c r="R955" s="82" t="s">
        <v>4507</v>
      </c>
      <c r="S955" s="82" t="s">
        <v>4508</v>
      </c>
      <c r="T955" s="82" t="s">
        <v>4456</v>
      </c>
      <c r="U955" s="82" t="s">
        <v>4456</v>
      </c>
      <c r="V955" s="82" t="s">
        <v>4456</v>
      </c>
      <c r="W955" s="82" t="s">
        <v>173</v>
      </c>
      <c r="X955" s="82" t="s">
        <v>4515</v>
      </c>
      <c r="Y955" s="82" t="s">
        <v>4457</v>
      </c>
      <c r="Z955" s="80" t="str">
        <f>IF(OR(R:R="",S:S=""),"Missing",IF(OR(S:S="Both EC and Condoms",S:S="Condom",S:S="EC"),"Yes",IF(AND(R:R&lt;&gt;"0: No Method",R:R&lt;&gt;"6: EC",R:R&lt;&gt;"5: Condoms"),"Yes","No")))</f>
        <v>No</v>
      </c>
      <c r="AA9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55" s="80" t="str">
        <f>IF(W:W="Pregnant","Pregnant",IF(AND(Z:Z="No",AA:AA="Yes"),"Adopter",IF(Z:Z="Yes","Continuing User",IF(AND(Z:Z="No",AA:AA="No"),"Non-user","Missing"))))</f>
        <v>Adopter</v>
      </c>
      <c r="AC955" s="80">
        <f>VLOOKUP(N955,Registration!O:P,2,FALSE)</f>
        <v>19</v>
      </c>
      <c r="AD955" s="82" t="s">
        <v>4510</v>
      </c>
    </row>
    <row r="956" spans="1:34" s="80" customFormat="1" ht="23.1" customHeight="1">
      <c r="A956" s="82" t="s">
        <v>92</v>
      </c>
      <c r="B956" s="82" t="s">
        <v>26</v>
      </c>
      <c r="C956" s="82" t="s">
        <v>27</v>
      </c>
      <c r="D956" s="82" t="s">
        <v>28</v>
      </c>
      <c r="E956" s="82" t="s">
        <v>28</v>
      </c>
      <c r="F956" s="82" t="s">
        <v>111</v>
      </c>
      <c r="G956" s="82" t="s">
        <v>167</v>
      </c>
      <c r="H956" s="82" t="s">
        <v>8159</v>
      </c>
      <c r="I956" s="82" t="s">
        <v>8160</v>
      </c>
      <c r="J956" s="82">
        <v>18</v>
      </c>
      <c r="K956" s="82">
        <v>10</v>
      </c>
      <c r="L956" s="82">
        <v>2018</v>
      </c>
      <c r="M956" s="76">
        <f t="shared" si="14"/>
        <v>43391</v>
      </c>
      <c r="N956" s="80" t="s">
        <v>254</v>
      </c>
      <c r="O956" s="82">
        <v>18</v>
      </c>
      <c r="P956" s="82" t="s">
        <v>4506</v>
      </c>
      <c r="Q956" s="82" t="s">
        <v>4456</v>
      </c>
      <c r="R956" s="82" t="s">
        <v>4507</v>
      </c>
      <c r="S956" s="82" t="s">
        <v>4508</v>
      </c>
      <c r="T956" s="82" t="s">
        <v>4456</v>
      </c>
      <c r="U956" s="82" t="s">
        <v>4456</v>
      </c>
      <c r="V956" s="82" t="s">
        <v>4456</v>
      </c>
      <c r="W956" s="82" t="s">
        <v>173</v>
      </c>
      <c r="X956" s="82" t="s">
        <v>4521</v>
      </c>
      <c r="Y956" s="82" t="s">
        <v>4456</v>
      </c>
      <c r="Z956" s="80" t="str">
        <f>IF(OR(R:R="",S:S=""),"Missing",IF(OR(S:S="Both EC and Condoms",S:S="Condom",S:S="EC"),"Yes",IF(AND(R:R&lt;&gt;"0: No Method",R:R&lt;&gt;"6: EC",R:R&lt;&gt;"5: Condoms"),"Yes","No")))</f>
        <v>No</v>
      </c>
      <c r="AA9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56" s="80" t="str">
        <f>IF(W:W="Pregnant","Pregnant",IF(AND(Z:Z="No",AA:AA="Yes"),"Adopter",IF(Z:Z="Yes","Continuing User",IF(AND(Z:Z="No",AA:AA="No"),"Non-user","Missing"))))</f>
        <v>Adopter</v>
      </c>
      <c r="AC956" s="80">
        <f>VLOOKUP(N956,Registration!O:P,2,FALSE)</f>
        <v>19</v>
      </c>
      <c r="AD956" s="82" t="s">
        <v>4510</v>
      </c>
    </row>
    <row r="957" spans="1:34" s="80" customFormat="1" ht="23.1" customHeight="1">
      <c r="A957" s="82" t="s">
        <v>92</v>
      </c>
      <c r="B957" s="82" t="s">
        <v>26</v>
      </c>
      <c r="C957" s="82" t="s">
        <v>27</v>
      </c>
      <c r="D957" s="82" t="s">
        <v>28</v>
      </c>
      <c r="E957" s="82" t="s">
        <v>28</v>
      </c>
      <c r="F957" s="82" t="s">
        <v>111</v>
      </c>
      <c r="G957" s="82" t="s">
        <v>167</v>
      </c>
      <c r="H957" s="82" t="s">
        <v>8159</v>
      </c>
      <c r="I957" s="82" t="s">
        <v>8161</v>
      </c>
      <c r="J957" s="82">
        <v>19</v>
      </c>
      <c r="K957" s="82">
        <v>10</v>
      </c>
      <c r="L957" s="82">
        <v>2018</v>
      </c>
      <c r="M957" s="76">
        <f t="shared" si="14"/>
        <v>43392</v>
      </c>
      <c r="N957" s="80" t="s">
        <v>966</v>
      </c>
      <c r="O957" s="82">
        <v>19</v>
      </c>
      <c r="P957" s="82" t="s">
        <v>4506</v>
      </c>
      <c r="Q957" s="82" t="s">
        <v>4456</v>
      </c>
      <c r="R957" s="82" t="s">
        <v>4507</v>
      </c>
      <c r="S957" s="82" t="s">
        <v>4508</v>
      </c>
      <c r="T957" s="82" t="s">
        <v>4456</v>
      </c>
      <c r="U957" s="82" t="s">
        <v>4456</v>
      </c>
      <c r="V957" s="82" t="s">
        <v>4456</v>
      </c>
      <c r="W957" s="82" t="s">
        <v>173</v>
      </c>
      <c r="X957" s="82" t="s">
        <v>4521</v>
      </c>
      <c r="Y957" s="82" t="s">
        <v>4456</v>
      </c>
      <c r="Z957" s="80" t="str">
        <f>IF(OR(R:R="",S:S=""),"Missing",IF(OR(S:S="Both EC and Condoms",S:S="Condom",S:S="EC"),"Yes",IF(AND(R:R&lt;&gt;"0: No Method",R:R&lt;&gt;"6: EC",R:R&lt;&gt;"5: Condoms"),"Yes","No")))</f>
        <v>No</v>
      </c>
      <c r="AA9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57" s="80" t="str">
        <f>IF(W:W="Pregnant","Pregnant",IF(AND(Z:Z="No",AA:AA="Yes"),"Adopter",IF(Z:Z="Yes","Continuing User",IF(AND(Z:Z="No",AA:AA="No"),"Non-user","Missing"))))</f>
        <v>Adopter</v>
      </c>
      <c r="AC957" s="80">
        <f>VLOOKUP(N957,Registration!O:P,2,FALSE)</f>
        <v>19</v>
      </c>
      <c r="AD957" s="82" t="s">
        <v>4510</v>
      </c>
    </row>
    <row r="958" spans="1:34" s="80" customFormat="1" ht="23.1" customHeight="1">
      <c r="A958" s="82" t="s">
        <v>92</v>
      </c>
      <c r="B958" s="82" t="s">
        <v>26</v>
      </c>
      <c r="C958" s="82" t="s">
        <v>27</v>
      </c>
      <c r="D958" s="82" t="s">
        <v>28</v>
      </c>
      <c r="E958" s="82" t="s">
        <v>28</v>
      </c>
      <c r="F958" s="82" t="s">
        <v>111</v>
      </c>
      <c r="G958" s="82" t="s">
        <v>167</v>
      </c>
      <c r="H958" s="82" t="s">
        <v>8159</v>
      </c>
      <c r="I958" s="82" t="s">
        <v>8161</v>
      </c>
      <c r="J958" s="82">
        <v>19</v>
      </c>
      <c r="K958" s="82">
        <v>10</v>
      </c>
      <c r="L958" s="82">
        <v>2018</v>
      </c>
      <c r="M958" s="76">
        <f t="shared" si="14"/>
        <v>43392</v>
      </c>
      <c r="N958" s="80" t="s">
        <v>968</v>
      </c>
      <c r="O958" s="82">
        <v>19</v>
      </c>
      <c r="P958" s="82" t="s">
        <v>4506</v>
      </c>
      <c r="Q958" s="82" t="s">
        <v>4456</v>
      </c>
      <c r="R958" s="82" t="s">
        <v>4507</v>
      </c>
      <c r="S958" s="82" t="s">
        <v>4508</v>
      </c>
      <c r="T958" s="82" t="s">
        <v>4456</v>
      </c>
      <c r="U958" s="82" t="s">
        <v>4456</v>
      </c>
      <c r="V958" s="82" t="s">
        <v>4456</v>
      </c>
      <c r="W958" s="82" t="s">
        <v>173</v>
      </c>
      <c r="X958" s="82" t="s">
        <v>4515</v>
      </c>
      <c r="Y958" s="82" t="s">
        <v>4457</v>
      </c>
      <c r="Z958" s="80" t="str">
        <f>IF(OR(R:R="",S:S=""),"Missing",IF(OR(S:S="Both EC and Condoms",S:S="Condom",S:S="EC"),"Yes",IF(AND(R:R&lt;&gt;"0: No Method",R:R&lt;&gt;"6: EC",R:R&lt;&gt;"5: Condoms"),"Yes","No")))</f>
        <v>No</v>
      </c>
      <c r="AA9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58" s="80" t="str">
        <f>IF(W:W="Pregnant","Pregnant",IF(AND(Z:Z="No",AA:AA="Yes"),"Adopter",IF(Z:Z="Yes","Continuing User",IF(AND(Z:Z="No",AA:AA="No"),"Non-user","Missing"))))</f>
        <v>Adopter</v>
      </c>
      <c r="AC958" s="80">
        <f>VLOOKUP(N958,Registration!O:P,2,FALSE)</f>
        <v>19</v>
      </c>
      <c r="AD958" s="82" t="s">
        <v>4510</v>
      </c>
    </row>
    <row r="959" spans="1:34" s="80" customFormat="1" ht="23.1" customHeight="1">
      <c r="A959" s="82" t="s">
        <v>92</v>
      </c>
      <c r="B959" s="82" t="s">
        <v>26</v>
      </c>
      <c r="C959" s="82" t="s">
        <v>27</v>
      </c>
      <c r="D959" s="82" t="s">
        <v>28</v>
      </c>
      <c r="E959" s="82" t="s">
        <v>28</v>
      </c>
      <c r="F959" s="82" t="s">
        <v>111</v>
      </c>
      <c r="G959" s="82" t="s">
        <v>167</v>
      </c>
      <c r="H959" s="82" t="s">
        <v>8159</v>
      </c>
      <c r="I959" s="82" t="s">
        <v>8161</v>
      </c>
      <c r="J959" s="82">
        <v>19</v>
      </c>
      <c r="K959" s="82">
        <v>10</v>
      </c>
      <c r="L959" s="82">
        <v>2018</v>
      </c>
      <c r="M959" s="76">
        <f t="shared" si="14"/>
        <v>43392</v>
      </c>
      <c r="N959" s="80" t="s">
        <v>970</v>
      </c>
      <c r="O959" s="82">
        <v>19</v>
      </c>
      <c r="P959" s="82" t="s">
        <v>4506</v>
      </c>
      <c r="Q959" s="82" t="s">
        <v>4456</v>
      </c>
      <c r="R959" s="82" t="s">
        <v>4507</v>
      </c>
      <c r="S959" s="82" t="s">
        <v>4508</v>
      </c>
      <c r="T959" s="82" t="s">
        <v>4456</v>
      </c>
      <c r="U959" s="82" t="s">
        <v>4456</v>
      </c>
      <c r="V959" s="82" t="s">
        <v>4456</v>
      </c>
      <c r="W959" s="82" t="s">
        <v>173</v>
      </c>
      <c r="X959" s="82" t="s">
        <v>4515</v>
      </c>
      <c r="Y959" s="82" t="s">
        <v>4457</v>
      </c>
      <c r="Z959" s="80" t="str">
        <f>IF(OR(R:R="",S:S=""),"Missing",IF(OR(S:S="Both EC and Condoms",S:S="Condom",S:S="EC"),"Yes",IF(AND(R:R&lt;&gt;"0: No Method",R:R&lt;&gt;"6: EC",R:R&lt;&gt;"5: Condoms"),"Yes","No")))</f>
        <v>No</v>
      </c>
      <c r="AA9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59" s="80" t="str">
        <f>IF(W:W="Pregnant","Pregnant",IF(AND(Z:Z="No",AA:AA="Yes"),"Adopter",IF(Z:Z="Yes","Continuing User",IF(AND(Z:Z="No",AA:AA="No"),"Non-user","Missing"))))</f>
        <v>Adopter</v>
      </c>
      <c r="AC959" s="80">
        <f>VLOOKUP(N959,Registration!O:P,2,FALSE)</f>
        <v>19</v>
      </c>
      <c r="AD959" s="82" t="s">
        <v>4510</v>
      </c>
    </row>
    <row r="960" spans="1:34" s="80" customFormat="1" ht="23.1" customHeight="1">
      <c r="A960" s="82" t="s">
        <v>92</v>
      </c>
      <c r="B960" s="82" t="s">
        <v>26</v>
      </c>
      <c r="C960" s="82" t="s">
        <v>27</v>
      </c>
      <c r="D960" s="82" t="s">
        <v>28</v>
      </c>
      <c r="E960" s="82" t="s">
        <v>28</v>
      </c>
      <c r="F960" s="82" t="s">
        <v>29</v>
      </c>
      <c r="G960" s="82" t="s">
        <v>1887</v>
      </c>
      <c r="H960" s="82" t="s">
        <v>8165</v>
      </c>
      <c r="I960" s="82" t="s">
        <v>8163</v>
      </c>
      <c r="J960" s="82">
        <v>15</v>
      </c>
      <c r="K960" s="82">
        <v>10</v>
      </c>
      <c r="L960" s="82">
        <v>2018</v>
      </c>
      <c r="M960" s="76">
        <f t="shared" si="14"/>
        <v>43388</v>
      </c>
      <c r="N960" s="80" t="s">
        <v>2737</v>
      </c>
      <c r="O960" s="82">
        <v>19</v>
      </c>
      <c r="P960" s="82" t="s">
        <v>4506</v>
      </c>
      <c r="Q960" s="82" t="s">
        <v>4456</v>
      </c>
      <c r="R960" s="82" t="s">
        <v>4507</v>
      </c>
      <c r="S960" s="82" t="s">
        <v>4508</v>
      </c>
      <c r="T960" s="82" t="s">
        <v>4457</v>
      </c>
      <c r="U960" s="82" t="s">
        <v>4457</v>
      </c>
      <c r="V960" s="82" t="s">
        <v>4457</v>
      </c>
      <c r="W960" s="82" t="s">
        <v>173</v>
      </c>
      <c r="X960" s="82" t="s">
        <v>4517</v>
      </c>
      <c r="Y960" s="82" t="s">
        <v>4457</v>
      </c>
      <c r="Z960" s="80" t="str">
        <f>IF(OR(R:R="",S:S=""),"Missing",IF(OR(S:S="Both EC and Condoms",S:S="Condom",S:S="EC"),"Yes",IF(AND(R:R&lt;&gt;"0: No Method",R:R&lt;&gt;"6: EC",R:R&lt;&gt;"5: Condoms"),"Yes","No")))</f>
        <v>No</v>
      </c>
      <c r="AA9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60" s="80" t="str">
        <f>IF(W:W="Pregnant","Pregnant",IF(AND(Z:Z="No",AA:AA="Yes"),"Adopter",IF(Z:Z="Yes","Continuing User",IF(AND(Z:Z="No",AA:AA="No"),"Non-user","Missing"))))</f>
        <v>Adopter</v>
      </c>
      <c r="AC960" s="80">
        <f>VLOOKUP(N960,Registration!O:P,2,FALSE)</f>
        <v>19</v>
      </c>
      <c r="AD960" s="82" t="s">
        <v>4510</v>
      </c>
    </row>
    <row r="961" spans="1:30" s="80" customFormat="1" ht="23.1" customHeight="1">
      <c r="A961" s="82" t="s">
        <v>92</v>
      </c>
      <c r="B961" s="82" t="s">
        <v>26</v>
      </c>
      <c r="C961" s="82" t="s">
        <v>27</v>
      </c>
      <c r="D961" s="82" t="s">
        <v>28</v>
      </c>
      <c r="E961" s="82" t="s">
        <v>28</v>
      </c>
      <c r="F961" s="82" t="s">
        <v>29</v>
      </c>
      <c r="G961" s="82" t="s">
        <v>1887</v>
      </c>
      <c r="H961" s="82" t="s">
        <v>8165</v>
      </c>
      <c r="I961" s="82" t="s">
        <v>8163</v>
      </c>
      <c r="J961" s="82">
        <v>16</v>
      </c>
      <c r="K961" s="82">
        <v>10</v>
      </c>
      <c r="L961" s="82">
        <v>2018</v>
      </c>
      <c r="M961" s="76">
        <f t="shared" si="14"/>
        <v>43389</v>
      </c>
      <c r="N961" s="80" t="s">
        <v>2739</v>
      </c>
      <c r="O961" s="82">
        <v>18</v>
      </c>
      <c r="P961" s="82" t="s">
        <v>4506</v>
      </c>
      <c r="Q961" s="82" t="s">
        <v>4456</v>
      </c>
      <c r="R961" s="82" t="s">
        <v>4507</v>
      </c>
      <c r="S961" s="82" t="s">
        <v>4508</v>
      </c>
      <c r="T961" s="82" t="s">
        <v>4457</v>
      </c>
      <c r="U961" s="82" t="s">
        <v>4457</v>
      </c>
      <c r="V961" s="82" t="s">
        <v>4457</v>
      </c>
      <c r="W961" s="82" t="s">
        <v>173</v>
      </c>
      <c r="X961" s="82" t="s">
        <v>4507</v>
      </c>
      <c r="Y961" s="82" t="s">
        <v>4457</v>
      </c>
      <c r="Z961" s="80" t="str">
        <f>IF(OR(R:R="",S:S=""),"Missing",IF(OR(S:S="Both EC and Condoms",S:S="Condom",S:S="EC"),"Yes",IF(AND(R:R&lt;&gt;"0: No Method",R:R&lt;&gt;"6: EC",R:R&lt;&gt;"5: Condoms"),"Yes","No")))</f>
        <v>No</v>
      </c>
      <c r="AA9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61" s="80" t="s">
        <v>4509</v>
      </c>
      <c r="AC961" s="80">
        <f>VLOOKUP(N961,Registration!O:P,2,FALSE)</f>
        <v>18</v>
      </c>
      <c r="AD961" s="82" t="s">
        <v>4510</v>
      </c>
    </row>
    <row r="962" spans="1:30" s="80" customFormat="1" ht="23.1" customHeight="1">
      <c r="A962" s="82" t="s">
        <v>92</v>
      </c>
      <c r="B962" s="82" t="s">
        <v>26</v>
      </c>
      <c r="C962" s="82" t="s">
        <v>27</v>
      </c>
      <c r="D962" s="82" t="s">
        <v>28</v>
      </c>
      <c r="E962" s="82" t="s">
        <v>28</v>
      </c>
      <c r="F962" s="82" t="s">
        <v>29</v>
      </c>
      <c r="G962" s="82" t="s">
        <v>1887</v>
      </c>
      <c r="H962" s="82" t="s">
        <v>8165</v>
      </c>
      <c r="I962" s="82" t="s">
        <v>8163</v>
      </c>
      <c r="J962" s="82">
        <v>16</v>
      </c>
      <c r="K962" s="82">
        <v>10</v>
      </c>
      <c r="L962" s="82">
        <v>2018</v>
      </c>
      <c r="M962" s="76">
        <f t="shared" ref="M962:M1025" si="15">DATE(L962,K962,J962)</f>
        <v>43389</v>
      </c>
      <c r="N962" s="80" t="s">
        <v>2261</v>
      </c>
      <c r="O962" s="82">
        <v>19</v>
      </c>
      <c r="P962" s="82" t="s">
        <v>4506</v>
      </c>
      <c r="Q962" s="82" t="s">
        <v>4456</v>
      </c>
      <c r="R962" s="82" t="s">
        <v>4507</v>
      </c>
      <c r="S962" s="82" t="s">
        <v>4508</v>
      </c>
      <c r="T962" s="82" t="s">
        <v>4456</v>
      </c>
      <c r="U962" s="82" t="s">
        <v>4456</v>
      </c>
      <c r="V962" s="82" t="s">
        <v>4456</v>
      </c>
      <c r="W962" s="82" t="s">
        <v>173</v>
      </c>
      <c r="X962" s="82" t="s">
        <v>4516</v>
      </c>
      <c r="Y962" s="82" t="s">
        <v>4456</v>
      </c>
      <c r="Z962" s="80" t="str">
        <f>IF(OR(R:R="",S:S=""),"Missing",IF(OR(S:S="Both EC and Condoms",S:S="Condom",S:S="EC"),"Yes",IF(AND(R:R&lt;&gt;"0: No Method",R:R&lt;&gt;"6: EC",R:R&lt;&gt;"5: Condoms"),"Yes","No")))</f>
        <v>No</v>
      </c>
      <c r="AA9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62" s="80" t="str">
        <f>IF(W:W="Pregnant","Pregnant",IF(AND(Z:Z="No",AA:AA="Yes"),"Adopter",IF(Z:Z="Yes","Continuing User",IF(AND(Z:Z="No",AA:AA="No"),"Non-user","Missing"))))</f>
        <v>Adopter</v>
      </c>
      <c r="AC962" s="80">
        <f>VLOOKUP(N962,Registration!O:P,2,FALSE)</f>
        <v>15</v>
      </c>
      <c r="AD962" s="82" t="s">
        <v>4510</v>
      </c>
    </row>
    <row r="963" spans="1:30" s="80" customFormat="1" ht="23.1" customHeight="1">
      <c r="A963" s="82" t="s">
        <v>92</v>
      </c>
      <c r="B963" s="82" t="s">
        <v>26</v>
      </c>
      <c r="C963" s="82" t="s">
        <v>27</v>
      </c>
      <c r="D963" s="82" t="s">
        <v>28</v>
      </c>
      <c r="E963" s="82" t="s">
        <v>28</v>
      </c>
      <c r="F963" s="82" t="s">
        <v>29</v>
      </c>
      <c r="G963" s="82" t="s">
        <v>1887</v>
      </c>
      <c r="H963" s="82" t="s">
        <v>8165</v>
      </c>
      <c r="I963" s="82" t="s">
        <v>8163</v>
      </c>
      <c r="J963" s="82">
        <v>16</v>
      </c>
      <c r="K963" s="82">
        <v>10</v>
      </c>
      <c r="L963" s="82">
        <v>2018</v>
      </c>
      <c r="M963" s="76">
        <f t="shared" si="15"/>
        <v>43389</v>
      </c>
      <c r="N963" s="80" t="s">
        <v>2742</v>
      </c>
      <c r="O963" s="82">
        <v>18</v>
      </c>
      <c r="P963" s="82" t="s">
        <v>4506</v>
      </c>
      <c r="Q963" s="82" t="s">
        <v>4456</v>
      </c>
      <c r="R963" s="82" t="s">
        <v>4507</v>
      </c>
      <c r="S963" s="82" t="s">
        <v>4508</v>
      </c>
      <c r="T963" s="82" t="s">
        <v>4456</v>
      </c>
      <c r="U963" s="82" t="s">
        <v>4456</v>
      </c>
      <c r="V963" s="82" t="s">
        <v>4456</v>
      </c>
      <c r="W963" s="82" t="s">
        <v>173</v>
      </c>
      <c r="X963" s="80" t="s">
        <v>4518</v>
      </c>
      <c r="Y963" s="82" t="s">
        <v>4456</v>
      </c>
      <c r="Z963" s="80" t="str">
        <f>IF(OR(R:R="",S:S=""),"Missing",IF(OR(S:S="Both EC and Condoms",S:S="Condom",S:S="EC"),"Yes",IF(AND(R:R&lt;&gt;"0: No Method",R:R&lt;&gt;"6: EC",R:R&lt;&gt;"5: Condoms"),"Yes","No")))</f>
        <v>No</v>
      </c>
      <c r="AA9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63" s="80" t="str">
        <f>IF(W:W="Pregnant","Pregnant",IF(AND(Z:Z="No",AA:AA="Yes"),"Adopter",IF(Z:Z="Yes","Continuing User",IF(AND(Z:Z="No",AA:AA="No"),"Non-user","Missing"))))</f>
        <v>Adopter</v>
      </c>
      <c r="AC963" s="80">
        <f>VLOOKUP(N963,Registration!O:P,2,FALSE)</f>
        <v>18</v>
      </c>
      <c r="AD963" s="82" t="s">
        <v>4510</v>
      </c>
    </row>
    <row r="964" spans="1:30" s="80" customFormat="1" ht="23.1" customHeight="1">
      <c r="A964" s="82" t="s">
        <v>92</v>
      </c>
      <c r="B964" s="82" t="s">
        <v>26</v>
      </c>
      <c r="C964" s="82" t="s">
        <v>27</v>
      </c>
      <c r="D964" s="82" t="s">
        <v>28</v>
      </c>
      <c r="E964" s="82" t="s">
        <v>28</v>
      </c>
      <c r="F964" s="82" t="s">
        <v>29</v>
      </c>
      <c r="G964" s="82" t="s">
        <v>1887</v>
      </c>
      <c r="H964" s="82" t="s">
        <v>8165</v>
      </c>
      <c r="I964" s="82" t="s">
        <v>8163</v>
      </c>
      <c r="J964" s="82">
        <v>17</v>
      </c>
      <c r="K964" s="82">
        <v>10</v>
      </c>
      <c r="L964" s="82">
        <v>2018</v>
      </c>
      <c r="M964" s="76">
        <f t="shared" si="15"/>
        <v>43390</v>
      </c>
      <c r="N964" s="80" t="s">
        <v>2744</v>
      </c>
      <c r="O964" s="82">
        <v>19</v>
      </c>
      <c r="P964" s="82" t="s">
        <v>4506</v>
      </c>
      <c r="Q964" s="82" t="s">
        <v>4456</v>
      </c>
      <c r="R964" s="82" t="s">
        <v>4507</v>
      </c>
      <c r="S964" s="82" t="s">
        <v>4508</v>
      </c>
      <c r="T964" s="82" t="s">
        <v>4457</v>
      </c>
      <c r="U964" s="82" t="s">
        <v>4457</v>
      </c>
      <c r="V964" s="82" t="s">
        <v>4457</v>
      </c>
      <c r="W964" s="82" t="s">
        <v>173</v>
      </c>
      <c r="X964" s="82" t="s">
        <v>4517</v>
      </c>
      <c r="Y964" s="82" t="s">
        <v>4457</v>
      </c>
      <c r="Z964" s="80" t="str">
        <f>IF(OR(R:R="",S:S=""),"Missing",IF(OR(S:S="Both EC and Condoms",S:S="Condom",S:S="EC"),"Yes",IF(AND(R:R&lt;&gt;"0: No Method",R:R&lt;&gt;"6: EC",R:R&lt;&gt;"5: Condoms"),"Yes","No")))</f>
        <v>No</v>
      </c>
      <c r="AA9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64" s="80" t="str">
        <f>IF(W:W="Pregnant","Pregnant",IF(AND(Z:Z="No",AA:AA="Yes"),"Adopter",IF(Z:Z="Yes","Continuing User",IF(AND(Z:Z="No",AA:AA="No"),"Non-user","Missing"))))</f>
        <v>Adopter</v>
      </c>
      <c r="AC964" s="80">
        <f>VLOOKUP(N964,Registration!O:P,2,FALSE)</f>
        <v>19</v>
      </c>
      <c r="AD964" s="82" t="s">
        <v>4510</v>
      </c>
    </row>
    <row r="965" spans="1:30" s="80" customFormat="1" ht="23.1" customHeight="1">
      <c r="A965" s="82" t="s">
        <v>92</v>
      </c>
      <c r="B965" s="82" t="s">
        <v>26</v>
      </c>
      <c r="C965" s="82" t="s">
        <v>27</v>
      </c>
      <c r="D965" s="82" t="s">
        <v>28</v>
      </c>
      <c r="E965" s="82" t="s">
        <v>28</v>
      </c>
      <c r="F965" s="82" t="s">
        <v>29</v>
      </c>
      <c r="G965" s="82" t="s">
        <v>1887</v>
      </c>
      <c r="H965" s="82" t="s">
        <v>8165</v>
      </c>
      <c r="I965" s="82" t="s">
        <v>8163</v>
      </c>
      <c r="J965" s="82">
        <v>17</v>
      </c>
      <c r="K965" s="82">
        <v>10</v>
      </c>
      <c r="L965" s="82">
        <v>2018</v>
      </c>
      <c r="M965" s="76">
        <f t="shared" si="15"/>
        <v>43390</v>
      </c>
      <c r="N965" s="80" t="s">
        <v>2746</v>
      </c>
      <c r="O965" s="82">
        <v>19</v>
      </c>
      <c r="P965" s="82" t="s">
        <v>4506</v>
      </c>
      <c r="Q965" s="82" t="s">
        <v>4456</v>
      </c>
      <c r="R965" s="82" t="s">
        <v>4507</v>
      </c>
      <c r="S965" s="82" t="s">
        <v>4508</v>
      </c>
      <c r="T965" s="82" t="s">
        <v>4457</v>
      </c>
      <c r="U965" s="82" t="s">
        <v>4457</v>
      </c>
      <c r="V965" s="82" t="s">
        <v>4457</v>
      </c>
      <c r="W965" s="82" t="s">
        <v>173</v>
      </c>
      <c r="X965" s="82" t="s">
        <v>4516</v>
      </c>
      <c r="Y965" s="82" t="s">
        <v>4457</v>
      </c>
      <c r="Z965" s="80" t="str">
        <f>IF(OR(R:R="",S:S=""),"Missing",IF(OR(S:S="Both EC and Condoms",S:S="Condom",S:S="EC"),"Yes",IF(AND(R:R&lt;&gt;"0: No Method",R:R&lt;&gt;"6: EC",R:R&lt;&gt;"5: Condoms"),"Yes","No")))</f>
        <v>No</v>
      </c>
      <c r="AA9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65" s="80" t="str">
        <f>IF(W:W="Pregnant","Pregnant",IF(AND(Z:Z="No",AA:AA="Yes"),"Adopter",IF(Z:Z="Yes","Continuing User",IF(AND(Z:Z="No",AA:AA="No"),"Non-user","Missing"))))</f>
        <v>Adopter</v>
      </c>
      <c r="AC965" s="80">
        <f>VLOOKUP(N965,Registration!O:P,2,FALSE)</f>
        <v>19</v>
      </c>
      <c r="AD965" s="82" t="s">
        <v>4510</v>
      </c>
    </row>
    <row r="966" spans="1:30" s="80" customFormat="1" ht="23.1" customHeight="1">
      <c r="A966" s="82" t="s">
        <v>92</v>
      </c>
      <c r="B966" s="82" t="s">
        <v>26</v>
      </c>
      <c r="C966" s="82" t="s">
        <v>27</v>
      </c>
      <c r="D966" s="82" t="s">
        <v>28</v>
      </c>
      <c r="E966" s="82" t="s">
        <v>28</v>
      </c>
      <c r="F966" s="82" t="s">
        <v>29</v>
      </c>
      <c r="G966" s="82" t="s">
        <v>1887</v>
      </c>
      <c r="H966" s="82" t="s">
        <v>8165</v>
      </c>
      <c r="I966" s="82" t="s">
        <v>8163</v>
      </c>
      <c r="J966" s="82">
        <v>18</v>
      </c>
      <c r="K966" s="82">
        <v>10</v>
      </c>
      <c r="L966" s="82">
        <v>2018</v>
      </c>
      <c r="M966" s="76">
        <f t="shared" si="15"/>
        <v>43391</v>
      </c>
      <c r="N966" s="80" t="s">
        <v>2747</v>
      </c>
      <c r="O966" s="82">
        <v>18</v>
      </c>
      <c r="P966" s="82" t="s">
        <v>4506</v>
      </c>
      <c r="Q966" s="82" t="s">
        <v>4456</v>
      </c>
      <c r="R966" s="82" t="s">
        <v>4507</v>
      </c>
      <c r="S966" s="82" t="s">
        <v>4508</v>
      </c>
      <c r="T966" s="82" t="s">
        <v>4457</v>
      </c>
      <c r="U966" s="82" t="s">
        <v>4457</v>
      </c>
      <c r="V966" s="82" t="s">
        <v>4457</v>
      </c>
      <c r="W966" s="82" t="s">
        <v>173</v>
      </c>
      <c r="X966" s="82" t="s">
        <v>4515</v>
      </c>
      <c r="Y966" s="82" t="s">
        <v>4457</v>
      </c>
      <c r="Z966" s="80" t="str">
        <f>IF(OR(R:R="",S:S=""),"Missing",IF(OR(S:S="Both EC and Condoms",S:S="Condom",S:S="EC"),"Yes",IF(AND(R:R&lt;&gt;"0: No Method",R:R&lt;&gt;"6: EC",R:R&lt;&gt;"5: Condoms"),"Yes","No")))</f>
        <v>No</v>
      </c>
      <c r="AA9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66" s="80" t="str">
        <f>IF(W:W="Pregnant","Pregnant",IF(AND(Z:Z="No",AA:AA="Yes"),"Adopter",IF(Z:Z="Yes","Continuing User",IF(AND(Z:Z="No",AA:AA="No"),"Non-user","Missing"))))</f>
        <v>Adopter</v>
      </c>
      <c r="AC966" s="80">
        <f>VLOOKUP(N966,Registration!O:P,2,FALSE)</f>
        <v>18</v>
      </c>
      <c r="AD966" s="82" t="s">
        <v>4510</v>
      </c>
    </row>
    <row r="967" spans="1:30" s="80" customFormat="1" ht="23.1" customHeight="1">
      <c r="A967" s="82" t="s">
        <v>92</v>
      </c>
      <c r="B967" s="82" t="s">
        <v>26</v>
      </c>
      <c r="C967" s="82" t="s">
        <v>27</v>
      </c>
      <c r="D967" s="82" t="s">
        <v>28</v>
      </c>
      <c r="E967" s="82" t="s">
        <v>28</v>
      </c>
      <c r="F967" s="82" t="s">
        <v>29</v>
      </c>
      <c r="G967" s="82" t="s">
        <v>1887</v>
      </c>
      <c r="H967" s="82" t="s">
        <v>8165</v>
      </c>
      <c r="I967" s="82" t="s">
        <v>8162</v>
      </c>
      <c r="J967" s="82">
        <v>20</v>
      </c>
      <c r="K967" s="82">
        <v>10</v>
      </c>
      <c r="L967" s="82">
        <v>2018</v>
      </c>
      <c r="M967" s="76">
        <f t="shared" si="15"/>
        <v>43393</v>
      </c>
      <c r="N967" s="80" t="s">
        <v>2749</v>
      </c>
      <c r="O967" s="82">
        <v>16</v>
      </c>
      <c r="P967" s="82" t="s">
        <v>4506</v>
      </c>
      <c r="Q967" s="82" t="s">
        <v>4456</v>
      </c>
      <c r="R967" s="82" t="s">
        <v>4507</v>
      </c>
      <c r="S967" s="82" t="s">
        <v>4508</v>
      </c>
      <c r="T967" s="82" t="s">
        <v>4457</v>
      </c>
      <c r="U967" s="82" t="s">
        <v>4457</v>
      </c>
      <c r="V967" s="82" t="s">
        <v>4457</v>
      </c>
      <c r="W967" s="82" t="s">
        <v>173</v>
      </c>
      <c r="X967" s="82" t="s">
        <v>4507</v>
      </c>
      <c r="Y967" s="82" t="s">
        <v>4457</v>
      </c>
      <c r="Z967" s="80" t="str">
        <f>IF(OR(R:R="",S:S=""),"Missing",IF(OR(S:S="Both EC and Condoms",S:S="Condom",S:S="EC"),"Yes",IF(AND(R:R&lt;&gt;"0: No Method",R:R&lt;&gt;"6: EC",R:R&lt;&gt;"5: Condoms"),"Yes","No")))</f>
        <v>No</v>
      </c>
      <c r="AA9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67" s="80" t="s">
        <v>4509</v>
      </c>
      <c r="AC967" s="80">
        <f>VLOOKUP(N967,Registration!O:P,2,FALSE)</f>
        <v>16</v>
      </c>
      <c r="AD967" s="82" t="s">
        <v>4510</v>
      </c>
    </row>
    <row r="968" spans="1:30" s="80" customFormat="1" ht="23.1" customHeight="1">
      <c r="A968" s="82" t="s">
        <v>92</v>
      </c>
      <c r="B968" s="82" t="s">
        <v>26</v>
      </c>
      <c r="C968" s="82" t="s">
        <v>27</v>
      </c>
      <c r="D968" s="82" t="s">
        <v>28</v>
      </c>
      <c r="E968" s="82" t="s">
        <v>28</v>
      </c>
      <c r="F968" s="82" t="s">
        <v>29</v>
      </c>
      <c r="G968" s="82" t="s">
        <v>1887</v>
      </c>
      <c r="H968" s="82" t="s">
        <v>8165</v>
      </c>
      <c r="I968" s="82" t="s">
        <v>8163</v>
      </c>
      <c r="J968" s="82">
        <v>20</v>
      </c>
      <c r="K968" s="82">
        <v>10</v>
      </c>
      <c r="L968" s="82">
        <v>2018</v>
      </c>
      <c r="M968" s="76">
        <f t="shared" si="15"/>
        <v>43393</v>
      </c>
      <c r="N968" s="80" t="s">
        <v>2083</v>
      </c>
      <c r="O968" s="82">
        <v>15</v>
      </c>
      <c r="P968" s="82" t="s">
        <v>4525</v>
      </c>
      <c r="Q968" s="82" t="s">
        <v>4456</v>
      </c>
      <c r="R968" s="82" t="s">
        <v>4519</v>
      </c>
      <c r="S968" s="82" t="s">
        <v>4508</v>
      </c>
      <c r="T968" s="82" t="s">
        <v>4457</v>
      </c>
      <c r="U968" s="82" t="s">
        <v>4457</v>
      </c>
      <c r="V968" s="82" t="s">
        <v>4457</v>
      </c>
      <c r="W968" s="82" t="s">
        <v>173</v>
      </c>
      <c r="X968" s="82" t="s">
        <v>4522</v>
      </c>
      <c r="Y968" s="82" t="s">
        <v>4457</v>
      </c>
      <c r="Z968" s="80" t="str">
        <f>IF(OR(R:R="",S:S=""),"Missing",IF(OR(S:S="Both EC and Condoms",S:S="Condom",S:S="EC"),"Yes",IF(AND(R:R&lt;&gt;"0: No Method",R:R&lt;&gt;"6: EC",R:R&lt;&gt;"5: Condoms"),"Yes","No")))</f>
        <v>Yes</v>
      </c>
      <c r="AA9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68" s="80" t="str">
        <f>IF(W:W="Pregnant","Pregnant",IF(AND(Z:Z="No",AA:AA="Yes"),"Adopter",IF(Z:Z="Yes","Continuing User",IF(AND(Z:Z="No",AA:AA="No"),"Non-user","Missing"))))</f>
        <v>Continuing User</v>
      </c>
      <c r="AC968" s="80">
        <f>VLOOKUP(N968,Registration!O:P,2,FALSE)</f>
        <v>15</v>
      </c>
      <c r="AD968" s="82" t="s">
        <v>4510</v>
      </c>
    </row>
    <row r="969" spans="1:30" s="80" customFormat="1" ht="23.1" customHeight="1">
      <c r="A969" s="82" t="s">
        <v>92</v>
      </c>
      <c r="B969" s="82" t="s">
        <v>26</v>
      </c>
      <c r="C969" s="82" t="s">
        <v>27</v>
      </c>
      <c r="D969" s="82" t="s">
        <v>28</v>
      </c>
      <c r="E969" s="82" t="s">
        <v>28</v>
      </c>
      <c r="F969" s="82" t="s">
        <v>29</v>
      </c>
      <c r="G969" s="82" t="s">
        <v>1887</v>
      </c>
      <c r="H969" s="82" t="s">
        <v>8165</v>
      </c>
      <c r="I969" s="82" t="s">
        <v>8162</v>
      </c>
      <c r="J969" s="82">
        <v>20</v>
      </c>
      <c r="K969" s="82">
        <v>10</v>
      </c>
      <c r="L969" s="82">
        <v>2018</v>
      </c>
      <c r="M969" s="76">
        <f t="shared" si="15"/>
        <v>43393</v>
      </c>
      <c r="N969" s="80" t="s">
        <v>2751</v>
      </c>
      <c r="O969" s="82">
        <v>15</v>
      </c>
      <c r="P969" s="82" t="s">
        <v>4506</v>
      </c>
      <c r="Q969" s="82" t="s">
        <v>4456</v>
      </c>
      <c r="R969" s="82" t="s">
        <v>4507</v>
      </c>
      <c r="S969" s="82" t="s">
        <v>4508</v>
      </c>
      <c r="T969" s="82" t="s">
        <v>4457</v>
      </c>
      <c r="U969" s="82" t="s">
        <v>4457</v>
      </c>
      <c r="V969" s="82" t="s">
        <v>4457</v>
      </c>
      <c r="W969" s="82" t="s">
        <v>173</v>
      </c>
      <c r="X969" s="82" t="s">
        <v>4507</v>
      </c>
      <c r="Y969" s="82" t="s">
        <v>4457</v>
      </c>
      <c r="Z969" s="80" t="str">
        <f>IF(OR(R:R="",S:S=""),"Missing",IF(OR(S:S="Both EC and Condoms",S:S="Condom",S:S="EC"),"Yes",IF(AND(R:R&lt;&gt;"0: No Method",R:R&lt;&gt;"6: EC",R:R&lt;&gt;"5: Condoms"),"Yes","No")))</f>
        <v>No</v>
      </c>
      <c r="AA9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69" s="80" t="s">
        <v>4509</v>
      </c>
      <c r="AC969" s="80">
        <f>VLOOKUP(N969,Registration!O:P,2,FALSE)</f>
        <v>15</v>
      </c>
      <c r="AD969" s="82" t="s">
        <v>4510</v>
      </c>
    </row>
    <row r="970" spans="1:30" s="80" customFormat="1" ht="23.1" customHeight="1">
      <c r="A970" s="82" t="s">
        <v>92</v>
      </c>
      <c r="B970" s="82" t="s">
        <v>26</v>
      </c>
      <c r="C970" s="82" t="s">
        <v>27</v>
      </c>
      <c r="D970" s="82" t="s">
        <v>28</v>
      </c>
      <c r="E970" s="82" t="s">
        <v>28</v>
      </c>
      <c r="F970" s="82" t="s">
        <v>29</v>
      </c>
      <c r="G970" s="82" t="s">
        <v>1887</v>
      </c>
      <c r="H970" s="82" t="s">
        <v>8165</v>
      </c>
      <c r="I970" s="82" t="s">
        <v>8162</v>
      </c>
      <c r="J970" s="82">
        <v>20</v>
      </c>
      <c r="K970" s="82">
        <v>10</v>
      </c>
      <c r="L970" s="82">
        <v>2018</v>
      </c>
      <c r="M970" s="76">
        <f t="shared" si="15"/>
        <v>43393</v>
      </c>
      <c r="N970" s="80" t="s">
        <v>2755</v>
      </c>
      <c r="O970" s="82">
        <v>16</v>
      </c>
      <c r="P970" s="82" t="s">
        <v>4506</v>
      </c>
      <c r="Q970" s="82" t="s">
        <v>4456</v>
      </c>
      <c r="R970" s="82" t="s">
        <v>4507</v>
      </c>
      <c r="S970" s="82" t="s">
        <v>4508</v>
      </c>
      <c r="T970" s="82" t="s">
        <v>4457</v>
      </c>
      <c r="U970" s="82" t="s">
        <v>4457</v>
      </c>
      <c r="V970" s="82" t="s">
        <v>4457</v>
      </c>
      <c r="W970" s="82" t="s">
        <v>173</v>
      </c>
      <c r="X970" s="82" t="s">
        <v>4507</v>
      </c>
      <c r="Y970" s="82" t="s">
        <v>4457</v>
      </c>
      <c r="Z970" s="80" t="str">
        <f>IF(OR(R:R="",S:S=""),"Missing",IF(OR(S:S="Both EC and Condoms",S:S="Condom",S:S="EC"),"Yes",IF(AND(R:R&lt;&gt;"0: No Method",R:R&lt;&gt;"6: EC",R:R&lt;&gt;"5: Condoms"),"Yes","No")))</f>
        <v>No</v>
      </c>
      <c r="AA9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70" s="80" t="s">
        <v>4509</v>
      </c>
      <c r="AC970" s="80">
        <f>VLOOKUP(N970,Registration!O:P,2,FALSE)</f>
        <v>16</v>
      </c>
      <c r="AD970" s="82" t="s">
        <v>4510</v>
      </c>
    </row>
    <row r="971" spans="1:30" s="80" customFormat="1" ht="23.1" customHeight="1">
      <c r="A971" s="82" t="s">
        <v>92</v>
      </c>
      <c r="B971" s="82" t="s">
        <v>26</v>
      </c>
      <c r="C971" s="82" t="s">
        <v>27</v>
      </c>
      <c r="D971" s="82" t="s">
        <v>28</v>
      </c>
      <c r="E971" s="82" t="s">
        <v>28</v>
      </c>
      <c r="F971" s="82" t="s">
        <v>29</v>
      </c>
      <c r="G971" s="82" t="s">
        <v>1887</v>
      </c>
      <c r="H971" s="82" t="s">
        <v>8165</v>
      </c>
      <c r="I971" s="82" t="s">
        <v>8162</v>
      </c>
      <c r="J971" s="82">
        <v>20</v>
      </c>
      <c r="K971" s="82">
        <v>10</v>
      </c>
      <c r="L971" s="82">
        <v>2018</v>
      </c>
      <c r="M971" s="76">
        <f t="shared" si="15"/>
        <v>43393</v>
      </c>
      <c r="N971" s="80" t="s">
        <v>2760</v>
      </c>
      <c r="O971" s="82">
        <v>16</v>
      </c>
      <c r="P971" s="82" t="s">
        <v>4506</v>
      </c>
      <c r="Q971" s="82" t="s">
        <v>4456</v>
      </c>
      <c r="R971" s="82" t="s">
        <v>4507</v>
      </c>
      <c r="S971" s="82" t="s">
        <v>4508</v>
      </c>
      <c r="T971" s="82" t="s">
        <v>4457</v>
      </c>
      <c r="U971" s="82" t="s">
        <v>4457</v>
      </c>
      <c r="V971" s="82" t="s">
        <v>4457</v>
      </c>
      <c r="W971" s="82" t="s">
        <v>173</v>
      </c>
      <c r="X971" s="82" t="s">
        <v>4507</v>
      </c>
      <c r="Y971" s="82" t="s">
        <v>4457</v>
      </c>
      <c r="Z971" s="80" t="str">
        <f>IF(OR(R:R="",S:S=""),"Missing",IF(OR(S:S="Both EC and Condoms",S:S="Condom",S:S="EC"),"Yes",IF(AND(R:R&lt;&gt;"0: No Method",R:R&lt;&gt;"6: EC",R:R&lt;&gt;"5: Condoms"),"Yes","No")))</f>
        <v>No</v>
      </c>
      <c r="AA9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71" s="80" t="s">
        <v>4509</v>
      </c>
      <c r="AC971" s="80">
        <f>VLOOKUP(N971,Registration!O:P,2,FALSE)</f>
        <v>16</v>
      </c>
      <c r="AD971" s="82" t="s">
        <v>4510</v>
      </c>
    </row>
    <row r="972" spans="1:30" s="80" customFormat="1" ht="23.1" customHeight="1">
      <c r="A972" s="82" t="s">
        <v>92</v>
      </c>
      <c r="B972" s="82" t="s">
        <v>26</v>
      </c>
      <c r="C972" s="82" t="s">
        <v>27</v>
      </c>
      <c r="D972" s="82" t="s">
        <v>28</v>
      </c>
      <c r="E972" s="82" t="s">
        <v>28</v>
      </c>
      <c r="F972" s="82" t="s">
        <v>29</v>
      </c>
      <c r="G972" s="82" t="s">
        <v>1887</v>
      </c>
      <c r="H972" s="82" t="s">
        <v>8165</v>
      </c>
      <c r="I972" s="82" t="s">
        <v>8162</v>
      </c>
      <c r="J972" s="82">
        <v>20</v>
      </c>
      <c r="K972" s="82">
        <v>10</v>
      </c>
      <c r="L972" s="82">
        <v>2018</v>
      </c>
      <c r="M972" s="76">
        <f t="shared" si="15"/>
        <v>43393</v>
      </c>
      <c r="N972" s="80" t="s">
        <v>2753</v>
      </c>
      <c r="O972" s="82">
        <v>15</v>
      </c>
      <c r="P972" s="82" t="s">
        <v>4506</v>
      </c>
      <c r="Q972" s="82" t="s">
        <v>4456</v>
      </c>
      <c r="R972" s="82" t="s">
        <v>4507</v>
      </c>
      <c r="S972" s="82" t="s">
        <v>4508</v>
      </c>
      <c r="T972" s="82" t="s">
        <v>4457</v>
      </c>
      <c r="U972" s="82" t="s">
        <v>4457</v>
      </c>
      <c r="V972" s="82" t="s">
        <v>4457</v>
      </c>
      <c r="W972" s="82" t="s">
        <v>173</v>
      </c>
      <c r="X972" s="82" t="s">
        <v>4507</v>
      </c>
      <c r="Y972" s="82" t="s">
        <v>4457</v>
      </c>
      <c r="Z972" s="80" t="str">
        <f>IF(OR(R:R="",S:S=""),"Missing",IF(OR(S:S="Both EC and Condoms",S:S="Condom",S:S="EC"),"Yes",IF(AND(R:R&lt;&gt;"0: No Method",R:R&lt;&gt;"6: EC",R:R&lt;&gt;"5: Condoms"),"Yes","No")))</f>
        <v>No</v>
      </c>
      <c r="AA9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72" s="80" t="s">
        <v>4509</v>
      </c>
      <c r="AC972" s="80">
        <f>VLOOKUP(N972,Registration!O:P,2,FALSE)</f>
        <v>15</v>
      </c>
      <c r="AD972" s="82" t="s">
        <v>4510</v>
      </c>
    </row>
    <row r="973" spans="1:30" s="80" customFormat="1" ht="23.1" customHeight="1">
      <c r="A973" s="82" t="s">
        <v>92</v>
      </c>
      <c r="B973" s="82" t="s">
        <v>26</v>
      </c>
      <c r="C973" s="82" t="s">
        <v>27</v>
      </c>
      <c r="D973" s="82" t="s">
        <v>28</v>
      </c>
      <c r="E973" s="82" t="s">
        <v>28</v>
      </c>
      <c r="F973" s="82" t="s">
        <v>29</v>
      </c>
      <c r="G973" s="82" t="s">
        <v>1887</v>
      </c>
      <c r="H973" s="82" t="s">
        <v>8165</v>
      </c>
      <c r="I973" s="82" t="s">
        <v>8162</v>
      </c>
      <c r="J973" s="82">
        <v>20</v>
      </c>
      <c r="K973" s="82">
        <v>10</v>
      </c>
      <c r="L973" s="82">
        <v>2018</v>
      </c>
      <c r="M973" s="76">
        <f t="shared" si="15"/>
        <v>43393</v>
      </c>
      <c r="N973" s="80" t="s">
        <v>1896</v>
      </c>
      <c r="O973" s="82">
        <v>17</v>
      </c>
      <c r="P973" s="82" t="s">
        <v>4506</v>
      </c>
      <c r="Q973" s="82" t="s">
        <v>4456</v>
      </c>
      <c r="R973" s="82" t="s">
        <v>4507</v>
      </c>
      <c r="S973" s="82" t="s">
        <v>4508</v>
      </c>
      <c r="T973" s="82" t="s">
        <v>4456</v>
      </c>
      <c r="U973" s="82" t="s">
        <v>4456</v>
      </c>
      <c r="V973" s="82" t="s">
        <v>4456</v>
      </c>
      <c r="W973" s="82" t="s">
        <v>173</v>
      </c>
      <c r="X973" s="82" t="s">
        <v>4517</v>
      </c>
      <c r="Y973" s="82" t="s">
        <v>4457</v>
      </c>
      <c r="Z973" s="80" t="str">
        <f>IF(OR(R:R="",S:S=""),"Missing",IF(OR(S:S="Both EC and Condoms",S:S="Condom",S:S="EC"),"Yes",IF(AND(R:R&lt;&gt;"0: No Method",R:R&lt;&gt;"6: EC",R:R&lt;&gt;"5: Condoms"),"Yes","No")))</f>
        <v>No</v>
      </c>
      <c r="AA9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73" s="80" t="str">
        <f>IF(W:W="Pregnant","Pregnant",IF(AND(Z:Z="No",AA:AA="Yes"),"Adopter",IF(Z:Z="Yes","Continuing User",IF(AND(Z:Z="No",AA:AA="No"),"Non-user","Missing"))))</f>
        <v>Adopter</v>
      </c>
      <c r="AC973" s="80">
        <f>VLOOKUP(N973,Registration!O:P,2,FALSE)</f>
        <v>19</v>
      </c>
      <c r="AD973" s="82" t="s">
        <v>4510</v>
      </c>
    </row>
    <row r="974" spans="1:30" s="80" customFormat="1" ht="23.1" customHeight="1">
      <c r="A974" s="82" t="s">
        <v>92</v>
      </c>
      <c r="B974" s="82" t="s">
        <v>26</v>
      </c>
      <c r="C974" s="82" t="s">
        <v>27</v>
      </c>
      <c r="D974" s="82" t="s">
        <v>28</v>
      </c>
      <c r="E974" s="82" t="s">
        <v>28</v>
      </c>
      <c r="F974" s="82" t="s">
        <v>29</v>
      </c>
      <c r="G974" s="82" t="s">
        <v>1887</v>
      </c>
      <c r="H974" s="82" t="s">
        <v>8165</v>
      </c>
      <c r="I974" s="82" t="s">
        <v>8162</v>
      </c>
      <c r="J974" s="82">
        <v>20</v>
      </c>
      <c r="K974" s="82">
        <v>10</v>
      </c>
      <c r="L974" s="82">
        <v>2018</v>
      </c>
      <c r="M974" s="76">
        <f t="shared" si="15"/>
        <v>43393</v>
      </c>
      <c r="N974" s="80" t="s">
        <v>2758</v>
      </c>
      <c r="O974" s="82">
        <v>17</v>
      </c>
      <c r="P974" s="82" t="s">
        <v>4506</v>
      </c>
      <c r="Q974" s="82" t="s">
        <v>4456</v>
      </c>
      <c r="R974" s="82" t="s">
        <v>4507</v>
      </c>
      <c r="S974" s="82" t="s">
        <v>4508</v>
      </c>
      <c r="T974" s="82" t="s">
        <v>4456</v>
      </c>
      <c r="U974" s="82" t="s">
        <v>4456</v>
      </c>
      <c r="V974" s="82" t="s">
        <v>4456</v>
      </c>
      <c r="W974" s="82" t="s">
        <v>173</v>
      </c>
      <c r="X974" s="80" t="s">
        <v>4518</v>
      </c>
      <c r="Y974" s="82" t="s">
        <v>4456</v>
      </c>
      <c r="Z974" s="80" t="str">
        <f>IF(OR(R:R="",S:S=""),"Missing",IF(OR(S:S="Both EC and Condoms",S:S="Condom",S:S="EC"),"Yes",IF(AND(R:R&lt;&gt;"0: No Method",R:R&lt;&gt;"6: EC",R:R&lt;&gt;"5: Condoms"),"Yes","No")))</f>
        <v>No</v>
      </c>
      <c r="AA9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74" s="80" t="str">
        <f>IF(W:W="Pregnant","Pregnant",IF(AND(Z:Z="No",AA:AA="Yes"),"Adopter",IF(Z:Z="Yes","Continuing User",IF(AND(Z:Z="No",AA:AA="No"),"Non-user","Missing"))))</f>
        <v>Adopter</v>
      </c>
      <c r="AC974" s="80">
        <f>VLOOKUP(N974,Registration!O:P,2,FALSE)</f>
        <v>17</v>
      </c>
      <c r="AD974" s="82" t="s">
        <v>4510</v>
      </c>
    </row>
    <row r="975" spans="1:30" s="80" customFormat="1" ht="23.1" customHeight="1">
      <c r="A975" s="82" t="s">
        <v>92</v>
      </c>
      <c r="B975" s="82" t="s">
        <v>26</v>
      </c>
      <c r="C975" s="82" t="s">
        <v>27</v>
      </c>
      <c r="D975" s="82" t="s">
        <v>28</v>
      </c>
      <c r="E975" s="82" t="s">
        <v>28</v>
      </c>
      <c r="F975" s="82" t="s">
        <v>29</v>
      </c>
      <c r="G975" s="82" t="s">
        <v>1887</v>
      </c>
      <c r="H975" s="82" t="s">
        <v>8165</v>
      </c>
      <c r="I975" s="82" t="s">
        <v>8163</v>
      </c>
      <c r="J975" s="82">
        <v>20</v>
      </c>
      <c r="K975" s="82">
        <v>10</v>
      </c>
      <c r="L975" s="82">
        <v>2018</v>
      </c>
      <c r="M975" s="76">
        <f t="shared" si="15"/>
        <v>43393</v>
      </c>
      <c r="N975" s="80" t="s">
        <v>2441</v>
      </c>
      <c r="O975" s="82">
        <v>15</v>
      </c>
      <c r="P975" s="82" t="s">
        <v>4511</v>
      </c>
      <c r="Q975" s="82" t="s">
        <v>4456</v>
      </c>
      <c r="R975" s="82" t="s">
        <v>4512</v>
      </c>
      <c r="S975" s="82" t="s">
        <v>4513</v>
      </c>
      <c r="T975" s="82" t="s">
        <v>4457</v>
      </c>
      <c r="U975" s="82" t="s">
        <v>4457</v>
      </c>
      <c r="V975" s="82" t="s">
        <v>4457</v>
      </c>
      <c r="W975" s="82" t="s">
        <v>173</v>
      </c>
      <c r="X975" s="82" t="s">
        <v>4517</v>
      </c>
      <c r="Y975" s="82" t="s">
        <v>4457</v>
      </c>
      <c r="Z975" s="80" t="str">
        <f>IF(OR(R:R="",S:S=""),"Missing",IF(OR(S:S="Both EC and Condoms",S:S="Condom",S:S="EC"),"Yes",IF(AND(R:R&lt;&gt;"0: No Method",R:R&lt;&gt;"6: EC",R:R&lt;&gt;"5: Condoms"),"Yes","No")))</f>
        <v>Yes</v>
      </c>
      <c r="AA9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75" s="80" t="str">
        <f>IF(W:W="Pregnant","Pregnant",IF(AND(Z:Z="No",AA:AA="Yes"),"Adopter",IF(Z:Z="Yes","Continuing User",IF(AND(Z:Z="No",AA:AA="No"),"Non-user","Missing"))))</f>
        <v>Continuing User</v>
      </c>
      <c r="AC975" s="80">
        <f>VLOOKUP(N975,Registration!O:P,2,FALSE)</f>
        <v>15</v>
      </c>
      <c r="AD975" s="82" t="s">
        <v>4510</v>
      </c>
    </row>
    <row r="976" spans="1:30" s="80" customFormat="1" ht="23.1" customHeight="1">
      <c r="A976" s="80" t="s">
        <v>93</v>
      </c>
      <c r="B976" s="80" t="s">
        <v>26</v>
      </c>
      <c r="C976" s="80" t="s">
        <v>27</v>
      </c>
      <c r="D976" s="82" t="s">
        <v>28</v>
      </c>
      <c r="E976" s="82" t="s">
        <v>28</v>
      </c>
      <c r="F976" s="80" t="s">
        <v>111</v>
      </c>
      <c r="G976" s="80" t="s">
        <v>167</v>
      </c>
      <c r="H976" s="80" t="s">
        <v>8159</v>
      </c>
      <c r="I976" s="82" t="s">
        <v>8161</v>
      </c>
      <c r="J976" s="80">
        <v>22</v>
      </c>
      <c r="K976" s="80">
        <v>10</v>
      </c>
      <c r="L976" s="80">
        <v>2018</v>
      </c>
      <c r="M976" s="76">
        <f t="shared" si="15"/>
        <v>43395</v>
      </c>
      <c r="N976" s="80" t="s">
        <v>972</v>
      </c>
      <c r="O976" s="80">
        <v>19</v>
      </c>
      <c r="P976" s="82" t="s">
        <v>4506</v>
      </c>
      <c r="Q976" s="82" t="s">
        <v>4456</v>
      </c>
      <c r="R976" s="82" t="s">
        <v>4507</v>
      </c>
      <c r="S976" s="82" t="s">
        <v>4508</v>
      </c>
      <c r="T976" s="82" t="s">
        <v>4456</v>
      </c>
      <c r="U976" s="82" t="s">
        <v>4456</v>
      </c>
      <c r="V976" s="80" t="s">
        <v>4456</v>
      </c>
      <c r="W976" s="82" t="s">
        <v>173</v>
      </c>
      <c r="X976" s="82" t="s">
        <v>4515</v>
      </c>
      <c r="Y976" s="82" t="s">
        <v>4457</v>
      </c>
      <c r="Z976" s="80" t="str">
        <f>IF(OR(R:R="",S:S=""),"Missing",IF(OR(S:S="Both EC and Condoms",S:S="Condom",S:S="EC"),"Yes",IF(AND(R:R&lt;&gt;"0: No Method",R:R&lt;&gt;"6: EC",R:R&lt;&gt;"5: Condoms"),"Yes","No")))</f>
        <v>No</v>
      </c>
      <c r="AA9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76" s="80" t="str">
        <f>IF(W:W="Pregnant","Pregnant",IF(AND(Z:Z="No",AA:AA="Yes"),"Adopter",IF(Z:Z="Yes","Continuing User",IF(AND(Z:Z="No",AA:AA="No"),"Non-user","Missing"))))</f>
        <v>Adopter</v>
      </c>
      <c r="AC976" s="80">
        <f>VLOOKUP(N976,Registration!O:P,2,FALSE)</f>
        <v>19</v>
      </c>
      <c r="AD976" s="82" t="s">
        <v>4510</v>
      </c>
    </row>
    <row r="977" spans="1:30" s="80" customFormat="1" ht="23.1" customHeight="1">
      <c r="A977" s="80" t="s">
        <v>93</v>
      </c>
      <c r="B977" s="80" t="s">
        <v>26</v>
      </c>
      <c r="C977" s="80" t="s">
        <v>27</v>
      </c>
      <c r="D977" s="82" t="s">
        <v>28</v>
      </c>
      <c r="E977" s="82" t="s">
        <v>28</v>
      </c>
      <c r="F977" s="80" t="s">
        <v>111</v>
      </c>
      <c r="G977" s="80" t="s">
        <v>167</v>
      </c>
      <c r="H977" s="80" t="s">
        <v>8159</v>
      </c>
      <c r="I977" s="82" t="s">
        <v>8161</v>
      </c>
      <c r="J977" s="80">
        <v>22</v>
      </c>
      <c r="K977" s="80">
        <v>10</v>
      </c>
      <c r="L977" s="80">
        <v>2018</v>
      </c>
      <c r="M977" s="76">
        <f t="shared" si="15"/>
        <v>43395</v>
      </c>
      <c r="N977" s="80" t="s">
        <v>974</v>
      </c>
      <c r="O977" s="80">
        <v>19</v>
      </c>
      <c r="P977" s="82" t="s">
        <v>4506</v>
      </c>
      <c r="Q977" s="82" t="s">
        <v>4456</v>
      </c>
      <c r="R977" s="82" t="s">
        <v>4507</v>
      </c>
      <c r="S977" s="82" t="s">
        <v>4508</v>
      </c>
      <c r="T977" s="82" t="s">
        <v>4456</v>
      </c>
      <c r="U977" s="82" t="s">
        <v>4456</v>
      </c>
      <c r="V977" s="80" t="s">
        <v>4456</v>
      </c>
      <c r="W977" s="82" t="s">
        <v>173</v>
      </c>
      <c r="X977" s="82" t="s">
        <v>4515</v>
      </c>
      <c r="Y977" s="82" t="s">
        <v>4457</v>
      </c>
      <c r="Z977" s="80" t="str">
        <f>IF(OR(R:R="",S:S=""),"Missing",IF(OR(S:S="Both EC and Condoms",S:S="Condom",S:S="EC"),"Yes",IF(AND(R:R&lt;&gt;"0: No Method",R:R&lt;&gt;"6: EC",R:R&lt;&gt;"5: Condoms"),"Yes","No")))</f>
        <v>No</v>
      </c>
      <c r="AA9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77" s="80" t="str">
        <f>IF(W:W="Pregnant","Pregnant",IF(AND(Z:Z="No",AA:AA="Yes"),"Adopter",IF(Z:Z="Yes","Continuing User",IF(AND(Z:Z="No",AA:AA="No"),"Non-user","Missing"))))</f>
        <v>Adopter</v>
      </c>
      <c r="AC977" s="80">
        <f>VLOOKUP(N977,Registration!O:P,2,FALSE)</f>
        <v>19</v>
      </c>
      <c r="AD977" s="82" t="s">
        <v>4510</v>
      </c>
    </row>
    <row r="978" spans="1:30" s="80" customFormat="1" ht="23.1" customHeight="1">
      <c r="A978" s="80" t="s">
        <v>93</v>
      </c>
      <c r="B978" s="80" t="s">
        <v>26</v>
      </c>
      <c r="C978" s="80" t="s">
        <v>27</v>
      </c>
      <c r="D978" s="82" t="s">
        <v>28</v>
      </c>
      <c r="E978" s="82" t="s">
        <v>28</v>
      </c>
      <c r="F978" s="80" t="s">
        <v>111</v>
      </c>
      <c r="G978" s="80" t="s">
        <v>167</v>
      </c>
      <c r="H978" s="80" t="s">
        <v>8159</v>
      </c>
      <c r="I978" s="82" t="s">
        <v>8161</v>
      </c>
      <c r="J978" s="80">
        <v>25</v>
      </c>
      <c r="K978" s="80">
        <v>10</v>
      </c>
      <c r="L978" s="80">
        <v>2018</v>
      </c>
      <c r="M978" s="76">
        <f t="shared" si="15"/>
        <v>43398</v>
      </c>
      <c r="N978" s="80" t="s">
        <v>975</v>
      </c>
      <c r="O978" s="80">
        <v>19</v>
      </c>
      <c r="P978" s="82" t="s">
        <v>4506</v>
      </c>
      <c r="Q978" s="82" t="s">
        <v>4456</v>
      </c>
      <c r="R978" s="82" t="s">
        <v>4507</v>
      </c>
      <c r="S978" s="82" t="s">
        <v>4508</v>
      </c>
      <c r="T978" s="82" t="s">
        <v>4456</v>
      </c>
      <c r="U978" s="82" t="s">
        <v>4456</v>
      </c>
      <c r="V978" s="80" t="s">
        <v>4456</v>
      </c>
      <c r="W978" s="82" t="s">
        <v>173</v>
      </c>
      <c r="X978" s="82" t="s">
        <v>4521</v>
      </c>
      <c r="Y978" s="82" t="s">
        <v>4457</v>
      </c>
      <c r="Z978" s="80" t="str">
        <f>IF(OR(R:R="",S:S=""),"Missing",IF(OR(S:S="Both EC and Condoms",S:S="Condom",S:S="EC"),"Yes",IF(AND(R:R&lt;&gt;"0: No Method",R:R&lt;&gt;"6: EC",R:R&lt;&gt;"5: Condoms"),"Yes","No")))</f>
        <v>No</v>
      </c>
      <c r="AA9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78" s="80" t="str">
        <f>IF(W:W="Pregnant","Pregnant",IF(AND(Z:Z="No",AA:AA="Yes"),"Adopter",IF(Z:Z="Yes","Continuing User",IF(AND(Z:Z="No",AA:AA="No"),"Non-user","Missing"))))</f>
        <v>Adopter</v>
      </c>
      <c r="AC978" s="80">
        <f>VLOOKUP(N978,Registration!O:P,2,FALSE)</f>
        <v>19</v>
      </c>
      <c r="AD978" s="82" t="s">
        <v>4510</v>
      </c>
    </row>
    <row r="979" spans="1:30" s="80" customFormat="1" ht="23.1" customHeight="1">
      <c r="A979" s="80" t="s">
        <v>93</v>
      </c>
      <c r="B979" s="80" t="s">
        <v>26</v>
      </c>
      <c r="C979" s="80" t="s">
        <v>27</v>
      </c>
      <c r="D979" s="82" t="s">
        <v>28</v>
      </c>
      <c r="E979" s="82" t="s">
        <v>28</v>
      </c>
      <c r="F979" s="80" t="s">
        <v>111</v>
      </c>
      <c r="G979" s="80" t="s">
        <v>167</v>
      </c>
      <c r="H979" s="80" t="s">
        <v>8159</v>
      </c>
      <c r="I979" s="82" t="s">
        <v>8161</v>
      </c>
      <c r="J979" s="80">
        <v>26</v>
      </c>
      <c r="K979" s="80">
        <v>10</v>
      </c>
      <c r="L979" s="80">
        <v>2018</v>
      </c>
      <c r="M979" s="76">
        <f t="shared" si="15"/>
        <v>43399</v>
      </c>
      <c r="N979" s="80" t="s">
        <v>977</v>
      </c>
      <c r="O979" s="80">
        <v>19</v>
      </c>
      <c r="P979" s="82" t="s">
        <v>4506</v>
      </c>
      <c r="Q979" s="82" t="s">
        <v>4456</v>
      </c>
      <c r="R979" s="82" t="s">
        <v>4507</v>
      </c>
      <c r="S979" s="82" t="s">
        <v>4508</v>
      </c>
      <c r="T979" s="82" t="s">
        <v>4456</v>
      </c>
      <c r="U979" s="82" t="s">
        <v>4456</v>
      </c>
      <c r="V979" s="80" t="s">
        <v>4456</v>
      </c>
      <c r="W979" s="82" t="s">
        <v>173</v>
      </c>
      <c r="X979" s="82" t="s">
        <v>4515</v>
      </c>
      <c r="Y979" s="82" t="s">
        <v>4457</v>
      </c>
      <c r="Z979" s="80" t="str">
        <f>IF(OR(R:R="",S:S=""),"Missing",IF(OR(S:S="Both EC and Condoms",S:S="Condom",S:S="EC"),"Yes",IF(AND(R:R&lt;&gt;"0: No Method",R:R&lt;&gt;"6: EC",R:R&lt;&gt;"5: Condoms"),"Yes","No")))</f>
        <v>No</v>
      </c>
      <c r="AA9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79" s="80" t="str">
        <f>IF(W:W="Pregnant","Pregnant",IF(AND(Z:Z="No",AA:AA="Yes"),"Adopter",IF(Z:Z="Yes","Continuing User",IF(AND(Z:Z="No",AA:AA="No"),"Non-user","Missing"))))</f>
        <v>Adopter</v>
      </c>
      <c r="AC979" s="80">
        <f>VLOOKUP(N979,Registration!O:P,2,FALSE)</f>
        <v>19</v>
      </c>
      <c r="AD979" s="82" t="s">
        <v>4510</v>
      </c>
    </row>
    <row r="980" spans="1:30" s="80" customFormat="1" ht="23.1" customHeight="1">
      <c r="A980" s="80" t="s">
        <v>93</v>
      </c>
      <c r="B980" s="80" t="s">
        <v>26</v>
      </c>
      <c r="C980" s="80" t="s">
        <v>27</v>
      </c>
      <c r="D980" s="82" t="s">
        <v>28</v>
      </c>
      <c r="E980" s="82" t="s">
        <v>28</v>
      </c>
      <c r="F980" s="80" t="s">
        <v>111</v>
      </c>
      <c r="G980" s="80" t="s">
        <v>167</v>
      </c>
      <c r="H980" s="80" t="s">
        <v>8159</v>
      </c>
      <c r="I980" s="80" t="s">
        <v>8160</v>
      </c>
      <c r="J980" s="80">
        <v>26</v>
      </c>
      <c r="K980" s="80">
        <v>10</v>
      </c>
      <c r="L980" s="80">
        <v>2018</v>
      </c>
      <c r="M980" s="76">
        <f t="shared" si="15"/>
        <v>43399</v>
      </c>
      <c r="N980" s="80" t="s">
        <v>999</v>
      </c>
      <c r="O980" s="80">
        <v>19</v>
      </c>
      <c r="P980" s="82" t="s">
        <v>4506</v>
      </c>
      <c r="Q980" s="82" t="s">
        <v>4456</v>
      </c>
      <c r="R980" s="82" t="s">
        <v>4507</v>
      </c>
      <c r="S980" s="82" t="s">
        <v>4508</v>
      </c>
      <c r="T980" s="82" t="s">
        <v>4456</v>
      </c>
      <c r="U980" s="82" t="s">
        <v>4457</v>
      </c>
      <c r="V980" s="82" t="s">
        <v>4457</v>
      </c>
      <c r="W980" s="82" t="s">
        <v>173</v>
      </c>
      <c r="X980" s="80" t="s">
        <v>4518</v>
      </c>
      <c r="Y980" s="82" t="s">
        <v>4456</v>
      </c>
      <c r="Z980" s="80" t="str">
        <f>IF(OR(R:R="",S:S=""),"Missing",IF(OR(S:S="Both EC and Condoms",S:S="Condom",S:S="EC"),"Yes",IF(AND(R:R&lt;&gt;"0: No Method",R:R&lt;&gt;"6: EC",R:R&lt;&gt;"5: Condoms"),"Yes","No")))</f>
        <v>No</v>
      </c>
      <c r="AA9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80" s="80" t="str">
        <f>IF(W:W="Pregnant","Pregnant",IF(AND(Z:Z="No",AA:AA="Yes"),"Adopter",IF(Z:Z="Yes","Continuing User",IF(AND(Z:Z="No",AA:AA="No"),"Non-user","Missing"))))</f>
        <v>Adopter</v>
      </c>
      <c r="AC980" s="80">
        <f>VLOOKUP(N980,Registration!O:P,2,FALSE)</f>
        <v>19</v>
      </c>
      <c r="AD980" s="82" t="s">
        <v>4510</v>
      </c>
    </row>
    <row r="981" spans="1:30" s="80" customFormat="1" ht="23.1" customHeight="1">
      <c r="A981" s="80" t="s">
        <v>93</v>
      </c>
      <c r="B981" s="80" t="s">
        <v>26</v>
      </c>
      <c r="C981" s="80" t="s">
        <v>27</v>
      </c>
      <c r="D981" s="82" t="s">
        <v>28</v>
      </c>
      <c r="E981" s="82" t="s">
        <v>28</v>
      </c>
      <c r="F981" s="80" t="s">
        <v>111</v>
      </c>
      <c r="G981" s="80" t="s">
        <v>167</v>
      </c>
      <c r="H981" s="80" t="s">
        <v>8159</v>
      </c>
      <c r="I981" s="80" t="s">
        <v>8160</v>
      </c>
      <c r="J981" s="80">
        <v>26</v>
      </c>
      <c r="K981" s="80">
        <v>10</v>
      </c>
      <c r="L981" s="80">
        <v>2018</v>
      </c>
      <c r="M981" s="76">
        <f t="shared" si="15"/>
        <v>43399</v>
      </c>
      <c r="N981" s="80" t="s">
        <v>987</v>
      </c>
      <c r="O981" s="80">
        <v>17</v>
      </c>
      <c r="P981" s="82" t="s">
        <v>4506</v>
      </c>
      <c r="Q981" s="82" t="s">
        <v>4456</v>
      </c>
      <c r="R981" s="82" t="s">
        <v>4507</v>
      </c>
      <c r="S981" s="82" t="s">
        <v>4508</v>
      </c>
      <c r="T981" s="82" t="s">
        <v>4457</v>
      </c>
      <c r="U981" s="82" t="s">
        <v>4457</v>
      </c>
      <c r="V981" s="82" t="s">
        <v>4457</v>
      </c>
      <c r="W981" s="82" t="s">
        <v>173</v>
      </c>
      <c r="X981" s="82" t="s">
        <v>4507</v>
      </c>
      <c r="Y981" s="82" t="s">
        <v>4457</v>
      </c>
      <c r="Z981" s="80" t="str">
        <f>IF(OR(R:R="",S:S=""),"Missing",IF(OR(S:S="Both EC and Condoms",S:S="Condom",S:S="EC"),"Yes",IF(AND(R:R&lt;&gt;"0: No Method",R:R&lt;&gt;"6: EC",R:R&lt;&gt;"5: Condoms"),"Yes","No")))</f>
        <v>No</v>
      </c>
      <c r="AA9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81" s="80" t="s">
        <v>4509</v>
      </c>
      <c r="AC981" s="80">
        <f>VLOOKUP(N981,Registration!O:P,2,FALSE)</f>
        <v>17</v>
      </c>
      <c r="AD981" s="82" t="s">
        <v>4510</v>
      </c>
    </row>
    <row r="982" spans="1:30" s="80" customFormat="1" ht="23.1" customHeight="1">
      <c r="A982" s="80" t="s">
        <v>93</v>
      </c>
      <c r="B982" s="80" t="s">
        <v>26</v>
      </c>
      <c r="C982" s="80" t="s">
        <v>27</v>
      </c>
      <c r="D982" s="82" t="s">
        <v>28</v>
      </c>
      <c r="E982" s="82" t="s">
        <v>28</v>
      </c>
      <c r="F982" s="80" t="s">
        <v>111</v>
      </c>
      <c r="G982" s="80" t="s">
        <v>167</v>
      </c>
      <c r="H982" s="80" t="s">
        <v>8159</v>
      </c>
      <c r="I982" s="80" t="s">
        <v>8160</v>
      </c>
      <c r="J982" s="80">
        <v>26</v>
      </c>
      <c r="K982" s="80">
        <v>10</v>
      </c>
      <c r="L982" s="80">
        <v>2018</v>
      </c>
      <c r="M982" s="76">
        <f t="shared" si="15"/>
        <v>43399</v>
      </c>
      <c r="N982" s="80" t="s">
        <v>991</v>
      </c>
      <c r="O982" s="80">
        <v>18</v>
      </c>
      <c r="P982" s="82" t="s">
        <v>4506</v>
      </c>
      <c r="Q982" s="82" t="s">
        <v>4456</v>
      </c>
      <c r="R982" s="82" t="s">
        <v>4507</v>
      </c>
      <c r="S982" s="82" t="s">
        <v>4508</v>
      </c>
      <c r="T982" s="82" t="s">
        <v>4456</v>
      </c>
      <c r="U982" s="82" t="s">
        <v>4457</v>
      </c>
      <c r="V982" s="82" t="s">
        <v>4457</v>
      </c>
      <c r="W982" s="82" t="s">
        <v>173</v>
      </c>
      <c r="X982" s="82" t="s">
        <v>4515</v>
      </c>
      <c r="Y982" s="82" t="s">
        <v>4457</v>
      </c>
      <c r="Z982" s="80" t="str">
        <f>IF(OR(R:R="",S:S=""),"Missing",IF(OR(S:S="Both EC and Condoms",S:S="Condom",S:S="EC"),"Yes",IF(AND(R:R&lt;&gt;"0: No Method",R:R&lt;&gt;"6: EC",R:R&lt;&gt;"5: Condoms"),"Yes","No")))</f>
        <v>No</v>
      </c>
      <c r="AA9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82" s="80" t="str">
        <f>IF(W:W="Pregnant","Pregnant",IF(AND(Z:Z="No",AA:AA="Yes"),"Adopter",IF(Z:Z="Yes","Continuing User",IF(AND(Z:Z="No",AA:AA="No"),"Non-user","Missing"))))</f>
        <v>Adopter</v>
      </c>
      <c r="AC982" s="80">
        <f>VLOOKUP(N982,Registration!O:P,2,FALSE)</f>
        <v>18</v>
      </c>
      <c r="AD982" s="82" t="s">
        <v>4510</v>
      </c>
    </row>
    <row r="983" spans="1:30" s="80" customFormat="1" ht="23.1" customHeight="1">
      <c r="A983" s="80" t="s">
        <v>93</v>
      </c>
      <c r="B983" s="80" t="s">
        <v>26</v>
      </c>
      <c r="C983" s="80" t="s">
        <v>27</v>
      </c>
      <c r="D983" s="82" t="s">
        <v>28</v>
      </c>
      <c r="E983" s="82" t="s">
        <v>28</v>
      </c>
      <c r="F983" s="80" t="s">
        <v>111</v>
      </c>
      <c r="G983" s="80" t="s">
        <v>167</v>
      </c>
      <c r="H983" s="80" t="s">
        <v>8159</v>
      </c>
      <c r="I983" s="80" t="s">
        <v>8160</v>
      </c>
      <c r="J983" s="80">
        <v>26</v>
      </c>
      <c r="K983" s="80">
        <v>10</v>
      </c>
      <c r="L983" s="80">
        <v>2018</v>
      </c>
      <c r="M983" s="76">
        <f t="shared" si="15"/>
        <v>43399</v>
      </c>
      <c r="N983" s="80" t="s">
        <v>997</v>
      </c>
      <c r="O983" s="80">
        <v>17</v>
      </c>
      <c r="P983" s="82" t="s">
        <v>4506</v>
      </c>
      <c r="Q983" s="82" t="s">
        <v>4456</v>
      </c>
      <c r="R983" s="82" t="s">
        <v>4507</v>
      </c>
      <c r="S983" s="82" t="s">
        <v>4508</v>
      </c>
      <c r="T983" s="82" t="s">
        <v>4457</v>
      </c>
      <c r="U983" s="82" t="s">
        <v>4457</v>
      </c>
      <c r="V983" s="82" t="s">
        <v>4457</v>
      </c>
      <c r="W983" s="82" t="s">
        <v>173</v>
      </c>
      <c r="X983" s="82" t="s">
        <v>4507</v>
      </c>
      <c r="Y983" s="82" t="s">
        <v>4457</v>
      </c>
      <c r="Z983" s="80" t="str">
        <f>IF(OR(R:R="",S:S=""),"Missing",IF(OR(S:S="Both EC and Condoms",S:S="Condom",S:S="EC"),"Yes",IF(AND(R:R&lt;&gt;"0: No Method",R:R&lt;&gt;"6: EC",R:R&lt;&gt;"5: Condoms"),"Yes","No")))</f>
        <v>No</v>
      </c>
      <c r="AA9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83" s="80" t="s">
        <v>4509</v>
      </c>
      <c r="AC983" s="80">
        <f>VLOOKUP(N983,Registration!O:P,2,FALSE)</f>
        <v>17</v>
      </c>
      <c r="AD983" s="82" t="s">
        <v>4510</v>
      </c>
    </row>
    <row r="984" spans="1:30" s="80" customFormat="1" ht="23.1" customHeight="1">
      <c r="A984" s="80" t="s">
        <v>93</v>
      </c>
      <c r="B984" s="80" t="s">
        <v>26</v>
      </c>
      <c r="C984" s="80" t="s">
        <v>27</v>
      </c>
      <c r="D984" s="82" t="s">
        <v>28</v>
      </c>
      <c r="E984" s="82" t="s">
        <v>28</v>
      </c>
      <c r="F984" s="80" t="s">
        <v>111</v>
      </c>
      <c r="G984" s="80" t="s">
        <v>167</v>
      </c>
      <c r="H984" s="80" t="s">
        <v>8159</v>
      </c>
      <c r="I984" s="80" t="s">
        <v>8160</v>
      </c>
      <c r="J984" s="80">
        <v>26</v>
      </c>
      <c r="K984" s="80">
        <v>10</v>
      </c>
      <c r="L984" s="80">
        <v>2018</v>
      </c>
      <c r="M984" s="76">
        <f t="shared" si="15"/>
        <v>43399</v>
      </c>
      <c r="N984" s="80" t="s">
        <v>981</v>
      </c>
      <c r="O984" s="80">
        <v>19</v>
      </c>
      <c r="P984" s="82" t="s">
        <v>4506</v>
      </c>
      <c r="Q984" s="82" t="s">
        <v>4456</v>
      </c>
      <c r="R984" s="82" t="s">
        <v>4507</v>
      </c>
      <c r="S984" s="82" t="s">
        <v>4508</v>
      </c>
      <c r="T984" s="82" t="s">
        <v>4456</v>
      </c>
      <c r="U984" s="82" t="s">
        <v>4457</v>
      </c>
      <c r="V984" s="82" t="s">
        <v>4457</v>
      </c>
      <c r="W984" s="82" t="s">
        <v>173</v>
      </c>
      <c r="X984" s="82" t="s">
        <v>4516</v>
      </c>
      <c r="Y984" s="82" t="s">
        <v>4457</v>
      </c>
      <c r="Z984" s="80" t="str">
        <f>IF(OR(R:R="",S:S=""),"Missing",IF(OR(S:S="Both EC and Condoms",S:S="Condom",S:S="EC"),"Yes",IF(AND(R:R&lt;&gt;"0: No Method",R:R&lt;&gt;"6: EC",R:R&lt;&gt;"5: Condoms"),"Yes","No")))</f>
        <v>No</v>
      </c>
      <c r="AA9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84" s="80" t="str">
        <f>IF(W:W="Pregnant","Pregnant",IF(AND(Z:Z="No",AA:AA="Yes"),"Adopter",IF(Z:Z="Yes","Continuing User",IF(AND(Z:Z="No",AA:AA="No"),"Non-user","Missing"))))</f>
        <v>Adopter</v>
      </c>
      <c r="AC984" s="80">
        <f>VLOOKUP(N984,Registration!O:P,2,FALSE)</f>
        <v>19</v>
      </c>
      <c r="AD984" s="82" t="s">
        <v>4510</v>
      </c>
    </row>
    <row r="985" spans="1:30" s="80" customFormat="1" ht="23.1" customHeight="1">
      <c r="A985" s="80" t="s">
        <v>93</v>
      </c>
      <c r="B985" s="80" t="s">
        <v>26</v>
      </c>
      <c r="C985" s="80" t="s">
        <v>27</v>
      </c>
      <c r="D985" s="82" t="s">
        <v>28</v>
      </c>
      <c r="E985" s="82" t="s">
        <v>28</v>
      </c>
      <c r="F985" s="80" t="s">
        <v>111</v>
      </c>
      <c r="G985" s="80" t="s">
        <v>167</v>
      </c>
      <c r="H985" s="80" t="s">
        <v>8159</v>
      </c>
      <c r="I985" s="80" t="s">
        <v>8160</v>
      </c>
      <c r="J985" s="80">
        <v>26</v>
      </c>
      <c r="K985" s="80">
        <v>10</v>
      </c>
      <c r="L985" s="80">
        <v>2018</v>
      </c>
      <c r="M985" s="76">
        <f t="shared" si="15"/>
        <v>43399</v>
      </c>
      <c r="N985" s="80" t="s">
        <v>993</v>
      </c>
      <c r="O985" s="80">
        <v>19</v>
      </c>
      <c r="P985" s="82" t="s">
        <v>4506</v>
      </c>
      <c r="Q985" s="82" t="s">
        <v>4456</v>
      </c>
      <c r="R985" s="82" t="s">
        <v>4507</v>
      </c>
      <c r="S985" s="82" t="s">
        <v>4508</v>
      </c>
      <c r="T985" s="82" t="s">
        <v>4456</v>
      </c>
      <c r="U985" s="82" t="s">
        <v>4457</v>
      </c>
      <c r="V985" s="82" t="s">
        <v>4457</v>
      </c>
      <c r="W985" s="82" t="s">
        <v>173</v>
      </c>
      <c r="X985" s="82" t="s">
        <v>4521</v>
      </c>
      <c r="Y985" s="82" t="s">
        <v>4456</v>
      </c>
      <c r="Z985" s="80" t="str">
        <f>IF(OR(R:R="",S:S=""),"Missing",IF(OR(S:S="Both EC and Condoms",S:S="Condom",S:S="EC"),"Yes",IF(AND(R:R&lt;&gt;"0: No Method",R:R&lt;&gt;"6: EC",R:R&lt;&gt;"5: Condoms"),"Yes","No")))</f>
        <v>No</v>
      </c>
      <c r="AA9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85" s="80" t="str">
        <f>IF(W:W="Pregnant","Pregnant",IF(AND(Z:Z="No",AA:AA="Yes"),"Adopter",IF(Z:Z="Yes","Continuing User",IF(AND(Z:Z="No",AA:AA="No"),"Non-user","Missing"))))</f>
        <v>Adopter</v>
      </c>
      <c r="AC985" s="80">
        <f>VLOOKUP(N985,Registration!O:P,2,FALSE)</f>
        <v>19</v>
      </c>
      <c r="AD985" s="82" t="s">
        <v>4510</v>
      </c>
    </row>
    <row r="986" spans="1:30" s="80" customFormat="1" ht="23.1" customHeight="1">
      <c r="A986" s="80" t="s">
        <v>93</v>
      </c>
      <c r="B986" s="80" t="s">
        <v>26</v>
      </c>
      <c r="C986" s="80" t="s">
        <v>27</v>
      </c>
      <c r="D986" s="82" t="s">
        <v>28</v>
      </c>
      <c r="E986" s="82" t="s">
        <v>28</v>
      </c>
      <c r="F986" s="80" t="s">
        <v>111</v>
      </c>
      <c r="G986" s="80" t="s">
        <v>167</v>
      </c>
      <c r="H986" s="80" t="s">
        <v>8159</v>
      </c>
      <c r="I986" s="80" t="s">
        <v>8160</v>
      </c>
      <c r="J986" s="80">
        <v>26</v>
      </c>
      <c r="K986" s="80">
        <v>10</v>
      </c>
      <c r="L986" s="80">
        <v>2018</v>
      </c>
      <c r="M986" s="76">
        <f t="shared" si="15"/>
        <v>43399</v>
      </c>
      <c r="N986" s="80" t="s">
        <v>995</v>
      </c>
      <c r="O986" s="80">
        <v>18</v>
      </c>
      <c r="P986" s="82" t="s">
        <v>4506</v>
      </c>
      <c r="Q986" s="82" t="s">
        <v>4456</v>
      </c>
      <c r="R986" s="82" t="s">
        <v>4507</v>
      </c>
      <c r="S986" s="82" t="s">
        <v>4508</v>
      </c>
      <c r="T986" s="82" t="s">
        <v>4456</v>
      </c>
      <c r="U986" s="82" t="s">
        <v>4457</v>
      </c>
      <c r="V986" s="82" t="s">
        <v>4457</v>
      </c>
      <c r="W986" s="82" t="s">
        <v>173</v>
      </c>
      <c r="X986" s="82" t="s">
        <v>4521</v>
      </c>
      <c r="Y986" s="82" t="s">
        <v>4457</v>
      </c>
      <c r="Z986" s="80" t="str">
        <f>IF(OR(R:R="",S:S=""),"Missing",IF(OR(S:S="Both EC and Condoms",S:S="Condom",S:S="EC"),"Yes",IF(AND(R:R&lt;&gt;"0: No Method",R:R&lt;&gt;"6: EC",R:R&lt;&gt;"5: Condoms"),"Yes","No")))</f>
        <v>No</v>
      </c>
      <c r="AA9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86" s="80" t="str">
        <f>IF(W:W="Pregnant","Pregnant",IF(AND(Z:Z="No",AA:AA="Yes"),"Adopter",IF(Z:Z="Yes","Continuing User",IF(AND(Z:Z="No",AA:AA="No"),"Non-user","Missing"))))</f>
        <v>Adopter</v>
      </c>
      <c r="AC986" s="80">
        <f>VLOOKUP(N986,Registration!O:P,2,FALSE)</f>
        <v>18</v>
      </c>
      <c r="AD986" s="82" t="s">
        <v>4510</v>
      </c>
    </row>
    <row r="987" spans="1:30" s="80" customFormat="1" ht="23.1" customHeight="1">
      <c r="A987" s="80" t="s">
        <v>93</v>
      </c>
      <c r="B987" s="80" t="s">
        <v>26</v>
      </c>
      <c r="C987" s="80" t="s">
        <v>27</v>
      </c>
      <c r="D987" s="82" t="s">
        <v>28</v>
      </c>
      <c r="E987" s="82" t="s">
        <v>28</v>
      </c>
      <c r="F987" s="80" t="s">
        <v>29</v>
      </c>
      <c r="G987" s="80" t="s">
        <v>1887</v>
      </c>
      <c r="H987" s="80" t="s">
        <v>8165</v>
      </c>
      <c r="I987" s="82" t="s">
        <v>8163</v>
      </c>
      <c r="J987" s="80">
        <v>23</v>
      </c>
      <c r="K987" s="80">
        <v>10</v>
      </c>
      <c r="L987" s="80">
        <v>2018</v>
      </c>
      <c r="M987" s="76">
        <f t="shared" si="15"/>
        <v>43396</v>
      </c>
      <c r="N987" s="80" t="s">
        <v>2607</v>
      </c>
      <c r="O987" s="80">
        <v>19</v>
      </c>
      <c r="P987" s="82" t="s">
        <v>4511</v>
      </c>
      <c r="Q987" s="82" t="s">
        <v>4456</v>
      </c>
      <c r="R987" s="82" t="s">
        <v>4519</v>
      </c>
      <c r="S987" s="82" t="s">
        <v>4508</v>
      </c>
      <c r="T987" s="82" t="s">
        <v>4457</v>
      </c>
      <c r="U987" s="82" t="s">
        <v>4457</v>
      </c>
      <c r="V987" s="82" t="s">
        <v>4457</v>
      </c>
      <c r="W987" s="82" t="s">
        <v>173</v>
      </c>
      <c r="X987" s="82" t="s">
        <v>4517</v>
      </c>
      <c r="Y987" s="82" t="s">
        <v>4456</v>
      </c>
      <c r="Z987" s="80" t="str">
        <f>IF(OR(R:R="",S:S=""),"Missing",IF(OR(S:S="Both EC and Condoms",S:S="Condom",S:S="EC"),"Yes",IF(AND(R:R&lt;&gt;"0: No Method",R:R&lt;&gt;"6: EC",R:R&lt;&gt;"5: Condoms"),"Yes","No")))</f>
        <v>Yes</v>
      </c>
      <c r="AA9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87" s="80" t="str">
        <f>IF(W:W="Pregnant","Pregnant",IF(AND(Z:Z="No",AA:AA="Yes"),"Adopter",IF(Z:Z="Yes","Continuing User",IF(AND(Z:Z="No",AA:AA="No"),"Non-user","Missing"))))</f>
        <v>Continuing User</v>
      </c>
      <c r="AC987" s="80">
        <f>VLOOKUP(N987,Registration!O:P,2,FALSE)</f>
        <v>19</v>
      </c>
      <c r="AD987" s="82" t="s">
        <v>4510</v>
      </c>
    </row>
    <row r="988" spans="1:30" s="80" customFormat="1" ht="23.1" customHeight="1">
      <c r="A988" s="80" t="s">
        <v>93</v>
      </c>
      <c r="B988" s="80" t="s">
        <v>26</v>
      </c>
      <c r="C988" s="80" t="s">
        <v>27</v>
      </c>
      <c r="D988" s="82" t="s">
        <v>28</v>
      </c>
      <c r="E988" s="82" t="s">
        <v>28</v>
      </c>
      <c r="F988" s="80" t="s">
        <v>29</v>
      </c>
      <c r="G988" s="80" t="s">
        <v>1887</v>
      </c>
      <c r="H988" s="80" t="s">
        <v>8165</v>
      </c>
      <c r="I988" s="82" t="s">
        <v>8163</v>
      </c>
      <c r="J988" s="80">
        <v>24</v>
      </c>
      <c r="K988" s="80">
        <v>10</v>
      </c>
      <c r="L988" s="80">
        <v>2018</v>
      </c>
      <c r="M988" s="76">
        <f t="shared" si="15"/>
        <v>43397</v>
      </c>
      <c r="N988" s="80" t="s">
        <v>2762</v>
      </c>
      <c r="O988" s="80">
        <v>19</v>
      </c>
      <c r="P988" s="82" t="s">
        <v>4506</v>
      </c>
      <c r="Q988" s="82" t="s">
        <v>4456</v>
      </c>
      <c r="R988" s="82" t="s">
        <v>4507</v>
      </c>
      <c r="S988" s="82" t="s">
        <v>4508</v>
      </c>
      <c r="T988" s="82" t="s">
        <v>4456</v>
      </c>
      <c r="U988" s="82" t="s">
        <v>4456</v>
      </c>
      <c r="V988" s="80" t="s">
        <v>4456</v>
      </c>
      <c r="W988" s="82" t="s">
        <v>173</v>
      </c>
      <c r="X988" s="82" t="s">
        <v>4522</v>
      </c>
      <c r="Y988" s="82" t="s">
        <v>4456</v>
      </c>
      <c r="Z988" s="80" t="str">
        <f>IF(OR(R:R="",S:S=""),"Missing",IF(OR(S:S="Both EC and Condoms",S:S="Condom",S:S="EC"),"Yes",IF(AND(R:R&lt;&gt;"0: No Method",R:R&lt;&gt;"6: EC",R:R&lt;&gt;"5: Condoms"),"Yes","No")))</f>
        <v>No</v>
      </c>
      <c r="AA9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88" s="80" t="str">
        <f>IF(W:W="Pregnant","Pregnant",IF(AND(Z:Z="No",AA:AA="Yes"),"Adopter",IF(Z:Z="Yes","Continuing User",IF(AND(Z:Z="No",AA:AA="No"),"Non-user","Missing"))))</f>
        <v>Adopter</v>
      </c>
      <c r="AC988" s="80">
        <f>VLOOKUP(N988,Registration!O:P,2,FALSE)</f>
        <v>19</v>
      </c>
      <c r="AD988" s="82" t="s">
        <v>4510</v>
      </c>
    </row>
    <row r="989" spans="1:30" s="80" customFormat="1" ht="23.1" customHeight="1">
      <c r="A989" s="80" t="s">
        <v>93</v>
      </c>
      <c r="B989" s="80" t="s">
        <v>26</v>
      </c>
      <c r="C989" s="80" t="s">
        <v>27</v>
      </c>
      <c r="D989" s="82" t="s">
        <v>28</v>
      </c>
      <c r="E989" s="82" t="s">
        <v>28</v>
      </c>
      <c r="F989" s="80" t="s">
        <v>29</v>
      </c>
      <c r="G989" s="80" t="s">
        <v>1887</v>
      </c>
      <c r="H989" s="80" t="s">
        <v>8165</v>
      </c>
      <c r="I989" s="82" t="s">
        <v>8163</v>
      </c>
      <c r="J989" s="80">
        <v>24</v>
      </c>
      <c r="K989" s="80">
        <v>10</v>
      </c>
      <c r="L989" s="80">
        <v>2018</v>
      </c>
      <c r="M989" s="76">
        <f t="shared" si="15"/>
        <v>43397</v>
      </c>
      <c r="N989" s="80" t="s">
        <v>2764</v>
      </c>
      <c r="O989" s="80">
        <v>19</v>
      </c>
      <c r="P989" s="82" t="s">
        <v>4506</v>
      </c>
      <c r="Q989" s="82" t="s">
        <v>4456</v>
      </c>
      <c r="R989" s="82" t="s">
        <v>4507</v>
      </c>
      <c r="S989" s="82" t="s">
        <v>4508</v>
      </c>
      <c r="T989" s="82" t="s">
        <v>4456</v>
      </c>
      <c r="U989" s="82" t="s">
        <v>4456</v>
      </c>
      <c r="V989" s="80" t="s">
        <v>4456</v>
      </c>
      <c r="W989" s="82" t="s">
        <v>173</v>
      </c>
      <c r="X989" s="82" t="s">
        <v>4516</v>
      </c>
      <c r="Y989" s="82" t="s">
        <v>4456</v>
      </c>
      <c r="Z989" s="80" t="str">
        <f>IF(OR(R:R="",S:S=""),"Missing",IF(OR(S:S="Both EC and Condoms",S:S="Condom",S:S="EC"),"Yes",IF(AND(R:R&lt;&gt;"0: No Method",R:R&lt;&gt;"6: EC",R:R&lt;&gt;"5: Condoms"),"Yes","No")))</f>
        <v>No</v>
      </c>
      <c r="AA9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89" s="80" t="str">
        <f>IF(W:W="Pregnant","Pregnant",IF(AND(Z:Z="No",AA:AA="Yes"),"Adopter",IF(Z:Z="Yes","Continuing User",IF(AND(Z:Z="No",AA:AA="No"),"Non-user","Missing"))))</f>
        <v>Adopter</v>
      </c>
      <c r="AC989" s="80">
        <f>VLOOKUP(N989,Registration!O:P,2,FALSE)</f>
        <v>19</v>
      </c>
      <c r="AD989" s="82" t="s">
        <v>4510</v>
      </c>
    </row>
    <row r="990" spans="1:30" s="80" customFormat="1" ht="23.1" customHeight="1">
      <c r="A990" s="80" t="s">
        <v>93</v>
      </c>
      <c r="B990" s="80" t="s">
        <v>26</v>
      </c>
      <c r="C990" s="80" t="s">
        <v>27</v>
      </c>
      <c r="D990" s="82" t="s">
        <v>28</v>
      </c>
      <c r="E990" s="82" t="s">
        <v>28</v>
      </c>
      <c r="F990" s="80" t="s">
        <v>29</v>
      </c>
      <c r="G990" s="80" t="s">
        <v>1887</v>
      </c>
      <c r="H990" s="80" t="s">
        <v>8165</v>
      </c>
      <c r="I990" s="82" t="s">
        <v>8163</v>
      </c>
      <c r="J990" s="80">
        <v>24</v>
      </c>
      <c r="K990" s="80">
        <v>10</v>
      </c>
      <c r="L990" s="80">
        <v>2018</v>
      </c>
      <c r="M990" s="76">
        <f t="shared" si="15"/>
        <v>43397</v>
      </c>
      <c r="N990" s="80" t="s">
        <v>2766</v>
      </c>
      <c r="O990" s="80">
        <v>18</v>
      </c>
      <c r="P990" s="82" t="s">
        <v>4506</v>
      </c>
      <c r="Q990" s="82" t="s">
        <v>4456</v>
      </c>
      <c r="R990" s="82" t="s">
        <v>4507</v>
      </c>
      <c r="S990" s="82" t="s">
        <v>4508</v>
      </c>
      <c r="T990" s="82" t="s">
        <v>4456</v>
      </c>
      <c r="U990" s="82" t="s">
        <v>4456</v>
      </c>
      <c r="V990" s="80" t="s">
        <v>4456</v>
      </c>
      <c r="W990" s="82" t="s">
        <v>173</v>
      </c>
      <c r="X990" s="82" t="s">
        <v>4517</v>
      </c>
      <c r="Y990" s="82" t="s">
        <v>4457</v>
      </c>
      <c r="Z990" s="80" t="str">
        <f>IF(OR(R:R="",S:S=""),"Missing",IF(OR(S:S="Both EC and Condoms",S:S="Condom",S:S="EC"),"Yes",IF(AND(R:R&lt;&gt;"0: No Method",R:R&lt;&gt;"6: EC",R:R&lt;&gt;"5: Condoms"),"Yes","No")))</f>
        <v>No</v>
      </c>
      <c r="AA9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90" s="80" t="str">
        <f>IF(W:W="Pregnant","Pregnant",IF(AND(Z:Z="No",AA:AA="Yes"),"Adopter",IF(Z:Z="Yes","Continuing User",IF(AND(Z:Z="No",AA:AA="No"),"Non-user","Missing"))))</f>
        <v>Adopter</v>
      </c>
      <c r="AC990" s="80">
        <f>VLOOKUP(N990,Registration!O:P,2,FALSE)</f>
        <v>18</v>
      </c>
      <c r="AD990" s="82" t="s">
        <v>4510</v>
      </c>
    </row>
    <row r="991" spans="1:30" s="80" customFormat="1" ht="23.1" customHeight="1">
      <c r="A991" s="80" t="s">
        <v>93</v>
      </c>
      <c r="B991" s="80" t="s">
        <v>26</v>
      </c>
      <c r="C991" s="80" t="s">
        <v>27</v>
      </c>
      <c r="D991" s="82" t="s">
        <v>28</v>
      </c>
      <c r="E991" s="82" t="s">
        <v>28</v>
      </c>
      <c r="F991" s="80" t="s">
        <v>29</v>
      </c>
      <c r="G991" s="80" t="s">
        <v>1887</v>
      </c>
      <c r="H991" s="80" t="s">
        <v>8165</v>
      </c>
      <c r="I991" s="82" t="s">
        <v>8163</v>
      </c>
      <c r="J991" s="80">
        <v>24</v>
      </c>
      <c r="K991" s="80">
        <v>10</v>
      </c>
      <c r="L991" s="80">
        <v>2018</v>
      </c>
      <c r="M991" s="76">
        <f t="shared" si="15"/>
        <v>43397</v>
      </c>
      <c r="N991" s="80" t="s">
        <v>2768</v>
      </c>
      <c r="O991" s="80">
        <v>16</v>
      </c>
      <c r="P991" s="82" t="s">
        <v>4506</v>
      </c>
      <c r="Q991" s="82" t="s">
        <v>4456</v>
      </c>
      <c r="R991" s="82" t="s">
        <v>4507</v>
      </c>
      <c r="S991" s="82" t="s">
        <v>4508</v>
      </c>
      <c r="T991" s="82" t="s">
        <v>4457</v>
      </c>
      <c r="U991" s="82" t="s">
        <v>4457</v>
      </c>
      <c r="V991" s="82" t="s">
        <v>4457</v>
      </c>
      <c r="W991" s="82" t="s">
        <v>173</v>
      </c>
      <c r="X991" s="82" t="s">
        <v>4507</v>
      </c>
      <c r="Y991" s="82" t="s">
        <v>4457</v>
      </c>
      <c r="Z991" s="80" t="str">
        <f>IF(OR(R:R="",S:S=""),"Missing",IF(OR(S:S="Both EC and Condoms",S:S="Condom",S:S="EC"),"Yes",IF(AND(R:R&lt;&gt;"0: No Method",R:R&lt;&gt;"6: EC",R:R&lt;&gt;"5: Condoms"),"Yes","No")))</f>
        <v>No</v>
      </c>
      <c r="AA9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91" s="80" t="s">
        <v>4509</v>
      </c>
      <c r="AC991" s="80">
        <f>VLOOKUP(N991,Registration!O:P,2,FALSE)</f>
        <v>16</v>
      </c>
      <c r="AD991" s="82" t="s">
        <v>4510</v>
      </c>
    </row>
    <row r="992" spans="1:30" s="80" customFormat="1" ht="23.1" customHeight="1">
      <c r="A992" s="80" t="s">
        <v>93</v>
      </c>
      <c r="B992" s="80" t="s">
        <v>26</v>
      </c>
      <c r="C992" s="80" t="s">
        <v>27</v>
      </c>
      <c r="D992" s="82" t="s">
        <v>28</v>
      </c>
      <c r="E992" s="82" t="s">
        <v>28</v>
      </c>
      <c r="F992" s="80" t="s">
        <v>29</v>
      </c>
      <c r="G992" s="80" t="s">
        <v>1887</v>
      </c>
      <c r="H992" s="80" t="s">
        <v>8165</v>
      </c>
      <c r="I992" s="82" t="s">
        <v>8163</v>
      </c>
      <c r="J992" s="80">
        <v>24</v>
      </c>
      <c r="K992" s="80">
        <v>10</v>
      </c>
      <c r="L992" s="80">
        <v>2018</v>
      </c>
      <c r="M992" s="76">
        <f t="shared" si="15"/>
        <v>43397</v>
      </c>
      <c r="N992" s="80" t="s">
        <v>2770</v>
      </c>
      <c r="O992" s="80">
        <v>17</v>
      </c>
      <c r="P992" s="82" t="s">
        <v>4506</v>
      </c>
      <c r="Q992" s="82" t="s">
        <v>4456</v>
      </c>
      <c r="R992" s="82" t="s">
        <v>4507</v>
      </c>
      <c r="S992" s="82" t="s">
        <v>4508</v>
      </c>
      <c r="T992" s="82" t="s">
        <v>4457</v>
      </c>
      <c r="U992" s="82" t="s">
        <v>4457</v>
      </c>
      <c r="V992" s="82" t="s">
        <v>4457</v>
      </c>
      <c r="W992" s="82" t="s">
        <v>173</v>
      </c>
      <c r="X992" s="82" t="s">
        <v>4507</v>
      </c>
      <c r="Y992" s="82" t="s">
        <v>4457</v>
      </c>
      <c r="Z992" s="80" t="str">
        <f>IF(OR(R:R="",S:S=""),"Missing",IF(OR(S:S="Both EC and Condoms",S:S="Condom",S:S="EC"),"Yes",IF(AND(R:R&lt;&gt;"0: No Method",R:R&lt;&gt;"6: EC",R:R&lt;&gt;"5: Condoms"),"Yes","No")))</f>
        <v>No</v>
      </c>
      <c r="AA9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92" s="80" t="s">
        <v>4509</v>
      </c>
      <c r="AC992" s="80">
        <f>VLOOKUP(N992,Registration!O:P,2,FALSE)</f>
        <v>17</v>
      </c>
      <c r="AD992" s="82" t="s">
        <v>4510</v>
      </c>
    </row>
    <row r="993" spans="1:34" s="80" customFormat="1" ht="23.1" customHeight="1">
      <c r="A993" s="80" t="s">
        <v>93</v>
      </c>
      <c r="B993" s="80" t="s">
        <v>26</v>
      </c>
      <c r="C993" s="80" t="s">
        <v>27</v>
      </c>
      <c r="D993" s="82" t="s">
        <v>28</v>
      </c>
      <c r="E993" s="82" t="s">
        <v>28</v>
      </c>
      <c r="F993" s="80" t="s">
        <v>29</v>
      </c>
      <c r="G993" s="80" t="s">
        <v>1887</v>
      </c>
      <c r="H993" s="80" t="s">
        <v>8165</v>
      </c>
      <c r="I993" s="82" t="s">
        <v>8163</v>
      </c>
      <c r="J993" s="80">
        <v>24</v>
      </c>
      <c r="K993" s="80">
        <v>10</v>
      </c>
      <c r="L993" s="80">
        <v>2018</v>
      </c>
      <c r="M993" s="76">
        <f t="shared" si="15"/>
        <v>43397</v>
      </c>
      <c r="N993" s="80" t="s">
        <v>2772</v>
      </c>
      <c r="O993" s="80">
        <v>18</v>
      </c>
      <c r="P993" s="82" t="s">
        <v>4506</v>
      </c>
      <c r="Q993" s="82" t="s">
        <v>4456</v>
      </c>
      <c r="R993" s="82" t="s">
        <v>4507</v>
      </c>
      <c r="S993" s="82" t="s">
        <v>4508</v>
      </c>
      <c r="T993" s="82" t="s">
        <v>4456</v>
      </c>
      <c r="U993" s="82" t="s">
        <v>4456</v>
      </c>
      <c r="V993" s="80" t="s">
        <v>4456</v>
      </c>
      <c r="W993" s="82" t="s">
        <v>173</v>
      </c>
      <c r="X993" s="82" t="s">
        <v>4522</v>
      </c>
      <c r="Y993" s="82" t="s">
        <v>4456</v>
      </c>
      <c r="Z993" s="80" t="str">
        <f>IF(OR(R:R="",S:S=""),"Missing",IF(OR(S:S="Both EC and Condoms",S:S="Condom",S:S="EC"),"Yes",IF(AND(R:R&lt;&gt;"0: No Method",R:R&lt;&gt;"6: EC",R:R&lt;&gt;"5: Condoms"),"Yes","No")))</f>
        <v>No</v>
      </c>
      <c r="AA9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93" s="80" t="str">
        <f>IF(W:W="Pregnant","Pregnant",IF(AND(Z:Z="No",AA:AA="Yes"),"Adopter",IF(Z:Z="Yes","Continuing User",IF(AND(Z:Z="No",AA:AA="No"),"Non-user","Missing"))))</f>
        <v>Adopter</v>
      </c>
      <c r="AC993" s="80">
        <f>VLOOKUP(N993,Registration!O:P,2,FALSE)</f>
        <v>18</v>
      </c>
      <c r="AD993" s="82" t="s">
        <v>4510</v>
      </c>
    </row>
    <row r="994" spans="1:34" s="80" customFormat="1" ht="23.1" customHeight="1">
      <c r="A994" s="80" t="s">
        <v>93</v>
      </c>
      <c r="B994" s="80" t="s">
        <v>26</v>
      </c>
      <c r="C994" s="80" t="s">
        <v>27</v>
      </c>
      <c r="D994" s="82" t="s">
        <v>28</v>
      </c>
      <c r="E994" s="82" t="s">
        <v>28</v>
      </c>
      <c r="F994" s="80" t="s">
        <v>29</v>
      </c>
      <c r="G994" s="80" t="s">
        <v>1887</v>
      </c>
      <c r="H994" s="80" t="s">
        <v>8165</v>
      </c>
      <c r="I994" s="82" t="s">
        <v>8163</v>
      </c>
      <c r="J994" s="80">
        <v>24</v>
      </c>
      <c r="K994" s="80">
        <v>10</v>
      </c>
      <c r="L994" s="80">
        <v>2018</v>
      </c>
      <c r="M994" s="76">
        <f t="shared" si="15"/>
        <v>43397</v>
      </c>
      <c r="N994" s="80" t="s">
        <v>2774</v>
      </c>
      <c r="O994" s="80">
        <v>18</v>
      </c>
      <c r="P994" s="82" t="s">
        <v>4506</v>
      </c>
      <c r="Q994" s="82" t="s">
        <v>4456</v>
      </c>
      <c r="R994" s="82" t="s">
        <v>4507</v>
      </c>
      <c r="S994" s="82" t="s">
        <v>4508</v>
      </c>
      <c r="T994" s="82" t="s">
        <v>4457</v>
      </c>
      <c r="U994" s="82" t="s">
        <v>4457</v>
      </c>
      <c r="V994" s="82" t="s">
        <v>4457</v>
      </c>
      <c r="W994" s="82" t="s">
        <v>173</v>
      </c>
      <c r="X994" s="82" t="s">
        <v>4507</v>
      </c>
      <c r="Y994" s="82" t="s">
        <v>4457</v>
      </c>
      <c r="Z994" s="80" t="str">
        <f>IF(OR(R:R="",S:S=""),"Missing",IF(OR(S:S="Both EC and Condoms",S:S="Condom",S:S="EC"),"Yes",IF(AND(R:R&lt;&gt;"0: No Method",R:R&lt;&gt;"6: EC",R:R&lt;&gt;"5: Condoms"),"Yes","No")))</f>
        <v>No</v>
      </c>
      <c r="AA9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94" s="80" t="s">
        <v>4509</v>
      </c>
      <c r="AC994" s="80">
        <f>VLOOKUP(N994,Registration!O:P,2,FALSE)</f>
        <v>18</v>
      </c>
      <c r="AD994" s="82" t="s">
        <v>4528</v>
      </c>
      <c r="AE994" s="80" t="s">
        <v>4599</v>
      </c>
      <c r="AF994" s="80" t="s">
        <v>4536</v>
      </c>
      <c r="AG994" s="80" t="s">
        <v>4593</v>
      </c>
      <c r="AH994" s="80" t="s">
        <v>4600</v>
      </c>
    </row>
    <row r="995" spans="1:34" s="80" customFormat="1" ht="23.1" customHeight="1">
      <c r="A995" s="80" t="s">
        <v>93</v>
      </c>
      <c r="B995" s="80" t="s">
        <v>26</v>
      </c>
      <c r="C995" s="80" t="s">
        <v>27</v>
      </c>
      <c r="D995" s="82" t="s">
        <v>28</v>
      </c>
      <c r="E995" s="82" t="s">
        <v>28</v>
      </c>
      <c r="F995" s="80" t="s">
        <v>29</v>
      </c>
      <c r="G995" s="80" t="s">
        <v>1887</v>
      </c>
      <c r="H995" s="80" t="s">
        <v>8165</v>
      </c>
      <c r="I995" s="82" t="s">
        <v>8163</v>
      </c>
      <c r="J995" s="80">
        <v>25</v>
      </c>
      <c r="K995" s="80">
        <v>10</v>
      </c>
      <c r="L995" s="80">
        <v>2018</v>
      </c>
      <c r="M995" s="76">
        <f t="shared" si="15"/>
        <v>43398</v>
      </c>
      <c r="N995" s="80" t="s">
        <v>2453</v>
      </c>
      <c r="O995" s="80">
        <v>17</v>
      </c>
      <c r="P995" s="82" t="s">
        <v>4525</v>
      </c>
      <c r="Q995" s="82" t="s">
        <v>4456</v>
      </c>
      <c r="R995" s="82" t="s">
        <v>4519</v>
      </c>
      <c r="S995" s="82" t="s">
        <v>4513</v>
      </c>
      <c r="T995" s="82" t="s">
        <v>4457</v>
      </c>
      <c r="U995" s="82" t="s">
        <v>4457</v>
      </c>
      <c r="V995" s="82" t="s">
        <v>4457</v>
      </c>
      <c r="W995" s="82" t="s">
        <v>173</v>
      </c>
      <c r="X995" s="82" t="s">
        <v>4522</v>
      </c>
      <c r="Y995" s="82" t="s">
        <v>4456</v>
      </c>
      <c r="Z995" s="80" t="str">
        <f>IF(OR(R:R="",S:S=""),"Missing",IF(OR(S:S="Both EC and Condoms",S:S="Condom",S:S="EC"),"Yes",IF(AND(R:R&lt;&gt;"0: No Method",R:R&lt;&gt;"6: EC",R:R&lt;&gt;"5: Condoms"),"Yes","No")))</f>
        <v>Yes</v>
      </c>
      <c r="AA9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95" s="80" t="str">
        <f>IF(W:W="Pregnant","Pregnant",IF(AND(Z:Z="No",AA:AA="Yes"),"Adopter",IF(Z:Z="Yes","Continuing User",IF(AND(Z:Z="No",AA:AA="No"),"Non-user","Missing"))))</f>
        <v>Continuing User</v>
      </c>
      <c r="AC995" s="80">
        <f>VLOOKUP(N995,Registration!O:P,2,FALSE)</f>
        <v>17</v>
      </c>
      <c r="AD995" s="82" t="s">
        <v>4510</v>
      </c>
    </row>
    <row r="996" spans="1:34" s="80" customFormat="1" ht="23.1" customHeight="1">
      <c r="A996" s="80" t="s">
        <v>93</v>
      </c>
      <c r="B996" s="80" t="s">
        <v>26</v>
      </c>
      <c r="C996" s="80" t="s">
        <v>27</v>
      </c>
      <c r="D996" s="82" t="s">
        <v>28</v>
      </c>
      <c r="E996" s="82" t="s">
        <v>28</v>
      </c>
      <c r="F996" s="80" t="s">
        <v>29</v>
      </c>
      <c r="G996" s="80" t="s">
        <v>1887</v>
      </c>
      <c r="H996" s="80" t="s">
        <v>8165</v>
      </c>
      <c r="I996" s="82" t="s">
        <v>8163</v>
      </c>
      <c r="J996" s="80">
        <v>26</v>
      </c>
      <c r="K996" s="80">
        <v>10</v>
      </c>
      <c r="L996" s="80">
        <v>2018</v>
      </c>
      <c r="M996" s="76">
        <f t="shared" si="15"/>
        <v>43399</v>
      </c>
      <c r="N996" s="80" t="s">
        <v>2682</v>
      </c>
      <c r="O996" s="80">
        <v>15</v>
      </c>
      <c r="P996" s="82" t="s">
        <v>4511</v>
      </c>
      <c r="Q996" s="82" t="s">
        <v>4456</v>
      </c>
      <c r="R996" s="82" t="s">
        <v>4512</v>
      </c>
      <c r="S996" s="82" t="s">
        <v>4513</v>
      </c>
      <c r="T996" s="82" t="s">
        <v>4457</v>
      </c>
      <c r="U996" s="82" t="s">
        <v>4457</v>
      </c>
      <c r="V996" s="82" t="s">
        <v>4457</v>
      </c>
      <c r="W996" s="82" t="s">
        <v>173</v>
      </c>
      <c r="X996" s="82" t="s">
        <v>4517</v>
      </c>
      <c r="Y996" s="82" t="s">
        <v>4456</v>
      </c>
      <c r="Z996" s="80" t="str">
        <f>IF(OR(R:R="",S:S=""),"Missing",IF(OR(S:S="Both EC and Condoms",S:S="Condom",S:S="EC"),"Yes",IF(AND(R:R&lt;&gt;"0: No Method",R:R&lt;&gt;"6: EC",R:R&lt;&gt;"5: Condoms"),"Yes","No")))</f>
        <v>Yes</v>
      </c>
      <c r="AA9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96" s="80" t="str">
        <f>IF(W:W="Pregnant","Pregnant",IF(AND(Z:Z="No",AA:AA="Yes"),"Adopter",IF(Z:Z="Yes","Continuing User",IF(AND(Z:Z="No",AA:AA="No"),"Non-user","Missing"))))</f>
        <v>Continuing User</v>
      </c>
      <c r="AC996" s="80">
        <f>VLOOKUP(N996,Registration!O:P,2,FALSE)</f>
        <v>18</v>
      </c>
      <c r="AD996" s="82" t="s">
        <v>4510</v>
      </c>
    </row>
    <row r="997" spans="1:34" s="80" customFormat="1" ht="23.1" customHeight="1">
      <c r="A997" s="80" t="s">
        <v>93</v>
      </c>
      <c r="B997" s="80" t="s">
        <v>26</v>
      </c>
      <c r="C997" s="80" t="s">
        <v>27</v>
      </c>
      <c r="D997" s="82" t="s">
        <v>28</v>
      </c>
      <c r="E997" s="82" t="s">
        <v>28</v>
      </c>
      <c r="F997" s="80" t="s">
        <v>29</v>
      </c>
      <c r="G997" s="80" t="s">
        <v>1887</v>
      </c>
      <c r="H997" s="80" t="s">
        <v>8165</v>
      </c>
      <c r="I997" s="82" t="s">
        <v>8163</v>
      </c>
      <c r="J997" s="80">
        <v>26</v>
      </c>
      <c r="K997" s="80">
        <v>10</v>
      </c>
      <c r="L997" s="80">
        <v>2018</v>
      </c>
      <c r="M997" s="76">
        <f t="shared" si="15"/>
        <v>43399</v>
      </c>
      <c r="N997" s="80" t="s">
        <v>2349</v>
      </c>
      <c r="O997" s="80">
        <v>15</v>
      </c>
      <c r="P997" s="82" t="s">
        <v>4511</v>
      </c>
      <c r="Q997" s="82" t="s">
        <v>4456</v>
      </c>
      <c r="R997" s="82" t="s">
        <v>4512</v>
      </c>
      <c r="S997" s="82" t="s">
        <v>4513</v>
      </c>
      <c r="T997" s="82" t="s">
        <v>4457</v>
      </c>
      <c r="U997" s="82" t="s">
        <v>4457</v>
      </c>
      <c r="V997" s="82" t="s">
        <v>4457</v>
      </c>
      <c r="W997" s="82" t="s">
        <v>173</v>
      </c>
      <c r="X997" s="82" t="s">
        <v>4517</v>
      </c>
      <c r="Y997" s="82" t="s">
        <v>4457</v>
      </c>
      <c r="Z997" s="80" t="str">
        <f>IF(OR(R:R="",S:S=""),"Missing",IF(OR(S:S="Both EC and Condoms",S:S="Condom",S:S="EC"),"Yes",IF(AND(R:R&lt;&gt;"0: No Method",R:R&lt;&gt;"6: EC",R:R&lt;&gt;"5: Condoms"),"Yes","No")))</f>
        <v>Yes</v>
      </c>
      <c r="AA9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97" s="80" t="str">
        <f>IF(W:W="Pregnant","Pregnant",IF(AND(Z:Z="No",AA:AA="Yes"),"Adopter",IF(Z:Z="Yes","Continuing User",IF(AND(Z:Z="No",AA:AA="No"),"Non-user","Missing"))))</f>
        <v>Continuing User</v>
      </c>
      <c r="AC997" s="80">
        <f>VLOOKUP(N997,Registration!O:P,2,FALSE)</f>
        <v>15</v>
      </c>
      <c r="AD997" s="82" t="s">
        <v>4510</v>
      </c>
    </row>
    <row r="998" spans="1:34" s="80" customFormat="1" ht="23.1" customHeight="1">
      <c r="A998" s="80" t="s">
        <v>93</v>
      </c>
      <c r="B998" s="80" t="s">
        <v>26</v>
      </c>
      <c r="C998" s="80" t="s">
        <v>27</v>
      </c>
      <c r="D998" s="82" t="s">
        <v>28</v>
      </c>
      <c r="E998" s="82" t="s">
        <v>28</v>
      </c>
      <c r="F998" s="80" t="s">
        <v>29</v>
      </c>
      <c r="G998" s="80" t="s">
        <v>1887</v>
      </c>
      <c r="H998" s="80" t="s">
        <v>8165</v>
      </c>
      <c r="I998" s="80" t="s">
        <v>8162</v>
      </c>
      <c r="J998" s="80">
        <v>27</v>
      </c>
      <c r="K998" s="80">
        <v>10</v>
      </c>
      <c r="L998" s="80">
        <v>2018</v>
      </c>
      <c r="M998" s="76">
        <f t="shared" si="15"/>
        <v>43400</v>
      </c>
      <c r="N998" s="80" t="s">
        <v>2776</v>
      </c>
      <c r="O998" s="80">
        <v>17</v>
      </c>
      <c r="P998" s="82" t="s">
        <v>4506</v>
      </c>
      <c r="Q998" s="82" t="s">
        <v>4456</v>
      </c>
      <c r="R998" s="82" t="s">
        <v>4507</v>
      </c>
      <c r="S998" s="82" t="s">
        <v>4508</v>
      </c>
      <c r="T998" s="82" t="s">
        <v>4456</v>
      </c>
      <c r="U998" s="82" t="s">
        <v>4456</v>
      </c>
      <c r="V998" s="80" t="s">
        <v>4456</v>
      </c>
      <c r="W998" s="82" t="s">
        <v>173</v>
      </c>
      <c r="X998" s="82" t="s">
        <v>4517</v>
      </c>
      <c r="Y998" s="82" t="s">
        <v>4457</v>
      </c>
      <c r="Z998" s="80" t="str">
        <f>IF(OR(R:R="",S:S=""),"Missing",IF(OR(S:S="Both EC and Condoms",S:S="Condom",S:S="EC"),"Yes",IF(AND(R:R&lt;&gt;"0: No Method",R:R&lt;&gt;"6: EC",R:R&lt;&gt;"5: Condoms"),"Yes","No")))</f>
        <v>No</v>
      </c>
      <c r="AA9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98" s="80" t="str">
        <f>IF(W:W="Pregnant","Pregnant",IF(AND(Z:Z="No",AA:AA="Yes"),"Adopter",IF(Z:Z="Yes","Continuing User",IF(AND(Z:Z="No",AA:AA="No"),"Non-user","Missing"))))</f>
        <v>Adopter</v>
      </c>
      <c r="AC998" s="80">
        <f>VLOOKUP(N998,Registration!O:P,2,FALSE)</f>
        <v>17</v>
      </c>
      <c r="AD998" s="82" t="s">
        <v>4510</v>
      </c>
    </row>
    <row r="999" spans="1:34" s="80" customFormat="1" ht="23.1" customHeight="1">
      <c r="A999" s="80" t="s">
        <v>93</v>
      </c>
      <c r="B999" s="80" t="s">
        <v>26</v>
      </c>
      <c r="C999" s="80" t="s">
        <v>27</v>
      </c>
      <c r="D999" s="82" t="s">
        <v>28</v>
      </c>
      <c r="E999" s="82" t="s">
        <v>28</v>
      </c>
      <c r="F999" s="80" t="s">
        <v>29</v>
      </c>
      <c r="G999" s="80" t="s">
        <v>1887</v>
      </c>
      <c r="H999" s="80" t="s">
        <v>8165</v>
      </c>
      <c r="I999" s="80" t="s">
        <v>8162</v>
      </c>
      <c r="J999" s="80">
        <v>27</v>
      </c>
      <c r="K999" s="80">
        <v>10</v>
      </c>
      <c r="L999" s="80">
        <v>2018</v>
      </c>
      <c r="M999" s="76">
        <f t="shared" si="15"/>
        <v>43400</v>
      </c>
      <c r="N999" s="80" t="s">
        <v>2778</v>
      </c>
      <c r="O999" s="80">
        <v>15</v>
      </c>
      <c r="P999" s="82" t="s">
        <v>4506</v>
      </c>
      <c r="Q999" s="82" t="s">
        <v>4456</v>
      </c>
      <c r="R999" s="82" t="s">
        <v>4507</v>
      </c>
      <c r="S999" s="82" t="s">
        <v>4508</v>
      </c>
      <c r="T999" s="82" t="s">
        <v>4457</v>
      </c>
      <c r="U999" s="82" t="s">
        <v>4457</v>
      </c>
      <c r="V999" s="82" t="s">
        <v>4457</v>
      </c>
      <c r="W999" s="82" t="s">
        <v>173</v>
      </c>
      <c r="X999" s="82" t="s">
        <v>4507</v>
      </c>
      <c r="Y999" s="82" t="s">
        <v>4457</v>
      </c>
      <c r="Z999" s="80" t="str">
        <f>IF(OR(R:R="",S:S=""),"Missing",IF(OR(S:S="Both EC and Condoms",S:S="Condom",S:S="EC"),"Yes",IF(AND(R:R&lt;&gt;"0: No Method",R:R&lt;&gt;"6: EC",R:R&lt;&gt;"5: Condoms"),"Yes","No")))</f>
        <v>No</v>
      </c>
      <c r="AA9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999" s="80" t="s">
        <v>4509</v>
      </c>
      <c r="AC999" s="80">
        <f>VLOOKUP(N999,Registration!O:P,2,FALSE)</f>
        <v>15</v>
      </c>
      <c r="AD999" s="82" t="s">
        <v>4510</v>
      </c>
    </row>
    <row r="1000" spans="1:34" s="80" customFormat="1" ht="23.1" customHeight="1">
      <c r="A1000" s="80" t="s">
        <v>93</v>
      </c>
      <c r="B1000" s="80" t="s">
        <v>26</v>
      </c>
      <c r="C1000" s="80" t="s">
        <v>27</v>
      </c>
      <c r="D1000" s="82" t="s">
        <v>28</v>
      </c>
      <c r="E1000" s="82" t="s">
        <v>28</v>
      </c>
      <c r="F1000" s="80" t="s">
        <v>29</v>
      </c>
      <c r="G1000" s="80" t="s">
        <v>1887</v>
      </c>
      <c r="H1000" s="80" t="s">
        <v>8165</v>
      </c>
      <c r="I1000" s="80" t="s">
        <v>8162</v>
      </c>
      <c r="J1000" s="80">
        <v>27</v>
      </c>
      <c r="K1000" s="80">
        <v>10</v>
      </c>
      <c r="L1000" s="80">
        <v>2018</v>
      </c>
      <c r="M1000" s="76">
        <f t="shared" si="15"/>
        <v>43400</v>
      </c>
      <c r="N1000" s="80" t="s">
        <v>2802</v>
      </c>
      <c r="O1000" s="80">
        <v>15</v>
      </c>
      <c r="P1000" s="82" t="s">
        <v>4506</v>
      </c>
      <c r="Q1000" s="82" t="s">
        <v>4456</v>
      </c>
      <c r="R1000" s="82" t="s">
        <v>4507</v>
      </c>
      <c r="S1000" s="82" t="s">
        <v>4508</v>
      </c>
      <c r="T1000" s="82" t="s">
        <v>4457</v>
      </c>
      <c r="U1000" s="82" t="s">
        <v>4457</v>
      </c>
      <c r="V1000" s="82" t="s">
        <v>4457</v>
      </c>
      <c r="W1000" s="82" t="s">
        <v>173</v>
      </c>
      <c r="X1000" s="82" t="s">
        <v>4507</v>
      </c>
      <c r="Y1000" s="82" t="s">
        <v>4457</v>
      </c>
      <c r="Z1000" s="80" t="str">
        <f>IF(OR(R:R="",S:S=""),"Missing",IF(OR(S:S="Both EC and Condoms",S:S="Condom",S:S="EC"),"Yes",IF(AND(R:R&lt;&gt;"0: No Method",R:R&lt;&gt;"6: EC",R:R&lt;&gt;"5: Condoms"),"Yes","No")))</f>
        <v>No</v>
      </c>
      <c r="AA10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00" s="80" t="s">
        <v>4509</v>
      </c>
      <c r="AC1000" s="80">
        <f>VLOOKUP(N1000,Registration!O:P,2,FALSE)</f>
        <v>15</v>
      </c>
      <c r="AD1000" s="82" t="s">
        <v>4510</v>
      </c>
    </row>
    <row r="1001" spans="1:34" s="80" customFormat="1" ht="23.1" customHeight="1">
      <c r="A1001" s="80" t="s">
        <v>93</v>
      </c>
      <c r="B1001" s="80" t="s">
        <v>26</v>
      </c>
      <c r="C1001" s="80" t="s">
        <v>27</v>
      </c>
      <c r="D1001" s="82" t="s">
        <v>28</v>
      </c>
      <c r="E1001" s="82" t="s">
        <v>28</v>
      </c>
      <c r="F1001" s="80" t="s">
        <v>29</v>
      </c>
      <c r="G1001" s="80" t="s">
        <v>1887</v>
      </c>
      <c r="H1001" s="80" t="s">
        <v>8165</v>
      </c>
      <c r="I1001" s="80" t="s">
        <v>8162</v>
      </c>
      <c r="J1001" s="80">
        <v>27</v>
      </c>
      <c r="K1001" s="80">
        <v>10</v>
      </c>
      <c r="L1001" s="80">
        <v>2018</v>
      </c>
      <c r="M1001" s="76">
        <f t="shared" si="15"/>
        <v>43400</v>
      </c>
      <c r="N1001" s="80" t="s">
        <v>2794</v>
      </c>
      <c r="O1001" s="80">
        <v>16</v>
      </c>
      <c r="P1001" s="82" t="s">
        <v>4506</v>
      </c>
      <c r="Q1001" s="82" t="s">
        <v>4456</v>
      </c>
      <c r="R1001" s="82" t="s">
        <v>4507</v>
      </c>
      <c r="S1001" s="82" t="s">
        <v>4508</v>
      </c>
      <c r="T1001" s="82" t="s">
        <v>4456</v>
      </c>
      <c r="U1001" s="82" t="s">
        <v>4456</v>
      </c>
      <c r="V1001" s="80" t="s">
        <v>4456</v>
      </c>
      <c r="W1001" s="82" t="s">
        <v>173</v>
      </c>
      <c r="X1001" s="82" t="s">
        <v>4517</v>
      </c>
      <c r="Y1001" s="82" t="s">
        <v>4457</v>
      </c>
      <c r="Z1001" s="80" t="str">
        <f>IF(OR(R:R="",S:S=""),"Missing",IF(OR(S:S="Both EC and Condoms",S:S="Condom",S:S="EC"),"Yes",IF(AND(R:R&lt;&gt;"0: No Method",R:R&lt;&gt;"6: EC",R:R&lt;&gt;"5: Condoms"),"Yes","No")))</f>
        <v>No</v>
      </c>
      <c r="AA10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01" s="80" t="str">
        <f>IF(W:W="Pregnant","Pregnant",IF(AND(Z:Z="No",AA:AA="Yes"),"Adopter",IF(Z:Z="Yes","Continuing User",IF(AND(Z:Z="No",AA:AA="No"),"Non-user","Missing"))))</f>
        <v>Adopter</v>
      </c>
      <c r="AC1001" s="80">
        <f>VLOOKUP(N1001,Registration!O:P,2,FALSE)</f>
        <v>16</v>
      </c>
      <c r="AD1001" s="82" t="s">
        <v>4510</v>
      </c>
    </row>
    <row r="1002" spans="1:34" s="80" customFormat="1" ht="23.1" customHeight="1">
      <c r="A1002" s="80" t="s">
        <v>93</v>
      </c>
      <c r="B1002" s="80" t="s">
        <v>26</v>
      </c>
      <c r="C1002" s="80" t="s">
        <v>27</v>
      </c>
      <c r="D1002" s="82" t="s">
        <v>28</v>
      </c>
      <c r="E1002" s="82" t="s">
        <v>28</v>
      </c>
      <c r="F1002" s="80" t="s">
        <v>29</v>
      </c>
      <c r="G1002" s="80" t="s">
        <v>1887</v>
      </c>
      <c r="H1002" s="80" t="s">
        <v>8165</v>
      </c>
      <c r="I1002" s="80" t="s">
        <v>8162</v>
      </c>
      <c r="J1002" s="80">
        <v>27</v>
      </c>
      <c r="K1002" s="80">
        <v>10</v>
      </c>
      <c r="L1002" s="80">
        <v>2018</v>
      </c>
      <c r="M1002" s="76">
        <f t="shared" si="15"/>
        <v>43400</v>
      </c>
      <c r="N1002" s="80" t="s">
        <v>2780</v>
      </c>
      <c r="O1002" s="80">
        <v>16</v>
      </c>
      <c r="P1002" s="82" t="s">
        <v>4506</v>
      </c>
      <c r="Q1002" s="82" t="s">
        <v>4456</v>
      </c>
      <c r="R1002" s="82" t="s">
        <v>4507</v>
      </c>
      <c r="S1002" s="82" t="s">
        <v>4508</v>
      </c>
      <c r="T1002" s="82" t="s">
        <v>4457</v>
      </c>
      <c r="U1002" s="82" t="s">
        <v>4457</v>
      </c>
      <c r="V1002" s="82" t="s">
        <v>4457</v>
      </c>
      <c r="W1002" s="82" t="s">
        <v>173</v>
      </c>
      <c r="X1002" s="82" t="s">
        <v>4507</v>
      </c>
      <c r="Y1002" s="82" t="s">
        <v>4457</v>
      </c>
      <c r="Z1002" s="80" t="str">
        <f>IF(OR(R:R="",S:S=""),"Missing",IF(OR(S:S="Both EC and Condoms",S:S="Condom",S:S="EC"),"Yes",IF(AND(R:R&lt;&gt;"0: No Method",R:R&lt;&gt;"6: EC",R:R&lt;&gt;"5: Condoms"),"Yes","No")))</f>
        <v>No</v>
      </c>
      <c r="AA10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02" s="80" t="s">
        <v>4509</v>
      </c>
      <c r="AC1002" s="80">
        <f>VLOOKUP(N1002,Registration!O:P,2,FALSE)</f>
        <v>16</v>
      </c>
      <c r="AD1002" s="82" t="s">
        <v>4510</v>
      </c>
    </row>
    <row r="1003" spans="1:34" s="80" customFormat="1" ht="23.1" customHeight="1">
      <c r="A1003" s="80" t="s">
        <v>93</v>
      </c>
      <c r="B1003" s="80" t="s">
        <v>26</v>
      </c>
      <c r="C1003" s="80" t="s">
        <v>27</v>
      </c>
      <c r="D1003" s="82" t="s">
        <v>28</v>
      </c>
      <c r="E1003" s="82" t="s">
        <v>28</v>
      </c>
      <c r="F1003" s="80" t="s">
        <v>29</v>
      </c>
      <c r="G1003" s="80" t="s">
        <v>1887</v>
      </c>
      <c r="H1003" s="80" t="s">
        <v>8165</v>
      </c>
      <c r="I1003" s="80" t="s">
        <v>8162</v>
      </c>
      <c r="J1003" s="80">
        <v>27</v>
      </c>
      <c r="K1003" s="80">
        <v>10</v>
      </c>
      <c r="L1003" s="80">
        <v>2018</v>
      </c>
      <c r="M1003" s="76">
        <f t="shared" si="15"/>
        <v>43400</v>
      </c>
      <c r="N1003" s="80" t="s">
        <v>2788</v>
      </c>
      <c r="O1003" s="80">
        <v>17</v>
      </c>
      <c r="P1003" s="82" t="s">
        <v>4506</v>
      </c>
      <c r="Q1003" s="82" t="s">
        <v>4456</v>
      </c>
      <c r="R1003" s="82" t="s">
        <v>4507</v>
      </c>
      <c r="S1003" s="82" t="s">
        <v>4508</v>
      </c>
      <c r="T1003" s="82" t="s">
        <v>4456</v>
      </c>
      <c r="U1003" s="82" t="s">
        <v>4456</v>
      </c>
      <c r="V1003" s="80" t="s">
        <v>4456</v>
      </c>
      <c r="W1003" s="82" t="s">
        <v>173</v>
      </c>
      <c r="X1003" s="82" t="s">
        <v>4517</v>
      </c>
      <c r="Y1003" s="82" t="s">
        <v>4457</v>
      </c>
      <c r="Z1003" s="80" t="str">
        <f>IF(OR(R:R="",S:S=""),"Missing",IF(OR(S:S="Both EC and Condoms",S:S="Condom",S:S="EC"),"Yes",IF(AND(R:R&lt;&gt;"0: No Method",R:R&lt;&gt;"6: EC",R:R&lt;&gt;"5: Condoms"),"Yes","No")))</f>
        <v>No</v>
      </c>
      <c r="AA10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03" s="80" t="str">
        <f>IF(W:W="Pregnant","Pregnant",IF(AND(Z:Z="No",AA:AA="Yes"),"Adopter",IF(Z:Z="Yes","Continuing User",IF(AND(Z:Z="No",AA:AA="No"),"Non-user","Missing"))))</f>
        <v>Adopter</v>
      </c>
      <c r="AC1003" s="80">
        <f>VLOOKUP(N1003,Registration!O:P,2,FALSE)</f>
        <v>17</v>
      </c>
      <c r="AD1003" s="82" t="s">
        <v>4510</v>
      </c>
    </row>
    <row r="1004" spans="1:34" s="80" customFormat="1" ht="23.1" customHeight="1">
      <c r="A1004" s="80" t="s">
        <v>93</v>
      </c>
      <c r="B1004" s="80" t="s">
        <v>26</v>
      </c>
      <c r="C1004" s="80" t="s">
        <v>27</v>
      </c>
      <c r="D1004" s="82" t="s">
        <v>28</v>
      </c>
      <c r="E1004" s="82" t="s">
        <v>28</v>
      </c>
      <c r="F1004" s="80" t="s">
        <v>29</v>
      </c>
      <c r="G1004" s="80" t="s">
        <v>1887</v>
      </c>
      <c r="H1004" s="80" t="s">
        <v>8165</v>
      </c>
      <c r="I1004" s="80" t="s">
        <v>8162</v>
      </c>
      <c r="J1004" s="80">
        <v>27</v>
      </c>
      <c r="K1004" s="80">
        <v>10</v>
      </c>
      <c r="L1004" s="80">
        <v>2018</v>
      </c>
      <c r="M1004" s="76">
        <f t="shared" si="15"/>
        <v>43400</v>
      </c>
      <c r="N1004" s="80" t="s">
        <v>2770</v>
      </c>
      <c r="O1004" s="80">
        <v>17</v>
      </c>
      <c r="P1004" s="82" t="s">
        <v>4511</v>
      </c>
      <c r="Q1004" s="82" t="s">
        <v>4456</v>
      </c>
      <c r="R1004" s="82" t="s">
        <v>4507</v>
      </c>
      <c r="S1004" s="82" t="s">
        <v>4508</v>
      </c>
      <c r="T1004" s="82" t="s">
        <v>4457</v>
      </c>
      <c r="U1004" s="82" t="s">
        <v>4457</v>
      </c>
      <c r="V1004" s="82" t="s">
        <v>4457</v>
      </c>
      <c r="W1004" s="82" t="s">
        <v>173</v>
      </c>
      <c r="X1004" s="82" t="s">
        <v>4507</v>
      </c>
      <c r="Y1004" s="82" t="s">
        <v>4457</v>
      </c>
      <c r="Z1004" s="80" t="str">
        <f>IF(OR(R:R="",S:S=""),"Missing",IF(OR(S:S="Both EC and Condoms",S:S="Condom",S:S="EC"),"Yes",IF(AND(R:R&lt;&gt;"0: No Method",R:R&lt;&gt;"6: EC",R:R&lt;&gt;"5: Condoms"),"Yes","No")))</f>
        <v>No</v>
      </c>
      <c r="AA10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04" s="80" t="s">
        <v>4509</v>
      </c>
      <c r="AC1004" s="80">
        <f>VLOOKUP(N1004,Registration!O:P,2,FALSE)</f>
        <v>17</v>
      </c>
      <c r="AD1004" s="82" t="s">
        <v>4510</v>
      </c>
    </row>
    <row r="1005" spans="1:34" s="80" customFormat="1" ht="23.1" customHeight="1">
      <c r="A1005" s="80" t="s">
        <v>93</v>
      </c>
      <c r="B1005" s="80" t="s">
        <v>26</v>
      </c>
      <c r="C1005" s="80" t="s">
        <v>27</v>
      </c>
      <c r="D1005" s="82" t="s">
        <v>28</v>
      </c>
      <c r="E1005" s="82" t="s">
        <v>28</v>
      </c>
      <c r="F1005" s="80" t="s">
        <v>29</v>
      </c>
      <c r="G1005" s="80" t="s">
        <v>1887</v>
      </c>
      <c r="H1005" s="80" t="s">
        <v>8165</v>
      </c>
      <c r="I1005" s="80" t="s">
        <v>8162</v>
      </c>
      <c r="J1005" s="80">
        <v>27</v>
      </c>
      <c r="K1005" s="80">
        <v>10</v>
      </c>
      <c r="L1005" s="80">
        <v>2018</v>
      </c>
      <c r="M1005" s="76">
        <f t="shared" si="15"/>
        <v>43400</v>
      </c>
      <c r="N1005" s="80" t="s">
        <v>2774</v>
      </c>
      <c r="O1005" s="80">
        <v>18</v>
      </c>
      <c r="P1005" s="82" t="s">
        <v>4511</v>
      </c>
      <c r="Q1005" s="82" t="s">
        <v>4456</v>
      </c>
      <c r="R1005" s="82" t="s">
        <v>4507</v>
      </c>
      <c r="S1005" s="82" t="s">
        <v>4508</v>
      </c>
      <c r="T1005" s="82" t="s">
        <v>4456</v>
      </c>
      <c r="U1005" s="82" t="s">
        <v>4456</v>
      </c>
      <c r="V1005" s="80" t="s">
        <v>4456</v>
      </c>
      <c r="W1005" s="82" t="s">
        <v>173</v>
      </c>
      <c r="X1005" s="82" t="s">
        <v>4521</v>
      </c>
      <c r="Y1005" s="82" t="s">
        <v>4456</v>
      </c>
      <c r="Z1005" s="80" t="str">
        <f>IF(OR(R:R="",S:S=""),"Missing",IF(OR(S:S="Both EC and Condoms",S:S="Condom",S:S="EC"),"Yes",IF(AND(R:R&lt;&gt;"0: No Method",R:R&lt;&gt;"6: EC",R:R&lt;&gt;"5: Condoms"),"Yes","No")))</f>
        <v>No</v>
      </c>
      <c r="AA10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05" s="80" t="str">
        <f>IF(W:W="Pregnant","Pregnant",IF(AND(Z:Z="No",AA:AA="Yes"),"Adopter",IF(Z:Z="Yes","Continuing User",IF(AND(Z:Z="No",AA:AA="No"),"Non-user","Missing"))))</f>
        <v>Adopter</v>
      </c>
      <c r="AC1005" s="80">
        <f>VLOOKUP(N1005,Registration!O:P,2,FALSE)</f>
        <v>18</v>
      </c>
      <c r="AD1005" s="82" t="s">
        <v>4510</v>
      </c>
    </row>
    <row r="1006" spans="1:34" s="80" customFormat="1" ht="23.1" customHeight="1">
      <c r="A1006" s="80" t="s">
        <v>93</v>
      </c>
      <c r="B1006" s="80" t="s">
        <v>26</v>
      </c>
      <c r="C1006" s="80" t="s">
        <v>27</v>
      </c>
      <c r="D1006" s="82" t="s">
        <v>28</v>
      </c>
      <c r="E1006" s="82" t="s">
        <v>28</v>
      </c>
      <c r="F1006" s="80" t="s">
        <v>29</v>
      </c>
      <c r="G1006" s="80" t="s">
        <v>1887</v>
      </c>
      <c r="H1006" s="80" t="s">
        <v>8165</v>
      </c>
      <c r="I1006" s="80" t="s">
        <v>8162</v>
      </c>
      <c r="J1006" s="80">
        <v>27</v>
      </c>
      <c r="K1006" s="80">
        <v>10</v>
      </c>
      <c r="L1006" s="80">
        <v>2018</v>
      </c>
      <c r="M1006" s="76">
        <f t="shared" si="15"/>
        <v>43400</v>
      </c>
      <c r="N1006" s="80" t="s">
        <v>2804</v>
      </c>
      <c r="O1006" s="80">
        <v>18</v>
      </c>
      <c r="P1006" s="82" t="s">
        <v>4506</v>
      </c>
      <c r="Q1006" s="82" t="s">
        <v>4456</v>
      </c>
      <c r="R1006" s="82" t="s">
        <v>4507</v>
      </c>
      <c r="S1006" s="82" t="s">
        <v>4508</v>
      </c>
      <c r="T1006" s="82" t="s">
        <v>4456</v>
      </c>
      <c r="U1006" s="82" t="s">
        <v>4456</v>
      </c>
      <c r="V1006" s="80" t="s">
        <v>4456</v>
      </c>
      <c r="W1006" s="82" t="s">
        <v>173</v>
      </c>
      <c r="X1006" s="80" t="s">
        <v>4518</v>
      </c>
      <c r="Y1006" s="82" t="s">
        <v>4456</v>
      </c>
      <c r="Z1006" s="80" t="str">
        <f>IF(OR(R:R="",S:S=""),"Missing",IF(OR(S:S="Both EC and Condoms",S:S="Condom",S:S="EC"),"Yes",IF(AND(R:R&lt;&gt;"0: No Method",R:R&lt;&gt;"6: EC",R:R&lt;&gt;"5: Condoms"),"Yes","No")))</f>
        <v>No</v>
      </c>
      <c r="AA10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06" s="80" t="str">
        <f>IF(W:W="Pregnant","Pregnant",IF(AND(Z:Z="No",AA:AA="Yes"),"Adopter",IF(Z:Z="Yes","Continuing User",IF(AND(Z:Z="No",AA:AA="No"),"Non-user","Missing"))))</f>
        <v>Adopter</v>
      </c>
      <c r="AC1006" s="80">
        <f>VLOOKUP(N1006,Registration!O:P,2,FALSE)</f>
        <v>18</v>
      </c>
      <c r="AD1006" s="82" t="s">
        <v>4510</v>
      </c>
    </row>
    <row r="1007" spans="1:34" s="80" customFormat="1" ht="23.1" customHeight="1">
      <c r="A1007" s="80" t="s">
        <v>93</v>
      </c>
      <c r="B1007" s="80" t="s">
        <v>26</v>
      </c>
      <c r="C1007" s="80" t="s">
        <v>27</v>
      </c>
      <c r="D1007" s="82" t="s">
        <v>28</v>
      </c>
      <c r="E1007" s="82" t="s">
        <v>28</v>
      </c>
      <c r="F1007" s="80" t="s">
        <v>29</v>
      </c>
      <c r="G1007" s="80" t="s">
        <v>1887</v>
      </c>
      <c r="H1007" s="80" t="s">
        <v>8165</v>
      </c>
      <c r="I1007" s="80" t="s">
        <v>8162</v>
      </c>
      <c r="J1007" s="80">
        <v>27</v>
      </c>
      <c r="K1007" s="80">
        <v>10</v>
      </c>
      <c r="L1007" s="80">
        <v>2018</v>
      </c>
      <c r="M1007" s="76">
        <f t="shared" si="15"/>
        <v>43400</v>
      </c>
      <c r="N1007" s="80" t="s">
        <v>2766</v>
      </c>
      <c r="O1007" s="80">
        <v>18</v>
      </c>
      <c r="P1007" s="82" t="s">
        <v>4506</v>
      </c>
      <c r="Q1007" s="82" t="s">
        <v>4456</v>
      </c>
      <c r="R1007" s="82" t="s">
        <v>4507</v>
      </c>
      <c r="S1007" s="82" t="s">
        <v>4508</v>
      </c>
      <c r="T1007" s="82" t="s">
        <v>4456</v>
      </c>
      <c r="U1007" s="82" t="s">
        <v>4456</v>
      </c>
      <c r="V1007" s="80" t="s">
        <v>4456</v>
      </c>
      <c r="W1007" s="82" t="s">
        <v>173</v>
      </c>
      <c r="X1007" s="80" t="s">
        <v>4518</v>
      </c>
      <c r="Y1007" s="82" t="s">
        <v>4456</v>
      </c>
      <c r="Z1007" s="80" t="str">
        <f>IF(OR(R:R="",S:S=""),"Missing",IF(OR(S:S="Both EC and Condoms",S:S="Condom",S:S="EC"),"Yes",IF(AND(R:R&lt;&gt;"0: No Method",R:R&lt;&gt;"6: EC",R:R&lt;&gt;"5: Condoms"),"Yes","No")))</f>
        <v>No</v>
      </c>
      <c r="AA10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07" s="80" t="str">
        <f>IF(W:W="Pregnant","Pregnant",IF(AND(Z:Z="No",AA:AA="Yes"),"Adopter",IF(Z:Z="Yes","Continuing User",IF(AND(Z:Z="No",AA:AA="No"),"Non-user","Missing"))))</f>
        <v>Adopter</v>
      </c>
      <c r="AC1007" s="80">
        <f>VLOOKUP(N1007,Registration!O:P,2,FALSE)</f>
        <v>18</v>
      </c>
      <c r="AD1007" s="82" t="s">
        <v>4510</v>
      </c>
    </row>
    <row r="1008" spans="1:34" s="80" customFormat="1" ht="23.1" customHeight="1">
      <c r="A1008" s="80" t="s">
        <v>93</v>
      </c>
      <c r="B1008" s="80" t="s">
        <v>26</v>
      </c>
      <c r="C1008" s="80" t="s">
        <v>27</v>
      </c>
      <c r="D1008" s="82" t="s">
        <v>28</v>
      </c>
      <c r="E1008" s="82" t="s">
        <v>28</v>
      </c>
      <c r="F1008" s="80" t="s">
        <v>29</v>
      </c>
      <c r="G1008" s="80" t="s">
        <v>1887</v>
      </c>
      <c r="H1008" s="80" t="s">
        <v>8165</v>
      </c>
      <c r="I1008" s="80" t="s">
        <v>8162</v>
      </c>
      <c r="J1008" s="80">
        <v>27</v>
      </c>
      <c r="K1008" s="80">
        <v>10</v>
      </c>
      <c r="L1008" s="80">
        <v>2018</v>
      </c>
      <c r="M1008" s="76">
        <f t="shared" si="15"/>
        <v>43400</v>
      </c>
      <c r="N1008" s="80" t="s">
        <v>2796</v>
      </c>
      <c r="O1008" s="80">
        <v>19</v>
      </c>
      <c r="P1008" s="82" t="s">
        <v>4506</v>
      </c>
      <c r="Q1008" s="82" t="s">
        <v>4456</v>
      </c>
      <c r="R1008" s="82" t="s">
        <v>4507</v>
      </c>
      <c r="S1008" s="82" t="s">
        <v>4508</v>
      </c>
      <c r="T1008" s="82" t="s">
        <v>4456</v>
      </c>
      <c r="U1008" s="82" t="s">
        <v>4456</v>
      </c>
      <c r="V1008" s="80" t="s">
        <v>4456</v>
      </c>
      <c r="W1008" s="82" t="s">
        <v>173</v>
      </c>
      <c r="X1008" s="82" t="s">
        <v>4516</v>
      </c>
      <c r="Y1008" s="82" t="s">
        <v>4456</v>
      </c>
      <c r="Z1008" s="80" t="str">
        <f>IF(OR(R:R="",S:S=""),"Missing",IF(OR(S:S="Both EC and Condoms",S:S="Condom",S:S="EC"),"Yes",IF(AND(R:R&lt;&gt;"0: No Method",R:R&lt;&gt;"6: EC",R:R&lt;&gt;"5: Condoms"),"Yes","No")))</f>
        <v>No</v>
      </c>
      <c r="AA10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08" s="80" t="str">
        <f>IF(W:W="Pregnant","Pregnant",IF(AND(Z:Z="No",AA:AA="Yes"),"Adopter",IF(Z:Z="Yes","Continuing User",IF(AND(Z:Z="No",AA:AA="No"),"Non-user","Missing"))))</f>
        <v>Adopter</v>
      </c>
      <c r="AC1008" s="80">
        <f>VLOOKUP(N1008,Registration!O:P,2,FALSE)</f>
        <v>19</v>
      </c>
      <c r="AD1008" s="82" t="s">
        <v>4510</v>
      </c>
    </row>
    <row r="1009" spans="1:30" s="80" customFormat="1" ht="23.1" customHeight="1">
      <c r="A1009" s="80" t="s">
        <v>93</v>
      </c>
      <c r="B1009" s="80" t="s">
        <v>26</v>
      </c>
      <c r="C1009" s="80" t="s">
        <v>27</v>
      </c>
      <c r="D1009" s="82" t="s">
        <v>28</v>
      </c>
      <c r="E1009" s="82" t="s">
        <v>28</v>
      </c>
      <c r="F1009" s="80" t="s">
        <v>29</v>
      </c>
      <c r="G1009" s="80" t="s">
        <v>1887</v>
      </c>
      <c r="H1009" s="80" t="s">
        <v>8165</v>
      </c>
      <c r="I1009" s="80" t="s">
        <v>8162</v>
      </c>
      <c r="J1009" s="80">
        <v>27</v>
      </c>
      <c r="K1009" s="80">
        <v>10</v>
      </c>
      <c r="L1009" s="80">
        <v>2018</v>
      </c>
      <c r="M1009" s="76">
        <f t="shared" si="15"/>
        <v>43400</v>
      </c>
      <c r="N1009" s="80" t="s">
        <v>2799</v>
      </c>
      <c r="O1009" s="80">
        <v>15</v>
      </c>
      <c r="P1009" s="82" t="s">
        <v>4506</v>
      </c>
      <c r="Q1009" s="82" t="s">
        <v>4456</v>
      </c>
      <c r="R1009" s="82" t="s">
        <v>4507</v>
      </c>
      <c r="S1009" s="82" t="s">
        <v>4508</v>
      </c>
      <c r="T1009" s="82" t="s">
        <v>4457</v>
      </c>
      <c r="U1009" s="82" t="s">
        <v>4457</v>
      </c>
      <c r="V1009" s="82" t="s">
        <v>4457</v>
      </c>
      <c r="W1009" s="82" t="s">
        <v>173</v>
      </c>
      <c r="X1009" s="82" t="s">
        <v>4507</v>
      </c>
      <c r="Y1009" s="82" t="s">
        <v>4457</v>
      </c>
      <c r="Z1009" s="80" t="str">
        <f>IF(OR(R:R="",S:S=""),"Missing",IF(OR(S:S="Both EC and Condoms",S:S="Condom",S:S="EC"),"Yes",IF(AND(R:R&lt;&gt;"0: No Method",R:R&lt;&gt;"6: EC",R:R&lt;&gt;"5: Condoms"),"Yes","No")))</f>
        <v>No</v>
      </c>
      <c r="AA10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09" s="80" t="s">
        <v>4509</v>
      </c>
      <c r="AC1009" s="80">
        <f>VLOOKUP(N1009,Registration!O:P,2,FALSE)</f>
        <v>15</v>
      </c>
      <c r="AD1009" s="82" t="s">
        <v>4510</v>
      </c>
    </row>
    <row r="1010" spans="1:30" s="80" customFormat="1" ht="23.1" customHeight="1">
      <c r="A1010" s="80" t="s">
        <v>93</v>
      </c>
      <c r="B1010" s="80" t="s">
        <v>26</v>
      </c>
      <c r="C1010" s="80" t="s">
        <v>27</v>
      </c>
      <c r="D1010" s="82" t="s">
        <v>28</v>
      </c>
      <c r="E1010" s="82" t="s">
        <v>28</v>
      </c>
      <c r="F1010" s="80" t="s">
        <v>29</v>
      </c>
      <c r="G1010" s="80" t="s">
        <v>1887</v>
      </c>
      <c r="H1010" s="80" t="s">
        <v>8165</v>
      </c>
      <c r="I1010" s="80" t="s">
        <v>8162</v>
      </c>
      <c r="J1010" s="80">
        <v>27</v>
      </c>
      <c r="K1010" s="80">
        <v>10</v>
      </c>
      <c r="L1010" s="80">
        <v>2018</v>
      </c>
      <c r="M1010" s="76">
        <f t="shared" si="15"/>
        <v>43400</v>
      </c>
      <c r="N1010" s="80" t="s">
        <v>2798</v>
      </c>
      <c r="O1010" s="80">
        <v>18</v>
      </c>
      <c r="P1010" s="82" t="s">
        <v>4506</v>
      </c>
      <c r="Q1010" s="82" t="s">
        <v>4456</v>
      </c>
      <c r="R1010" s="82" t="s">
        <v>4507</v>
      </c>
      <c r="S1010" s="82" t="s">
        <v>4508</v>
      </c>
      <c r="T1010" s="82" t="s">
        <v>4456</v>
      </c>
      <c r="U1010" s="82" t="s">
        <v>4456</v>
      </c>
      <c r="V1010" s="80" t="s">
        <v>4456</v>
      </c>
      <c r="W1010" s="82" t="s">
        <v>173</v>
      </c>
      <c r="X1010" s="82" t="s">
        <v>4522</v>
      </c>
      <c r="Y1010" s="82" t="s">
        <v>4456</v>
      </c>
      <c r="Z1010" s="80" t="str">
        <f>IF(OR(R:R="",S:S=""),"Missing",IF(OR(S:S="Both EC and Condoms",S:S="Condom",S:S="EC"),"Yes",IF(AND(R:R&lt;&gt;"0: No Method",R:R&lt;&gt;"6: EC",R:R&lt;&gt;"5: Condoms"),"Yes","No")))</f>
        <v>No</v>
      </c>
      <c r="AA10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10" s="80" t="str">
        <f>IF(W:W="Pregnant","Pregnant",IF(AND(Z:Z="No",AA:AA="Yes"),"Adopter",IF(Z:Z="Yes","Continuing User",IF(AND(Z:Z="No",AA:AA="No"),"Non-user","Missing"))))</f>
        <v>Adopter</v>
      </c>
      <c r="AC1010" s="80">
        <f>VLOOKUP(N1010,Registration!O:P,2,FALSE)</f>
        <v>18</v>
      </c>
      <c r="AD1010" s="82" t="s">
        <v>4510</v>
      </c>
    </row>
    <row r="1011" spans="1:30" s="80" customFormat="1" ht="23.1" customHeight="1">
      <c r="A1011" s="80" t="s">
        <v>93</v>
      </c>
      <c r="B1011" s="80" t="s">
        <v>26</v>
      </c>
      <c r="C1011" s="80" t="s">
        <v>27</v>
      </c>
      <c r="D1011" s="82" t="s">
        <v>28</v>
      </c>
      <c r="E1011" s="82" t="s">
        <v>28</v>
      </c>
      <c r="F1011" s="80" t="s">
        <v>29</v>
      </c>
      <c r="G1011" s="80" t="s">
        <v>1887</v>
      </c>
      <c r="H1011" s="80" t="s">
        <v>8165</v>
      </c>
      <c r="I1011" s="80" t="s">
        <v>8162</v>
      </c>
      <c r="J1011" s="80">
        <v>27</v>
      </c>
      <c r="K1011" s="80">
        <v>10</v>
      </c>
      <c r="L1011" s="80">
        <v>2018</v>
      </c>
      <c r="M1011" s="76">
        <f t="shared" si="15"/>
        <v>43400</v>
      </c>
      <c r="N1011" s="80" t="s">
        <v>2326</v>
      </c>
      <c r="O1011" s="80">
        <v>15</v>
      </c>
      <c r="P1011" s="82" t="s">
        <v>4506</v>
      </c>
      <c r="Q1011" s="82" t="s">
        <v>4456</v>
      </c>
      <c r="R1011" s="82" t="s">
        <v>4507</v>
      </c>
      <c r="S1011" s="82" t="s">
        <v>4508</v>
      </c>
      <c r="T1011" s="82" t="s">
        <v>4457</v>
      </c>
      <c r="U1011" s="82" t="s">
        <v>4457</v>
      </c>
      <c r="V1011" s="82" t="s">
        <v>4457</v>
      </c>
      <c r="W1011" s="82" t="s">
        <v>173</v>
      </c>
      <c r="X1011" s="82" t="s">
        <v>4507</v>
      </c>
      <c r="Y1011" s="82" t="s">
        <v>4457</v>
      </c>
      <c r="Z1011" s="80" t="str">
        <f>IF(OR(R:R="",S:S=""),"Missing",IF(OR(S:S="Both EC and Condoms",S:S="Condom",S:S="EC"),"Yes",IF(AND(R:R&lt;&gt;"0: No Method",R:R&lt;&gt;"6: EC",R:R&lt;&gt;"5: Condoms"),"Yes","No")))</f>
        <v>No</v>
      </c>
      <c r="AA10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11" s="80" t="s">
        <v>4509</v>
      </c>
      <c r="AC1011" s="80">
        <f>VLOOKUP(N1011,Registration!O:P,2,FALSE)</f>
        <v>15</v>
      </c>
      <c r="AD1011" s="82" t="s">
        <v>4510</v>
      </c>
    </row>
    <row r="1012" spans="1:30" s="80" customFormat="1" ht="23.1" customHeight="1">
      <c r="A1012" s="80" t="s">
        <v>93</v>
      </c>
      <c r="B1012" s="80" t="s">
        <v>26</v>
      </c>
      <c r="C1012" s="80" t="s">
        <v>27</v>
      </c>
      <c r="D1012" s="82" t="s">
        <v>28</v>
      </c>
      <c r="E1012" s="82" t="s">
        <v>28</v>
      </c>
      <c r="F1012" s="80" t="s">
        <v>29</v>
      </c>
      <c r="G1012" s="80" t="s">
        <v>1887</v>
      </c>
      <c r="H1012" s="80" t="s">
        <v>8165</v>
      </c>
      <c r="I1012" s="80" t="s">
        <v>8162</v>
      </c>
      <c r="J1012" s="80">
        <v>27</v>
      </c>
      <c r="K1012" s="80">
        <v>10</v>
      </c>
      <c r="L1012" s="80">
        <v>2018</v>
      </c>
      <c r="M1012" s="76">
        <f t="shared" si="15"/>
        <v>43400</v>
      </c>
      <c r="N1012" s="80" t="s">
        <v>2782</v>
      </c>
      <c r="O1012" s="80">
        <v>17</v>
      </c>
      <c r="P1012" s="82" t="s">
        <v>4506</v>
      </c>
      <c r="Q1012" s="82" t="s">
        <v>4456</v>
      </c>
      <c r="R1012" s="82" t="s">
        <v>4507</v>
      </c>
      <c r="S1012" s="82" t="s">
        <v>4508</v>
      </c>
      <c r="T1012" s="82" t="s">
        <v>4457</v>
      </c>
      <c r="U1012" s="82" t="s">
        <v>4457</v>
      </c>
      <c r="V1012" s="82" t="s">
        <v>4457</v>
      </c>
      <c r="W1012" s="82" t="s">
        <v>173</v>
      </c>
      <c r="X1012" s="82" t="s">
        <v>4507</v>
      </c>
      <c r="Y1012" s="82" t="s">
        <v>4457</v>
      </c>
      <c r="Z1012" s="80" t="str">
        <f>IF(OR(R:R="",S:S=""),"Missing",IF(OR(S:S="Both EC and Condoms",S:S="Condom",S:S="EC"),"Yes",IF(AND(R:R&lt;&gt;"0: No Method",R:R&lt;&gt;"6: EC",R:R&lt;&gt;"5: Condoms"),"Yes","No")))</f>
        <v>No</v>
      </c>
      <c r="AA10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12" s="80" t="s">
        <v>4509</v>
      </c>
      <c r="AC1012" s="80">
        <f>VLOOKUP(N1012,Registration!O:P,2,FALSE)</f>
        <v>17</v>
      </c>
      <c r="AD1012" s="82" t="s">
        <v>4510</v>
      </c>
    </row>
    <row r="1013" spans="1:30" s="80" customFormat="1" ht="23.1" customHeight="1">
      <c r="A1013" s="80" t="s">
        <v>93</v>
      </c>
      <c r="B1013" s="80" t="s">
        <v>26</v>
      </c>
      <c r="C1013" s="80" t="s">
        <v>27</v>
      </c>
      <c r="D1013" s="82" t="s">
        <v>28</v>
      </c>
      <c r="E1013" s="82" t="s">
        <v>28</v>
      </c>
      <c r="F1013" s="80" t="s">
        <v>29</v>
      </c>
      <c r="G1013" s="80" t="s">
        <v>1887</v>
      </c>
      <c r="H1013" s="80" t="s">
        <v>8165</v>
      </c>
      <c r="I1013" s="80" t="s">
        <v>8162</v>
      </c>
      <c r="J1013" s="80">
        <v>27</v>
      </c>
      <c r="K1013" s="80">
        <v>10</v>
      </c>
      <c r="L1013" s="80">
        <v>2018</v>
      </c>
      <c r="M1013" s="76">
        <f t="shared" si="15"/>
        <v>43400</v>
      </c>
      <c r="N1013" s="80" t="s">
        <v>2786</v>
      </c>
      <c r="O1013" s="80">
        <v>16</v>
      </c>
      <c r="P1013" s="82" t="s">
        <v>4506</v>
      </c>
      <c r="Q1013" s="82" t="s">
        <v>4456</v>
      </c>
      <c r="R1013" s="82" t="s">
        <v>4507</v>
      </c>
      <c r="S1013" s="82" t="s">
        <v>4508</v>
      </c>
      <c r="T1013" s="82" t="s">
        <v>4457</v>
      </c>
      <c r="U1013" s="82" t="s">
        <v>4457</v>
      </c>
      <c r="V1013" s="82" t="s">
        <v>4457</v>
      </c>
      <c r="W1013" s="82" t="s">
        <v>173</v>
      </c>
      <c r="X1013" s="82" t="s">
        <v>4507</v>
      </c>
      <c r="Y1013" s="82" t="s">
        <v>4457</v>
      </c>
      <c r="Z1013" s="80" t="str">
        <f>IF(OR(R:R="",S:S=""),"Missing",IF(OR(S:S="Both EC and Condoms",S:S="Condom",S:S="EC"),"Yes",IF(AND(R:R&lt;&gt;"0: No Method",R:R&lt;&gt;"6: EC",R:R&lt;&gt;"5: Condoms"),"Yes","No")))</f>
        <v>No</v>
      </c>
      <c r="AA10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13" s="80" t="s">
        <v>4509</v>
      </c>
      <c r="AC1013" s="80">
        <f>VLOOKUP(N1013,Registration!O:P,2,FALSE)</f>
        <v>16</v>
      </c>
      <c r="AD1013" s="82" t="s">
        <v>4510</v>
      </c>
    </row>
    <row r="1014" spans="1:30" s="80" customFormat="1" ht="23.1" customHeight="1">
      <c r="A1014" s="80" t="s">
        <v>93</v>
      </c>
      <c r="B1014" s="80" t="s">
        <v>26</v>
      </c>
      <c r="C1014" s="80" t="s">
        <v>27</v>
      </c>
      <c r="D1014" s="82" t="s">
        <v>28</v>
      </c>
      <c r="E1014" s="82" t="s">
        <v>28</v>
      </c>
      <c r="F1014" s="80" t="s">
        <v>29</v>
      </c>
      <c r="G1014" s="80" t="s">
        <v>1887</v>
      </c>
      <c r="H1014" s="80" t="s">
        <v>8165</v>
      </c>
      <c r="I1014" s="80" t="s">
        <v>8162</v>
      </c>
      <c r="J1014" s="80">
        <v>27</v>
      </c>
      <c r="K1014" s="80">
        <v>10</v>
      </c>
      <c r="L1014" s="80">
        <v>2018</v>
      </c>
      <c r="M1014" s="76">
        <f t="shared" si="15"/>
        <v>43400</v>
      </c>
      <c r="N1014" s="80" t="s">
        <v>2784</v>
      </c>
      <c r="O1014" s="80">
        <v>15</v>
      </c>
      <c r="P1014" s="82" t="s">
        <v>4506</v>
      </c>
      <c r="Q1014" s="82" t="s">
        <v>4456</v>
      </c>
      <c r="R1014" s="82" t="s">
        <v>4507</v>
      </c>
      <c r="S1014" s="82" t="s">
        <v>4508</v>
      </c>
      <c r="T1014" s="82" t="s">
        <v>4457</v>
      </c>
      <c r="U1014" s="82" t="s">
        <v>4457</v>
      </c>
      <c r="V1014" s="82" t="s">
        <v>4457</v>
      </c>
      <c r="W1014" s="82" t="s">
        <v>173</v>
      </c>
      <c r="X1014" s="82" t="s">
        <v>4507</v>
      </c>
      <c r="Y1014" s="82" t="s">
        <v>4457</v>
      </c>
      <c r="Z1014" s="80" t="str">
        <f>IF(OR(R:R="",S:S=""),"Missing",IF(OR(S:S="Both EC and Condoms",S:S="Condom",S:S="EC"),"Yes",IF(AND(R:R&lt;&gt;"0: No Method",R:R&lt;&gt;"6: EC",R:R&lt;&gt;"5: Condoms"),"Yes","No")))</f>
        <v>No</v>
      </c>
      <c r="AA10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14" s="80" t="s">
        <v>4509</v>
      </c>
      <c r="AC1014" s="80">
        <f>VLOOKUP(N1014,Registration!O:P,2,FALSE)</f>
        <v>15</v>
      </c>
      <c r="AD1014" s="82" t="s">
        <v>4510</v>
      </c>
    </row>
    <row r="1015" spans="1:30" s="80" customFormat="1" ht="23.1" customHeight="1">
      <c r="A1015" s="80" t="s">
        <v>93</v>
      </c>
      <c r="B1015" s="80" t="s">
        <v>26</v>
      </c>
      <c r="C1015" s="80" t="s">
        <v>27</v>
      </c>
      <c r="D1015" s="82" t="s">
        <v>28</v>
      </c>
      <c r="E1015" s="82" t="s">
        <v>28</v>
      </c>
      <c r="F1015" s="80" t="s">
        <v>29</v>
      </c>
      <c r="G1015" s="80" t="s">
        <v>1887</v>
      </c>
      <c r="H1015" s="80" t="s">
        <v>8165</v>
      </c>
      <c r="I1015" s="80" t="s">
        <v>8162</v>
      </c>
      <c r="J1015" s="80">
        <v>27</v>
      </c>
      <c r="K1015" s="80">
        <v>10</v>
      </c>
      <c r="L1015" s="80">
        <v>2018</v>
      </c>
      <c r="M1015" s="76">
        <f t="shared" si="15"/>
        <v>43400</v>
      </c>
      <c r="N1015" s="80" t="s">
        <v>2790</v>
      </c>
      <c r="O1015" s="80">
        <v>19</v>
      </c>
      <c r="P1015" s="82" t="s">
        <v>4506</v>
      </c>
      <c r="Q1015" s="82" t="s">
        <v>4456</v>
      </c>
      <c r="R1015" s="82" t="s">
        <v>4507</v>
      </c>
      <c r="S1015" s="82" t="s">
        <v>4508</v>
      </c>
      <c r="T1015" s="82" t="s">
        <v>4456</v>
      </c>
      <c r="U1015" s="82" t="s">
        <v>4456</v>
      </c>
      <c r="V1015" s="80" t="s">
        <v>4456</v>
      </c>
      <c r="W1015" s="82" t="s">
        <v>173</v>
      </c>
      <c r="X1015" s="82" t="s">
        <v>4516</v>
      </c>
      <c r="Y1015" s="82" t="s">
        <v>4456</v>
      </c>
      <c r="Z1015" s="80" t="str">
        <f>IF(OR(R:R="",S:S=""),"Missing",IF(OR(S:S="Both EC and Condoms",S:S="Condom",S:S="EC"),"Yes",IF(AND(R:R&lt;&gt;"0: No Method",R:R&lt;&gt;"6: EC",R:R&lt;&gt;"5: Condoms"),"Yes","No")))</f>
        <v>No</v>
      </c>
      <c r="AA10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15" s="80" t="str">
        <f>IF(W:W="Pregnant","Pregnant",IF(AND(Z:Z="No",AA:AA="Yes"),"Adopter",IF(Z:Z="Yes","Continuing User",IF(AND(Z:Z="No",AA:AA="No"),"Non-user","Missing"))))</f>
        <v>Adopter</v>
      </c>
      <c r="AC1015" s="80">
        <f>VLOOKUP(N1015,Registration!O:P,2,FALSE)</f>
        <v>19</v>
      </c>
      <c r="AD1015" s="82" t="s">
        <v>4510</v>
      </c>
    </row>
    <row r="1016" spans="1:30" s="80" customFormat="1" ht="23.1" customHeight="1">
      <c r="A1016" s="80" t="s">
        <v>93</v>
      </c>
      <c r="B1016" s="80" t="s">
        <v>26</v>
      </c>
      <c r="C1016" s="80" t="s">
        <v>27</v>
      </c>
      <c r="D1016" s="82" t="s">
        <v>28</v>
      </c>
      <c r="E1016" s="82" t="s">
        <v>28</v>
      </c>
      <c r="F1016" s="80" t="s">
        <v>29</v>
      </c>
      <c r="G1016" s="80" t="s">
        <v>1887</v>
      </c>
      <c r="H1016" s="80" t="s">
        <v>8165</v>
      </c>
      <c r="I1016" s="80" t="s">
        <v>8162</v>
      </c>
      <c r="J1016" s="80">
        <v>27</v>
      </c>
      <c r="K1016" s="80">
        <v>10</v>
      </c>
      <c r="L1016" s="80">
        <v>2018</v>
      </c>
      <c r="M1016" s="76">
        <f t="shared" si="15"/>
        <v>43400</v>
      </c>
      <c r="N1016" s="80" t="s">
        <v>2792</v>
      </c>
      <c r="O1016" s="80">
        <v>16</v>
      </c>
      <c r="P1016" s="82" t="s">
        <v>4506</v>
      </c>
      <c r="Q1016" s="82" t="s">
        <v>4456</v>
      </c>
      <c r="R1016" s="82" t="s">
        <v>4507</v>
      </c>
      <c r="S1016" s="82" t="s">
        <v>4508</v>
      </c>
      <c r="T1016" s="82" t="s">
        <v>4457</v>
      </c>
      <c r="U1016" s="82" t="s">
        <v>4457</v>
      </c>
      <c r="V1016" s="82" t="s">
        <v>4457</v>
      </c>
      <c r="W1016" s="82" t="s">
        <v>173</v>
      </c>
      <c r="X1016" s="82" t="s">
        <v>4507</v>
      </c>
      <c r="Y1016" s="82" t="s">
        <v>4457</v>
      </c>
      <c r="Z1016" s="80" t="str">
        <f>IF(OR(R:R="",S:S=""),"Missing",IF(OR(S:S="Both EC and Condoms",S:S="Condom",S:S="EC"),"Yes",IF(AND(R:R&lt;&gt;"0: No Method",R:R&lt;&gt;"6: EC",R:R&lt;&gt;"5: Condoms"),"Yes","No")))</f>
        <v>No</v>
      </c>
      <c r="AA10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16" s="80" t="s">
        <v>4509</v>
      </c>
      <c r="AC1016" s="80">
        <f>VLOOKUP(N1016,Registration!O:P,2,FALSE)</f>
        <v>16</v>
      </c>
      <c r="AD1016" s="82" t="s">
        <v>4510</v>
      </c>
    </row>
    <row r="1017" spans="1:30" s="80" customFormat="1" ht="23.1" customHeight="1">
      <c r="A1017" s="80" t="s">
        <v>93</v>
      </c>
      <c r="B1017" s="80" t="s">
        <v>26</v>
      </c>
      <c r="C1017" s="80" t="s">
        <v>27</v>
      </c>
      <c r="D1017" s="82" t="s">
        <v>28</v>
      </c>
      <c r="E1017" s="82" t="s">
        <v>28</v>
      </c>
      <c r="F1017" s="80" t="s">
        <v>29</v>
      </c>
      <c r="G1017" s="80" t="s">
        <v>1887</v>
      </c>
      <c r="H1017" s="80" t="s">
        <v>8165</v>
      </c>
      <c r="I1017" s="80" t="s">
        <v>8162</v>
      </c>
      <c r="J1017" s="80">
        <v>27</v>
      </c>
      <c r="K1017" s="80">
        <v>10</v>
      </c>
      <c r="L1017" s="80">
        <v>2018</v>
      </c>
      <c r="M1017" s="76">
        <f t="shared" si="15"/>
        <v>43400</v>
      </c>
      <c r="N1017" s="80" t="s">
        <v>1896</v>
      </c>
      <c r="O1017" s="80">
        <v>17</v>
      </c>
      <c r="P1017" s="82" t="s">
        <v>4511</v>
      </c>
      <c r="Q1017" s="82" t="s">
        <v>4456</v>
      </c>
      <c r="R1017" s="82" t="s">
        <v>4512</v>
      </c>
      <c r="S1017" s="82" t="s">
        <v>4513</v>
      </c>
      <c r="T1017" s="82" t="s">
        <v>4457</v>
      </c>
      <c r="U1017" s="82" t="s">
        <v>4457</v>
      </c>
      <c r="V1017" s="82" t="s">
        <v>4457</v>
      </c>
      <c r="W1017" s="82" t="s">
        <v>173</v>
      </c>
      <c r="X1017" s="82" t="s">
        <v>4517</v>
      </c>
      <c r="Y1017" s="82" t="s">
        <v>4456</v>
      </c>
      <c r="Z1017" s="80" t="str">
        <f>IF(OR(R:R="",S:S=""),"Missing",IF(OR(S:S="Both EC and Condoms",S:S="Condom",S:S="EC"),"Yes",IF(AND(R:R&lt;&gt;"0: No Method",R:R&lt;&gt;"6: EC",R:R&lt;&gt;"5: Condoms"),"Yes","No")))</f>
        <v>Yes</v>
      </c>
      <c r="AA10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17" s="80" t="str">
        <f>IF(W:W="Pregnant","Pregnant",IF(AND(Z:Z="No",AA:AA="Yes"),"Adopter",IF(Z:Z="Yes","Continuing User",IF(AND(Z:Z="No",AA:AA="No"),"Non-user","Missing"))))</f>
        <v>Continuing User</v>
      </c>
      <c r="AC1017" s="80">
        <f>VLOOKUP(N1017,Registration!O:P,2,FALSE)</f>
        <v>19</v>
      </c>
      <c r="AD1017" s="82" t="s">
        <v>4510</v>
      </c>
    </row>
    <row r="1018" spans="1:30" s="80" customFormat="1" ht="23.1" customHeight="1">
      <c r="A1018" s="80" t="s">
        <v>93</v>
      </c>
      <c r="B1018" s="80" t="s">
        <v>26</v>
      </c>
      <c r="C1018" s="80" t="s">
        <v>27</v>
      </c>
      <c r="D1018" s="82" t="s">
        <v>28</v>
      </c>
      <c r="E1018" s="82" t="s">
        <v>28</v>
      </c>
      <c r="F1018" s="80" t="s">
        <v>29</v>
      </c>
      <c r="G1018" s="80" t="s">
        <v>1887</v>
      </c>
      <c r="H1018" s="80" t="s">
        <v>8165</v>
      </c>
      <c r="I1018" s="80" t="s">
        <v>8162</v>
      </c>
      <c r="J1018" s="80">
        <v>27</v>
      </c>
      <c r="K1018" s="80">
        <v>10</v>
      </c>
      <c r="L1018" s="80">
        <v>2018</v>
      </c>
      <c r="M1018" s="76">
        <f t="shared" si="15"/>
        <v>43400</v>
      </c>
      <c r="N1018" s="80" t="s">
        <v>2722</v>
      </c>
      <c r="O1018" s="80">
        <v>19</v>
      </c>
      <c r="P1018" s="82" t="s">
        <v>4511</v>
      </c>
      <c r="Q1018" s="82" t="s">
        <v>4456</v>
      </c>
      <c r="R1018" s="82" t="s">
        <v>4519</v>
      </c>
      <c r="S1018" s="82" t="s">
        <v>4513</v>
      </c>
      <c r="T1018" s="82" t="s">
        <v>4457</v>
      </c>
      <c r="U1018" s="82" t="s">
        <v>4457</v>
      </c>
      <c r="V1018" s="82" t="s">
        <v>4457</v>
      </c>
      <c r="W1018" s="82" t="s">
        <v>173</v>
      </c>
      <c r="X1018" s="82" t="s">
        <v>4517</v>
      </c>
      <c r="Y1018" s="82" t="s">
        <v>4456</v>
      </c>
      <c r="Z1018" s="80" t="str">
        <f>IF(OR(R:R="",S:S=""),"Missing",IF(OR(S:S="Both EC and Condoms",S:S="Condom",S:S="EC"),"Yes",IF(AND(R:R&lt;&gt;"0: No Method",R:R&lt;&gt;"6: EC",R:R&lt;&gt;"5: Condoms"),"Yes","No")))</f>
        <v>Yes</v>
      </c>
      <c r="AA10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18" s="80" t="str">
        <f>IF(W:W="Pregnant","Pregnant",IF(AND(Z:Z="No",AA:AA="Yes"),"Adopter",IF(Z:Z="Yes","Continuing User",IF(AND(Z:Z="No",AA:AA="No"),"Non-user","Missing"))))</f>
        <v>Continuing User</v>
      </c>
      <c r="AC1018" s="80">
        <f>VLOOKUP(N1018,Registration!O:P,2,FALSE)</f>
        <v>19</v>
      </c>
      <c r="AD1018" s="82" t="s">
        <v>4510</v>
      </c>
    </row>
    <row r="1019" spans="1:30" s="80" customFormat="1" ht="23.1" customHeight="1">
      <c r="A1019" s="80" t="s">
        <v>93</v>
      </c>
      <c r="B1019" s="80" t="s">
        <v>26</v>
      </c>
      <c r="C1019" s="80" t="s">
        <v>27</v>
      </c>
      <c r="D1019" s="82" t="s">
        <v>28</v>
      </c>
      <c r="E1019" s="82" t="s">
        <v>28</v>
      </c>
      <c r="F1019" s="80" t="s">
        <v>29</v>
      </c>
      <c r="G1019" s="80" t="s">
        <v>1887</v>
      </c>
      <c r="H1019" s="80" t="s">
        <v>8165</v>
      </c>
      <c r="I1019" s="80" t="s">
        <v>8162</v>
      </c>
      <c r="J1019" s="80">
        <v>27</v>
      </c>
      <c r="K1019" s="80">
        <v>10</v>
      </c>
      <c r="L1019" s="80">
        <v>2018</v>
      </c>
      <c r="M1019" s="76">
        <f t="shared" si="15"/>
        <v>43400</v>
      </c>
      <c r="N1019" s="80" t="s">
        <v>2751</v>
      </c>
      <c r="O1019" s="80">
        <v>15</v>
      </c>
      <c r="P1019" s="82" t="s">
        <v>4511</v>
      </c>
      <c r="Q1019" s="82" t="s">
        <v>4456</v>
      </c>
      <c r="R1019" s="82" t="s">
        <v>4507</v>
      </c>
      <c r="S1019" s="82" t="s">
        <v>4508</v>
      </c>
      <c r="T1019" s="82" t="s">
        <v>4457</v>
      </c>
      <c r="U1019" s="82" t="s">
        <v>4457</v>
      </c>
      <c r="V1019" s="82" t="s">
        <v>4457</v>
      </c>
      <c r="W1019" s="82" t="s">
        <v>173</v>
      </c>
      <c r="X1019" s="82" t="s">
        <v>4507</v>
      </c>
      <c r="Y1019" s="82" t="s">
        <v>4457</v>
      </c>
      <c r="Z1019" s="80" t="str">
        <f>IF(OR(R:R="",S:S=""),"Missing",IF(OR(S:S="Both EC and Condoms",S:S="Condom",S:S="EC"),"Yes",IF(AND(R:R&lt;&gt;"0: No Method",R:R&lt;&gt;"6: EC",R:R&lt;&gt;"5: Condoms"),"Yes","No")))</f>
        <v>No</v>
      </c>
      <c r="AA10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19" s="80" t="s">
        <v>4509</v>
      </c>
      <c r="AC1019" s="80">
        <f>VLOOKUP(N1019,Registration!O:P,2,FALSE)</f>
        <v>15</v>
      </c>
      <c r="AD1019" s="82" t="s">
        <v>4510</v>
      </c>
    </row>
    <row r="1020" spans="1:30" s="80" customFormat="1" ht="23.1" customHeight="1">
      <c r="A1020" s="80" t="s">
        <v>93</v>
      </c>
      <c r="B1020" s="80" t="s">
        <v>26</v>
      </c>
      <c r="C1020" s="80" t="s">
        <v>27</v>
      </c>
      <c r="D1020" s="82" t="s">
        <v>28</v>
      </c>
      <c r="E1020" s="82" t="s">
        <v>28</v>
      </c>
      <c r="F1020" s="80" t="s">
        <v>29</v>
      </c>
      <c r="G1020" s="80" t="s">
        <v>1887</v>
      </c>
      <c r="H1020" s="80" t="s">
        <v>8165</v>
      </c>
      <c r="I1020" s="80" t="s">
        <v>8162</v>
      </c>
      <c r="J1020" s="80">
        <v>27</v>
      </c>
      <c r="K1020" s="80">
        <v>10</v>
      </c>
      <c r="L1020" s="80">
        <v>2018</v>
      </c>
      <c r="M1020" s="76">
        <f t="shared" si="15"/>
        <v>43400</v>
      </c>
      <c r="N1020" s="80" t="s">
        <v>2732</v>
      </c>
      <c r="O1020" s="80">
        <v>17</v>
      </c>
      <c r="P1020" s="82" t="s">
        <v>4511</v>
      </c>
      <c r="Q1020" s="82" t="s">
        <v>4456</v>
      </c>
      <c r="R1020" s="82" t="s">
        <v>4507</v>
      </c>
      <c r="S1020" s="82" t="s">
        <v>4508</v>
      </c>
      <c r="T1020" s="82" t="s">
        <v>4457</v>
      </c>
      <c r="U1020" s="82" t="s">
        <v>4457</v>
      </c>
      <c r="V1020" s="82" t="s">
        <v>4457</v>
      </c>
      <c r="W1020" s="82" t="s">
        <v>173</v>
      </c>
      <c r="X1020" s="82" t="s">
        <v>4507</v>
      </c>
      <c r="Y1020" s="82" t="s">
        <v>4457</v>
      </c>
      <c r="Z1020" s="80" t="str">
        <f>IF(OR(R:R="",S:S=""),"Missing",IF(OR(S:S="Both EC and Condoms",S:S="Condom",S:S="EC"),"Yes",IF(AND(R:R&lt;&gt;"0: No Method",R:R&lt;&gt;"6: EC",R:R&lt;&gt;"5: Condoms"),"Yes","No")))</f>
        <v>No</v>
      </c>
      <c r="AA10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20" s="80" t="s">
        <v>4509</v>
      </c>
      <c r="AC1020" s="80">
        <f>VLOOKUP(N1020,Registration!O:P,2,FALSE)</f>
        <v>17</v>
      </c>
      <c r="AD1020" s="82" t="s">
        <v>4510</v>
      </c>
    </row>
    <row r="1021" spans="1:30" s="80" customFormat="1" ht="23.1" customHeight="1">
      <c r="A1021" s="80" t="s">
        <v>93</v>
      </c>
      <c r="B1021" s="80" t="s">
        <v>26</v>
      </c>
      <c r="C1021" s="80" t="s">
        <v>27</v>
      </c>
      <c r="D1021" s="82" t="s">
        <v>28</v>
      </c>
      <c r="E1021" s="82" t="s">
        <v>28</v>
      </c>
      <c r="F1021" s="80" t="s">
        <v>29</v>
      </c>
      <c r="G1021" s="80" t="s">
        <v>1887</v>
      </c>
      <c r="H1021" s="80" t="s">
        <v>8165</v>
      </c>
      <c r="I1021" s="80" t="s">
        <v>8162</v>
      </c>
      <c r="J1021" s="80">
        <v>27</v>
      </c>
      <c r="K1021" s="80">
        <v>10</v>
      </c>
      <c r="L1021" s="80">
        <v>2018</v>
      </c>
      <c r="M1021" s="76">
        <f t="shared" si="15"/>
        <v>43400</v>
      </c>
      <c r="N1021" s="80" t="s">
        <v>2742</v>
      </c>
      <c r="O1021" s="80">
        <v>18</v>
      </c>
      <c r="P1021" s="82" t="s">
        <v>4511</v>
      </c>
      <c r="Q1021" s="82" t="s">
        <v>4456</v>
      </c>
      <c r="R1021" s="82" t="s">
        <v>4519</v>
      </c>
      <c r="S1021" s="82" t="s">
        <v>4513</v>
      </c>
      <c r="T1021" s="82" t="s">
        <v>4457</v>
      </c>
      <c r="U1021" s="82" t="s">
        <v>4457</v>
      </c>
      <c r="V1021" s="82" t="s">
        <v>4457</v>
      </c>
      <c r="W1021" s="82" t="s">
        <v>173</v>
      </c>
      <c r="X1021" s="82" t="s">
        <v>4517</v>
      </c>
      <c r="Y1021" s="82" t="s">
        <v>4456</v>
      </c>
      <c r="Z1021" s="80" t="str">
        <f>IF(OR(R:R="",S:S=""),"Missing",IF(OR(S:S="Both EC and Condoms",S:S="Condom",S:S="EC"),"Yes",IF(AND(R:R&lt;&gt;"0: No Method",R:R&lt;&gt;"6: EC",R:R&lt;&gt;"5: Condoms"),"Yes","No")))</f>
        <v>Yes</v>
      </c>
      <c r="AA10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21" s="80" t="str">
        <f>IF(W:W="Pregnant","Pregnant",IF(AND(Z:Z="No",AA:AA="Yes"),"Adopter",IF(Z:Z="Yes","Continuing User",IF(AND(Z:Z="No",AA:AA="No"),"Non-user","Missing"))))</f>
        <v>Continuing User</v>
      </c>
      <c r="AC1021" s="80">
        <f>VLOOKUP(N1021,Registration!O:P,2,FALSE)</f>
        <v>18</v>
      </c>
      <c r="AD1021" s="82" t="s">
        <v>4510</v>
      </c>
    </row>
    <row r="1022" spans="1:30" s="80" customFormat="1" ht="23.1" customHeight="1">
      <c r="A1022" s="80" t="s">
        <v>93</v>
      </c>
      <c r="B1022" s="80" t="s">
        <v>26</v>
      </c>
      <c r="C1022" s="80" t="s">
        <v>27</v>
      </c>
      <c r="D1022" s="82" t="s">
        <v>28</v>
      </c>
      <c r="E1022" s="82" t="s">
        <v>28</v>
      </c>
      <c r="F1022" s="80" t="s">
        <v>29</v>
      </c>
      <c r="G1022" s="80" t="s">
        <v>1887</v>
      </c>
      <c r="H1022" s="80" t="s">
        <v>8165</v>
      </c>
      <c r="I1022" s="80" t="s">
        <v>8162</v>
      </c>
      <c r="J1022" s="80">
        <v>27</v>
      </c>
      <c r="K1022" s="80">
        <v>10</v>
      </c>
      <c r="L1022" s="80">
        <v>2018</v>
      </c>
      <c r="M1022" s="76">
        <f t="shared" si="15"/>
        <v>43400</v>
      </c>
      <c r="N1022" s="80" t="s">
        <v>2737</v>
      </c>
      <c r="O1022" s="80">
        <v>19</v>
      </c>
      <c r="P1022" s="82" t="s">
        <v>4511</v>
      </c>
      <c r="Q1022" s="82" t="s">
        <v>4456</v>
      </c>
      <c r="R1022" s="82" t="s">
        <v>4512</v>
      </c>
      <c r="S1022" s="82" t="s">
        <v>4513</v>
      </c>
      <c r="T1022" s="82" t="s">
        <v>4457</v>
      </c>
      <c r="U1022" s="82" t="s">
        <v>4457</v>
      </c>
      <c r="V1022" s="82" t="s">
        <v>4457</v>
      </c>
      <c r="W1022" s="82" t="s">
        <v>173</v>
      </c>
      <c r="X1022" s="82" t="s">
        <v>4517</v>
      </c>
      <c r="Y1022" s="82" t="s">
        <v>4456</v>
      </c>
      <c r="Z1022" s="80" t="str">
        <f>IF(OR(R:R="",S:S=""),"Missing",IF(OR(S:S="Both EC and Condoms",S:S="Condom",S:S="EC"),"Yes",IF(AND(R:R&lt;&gt;"0: No Method",R:R&lt;&gt;"6: EC",R:R&lt;&gt;"5: Condoms"),"Yes","No")))</f>
        <v>Yes</v>
      </c>
      <c r="AA10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22" s="80" t="str">
        <f>IF(W:W="Pregnant","Pregnant",IF(AND(Z:Z="No",AA:AA="Yes"),"Adopter",IF(Z:Z="Yes","Continuing User",IF(AND(Z:Z="No",AA:AA="No"),"Non-user","Missing"))))</f>
        <v>Continuing User</v>
      </c>
      <c r="AC1022" s="80">
        <f>VLOOKUP(N1022,Registration!O:P,2,FALSE)</f>
        <v>19</v>
      </c>
      <c r="AD1022" s="82" t="s">
        <v>4510</v>
      </c>
    </row>
    <row r="1023" spans="1:30" s="80" customFormat="1" ht="23.1" customHeight="1">
      <c r="A1023" s="80" t="s">
        <v>93</v>
      </c>
      <c r="B1023" s="80" t="s">
        <v>26</v>
      </c>
      <c r="C1023" s="80" t="s">
        <v>27</v>
      </c>
      <c r="D1023" s="82" t="s">
        <v>28</v>
      </c>
      <c r="E1023" s="82" t="s">
        <v>28</v>
      </c>
      <c r="F1023" s="80" t="s">
        <v>29</v>
      </c>
      <c r="G1023" s="80" t="s">
        <v>1887</v>
      </c>
      <c r="H1023" s="80" t="s">
        <v>8165</v>
      </c>
      <c r="I1023" s="80" t="s">
        <v>8162</v>
      </c>
      <c r="J1023" s="80">
        <v>27</v>
      </c>
      <c r="K1023" s="80">
        <v>10</v>
      </c>
      <c r="L1023" s="80">
        <v>2018</v>
      </c>
      <c r="M1023" s="76">
        <f t="shared" si="15"/>
        <v>43400</v>
      </c>
      <c r="N1023" s="80" t="s">
        <v>2734</v>
      </c>
      <c r="O1023" s="80">
        <v>15</v>
      </c>
      <c r="P1023" s="82" t="s">
        <v>4511</v>
      </c>
      <c r="Q1023" s="82" t="s">
        <v>4456</v>
      </c>
      <c r="R1023" s="82" t="s">
        <v>4507</v>
      </c>
      <c r="S1023" s="82" t="s">
        <v>4508</v>
      </c>
      <c r="T1023" s="82" t="s">
        <v>4457</v>
      </c>
      <c r="U1023" s="82" t="s">
        <v>4457</v>
      </c>
      <c r="V1023" s="82" t="s">
        <v>4457</v>
      </c>
      <c r="W1023" s="82" t="s">
        <v>173</v>
      </c>
      <c r="X1023" s="82" t="s">
        <v>4507</v>
      </c>
      <c r="Y1023" s="82" t="s">
        <v>4457</v>
      </c>
      <c r="Z1023" s="80" t="str">
        <f>IF(OR(R:R="",S:S=""),"Missing",IF(OR(S:S="Both EC and Condoms",S:S="Condom",S:S="EC"),"Yes",IF(AND(R:R&lt;&gt;"0: No Method",R:R&lt;&gt;"6: EC",R:R&lt;&gt;"5: Condoms"),"Yes","No")))</f>
        <v>No</v>
      </c>
      <c r="AA10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23" s="80" t="s">
        <v>4509</v>
      </c>
      <c r="AC1023" s="80">
        <f>VLOOKUP(N1023,Registration!O:P,2,FALSE)</f>
        <v>15</v>
      </c>
      <c r="AD1023" s="82" t="s">
        <v>4510</v>
      </c>
    </row>
    <row r="1024" spans="1:30" s="80" customFormat="1" ht="23.1" customHeight="1">
      <c r="A1024" s="80" t="s">
        <v>93</v>
      </c>
      <c r="B1024" s="80" t="s">
        <v>26</v>
      </c>
      <c r="C1024" s="80" t="s">
        <v>27</v>
      </c>
      <c r="D1024" s="82" t="s">
        <v>28</v>
      </c>
      <c r="E1024" s="82" t="s">
        <v>28</v>
      </c>
      <c r="F1024" s="80" t="s">
        <v>29</v>
      </c>
      <c r="G1024" s="80" t="s">
        <v>1887</v>
      </c>
      <c r="H1024" s="80" t="s">
        <v>8165</v>
      </c>
      <c r="I1024" s="80" t="s">
        <v>8162</v>
      </c>
      <c r="J1024" s="80">
        <v>27</v>
      </c>
      <c r="K1024" s="80">
        <v>10</v>
      </c>
      <c r="L1024" s="80">
        <v>2018</v>
      </c>
      <c r="M1024" s="76">
        <f t="shared" si="15"/>
        <v>43400</v>
      </c>
      <c r="N1024" s="80" t="s">
        <v>2744</v>
      </c>
      <c r="O1024" s="80">
        <v>19</v>
      </c>
      <c r="P1024" s="82" t="s">
        <v>4511</v>
      </c>
      <c r="Q1024" s="82" t="s">
        <v>4456</v>
      </c>
      <c r="R1024" s="82" t="s">
        <v>4512</v>
      </c>
      <c r="S1024" s="82" t="s">
        <v>4513</v>
      </c>
      <c r="T1024" s="82" t="s">
        <v>4457</v>
      </c>
      <c r="U1024" s="82" t="s">
        <v>4457</v>
      </c>
      <c r="V1024" s="82" t="s">
        <v>4457</v>
      </c>
      <c r="W1024" s="82" t="s">
        <v>173</v>
      </c>
      <c r="X1024" s="82" t="s">
        <v>4517</v>
      </c>
      <c r="Y1024" s="82" t="s">
        <v>4456</v>
      </c>
      <c r="Z1024" s="80" t="str">
        <f>IF(OR(R:R="",S:S=""),"Missing",IF(OR(S:S="Both EC and Condoms",S:S="Condom",S:S="EC"),"Yes",IF(AND(R:R&lt;&gt;"0: No Method",R:R&lt;&gt;"6: EC",R:R&lt;&gt;"5: Condoms"),"Yes","No")))</f>
        <v>Yes</v>
      </c>
      <c r="AA10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24" s="80" t="str">
        <f>IF(W:W="Pregnant","Pregnant",IF(AND(Z:Z="No",AA:AA="Yes"),"Adopter",IF(Z:Z="Yes","Continuing User",IF(AND(Z:Z="No",AA:AA="No"),"Non-user","Missing"))))</f>
        <v>Continuing User</v>
      </c>
      <c r="AC1024" s="80">
        <f>VLOOKUP(N1024,Registration!O:P,2,FALSE)</f>
        <v>19</v>
      </c>
      <c r="AD1024" s="82" t="s">
        <v>4510</v>
      </c>
    </row>
    <row r="1025" spans="1:30" s="80" customFormat="1" ht="23.1" customHeight="1">
      <c r="A1025" s="80" t="s">
        <v>2805</v>
      </c>
      <c r="B1025" s="80" t="s">
        <v>26</v>
      </c>
      <c r="C1025" s="80" t="s">
        <v>27</v>
      </c>
      <c r="D1025" s="82" t="s">
        <v>28</v>
      </c>
      <c r="E1025" s="82" t="s">
        <v>28</v>
      </c>
      <c r="F1025" s="80" t="s">
        <v>29</v>
      </c>
      <c r="G1025" s="80" t="s">
        <v>1887</v>
      </c>
      <c r="H1025" s="80" t="s">
        <v>8165</v>
      </c>
      <c r="I1025" s="82" t="s">
        <v>8163</v>
      </c>
      <c r="J1025" s="80">
        <v>30</v>
      </c>
      <c r="K1025" s="80">
        <v>10</v>
      </c>
      <c r="L1025" s="80">
        <v>2018</v>
      </c>
      <c r="M1025" s="76">
        <f t="shared" si="15"/>
        <v>43403</v>
      </c>
      <c r="N1025" s="80" t="s">
        <v>2451</v>
      </c>
      <c r="O1025" s="80">
        <v>19</v>
      </c>
      <c r="P1025" s="82" t="s">
        <v>4511</v>
      </c>
      <c r="Q1025" s="82" t="s">
        <v>4456</v>
      </c>
      <c r="R1025" s="82" t="s">
        <v>4519</v>
      </c>
      <c r="S1025" s="82" t="s">
        <v>4513</v>
      </c>
      <c r="T1025" s="82" t="s">
        <v>4457</v>
      </c>
      <c r="U1025" s="82" t="s">
        <v>4457</v>
      </c>
      <c r="V1025" s="82" t="s">
        <v>4457</v>
      </c>
      <c r="W1025" s="82" t="s">
        <v>173</v>
      </c>
      <c r="X1025" s="82" t="s">
        <v>4514</v>
      </c>
      <c r="Y1025" s="82" t="s">
        <v>4456</v>
      </c>
      <c r="Z1025" s="80" t="str">
        <f>IF(OR(R:R="",S:S=""),"Missing",IF(OR(S:S="Both EC and Condoms",S:S="Condom",S:S="EC"),"Yes",IF(AND(R:R&lt;&gt;"0: No Method",R:R&lt;&gt;"6: EC",R:R&lt;&gt;"5: Condoms"),"Yes","No")))</f>
        <v>Yes</v>
      </c>
      <c r="AA10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25" s="80" t="str">
        <f>IF(W:W="Pregnant","Pregnant",IF(AND(Z:Z="No",AA:AA="Yes"),"Adopter",IF(Z:Z="Yes","Continuing User",IF(AND(Z:Z="No",AA:AA="No"),"Non-user","Missing"))))</f>
        <v>Continuing User</v>
      </c>
      <c r="AC1025" s="80">
        <f>VLOOKUP(N1025,Registration!O:P,2,FALSE)</f>
        <v>19</v>
      </c>
      <c r="AD1025" s="82" t="s">
        <v>4510</v>
      </c>
    </row>
    <row r="1026" spans="1:30" s="80" customFormat="1" ht="23.1" customHeight="1">
      <c r="A1026" s="80" t="s">
        <v>2805</v>
      </c>
      <c r="B1026" s="80" t="s">
        <v>26</v>
      </c>
      <c r="C1026" s="80" t="s">
        <v>27</v>
      </c>
      <c r="D1026" s="82" t="s">
        <v>28</v>
      </c>
      <c r="E1026" s="82" t="s">
        <v>28</v>
      </c>
      <c r="F1026" s="80" t="s">
        <v>29</v>
      </c>
      <c r="G1026" s="80" t="s">
        <v>1887</v>
      </c>
      <c r="H1026" s="80" t="s">
        <v>8165</v>
      </c>
      <c r="I1026" s="82" t="s">
        <v>8163</v>
      </c>
      <c r="J1026" s="80">
        <v>31</v>
      </c>
      <c r="K1026" s="80">
        <v>10</v>
      </c>
      <c r="L1026" s="80">
        <v>2018</v>
      </c>
      <c r="M1026" s="76">
        <f t="shared" ref="M1026:M1089" si="16">DATE(L1026,K1026,J1026)</f>
        <v>43404</v>
      </c>
      <c r="N1026" s="80" t="s">
        <v>2453</v>
      </c>
      <c r="O1026" s="80">
        <v>17</v>
      </c>
      <c r="P1026" s="82" t="s">
        <v>4511</v>
      </c>
      <c r="Q1026" s="82" t="s">
        <v>4456</v>
      </c>
      <c r="R1026" s="82" t="s">
        <v>4519</v>
      </c>
      <c r="S1026" s="82" t="s">
        <v>4508</v>
      </c>
      <c r="T1026" s="82" t="s">
        <v>4457</v>
      </c>
      <c r="U1026" s="82" t="s">
        <v>4457</v>
      </c>
      <c r="V1026" s="82" t="s">
        <v>4457</v>
      </c>
      <c r="W1026" s="82" t="s">
        <v>173</v>
      </c>
      <c r="X1026" s="82" t="s">
        <v>4517</v>
      </c>
      <c r="Y1026" s="82" t="s">
        <v>4456</v>
      </c>
      <c r="Z1026" s="80" t="str">
        <f>IF(OR(R:R="",S:S=""),"Missing",IF(OR(S:S="Both EC and Condoms",S:S="Condom",S:S="EC"),"Yes",IF(AND(R:R&lt;&gt;"0: No Method",R:R&lt;&gt;"6: EC",R:R&lt;&gt;"5: Condoms"),"Yes","No")))</f>
        <v>Yes</v>
      </c>
      <c r="AA10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26" s="80" t="str">
        <f>IF(W:W="Pregnant","Pregnant",IF(AND(Z:Z="No",AA:AA="Yes"),"Adopter",IF(Z:Z="Yes","Continuing User",IF(AND(Z:Z="No",AA:AA="No"),"Non-user","Missing"))))</f>
        <v>Continuing User</v>
      </c>
      <c r="AC1026" s="80">
        <f>VLOOKUP(N1026,Registration!O:P,2,FALSE)</f>
        <v>17</v>
      </c>
      <c r="AD1026" s="82" t="s">
        <v>4510</v>
      </c>
    </row>
    <row r="1027" spans="1:30" s="80" customFormat="1" ht="23.1" customHeight="1">
      <c r="A1027" s="80" t="s">
        <v>2805</v>
      </c>
      <c r="B1027" s="80" t="s">
        <v>26</v>
      </c>
      <c r="C1027" s="80" t="s">
        <v>27</v>
      </c>
      <c r="D1027" s="82" t="s">
        <v>28</v>
      </c>
      <c r="E1027" s="82" t="s">
        <v>28</v>
      </c>
      <c r="F1027" s="80" t="s">
        <v>111</v>
      </c>
      <c r="G1027" s="80" t="s">
        <v>167</v>
      </c>
      <c r="H1027" s="80" t="s">
        <v>8159</v>
      </c>
      <c r="I1027" s="80" t="s">
        <v>8160</v>
      </c>
      <c r="J1027" s="80">
        <v>30</v>
      </c>
      <c r="K1027" s="80">
        <v>10</v>
      </c>
      <c r="L1027" s="80">
        <v>2018</v>
      </c>
      <c r="M1027" s="76">
        <f t="shared" si="16"/>
        <v>43403</v>
      </c>
      <c r="N1027" s="80" t="s">
        <v>989</v>
      </c>
      <c r="O1027" s="80">
        <v>19</v>
      </c>
      <c r="P1027" s="82" t="s">
        <v>4506</v>
      </c>
      <c r="Q1027" s="82" t="s">
        <v>4456</v>
      </c>
      <c r="R1027" s="82" t="s">
        <v>4507</v>
      </c>
      <c r="S1027" s="82" t="s">
        <v>4508</v>
      </c>
      <c r="T1027" s="82" t="s">
        <v>4456</v>
      </c>
      <c r="U1027" s="82" t="s">
        <v>4457</v>
      </c>
      <c r="V1027" s="82" t="s">
        <v>4457</v>
      </c>
      <c r="W1027" s="82" t="s">
        <v>173</v>
      </c>
      <c r="X1027" s="80" t="s">
        <v>4518</v>
      </c>
      <c r="Y1027" s="82" t="s">
        <v>4456</v>
      </c>
      <c r="Z1027" s="80" t="str">
        <f>IF(OR(R:R="",S:S=""),"Missing",IF(OR(S:S="Both EC and Condoms",S:S="Condom",S:S="EC"),"Yes",IF(AND(R:R&lt;&gt;"0: No Method",R:R&lt;&gt;"6: EC",R:R&lt;&gt;"5: Condoms"),"Yes","No")))</f>
        <v>No</v>
      </c>
      <c r="AA10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27" s="80" t="str">
        <f>IF(W:W="Pregnant","Pregnant",IF(AND(Z:Z="No",AA:AA="Yes"),"Adopter",IF(Z:Z="Yes","Continuing User",IF(AND(Z:Z="No",AA:AA="No"),"Non-user","Missing"))))</f>
        <v>Adopter</v>
      </c>
      <c r="AC1027" s="80">
        <f>VLOOKUP(N1027,Registration!O:P,2,FALSE)</f>
        <v>19</v>
      </c>
      <c r="AD1027" s="82" t="s">
        <v>4510</v>
      </c>
    </row>
    <row r="1028" spans="1:30" s="80" customFormat="1" ht="23.1" customHeight="1">
      <c r="A1028" s="80" t="s">
        <v>2805</v>
      </c>
      <c r="B1028" s="80" t="s">
        <v>26</v>
      </c>
      <c r="C1028" s="80" t="s">
        <v>27</v>
      </c>
      <c r="D1028" s="82" t="s">
        <v>28</v>
      </c>
      <c r="E1028" s="82" t="s">
        <v>28</v>
      </c>
      <c r="F1028" s="80" t="s">
        <v>111</v>
      </c>
      <c r="G1028" s="80" t="s">
        <v>167</v>
      </c>
      <c r="H1028" s="80" t="s">
        <v>8159</v>
      </c>
      <c r="I1028" s="80" t="s">
        <v>8160</v>
      </c>
      <c r="J1028" s="80">
        <v>30</v>
      </c>
      <c r="K1028" s="80">
        <v>10</v>
      </c>
      <c r="L1028" s="80">
        <v>2018</v>
      </c>
      <c r="M1028" s="76">
        <f t="shared" si="16"/>
        <v>43403</v>
      </c>
      <c r="N1028" s="80" t="s">
        <v>983</v>
      </c>
      <c r="O1028" s="80">
        <v>19</v>
      </c>
      <c r="P1028" s="82" t="s">
        <v>4506</v>
      </c>
      <c r="Q1028" s="82" t="s">
        <v>4456</v>
      </c>
      <c r="R1028" s="82" t="s">
        <v>4507</v>
      </c>
      <c r="S1028" s="82" t="s">
        <v>4508</v>
      </c>
      <c r="T1028" s="82" t="s">
        <v>4456</v>
      </c>
      <c r="U1028" s="82" t="s">
        <v>4457</v>
      </c>
      <c r="V1028" s="82" t="s">
        <v>4457</v>
      </c>
      <c r="W1028" s="82" t="s">
        <v>173</v>
      </c>
      <c r="X1028" s="82" t="s">
        <v>4521</v>
      </c>
      <c r="Y1028" s="82" t="s">
        <v>4456</v>
      </c>
      <c r="Z1028" s="80" t="str">
        <f>IF(OR(R:R="",S:S=""),"Missing",IF(OR(S:S="Both EC and Condoms",S:S="Condom",S:S="EC"),"Yes",IF(AND(R:R&lt;&gt;"0: No Method",R:R&lt;&gt;"6: EC",R:R&lt;&gt;"5: Condoms"),"Yes","No")))</f>
        <v>No</v>
      </c>
      <c r="AA10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28" s="80" t="str">
        <f>IF(W:W="Pregnant","Pregnant",IF(AND(Z:Z="No",AA:AA="Yes"),"Adopter",IF(Z:Z="Yes","Continuing User",IF(AND(Z:Z="No",AA:AA="No"),"Non-user","Missing"))))</f>
        <v>Adopter</v>
      </c>
      <c r="AC1028" s="80">
        <f>VLOOKUP(N1028,Registration!O:P,2,FALSE)</f>
        <v>19</v>
      </c>
      <c r="AD1028" s="82" t="s">
        <v>4510</v>
      </c>
    </row>
    <row r="1029" spans="1:30" s="80" customFormat="1" ht="23.1" customHeight="1">
      <c r="A1029" s="80" t="s">
        <v>2805</v>
      </c>
      <c r="B1029" s="80" t="s">
        <v>26</v>
      </c>
      <c r="C1029" s="80" t="s">
        <v>27</v>
      </c>
      <c r="D1029" s="82" t="s">
        <v>28</v>
      </c>
      <c r="E1029" s="82" t="s">
        <v>28</v>
      </c>
      <c r="F1029" s="80" t="s">
        <v>111</v>
      </c>
      <c r="G1029" s="80" t="s">
        <v>167</v>
      </c>
      <c r="H1029" s="80" t="s">
        <v>8159</v>
      </c>
      <c r="I1029" s="80" t="s">
        <v>8160</v>
      </c>
      <c r="J1029" s="80">
        <v>30</v>
      </c>
      <c r="K1029" s="80">
        <v>10</v>
      </c>
      <c r="L1029" s="80">
        <v>2018</v>
      </c>
      <c r="M1029" s="76">
        <f t="shared" si="16"/>
        <v>43403</v>
      </c>
      <c r="N1029" s="80" t="s">
        <v>985</v>
      </c>
      <c r="O1029" s="80">
        <v>19</v>
      </c>
      <c r="P1029" s="82" t="s">
        <v>4506</v>
      </c>
      <c r="Q1029" s="82" t="s">
        <v>4456</v>
      </c>
      <c r="R1029" s="82" t="s">
        <v>4507</v>
      </c>
      <c r="S1029" s="82" t="s">
        <v>4508</v>
      </c>
      <c r="T1029" s="82" t="s">
        <v>4456</v>
      </c>
      <c r="U1029" s="82" t="s">
        <v>4457</v>
      </c>
      <c r="V1029" s="82" t="s">
        <v>4457</v>
      </c>
      <c r="W1029" s="82" t="s">
        <v>173</v>
      </c>
      <c r="X1029" s="82" t="s">
        <v>4516</v>
      </c>
      <c r="Y1029" s="82" t="s">
        <v>4457</v>
      </c>
      <c r="Z1029" s="80" t="str">
        <f>IF(OR(R:R="",S:S=""),"Missing",IF(OR(S:S="Both EC and Condoms",S:S="Condom",S:S="EC"),"Yes",IF(AND(R:R&lt;&gt;"0: No Method",R:R&lt;&gt;"6: EC",R:R&lt;&gt;"5: Condoms"),"Yes","No")))</f>
        <v>No</v>
      </c>
      <c r="AA10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29" s="80" t="str">
        <f>IF(W:W="Pregnant","Pregnant",IF(AND(Z:Z="No",AA:AA="Yes"),"Adopter",IF(Z:Z="Yes","Continuing User",IF(AND(Z:Z="No",AA:AA="No"),"Non-user","Missing"))))</f>
        <v>Adopter</v>
      </c>
      <c r="AC1029" s="80">
        <f>VLOOKUP(N1029,Registration!O:P,2,FALSE)</f>
        <v>19</v>
      </c>
      <c r="AD1029" s="82" t="s">
        <v>4510</v>
      </c>
    </row>
    <row r="1030" spans="1:30" s="80" customFormat="1" ht="23.1" customHeight="1">
      <c r="A1030" s="80" t="s">
        <v>2805</v>
      </c>
      <c r="B1030" s="80" t="s">
        <v>26</v>
      </c>
      <c r="C1030" s="80" t="s">
        <v>27</v>
      </c>
      <c r="D1030" s="82" t="s">
        <v>28</v>
      </c>
      <c r="E1030" s="82" t="s">
        <v>28</v>
      </c>
      <c r="F1030" s="80" t="s">
        <v>111</v>
      </c>
      <c r="G1030" s="80" t="s">
        <v>167</v>
      </c>
      <c r="H1030" s="80" t="s">
        <v>8159</v>
      </c>
      <c r="I1030" s="80" t="s">
        <v>8160</v>
      </c>
      <c r="J1030" s="80">
        <v>30</v>
      </c>
      <c r="K1030" s="80">
        <v>10</v>
      </c>
      <c r="L1030" s="80">
        <v>2018</v>
      </c>
      <c r="M1030" s="76">
        <f t="shared" si="16"/>
        <v>43403</v>
      </c>
      <c r="N1030" s="80" t="s">
        <v>979</v>
      </c>
      <c r="O1030" s="80">
        <v>18</v>
      </c>
      <c r="P1030" s="82" t="s">
        <v>4506</v>
      </c>
      <c r="Q1030" s="82" t="s">
        <v>4456</v>
      </c>
      <c r="R1030" s="82" t="s">
        <v>4507</v>
      </c>
      <c r="S1030" s="82" t="s">
        <v>4508</v>
      </c>
      <c r="T1030" s="82" t="s">
        <v>4456</v>
      </c>
      <c r="U1030" s="82" t="s">
        <v>4457</v>
      </c>
      <c r="V1030" s="82" t="s">
        <v>4457</v>
      </c>
      <c r="W1030" s="82" t="s">
        <v>173</v>
      </c>
      <c r="X1030" s="82" t="s">
        <v>4517</v>
      </c>
      <c r="Y1030" s="82" t="s">
        <v>4456</v>
      </c>
      <c r="Z1030" s="80" t="str">
        <f>IF(OR(R:R="",S:S=""),"Missing",IF(OR(S:S="Both EC and Condoms",S:S="Condom",S:S="EC"),"Yes",IF(AND(R:R&lt;&gt;"0: No Method",R:R&lt;&gt;"6: EC",R:R&lt;&gt;"5: Condoms"),"Yes","No")))</f>
        <v>No</v>
      </c>
      <c r="AA10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30" s="80" t="str">
        <f>IF(W:W="Pregnant","Pregnant",IF(AND(Z:Z="No",AA:AA="Yes"),"Adopter",IF(Z:Z="Yes","Continuing User",IF(AND(Z:Z="No",AA:AA="No"),"Non-user","Missing"))))</f>
        <v>Adopter</v>
      </c>
      <c r="AC1030" s="80">
        <f>VLOOKUP(N1030,Registration!O:P,2,FALSE)</f>
        <v>18</v>
      </c>
      <c r="AD1030" s="82" t="s">
        <v>4510</v>
      </c>
    </row>
    <row r="1031" spans="1:30" s="80" customFormat="1" ht="23.1" customHeight="1">
      <c r="A1031" s="80" t="s">
        <v>2805</v>
      </c>
      <c r="B1031" s="80" t="s">
        <v>26</v>
      </c>
      <c r="C1031" s="80" t="s">
        <v>27</v>
      </c>
      <c r="D1031" s="82" t="s">
        <v>28</v>
      </c>
      <c r="E1031" s="82" t="s">
        <v>28</v>
      </c>
      <c r="F1031" s="80" t="s">
        <v>111</v>
      </c>
      <c r="G1031" s="80" t="s">
        <v>167</v>
      </c>
      <c r="H1031" s="80" t="s">
        <v>8159</v>
      </c>
      <c r="I1031" s="80" t="s">
        <v>8160</v>
      </c>
      <c r="J1031" s="80">
        <v>30</v>
      </c>
      <c r="K1031" s="80">
        <v>10</v>
      </c>
      <c r="L1031" s="80">
        <v>2018</v>
      </c>
      <c r="M1031" s="76">
        <f t="shared" si="16"/>
        <v>43403</v>
      </c>
      <c r="N1031" s="80" t="s">
        <v>1003</v>
      </c>
      <c r="O1031" s="80">
        <v>18</v>
      </c>
      <c r="P1031" s="82" t="s">
        <v>4506</v>
      </c>
      <c r="Q1031" s="82" t="s">
        <v>4456</v>
      </c>
      <c r="R1031" s="82" t="s">
        <v>4507</v>
      </c>
      <c r="S1031" s="82" t="s">
        <v>4508</v>
      </c>
      <c r="T1031" s="82" t="s">
        <v>4457</v>
      </c>
      <c r="U1031" s="82" t="s">
        <v>4457</v>
      </c>
      <c r="V1031" s="82" t="s">
        <v>4457</v>
      </c>
      <c r="W1031" s="82" t="s">
        <v>1118</v>
      </c>
      <c r="X1031" s="82" t="s">
        <v>4507</v>
      </c>
      <c r="Y1031" s="82" t="s">
        <v>4456</v>
      </c>
      <c r="Z1031" s="80" t="str">
        <f>IF(OR(R:R="",S:S=""),"Missing",IF(OR(S:S="Both EC and Condoms",S:S="Condom",S:S="EC"),"Yes",IF(AND(R:R&lt;&gt;"0: No Method",R:R&lt;&gt;"6: EC",R:R&lt;&gt;"5: Condoms"),"Yes","No")))</f>
        <v>No</v>
      </c>
      <c r="AA10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31" s="80" t="str">
        <f>IF(W:W="Pregnant","Pregnant",IF(AND(Z:Z="No",AA:AA="Yes"),"Adopter",IF(Z:Z="Yes","Continuing User",IF(AND(Z:Z="No",AA:AA="No"),"Non-user","Missing"))))</f>
        <v>Pregnant</v>
      </c>
      <c r="AC1031" s="80">
        <f>VLOOKUP(N1031,Registration!O:P,2,FALSE)</f>
        <v>18</v>
      </c>
      <c r="AD1031" s="82" t="s">
        <v>4510</v>
      </c>
    </row>
    <row r="1032" spans="1:30" s="80" customFormat="1" ht="23.1" customHeight="1">
      <c r="A1032" s="80" t="s">
        <v>2805</v>
      </c>
      <c r="B1032" s="80" t="s">
        <v>26</v>
      </c>
      <c r="C1032" s="80" t="s">
        <v>27</v>
      </c>
      <c r="D1032" s="82" t="s">
        <v>28</v>
      </c>
      <c r="E1032" s="82" t="s">
        <v>28</v>
      </c>
      <c r="F1032" s="80" t="s">
        <v>111</v>
      </c>
      <c r="G1032" s="80" t="s">
        <v>167</v>
      </c>
      <c r="H1032" s="80" t="s">
        <v>8159</v>
      </c>
      <c r="I1032" s="80" t="s">
        <v>8160</v>
      </c>
      <c r="J1032" s="80">
        <v>30</v>
      </c>
      <c r="K1032" s="80">
        <v>10</v>
      </c>
      <c r="L1032" s="80">
        <v>2018</v>
      </c>
      <c r="M1032" s="76">
        <f t="shared" si="16"/>
        <v>43403</v>
      </c>
      <c r="N1032" s="80" t="s">
        <v>1005</v>
      </c>
      <c r="O1032" s="80">
        <v>19</v>
      </c>
      <c r="P1032" s="82" t="s">
        <v>4506</v>
      </c>
      <c r="Q1032" s="82" t="s">
        <v>4456</v>
      </c>
      <c r="R1032" s="82" t="s">
        <v>4507</v>
      </c>
      <c r="S1032" s="82" t="s">
        <v>4508</v>
      </c>
      <c r="T1032" s="82" t="s">
        <v>4456</v>
      </c>
      <c r="U1032" s="82" t="s">
        <v>4457</v>
      </c>
      <c r="V1032" s="82" t="s">
        <v>4457</v>
      </c>
      <c r="W1032" s="82" t="s">
        <v>173</v>
      </c>
      <c r="X1032" s="82" t="s">
        <v>4516</v>
      </c>
      <c r="Y1032" s="82" t="s">
        <v>4456</v>
      </c>
      <c r="Z1032" s="80" t="str">
        <f>IF(OR(R:R="",S:S=""),"Missing",IF(OR(S:S="Both EC and Condoms",S:S="Condom",S:S="EC"),"Yes",IF(AND(R:R&lt;&gt;"0: No Method",R:R&lt;&gt;"6: EC",R:R&lt;&gt;"5: Condoms"),"Yes","No")))</f>
        <v>No</v>
      </c>
      <c r="AA10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32" s="80" t="str">
        <f>IF(W:W="Pregnant","Pregnant",IF(AND(Z:Z="No",AA:AA="Yes"),"Adopter",IF(Z:Z="Yes","Continuing User",IF(AND(Z:Z="No",AA:AA="No"),"Non-user","Missing"))))</f>
        <v>Adopter</v>
      </c>
      <c r="AC1032" s="80">
        <f>VLOOKUP(N1032,Registration!O:P,2,FALSE)</f>
        <v>19</v>
      </c>
      <c r="AD1032" s="82" t="s">
        <v>4510</v>
      </c>
    </row>
    <row r="1033" spans="1:30" s="80" customFormat="1" ht="23.1" customHeight="1">
      <c r="A1033" s="80" t="s">
        <v>2805</v>
      </c>
      <c r="B1033" s="80" t="s">
        <v>26</v>
      </c>
      <c r="C1033" s="80" t="s">
        <v>27</v>
      </c>
      <c r="D1033" s="82" t="s">
        <v>28</v>
      </c>
      <c r="E1033" s="82" t="s">
        <v>28</v>
      </c>
      <c r="F1033" s="80" t="s">
        <v>111</v>
      </c>
      <c r="G1033" s="80" t="s">
        <v>167</v>
      </c>
      <c r="H1033" s="80" t="s">
        <v>8159</v>
      </c>
      <c r="I1033" s="80" t="s">
        <v>8160</v>
      </c>
      <c r="J1033" s="80">
        <v>30</v>
      </c>
      <c r="K1033" s="80">
        <v>10</v>
      </c>
      <c r="L1033" s="80">
        <v>2018</v>
      </c>
      <c r="M1033" s="76">
        <f t="shared" si="16"/>
        <v>43403</v>
      </c>
      <c r="N1033" s="80" t="s">
        <v>1011</v>
      </c>
      <c r="O1033" s="80">
        <v>19</v>
      </c>
      <c r="P1033" s="82" t="s">
        <v>4506</v>
      </c>
      <c r="Q1033" s="82" t="s">
        <v>4456</v>
      </c>
      <c r="R1033" s="82" t="s">
        <v>4507</v>
      </c>
      <c r="S1033" s="82" t="s">
        <v>4508</v>
      </c>
      <c r="T1033" s="82" t="s">
        <v>4456</v>
      </c>
      <c r="U1033" s="82" t="s">
        <v>4457</v>
      </c>
      <c r="V1033" s="82" t="s">
        <v>4457</v>
      </c>
      <c r="W1033" s="82" t="s">
        <v>173</v>
      </c>
      <c r="X1033" s="82" t="s">
        <v>4522</v>
      </c>
      <c r="Y1033" s="82" t="s">
        <v>4456</v>
      </c>
      <c r="Z1033" s="80" t="str">
        <f>IF(OR(R:R="",S:S=""),"Missing",IF(OR(S:S="Both EC and Condoms",S:S="Condom",S:S="EC"),"Yes",IF(AND(R:R&lt;&gt;"0: No Method",R:R&lt;&gt;"6: EC",R:R&lt;&gt;"5: Condoms"),"Yes","No")))</f>
        <v>No</v>
      </c>
      <c r="AA10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33" s="80" t="str">
        <f>IF(W:W="Pregnant","Pregnant",IF(AND(Z:Z="No",AA:AA="Yes"),"Adopter",IF(Z:Z="Yes","Continuing User",IF(AND(Z:Z="No",AA:AA="No"),"Non-user","Missing"))))</f>
        <v>Adopter</v>
      </c>
      <c r="AC1033" s="80">
        <f>VLOOKUP(N1033,Registration!O:P,2,FALSE)</f>
        <v>19</v>
      </c>
      <c r="AD1033" s="82" t="s">
        <v>4510</v>
      </c>
    </row>
    <row r="1034" spans="1:30" s="80" customFormat="1" ht="23.1" customHeight="1">
      <c r="A1034" s="80" t="s">
        <v>2805</v>
      </c>
      <c r="B1034" s="80" t="s">
        <v>26</v>
      </c>
      <c r="C1034" s="80" t="s">
        <v>27</v>
      </c>
      <c r="D1034" s="82" t="s">
        <v>28</v>
      </c>
      <c r="E1034" s="82" t="s">
        <v>28</v>
      </c>
      <c r="F1034" s="80" t="s">
        <v>111</v>
      </c>
      <c r="G1034" s="80" t="s">
        <v>167</v>
      </c>
      <c r="H1034" s="80" t="s">
        <v>8159</v>
      </c>
      <c r="I1034" s="80" t="s">
        <v>8160</v>
      </c>
      <c r="J1034" s="80">
        <v>30</v>
      </c>
      <c r="K1034" s="80">
        <v>10</v>
      </c>
      <c r="L1034" s="80">
        <v>2018</v>
      </c>
      <c r="M1034" s="76">
        <f t="shared" si="16"/>
        <v>43403</v>
      </c>
      <c r="N1034" s="80" t="s">
        <v>1007</v>
      </c>
      <c r="O1034" s="80">
        <v>18</v>
      </c>
      <c r="P1034" s="82" t="s">
        <v>4506</v>
      </c>
      <c r="Q1034" s="82" t="s">
        <v>4456</v>
      </c>
      <c r="R1034" s="82" t="s">
        <v>4507</v>
      </c>
      <c r="S1034" s="82" t="s">
        <v>4508</v>
      </c>
      <c r="T1034" s="82" t="s">
        <v>4456</v>
      </c>
      <c r="U1034" s="82" t="s">
        <v>4457</v>
      </c>
      <c r="V1034" s="82" t="s">
        <v>4457</v>
      </c>
      <c r="W1034" s="82" t="s">
        <v>173</v>
      </c>
      <c r="X1034" s="80" t="s">
        <v>4518</v>
      </c>
      <c r="Y1034" s="82" t="s">
        <v>4456</v>
      </c>
      <c r="Z1034" s="80" t="str">
        <f>IF(OR(R:R="",S:S=""),"Missing",IF(OR(S:S="Both EC and Condoms",S:S="Condom",S:S="EC"),"Yes",IF(AND(R:R&lt;&gt;"0: No Method",R:R&lt;&gt;"6: EC",R:R&lt;&gt;"5: Condoms"),"Yes","No")))</f>
        <v>No</v>
      </c>
      <c r="AA10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34" s="80" t="str">
        <f>IF(W:W="Pregnant","Pregnant",IF(AND(Z:Z="No",AA:AA="Yes"),"Adopter",IF(Z:Z="Yes","Continuing User",IF(AND(Z:Z="No",AA:AA="No"),"Non-user","Missing"))))</f>
        <v>Adopter</v>
      </c>
      <c r="AC1034" s="80">
        <f>VLOOKUP(N1034,Registration!O:P,2,FALSE)</f>
        <v>18</v>
      </c>
      <c r="AD1034" s="82" t="s">
        <v>4510</v>
      </c>
    </row>
    <row r="1035" spans="1:30" s="80" customFormat="1" ht="23.1" customHeight="1">
      <c r="A1035" s="80" t="s">
        <v>2805</v>
      </c>
      <c r="B1035" s="80" t="s">
        <v>26</v>
      </c>
      <c r="C1035" s="80" t="s">
        <v>27</v>
      </c>
      <c r="D1035" s="82" t="s">
        <v>28</v>
      </c>
      <c r="E1035" s="82" t="s">
        <v>28</v>
      </c>
      <c r="F1035" s="80" t="s">
        <v>111</v>
      </c>
      <c r="G1035" s="80" t="s">
        <v>167</v>
      </c>
      <c r="H1035" s="80" t="s">
        <v>8159</v>
      </c>
      <c r="I1035" s="80" t="s">
        <v>8160</v>
      </c>
      <c r="J1035" s="80">
        <v>30</v>
      </c>
      <c r="K1035" s="80">
        <v>10</v>
      </c>
      <c r="L1035" s="80">
        <v>2018</v>
      </c>
      <c r="M1035" s="76">
        <f t="shared" si="16"/>
        <v>43403</v>
      </c>
      <c r="N1035" s="80" t="s">
        <v>1001</v>
      </c>
      <c r="O1035" s="80">
        <v>19</v>
      </c>
      <c r="P1035" s="82" t="s">
        <v>4506</v>
      </c>
      <c r="Q1035" s="82" t="s">
        <v>4456</v>
      </c>
      <c r="R1035" s="82" t="s">
        <v>4507</v>
      </c>
      <c r="S1035" s="82" t="s">
        <v>4508</v>
      </c>
      <c r="T1035" s="82" t="s">
        <v>4456</v>
      </c>
      <c r="U1035" s="82" t="s">
        <v>4457</v>
      </c>
      <c r="V1035" s="82" t="s">
        <v>4457</v>
      </c>
      <c r="W1035" s="82" t="s">
        <v>173</v>
      </c>
      <c r="X1035" s="80" t="s">
        <v>4527</v>
      </c>
      <c r="Y1035" s="82" t="s">
        <v>4456</v>
      </c>
      <c r="Z1035" s="80" t="str">
        <f>IF(OR(R:R="",S:S=""),"Missing",IF(OR(S:S="Both EC and Condoms",S:S="Condom",S:S="EC"),"Yes",IF(AND(R:R&lt;&gt;"0: No Method",R:R&lt;&gt;"6: EC",R:R&lt;&gt;"5: Condoms"),"Yes","No")))</f>
        <v>No</v>
      </c>
      <c r="AA10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35" s="80" t="str">
        <f>IF(W:W="Pregnant","Pregnant",IF(AND(Z:Z="No",AA:AA="Yes"),"Adopter",IF(Z:Z="Yes","Continuing User",IF(AND(Z:Z="No",AA:AA="No"),"Non-user","Missing"))))</f>
        <v>Adopter</v>
      </c>
      <c r="AC1035" s="80">
        <f>VLOOKUP(N1035,Registration!O:P,2,FALSE)</f>
        <v>19</v>
      </c>
      <c r="AD1035" s="82" t="s">
        <v>4510</v>
      </c>
    </row>
    <row r="1036" spans="1:30" s="80" customFormat="1" ht="23.1" customHeight="1">
      <c r="A1036" s="80" t="s">
        <v>2805</v>
      </c>
      <c r="B1036" s="80" t="s">
        <v>26</v>
      </c>
      <c r="C1036" s="80" t="s">
        <v>27</v>
      </c>
      <c r="D1036" s="82" t="s">
        <v>28</v>
      </c>
      <c r="E1036" s="82" t="s">
        <v>28</v>
      </c>
      <c r="F1036" s="80" t="s">
        <v>111</v>
      </c>
      <c r="G1036" s="80" t="s">
        <v>167</v>
      </c>
      <c r="H1036" s="80" t="s">
        <v>8159</v>
      </c>
      <c r="I1036" s="80" t="s">
        <v>8160</v>
      </c>
      <c r="J1036" s="80">
        <v>30</v>
      </c>
      <c r="K1036" s="80">
        <v>10</v>
      </c>
      <c r="L1036" s="80">
        <v>2018</v>
      </c>
      <c r="M1036" s="76">
        <f t="shared" si="16"/>
        <v>43403</v>
      </c>
      <c r="N1036" s="80" t="s">
        <v>1009</v>
      </c>
      <c r="O1036" s="80">
        <v>18</v>
      </c>
      <c r="P1036" s="82" t="s">
        <v>4506</v>
      </c>
      <c r="Q1036" s="82" t="s">
        <v>4456</v>
      </c>
      <c r="R1036" s="82" t="s">
        <v>4507</v>
      </c>
      <c r="S1036" s="82" t="s">
        <v>4508</v>
      </c>
      <c r="T1036" s="82" t="s">
        <v>4457</v>
      </c>
      <c r="U1036" s="82" t="s">
        <v>4457</v>
      </c>
      <c r="V1036" s="82" t="s">
        <v>4457</v>
      </c>
      <c r="W1036" s="82" t="s">
        <v>173</v>
      </c>
      <c r="X1036" s="82" t="s">
        <v>4516</v>
      </c>
      <c r="Y1036" s="82" t="s">
        <v>4456</v>
      </c>
      <c r="Z1036" s="80" t="str">
        <f>IF(OR(R:R="",S:S=""),"Missing",IF(OR(S:S="Both EC and Condoms",S:S="Condom",S:S="EC"),"Yes",IF(AND(R:R&lt;&gt;"0: No Method",R:R&lt;&gt;"6: EC",R:R&lt;&gt;"5: Condoms"),"Yes","No")))</f>
        <v>No</v>
      </c>
      <c r="AA10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36" s="80" t="str">
        <f>IF(W:W="Pregnant","Pregnant",IF(AND(Z:Z="No",AA:AA="Yes"),"Adopter",IF(Z:Z="Yes","Continuing User",IF(AND(Z:Z="No",AA:AA="No"),"Non-user","Missing"))))</f>
        <v>Adopter</v>
      </c>
      <c r="AC1036" s="80">
        <f>VLOOKUP(N1036,Registration!O:P,2,FALSE)</f>
        <v>18</v>
      </c>
      <c r="AD1036" s="82" t="s">
        <v>4510</v>
      </c>
    </row>
    <row r="1037" spans="1:30" s="80" customFormat="1" ht="23.1" customHeight="1">
      <c r="A1037" s="80" t="s">
        <v>2805</v>
      </c>
      <c r="B1037" s="80" t="s">
        <v>26</v>
      </c>
      <c r="C1037" s="80" t="s">
        <v>27</v>
      </c>
      <c r="D1037" s="82" t="s">
        <v>28</v>
      </c>
      <c r="E1037" s="82" t="s">
        <v>28</v>
      </c>
      <c r="F1037" s="80" t="s">
        <v>111</v>
      </c>
      <c r="G1037" s="80" t="s">
        <v>167</v>
      </c>
      <c r="H1037" s="80" t="s">
        <v>8159</v>
      </c>
      <c r="I1037" s="82" t="s">
        <v>8161</v>
      </c>
      <c r="J1037" s="80">
        <v>1</v>
      </c>
      <c r="K1037" s="80">
        <v>11</v>
      </c>
      <c r="L1037" s="80">
        <v>2018</v>
      </c>
      <c r="M1037" s="76">
        <f t="shared" si="16"/>
        <v>43405</v>
      </c>
      <c r="N1037" s="80" t="s">
        <v>818</v>
      </c>
      <c r="O1037" s="80">
        <v>19</v>
      </c>
      <c r="P1037" s="82" t="s">
        <v>4525</v>
      </c>
      <c r="Q1037" s="82" t="s">
        <v>4456</v>
      </c>
      <c r="R1037" s="82" t="s">
        <v>4519</v>
      </c>
      <c r="S1037" s="82" t="s">
        <v>4508</v>
      </c>
      <c r="T1037" s="82" t="s">
        <v>4457</v>
      </c>
      <c r="U1037" s="82" t="s">
        <v>4457</v>
      </c>
      <c r="V1037" s="82" t="s">
        <v>4457</v>
      </c>
      <c r="W1037" s="82" t="s">
        <v>173</v>
      </c>
      <c r="X1037" s="80" t="s">
        <v>4518</v>
      </c>
      <c r="Y1037" s="82" t="s">
        <v>4457</v>
      </c>
      <c r="Z1037" s="80" t="str">
        <f>IF(OR(R:R="",S:S=""),"Missing",IF(OR(S:S="Both EC and Condoms",S:S="Condom",S:S="EC"),"Yes",IF(AND(R:R&lt;&gt;"0: No Method",R:R&lt;&gt;"6: EC",R:R&lt;&gt;"5: Condoms"),"Yes","No")))</f>
        <v>Yes</v>
      </c>
      <c r="AA10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37" s="80" t="str">
        <f>IF(W:W="Pregnant","Pregnant",IF(AND(Z:Z="No",AA:AA="Yes"),"Adopter",IF(Z:Z="Yes","Continuing User",IF(AND(Z:Z="No",AA:AA="No"),"Non-user","Missing"))))</f>
        <v>Continuing User</v>
      </c>
      <c r="AC1037" s="80">
        <f>VLOOKUP(N1037,Registration!O:P,2,FALSE)</f>
        <v>19</v>
      </c>
      <c r="AD1037" s="82" t="s">
        <v>4510</v>
      </c>
    </row>
    <row r="1038" spans="1:30" s="80" customFormat="1" ht="23.1" customHeight="1">
      <c r="A1038" s="80" t="s">
        <v>2805</v>
      </c>
      <c r="B1038" s="80" t="s">
        <v>26</v>
      </c>
      <c r="C1038" s="80" t="s">
        <v>27</v>
      </c>
      <c r="D1038" s="82" t="s">
        <v>28</v>
      </c>
      <c r="E1038" s="82" t="s">
        <v>28</v>
      </c>
      <c r="F1038" s="80" t="s">
        <v>29</v>
      </c>
      <c r="G1038" s="80" t="s">
        <v>1887</v>
      </c>
      <c r="H1038" s="80" t="s">
        <v>8165</v>
      </c>
      <c r="I1038" s="82" t="s">
        <v>8163</v>
      </c>
      <c r="J1038" s="80">
        <v>3</v>
      </c>
      <c r="K1038" s="80">
        <v>11</v>
      </c>
      <c r="L1038" s="80">
        <v>2018</v>
      </c>
      <c r="M1038" s="76">
        <f t="shared" si="16"/>
        <v>43407</v>
      </c>
      <c r="N1038" s="80" t="s">
        <v>2807</v>
      </c>
      <c r="O1038" s="80">
        <v>19</v>
      </c>
      <c r="P1038" s="82" t="s">
        <v>4506</v>
      </c>
      <c r="Q1038" s="82" t="s">
        <v>4456</v>
      </c>
      <c r="R1038" s="82" t="s">
        <v>4507</v>
      </c>
      <c r="S1038" s="82" t="s">
        <v>4508</v>
      </c>
      <c r="T1038" s="82" t="s">
        <v>4457</v>
      </c>
      <c r="U1038" s="82" t="s">
        <v>4457</v>
      </c>
      <c r="V1038" s="82" t="s">
        <v>4457</v>
      </c>
      <c r="W1038" s="82" t="s">
        <v>173</v>
      </c>
      <c r="X1038" s="82" t="s">
        <v>4521</v>
      </c>
      <c r="Y1038" s="82" t="s">
        <v>4457</v>
      </c>
      <c r="Z1038" s="80" t="str">
        <f>IF(OR(R:R="",S:S=""),"Missing",IF(OR(S:S="Both EC and Condoms",S:S="Condom",S:S="EC"),"Yes",IF(AND(R:R&lt;&gt;"0: No Method",R:R&lt;&gt;"6: EC",R:R&lt;&gt;"5: Condoms"),"Yes","No")))</f>
        <v>No</v>
      </c>
      <c r="AA10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38" s="80" t="str">
        <f>IF(W:W="Pregnant","Pregnant",IF(AND(Z:Z="No",AA:AA="Yes"),"Adopter",IF(Z:Z="Yes","Continuing User",IF(AND(Z:Z="No",AA:AA="No"),"Non-user","Missing"))))</f>
        <v>Adopter</v>
      </c>
      <c r="AC1038" s="80">
        <f>VLOOKUP(N1038,Registration!O:P,2,FALSE)</f>
        <v>19</v>
      </c>
      <c r="AD1038" s="82" t="s">
        <v>4510</v>
      </c>
    </row>
    <row r="1039" spans="1:30" s="80" customFormat="1" ht="23.1" customHeight="1">
      <c r="A1039" s="80" t="s">
        <v>1012</v>
      </c>
      <c r="B1039" s="80" t="s">
        <v>26</v>
      </c>
      <c r="C1039" s="80" t="s">
        <v>27</v>
      </c>
      <c r="D1039" s="82" t="s">
        <v>28</v>
      </c>
      <c r="E1039" s="82" t="s">
        <v>28</v>
      </c>
      <c r="F1039" s="80" t="s">
        <v>29</v>
      </c>
      <c r="G1039" s="80" t="s">
        <v>1887</v>
      </c>
      <c r="H1039" s="80" t="s">
        <v>8165</v>
      </c>
      <c r="I1039" s="82" t="s">
        <v>8163</v>
      </c>
      <c r="J1039" s="80">
        <v>8</v>
      </c>
      <c r="K1039" s="80">
        <v>11</v>
      </c>
      <c r="L1039" s="80">
        <v>2018</v>
      </c>
      <c r="M1039" s="76">
        <f t="shared" si="16"/>
        <v>43412</v>
      </c>
      <c r="N1039" s="80" t="s">
        <v>2809</v>
      </c>
      <c r="O1039" s="80">
        <v>18</v>
      </c>
      <c r="P1039" s="82" t="s">
        <v>4506</v>
      </c>
      <c r="Q1039" s="82" t="s">
        <v>4456</v>
      </c>
      <c r="R1039" s="82" t="s">
        <v>4507</v>
      </c>
      <c r="S1039" s="82" t="s">
        <v>4508</v>
      </c>
      <c r="T1039" s="82" t="s">
        <v>4457</v>
      </c>
      <c r="U1039" s="82" t="s">
        <v>4457</v>
      </c>
      <c r="V1039" s="82" t="s">
        <v>4457</v>
      </c>
      <c r="W1039" s="82" t="s">
        <v>173</v>
      </c>
      <c r="X1039" s="82" t="s">
        <v>4514</v>
      </c>
      <c r="Y1039" s="82" t="s">
        <v>4457</v>
      </c>
      <c r="Z1039" s="80" t="str">
        <f>IF(OR(R:R="",S:S=""),"Missing",IF(OR(S:S="Both EC and Condoms",S:S="Condom",S:S="EC"),"Yes",IF(AND(R:R&lt;&gt;"0: No Method",R:R&lt;&gt;"6: EC",R:R&lt;&gt;"5: Condoms"),"Yes","No")))</f>
        <v>No</v>
      </c>
      <c r="AA10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39" s="80" t="str">
        <f>IF(W:W="Pregnant","Pregnant",IF(AND(Z:Z="No",AA:AA="Yes"),"Adopter",IF(Z:Z="Yes","Continuing User",IF(AND(Z:Z="No",AA:AA="No"),"Non-user","Missing"))))</f>
        <v>Adopter</v>
      </c>
      <c r="AC1039" s="80">
        <f>VLOOKUP(N1039,Registration!O:P,2,FALSE)</f>
        <v>18</v>
      </c>
      <c r="AD1039" s="82" t="s">
        <v>4510</v>
      </c>
    </row>
    <row r="1040" spans="1:30" s="80" customFormat="1" ht="23.1" customHeight="1">
      <c r="A1040" s="80" t="s">
        <v>1012</v>
      </c>
      <c r="B1040" s="80" t="s">
        <v>26</v>
      </c>
      <c r="C1040" s="80" t="s">
        <v>27</v>
      </c>
      <c r="D1040" s="82" t="s">
        <v>28</v>
      </c>
      <c r="E1040" s="82" t="s">
        <v>28</v>
      </c>
      <c r="F1040" s="80" t="s">
        <v>111</v>
      </c>
      <c r="G1040" s="80" t="s">
        <v>167</v>
      </c>
      <c r="H1040" s="80" t="s">
        <v>8159</v>
      </c>
      <c r="I1040" s="82" t="s">
        <v>8161</v>
      </c>
      <c r="J1040" s="80">
        <v>9</v>
      </c>
      <c r="K1040" s="80">
        <v>11</v>
      </c>
      <c r="L1040" s="80">
        <v>2018</v>
      </c>
      <c r="M1040" s="76">
        <f t="shared" si="16"/>
        <v>43413</v>
      </c>
      <c r="N1040" s="80" t="s">
        <v>1014</v>
      </c>
      <c r="O1040" s="80">
        <v>19</v>
      </c>
      <c r="P1040" s="82" t="s">
        <v>4506</v>
      </c>
      <c r="Q1040" s="82" t="s">
        <v>4456</v>
      </c>
      <c r="R1040" s="82" t="s">
        <v>4507</v>
      </c>
      <c r="S1040" s="82" t="s">
        <v>4508</v>
      </c>
      <c r="T1040" s="82" t="s">
        <v>4457</v>
      </c>
      <c r="U1040" s="82" t="s">
        <v>4457</v>
      </c>
      <c r="V1040" s="82" t="s">
        <v>4457</v>
      </c>
      <c r="W1040" s="82" t="s">
        <v>173</v>
      </c>
      <c r="X1040" s="82" t="s">
        <v>4516</v>
      </c>
      <c r="Y1040" s="82" t="s">
        <v>4457</v>
      </c>
      <c r="Z1040" s="80" t="str">
        <f>IF(OR(R:R="",S:S=""),"Missing",IF(OR(S:S="Both EC and Condoms",S:S="Condom",S:S="EC"),"Yes",IF(AND(R:R&lt;&gt;"0: No Method",R:R&lt;&gt;"6: EC",R:R&lt;&gt;"5: Condoms"),"Yes","No")))</f>
        <v>No</v>
      </c>
      <c r="AA10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40" s="80" t="str">
        <f>IF(W:W="Pregnant","Pregnant",IF(AND(Z:Z="No",AA:AA="Yes"),"Adopter",IF(Z:Z="Yes","Continuing User",IF(AND(Z:Z="No",AA:AA="No"),"Non-user","Missing"))))</f>
        <v>Adopter</v>
      </c>
      <c r="AC1040" s="80">
        <f>VLOOKUP(N1040,Registration!O:P,2,FALSE)</f>
        <v>19</v>
      </c>
      <c r="AD1040" s="82" t="s">
        <v>4510</v>
      </c>
    </row>
    <row r="1041" spans="1:30" s="80" customFormat="1" ht="23.1" customHeight="1">
      <c r="A1041" s="80" t="s">
        <v>94</v>
      </c>
      <c r="B1041" s="80" t="s">
        <v>26</v>
      </c>
      <c r="C1041" s="80" t="s">
        <v>27</v>
      </c>
      <c r="D1041" s="82" t="s">
        <v>28</v>
      </c>
      <c r="E1041" s="82" t="s">
        <v>28</v>
      </c>
      <c r="F1041" s="80" t="s">
        <v>29</v>
      </c>
      <c r="G1041" s="80" t="s">
        <v>1887</v>
      </c>
      <c r="H1041" s="80" t="s">
        <v>8165</v>
      </c>
      <c r="I1041" s="82" t="s">
        <v>8163</v>
      </c>
      <c r="J1041" s="80">
        <v>12</v>
      </c>
      <c r="K1041" s="80">
        <v>11</v>
      </c>
      <c r="L1041" s="80">
        <v>2018</v>
      </c>
      <c r="M1041" s="76">
        <f t="shared" si="16"/>
        <v>43416</v>
      </c>
      <c r="N1041" s="80" t="s">
        <v>2810</v>
      </c>
      <c r="O1041" s="80">
        <v>19</v>
      </c>
      <c r="P1041" s="82" t="s">
        <v>4506</v>
      </c>
      <c r="Q1041" s="82" t="s">
        <v>4456</v>
      </c>
      <c r="R1041" s="82" t="s">
        <v>4507</v>
      </c>
      <c r="S1041" s="82" t="s">
        <v>4508</v>
      </c>
      <c r="T1041" s="82" t="s">
        <v>4457</v>
      </c>
      <c r="U1041" s="82" t="s">
        <v>4457</v>
      </c>
      <c r="V1041" s="82" t="s">
        <v>4457</v>
      </c>
      <c r="W1041" s="82" t="s">
        <v>173</v>
      </c>
      <c r="X1041" s="82" t="s">
        <v>4521</v>
      </c>
      <c r="Y1041" s="82" t="s">
        <v>4457</v>
      </c>
      <c r="Z1041" s="80" t="str">
        <f>IF(OR(R:R="",S:S=""),"Missing",IF(OR(S:S="Both EC and Condoms",S:S="Condom",S:S="EC"),"Yes",IF(AND(R:R&lt;&gt;"0: No Method",R:R&lt;&gt;"6: EC",R:R&lt;&gt;"5: Condoms"),"Yes","No")))</f>
        <v>No</v>
      </c>
      <c r="AA10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41" s="80" t="str">
        <f>IF(W:W="Pregnant","Pregnant",IF(AND(Z:Z="No",AA:AA="Yes"),"Adopter",IF(Z:Z="Yes","Continuing User",IF(AND(Z:Z="No",AA:AA="No"),"Non-user","Missing"))))</f>
        <v>Adopter</v>
      </c>
      <c r="AC1041" s="80">
        <f>VLOOKUP(N1041,Registration!O:P,2,FALSE)</f>
        <v>19</v>
      </c>
      <c r="AD1041" s="82" t="s">
        <v>4510</v>
      </c>
    </row>
    <row r="1042" spans="1:30" s="80" customFormat="1" ht="23.1" customHeight="1">
      <c r="A1042" s="80" t="s">
        <v>94</v>
      </c>
      <c r="B1042" s="80" t="s">
        <v>26</v>
      </c>
      <c r="C1042" s="80" t="s">
        <v>27</v>
      </c>
      <c r="D1042" s="82" t="s">
        <v>28</v>
      </c>
      <c r="E1042" s="82" t="s">
        <v>28</v>
      </c>
      <c r="F1042" s="80" t="s">
        <v>111</v>
      </c>
      <c r="G1042" s="80" t="s">
        <v>167</v>
      </c>
      <c r="H1042" s="80" t="s">
        <v>8159</v>
      </c>
      <c r="I1042" s="82" t="s">
        <v>8161</v>
      </c>
      <c r="J1042" s="80">
        <v>12</v>
      </c>
      <c r="K1042" s="80">
        <v>11</v>
      </c>
      <c r="L1042" s="80">
        <v>2018</v>
      </c>
      <c r="M1042" s="76">
        <f t="shared" si="16"/>
        <v>43416</v>
      </c>
      <c r="N1042" s="80" t="s">
        <v>1016</v>
      </c>
      <c r="O1042" s="80">
        <v>19</v>
      </c>
      <c r="P1042" s="82" t="s">
        <v>4506</v>
      </c>
      <c r="Q1042" s="82" t="s">
        <v>4456</v>
      </c>
      <c r="R1042" s="82" t="s">
        <v>4507</v>
      </c>
      <c r="S1042" s="82" t="s">
        <v>4508</v>
      </c>
      <c r="T1042" s="82" t="s">
        <v>4456</v>
      </c>
      <c r="U1042" s="82" t="s">
        <v>4457</v>
      </c>
      <c r="V1042" s="82" t="s">
        <v>4457</v>
      </c>
      <c r="W1042" s="82" t="s">
        <v>173</v>
      </c>
      <c r="X1042" s="82" t="s">
        <v>4522</v>
      </c>
      <c r="Y1042" s="82" t="s">
        <v>4456</v>
      </c>
      <c r="Z1042" s="80" t="str">
        <f>IF(OR(R:R="",S:S=""),"Missing",IF(OR(S:S="Both EC and Condoms",S:S="Condom",S:S="EC"),"Yes",IF(AND(R:R&lt;&gt;"0: No Method",R:R&lt;&gt;"6: EC",R:R&lt;&gt;"5: Condoms"),"Yes","No")))</f>
        <v>No</v>
      </c>
      <c r="AA10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42" s="80" t="str">
        <f>IF(W:W="Pregnant","Pregnant",IF(AND(Z:Z="No",AA:AA="Yes"),"Adopter",IF(Z:Z="Yes","Continuing User",IF(AND(Z:Z="No",AA:AA="No"),"Non-user","Missing"))))</f>
        <v>Adopter</v>
      </c>
      <c r="AC1042" s="80">
        <f>VLOOKUP(N1042,Registration!O:P,2,FALSE)</f>
        <v>19</v>
      </c>
      <c r="AD1042" s="82" t="s">
        <v>4510</v>
      </c>
    </row>
    <row r="1043" spans="1:30" s="80" customFormat="1" ht="23.1" customHeight="1">
      <c r="A1043" s="80" t="s">
        <v>94</v>
      </c>
      <c r="B1043" s="80" t="s">
        <v>26</v>
      </c>
      <c r="C1043" s="80" t="s">
        <v>27</v>
      </c>
      <c r="D1043" s="82" t="s">
        <v>28</v>
      </c>
      <c r="E1043" s="82" t="s">
        <v>28</v>
      </c>
      <c r="F1043" s="80" t="s">
        <v>111</v>
      </c>
      <c r="G1043" s="80" t="s">
        <v>167</v>
      </c>
      <c r="H1043" s="80" t="s">
        <v>8159</v>
      </c>
      <c r="I1043" s="82" t="s">
        <v>8161</v>
      </c>
      <c r="J1043" s="80">
        <v>12</v>
      </c>
      <c r="K1043" s="80">
        <v>11</v>
      </c>
      <c r="L1043" s="80">
        <v>2018</v>
      </c>
      <c r="M1043" s="76">
        <f t="shared" si="16"/>
        <v>43416</v>
      </c>
      <c r="N1043" s="80" t="s">
        <v>1018</v>
      </c>
      <c r="O1043" s="80">
        <v>19</v>
      </c>
      <c r="P1043" s="82" t="s">
        <v>4506</v>
      </c>
      <c r="Q1043" s="82" t="s">
        <v>4456</v>
      </c>
      <c r="R1043" s="82" t="s">
        <v>4507</v>
      </c>
      <c r="S1043" s="82" t="s">
        <v>4508</v>
      </c>
      <c r="T1043" s="82" t="s">
        <v>4456</v>
      </c>
      <c r="U1043" s="82" t="s">
        <v>4457</v>
      </c>
      <c r="V1043" s="82" t="s">
        <v>4457</v>
      </c>
      <c r="W1043" s="82" t="s">
        <v>173</v>
      </c>
      <c r="X1043" s="82" t="s">
        <v>4522</v>
      </c>
      <c r="Y1043" s="82" t="s">
        <v>4456</v>
      </c>
      <c r="Z1043" s="80" t="str">
        <f>IF(OR(R:R="",S:S=""),"Missing",IF(OR(S:S="Both EC and Condoms",S:S="Condom",S:S="EC"),"Yes",IF(AND(R:R&lt;&gt;"0: No Method",R:R&lt;&gt;"6: EC",R:R&lt;&gt;"5: Condoms"),"Yes","No")))</f>
        <v>No</v>
      </c>
      <c r="AA10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43" s="80" t="str">
        <f>IF(W:W="Pregnant","Pregnant",IF(AND(Z:Z="No",AA:AA="Yes"),"Adopter",IF(Z:Z="Yes","Continuing User",IF(AND(Z:Z="No",AA:AA="No"),"Non-user","Missing"))))</f>
        <v>Adopter</v>
      </c>
      <c r="AC1043" s="80">
        <f>VLOOKUP(N1043,Registration!O:P,2,FALSE)</f>
        <v>19</v>
      </c>
      <c r="AD1043" s="82" t="s">
        <v>4510</v>
      </c>
    </row>
    <row r="1044" spans="1:30" s="80" customFormat="1" ht="23.1" customHeight="1">
      <c r="A1044" s="80" t="s">
        <v>94</v>
      </c>
      <c r="B1044" s="80" t="s">
        <v>26</v>
      </c>
      <c r="C1044" s="80" t="s">
        <v>27</v>
      </c>
      <c r="D1044" s="82" t="s">
        <v>28</v>
      </c>
      <c r="E1044" s="82" t="s">
        <v>28</v>
      </c>
      <c r="F1044" s="80" t="s">
        <v>111</v>
      </c>
      <c r="G1044" s="80" t="s">
        <v>167</v>
      </c>
      <c r="H1044" s="80" t="s">
        <v>8159</v>
      </c>
      <c r="I1044" s="82" t="s">
        <v>8161</v>
      </c>
      <c r="J1044" s="80">
        <v>15</v>
      </c>
      <c r="K1044" s="80">
        <v>11</v>
      </c>
      <c r="L1044" s="80">
        <v>2018</v>
      </c>
      <c r="M1044" s="76">
        <f t="shared" si="16"/>
        <v>43419</v>
      </c>
      <c r="N1044" s="80" t="s">
        <v>1020</v>
      </c>
      <c r="O1044" s="80">
        <v>19</v>
      </c>
      <c r="P1044" s="82" t="s">
        <v>4506</v>
      </c>
      <c r="Q1044" s="82" t="s">
        <v>4456</v>
      </c>
      <c r="R1044" s="82" t="s">
        <v>4507</v>
      </c>
      <c r="S1044" s="82" t="s">
        <v>4508</v>
      </c>
      <c r="T1044" s="82" t="s">
        <v>4456</v>
      </c>
      <c r="U1044" s="82" t="s">
        <v>4457</v>
      </c>
      <c r="V1044" s="82" t="s">
        <v>4457</v>
      </c>
      <c r="W1044" s="82" t="s">
        <v>173</v>
      </c>
      <c r="X1044" s="82" t="s">
        <v>4521</v>
      </c>
      <c r="Y1044" s="82" t="s">
        <v>4456</v>
      </c>
      <c r="Z1044" s="80" t="str">
        <f>IF(OR(R:R="",S:S=""),"Missing",IF(OR(S:S="Both EC and Condoms",S:S="Condom",S:S="EC"),"Yes",IF(AND(R:R&lt;&gt;"0: No Method",R:R&lt;&gt;"6: EC",R:R&lt;&gt;"5: Condoms"),"Yes","No")))</f>
        <v>No</v>
      </c>
      <c r="AA10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44" s="80" t="str">
        <f>IF(W:W="Pregnant","Pregnant",IF(AND(Z:Z="No",AA:AA="Yes"),"Adopter",IF(Z:Z="Yes","Continuing User",IF(AND(Z:Z="No",AA:AA="No"),"Non-user","Missing"))))</f>
        <v>Adopter</v>
      </c>
      <c r="AC1044" s="80">
        <f>VLOOKUP(N1044,Registration!O:P,2,FALSE)</f>
        <v>19</v>
      </c>
      <c r="AD1044" s="82" t="s">
        <v>4510</v>
      </c>
    </row>
    <row r="1045" spans="1:30" s="80" customFormat="1" ht="23.1" customHeight="1">
      <c r="A1045" s="80" t="s">
        <v>94</v>
      </c>
      <c r="B1045" s="80" t="s">
        <v>26</v>
      </c>
      <c r="C1045" s="80" t="s">
        <v>27</v>
      </c>
      <c r="D1045" s="82" t="s">
        <v>28</v>
      </c>
      <c r="E1045" s="82" t="s">
        <v>28</v>
      </c>
      <c r="F1045" s="80" t="s">
        <v>111</v>
      </c>
      <c r="G1045" s="80" t="s">
        <v>167</v>
      </c>
      <c r="H1045" s="80" t="s">
        <v>8159</v>
      </c>
      <c r="I1045" s="82" t="s">
        <v>8161</v>
      </c>
      <c r="J1045" s="80">
        <v>16</v>
      </c>
      <c r="K1045" s="80">
        <v>11</v>
      </c>
      <c r="L1045" s="80">
        <v>2018</v>
      </c>
      <c r="M1045" s="76">
        <f t="shared" si="16"/>
        <v>43420</v>
      </c>
      <c r="N1045" s="80" t="s">
        <v>581</v>
      </c>
      <c r="O1045" s="80">
        <v>19</v>
      </c>
      <c r="P1045" s="82" t="s">
        <v>4506</v>
      </c>
      <c r="Q1045" s="82" t="s">
        <v>4456</v>
      </c>
      <c r="R1045" s="82" t="s">
        <v>4507</v>
      </c>
      <c r="S1045" s="82" t="s">
        <v>4508</v>
      </c>
      <c r="T1045" s="82" t="s">
        <v>4456</v>
      </c>
      <c r="U1045" s="82" t="s">
        <v>4457</v>
      </c>
      <c r="V1045" s="82" t="s">
        <v>4457</v>
      </c>
      <c r="W1045" s="82" t="s">
        <v>173</v>
      </c>
      <c r="X1045" s="82" t="s">
        <v>4521</v>
      </c>
      <c r="Y1045" s="82" t="s">
        <v>4456</v>
      </c>
      <c r="Z1045" s="80" t="str">
        <f>IF(OR(R:R="",S:S=""),"Missing",IF(OR(S:S="Both EC and Condoms",S:S="Condom",S:S="EC"),"Yes",IF(AND(R:R&lt;&gt;"0: No Method",R:R&lt;&gt;"6: EC",R:R&lt;&gt;"5: Condoms"),"Yes","No")))</f>
        <v>No</v>
      </c>
      <c r="AA10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45" s="80" t="str">
        <f>IF(W:W="Pregnant","Pregnant",IF(AND(Z:Z="No",AA:AA="Yes"),"Adopter",IF(Z:Z="Yes","Continuing User",IF(AND(Z:Z="No",AA:AA="No"),"Non-user","Missing"))))</f>
        <v>Adopter</v>
      </c>
      <c r="AC1045" s="80">
        <f>VLOOKUP(N1045,Registration!O:P,2,FALSE)</f>
        <v>19</v>
      </c>
      <c r="AD1045" s="82" t="s">
        <v>4510</v>
      </c>
    </row>
    <row r="1046" spans="1:30" s="80" customFormat="1" ht="23.1" customHeight="1">
      <c r="A1046" s="80" t="s">
        <v>94</v>
      </c>
      <c r="B1046" s="80" t="s">
        <v>26</v>
      </c>
      <c r="C1046" s="80" t="s">
        <v>27</v>
      </c>
      <c r="D1046" s="82" t="s">
        <v>28</v>
      </c>
      <c r="E1046" s="82" t="s">
        <v>28</v>
      </c>
      <c r="F1046" s="80" t="s">
        <v>111</v>
      </c>
      <c r="G1046" s="80" t="s">
        <v>167</v>
      </c>
      <c r="H1046" s="80" t="s">
        <v>8159</v>
      </c>
      <c r="I1046" s="82" t="s">
        <v>8161</v>
      </c>
      <c r="J1046" s="80">
        <v>16</v>
      </c>
      <c r="K1046" s="80">
        <v>11</v>
      </c>
      <c r="L1046" s="80">
        <v>2018</v>
      </c>
      <c r="M1046" s="76">
        <f t="shared" si="16"/>
        <v>43420</v>
      </c>
      <c r="N1046" s="80" t="s">
        <v>1023</v>
      </c>
      <c r="O1046" s="80">
        <v>19</v>
      </c>
      <c r="P1046" s="82" t="s">
        <v>4506</v>
      </c>
      <c r="Q1046" s="82" t="s">
        <v>4456</v>
      </c>
      <c r="R1046" s="82" t="s">
        <v>4507</v>
      </c>
      <c r="S1046" s="82" t="s">
        <v>4508</v>
      </c>
      <c r="T1046" s="82" t="s">
        <v>4456</v>
      </c>
      <c r="U1046" s="82" t="s">
        <v>4457</v>
      </c>
      <c r="V1046" s="82" t="s">
        <v>4457</v>
      </c>
      <c r="W1046" s="82" t="s">
        <v>173</v>
      </c>
      <c r="X1046" s="82" t="s">
        <v>4516</v>
      </c>
      <c r="Y1046" s="82" t="s">
        <v>4457</v>
      </c>
      <c r="Z1046" s="80" t="str">
        <f>IF(OR(R:R="",S:S=""),"Missing",IF(OR(S:S="Both EC and Condoms",S:S="Condom",S:S="EC"),"Yes",IF(AND(R:R&lt;&gt;"0: No Method",R:R&lt;&gt;"6: EC",R:R&lt;&gt;"5: Condoms"),"Yes","No")))</f>
        <v>No</v>
      </c>
      <c r="AA10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46" s="80" t="str">
        <f>IF(W:W="Pregnant","Pregnant",IF(AND(Z:Z="No",AA:AA="Yes"),"Adopter",IF(Z:Z="Yes","Continuing User",IF(AND(Z:Z="No",AA:AA="No"),"Non-user","Missing"))))</f>
        <v>Adopter</v>
      </c>
      <c r="AC1046" s="80">
        <f>VLOOKUP(N1046,Registration!O:P,2,FALSE)</f>
        <v>19</v>
      </c>
      <c r="AD1046" s="82" t="s">
        <v>4510</v>
      </c>
    </row>
    <row r="1047" spans="1:30" s="80" customFormat="1" ht="23.1" customHeight="1">
      <c r="A1047" s="80" t="s">
        <v>94</v>
      </c>
      <c r="B1047" s="80" t="s">
        <v>26</v>
      </c>
      <c r="C1047" s="80" t="s">
        <v>27</v>
      </c>
      <c r="D1047" s="82" t="s">
        <v>28</v>
      </c>
      <c r="E1047" s="82" t="s">
        <v>28</v>
      </c>
      <c r="F1047" s="80" t="s">
        <v>111</v>
      </c>
      <c r="G1047" s="80" t="s">
        <v>167</v>
      </c>
      <c r="H1047" s="80" t="s">
        <v>8159</v>
      </c>
      <c r="I1047" s="82" t="s">
        <v>8161</v>
      </c>
      <c r="J1047" s="80">
        <v>16</v>
      </c>
      <c r="K1047" s="80">
        <v>11</v>
      </c>
      <c r="L1047" s="80">
        <v>2018</v>
      </c>
      <c r="M1047" s="76">
        <f t="shared" si="16"/>
        <v>43420</v>
      </c>
      <c r="N1047" s="80" t="s">
        <v>1025</v>
      </c>
      <c r="O1047" s="80">
        <v>19</v>
      </c>
      <c r="P1047" s="82" t="s">
        <v>4506</v>
      </c>
      <c r="Q1047" s="82" t="s">
        <v>4456</v>
      </c>
      <c r="R1047" s="82" t="s">
        <v>4507</v>
      </c>
      <c r="S1047" s="82" t="s">
        <v>4508</v>
      </c>
      <c r="T1047" s="82" t="s">
        <v>4456</v>
      </c>
      <c r="U1047" s="82" t="s">
        <v>4457</v>
      </c>
      <c r="V1047" s="82" t="s">
        <v>4457</v>
      </c>
      <c r="W1047" s="82" t="s">
        <v>173</v>
      </c>
      <c r="X1047" s="82" t="s">
        <v>4521</v>
      </c>
      <c r="Y1047" s="82" t="s">
        <v>4456</v>
      </c>
      <c r="Z1047" s="80" t="str">
        <f>IF(OR(R:R="",S:S=""),"Missing",IF(OR(S:S="Both EC and Condoms",S:S="Condom",S:S="EC"),"Yes",IF(AND(R:R&lt;&gt;"0: No Method",R:R&lt;&gt;"6: EC",R:R&lt;&gt;"5: Condoms"),"Yes","No")))</f>
        <v>No</v>
      </c>
      <c r="AA10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47" s="80" t="str">
        <f>IF(W:W="Pregnant","Pregnant",IF(AND(Z:Z="No",AA:AA="Yes"),"Adopter",IF(Z:Z="Yes","Continuing User",IF(AND(Z:Z="No",AA:AA="No"),"Non-user","Missing"))))</f>
        <v>Adopter</v>
      </c>
      <c r="AC1047" s="80">
        <f>VLOOKUP(N1047,Registration!O:P,2,FALSE)</f>
        <v>19</v>
      </c>
      <c r="AD1047" s="82" t="s">
        <v>4510</v>
      </c>
    </row>
    <row r="1048" spans="1:30" s="80" customFormat="1" ht="23.1" customHeight="1">
      <c r="A1048" s="80" t="s">
        <v>94</v>
      </c>
      <c r="B1048" s="80" t="s">
        <v>26</v>
      </c>
      <c r="C1048" s="80" t="s">
        <v>27</v>
      </c>
      <c r="D1048" s="82" t="s">
        <v>28</v>
      </c>
      <c r="E1048" s="82" t="s">
        <v>28</v>
      </c>
      <c r="F1048" s="80" t="s">
        <v>111</v>
      </c>
      <c r="G1048" s="80" t="s">
        <v>167</v>
      </c>
      <c r="H1048" s="80" t="s">
        <v>8159</v>
      </c>
      <c r="I1048" s="82" t="s">
        <v>8161</v>
      </c>
      <c r="J1048" s="80">
        <v>16</v>
      </c>
      <c r="K1048" s="80">
        <v>11</v>
      </c>
      <c r="L1048" s="80">
        <v>2018</v>
      </c>
      <c r="M1048" s="76">
        <f t="shared" si="16"/>
        <v>43420</v>
      </c>
      <c r="N1048" s="80" t="s">
        <v>192</v>
      </c>
      <c r="O1048" s="80">
        <v>19</v>
      </c>
      <c r="P1048" s="82" t="s">
        <v>4506</v>
      </c>
      <c r="Q1048" s="82" t="s">
        <v>4456</v>
      </c>
      <c r="R1048" s="82" t="s">
        <v>4507</v>
      </c>
      <c r="S1048" s="82" t="s">
        <v>4508</v>
      </c>
      <c r="T1048" s="82" t="s">
        <v>4456</v>
      </c>
      <c r="U1048" s="82" t="s">
        <v>4457</v>
      </c>
      <c r="V1048" s="82" t="s">
        <v>4457</v>
      </c>
      <c r="W1048" s="82" t="s">
        <v>173</v>
      </c>
      <c r="X1048" s="82" t="s">
        <v>4516</v>
      </c>
      <c r="Y1048" s="82" t="s">
        <v>4456</v>
      </c>
      <c r="Z1048" s="80" t="str">
        <f>IF(OR(R:R="",S:S=""),"Missing",IF(OR(S:S="Both EC and Condoms",S:S="Condom",S:S="EC"),"Yes",IF(AND(R:R&lt;&gt;"0: No Method",R:R&lt;&gt;"6: EC",R:R&lt;&gt;"5: Condoms"),"Yes","No")))</f>
        <v>No</v>
      </c>
      <c r="AA10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48" s="80" t="str">
        <f>IF(W:W="Pregnant","Pregnant",IF(AND(Z:Z="No",AA:AA="Yes"),"Adopter",IF(Z:Z="Yes","Continuing User",IF(AND(Z:Z="No",AA:AA="No"),"Non-user","Missing"))))</f>
        <v>Adopter</v>
      </c>
      <c r="AC1048" s="80">
        <f>VLOOKUP(N1048,Registration!O:P,2,FALSE)</f>
        <v>19</v>
      </c>
    </row>
    <row r="1049" spans="1:30" s="80" customFormat="1" ht="23.1" customHeight="1">
      <c r="A1049" s="80" t="s">
        <v>94</v>
      </c>
      <c r="B1049" s="80" t="s">
        <v>26</v>
      </c>
      <c r="C1049" s="80" t="s">
        <v>27</v>
      </c>
      <c r="D1049" s="82" t="s">
        <v>28</v>
      </c>
      <c r="E1049" s="82" t="s">
        <v>28</v>
      </c>
      <c r="F1049" s="80" t="s">
        <v>111</v>
      </c>
      <c r="G1049" s="80" t="s">
        <v>167</v>
      </c>
      <c r="H1049" s="80" t="s">
        <v>8159</v>
      </c>
      <c r="I1049" s="80" t="s">
        <v>8160</v>
      </c>
      <c r="J1049" s="80">
        <v>16</v>
      </c>
      <c r="K1049" s="80">
        <v>11</v>
      </c>
      <c r="L1049" s="80">
        <v>2018</v>
      </c>
      <c r="M1049" s="76">
        <f t="shared" si="16"/>
        <v>43420</v>
      </c>
      <c r="N1049" s="80" t="s">
        <v>223</v>
      </c>
      <c r="O1049" s="80">
        <v>18</v>
      </c>
      <c r="P1049" s="82" t="s">
        <v>4506</v>
      </c>
      <c r="Q1049" s="82" t="s">
        <v>4456</v>
      </c>
      <c r="R1049" s="82" t="s">
        <v>4507</v>
      </c>
      <c r="S1049" s="82" t="s">
        <v>4508</v>
      </c>
      <c r="T1049" s="82" t="s">
        <v>4456</v>
      </c>
      <c r="U1049" s="82" t="s">
        <v>4457</v>
      </c>
      <c r="V1049" s="82" t="s">
        <v>4457</v>
      </c>
      <c r="W1049" s="82" t="s">
        <v>173</v>
      </c>
      <c r="X1049" s="82" t="s">
        <v>4515</v>
      </c>
      <c r="Y1049" s="82" t="s">
        <v>4457</v>
      </c>
      <c r="Z1049" s="80" t="str">
        <f>IF(OR(R:R="",S:S=""),"Missing",IF(OR(S:S="Both EC and Condoms",S:S="Condom",S:S="EC"),"Yes",IF(AND(R:R&lt;&gt;"0: No Method",R:R&lt;&gt;"6: EC",R:R&lt;&gt;"5: Condoms"),"Yes","No")))</f>
        <v>No</v>
      </c>
      <c r="AA10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49" s="80" t="str">
        <f>IF(W:W="Pregnant","Pregnant",IF(AND(Z:Z="No",AA:AA="Yes"),"Adopter",IF(Z:Z="Yes","Continuing User",IF(AND(Z:Z="No",AA:AA="No"),"Non-user","Missing"))))</f>
        <v>Adopter</v>
      </c>
      <c r="AC1049" s="80">
        <f>VLOOKUP(N1049,Registration!O:P,2,FALSE)</f>
        <v>18</v>
      </c>
    </row>
    <row r="1050" spans="1:30" s="80" customFormat="1" ht="23.1" customHeight="1">
      <c r="A1050" s="80" t="s">
        <v>94</v>
      </c>
      <c r="B1050" s="80" t="s">
        <v>26</v>
      </c>
      <c r="C1050" s="80" t="s">
        <v>27</v>
      </c>
      <c r="D1050" s="82" t="s">
        <v>28</v>
      </c>
      <c r="E1050" s="82" t="s">
        <v>28</v>
      </c>
      <c r="F1050" s="80" t="s">
        <v>111</v>
      </c>
      <c r="G1050" s="80" t="s">
        <v>167</v>
      </c>
      <c r="H1050" s="80" t="s">
        <v>8159</v>
      </c>
      <c r="I1050" s="80" t="s">
        <v>8160</v>
      </c>
      <c r="J1050" s="80">
        <v>16</v>
      </c>
      <c r="K1050" s="80">
        <v>11</v>
      </c>
      <c r="L1050" s="80">
        <v>2018</v>
      </c>
      <c r="M1050" s="76">
        <f t="shared" si="16"/>
        <v>43420</v>
      </c>
      <c r="N1050" s="80" t="s">
        <v>1029</v>
      </c>
      <c r="O1050" s="80">
        <v>17</v>
      </c>
      <c r="P1050" s="82" t="s">
        <v>4506</v>
      </c>
      <c r="Q1050" s="82" t="s">
        <v>4456</v>
      </c>
      <c r="R1050" s="82" t="s">
        <v>4507</v>
      </c>
      <c r="S1050" s="82" t="s">
        <v>4508</v>
      </c>
      <c r="T1050" s="82" t="s">
        <v>4456</v>
      </c>
      <c r="U1050" s="82" t="s">
        <v>4456</v>
      </c>
      <c r="V1050" s="80" t="s">
        <v>4456</v>
      </c>
      <c r="W1050" s="82" t="s">
        <v>173</v>
      </c>
      <c r="X1050" s="80" t="s">
        <v>4518</v>
      </c>
      <c r="Y1050" s="82" t="s">
        <v>4457</v>
      </c>
      <c r="Z1050" s="80" t="str">
        <f>IF(OR(R:R="",S:S=""),"Missing",IF(OR(S:S="Both EC and Condoms",S:S="Condom",S:S="EC"),"Yes",IF(AND(R:R&lt;&gt;"0: No Method",R:R&lt;&gt;"6: EC",R:R&lt;&gt;"5: Condoms"),"Yes","No")))</f>
        <v>No</v>
      </c>
      <c r="AA10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50" s="80" t="str">
        <f>IF(W:W="Pregnant","Pregnant",IF(AND(Z:Z="No",AA:AA="Yes"),"Adopter",IF(Z:Z="Yes","Continuing User",IF(AND(Z:Z="No",AA:AA="No"),"Non-user","Missing"))))</f>
        <v>Adopter</v>
      </c>
      <c r="AC1050" s="80">
        <f>VLOOKUP(N1050,Registration!O:P,2,FALSE)</f>
        <v>17</v>
      </c>
    </row>
    <row r="1051" spans="1:30" s="80" customFormat="1" ht="23.1" customHeight="1">
      <c r="A1051" s="80" t="s">
        <v>94</v>
      </c>
      <c r="B1051" s="80" t="s">
        <v>26</v>
      </c>
      <c r="C1051" s="80" t="s">
        <v>27</v>
      </c>
      <c r="D1051" s="82" t="s">
        <v>28</v>
      </c>
      <c r="E1051" s="82" t="s">
        <v>28</v>
      </c>
      <c r="F1051" s="80" t="s">
        <v>111</v>
      </c>
      <c r="G1051" s="80" t="s">
        <v>167</v>
      </c>
      <c r="H1051" s="80" t="s">
        <v>8159</v>
      </c>
      <c r="I1051" s="80" t="s">
        <v>8160</v>
      </c>
      <c r="J1051" s="80">
        <v>16</v>
      </c>
      <c r="K1051" s="80">
        <v>11</v>
      </c>
      <c r="L1051" s="80">
        <v>2018</v>
      </c>
      <c r="M1051" s="76">
        <f t="shared" si="16"/>
        <v>43420</v>
      </c>
      <c r="N1051" s="80" t="s">
        <v>796</v>
      </c>
      <c r="O1051" s="80">
        <v>19</v>
      </c>
      <c r="P1051" s="82" t="s">
        <v>4506</v>
      </c>
      <c r="Q1051" s="82" t="s">
        <v>4456</v>
      </c>
      <c r="R1051" s="82" t="s">
        <v>4507</v>
      </c>
      <c r="S1051" s="82" t="s">
        <v>4508</v>
      </c>
      <c r="T1051" s="82" t="s">
        <v>4456</v>
      </c>
      <c r="U1051" s="82" t="s">
        <v>4457</v>
      </c>
      <c r="V1051" s="82" t="s">
        <v>4457</v>
      </c>
      <c r="W1051" s="82" t="s">
        <v>173</v>
      </c>
      <c r="X1051" s="80" t="s">
        <v>4518</v>
      </c>
      <c r="Y1051" s="82" t="s">
        <v>4457</v>
      </c>
      <c r="Z1051" s="80" t="str">
        <f>IF(OR(R:R="",S:S=""),"Missing",IF(OR(S:S="Both EC and Condoms",S:S="Condom",S:S="EC"),"Yes",IF(AND(R:R&lt;&gt;"0: No Method",R:R&lt;&gt;"6: EC",R:R&lt;&gt;"5: Condoms"),"Yes","No")))</f>
        <v>No</v>
      </c>
      <c r="AA10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51" s="80" t="str">
        <f>IF(W:W="Pregnant","Pregnant",IF(AND(Z:Z="No",AA:AA="Yes"),"Adopter",IF(Z:Z="Yes","Continuing User",IF(AND(Z:Z="No",AA:AA="No"),"Non-user","Missing"))))</f>
        <v>Adopter</v>
      </c>
      <c r="AC1051" s="80">
        <f>VLOOKUP(N1051,Registration!O:P,2,FALSE)</f>
        <v>19</v>
      </c>
    </row>
    <row r="1052" spans="1:30" s="80" customFormat="1" ht="23.1" customHeight="1">
      <c r="A1052" s="80" t="s">
        <v>94</v>
      </c>
      <c r="B1052" s="80" t="s">
        <v>26</v>
      </c>
      <c r="C1052" s="80" t="s">
        <v>27</v>
      </c>
      <c r="D1052" s="82" t="s">
        <v>28</v>
      </c>
      <c r="E1052" s="82" t="s">
        <v>28</v>
      </c>
      <c r="F1052" s="80" t="s">
        <v>111</v>
      </c>
      <c r="G1052" s="80" t="s">
        <v>167</v>
      </c>
      <c r="H1052" s="80" t="s">
        <v>8159</v>
      </c>
      <c r="I1052" s="80" t="s">
        <v>8160</v>
      </c>
      <c r="J1052" s="80">
        <v>16</v>
      </c>
      <c r="K1052" s="80">
        <v>11</v>
      </c>
      <c r="L1052" s="80">
        <v>2018</v>
      </c>
      <c r="M1052" s="76">
        <f t="shared" si="16"/>
        <v>43420</v>
      </c>
      <c r="N1052" s="80" t="s">
        <v>1031</v>
      </c>
      <c r="O1052" s="80">
        <v>18</v>
      </c>
      <c r="P1052" s="82" t="s">
        <v>4506</v>
      </c>
      <c r="Q1052" s="82" t="s">
        <v>4456</v>
      </c>
      <c r="R1052" s="82" t="s">
        <v>4507</v>
      </c>
      <c r="S1052" s="82" t="s">
        <v>4508</v>
      </c>
      <c r="T1052" s="82" t="s">
        <v>4456</v>
      </c>
      <c r="U1052" s="82" t="s">
        <v>4457</v>
      </c>
      <c r="V1052" s="82" t="s">
        <v>4457</v>
      </c>
      <c r="W1052" s="82" t="s">
        <v>173</v>
      </c>
      <c r="X1052" s="82" t="s">
        <v>4515</v>
      </c>
      <c r="Y1052" s="82" t="s">
        <v>4457</v>
      </c>
      <c r="Z1052" s="80" t="str">
        <f>IF(OR(R:R="",S:S=""),"Missing",IF(OR(S:S="Both EC and Condoms",S:S="Condom",S:S="EC"),"Yes",IF(AND(R:R&lt;&gt;"0: No Method",R:R&lt;&gt;"6: EC",R:R&lt;&gt;"5: Condoms"),"Yes","No")))</f>
        <v>No</v>
      </c>
      <c r="AA10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52" s="80" t="str">
        <f>IF(W:W="Pregnant","Pregnant",IF(AND(Z:Z="No",AA:AA="Yes"),"Adopter",IF(Z:Z="Yes","Continuing User",IF(AND(Z:Z="No",AA:AA="No"),"Non-user","Missing"))))</f>
        <v>Adopter</v>
      </c>
      <c r="AC1052" s="80">
        <f>VLOOKUP(N1052,Registration!O:P,2,FALSE)</f>
        <v>18</v>
      </c>
    </row>
    <row r="1053" spans="1:30" s="80" customFormat="1" ht="23.1" customHeight="1">
      <c r="A1053" s="80" t="s">
        <v>94</v>
      </c>
      <c r="B1053" s="80" t="s">
        <v>26</v>
      </c>
      <c r="C1053" s="80" t="s">
        <v>27</v>
      </c>
      <c r="D1053" s="82" t="s">
        <v>28</v>
      </c>
      <c r="E1053" s="82" t="s">
        <v>28</v>
      </c>
      <c r="F1053" s="80" t="s">
        <v>111</v>
      </c>
      <c r="G1053" s="80" t="s">
        <v>167</v>
      </c>
      <c r="H1053" s="80" t="s">
        <v>8159</v>
      </c>
      <c r="I1053" s="80" t="s">
        <v>8160</v>
      </c>
      <c r="J1053" s="80">
        <v>16</v>
      </c>
      <c r="K1053" s="80">
        <v>11</v>
      </c>
      <c r="L1053" s="80">
        <v>2018</v>
      </c>
      <c r="M1053" s="76">
        <f t="shared" si="16"/>
        <v>43420</v>
      </c>
      <c r="N1053" s="80" t="s">
        <v>1033</v>
      </c>
      <c r="O1053" s="80">
        <v>18</v>
      </c>
      <c r="P1053" s="82" t="s">
        <v>4506</v>
      </c>
      <c r="Q1053" s="82" t="s">
        <v>4456</v>
      </c>
      <c r="R1053" s="82" t="s">
        <v>4507</v>
      </c>
      <c r="S1053" s="82" t="s">
        <v>4508</v>
      </c>
      <c r="T1053" s="82" t="s">
        <v>4456</v>
      </c>
      <c r="U1053" s="82" t="s">
        <v>4457</v>
      </c>
      <c r="V1053" s="82" t="s">
        <v>4457</v>
      </c>
      <c r="W1053" s="82" t="s">
        <v>173</v>
      </c>
      <c r="X1053" s="82" t="s">
        <v>4515</v>
      </c>
      <c r="Y1053" s="82" t="s">
        <v>4457</v>
      </c>
      <c r="Z1053" s="80" t="str">
        <f>IF(OR(R:R="",S:S=""),"Missing",IF(OR(S:S="Both EC and Condoms",S:S="Condom",S:S="EC"),"Yes",IF(AND(R:R&lt;&gt;"0: No Method",R:R&lt;&gt;"6: EC",R:R&lt;&gt;"5: Condoms"),"Yes","No")))</f>
        <v>No</v>
      </c>
      <c r="AA10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53" s="80" t="str">
        <f>IF(W:W="Pregnant","Pregnant",IF(AND(Z:Z="No",AA:AA="Yes"),"Adopter",IF(Z:Z="Yes","Continuing User",IF(AND(Z:Z="No",AA:AA="No"),"Non-user","Missing"))))</f>
        <v>Adopter</v>
      </c>
      <c r="AC1053" s="80">
        <f>VLOOKUP(N1053,Registration!O:P,2,FALSE)</f>
        <v>18</v>
      </c>
    </row>
    <row r="1054" spans="1:30" s="80" customFormat="1" ht="23.1" customHeight="1">
      <c r="A1054" s="80" t="s">
        <v>94</v>
      </c>
      <c r="B1054" s="80" t="s">
        <v>26</v>
      </c>
      <c r="C1054" s="80" t="s">
        <v>27</v>
      </c>
      <c r="D1054" s="82" t="s">
        <v>28</v>
      </c>
      <c r="E1054" s="82" t="s">
        <v>28</v>
      </c>
      <c r="F1054" s="80" t="s">
        <v>111</v>
      </c>
      <c r="G1054" s="80" t="s">
        <v>167</v>
      </c>
      <c r="H1054" s="80" t="s">
        <v>8159</v>
      </c>
      <c r="I1054" s="80" t="s">
        <v>8160</v>
      </c>
      <c r="J1054" s="80">
        <v>16</v>
      </c>
      <c r="K1054" s="80">
        <v>11</v>
      </c>
      <c r="L1054" s="80">
        <v>2018</v>
      </c>
      <c r="M1054" s="76">
        <f t="shared" si="16"/>
        <v>43420</v>
      </c>
      <c r="N1054" s="80" t="s">
        <v>478</v>
      </c>
      <c r="O1054" s="80">
        <v>19</v>
      </c>
      <c r="P1054" s="82" t="s">
        <v>4506</v>
      </c>
      <c r="Q1054" s="82" t="s">
        <v>4456</v>
      </c>
      <c r="R1054" s="82" t="s">
        <v>4507</v>
      </c>
      <c r="S1054" s="82" t="s">
        <v>4508</v>
      </c>
      <c r="T1054" s="82" t="s">
        <v>4456</v>
      </c>
      <c r="U1054" s="82" t="s">
        <v>4457</v>
      </c>
      <c r="V1054" s="82" t="s">
        <v>4457</v>
      </c>
      <c r="W1054" s="82" t="s">
        <v>173</v>
      </c>
      <c r="X1054" s="82" t="s">
        <v>4516</v>
      </c>
      <c r="Y1054" s="82" t="s">
        <v>4456</v>
      </c>
      <c r="Z1054" s="80" t="str">
        <f>IF(OR(R:R="",S:S=""),"Missing",IF(OR(S:S="Both EC and Condoms",S:S="Condom",S:S="EC"),"Yes",IF(AND(R:R&lt;&gt;"0: No Method",R:R&lt;&gt;"6: EC",R:R&lt;&gt;"5: Condoms"),"Yes","No")))</f>
        <v>No</v>
      </c>
      <c r="AA10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54" s="80" t="str">
        <f>IF(W:W="Pregnant","Pregnant",IF(AND(Z:Z="No",AA:AA="Yes"),"Adopter",IF(Z:Z="Yes","Continuing User",IF(AND(Z:Z="No",AA:AA="No"),"Non-user","Missing"))))</f>
        <v>Adopter</v>
      </c>
      <c r="AC1054" s="80">
        <f>VLOOKUP(N1054,Registration!O:P,2,FALSE)</f>
        <v>19</v>
      </c>
    </row>
    <row r="1055" spans="1:30" s="80" customFormat="1" ht="23.1" customHeight="1">
      <c r="A1055" s="80" t="s">
        <v>94</v>
      </c>
      <c r="B1055" s="80" t="s">
        <v>26</v>
      </c>
      <c r="C1055" s="80" t="s">
        <v>27</v>
      </c>
      <c r="D1055" s="82" t="s">
        <v>28</v>
      </c>
      <c r="E1055" s="82" t="s">
        <v>28</v>
      </c>
      <c r="F1055" s="80" t="s">
        <v>111</v>
      </c>
      <c r="G1055" s="80" t="s">
        <v>167</v>
      </c>
      <c r="H1055" s="80" t="s">
        <v>8159</v>
      </c>
      <c r="I1055" s="80" t="s">
        <v>8160</v>
      </c>
      <c r="J1055" s="80">
        <v>16</v>
      </c>
      <c r="K1055" s="80">
        <v>11</v>
      </c>
      <c r="L1055" s="80">
        <v>2018</v>
      </c>
      <c r="M1055" s="76">
        <f t="shared" si="16"/>
        <v>43420</v>
      </c>
      <c r="N1055" s="80" t="s">
        <v>299</v>
      </c>
      <c r="O1055" s="80">
        <v>17</v>
      </c>
      <c r="P1055" s="82" t="s">
        <v>4506</v>
      </c>
      <c r="Q1055" s="82" t="s">
        <v>4456</v>
      </c>
      <c r="R1055" s="82" t="s">
        <v>4507</v>
      </c>
      <c r="S1055" s="82" t="s">
        <v>4508</v>
      </c>
      <c r="T1055" s="82" t="s">
        <v>4456</v>
      </c>
      <c r="U1055" s="82" t="s">
        <v>4456</v>
      </c>
      <c r="V1055" s="80" t="s">
        <v>4456</v>
      </c>
      <c r="W1055" s="82" t="s">
        <v>173</v>
      </c>
      <c r="X1055" s="80" t="s">
        <v>4518</v>
      </c>
      <c r="Y1055" s="82" t="s">
        <v>4457</v>
      </c>
      <c r="Z1055" s="80" t="str">
        <f>IF(OR(R:R="",S:S=""),"Missing",IF(OR(S:S="Both EC and Condoms",S:S="Condom",S:S="EC"),"Yes",IF(AND(R:R&lt;&gt;"0: No Method",R:R&lt;&gt;"6: EC",R:R&lt;&gt;"5: Condoms"),"Yes","No")))</f>
        <v>No</v>
      </c>
      <c r="AA10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55" s="80" t="str">
        <f>IF(W:W="Pregnant","Pregnant",IF(AND(Z:Z="No",AA:AA="Yes"),"Adopter",IF(Z:Z="Yes","Continuing User",IF(AND(Z:Z="No",AA:AA="No"),"Non-user","Missing"))))</f>
        <v>Adopter</v>
      </c>
      <c r="AC1055" s="80">
        <f>VLOOKUP(N1055,Registration!O:P,2,FALSE)</f>
        <v>18</v>
      </c>
    </row>
    <row r="1056" spans="1:30" s="80" customFormat="1" ht="23.1" customHeight="1">
      <c r="A1056" s="80" t="s">
        <v>94</v>
      </c>
      <c r="B1056" s="80" t="s">
        <v>26</v>
      </c>
      <c r="C1056" s="80" t="s">
        <v>27</v>
      </c>
      <c r="D1056" s="82" t="s">
        <v>28</v>
      </c>
      <c r="E1056" s="82" t="s">
        <v>28</v>
      </c>
      <c r="F1056" s="80" t="s">
        <v>111</v>
      </c>
      <c r="G1056" s="80" t="s">
        <v>167</v>
      </c>
      <c r="H1056" s="80" t="s">
        <v>8159</v>
      </c>
      <c r="I1056" s="80" t="s">
        <v>8160</v>
      </c>
      <c r="J1056" s="80">
        <v>16</v>
      </c>
      <c r="K1056" s="80">
        <v>11</v>
      </c>
      <c r="L1056" s="80">
        <v>2018</v>
      </c>
      <c r="M1056" s="76">
        <f t="shared" si="16"/>
        <v>43420</v>
      </c>
      <c r="N1056" s="80" t="s">
        <v>1037</v>
      </c>
      <c r="O1056" s="80">
        <v>17</v>
      </c>
      <c r="P1056" s="82" t="s">
        <v>4506</v>
      </c>
      <c r="Q1056" s="82" t="s">
        <v>4456</v>
      </c>
      <c r="R1056" s="82" t="s">
        <v>4507</v>
      </c>
      <c r="S1056" s="82" t="s">
        <v>4508</v>
      </c>
      <c r="T1056" s="82" t="s">
        <v>4456</v>
      </c>
      <c r="U1056" s="82" t="s">
        <v>4456</v>
      </c>
      <c r="V1056" s="80" t="s">
        <v>4456</v>
      </c>
      <c r="W1056" s="82" t="s">
        <v>173</v>
      </c>
      <c r="X1056" s="82" t="s">
        <v>4515</v>
      </c>
      <c r="Y1056" s="82" t="s">
        <v>4457</v>
      </c>
      <c r="Z1056" s="80" t="str">
        <f>IF(OR(R:R="",S:S=""),"Missing",IF(OR(S:S="Both EC and Condoms",S:S="Condom",S:S="EC"),"Yes",IF(AND(R:R&lt;&gt;"0: No Method",R:R&lt;&gt;"6: EC",R:R&lt;&gt;"5: Condoms"),"Yes","No")))</f>
        <v>No</v>
      </c>
      <c r="AA10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56" s="80" t="str">
        <f>IF(W:W="Pregnant","Pregnant",IF(AND(Z:Z="No",AA:AA="Yes"),"Adopter",IF(Z:Z="Yes","Continuing User",IF(AND(Z:Z="No",AA:AA="No"),"Non-user","Missing"))))</f>
        <v>Adopter</v>
      </c>
      <c r="AC1056" s="80">
        <f>VLOOKUP(N1056,Registration!O:P,2,FALSE)</f>
        <v>17</v>
      </c>
    </row>
    <row r="1057" spans="1:29" s="80" customFormat="1" ht="23.1" customHeight="1">
      <c r="A1057" s="80" t="s">
        <v>94</v>
      </c>
      <c r="B1057" s="80" t="s">
        <v>26</v>
      </c>
      <c r="C1057" s="80" t="s">
        <v>27</v>
      </c>
      <c r="D1057" s="82" t="s">
        <v>28</v>
      </c>
      <c r="E1057" s="82" t="s">
        <v>28</v>
      </c>
      <c r="F1057" s="80" t="s">
        <v>111</v>
      </c>
      <c r="G1057" s="80" t="s">
        <v>167</v>
      </c>
      <c r="H1057" s="80" t="s">
        <v>8159</v>
      </c>
      <c r="I1057" s="80" t="s">
        <v>8160</v>
      </c>
      <c r="J1057" s="80">
        <v>16</v>
      </c>
      <c r="K1057" s="80">
        <v>11</v>
      </c>
      <c r="L1057" s="80">
        <v>2018</v>
      </c>
      <c r="M1057" s="76">
        <f t="shared" si="16"/>
        <v>43420</v>
      </c>
      <c r="N1057" s="80" t="s">
        <v>1038</v>
      </c>
      <c r="O1057" s="80">
        <v>19</v>
      </c>
      <c r="P1057" s="82" t="s">
        <v>4506</v>
      </c>
      <c r="Q1057" s="82" t="s">
        <v>4456</v>
      </c>
      <c r="R1057" s="82" t="s">
        <v>4507</v>
      </c>
      <c r="S1057" s="82" t="s">
        <v>4508</v>
      </c>
      <c r="T1057" s="82" t="s">
        <v>4456</v>
      </c>
      <c r="U1057" s="82" t="s">
        <v>4457</v>
      </c>
      <c r="V1057" s="82" t="s">
        <v>4457</v>
      </c>
      <c r="W1057" s="82" t="s">
        <v>173</v>
      </c>
      <c r="X1057" s="82" t="s">
        <v>4516</v>
      </c>
      <c r="Y1057" s="82" t="s">
        <v>4456</v>
      </c>
      <c r="Z1057" s="80" t="str">
        <f>IF(OR(R:R="",S:S=""),"Missing",IF(OR(S:S="Both EC and Condoms",S:S="Condom",S:S="EC"),"Yes",IF(AND(R:R&lt;&gt;"0: No Method",R:R&lt;&gt;"6: EC",R:R&lt;&gt;"5: Condoms"),"Yes","No")))</f>
        <v>No</v>
      </c>
      <c r="AA10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57" s="80" t="str">
        <f>IF(W:W="Pregnant","Pregnant",IF(AND(Z:Z="No",AA:AA="Yes"),"Adopter",IF(Z:Z="Yes","Continuing User",IF(AND(Z:Z="No",AA:AA="No"),"Non-user","Missing"))))</f>
        <v>Adopter</v>
      </c>
      <c r="AC1057" s="80">
        <f>VLOOKUP(N1057,Registration!O:P,2,FALSE)</f>
        <v>19</v>
      </c>
    </row>
    <row r="1058" spans="1:29" s="80" customFormat="1" ht="23.1" customHeight="1">
      <c r="A1058" s="80" t="s">
        <v>94</v>
      </c>
      <c r="B1058" s="80" t="s">
        <v>26</v>
      </c>
      <c r="C1058" s="80" t="s">
        <v>27</v>
      </c>
      <c r="D1058" s="82" t="s">
        <v>28</v>
      </c>
      <c r="E1058" s="82" t="s">
        <v>28</v>
      </c>
      <c r="F1058" s="80" t="s">
        <v>111</v>
      </c>
      <c r="G1058" s="80" t="s">
        <v>167</v>
      </c>
      <c r="H1058" s="80" t="s">
        <v>8159</v>
      </c>
      <c r="I1058" s="80" t="s">
        <v>8160</v>
      </c>
      <c r="J1058" s="80">
        <v>16</v>
      </c>
      <c r="K1058" s="80">
        <v>11</v>
      </c>
      <c r="L1058" s="80">
        <v>2018</v>
      </c>
      <c r="M1058" s="76">
        <f t="shared" si="16"/>
        <v>43420</v>
      </c>
      <c r="N1058" s="80" t="s">
        <v>1040</v>
      </c>
      <c r="O1058" s="80">
        <v>18</v>
      </c>
      <c r="P1058" s="82" t="s">
        <v>4506</v>
      </c>
      <c r="Q1058" s="82" t="s">
        <v>4456</v>
      </c>
      <c r="R1058" s="82" t="s">
        <v>4507</v>
      </c>
      <c r="S1058" s="82" t="s">
        <v>4508</v>
      </c>
      <c r="T1058" s="82" t="s">
        <v>4456</v>
      </c>
      <c r="U1058" s="82" t="s">
        <v>4457</v>
      </c>
      <c r="V1058" s="82" t="s">
        <v>4457</v>
      </c>
      <c r="W1058" s="82" t="s">
        <v>173</v>
      </c>
      <c r="X1058" s="80" t="s">
        <v>4518</v>
      </c>
      <c r="Y1058" s="82" t="s">
        <v>4457</v>
      </c>
      <c r="Z1058" s="80" t="str">
        <f>IF(OR(R:R="",S:S=""),"Missing",IF(OR(S:S="Both EC and Condoms",S:S="Condom",S:S="EC"),"Yes",IF(AND(R:R&lt;&gt;"0: No Method",R:R&lt;&gt;"6: EC",R:R&lt;&gt;"5: Condoms"),"Yes","No")))</f>
        <v>No</v>
      </c>
      <c r="AA10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58" s="80" t="str">
        <f>IF(W:W="Pregnant","Pregnant",IF(AND(Z:Z="No",AA:AA="Yes"),"Adopter",IF(Z:Z="Yes","Continuing User",IF(AND(Z:Z="No",AA:AA="No"),"Non-user","Missing"))))</f>
        <v>Adopter</v>
      </c>
      <c r="AC1058" s="80">
        <f>VLOOKUP(N1058,Registration!O:P,2,FALSE)</f>
        <v>18</v>
      </c>
    </row>
    <row r="1059" spans="1:29" s="80" customFormat="1" ht="23.1" customHeight="1">
      <c r="A1059" s="80" t="s">
        <v>94</v>
      </c>
      <c r="B1059" s="80" t="s">
        <v>26</v>
      </c>
      <c r="C1059" s="80" t="s">
        <v>27</v>
      </c>
      <c r="D1059" s="82" t="s">
        <v>28</v>
      </c>
      <c r="E1059" s="82" t="s">
        <v>28</v>
      </c>
      <c r="F1059" s="80" t="s">
        <v>111</v>
      </c>
      <c r="G1059" s="80" t="s">
        <v>167</v>
      </c>
      <c r="H1059" s="80" t="s">
        <v>8159</v>
      </c>
      <c r="I1059" s="80" t="s">
        <v>8160</v>
      </c>
      <c r="J1059" s="80">
        <v>16</v>
      </c>
      <c r="K1059" s="80">
        <v>11</v>
      </c>
      <c r="L1059" s="80">
        <v>2018</v>
      </c>
      <c r="M1059" s="76">
        <f t="shared" si="16"/>
        <v>43420</v>
      </c>
      <c r="N1059" s="80" t="s">
        <v>1042</v>
      </c>
      <c r="O1059" s="80">
        <v>18</v>
      </c>
      <c r="P1059" s="82" t="s">
        <v>4506</v>
      </c>
      <c r="Q1059" s="82" t="s">
        <v>4456</v>
      </c>
      <c r="R1059" s="82" t="s">
        <v>4507</v>
      </c>
      <c r="S1059" s="82" t="s">
        <v>4508</v>
      </c>
      <c r="T1059" s="82" t="s">
        <v>4456</v>
      </c>
      <c r="U1059" s="82" t="s">
        <v>4457</v>
      </c>
      <c r="V1059" s="82" t="s">
        <v>4457</v>
      </c>
      <c r="W1059" s="82" t="s">
        <v>173</v>
      </c>
      <c r="X1059" s="80" t="s">
        <v>4518</v>
      </c>
      <c r="Y1059" s="82" t="s">
        <v>4457</v>
      </c>
      <c r="Z1059" s="80" t="str">
        <f>IF(OR(R:R="",S:S=""),"Missing",IF(OR(S:S="Both EC and Condoms",S:S="Condom",S:S="EC"),"Yes",IF(AND(R:R&lt;&gt;"0: No Method",R:R&lt;&gt;"6: EC",R:R&lt;&gt;"5: Condoms"),"Yes","No")))</f>
        <v>No</v>
      </c>
      <c r="AA10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59" s="80" t="str">
        <f>IF(W:W="Pregnant","Pregnant",IF(AND(Z:Z="No",AA:AA="Yes"),"Adopter",IF(Z:Z="Yes","Continuing User",IF(AND(Z:Z="No",AA:AA="No"),"Non-user","Missing"))))</f>
        <v>Adopter</v>
      </c>
      <c r="AC1059" s="80">
        <f>VLOOKUP(N1059,Registration!O:P,2,FALSE)</f>
        <v>18</v>
      </c>
    </row>
    <row r="1060" spans="1:29" s="80" customFormat="1" ht="23.1" customHeight="1">
      <c r="A1060" s="80" t="s">
        <v>94</v>
      </c>
      <c r="B1060" s="80" t="s">
        <v>26</v>
      </c>
      <c r="C1060" s="80" t="s">
        <v>27</v>
      </c>
      <c r="D1060" s="82" t="s">
        <v>28</v>
      </c>
      <c r="E1060" s="82" t="s">
        <v>28</v>
      </c>
      <c r="F1060" s="80" t="s">
        <v>111</v>
      </c>
      <c r="G1060" s="80" t="s">
        <v>167</v>
      </c>
      <c r="H1060" s="80" t="s">
        <v>8159</v>
      </c>
      <c r="I1060" s="80" t="s">
        <v>8160</v>
      </c>
      <c r="J1060" s="80">
        <v>16</v>
      </c>
      <c r="K1060" s="80">
        <v>11</v>
      </c>
      <c r="L1060" s="80">
        <v>2018</v>
      </c>
      <c r="M1060" s="76">
        <f t="shared" si="16"/>
        <v>43420</v>
      </c>
      <c r="N1060" s="80" t="s">
        <v>716</v>
      </c>
      <c r="O1060" s="80">
        <v>17</v>
      </c>
      <c r="P1060" s="82" t="s">
        <v>4506</v>
      </c>
      <c r="Q1060" s="82" t="s">
        <v>4456</v>
      </c>
      <c r="R1060" s="82" t="s">
        <v>4507</v>
      </c>
      <c r="S1060" s="82" t="s">
        <v>4508</v>
      </c>
      <c r="T1060" s="82" t="s">
        <v>4456</v>
      </c>
      <c r="U1060" s="82" t="s">
        <v>4456</v>
      </c>
      <c r="V1060" s="80" t="s">
        <v>4456</v>
      </c>
      <c r="W1060" s="82" t="s">
        <v>173</v>
      </c>
      <c r="X1060" s="82" t="s">
        <v>4515</v>
      </c>
      <c r="Y1060" s="82" t="s">
        <v>4457</v>
      </c>
      <c r="Z1060" s="80" t="str">
        <f>IF(OR(R:R="",S:S=""),"Missing",IF(OR(S:S="Both EC and Condoms",S:S="Condom",S:S="EC"),"Yes",IF(AND(R:R&lt;&gt;"0: No Method",R:R&lt;&gt;"6: EC",R:R&lt;&gt;"5: Condoms"),"Yes","No")))</f>
        <v>No</v>
      </c>
      <c r="AA10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60" s="80" t="str">
        <f>IF(W:W="Pregnant","Pregnant",IF(AND(Z:Z="No",AA:AA="Yes"),"Adopter",IF(Z:Z="Yes","Continuing User",IF(AND(Z:Z="No",AA:AA="No"),"Non-user","Missing"))))</f>
        <v>Adopter</v>
      </c>
      <c r="AC1060" s="80">
        <f>VLOOKUP(N1060,Registration!O:P,2,FALSE)</f>
        <v>19</v>
      </c>
    </row>
    <row r="1061" spans="1:29" s="80" customFormat="1" ht="23.1" customHeight="1">
      <c r="A1061" s="80" t="s">
        <v>94</v>
      </c>
      <c r="B1061" s="80" t="s">
        <v>26</v>
      </c>
      <c r="C1061" s="80" t="s">
        <v>27</v>
      </c>
      <c r="D1061" s="82" t="s">
        <v>28</v>
      </c>
      <c r="E1061" s="82" t="s">
        <v>28</v>
      </c>
      <c r="F1061" s="80" t="s">
        <v>111</v>
      </c>
      <c r="G1061" s="80" t="s">
        <v>167</v>
      </c>
      <c r="H1061" s="80" t="s">
        <v>8159</v>
      </c>
      <c r="I1061" s="80" t="s">
        <v>8160</v>
      </c>
      <c r="J1061" s="80">
        <v>16</v>
      </c>
      <c r="K1061" s="80">
        <v>11</v>
      </c>
      <c r="L1061" s="80">
        <v>2018</v>
      </c>
      <c r="M1061" s="76">
        <f t="shared" si="16"/>
        <v>43420</v>
      </c>
      <c r="N1061" s="80" t="s">
        <v>1045</v>
      </c>
      <c r="O1061" s="80">
        <v>19</v>
      </c>
      <c r="P1061" s="82" t="s">
        <v>4506</v>
      </c>
      <c r="Q1061" s="82" t="s">
        <v>4456</v>
      </c>
      <c r="R1061" s="82" t="s">
        <v>4507</v>
      </c>
      <c r="S1061" s="82" t="s">
        <v>4508</v>
      </c>
      <c r="T1061" s="82" t="s">
        <v>4456</v>
      </c>
      <c r="U1061" s="82" t="s">
        <v>4457</v>
      </c>
      <c r="V1061" s="82" t="s">
        <v>4457</v>
      </c>
      <c r="W1061" s="82" t="s">
        <v>173</v>
      </c>
      <c r="X1061" s="82" t="s">
        <v>4515</v>
      </c>
      <c r="Y1061" s="82" t="s">
        <v>4457</v>
      </c>
      <c r="Z1061" s="80" t="str">
        <f>IF(OR(R:R="",S:S=""),"Missing",IF(OR(S:S="Both EC and Condoms",S:S="Condom",S:S="EC"),"Yes",IF(AND(R:R&lt;&gt;"0: No Method",R:R&lt;&gt;"6: EC",R:R&lt;&gt;"5: Condoms"),"Yes","No")))</f>
        <v>No</v>
      </c>
      <c r="AA10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61" s="80" t="str">
        <f>IF(W:W="Pregnant","Pregnant",IF(AND(Z:Z="No",AA:AA="Yes"),"Adopter",IF(Z:Z="Yes","Continuing User",IF(AND(Z:Z="No",AA:AA="No"),"Non-user","Missing"))))</f>
        <v>Adopter</v>
      </c>
      <c r="AC1061" s="80">
        <f>VLOOKUP(N1061,Registration!O:P,2,FALSE)</f>
        <v>19</v>
      </c>
    </row>
    <row r="1062" spans="1:29" s="80" customFormat="1" ht="23.1" customHeight="1">
      <c r="A1062" s="80" t="s">
        <v>94</v>
      </c>
      <c r="B1062" s="80" t="s">
        <v>26</v>
      </c>
      <c r="C1062" s="80" t="s">
        <v>27</v>
      </c>
      <c r="D1062" s="82" t="s">
        <v>28</v>
      </c>
      <c r="E1062" s="82" t="s">
        <v>28</v>
      </c>
      <c r="F1062" s="80" t="s">
        <v>111</v>
      </c>
      <c r="G1062" s="80" t="s">
        <v>167</v>
      </c>
      <c r="H1062" s="80" t="s">
        <v>8159</v>
      </c>
      <c r="I1062" s="80" t="s">
        <v>8160</v>
      </c>
      <c r="J1062" s="80">
        <v>16</v>
      </c>
      <c r="K1062" s="80">
        <v>11</v>
      </c>
      <c r="L1062" s="80">
        <v>2018</v>
      </c>
      <c r="M1062" s="76">
        <f t="shared" si="16"/>
        <v>43420</v>
      </c>
      <c r="N1062" s="80" t="s">
        <v>1047</v>
      </c>
      <c r="O1062" s="80">
        <v>17</v>
      </c>
      <c r="P1062" s="82" t="s">
        <v>4506</v>
      </c>
      <c r="Q1062" s="82" t="s">
        <v>4456</v>
      </c>
      <c r="R1062" s="82" t="s">
        <v>4507</v>
      </c>
      <c r="S1062" s="82" t="s">
        <v>4508</v>
      </c>
      <c r="T1062" s="82" t="s">
        <v>4456</v>
      </c>
      <c r="U1062" s="82" t="s">
        <v>4456</v>
      </c>
      <c r="V1062" s="80" t="s">
        <v>4456</v>
      </c>
      <c r="W1062" s="82" t="s">
        <v>173</v>
      </c>
      <c r="X1062" s="82" t="s">
        <v>4517</v>
      </c>
      <c r="Y1062" s="82" t="s">
        <v>4457</v>
      </c>
      <c r="Z1062" s="80" t="str">
        <f>IF(OR(R:R="",S:S=""),"Missing",IF(OR(S:S="Both EC and Condoms",S:S="Condom",S:S="EC"),"Yes",IF(AND(R:R&lt;&gt;"0: No Method",R:R&lt;&gt;"6: EC",R:R&lt;&gt;"5: Condoms"),"Yes","No")))</f>
        <v>No</v>
      </c>
      <c r="AA10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62" s="80" t="str">
        <f>IF(W:W="Pregnant","Pregnant",IF(AND(Z:Z="No",AA:AA="Yes"),"Adopter",IF(Z:Z="Yes","Continuing User",IF(AND(Z:Z="No",AA:AA="No"),"Non-user","Missing"))))</f>
        <v>Adopter</v>
      </c>
      <c r="AC1062" s="80">
        <f>VLOOKUP(N1062,Registration!O:P,2,FALSE)</f>
        <v>17</v>
      </c>
    </row>
    <row r="1063" spans="1:29" s="80" customFormat="1" ht="23.1" customHeight="1">
      <c r="A1063" s="80" t="s">
        <v>94</v>
      </c>
      <c r="B1063" s="80" t="s">
        <v>26</v>
      </c>
      <c r="C1063" s="80" t="s">
        <v>27</v>
      </c>
      <c r="D1063" s="82" t="s">
        <v>28</v>
      </c>
      <c r="E1063" s="82" t="s">
        <v>28</v>
      </c>
      <c r="F1063" s="80" t="s">
        <v>111</v>
      </c>
      <c r="G1063" s="80" t="s">
        <v>167</v>
      </c>
      <c r="H1063" s="80" t="s">
        <v>8159</v>
      </c>
      <c r="I1063" s="80" t="s">
        <v>8160</v>
      </c>
      <c r="J1063" s="80">
        <v>16</v>
      </c>
      <c r="K1063" s="80">
        <v>11</v>
      </c>
      <c r="L1063" s="80">
        <v>2018</v>
      </c>
      <c r="M1063" s="76">
        <f t="shared" si="16"/>
        <v>43420</v>
      </c>
      <c r="N1063" s="80" t="s">
        <v>1049</v>
      </c>
      <c r="O1063" s="80">
        <v>19</v>
      </c>
      <c r="P1063" s="82" t="s">
        <v>4506</v>
      </c>
      <c r="Q1063" s="82" t="s">
        <v>4456</v>
      </c>
      <c r="R1063" s="82" t="s">
        <v>4507</v>
      </c>
      <c r="S1063" s="82" t="s">
        <v>4508</v>
      </c>
      <c r="T1063" s="82" t="s">
        <v>4456</v>
      </c>
      <c r="U1063" s="82" t="s">
        <v>4457</v>
      </c>
      <c r="V1063" s="82" t="s">
        <v>4457</v>
      </c>
      <c r="W1063" s="82" t="s">
        <v>173</v>
      </c>
      <c r="X1063" s="82" t="s">
        <v>4521</v>
      </c>
      <c r="Y1063" s="82" t="s">
        <v>4456</v>
      </c>
      <c r="Z1063" s="80" t="str">
        <f>IF(OR(R:R="",S:S=""),"Missing",IF(OR(S:S="Both EC and Condoms",S:S="Condom",S:S="EC"),"Yes",IF(AND(R:R&lt;&gt;"0: No Method",R:R&lt;&gt;"6: EC",R:R&lt;&gt;"5: Condoms"),"Yes","No")))</f>
        <v>No</v>
      </c>
      <c r="AA10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63" s="80" t="str">
        <f>IF(W:W="Pregnant","Pregnant",IF(AND(Z:Z="No",AA:AA="Yes"),"Adopter",IF(Z:Z="Yes","Continuing User",IF(AND(Z:Z="No",AA:AA="No"),"Non-user","Missing"))))</f>
        <v>Adopter</v>
      </c>
      <c r="AC1063" s="80">
        <f>VLOOKUP(N1063,Registration!O:P,2,FALSE)</f>
        <v>19</v>
      </c>
    </row>
    <row r="1064" spans="1:29" s="80" customFormat="1" ht="23.1" customHeight="1">
      <c r="A1064" s="80" t="s">
        <v>94</v>
      </c>
      <c r="B1064" s="80" t="s">
        <v>26</v>
      </c>
      <c r="C1064" s="80" t="s">
        <v>27</v>
      </c>
      <c r="D1064" s="82" t="s">
        <v>28</v>
      </c>
      <c r="E1064" s="82" t="s">
        <v>28</v>
      </c>
      <c r="F1064" s="80" t="s">
        <v>111</v>
      </c>
      <c r="G1064" s="80" t="s">
        <v>167</v>
      </c>
      <c r="H1064" s="80" t="s">
        <v>8159</v>
      </c>
      <c r="I1064" s="80" t="s">
        <v>8160</v>
      </c>
      <c r="J1064" s="80">
        <v>16</v>
      </c>
      <c r="K1064" s="80">
        <v>11</v>
      </c>
      <c r="L1064" s="80">
        <v>2018</v>
      </c>
      <c r="M1064" s="76">
        <f t="shared" si="16"/>
        <v>43420</v>
      </c>
      <c r="N1064" s="80" t="s">
        <v>1051</v>
      </c>
      <c r="O1064" s="80">
        <v>19</v>
      </c>
      <c r="P1064" s="82" t="s">
        <v>4506</v>
      </c>
      <c r="Q1064" s="82" t="s">
        <v>4456</v>
      </c>
      <c r="R1064" s="82" t="s">
        <v>4507</v>
      </c>
      <c r="S1064" s="82" t="s">
        <v>4508</v>
      </c>
      <c r="T1064" s="82" t="s">
        <v>4456</v>
      </c>
      <c r="U1064" s="82" t="s">
        <v>4457</v>
      </c>
      <c r="V1064" s="82" t="s">
        <v>4457</v>
      </c>
      <c r="W1064" s="82" t="s">
        <v>173</v>
      </c>
      <c r="X1064" s="82" t="s">
        <v>4516</v>
      </c>
      <c r="Y1064" s="82" t="s">
        <v>4456</v>
      </c>
      <c r="Z1064" s="80" t="str">
        <f>IF(OR(R:R="",S:S=""),"Missing",IF(OR(S:S="Both EC and Condoms",S:S="Condom",S:S="EC"),"Yes",IF(AND(R:R&lt;&gt;"0: No Method",R:R&lt;&gt;"6: EC",R:R&lt;&gt;"5: Condoms"),"Yes","No")))</f>
        <v>No</v>
      </c>
      <c r="AA10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64" s="80" t="str">
        <f>IF(W:W="Pregnant","Pregnant",IF(AND(Z:Z="No",AA:AA="Yes"),"Adopter",IF(Z:Z="Yes","Continuing User",IF(AND(Z:Z="No",AA:AA="No"),"Non-user","Missing"))))</f>
        <v>Adopter</v>
      </c>
      <c r="AC1064" s="80">
        <f>VLOOKUP(N1064,Registration!O:P,2,FALSE)</f>
        <v>19</v>
      </c>
    </row>
    <row r="1065" spans="1:29" s="80" customFormat="1" ht="23.1" customHeight="1">
      <c r="A1065" s="80" t="s">
        <v>94</v>
      </c>
      <c r="B1065" s="80" t="s">
        <v>26</v>
      </c>
      <c r="C1065" s="80" t="s">
        <v>27</v>
      </c>
      <c r="D1065" s="82" t="s">
        <v>28</v>
      </c>
      <c r="E1065" s="82" t="s">
        <v>28</v>
      </c>
      <c r="F1065" s="80" t="s">
        <v>111</v>
      </c>
      <c r="G1065" s="80" t="s">
        <v>167</v>
      </c>
      <c r="H1065" s="80" t="s">
        <v>8159</v>
      </c>
      <c r="I1065" s="80" t="s">
        <v>8160</v>
      </c>
      <c r="J1065" s="80">
        <v>16</v>
      </c>
      <c r="K1065" s="80">
        <v>11</v>
      </c>
      <c r="L1065" s="80">
        <v>2018</v>
      </c>
      <c r="M1065" s="76">
        <f t="shared" si="16"/>
        <v>43420</v>
      </c>
      <c r="N1065" s="80" t="s">
        <v>1052</v>
      </c>
      <c r="O1065" s="80">
        <v>18</v>
      </c>
      <c r="P1065" s="82" t="s">
        <v>4506</v>
      </c>
      <c r="Q1065" s="82" t="s">
        <v>4456</v>
      </c>
      <c r="R1065" s="82" t="s">
        <v>4507</v>
      </c>
      <c r="S1065" s="82" t="s">
        <v>4508</v>
      </c>
      <c r="T1065" s="82" t="s">
        <v>4456</v>
      </c>
      <c r="U1065" s="82" t="s">
        <v>4457</v>
      </c>
      <c r="V1065" s="82" t="s">
        <v>4457</v>
      </c>
      <c r="W1065" s="82" t="s">
        <v>173</v>
      </c>
      <c r="X1065" s="80" t="s">
        <v>4518</v>
      </c>
      <c r="Y1065" s="82" t="s">
        <v>4457</v>
      </c>
      <c r="Z1065" s="80" t="str">
        <f>IF(OR(R:R="",S:S=""),"Missing",IF(OR(S:S="Both EC and Condoms",S:S="Condom",S:S="EC"),"Yes",IF(AND(R:R&lt;&gt;"0: No Method",R:R&lt;&gt;"6: EC",R:R&lt;&gt;"5: Condoms"),"Yes","No")))</f>
        <v>No</v>
      </c>
      <c r="AA10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65" s="80" t="str">
        <f>IF(W:W="Pregnant","Pregnant",IF(AND(Z:Z="No",AA:AA="Yes"),"Adopter",IF(Z:Z="Yes","Continuing User",IF(AND(Z:Z="No",AA:AA="No"),"Non-user","Missing"))))</f>
        <v>Adopter</v>
      </c>
      <c r="AC1065" s="80">
        <f>VLOOKUP(N1065,Registration!O:P,2,FALSE)</f>
        <v>18</v>
      </c>
    </row>
    <row r="1066" spans="1:29" s="80" customFormat="1" ht="23.1" customHeight="1">
      <c r="A1066" s="80" t="s">
        <v>94</v>
      </c>
      <c r="B1066" s="80" t="s">
        <v>26</v>
      </c>
      <c r="C1066" s="80" t="s">
        <v>27</v>
      </c>
      <c r="D1066" s="82" t="s">
        <v>28</v>
      </c>
      <c r="E1066" s="82" t="s">
        <v>28</v>
      </c>
      <c r="F1066" s="80" t="s">
        <v>111</v>
      </c>
      <c r="G1066" s="80" t="s">
        <v>167</v>
      </c>
      <c r="H1066" s="80" t="s">
        <v>8159</v>
      </c>
      <c r="I1066" s="80" t="s">
        <v>8160</v>
      </c>
      <c r="J1066" s="80">
        <v>16</v>
      </c>
      <c r="K1066" s="80">
        <v>11</v>
      </c>
      <c r="L1066" s="80">
        <v>2018</v>
      </c>
      <c r="M1066" s="76">
        <f t="shared" si="16"/>
        <v>43420</v>
      </c>
      <c r="N1066" s="80" t="s">
        <v>1054</v>
      </c>
      <c r="O1066" s="80">
        <v>19</v>
      </c>
      <c r="P1066" s="82" t="s">
        <v>4506</v>
      </c>
      <c r="Q1066" s="82" t="s">
        <v>4456</v>
      </c>
      <c r="R1066" s="82" t="s">
        <v>4507</v>
      </c>
      <c r="S1066" s="82" t="s">
        <v>4508</v>
      </c>
      <c r="T1066" s="82" t="s">
        <v>4456</v>
      </c>
      <c r="U1066" s="82" t="s">
        <v>4457</v>
      </c>
      <c r="V1066" s="82" t="s">
        <v>4457</v>
      </c>
      <c r="W1066" s="82" t="s">
        <v>173</v>
      </c>
      <c r="X1066" s="82" t="s">
        <v>4516</v>
      </c>
      <c r="Y1066" s="82" t="s">
        <v>4456</v>
      </c>
      <c r="Z1066" s="80" t="str">
        <f>IF(OR(R:R="",S:S=""),"Missing",IF(OR(S:S="Both EC and Condoms",S:S="Condom",S:S="EC"),"Yes",IF(AND(R:R&lt;&gt;"0: No Method",R:R&lt;&gt;"6: EC",R:R&lt;&gt;"5: Condoms"),"Yes","No")))</f>
        <v>No</v>
      </c>
      <c r="AA10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66" s="80" t="str">
        <f>IF(W:W="Pregnant","Pregnant",IF(AND(Z:Z="No",AA:AA="Yes"),"Adopter",IF(Z:Z="Yes","Continuing User",IF(AND(Z:Z="No",AA:AA="No"),"Non-user","Missing"))))</f>
        <v>Adopter</v>
      </c>
      <c r="AC1066" s="80">
        <f>VLOOKUP(N1066,Registration!O:P,2,FALSE)</f>
        <v>19</v>
      </c>
    </row>
    <row r="1067" spans="1:29" s="80" customFormat="1" ht="23.1" customHeight="1">
      <c r="A1067" s="80" t="s">
        <v>94</v>
      </c>
      <c r="B1067" s="80" t="s">
        <v>26</v>
      </c>
      <c r="C1067" s="80" t="s">
        <v>27</v>
      </c>
      <c r="D1067" s="82" t="s">
        <v>28</v>
      </c>
      <c r="E1067" s="82" t="s">
        <v>28</v>
      </c>
      <c r="F1067" s="80" t="s">
        <v>111</v>
      </c>
      <c r="G1067" s="80" t="s">
        <v>167</v>
      </c>
      <c r="H1067" s="80" t="s">
        <v>8159</v>
      </c>
      <c r="I1067" s="80" t="s">
        <v>8160</v>
      </c>
      <c r="J1067" s="80">
        <v>16</v>
      </c>
      <c r="K1067" s="80">
        <v>11</v>
      </c>
      <c r="L1067" s="80">
        <v>2018</v>
      </c>
      <c r="M1067" s="76">
        <f t="shared" si="16"/>
        <v>43420</v>
      </c>
      <c r="N1067" s="80" t="s">
        <v>374</v>
      </c>
      <c r="O1067" s="80">
        <v>17</v>
      </c>
      <c r="P1067" s="82" t="s">
        <v>4506</v>
      </c>
      <c r="Q1067" s="82" t="s">
        <v>4456</v>
      </c>
      <c r="R1067" s="82" t="s">
        <v>4507</v>
      </c>
      <c r="S1067" s="82" t="s">
        <v>4508</v>
      </c>
      <c r="T1067" s="82" t="s">
        <v>4456</v>
      </c>
      <c r="U1067" s="82" t="s">
        <v>4456</v>
      </c>
      <c r="V1067" s="80" t="s">
        <v>4456</v>
      </c>
      <c r="W1067" s="82" t="s">
        <v>173</v>
      </c>
      <c r="X1067" s="82" t="s">
        <v>4517</v>
      </c>
      <c r="Y1067" s="82" t="s">
        <v>4457</v>
      </c>
      <c r="Z1067" s="80" t="str">
        <f>IF(OR(R:R="",S:S=""),"Missing",IF(OR(S:S="Both EC and Condoms",S:S="Condom",S:S="EC"),"Yes",IF(AND(R:R&lt;&gt;"0: No Method",R:R&lt;&gt;"6: EC",R:R&lt;&gt;"5: Condoms"),"Yes","No")))</f>
        <v>No</v>
      </c>
      <c r="AA10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67" s="80" t="str">
        <f>IF(W:W="Pregnant","Pregnant",IF(AND(Z:Z="No",AA:AA="Yes"),"Adopter",IF(Z:Z="Yes","Continuing User",IF(AND(Z:Z="No",AA:AA="No"),"Non-user","Missing"))))</f>
        <v>Adopter</v>
      </c>
      <c r="AC1067" s="80">
        <f>VLOOKUP(N1067,Registration!O:P,2,FALSE)</f>
        <v>19</v>
      </c>
    </row>
    <row r="1068" spans="1:29" s="80" customFormat="1" ht="23.1" customHeight="1">
      <c r="A1068" s="80" t="s">
        <v>94</v>
      </c>
      <c r="B1068" s="80" t="s">
        <v>26</v>
      </c>
      <c r="C1068" s="80" t="s">
        <v>27</v>
      </c>
      <c r="D1068" s="82" t="s">
        <v>28</v>
      </c>
      <c r="E1068" s="82" t="s">
        <v>28</v>
      </c>
      <c r="F1068" s="80" t="s">
        <v>111</v>
      </c>
      <c r="G1068" s="80" t="s">
        <v>167</v>
      </c>
      <c r="H1068" s="80" t="s">
        <v>8159</v>
      </c>
      <c r="I1068" s="80" t="s">
        <v>8160</v>
      </c>
      <c r="J1068" s="80">
        <v>16</v>
      </c>
      <c r="K1068" s="80">
        <v>11</v>
      </c>
      <c r="L1068" s="80">
        <v>2018</v>
      </c>
      <c r="M1068" s="76">
        <f t="shared" si="16"/>
        <v>43420</v>
      </c>
      <c r="N1068" s="80" t="s">
        <v>1056</v>
      </c>
      <c r="O1068" s="80">
        <v>17</v>
      </c>
      <c r="P1068" s="82" t="s">
        <v>4506</v>
      </c>
      <c r="Q1068" s="82" t="s">
        <v>4456</v>
      </c>
      <c r="R1068" s="82" t="s">
        <v>4507</v>
      </c>
      <c r="S1068" s="82" t="s">
        <v>4508</v>
      </c>
      <c r="T1068" s="82" t="s">
        <v>4456</v>
      </c>
      <c r="U1068" s="82" t="s">
        <v>4456</v>
      </c>
      <c r="V1068" s="80" t="s">
        <v>4456</v>
      </c>
      <c r="W1068" s="82" t="s">
        <v>173</v>
      </c>
      <c r="X1068" s="82" t="s">
        <v>4517</v>
      </c>
      <c r="Y1068" s="82" t="s">
        <v>4457</v>
      </c>
      <c r="Z1068" s="80" t="str">
        <f>IF(OR(R:R="",S:S=""),"Missing",IF(OR(S:S="Both EC and Condoms",S:S="Condom",S:S="EC"),"Yes",IF(AND(R:R&lt;&gt;"0: No Method",R:R&lt;&gt;"6: EC",R:R&lt;&gt;"5: Condoms"),"Yes","No")))</f>
        <v>No</v>
      </c>
      <c r="AA10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68" s="80" t="str">
        <f>IF(W:W="Pregnant","Pregnant",IF(AND(Z:Z="No",AA:AA="Yes"),"Adopter",IF(Z:Z="Yes","Continuing User",IF(AND(Z:Z="No",AA:AA="No"),"Non-user","Missing"))))</f>
        <v>Adopter</v>
      </c>
      <c r="AC1068" s="80">
        <f>VLOOKUP(N1068,Registration!O:P,2,FALSE)</f>
        <v>17</v>
      </c>
    </row>
    <row r="1069" spans="1:29" s="80" customFormat="1" ht="23.1" customHeight="1">
      <c r="A1069" s="80" t="s">
        <v>94</v>
      </c>
      <c r="B1069" s="80" t="s">
        <v>26</v>
      </c>
      <c r="C1069" s="80" t="s">
        <v>27</v>
      </c>
      <c r="D1069" s="82" t="s">
        <v>28</v>
      </c>
      <c r="E1069" s="82" t="s">
        <v>28</v>
      </c>
      <c r="F1069" s="80" t="s">
        <v>95</v>
      </c>
      <c r="G1069" s="80" t="s">
        <v>2811</v>
      </c>
      <c r="H1069" s="80" t="s">
        <v>8154</v>
      </c>
      <c r="I1069" s="80" t="s">
        <v>8155</v>
      </c>
      <c r="J1069" s="80">
        <v>16</v>
      </c>
      <c r="K1069" s="80">
        <v>11</v>
      </c>
      <c r="L1069" s="80">
        <v>2018</v>
      </c>
      <c r="M1069" s="76">
        <f t="shared" si="16"/>
        <v>43420</v>
      </c>
      <c r="N1069" s="80" t="s">
        <v>2822</v>
      </c>
      <c r="O1069" s="80">
        <v>19</v>
      </c>
      <c r="P1069" s="82" t="s">
        <v>4506</v>
      </c>
      <c r="Q1069" s="82" t="s">
        <v>4456</v>
      </c>
      <c r="R1069" s="82" t="s">
        <v>4507</v>
      </c>
      <c r="S1069" s="82" t="s">
        <v>4508</v>
      </c>
      <c r="T1069" s="82" t="s">
        <v>4456</v>
      </c>
      <c r="U1069" s="82" t="s">
        <v>4457</v>
      </c>
      <c r="V1069" s="82" t="s">
        <v>4457</v>
      </c>
      <c r="W1069" s="82" t="s">
        <v>173</v>
      </c>
      <c r="X1069" s="82" t="s">
        <v>4516</v>
      </c>
      <c r="Y1069" s="82" t="s">
        <v>4456</v>
      </c>
      <c r="Z1069" s="80" t="str">
        <f>IF(OR(R:R="",S:S=""),"Missing",IF(OR(S:S="Both EC and Condoms",S:S="Condom",S:S="EC"),"Yes",IF(AND(R:R&lt;&gt;"0: No Method",R:R&lt;&gt;"6: EC",R:R&lt;&gt;"5: Condoms"),"Yes","No")))</f>
        <v>No</v>
      </c>
      <c r="AA10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69" s="80" t="str">
        <f>IF(W:W="Pregnant","Pregnant",IF(AND(Z:Z="No",AA:AA="Yes"),"Adopter",IF(Z:Z="Yes","Continuing User",IF(AND(Z:Z="No",AA:AA="No"),"Non-user","Missing"))))</f>
        <v>Adopter</v>
      </c>
      <c r="AC1069" s="80">
        <f>VLOOKUP(N1069,Registration!O:P,2,FALSE)</f>
        <v>19</v>
      </c>
    </row>
    <row r="1070" spans="1:29" s="80" customFormat="1" ht="23.1" customHeight="1">
      <c r="A1070" s="80" t="s">
        <v>94</v>
      </c>
      <c r="B1070" s="80" t="s">
        <v>26</v>
      </c>
      <c r="C1070" s="80" t="s">
        <v>27</v>
      </c>
      <c r="D1070" s="82" t="s">
        <v>28</v>
      </c>
      <c r="E1070" s="82" t="s">
        <v>28</v>
      </c>
      <c r="F1070" s="80" t="s">
        <v>95</v>
      </c>
      <c r="G1070" s="80" t="s">
        <v>2811</v>
      </c>
      <c r="H1070" s="80" t="s">
        <v>8154</v>
      </c>
      <c r="I1070" s="80" t="s">
        <v>8155</v>
      </c>
      <c r="J1070" s="80">
        <v>16</v>
      </c>
      <c r="K1070" s="80">
        <v>11</v>
      </c>
      <c r="L1070" s="80">
        <v>2018</v>
      </c>
      <c r="M1070" s="76">
        <f t="shared" si="16"/>
        <v>43420</v>
      </c>
      <c r="N1070" s="80" t="s">
        <v>2824</v>
      </c>
      <c r="O1070" s="80">
        <v>19</v>
      </c>
      <c r="P1070" s="82" t="s">
        <v>4506</v>
      </c>
      <c r="Q1070" s="82" t="s">
        <v>4456</v>
      </c>
      <c r="R1070" s="82" t="s">
        <v>4507</v>
      </c>
      <c r="S1070" s="82" t="s">
        <v>4508</v>
      </c>
      <c r="T1070" s="82" t="s">
        <v>4456</v>
      </c>
      <c r="U1070" s="82" t="s">
        <v>4457</v>
      </c>
      <c r="V1070" s="82" t="s">
        <v>4457</v>
      </c>
      <c r="W1070" s="82" t="s">
        <v>173</v>
      </c>
      <c r="X1070" s="82" t="s">
        <v>4517</v>
      </c>
      <c r="Y1070" s="82" t="s">
        <v>4457</v>
      </c>
      <c r="Z1070" s="80" t="str">
        <f>IF(OR(R:R="",S:S=""),"Missing",IF(OR(S:S="Both EC and Condoms",S:S="Condom",S:S="EC"),"Yes",IF(AND(R:R&lt;&gt;"0: No Method",R:R&lt;&gt;"6: EC",R:R&lt;&gt;"5: Condoms"),"Yes","No")))</f>
        <v>No</v>
      </c>
      <c r="AA10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70" s="80" t="str">
        <f>IF(W:W="Pregnant","Pregnant",IF(AND(Z:Z="No",AA:AA="Yes"),"Adopter",IF(Z:Z="Yes","Continuing User",IF(AND(Z:Z="No",AA:AA="No"),"Non-user","Missing"))))</f>
        <v>Adopter</v>
      </c>
      <c r="AC1070" s="80">
        <f>VLOOKUP(N1070,Registration!O:P,2,FALSE)</f>
        <v>19</v>
      </c>
    </row>
    <row r="1071" spans="1:29" s="80" customFormat="1" ht="23.1" customHeight="1">
      <c r="A1071" s="80" t="s">
        <v>94</v>
      </c>
      <c r="B1071" s="80" t="s">
        <v>26</v>
      </c>
      <c r="C1071" s="80" t="s">
        <v>27</v>
      </c>
      <c r="D1071" s="82" t="s">
        <v>28</v>
      </c>
      <c r="E1071" s="82" t="s">
        <v>28</v>
      </c>
      <c r="F1071" s="80" t="s">
        <v>95</v>
      </c>
      <c r="G1071" s="80" t="s">
        <v>2811</v>
      </c>
      <c r="H1071" s="80" t="s">
        <v>8154</v>
      </c>
      <c r="I1071" s="80" t="s">
        <v>8155</v>
      </c>
      <c r="J1071" s="80">
        <v>16</v>
      </c>
      <c r="K1071" s="80">
        <v>11</v>
      </c>
      <c r="L1071" s="80">
        <v>2018</v>
      </c>
      <c r="M1071" s="76">
        <f t="shared" si="16"/>
        <v>43420</v>
      </c>
      <c r="N1071" s="80" t="s">
        <v>2826</v>
      </c>
      <c r="O1071" s="80">
        <v>19</v>
      </c>
      <c r="P1071" s="82" t="s">
        <v>4506</v>
      </c>
      <c r="Q1071" s="82" t="s">
        <v>4456</v>
      </c>
      <c r="R1071" s="82" t="s">
        <v>4507</v>
      </c>
      <c r="S1071" s="82" t="s">
        <v>4508</v>
      </c>
      <c r="T1071" s="82" t="s">
        <v>4456</v>
      </c>
      <c r="U1071" s="82" t="s">
        <v>4457</v>
      </c>
      <c r="V1071" s="82" t="s">
        <v>4457</v>
      </c>
      <c r="W1071" s="82" t="s">
        <v>173</v>
      </c>
      <c r="X1071" s="82" t="s">
        <v>4517</v>
      </c>
      <c r="Y1071" s="82" t="s">
        <v>4457</v>
      </c>
      <c r="Z1071" s="80" t="str">
        <f>IF(OR(R:R="",S:S=""),"Missing",IF(OR(S:S="Both EC and Condoms",S:S="Condom",S:S="EC"),"Yes",IF(AND(R:R&lt;&gt;"0: No Method",R:R&lt;&gt;"6: EC",R:R&lt;&gt;"5: Condoms"),"Yes","No")))</f>
        <v>No</v>
      </c>
      <c r="AA10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71" s="80" t="str">
        <f>IF(W:W="Pregnant","Pregnant",IF(AND(Z:Z="No",AA:AA="Yes"),"Adopter",IF(Z:Z="Yes","Continuing User",IF(AND(Z:Z="No",AA:AA="No"),"Non-user","Missing"))))</f>
        <v>Adopter</v>
      </c>
      <c r="AC1071" s="80">
        <f>VLOOKUP(N1071,Registration!O:P,2,FALSE)</f>
        <v>19</v>
      </c>
    </row>
    <row r="1072" spans="1:29" s="80" customFormat="1" ht="23.1" customHeight="1">
      <c r="A1072" s="80" t="s">
        <v>94</v>
      </c>
      <c r="B1072" s="80" t="s">
        <v>26</v>
      </c>
      <c r="C1072" s="80" t="s">
        <v>27</v>
      </c>
      <c r="D1072" s="82" t="s">
        <v>28</v>
      </c>
      <c r="E1072" s="82" t="s">
        <v>28</v>
      </c>
      <c r="F1072" s="80" t="s">
        <v>95</v>
      </c>
      <c r="G1072" s="80" t="s">
        <v>2811</v>
      </c>
      <c r="H1072" s="80" t="s">
        <v>8154</v>
      </c>
      <c r="I1072" s="80" t="s">
        <v>8155</v>
      </c>
      <c r="J1072" s="80">
        <v>16</v>
      </c>
      <c r="K1072" s="80">
        <v>11</v>
      </c>
      <c r="L1072" s="80">
        <v>2018</v>
      </c>
      <c r="M1072" s="76">
        <f t="shared" si="16"/>
        <v>43420</v>
      </c>
      <c r="N1072" s="80" t="s">
        <v>2828</v>
      </c>
      <c r="O1072" s="80">
        <v>16</v>
      </c>
      <c r="P1072" s="82" t="s">
        <v>4506</v>
      </c>
      <c r="Q1072" s="82" t="s">
        <v>4456</v>
      </c>
      <c r="R1072" s="82" t="s">
        <v>4507</v>
      </c>
      <c r="S1072" s="82" t="s">
        <v>4508</v>
      </c>
      <c r="T1072" s="82" t="s">
        <v>4456</v>
      </c>
      <c r="U1072" s="82" t="s">
        <v>4456</v>
      </c>
      <c r="V1072" s="80" t="s">
        <v>4456</v>
      </c>
      <c r="W1072" s="82" t="s">
        <v>173</v>
      </c>
      <c r="X1072" s="82" t="s">
        <v>4524</v>
      </c>
      <c r="Y1072" s="82" t="s">
        <v>4457</v>
      </c>
      <c r="Z1072" s="80" t="str">
        <f>IF(OR(R:R="",S:S=""),"Missing",IF(OR(S:S="Both EC and Condoms",S:S="Condom",S:S="EC"),"Yes",IF(AND(R:R&lt;&gt;"0: No Method",R:R&lt;&gt;"6: EC",R:R&lt;&gt;"5: Condoms"),"Yes","No")))</f>
        <v>No</v>
      </c>
      <c r="AA10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72" s="80" t="str">
        <f>IF(W:W="Pregnant","Pregnant",IF(AND(Z:Z="No",AA:AA="Yes"),"Adopter",IF(Z:Z="Yes","Continuing User",IF(AND(Z:Z="No",AA:AA="No"),"Non-user","Missing"))))</f>
        <v>Adopter</v>
      </c>
      <c r="AC1072" s="80">
        <f>VLOOKUP(N1072,Registration!O:P,2,FALSE)</f>
        <v>16</v>
      </c>
    </row>
    <row r="1073" spans="1:29" s="80" customFormat="1" ht="23.1" customHeight="1">
      <c r="A1073" s="80" t="s">
        <v>94</v>
      </c>
      <c r="B1073" s="80" t="s">
        <v>26</v>
      </c>
      <c r="C1073" s="80" t="s">
        <v>27</v>
      </c>
      <c r="D1073" s="82" t="s">
        <v>28</v>
      </c>
      <c r="E1073" s="82" t="s">
        <v>28</v>
      </c>
      <c r="F1073" s="80" t="s">
        <v>95</v>
      </c>
      <c r="G1073" s="80" t="s">
        <v>2811</v>
      </c>
      <c r="H1073" s="80" t="s">
        <v>8154</v>
      </c>
      <c r="I1073" s="80" t="s">
        <v>8155</v>
      </c>
      <c r="J1073" s="80">
        <v>16</v>
      </c>
      <c r="K1073" s="80">
        <v>11</v>
      </c>
      <c r="L1073" s="80">
        <v>2018</v>
      </c>
      <c r="M1073" s="76">
        <f t="shared" si="16"/>
        <v>43420</v>
      </c>
      <c r="N1073" s="80" t="s">
        <v>2834</v>
      </c>
      <c r="O1073" s="80">
        <v>19</v>
      </c>
      <c r="P1073" s="82" t="s">
        <v>4506</v>
      </c>
      <c r="Q1073" s="82" t="s">
        <v>4456</v>
      </c>
      <c r="R1073" s="82" t="s">
        <v>4507</v>
      </c>
      <c r="S1073" s="82" t="s">
        <v>4508</v>
      </c>
      <c r="T1073" s="82" t="s">
        <v>4456</v>
      </c>
      <c r="U1073" s="82" t="s">
        <v>4457</v>
      </c>
      <c r="V1073" s="82" t="s">
        <v>4457</v>
      </c>
      <c r="W1073" s="82" t="s">
        <v>173</v>
      </c>
      <c r="X1073" s="82" t="s">
        <v>4524</v>
      </c>
      <c r="Y1073" s="82" t="s">
        <v>4457</v>
      </c>
      <c r="Z1073" s="80" t="str">
        <f>IF(OR(R:R="",S:S=""),"Missing",IF(OR(S:S="Both EC and Condoms",S:S="Condom",S:S="EC"),"Yes",IF(AND(R:R&lt;&gt;"0: No Method",R:R&lt;&gt;"6: EC",R:R&lt;&gt;"5: Condoms"),"Yes","No")))</f>
        <v>No</v>
      </c>
      <c r="AA10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73" s="80" t="str">
        <f>IF(W:W="Pregnant","Pregnant",IF(AND(Z:Z="No",AA:AA="Yes"),"Adopter",IF(Z:Z="Yes","Continuing User",IF(AND(Z:Z="No",AA:AA="No"),"Non-user","Missing"))))</f>
        <v>Adopter</v>
      </c>
      <c r="AC1073" s="80">
        <f>VLOOKUP(N1073,Registration!O:P,2,FALSE)</f>
        <v>19</v>
      </c>
    </row>
    <row r="1074" spans="1:29" s="80" customFormat="1" ht="23.1" customHeight="1">
      <c r="A1074" s="80" t="s">
        <v>94</v>
      </c>
      <c r="B1074" s="80" t="s">
        <v>26</v>
      </c>
      <c r="C1074" s="80" t="s">
        <v>27</v>
      </c>
      <c r="D1074" s="82" t="s">
        <v>28</v>
      </c>
      <c r="E1074" s="82" t="s">
        <v>28</v>
      </c>
      <c r="F1074" s="80" t="s">
        <v>95</v>
      </c>
      <c r="G1074" s="80" t="s">
        <v>2811</v>
      </c>
      <c r="H1074" s="80" t="s">
        <v>8154</v>
      </c>
      <c r="I1074" s="80" t="s">
        <v>8155</v>
      </c>
      <c r="J1074" s="80">
        <v>16</v>
      </c>
      <c r="K1074" s="80">
        <v>11</v>
      </c>
      <c r="L1074" s="80">
        <v>2018</v>
      </c>
      <c r="M1074" s="76">
        <f t="shared" si="16"/>
        <v>43420</v>
      </c>
      <c r="N1074" s="80" t="s">
        <v>2835</v>
      </c>
      <c r="O1074" s="80">
        <v>17</v>
      </c>
      <c r="P1074" s="82" t="s">
        <v>4506</v>
      </c>
      <c r="Q1074" s="82" t="s">
        <v>4456</v>
      </c>
      <c r="R1074" s="82" t="s">
        <v>4507</v>
      </c>
      <c r="S1074" s="82" t="s">
        <v>4508</v>
      </c>
      <c r="T1074" s="82" t="s">
        <v>4456</v>
      </c>
      <c r="U1074" s="82" t="s">
        <v>4456</v>
      </c>
      <c r="V1074" s="80" t="s">
        <v>4456</v>
      </c>
      <c r="W1074" s="82" t="s">
        <v>173</v>
      </c>
      <c r="X1074" s="82" t="s">
        <v>4517</v>
      </c>
      <c r="Y1074" s="82" t="s">
        <v>4457</v>
      </c>
      <c r="Z1074" s="80" t="str">
        <f>IF(OR(R:R="",S:S=""),"Missing",IF(OR(S:S="Both EC and Condoms",S:S="Condom",S:S="EC"),"Yes",IF(AND(R:R&lt;&gt;"0: No Method",R:R&lt;&gt;"6: EC",R:R&lt;&gt;"5: Condoms"),"Yes","No")))</f>
        <v>No</v>
      </c>
      <c r="AA10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74" s="80" t="str">
        <f>IF(W:W="Pregnant","Pregnant",IF(AND(Z:Z="No",AA:AA="Yes"),"Adopter",IF(Z:Z="Yes","Continuing User",IF(AND(Z:Z="No",AA:AA="No"),"Non-user","Missing"))))</f>
        <v>Adopter</v>
      </c>
      <c r="AC1074" s="80">
        <f>VLOOKUP(N1074,Registration!O:P,2,FALSE)</f>
        <v>19</v>
      </c>
    </row>
    <row r="1075" spans="1:29" s="80" customFormat="1" ht="23.1" customHeight="1">
      <c r="A1075" s="80" t="s">
        <v>94</v>
      </c>
      <c r="B1075" s="80" t="s">
        <v>26</v>
      </c>
      <c r="C1075" s="80" t="s">
        <v>27</v>
      </c>
      <c r="D1075" s="82" t="s">
        <v>28</v>
      </c>
      <c r="E1075" s="82" t="s">
        <v>28</v>
      </c>
      <c r="F1075" s="80" t="s">
        <v>95</v>
      </c>
      <c r="G1075" s="80" t="s">
        <v>2811</v>
      </c>
      <c r="H1075" s="80" t="s">
        <v>8154</v>
      </c>
      <c r="I1075" s="80" t="s">
        <v>8155</v>
      </c>
      <c r="J1075" s="80">
        <v>16</v>
      </c>
      <c r="K1075" s="80">
        <v>11</v>
      </c>
      <c r="L1075" s="80">
        <v>2018</v>
      </c>
      <c r="M1075" s="76">
        <f t="shared" si="16"/>
        <v>43420</v>
      </c>
      <c r="N1075" s="80" t="s">
        <v>2840</v>
      </c>
      <c r="O1075" s="80">
        <v>19</v>
      </c>
      <c r="P1075" s="82" t="s">
        <v>4506</v>
      </c>
      <c r="Q1075" s="82" t="s">
        <v>4456</v>
      </c>
      <c r="R1075" s="82" t="s">
        <v>4507</v>
      </c>
      <c r="S1075" s="82" t="s">
        <v>4508</v>
      </c>
      <c r="T1075" s="82" t="s">
        <v>4456</v>
      </c>
      <c r="U1075" s="82" t="s">
        <v>4457</v>
      </c>
      <c r="V1075" s="82" t="s">
        <v>4457</v>
      </c>
      <c r="W1075" s="82" t="s">
        <v>173</v>
      </c>
      <c r="X1075" s="82" t="s">
        <v>4516</v>
      </c>
      <c r="Y1075" s="82" t="s">
        <v>4456</v>
      </c>
      <c r="Z1075" s="80" t="str">
        <f>IF(OR(R:R="",S:S=""),"Missing",IF(OR(S:S="Both EC and Condoms",S:S="Condom",S:S="EC"),"Yes",IF(AND(R:R&lt;&gt;"0: No Method",R:R&lt;&gt;"6: EC",R:R&lt;&gt;"5: Condoms"),"Yes","No")))</f>
        <v>No</v>
      </c>
      <c r="AA10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75" s="80" t="str">
        <f>IF(W:W="Pregnant","Pregnant",IF(AND(Z:Z="No",AA:AA="Yes"),"Adopter",IF(Z:Z="Yes","Continuing User",IF(AND(Z:Z="No",AA:AA="No"),"Non-user","Missing"))))</f>
        <v>Adopter</v>
      </c>
      <c r="AC1075" s="80">
        <f>VLOOKUP(N1075,Registration!O:P,2,FALSE)</f>
        <v>19</v>
      </c>
    </row>
    <row r="1076" spans="1:29" s="80" customFormat="1" ht="23.1" customHeight="1">
      <c r="A1076" s="80" t="s">
        <v>94</v>
      </c>
      <c r="B1076" s="80" t="s">
        <v>26</v>
      </c>
      <c r="C1076" s="80" t="s">
        <v>27</v>
      </c>
      <c r="D1076" s="82" t="s">
        <v>28</v>
      </c>
      <c r="E1076" s="82" t="s">
        <v>28</v>
      </c>
      <c r="F1076" s="80" t="s">
        <v>95</v>
      </c>
      <c r="G1076" s="80" t="s">
        <v>2811</v>
      </c>
      <c r="H1076" s="80" t="s">
        <v>8154</v>
      </c>
      <c r="I1076" s="80" t="s">
        <v>8155</v>
      </c>
      <c r="J1076" s="80">
        <v>16</v>
      </c>
      <c r="K1076" s="80">
        <v>11</v>
      </c>
      <c r="L1076" s="80">
        <v>2018</v>
      </c>
      <c r="M1076" s="76">
        <f t="shared" si="16"/>
        <v>43420</v>
      </c>
      <c r="N1076" s="80" t="s">
        <v>2832</v>
      </c>
      <c r="O1076" s="80">
        <v>18</v>
      </c>
      <c r="P1076" s="82" t="s">
        <v>4506</v>
      </c>
      <c r="Q1076" s="82" t="s">
        <v>4456</v>
      </c>
      <c r="R1076" s="82" t="s">
        <v>4507</v>
      </c>
      <c r="S1076" s="82" t="s">
        <v>4508</v>
      </c>
      <c r="T1076" s="82" t="s">
        <v>4456</v>
      </c>
      <c r="U1076" s="82" t="s">
        <v>4457</v>
      </c>
      <c r="V1076" s="82" t="s">
        <v>4457</v>
      </c>
      <c r="W1076" s="82" t="s">
        <v>173</v>
      </c>
      <c r="X1076" s="82" t="s">
        <v>4524</v>
      </c>
      <c r="Y1076" s="82" t="s">
        <v>4457</v>
      </c>
      <c r="Z1076" s="80" t="str">
        <f>IF(OR(R:R="",S:S=""),"Missing",IF(OR(S:S="Both EC and Condoms",S:S="Condom",S:S="EC"),"Yes",IF(AND(R:R&lt;&gt;"0: No Method",R:R&lt;&gt;"6: EC",R:R&lt;&gt;"5: Condoms"),"Yes","No")))</f>
        <v>No</v>
      </c>
      <c r="AA10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76" s="80" t="str">
        <f>IF(W:W="Pregnant","Pregnant",IF(AND(Z:Z="No",AA:AA="Yes"),"Adopter",IF(Z:Z="Yes","Continuing User",IF(AND(Z:Z="No",AA:AA="No"),"Non-user","Missing"))))</f>
        <v>Adopter</v>
      </c>
      <c r="AC1076" s="80">
        <f>VLOOKUP(N1076,Registration!O:P,2,FALSE)</f>
        <v>19</v>
      </c>
    </row>
    <row r="1077" spans="1:29" s="80" customFormat="1" ht="23.1" customHeight="1">
      <c r="A1077" s="80" t="s">
        <v>94</v>
      </c>
      <c r="B1077" s="80" t="s">
        <v>26</v>
      </c>
      <c r="C1077" s="80" t="s">
        <v>27</v>
      </c>
      <c r="D1077" s="82" t="s">
        <v>28</v>
      </c>
      <c r="E1077" s="82" t="s">
        <v>28</v>
      </c>
      <c r="F1077" s="80" t="s">
        <v>95</v>
      </c>
      <c r="G1077" s="80" t="s">
        <v>2811</v>
      </c>
      <c r="H1077" s="80" t="s">
        <v>8154</v>
      </c>
      <c r="I1077" s="80" t="s">
        <v>8155</v>
      </c>
      <c r="J1077" s="80">
        <v>16</v>
      </c>
      <c r="K1077" s="80">
        <v>11</v>
      </c>
      <c r="L1077" s="80">
        <v>2018</v>
      </c>
      <c r="M1077" s="76">
        <f t="shared" si="16"/>
        <v>43420</v>
      </c>
      <c r="N1077" s="80" t="s">
        <v>2842</v>
      </c>
      <c r="O1077" s="80">
        <v>17</v>
      </c>
      <c r="P1077" s="82" t="s">
        <v>4506</v>
      </c>
      <c r="Q1077" s="82" t="s">
        <v>4456</v>
      </c>
      <c r="R1077" s="82" t="s">
        <v>4507</v>
      </c>
      <c r="S1077" s="82" t="s">
        <v>4508</v>
      </c>
      <c r="T1077" s="82" t="s">
        <v>4456</v>
      </c>
      <c r="U1077" s="82" t="s">
        <v>4456</v>
      </c>
      <c r="V1077" s="80" t="s">
        <v>4456</v>
      </c>
      <c r="W1077" s="82" t="s">
        <v>173</v>
      </c>
      <c r="X1077" s="80" t="s">
        <v>4518</v>
      </c>
      <c r="Y1077" s="82" t="s">
        <v>4456</v>
      </c>
      <c r="Z1077" s="80" t="str">
        <f>IF(OR(R:R="",S:S=""),"Missing",IF(OR(S:S="Both EC and Condoms",S:S="Condom",S:S="EC"),"Yes",IF(AND(R:R&lt;&gt;"0: No Method",R:R&lt;&gt;"6: EC",R:R&lt;&gt;"5: Condoms"),"Yes","No")))</f>
        <v>No</v>
      </c>
      <c r="AA10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77" s="80" t="str">
        <f>IF(W:W="Pregnant","Pregnant",IF(AND(Z:Z="No",AA:AA="Yes"),"Adopter",IF(Z:Z="Yes","Continuing User",IF(AND(Z:Z="No",AA:AA="No"),"Non-user","Missing"))))</f>
        <v>Adopter</v>
      </c>
      <c r="AC1077" s="80">
        <f>VLOOKUP(N1077,Registration!O:P,2,FALSE)</f>
        <v>17</v>
      </c>
    </row>
    <row r="1078" spans="1:29" s="80" customFormat="1" ht="23.1" customHeight="1">
      <c r="A1078" s="80" t="s">
        <v>94</v>
      </c>
      <c r="B1078" s="80" t="s">
        <v>26</v>
      </c>
      <c r="C1078" s="80" t="s">
        <v>27</v>
      </c>
      <c r="D1078" s="82" t="s">
        <v>28</v>
      </c>
      <c r="E1078" s="82" t="s">
        <v>28</v>
      </c>
      <c r="F1078" s="80" t="s">
        <v>95</v>
      </c>
      <c r="G1078" s="80" t="s">
        <v>2811</v>
      </c>
      <c r="H1078" s="80" t="s">
        <v>8154</v>
      </c>
      <c r="I1078" s="80" t="s">
        <v>8155</v>
      </c>
      <c r="J1078" s="80">
        <v>16</v>
      </c>
      <c r="K1078" s="80">
        <v>11</v>
      </c>
      <c r="L1078" s="80">
        <v>2018</v>
      </c>
      <c r="M1078" s="76">
        <f t="shared" si="16"/>
        <v>43420</v>
      </c>
      <c r="N1078" s="80" t="s">
        <v>2813</v>
      </c>
      <c r="O1078" s="80">
        <v>19</v>
      </c>
      <c r="P1078" s="82" t="s">
        <v>4506</v>
      </c>
      <c r="Q1078" s="82" t="s">
        <v>4456</v>
      </c>
      <c r="R1078" s="82" t="s">
        <v>4507</v>
      </c>
      <c r="S1078" s="82" t="s">
        <v>4508</v>
      </c>
      <c r="T1078" s="82" t="s">
        <v>4456</v>
      </c>
      <c r="U1078" s="82" t="s">
        <v>4457</v>
      </c>
      <c r="V1078" s="82" t="s">
        <v>4457</v>
      </c>
      <c r="W1078" s="82" t="s">
        <v>173</v>
      </c>
      <c r="X1078" s="82" t="s">
        <v>4507</v>
      </c>
      <c r="Y1078" s="82" t="s">
        <v>4456</v>
      </c>
      <c r="Z1078" s="80" t="str">
        <f>IF(OR(R:R="",S:S=""),"Missing",IF(OR(S:S="Both EC and Condoms",S:S="Condom",S:S="EC"),"Yes",IF(AND(R:R&lt;&gt;"0: No Method",R:R&lt;&gt;"6: EC",R:R&lt;&gt;"5: Condoms"),"Yes","No")))</f>
        <v>No</v>
      </c>
      <c r="AA10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78" s="80" t="s">
        <v>4509</v>
      </c>
      <c r="AC1078" s="80">
        <f>VLOOKUP(N1078,Registration!O:P,2,FALSE)</f>
        <v>19</v>
      </c>
    </row>
    <row r="1079" spans="1:29" s="80" customFormat="1" ht="23.1" customHeight="1">
      <c r="A1079" s="80" t="s">
        <v>94</v>
      </c>
      <c r="B1079" s="80" t="s">
        <v>26</v>
      </c>
      <c r="C1079" s="80" t="s">
        <v>27</v>
      </c>
      <c r="D1079" s="82" t="s">
        <v>28</v>
      </c>
      <c r="E1079" s="82" t="s">
        <v>28</v>
      </c>
      <c r="F1079" s="80" t="s">
        <v>95</v>
      </c>
      <c r="G1079" s="80" t="s">
        <v>2811</v>
      </c>
      <c r="H1079" s="80" t="s">
        <v>8154</v>
      </c>
      <c r="I1079" s="80" t="s">
        <v>8155</v>
      </c>
      <c r="J1079" s="80">
        <v>16</v>
      </c>
      <c r="K1079" s="80">
        <v>11</v>
      </c>
      <c r="L1079" s="80">
        <v>2018</v>
      </c>
      <c r="M1079" s="76">
        <f t="shared" si="16"/>
        <v>43420</v>
      </c>
      <c r="N1079" s="80" t="s">
        <v>2838</v>
      </c>
      <c r="O1079" s="80">
        <v>18</v>
      </c>
      <c r="P1079" s="82" t="s">
        <v>4506</v>
      </c>
      <c r="Q1079" s="82" t="s">
        <v>4456</v>
      </c>
      <c r="R1079" s="82" t="s">
        <v>4507</v>
      </c>
      <c r="S1079" s="82" t="s">
        <v>4508</v>
      </c>
      <c r="T1079" s="82" t="s">
        <v>4456</v>
      </c>
      <c r="U1079" s="82" t="s">
        <v>4457</v>
      </c>
      <c r="V1079" s="82" t="s">
        <v>4457</v>
      </c>
      <c r="W1079" s="82" t="s">
        <v>173</v>
      </c>
      <c r="X1079" s="82" t="s">
        <v>4524</v>
      </c>
      <c r="Y1079" s="82" t="s">
        <v>4457</v>
      </c>
      <c r="Z1079" s="80" t="str">
        <f>IF(OR(R:R="",S:S=""),"Missing",IF(OR(S:S="Both EC and Condoms",S:S="Condom",S:S="EC"),"Yes",IF(AND(R:R&lt;&gt;"0: No Method",R:R&lt;&gt;"6: EC",R:R&lt;&gt;"5: Condoms"),"Yes","No")))</f>
        <v>No</v>
      </c>
      <c r="AA10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79" s="80" t="str">
        <f>IF(W:W="Pregnant","Pregnant",IF(AND(Z:Z="No",AA:AA="Yes"),"Adopter",IF(Z:Z="Yes","Continuing User",IF(AND(Z:Z="No",AA:AA="No"),"Non-user","Missing"))))</f>
        <v>Adopter</v>
      </c>
      <c r="AC1079" s="80">
        <f>VLOOKUP(N1079,Registration!O:P,2,FALSE)</f>
        <v>18</v>
      </c>
    </row>
    <row r="1080" spans="1:29" s="80" customFormat="1" ht="23.1" customHeight="1">
      <c r="A1080" s="80" t="s">
        <v>94</v>
      </c>
      <c r="B1080" s="80" t="s">
        <v>26</v>
      </c>
      <c r="C1080" s="80" t="s">
        <v>27</v>
      </c>
      <c r="D1080" s="82" t="s">
        <v>28</v>
      </c>
      <c r="E1080" s="82" t="s">
        <v>28</v>
      </c>
      <c r="F1080" s="80" t="s">
        <v>95</v>
      </c>
      <c r="G1080" s="80" t="s">
        <v>2811</v>
      </c>
      <c r="H1080" s="80" t="s">
        <v>8154</v>
      </c>
      <c r="I1080" s="80" t="s">
        <v>8155</v>
      </c>
      <c r="J1080" s="80">
        <v>16</v>
      </c>
      <c r="K1080" s="80">
        <v>11</v>
      </c>
      <c r="L1080" s="80">
        <v>2018</v>
      </c>
      <c r="M1080" s="76">
        <f t="shared" si="16"/>
        <v>43420</v>
      </c>
      <c r="N1080" s="80" t="s">
        <v>2830</v>
      </c>
      <c r="O1080" s="80">
        <v>19</v>
      </c>
      <c r="P1080" s="82" t="s">
        <v>4506</v>
      </c>
      <c r="Q1080" s="82" t="s">
        <v>4456</v>
      </c>
      <c r="R1080" s="82" t="s">
        <v>4507</v>
      </c>
      <c r="S1080" s="82" t="s">
        <v>4508</v>
      </c>
      <c r="T1080" s="82" t="s">
        <v>4456</v>
      </c>
      <c r="U1080" s="82" t="s">
        <v>4457</v>
      </c>
      <c r="V1080" s="82" t="s">
        <v>4457</v>
      </c>
      <c r="W1080" s="82" t="s">
        <v>173</v>
      </c>
      <c r="X1080" s="82" t="s">
        <v>4516</v>
      </c>
      <c r="Y1080" s="82" t="s">
        <v>4456</v>
      </c>
      <c r="Z1080" s="80" t="str">
        <f>IF(OR(R:R="",S:S=""),"Missing",IF(OR(S:S="Both EC and Condoms",S:S="Condom",S:S="EC"),"Yes",IF(AND(R:R&lt;&gt;"0: No Method",R:R&lt;&gt;"6: EC",R:R&lt;&gt;"5: Condoms"),"Yes","No")))</f>
        <v>No</v>
      </c>
      <c r="AA10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80" s="80" t="str">
        <f>IF(W:W="Pregnant","Pregnant",IF(AND(Z:Z="No",AA:AA="Yes"),"Adopter",IF(Z:Z="Yes","Continuing User",IF(AND(Z:Z="No",AA:AA="No"),"Non-user","Missing"))))</f>
        <v>Adopter</v>
      </c>
      <c r="AC1080" s="80">
        <f>VLOOKUP(N1080,Registration!O:P,2,FALSE)</f>
        <v>19</v>
      </c>
    </row>
    <row r="1081" spans="1:29" s="80" customFormat="1" ht="23.1" customHeight="1">
      <c r="A1081" s="80" t="s">
        <v>94</v>
      </c>
      <c r="B1081" s="80" t="s">
        <v>26</v>
      </c>
      <c r="C1081" s="80" t="s">
        <v>27</v>
      </c>
      <c r="D1081" s="82" t="s">
        <v>28</v>
      </c>
      <c r="E1081" s="82" t="s">
        <v>28</v>
      </c>
      <c r="F1081" s="80" t="s">
        <v>95</v>
      </c>
      <c r="G1081" s="80" t="s">
        <v>2811</v>
      </c>
      <c r="H1081" s="80" t="s">
        <v>8154</v>
      </c>
      <c r="I1081" s="80" t="s">
        <v>8155</v>
      </c>
      <c r="J1081" s="80">
        <v>16</v>
      </c>
      <c r="K1081" s="80">
        <v>11</v>
      </c>
      <c r="L1081" s="80">
        <v>2018</v>
      </c>
      <c r="M1081" s="76">
        <f t="shared" si="16"/>
        <v>43420</v>
      </c>
      <c r="N1081" s="80" t="s">
        <v>2837</v>
      </c>
      <c r="O1081" s="80">
        <v>17</v>
      </c>
      <c r="P1081" s="82" t="s">
        <v>4506</v>
      </c>
      <c r="Q1081" s="82" t="s">
        <v>4456</v>
      </c>
      <c r="R1081" s="82" t="s">
        <v>4507</v>
      </c>
      <c r="S1081" s="82" t="s">
        <v>4508</v>
      </c>
      <c r="T1081" s="82" t="s">
        <v>4456</v>
      </c>
      <c r="U1081" s="82" t="s">
        <v>4456</v>
      </c>
      <c r="V1081" s="80" t="s">
        <v>4456</v>
      </c>
      <c r="W1081" s="82" t="s">
        <v>173</v>
      </c>
      <c r="X1081" s="82" t="s">
        <v>4516</v>
      </c>
      <c r="Y1081" s="82" t="s">
        <v>4456</v>
      </c>
      <c r="Z1081" s="80" t="str">
        <f>IF(OR(R:R="",S:S=""),"Missing",IF(OR(S:S="Both EC and Condoms",S:S="Condom",S:S="EC"),"Yes",IF(AND(R:R&lt;&gt;"0: No Method",R:R&lt;&gt;"6: EC",R:R&lt;&gt;"5: Condoms"),"Yes","No")))</f>
        <v>No</v>
      </c>
      <c r="AA10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81" s="80" t="str">
        <f>IF(W:W="Pregnant","Pregnant",IF(AND(Z:Z="No",AA:AA="Yes"),"Adopter",IF(Z:Z="Yes","Continuing User",IF(AND(Z:Z="No",AA:AA="No"),"Non-user","Missing"))))</f>
        <v>Adopter</v>
      </c>
      <c r="AC1081" s="80">
        <f>VLOOKUP(N1081,Registration!O:P,2,FALSE)</f>
        <v>17</v>
      </c>
    </row>
    <row r="1082" spans="1:29" s="80" customFormat="1" ht="23.1" customHeight="1">
      <c r="A1082" s="80" t="s">
        <v>94</v>
      </c>
      <c r="B1082" s="80" t="s">
        <v>26</v>
      </c>
      <c r="C1082" s="80" t="s">
        <v>27</v>
      </c>
      <c r="D1082" s="82" t="s">
        <v>28</v>
      </c>
      <c r="E1082" s="82" t="s">
        <v>28</v>
      </c>
      <c r="F1082" s="80" t="s">
        <v>95</v>
      </c>
      <c r="G1082" s="80" t="s">
        <v>2811</v>
      </c>
      <c r="H1082" s="80" t="s">
        <v>8154</v>
      </c>
      <c r="I1082" s="80" t="s">
        <v>8155</v>
      </c>
      <c r="J1082" s="80">
        <v>16</v>
      </c>
      <c r="K1082" s="80">
        <v>11</v>
      </c>
      <c r="L1082" s="80">
        <v>2018</v>
      </c>
      <c r="M1082" s="76">
        <f t="shared" si="16"/>
        <v>43420</v>
      </c>
      <c r="N1082" s="80" t="s">
        <v>2845</v>
      </c>
      <c r="O1082" s="80">
        <v>19</v>
      </c>
      <c r="P1082" s="82" t="s">
        <v>4506</v>
      </c>
      <c r="Q1082" s="82" t="s">
        <v>4456</v>
      </c>
      <c r="R1082" s="82" t="s">
        <v>4507</v>
      </c>
      <c r="S1082" s="82" t="s">
        <v>4508</v>
      </c>
      <c r="T1082" s="82" t="s">
        <v>4456</v>
      </c>
      <c r="U1082" s="82" t="s">
        <v>4457</v>
      </c>
      <c r="V1082" s="82" t="s">
        <v>4457</v>
      </c>
      <c r="W1082" s="82" t="s">
        <v>173</v>
      </c>
      <c r="X1082" s="80" t="s">
        <v>4518</v>
      </c>
      <c r="Y1082" s="82" t="s">
        <v>4457</v>
      </c>
      <c r="Z1082" s="80" t="str">
        <f>IF(OR(R:R="",S:S=""),"Missing",IF(OR(S:S="Both EC and Condoms",S:S="Condom",S:S="EC"),"Yes",IF(AND(R:R&lt;&gt;"0: No Method",R:R&lt;&gt;"6: EC",R:R&lt;&gt;"5: Condoms"),"Yes","No")))</f>
        <v>No</v>
      </c>
      <c r="AA10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82" s="80" t="str">
        <f>IF(W:W="Pregnant","Pregnant",IF(AND(Z:Z="No",AA:AA="Yes"),"Adopter",IF(Z:Z="Yes","Continuing User",IF(AND(Z:Z="No",AA:AA="No"),"Non-user","Missing"))))</f>
        <v>Adopter</v>
      </c>
      <c r="AC1082" s="80">
        <f>VLOOKUP(N1082,Registration!O:P,2,FALSE)</f>
        <v>19</v>
      </c>
    </row>
    <row r="1083" spans="1:29" s="80" customFormat="1" ht="23.1" customHeight="1">
      <c r="A1083" s="80" t="s">
        <v>94</v>
      </c>
      <c r="B1083" s="80" t="s">
        <v>26</v>
      </c>
      <c r="C1083" s="80" t="s">
        <v>27</v>
      </c>
      <c r="D1083" s="82" t="s">
        <v>28</v>
      </c>
      <c r="E1083" s="82" t="s">
        <v>28</v>
      </c>
      <c r="F1083" s="80" t="s">
        <v>95</v>
      </c>
      <c r="G1083" s="80" t="s">
        <v>2811</v>
      </c>
      <c r="H1083" s="80" t="s">
        <v>8154</v>
      </c>
      <c r="I1083" s="80" t="s">
        <v>8155</v>
      </c>
      <c r="J1083" s="80">
        <v>16</v>
      </c>
      <c r="K1083" s="80">
        <v>11</v>
      </c>
      <c r="L1083" s="80">
        <v>2018</v>
      </c>
      <c r="M1083" s="76">
        <f t="shared" si="16"/>
        <v>43420</v>
      </c>
      <c r="N1083" s="80" t="s">
        <v>2844</v>
      </c>
      <c r="O1083" s="80">
        <v>19</v>
      </c>
      <c r="P1083" s="82" t="s">
        <v>4506</v>
      </c>
      <c r="Q1083" s="82" t="s">
        <v>4456</v>
      </c>
      <c r="R1083" s="82" t="s">
        <v>4507</v>
      </c>
      <c r="S1083" s="82" t="s">
        <v>4508</v>
      </c>
      <c r="T1083" s="82" t="s">
        <v>4456</v>
      </c>
      <c r="U1083" s="82" t="s">
        <v>4457</v>
      </c>
      <c r="V1083" s="82" t="s">
        <v>4457</v>
      </c>
      <c r="W1083" s="82" t="s">
        <v>173</v>
      </c>
      <c r="X1083" s="82" t="s">
        <v>4517</v>
      </c>
      <c r="Y1083" s="82" t="s">
        <v>4457</v>
      </c>
      <c r="Z1083" s="80" t="str">
        <f>IF(OR(R:R="",S:S=""),"Missing",IF(OR(S:S="Both EC and Condoms",S:S="Condom",S:S="EC"),"Yes",IF(AND(R:R&lt;&gt;"0: No Method",R:R&lt;&gt;"6: EC",R:R&lt;&gt;"5: Condoms"),"Yes","No")))</f>
        <v>No</v>
      </c>
      <c r="AA10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83" s="80" t="str">
        <f>IF(W:W="Pregnant","Pregnant",IF(AND(Z:Z="No",AA:AA="Yes"),"Adopter",IF(Z:Z="Yes","Continuing User",IF(AND(Z:Z="No",AA:AA="No"),"Non-user","Missing"))))</f>
        <v>Adopter</v>
      </c>
      <c r="AC1083" s="80">
        <f>VLOOKUP(N1083,Registration!O:P,2,FALSE)</f>
        <v>19</v>
      </c>
    </row>
    <row r="1084" spans="1:29" s="80" customFormat="1" ht="23.1" customHeight="1">
      <c r="A1084" s="80" t="s">
        <v>94</v>
      </c>
      <c r="B1084" s="80" t="s">
        <v>26</v>
      </c>
      <c r="C1084" s="80" t="s">
        <v>27</v>
      </c>
      <c r="D1084" s="82" t="s">
        <v>28</v>
      </c>
      <c r="E1084" s="82" t="s">
        <v>28</v>
      </c>
      <c r="F1084" s="80" t="s">
        <v>95</v>
      </c>
      <c r="G1084" s="80" t="s">
        <v>2811</v>
      </c>
      <c r="H1084" s="80" t="s">
        <v>8154</v>
      </c>
      <c r="I1084" s="80" t="s">
        <v>8155</v>
      </c>
      <c r="J1084" s="80">
        <v>16</v>
      </c>
      <c r="K1084" s="80">
        <v>11</v>
      </c>
      <c r="L1084" s="80">
        <v>2018</v>
      </c>
      <c r="M1084" s="76">
        <f t="shared" si="16"/>
        <v>43420</v>
      </c>
      <c r="N1084" s="80" t="s">
        <v>2819</v>
      </c>
      <c r="O1084" s="80">
        <v>16</v>
      </c>
      <c r="P1084" s="82" t="s">
        <v>4506</v>
      </c>
      <c r="Q1084" s="82" t="s">
        <v>4456</v>
      </c>
      <c r="R1084" s="82" t="s">
        <v>4507</v>
      </c>
      <c r="S1084" s="82" t="s">
        <v>4508</v>
      </c>
      <c r="T1084" s="82" t="s">
        <v>4456</v>
      </c>
      <c r="U1084" s="82" t="s">
        <v>4457</v>
      </c>
      <c r="V1084" s="82" t="s">
        <v>4457</v>
      </c>
      <c r="W1084" s="82" t="s">
        <v>173</v>
      </c>
      <c r="X1084" s="82" t="s">
        <v>4524</v>
      </c>
      <c r="Y1084" s="82" t="s">
        <v>4457</v>
      </c>
      <c r="Z1084" s="80" t="str">
        <f>IF(OR(R:R="",S:S=""),"Missing",IF(OR(S:S="Both EC and Condoms",S:S="Condom",S:S="EC"),"Yes",IF(AND(R:R&lt;&gt;"0: No Method",R:R&lt;&gt;"6: EC",R:R&lt;&gt;"5: Condoms"),"Yes","No")))</f>
        <v>No</v>
      </c>
      <c r="AA10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84" s="80" t="str">
        <f>IF(W:W="Pregnant","Pregnant",IF(AND(Z:Z="No",AA:AA="Yes"),"Adopter",IF(Z:Z="Yes","Continuing User",IF(AND(Z:Z="No",AA:AA="No"),"Non-user","Missing"))))</f>
        <v>Adopter</v>
      </c>
      <c r="AC1084" s="80">
        <f>VLOOKUP(N1084,Registration!O:P,2,FALSE)</f>
        <v>16</v>
      </c>
    </row>
    <row r="1085" spans="1:29" s="80" customFormat="1" ht="23.1" customHeight="1">
      <c r="A1085" s="80" t="s">
        <v>94</v>
      </c>
      <c r="B1085" s="80" t="s">
        <v>26</v>
      </c>
      <c r="C1085" s="80" t="s">
        <v>27</v>
      </c>
      <c r="D1085" s="82" t="s">
        <v>28</v>
      </c>
      <c r="E1085" s="82" t="s">
        <v>28</v>
      </c>
      <c r="F1085" s="80" t="s">
        <v>95</v>
      </c>
      <c r="G1085" s="80" t="s">
        <v>2811</v>
      </c>
      <c r="H1085" s="80" t="s">
        <v>8154</v>
      </c>
      <c r="I1085" s="80" t="s">
        <v>8155</v>
      </c>
      <c r="J1085" s="80">
        <v>16</v>
      </c>
      <c r="K1085" s="80">
        <v>11</v>
      </c>
      <c r="L1085" s="80">
        <v>2018</v>
      </c>
      <c r="M1085" s="76">
        <f t="shared" si="16"/>
        <v>43420</v>
      </c>
      <c r="N1085" s="80" t="s">
        <v>2817</v>
      </c>
      <c r="O1085" s="80">
        <v>17</v>
      </c>
      <c r="P1085" s="82" t="s">
        <v>4506</v>
      </c>
      <c r="Q1085" s="82" t="s">
        <v>4456</v>
      </c>
      <c r="R1085" s="82" t="s">
        <v>4507</v>
      </c>
      <c r="S1085" s="82" t="s">
        <v>4508</v>
      </c>
      <c r="T1085" s="82" t="s">
        <v>4457</v>
      </c>
      <c r="U1085" s="82" t="s">
        <v>4457</v>
      </c>
      <c r="V1085" s="82" t="s">
        <v>4457</v>
      </c>
      <c r="W1085" s="82" t="s">
        <v>1118</v>
      </c>
      <c r="X1085" s="82" t="s">
        <v>4507</v>
      </c>
      <c r="Y1085" s="82" t="s">
        <v>4457</v>
      </c>
      <c r="Z1085" s="80" t="str">
        <f>IF(OR(R:R="",S:S=""),"Missing",IF(OR(S:S="Both EC and Condoms",S:S="Condom",S:S="EC"),"Yes",IF(AND(R:R&lt;&gt;"0: No Method",R:R&lt;&gt;"6: EC",R:R&lt;&gt;"5: Condoms"),"Yes","No")))</f>
        <v>No</v>
      </c>
      <c r="AA10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85" s="80" t="str">
        <f>IF(W:W="Pregnant","Pregnant",IF(AND(Z:Z="No",AA:AA="Yes"),"Adopter",IF(Z:Z="Yes","Continuing User",IF(AND(Z:Z="No",AA:AA="No"),"Non-user","Missing"))))</f>
        <v>Pregnant</v>
      </c>
      <c r="AC1085" s="80">
        <f>VLOOKUP(N1085,Registration!O:P,2,FALSE)</f>
        <v>17</v>
      </c>
    </row>
    <row r="1086" spans="1:29" s="80" customFormat="1" ht="23.1" customHeight="1">
      <c r="A1086" s="80" t="s">
        <v>94</v>
      </c>
      <c r="B1086" s="80" t="s">
        <v>26</v>
      </c>
      <c r="C1086" s="80" t="s">
        <v>27</v>
      </c>
      <c r="D1086" s="82" t="s">
        <v>28</v>
      </c>
      <c r="E1086" s="82" t="s">
        <v>28</v>
      </c>
      <c r="F1086" s="80" t="s">
        <v>95</v>
      </c>
      <c r="G1086" s="80" t="s">
        <v>2811</v>
      </c>
      <c r="H1086" s="80" t="s">
        <v>8154</v>
      </c>
      <c r="I1086" s="80" t="s">
        <v>8155</v>
      </c>
      <c r="J1086" s="80">
        <v>16</v>
      </c>
      <c r="K1086" s="80">
        <v>11</v>
      </c>
      <c r="L1086" s="80">
        <v>2018</v>
      </c>
      <c r="M1086" s="76">
        <f t="shared" si="16"/>
        <v>43420</v>
      </c>
      <c r="N1086" s="80" t="s">
        <v>2815</v>
      </c>
      <c r="O1086" s="80">
        <v>19</v>
      </c>
      <c r="P1086" s="82" t="s">
        <v>4506</v>
      </c>
      <c r="Q1086" s="82" t="s">
        <v>4456</v>
      </c>
      <c r="R1086" s="82" t="s">
        <v>4507</v>
      </c>
      <c r="S1086" s="82" t="s">
        <v>4508</v>
      </c>
      <c r="T1086" s="82" t="s">
        <v>4456</v>
      </c>
      <c r="U1086" s="82" t="s">
        <v>4456</v>
      </c>
      <c r="V1086" s="80" t="s">
        <v>4456</v>
      </c>
      <c r="W1086" s="82" t="s">
        <v>173</v>
      </c>
      <c r="X1086" s="82" t="s">
        <v>4516</v>
      </c>
      <c r="Y1086" s="82" t="s">
        <v>4456</v>
      </c>
      <c r="Z1086" s="80" t="str">
        <f>IF(OR(R:R="",S:S=""),"Missing",IF(OR(S:S="Both EC and Condoms",S:S="Condom",S:S="EC"),"Yes",IF(AND(R:R&lt;&gt;"0: No Method",R:R&lt;&gt;"6: EC",R:R&lt;&gt;"5: Condoms"),"Yes","No")))</f>
        <v>No</v>
      </c>
      <c r="AA10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86" s="80" t="str">
        <f>IF(W:W="Pregnant","Pregnant",IF(AND(Z:Z="No",AA:AA="Yes"),"Adopter",IF(Z:Z="Yes","Continuing User",IF(AND(Z:Z="No",AA:AA="No"),"Non-user","Missing"))))</f>
        <v>Adopter</v>
      </c>
      <c r="AC1086" s="80">
        <f>VLOOKUP(N1086,Registration!O:P,2,FALSE)</f>
        <v>19</v>
      </c>
    </row>
    <row r="1087" spans="1:29" s="80" customFormat="1" ht="23.1" customHeight="1">
      <c r="A1087" s="80" t="s">
        <v>94</v>
      </c>
      <c r="B1087" s="80" t="s">
        <v>26</v>
      </c>
      <c r="C1087" s="80" t="s">
        <v>27</v>
      </c>
      <c r="D1087" s="82" t="s">
        <v>28</v>
      </c>
      <c r="E1087" s="82" t="s">
        <v>28</v>
      </c>
      <c r="F1087" s="80" t="s">
        <v>95</v>
      </c>
      <c r="G1087" s="80" t="s">
        <v>2811</v>
      </c>
      <c r="H1087" s="80" t="s">
        <v>8154</v>
      </c>
      <c r="I1087" s="80" t="s">
        <v>8155</v>
      </c>
      <c r="J1087" s="80">
        <v>16</v>
      </c>
      <c r="K1087" s="80">
        <v>11</v>
      </c>
      <c r="L1087" s="80">
        <v>2018</v>
      </c>
      <c r="M1087" s="76">
        <f t="shared" si="16"/>
        <v>43420</v>
      </c>
      <c r="N1087" s="80" t="s">
        <v>2821</v>
      </c>
      <c r="O1087" s="80">
        <v>16</v>
      </c>
      <c r="P1087" s="82" t="s">
        <v>4506</v>
      </c>
      <c r="Q1087" s="82" t="s">
        <v>4456</v>
      </c>
      <c r="R1087" s="82" t="s">
        <v>4507</v>
      </c>
      <c r="S1087" s="82" t="s">
        <v>4508</v>
      </c>
      <c r="T1087" s="82" t="s">
        <v>4457</v>
      </c>
      <c r="U1087" s="82" t="s">
        <v>4457</v>
      </c>
      <c r="V1087" s="82" t="s">
        <v>4457</v>
      </c>
      <c r="W1087" s="82" t="s">
        <v>173</v>
      </c>
      <c r="X1087" s="82" t="s">
        <v>4507</v>
      </c>
      <c r="Y1087" s="82" t="s">
        <v>4457</v>
      </c>
      <c r="Z1087" s="80" t="str">
        <f>IF(OR(R:R="",S:S=""),"Missing",IF(OR(S:S="Both EC and Condoms",S:S="Condom",S:S="EC"),"Yes",IF(AND(R:R&lt;&gt;"0: No Method",R:R&lt;&gt;"6: EC",R:R&lt;&gt;"5: Condoms"),"Yes","No")))</f>
        <v>No</v>
      </c>
      <c r="AA10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87" s="80" t="s">
        <v>4509</v>
      </c>
      <c r="AC1087" s="80">
        <f>VLOOKUP(N1087,Registration!O:P,2,FALSE)</f>
        <v>16</v>
      </c>
    </row>
    <row r="1088" spans="1:29" s="80" customFormat="1" ht="23.1" customHeight="1">
      <c r="A1088" s="80" t="s">
        <v>94</v>
      </c>
      <c r="B1088" s="80" t="s">
        <v>26</v>
      </c>
      <c r="C1088" s="80" t="s">
        <v>27</v>
      </c>
      <c r="D1088" s="82" t="s">
        <v>28</v>
      </c>
      <c r="E1088" s="82" t="s">
        <v>28</v>
      </c>
      <c r="F1088" s="80" t="s">
        <v>95</v>
      </c>
      <c r="G1088" s="80" t="s">
        <v>2811</v>
      </c>
      <c r="H1088" s="80" t="s">
        <v>8154</v>
      </c>
      <c r="I1088" s="80" t="s">
        <v>8155</v>
      </c>
      <c r="J1088" s="80">
        <v>16</v>
      </c>
      <c r="K1088" s="80">
        <v>11</v>
      </c>
      <c r="L1088" s="80">
        <v>2018</v>
      </c>
      <c r="M1088" s="76">
        <f t="shared" si="16"/>
        <v>43420</v>
      </c>
      <c r="N1088" s="80" t="s">
        <v>2848</v>
      </c>
      <c r="O1088" s="80">
        <v>18</v>
      </c>
      <c r="P1088" s="82" t="s">
        <v>4506</v>
      </c>
      <c r="Q1088" s="82" t="s">
        <v>4456</v>
      </c>
      <c r="R1088" s="82" t="s">
        <v>4507</v>
      </c>
      <c r="S1088" s="82" t="s">
        <v>4508</v>
      </c>
      <c r="T1088" s="82" t="s">
        <v>4456</v>
      </c>
      <c r="U1088" s="82" t="s">
        <v>4457</v>
      </c>
      <c r="V1088" s="82" t="s">
        <v>4457</v>
      </c>
      <c r="W1088" s="82" t="s">
        <v>173</v>
      </c>
      <c r="X1088" s="82" t="s">
        <v>4516</v>
      </c>
      <c r="Y1088" s="82" t="s">
        <v>4456</v>
      </c>
      <c r="Z1088" s="80" t="str">
        <f>IF(OR(R:R="",S:S=""),"Missing",IF(OR(S:S="Both EC and Condoms",S:S="Condom",S:S="EC"),"Yes",IF(AND(R:R&lt;&gt;"0: No Method",R:R&lt;&gt;"6: EC",R:R&lt;&gt;"5: Condoms"),"Yes","No")))</f>
        <v>No</v>
      </c>
      <c r="AA10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88" s="80" t="str">
        <f>IF(W:W="Pregnant","Pregnant",IF(AND(Z:Z="No",AA:AA="Yes"),"Adopter",IF(Z:Z="Yes","Continuing User",IF(AND(Z:Z="No",AA:AA="No"),"Non-user","Missing"))))</f>
        <v>Adopter</v>
      </c>
      <c r="AC1088" s="80">
        <f>VLOOKUP(N1088,Registration!O:P,2,FALSE)</f>
        <v>18</v>
      </c>
    </row>
    <row r="1089" spans="1:29" s="80" customFormat="1" ht="23.1" customHeight="1">
      <c r="A1089" s="80" t="s">
        <v>94</v>
      </c>
      <c r="B1089" s="80" t="s">
        <v>26</v>
      </c>
      <c r="C1089" s="80" t="s">
        <v>27</v>
      </c>
      <c r="D1089" s="82" t="s">
        <v>28</v>
      </c>
      <c r="E1089" s="82" t="s">
        <v>28</v>
      </c>
      <c r="F1089" s="80" t="s">
        <v>95</v>
      </c>
      <c r="G1089" s="80" t="s">
        <v>2811</v>
      </c>
      <c r="H1089" s="80" t="s">
        <v>8154</v>
      </c>
      <c r="I1089" s="80" t="s">
        <v>8155</v>
      </c>
      <c r="J1089" s="80">
        <v>16</v>
      </c>
      <c r="K1089" s="80">
        <v>11</v>
      </c>
      <c r="L1089" s="80">
        <v>2018</v>
      </c>
      <c r="M1089" s="76">
        <f t="shared" si="16"/>
        <v>43420</v>
      </c>
      <c r="N1089" s="80" t="s">
        <v>2854</v>
      </c>
      <c r="O1089" s="80">
        <v>18</v>
      </c>
      <c r="P1089" s="82" t="s">
        <v>4506</v>
      </c>
      <c r="Q1089" s="82" t="s">
        <v>4456</v>
      </c>
      <c r="R1089" s="82" t="s">
        <v>4507</v>
      </c>
      <c r="S1089" s="82" t="s">
        <v>4508</v>
      </c>
      <c r="T1089" s="82" t="s">
        <v>4456</v>
      </c>
      <c r="U1089" s="82" t="s">
        <v>4457</v>
      </c>
      <c r="V1089" s="82" t="s">
        <v>4457</v>
      </c>
      <c r="W1089" s="82" t="s">
        <v>173</v>
      </c>
      <c r="X1089" s="82" t="s">
        <v>4516</v>
      </c>
      <c r="Y1089" s="82" t="s">
        <v>4456</v>
      </c>
      <c r="Z1089" s="80" t="str">
        <f>IF(OR(R:R="",S:S=""),"Missing",IF(OR(S:S="Both EC and Condoms",S:S="Condom",S:S="EC"),"Yes",IF(AND(R:R&lt;&gt;"0: No Method",R:R&lt;&gt;"6: EC",R:R&lt;&gt;"5: Condoms"),"Yes","No")))</f>
        <v>No</v>
      </c>
      <c r="AA10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89" s="80" t="str">
        <f>IF(W:W="Pregnant","Pregnant",IF(AND(Z:Z="No",AA:AA="Yes"),"Adopter",IF(Z:Z="Yes","Continuing User",IF(AND(Z:Z="No",AA:AA="No"),"Non-user","Missing"))))</f>
        <v>Adopter</v>
      </c>
      <c r="AC1089" s="80">
        <f>VLOOKUP(N1089,Registration!O:P,2,FALSE)</f>
        <v>18</v>
      </c>
    </row>
    <row r="1090" spans="1:29" s="80" customFormat="1" ht="23.1" customHeight="1">
      <c r="A1090" s="80" t="s">
        <v>94</v>
      </c>
      <c r="B1090" s="80" t="s">
        <v>26</v>
      </c>
      <c r="C1090" s="80" t="s">
        <v>27</v>
      </c>
      <c r="D1090" s="82" t="s">
        <v>28</v>
      </c>
      <c r="E1090" s="82" t="s">
        <v>28</v>
      </c>
      <c r="F1090" s="80" t="s">
        <v>95</v>
      </c>
      <c r="G1090" s="80" t="s">
        <v>2811</v>
      </c>
      <c r="H1090" s="80" t="s">
        <v>8154</v>
      </c>
      <c r="I1090" s="80" t="s">
        <v>8155</v>
      </c>
      <c r="J1090" s="80">
        <v>16</v>
      </c>
      <c r="K1090" s="80">
        <v>11</v>
      </c>
      <c r="L1090" s="80">
        <v>2018</v>
      </c>
      <c r="M1090" s="76">
        <f t="shared" ref="M1090:M1153" si="17">DATE(L1090,K1090,J1090)</f>
        <v>43420</v>
      </c>
      <c r="N1090" s="80" t="s">
        <v>2860</v>
      </c>
      <c r="O1090" s="80">
        <v>15</v>
      </c>
      <c r="P1090" s="82" t="s">
        <v>4506</v>
      </c>
      <c r="Q1090" s="82" t="s">
        <v>4456</v>
      </c>
      <c r="R1090" s="82" t="s">
        <v>4507</v>
      </c>
      <c r="S1090" s="82" t="s">
        <v>4508</v>
      </c>
      <c r="T1090" s="82" t="s">
        <v>4456</v>
      </c>
      <c r="U1090" s="82" t="s">
        <v>4456</v>
      </c>
      <c r="V1090" s="80" t="s">
        <v>4456</v>
      </c>
      <c r="W1090" s="82" t="s">
        <v>173</v>
      </c>
      <c r="X1090" s="82" t="s">
        <v>4516</v>
      </c>
      <c r="Y1090" s="82" t="s">
        <v>4456</v>
      </c>
      <c r="Z1090" s="80" t="str">
        <f>IF(OR(R:R="",S:S=""),"Missing",IF(OR(S:S="Both EC and Condoms",S:S="Condom",S:S="EC"),"Yes",IF(AND(R:R&lt;&gt;"0: No Method",R:R&lt;&gt;"6: EC",R:R&lt;&gt;"5: Condoms"),"Yes","No")))</f>
        <v>No</v>
      </c>
      <c r="AA10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90" s="80" t="str">
        <f>IF(W:W="Pregnant","Pregnant",IF(AND(Z:Z="No",AA:AA="Yes"),"Adopter",IF(Z:Z="Yes","Continuing User",IF(AND(Z:Z="No",AA:AA="No"),"Non-user","Missing"))))</f>
        <v>Adopter</v>
      </c>
      <c r="AC1090" s="80">
        <f>VLOOKUP(N1090,Registration!O:P,2,FALSE)</f>
        <v>15</v>
      </c>
    </row>
    <row r="1091" spans="1:29" s="80" customFormat="1" ht="23.1" customHeight="1">
      <c r="A1091" s="80" t="s">
        <v>94</v>
      </c>
      <c r="B1091" s="80" t="s">
        <v>26</v>
      </c>
      <c r="C1091" s="80" t="s">
        <v>27</v>
      </c>
      <c r="D1091" s="82" t="s">
        <v>28</v>
      </c>
      <c r="E1091" s="82" t="s">
        <v>28</v>
      </c>
      <c r="F1091" s="80" t="s">
        <v>95</v>
      </c>
      <c r="G1091" s="80" t="s">
        <v>2811</v>
      </c>
      <c r="H1091" s="80" t="s">
        <v>8154</v>
      </c>
      <c r="I1091" s="80" t="s">
        <v>8155</v>
      </c>
      <c r="J1091" s="80">
        <v>16</v>
      </c>
      <c r="K1091" s="80">
        <v>11</v>
      </c>
      <c r="L1091" s="80">
        <v>2018</v>
      </c>
      <c r="M1091" s="76">
        <f t="shared" si="17"/>
        <v>43420</v>
      </c>
      <c r="N1091" s="80" t="s">
        <v>2864</v>
      </c>
      <c r="O1091" s="80">
        <v>18</v>
      </c>
      <c r="P1091" s="82" t="s">
        <v>4506</v>
      </c>
      <c r="Q1091" s="82" t="s">
        <v>4456</v>
      </c>
      <c r="R1091" s="82" t="s">
        <v>4507</v>
      </c>
      <c r="S1091" s="82" t="s">
        <v>4508</v>
      </c>
      <c r="T1091" s="82" t="s">
        <v>4456</v>
      </c>
      <c r="U1091" s="82" t="s">
        <v>4457</v>
      </c>
      <c r="V1091" s="82" t="s">
        <v>4457</v>
      </c>
      <c r="W1091" s="82" t="s">
        <v>173</v>
      </c>
      <c r="X1091" s="82" t="s">
        <v>4521</v>
      </c>
      <c r="Y1091" s="82" t="s">
        <v>4456</v>
      </c>
      <c r="Z1091" s="80" t="str">
        <f>IF(OR(R:R="",S:S=""),"Missing",IF(OR(S:S="Both EC and Condoms",S:S="Condom",S:S="EC"),"Yes",IF(AND(R:R&lt;&gt;"0: No Method",R:R&lt;&gt;"6: EC",R:R&lt;&gt;"5: Condoms"),"Yes","No")))</f>
        <v>No</v>
      </c>
      <c r="AA10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91" s="80" t="str">
        <f>IF(W:W="Pregnant","Pregnant",IF(AND(Z:Z="No",AA:AA="Yes"),"Adopter",IF(Z:Z="Yes","Continuing User",IF(AND(Z:Z="No",AA:AA="No"),"Non-user","Missing"))))</f>
        <v>Adopter</v>
      </c>
      <c r="AC1091" s="80">
        <f>VLOOKUP(N1091,Registration!O:P,2,FALSE)</f>
        <v>18</v>
      </c>
    </row>
    <row r="1092" spans="1:29" s="80" customFormat="1" ht="23.1" customHeight="1">
      <c r="A1092" s="80" t="s">
        <v>94</v>
      </c>
      <c r="B1092" s="80" t="s">
        <v>26</v>
      </c>
      <c r="C1092" s="80" t="s">
        <v>27</v>
      </c>
      <c r="D1092" s="82" t="s">
        <v>28</v>
      </c>
      <c r="E1092" s="82" t="s">
        <v>28</v>
      </c>
      <c r="F1092" s="80" t="s">
        <v>95</v>
      </c>
      <c r="G1092" s="80" t="s">
        <v>2811</v>
      </c>
      <c r="H1092" s="80" t="s">
        <v>8154</v>
      </c>
      <c r="I1092" s="80" t="s">
        <v>8155</v>
      </c>
      <c r="J1092" s="80">
        <v>16</v>
      </c>
      <c r="K1092" s="80">
        <v>11</v>
      </c>
      <c r="L1092" s="80">
        <v>2018</v>
      </c>
      <c r="M1092" s="76">
        <f t="shared" si="17"/>
        <v>43420</v>
      </c>
      <c r="N1092" s="80" t="s">
        <v>2868</v>
      </c>
      <c r="O1092" s="80">
        <v>19</v>
      </c>
      <c r="P1092" s="82" t="s">
        <v>4506</v>
      </c>
      <c r="Q1092" s="82" t="s">
        <v>4456</v>
      </c>
      <c r="R1092" s="82" t="s">
        <v>4507</v>
      </c>
      <c r="S1092" s="82" t="s">
        <v>4508</v>
      </c>
      <c r="T1092" s="82" t="s">
        <v>4456</v>
      </c>
      <c r="U1092" s="82" t="s">
        <v>4456</v>
      </c>
      <c r="V1092" s="80" t="s">
        <v>4456</v>
      </c>
      <c r="W1092" s="82" t="s">
        <v>173</v>
      </c>
      <c r="X1092" s="80" t="s">
        <v>4518</v>
      </c>
      <c r="Y1092" s="82" t="s">
        <v>4456</v>
      </c>
      <c r="Z1092" s="80" t="str">
        <f>IF(OR(R:R="",S:S=""),"Missing",IF(OR(S:S="Both EC and Condoms",S:S="Condom",S:S="EC"),"Yes",IF(AND(R:R&lt;&gt;"0: No Method",R:R&lt;&gt;"6: EC",R:R&lt;&gt;"5: Condoms"),"Yes","No")))</f>
        <v>No</v>
      </c>
      <c r="AA10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92" s="80" t="str">
        <f>IF(W:W="Pregnant","Pregnant",IF(AND(Z:Z="No",AA:AA="Yes"),"Adopter",IF(Z:Z="Yes","Continuing User",IF(AND(Z:Z="No",AA:AA="No"),"Non-user","Missing"))))</f>
        <v>Adopter</v>
      </c>
      <c r="AC1092" s="80">
        <f>VLOOKUP(N1092,Registration!O:P,2,FALSE)</f>
        <v>19</v>
      </c>
    </row>
    <row r="1093" spans="1:29" s="80" customFormat="1" ht="23.1" customHeight="1">
      <c r="A1093" s="80" t="s">
        <v>94</v>
      </c>
      <c r="B1093" s="80" t="s">
        <v>26</v>
      </c>
      <c r="C1093" s="80" t="s">
        <v>27</v>
      </c>
      <c r="D1093" s="82" t="s">
        <v>28</v>
      </c>
      <c r="E1093" s="82" t="s">
        <v>28</v>
      </c>
      <c r="F1093" s="80" t="s">
        <v>95</v>
      </c>
      <c r="G1093" s="80" t="s">
        <v>2811</v>
      </c>
      <c r="H1093" s="80" t="s">
        <v>8154</v>
      </c>
      <c r="I1093" s="80" t="s">
        <v>8155</v>
      </c>
      <c r="J1093" s="80">
        <v>17</v>
      </c>
      <c r="K1093" s="80">
        <v>11</v>
      </c>
      <c r="L1093" s="80">
        <v>2018</v>
      </c>
      <c r="M1093" s="76">
        <f t="shared" si="17"/>
        <v>43421</v>
      </c>
      <c r="N1093" s="80" t="s">
        <v>2872</v>
      </c>
      <c r="O1093" s="80">
        <v>15</v>
      </c>
      <c r="P1093" s="82" t="s">
        <v>4506</v>
      </c>
      <c r="Q1093" s="82" t="s">
        <v>4456</v>
      </c>
      <c r="R1093" s="82" t="s">
        <v>4507</v>
      </c>
      <c r="S1093" s="82" t="s">
        <v>4508</v>
      </c>
      <c r="T1093" s="82" t="s">
        <v>4457</v>
      </c>
      <c r="U1093" s="82" t="s">
        <v>4457</v>
      </c>
      <c r="V1093" s="82" t="s">
        <v>4457</v>
      </c>
      <c r="W1093" s="82" t="s">
        <v>173</v>
      </c>
      <c r="X1093" s="82" t="s">
        <v>4507</v>
      </c>
      <c r="Y1093" s="82" t="s">
        <v>4457</v>
      </c>
      <c r="Z1093" s="80" t="str">
        <f>IF(OR(R:R="",S:S=""),"Missing",IF(OR(S:S="Both EC and Condoms",S:S="Condom",S:S="EC"),"Yes",IF(AND(R:R&lt;&gt;"0: No Method",R:R&lt;&gt;"6: EC",R:R&lt;&gt;"5: Condoms"),"Yes","No")))</f>
        <v>No</v>
      </c>
      <c r="AA10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93" s="80" t="s">
        <v>4509</v>
      </c>
      <c r="AC1093" s="80">
        <f>VLOOKUP(N1093,Registration!O:P,2,FALSE)</f>
        <v>15</v>
      </c>
    </row>
    <row r="1094" spans="1:29" s="80" customFormat="1" ht="23.1" customHeight="1">
      <c r="A1094" s="80" t="s">
        <v>94</v>
      </c>
      <c r="B1094" s="80" t="s">
        <v>26</v>
      </c>
      <c r="C1094" s="80" t="s">
        <v>27</v>
      </c>
      <c r="D1094" s="82" t="s">
        <v>28</v>
      </c>
      <c r="E1094" s="82" t="s">
        <v>28</v>
      </c>
      <c r="F1094" s="80" t="s">
        <v>95</v>
      </c>
      <c r="G1094" s="80" t="s">
        <v>2811</v>
      </c>
      <c r="H1094" s="80" t="s">
        <v>8154</v>
      </c>
      <c r="I1094" s="80" t="s">
        <v>8155</v>
      </c>
      <c r="J1094" s="80">
        <v>17</v>
      </c>
      <c r="K1094" s="80">
        <v>11</v>
      </c>
      <c r="L1094" s="80">
        <v>2018</v>
      </c>
      <c r="M1094" s="76">
        <f t="shared" si="17"/>
        <v>43421</v>
      </c>
      <c r="N1094" s="80" t="s">
        <v>2889</v>
      </c>
      <c r="O1094" s="80">
        <v>17</v>
      </c>
      <c r="P1094" s="82" t="s">
        <v>4506</v>
      </c>
      <c r="Q1094" s="82" t="s">
        <v>4456</v>
      </c>
      <c r="R1094" s="82" t="s">
        <v>4507</v>
      </c>
      <c r="S1094" s="82" t="s">
        <v>4508</v>
      </c>
      <c r="T1094" s="82" t="s">
        <v>4457</v>
      </c>
      <c r="U1094" s="82" t="s">
        <v>4457</v>
      </c>
      <c r="V1094" s="82" t="s">
        <v>4457</v>
      </c>
      <c r="W1094" s="82" t="s">
        <v>173</v>
      </c>
      <c r="X1094" s="82" t="s">
        <v>4507</v>
      </c>
      <c r="Y1094" s="82" t="s">
        <v>4457</v>
      </c>
      <c r="Z1094" s="80" t="str">
        <f>IF(OR(R:R="",S:S=""),"Missing",IF(OR(S:S="Both EC and Condoms",S:S="Condom",S:S="EC"),"Yes",IF(AND(R:R&lt;&gt;"0: No Method",R:R&lt;&gt;"6: EC",R:R&lt;&gt;"5: Condoms"),"Yes","No")))</f>
        <v>No</v>
      </c>
      <c r="AA10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94" s="80" t="s">
        <v>4509</v>
      </c>
      <c r="AC1094" s="80">
        <f>VLOOKUP(N1094,Registration!O:P,2,FALSE)</f>
        <v>16</v>
      </c>
    </row>
    <row r="1095" spans="1:29" s="80" customFormat="1" ht="23.1" customHeight="1">
      <c r="A1095" s="80" t="s">
        <v>94</v>
      </c>
      <c r="B1095" s="80" t="s">
        <v>26</v>
      </c>
      <c r="C1095" s="80" t="s">
        <v>27</v>
      </c>
      <c r="D1095" s="82" t="s">
        <v>28</v>
      </c>
      <c r="E1095" s="82" t="s">
        <v>28</v>
      </c>
      <c r="F1095" s="80" t="s">
        <v>95</v>
      </c>
      <c r="G1095" s="80" t="s">
        <v>2811</v>
      </c>
      <c r="H1095" s="80" t="s">
        <v>8154</v>
      </c>
      <c r="I1095" s="80" t="s">
        <v>8155</v>
      </c>
      <c r="J1095" s="80">
        <v>17</v>
      </c>
      <c r="K1095" s="80">
        <v>11</v>
      </c>
      <c r="L1095" s="80">
        <v>2018</v>
      </c>
      <c r="M1095" s="76">
        <f t="shared" si="17"/>
        <v>43421</v>
      </c>
      <c r="N1095" s="80" t="s">
        <v>2926</v>
      </c>
      <c r="O1095" s="80">
        <v>19</v>
      </c>
      <c r="P1095" s="82" t="s">
        <v>4506</v>
      </c>
      <c r="Q1095" s="82" t="s">
        <v>4456</v>
      </c>
      <c r="R1095" s="82" t="s">
        <v>4507</v>
      </c>
      <c r="S1095" s="82" t="s">
        <v>4508</v>
      </c>
      <c r="T1095" s="82" t="s">
        <v>4456</v>
      </c>
      <c r="U1095" s="82" t="s">
        <v>4456</v>
      </c>
      <c r="V1095" s="80" t="s">
        <v>4456</v>
      </c>
      <c r="W1095" s="82" t="s">
        <v>173</v>
      </c>
      <c r="X1095" s="82" t="s">
        <v>4521</v>
      </c>
      <c r="Y1095" s="82" t="s">
        <v>4457</v>
      </c>
      <c r="Z1095" s="80" t="str">
        <f>IF(OR(R:R="",S:S=""),"Missing",IF(OR(S:S="Both EC and Condoms",S:S="Condom",S:S="EC"),"Yes",IF(AND(R:R&lt;&gt;"0: No Method",R:R&lt;&gt;"6: EC",R:R&lt;&gt;"5: Condoms"),"Yes","No")))</f>
        <v>No</v>
      </c>
      <c r="AA10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95" s="80" t="str">
        <f>IF(W:W="Pregnant","Pregnant",IF(AND(Z:Z="No",AA:AA="Yes"),"Adopter",IF(Z:Z="Yes","Continuing User",IF(AND(Z:Z="No",AA:AA="No"),"Non-user","Missing"))))</f>
        <v>Adopter</v>
      </c>
      <c r="AC1095" s="80">
        <f>VLOOKUP(N1095,Registration!O:P,2,FALSE)</f>
        <v>19</v>
      </c>
    </row>
    <row r="1096" spans="1:29" s="80" customFormat="1" ht="23.1" customHeight="1">
      <c r="A1096" s="80" t="s">
        <v>94</v>
      </c>
      <c r="B1096" s="80" t="s">
        <v>26</v>
      </c>
      <c r="C1096" s="80" t="s">
        <v>27</v>
      </c>
      <c r="D1096" s="82" t="s">
        <v>28</v>
      </c>
      <c r="E1096" s="82" t="s">
        <v>28</v>
      </c>
      <c r="F1096" s="80" t="s">
        <v>95</v>
      </c>
      <c r="G1096" s="80" t="s">
        <v>2811</v>
      </c>
      <c r="H1096" s="80" t="s">
        <v>8154</v>
      </c>
      <c r="I1096" s="80" t="s">
        <v>8155</v>
      </c>
      <c r="J1096" s="80">
        <v>17</v>
      </c>
      <c r="K1096" s="80">
        <v>11</v>
      </c>
      <c r="L1096" s="80">
        <v>2018</v>
      </c>
      <c r="M1096" s="76">
        <f t="shared" si="17"/>
        <v>43421</v>
      </c>
      <c r="N1096" s="80" t="s">
        <v>2879</v>
      </c>
      <c r="O1096" s="80">
        <v>17</v>
      </c>
      <c r="P1096" s="82" t="s">
        <v>4506</v>
      </c>
      <c r="Q1096" s="82" t="s">
        <v>4456</v>
      </c>
      <c r="R1096" s="82" t="s">
        <v>4507</v>
      </c>
      <c r="S1096" s="82" t="s">
        <v>4508</v>
      </c>
      <c r="T1096" s="82" t="s">
        <v>4457</v>
      </c>
      <c r="U1096" s="82" t="s">
        <v>4457</v>
      </c>
      <c r="V1096" s="82" t="s">
        <v>4457</v>
      </c>
      <c r="W1096" s="82" t="s">
        <v>173</v>
      </c>
      <c r="X1096" s="82" t="s">
        <v>4517</v>
      </c>
      <c r="Y1096" s="82" t="s">
        <v>4457</v>
      </c>
      <c r="Z1096" s="80" t="str">
        <f>IF(OR(R:R="",S:S=""),"Missing",IF(OR(S:S="Both EC and Condoms",S:S="Condom",S:S="EC"),"Yes",IF(AND(R:R&lt;&gt;"0: No Method",R:R&lt;&gt;"6: EC",R:R&lt;&gt;"5: Condoms"),"Yes","No")))</f>
        <v>No</v>
      </c>
      <c r="AA10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96" s="80" t="str">
        <f>IF(W:W="Pregnant","Pregnant",IF(AND(Z:Z="No",AA:AA="Yes"),"Adopter",IF(Z:Z="Yes","Continuing User",IF(AND(Z:Z="No",AA:AA="No"),"Non-user","Missing"))))</f>
        <v>Adopter</v>
      </c>
      <c r="AC1096" s="80">
        <f>VLOOKUP(N1096,Registration!O:P,2,FALSE)</f>
        <v>17</v>
      </c>
    </row>
    <row r="1097" spans="1:29" s="80" customFormat="1" ht="23.1" customHeight="1">
      <c r="A1097" s="80" t="s">
        <v>94</v>
      </c>
      <c r="B1097" s="80" t="s">
        <v>26</v>
      </c>
      <c r="C1097" s="80" t="s">
        <v>27</v>
      </c>
      <c r="D1097" s="82" t="s">
        <v>28</v>
      </c>
      <c r="E1097" s="82" t="s">
        <v>28</v>
      </c>
      <c r="F1097" s="80" t="s">
        <v>95</v>
      </c>
      <c r="G1097" s="80" t="s">
        <v>2811</v>
      </c>
      <c r="H1097" s="80" t="s">
        <v>8154</v>
      </c>
      <c r="I1097" s="80" t="s">
        <v>8155</v>
      </c>
      <c r="J1097" s="80">
        <v>17</v>
      </c>
      <c r="K1097" s="80">
        <v>11</v>
      </c>
      <c r="L1097" s="80">
        <v>2018</v>
      </c>
      <c r="M1097" s="76">
        <f t="shared" si="17"/>
        <v>43421</v>
      </c>
      <c r="N1097" s="80" t="s">
        <v>2876</v>
      </c>
      <c r="O1097" s="80">
        <v>16</v>
      </c>
      <c r="P1097" s="82" t="s">
        <v>4506</v>
      </c>
      <c r="Q1097" s="82" t="s">
        <v>4456</v>
      </c>
      <c r="R1097" s="82" t="s">
        <v>4507</v>
      </c>
      <c r="S1097" s="82" t="s">
        <v>4508</v>
      </c>
      <c r="T1097" s="82" t="s">
        <v>4457</v>
      </c>
      <c r="U1097" s="82" t="s">
        <v>4457</v>
      </c>
      <c r="V1097" s="82" t="s">
        <v>4457</v>
      </c>
      <c r="W1097" s="82" t="s">
        <v>173</v>
      </c>
      <c r="X1097" s="82" t="s">
        <v>4507</v>
      </c>
      <c r="Y1097" s="82" t="s">
        <v>4457</v>
      </c>
      <c r="Z1097" s="80" t="str">
        <f>IF(OR(R:R="",S:S=""),"Missing",IF(OR(S:S="Both EC and Condoms",S:S="Condom",S:S="EC"),"Yes",IF(AND(R:R&lt;&gt;"0: No Method",R:R&lt;&gt;"6: EC",R:R&lt;&gt;"5: Condoms"),"Yes","No")))</f>
        <v>No</v>
      </c>
      <c r="AA10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97" s="80" t="s">
        <v>4509</v>
      </c>
      <c r="AC1097" s="80">
        <f>VLOOKUP(N1097,Registration!O:P,2,FALSE)</f>
        <v>16</v>
      </c>
    </row>
    <row r="1098" spans="1:29" s="80" customFormat="1" ht="23.1" customHeight="1">
      <c r="A1098" s="80" t="s">
        <v>94</v>
      </c>
      <c r="B1098" s="80" t="s">
        <v>26</v>
      </c>
      <c r="C1098" s="80" t="s">
        <v>27</v>
      </c>
      <c r="D1098" s="82" t="s">
        <v>28</v>
      </c>
      <c r="E1098" s="82" t="s">
        <v>28</v>
      </c>
      <c r="F1098" s="80" t="s">
        <v>95</v>
      </c>
      <c r="G1098" s="80" t="s">
        <v>2811</v>
      </c>
      <c r="H1098" s="80" t="s">
        <v>8154</v>
      </c>
      <c r="I1098" s="80" t="s">
        <v>8155</v>
      </c>
      <c r="J1098" s="80">
        <v>17</v>
      </c>
      <c r="K1098" s="80">
        <v>11</v>
      </c>
      <c r="L1098" s="80">
        <v>2018</v>
      </c>
      <c r="M1098" s="76">
        <f t="shared" si="17"/>
        <v>43421</v>
      </c>
      <c r="N1098" s="80" t="s">
        <v>2885</v>
      </c>
      <c r="O1098" s="80">
        <v>18</v>
      </c>
      <c r="P1098" s="82" t="s">
        <v>4506</v>
      </c>
      <c r="Q1098" s="82" t="s">
        <v>4456</v>
      </c>
      <c r="R1098" s="82" t="s">
        <v>4507</v>
      </c>
      <c r="S1098" s="82" t="s">
        <v>4508</v>
      </c>
      <c r="T1098" s="82" t="s">
        <v>4456</v>
      </c>
      <c r="U1098" s="82" t="s">
        <v>4457</v>
      </c>
      <c r="V1098" s="82" t="s">
        <v>4457</v>
      </c>
      <c r="W1098" s="82" t="s">
        <v>173</v>
      </c>
      <c r="X1098" s="82" t="s">
        <v>4517</v>
      </c>
      <c r="Y1098" s="82" t="s">
        <v>4457</v>
      </c>
      <c r="Z1098" s="80" t="str">
        <f>IF(OR(R:R="",S:S=""),"Missing",IF(OR(S:S="Both EC and Condoms",S:S="Condom",S:S="EC"),"Yes",IF(AND(R:R&lt;&gt;"0: No Method",R:R&lt;&gt;"6: EC",R:R&lt;&gt;"5: Condoms"),"Yes","No")))</f>
        <v>No</v>
      </c>
      <c r="AA10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98" s="80" t="str">
        <f>IF(W:W="Pregnant","Pregnant",IF(AND(Z:Z="No",AA:AA="Yes"),"Adopter",IF(Z:Z="Yes","Continuing User",IF(AND(Z:Z="No",AA:AA="No"),"Non-user","Missing"))))</f>
        <v>Adopter</v>
      </c>
      <c r="AC1098" s="80">
        <f>VLOOKUP(N1098,Registration!O:P,2,FALSE)</f>
        <v>18</v>
      </c>
    </row>
    <row r="1099" spans="1:29" s="80" customFormat="1" ht="23.1" customHeight="1">
      <c r="A1099" s="80" t="s">
        <v>94</v>
      </c>
      <c r="B1099" s="80" t="s">
        <v>26</v>
      </c>
      <c r="C1099" s="80" t="s">
        <v>27</v>
      </c>
      <c r="D1099" s="82" t="s">
        <v>28</v>
      </c>
      <c r="E1099" s="82" t="s">
        <v>28</v>
      </c>
      <c r="F1099" s="80" t="s">
        <v>95</v>
      </c>
      <c r="G1099" s="80" t="s">
        <v>2811</v>
      </c>
      <c r="H1099" s="80" t="s">
        <v>8154</v>
      </c>
      <c r="I1099" s="80" t="s">
        <v>8155</v>
      </c>
      <c r="J1099" s="80">
        <v>17</v>
      </c>
      <c r="K1099" s="80">
        <v>11</v>
      </c>
      <c r="L1099" s="80">
        <v>2018</v>
      </c>
      <c r="M1099" s="76">
        <f t="shared" si="17"/>
        <v>43421</v>
      </c>
      <c r="N1099" s="80" t="s">
        <v>2887</v>
      </c>
      <c r="O1099" s="80">
        <v>17</v>
      </c>
      <c r="P1099" s="82" t="s">
        <v>4506</v>
      </c>
      <c r="Q1099" s="82" t="s">
        <v>4456</v>
      </c>
      <c r="R1099" s="82" t="s">
        <v>4507</v>
      </c>
      <c r="S1099" s="82" t="s">
        <v>4508</v>
      </c>
      <c r="T1099" s="82" t="s">
        <v>4457</v>
      </c>
      <c r="U1099" s="82" t="s">
        <v>4457</v>
      </c>
      <c r="V1099" s="82" t="s">
        <v>4457</v>
      </c>
      <c r="W1099" s="82" t="s">
        <v>173</v>
      </c>
      <c r="X1099" s="82" t="s">
        <v>4507</v>
      </c>
      <c r="Y1099" s="82" t="s">
        <v>4457</v>
      </c>
      <c r="Z1099" s="80" t="str">
        <f>IF(OR(R:R="",S:S=""),"Missing",IF(OR(S:S="Both EC and Condoms",S:S="Condom",S:S="EC"),"Yes",IF(AND(R:R&lt;&gt;"0: No Method",R:R&lt;&gt;"6: EC",R:R&lt;&gt;"5: Condoms"),"Yes","No")))</f>
        <v>No</v>
      </c>
      <c r="AA10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99" s="80" t="s">
        <v>4509</v>
      </c>
      <c r="AC1099" s="80">
        <f>VLOOKUP(N1099,Registration!O:P,2,FALSE)</f>
        <v>17</v>
      </c>
    </row>
    <row r="1100" spans="1:29" s="80" customFormat="1" ht="23.1" customHeight="1">
      <c r="A1100" s="80" t="s">
        <v>94</v>
      </c>
      <c r="B1100" s="80" t="s">
        <v>26</v>
      </c>
      <c r="C1100" s="80" t="s">
        <v>27</v>
      </c>
      <c r="D1100" s="82" t="s">
        <v>28</v>
      </c>
      <c r="E1100" s="82" t="s">
        <v>28</v>
      </c>
      <c r="F1100" s="80" t="s">
        <v>95</v>
      </c>
      <c r="G1100" s="80" t="s">
        <v>2811</v>
      </c>
      <c r="H1100" s="80" t="s">
        <v>8154</v>
      </c>
      <c r="I1100" s="80" t="s">
        <v>8155</v>
      </c>
      <c r="J1100" s="80">
        <v>17</v>
      </c>
      <c r="K1100" s="80">
        <v>11</v>
      </c>
      <c r="L1100" s="80">
        <v>2018</v>
      </c>
      <c r="M1100" s="76">
        <f t="shared" si="17"/>
        <v>43421</v>
      </c>
      <c r="N1100" s="80" t="s">
        <v>2877</v>
      </c>
      <c r="O1100" s="80">
        <v>19</v>
      </c>
      <c r="P1100" s="82" t="s">
        <v>4506</v>
      </c>
      <c r="Q1100" s="82" t="s">
        <v>4456</v>
      </c>
      <c r="R1100" s="82" t="s">
        <v>4507</v>
      </c>
      <c r="S1100" s="82" t="s">
        <v>4508</v>
      </c>
      <c r="T1100" s="82" t="s">
        <v>4456</v>
      </c>
      <c r="U1100" s="82" t="s">
        <v>4457</v>
      </c>
      <c r="V1100" s="82" t="s">
        <v>4457</v>
      </c>
      <c r="W1100" s="82" t="s">
        <v>173</v>
      </c>
      <c r="X1100" s="82" t="s">
        <v>4522</v>
      </c>
      <c r="Y1100" s="82" t="s">
        <v>4456</v>
      </c>
      <c r="Z1100" s="80" t="str">
        <f>IF(OR(R:R="",S:S=""),"Missing",IF(OR(S:S="Both EC and Condoms",S:S="Condom",S:S="EC"),"Yes",IF(AND(R:R&lt;&gt;"0: No Method",R:R&lt;&gt;"6: EC",R:R&lt;&gt;"5: Condoms"),"Yes","No")))</f>
        <v>No</v>
      </c>
      <c r="AA11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00" s="80" t="str">
        <f>IF(W:W="Pregnant","Pregnant",IF(AND(Z:Z="No",AA:AA="Yes"),"Adopter",IF(Z:Z="Yes","Continuing User",IF(AND(Z:Z="No",AA:AA="No"),"Non-user","Missing"))))</f>
        <v>Adopter</v>
      </c>
      <c r="AC1100" s="80">
        <f>VLOOKUP(N1100,Registration!O:P,2,FALSE)</f>
        <v>19</v>
      </c>
    </row>
    <row r="1101" spans="1:29" s="80" customFormat="1" ht="23.1" customHeight="1">
      <c r="A1101" s="80" t="s">
        <v>94</v>
      </c>
      <c r="B1101" s="80" t="s">
        <v>26</v>
      </c>
      <c r="C1101" s="80" t="s">
        <v>27</v>
      </c>
      <c r="D1101" s="82" t="s">
        <v>28</v>
      </c>
      <c r="E1101" s="82" t="s">
        <v>28</v>
      </c>
      <c r="F1101" s="80" t="s">
        <v>95</v>
      </c>
      <c r="G1101" s="80" t="s">
        <v>2811</v>
      </c>
      <c r="H1101" s="80" t="s">
        <v>8154</v>
      </c>
      <c r="I1101" s="80" t="s">
        <v>8155</v>
      </c>
      <c r="J1101" s="80">
        <v>17</v>
      </c>
      <c r="K1101" s="80">
        <v>11</v>
      </c>
      <c r="L1101" s="80">
        <v>2018</v>
      </c>
      <c r="M1101" s="76">
        <f t="shared" si="17"/>
        <v>43421</v>
      </c>
      <c r="N1101" s="80" t="s">
        <v>2883</v>
      </c>
      <c r="O1101" s="80">
        <v>15</v>
      </c>
      <c r="P1101" s="82" t="s">
        <v>4506</v>
      </c>
      <c r="Q1101" s="82" t="s">
        <v>4456</v>
      </c>
      <c r="R1101" s="82" t="s">
        <v>4507</v>
      </c>
      <c r="S1101" s="82" t="s">
        <v>4508</v>
      </c>
      <c r="T1101" s="82" t="s">
        <v>4457</v>
      </c>
      <c r="U1101" s="82" t="s">
        <v>4457</v>
      </c>
      <c r="V1101" s="82" t="s">
        <v>4457</v>
      </c>
      <c r="W1101" s="82" t="s">
        <v>173</v>
      </c>
      <c r="X1101" s="82" t="s">
        <v>4507</v>
      </c>
      <c r="Y1101" s="82" t="s">
        <v>4457</v>
      </c>
      <c r="Z1101" s="80" t="str">
        <f>IF(OR(R:R="",S:S=""),"Missing",IF(OR(S:S="Both EC and Condoms",S:S="Condom",S:S="EC"),"Yes",IF(AND(R:R&lt;&gt;"0: No Method",R:R&lt;&gt;"6: EC",R:R&lt;&gt;"5: Condoms"),"Yes","No")))</f>
        <v>No</v>
      </c>
      <c r="AA11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01" s="80" t="s">
        <v>4509</v>
      </c>
      <c r="AC1101" s="80">
        <f>VLOOKUP(N1101,Registration!O:P,2,FALSE)</f>
        <v>15</v>
      </c>
    </row>
    <row r="1102" spans="1:29" s="80" customFormat="1" ht="23.1" customHeight="1">
      <c r="A1102" s="80" t="s">
        <v>94</v>
      </c>
      <c r="B1102" s="80" t="s">
        <v>26</v>
      </c>
      <c r="C1102" s="80" t="s">
        <v>27</v>
      </c>
      <c r="D1102" s="82" t="s">
        <v>28</v>
      </c>
      <c r="E1102" s="82" t="s">
        <v>28</v>
      </c>
      <c r="F1102" s="80" t="s">
        <v>95</v>
      </c>
      <c r="G1102" s="80" t="s">
        <v>2811</v>
      </c>
      <c r="H1102" s="80" t="s">
        <v>8154</v>
      </c>
      <c r="I1102" s="80" t="s">
        <v>8155</v>
      </c>
      <c r="J1102" s="80">
        <v>17</v>
      </c>
      <c r="K1102" s="80">
        <v>11</v>
      </c>
      <c r="L1102" s="80">
        <v>2018</v>
      </c>
      <c r="M1102" s="76">
        <f t="shared" si="17"/>
        <v>43421</v>
      </c>
      <c r="N1102" s="80" t="s">
        <v>2891</v>
      </c>
      <c r="O1102" s="80">
        <v>19</v>
      </c>
      <c r="P1102" s="82" t="s">
        <v>4506</v>
      </c>
      <c r="Q1102" s="82" t="s">
        <v>4456</v>
      </c>
      <c r="R1102" s="82" t="s">
        <v>4507</v>
      </c>
      <c r="S1102" s="82" t="s">
        <v>4508</v>
      </c>
      <c r="T1102" s="82" t="s">
        <v>4456</v>
      </c>
      <c r="U1102" s="82" t="s">
        <v>4457</v>
      </c>
      <c r="V1102" s="82" t="s">
        <v>4457</v>
      </c>
      <c r="W1102" s="82" t="s">
        <v>173</v>
      </c>
      <c r="X1102" s="80" t="s">
        <v>4518</v>
      </c>
      <c r="Y1102" s="82" t="s">
        <v>4456</v>
      </c>
      <c r="Z1102" s="80" t="str">
        <f>IF(OR(R:R="",S:S=""),"Missing",IF(OR(S:S="Both EC and Condoms",S:S="Condom",S:S="EC"),"Yes",IF(AND(R:R&lt;&gt;"0: No Method",R:R&lt;&gt;"6: EC",R:R&lt;&gt;"5: Condoms"),"Yes","No")))</f>
        <v>No</v>
      </c>
      <c r="AA11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02" s="80" t="str">
        <f>IF(W:W="Pregnant","Pregnant",IF(AND(Z:Z="No",AA:AA="Yes"),"Adopter",IF(Z:Z="Yes","Continuing User",IF(AND(Z:Z="No",AA:AA="No"),"Non-user","Missing"))))</f>
        <v>Adopter</v>
      </c>
      <c r="AC1102" s="80">
        <f>VLOOKUP(N1102,Registration!O:P,2,FALSE)</f>
        <v>19</v>
      </c>
    </row>
    <row r="1103" spans="1:29" s="80" customFormat="1" ht="23.1" customHeight="1">
      <c r="A1103" s="80" t="s">
        <v>94</v>
      </c>
      <c r="B1103" s="80" t="s">
        <v>26</v>
      </c>
      <c r="C1103" s="80" t="s">
        <v>27</v>
      </c>
      <c r="D1103" s="82" t="s">
        <v>28</v>
      </c>
      <c r="E1103" s="82" t="s">
        <v>28</v>
      </c>
      <c r="F1103" s="80" t="s">
        <v>95</v>
      </c>
      <c r="G1103" s="80" t="s">
        <v>2811</v>
      </c>
      <c r="H1103" s="80" t="s">
        <v>8154</v>
      </c>
      <c r="I1103" s="80" t="s">
        <v>8155</v>
      </c>
      <c r="J1103" s="80">
        <v>17</v>
      </c>
      <c r="K1103" s="80">
        <v>11</v>
      </c>
      <c r="L1103" s="80">
        <v>2018</v>
      </c>
      <c r="M1103" s="76">
        <f t="shared" si="17"/>
        <v>43421</v>
      </c>
      <c r="N1103" s="80" t="s">
        <v>2897</v>
      </c>
      <c r="O1103" s="80">
        <v>15</v>
      </c>
      <c r="P1103" s="82" t="s">
        <v>4506</v>
      </c>
      <c r="Q1103" s="82" t="s">
        <v>4456</v>
      </c>
      <c r="R1103" s="82" t="s">
        <v>4507</v>
      </c>
      <c r="S1103" s="82" t="s">
        <v>4508</v>
      </c>
      <c r="T1103" s="82" t="s">
        <v>4456</v>
      </c>
      <c r="U1103" s="82" t="s">
        <v>4457</v>
      </c>
      <c r="V1103" s="82" t="s">
        <v>4457</v>
      </c>
      <c r="W1103" s="82" t="s">
        <v>173</v>
      </c>
      <c r="X1103" s="82" t="s">
        <v>4507</v>
      </c>
      <c r="Y1103" s="82" t="s">
        <v>4457</v>
      </c>
      <c r="Z1103" s="80" t="str">
        <f>IF(OR(R:R="",S:S=""),"Missing",IF(OR(S:S="Both EC and Condoms",S:S="Condom",S:S="EC"),"Yes",IF(AND(R:R&lt;&gt;"0: No Method",R:R&lt;&gt;"6: EC",R:R&lt;&gt;"5: Condoms"),"Yes","No")))</f>
        <v>No</v>
      </c>
      <c r="AA11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03" s="80" t="s">
        <v>4509</v>
      </c>
      <c r="AC1103" s="80">
        <f>VLOOKUP(N1103,Registration!O:P,2,FALSE)</f>
        <v>15</v>
      </c>
    </row>
    <row r="1104" spans="1:29" s="80" customFormat="1" ht="23.1" customHeight="1">
      <c r="A1104" s="80" t="s">
        <v>94</v>
      </c>
      <c r="B1104" s="80" t="s">
        <v>26</v>
      </c>
      <c r="C1104" s="80" t="s">
        <v>27</v>
      </c>
      <c r="D1104" s="82" t="s">
        <v>28</v>
      </c>
      <c r="E1104" s="82" t="s">
        <v>28</v>
      </c>
      <c r="F1104" s="80" t="s">
        <v>95</v>
      </c>
      <c r="G1104" s="80" t="s">
        <v>2811</v>
      </c>
      <c r="H1104" s="80" t="s">
        <v>8154</v>
      </c>
      <c r="I1104" s="80" t="s">
        <v>8155</v>
      </c>
      <c r="J1104" s="80">
        <v>17</v>
      </c>
      <c r="K1104" s="80">
        <v>11</v>
      </c>
      <c r="L1104" s="80">
        <v>2018</v>
      </c>
      <c r="M1104" s="76">
        <f t="shared" si="17"/>
        <v>43421</v>
      </c>
      <c r="N1104" s="80" t="s">
        <v>2898</v>
      </c>
      <c r="O1104" s="80">
        <v>18</v>
      </c>
      <c r="P1104" s="82" t="s">
        <v>4506</v>
      </c>
      <c r="Q1104" s="82" t="s">
        <v>4456</v>
      </c>
      <c r="R1104" s="82" t="s">
        <v>4507</v>
      </c>
      <c r="S1104" s="82" t="s">
        <v>4508</v>
      </c>
      <c r="T1104" s="82" t="s">
        <v>4456</v>
      </c>
      <c r="U1104" s="82" t="s">
        <v>4456</v>
      </c>
      <c r="V1104" s="80" t="s">
        <v>4456</v>
      </c>
      <c r="W1104" s="82" t="s">
        <v>173</v>
      </c>
      <c r="X1104" s="82" t="s">
        <v>4515</v>
      </c>
      <c r="Y1104" s="82" t="s">
        <v>4456</v>
      </c>
      <c r="Z1104" s="80" t="str">
        <f>IF(OR(R:R="",S:S=""),"Missing",IF(OR(S:S="Both EC and Condoms",S:S="Condom",S:S="EC"),"Yes",IF(AND(R:R&lt;&gt;"0: No Method",R:R&lt;&gt;"6: EC",R:R&lt;&gt;"5: Condoms"),"Yes","No")))</f>
        <v>No</v>
      </c>
      <c r="AA11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04" s="80" t="str">
        <f>IF(W:W="Pregnant","Pregnant",IF(AND(Z:Z="No",AA:AA="Yes"),"Adopter",IF(Z:Z="Yes","Continuing User",IF(AND(Z:Z="No",AA:AA="No"),"Non-user","Missing"))))</f>
        <v>Adopter</v>
      </c>
      <c r="AC1104" s="80">
        <f>VLOOKUP(N1104,Registration!O:P,2,FALSE)</f>
        <v>18</v>
      </c>
    </row>
    <row r="1105" spans="1:29" s="80" customFormat="1" ht="23.1" customHeight="1">
      <c r="A1105" s="80" t="s">
        <v>94</v>
      </c>
      <c r="B1105" s="80" t="s">
        <v>26</v>
      </c>
      <c r="C1105" s="80" t="s">
        <v>27</v>
      </c>
      <c r="D1105" s="82" t="s">
        <v>28</v>
      </c>
      <c r="E1105" s="82" t="s">
        <v>28</v>
      </c>
      <c r="F1105" s="80" t="s">
        <v>95</v>
      </c>
      <c r="G1105" s="80" t="s">
        <v>2811</v>
      </c>
      <c r="H1105" s="80" t="s">
        <v>8154</v>
      </c>
      <c r="I1105" s="80" t="s">
        <v>8155</v>
      </c>
      <c r="J1105" s="80">
        <v>17</v>
      </c>
      <c r="K1105" s="80">
        <v>11</v>
      </c>
      <c r="L1105" s="80">
        <v>2018</v>
      </c>
      <c r="M1105" s="76">
        <f t="shared" si="17"/>
        <v>43421</v>
      </c>
      <c r="N1105" s="80" t="s">
        <v>2893</v>
      </c>
      <c r="O1105" s="80">
        <v>17</v>
      </c>
      <c r="P1105" s="82" t="s">
        <v>4506</v>
      </c>
      <c r="Q1105" s="82" t="s">
        <v>4456</v>
      </c>
      <c r="R1105" s="82" t="s">
        <v>4507</v>
      </c>
      <c r="S1105" s="82" t="s">
        <v>4508</v>
      </c>
      <c r="T1105" s="82" t="s">
        <v>4456</v>
      </c>
      <c r="U1105" s="82" t="s">
        <v>4457</v>
      </c>
      <c r="V1105" s="82" t="s">
        <v>4457</v>
      </c>
      <c r="W1105" s="82" t="s">
        <v>173</v>
      </c>
      <c r="X1105" s="82" t="s">
        <v>4517</v>
      </c>
      <c r="Y1105" s="82" t="s">
        <v>4457</v>
      </c>
      <c r="Z1105" s="80" t="str">
        <f>IF(OR(R:R="",S:S=""),"Missing",IF(OR(S:S="Both EC and Condoms",S:S="Condom",S:S="EC"),"Yes",IF(AND(R:R&lt;&gt;"0: No Method",R:R&lt;&gt;"6: EC",R:R&lt;&gt;"5: Condoms"),"Yes","No")))</f>
        <v>No</v>
      </c>
      <c r="AA11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05" s="80" t="str">
        <f>IF(W:W="Pregnant","Pregnant",IF(AND(Z:Z="No",AA:AA="Yes"),"Adopter",IF(Z:Z="Yes","Continuing User",IF(AND(Z:Z="No",AA:AA="No"),"Non-user","Missing"))))</f>
        <v>Adopter</v>
      </c>
      <c r="AC1105" s="80">
        <f>VLOOKUP(N1105,Registration!O:P,2,FALSE)</f>
        <v>17</v>
      </c>
    </row>
    <row r="1106" spans="1:29" s="80" customFormat="1" ht="23.1" customHeight="1">
      <c r="A1106" s="80" t="s">
        <v>94</v>
      </c>
      <c r="B1106" s="80" t="s">
        <v>26</v>
      </c>
      <c r="C1106" s="80" t="s">
        <v>27</v>
      </c>
      <c r="D1106" s="82" t="s">
        <v>28</v>
      </c>
      <c r="E1106" s="82" t="s">
        <v>28</v>
      </c>
      <c r="F1106" s="80" t="s">
        <v>95</v>
      </c>
      <c r="G1106" s="80" t="s">
        <v>2811</v>
      </c>
      <c r="H1106" s="80" t="s">
        <v>8154</v>
      </c>
      <c r="I1106" s="80" t="s">
        <v>8155</v>
      </c>
      <c r="J1106" s="80">
        <v>17</v>
      </c>
      <c r="K1106" s="80">
        <v>11</v>
      </c>
      <c r="L1106" s="80">
        <v>2018</v>
      </c>
      <c r="M1106" s="76">
        <f t="shared" si="17"/>
        <v>43421</v>
      </c>
      <c r="N1106" s="80" t="s">
        <v>2895</v>
      </c>
      <c r="O1106" s="80">
        <v>15</v>
      </c>
      <c r="P1106" s="82" t="s">
        <v>4506</v>
      </c>
      <c r="Q1106" s="82" t="s">
        <v>4456</v>
      </c>
      <c r="R1106" s="82" t="s">
        <v>4507</v>
      </c>
      <c r="S1106" s="82" t="s">
        <v>4508</v>
      </c>
      <c r="T1106" s="82" t="s">
        <v>4457</v>
      </c>
      <c r="U1106" s="82" t="s">
        <v>4457</v>
      </c>
      <c r="V1106" s="82" t="s">
        <v>4457</v>
      </c>
      <c r="W1106" s="82" t="s">
        <v>173</v>
      </c>
      <c r="X1106" s="82" t="s">
        <v>4507</v>
      </c>
      <c r="Y1106" s="82" t="s">
        <v>4457</v>
      </c>
      <c r="Z1106" s="80" t="str">
        <f>IF(OR(R:R="",S:S=""),"Missing",IF(OR(S:S="Both EC and Condoms",S:S="Condom",S:S="EC"),"Yes",IF(AND(R:R&lt;&gt;"0: No Method",R:R&lt;&gt;"6: EC",R:R&lt;&gt;"5: Condoms"),"Yes","No")))</f>
        <v>No</v>
      </c>
      <c r="AA11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06" s="80" t="s">
        <v>4509</v>
      </c>
      <c r="AC1106" s="80">
        <f>VLOOKUP(N1106,Registration!O:P,2,FALSE)</f>
        <v>17</v>
      </c>
    </row>
    <row r="1107" spans="1:29" s="80" customFormat="1" ht="23.1" customHeight="1">
      <c r="A1107" s="80" t="s">
        <v>94</v>
      </c>
      <c r="B1107" s="80" t="s">
        <v>26</v>
      </c>
      <c r="C1107" s="80" t="s">
        <v>27</v>
      </c>
      <c r="D1107" s="82" t="s">
        <v>28</v>
      </c>
      <c r="E1107" s="82" t="s">
        <v>28</v>
      </c>
      <c r="F1107" s="80" t="s">
        <v>95</v>
      </c>
      <c r="G1107" s="80" t="s">
        <v>2811</v>
      </c>
      <c r="H1107" s="80" t="s">
        <v>8154</v>
      </c>
      <c r="I1107" s="80" t="s">
        <v>8155</v>
      </c>
      <c r="J1107" s="80">
        <v>17</v>
      </c>
      <c r="K1107" s="80">
        <v>11</v>
      </c>
      <c r="L1107" s="80">
        <v>2018</v>
      </c>
      <c r="M1107" s="76">
        <f t="shared" si="17"/>
        <v>43421</v>
      </c>
      <c r="N1107" s="80" t="s">
        <v>2900</v>
      </c>
      <c r="O1107" s="80">
        <v>18</v>
      </c>
      <c r="P1107" s="82" t="s">
        <v>4506</v>
      </c>
      <c r="Q1107" s="82" t="s">
        <v>4456</v>
      </c>
      <c r="R1107" s="82" t="s">
        <v>4507</v>
      </c>
      <c r="S1107" s="82" t="s">
        <v>4508</v>
      </c>
      <c r="T1107" s="82" t="s">
        <v>4456</v>
      </c>
      <c r="U1107" s="82" t="s">
        <v>4457</v>
      </c>
      <c r="V1107" s="82" t="s">
        <v>4457</v>
      </c>
      <c r="W1107" s="82" t="s">
        <v>173</v>
      </c>
      <c r="X1107" s="82" t="s">
        <v>4515</v>
      </c>
      <c r="Y1107" s="82" t="s">
        <v>4456</v>
      </c>
      <c r="Z1107" s="80" t="str">
        <f>IF(OR(R:R="",S:S=""),"Missing",IF(OR(S:S="Both EC and Condoms",S:S="Condom",S:S="EC"),"Yes",IF(AND(R:R&lt;&gt;"0: No Method",R:R&lt;&gt;"6: EC",R:R&lt;&gt;"5: Condoms"),"Yes","No")))</f>
        <v>No</v>
      </c>
      <c r="AA11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07" s="80" t="str">
        <f>IF(W:W="Pregnant","Pregnant",IF(AND(Z:Z="No",AA:AA="Yes"),"Adopter",IF(Z:Z="Yes","Continuing User",IF(AND(Z:Z="No",AA:AA="No"),"Non-user","Missing"))))</f>
        <v>Adopter</v>
      </c>
      <c r="AC1107" s="80">
        <f>VLOOKUP(N1107,Registration!O:P,2,FALSE)</f>
        <v>18</v>
      </c>
    </row>
    <row r="1108" spans="1:29" s="80" customFormat="1" ht="23.1" customHeight="1">
      <c r="A1108" s="80" t="s">
        <v>94</v>
      </c>
      <c r="B1108" s="80" t="s">
        <v>26</v>
      </c>
      <c r="C1108" s="80" t="s">
        <v>27</v>
      </c>
      <c r="D1108" s="82" t="s">
        <v>28</v>
      </c>
      <c r="E1108" s="82" t="s">
        <v>28</v>
      </c>
      <c r="F1108" s="80" t="s">
        <v>95</v>
      </c>
      <c r="G1108" s="80" t="s">
        <v>2811</v>
      </c>
      <c r="H1108" s="80" t="s">
        <v>8154</v>
      </c>
      <c r="I1108" s="80" t="s">
        <v>8155</v>
      </c>
      <c r="J1108" s="80">
        <v>17</v>
      </c>
      <c r="K1108" s="80">
        <v>11</v>
      </c>
      <c r="L1108" s="80">
        <v>2018</v>
      </c>
      <c r="M1108" s="76">
        <f t="shared" si="17"/>
        <v>43421</v>
      </c>
      <c r="N1108" s="80" t="s">
        <v>2910</v>
      </c>
      <c r="O1108" s="80">
        <v>19</v>
      </c>
      <c r="P1108" s="82" t="s">
        <v>4506</v>
      </c>
      <c r="Q1108" s="82" t="s">
        <v>4456</v>
      </c>
      <c r="R1108" s="82" t="s">
        <v>4507</v>
      </c>
      <c r="S1108" s="82" t="s">
        <v>4508</v>
      </c>
      <c r="T1108" s="82" t="s">
        <v>4456</v>
      </c>
      <c r="U1108" s="82" t="s">
        <v>4457</v>
      </c>
      <c r="V1108" s="82" t="s">
        <v>4457</v>
      </c>
      <c r="W1108" s="82" t="s">
        <v>173</v>
      </c>
      <c r="X1108" s="80" t="s">
        <v>4518</v>
      </c>
      <c r="Y1108" s="82" t="s">
        <v>4456</v>
      </c>
      <c r="Z1108" s="80" t="str">
        <f>IF(OR(R:R="",S:S=""),"Missing",IF(OR(S:S="Both EC and Condoms",S:S="Condom",S:S="EC"),"Yes",IF(AND(R:R&lt;&gt;"0: No Method",R:R&lt;&gt;"6: EC",R:R&lt;&gt;"5: Condoms"),"Yes","No")))</f>
        <v>No</v>
      </c>
      <c r="AA11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08" s="80" t="str">
        <f>IF(W:W="Pregnant","Pregnant",IF(AND(Z:Z="No",AA:AA="Yes"),"Adopter",IF(Z:Z="Yes","Continuing User",IF(AND(Z:Z="No",AA:AA="No"),"Non-user","Missing"))))</f>
        <v>Adopter</v>
      </c>
      <c r="AC1108" s="80">
        <f>VLOOKUP(N1108,Registration!O:P,2,FALSE)</f>
        <v>19</v>
      </c>
    </row>
    <row r="1109" spans="1:29" s="80" customFormat="1" ht="23.1" customHeight="1">
      <c r="A1109" s="80" t="s">
        <v>94</v>
      </c>
      <c r="B1109" s="80" t="s">
        <v>26</v>
      </c>
      <c r="C1109" s="80" t="s">
        <v>27</v>
      </c>
      <c r="D1109" s="82" t="s">
        <v>28</v>
      </c>
      <c r="E1109" s="82" t="s">
        <v>28</v>
      </c>
      <c r="F1109" s="80" t="s">
        <v>95</v>
      </c>
      <c r="G1109" s="80" t="s">
        <v>2811</v>
      </c>
      <c r="H1109" s="80" t="s">
        <v>8154</v>
      </c>
      <c r="I1109" s="80" t="s">
        <v>8155</v>
      </c>
      <c r="J1109" s="80">
        <v>17</v>
      </c>
      <c r="K1109" s="80">
        <v>11</v>
      </c>
      <c r="L1109" s="80">
        <v>2018</v>
      </c>
      <c r="M1109" s="76">
        <f t="shared" si="17"/>
        <v>43421</v>
      </c>
      <c r="N1109" s="80" t="s">
        <v>2906</v>
      </c>
      <c r="O1109" s="80">
        <v>15</v>
      </c>
      <c r="P1109" s="82" t="s">
        <v>4506</v>
      </c>
      <c r="Q1109" s="82" t="s">
        <v>4456</v>
      </c>
      <c r="R1109" s="82" t="s">
        <v>4507</v>
      </c>
      <c r="S1109" s="82" t="s">
        <v>4508</v>
      </c>
      <c r="T1109" s="82" t="s">
        <v>4457</v>
      </c>
      <c r="U1109" s="82" t="s">
        <v>4457</v>
      </c>
      <c r="V1109" s="82" t="s">
        <v>4457</v>
      </c>
      <c r="W1109" s="82" t="s">
        <v>173</v>
      </c>
      <c r="X1109" s="82" t="s">
        <v>4507</v>
      </c>
      <c r="Y1109" s="82" t="s">
        <v>4457</v>
      </c>
      <c r="Z1109" s="80" t="str">
        <f>IF(OR(R:R="",S:S=""),"Missing",IF(OR(S:S="Both EC and Condoms",S:S="Condom",S:S="EC"),"Yes",IF(AND(R:R&lt;&gt;"0: No Method",R:R&lt;&gt;"6: EC",R:R&lt;&gt;"5: Condoms"),"Yes","No")))</f>
        <v>No</v>
      </c>
      <c r="AA11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09" s="80" t="s">
        <v>4509</v>
      </c>
      <c r="AC1109" s="80">
        <f>VLOOKUP(N1109,Registration!O:P,2,FALSE)</f>
        <v>15</v>
      </c>
    </row>
    <row r="1110" spans="1:29" s="80" customFormat="1" ht="23.1" customHeight="1">
      <c r="A1110" s="80" t="s">
        <v>94</v>
      </c>
      <c r="B1110" s="80" t="s">
        <v>26</v>
      </c>
      <c r="C1110" s="80" t="s">
        <v>27</v>
      </c>
      <c r="D1110" s="82" t="s">
        <v>28</v>
      </c>
      <c r="E1110" s="82" t="s">
        <v>28</v>
      </c>
      <c r="F1110" s="80" t="s">
        <v>95</v>
      </c>
      <c r="G1110" s="80" t="s">
        <v>2811</v>
      </c>
      <c r="H1110" s="80" t="s">
        <v>8154</v>
      </c>
      <c r="I1110" s="80" t="s">
        <v>8155</v>
      </c>
      <c r="J1110" s="80">
        <v>17</v>
      </c>
      <c r="K1110" s="80">
        <v>11</v>
      </c>
      <c r="L1110" s="80">
        <v>2018</v>
      </c>
      <c r="M1110" s="76">
        <f t="shared" si="17"/>
        <v>43421</v>
      </c>
      <c r="N1110" s="80" t="s">
        <v>2924</v>
      </c>
      <c r="O1110" s="80">
        <v>17</v>
      </c>
      <c r="P1110" s="82" t="s">
        <v>4506</v>
      </c>
      <c r="Q1110" s="82" t="s">
        <v>4456</v>
      </c>
      <c r="R1110" s="82" t="s">
        <v>4507</v>
      </c>
      <c r="S1110" s="82" t="s">
        <v>4508</v>
      </c>
      <c r="T1110" s="82" t="s">
        <v>4456</v>
      </c>
      <c r="U1110" s="82" t="s">
        <v>4456</v>
      </c>
      <c r="V1110" s="80" t="s">
        <v>4456</v>
      </c>
      <c r="W1110" s="82" t="s">
        <v>173</v>
      </c>
      <c r="X1110" s="82" t="s">
        <v>4516</v>
      </c>
      <c r="Y1110" s="82" t="s">
        <v>4457</v>
      </c>
      <c r="Z1110" s="80" t="str">
        <f>IF(OR(R:R="",S:S=""),"Missing",IF(OR(S:S="Both EC and Condoms",S:S="Condom",S:S="EC"),"Yes",IF(AND(R:R&lt;&gt;"0: No Method",R:R&lt;&gt;"6: EC",R:R&lt;&gt;"5: Condoms"),"Yes","No")))</f>
        <v>No</v>
      </c>
      <c r="AA11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10" s="80" t="str">
        <f>IF(W:W="Pregnant","Pregnant",IF(AND(Z:Z="No",AA:AA="Yes"),"Adopter",IF(Z:Z="Yes","Continuing User",IF(AND(Z:Z="No",AA:AA="No"),"Non-user","Missing"))))</f>
        <v>Adopter</v>
      </c>
      <c r="AC1110" s="80">
        <f>VLOOKUP(N1110,Registration!O:P,2,FALSE)</f>
        <v>17</v>
      </c>
    </row>
    <row r="1111" spans="1:29" s="80" customFormat="1" ht="23.1" customHeight="1">
      <c r="A1111" s="80" t="s">
        <v>94</v>
      </c>
      <c r="B1111" s="80" t="s">
        <v>26</v>
      </c>
      <c r="C1111" s="80" t="s">
        <v>27</v>
      </c>
      <c r="D1111" s="82" t="s">
        <v>28</v>
      </c>
      <c r="E1111" s="82" t="s">
        <v>28</v>
      </c>
      <c r="F1111" s="80" t="s">
        <v>95</v>
      </c>
      <c r="G1111" s="80" t="s">
        <v>2811</v>
      </c>
      <c r="H1111" s="80" t="s">
        <v>8154</v>
      </c>
      <c r="I1111" s="80" t="s">
        <v>8155</v>
      </c>
      <c r="J1111" s="80">
        <v>17</v>
      </c>
      <c r="K1111" s="80">
        <v>11</v>
      </c>
      <c r="L1111" s="80">
        <v>2018</v>
      </c>
      <c r="M1111" s="76">
        <f t="shared" si="17"/>
        <v>43421</v>
      </c>
      <c r="N1111" s="80" t="s">
        <v>2945</v>
      </c>
      <c r="O1111" s="80">
        <v>19</v>
      </c>
      <c r="P1111" s="82" t="s">
        <v>4506</v>
      </c>
      <c r="Q1111" s="82" t="s">
        <v>4456</v>
      </c>
      <c r="R1111" s="82" t="s">
        <v>4507</v>
      </c>
      <c r="S1111" s="82" t="s">
        <v>4508</v>
      </c>
      <c r="T1111" s="82" t="s">
        <v>4456</v>
      </c>
      <c r="U1111" s="82" t="s">
        <v>4457</v>
      </c>
      <c r="V1111" s="82" t="s">
        <v>4457</v>
      </c>
      <c r="W1111" s="82" t="s">
        <v>173</v>
      </c>
      <c r="X1111" s="80" t="s">
        <v>4518</v>
      </c>
      <c r="Y1111" s="82" t="s">
        <v>4457</v>
      </c>
      <c r="Z1111" s="80" t="str">
        <f>IF(OR(R:R="",S:S=""),"Missing",IF(OR(S:S="Both EC and Condoms",S:S="Condom",S:S="EC"),"Yes",IF(AND(R:R&lt;&gt;"0: No Method",R:R&lt;&gt;"6: EC",R:R&lt;&gt;"5: Condoms"),"Yes","No")))</f>
        <v>No</v>
      </c>
      <c r="AA11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11" s="80" t="str">
        <f>IF(W:W="Pregnant","Pregnant",IF(AND(Z:Z="No",AA:AA="Yes"),"Adopter",IF(Z:Z="Yes","Continuing User",IF(AND(Z:Z="No",AA:AA="No"),"Non-user","Missing"))))</f>
        <v>Adopter</v>
      </c>
      <c r="AC1111" s="80">
        <f>VLOOKUP(N1111,Registration!O:P,2,FALSE)</f>
        <v>19</v>
      </c>
    </row>
    <row r="1112" spans="1:29" s="80" customFormat="1" ht="23.1" customHeight="1">
      <c r="A1112" s="80" t="s">
        <v>94</v>
      </c>
      <c r="B1112" s="80" t="s">
        <v>26</v>
      </c>
      <c r="C1112" s="80" t="s">
        <v>27</v>
      </c>
      <c r="D1112" s="82" t="s">
        <v>28</v>
      </c>
      <c r="E1112" s="82" t="s">
        <v>28</v>
      </c>
      <c r="F1112" s="80" t="s">
        <v>95</v>
      </c>
      <c r="G1112" s="80" t="s">
        <v>2811</v>
      </c>
      <c r="H1112" s="80" t="s">
        <v>8154</v>
      </c>
      <c r="I1112" s="80" t="s">
        <v>8155</v>
      </c>
      <c r="J1112" s="80">
        <v>17</v>
      </c>
      <c r="K1112" s="80">
        <v>11</v>
      </c>
      <c r="L1112" s="80">
        <v>2018</v>
      </c>
      <c r="M1112" s="76">
        <f t="shared" si="17"/>
        <v>43421</v>
      </c>
      <c r="N1112" s="80" t="s">
        <v>2912</v>
      </c>
      <c r="O1112" s="80">
        <v>15</v>
      </c>
      <c r="P1112" s="82" t="s">
        <v>4506</v>
      </c>
      <c r="Q1112" s="82" t="s">
        <v>4456</v>
      </c>
      <c r="R1112" s="82" t="s">
        <v>4507</v>
      </c>
      <c r="S1112" s="82" t="s">
        <v>4508</v>
      </c>
      <c r="T1112" s="82" t="s">
        <v>4457</v>
      </c>
      <c r="U1112" s="82" t="s">
        <v>4457</v>
      </c>
      <c r="V1112" s="82" t="s">
        <v>4457</v>
      </c>
      <c r="W1112" s="82" t="s">
        <v>173</v>
      </c>
      <c r="X1112" s="82" t="s">
        <v>4507</v>
      </c>
      <c r="Y1112" s="82" t="s">
        <v>4457</v>
      </c>
      <c r="Z1112" s="80" t="str">
        <f>IF(OR(R:R="",S:S=""),"Missing",IF(OR(S:S="Both EC and Condoms",S:S="Condom",S:S="EC"),"Yes",IF(AND(R:R&lt;&gt;"0: No Method",R:R&lt;&gt;"6: EC",R:R&lt;&gt;"5: Condoms"),"Yes","No")))</f>
        <v>No</v>
      </c>
      <c r="AA11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12" s="80" t="s">
        <v>4509</v>
      </c>
      <c r="AC1112" s="80">
        <f>VLOOKUP(N1112,Registration!O:P,2,FALSE)</f>
        <v>15</v>
      </c>
    </row>
    <row r="1113" spans="1:29" s="80" customFormat="1" ht="23.1" customHeight="1">
      <c r="A1113" s="80" t="s">
        <v>94</v>
      </c>
      <c r="B1113" s="80" t="s">
        <v>26</v>
      </c>
      <c r="C1113" s="80" t="s">
        <v>27</v>
      </c>
      <c r="D1113" s="82" t="s">
        <v>28</v>
      </c>
      <c r="E1113" s="82" t="s">
        <v>28</v>
      </c>
      <c r="F1113" s="80" t="s">
        <v>95</v>
      </c>
      <c r="G1113" s="80" t="s">
        <v>2811</v>
      </c>
      <c r="H1113" s="80" t="s">
        <v>8154</v>
      </c>
      <c r="I1113" s="80" t="s">
        <v>8155</v>
      </c>
      <c r="J1113" s="80">
        <v>17</v>
      </c>
      <c r="K1113" s="80">
        <v>11</v>
      </c>
      <c r="L1113" s="80">
        <v>2018</v>
      </c>
      <c r="M1113" s="76">
        <f t="shared" si="17"/>
        <v>43421</v>
      </c>
      <c r="N1113" s="80" t="s">
        <v>2922</v>
      </c>
      <c r="O1113" s="80">
        <v>17</v>
      </c>
      <c r="P1113" s="82" t="s">
        <v>4506</v>
      </c>
      <c r="Q1113" s="82" t="s">
        <v>4456</v>
      </c>
      <c r="R1113" s="82" t="s">
        <v>4507</v>
      </c>
      <c r="S1113" s="82" t="s">
        <v>4508</v>
      </c>
      <c r="T1113" s="82" t="s">
        <v>4457</v>
      </c>
      <c r="U1113" s="82" t="s">
        <v>4457</v>
      </c>
      <c r="V1113" s="82" t="s">
        <v>4457</v>
      </c>
      <c r="W1113" s="82" t="s">
        <v>173</v>
      </c>
      <c r="X1113" s="82" t="s">
        <v>4507</v>
      </c>
      <c r="Y1113" s="82" t="s">
        <v>4457</v>
      </c>
      <c r="Z1113" s="80" t="str">
        <f>IF(OR(R:R="",S:S=""),"Missing",IF(OR(S:S="Both EC and Condoms",S:S="Condom",S:S="EC"),"Yes",IF(AND(R:R&lt;&gt;"0: No Method",R:R&lt;&gt;"6: EC",R:R&lt;&gt;"5: Condoms"),"Yes","No")))</f>
        <v>No</v>
      </c>
      <c r="AA11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13" s="80" t="s">
        <v>4509</v>
      </c>
      <c r="AC1113" s="80">
        <f>VLOOKUP(N1113,Registration!O:P,2,FALSE)</f>
        <v>17</v>
      </c>
    </row>
    <row r="1114" spans="1:29" s="80" customFormat="1" ht="23.1" customHeight="1">
      <c r="A1114" s="80" t="s">
        <v>94</v>
      </c>
      <c r="B1114" s="80" t="s">
        <v>26</v>
      </c>
      <c r="C1114" s="80" t="s">
        <v>27</v>
      </c>
      <c r="D1114" s="82" t="s">
        <v>28</v>
      </c>
      <c r="E1114" s="82" t="s">
        <v>28</v>
      </c>
      <c r="F1114" s="80" t="s">
        <v>95</v>
      </c>
      <c r="G1114" s="80" t="s">
        <v>2811</v>
      </c>
      <c r="H1114" s="80" t="s">
        <v>8154</v>
      </c>
      <c r="I1114" s="80" t="s">
        <v>8155</v>
      </c>
      <c r="J1114" s="80">
        <v>17</v>
      </c>
      <c r="K1114" s="80">
        <v>11</v>
      </c>
      <c r="L1114" s="80">
        <v>2018</v>
      </c>
      <c r="M1114" s="76">
        <f t="shared" si="17"/>
        <v>43421</v>
      </c>
      <c r="N1114" s="80" t="s">
        <v>2938</v>
      </c>
      <c r="O1114" s="80">
        <v>19</v>
      </c>
      <c r="P1114" s="82" t="s">
        <v>4506</v>
      </c>
      <c r="Q1114" s="82" t="s">
        <v>4456</v>
      </c>
      <c r="R1114" s="82" t="s">
        <v>4507</v>
      </c>
      <c r="S1114" s="82" t="s">
        <v>4508</v>
      </c>
      <c r="T1114" s="82" t="s">
        <v>4457</v>
      </c>
      <c r="U1114" s="82" t="s">
        <v>4457</v>
      </c>
      <c r="V1114" s="82" t="s">
        <v>4457</v>
      </c>
      <c r="W1114" s="82" t="s">
        <v>173</v>
      </c>
      <c r="X1114" s="82" t="s">
        <v>4507</v>
      </c>
      <c r="Y1114" s="82" t="s">
        <v>4457</v>
      </c>
      <c r="Z1114" s="80" t="str">
        <f>IF(OR(R:R="",S:S=""),"Missing",IF(OR(S:S="Both EC and Condoms",S:S="Condom",S:S="EC"),"Yes",IF(AND(R:R&lt;&gt;"0: No Method",R:R&lt;&gt;"6: EC",R:R&lt;&gt;"5: Condoms"),"Yes","No")))</f>
        <v>No</v>
      </c>
      <c r="AA11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14" s="80" t="s">
        <v>4509</v>
      </c>
      <c r="AC1114" s="80">
        <f>VLOOKUP(N1114,Registration!O:P,2,FALSE)</f>
        <v>19</v>
      </c>
    </row>
    <row r="1115" spans="1:29" s="80" customFormat="1" ht="23.1" customHeight="1">
      <c r="A1115" s="80" t="s">
        <v>94</v>
      </c>
      <c r="B1115" s="80" t="s">
        <v>26</v>
      </c>
      <c r="C1115" s="80" t="s">
        <v>27</v>
      </c>
      <c r="D1115" s="82" t="s">
        <v>28</v>
      </c>
      <c r="E1115" s="82" t="s">
        <v>28</v>
      </c>
      <c r="F1115" s="80" t="s">
        <v>95</v>
      </c>
      <c r="G1115" s="80" t="s">
        <v>2811</v>
      </c>
      <c r="H1115" s="80" t="s">
        <v>8154</v>
      </c>
      <c r="I1115" s="80" t="s">
        <v>8155</v>
      </c>
      <c r="J1115" s="80">
        <v>17</v>
      </c>
      <c r="K1115" s="80">
        <v>11</v>
      </c>
      <c r="L1115" s="80">
        <v>2018</v>
      </c>
      <c r="M1115" s="76">
        <f t="shared" si="17"/>
        <v>43421</v>
      </c>
      <c r="N1115" s="80" t="s">
        <v>2914</v>
      </c>
      <c r="O1115" s="80">
        <v>16</v>
      </c>
      <c r="P1115" s="82" t="s">
        <v>4506</v>
      </c>
      <c r="Q1115" s="82" t="s">
        <v>4456</v>
      </c>
      <c r="R1115" s="82" t="s">
        <v>4507</v>
      </c>
      <c r="S1115" s="82" t="s">
        <v>4508</v>
      </c>
      <c r="T1115" s="82" t="s">
        <v>4457</v>
      </c>
      <c r="U1115" s="82" t="s">
        <v>4457</v>
      </c>
      <c r="V1115" s="82" t="s">
        <v>4457</v>
      </c>
      <c r="W1115" s="82" t="s">
        <v>173</v>
      </c>
      <c r="X1115" s="82" t="s">
        <v>4507</v>
      </c>
      <c r="Y1115" s="82" t="s">
        <v>4457</v>
      </c>
      <c r="Z1115" s="80" t="str">
        <f>IF(OR(R:R="",S:S=""),"Missing",IF(OR(S:S="Both EC and Condoms",S:S="Condom",S:S="EC"),"Yes",IF(AND(R:R&lt;&gt;"0: No Method",R:R&lt;&gt;"6: EC",R:R&lt;&gt;"5: Condoms"),"Yes","No")))</f>
        <v>No</v>
      </c>
      <c r="AA11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15" s="80" t="s">
        <v>4509</v>
      </c>
      <c r="AC1115" s="80">
        <f>VLOOKUP(N1115,Registration!O:P,2,FALSE)</f>
        <v>16</v>
      </c>
    </row>
    <row r="1116" spans="1:29" s="80" customFormat="1" ht="23.1" customHeight="1">
      <c r="A1116" s="80" t="s">
        <v>94</v>
      </c>
      <c r="B1116" s="80" t="s">
        <v>26</v>
      </c>
      <c r="C1116" s="80" t="s">
        <v>27</v>
      </c>
      <c r="D1116" s="82" t="s">
        <v>28</v>
      </c>
      <c r="E1116" s="82" t="s">
        <v>28</v>
      </c>
      <c r="F1116" s="80" t="s">
        <v>95</v>
      </c>
      <c r="G1116" s="80" t="s">
        <v>2811</v>
      </c>
      <c r="H1116" s="80" t="s">
        <v>8154</v>
      </c>
      <c r="I1116" s="80" t="s">
        <v>8155</v>
      </c>
      <c r="J1116" s="80">
        <v>17</v>
      </c>
      <c r="K1116" s="80">
        <v>11</v>
      </c>
      <c r="L1116" s="80">
        <v>2018</v>
      </c>
      <c r="M1116" s="76">
        <f t="shared" si="17"/>
        <v>43421</v>
      </c>
      <c r="N1116" s="80" t="s">
        <v>2908</v>
      </c>
      <c r="O1116" s="80">
        <v>18</v>
      </c>
      <c r="P1116" s="82" t="s">
        <v>4506</v>
      </c>
      <c r="Q1116" s="82" t="s">
        <v>4456</v>
      </c>
      <c r="R1116" s="82" t="s">
        <v>4507</v>
      </c>
      <c r="S1116" s="82" t="s">
        <v>4508</v>
      </c>
      <c r="T1116" s="82" t="s">
        <v>4457</v>
      </c>
      <c r="U1116" s="82" t="s">
        <v>4457</v>
      </c>
      <c r="V1116" s="82" t="s">
        <v>4457</v>
      </c>
      <c r="W1116" s="82" t="s">
        <v>173</v>
      </c>
      <c r="X1116" s="82" t="s">
        <v>4507</v>
      </c>
      <c r="Y1116" s="82" t="s">
        <v>4457</v>
      </c>
      <c r="Z1116" s="80" t="str">
        <f>IF(OR(R:R="",S:S=""),"Missing",IF(OR(S:S="Both EC and Condoms",S:S="Condom",S:S="EC"),"Yes",IF(AND(R:R&lt;&gt;"0: No Method",R:R&lt;&gt;"6: EC",R:R&lt;&gt;"5: Condoms"),"Yes","No")))</f>
        <v>No</v>
      </c>
      <c r="AA11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16" s="80" t="s">
        <v>4509</v>
      </c>
      <c r="AC1116" s="80">
        <f>VLOOKUP(N1116,Registration!O:P,2,FALSE)</f>
        <v>18</v>
      </c>
    </row>
    <row r="1117" spans="1:29" s="80" customFormat="1" ht="23.1" customHeight="1">
      <c r="A1117" s="80" t="s">
        <v>94</v>
      </c>
      <c r="B1117" s="80" t="s">
        <v>26</v>
      </c>
      <c r="C1117" s="80" t="s">
        <v>27</v>
      </c>
      <c r="D1117" s="82" t="s">
        <v>28</v>
      </c>
      <c r="E1117" s="82" t="s">
        <v>28</v>
      </c>
      <c r="F1117" s="80" t="s">
        <v>95</v>
      </c>
      <c r="G1117" s="80" t="s">
        <v>2811</v>
      </c>
      <c r="H1117" s="80" t="s">
        <v>8154</v>
      </c>
      <c r="I1117" s="80" t="s">
        <v>8155</v>
      </c>
      <c r="J1117" s="80">
        <v>17</v>
      </c>
      <c r="K1117" s="80">
        <v>11</v>
      </c>
      <c r="L1117" s="80">
        <v>2018</v>
      </c>
      <c r="M1117" s="76">
        <f t="shared" si="17"/>
        <v>43421</v>
      </c>
      <c r="N1117" s="80" t="s">
        <v>2920</v>
      </c>
      <c r="O1117" s="80">
        <v>19</v>
      </c>
      <c r="P1117" s="82" t="s">
        <v>4506</v>
      </c>
      <c r="Q1117" s="82" t="s">
        <v>4456</v>
      </c>
      <c r="R1117" s="82" t="s">
        <v>4507</v>
      </c>
      <c r="S1117" s="82" t="s">
        <v>4508</v>
      </c>
      <c r="T1117" s="82" t="s">
        <v>4456</v>
      </c>
      <c r="U1117" s="82" t="s">
        <v>4457</v>
      </c>
      <c r="V1117" s="82" t="s">
        <v>4457</v>
      </c>
      <c r="W1117" s="82" t="s">
        <v>173</v>
      </c>
      <c r="X1117" s="82" t="s">
        <v>4522</v>
      </c>
      <c r="Y1117" s="82" t="s">
        <v>4456</v>
      </c>
      <c r="Z1117" s="80" t="str">
        <f>IF(OR(R:R="",S:S=""),"Missing",IF(OR(S:S="Both EC and Condoms",S:S="Condom",S:S="EC"),"Yes",IF(AND(R:R&lt;&gt;"0: No Method",R:R&lt;&gt;"6: EC",R:R&lt;&gt;"5: Condoms"),"Yes","No")))</f>
        <v>No</v>
      </c>
      <c r="AA11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17" s="80" t="str">
        <f>IF(W:W="Pregnant","Pregnant",IF(AND(Z:Z="No",AA:AA="Yes"),"Adopter",IF(Z:Z="Yes","Continuing User",IF(AND(Z:Z="No",AA:AA="No"),"Non-user","Missing"))))</f>
        <v>Adopter</v>
      </c>
      <c r="AC1117" s="80">
        <f>VLOOKUP(N1117,Registration!O:P,2,FALSE)</f>
        <v>19</v>
      </c>
    </row>
    <row r="1118" spans="1:29" s="80" customFormat="1" ht="23.1" customHeight="1">
      <c r="A1118" s="80" t="s">
        <v>94</v>
      </c>
      <c r="B1118" s="80" t="s">
        <v>26</v>
      </c>
      <c r="C1118" s="80" t="s">
        <v>27</v>
      </c>
      <c r="D1118" s="82" t="s">
        <v>28</v>
      </c>
      <c r="E1118" s="82" t="s">
        <v>28</v>
      </c>
      <c r="F1118" s="80" t="s">
        <v>95</v>
      </c>
      <c r="G1118" s="80" t="s">
        <v>2811</v>
      </c>
      <c r="H1118" s="80" t="s">
        <v>8154</v>
      </c>
      <c r="I1118" s="80" t="s">
        <v>8155</v>
      </c>
      <c r="J1118" s="80">
        <v>17</v>
      </c>
      <c r="K1118" s="80">
        <v>11</v>
      </c>
      <c r="L1118" s="80">
        <v>2018</v>
      </c>
      <c r="M1118" s="76">
        <f t="shared" si="17"/>
        <v>43421</v>
      </c>
      <c r="N1118" s="80" t="s">
        <v>2902</v>
      </c>
      <c r="O1118" s="80">
        <v>16</v>
      </c>
      <c r="P1118" s="82" t="s">
        <v>4506</v>
      </c>
      <c r="Q1118" s="82" t="s">
        <v>4456</v>
      </c>
      <c r="R1118" s="82" t="s">
        <v>4507</v>
      </c>
      <c r="S1118" s="82" t="s">
        <v>4508</v>
      </c>
      <c r="T1118" s="82" t="s">
        <v>4456</v>
      </c>
      <c r="U1118" s="82" t="s">
        <v>4456</v>
      </c>
      <c r="V1118" s="80" t="s">
        <v>4456</v>
      </c>
      <c r="W1118" s="82" t="s">
        <v>173</v>
      </c>
      <c r="X1118" s="80" t="s">
        <v>4518</v>
      </c>
      <c r="Y1118" s="82" t="s">
        <v>4456</v>
      </c>
      <c r="Z1118" s="80" t="str">
        <f>IF(OR(R:R="",S:S=""),"Missing",IF(OR(S:S="Both EC and Condoms",S:S="Condom",S:S="EC"),"Yes",IF(AND(R:R&lt;&gt;"0: No Method",R:R&lt;&gt;"6: EC",R:R&lt;&gt;"5: Condoms"),"Yes","No")))</f>
        <v>No</v>
      </c>
      <c r="AA11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18" s="80" t="str">
        <f>IF(W:W="Pregnant","Pregnant",IF(AND(Z:Z="No",AA:AA="Yes"),"Adopter",IF(Z:Z="Yes","Continuing User",IF(AND(Z:Z="No",AA:AA="No"),"Non-user","Missing"))))</f>
        <v>Adopter</v>
      </c>
      <c r="AC1118" s="80">
        <f>VLOOKUP(N1118,Registration!O:P,2,FALSE)</f>
        <v>16</v>
      </c>
    </row>
    <row r="1119" spans="1:29" s="80" customFormat="1" ht="23.1" customHeight="1">
      <c r="A1119" s="80" t="s">
        <v>94</v>
      </c>
      <c r="B1119" s="80" t="s">
        <v>26</v>
      </c>
      <c r="C1119" s="80" t="s">
        <v>27</v>
      </c>
      <c r="D1119" s="82" t="s">
        <v>28</v>
      </c>
      <c r="E1119" s="82" t="s">
        <v>28</v>
      </c>
      <c r="F1119" s="80" t="s">
        <v>95</v>
      </c>
      <c r="G1119" s="80" t="s">
        <v>2811</v>
      </c>
      <c r="H1119" s="80" t="s">
        <v>8154</v>
      </c>
      <c r="I1119" s="80" t="s">
        <v>8155</v>
      </c>
      <c r="J1119" s="80">
        <v>17</v>
      </c>
      <c r="K1119" s="80">
        <v>11</v>
      </c>
      <c r="L1119" s="80">
        <v>2018</v>
      </c>
      <c r="M1119" s="76">
        <f t="shared" si="17"/>
        <v>43421</v>
      </c>
      <c r="N1119" s="80" t="s">
        <v>2975</v>
      </c>
      <c r="O1119" s="80">
        <v>16</v>
      </c>
      <c r="P1119" s="82" t="s">
        <v>4506</v>
      </c>
      <c r="Q1119" s="82" t="s">
        <v>4456</v>
      </c>
      <c r="R1119" s="82" t="s">
        <v>4507</v>
      </c>
      <c r="S1119" s="82" t="s">
        <v>4508</v>
      </c>
      <c r="T1119" s="82" t="s">
        <v>4457</v>
      </c>
      <c r="U1119" s="82" t="s">
        <v>4457</v>
      </c>
      <c r="V1119" s="82" t="s">
        <v>4457</v>
      </c>
      <c r="W1119" s="82" t="s">
        <v>173</v>
      </c>
      <c r="X1119" s="82" t="s">
        <v>4507</v>
      </c>
      <c r="Y1119" s="82" t="s">
        <v>4457</v>
      </c>
      <c r="Z1119" s="80" t="str">
        <f>IF(OR(R:R="",S:S=""),"Missing",IF(OR(S:S="Both EC and Condoms",S:S="Condom",S:S="EC"),"Yes",IF(AND(R:R&lt;&gt;"0: No Method",R:R&lt;&gt;"6: EC",R:R&lt;&gt;"5: Condoms"),"Yes","No")))</f>
        <v>No</v>
      </c>
      <c r="AA11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19" s="80" t="s">
        <v>4509</v>
      </c>
      <c r="AC1119" s="80">
        <f>VLOOKUP(N1119,Registration!O:P,2,FALSE)</f>
        <v>16</v>
      </c>
    </row>
    <row r="1120" spans="1:29" s="80" customFormat="1" ht="23.1" customHeight="1">
      <c r="A1120" s="80" t="s">
        <v>94</v>
      </c>
      <c r="B1120" s="80" t="s">
        <v>26</v>
      </c>
      <c r="C1120" s="80" t="s">
        <v>27</v>
      </c>
      <c r="D1120" s="82" t="s">
        <v>28</v>
      </c>
      <c r="E1120" s="82" t="s">
        <v>28</v>
      </c>
      <c r="F1120" s="80" t="s">
        <v>95</v>
      </c>
      <c r="G1120" s="80" t="s">
        <v>2811</v>
      </c>
      <c r="H1120" s="80" t="s">
        <v>8154</v>
      </c>
      <c r="I1120" s="80" t="s">
        <v>8155</v>
      </c>
      <c r="J1120" s="80">
        <v>17</v>
      </c>
      <c r="K1120" s="80">
        <v>11</v>
      </c>
      <c r="L1120" s="80">
        <v>2018</v>
      </c>
      <c r="M1120" s="76">
        <f t="shared" si="17"/>
        <v>43421</v>
      </c>
      <c r="N1120" s="80" t="s">
        <v>2978</v>
      </c>
      <c r="O1120" s="80">
        <v>18</v>
      </c>
      <c r="P1120" s="82" t="s">
        <v>4506</v>
      </c>
      <c r="Q1120" s="82" t="s">
        <v>4456</v>
      </c>
      <c r="R1120" s="82" t="s">
        <v>4507</v>
      </c>
      <c r="S1120" s="82" t="s">
        <v>4508</v>
      </c>
      <c r="T1120" s="82" t="s">
        <v>4456</v>
      </c>
      <c r="U1120" s="82" t="s">
        <v>4457</v>
      </c>
      <c r="V1120" s="82" t="s">
        <v>4457</v>
      </c>
      <c r="W1120" s="82" t="s">
        <v>173</v>
      </c>
      <c r="X1120" s="80" t="s">
        <v>4518</v>
      </c>
      <c r="Y1120" s="82" t="s">
        <v>4457</v>
      </c>
      <c r="Z1120" s="80" t="str">
        <f>IF(OR(R:R="",S:S=""),"Missing",IF(OR(S:S="Both EC and Condoms",S:S="Condom",S:S="EC"),"Yes",IF(AND(R:R&lt;&gt;"0: No Method",R:R&lt;&gt;"6: EC",R:R&lt;&gt;"5: Condoms"),"Yes","No")))</f>
        <v>No</v>
      </c>
      <c r="AA11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20" s="80" t="str">
        <f>IF(W:W="Pregnant","Pregnant",IF(AND(Z:Z="No",AA:AA="Yes"),"Adopter",IF(Z:Z="Yes","Continuing User",IF(AND(Z:Z="No",AA:AA="No"),"Non-user","Missing"))))</f>
        <v>Adopter</v>
      </c>
      <c r="AC1120" s="80">
        <f>VLOOKUP(N1120,Registration!O:P,2,FALSE)</f>
        <v>18</v>
      </c>
    </row>
    <row r="1121" spans="1:29" s="80" customFormat="1" ht="23.1" customHeight="1">
      <c r="A1121" s="80" t="s">
        <v>94</v>
      </c>
      <c r="B1121" s="80" t="s">
        <v>26</v>
      </c>
      <c r="C1121" s="80" t="s">
        <v>27</v>
      </c>
      <c r="D1121" s="82" t="s">
        <v>28</v>
      </c>
      <c r="E1121" s="82" t="s">
        <v>28</v>
      </c>
      <c r="F1121" s="80" t="s">
        <v>95</v>
      </c>
      <c r="G1121" s="80" t="s">
        <v>2811</v>
      </c>
      <c r="H1121" s="80" t="s">
        <v>8154</v>
      </c>
      <c r="I1121" s="80" t="s">
        <v>8155</v>
      </c>
      <c r="J1121" s="80">
        <v>17</v>
      </c>
      <c r="K1121" s="80">
        <v>11</v>
      </c>
      <c r="L1121" s="80">
        <v>2018</v>
      </c>
      <c r="M1121" s="76">
        <f t="shared" si="17"/>
        <v>43421</v>
      </c>
      <c r="N1121" s="80" t="s">
        <v>2930</v>
      </c>
      <c r="O1121" s="80">
        <v>15</v>
      </c>
      <c r="P1121" s="82" t="s">
        <v>4506</v>
      </c>
      <c r="Q1121" s="82" t="s">
        <v>4456</v>
      </c>
      <c r="R1121" s="82" t="s">
        <v>4507</v>
      </c>
      <c r="S1121" s="82" t="s">
        <v>4508</v>
      </c>
      <c r="T1121" s="82" t="s">
        <v>4457</v>
      </c>
      <c r="U1121" s="82" t="s">
        <v>4457</v>
      </c>
      <c r="V1121" s="82" t="s">
        <v>4457</v>
      </c>
      <c r="W1121" s="82" t="s">
        <v>173</v>
      </c>
      <c r="X1121" s="82" t="s">
        <v>4507</v>
      </c>
      <c r="Y1121" s="82" t="s">
        <v>4457</v>
      </c>
      <c r="Z1121" s="80" t="str">
        <f>IF(OR(R:R="",S:S=""),"Missing",IF(OR(S:S="Both EC and Condoms",S:S="Condom",S:S="EC"),"Yes",IF(AND(R:R&lt;&gt;"0: No Method",R:R&lt;&gt;"6: EC",R:R&lt;&gt;"5: Condoms"),"Yes","No")))</f>
        <v>No</v>
      </c>
      <c r="AA11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21" s="80" t="s">
        <v>4509</v>
      </c>
      <c r="AC1121" s="80">
        <f>VLOOKUP(N1121,Registration!O:P,2,FALSE)</f>
        <v>15</v>
      </c>
    </row>
    <row r="1122" spans="1:29" s="80" customFormat="1" ht="23.1" customHeight="1">
      <c r="A1122" s="80" t="s">
        <v>94</v>
      </c>
      <c r="B1122" s="80" t="s">
        <v>26</v>
      </c>
      <c r="C1122" s="80" t="s">
        <v>27</v>
      </c>
      <c r="D1122" s="82" t="s">
        <v>28</v>
      </c>
      <c r="E1122" s="82" t="s">
        <v>28</v>
      </c>
      <c r="F1122" s="80" t="s">
        <v>95</v>
      </c>
      <c r="G1122" s="80" t="s">
        <v>2811</v>
      </c>
      <c r="H1122" s="80" t="s">
        <v>8154</v>
      </c>
      <c r="I1122" s="80" t="s">
        <v>8155</v>
      </c>
      <c r="J1122" s="80">
        <v>17</v>
      </c>
      <c r="K1122" s="80">
        <v>11</v>
      </c>
      <c r="L1122" s="80">
        <v>2018</v>
      </c>
      <c r="M1122" s="76">
        <f t="shared" si="17"/>
        <v>43421</v>
      </c>
      <c r="N1122" s="80" t="s">
        <v>2934</v>
      </c>
      <c r="O1122" s="80">
        <v>16</v>
      </c>
      <c r="P1122" s="82" t="s">
        <v>4506</v>
      </c>
      <c r="Q1122" s="82" t="s">
        <v>4456</v>
      </c>
      <c r="R1122" s="82" t="s">
        <v>4507</v>
      </c>
      <c r="S1122" s="82" t="s">
        <v>4508</v>
      </c>
      <c r="T1122" s="82" t="s">
        <v>4457</v>
      </c>
      <c r="U1122" s="82" t="s">
        <v>4457</v>
      </c>
      <c r="V1122" s="82" t="s">
        <v>4457</v>
      </c>
      <c r="W1122" s="82" t="s">
        <v>173</v>
      </c>
      <c r="X1122" s="82" t="s">
        <v>4507</v>
      </c>
      <c r="Y1122" s="82" t="s">
        <v>4457</v>
      </c>
      <c r="Z1122" s="80" t="str">
        <f>IF(OR(R:R="",S:S=""),"Missing",IF(OR(S:S="Both EC and Condoms",S:S="Condom",S:S="EC"),"Yes",IF(AND(R:R&lt;&gt;"0: No Method",R:R&lt;&gt;"6: EC",R:R&lt;&gt;"5: Condoms"),"Yes","No")))</f>
        <v>No</v>
      </c>
      <c r="AA11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22" s="80" t="s">
        <v>4509</v>
      </c>
      <c r="AC1122" s="80">
        <f>VLOOKUP(N1122,Registration!O:P,2,FALSE)</f>
        <v>16</v>
      </c>
    </row>
    <row r="1123" spans="1:29" s="80" customFormat="1" ht="23.1" customHeight="1">
      <c r="A1123" s="80" t="s">
        <v>94</v>
      </c>
      <c r="B1123" s="80" t="s">
        <v>26</v>
      </c>
      <c r="C1123" s="80" t="s">
        <v>27</v>
      </c>
      <c r="D1123" s="82" t="s">
        <v>28</v>
      </c>
      <c r="E1123" s="82" t="s">
        <v>28</v>
      </c>
      <c r="F1123" s="80" t="s">
        <v>95</v>
      </c>
      <c r="G1123" s="80" t="s">
        <v>2811</v>
      </c>
      <c r="H1123" s="80" t="s">
        <v>8154</v>
      </c>
      <c r="I1123" s="80" t="s">
        <v>8155</v>
      </c>
      <c r="J1123" s="80">
        <v>17</v>
      </c>
      <c r="K1123" s="80">
        <v>11</v>
      </c>
      <c r="L1123" s="80">
        <v>2018</v>
      </c>
      <c r="M1123" s="76">
        <f t="shared" si="17"/>
        <v>43421</v>
      </c>
      <c r="N1123" s="80" t="s">
        <v>2951</v>
      </c>
      <c r="O1123" s="80">
        <v>17</v>
      </c>
      <c r="P1123" s="82" t="s">
        <v>4506</v>
      </c>
      <c r="Q1123" s="82" t="s">
        <v>4456</v>
      </c>
      <c r="R1123" s="82" t="s">
        <v>4507</v>
      </c>
      <c r="S1123" s="82" t="s">
        <v>4508</v>
      </c>
      <c r="T1123" s="82" t="s">
        <v>4456</v>
      </c>
      <c r="U1123" s="82" t="s">
        <v>4456</v>
      </c>
      <c r="V1123" s="80" t="s">
        <v>4456</v>
      </c>
      <c r="W1123" s="82" t="s">
        <v>173</v>
      </c>
      <c r="X1123" s="82" t="s">
        <v>4517</v>
      </c>
      <c r="Y1123" s="82" t="s">
        <v>4457</v>
      </c>
      <c r="Z1123" s="80" t="str">
        <f>IF(OR(R:R="",S:S=""),"Missing",IF(OR(S:S="Both EC and Condoms",S:S="Condom",S:S="EC"),"Yes",IF(AND(R:R&lt;&gt;"0: No Method",R:R&lt;&gt;"6: EC",R:R&lt;&gt;"5: Condoms"),"Yes","No")))</f>
        <v>No</v>
      </c>
      <c r="AA11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23" s="80" t="str">
        <f>IF(W:W="Pregnant","Pregnant",IF(AND(Z:Z="No",AA:AA="Yes"),"Adopter",IF(Z:Z="Yes","Continuing User",IF(AND(Z:Z="No",AA:AA="No"),"Non-user","Missing"))))</f>
        <v>Adopter</v>
      </c>
      <c r="AC1123" s="80">
        <f>VLOOKUP(N1123,Registration!O:P,2,FALSE)</f>
        <v>17</v>
      </c>
    </row>
    <row r="1124" spans="1:29" s="80" customFormat="1" ht="23.1" customHeight="1">
      <c r="A1124" s="80" t="s">
        <v>94</v>
      </c>
      <c r="B1124" s="80" t="s">
        <v>26</v>
      </c>
      <c r="C1124" s="80" t="s">
        <v>27</v>
      </c>
      <c r="D1124" s="82" t="s">
        <v>28</v>
      </c>
      <c r="E1124" s="82" t="s">
        <v>28</v>
      </c>
      <c r="F1124" s="80" t="s">
        <v>95</v>
      </c>
      <c r="G1124" s="80" t="s">
        <v>2811</v>
      </c>
      <c r="H1124" s="80" t="s">
        <v>8154</v>
      </c>
      <c r="I1124" s="80" t="s">
        <v>8155</v>
      </c>
      <c r="J1124" s="80">
        <v>17</v>
      </c>
      <c r="K1124" s="80">
        <v>11</v>
      </c>
      <c r="L1124" s="80">
        <v>2018</v>
      </c>
      <c r="M1124" s="76">
        <f t="shared" si="17"/>
        <v>43421</v>
      </c>
      <c r="N1124" s="80" t="s">
        <v>2949</v>
      </c>
      <c r="O1124" s="80">
        <v>16</v>
      </c>
      <c r="P1124" s="82" t="s">
        <v>4506</v>
      </c>
      <c r="Q1124" s="82" t="s">
        <v>4456</v>
      </c>
      <c r="R1124" s="82" t="s">
        <v>4507</v>
      </c>
      <c r="S1124" s="82" t="s">
        <v>4508</v>
      </c>
      <c r="T1124" s="82" t="s">
        <v>4457</v>
      </c>
      <c r="U1124" s="82" t="s">
        <v>4457</v>
      </c>
      <c r="V1124" s="82" t="s">
        <v>4457</v>
      </c>
      <c r="W1124" s="82" t="s">
        <v>173</v>
      </c>
      <c r="X1124" s="82" t="s">
        <v>4507</v>
      </c>
      <c r="Y1124" s="82" t="s">
        <v>4457</v>
      </c>
      <c r="Z1124" s="80" t="str">
        <f>IF(OR(R:R="",S:S=""),"Missing",IF(OR(S:S="Both EC and Condoms",S:S="Condom",S:S="EC"),"Yes",IF(AND(R:R&lt;&gt;"0: No Method",R:R&lt;&gt;"6: EC",R:R&lt;&gt;"5: Condoms"),"Yes","No")))</f>
        <v>No</v>
      </c>
      <c r="AA11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24" s="80" t="s">
        <v>4509</v>
      </c>
      <c r="AC1124" s="80">
        <f>VLOOKUP(N1124,Registration!O:P,2,FALSE)</f>
        <v>16</v>
      </c>
    </row>
    <row r="1125" spans="1:29" s="80" customFormat="1" ht="23.1" customHeight="1">
      <c r="A1125" s="80" t="s">
        <v>94</v>
      </c>
      <c r="B1125" s="80" t="s">
        <v>26</v>
      </c>
      <c r="C1125" s="80" t="s">
        <v>27</v>
      </c>
      <c r="D1125" s="82" t="s">
        <v>28</v>
      </c>
      <c r="E1125" s="82" t="s">
        <v>28</v>
      </c>
      <c r="F1125" s="80" t="s">
        <v>95</v>
      </c>
      <c r="G1125" s="80" t="s">
        <v>2811</v>
      </c>
      <c r="H1125" s="80" t="s">
        <v>8154</v>
      </c>
      <c r="I1125" s="80" t="s">
        <v>8155</v>
      </c>
      <c r="J1125" s="80">
        <v>17</v>
      </c>
      <c r="K1125" s="80">
        <v>11</v>
      </c>
      <c r="L1125" s="80">
        <v>2018</v>
      </c>
      <c r="M1125" s="76">
        <f t="shared" si="17"/>
        <v>43421</v>
      </c>
      <c r="N1125" s="80" t="s">
        <v>2942</v>
      </c>
      <c r="O1125" s="80">
        <v>18</v>
      </c>
      <c r="P1125" s="82" t="s">
        <v>4506</v>
      </c>
      <c r="Q1125" s="82" t="s">
        <v>4456</v>
      </c>
      <c r="R1125" s="82" t="s">
        <v>4507</v>
      </c>
      <c r="S1125" s="82" t="s">
        <v>4508</v>
      </c>
      <c r="T1125" s="82" t="s">
        <v>4456</v>
      </c>
      <c r="U1125" s="82" t="s">
        <v>4457</v>
      </c>
      <c r="V1125" s="82" t="s">
        <v>4457</v>
      </c>
      <c r="W1125" s="82" t="s">
        <v>173</v>
      </c>
      <c r="X1125" s="82" t="s">
        <v>4522</v>
      </c>
      <c r="Y1125" s="82" t="s">
        <v>4457</v>
      </c>
      <c r="Z1125" s="80" t="str">
        <f>IF(OR(R:R="",S:S=""),"Missing",IF(OR(S:S="Both EC and Condoms",S:S="Condom",S:S="EC"),"Yes",IF(AND(R:R&lt;&gt;"0: No Method",R:R&lt;&gt;"6: EC",R:R&lt;&gt;"5: Condoms"),"Yes","No")))</f>
        <v>No</v>
      </c>
      <c r="AA11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25" s="80" t="str">
        <f>IF(W:W="Pregnant","Pregnant",IF(AND(Z:Z="No",AA:AA="Yes"),"Adopter",IF(Z:Z="Yes","Continuing User",IF(AND(Z:Z="No",AA:AA="No"),"Non-user","Missing"))))</f>
        <v>Adopter</v>
      </c>
      <c r="AC1125" s="80">
        <f>VLOOKUP(N1125,Registration!O:P,2,FALSE)</f>
        <v>18</v>
      </c>
    </row>
    <row r="1126" spans="1:29" s="80" customFormat="1" ht="23.1" customHeight="1">
      <c r="A1126" s="80" t="s">
        <v>94</v>
      </c>
      <c r="B1126" s="80" t="s">
        <v>26</v>
      </c>
      <c r="C1126" s="80" t="s">
        <v>27</v>
      </c>
      <c r="D1126" s="82" t="s">
        <v>28</v>
      </c>
      <c r="E1126" s="82" t="s">
        <v>28</v>
      </c>
      <c r="F1126" s="80" t="s">
        <v>95</v>
      </c>
      <c r="G1126" s="80" t="s">
        <v>2811</v>
      </c>
      <c r="H1126" s="80" t="s">
        <v>8154</v>
      </c>
      <c r="I1126" s="80" t="s">
        <v>8155</v>
      </c>
      <c r="J1126" s="80">
        <v>17</v>
      </c>
      <c r="K1126" s="80">
        <v>11</v>
      </c>
      <c r="L1126" s="80">
        <v>2018</v>
      </c>
      <c r="M1126" s="76">
        <f t="shared" si="17"/>
        <v>43421</v>
      </c>
      <c r="N1126" s="80" t="s">
        <v>2936</v>
      </c>
      <c r="O1126" s="80">
        <v>15</v>
      </c>
      <c r="P1126" s="82" t="s">
        <v>4506</v>
      </c>
      <c r="Q1126" s="82" t="s">
        <v>4456</v>
      </c>
      <c r="R1126" s="82" t="s">
        <v>4507</v>
      </c>
      <c r="S1126" s="82" t="s">
        <v>4508</v>
      </c>
      <c r="T1126" s="82" t="s">
        <v>4457</v>
      </c>
      <c r="U1126" s="82" t="s">
        <v>4457</v>
      </c>
      <c r="V1126" s="82" t="s">
        <v>4457</v>
      </c>
      <c r="W1126" s="82" t="s">
        <v>173</v>
      </c>
      <c r="X1126" s="82" t="s">
        <v>4507</v>
      </c>
      <c r="Y1126" s="82" t="s">
        <v>4457</v>
      </c>
      <c r="Z1126" s="80" t="str">
        <f>IF(OR(R:R="",S:S=""),"Missing",IF(OR(S:S="Both EC and Condoms",S:S="Condom",S:S="EC"),"Yes",IF(AND(R:R&lt;&gt;"0: No Method",R:R&lt;&gt;"6: EC",R:R&lt;&gt;"5: Condoms"),"Yes","No")))</f>
        <v>No</v>
      </c>
      <c r="AA11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26" s="80" t="s">
        <v>4509</v>
      </c>
      <c r="AC1126" s="80">
        <f>VLOOKUP(N1126,Registration!O:P,2,FALSE)</f>
        <v>15</v>
      </c>
    </row>
    <row r="1127" spans="1:29" s="80" customFormat="1" ht="23.1" customHeight="1">
      <c r="A1127" s="80" t="s">
        <v>94</v>
      </c>
      <c r="B1127" s="80" t="s">
        <v>26</v>
      </c>
      <c r="C1127" s="80" t="s">
        <v>27</v>
      </c>
      <c r="D1127" s="82" t="s">
        <v>28</v>
      </c>
      <c r="E1127" s="82" t="s">
        <v>28</v>
      </c>
      <c r="F1127" s="80" t="s">
        <v>95</v>
      </c>
      <c r="G1127" s="80" t="s">
        <v>2811</v>
      </c>
      <c r="H1127" s="80" t="s">
        <v>8154</v>
      </c>
      <c r="I1127" s="80" t="s">
        <v>8155</v>
      </c>
      <c r="J1127" s="80">
        <v>17</v>
      </c>
      <c r="K1127" s="80">
        <v>11</v>
      </c>
      <c r="L1127" s="80">
        <v>2018</v>
      </c>
      <c r="M1127" s="76">
        <f t="shared" si="17"/>
        <v>43421</v>
      </c>
      <c r="N1127" s="80" t="s">
        <v>2940</v>
      </c>
      <c r="O1127" s="80">
        <v>17</v>
      </c>
      <c r="P1127" s="82" t="s">
        <v>4506</v>
      </c>
      <c r="Q1127" s="82" t="s">
        <v>4456</v>
      </c>
      <c r="R1127" s="82" t="s">
        <v>4507</v>
      </c>
      <c r="S1127" s="82" t="s">
        <v>4508</v>
      </c>
      <c r="T1127" s="82" t="s">
        <v>4456</v>
      </c>
      <c r="U1127" s="82" t="s">
        <v>4456</v>
      </c>
      <c r="V1127" s="80" t="s">
        <v>4456</v>
      </c>
      <c r="W1127" s="82" t="s">
        <v>173</v>
      </c>
      <c r="X1127" s="82" t="s">
        <v>4522</v>
      </c>
      <c r="Y1127" s="82" t="s">
        <v>4456</v>
      </c>
      <c r="Z1127" s="80" t="str">
        <f>IF(OR(R:R="",S:S=""),"Missing",IF(OR(S:S="Both EC and Condoms",S:S="Condom",S:S="EC"),"Yes",IF(AND(R:R&lt;&gt;"0: No Method",R:R&lt;&gt;"6: EC",R:R&lt;&gt;"5: Condoms"),"Yes","No")))</f>
        <v>No</v>
      </c>
      <c r="AA11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27" s="80" t="str">
        <f>IF(W:W="Pregnant","Pregnant",IF(AND(Z:Z="No",AA:AA="Yes"),"Adopter",IF(Z:Z="Yes","Continuing User",IF(AND(Z:Z="No",AA:AA="No"),"Non-user","Missing"))))</f>
        <v>Adopter</v>
      </c>
      <c r="AC1127" s="80">
        <f>VLOOKUP(N1127,Registration!O:P,2,FALSE)</f>
        <v>17</v>
      </c>
    </row>
    <row r="1128" spans="1:29" s="80" customFormat="1" ht="23.1" customHeight="1">
      <c r="A1128" s="80" t="s">
        <v>94</v>
      </c>
      <c r="B1128" s="80" t="s">
        <v>26</v>
      </c>
      <c r="C1128" s="80" t="s">
        <v>27</v>
      </c>
      <c r="D1128" s="82" t="s">
        <v>28</v>
      </c>
      <c r="E1128" s="82" t="s">
        <v>28</v>
      </c>
      <c r="F1128" s="80" t="s">
        <v>95</v>
      </c>
      <c r="G1128" s="80" t="s">
        <v>2811</v>
      </c>
      <c r="H1128" s="80" t="s">
        <v>8154</v>
      </c>
      <c r="I1128" s="80" t="s">
        <v>8155</v>
      </c>
      <c r="J1128" s="80">
        <v>17</v>
      </c>
      <c r="K1128" s="80">
        <v>11</v>
      </c>
      <c r="L1128" s="80">
        <v>2018</v>
      </c>
      <c r="M1128" s="76">
        <f t="shared" si="17"/>
        <v>43421</v>
      </c>
      <c r="N1128" s="80" t="s">
        <v>2943</v>
      </c>
      <c r="O1128" s="80">
        <v>19</v>
      </c>
      <c r="P1128" s="82" t="s">
        <v>4506</v>
      </c>
      <c r="Q1128" s="82" t="s">
        <v>4456</v>
      </c>
      <c r="R1128" s="82" t="s">
        <v>4507</v>
      </c>
      <c r="S1128" s="82" t="s">
        <v>4508</v>
      </c>
      <c r="T1128" s="82" t="s">
        <v>4456</v>
      </c>
      <c r="U1128" s="82" t="s">
        <v>4457</v>
      </c>
      <c r="V1128" s="82" t="s">
        <v>4457</v>
      </c>
      <c r="W1128" s="82" t="s">
        <v>173</v>
      </c>
      <c r="X1128" s="82" t="s">
        <v>4516</v>
      </c>
      <c r="Y1128" s="82" t="s">
        <v>4457</v>
      </c>
      <c r="Z1128" s="80" t="str">
        <f>IF(OR(R:R="",S:S=""),"Missing",IF(OR(S:S="Both EC and Condoms",S:S="Condom",S:S="EC"),"Yes",IF(AND(R:R&lt;&gt;"0: No Method",R:R&lt;&gt;"6: EC",R:R&lt;&gt;"5: Condoms"),"Yes","No")))</f>
        <v>No</v>
      </c>
      <c r="AA11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28" s="80" t="str">
        <f>IF(W:W="Pregnant","Pregnant",IF(AND(Z:Z="No",AA:AA="Yes"),"Adopter",IF(Z:Z="Yes","Continuing User",IF(AND(Z:Z="No",AA:AA="No"),"Non-user","Missing"))))</f>
        <v>Adopter</v>
      </c>
      <c r="AC1128" s="80">
        <f>VLOOKUP(N1128,Registration!O:P,2,FALSE)</f>
        <v>19</v>
      </c>
    </row>
    <row r="1129" spans="1:29" s="80" customFormat="1" ht="23.1" customHeight="1">
      <c r="A1129" s="80" t="s">
        <v>94</v>
      </c>
      <c r="B1129" s="80" t="s">
        <v>26</v>
      </c>
      <c r="C1129" s="80" t="s">
        <v>27</v>
      </c>
      <c r="D1129" s="82" t="s">
        <v>28</v>
      </c>
      <c r="E1129" s="82" t="s">
        <v>28</v>
      </c>
      <c r="F1129" s="80" t="s">
        <v>95</v>
      </c>
      <c r="G1129" s="80" t="s">
        <v>2811</v>
      </c>
      <c r="H1129" s="80" t="s">
        <v>8154</v>
      </c>
      <c r="I1129" s="80" t="s">
        <v>8155</v>
      </c>
      <c r="J1129" s="80">
        <v>17</v>
      </c>
      <c r="K1129" s="80">
        <v>11</v>
      </c>
      <c r="L1129" s="80">
        <v>2018</v>
      </c>
      <c r="M1129" s="76">
        <f t="shared" si="17"/>
        <v>43421</v>
      </c>
      <c r="N1129" s="80" t="s">
        <v>2947</v>
      </c>
      <c r="O1129" s="80">
        <v>18</v>
      </c>
      <c r="P1129" s="82" t="s">
        <v>4506</v>
      </c>
      <c r="Q1129" s="82" t="s">
        <v>4456</v>
      </c>
      <c r="R1129" s="82" t="s">
        <v>4507</v>
      </c>
      <c r="S1129" s="82" t="s">
        <v>4508</v>
      </c>
      <c r="T1129" s="82" t="s">
        <v>4456</v>
      </c>
      <c r="U1129" s="82" t="s">
        <v>4457</v>
      </c>
      <c r="V1129" s="82" t="s">
        <v>4457</v>
      </c>
      <c r="W1129" s="82" t="s">
        <v>173</v>
      </c>
      <c r="X1129" s="82" t="s">
        <v>4522</v>
      </c>
      <c r="Y1129" s="82" t="s">
        <v>4457</v>
      </c>
      <c r="Z1129" s="80" t="str">
        <f>IF(OR(R:R="",S:S=""),"Missing",IF(OR(S:S="Both EC and Condoms",S:S="Condom",S:S="EC"),"Yes",IF(AND(R:R&lt;&gt;"0: No Method",R:R&lt;&gt;"6: EC",R:R&lt;&gt;"5: Condoms"),"Yes","No")))</f>
        <v>No</v>
      </c>
      <c r="AA11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29" s="80" t="str">
        <f>IF(W:W="Pregnant","Pregnant",IF(AND(Z:Z="No",AA:AA="Yes"),"Adopter",IF(Z:Z="Yes","Continuing User",IF(AND(Z:Z="No",AA:AA="No"),"Non-user","Missing"))))</f>
        <v>Adopter</v>
      </c>
      <c r="AC1129" s="80">
        <f>VLOOKUP(N1129,Registration!O:P,2,FALSE)</f>
        <v>18</v>
      </c>
    </row>
    <row r="1130" spans="1:29" s="80" customFormat="1" ht="23.1" customHeight="1">
      <c r="A1130" s="80" t="s">
        <v>94</v>
      </c>
      <c r="B1130" s="80" t="s">
        <v>26</v>
      </c>
      <c r="C1130" s="80" t="s">
        <v>27</v>
      </c>
      <c r="D1130" s="82" t="s">
        <v>28</v>
      </c>
      <c r="E1130" s="82" t="s">
        <v>28</v>
      </c>
      <c r="F1130" s="80" t="s">
        <v>95</v>
      </c>
      <c r="G1130" s="80" t="s">
        <v>2811</v>
      </c>
      <c r="H1130" s="80" t="s">
        <v>8154</v>
      </c>
      <c r="I1130" s="80" t="s">
        <v>8155</v>
      </c>
      <c r="J1130" s="80">
        <v>17</v>
      </c>
      <c r="K1130" s="80">
        <v>11</v>
      </c>
      <c r="L1130" s="80">
        <v>2018</v>
      </c>
      <c r="M1130" s="76">
        <f t="shared" si="17"/>
        <v>43421</v>
      </c>
      <c r="N1130" s="80" t="s">
        <v>2958</v>
      </c>
      <c r="O1130" s="80">
        <v>18</v>
      </c>
      <c r="P1130" s="82" t="s">
        <v>4506</v>
      </c>
      <c r="Q1130" s="82" t="s">
        <v>4456</v>
      </c>
      <c r="R1130" s="82" t="s">
        <v>4507</v>
      </c>
      <c r="S1130" s="82" t="s">
        <v>4508</v>
      </c>
      <c r="T1130" s="82" t="s">
        <v>4456</v>
      </c>
      <c r="U1130" s="82" t="s">
        <v>4457</v>
      </c>
      <c r="V1130" s="82" t="s">
        <v>4457</v>
      </c>
      <c r="W1130" s="82" t="s">
        <v>173</v>
      </c>
      <c r="X1130" s="82" t="s">
        <v>4522</v>
      </c>
      <c r="Y1130" s="82" t="s">
        <v>4457</v>
      </c>
      <c r="Z1130" s="80" t="str">
        <f>IF(OR(R:R="",S:S=""),"Missing",IF(OR(S:S="Both EC and Condoms",S:S="Condom",S:S="EC"),"Yes",IF(AND(R:R&lt;&gt;"0: No Method",R:R&lt;&gt;"6: EC",R:R&lt;&gt;"5: Condoms"),"Yes","No")))</f>
        <v>No</v>
      </c>
      <c r="AA11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30" s="80" t="str">
        <f>IF(W:W="Pregnant","Pregnant",IF(AND(Z:Z="No",AA:AA="Yes"),"Adopter",IF(Z:Z="Yes","Continuing User",IF(AND(Z:Z="No",AA:AA="No"),"Non-user","Missing"))))</f>
        <v>Adopter</v>
      </c>
      <c r="AC1130" s="80">
        <f>VLOOKUP(N1130,Registration!O:P,2,FALSE)</f>
        <v>18</v>
      </c>
    </row>
    <row r="1131" spans="1:29" s="80" customFormat="1" ht="23.1" customHeight="1">
      <c r="A1131" s="80" t="s">
        <v>94</v>
      </c>
      <c r="B1131" s="80" t="s">
        <v>26</v>
      </c>
      <c r="C1131" s="80" t="s">
        <v>27</v>
      </c>
      <c r="D1131" s="82" t="s">
        <v>28</v>
      </c>
      <c r="E1131" s="82" t="s">
        <v>28</v>
      </c>
      <c r="F1131" s="80" t="s">
        <v>95</v>
      </c>
      <c r="G1131" s="80" t="s">
        <v>2811</v>
      </c>
      <c r="H1131" s="80" t="s">
        <v>8154</v>
      </c>
      <c r="I1131" s="80" t="s">
        <v>8155</v>
      </c>
      <c r="J1131" s="80">
        <v>17</v>
      </c>
      <c r="K1131" s="80">
        <v>11</v>
      </c>
      <c r="L1131" s="80">
        <v>2018</v>
      </c>
      <c r="M1131" s="76">
        <f t="shared" si="17"/>
        <v>43421</v>
      </c>
      <c r="N1131" s="80" t="s">
        <v>2964</v>
      </c>
      <c r="O1131" s="80">
        <v>18</v>
      </c>
      <c r="P1131" s="82" t="s">
        <v>4506</v>
      </c>
      <c r="Q1131" s="82" t="s">
        <v>4456</v>
      </c>
      <c r="R1131" s="82" t="s">
        <v>4507</v>
      </c>
      <c r="S1131" s="82" t="s">
        <v>4508</v>
      </c>
      <c r="T1131" s="82" t="s">
        <v>4456</v>
      </c>
      <c r="U1131" s="82" t="s">
        <v>4457</v>
      </c>
      <c r="V1131" s="82" t="s">
        <v>4457</v>
      </c>
      <c r="W1131" s="82" t="s">
        <v>173</v>
      </c>
      <c r="X1131" s="82" t="s">
        <v>4517</v>
      </c>
      <c r="Y1131" s="82" t="s">
        <v>4457</v>
      </c>
      <c r="Z1131" s="80" t="str">
        <f>IF(OR(R:R="",S:S=""),"Missing",IF(OR(S:S="Both EC and Condoms",S:S="Condom",S:S="EC"),"Yes",IF(AND(R:R&lt;&gt;"0: No Method",R:R&lt;&gt;"6: EC",R:R&lt;&gt;"5: Condoms"),"Yes","No")))</f>
        <v>No</v>
      </c>
      <c r="AA11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31" s="80" t="str">
        <f>IF(W:W="Pregnant","Pregnant",IF(AND(Z:Z="No",AA:AA="Yes"),"Adopter",IF(Z:Z="Yes","Continuing User",IF(AND(Z:Z="No",AA:AA="No"),"Non-user","Missing"))))</f>
        <v>Adopter</v>
      </c>
      <c r="AC1131" s="80">
        <f>VLOOKUP(N1131,Registration!O:P,2,FALSE)</f>
        <v>18</v>
      </c>
    </row>
    <row r="1132" spans="1:29" s="80" customFormat="1" ht="23.1" customHeight="1">
      <c r="A1132" s="80" t="s">
        <v>94</v>
      </c>
      <c r="B1132" s="80" t="s">
        <v>26</v>
      </c>
      <c r="C1132" s="80" t="s">
        <v>27</v>
      </c>
      <c r="D1132" s="82" t="s">
        <v>28</v>
      </c>
      <c r="E1132" s="82" t="s">
        <v>28</v>
      </c>
      <c r="F1132" s="80" t="s">
        <v>95</v>
      </c>
      <c r="G1132" s="80" t="s">
        <v>2811</v>
      </c>
      <c r="H1132" s="80" t="s">
        <v>8154</v>
      </c>
      <c r="I1132" s="80" t="s">
        <v>8155</v>
      </c>
      <c r="J1132" s="80">
        <v>17</v>
      </c>
      <c r="K1132" s="80">
        <v>11</v>
      </c>
      <c r="L1132" s="80">
        <v>2018</v>
      </c>
      <c r="M1132" s="76">
        <f t="shared" si="17"/>
        <v>43421</v>
      </c>
      <c r="N1132" s="80" t="s">
        <v>2960</v>
      </c>
      <c r="O1132" s="80">
        <v>17</v>
      </c>
      <c r="P1132" s="82" t="s">
        <v>4506</v>
      </c>
      <c r="Q1132" s="82" t="s">
        <v>4456</v>
      </c>
      <c r="R1132" s="82" t="s">
        <v>4507</v>
      </c>
      <c r="S1132" s="82" t="s">
        <v>4508</v>
      </c>
      <c r="T1132" s="82" t="s">
        <v>4457</v>
      </c>
      <c r="U1132" s="82" t="s">
        <v>4457</v>
      </c>
      <c r="V1132" s="82" t="s">
        <v>4457</v>
      </c>
      <c r="W1132" s="82" t="s">
        <v>173</v>
      </c>
      <c r="X1132" s="82" t="s">
        <v>4507</v>
      </c>
      <c r="Y1132" s="82" t="s">
        <v>4457</v>
      </c>
      <c r="Z1132" s="80" t="str">
        <f>IF(OR(R:R="",S:S=""),"Missing",IF(OR(S:S="Both EC and Condoms",S:S="Condom",S:S="EC"),"Yes",IF(AND(R:R&lt;&gt;"0: No Method",R:R&lt;&gt;"6: EC",R:R&lt;&gt;"5: Condoms"),"Yes","No")))</f>
        <v>No</v>
      </c>
      <c r="AA11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32" s="80" t="s">
        <v>4509</v>
      </c>
      <c r="AC1132" s="80">
        <f>VLOOKUP(N1132,Registration!O:P,2,FALSE)</f>
        <v>17</v>
      </c>
    </row>
    <row r="1133" spans="1:29" s="80" customFormat="1" ht="23.1" customHeight="1">
      <c r="A1133" s="80" t="s">
        <v>94</v>
      </c>
      <c r="B1133" s="80" t="s">
        <v>26</v>
      </c>
      <c r="C1133" s="80" t="s">
        <v>27</v>
      </c>
      <c r="D1133" s="82" t="s">
        <v>28</v>
      </c>
      <c r="E1133" s="82" t="s">
        <v>28</v>
      </c>
      <c r="F1133" s="80" t="s">
        <v>95</v>
      </c>
      <c r="G1133" s="80" t="s">
        <v>2811</v>
      </c>
      <c r="H1133" s="80" t="s">
        <v>8154</v>
      </c>
      <c r="I1133" s="80" t="s">
        <v>8155</v>
      </c>
      <c r="J1133" s="80">
        <v>17</v>
      </c>
      <c r="K1133" s="80">
        <v>11</v>
      </c>
      <c r="L1133" s="80">
        <v>2018</v>
      </c>
      <c r="M1133" s="76">
        <f t="shared" si="17"/>
        <v>43421</v>
      </c>
      <c r="N1133" s="80" t="s">
        <v>2962</v>
      </c>
      <c r="O1133" s="80">
        <v>15</v>
      </c>
      <c r="P1133" s="82" t="s">
        <v>4506</v>
      </c>
      <c r="Q1133" s="82" t="s">
        <v>4456</v>
      </c>
      <c r="R1133" s="82" t="s">
        <v>4507</v>
      </c>
      <c r="S1133" s="82" t="s">
        <v>4508</v>
      </c>
      <c r="T1133" s="82" t="s">
        <v>4457</v>
      </c>
      <c r="U1133" s="82" t="s">
        <v>4457</v>
      </c>
      <c r="V1133" s="82" t="s">
        <v>4457</v>
      </c>
      <c r="W1133" s="82" t="s">
        <v>173</v>
      </c>
      <c r="X1133" s="82" t="s">
        <v>4507</v>
      </c>
      <c r="Y1133" s="82" t="s">
        <v>4457</v>
      </c>
      <c r="Z1133" s="80" t="str">
        <f>IF(OR(R:R="",S:S=""),"Missing",IF(OR(S:S="Both EC and Condoms",S:S="Condom",S:S="EC"),"Yes",IF(AND(R:R&lt;&gt;"0: No Method",R:R&lt;&gt;"6: EC",R:R&lt;&gt;"5: Condoms"),"Yes","No")))</f>
        <v>No</v>
      </c>
      <c r="AA11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33" s="80" t="s">
        <v>4509</v>
      </c>
      <c r="AC1133" s="80">
        <f>VLOOKUP(N1133,Registration!O:P,2,FALSE)</f>
        <v>15</v>
      </c>
    </row>
    <row r="1134" spans="1:29" s="80" customFormat="1" ht="23.1" customHeight="1">
      <c r="A1134" s="80" t="s">
        <v>94</v>
      </c>
      <c r="B1134" s="80" t="s">
        <v>26</v>
      </c>
      <c r="C1134" s="80" t="s">
        <v>27</v>
      </c>
      <c r="D1134" s="82" t="s">
        <v>28</v>
      </c>
      <c r="E1134" s="82" t="s">
        <v>28</v>
      </c>
      <c r="F1134" s="80" t="s">
        <v>95</v>
      </c>
      <c r="G1134" s="80" t="s">
        <v>2811</v>
      </c>
      <c r="H1134" s="80" t="s">
        <v>8154</v>
      </c>
      <c r="I1134" s="80" t="s">
        <v>8155</v>
      </c>
      <c r="J1134" s="80">
        <v>17</v>
      </c>
      <c r="K1134" s="80">
        <v>11</v>
      </c>
      <c r="L1134" s="80">
        <v>2018</v>
      </c>
      <c r="M1134" s="76">
        <f t="shared" si="17"/>
        <v>43421</v>
      </c>
      <c r="N1134" s="80" t="s">
        <v>2968</v>
      </c>
      <c r="O1134" s="80">
        <v>16</v>
      </c>
      <c r="P1134" s="82" t="s">
        <v>4506</v>
      </c>
      <c r="Q1134" s="82" t="s">
        <v>4456</v>
      </c>
      <c r="R1134" s="82" t="s">
        <v>4507</v>
      </c>
      <c r="S1134" s="82" t="s">
        <v>4508</v>
      </c>
      <c r="T1134" s="82" t="s">
        <v>4456</v>
      </c>
      <c r="U1134" s="82" t="s">
        <v>4456</v>
      </c>
      <c r="V1134" s="80" t="s">
        <v>4456</v>
      </c>
      <c r="W1134" s="82" t="s">
        <v>173</v>
      </c>
      <c r="X1134" s="82" t="s">
        <v>4524</v>
      </c>
      <c r="Y1134" s="82" t="s">
        <v>4457</v>
      </c>
      <c r="Z1134" s="80" t="str">
        <f>IF(OR(R:R="",S:S=""),"Missing",IF(OR(S:S="Both EC and Condoms",S:S="Condom",S:S="EC"),"Yes",IF(AND(R:R&lt;&gt;"0: No Method",R:R&lt;&gt;"6: EC",R:R&lt;&gt;"5: Condoms"),"Yes","No")))</f>
        <v>No</v>
      </c>
      <c r="AA11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34" s="80" t="str">
        <f>IF(W:W="Pregnant","Pregnant",IF(AND(Z:Z="No",AA:AA="Yes"),"Adopter",IF(Z:Z="Yes","Continuing User",IF(AND(Z:Z="No",AA:AA="No"),"Non-user","Missing"))))</f>
        <v>Adopter</v>
      </c>
      <c r="AC1134" s="80">
        <f>VLOOKUP(N1134,Registration!O:P,2,FALSE)</f>
        <v>16</v>
      </c>
    </row>
    <row r="1135" spans="1:29" s="80" customFormat="1" ht="23.1" customHeight="1">
      <c r="A1135" s="80" t="s">
        <v>94</v>
      </c>
      <c r="B1135" s="80" t="s">
        <v>26</v>
      </c>
      <c r="C1135" s="80" t="s">
        <v>27</v>
      </c>
      <c r="D1135" s="82" t="s">
        <v>28</v>
      </c>
      <c r="E1135" s="82" t="s">
        <v>28</v>
      </c>
      <c r="F1135" s="80" t="s">
        <v>95</v>
      </c>
      <c r="G1135" s="80" t="s">
        <v>2811</v>
      </c>
      <c r="H1135" s="80" t="s">
        <v>8154</v>
      </c>
      <c r="I1135" s="80" t="s">
        <v>8155</v>
      </c>
      <c r="J1135" s="80">
        <v>17</v>
      </c>
      <c r="K1135" s="80">
        <v>11</v>
      </c>
      <c r="L1135" s="80">
        <v>2018</v>
      </c>
      <c r="M1135" s="76">
        <f t="shared" si="17"/>
        <v>43421</v>
      </c>
      <c r="N1135" s="80" t="s">
        <v>2955</v>
      </c>
      <c r="O1135" s="80">
        <v>15</v>
      </c>
      <c r="P1135" s="82" t="s">
        <v>4506</v>
      </c>
      <c r="Q1135" s="82" t="s">
        <v>4456</v>
      </c>
      <c r="R1135" s="82" t="s">
        <v>4507</v>
      </c>
      <c r="S1135" s="82" t="s">
        <v>4508</v>
      </c>
      <c r="T1135" s="82" t="s">
        <v>4457</v>
      </c>
      <c r="U1135" s="82" t="s">
        <v>4457</v>
      </c>
      <c r="V1135" s="82" t="s">
        <v>4457</v>
      </c>
      <c r="W1135" s="82" t="s">
        <v>173</v>
      </c>
      <c r="X1135" s="82" t="s">
        <v>4507</v>
      </c>
      <c r="Y1135" s="82" t="s">
        <v>4457</v>
      </c>
      <c r="Z1135" s="80" t="str">
        <f>IF(OR(R:R="",S:S=""),"Missing",IF(OR(S:S="Both EC and Condoms",S:S="Condom",S:S="EC"),"Yes",IF(AND(R:R&lt;&gt;"0: No Method",R:R&lt;&gt;"6: EC",R:R&lt;&gt;"5: Condoms"),"Yes","No")))</f>
        <v>No</v>
      </c>
      <c r="AA11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35" s="80" t="s">
        <v>4509</v>
      </c>
      <c r="AC1135" s="80">
        <f>VLOOKUP(N1135,Registration!O:P,2,FALSE)</f>
        <v>15</v>
      </c>
    </row>
    <row r="1136" spans="1:29" s="80" customFormat="1" ht="23.1" customHeight="1">
      <c r="A1136" s="80" t="s">
        <v>94</v>
      </c>
      <c r="B1136" s="80" t="s">
        <v>26</v>
      </c>
      <c r="C1136" s="80" t="s">
        <v>27</v>
      </c>
      <c r="D1136" s="82" t="s">
        <v>28</v>
      </c>
      <c r="E1136" s="82" t="s">
        <v>28</v>
      </c>
      <c r="F1136" s="80" t="s">
        <v>95</v>
      </c>
      <c r="G1136" s="80" t="s">
        <v>2811</v>
      </c>
      <c r="H1136" s="80" t="s">
        <v>8154</v>
      </c>
      <c r="I1136" s="80" t="s">
        <v>8155</v>
      </c>
      <c r="J1136" s="80">
        <v>17</v>
      </c>
      <c r="K1136" s="80">
        <v>11</v>
      </c>
      <c r="L1136" s="80">
        <v>2018</v>
      </c>
      <c r="M1136" s="76">
        <f t="shared" si="17"/>
        <v>43421</v>
      </c>
      <c r="N1136" s="80" t="s">
        <v>2976</v>
      </c>
      <c r="O1136" s="80">
        <v>18</v>
      </c>
      <c r="P1136" s="82" t="s">
        <v>4506</v>
      </c>
      <c r="Q1136" s="82" t="s">
        <v>4456</v>
      </c>
      <c r="R1136" s="82" t="s">
        <v>4507</v>
      </c>
      <c r="S1136" s="82" t="s">
        <v>4508</v>
      </c>
      <c r="T1136" s="82" t="s">
        <v>4456</v>
      </c>
      <c r="U1136" s="82" t="s">
        <v>4457</v>
      </c>
      <c r="V1136" s="82" t="s">
        <v>4457</v>
      </c>
      <c r="W1136" s="82" t="s">
        <v>173</v>
      </c>
      <c r="X1136" s="82" t="s">
        <v>4516</v>
      </c>
      <c r="Y1136" s="82" t="s">
        <v>4456</v>
      </c>
      <c r="Z1136" s="80" t="str">
        <f>IF(OR(R:R="",S:S=""),"Missing",IF(OR(S:S="Both EC and Condoms",S:S="Condom",S:S="EC"),"Yes",IF(AND(R:R&lt;&gt;"0: No Method",R:R&lt;&gt;"6: EC",R:R&lt;&gt;"5: Condoms"),"Yes","No")))</f>
        <v>No</v>
      </c>
      <c r="AA11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36" s="80" t="str">
        <f>IF(W:W="Pregnant","Pregnant",IF(AND(Z:Z="No",AA:AA="Yes"),"Adopter",IF(Z:Z="Yes","Continuing User",IF(AND(Z:Z="No",AA:AA="No"),"Non-user","Missing"))))</f>
        <v>Adopter</v>
      </c>
      <c r="AC1136" s="80">
        <f>VLOOKUP(N1136,Registration!O:P,2,FALSE)</f>
        <v>18</v>
      </c>
    </row>
    <row r="1137" spans="1:29" s="80" customFormat="1" ht="23.1" customHeight="1">
      <c r="A1137" s="80" t="s">
        <v>94</v>
      </c>
      <c r="B1137" s="80" t="s">
        <v>26</v>
      </c>
      <c r="C1137" s="80" t="s">
        <v>27</v>
      </c>
      <c r="D1137" s="82" t="s">
        <v>28</v>
      </c>
      <c r="E1137" s="82" t="s">
        <v>28</v>
      </c>
      <c r="F1137" s="80" t="s">
        <v>95</v>
      </c>
      <c r="G1137" s="80" t="s">
        <v>2811</v>
      </c>
      <c r="H1137" s="80" t="s">
        <v>8154</v>
      </c>
      <c r="I1137" s="80" t="s">
        <v>8155</v>
      </c>
      <c r="J1137" s="80">
        <v>17</v>
      </c>
      <c r="K1137" s="80">
        <v>11</v>
      </c>
      <c r="L1137" s="80">
        <v>2018</v>
      </c>
      <c r="M1137" s="76">
        <f t="shared" si="17"/>
        <v>43421</v>
      </c>
      <c r="N1137" s="80" t="s">
        <v>2973</v>
      </c>
      <c r="O1137" s="80">
        <v>19</v>
      </c>
      <c r="P1137" s="82" t="s">
        <v>4506</v>
      </c>
      <c r="Q1137" s="82" t="s">
        <v>4456</v>
      </c>
      <c r="R1137" s="82" t="s">
        <v>4507</v>
      </c>
      <c r="S1137" s="82" t="s">
        <v>4508</v>
      </c>
      <c r="T1137" s="82" t="s">
        <v>4456</v>
      </c>
      <c r="U1137" s="82" t="s">
        <v>4457</v>
      </c>
      <c r="V1137" s="82" t="s">
        <v>4457</v>
      </c>
      <c r="W1137" s="82" t="s">
        <v>173</v>
      </c>
      <c r="X1137" s="82" t="s">
        <v>4523</v>
      </c>
      <c r="Y1137" s="82" t="s">
        <v>4456</v>
      </c>
      <c r="Z1137" s="80" t="str">
        <f>IF(OR(R:R="",S:S=""),"Missing",IF(OR(S:S="Both EC and Condoms",S:S="Condom",S:S="EC"),"Yes",IF(AND(R:R&lt;&gt;"0: No Method",R:R&lt;&gt;"6: EC",R:R&lt;&gt;"5: Condoms"),"Yes","No")))</f>
        <v>No</v>
      </c>
      <c r="AA11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37" s="80" t="str">
        <f>IF(W:W="Pregnant","Pregnant",IF(AND(Z:Z="No",AA:AA="Yes"),"Adopter",IF(Z:Z="Yes","Continuing User",IF(AND(Z:Z="No",AA:AA="No"),"Non-user","Missing"))))</f>
        <v>Adopter</v>
      </c>
      <c r="AC1137" s="80">
        <f>VLOOKUP(N1137,Registration!O:P,2,FALSE)</f>
        <v>19</v>
      </c>
    </row>
    <row r="1138" spans="1:29" s="80" customFormat="1" ht="23.1" customHeight="1">
      <c r="A1138" s="80" t="s">
        <v>94</v>
      </c>
      <c r="B1138" s="80" t="s">
        <v>26</v>
      </c>
      <c r="C1138" s="80" t="s">
        <v>27</v>
      </c>
      <c r="D1138" s="82" t="s">
        <v>28</v>
      </c>
      <c r="E1138" s="82" t="s">
        <v>28</v>
      </c>
      <c r="F1138" s="80" t="s">
        <v>95</v>
      </c>
      <c r="G1138" s="80" t="s">
        <v>2811</v>
      </c>
      <c r="H1138" s="80" t="s">
        <v>8154</v>
      </c>
      <c r="I1138" s="80" t="s">
        <v>8155</v>
      </c>
      <c r="J1138" s="80">
        <v>17</v>
      </c>
      <c r="K1138" s="80">
        <v>11</v>
      </c>
      <c r="L1138" s="80">
        <v>2018</v>
      </c>
      <c r="M1138" s="76">
        <f t="shared" si="17"/>
        <v>43421</v>
      </c>
      <c r="N1138" s="80" t="s">
        <v>2972</v>
      </c>
      <c r="O1138" s="80">
        <v>17</v>
      </c>
      <c r="P1138" s="82" t="s">
        <v>4506</v>
      </c>
      <c r="Q1138" s="82" t="s">
        <v>4456</v>
      </c>
      <c r="R1138" s="82" t="s">
        <v>4507</v>
      </c>
      <c r="S1138" s="82" t="s">
        <v>4508</v>
      </c>
      <c r="T1138" s="82" t="s">
        <v>4456</v>
      </c>
      <c r="U1138" s="82" t="s">
        <v>4456</v>
      </c>
      <c r="V1138" s="80" t="s">
        <v>4456</v>
      </c>
      <c r="W1138" s="82" t="s">
        <v>173</v>
      </c>
      <c r="X1138" s="82" t="s">
        <v>4517</v>
      </c>
      <c r="Y1138" s="82" t="s">
        <v>4457</v>
      </c>
      <c r="Z1138" s="80" t="str">
        <f>IF(OR(R:R="",S:S=""),"Missing",IF(OR(S:S="Both EC and Condoms",S:S="Condom",S:S="EC"),"Yes",IF(AND(R:R&lt;&gt;"0: No Method",R:R&lt;&gt;"6: EC",R:R&lt;&gt;"5: Condoms"),"Yes","No")))</f>
        <v>No</v>
      </c>
      <c r="AA11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38" s="80" t="str">
        <f>IF(W:W="Pregnant","Pregnant",IF(AND(Z:Z="No",AA:AA="Yes"),"Adopter",IF(Z:Z="Yes","Continuing User",IF(AND(Z:Z="No",AA:AA="No"),"Non-user","Missing"))))</f>
        <v>Adopter</v>
      </c>
      <c r="AC1138" s="80">
        <f>VLOOKUP(N1138,Registration!O:P,2,FALSE)</f>
        <v>17</v>
      </c>
    </row>
    <row r="1139" spans="1:29" s="80" customFormat="1" ht="23.1" customHeight="1">
      <c r="A1139" s="80" t="s">
        <v>94</v>
      </c>
      <c r="B1139" s="80" t="s">
        <v>26</v>
      </c>
      <c r="C1139" s="80" t="s">
        <v>27</v>
      </c>
      <c r="D1139" s="82" t="s">
        <v>28</v>
      </c>
      <c r="E1139" s="82" t="s">
        <v>28</v>
      </c>
      <c r="F1139" s="80" t="s">
        <v>95</v>
      </c>
      <c r="G1139" s="80" t="s">
        <v>2811</v>
      </c>
      <c r="H1139" s="80" t="s">
        <v>8154</v>
      </c>
      <c r="I1139" s="80" t="s">
        <v>8155</v>
      </c>
      <c r="J1139" s="80">
        <v>17</v>
      </c>
      <c r="K1139" s="80">
        <v>11</v>
      </c>
      <c r="L1139" s="80">
        <v>2018</v>
      </c>
      <c r="M1139" s="76">
        <f t="shared" si="17"/>
        <v>43421</v>
      </c>
      <c r="N1139" s="80" t="s">
        <v>2970</v>
      </c>
      <c r="O1139" s="80">
        <v>15</v>
      </c>
      <c r="P1139" s="82" t="s">
        <v>4506</v>
      </c>
      <c r="Q1139" s="82" t="s">
        <v>4456</v>
      </c>
      <c r="R1139" s="82" t="s">
        <v>4507</v>
      </c>
      <c r="S1139" s="82" t="s">
        <v>4508</v>
      </c>
      <c r="T1139" s="82" t="s">
        <v>4457</v>
      </c>
      <c r="U1139" s="82" t="s">
        <v>4457</v>
      </c>
      <c r="V1139" s="82" t="s">
        <v>4457</v>
      </c>
      <c r="W1139" s="82" t="s">
        <v>173</v>
      </c>
      <c r="X1139" s="82" t="s">
        <v>4507</v>
      </c>
      <c r="Y1139" s="82" t="s">
        <v>4457</v>
      </c>
      <c r="Z1139" s="80" t="str">
        <f>IF(OR(R:R="",S:S=""),"Missing",IF(OR(S:S="Both EC and Condoms",S:S="Condom",S:S="EC"),"Yes",IF(AND(R:R&lt;&gt;"0: No Method",R:R&lt;&gt;"6: EC",R:R&lt;&gt;"5: Condoms"),"Yes","No")))</f>
        <v>No</v>
      </c>
      <c r="AA11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39" s="80" t="s">
        <v>4509</v>
      </c>
      <c r="AC1139" s="80">
        <f>VLOOKUP(N1139,Registration!O:P,2,FALSE)</f>
        <v>15</v>
      </c>
    </row>
    <row r="1140" spans="1:29" s="80" customFormat="1" ht="23.1" customHeight="1">
      <c r="A1140" s="80" t="s">
        <v>94</v>
      </c>
      <c r="B1140" s="80" t="s">
        <v>26</v>
      </c>
      <c r="C1140" s="80" t="s">
        <v>27</v>
      </c>
      <c r="D1140" s="82" t="s">
        <v>28</v>
      </c>
      <c r="E1140" s="82" t="s">
        <v>28</v>
      </c>
      <c r="F1140" s="80" t="s">
        <v>95</v>
      </c>
      <c r="G1140" s="80" t="s">
        <v>2811</v>
      </c>
      <c r="H1140" s="80" t="s">
        <v>8154</v>
      </c>
      <c r="I1140" s="80" t="s">
        <v>8155</v>
      </c>
      <c r="J1140" s="80">
        <v>17</v>
      </c>
      <c r="K1140" s="80">
        <v>11</v>
      </c>
      <c r="L1140" s="80">
        <v>2018</v>
      </c>
      <c r="M1140" s="76">
        <f t="shared" si="17"/>
        <v>43421</v>
      </c>
      <c r="N1140" s="80" t="s">
        <v>2966</v>
      </c>
      <c r="O1140" s="80">
        <v>19</v>
      </c>
      <c r="P1140" s="82" t="s">
        <v>4506</v>
      </c>
      <c r="Q1140" s="82" t="s">
        <v>4456</v>
      </c>
      <c r="R1140" s="82" t="s">
        <v>4507</v>
      </c>
      <c r="S1140" s="82" t="s">
        <v>4508</v>
      </c>
      <c r="T1140" s="82" t="s">
        <v>4456</v>
      </c>
      <c r="U1140" s="82" t="s">
        <v>4457</v>
      </c>
      <c r="V1140" s="82" t="s">
        <v>4457</v>
      </c>
      <c r="W1140" s="82" t="s">
        <v>173</v>
      </c>
      <c r="X1140" s="82" t="s">
        <v>4515</v>
      </c>
      <c r="Y1140" s="82" t="s">
        <v>4456</v>
      </c>
      <c r="Z1140" s="80" t="str">
        <f>IF(OR(R:R="",S:S=""),"Missing",IF(OR(S:S="Both EC and Condoms",S:S="Condom",S:S="EC"),"Yes",IF(AND(R:R&lt;&gt;"0: No Method",R:R&lt;&gt;"6: EC",R:R&lt;&gt;"5: Condoms"),"Yes","No")))</f>
        <v>No</v>
      </c>
      <c r="AA11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40" s="80" t="str">
        <f>IF(W:W="Pregnant","Pregnant",IF(AND(Z:Z="No",AA:AA="Yes"),"Adopter",IF(Z:Z="Yes","Continuing User",IF(AND(Z:Z="No",AA:AA="No"),"Non-user","Missing"))))</f>
        <v>Adopter</v>
      </c>
      <c r="AC1140" s="80">
        <f>VLOOKUP(N1140,Registration!O:P,2,FALSE)</f>
        <v>19</v>
      </c>
    </row>
    <row r="1141" spans="1:29" s="80" customFormat="1" ht="23.1" customHeight="1">
      <c r="A1141" s="80" t="s">
        <v>94</v>
      </c>
      <c r="B1141" s="80" t="s">
        <v>26</v>
      </c>
      <c r="C1141" s="80" t="s">
        <v>27</v>
      </c>
      <c r="D1141" s="82" t="s">
        <v>28</v>
      </c>
      <c r="E1141" s="82" t="s">
        <v>28</v>
      </c>
      <c r="F1141" s="80" t="s">
        <v>95</v>
      </c>
      <c r="G1141" s="80" t="s">
        <v>2811</v>
      </c>
      <c r="H1141" s="80" t="s">
        <v>8154</v>
      </c>
      <c r="I1141" s="80" t="s">
        <v>8155</v>
      </c>
      <c r="J1141" s="80">
        <v>17</v>
      </c>
      <c r="K1141" s="80">
        <v>11</v>
      </c>
      <c r="L1141" s="80">
        <v>2018</v>
      </c>
      <c r="M1141" s="76">
        <f t="shared" si="17"/>
        <v>43421</v>
      </c>
      <c r="N1141" s="80" t="s">
        <v>2957</v>
      </c>
      <c r="O1141" s="80">
        <v>19</v>
      </c>
      <c r="P1141" s="82" t="s">
        <v>4506</v>
      </c>
      <c r="Q1141" s="82" t="s">
        <v>4456</v>
      </c>
      <c r="R1141" s="82" t="s">
        <v>4507</v>
      </c>
      <c r="S1141" s="82" t="s">
        <v>4508</v>
      </c>
      <c r="T1141" s="82" t="s">
        <v>4456</v>
      </c>
      <c r="U1141" s="82" t="s">
        <v>4457</v>
      </c>
      <c r="V1141" s="82" t="s">
        <v>4457</v>
      </c>
      <c r="W1141" s="82" t="s">
        <v>173</v>
      </c>
      <c r="X1141" s="82" t="s">
        <v>4516</v>
      </c>
      <c r="Y1141" s="82" t="s">
        <v>4456</v>
      </c>
      <c r="Z1141" s="80" t="str">
        <f>IF(OR(R:R="",S:S=""),"Missing",IF(OR(S:S="Both EC and Condoms",S:S="Condom",S:S="EC"),"Yes",IF(AND(R:R&lt;&gt;"0: No Method",R:R&lt;&gt;"6: EC",R:R&lt;&gt;"5: Condoms"),"Yes","No")))</f>
        <v>No</v>
      </c>
      <c r="AA11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41" s="80" t="str">
        <f>IF(W:W="Pregnant","Pregnant",IF(AND(Z:Z="No",AA:AA="Yes"),"Adopter",IF(Z:Z="Yes","Continuing User",IF(AND(Z:Z="No",AA:AA="No"),"Non-user","Missing"))))</f>
        <v>Adopter</v>
      </c>
      <c r="AC1141" s="80">
        <f>VLOOKUP(N1141,Registration!O:P,2,FALSE)</f>
        <v>19</v>
      </c>
    </row>
    <row r="1142" spans="1:29" s="80" customFormat="1" ht="23.1" customHeight="1">
      <c r="A1142" s="80" t="s">
        <v>94</v>
      </c>
      <c r="B1142" s="80" t="s">
        <v>26</v>
      </c>
      <c r="C1142" s="80" t="s">
        <v>27</v>
      </c>
      <c r="D1142" s="82" t="s">
        <v>28</v>
      </c>
      <c r="E1142" s="82" t="s">
        <v>28</v>
      </c>
      <c r="F1142" s="80" t="s">
        <v>95</v>
      </c>
      <c r="G1142" s="80" t="s">
        <v>2811</v>
      </c>
      <c r="H1142" s="80" t="s">
        <v>8154</v>
      </c>
      <c r="I1142" s="80" t="s">
        <v>8155</v>
      </c>
      <c r="J1142" s="80">
        <v>17</v>
      </c>
      <c r="K1142" s="80">
        <v>11</v>
      </c>
      <c r="L1142" s="80">
        <v>2018</v>
      </c>
      <c r="M1142" s="76">
        <f t="shared" si="17"/>
        <v>43421</v>
      </c>
      <c r="N1142" s="80" t="s">
        <v>2984</v>
      </c>
      <c r="O1142" s="80">
        <v>17</v>
      </c>
      <c r="P1142" s="82" t="s">
        <v>4506</v>
      </c>
      <c r="Q1142" s="82" t="s">
        <v>4456</v>
      </c>
      <c r="R1142" s="82" t="s">
        <v>4507</v>
      </c>
      <c r="S1142" s="82" t="s">
        <v>4508</v>
      </c>
      <c r="T1142" s="82" t="s">
        <v>4457</v>
      </c>
      <c r="U1142" s="82" t="s">
        <v>4457</v>
      </c>
      <c r="V1142" s="82" t="s">
        <v>4457</v>
      </c>
      <c r="W1142" s="82" t="s">
        <v>173</v>
      </c>
      <c r="X1142" s="82" t="s">
        <v>4507</v>
      </c>
      <c r="Y1142" s="82" t="s">
        <v>4457</v>
      </c>
      <c r="Z1142" s="80" t="str">
        <f>IF(OR(R:R="",S:S=""),"Missing",IF(OR(S:S="Both EC and Condoms",S:S="Condom",S:S="EC"),"Yes",IF(AND(R:R&lt;&gt;"0: No Method",R:R&lt;&gt;"6: EC",R:R&lt;&gt;"5: Condoms"),"Yes","No")))</f>
        <v>No</v>
      </c>
      <c r="AA11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42" s="80" t="s">
        <v>4509</v>
      </c>
      <c r="AC1142" s="80">
        <f>VLOOKUP(N1142,Registration!O:P,2,FALSE)</f>
        <v>17</v>
      </c>
    </row>
    <row r="1143" spans="1:29" s="80" customFormat="1" ht="23.1" customHeight="1">
      <c r="A1143" s="80" t="s">
        <v>94</v>
      </c>
      <c r="B1143" s="80" t="s">
        <v>26</v>
      </c>
      <c r="C1143" s="80" t="s">
        <v>27</v>
      </c>
      <c r="D1143" s="82" t="s">
        <v>28</v>
      </c>
      <c r="E1143" s="82" t="s">
        <v>28</v>
      </c>
      <c r="F1143" s="80" t="s">
        <v>95</v>
      </c>
      <c r="G1143" s="80" t="s">
        <v>2811</v>
      </c>
      <c r="H1143" s="80" t="s">
        <v>8154</v>
      </c>
      <c r="I1143" s="80" t="s">
        <v>8155</v>
      </c>
      <c r="J1143" s="80">
        <v>17</v>
      </c>
      <c r="K1143" s="80">
        <v>11</v>
      </c>
      <c r="L1143" s="80">
        <v>2018</v>
      </c>
      <c r="M1143" s="76">
        <f t="shared" si="17"/>
        <v>43421</v>
      </c>
      <c r="N1143" s="80" t="s">
        <v>2994</v>
      </c>
      <c r="O1143" s="80">
        <v>16</v>
      </c>
      <c r="P1143" s="82" t="s">
        <v>4506</v>
      </c>
      <c r="Q1143" s="82" t="s">
        <v>4456</v>
      </c>
      <c r="R1143" s="82" t="s">
        <v>4507</v>
      </c>
      <c r="S1143" s="82" t="s">
        <v>4508</v>
      </c>
      <c r="T1143" s="82" t="s">
        <v>4457</v>
      </c>
      <c r="U1143" s="82" t="s">
        <v>4457</v>
      </c>
      <c r="V1143" s="82" t="s">
        <v>4457</v>
      </c>
      <c r="W1143" s="82" t="s">
        <v>173</v>
      </c>
      <c r="X1143" s="82" t="s">
        <v>4507</v>
      </c>
      <c r="Y1143" s="82" t="s">
        <v>4457</v>
      </c>
      <c r="Z1143" s="80" t="str">
        <f>IF(OR(R:R="",S:S=""),"Missing",IF(OR(S:S="Both EC and Condoms",S:S="Condom",S:S="EC"),"Yes",IF(AND(R:R&lt;&gt;"0: No Method",R:R&lt;&gt;"6: EC",R:R&lt;&gt;"5: Condoms"),"Yes","No")))</f>
        <v>No</v>
      </c>
      <c r="AA11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43" s="80" t="s">
        <v>4509</v>
      </c>
      <c r="AC1143" s="80">
        <f>VLOOKUP(N1143,Registration!O:P,2,FALSE)</f>
        <v>16</v>
      </c>
    </row>
    <row r="1144" spans="1:29" s="80" customFormat="1" ht="23.1" customHeight="1">
      <c r="A1144" s="80" t="s">
        <v>94</v>
      </c>
      <c r="B1144" s="80" t="s">
        <v>26</v>
      </c>
      <c r="C1144" s="80" t="s">
        <v>27</v>
      </c>
      <c r="D1144" s="82" t="s">
        <v>28</v>
      </c>
      <c r="E1144" s="82" t="s">
        <v>28</v>
      </c>
      <c r="F1144" s="80" t="s">
        <v>95</v>
      </c>
      <c r="G1144" s="80" t="s">
        <v>2811</v>
      </c>
      <c r="H1144" s="80" t="s">
        <v>8154</v>
      </c>
      <c r="I1144" s="80" t="s">
        <v>8155</v>
      </c>
      <c r="J1144" s="80">
        <v>17</v>
      </c>
      <c r="K1144" s="80">
        <v>11</v>
      </c>
      <c r="L1144" s="80">
        <v>2018</v>
      </c>
      <c r="M1144" s="76">
        <f t="shared" si="17"/>
        <v>43421</v>
      </c>
      <c r="N1144" s="80" t="s">
        <v>2982</v>
      </c>
      <c r="O1144" s="80">
        <v>16</v>
      </c>
      <c r="P1144" s="82" t="s">
        <v>4506</v>
      </c>
      <c r="Q1144" s="82" t="s">
        <v>4456</v>
      </c>
      <c r="R1144" s="82" t="s">
        <v>4507</v>
      </c>
      <c r="S1144" s="82" t="s">
        <v>4508</v>
      </c>
      <c r="T1144" s="82" t="s">
        <v>4457</v>
      </c>
      <c r="U1144" s="82" t="s">
        <v>4457</v>
      </c>
      <c r="V1144" s="82" t="s">
        <v>4457</v>
      </c>
      <c r="W1144" s="82" t="s">
        <v>173</v>
      </c>
      <c r="X1144" s="82" t="s">
        <v>4507</v>
      </c>
      <c r="Y1144" s="82" t="s">
        <v>4457</v>
      </c>
      <c r="Z1144" s="80" t="str">
        <f>IF(OR(R:R="",S:S=""),"Missing",IF(OR(S:S="Both EC and Condoms",S:S="Condom",S:S="EC"),"Yes",IF(AND(R:R&lt;&gt;"0: No Method",R:R&lt;&gt;"6: EC",R:R&lt;&gt;"5: Condoms"),"Yes","No")))</f>
        <v>No</v>
      </c>
      <c r="AA11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44" s="80" t="s">
        <v>4509</v>
      </c>
      <c r="AC1144" s="80">
        <f>VLOOKUP(N1144,Registration!O:P,2,FALSE)</f>
        <v>16</v>
      </c>
    </row>
    <row r="1145" spans="1:29" s="80" customFormat="1" ht="23.1" customHeight="1">
      <c r="A1145" s="80" t="s">
        <v>94</v>
      </c>
      <c r="B1145" s="80" t="s">
        <v>26</v>
      </c>
      <c r="C1145" s="80" t="s">
        <v>27</v>
      </c>
      <c r="D1145" s="82" t="s">
        <v>28</v>
      </c>
      <c r="E1145" s="82" t="s">
        <v>28</v>
      </c>
      <c r="F1145" s="80" t="s">
        <v>95</v>
      </c>
      <c r="G1145" s="80" t="s">
        <v>2811</v>
      </c>
      <c r="H1145" s="80" t="s">
        <v>8154</v>
      </c>
      <c r="I1145" s="80" t="s">
        <v>8155</v>
      </c>
      <c r="J1145" s="80">
        <v>17</v>
      </c>
      <c r="K1145" s="80">
        <v>11</v>
      </c>
      <c r="L1145" s="80">
        <v>2018</v>
      </c>
      <c r="M1145" s="76">
        <f t="shared" si="17"/>
        <v>43421</v>
      </c>
      <c r="N1145" s="80" t="s">
        <v>2980</v>
      </c>
      <c r="O1145" s="80">
        <v>15</v>
      </c>
      <c r="P1145" s="82" t="s">
        <v>4506</v>
      </c>
      <c r="Q1145" s="82" t="s">
        <v>4456</v>
      </c>
      <c r="R1145" s="82" t="s">
        <v>4507</v>
      </c>
      <c r="S1145" s="82" t="s">
        <v>4508</v>
      </c>
      <c r="T1145" s="82" t="s">
        <v>4457</v>
      </c>
      <c r="U1145" s="82" t="s">
        <v>4457</v>
      </c>
      <c r="V1145" s="82" t="s">
        <v>4457</v>
      </c>
      <c r="W1145" s="82" t="s">
        <v>173</v>
      </c>
      <c r="X1145" s="82" t="s">
        <v>4507</v>
      </c>
      <c r="Y1145" s="82" t="s">
        <v>4457</v>
      </c>
      <c r="Z1145" s="80" t="str">
        <f>IF(OR(R:R="",S:S=""),"Missing",IF(OR(S:S="Both EC and Condoms",S:S="Condom",S:S="EC"),"Yes",IF(AND(R:R&lt;&gt;"0: No Method",R:R&lt;&gt;"6: EC",R:R&lt;&gt;"5: Condoms"),"Yes","No")))</f>
        <v>No</v>
      </c>
      <c r="AA11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45" s="80" t="s">
        <v>4509</v>
      </c>
      <c r="AC1145" s="80">
        <f>VLOOKUP(N1145,Registration!O:P,2,FALSE)</f>
        <v>15</v>
      </c>
    </row>
    <row r="1146" spans="1:29" s="80" customFormat="1" ht="23.1" customHeight="1">
      <c r="A1146" s="80" t="s">
        <v>94</v>
      </c>
      <c r="B1146" s="80" t="s">
        <v>26</v>
      </c>
      <c r="C1146" s="80" t="s">
        <v>27</v>
      </c>
      <c r="D1146" s="82" t="s">
        <v>28</v>
      </c>
      <c r="E1146" s="82" t="s">
        <v>28</v>
      </c>
      <c r="F1146" s="80" t="s">
        <v>95</v>
      </c>
      <c r="G1146" s="80" t="s">
        <v>2811</v>
      </c>
      <c r="H1146" s="80" t="s">
        <v>8154</v>
      </c>
      <c r="I1146" s="80" t="s">
        <v>8155</v>
      </c>
      <c r="J1146" s="80">
        <v>17</v>
      </c>
      <c r="K1146" s="80">
        <v>11</v>
      </c>
      <c r="L1146" s="80">
        <v>2018</v>
      </c>
      <c r="M1146" s="76">
        <f t="shared" si="17"/>
        <v>43421</v>
      </c>
      <c r="N1146" s="80" t="s">
        <v>2986</v>
      </c>
      <c r="O1146" s="80">
        <v>15</v>
      </c>
      <c r="P1146" s="82" t="s">
        <v>4506</v>
      </c>
      <c r="Q1146" s="82" t="s">
        <v>4456</v>
      </c>
      <c r="R1146" s="82" t="s">
        <v>4507</v>
      </c>
      <c r="S1146" s="82" t="s">
        <v>4508</v>
      </c>
      <c r="T1146" s="82" t="s">
        <v>4457</v>
      </c>
      <c r="U1146" s="82" t="s">
        <v>4457</v>
      </c>
      <c r="V1146" s="82" t="s">
        <v>4457</v>
      </c>
      <c r="W1146" s="82" t="s">
        <v>173</v>
      </c>
      <c r="X1146" s="82" t="s">
        <v>4507</v>
      </c>
      <c r="Y1146" s="82" t="s">
        <v>4457</v>
      </c>
      <c r="Z1146" s="80" t="str">
        <f>IF(OR(R:R="",S:S=""),"Missing",IF(OR(S:S="Both EC and Condoms",S:S="Condom",S:S="EC"),"Yes",IF(AND(R:R&lt;&gt;"0: No Method",R:R&lt;&gt;"6: EC",R:R&lt;&gt;"5: Condoms"),"Yes","No")))</f>
        <v>No</v>
      </c>
      <c r="AA11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46" s="80" t="s">
        <v>4509</v>
      </c>
      <c r="AC1146" s="80">
        <f>VLOOKUP(N1146,Registration!O:P,2,FALSE)</f>
        <v>15</v>
      </c>
    </row>
    <row r="1147" spans="1:29" s="80" customFormat="1" ht="23.1" customHeight="1">
      <c r="A1147" s="80" t="s">
        <v>94</v>
      </c>
      <c r="B1147" s="80" t="s">
        <v>26</v>
      </c>
      <c r="C1147" s="80" t="s">
        <v>27</v>
      </c>
      <c r="D1147" s="82" t="s">
        <v>28</v>
      </c>
      <c r="E1147" s="82" t="s">
        <v>28</v>
      </c>
      <c r="F1147" s="80" t="s">
        <v>95</v>
      </c>
      <c r="G1147" s="80" t="s">
        <v>2811</v>
      </c>
      <c r="H1147" s="80" t="s">
        <v>8154</v>
      </c>
      <c r="I1147" s="80" t="s">
        <v>8155</v>
      </c>
      <c r="J1147" s="80">
        <v>17</v>
      </c>
      <c r="K1147" s="80">
        <v>11</v>
      </c>
      <c r="L1147" s="80">
        <v>2018</v>
      </c>
      <c r="M1147" s="76">
        <f t="shared" si="17"/>
        <v>43421</v>
      </c>
      <c r="N1147" s="80" t="s">
        <v>2988</v>
      </c>
      <c r="O1147" s="80">
        <v>18</v>
      </c>
      <c r="P1147" s="82" t="s">
        <v>4506</v>
      </c>
      <c r="Q1147" s="82" t="s">
        <v>4456</v>
      </c>
      <c r="R1147" s="82" t="s">
        <v>4507</v>
      </c>
      <c r="S1147" s="82" t="s">
        <v>4508</v>
      </c>
      <c r="T1147" s="82" t="s">
        <v>4457</v>
      </c>
      <c r="U1147" s="82" t="s">
        <v>4457</v>
      </c>
      <c r="V1147" s="82" t="s">
        <v>4457</v>
      </c>
      <c r="W1147" s="82" t="s">
        <v>173</v>
      </c>
      <c r="X1147" s="82" t="s">
        <v>4507</v>
      </c>
      <c r="Y1147" s="82" t="s">
        <v>4457</v>
      </c>
      <c r="Z1147" s="80" t="str">
        <f>IF(OR(R:R="",S:S=""),"Missing",IF(OR(S:S="Both EC and Condoms",S:S="Condom",S:S="EC"),"Yes",IF(AND(R:R&lt;&gt;"0: No Method",R:R&lt;&gt;"6: EC",R:R&lt;&gt;"5: Condoms"),"Yes","No")))</f>
        <v>No</v>
      </c>
      <c r="AA11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47" s="80" t="s">
        <v>4509</v>
      </c>
      <c r="AC1147" s="80">
        <f>VLOOKUP(N1147,Registration!O:P,2,FALSE)</f>
        <v>18</v>
      </c>
    </row>
    <row r="1148" spans="1:29" s="80" customFormat="1" ht="23.1" customHeight="1">
      <c r="A1148" s="80" t="s">
        <v>94</v>
      </c>
      <c r="B1148" s="80" t="s">
        <v>26</v>
      </c>
      <c r="C1148" s="80" t="s">
        <v>27</v>
      </c>
      <c r="D1148" s="82" t="s">
        <v>28</v>
      </c>
      <c r="E1148" s="82" t="s">
        <v>28</v>
      </c>
      <c r="F1148" s="80" t="s">
        <v>95</v>
      </c>
      <c r="G1148" s="80" t="s">
        <v>2811</v>
      </c>
      <c r="H1148" s="80" t="s">
        <v>8154</v>
      </c>
      <c r="I1148" s="80" t="s">
        <v>8155</v>
      </c>
      <c r="J1148" s="80">
        <v>17</v>
      </c>
      <c r="K1148" s="80">
        <v>11</v>
      </c>
      <c r="L1148" s="80">
        <v>2018</v>
      </c>
      <c r="M1148" s="76">
        <f t="shared" si="17"/>
        <v>43421</v>
      </c>
      <c r="N1148" s="80" t="s">
        <v>2996</v>
      </c>
      <c r="O1148" s="80">
        <v>19</v>
      </c>
      <c r="P1148" s="82" t="s">
        <v>4506</v>
      </c>
      <c r="Q1148" s="82" t="s">
        <v>4456</v>
      </c>
      <c r="R1148" s="82" t="s">
        <v>4507</v>
      </c>
      <c r="S1148" s="82" t="s">
        <v>4508</v>
      </c>
      <c r="T1148" s="82" t="s">
        <v>4456</v>
      </c>
      <c r="U1148" s="82" t="s">
        <v>4457</v>
      </c>
      <c r="V1148" s="82" t="s">
        <v>4457</v>
      </c>
      <c r="W1148" s="82" t="s">
        <v>173</v>
      </c>
      <c r="X1148" s="82" t="s">
        <v>4523</v>
      </c>
      <c r="Y1148" s="82" t="s">
        <v>4457</v>
      </c>
      <c r="Z1148" s="80" t="str">
        <f>IF(OR(R:R="",S:S=""),"Missing",IF(OR(S:S="Both EC and Condoms",S:S="Condom",S:S="EC"),"Yes",IF(AND(R:R&lt;&gt;"0: No Method",R:R&lt;&gt;"6: EC",R:R&lt;&gt;"5: Condoms"),"Yes","No")))</f>
        <v>No</v>
      </c>
      <c r="AA11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48" s="80" t="str">
        <f>IF(W:W="Pregnant","Pregnant",IF(AND(Z:Z="No",AA:AA="Yes"),"Adopter",IF(Z:Z="Yes","Continuing User",IF(AND(Z:Z="No",AA:AA="No"),"Non-user","Missing"))))</f>
        <v>Adopter</v>
      </c>
      <c r="AC1148" s="80">
        <f>VLOOKUP(N1148,Registration!O:P,2,FALSE)</f>
        <v>19</v>
      </c>
    </row>
    <row r="1149" spans="1:29" s="80" customFormat="1" ht="23.1" customHeight="1">
      <c r="A1149" s="80" t="s">
        <v>94</v>
      </c>
      <c r="B1149" s="80" t="s">
        <v>26</v>
      </c>
      <c r="C1149" s="80" t="s">
        <v>27</v>
      </c>
      <c r="D1149" s="82" t="s">
        <v>28</v>
      </c>
      <c r="E1149" s="82" t="s">
        <v>28</v>
      </c>
      <c r="F1149" s="80" t="s">
        <v>95</v>
      </c>
      <c r="G1149" s="80" t="s">
        <v>2811</v>
      </c>
      <c r="H1149" s="80" t="s">
        <v>8154</v>
      </c>
      <c r="I1149" s="80" t="s">
        <v>8155</v>
      </c>
      <c r="J1149" s="80">
        <v>17</v>
      </c>
      <c r="K1149" s="80">
        <v>11</v>
      </c>
      <c r="L1149" s="80">
        <v>2018</v>
      </c>
      <c r="M1149" s="76">
        <f t="shared" si="17"/>
        <v>43421</v>
      </c>
      <c r="N1149" s="80" t="s">
        <v>2992</v>
      </c>
      <c r="O1149" s="80">
        <v>17</v>
      </c>
      <c r="P1149" s="82" t="s">
        <v>4506</v>
      </c>
      <c r="Q1149" s="82" t="s">
        <v>4456</v>
      </c>
      <c r="R1149" s="82" t="s">
        <v>4507</v>
      </c>
      <c r="S1149" s="82" t="s">
        <v>4508</v>
      </c>
      <c r="T1149" s="82" t="s">
        <v>4457</v>
      </c>
      <c r="U1149" s="82" t="s">
        <v>4457</v>
      </c>
      <c r="V1149" s="82" t="s">
        <v>4457</v>
      </c>
      <c r="W1149" s="82" t="s">
        <v>173</v>
      </c>
      <c r="X1149" s="82" t="s">
        <v>4507</v>
      </c>
      <c r="Y1149" s="82" t="s">
        <v>4457</v>
      </c>
      <c r="Z1149" s="80" t="str">
        <f>IF(OR(R:R="",S:S=""),"Missing",IF(OR(S:S="Both EC and Condoms",S:S="Condom",S:S="EC"),"Yes",IF(AND(R:R&lt;&gt;"0: No Method",R:R&lt;&gt;"6: EC",R:R&lt;&gt;"5: Condoms"),"Yes","No")))</f>
        <v>No</v>
      </c>
      <c r="AA11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49" s="80" t="s">
        <v>4509</v>
      </c>
      <c r="AC1149" s="80">
        <f>VLOOKUP(N1149,Registration!O:P,2,FALSE)</f>
        <v>17</v>
      </c>
    </row>
    <row r="1150" spans="1:29" s="80" customFormat="1" ht="23.1" customHeight="1">
      <c r="A1150" s="80" t="s">
        <v>94</v>
      </c>
      <c r="B1150" s="80" t="s">
        <v>26</v>
      </c>
      <c r="C1150" s="80" t="s">
        <v>27</v>
      </c>
      <c r="D1150" s="82" t="s">
        <v>28</v>
      </c>
      <c r="E1150" s="82" t="s">
        <v>28</v>
      </c>
      <c r="F1150" s="80" t="s">
        <v>95</v>
      </c>
      <c r="G1150" s="80" t="s">
        <v>2811</v>
      </c>
      <c r="H1150" s="80" t="s">
        <v>8154</v>
      </c>
      <c r="I1150" s="80" t="s">
        <v>8155</v>
      </c>
      <c r="J1150" s="80">
        <v>17</v>
      </c>
      <c r="K1150" s="80">
        <v>11</v>
      </c>
      <c r="L1150" s="80">
        <v>2018</v>
      </c>
      <c r="M1150" s="76">
        <f t="shared" si="17"/>
        <v>43421</v>
      </c>
      <c r="N1150" s="80" t="s">
        <v>2998</v>
      </c>
      <c r="O1150" s="80">
        <v>16</v>
      </c>
      <c r="P1150" s="82" t="s">
        <v>4506</v>
      </c>
      <c r="Q1150" s="82" t="s">
        <v>4456</v>
      </c>
      <c r="R1150" s="82" t="s">
        <v>4507</v>
      </c>
      <c r="S1150" s="82" t="s">
        <v>4508</v>
      </c>
      <c r="T1150" s="82" t="s">
        <v>4457</v>
      </c>
      <c r="U1150" s="82" t="s">
        <v>4457</v>
      </c>
      <c r="V1150" s="82" t="s">
        <v>4457</v>
      </c>
      <c r="W1150" s="82" t="s">
        <v>173</v>
      </c>
      <c r="X1150" s="82" t="s">
        <v>4507</v>
      </c>
      <c r="Y1150" s="82" t="s">
        <v>4457</v>
      </c>
      <c r="Z1150" s="80" t="str">
        <f>IF(OR(R:R="",S:S=""),"Missing",IF(OR(S:S="Both EC and Condoms",S:S="Condom",S:S="EC"),"Yes",IF(AND(R:R&lt;&gt;"0: No Method",R:R&lt;&gt;"6: EC",R:R&lt;&gt;"5: Condoms"),"Yes","No")))</f>
        <v>No</v>
      </c>
      <c r="AA11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50" s="80" t="s">
        <v>4509</v>
      </c>
      <c r="AC1150" s="80">
        <f>VLOOKUP(N1150,Registration!O:P,2,FALSE)</f>
        <v>16</v>
      </c>
    </row>
    <row r="1151" spans="1:29" s="80" customFormat="1" ht="23.1" customHeight="1">
      <c r="A1151" s="80" t="s">
        <v>94</v>
      </c>
      <c r="B1151" s="80" t="s">
        <v>26</v>
      </c>
      <c r="C1151" s="80" t="s">
        <v>27</v>
      </c>
      <c r="D1151" s="82" t="s">
        <v>28</v>
      </c>
      <c r="E1151" s="82" t="s">
        <v>28</v>
      </c>
      <c r="F1151" s="80" t="s">
        <v>95</v>
      </c>
      <c r="G1151" s="80" t="s">
        <v>2811</v>
      </c>
      <c r="H1151" s="80" t="s">
        <v>8154</v>
      </c>
      <c r="I1151" s="80" t="s">
        <v>8155</v>
      </c>
      <c r="J1151" s="80">
        <v>17</v>
      </c>
      <c r="K1151" s="80">
        <v>11</v>
      </c>
      <c r="L1151" s="80">
        <v>2018</v>
      </c>
      <c r="M1151" s="76">
        <f t="shared" si="17"/>
        <v>43421</v>
      </c>
      <c r="N1151" s="80" t="s">
        <v>2928</v>
      </c>
      <c r="O1151" s="80">
        <v>19</v>
      </c>
      <c r="P1151" s="82" t="s">
        <v>4506</v>
      </c>
      <c r="Q1151" s="82" t="s">
        <v>4456</v>
      </c>
      <c r="R1151" s="82" t="s">
        <v>4507</v>
      </c>
      <c r="S1151" s="82" t="s">
        <v>4508</v>
      </c>
      <c r="T1151" s="82" t="s">
        <v>4457</v>
      </c>
      <c r="U1151" s="82" t="s">
        <v>4457</v>
      </c>
      <c r="V1151" s="82" t="s">
        <v>4457</v>
      </c>
      <c r="W1151" s="82" t="s">
        <v>173</v>
      </c>
      <c r="X1151" s="82" t="s">
        <v>4507</v>
      </c>
      <c r="Y1151" s="82" t="s">
        <v>4457</v>
      </c>
      <c r="Z1151" s="80" t="str">
        <f>IF(OR(R:R="",S:S=""),"Missing",IF(OR(S:S="Both EC and Condoms",S:S="Condom",S:S="EC"),"Yes",IF(AND(R:R&lt;&gt;"0: No Method",R:R&lt;&gt;"6: EC",R:R&lt;&gt;"5: Condoms"),"Yes","No")))</f>
        <v>No</v>
      </c>
      <c r="AA11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51" s="80" t="s">
        <v>4509</v>
      </c>
      <c r="AC1151" s="80">
        <f>VLOOKUP(N1151,Registration!O:P,2,FALSE)</f>
        <v>19</v>
      </c>
    </row>
    <row r="1152" spans="1:29" s="80" customFormat="1" ht="23.1" customHeight="1">
      <c r="A1152" s="80" t="s">
        <v>94</v>
      </c>
      <c r="B1152" s="80" t="s">
        <v>26</v>
      </c>
      <c r="C1152" s="80" t="s">
        <v>27</v>
      </c>
      <c r="D1152" s="82" t="s">
        <v>28</v>
      </c>
      <c r="E1152" s="82" t="s">
        <v>28</v>
      </c>
      <c r="F1152" s="80" t="s">
        <v>95</v>
      </c>
      <c r="G1152" s="80" t="s">
        <v>2811</v>
      </c>
      <c r="H1152" s="80" t="s">
        <v>8154</v>
      </c>
      <c r="I1152" s="80" t="s">
        <v>8155</v>
      </c>
      <c r="J1152" s="80">
        <v>17</v>
      </c>
      <c r="K1152" s="80">
        <v>11</v>
      </c>
      <c r="L1152" s="80">
        <v>2018</v>
      </c>
      <c r="M1152" s="76">
        <f t="shared" si="17"/>
        <v>43421</v>
      </c>
      <c r="N1152" s="80" t="s">
        <v>2990</v>
      </c>
      <c r="O1152" s="80">
        <v>15</v>
      </c>
      <c r="P1152" s="82" t="s">
        <v>4506</v>
      </c>
      <c r="Q1152" s="82" t="s">
        <v>4456</v>
      </c>
      <c r="R1152" s="82" t="s">
        <v>4507</v>
      </c>
      <c r="S1152" s="82" t="s">
        <v>4508</v>
      </c>
      <c r="T1152" s="82" t="s">
        <v>4457</v>
      </c>
      <c r="U1152" s="82" t="s">
        <v>4457</v>
      </c>
      <c r="V1152" s="82" t="s">
        <v>4457</v>
      </c>
      <c r="W1152" s="82" t="s">
        <v>173</v>
      </c>
      <c r="X1152" s="82" t="s">
        <v>4507</v>
      </c>
      <c r="Y1152" s="82" t="s">
        <v>4457</v>
      </c>
      <c r="Z1152" s="80" t="str">
        <f>IF(OR(R:R="",S:S=""),"Missing",IF(OR(S:S="Both EC and Condoms",S:S="Condom",S:S="EC"),"Yes",IF(AND(R:R&lt;&gt;"0: No Method",R:R&lt;&gt;"6: EC",R:R&lt;&gt;"5: Condoms"),"Yes","No")))</f>
        <v>No</v>
      </c>
      <c r="AA11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52" s="80" t="s">
        <v>4509</v>
      </c>
      <c r="AC1152" s="80">
        <f>VLOOKUP(N1152,Registration!O:P,2,FALSE)</f>
        <v>15</v>
      </c>
    </row>
    <row r="1153" spans="1:29" s="80" customFormat="1" ht="23.1" customHeight="1">
      <c r="A1153" s="80" t="s">
        <v>94</v>
      </c>
      <c r="B1153" s="80" t="s">
        <v>26</v>
      </c>
      <c r="C1153" s="80" t="s">
        <v>27</v>
      </c>
      <c r="D1153" s="82" t="s">
        <v>28</v>
      </c>
      <c r="E1153" s="82" t="s">
        <v>28</v>
      </c>
      <c r="F1153" s="80" t="s">
        <v>95</v>
      </c>
      <c r="G1153" s="80" t="s">
        <v>2811</v>
      </c>
      <c r="H1153" s="80" t="s">
        <v>8154</v>
      </c>
      <c r="I1153" s="80" t="s">
        <v>8155</v>
      </c>
      <c r="J1153" s="80">
        <v>17</v>
      </c>
      <c r="K1153" s="80">
        <v>11</v>
      </c>
      <c r="L1153" s="80">
        <v>2018</v>
      </c>
      <c r="M1153" s="76">
        <f t="shared" si="17"/>
        <v>43421</v>
      </c>
      <c r="N1153" s="80" t="s">
        <v>3000</v>
      </c>
      <c r="O1153" s="80">
        <v>15</v>
      </c>
      <c r="P1153" s="82" t="s">
        <v>4506</v>
      </c>
      <c r="Q1153" s="82" t="s">
        <v>4456</v>
      </c>
      <c r="R1153" s="82" t="s">
        <v>4507</v>
      </c>
      <c r="S1153" s="82" t="s">
        <v>4508</v>
      </c>
      <c r="T1153" s="82" t="s">
        <v>4457</v>
      </c>
      <c r="U1153" s="82" t="s">
        <v>4457</v>
      </c>
      <c r="V1153" s="82" t="s">
        <v>4457</v>
      </c>
      <c r="W1153" s="82" t="s">
        <v>173</v>
      </c>
      <c r="X1153" s="82" t="s">
        <v>4507</v>
      </c>
      <c r="Y1153" s="82" t="s">
        <v>4457</v>
      </c>
      <c r="Z1153" s="80" t="str">
        <f>IF(OR(R:R="",S:S=""),"Missing",IF(OR(S:S="Both EC and Condoms",S:S="Condom",S:S="EC"),"Yes",IF(AND(R:R&lt;&gt;"0: No Method",R:R&lt;&gt;"6: EC",R:R&lt;&gt;"5: Condoms"),"Yes","No")))</f>
        <v>No</v>
      </c>
      <c r="AA11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53" s="80" t="s">
        <v>4509</v>
      </c>
      <c r="AC1153" s="80">
        <f>VLOOKUP(N1153,Registration!O:P,2,FALSE)</f>
        <v>15</v>
      </c>
    </row>
    <row r="1154" spans="1:29" s="80" customFormat="1" ht="23.1" customHeight="1">
      <c r="A1154" s="80" t="s">
        <v>1057</v>
      </c>
      <c r="B1154" s="80" t="s">
        <v>26</v>
      </c>
      <c r="C1154" s="80" t="s">
        <v>27</v>
      </c>
      <c r="D1154" s="82" t="s">
        <v>28</v>
      </c>
      <c r="E1154" s="82" t="s">
        <v>28</v>
      </c>
      <c r="F1154" s="80" t="s">
        <v>111</v>
      </c>
      <c r="G1154" s="80" t="s">
        <v>167</v>
      </c>
      <c r="H1154" s="80" t="s">
        <v>8159</v>
      </c>
      <c r="I1154" s="80" t="s">
        <v>8160</v>
      </c>
      <c r="J1154" s="80">
        <v>19</v>
      </c>
      <c r="K1154" s="80">
        <v>11</v>
      </c>
      <c r="L1154" s="80">
        <v>2018</v>
      </c>
      <c r="M1154" s="76">
        <f t="shared" ref="M1154:M1217" si="18">DATE(L1154,K1154,J1154)</f>
        <v>43423</v>
      </c>
      <c r="N1154" s="80" t="s">
        <v>1059</v>
      </c>
      <c r="O1154" s="80">
        <v>19</v>
      </c>
      <c r="P1154" s="82" t="s">
        <v>4506</v>
      </c>
      <c r="Q1154" s="82" t="s">
        <v>4456</v>
      </c>
      <c r="R1154" s="82" t="s">
        <v>4507</v>
      </c>
      <c r="S1154" s="82" t="s">
        <v>4508</v>
      </c>
      <c r="T1154" s="82" t="s">
        <v>4456</v>
      </c>
      <c r="U1154" s="82" t="s">
        <v>4457</v>
      </c>
      <c r="V1154" s="82" t="s">
        <v>4457</v>
      </c>
      <c r="W1154" s="82" t="s">
        <v>173</v>
      </c>
      <c r="X1154" s="82" t="s">
        <v>4516</v>
      </c>
      <c r="Y1154" s="82" t="s">
        <v>4456</v>
      </c>
      <c r="Z1154" s="80" t="str">
        <f>IF(OR(R:R="",S:S=""),"Missing",IF(OR(S:S="Both EC and Condoms",S:S="Condom",S:S="EC"),"Yes",IF(AND(R:R&lt;&gt;"0: No Method",R:R&lt;&gt;"6: EC",R:R&lt;&gt;"5: Condoms"),"Yes","No")))</f>
        <v>No</v>
      </c>
      <c r="AA11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54" s="80" t="str">
        <f>IF(W:W="Pregnant","Pregnant",IF(AND(Z:Z="No",AA:AA="Yes"),"Adopter",IF(Z:Z="Yes","Continuing User",IF(AND(Z:Z="No",AA:AA="No"),"Non-user","Missing"))))</f>
        <v>Adopter</v>
      </c>
      <c r="AC1154" s="80">
        <f>VLOOKUP(N1154,Registration!O:P,2,FALSE)</f>
        <v>19</v>
      </c>
    </row>
    <row r="1155" spans="1:29" s="80" customFormat="1" ht="23.1" customHeight="1">
      <c r="A1155" s="80" t="s">
        <v>1057</v>
      </c>
      <c r="B1155" s="80" t="s">
        <v>26</v>
      </c>
      <c r="C1155" s="80" t="s">
        <v>27</v>
      </c>
      <c r="D1155" s="82" t="s">
        <v>28</v>
      </c>
      <c r="E1155" s="82" t="s">
        <v>28</v>
      </c>
      <c r="F1155" s="80" t="s">
        <v>111</v>
      </c>
      <c r="G1155" s="80" t="s">
        <v>167</v>
      </c>
      <c r="H1155" s="80" t="s">
        <v>8159</v>
      </c>
      <c r="I1155" s="80" t="s">
        <v>8160</v>
      </c>
      <c r="J1155" s="80">
        <v>19</v>
      </c>
      <c r="K1155" s="80">
        <v>11</v>
      </c>
      <c r="L1155" s="80">
        <v>2018</v>
      </c>
      <c r="M1155" s="76">
        <f t="shared" si="18"/>
        <v>43423</v>
      </c>
      <c r="N1155" s="80" t="s">
        <v>491</v>
      </c>
      <c r="O1155" s="80">
        <v>18</v>
      </c>
      <c r="P1155" s="82" t="s">
        <v>4506</v>
      </c>
      <c r="Q1155" s="82" t="s">
        <v>4456</v>
      </c>
      <c r="R1155" s="82" t="s">
        <v>4507</v>
      </c>
      <c r="S1155" s="82" t="s">
        <v>4508</v>
      </c>
      <c r="T1155" s="82" t="s">
        <v>4456</v>
      </c>
      <c r="U1155" s="82" t="s">
        <v>4457</v>
      </c>
      <c r="V1155" s="82" t="s">
        <v>4457</v>
      </c>
      <c r="W1155" s="82" t="s">
        <v>173</v>
      </c>
      <c r="X1155" s="82" t="s">
        <v>4515</v>
      </c>
      <c r="Y1155" s="82" t="s">
        <v>4456</v>
      </c>
      <c r="Z1155" s="80" t="str">
        <f>IF(OR(R:R="",S:S=""),"Missing",IF(OR(S:S="Both EC and Condoms",S:S="Condom",S:S="EC"),"Yes",IF(AND(R:R&lt;&gt;"0: No Method",R:R&lt;&gt;"6: EC",R:R&lt;&gt;"5: Condoms"),"Yes","No")))</f>
        <v>No</v>
      </c>
      <c r="AA11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55" s="80" t="str">
        <f>IF(W:W="Pregnant","Pregnant",IF(AND(Z:Z="No",AA:AA="Yes"),"Adopter",IF(Z:Z="Yes","Continuing User",IF(AND(Z:Z="No",AA:AA="No"),"Non-user","Missing"))))</f>
        <v>Adopter</v>
      </c>
      <c r="AC1155" s="80">
        <f>VLOOKUP(N1155,Registration!O:P,2,FALSE)</f>
        <v>16</v>
      </c>
    </row>
    <row r="1156" spans="1:29" s="80" customFormat="1" ht="23.1" customHeight="1">
      <c r="A1156" s="80" t="s">
        <v>1057</v>
      </c>
      <c r="B1156" s="80" t="s">
        <v>26</v>
      </c>
      <c r="C1156" s="80" t="s">
        <v>27</v>
      </c>
      <c r="D1156" s="82" t="s">
        <v>28</v>
      </c>
      <c r="E1156" s="82" t="s">
        <v>28</v>
      </c>
      <c r="F1156" s="80" t="s">
        <v>111</v>
      </c>
      <c r="G1156" s="80" t="s">
        <v>167</v>
      </c>
      <c r="H1156" s="80" t="s">
        <v>8159</v>
      </c>
      <c r="I1156" s="80" t="s">
        <v>8160</v>
      </c>
      <c r="J1156" s="80">
        <v>19</v>
      </c>
      <c r="K1156" s="80">
        <v>11</v>
      </c>
      <c r="L1156" s="80">
        <v>2018</v>
      </c>
      <c r="M1156" s="76">
        <f t="shared" si="18"/>
        <v>43423</v>
      </c>
      <c r="N1156" s="80" t="s">
        <v>1061</v>
      </c>
      <c r="O1156" s="80">
        <v>19</v>
      </c>
      <c r="P1156" s="82" t="s">
        <v>4506</v>
      </c>
      <c r="Q1156" s="82" t="s">
        <v>4456</v>
      </c>
      <c r="R1156" s="82" t="s">
        <v>4507</v>
      </c>
      <c r="S1156" s="82" t="s">
        <v>4508</v>
      </c>
      <c r="T1156" s="82" t="s">
        <v>4456</v>
      </c>
      <c r="U1156" s="82" t="s">
        <v>4457</v>
      </c>
      <c r="V1156" s="82" t="s">
        <v>4457</v>
      </c>
      <c r="W1156" s="82" t="s">
        <v>173</v>
      </c>
      <c r="X1156" s="82" t="s">
        <v>4517</v>
      </c>
      <c r="Y1156" s="82" t="s">
        <v>4457</v>
      </c>
      <c r="Z1156" s="80" t="str">
        <f>IF(OR(R:R="",S:S=""),"Missing",IF(OR(S:S="Both EC and Condoms",S:S="Condom",S:S="EC"),"Yes",IF(AND(R:R&lt;&gt;"0: No Method",R:R&lt;&gt;"6: EC",R:R&lt;&gt;"5: Condoms"),"Yes","No")))</f>
        <v>No</v>
      </c>
      <c r="AA11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56" s="80" t="str">
        <f>IF(W:W="Pregnant","Pregnant",IF(AND(Z:Z="No",AA:AA="Yes"),"Adopter",IF(Z:Z="Yes","Continuing User",IF(AND(Z:Z="No",AA:AA="No"),"Non-user","Missing"))))</f>
        <v>Adopter</v>
      </c>
      <c r="AC1156" s="80">
        <f>VLOOKUP(N1156,Registration!O:P,2,FALSE)</f>
        <v>19</v>
      </c>
    </row>
    <row r="1157" spans="1:29" s="80" customFormat="1" ht="23.1" customHeight="1">
      <c r="A1157" s="80" t="s">
        <v>1057</v>
      </c>
      <c r="B1157" s="80" t="s">
        <v>26</v>
      </c>
      <c r="C1157" s="80" t="s">
        <v>27</v>
      </c>
      <c r="D1157" s="82" t="s">
        <v>28</v>
      </c>
      <c r="E1157" s="82" t="s">
        <v>28</v>
      </c>
      <c r="F1157" s="80" t="s">
        <v>111</v>
      </c>
      <c r="G1157" s="80" t="s">
        <v>167</v>
      </c>
      <c r="H1157" s="80" t="s">
        <v>8159</v>
      </c>
      <c r="I1157" s="80" t="s">
        <v>8160</v>
      </c>
      <c r="J1157" s="80">
        <v>19</v>
      </c>
      <c r="K1157" s="80">
        <v>11</v>
      </c>
      <c r="L1157" s="80">
        <v>2018</v>
      </c>
      <c r="M1157" s="76">
        <f t="shared" si="18"/>
        <v>43423</v>
      </c>
      <c r="N1157" s="80" t="s">
        <v>940</v>
      </c>
      <c r="O1157" s="80">
        <v>18</v>
      </c>
      <c r="P1157" s="82" t="s">
        <v>4506</v>
      </c>
      <c r="Q1157" s="82" t="s">
        <v>4456</v>
      </c>
      <c r="R1157" s="82" t="s">
        <v>4507</v>
      </c>
      <c r="S1157" s="82" t="s">
        <v>4508</v>
      </c>
      <c r="T1157" s="82" t="s">
        <v>4456</v>
      </c>
      <c r="U1157" s="82" t="s">
        <v>4457</v>
      </c>
      <c r="V1157" s="82" t="s">
        <v>4457</v>
      </c>
      <c r="W1157" s="82" t="s">
        <v>173</v>
      </c>
      <c r="X1157" s="82" t="s">
        <v>4516</v>
      </c>
      <c r="Y1157" s="82" t="s">
        <v>4456</v>
      </c>
      <c r="Z1157" s="80" t="str">
        <f>IF(OR(R:R="",S:S=""),"Missing",IF(OR(S:S="Both EC and Condoms",S:S="Condom",S:S="EC"),"Yes",IF(AND(R:R&lt;&gt;"0: No Method",R:R&lt;&gt;"6: EC",R:R&lt;&gt;"5: Condoms"),"Yes","No")))</f>
        <v>No</v>
      </c>
      <c r="AA11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57" s="80" t="str">
        <f>IF(W:W="Pregnant","Pregnant",IF(AND(Z:Z="No",AA:AA="Yes"),"Adopter",IF(Z:Z="Yes","Continuing User",IF(AND(Z:Z="No",AA:AA="No"),"Non-user","Missing"))))</f>
        <v>Adopter</v>
      </c>
      <c r="AC1157" s="80">
        <f>VLOOKUP(N1157,Registration!O:P,2,FALSE)</f>
        <v>16</v>
      </c>
    </row>
    <row r="1158" spans="1:29" s="80" customFormat="1" ht="23.1" customHeight="1">
      <c r="A1158" s="80" t="s">
        <v>1057</v>
      </c>
      <c r="B1158" s="80" t="s">
        <v>26</v>
      </c>
      <c r="C1158" s="80" t="s">
        <v>27</v>
      </c>
      <c r="D1158" s="82" t="s">
        <v>28</v>
      </c>
      <c r="E1158" s="82" t="s">
        <v>28</v>
      </c>
      <c r="F1158" s="80" t="s">
        <v>111</v>
      </c>
      <c r="G1158" s="80" t="s">
        <v>167</v>
      </c>
      <c r="H1158" s="80" t="s">
        <v>8159</v>
      </c>
      <c r="I1158" s="80" t="s">
        <v>8160</v>
      </c>
      <c r="J1158" s="80">
        <v>19</v>
      </c>
      <c r="K1158" s="80">
        <v>11</v>
      </c>
      <c r="L1158" s="80">
        <v>2018</v>
      </c>
      <c r="M1158" s="76">
        <f t="shared" si="18"/>
        <v>43423</v>
      </c>
      <c r="N1158" s="80" t="s">
        <v>1064</v>
      </c>
      <c r="O1158" s="80">
        <v>16</v>
      </c>
      <c r="P1158" s="82" t="s">
        <v>4506</v>
      </c>
      <c r="Q1158" s="82" t="s">
        <v>4456</v>
      </c>
      <c r="R1158" s="82" t="s">
        <v>4507</v>
      </c>
      <c r="S1158" s="82" t="s">
        <v>4508</v>
      </c>
      <c r="T1158" s="82" t="s">
        <v>4457</v>
      </c>
      <c r="U1158" s="82" t="s">
        <v>4457</v>
      </c>
      <c r="V1158" s="82" t="s">
        <v>4457</v>
      </c>
      <c r="W1158" s="82" t="s">
        <v>173</v>
      </c>
      <c r="X1158" s="82" t="s">
        <v>4507</v>
      </c>
      <c r="Y1158" s="82" t="s">
        <v>4457</v>
      </c>
      <c r="Z1158" s="80" t="str">
        <f>IF(OR(R:R="",S:S=""),"Missing",IF(OR(S:S="Both EC and Condoms",S:S="Condom",S:S="EC"),"Yes",IF(AND(R:R&lt;&gt;"0: No Method",R:R&lt;&gt;"6: EC",R:R&lt;&gt;"5: Condoms"),"Yes","No")))</f>
        <v>No</v>
      </c>
      <c r="AA11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58" s="80" t="s">
        <v>4509</v>
      </c>
      <c r="AC1158" s="80">
        <f>VLOOKUP(N1158,Registration!O:P,2,FALSE)</f>
        <v>16</v>
      </c>
    </row>
    <row r="1159" spans="1:29" s="80" customFormat="1" ht="23.1" customHeight="1">
      <c r="A1159" s="80" t="s">
        <v>1057</v>
      </c>
      <c r="B1159" s="80" t="s">
        <v>26</v>
      </c>
      <c r="C1159" s="80" t="s">
        <v>27</v>
      </c>
      <c r="D1159" s="82" t="s">
        <v>28</v>
      </c>
      <c r="E1159" s="82" t="s">
        <v>28</v>
      </c>
      <c r="F1159" s="80" t="s">
        <v>111</v>
      </c>
      <c r="G1159" s="80" t="s">
        <v>167</v>
      </c>
      <c r="H1159" s="80" t="s">
        <v>8159</v>
      </c>
      <c r="I1159" s="80" t="s">
        <v>8160</v>
      </c>
      <c r="J1159" s="80">
        <v>19</v>
      </c>
      <c r="K1159" s="80">
        <v>11</v>
      </c>
      <c r="L1159" s="80">
        <v>2018</v>
      </c>
      <c r="M1159" s="76">
        <f t="shared" si="18"/>
        <v>43423</v>
      </c>
      <c r="N1159" s="80" t="s">
        <v>441</v>
      </c>
      <c r="O1159" s="80">
        <v>18</v>
      </c>
      <c r="P1159" s="82" t="s">
        <v>4506</v>
      </c>
      <c r="Q1159" s="82" t="s">
        <v>4456</v>
      </c>
      <c r="R1159" s="82" t="s">
        <v>4507</v>
      </c>
      <c r="S1159" s="82" t="s">
        <v>4508</v>
      </c>
      <c r="T1159" s="82" t="s">
        <v>4456</v>
      </c>
      <c r="U1159" s="82" t="s">
        <v>4457</v>
      </c>
      <c r="V1159" s="82" t="s">
        <v>4457</v>
      </c>
      <c r="W1159" s="82" t="s">
        <v>173</v>
      </c>
      <c r="X1159" s="80" t="s">
        <v>4518</v>
      </c>
      <c r="Y1159" s="82" t="s">
        <v>4457</v>
      </c>
      <c r="Z1159" s="80" t="str">
        <f>IF(OR(R:R="",S:S=""),"Missing",IF(OR(S:S="Both EC and Condoms",S:S="Condom",S:S="EC"),"Yes",IF(AND(R:R&lt;&gt;"0: No Method",R:R&lt;&gt;"6: EC",R:R&lt;&gt;"5: Condoms"),"Yes","No")))</f>
        <v>No</v>
      </c>
      <c r="AA11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59" s="80" t="str">
        <f>IF(W:W="Pregnant","Pregnant",IF(AND(Z:Z="No",AA:AA="Yes"),"Adopter",IF(Z:Z="Yes","Continuing User",IF(AND(Z:Z="No",AA:AA="No"),"Non-user","Missing"))))</f>
        <v>Adopter</v>
      </c>
      <c r="AC1159" s="80">
        <f>VLOOKUP(N1159,Registration!O:P,2,FALSE)</f>
        <v>19</v>
      </c>
    </row>
    <row r="1160" spans="1:29" s="80" customFormat="1" ht="23.1" customHeight="1">
      <c r="A1160" s="80" t="s">
        <v>1057</v>
      </c>
      <c r="B1160" s="80" t="s">
        <v>26</v>
      </c>
      <c r="C1160" s="80" t="s">
        <v>27</v>
      </c>
      <c r="D1160" s="82" t="s">
        <v>28</v>
      </c>
      <c r="E1160" s="82" t="s">
        <v>28</v>
      </c>
      <c r="F1160" s="80" t="s">
        <v>111</v>
      </c>
      <c r="G1160" s="80" t="s">
        <v>167</v>
      </c>
      <c r="H1160" s="80" t="s">
        <v>8159</v>
      </c>
      <c r="I1160" s="80" t="s">
        <v>8160</v>
      </c>
      <c r="J1160" s="80">
        <v>19</v>
      </c>
      <c r="K1160" s="80">
        <v>11</v>
      </c>
      <c r="L1160" s="80">
        <v>2018</v>
      </c>
      <c r="M1160" s="76">
        <f t="shared" si="18"/>
        <v>43423</v>
      </c>
      <c r="N1160" s="80" t="s">
        <v>666</v>
      </c>
      <c r="O1160" s="80">
        <v>19</v>
      </c>
      <c r="P1160" s="82" t="s">
        <v>4506</v>
      </c>
      <c r="Q1160" s="82" t="s">
        <v>4456</v>
      </c>
      <c r="R1160" s="82" t="s">
        <v>4507</v>
      </c>
      <c r="S1160" s="82" t="s">
        <v>4508</v>
      </c>
      <c r="T1160" s="82" t="s">
        <v>4456</v>
      </c>
      <c r="U1160" s="82" t="s">
        <v>4457</v>
      </c>
      <c r="V1160" s="82" t="s">
        <v>4457</v>
      </c>
      <c r="W1160" s="82" t="s">
        <v>173</v>
      </c>
      <c r="X1160" s="82" t="s">
        <v>4521</v>
      </c>
      <c r="Y1160" s="82" t="s">
        <v>4456</v>
      </c>
      <c r="Z1160" s="80" t="str">
        <f>IF(OR(R:R="",S:S=""),"Missing",IF(OR(S:S="Both EC and Condoms",S:S="Condom",S:S="EC"),"Yes",IF(AND(R:R&lt;&gt;"0: No Method",R:R&lt;&gt;"6: EC",R:R&lt;&gt;"5: Condoms"),"Yes","No")))</f>
        <v>No</v>
      </c>
      <c r="AA11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60" s="80" t="str">
        <f>IF(W:W="Pregnant","Pregnant",IF(AND(Z:Z="No",AA:AA="Yes"),"Adopter",IF(Z:Z="Yes","Continuing User",IF(AND(Z:Z="No",AA:AA="No"),"Non-user","Missing"))))</f>
        <v>Adopter</v>
      </c>
      <c r="AC1160" s="80">
        <f>VLOOKUP(N1160,Registration!O:P,2,FALSE)</f>
        <v>19</v>
      </c>
    </row>
    <row r="1161" spans="1:29" s="80" customFormat="1" ht="23.1" customHeight="1">
      <c r="A1161" s="80" t="s">
        <v>1057</v>
      </c>
      <c r="B1161" s="80" t="s">
        <v>26</v>
      </c>
      <c r="C1161" s="80" t="s">
        <v>27</v>
      </c>
      <c r="D1161" s="82" t="s">
        <v>28</v>
      </c>
      <c r="E1161" s="82" t="s">
        <v>28</v>
      </c>
      <c r="F1161" s="80" t="s">
        <v>111</v>
      </c>
      <c r="G1161" s="80" t="s">
        <v>167</v>
      </c>
      <c r="H1161" s="80" t="s">
        <v>8159</v>
      </c>
      <c r="I1161" s="80" t="s">
        <v>8160</v>
      </c>
      <c r="J1161" s="80">
        <v>19</v>
      </c>
      <c r="K1161" s="80">
        <v>11</v>
      </c>
      <c r="L1161" s="80">
        <v>2018</v>
      </c>
      <c r="M1161" s="76">
        <f t="shared" si="18"/>
        <v>43423</v>
      </c>
      <c r="N1161" s="80" t="s">
        <v>194</v>
      </c>
      <c r="O1161" s="80">
        <v>17</v>
      </c>
      <c r="P1161" s="82" t="s">
        <v>4506</v>
      </c>
      <c r="Q1161" s="82" t="s">
        <v>4456</v>
      </c>
      <c r="R1161" s="82" t="s">
        <v>4507</v>
      </c>
      <c r="S1161" s="82" t="s">
        <v>4508</v>
      </c>
      <c r="T1161" s="82" t="s">
        <v>4456</v>
      </c>
      <c r="U1161" s="82" t="s">
        <v>4456</v>
      </c>
      <c r="V1161" s="80" t="s">
        <v>4456</v>
      </c>
      <c r="W1161" s="82" t="s">
        <v>173</v>
      </c>
      <c r="X1161" s="82" t="s">
        <v>4516</v>
      </c>
      <c r="Y1161" s="82" t="s">
        <v>4456</v>
      </c>
      <c r="Z1161" s="80" t="str">
        <f>IF(OR(R:R="",S:S=""),"Missing",IF(OR(S:S="Both EC and Condoms",S:S="Condom",S:S="EC"),"Yes",IF(AND(R:R&lt;&gt;"0: No Method",R:R&lt;&gt;"6: EC",R:R&lt;&gt;"5: Condoms"),"Yes","No")))</f>
        <v>No</v>
      </c>
      <c r="AA11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61" s="80" t="str">
        <f>IF(W:W="Pregnant","Pregnant",IF(AND(Z:Z="No",AA:AA="Yes"),"Adopter",IF(Z:Z="Yes","Continuing User",IF(AND(Z:Z="No",AA:AA="No"),"Non-user","Missing"))))</f>
        <v>Adopter</v>
      </c>
      <c r="AC1161" s="80">
        <f>VLOOKUP(N1161,Registration!O:P,2,FALSE)</f>
        <v>18</v>
      </c>
    </row>
    <row r="1162" spans="1:29" s="80" customFormat="1" ht="23.1" customHeight="1">
      <c r="A1162" s="80" t="s">
        <v>1057</v>
      </c>
      <c r="B1162" s="80" t="s">
        <v>26</v>
      </c>
      <c r="C1162" s="80" t="s">
        <v>27</v>
      </c>
      <c r="D1162" s="82" t="s">
        <v>28</v>
      </c>
      <c r="E1162" s="82" t="s">
        <v>28</v>
      </c>
      <c r="F1162" s="80" t="s">
        <v>111</v>
      </c>
      <c r="G1162" s="80" t="s">
        <v>167</v>
      </c>
      <c r="H1162" s="80" t="s">
        <v>8159</v>
      </c>
      <c r="I1162" s="80" t="s">
        <v>8160</v>
      </c>
      <c r="J1162" s="80">
        <v>19</v>
      </c>
      <c r="K1162" s="80">
        <v>11</v>
      </c>
      <c r="L1162" s="80">
        <v>2018</v>
      </c>
      <c r="M1162" s="76">
        <f t="shared" si="18"/>
        <v>43423</v>
      </c>
      <c r="N1162" s="80" t="s">
        <v>711</v>
      </c>
      <c r="O1162" s="80">
        <v>18</v>
      </c>
      <c r="P1162" s="82" t="s">
        <v>4506</v>
      </c>
      <c r="Q1162" s="82" t="s">
        <v>4456</v>
      </c>
      <c r="R1162" s="82" t="s">
        <v>4507</v>
      </c>
      <c r="S1162" s="82" t="s">
        <v>4508</v>
      </c>
      <c r="T1162" s="82" t="s">
        <v>4456</v>
      </c>
      <c r="U1162" s="82" t="s">
        <v>4457</v>
      </c>
      <c r="V1162" s="82" t="s">
        <v>4457</v>
      </c>
      <c r="W1162" s="82" t="s">
        <v>173</v>
      </c>
      <c r="X1162" s="82" t="s">
        <v>4517</v>
      </c>
      <c r="Y1162" s="82" t="s">
        <v>4457</v>
      </c>
      <c r="Z1162" s="80" t="str">
        <f>IF(OR(R:R="",S:S=""),"Missing",IF(OR(S:S="Both EC and Condoms",S:S="Condom",S:S="EC"),"Yes",IF(AND(R:R&lt;&gt;"0: No Method",R:R&lt;&gt;"6: EC",R:R&lt;&gt;"5: Condoms"),"Yes","No")))</f>
        <v>No</v>
      </c>
      <c r="AA11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62" s="80" t="str">
        <f>IF(W:W="Pregnant","Pregnant",IF(AND(Z:Z="No",AA:AA="Yes"),"Adopter",IF(Z:Z="Yes","Continuing User",IF(AND(Z:Z="No",AA:AA="No"),"Non-user","Missing"))))</f>
        <v>Adopter</v>
      </c>
      <c r="AC1162" s="80">
        <f>VLOOKUP(N1162,Registration!O:P,2,FALSE)</f>
        <v>19</v>
      </c>
    </row>
    <row r="1163" spans="1:29" s="80" customFormat="1" ht="23.1" customHeight="1">
      <c r="A1163" s="80" t="s">
        <v>1057</v>
      </c>
      <c r="B1163" s="80" t="s">
        <v>26</v>
      </c>
      <c r="C1163" s="80" t="s">
        <v>27</v>
      </c>
      <c r="D1163" s="82" t="s">
        <v>28</v>
      </c>
      <c r="E1163" s="82" t="s">
        <v>28</v>
      </c>
      <c r="F1163" s="80" t="s">
        <v>111</v>
      </c>
      <c r="G1163" s="80" t="s">
        <v>167</v>
      </c>
      <c r="H1163" s="80" t="s">
        <v>8159</v>
      </c>
      <c r="I1163" s="80" t="s">
        <v>8160</v>
      </c>
      <c r="J1163" s="80">
        <v>19</v>
      </c>
      <c r="K1163" s="80">
        <v>11</v>
      </c>
      <c r="L1163" s="80">
        <v>2018</v>
      </c>
      <c r="M1163" s="76">
        <f t="shared" si="18"/>
        <v>43423</v>
      </c>
      <c r="N1163" s="80" t="s">
        <v>1074</v>
      </c>
      <c r="O1163" s="80">
        <v>17</v>
      </c>
      <c r="P1163" s="82" t="s">
        <v>4506</v>
      </c>
      <c r="Q1163" s="82" t="s">
        <v>4456</v>
      </c>
      <c r="R1163" s="82" t="s">
        <v>4507</v>
      </c>
      <c r="S1163" s="82" t="s">
        <v>4508</v>
      </c>
      <c r="T1163" s="82" t="s">
        <v>4456</v>
      </c>
      <c r="U1163" s="82" t="s">
        <v>4457</v>
      </c>
      <c r="V1163" s="82" t="s">
        <v>4457</v>
      </c>
      <c r="W1163" s="82" t="s">
        <v>173</v>
      </c>
      <c r="X1163" s="82" t="s">
        <v>4517</v>
      </c>
      <c r="Y1163" s="82" t="s">
        <v>4457</v>
      </c>
      <c r="Z1163" s="80" t="str">
        <f>IF(OR(R:R="",S:S=""),"Missing",IF(OR(S:S="Both EC and Condoms",S:S="Condom",S:S="EC"),"Yes",IF(AND(R:R&lt;&gt;"0: No Method",R:R&lt;&gt;"6: EC",R:R&lt;&gt;"5: Condoms"),"Yes","No")))</f>
        <v>No</v>
      </c>
      <c r="AA11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63" s="80" t="str">
        <f>IF(W:W="Pregnant","Pregnant",IF(AND(Z:Z="No",AA:AA="Yes"),"Adopter",IF(Z:Z="Yes","Continuing User",IF(AND(Z:Z="No",AA:AA="No"),"Non-user","Missing"))))</f>
        <v>Adopter</v>
      </c>
      <c r="AC1163" s="80">
        <f>VLOOKUP(N1163,Registration!O:P,2,FALSE)</f>
        <v>17</v>
      </c>
    </row>
    <row r="1164" spans="1:29" s="80" customFormat="1" ht="23.1" customHeight="1">
      <c r="A1164" s="80" t="s">
        <v>1057</v>
      </c>
      <c r="B1164" s="80" t="s">
        <v>26</v>
      </c>
      <c r="C1164" s="80" t="s">
        <v>27</v>
      </c>
      <c r="D1164" s="82" t="s">
        <v>28</v>
      </c>
      <c r="E1164" s="82" t="s">
        <v>28</v>
      </c>
      <c r="F1164" s="80" t="s">
        <v>111</v>
      </c>
      <c r="G1164" s="80" t="s">
        <v>167</v>
      </c>
      <c r="H1164" s="80" t="s">
        <v>8159</v>
      </c>
      <c r="I1164" s="82" t="s">
        <v>8161</v>
      </c>
      <c r="J1164" s="80">
        <v>21</v>
      </c>
      <c r="K1164" s="80">
        <v>11</v>
      </c>
      <c r="L1164" s="80">
        <v>2018</v>
      </c>
      <c r="M1164" s="76">
        <f t="shared" si="18"/>
        <v>43425</v>
      </c>
      <c r="N1164" s="80" t="s">
        <v>1082</v>
      </c>
      <c r="O1164" s="80">
        <v>19</v>
      </c>
      <c r="P1164" s="82" t="s">
        <v>4506</v>
      </c>
      <c r="Q1164" s="82" t="s">
        <v>4456</v>
      </c>
      <c r="R1164" s="82" t="s">
        <v>4507</v>
      </c>
      <c r="S1164" s="82" t="s">
        <v>4508</v>
      </c>
      <c r="T1164" s="82" t="s">
        <v>4456</v>
      </c>
      <c r="U1164" s="82" t="s">
        <v>4457</v>
      </c>
      <c r="V1164" s="82" t="s">
        <v>4457</v>
      </c>
      <c r="W1164" s="82" t="s">
        <v>173</v>
      </c>
      <c r="X1164" s="82" t="s">
        <v>4515</v>
      </c>
      <c r="Y1164" s="82" t="s">
        <v>4457</v>
      </c>
      <c r="Z1164" s="80" t="str">
        <f>IF(OR(R:R="",S:S=""),"Missing",IF(OR(S:S="Both EC and Condoms",S:S="Condom",S:S="EC"),"Yes",IF(AND(R:R&lt;&gt;"0: No Method",R:R&lt;&gt;"6: EC",R:R&lt;&gt;"5: Condoms"),"Yes","No")))</f>
        <v>No</v>
      </c>
      <c r="AA11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64" s="80" t="str">
        <f>IF(W:W="Pregnant","Pregnant",IF(AND(Z:Z="No",AA:AA="Yes"),"Adopter",IF(Z:Z="Yes","Continuing User",IF(AND(Z:Z="No",AA:AA="No"),"Non-user","Missing"))))</f>
        <v>Adopter</v>
      </c>
      <c r="AC1164" s="80">
        <f>VLOOKUP(N1164,Registration!O:P,2,FALSE)</f>
        <v>19</v>
      </c>
    </row>
    <row r="1165" spans="1:29" s="80" customFormat="1" ht="23.1" customHeight="1">
      <c r="A1165" s="80" t="s">
        <v>1057</v>
      </c>
      <c r="B1165" s="80" t="s">
        <v>26</v>
      </c>
      <c r="C1165" s="80" t="s">
        <v>27</v>
      </c>
      <c r="D1165" s="82" t="s">
        <v>28</v>
      </c>
      <c r="E1165" s="82" t="s">
        <v>28</v>
      </c>
      <c r="F1165" s="80" t="s">
        <v>29</v>
      </c>
      <c r="G1165" s="80" t="s">
        <v>1887</v>
      </c>
      <c r="H1165" s="80" t="s">
        <v>8165</v>
      </c>
      <c r="I1165" s="82" t="s">
        <v>8163</v>
      </c>
      <c r="J1165" s="80">
        <v>22</v>
      </c>
      <c r="K1165" s="80">
        <v>11</v>
      </c>
      <c r="L1165" s="80">
        <v>2018</v>
      </c>
      <c r="M1165" s="76">
        <f t="shared" si="18"/>
        <v>43426</v>
      </c>
      <c r="N1165" s="80" t="s">
        <v>3003</v>
      </c>
      <c r="O1165" s="80">
        <v>17</v>
      </c>
      <c r="P1165" s="82" t="s">
        <v>4506</v>
      </c>
      <c r="Q1165" s="82" t="s">
        <v>4456</v>
      </c>
      <c r="R1165" s="82" t="s">
        <v>4507</v>
      </c>
      <c r="S1165" s="82" t="s">
        <v>4508</v>
      </c>
      <c r="T1165" s="82" t="s">
        <v>4456</v>
      </c>
      <c r="U1165" s="82" t="s">
        <v>4456</v>
      </c>
      <c r="V1165" s="80" t="s">
        <v>4456</v>
      </c>
      <c r="W1165" s="82" t="s">
        <v>173</v>
      </c>
      <c r="X1165" s="82" t="s">
        <v>4521</v>
      </c>
      <c r="Y1165" s="82" t="s">
        <v>4457</v>
      </c>
      <c r="Z1165" s="80" t="str">
        <f>IF(OR(R:R="",S:S=""),"Missing",IF(OR(S:S="Both EC and Condoms",S:S="Condom",S:S="EC"),"Yes",IF(AND(R:R&lt;&gt;"0: No Method",R:R&lt;&gt;"6: EC",R:R&lt;&gt;"5: Condoms"),"Yes","No")))</f>
        <v>No</v>
      </c>
      <c r="AA11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65" s="80" t="str">
        <f>IF(W:W="Pregnant","Pregnant",IF(AND(Z:Z="No",AA:AA="Yes"),"Adopter",IF(Z:Z="Yes","Continuing User",IF(AND(Z:Z="No",AA:AA="No"),"Non-user","Missing"))))</f>
        <v>Adopter</v>
      </c>
      <c r="AC1165" s="80">
        <f>VLOOKUP(N1165,Registration!O:P,2,FALSE)</f>
        <v>17</v>
      </c>
    </row>
    <row r="1166" spans="1:29" s="80" customFormat="1" ht="23.1" customHeight="1">
      <c r="A1166" s="80" t="s">
        <v>1057</v>
      </c>
      <c r="B1166" s="80" t="s">
        <v>26</v>
      </c>
      <c r="C1166" s="80" t="s">
        <v>27</v>
      </c>
      <c r="D1166" s="82" t="s">
        <v>28</v>
      </c>
      <c r="E1166" s="82" t="s">
        <v>28</v>
      </c>
      <c r="F1166" s="80" t="s">
        <v>29</v>
      </c>
      <c r="G1166" s="80" t="s">
        <v>1887</v>
      </c>
      <c r="H1166" s="80" t="s">
        <v>8165</v>
      </c>
      <c r="I1166" s="82" t="s">
        <v>8163</v>
      </c>
      <c r="J1166" s="80">
        <v>22</v>
      </c>
      <c r="K1166" s="80">
        <v>11</v>
      </c>
      <c r="L1166" s="80">
        <v>2018</v>
      </c>
      <c r="M1166" s="76">
        <f t="shared" si="18"/>
        <v>43426</v>
      </c>
      <c r="N1166" s="80" t="s">
        <v>3005</v>
      </c>
      <c r="O1166" s="80">
        <v>19</v>
      </c>
      <c r="P1166" s="82" t="s">
        <v>4506</v>
      </c>
      <c r="Q1166" s="82" t="s">
        <v>4456</v>
      </c>
      <c r="R1166" s="82" t="s">
        <v>4507</v>
      </c>
      <c r="S1166" s="82" t="s">
        <v>4508</v>
      </c>
      <c r="T1166" s="82" t="s">
        <v>4456</v>
      </c>
      <c r="U1166" s="82" t="s">
        <v>4457</v>
      </c>
      <c r="V1166" s="82" t="s">
        <v>4457</v>
      </c>
      <c r="W1166" s="82" t="s">
        <v>173</v>
      </c>
      <c r="X1166" s="82" t="s">
        <v>4521</v>
      </c>
      <c r="Y1166" s="82" t="s">
        <v>4457</v>
      </c>
      <c r="Z1166" s="80" t="str">
        <f>IF(OR(R:R="",S:S=""),"Missing",IF(OR(S:S="Both EC and Condoms",S:S="Condom",S:S="EC"),"Yes",IF(AND(R:R&lt;&gt;"0: No Method",R:R&lt;&gt;"6: EC",R:R&lt;&gt;"5: Condoms"),"Yes","No")))</f>
        <v>No</v>
      </c>
      <c r="AA11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66" s="80" t="str">
        <f>IF(W:W="Pregnant","Pregnant",IF(AND(Z:Z="No",AA:AA="Yes"),"Adopter",IF(Z:Z="Yes","Continuing User",IF(AND(Z:Z="No",AA:AA="No"),"Non-user","Missing"))))</f>
        <v>Adopter</v>
      </c>
      <c r="AC1166" s="80">
        <f>VLOOKUP(N1166,Registration!O:P,2,FALSE)</f>
        <v>19</v>
      </c>
    </row>
    <row r="1167" spans="1:29" s="80" customFormat="1" ht="23.1" customHeight="1">
      <c r="A1167" s="80" t="s">
        <v>1057</v>
      </c>
      <c r="B1167" s="80" t="s">
        <v>26</v>
      </c>
      <c r="C1167" s="80" t="s">
        <v>27</v>
      </c>
      <c r="D1167" s="82" t="s">
        <v>28</v>
      </c>
      <c r="E1167" s="82" t="s">
        <v>28</v>
      </c>
      <c r="F1167" s="80" t="s">
        <v>111</v>
      </c>
      <c r="G1167" s="80" t="s">
        <v>167</v>
      </c>
      <c r="H1167" s="80" t="s">
        <v>8159</v>
      </c>
      <c r="I1167" s="82" t="s">
        <v>8161</v>
      </c>
      <c r="J1167" s="80">
        <v>22</v>
      </c>
      <c r="K1167" s="80">
        <v>11</v>
      </c>
      <c r="L1167" s="80">
        <v>2018</v>
      </c>
      <c r="M1167" s="76">
        <f t="shared" si="18"/>
        <v>43426</v>
      </c>
      <c r="N1167" s="80" t="s">
        <v>1084</v>
      </c>
      <c r="O1167" s="80">
        <v>18</v>
      </c>
      <c r="P1167" s="82" t="s">
        <v>4506</v>
      </c>
      <c r="Q1167" s="82" t="s">
        <v>4456</v>
      </c>
      <c r="R1167" s="82" t="s">
        <v>4507</v>
      </c>
      <c r="S1167" s="82" t="s">
        <v>4508</v>
      </c>
      <c r="T1167" s="82" t="s">
        <v>4456</v>
      </c>
      <c r="U1167" s="82" t="s">
        <v>4457</v>
      </c>
      <c r="V1167" s="82" t="s">
        <v>4457</v>
      </c>
      <c r="W1167" s="82" t="s">
        <v>173</v>
      </c>
      <c r="X1167" s="82" t="s">
        <v>4522</v>
      </c>
      <c r="Y1167" s="82" t="s">
        <v>4456</v>
      </c>
      <c r="Z1167" s="80" t="str">
        <f>IF(OR(R:R="",S:S=""),"Missing",IF(OR(S:S="Both EC and Condoms",S:S="Condom",S:S="EC"),"Yes",IF(AND(R:R&lt;&gt;"0: No Method",R:R&lt;&gt;"6: EC",R:R&lt;&gt;"5: Condoms"),"Yes","No")))</f>
        <v>No</v>
      </c>
      <c r="AA11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67" s="80" t="str">
        <f>IF(W:W="Pregnant","Pregnant",IF(AND(Z:Z="No",AA:AA="Yes"),"Adopter",IF(Z:Z="Yes","Continuing User",IF(AND(Z:Z="No",AA:AA="No"),"Non-user","Missing"))))</f>
        <v>Adopter</v>
      </c>
      <c r="AC1167" s="80">
        <f>VLOOKUP(N1167,Registration!O:P,2,FALSE)</f>
        <v>18</v>
      </c>
    </row>
    <row r="1168" spans="1:29" s="80" customFormat="1" ht="23.1" customHeight="1">
      <c r="A1168" s="80" t="s">
        <v>1057</v>
      </c>
      <c r="B1168" s="80" t="s">
        <v>26</v>
      </c>
      <c r="C1168" s="80" t="s">
        <v>27</v>
      </c>
      <c r="D1168" s="82" t="s">
        <v>28</v>
      </c>
      <c r="E1168" s="82" t="s">
        <v>28</v>
      </c>
      <c r="F1168" s="80" t="s">
        <v>111</v>
      </c>
      <c r="G1168" s="80" t="s">
        <v>167</v>
      </c>
      <c r="H1168" s="80" t="s">
        <v>8159</v>
      </c>
      <c r="I1168" s="82" t="s">
        <v>8161</v>
      </c>
      <c r="J1168" s="80">
        <v>23</v>
      </c>
      <c r="K1168" s="80">
        <v>11</v>
      </c>
      <c r="L1168" s="80">
        <v>2018</v>
      </c>
      <c r="M1168" s="76">
        <f t="shared" si="18"/>
        <v>43427</v>
      </c>
      <c r="N1168" s="80" t="s">
        <v>1086</v>
      </c>
      <c r="O1168" s="80">
        <v>19</v>
      </c>
      <c r="P1168" s="82" t="s">
        <v>4506</v>
      </c>
      <c r="Q1168" s="82" t="s">
        <v>4456</v>
      </c>
      <c r="R1168" s="82" t="s">
        <v>4507</v>
      </c>
      <c r="S1168" s="82" t="s">
        <v>4508</v>
      </c>
      <c r="T1168" s="82" t="s">
        <v>4456</v>
      </c>
      <c r="U1168" s="82" t="s">
        <v>4457</v>
      </c>
      <c r="V1168" s="82" t="s">
        <v>4457</v>
      </c>
      <c r="W1168" s="82" t="s">
        <v>173</v>
      </c>
      <c r="X1168" s="80" t="s">
        <v>4518</v>
      </c>
      <c r="Y1168" s="82" t="s">
        <v>4456</v>
      </c>
      <c r="Z1168" s="80" t="str">
        <f>IF(OR(R:R="",S:S=""),"Missing",IF(OR(S:S="Both EC and Condoms",S:S="Condom",S:S="EC"),"Yes",IF(AND(R:R&lt;&gt;"0: No Method",R:R&lt;&gt;"6: EC",R:R&lt;&gt;"5: Condoms"),"Yes","No")))</f>
        <v>No</v>
      </c>
      <c r="AA11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68" s="80" t="str">
        <f>IF(W:W="Pregnant","Pregnant",IF(AND(Z:Z="No",AA:AA="Yes"),"Adopter",IF(Z:Z="Yes","Continuing User",IF(AND(Z:Z="No",AA:AA="No"),"Non-user","Missing"))))</f>
        <v>Adopter</v>
      </c>
      <c r="AC1168" s="80">
        <f>VLOOKUP(N1168,Registration!O:P,2,FALSE)</f>
        <v>19</v>
      </c>
    </row>
    <row r="1169" spans="1:29" s="80" customFormat="1" ht="23.1" customHeight="1">
      <c r="A1169" s="80" t="s">
        <v>1087</v>
      </c>
      <c r="B1169" s="80" t="s">
        <v>26</v>
      </c>
      <c r="C1169" s="80" t="s">
        <v>27</v>
      </c>
      <c r="D1169" s="82" t="s">
        <v>28</v>
      </c>
      <c r="E1169" s="82" t="s">
        <v>28</v>
      </c>
      <c r="F1169" s="80" t="s">
        <v>111</v>
      </c>
      <c r="G1169" s="80" t="s">
        <v>167</v>
      </c>
      <c r="H1169" s="80" t="s">
        <v>8159</v>
      </c>
      <c r="I1169" s="82" t="s">
        <v>8161</v>
      </c>
      <c r="J1169" s="80">
        <v>26</v>
      </c>
      <c r="K1169" s="80">
        <v>11</v>
      </c>
      <c r="L1169" s="80">
        <v>2018</v>
      </c>
      <c r="M1169" s="76">
        <f t="shared" si="18"/>
        <v>43430</v>
      </c>
      <c r="N1169" s="80" t="s">
        <v>1089</v>
      </c>
      <c r="O1169" s="80">
        <v>19</v>
      </c>
      <c r="P1169" s="82" t="s">
        <v>4506</v>
      </c>
      <c r="Q1169" s="82" t="s">
        <v>4456</v>
      </c>
      <c r="R1169" s="82" t="s">
        <v>4507</v>
      </c>
      <c r="S1169" s="82" t="s">
        <v>4508</v>
      </c>
      <c r="T1169" s="82" t="s">
        <v>4456</v>
      </c>
      <c r="U1169" s="82" t="s">
        <v>4457</v>
      </c>
      <c r="V1169" s="82" t="s">
        <v>4457</v>
      </c>
      <c r="W1169" s="82" t="s">
        <v>173</v>
      </c>
      <c r="X1169" s="82" t="s">
        <v>4515</v>
      </c>
      <c r="Y1169" s="82" t="s">
        <v>4456</v>
      </c>
      <c r="Z1169" s="80" t="str">
        <f>IF(OR(R:R="",S:S=""),"Missing",IF(OR(S:S="Both EC and Condoms",S:S="Condom",S:S="EC"),"Yes",IF(AND(R:R&lt;&gt;"0: No Method",R:R&lt;&gt;"6: EC",R:R&lt;&gt;"5: Condoms"),"Yes","No")))</f>
        <v>No</v>
      </c>
      <c r="AA11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69" s="80" t="str">
        <f>IF(W:W="Pregnant","Pregnant",IF(AND(Z:Z="No",AA:AA="Yes"),"Adopter",IF(Z:Z="Yes","Continuing User",IF(AND(Z:Z="No",AA:AA="No"),"Non-user","Missing"))))</f>
        <v>Adopter</v>
      </c>
      <c r="AC1169" s="80">
        <f>VLOOKUP(N1169,Registration!O:P,2,FALSE)</f>
        <v>19</v>
      </c>
    </row>
    <row r="1170" spans="1:29" s="80" customFormat="1" ht="23.1" customHeight="1">
      <c r="A1170" s="80" t="s">
        <v>1087</v>
      </c>
      <c r="B1170" s="80" t="s">
        <v>26</v>
      </c>
      <c r="C1170" s="80" t="s">
        <v>27</v>
      </c>
      <c r="D1170" s="82" t="s">
        <v>28</v>
      </c>
      <c r="E1170" s="82" t="s">
        <v>28</v>
      </c>
      <c r="F1170" s="80" t="s">
        <v>111</v>
      </c>
      <c r="G1170" s="80" t="s">
        <v>167</v>
      </c>
      <c r="H1170" s="80" t="s">
        <v>8159</v>
      </c>
      <c r="I1170" s="82" t="s">
        <v>8161</v>
      </c>
      <c r="J1170" s="80">
        <v>26</v>
      </c>
      <c r="K1170" s="80">
        <v>11</v>
      </c>
      <c r="L1170" s="80">
        <v>2018</v>
      </c>
      <c r="M1170" s="76">
        <f t="shared" si="18"/>
        <v>43430</v>
      </c>
      <c r="N1170" s="80" t="s">
        <v>1091</v>
      </c>
      <c r="O1170" s="80">
        <v>18</v>
      </c>
      <c r="P1170" s="82" t="s">
        <v>4506</v>
      </c>
      <c r="Q1170" s="82" t="s">
        <v>4456</v>
      </c>
      <c r="R1170" s="82" t="s">
        <v>4507</v>
      </c>
      <c r="S1170" s="82" t="s">
        <v>4508</v>
      </c>
      <c r="T1170" s="82" t="s">
        <v>4456</v>
      </c>
      <c r="U1170" s="82" t="s">
        <v>4457</v>
      </c>
      <c r="V1170" s="82" t="s">
        <v>4457</v>
      </c>
      <c r="W1170" s="82" t="s">
        <v>173</v>
      </c>
      <c r="X1170" s="82" t="s">
        <v>4515</v>
      </c>
      <c r="Y1170" s="82" t="s">
        <v>4456</v>
      </c>
      <c r="Z1170" s="80" t="str">
        <f>IF(OR(R:R="",S:S=""),"Missing",IF(OR(S:S="Both EC and Condoms",S:S="Condom",S:S="EC"),"Yes",IF(AND(R:R&lt;&gt;"0: No Method",R:R&lt;&gt;"6: EC",R:R&lt;&gt;"5: Condoms"),"Yes","No")))</f>
        <v>No</v>
      </c>
      <c r="AA11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70" s="80" t="str">
        <f>IF(W:W="Pregnant","Pregnant",IF(AND(Z:Z="No",AA:AA="Yes"),"Adopter",IF(Z:Z="Yes","Continuing User",IF(AND(Z:Z="No",AA:AA="No"),"Non-user","Missing"))))</f>
        <v>Adopter</v>
      </c>
      <c r="AC1170" s="80">
        <f>VLOOKUP(N1170,Registration!O:P,2,FALSE)</f>
        <v>18</v>
      </c>
    </row>
    <row r="1171" spans="1:29" s="80" customFormat="1" ht="23.1" customHeight="1">
      <c r="A1171" s="80" t="s">
        <v>1087</v>
      </c>
      <c r="B1171" s="80" t="s">
        <v>26</v>
      </c>
      <c r="C1171" s="80" t="s">
        <v>27</v>
      </c>
      <c r="D1171" s="82" t="s">
        <v>28</v>
      </c>
      <c r="E1171" s="82" t="s">
        <v>28</v>
      </c>
      <c r="F1171" s="80" t="s">
        <v>111</v>
      </c>
      <c r="G1171" s="80" t="s">
        <v>167</v>
      </c>
      <c r="H1171" s="80" t="s">
        <v>8159</v>
      </c>
      <c r="I1171" s="82" t="s">
        <v>8161</v>
      </c>
      <c r="J1171" s="80">
        <v>26</v>
      </c>
      <c r="K1171" s="80">
        <v>11</v>
      </c>
      <c r="L1171" s="80">
        <v>2018</v>
      </c>
      <c r="M1171" s="76">
        <f t="shared" si="18"/>
        <v>43430</v>
      </c>
      <c r="N1171" s="80" t="s">
        <v>974</v>
      </c>
      <c r="O1171" s="80">
        <v>19</v>
      </c>
      <c r="P1171" s="82" t="s">
        <v>4525</v>
      </c>
      <c r="Q1171" s="82" t="s">
        <v>4456</v>
      </c>
      <c r="R1171" s="82" t="s">
        <v>4526</v>
      </c>
      <c r="S1171" s="82" t="s">
        <v>4508</v>
      </c>
      <c r="T1171" s="82" t="s">
        <v>4456</v>
      </c>
      <c r="U1171" s="82" t="s">
        <v>4457</v>
      </c>
      <c r="V1171" s="82" t="s">
        <v>4457</v>
      </c>
      <c r="W1171" s="82" t="s">
        <v>173</v>
      </c>
      <c r="X1171" s="82" t="s">
        <v>4515</v>
      </c>
      <c r="Y1171" s="82" t="s">
        <v>4456</v>
      </c>
      <c r="Z1171" s="80" t="str">
        <f>IF(OR(R:R="",S:S=""),"Missing",IF(OR(S:S="Both EC and Condoms",S:S="Condom",S:S="EC"),"Yes",IF(AND(R:R&lt;&gt;"0: No Method",R:R&lt;&gt;"6: EC",R:R&lt;&gt;"5: Condoms"),"Yes","No")))</f>
        <v>Yes</v>
      </c>
      <c r="AA11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71" s="80" t="str">
        <f>IF(W:W="Pregnant","Pregnant",IF(AND(Z:Z="No",AA:AA="Yes"),"Adopter",IF(Z:Z="Yes","Continuing User",IF(AND(Z:Z="No",AA:AA="No"),"Non-user","Missing"))))</f>
        <v>Continuing User</v>
      </c>
      <c r="AC1171" s="80">
        <f>VLOOKUP(N1171,Registration!O:P,2,FALSE)</f>
        <v>19</v>
      </c>
    </row>
    <row r="1172" spans="1:29" s="80" customFormat="1" ht="23.1" customHeight="1">
      <c r="A1172" s="80" t="s">
        <v>1087</v>
      </c>
      <c r="B1172" s="80" t="s">
        <v>26</v>
      </c>
      <c r="C1172" s="80" t="s">
        <v>27</v>
      </c>
      <c r="D1172" s="82" t="s">
        <v>28</v>
      </c>
      <c r="E1172" s="82" t="s">
        <v>28</v>
      </c>
      <c r="F1172" s="80" t="s">
        <v>111</v>
      </c>
      <c r="G1172" s="80" t="s">
        <v>167</v>
      </c>
      <c r="H1172" s="80" t="s">
        <v>8159</v>
      </c>
      <c r="I1172" s="82" t="s">
        <v>8161</v>
      </c>
      <c r="J1172" s="80">
        <v>30</v>
      </c>
      <c r="K1172" s="80">
        <v>11</v>
      </c>
      <c r="L1172" s="80">
        <v>2018</v>
      </c>
      <c r="M1172" s="76">
        <f t="shared" si="18"/>
        <v>43434</v>
      </c>
      <c r="N1172" s="80" t="s">
        <v>1093</v>
      </c>
      <c r="O1172" s="80">
        <v>18</v>
      </c>
      <c r="P1172" s="82" t="s">
        <v>4506</v>
      </c>
      <c r="Q1172" s="82" t="s">
        <v>4456</v>
      </c>
      <c r="R1172" s="82" t="s">
        <v>4507</v>
      </c>
      <c r="S1172" s="82" t="s">
        <v>4508</v>
      </c>
      <c r="T1172" s="82" t="s">
        <v>4456</v>
      </c>
      <c r="U1172" s="82" t="s">
        <v>4457</v>
      </c>
      <c r="V1172" s="82" t="s">
        <v>4457</v>
      </c>
      <c r="W1172" s="82" t="s">
        <v>173</v>
      </c>
      <c r="X1172" s="82" t="s">
        <v>4516</v>
      </c>
      <c r="Y1172" s="82" t="s">
        <v>4456</v>
      </c>
      <c r="Z1172" s="80" t="str">
        <f>IF(OR(R:R="",S:S=""),"Missing",IF(OR(S:S="Both EC and Condoms",S:S="Condom",S:S="EC"),"Yes",IF(AND(R:R&lt;&gt;"0: No Method",R:R&lt;&gt;"6: EC",R:R&lt;&gt;"5: Condoms"),"Yes","No")))</f>
        <v>No</v>
      </c>
      <c r="AA11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72" s="80" t="str">
        <f>IF(W:W="Pregnant","Pregnant",IF(AND(Z:Z="No",AA:AA="Yes"),"Adopter",IF(Z:Z="Yes","Continuing User",IF(AND(Z:Z="No",AA:AA="No"),"Non-user","Missing"))))</f>
        <v>Adopter</v>
      </c>
      <c r="AC1172" s="80">
        <f>VLOOKUP(N1172,Registration!O:P,2,FALSE)</f>
        <v>18</v>
      </c>
    </row>
    <row r="1173" spans="1:29" s="80" customFormat="1" ht="23.1" customHeight="1">
      <c r="A1173" s="80" t="s">
        <v>1087</v>
      </c>
      <c r="B1173" s="80" t="s">
        <v>26</v>
      </c>
      <c r="C1173" s="80" t="s">
        <v>27</v>
      </c>
      <c r="D1173" s="82" t="s">
        <v>28</v>
      </c>
      <c r="E1173" s="82" t="s">
        <v>28</v>
      </c>
      <c r="F1173" s="80" t="s">
        <v>111</v>
      </c>
      <c r="G1173" s="80" t="s">
        <v>167</v>
      </c>
      <c r="H1173" s="80" t="s">
        <v>8159</v>
      </c>
      <c r="I1173" s="82" t="s">
        <v>8161</v>
      </c>
      <c r="J1173" s="80">
        <v>30</v>
      </c>
      <c r="K1173" s="80">
        <v>11</v>
      </c>
      <c r="L1173" s="80">
        <v>2018</v>
      </c>
      <c r="M1173" s="76">
        <f t="shared" si="18"/>
        <v>43434</v>
      </c>
      <c r="N1173" s="80" t="s">
        <v>1095</v>
      </c>
      <c r="O1173" s="80">
        <v>19</v>
      </c>
      <c r="P1173" s="82" t="s">
        <v>4506</v>
      </c>
      <c r="Q1173" s="82" t="s">
        <v>4456</v>
      </c>
      <c r="R1173" s="82" t="s">
        <v>4507</v>
      </c>
      <c r="S1173" s="82" t="s">
        <v>4508</v>
      </c>
      <c r="T1173" s="82" t="s">
        <v>4456</v>
      </c>
      <c r="U1173" s="82" t="s">
        <v>4457</v>
      </c>
      <c r="V1173" s="82" t="s">
        <v>4457</v>
      </c>
      <c r="W1173" s="82" t="s">
        <v>173</v>
      </c>
      <c r="X1173" s="82" t="s">
        <v>4516</v>
      </c>
      <c r="Y1173" s="82" t="s">
        <v>4456</v>
      </c>
      <c r="Z1173" s="80" t="str">
        <f>IF(OR(R:R="",S:S=""),"Missing",IF(OR(S:S="Both EC and Condoms",S:S="Condom",S:S="EC"),"Yes",IF(AND(R:R&lt;&gt;"0: No Method",R:R&lt;&gt;"6: EC",R:R&lt;&gt;"5: Condoms"),"Yes","No")))</f>
        <v>No</v>
      </c>
      <c r="AA11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73" s="80" t="str">
        <f>IF(W:W="Pregnant","Pregnant",IF(AND(Z:Z="No",AA:AA="Yes"),"Adopter",IF(Z:Z="Yes","Continuing User",IF(AND(Z:Z="No",AA:AA="No"),"Non-user","Missing"))))</f>
        <v>Adopter</v>
      </c>
      <c r="AC1173" s="80">
        <f>VLOOKUP(N1173,Registration!O:P,2,FALSE)</f>
        <v>19</v>
      </c>
    </row>
    <row r="1174" spans="1:29" s="80" customFormat="1" ht="23.1" customHeight="1">
      <c r="A1174" s="80" t="s">
        <v>1096</v>
      </c>
      <c r="B1174" s="80" t="s">
        <v>26</v>
      </c>
      <c r="C1174" s="80" t="s">
        <v>27</v>
      </c>
      <c r="D1174" s="82" t="s">
        <v>28</v>
      </c>
      <c r="E1174" s="82" t="s">
        <v>28</v>
      </c>
      <c r="F1174" s="80" t="s">
        <v>29</v>
      </c>
      <c r="G1174" s="80" t="s">
        <v>1887</v>
      </c>
      <c r="H1174" s="80" t="s">
        <v>8165</v>
      </c>
      <c r="I1174" s="82" t="s">
        <v>8163</v>
      </c>
      <c r="J1174" s="80">
        <v>3</v>
      </c>
      <c r="K1174" s="80">
        <v>12</v>
      </c>
      <c r="L1174" s="80">
        <v>2018</v>
      </c>
      <c r="M1174" s="76">
        <f t="shared" si="18"/>
        <v>43437</v>
      </c>
      <c r="N1174" s="80" t="s">
        <v>3007</v>
      </c>
      <c r="O1174" s="80">
        <v>18</v>
      </c>
      <c r="P1174" s="82" t="s">
        <v>4506</v>
      </c>
      <c r="Q1174" s="82" t="s">
        <v>4456</v>
      </c>
      <c r="R1174" s="82" t="s">
        <v>4507</v>
      </c>
      <c r="S1174" s="82" t="s">
        <v>4508</v>
      </c>
      <c r="T1174" s="82" t="s">
        <v>4456</v>
      </c>
      <c r="U1174" s="82" t="s">
        <v>4457</v>
      </c>
      <c r="V1174" s="82" t="s">
        <v>4457</v>
      </c>
      <c r="W1174" s="82" t="s">
        <v>173</v>
      </c>
      <c r="X1174" s="82" t="s">
        <v>4516</v>
      </c>
      <c r="Y1174" s="82" t="s">
        <v>4456</v>
      </c>
      <c r="Z1174" s="80" t="str">
        <f>IF(OR(R:R="",S:S=""),"Missing",IF(OR(S:S="Both EC and Condoms",S:S="Condom",S:S="EC"),"Yes",IF(AND(R:R&lt;&gt;"0: No Method",R:R&lt;&gt;"6: EC",R:R&lt;&gt;"5: Condoms"),"Yes","No")))</f>
        <v>No</v>
      </c>
      <c r="AA11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74" s="80" t="str">
        <f>IF(W:W="Pregnant","Pregnant",IF(AND(Z:Z="No",AA:AA="Yes"),"Adopter",IF(Z:Z="Yes","Continuing User",IF(AND(Z:Z="No",AA:AA="No"),"Non-user","Missing"))))</f>
        <v>Adopter</v>
      </c>
      <c r="AC1174" s="80">
        <f>VLOOKUP(N1174,Registration!O:P,2,FALSE)</f>
        <v>18</v>
      </c>
    </row>
    <row r="1175" spans="1:29" s="80" customFormat="1" ht="23.1" customHeight="1">
      <c r="A1175" s="80" t="s">
        <v>1096</v>
      </c>
      <c r="B1175" s="80" t="s">
        <v>26</v>
      </c>
      <c r="C1175" s="80" t="s">
        <v>27</v>
      </c>
      <c r="D1175" s="82" t="s">
        <v>28</v>
      </c>
      <c r="E1175" s="82" t="s">
        <v>28</v>
      </c>
      <c r="F1175" s="80" t="s">
        <v>29</v>
      </c>
      <c r="G1175" s="80" t="s">
        <v>1887</v>
      </c>
      <c r="H1175" s="80" t="s">
        <v>8165</v>
      </c>
      <c r="I1175" s="82" t="s">
        <v>8163</v>
      </c>
      <c r="J1175" s="80">
        <v>3</v>
      </c>
      <c r="K1175" s="80">
        <v>12</v>
      </c>
      <c r="L1175" s="80">
        <v>2018</v>
      </c>
      <c r="M1175" s="76">
        <f t="shared" si="18"/>
        <v>43437</v>
      </c>
      <c r="N1175" s="80" t="s">
        <v>3008</v>
      </c>
      <c r="O1175" s="80">
        <v>18</v>
      </c>
      <c r="P1175" s="82" t="s">
        <v>4506</v>
      </c>
      <c r="Q1175" s="82" t="s">
        <v>4456</v>
      </c>
      <c r="R1175" s="82" t="s">
        <v>4507</v>
      </c>
      <c r="S1175" s="82" t="s">
        <v>4508</v>
      </c>
      <c r="T1175" s="82" t="s">
        <v>4456</v>
      </c>
      <c r="U1175" s="82" t="s">
        <v>4457</v>
      </c>
      <c r="V1175" s="82" t="s">
        <v>4457</v>
      </c>
      <c r="W1175" s="82" t="s">
        <v>173</v>
      </c>
      <c r="X1175" s="82" t="s">
        <v>4521</v>
      </c>
      <c r="Y1175" s="82" t="s">
        <v>4456</v>
      </c>
      <c r="Z1175" s="80" t="str">
        <f>IF(OR(R:R="",S:S=""),"Missing",IF(OR(S:S="Both EC and Condoms",S:S="Condom",S:S="EC"),"Yes",IF(AND(R:R&lt;&gt;"0: No Method",R:R&lt;&gt;"6: EC",R:R&lt;&gt;"5: Condoms"),"Yes","No")))</f>
        <v>No</v>
      </c>
      <c r="AA11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75" s="80" t="str">
        <f>IF(W:W="Pregnant","Pregnant",IF(AND(Z:Z="No",AA:AA="Yes"),"Adopter",IF(Z:Z="Yes","Continuing User",IF(AND(Z:Z="No",AA:AA="No"),"Non-user","Missing"))))</f>
        <v>Adopter</v>
      </c>
      <c r="AC1175" s="80">
        <f>VLOOKUP(N1175,Registration!O:P,2,FALSE)</f>
        <v>18</v>
      </c>
    </row>
    <row r="1176" spans="1:29" s="80" customFormat="1" ht="23.1" customHeight="1">
      <c r="A1176" s="80" t="s">
        <v>1096</v>
      </c>
      <c r="B1176" s="80" t="s">
        <v>26</v>
      </c>
      <c r="C1176" s="80" t="s">
        <v>27</v>
      </c>
      <c r="D1176" s="82" t="s">
        <v>28</v>
      </c>
      <c r="E1176" s="82" t="s">
        <v>28</v>
      </c>
      <c r="F1176" s="80" t="s">
        <v>111</v>
      </c>
      <c r="G1176" s="80" t="s">
        <v>167</v>
      </c>
      <c r="H1176" s="80" t="s">
        <v>8159</v>
      </c>
      <c r="I1176" s="82" t="s">
        <v>8161</v>
      </c>
      <c r="J1176" s="80">
        <v>3</v>
      </c>
      <c r="K1176" s="80">
        <v>12</v>
      </c>
      <c r="L1176" s="80">
        <v>2018</v>
      </c>
      <c r="M1176" s="76">
        <f t="shared" si="18"/>
        <v>43437</v>
      </c>
      <c r="N1176" s="80" t="s">
        <v>1098</v>
      </c>
      <c r="O1176" s="80">
        <v>18</v>
      </c>
      <c r="P1176" s="82" t="s">
        <v>4506</v>
      </c>
      <c r="Q1176" s="82" t="s">
        <v>4456</v>
      </c>
      <c r="R1176" s="82" t="s">
        <v>4507</v>
      </c>
      <c r="S1176" s="82" t="s">
        <v>4508</v>
      </c>
      <c r="T1176" s="82" t="s">
        <v>4456</v>
      </c>
      <c r="U1176" s="82" t="s">
        <v>4457</v>
      </c>
      <c r="V1176" s="82" t="s">
        <v>4457</v>
      </c>
      <c r="W1176" s="82" t="s">
        <v>173</v>
      </c>
      <c r="X1176" s="82" t="s">
        <v>4521</v>
      </c>
      <c r="Y1176" s="82" t="s">
        <v>4456</v>
      </c>
      <c r="Z1176" s="80" t="str">
        <f>IF(OR(R:R="",S:S=""),"Missing",IF(OR(S:S="Both EC and Condoms",S:S="Condom",S:S="EC"),"Yes",IF(AND(R:R&lt;&gt;"0: No Method",R:R&lt;&gt;"6: EC",R:R&lt;&gt;"5: Condoms"),"Yes","No")))</f>
        <v>No</v>
      </c>
      <c r="AA11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76" s="80" t="str">
        <f>IF(W:W="Pregnant","Pregnant",IF(AND(Z:Z="No",AA:AA="Yes"),"Adopter",IF(Z:Z="Yes","Continuing User",IF(AND(Z:Z="No",AA:AA="No"),"Non-user","Missing"))))</f>
        <v>Adopter</v>
      </c>
      <c r="AC1176" s="80">
        <f>VLOOKUP(N1176,Registration!O:P,2,FALSE)</f>
        <v>18</v>
      </c>
    </row>
    <row r="1177" spans="1:29" s="80" customFormat="1" ht="23.1" customHeight="1">
      <c r="A1177" s="80" t="s">
        <v>1096</v>
      </c>
      <c r="B1177" s="80" t="s">
        <v>26</v>
      </c>
      <c r="C1177" s="80" t="s">
        <v>27</v>
      </c>
      <c r="D1177" s="82" t="s">
        <v>28</v>
      </c>
      <c r="E1177" s="82" t="s">
        <v>28</v>
      </c>
      <c r="F1177" s="80" t="s">
        <v>111</v>
      </c>
      <c r="G1177" s="80" t="s">
        <v>167</v>
      </c>
      <c r="H1177" s="80" t="s">
        <v>8159</v>
      </c>
      <c r="I1177" s="82" t="s">
        <v>8161</v>
      </c>
      <c r="J1177" s="80">
        <v>4</v>
      </c>
      <c r="K1177" s="80">
        <v>12</v>
      </c>
      <c r="L1177" s="80">
        <v>2018</v>
      </c>
      <c r="M1177" s="76">
        <f t="shared" si="18"/>
        <v>43438</v>
      </c>
      <c r="N1177" s="80" t="s">
        <v>1100</v>
      </c>
      <c r="O1177" s="80">
        <v>19</v>
      </c>
      <c r="P1177" s="82" t="s">
        <v>4506</v>
      </c>
      <c r="Q1177" s="82" t="s">
        <v>4456</v>
      </c>
      <c r="R1177" s="82" t="s">
        <v>4507</v>
      </c>
      <c r="S1177" s="82" t="s">
        <v>4508</v>
      </c>
      <c r="T1177" s="82" t="s">
        <v>4456</v>
      </c>
      <c r="U1177" s="82" t="s">
        <v>4457</v>
      </c>
      <c r="V1177" s="82" t="s">
        <v>4457</v>
      </c>
      <c r="W1177" s="82" t="s">
        <v>173</v>
      </c>
      <c r="X1177" s="80" t="s">
        <v>4518</v>
      </c>
      <c r="Y1177" s="82" t="s">
        <v>4456</v>
      </c>
      <c r="Z1177" s="80" t="str">
        <f>IF(OR(R:R="",S:S=""),"Missing",IF(OR(S:S="Both EC and Condoms",S:S="Condom",S:S="EC"),"Yes",IF(AND(R:R&lt;&gt;"0: No Method",R:R&lt;&gt;"6: EC",R:R&lt;&gt;"5: Condoms"),"Yes","No")))</f>
        <v>No</v>
      </c>
      <c r="AA11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77" s="80" t="str">
        <f>IF(W:W="Pregnant","Pregnant",IF(AND(Z:Z="No",AA:AA="Yes"),"Adopter",IF(Z:Z="Yes","Continuing User",IF(AND(Z:Z="No",AA:AA="No"),"Non-user","Missing"))))</f>
        <v>Adopter</v>
      </c>
      <c r="AC1177" s="80">
        <f>VLOOKUP(N1177,Registration!O:P,2,FALSE)</f>
        <v>19</v>
      </c>
    </row>
    <row r="1178" spans="1:29" s="80" customFormat="1" ht="23.1" customHeight="1">
      <c r="A1178" s="80" t="s">
        <v>1096</v>
      </c>
      <c r="B1178" s="80" t="s">
        <v>26</v>
      </c>
      <c r="C1178" s="80" t="s">
        <v>27</v>
      </c>
      <c r="D1178" s="82" t="s">
        <v>28</v>
      </c>
      <c r="E1178" s="82" t="s">
        <v>28</v>
      </c>
      <c r="F1178" s="80" t="s">
        <v>29</v>
      </c>
      <c r="G1178" s="80" t="s">
        <v>1887</v>
      </c>
      <c r="H1178" s="80" t="s">
        <v>8165</v>
      </c>
      <c r="I1178" s="82" t="s">
        <v>8163</v>
      </c>
      <c r="J1178" s="80">
        <v>5</v>
      </c>
      <c r="K1178" s="80">
        <v>12</v>
      </c>
      <c r="L1178" s="80">
        <v>2018</v>
      </c>
      <c r="M1178" s="76">
        <f t="shared" si="18"/>
        <v>43439</v>
      </c>
      <c r="N1178" s="80" t="s">
        <v>3017</v>
      </c>
      <c r="O1178" s="80">
        <v>17</v>
      </c>
      <c r="P1178" s="82" t="s">
        <v>4506</v>
      </c>
      <c r="Q1178" s="82" t="s">
        <v>4456</v>
      </c>
      <c r="R1178" s="82" t="s">
        <v>4507</v>
      </c>
      <c r="S1178" s="82" t="s">
        <v>4508</v>
      </c>
      <c r="T1178" s="82" t="s">
        <v>4456</v>
      </c>
      <c r="U1178" s="82" t="s">
        <v>4456</v>
      </c>
      <c r="V1178" s="80" t="s">
        <v>4456</v>
      </c>
      <c r="W1178" s="82" t="s">
        <v>173</v>
      </c>
      <c r="X1178" s="82" t="s">
        <v>4516</v>
      </c>
      <c r="Y1178" s="82" t="s">
        <v>4456</v>
      </c>
      <c r="Z1178" s="80" t="str">
        <f>IF(OR(R:R="",S:S=""),"Missing",IF(OR(S:S="Both EC and Condoms",S:S="Condom",S:S="EC"),"Yes",IF(AND(R:R&lt;&gt;"0: No Method",R:R&lt;&gt;"6: EC",R:R&lt;&gt;"5: Condoms"),"Yes","No")))</f>
        <v>No</v>
      </c>
      <c r="AA11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78" s="80" t="str">
        <f>IF(W:W="Pregnant","Pregnant",IF(AND(Z:Z="No",AA:AA="Yes"),"Adopter",IF(Z:Z="Yes","Continuing User",IF(AND(Z:Z="No",AA:AA="No"),"Non-user","Missing"))))</f>
        <v>Adopter</v>
      </c>
      <c r="AC1178" s="80">
        <f>VLOOKUP(N1178,Registration!O:P,2,FALSE)</f>
        <v>17</v>
      </c>
    </row>
    <row r="1179" spans="1:29" s="80" customFormat="1" ht="23.1" customHeight="1">
      <c r="A1179" s="80" t="s">
        <v>1096</v>
      </c>
      <c r="B1179" s="80" t="s">
        <v>26</v>
      </c>
      <c r="C1179" s="80" t="s">
        <v>27</v>
      </c>
      <c r="D1179" s="82" t="s">
        <v>28</v>
      </c>
      <c r="E1179" s="82" t="s">
        <v>28</v>
      </c>
      <c r="F1179" s="80" t="s">
        <v>111</v>
      </c>
      <c r="G1179" s="80" t="s">
        <v>167</v>
      </c>
      <c r="H1179" s="80" t="s">
        <v>8159</v>
      </c>
      <c r="I1179" s="80" t="s">
        <v>8160</v>
      </c>
      <c r="J1179" s="80">
        <v>6</v>
      </c>
      <c r="K1179" s="80">
        <v>12</v>
      </c>
      <c r="L1179" s="80">
        <v>2018</v>
      </c>
      <c r="M1179" s="76">
        <f t="shared" si="18"/>
        <v>43440</v>
      </c>
      <c r="N1179" s="80" t="s">
        <v>1106</v>
      </c>
      <c r="O1179" s="80">
        <v>19</v>
      </c>
      <c r="P1179" s="82" t="s">
        <v>4506</v>
      </c>
      <c r="Q1179" s="82" t="s">
        <v>4456</v>
      </c>
      <c r="R1179" s="82" t="s">
        <v>4507</v>
      </c>
      <c r="S1179" s="82" t="s">
        <v>4508</v>
      </c>
      <c r="T1179" s="82" t="s">
        <v>4457</v>
      </c>
      <c r="U1179" s="82" t="s">
        <v>4457</v>
      </c>
      <c r="V1179" s="82" t="s">
        <v>4457</v>
      </c>
      <c r="W1179" s="82" t="s">
        <v>1118</v>
      </c>
      <c r="X1179" s="82" t="s">
        <v>4507</v>
      </c>
      <c r="Y1179" s="82" t="s">
        <v>4457</v>
      </c>
      <c r="Z1179" s="80" t="str">
        <f>IF(OR(R:R="",S:S=""),"Missing",IF(OR(S:S="Both EC and Condoms",S:S="Condom",S:S="EC"),"Yes",IF(AND(R:R&lt;&gt;"0: No Method",R:R&lt;&gt;"6: EC",R:R&lt;&gt;"5: Condoms"),"Yes","No")))</f>
        <v>No</v>
      </c>
      <c r="AA11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79" s="80" t="str">
        <f>IF(W:W="Pregnant","Pregnant",IF(AND(Z:Z="No",AA:AA="Yes"),"Adopter",IF(Z:Z="Yes","Continuing User",IF(AND(Z:Z="No",AA:AA="No"),"Non-user","Missing"))))</f>
        <v>Pregnant</v>
      </c>
      <c r="AC1179" s="80">
        <f>VLOOKUP(N1179,Registration!O:P,2,FALSE)</f>
        <v>19</v>
      </c>
    </row>
    <row r="1180" spans="1:29" s="80" customFormat="1" ht="23.1" customHeight="1">
      <c r="A1180" s="80" t="s">
        <v>1096</v>
      </c>
      <c r="B1180" s="80" t="s">
        <v>26</v>
      </c>
      <c r="C1180" s="80" t="s">
        <v>27</v>
      </c>
      <c r="D1180" s="82" t="s">
        <v>28</v>
      </c>
      <c r="E1180" s="82" t="s">
        <v>28</v>
      </c>
      <c r="F1180" s="80" t="s">
        <v>111</v>
      </c>
      <c r="G1180" s="80" t="s">
        <v>167</v>
      </c>
      <c r="H1180" s="80" t="s">
        <v>8159</v>
      </c>
      <c r="I1180" s="80" t="s">
        <v>8160</v>
      </c>
      <c r="J1180" s="80">
        <v>6</v>
      </c>
      <c r="K1180" s="80">
        <v>12</v>
      </c>
      <c r="L1180" s="80">
        <v>2018</v>
      </c>
      <c r="M1180" s="76">
        <f t="shared" si="18"/>
        <v>43440</v>
      </c>
      <c r="N1180" s="80" t="s">
        <v>1103</v>
      </c>
      <c r="O1180" s="80">
        <v>18</v>
      </c>
      <c r="P1180" s="82" t="s">
        <v>4506</v>
      </c>
      <c r="Q1180" s="82" t="s">
        <v>4456</v>
      </c>
      <c r="R1180" s="82" t="s">
        <v>4507</v>
      </c>
      <c r="S1180" s="82" t="s">
        <v>4508</v>
      </c>
      <c r="T1180" s="82" t="s">
        <v>4456</v>
      </c>
      <c r="U1180" s="82" t="s">
        <v>4457</v>
      </c>
      <c r="V1180" s="82" t="s">
        <v>4457</v>
      </c>
      <c r="W1180" s="82" t="s">
        <v>173</v>
      </c>
      <c r="X1180" s="82" t="s">
        <v>4515</v>
      </c>
      <c r="Y1180" s="82" t="s">
        <v>4456</v>
      </c>
      <c r="Z1180" s="80" t="str">
        <f>IF(OR(R:R="",S:S=""),"Missing",IF(OR(S:S="Both EC and Condoms",S:S="Condom",S:S="EC"),"Yes",IF(AND(R:R&lt;&gt;"0: No Method",R:R&lt;&gt;"6: EC",R:R&lt;&gt;"5: Condoms"),"Yes","No")))</f>
        <v>No</v>
      </c>
      <c r="AA11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80" s="80" t="str">
        <f>IF(W:W="Pregnant","Pregnant",IF(AND(Z:Z="No",AA:AA="Yes"),"Adopter",IF(Z:Z="Yes","Continuing User",IF(AND(Z:Z="No",AA:AA="No"),"Non-user","Missing"))))</f>
        <v>Adopter</v>
      </c>
      <c r="AC1180" s="80">
        <f>VLOOKUP(N1180,Registration!O:P,2,FALSE)</f>
        <v>18</v>
      </c>
    </row>
    <row r="1181" spans="1:29" s="80" customFormat="1" ht="23.1" customHeight="1">
      <c r="A1181" s="80" t="s">
        <v>1096</v>
      </c>
      <c r="B1181" s="80" t="s">
        <v>26</v>
      </c>
      <c r="C1181" s="80" t="s">
        <v>27</v>
      </c>
      <c r="D1181" s="82" t="s">
        <v>28</v>
      </c>
      <c r="E1181" s="82" t="s">
        <v>28</v>
      </c>
      <c r="F1181" s="80" t="s">
        <v>111</v>
      </c>
      <c r="G1181" s="80" t="s">
        <v>167</v>
      </c>
      <c r="H1181" s="80" t="s">
        <v>8159</v>
      </c>
      <c r="I1181" s="80" t="s">
        <v>8160</v>
      </c>
      <c r="J1181" s="80">
        <v>6</v>
      </c>
      <c r="K1181" s="80">
        <v>12</v>
      </c>
      <c r="L1181" s="80">
        <v>2018</v>
      </c>
      <c r="M1181" s="76">
        <f t="shared" si="18"/>
        <v>43440</v>
      </c>
      <c r="N1181" s="80" t="s">
        <v>363</v>
      </c>
      <c r="O1181" s="80">
        <v>19</v>
      </c>
      <c r="P1181" s="82" t="s">
        <v>4506</v>
      </c>
      <c r="Q1181" s="82" t="s">
        <v>4456</v>
      </c>
      <c r="R1181" s="82" t="s">
        <v>4507</v>
      </c>
      <c r="S1181" s="82" t="s">
        <v>4508</v>
      </c>
      <c r="T1181" s="82" t="s">
        <v>4456</v>
      </c>
      <c r="U1181" s="82" t="s">
        <v>4457</v>
      </c>
      <c r="V1181" s="82" t="s">
        <v>4457</v>
      </c>
      <c r="W1181" s="82" t="s">
        <v>173</v>
      </c>
      <c r="X1181" s="82" t="s">
        <v>4515</v>
      </c>
      <c r="Y1181" s="82" t="s">
        <v>4456</v>
      </c>
      <c r="Z1181" s="80" t="str">
        <f>IF(OR(R:R="",S:S=""),"Missing",IF(OR(S:S="Both EC and Condoms",S:S="Condom",S:S="EC"),"Yes",IF(AND(R:R&lt;&gt;"0: No Method",R:R&lt;&gt;"6: EC",R:R&lt;&gt;"5: Condoms"),"Yes","No")))</f>
        <v>No</v>
      </c>
      <c r="AA11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81" s="80" t="str">
        <f>IF(W:W="Pregnant","Pregnant",IF(AND(Z:Z="No",AA:AA="Yes"),"Adopter",IF(Z:Z="Yes","Continuing User",IF(AND(Z:Z="No",AA:AA="No"),"Non-user","Missing"))))</f>
        <v>Adopter</v>
      </c>
      <c r="AC1181" s="80">
        <f>VLOOKUP(N1181,Registration!O:P,2,FALSE)</f>
        <v>19</v>
      </c>
    </row>
    <row r="1182" spans="1:29" s="80" customFormat="1" ht="23.1" customHeight="1">
      <c r="A1182" s="80" t="s">
        <v>1096</v>
      </c>
      <c r="B1182" s="80" t="s">
        <v>26</v>
      </c>
      <c r="C1182" s="80" t="s">
        <v>27</v>
      </c>
      <c r="D1182" s="82" t="s">
        <v>28</v>
      </c>
      <c r="E1182" s="82" t="s">
        <v>28</v>
      </c>
      <c r="F1182" s="80" t="s">
        <v>111</v>
      </c>
      <c r="G1182" s="80" t="s">
        <v>167</v>
      </c>
      <c r="H1182" s="80" t="s">
        <v>8159</v>
      </c>
      <c r="I1182" s="80" t="s">
        <v>8160</v>
      </c>
      <c r="J1182" s="80">
        <v>6</v>
      </c>
      <c r="K1182" s="80">
        <v>12</v>
      </c>
      <c r="L1182" s="80">
        <v>2018</v>
      </c>
      <c r="M1182" s="76">
        <f t="shared" si="18"/>
        <v>43440</v>
      </c>
      <c r="N1182" s="80" t="s">
        <v>1111</v>
      </c>
      <c r="O1182" s="80">
        <v>18</v>
      </c>
      <c r="P1182" s="82" t="s">
        <v>4506</v>
      </c>
      <c r="Q1182" s="82" t="s">
        <v>4456</v>
      </c>
      <c r="R1182" s="82" t="s">
        <v>4507</v>
      </c>
      <c r="S1182" s="82" t="s">
        <v>4508</v>
      </c>
      <c r="T1182" s="82" t="s">
        <v>4456</v>
      </c>
      <c r="U1182" s="82" t="s">
        <v>4457</v>
      </c>
      <c r="V1182" s="82" t="s">
        <v>4457</v>
      </c>
      <c r="W1182" s="82" t="s">
        <v>173</v>
      </c>
      <c r="X1182" s="82" t="s">
        <v>4515</v>
      </c>
      <c r="Y1182" s="82" t="s">
        <v>4456</v>
      </c>
      <c r="Z1182" s="80" t="str">
        <f>IF(OR(R:R="",S:S=""),"Missing",IF(OR(S:S="Both EC and Condoms",S:S="Condom",S:S="EC"),"Yes",IF(AND(R:R&lt;&gt;"0: No Method",R:R&lt;&gt;"6: EC",R:R&lt;&gt;"5: Condoms"),"Yes","No")))</f>
        <v>No</v>
      </c>
      <c r="AA11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82" s="80" t="str">
        <f>IF(W:W="Pregnant","Pregnant",IF(AND(Z:Z="No",AA:AA="Yes"),"Adopter",IF(Z:Z="Yes","Continuing User",IF(AND(Z:Z="No",AA:AA="No"),"Non-user","Missing"))))</f>
        <v>Adopter</v>
      </c>
      <c r="AC1182" s="80">
        <f>VLOOKUP(N1182,Registration!O:P,2,FALSE)</f>
        <v>18</v>
      </c>
    </row>
    <row r="1183" spans="1:29" s="80" customFormat="1" ht="23.1" customHeight="1">
      <c r="A1183" s="80" t="s">
        <v>1096</v>
      </c>
      <c r="B1183" s="80" t="s">
        <v>26</v>
      </c>
      <c r="C1183" s="80" t="s">
        <v>27</v>
      </c>
      <c r="D1183" s="82" t="s">
        <v>28</v>
      </c>
      <c r="E1183" s="82" t="s">
        <v>28</v>
      </c>
      <c r="F1183" s="80" t="s">
        <v>111</v>
      </c>
      <c r="G1183" s="80" t="s">
        <v>167</v>
      </c>
      <c r="H1183" s="80" t="s">
        <v>8159</v>
      </c>
      <c r="I1183" s="80" t="s">
        <v>8160</v>
      </c>
      <c r="J1183" s="80">
        <v>6</v>
      </c>
      <c r="K1183" s="80">
        <v>12</v>
      </c>
      <c r="L1183" s="80">
        <v>2018</v>
      </c>
      <c r="M1183" s="76">
        <f t="shared" si="18"/>
        <v>43440</v>
      </c>
      <c r="N1183" s="80" t="s">
        <v>428</v>
      </c>
      <c r="O1183" s="80">
        <v>19</v>
      </c>
      <c r="P1183" s="82" t="s">
        <v>4506</v>
      </c>
      <c r="Q1183" s="82" t="s">
        <v>4456</v>
      </c>
      <c r="R1183" s="82" t="s">
        <v>4507</v>
      </c>
      <c r="S1183" s="82" t="s">
        <v>4508</v>
      </c>
      <c r="T1183" s="82" t="s">
        <v>4456</v>
      </c>
      <c r="U1183" s="82" t="s">
        <v>4457</v>
      </c>
      <c r="V1183" s="82" t="s">
        <v>4457</v>
      </c>
      <c r="W1183" s="82" t="s">
        <v>173</v>
      </c>
      <c r="X1183" s="82" t="s">
        <v>4515</v>
      </c>
      <c r="Y1183" s="82" t="s">
        <v>4456</v>
      </c>
      <c r="Z1183" s="80" t="str">
        <f>IF(OR(R:R="",S:S=""),"Missing",IF(OR(S:S="Both EC and Condoms",S:S="Condom",S:S="EC"),"Yes",IF(AND(R:R&lt;&gt;"0: No Method",R:R&lt;&gt;"6: EC",R:R&lt;&gt;"5: Condoms"),"Yes","No")))</f>
        <v>No</v>
      </c>
      <c r="AA11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83" s="80" t="str">
        <f>IF(W:W="Pregnant","Pregnant",IF(AND(Z:Z="No",AA:AA="Yes"),"Adopter",IF(Z:Z="Yes","Continuing User",IF(AND(Z:Z="No",AA:AA="No"),"Non-user","Missing"))))</f>
        <v>Adopter</v>
      </c>
      <c r="AC1183" s="80">
        <f>VLOOKUP(N1183,Registration!O:P,2,FALSE)</f>
        <v>19</v>
      </c>
    </row>
    <row r="1184" spans="1:29" s="80" customFormat="1" ht="23.1" customHeight="1">
      <c r="A1184" s="80" t="s">
        <v>1096</v>
      </c>
      <c r="B1184" s="80" t="s">
        <v>26</v>
      </c>
      <c r="C1184" s="80" t="s">
        <v>27</v>
      </c>
      <c r="D1184" s="82" t="s">
        <v>28</v>
      </c>
      <c r="E1184" s="82" t="s">
        <v>28</v>
      </c>
      <c r="F1184" s="80" t="s">
        <v>111</v>
      </c>
      <c r="G1184" s="80" t="s">
        <v>167</v>
      </c>
      <c r="H1184" s="80" t="s">
        <v>8159</v>
      </c>
      <c r="I1184" s="80" t="s">
        <v>8160</v>
      </c>
      <c r="J1184" s="80">
        <v>6</v>
      </c>
      <c r="K1184" s="80">
        <v>12</v>
      </c>
      <c r="L1184" s="80">
        <v>2018</v>
      </c>
      <c r="M1184" s="76">
        <f t="shared" si="18"/>
        <v>43440</v>
      </c>
      <c r="N1184" s="80" t="s">
        <v>1113</v>
      </c>
      <c r="O1184" s="80">
        <v>19</v>
      </c>
      <c r="P1184" s="82" t="s">
        <v>4506</v>
      </c>
      <c r="Q1184" s="82" t="s">
        <v>4456</v>
      </c>
      <c r="R1184" s="82" t="s">
        <v>4507</v>
      </c>
      <c r="S1184" s="82" t="s">
        <v>4508</v>
      </c>
      <c r="T1184" s="82" t="s">
        <v>4456</v>
      </c>
      <c r="U1184" s="82" t="s">
        <v>4457</v>
      </c>
      <c r="V1184" s="82" t="s">
        <v>4457</v>
      </c>
      <c r="W1184" s="82" t="s">
        <v>173</v>
      </c>
      <c r="X1184" s="82" t="s">
        <v>4515</v>
      </c>
      <c r="Y1184" s="82" t="s">
        <v>4456</v>
      </c>
      <c r="Z1184" s="80" t="str">
        <f>IF(OR(R:R="",S:S=""),"Missing",IF(OR(S:S="Both EC and Condoms",S:S="Condom",S:S="EC"),"Yes",IF(AND(R:R&lt;&gt;"0: No Method",R:R&lt;&gt;"6: EC",R:R&lt;&gt;"5: Condoms"),"Yes","No")))</f>
        <v>No</v>
      </c>
      <c r="AA11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84" s="80" t="str">
        <f>IF(W:W="Pregnant","Pregnant",IF(AND(Z:Z="No",AA:AA="Yes"),"Adopter",IF(Z:Z="Yes","Continuing User",IF(AND(Z:Z="No",AA:AA="No"),"Non-user","Missing"))))</f>
        <v>Adopter</v>
      </c>
      <c r="AC1184" s="80">
        <f>VLOOKUP(N1184,Registration!O:P,2,FALSE)</f>
        <v>19</v>
      </c>
    </row>
    <row r="1185" spans="1:29" s="80" customFormat="1" ht="23.1" customHeight="1">
      <c r="A1185" s="80" t="s">
        <v>1096</v>
      </c>
      <c r="B1185" s="80" t="s">
        <v>26</v>
      </c>
      <c r="C1185" s="80" t="s">
        <v>27</v>
      </c>
      <c r="D1185" s="82" t="s">
        <v>28</v>
      </c>
      <c r="E1185" s="82" t="s">
        <v>28</v>
      </c>
      <c r="F1185" s="80" t="s">
        <v>111</v>
      </c>
      <c r="G1185" s="80" t="s">
        <v>167</v>
      </c>
      <c r="H1185" s="80" t="s">
        <v>8159</v>
      </c>
      <c r="I1185" s="80" t="s">
        <v>8160</v>
      </c>
      <c r="J1185" s="80">
        <v>6</v>
      </c>
      <c r="K1185" s="80">
        <v>12</v>
      </c>
      <c r="L1185" s="80">
        <v>2018</v>
      </c>
      <c r="M1185" s="76">
        <f t="shared" si="18"/>
        <v>43440</v>
      </c>
      <c r="N1185" s="80" t="s">
        <v>289</v>
      </c>
      <c r="O1185" s="80">
        <v>18</v>
      </c>
      <c r="P1185" s="82" t="s">
        <v>4506</v>
      </c>
      <c r="Q1185" s="82" t="s">
        <v>4456</v>
      </c>
      <c r="R1185" s="82" t="s">
        <v>4507</v>
      </c>
      <c r="S1185" s="82" t="s">
        <v>4508</v>
      </c>
      <c r="T1185" s="82" t="s">
        <v>4456</v>
      </c>
      <c r="U1185" s="82" t="s">
        <v>4457</v>
      </c>
      <c r="V1185" s="82" t="s">
        <v>4457</v>
      </c>
      <c r="W1185" s="82" t="s">
        <v>173</v>
      </c>
      <c r="X1185" s="82" t="s">
        <v>4515</v>
      </c>
      <c r="Y1185" s="82" t="s">
        <v>4456</v>
      </c>
      <c r="Z1185" s="80" t="str">
        <f>IF(OR(R:R="",S:S=""),"Missing",IF(OR(S:S="Both EC and Condoms",S:S="Condom",S:S="EC"),"Yes",IF(AND(R:R&lt;&gt;"0: No Method",R:R&lt;&gt;"6: EC",R:R&lt;&gt;"5: Condoms"),"Yes","No")))</f>
        <v>No</v>
      </c>
      <c r="AA11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85" s="80" t="str">
        <f>IF(W:W="Pregnant","Pregnant",IF(AND(Z:Z="No",AA:AA="Yes"),"Adopter",IF(Z:Z="Yes","Continuing User",IF(AND(Z:Z="No",AA:AA="No"),"Non-user","Missing"))))</f>
        <v>Adopter</v>
      </c>
      <c r="AC1185" s="80">
        <f>VLOOKUP(N1185,Registration!O:P,2,FALSE)</f>
        <v>19</v>
      </c>
    </row>
    <row r="1186" spans="1:29" s="80" customFormat="1" ht="23.1" customHeight="1">
      <c r="A1186" s="80" t="s">
        <v>1096</v>
      </c>
      <c r="B1186" s="80" t="s">
        <v>26</v>
      </c>
      <c r="C1186" s="80" t="s">
        <v>27</v>
      </c>
      <c r="D1186" s="82" t="s">
        <v>28</v>
      </c>
      <c r="E1186" s="82" t="s">
        <v>28</v>
      </c>
      <c r="F1186" s="80" t="s">
        <v>111</v>
      </c>
      <c r="G1186" s="80" t="s">
        <v>167</v>
      </c>
      <c r="H1186" s="80" t="s">
        <v>8159</v>
      </c>
      <c r="I1186" s="80" t="s">
        <v>8160</v>
      </c>
      <c r="J1186" s="80">
        <v>6</v>
      </c>
      <c r="K1186" s="80">
        <v>12</v>
      </c>
      <c r="L1186" s="80">
        <v>2018</v>
      </c>
      <c r="M1186" s="76">
        <f t="shared" si="18"/>
        <v>43440</v>
      </c>
      <c r="N1186" s="80" t="s">
        <v>1101</v>
      </c>
      <c r="O1186" s="80">
        <v>19</v>
      </c>
      <c r="P1186" s="82" t="s">
        <v>4506</v>
      </c>
      <c r="Q1186" s="82" t="s">
        <v>4456</v>
      </c>
      <c r="R1186" s="82" t="s">
        <v>4507</v>
      </c>
      <c r="S1186" s="82" t="s">
        <v>4508</v>
      </c>
      <c r="T1186" s="82" t="s">
        <v>4457</v>
      </c>
      <c r="U1186" s="82" t="s">
        <v>4457</v>
      </c>
      <c r="V1186" s="82" t="s">
        <v>4457</v>
      </c>
      <c r="W1186" s="82" t="s">
        <v>173</v>
      </c>
      <c r="X1186" s="82" t="s">
        <v>4507</v>
      </c>
      <c r="Y1186" s="82" t="s">
        <v>4457</v>
      </c>
      <c r="Z1186" s="80" t="str">
        <f>IF(OR(R:R="",S:S=""),"Missing",IF(OR(S:S="Both EC and Condoms",S:S="Condom",S:S="EC"),"Yes",IF(AND(R:R&lt;&gt;"0: No Method",R:R&lt;&gt;"6: EC",R:R&lt;&gt;"5: Condoms"),"Yes","No")))</f>
        <v>No</v>
      </c>
      <c r="AA11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86" s="80" t="s">
        <v>4509</v>
      </c>
      <c r="AC1186" s="80">
        <f>VLOOKUP(N1186,Registration!O:P,2,FALSE)</f>
        <v>19</v>
      </c>
    </row>
    <row r="1187" spans="1:29" s="80" customFormat="1" ht="23.1" customHeight="1">
      <c r="A1187" s="80" t="s">
        <v>1096</v>
      </c>
      <c r="B1187" s="80" t="s">
        <v>26</v>
      </c>
      <c r="C1187" s="80" t="s">
        <v>27</v>
      </c>
      <c r="D1187" s="82" t="s">
        <v>28</v>
      </c>
      <c r="E1187" s="82" t="s">
        <v>28</v>
      </c>
      <c r="F1187" s="80" t="s">
        <v>111</v>
      </c>
      <c r="G1187" s="80" t="s">
        <v>167</v>
      </c>
      <c r="H1187" s="80" t="s">
        <v>8159</v>
      </c>
      <c r="I1187" s="80" t="s">
        <v>8160</v>
      </c>
      <c r="J1187" s="80">
        <v>6</v>
      </c>
      <c r="K1187" s="80">
        <v>12</v>
      </c>
      <c r="L1187" s="80">
        <v>2018</v>
      </c>
      <c r="M1187" s="76">
        <f t="shared" si="18"/>
        <v>43440</v>
      </c>
      <c r="N1187" s="80" t="s">
        <v>1108</v>
      </c>
      <c r="O1187" s="80">
        <v>18</v>
      </c>
      <c r="P1187" s="82" t="s">
        <v>4506</v>
      </c>
      <c r="Q1187" s="82" t="s">
        <v>4456</v>
      </c>
      <c r="R1187" s="82" t="s">
        <v>4507</v>
      </c>
      <c r="S1187" s="82" t="s">
        <v>4508</v>
      </c>
      <c r="T1187" s="82" t="s">
        <v>4457</v>
      </c>
      <c r="U1187" s="82" t="s">
        <v>4457</v>
      </c>
      <c r="V1187" s="82" t="s">
        <v>4457</v>
      </c>
      <c r="W1187" s="82" t="s">
        <v>173</v>
      </c>
      <c r="X1187" s="82" t="s">
        <v>4507</v>
      </c>
      <c r="Y1187" s="82" t="s">
        <v>4457</v>
      </c>
      <c r="Z1187" s="80" t="str">
        <f>IF(OR(R:R="",S:S=""),"Missing",IF(OR(S:S="Both EC and Condoms",S:S="Condom",S:S="EC"),"Yes",IF(AND(R:R&lt;&gt;"0: No Method",R:R&lt;&gt;"6: EC",R:R&lt;&gt;"5: Condoms"),"Yes","No")))</f>
        <v>No</v>
      </c>
      <c r="AA11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87" s="80" t="s">
        <v>4509</v>
      </c>
      <c r="AC1187" s="80">
        <f>VLOOKUP(N1187,Registration!O:P,2,FALSE)</f>
        <v>18</v>
      </c>
    </row>
    <row r="1188" spans="1:29" s="80" customFormat="1" ht="23.1" customHeight="1">
      <c r="A1188" s="80" t="s">
        <v>1096</v>
      </c>
      <c r="B1188" s="80" t="s">
        <v>26</v>
      </c>
      <c r="C1188" s="80" t="s">
        <v>27</v>
      </c>
      <c r="D1188" s="82" t="s">
        <v>28</v>
      </c>
      <c r="E1188" s="82" t="s">
        <v>28</v>
      </c>
      <c r="F1188" s="80" t="s">
        <v>111</v>
      </c>
      <c r="G1188" s="80" t="s">
        <v>167</v>
      </c>
      <c r="H1188" s="80" t="s">
        <v>8159</v>
      </c>
      <c r="I1188" s="80" t="s">
        <v>8160</v>
      </c>
      <c r="J1188" s="80">
        <v>6</v>
      </c>
      <c r="K1188" s="80">
        <v>12</v>
      </c>
      <c r="L1188" s="80">
        <v>2018</v>
      </c>
      <c r="M1188" s="76">
        <f t="shared" si="18"/>
        <v>43440</v>
      </c>
      <c r="N1188" s="80" t="s">
        <v>568</v>
      </c>
      <c r="O1188" s="80">
        <v>19</v>
      </c>
      <c r="P1188" s="82" t="s">
        <v>4506</v>
      </c>
      <c r="Q1188" s="82" t="s">
        <v>4456</v>
      </c>
      <c r="R1188" s="82" t="s">
        <v>4507</v>
      </c>
      <c r="S1188" s="82" t="s">
        <v>4508</v>
      </c>
      <c r="T1188" s="82" t="s">
        <v>4457</v>
      </c>
      <c r="U1188" s="82" t="s">
        <v>4457</v>
      </c>
      <c r="V1188" s="82" t="s">
        <v>4457</v>
      </c>
      <c r="W1188" s="82" t="s">
        <v>173</v>
      </c>
      <c r="X1188" s="82" t="s">
        <v>4507</v>
      </c>
      <c r="Y1188" s="82" t="s">
        <v>4457</v>
      </c>
      <c r="Z1188" s="80" t="str">
        <f>IF(OR(R:R="",S:S=""),"Missing",IF(OR(S:S="Both EC and Condoms",S:S="Condom",S:S="EC"),"Yes",IF(AND(R:R&lt;&gt;"0: No Method",R:R&lt;&gt;"6: EC",R:R&lt;&gt;"5: Condoms"),"Yes","No")))</f>
        <v>No</v>
      </c>
      <c r="AA11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88" s="80" t="s">
        <v>4509</v>
      </c>
      <c r="AC1188" s="80">
        <f>VLOOKUP(N1188,Registration!O:P,2,FALSE)</f>
        <v>18</v>
      </c>
    </row>
    <row r="1189" spans="1:29" s="80" customFormat="1" ht="23.1" customHeight="1">
      <c r="A1189" s="80" t="s">
        <v>1096</v>
      </c>
      <c r="B1189" s="80" t="s">
        <v>26</v>
      </c>
      <c r="C1189" s="80" t="s">
        <v>27</v>
      </c>
      <c r="D1189" s="82" t="s">
        <v>28</v>
      </c>
      <c r="E1189" s="82" t="s">
        <v>28</v>
      </c>
      <c r="F1189" s="80" t="s">
        <v>111</v>
      </c>
      <c r="G1189" s="80" t="s">
        <v>167</v>
      </c>
      <c r="H1189" s="80" t="s">
        <v>8159</v>
      </c>
      <c r="I1189" s="80" t="s">
        <v>8160</v>
      </c>
      <c r="J1189" s="80">
        <v>6</v>
      </c>
      <c r="K1189" s="80">
        <v>12</v>
      </c>
      <c r="L1189" s="80">
        <v>2018</v>
      </c>
      <c r="M1189" s="76">
        <f t="shared" si="18"/>
        <v>43440</v>
      </c>
      <c r="N1189" s="80" t="s">
        <v>1117</v>
      </c>
      <c r="O1189" s="80">
        <v>17</v>
      </c>
      <c r="P1189" s="82" t="s">
        <v>4506</v>
      </c>
      <c r="Q1189" s="82" t="s">
        <v>4456</v>
      </c>
      <c r="R1189" s="82" t="s">
        <v>4507</v>
      </c>
      <c r="S1189" s="82" t="s">
        <v>4508</v>
      </c>
      <c r="T1189" s="82" t="s">
        <v>4457</v>
      </c>
      <c r="U1189" s="82" t="s">
        <v>4457</v>
      </c>
      <c r="V1189" s="82" t="s">
        <v>4457</v>
      </c>
      <c r="W1189" s="82" t="s">
        <v>173</v>
      </c>
      <c r="X1189" s="82" t="s">
        <v>4507</v>
      </c>
      <c r="Y1189" s="82" t="s">
        <v>4457</v>
      </c>
      <c r="Z1189" s="80" t="str">
        <f>IF(OR(R:R="",S:S=""),"Missing",IF(OR(S:S="Both EC and Condoms",S:S="Condom",S:S="EC"),"Yes",IF(AND(R:R&lt;&gt;"0: No Method",R:R&lt;&gt;"6: EC",R:R&lt;&gt;"5: Condoms"),"Yes","No")))</f>
        <v>No</v>
      </c>
      <c r="AA11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89" s="80" t="s">
        <v>4509</v>
      </c>
      <c r="AC1189" s="80">
        <f>VLOOKUP(N1189,Registration!O:P,2,FALSE)</f>
        <v>17</v>
      </c>
    </row>
    <row r="1190" spans="1:29" s="80" customFormat="1" ht="23.1" customHeight="1">
      <c r="A1190" s="80" t="s">
        <v>1096</v>
      </c>
      <c r="B1190" s="80" t="s">
        <v>26</v>
      </c>
      <c r="C1190" s="80" t="s">
        <v>27</v>
      </c>
      <c r="D1190" s="82" t="s">
        <v>28</v>
      </c>
      <c r="E1190" s="82" t="s">
        <v>28</v>
      </c>
      <c r="F1190" s="80" t="s">
        <v>111</v>
      </c>
      <c r="G1190" s="80" t="s">
        <v>167</v>
      </c>
      <c r="H1190" s="80" t="s">
        <v>8159</v>
      </c>
      <c r="I1190" s="80" t="s">
        <v>8160</v>
      </c>
      <c r="J1190" s="80">
        <v>6</v>
      </c>
      <c r="K1190" s="80">
        <v>12</v>
      </c>
      <c r="L1190" s="80">
        <v>2018</v>
      </c>
      <c r="M1190" s="76">
        <f t="shared" si="18"/>
        <v>43440</v>
      </c>
      <c r="N1190" s="80" t="s">
        <v>1045</v>
      </c>
      <c r="O1190" s="80">
        <v>19</v>
      </c>
      <c r="P1190" s="82" t="s">
        <v>4506</v>
      </c>
      <c r="Q1190" s="82" t="s">
        <v>4456</v>
      </c>
      <c r="R1190" s="82" t="s">
        <v>4507</v>
      </c>
      <c r="S1190" s="82" t="s">
        <v>4508</v>
      </c>
      <c r="T1190" s="82" t="s">
        <v>4457</v>
      </c>
      <c r="U1190" s="82" t="s">
        <v>4457</v>
      </c>
      <c r="V1190" s="82" t="s">
        <v>4457</v>
      </c>
      <c r="W1190" s="82" t="s">
        <v>173</v>
      </c>
      <c r="X1190" s="82" t="s">
        <v>4507</v>
      </c>
      <c r="Y1190" s="82" t="s">
        <v>4457</v>
      </c>
      <c r="Z1190" s="80" t="str">
        <f>IF(OR(R:R="",S:S=""),"Missing",IF(OR(S:S="Both EC and Condoms",S:S="Condom",S:S="EC"),"Yes",IF(AND(R:R&lt;&gt;"0: No Method",R:R&lt;&gt;"6: EC",R:R&lt;&gt;"5: Condoms"),"Yes","No")))</f>
        <v>No</v>
      </c>
      <c r="AA11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90" s="80" t="s">
        <v>4509</v>
      </c>
      <c r="AC1190" s="80">
        <f>VLOOKUP(N1190,Registration!O:P,2,FALSE)</f>
        <v>19</v>
      </c>
    </row>
    <row r="1191" spans="1:29" s="80" customFormat="1" ht="23.1" customHeight="1">
      <c r="A1191" s="80" t="s">
        <v>1096</v>
      </c>
      <c r="B1191" s="80" t="s">
        <v>26</v>
      </c>
      <c r="C1191" s="80" t="s">
        <v>27</v>
      </c>
      <c r="D1191" s="82" t="s">
        <v>28</v>
      </c>
      <c r="E1191" s="82" t="s">
        <v>28</v>
      </c>
      <c r="F1191" s="80" t="s">
        <v>111</v>
      </c>
      <c r="G1191" s="80" t="s">
        <v>167</v>
      </c>
      <c r="H1191" s="80" t="s">
        <v>8159</v>
      </c>
      <c r="I1191" s="80" t="s">
        <v>8160</v>
      </c>
      <c r="J1191" s="80">
        <v>6</v>
      </c>
      <c r="K1191" s="80">
        <v>12</v>
      </c>
      <c r="L1191" s="80">
        <v>2018</v>
      </c>
      <c r="M1191" s="76">
        <f t="shared" si="18"/>
        <v>43440</v>
      </c>
      <c r="N1191" s="80" t="s">
        <v>469</v>
      </c>
      <c r="O1191" s="80">
        <v>15</v>
      </c>
      <c r="P1191" s="82" t="s">
        <v>4506</v>
      </c>
      <c r="Q1191" s="82" t="s">
        <v>4456</v>
      </c>
      <c r="R1191" s="82" t="s">
        <v>4507</v>
      </c>
      <c r="S1191" s="82" t="s">
        <v>4508</v>
      </c>
      <c r="T1191" s="82" t="s">
        <v>4457</v>
      </c>
      <c r="U1191" s="82" t="s">
        <v>4457</v>
      </c>
      <c r="V1191" s="82" t="s">
        <v>4457</v>
      </c>
      <c r="W1191" s="82" t="s">
        <v>173</v>
      </c>
      <c r="X1191" s="82" t="s">
        <v>4507</v>
      </c>
      <c r="Y1191" s="82" t="s">
        <v>4457</v>
      </c>
      <c r="Z1191" s="80" t="str">
        <f>IF(OR(R:R="",S:S=""),"Missing",IF(OR(S:S="Both EC and Condoms",S:S="Condom",S:S="EC"),"Yes",IF(AND(R:R&lt;&gt;"0: No Method",R:R&lt;&gt;"6: EC",R:R&lt;&gt;"5: Condoms"),"Yes","No")))</f>
        <v>No</v>
      </c>
      <c r="AA11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91" s="80" t="s">
        <v>4509</v>
      </c>
      <c r="AC1191" s="80">
        <f>VLOOKUP(N1191,Registration!O:P,2,FALSE)</f>
        <v>19</v>
      </c>
    </row>
    <row r="1192" spans="1:29" s="80" customFormat="1" ht="23.1" customHeight="1">
      <c r="A1192" s="80" t="s">
        <v>1096</v>
      </c>
      <c r="B1192" s="80" t="s">
        <v>26</v>
      </c>
      <c r="C1192" s="80" t="s">
        <v>27</v>
      </c>
      <c r="D1192" s="82" t="s">
        <v>28</v>
      </c>
      <c r="E1192" s="82" t="s">
        <v>28</v>
      </c>
      <c r="F1192" s="80" t="s">
        <v>111</v>
      </c>
      <c r="G1192" s="80" t="s">
        <v>167</v>
      </c>
      <c r="H1192" s="80" t="s">
        <v>8159</v>
      </c>
      <c r="I1192" s="80" t="s">
        <v>8160</v>
      </c>
      <c r="J1192" s="80">
        <v>6</v>
      </c>
      <c r="K1192" s="80">
        <v>12</v>
      </c>
      <c r="L1192" s="80">
        <v>2018</v>
      </c>
      <c r="M1192" s="76">
        <f t="shared" si="18"/>
        <v>43440</v>
      </c>
      <c r="N1192" s="80" t="s">
        <v>851</v>
      </c>
      <c r="O1192" s="80">
        <v>17</v>
      </c>
      <c r="P1192" s="82" t="s">
        <v>4506</v>
      </c>
      <c r="Q1192" s="82" t="s">
        <v>4456</v>
      </c>
      <c r="R1192" s="82" t="s">
        <v>4507</v>
      </c>
      <c r="S1192" s="82" t="s">
        <v>4508</v>
      </c>
      <c r="T1192" s="82" t="s">
        <v>4457</v>
      </c>
      <c r="U1192" s="82" t="s">
        <v>4457</v>
      </c>
      <c r="V1192" s="82" t="s">
        <v>4457</v>
      </c>
      <c r="W1192" s="82" t="s">
        <v>173</v>
      </c>
      <c r="X1192" s="82" t="s">
        <v>4507</v>
      </c>
      <c r="Y1192" s="82" t="s">
        <v>4457</v>
      </c>
      <c r="Z1192" s="80" t="str">
        <f>IF(OR(R:R="",S:S=""),"Missing",IF(OR(S:S="Both EC and Condoms",S:S="Condom",S:S="EC"),"Yes",IF(AND(R:R&lt;&gt;"0: No Method",R:R&lt;&gt;"6: EC",R:R&lt;&gt;"5: Condoms"),"Yes","No")))</f>
        <v>No</v>
      </c>
      <c r="AA11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192" s="80" t="s">
        <v>4509</v>
      </c>
      <c r="AC1192" s="80">
        <f>VLOOKUP(N1192,Registration!O:P,2,FALSE)</f>
        <v>19</v>
      </c>
    </row>
    <row r="1193" spans="1:29" s="80" customFormat="1" ht="23.1" customHeight="1">
      <c r="A1193" s="80" t="s">
        <v>1096</v>
      </c>
      <c r="B1193" s="80" t="s">
        <v>26</v>
      </c>
      <c r="C1193" s="80" t="s">
        <v>27</v>
      </c>
      <c r="D1193" s="82" t="s">
        <v>28</v>
      </c>
      <c r="E1193" s="82" t="s">
        <v>28</v>
      </c>
      <c r="F1193" s="80" t="s">
        <v>111</v>
      </c>
      <c r="G1193" s="80" t="s">
        <v>167</v>
      </c>
      <c r="H1193" s="80" t="s">
        <v>8159</v>
      </c>
      <c r="I1193" s="82" t="s">
        <v>8161</v>
      </c>
      <c r="J1193" s="80">
        <v>7</v>
      </c>
      <c r="K1193" s="80">
        <v>12</v>
      </c>
      <c r="L1193" s="80">
        <v>2018</v>
      </c>
      <c r="M1193" s="76">
        <f t="shared" si="18"/>
        <v>43441</v>
      </c>
      <c r="N1193" s="80" t="s">
        <v>1122</v>
      </c>
      <c r="O1193" s="80">
        <v>19</v>
      </c>
      <c r="P1193" s="82" t="s">
        <v>4506</v>
      </c>
      <c r="Q1193" s="82" t="s">
        <v>4456</v>
      </c>
      <c r="R1193" s="82" t="s">
        <v>4507</v>
      </c>
      <c r="S1193" s="82" t="s">
        <v>4508</v>
      </c>
      <c r="T1193" s="82" t="s">
        <v>4456</v>
      </c>
      <c r="U1193" s="82" t="s">
        <v>4457</v>
      </c>
      <c r="V1193" s="82" t="s">
        <v>4457</v>
      </c>
      <c r="W1193" s="82" t="s">
        <v>173</v>
      </c>
      <c r="X1193" s="82" t="s">
        <v>4516</v>
      </c>
      <c r="Y1193" s="82" t="s">
        <v>4456</v>
      </c>
      <c r="Z1193" s="80" t="str">
        <f>IF(OR(R:R="",S:S=""),"Missing",IF(OR(S:S="Both EC and Condoms",S:S="Condom",S:S="EC"),"Yes",IF(AND(R:R&lt;&gt;"0: No Method",R:R&lt;&gt;"6: EC",R:R&lt;&gt;"5: Condoms"),"Yes","No")))</f>
        <v>No</v>
      </c>
      <c r="AA11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93" s="80" t="str">
        <f>IF(W:W="Pregnant","Pregnant",IF(AND(Z:Z="No",AA:AA="Yes"),"Adopter",IF(Z:Z="Yes","Continuing User",IF(AND(Z:Z="No",AA:AA="No"),"Non-user","Missing"))))</f>
        <v>Adopter</v>
      </c>
      <c r="AC1193" s="80">
        <f>VLOOKUP(N1193,Registration!O:P,2,FALSE)</f>
        <v>19</v>
      </c>
    </row>
    <row r="1194" spans="1:29" s="80" customFormat="1" ht="23.1" customHeight="1">
      <c r="A1194" s="80" t="s">
        <v>1096</v>
      </c>
      <c r="B1194" s="80" t="s">
        <v>26</v>
      </c>
      <c r="C1194" s="80" t="s">
        <v>27</v>
      </c>
      <c r="D1194" s="82" t="s">
        <v>28</v>
      </c>
      <c r="E1194" s="82" t="s">
        <v>28</v>
      </c>
      <c r="F1194" s="80" t="s">
        <v>111</v>
      </c>
      <c r="G1194" s="80" t="s">
        <v>167</v>
      </c>
      <c r="H1194" s="80" t="s">
        <v>8159</v>
      </c>
      <c r="I1194" s="82" t="s">
        <v>8161</v>
      </c>
      <c r="J1194" s="80">
        <v>7</v>
      </c>
      <c r="K1194" s="80">
        <v>12</v>
      </c>
      <c r="L1194" s="80">
        <v>2018</v>
      </c>
      <c r="M1194" s="76">
        <f t="shared" si="18"/>
        <v>43441</v>
      </c>
      <c r="N1194" s="80" t="s">
        <v>1124</v>
      </c>
      <c r="O1194" s="80">
        <v>19</v>
      </c>
      <c r="P1194" s="82" t="s">
        <v>4506</v>
      </c>
      <c r="Q1194" s="82" t="s">
        <v>4456</v>
      </c>
      <c r="R1194" s="82" t="s">
        <v>4507</v>
      </c>
      <c r="S1194" s="82" t="s">
        <v>4508</v>
      </c>
      <c r="T1194" s="82" t="s">
        <v>4456</v>
      </c>
      <c r="U1194" s="82" t="s">
        <v>4457</v>
      </c>
      <c r="V1194" s="82" t="s">
        <v>4457</v>
      </c>
      <c r="W1194" s="82" t="s">
        <v>173</v>
      </c>
      <c r="X1194" s="80" t="s">
        <v>4518</v>
      </c>
      <c r="Y1194" s="82" t="s">
        <v>4456</v>
      </c>
      <c r="Z1194" s="80" t="str">
        <f>IF(OR(R:R="",S:S=""),"Missing",IF(OR(S:S="Both EC and Condoms",S:S="Condom",S:S="EC"),"Yes",IF(AND(R:R&lt;&gt;"0: No Method",R:R&lt;&gt;"6: EC",R:R&lt;&gt;"5: Condoms"),"Yes","No")))</f>
        <v>No</v>
      </c>
      <c r="AA11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94" s="80" t="str">
        <f>IF(W:W="Pregnant","Pregnant",IF(AND(Z:Z="No",AA:AA="Yes"),"Adopter",IF(Z:Z="Yes","Continuing User",IF(AND(Z:Z="No",AA:AA="No"),"Non-user","Missing"))))</f>
        <v>Adopter</v>
      </c>
      <c r="AC1194" s="80">
        <f>VLOOKUP(N1194,Registration!O:P,2,FALSE)</f>
        <v>19</v>
      </c>
    </row>
    <row r="1195" spans="1:29" s="80" customFormat="1" ht="23.1" customHeight="1">
      <c r="A1195" s="80" t="s">
        <v>1096</v>
      </c>
      <c r="B1195" s="80" t="s">
        <v>26</v>
      </c>
      <c r="C1195" s="80" t="s">
        <v>27</v>
      </c>
      <c r="D1195" s="82" t="s">
        <v>28</v>
      </c>
      <c r="E1195" s="82" t="s">
        <v>28</v>
      </c>
      <c r="F1195" s="80" t="s">
        <v>111</v>
      </c>
      <c r="G1195" s="80" t="s">
        <v>167</v>
      </c>
      <c r="H1195" s="80" t="s">
        <v>8159</v>
      </c>
      <c r="I1195" s="82" t="s">
        <v>8161</v>
      </c>
      <c r="J1195" s="80">
        <v>7</v>
      </c>
      <c r="K1195" s="80">
        <v>12</v>
      </c>
      <c r="L1195" s="80">
        <v>2018</v>
      </c>
      <c r="M1195" s="76">
        <f t="shared" si="18"/>
        <v>43441</v>
      </c>
      <c r="N1195" s="80" t="s">
        <v>1125</v>
      </c>
      <c r="O1195" s="80">
        <v>19</v>
      </c>
      <c r="P1195" s="82" t="s">
        <v>4506</v>
      </c>
      <c r="Q1195" s="82" t="s">
        <v>4456</v>
      </c>
      <c r="R1195" s="82" t="s">
        <v>4507</v>
      </c>
      <c r="S1195" s="82" t="s">
        <v>4508</v>
      </c>
      <c r="T1195" s="82" t="s">
        <v>4456</v>
      </c>
      <c r="U1195" s="82" t="s">
        <v>4457</v>
      </c>
      <c r="V1195" s="82" t="s">
        <v>4457</v>
      </c>
      <c r="W1195" s="82" t="s">
        <v>173</v>
      </c>
      <c r="X1195" s="82" t="s">
        <v>4516</v>
      </c>
      <c r="Y1195" s="82" t="s">
        <v>4456</v>
      </c>
      <c r="Z1195" s="80" t="str">
        <f>IF(OR(R:R="",S:S=""),"Missing",IF(OR(S:S="Both EC and Condoms",S:S="Condom",S:S="EC"),"Yes",IF(AND(R:R&lt;&gt;"0: No Method",R:R&lt;&gt;"6: EC",R:R&lt;&gt;"5: Condoms"),"Yes","No")))</f>
        <v>No</v>
      </c>
      <c r="AA11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95" s="80" t="str">
        <f>IF(W:W="Pregnant","Pregnant",IF(AND(Z:Z="No",AA:AA="Yes"),"Adopter",IF(Z:Z="Yes","Continuing User",IF(AND(Z:Z="No",AA:AA="No"),"Non-user","Missing"))))</f>
        <v>Adopter</v>
      </c>
      <c r="AC1195" s="80">
        <f>VLOOKUP(N1195,Registration!O:P,2,FALSE)</f>
        <v>19</v>
      </c>
    </row>
    <row r="1196" spans="1:29" s="80" customFormat="1" ht="23.1" customHeight="1">
      <c r="A1196" s="80" t="s">
        <v>1096</v>
      </c>
      <c r="B1196" s="80" t="s">
        <v>26</v>
      </c>
      <c r="C1196" s="80" t="s">
        <v>27</v>
      </c>
      <c r="D1196" s="82" t="s">
        <v>28</v>
      </c>
      <c r="E1196" s="82" t="s">
        <v>28</v>
      </c>
      <c r="F1196" s="80" t="s">
        <v>111</v>
      </c>
      <c r="G1196" s="80" t="s">
        <v>167</v>
      </c>
      <c r="H1196" s="80" t="s">
        <v>8159</v>
      </c>
      <c r="I1196" s="80" t="s">
        <v>8160</v>
      </c>
      <c r="J1196" s="80">
        <v>8</v>
      </c>
      <c r="K1196" s="80">
        <v>12</v>
      </c>
      <c r="L1196" s="80">
        <v>2018</v>
      </c>
      <c r="M1196" s="76">
        <f t="shared" si="18"/>
        <v>43442</v>
      </c>
      <c r="N1196" s="80" t="s">
        <v>874</v>
      </c>
      <c r="O1196" s="80">
        <v>19</v>
      </c>
      <c r="P1196" s="82" t="s">
        <v>4506</v>
      </c>
      <c r="Q1196" s="82" t="s">
        <v>4456</v>
      </c>
      <c r="R1196" s="82" t="s">
        <v>4507</v>
      </c>
      <c r="S1196" s="82" t="s">
        <v>4508</v>
      </c>
      <c r="T1196" s="82" t="s">
        <v>4456</v>
      </c>
      <c r="U1196" s="82" t="s">
        <v>4457</v>
      </c>
      <c r="V1196" s="82" t="s">
        <v>4457</v>
      </c>
      <c r="W1196" s="82" t="s">
        <v>173</v>
      </c>
      <c r="X1196" s="82" t="s">
        <v>4516</v>
      </c>
      <c r="Y1196" s="82" t="s">
        <v>4456</v>
      </c>
      <c r="Z1196" s="80" t="str">
        <f>IF(OR(R:R="",S:S=""),"Missing",IF(OR(S:S="Both EC and Condoms",S:S="Condom",S:S="EC"),"Yes",IF(AND(R:R&lt;&gt;"0: No Method",R:R&lt;&gt;"6: EC",R:R&lt;&gt;"5: Condoms"),"Yes","No")))</f>
        <v>No</v>
      </c>
      <c r="AA11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96" s="80" t="str">
        <f>IF(W:W="Pregnant","Pregnant",IF(AND(Z:Z="No",AA:AA="Yes"),"Adopter",IF(Z:Z="Yes","Continuing User",IF(AND(Z:Z="No",AA:AA="No"),"Non-user","Missing"))))</f>
        <v>Adopter</v>
      </c>
      <c r="AC1196" s="80">
        <f>VLOOKUP(N1196,Registration!O:P,2,FALSE)</f>
        <v>19</v>
      </c>
    </row>
    <row r="1197" spans="1:29" s="80" customFormat="1" ht="23.1" customHeight="1">
      <c r="A1197" s="80" t="s">
        <v>1096</v>
      </c>
      <c r="B1197" s="80" t="s">
        <v>26</v>
      </c>
      <c r="C1197" s="80" t="s">
        <v>27</v>
      </c>
      <c r="D1197" s="82" t="s">
        <v>28</v>
      </c>
      <c r="E1197" s="82" t="s">
        <v>28</v>
      </c>
      <c r="F1197" s="80" t="s">
        <v>111</v>
      </c>
      <c r="G1197" s="80" t="s">
        <v>167</v>
      </c>
      <c r="H1197" s="80" t="s">
        <v>8159</v>
      </c>
      <c r="I1197" s="80" t="s">
        <v>8160</v>
      </c>
      <c r="J1197" s="80">
        <v>8</v>
      </c>
      <c r="K1197" s="80">
        <v>12</v>
      </c>
      <c r="L1197" s="80">
        <v>2018</v>
      </c>
      <c r="M1197" s="76">
        <f t="shared" si="18"/>
        <v>43442</v>
      </c>
      <c r="N1197" s="80" t="s">
        <v>1127</v>
      </c>
      <c r="O1197" s="80">
        <v>18</v>
      </c>
      <c r="P1197" s="82" t="s">
        <v>4506</v>
      </c>
      <c r="Q1197" s="82" t="s">
        <v>4456</v>
      </c>
      <c r="R1197" s="82" t="s">
        <v>4507</v>
      </c>
      <c r="S1197" s="82" t="s">
        <v>4508</v>
      </c>
      <c r="T1197" s="82" t="s">
        <v>4456</v>
      </c>
      <c r="U1197" s="82" t="s">
        <v>4457</v>
      </c>
      <c r="V1197" s="82" t="s">
        <v>4457</v>
      </c>
      <c r="W1197" s="82" t="s">
        <v>173</v>
      </c>
      <c r="X1197" s="80" t="s">
        <v>4518</v>
      </c>
      <c r="Y1197" s="82" t="s">
        <v>4456</v>
      </c>
      <c r="Z1197" s="80" t="str">
        <f>IF(OR(R:R="",S:S=""),"Missing",IF(OR(S:S="Both EC and Condoms",S:S="Condom",S:S="EC"),"Yes",IF(AND(R:R&lt;&gt;"0: No Method",R:R&lt;&gt;"6: EC",R:R&lt;&gt;"5: Condoms"),"Yes","No")))</f>
        <v>No</v>
      </c>
      <c r="AA11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97" s="80" t="str">
        <f>IF(W:W="Pregnant","Pregnant",IF(AND(Z:Z="No",AA:AA="Yes"),"Adopter",IF(Z:Z="Yes","Continuing User",IF(AND(Z:Z="No",AA:AA="No"),"Non-user","Missing"))))</f>
        <v>Adopter</v>
      </c>
      <c r="AC1197" s="80">
        <f>VLOOKUP(N1197,Registration!O:P,2,FALSE)</f>
        <v>18</v>
      </c>
    </row>
    <row r="1198" spans="1:29" s="80" customFormat="1" ht="23.1" customHeight="1">
      <c r="A1198" s="80" t="s">
        <v>1096</v>
      </c>
      <c r="B1198" s="80" t="s">
        <v>26</v>
      </c>
      <c r="C1198" s="80" t="s">
        <v>27</v>
      </c>
      <c r="D1198" s="82" t="s">
        <v>28</v>
      </c>
      <c r="E1198" s="82" t="s">
        <v>28</v>
      </c>
      <c r="F1198" s="80" t="s">
        <v>111</v>
      </c>
      <c r="G1198" s="80" t="s">
        <v>167</v>
      </c>
      <c r="H1198" s="80" t="s">
        <v>8159</v>
      </c>
      <c r="I1198" s="80" t="s">
        <v>8160</v>
      </c>
      <c r="J1198" s="80">
        <v>8</v>
      </c>
      <c r="K1198" s="80">
        <v>12</v>
      </c>
      <c r="L1198" s="80">
        <v>2018</v>
      </c>
      <c r="M1198" s="76">
        <f t="shared" si="18"/>
        <v>43442</v>
      </c>
      <c r="N1198" s="80" t="s">
        <v>1051</v>
      </c>
      <c r="O1198" s="80">
        <v>18</v>
      </c>
      <c r="P1198" s="82" t="s">
        <v>4506</v>
      </c>
      <c r="Q1198" s="82" t="s">
        <v>4456</v>
      </c>
      <c r="R1198" s="82" t="s">
        <v>4507</v>
      </c>
      <c r="S1198" s="82" t="s">
        <v>4508</v>
      </c>
      <c r="T1198" s="82" t="s">
        <v>4456</v>
      </c>
      <c r="U1198" s="82" t="s">
        <v>4457</v>
      </c>
      <c r="V1198" s="82" t="s">
        <v>4457</v>
      </c>
      <c r="W1198" s="82" t="s">
        <v>173</v>
      </c>
      <c r="X1198" s="82" t="s">
        <v>4516</v>
      </c>
      <c r="Y1198" s="82" t="s">
        <v>4456</v>
      </c>
      <c r="Z1198" s="80" t="str">
        <f>IF(OR(R:R="",S:S=""),"Missing",IF(OR(S:S="Both EC and Condoms",S:S="Condom",S:S="EC"),"Yes",IF(AND(R:R&lt;&gt;"0: No Method",R:R&lt;&gt;"6: EC",R:R&lt;&gt;"5: Condoms"),"Yes","No")))</f>
        <v>No</v>
      </c>
      <c r="AA11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98" s="80" t="str">
        <f>IF(W:W="Pregnant","Pregnant",IF(AND(Z:Z="No",AA:AA="Yes"),"Adopter",IF(Z:Z="Yes","Continuing User",IF(AND(Z:Z="No",AA:AA="No"),"Non-user","Missing"))))</f>
        <v>Adopter</v>
      </c>
      <c r="AC1198" s="80">
        <f>VLOOKUP(N1198,Registration!O:P,2,FALSE)</f>
        <v>19</v>
      </c>
    </row>
    <row r="1199" spans="1:29" s="80" customFormat="1" ht="23.1" customHeight="1">
      <c r="A1199" s="80" t="s">
        <v>1096</v>
      </c>
      <c r="B1199" s="80" t="s">
        <v>26</v>
      </c>
      <c r="C1199" s="80" t="s">
        <v>27</v>
      </c>
      <c r="D1199" s="82" t="s">
        <v>28</v>
      </c>
      <c r="E1199" s="82" t="s">
        <v>28</v>
      </c>
      <c r="F1199" s="80" t="s">
        <v>111</v>
      </c>
      <c r="G1199" s="80" t="s">
        <v>167</v>
      </c>
      <c r="H1199" s="80" t="s">
        <v>8159</v>
      </c>
      <c r="I1199" s="80" t="s">
        <v>8160</v>
      </c>
      <c r="J1199" s="80">
        <v>8</v>
      </c>
      <c r="K1199" s="80">
        <v>12</v>
      </c>
      <c r="L1199" s="80">
        <v>2018</v>
      </c>
      <c r="M1199" s="76">
        <f t="shared" si="18"/>
        <v>43442</v>
      </c>
      <c r="N1199" s="80" t="s">
        <v>1130</v>
      </c>
      <c r="O1199" s="80">
        <v>16</v>
      </c>
      <c r="P1199" s="82" t="s">
        <v>4506</v>
      </c>
      <c r="Q1199" s="82" t="s">
        <v>4456</v>
      </c>
      <c r="R1199" s="82" t="s">
        <v>4507</v>
      </c>
      <c r="S1199" s="82" t="s">
        <v>4508</v>
      </c>
      <c r="T1199" s="82" t="s">
        <v>4456</v>
      </c>
      <c r="U1199" s="82" t="s">
        <v>4456</v>
      </c>
      <c r="V1199" s="80" t="s">
        <v>4456</v>
      </c>
      <c r="W1199" s="82" t="s">
        <v>173</v>
      </c>
      <c r="X1199" s="80" t="s">
        <v>4518</v>
      </c>
      <c r="Y1199" s="82" t="s">
        <v>4456</v>
      </c>
      <c r="Z1199" s="80" t="str">
        <f>IF(OR(R:R="",S:S=""),"Missing",IF(OR(S:S="Both EC and Condoms",S:S="Condom",S:S="EC"),"Yes",IF(AND(R:R&lt;&gt;"0: No Method",R:R&lt;&gt;"6: EC",R:R&lt;&gt;"5: Condoms"),"Yes","No")))</f>
        <v>No</v>
      </c>
      <c r="AA11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99" s="80" t="str">
        <f>IF(W:W="Pregnant","Pregnant",IF(AND(Z:Z="No",AA:AA="Yes"),"Adopter",IF(Z:Z="Yes","Continuing User",IF(AND(Z:Z="No",AA:AA="No"),"Non-user","Missing"))))</f>
        <v>Adopter</v>
      </c>
      <c r="AC1199" s="80">
        <f>VLOOKUP(N1199,Registration!O:P,2,FALSE)</f>
        <v>16</v>
      </c>
    </row>
    <row r="1200" spans="1:29" s="80" customFormat="1" ht="23.1" customHeight="1">
      <c r="A1200" s="80" t="s">
        <v>1096</v>
      </c>
      <c r="B1200" s="80" t="s">
        <v>26</v>
      </c>
      <c r="C1200" s="80" t="s">
        <v>27</v>
      </c>
      <c r="D1200" s="82" t="s">
        <v>28</v>
      </c>
      <c r="E1200" s="82" t="s">
        <v>28</v>
      </c>
      <c r="F1200" s="80" t="s">
        <v>111</v>
      </c>
      <c r="G1200" s="80" t="s">
        <v>167</v>
      </c>
      <c r="H1200" s="80" t="s">
        <v>8159</v>
      </c>
      <c r="I1200" s="80" t="s">
        <v>8160</v>
      </c>
      <c r="J1200" s="80">
        <v>8</v>
      </c>
      <c r="K1200" s="80">
        <v>12</v>
      </c>
      <c r="L1200" s="80">
        <v>2018</v>
      </c>
      <c r="M1200" s="76">
        <f t="shared" si="18"/>
        <v>43442</v>
      </c>
      <c r="N1200" s="80" t="s">
        <v>711</v>
      </c>
      <c r="O1200" s="80">
        <v>18</v>
      </c>
      <c r="P1200" s="82" t="s">
        <v>4506</v>
      </c>
      <c r="Q1200" s="82" t="s">
        <v>4456</v>
      </c>
      <c r="R1200" s="82" t="s">
        <v>4507</v>
      </c>
      <c r="S1200" s="82" t="s">
        <v>4508</v>
      </c>
      <c r="T1200" s="82" t="s">
        <v>4456</v>
      </c>
      <c r="U1200" s="82" t="s">
        <v>4457</v>
      </c>
      <c r="V1200" s="82" t="s">
        <v>4457</v>
      </c>
      <c r="W1200" s="82" t="s">
        <v>173</v>
      </c>
      <c r="X1200" s="82" t="s">
        <v>4516</v>
      </c>
      <c r="Y1200" s="82" t="s">
        <v>4456</v>
      </c>
      <c r="Z1200" s="80" t="str">
        <f>IF(OR(R:R="",S:S=""),"Missing",IF(OR(S:S="Both EC and Condoms",S:S="Condom",S:S="EC"),"Yes",IF(AND(R:R&lt;&gt;"0: No Method",R:R&lt;&gt;"6: EC",R:R&lt;&gt;"5: Condoms"),"Yes","No")))</f>
        <v>No</v>
      </c>
      <c r="AA12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00" s="80" t="str">
        <f>IF(W:W="Pregnant","Pregnant",IF(AND(Z:Z="No",AA:AA="Yes"),"Adopter",IF(Z:Z="Yes","Continuing User",IF(AND(Z:Z="No",AA:AA="No"),"Non-user","Missing"))))</f>
        <v>Adopter</v>
      </c>
      <c r="AC1200" s="80">
        <f>VLOOKUP(N1200,Registration!O:P,2,FALSE)</f>
        <v>19</v>
      </c>
    </row>
    <row r="1201" spans="1:29" s="80" customFormat="1" ht="23.1" customHeight="1">
      <c r="A1201" s="80" t="s">
        <v>1096</v>
      </c>
      <c r="B1201" s="80" t="s">
        <v>26</v>
      </c>
      <c r="C1201" s="80" t="s">
        <v>27</v>
      </c>
      <c r="D1201" s="82" t="s">
        <v>28</v>
      </c>
      <c r="E1201" s="82" t="s">
        <v>28</v>
      </c>
      <c r="F1201" s="80" t="s">
        <v>111</v>
      </c>
      <c r="G1201" s="80" t="s">
        <v>167</v>
      </c>
      <c r="H1201" s="80" t="s">
        <v>8159</v>
      </c>
      <c r="I1201" s="80" t="s">
        <v>8160</v>
      </c>
      <c r="J1201" s="80">
        <v>8</v>
      </c>
      <c r="K1201" s="80">
        <v>12</v>
      </c>
      <c r="L1201" s="80">
        <v>2018</v>
      </c>
      <c r="M1201" s="76">
        <f t="shared" si="18"/>
        <v>43442</v>
      </c>
      <c r="N1201" s="80" t="s">
        <v>1038</v>
      </c>
      <c r="O1201" s="80">
        <v>19</v>
      </c>
      <c r="P1201" s="82" t="s">
        <v>4506</v>
      </c>
      <c r="Q1201" s="82" t="s">
        <v>4456</v>
      </c>
      <c r="R1201" s="82" t="s">
        <v>4507</v>
      </c>
      <c r="S1201" s="82" t="s">
        <v>4508</v>
      </c>
      <c r="T1201" s="82" t="s">
        <v>4456</v>
      </c>
      <c r="U1201" s="82" t="s">
        <v>4457</v>
      </c>
      <c r="V1201" s="82" t="s">
        <v>4457</v>
      </c>
      <c r="W1201" s="82" t="s">
        <v>173</v>
      </c>
      <c r="X1201" s="82" t="s">
        <v>4516</v>
      </c>
      <c r="Y1201" s="82" t="s">
        <v>4456</v>
      </c>
      <c r="Z1201" s="80" t="str">
        <f>IF(OR(R:R="",S:S=""),"Missing",IF(OR(S:S="Both EC and Condoms",S:S="Condom",S:S="EC"),"Yes",IF(AND(R:R&lt;&gt;"0: No Method",R:R&lt;&gt;"6: EC",R:R&lt;&gt;"5: Condoms"),"Yes","No")))</f>
        <v>No</v>
      </c>
      <c r="AA12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01" s="80" t="str">
        <f>IF(W:W="Pregnant","Pregnant",IF(AND(Z:Z="No",AA:AA="Yes"),"Adopter",IF(Z:Z="Yes","Continuing User",IF(AND(Z:Z="No",AA:AA="No"),"Non-user","Missing"))))</f>
        <v>Adopter</v>
      </c>
      <c r="AC1201" s="80">
        <f>VLOOKUP(N1201,Registration!O:P,2,FALSE)</f>
        <v>19</v>
      </c>
    </row>
    <row r="1202" spans="1:29" s="80" customFormat="1" ht="23.1" customHeight="1">
      <c r="A1202" s="80" t="s">
        <v>1096</v>
      </c>
      <c r="B1202" s="80" t="s">
        <v>26</v>
      </c>
      <c r="C1202" s="80" t="s">
        <v>27</v>
      </c>
      <c r="D1202" s="82" t="s">
        <v>28</v>
      </c>
      <c r="E1202" s="82" t="s">
        <v>28</v>
      </c>
      <c r="F1202" s="80" t="s">
        <v>111</v>
      </c>
      <c r="G1202" s="80" t="s">
        <v>167</v>
      </c>
      <c r="H1202" s="80" t="s">
        <v>8159</v>
      </c>
      <c r="I1202" s="80" t="s">
        <v>8160</v>
      </c>
      <c r="J1202" s="80">
        <v>8</v>
      </c>
      <c r="K1202" s="80">
        <v>12</v>
      </c>
      <c r="L1202" s="80">
        <v>2018</v>
      </c>
      <c r="M1202" s="76">
        <f t="shared" si="18"/>
        <v>43442</v>
      </c>
      <c r="N1202" s="80" t="s">
        <v>192</v>
      </c>
      <c r="O1202" s="80">
        <v>17</v>
      </c>
      <c r="P1202" s="82" t="s">
        <v>4506</v>
      </c>
      <c r="Q1202" s="82" t="s">
        <v>4456</v>
      </c>
      <c r="R1202" s="82" t="s">
        <v>4507</v>
      </c>
      <c r="S1202" s="82" t="s">
        <v>4508</v>
      </c>
      <c r="T1202" s="82" t="s">
        <v>4456</v>
      </c>
      <c r="U1202" s="82" t="s">
        <v>4456</v>
      </c>
      <c r="V1202" s="80" t="s">
        <v>4456</v>
      </c>
      <c r="W1202" s="82" t="s">
        <v>173</v>
      </c>
      <c r="X1202" s="82" t="s">
        <v>4515</v>
      </c>
      <c r="Y1202" s="82" t="s">
        <v>4456</v>
      </c>
      <c r="Z1202" s="80" t="str">
        <f>IF(OR(R:R="",S:S=""),"Missing",IF(OR(S:S="Both EC and Condoms",S:S="Condom",S:S="EC"),"Yes",IF(AND(R:R&lt;&gt;"0: No Method",R:R&lt;&gt;"6: EC",R:R&lt;&gt;"5: Condoms"),"Yes","No")))</f>
        <v>No</v>
      </c>
      <c r="AA12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02" s="80" t="str">
        <f>IF(W:W="Pregnant","Pregnant",IF(AND(Z:Z="No",AA:AA="Yes"),"Adopter",IF(Z:Z="Yes","Continuing User",IF(AND(Z:Z="No",AA:AA="No"),"Non-user","Missing"))))</f>
        <v>Adopter</v>
      </c>
      <c r="AC1202" s="80">
        <f>VLOOKUP(N1202,Registration!O:P,2,FALSE)</f>
        <v>19</v>
      </c>
    </row>
    <row r="1203" spans="1:29" s="80" customFormat="1" ht="23.1" customHeight="1">
      <c r="A1203" s="80" t="s">
        <v>1096</v>
      </c>
      <c r="B1203" s="80" t="s">
        <v>26</v>
      </c>
      <c r="C1203" s="80" t="s">
        <v>27</v>
      </c>
      <c r="D1203" s="82" t="s">
        <v>28</v>
      </c>
      <c r="E1203" s="82" t="s">
        <v>28</v>
      </c>
      <c r="F1203" s="80" t="s">
        <v>111</v>
      </c>
      <c r="G1203" s="80" t="s">
        <v>167</v>
      </c>
      <c r="H1203" s="80" t="s">
        <v>8159</v>
      </c>
      <c r="I1203" s="80" t="s">
        <v>8160</v>
      </c>
      <c r="J1203" s="80">
        <v>8</v>
      </c>
      <c r="K1203" s="80">
        <v>12</v>
      </c>
      <c r="L1203" s="80">
        <v>2018</v>
      </c>
      <c r="M1203" s="76">
        <f t="shared" si="18"/>
        <v>43442</v>
      </c>
      <c r="N1203" s="80" t="s">
        <v>1136</v>
      </c>
      <c r="O1203" s="80">
        <v>18</v>
      </c>
      <c r="P1203" s="82" t="s">
        <v>4506</v>
      </c>
      <c r="Q1203" s="82" t="s">
        <v>4456</v>
      </c>
      <c r="R1203" s="82" t="s">
        <v>4507</v>
      </c>
      <c r="S1203" s="82" t="s">
        <v>4508</v>
      </c>
      <c r="T1203" s="82" t="s">
        <v>4456</v>
      </c>
      <c r="U1203" s="82" t="s">
        <v>4457</v>
      </c>
      <c r="V1203" s="82" t="s">
        <v>4457</v>
      </c>
      <c r="W1203" s="82" t="s">
        <v>173</v>
      </c>
      <c r="X1203" s="80" t="s">
        <v>4518</v>
      </c>
      <c r="Y1203" s="82" t="s">
        <v>4456</v>
      </c>
      <c r="Z1203" s="80" t="str">
        <f>IF(OR(R:R="",S:S=""),"Missing",IF(OR(S:S="Both EC and Condoms",S:S="Condom",S:S="EC"),"Yes",IF(AND(R:R&lt;&gt;"0: No Method",R:R&lt;&gt;"6: EC",R:R&lt;&gt;"5: Condoms"),"Yes","No")))</f>
        <v>No</v>
      </c>
      <c r="AA12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03" s="80" t="str">
        <f>IF(W:W="Pregnant","Pregnant",IF(AND(Z:Z="No",AA:AA="Yes"),"Adopter",IF(Z:Z="Yes","Continuing User",IF(AND(Z:Z="No",AA:AA="No"),"Non-user","Missing"))))</f>
        <v>Adopter</v>
      </c>
      <c r="AC1203" s="80">
        <f>VLOOKUP(N1203,Registration!O:P,2,FALSE)</f>
        <v>18</v>
      </c>
    </row>
    <row r="1204" spans="1:29" s="80" customFormat="1" ht="23.1" customHeight="1">
      <c r="A1204" s="80" t="s">
        <v>1096</v>
      </c>
      <c r="B1204" s="80" t="s">
        <v>26</v>
      </c>
      <c r="C1204" s="80" t="s">
        <v>27</v>
      </c>
      <c r="D1204" s="82" t="s">
        <v>28</v>
      </c>
      <c r="E1204" s="82" t="s">
        <v>28</v>
      </c>
      <c r="F1204" s="80" t="s">
        <v>111</v>
      </c>
      <c r="G1204" s="80" t="s">
        <v>167</v>
      </c>
      <c r="H1204" s="80" t="s">
        <v>8159</v>
      </c>
      <c r="I1204" s="80" t="s">
        <v>8160</v>
      </c>
      <c r="J1204" s="80">
        <v>8</v>
      </c>
      <c r="K1204" s="80">
        <v>12</v>
      </c>
      <c r="L1204" s="80">
        <v>2018</v>
      </c>
      <c r="M1204" s="76">
        <f t="shared" si="18"/>
        <v>43442</v>
      </c>
      <c r="N1204" s="80" t="s">
        <v>339</v>
      </c>
      <c r="O1204" s="80">
        <v>19</v>
      </c>
      <c r="P1204" s="82" t="s">
        <v>4506</v>
      </c>
      <c r="Q1204" s="82" t="s">
        <v>4456</v>
      </c>
      <c r="R1204" s="82" t="s">
        <v>4507</v>
      </c>
      <c r="S1204" s="82" t="s">
        <v>4508</v>
      </c>
      <c r="T1204" s="82" t="s">
        <v>4456</v>
      </c>
      <c r="U1204" s="82" t="s">
        <v>4457</v>
      </c>
      <c r="V1204" s="82" t="s">
        <v>4457</v>
      </c>
      <c r="W1204" s="82" t="s">
        <v>173</v>
      </c>
      <c r="X1204" s="82" t="s">
        <v>4516</v>
      </c>
      <c r="Y1204" s="82" t="s">
        <v>4456</v>
      </c>
      <c r="Z1204" s="80" t="str">
        <f>IF(OR(R:R="",S:S=""),"Missing",IF(OR(S:S="Both EC and Condoms",S:S="Condom",S:S="EC"),"Yes",IF(AND(R:R&lt;&gt;"0: No Method",R:R&lt;&gt;"6: EC",R:R&lt;&gt;"5: Condoms"),"Yes","No")))</f>
        <v>No</v>
      </c>
      <c r="AA12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04" s="80" t="str">
        <f>IF(W:W="Pregnant","Pregnant",IF(AND(Z:Z="No",AA:AA="Yes"),"Adopter",IF(Z:Z="Yes","Continuing User",IF(AND(Z:Z="No",AA:AA="No"),"Non-user","Missing"))))</f>
        <v>Adopter</v>
      </c>
      <c r="AC1204" s="80">
        <f>VLOOKUP(N1204,Registration!O:P,2,FALSE)</f>
        <v>19</v>
      </c>
    </row>
    <row r="1205" spans="1:29" s="80" customFormat="1" ht="23.1" customHeight="1">
      <c r="A1205" s="80" t="s">
        <v>1096</v>
      </c>
      <c r="B1205" s="80" t="s">
        <v>26</v>
      </c>
      <c r="C1205" s="80" t="s">
        <v>27</v>
      </c>
      <c r="D1205" s="82" t="s">
        <v>28</v>
      </c>
      <c r="E1205" s="82" t="s">
        <v>28</v>
      </c>
      <c r="F1205" s="80" t="s">
        <v>111</v>
      </c>
      <c r="G1205" s="80" t="s">
        <v>167</v>
      </c>
      <c r="H1205" s="80" t="s">
        <v>8159</v>
      </c>
      <c r="I1205" s="80" t="s">
        <v>8160</v>
      </c>
      <c r="J1205" s="80">
        <v>8</v>
      </c>
      <c r="K1205" s="80">
        <v>12</v>
      </c>
      <c r="L1205" s="80">
        <v>2018</v>
      </c>
      <c r="M1205" s="76">
        <f t="shared" si="18"/>
        <v>43442</v>
      </c>
      <c r="N1205" s="80" t="s">
        <v>1138</v>
      </c>
      <c r="O1205" s="80">
        <v>18</v>
      </c>
      <c r="P1205" s="82" t="s">
        <v>4506</v>
      </c>
      <c r="Q1205" s="82" t="s">
        <v>4456</v>
      </c>
      <c r="R1205" s="82" t="s">
        <v>4507</v>
      </c>
      <c r="S1205" s="82" t="s">
        <v>4508</v>
      </c>
      <c r="T1205" s="82" t="s">
        <v>4456</v>
      </c>
      <c r="U1205" s="82" t="s">
        <v>4457</v>
      </c>
      <c r="V1205" s="82" t="s">
        <v>4457</v>
      </c>
      <c r="W1205" s="82" t="s">
        <v>173</v>
      </c>
      <c r="X1205" s="80" t="s">
        <v>4518</v>
      </c>
      <c r="Y1205" s="82" t="s">
        <v>4456</v>
      </c>
      <c r="Z1205" s="80" t="str">
        <f>IF(OR(R:R="",S:S=""),"Missing",IF(OR(S:S="Both EC and Condoms",S:S="Condom",S:S="EC"),"Yes",IF(AND(R:R&lt;&gt;"0: No Method",R:R&lt;&gt;"6: EC",R:R&lt;&gt;"5: Condoms"),"Yes","No")))</f>
        <v>No</v>
      </c>
      <c r="AA12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05" s="80" t="str">
        <f>IF(W:W="Pregnant","Pregnant",IF(AND(Z:Z="No",AA:AA="Yes"),"Adopter",IF(Z:Z="Yes","Continuing User",IF(AND(Z:Z="No",AA:AA="No"),"Non-user","Missing"))))</f>
        <v>Adopter</v>
      </c>
      <c r="AC1205" s="80">
        <f>VLOOKUP(N1205,Registration!O:P,2,FALSE)</f>
        <v>18</v>
      </c>
    </row>
    <row r="1206" spans="1:29" s="80" customFormat="1" ht="23.1" customHeight="1">
      <c r="A1206" s="80" t="s">
        <v>1096</v>
      </c>
      <c r="B1206" s="80" t="s">
        <v>26</v>
      </c>
      <c r="C1206" s="80" t="s">
        <v>27</v>
      </c>
      <c r="D1206" s="82" t="s">
        <v>28</v>
      </c>
      <c r="E1206" s="82" t="s">
        <v>28</v>
      </c>
      <c r="F1206" s="80" t="s">
        <v>111</v>
      </c>
      <c r="G1206" s="80" t="s">
        <v>167</v>
      </c>
      <c r="H1206" s="80" t="s">
        <v>8159</v>
      </c>
      <c r="I1206" s="80" t="s">
        <v>8160</v>
      </c>
      <c r="J1206" s="80">
        <v>8</v>
      </c>
      <c r="K1206" s="80">
        <v>12</v>
      </c>
      <c r="L1206" s="80">
        <v>2018</v>
      </c>
      <c r="M1206" s="76">
        <f t="shared" si="18"/>
        <v>43442</v>
      </c>
      <c r="N1206" s="80" t="s">
        <v>577</v>
      </c>
      <c r="O1206" s="80">
        <v>19</v>
      </c>
      <c r="P1206" s="82" t="s">
        <v>4506</v>
      </c>
      <c r="Q1206" s="82" t="s">
        <v>4456</v>
      </c>
      <c r="R1206" s="82" t="s">
        <v>4507</v>
      </c>
      <c r="S1206" s="82" t="s">
        <v>4508</v>
      </c>
      <c r="T1206" s="82" t="s">
        <v>4456</v>
      </c>
      <c r="U1206" s="82" t="s">
        <v>4457</v>
      </c>
      <c r="V1206" s="82" t="s">
        <v>4457</v>
      </c>
      <c r="W1206" s="82" t="s">
        <v>173</v>
      </c>
      <c r="X1206" s="82" t="s">
        <v>4516</v>
      </c>
      <c r="Y1206" s="82" t="s">
        <v>4456</v>
      </c>
      <c r="Z1206" s="80" t="str">
        <f>IF(OR(R:R="",S:S=""),"Missing",IF(OR(S:S="Both EC and Condoms",S:S="Condom",S:S="EC"),"Yes",IF(AND(R:R&lt;&gt;"0: No Method",R:R&lt;&gt;"6: EC",R:R&lt;&gt;"5: Condoms"),"Yes","No")))</f>
        <v>No</v>
      </c>
      <c r="AA12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06" s="80" t="str">
        <f>IF(W:W="Pregnant","Pregnant",IF(AND(Z:Z="No",AA:AA="Yes"),"Adopter",IF(Z:Z="Yes","Continuing User",IF(AND(Z:Z="No",AA:AA="No"),"Non-user","Missing"))))</f>
        <v>Adopter</v>
      </c>
      <c r="AC1206" s="80">
        <f>VLOOKUP(N1206,Registration!O:P,2,FALSE)</f>
        <v>19</v>
      </c>
    </row>
    <row r="1207" spans="1:29" s="80" customFormat="1" ht="23.1" customHeight="1">
      <c r="A1207" s="80" t="s">
        <v>1096</v>
      </c>
      <c r="B1207" s="80" t="s">
        <v>26</v>
      </c>
      <c r="C1207" s="80" t="s">
        <v>27</v>
      </c>
      <c r="D1207" s="82" t="s">
        <v>28</v>
      </c>
      <c r="E1207" s="82" t="s">
        <v>28</v>
      </c>
      <c r="F1207" s="80" t="s">
        <v>111</v>
      </c>
      <c r="G1207" s="80" t="s">
        <v>167</v>
      </c>
      <c r="H1207" s="80" t="s">
        <v>8159</v>
      </c>
      <c r="I1207" s="80" t="s">
        <v>8160</v>
      </c>
      <c r="J1207" s="80">
        <v>8</v>
      </c>
      <c r="K1207" s="80">
        <v>12</v>
      </c>
      <c r="L1207" s="80">
        <v>2018</v>
      </c>
      <c r="M1207" s="76">
        <f t="shared" si="18"/>
        <v>43442</v>
      </c>
      <c r="N1207" s="80" t="s">
        <v>814</v>
      </c>
      <c r="O1207" s="80">
        <v>17</v>
      </c>
      <c r="P1207" s="82" t="s">
        <v>4506</v>
      </c>
      <c r="Q1207" s="82" t="s">
        <v>4456</v>
      </c>
      <c r="R1207" s="82" t="s">
        <v>4507</v>
      </c>
      <c r="S1207" s="82" t="s">
        <v>4508</v>
      </c>
      <c r="T1207" s="82" t="s">
        <v>4456</v>
      </c>
      <c r="U1207" s="82" t="s">
        <v>4456</v>
      </c>
      <c r="V1207" s="80" t="s">
        <v>4456</v>
      </c>
      <c r="W1207" s="82" t="s">
        <v>173</v>
      </c>
      <c r="X1207" s="82" t="s">
        <v>4515</v>
      </c>
      <c r="Y1207" s="82" t="s">
        <v>4456</v>
      </c>
      <c r="Z1207" s="80" t="str">
        <f>IF(OR(R:R="",S:S=""),"Missing",IF(OR(S:S="Both EC and Condoms",S:S="Condom",S:S="EC"),"Yes",IF(AND(R:R&lt;&gt;"0: No Method",R:R&lt;&gt;"6: EC",R:R&lt;&gt;"5: Condoms"),"Yes","No")))</f>
        <v>No</v>
      </c>
      <c r="AA12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07" s="80" t="str">
        <f>IF(W:W="Pregnant","Pregnant",IF(AND(Z:Z="No",AA:AA="Yes"),"Adopter",IF(Z:Z="Yes","Continuing User",IF(AND(Z:Z="No",AA:AA="No"),"Non-user","Missing"))))</f>
        <v>Adopter</v>
      </c>
      <c r="AC1207" s="80">
        <f>VLOOKUP(N1207,Registration!O:P,2,FALSE)</f>
        <v>19</v>
      </c>
    </row>
    <row r="1208" spans="1:29" s="80" customFormat="1" ht="23.1" customHeight="1">
      <c r="A1208" s="80" t="s">
        <v>1140</v>
      </c>
      <c r="B1208" s="80" t="s">
        <v>26</v>
      </c>
      <c r="C1208" s="80" t="s">
        <v>27</v>
      </c>
      <c r="D1208" s="82" t="s">
        <v>28</v>
      </c>
      <c r="E1208" s="82" t="s">
        <v>28</v>
      </c>
      <c r="F1208" s="80" t="s">
        <v>111</v>
      </c>
      <c r="G1208" s="80" t="s">
        <v>167</v>
      </c>
      <c r="H1208" s="80" t="s">
        <v>8159</v>
      </c>
      <c r="I1208" s="82" t="s">
        <v>8161</v>
      </c>
      <c r="J1208" s="80">
        <v>10</v>
      </c>
      <c r="K1208" s="80">
        <v>12</v>
      </c>
      <c r="L1208" s="80">
        <v>2018</v>
      </c>
      <c r="M1208" s="76">
        <f t="shared" si="18"/>
        <v>43444</v>
      </c>
      <c r="N1208" s="80" t="s">
        <v>1142</v>
      </c>
      <c r="O1208" s="80">
        <v>19</v>
      </c>
      <c r="P1208" s="82" t="s">
        <v>4506</v>
      </c>
      <c r="Q1208" s="82" t="s">
        <v>4456</v>
      </c>
      <c r="R1208" s="82" t="s">
        <v>4507</v>
      </c>
      <c r="S1208" s="82" t="s">
        <v>4508</v>
      </c>
      <c r="T1208" s="82" t="s">
        <v>4456</v>
      </c>
      <c r="U1208" s="82" t="s">
        <v>4457</v>
      </c>
      <c r="V1208" s="82" t="s">
        <v>4457</v>
      </c>
      <c r="W1208" s="82" t="s">
        <v>173</v>
      </c>
      <c r="X1208" s="82" t="s">
        <v>4522</v>
      </c>
      <c r="Y1208" s="82" t="s">
        <v>4456</v>
      </c>
      <c r="Z1208" s="80" t="str">
        <f>IF(OR(R:R="",S:S=""),"Missing",IF(OR(S:S="Both EC and Condoms",S:S="Condom",S:S="EC"),"Yes",IF(AND(R:R&lt;&gt;"0: No Method",R:R&lt;&gt;"6: EC",R:R&lt;&gt;"5: Condoms"),"Yes","No")))</f>
        <v>No</v>
      </c>
      <c r="AA12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08" s="80" t="str">
        <f>IF(W:W="Pregnant","Pregnant",IF(AND(Z:Z="No",AA:AA="Yes"),"Adopter",IF(Z:Z="Yes","Continuing User",IF(AND(Z:Z="No",AA:AA="No"),"Non-user","Missing"))))</f>
        <v>Adopter</v>
      </c>
      <c r="AC1208" s="80">
        <f>VLOOKUP(N1208,Registration!O:P,2,FALSE)</f>
        <v>19</v>
      </c>
    </row>
    <row r="1209" spans="1:29" s="80" customFormat="1" ht="23.1" customHeight="1">
      <c r="A1209" s="80" t="s">
        <v>1140</v>
      </c>
      <c r="B1209" s="80" t="s">
        <v>26</v>
      </c>
      <c r="C1209" s="80" t="s">
        <v>27</v>
      </c>
      <c r="D1209" s="82" t="s">
        <v>28</v>
      </c>
      <c r="E1209" s="82" t="s">
        <v>28</v>
      </c>
      <c r="F1209" s="80" t="s">
        <v>111</v>
      </c>
      <c r="G1209" s="80" t="s">
        <v>167</v>
      </c>
      <c r="H1209" s="80" t="s">
        <v>8159</v>
      </c>
      <c r="I1209" s="82" t="s">
        <v>8161</v>
      </c>
      <c r="J1209" s="80">
        <v>10</v>
      </c>
      <c r="K1209" s="80">
        <v>12</v>
      </c>
      <c r="L1209" s="80">
        <v>2018</v>
      </c>
      <c r="M1209" s="76">
        <f t="shared" si="18"/>
        <v>43444</v>
      </c>
      <c r="N1209" s="80" t="s">
        <v>1144</v>
      </c>
      <c r="O1209" s="80">
        <v>19</v>
      </c>
      <c r="P1209" s="82" t="s">
        <v>4506</v>
      </c>
      <c r="Q1209" s="82" t="s">
        <v>4456</v>
      </c>
      <c r="R1209" s="82" t="s">
        <v>4507</v>
      </c>
      <c r="S1209" s="82" t="s">
        <v>4508</v>
      </c>
      <c r="T1209" s="82" t="s">
        <v>4456</v>
      </c>
      <c r="U1209" s="82" t="s">
        <v>4457</v>
      </c>
      <c r="V1209" s="82" t="s">
        <v>4457</v>
      </c>
      <c r="W1209" s="82" t="s">
        <v>173</v>
      </c>
      <c r="X1209" s="82" t="s">
        <v>4515</v>
      </c>
      <c r="Y1209" s="82" t="s">
        <v>4456</v>
      </c>
      <c r="Z1209" s="80" t="str">
        <f>IF(OR(R:R="",S:S=""),"Missing",IF(OR(S:S="Both EC and Condoms",S:S="Condom",S:S="EC"),"Yes",IF(AND(R:R&lt;&gt;"0: No Method",R:R&lt;&gt;"6: EC",R:R&lt;&gt;"5: Condoms"),"Yes","No")))</f>
        <v>No</v>
      </c>
      <c r="AA12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09" s="80" t="str">
        <f>IF(W:W="Pregnant","Pregnant",IF(AND(Z:Z="No",AA:AA="Yes"),"Adopter",IF(Z:Z="Yes","Continuing User",IF(AND(Z:Z="No",AA:AA="No"),"Non-user","Missing"))))</f>
        <v>Adopter</v>
      </c>
      <c r="AC1209" s="80">
        <f>VLOOKUP(N1209,Registration!O:P,2,FALSE)</f>
        <v>19</v>
      </c>
    </row>
    <row r="1210" spans="1:29" s="80" customFormat="1" ht="23.1" customHeight="1">
      <c r="A1210" s="80" t="s">
        <v>1140</v>
      </c>
      <c r="B1210" s="80" t="s">
        <v>26</v>
      </c>
      <c r="C1210" s="80" t="s">
        <v>27</v>
      </c>
      <c r="D1210" s="82" t="s">
        <v>28</v>
      </c>
      <c r="E1210" s="82" t="s">
        <v>28</v>
      </c>
      <c r="F1210" s="80" t="s">
        <v>111</v>
      </c>
      <c r="G1210" s="80" t="s">
        <v>167</v>
      </c>
      <c r="H1210" s="80" t="s">
        <v>8159</v>
      </c>
      <c r="I1210" s="82" t="s">
        <v>8161</v>
      </c>
      <c r="J1210" s="80">
        <v>10</v>
      </c>
      <c r="K1210" s="80">
        <v>12</v>
      </c>
      <c r="L1210" s="80">
        <v>2018</v>
      </c>
      <c r="M1210" s="76">
        <f t="shared" si="18"/>
        <v>43444</v>
      </c>
      <c r="N1210" s="80" t="s">
        <v>1146</v>
      </c>
      <c r="O1210" s="80">
        <v>18</v>
      </c>
      <c r="P1210" s="82" t="s">
        <v>4506</v>
      </c>
      <c r="Q1210" s="82" t="s">
        <v>4456</v>
      </c>
      <c r="R1210" s="82" t="s">
        <v>4507</v>
      </c>
      <c r="S1210" s="82" t="s">
        <v>4508</v>
      </c>
      <c r="T1210" s="82" t="s">
        <v>4456</v>
      </c>
      <c r="U1210" s="82" t="s">
        <v>4457</v>
      </c>
      <c r="V1210" s="82" t="s">
        <v>4457</v>
      </c>
      <c r="W1210" s="82" t="s">
        <v>173</v>
      </c>
      <c r="X1210" s="82" t="s">
        <v>4515</v>
      </c>
      <c r="Y1210" s="82" t="s">
        <v>4456</v>
      </c>
      <c r="Z1210" s="80" t="str">
        <f>IF(OR(R:R="",S:S=""),"Missing",IF(OR(S:S="Both EC and Condoms",S:S="Condom",S:S="EC"),"Yes",IF(AND(R:R&lt;&gt;"0: No Method",R:R&lt;&gt;"6: EC",R:R&lt;&gt;"5: Condoms"),"Yes","No")))</f>
        <v>No</v>
      </c>
      <c r="AA12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0" s="80" t="str">
        <f>IF(W:W="Pregnant","Pregnant",IF(AND(Z:Z="No",AA:AA="Yes"),"Adopter",IF(Z:Z="Yes","Continuing User",IF(AND(Z:Z="No",AA:AA="No"),"Non-user","Missing"))))</f>
        <v>Adopter</v>
      </c>
      <c r="AC1210" s="80">
        <f>VLOOKUP(N1210,Registration!O:P,2,FALSE)</f>
        <v>18</v>
      </c>
    </row>
    <row r="1211" spans="1:29" s="80" customFormat="1" ht="23.1" customHeight="1">
      <c r="A1211" s="80" t="s">
        <v>1140</v>
      </c>
      <c r="B1211" s="80" t="s">
        <v>26</v>
      </c>
      <c r="C1211" s="80" t="s">
        <v>27</v>
      </c>
      <c r="D1211" s="82" t="s">
        <v>28</v>
      </c>
      <c r="E1211" s="82" t="s">
        <v>28</v>
      </c>
      <c r="F1211" s="80" t="s">
        <v>29</v>
      </c>
      <c r="G1211" s="80" t="s">
        <v>1887</v>
      </c>
      <c r="H1211" s="80" t="s">
        <v>8165</v>
      </c>
      <c r="I1211" s="82" t="s">
        <v>8163</v>
      </c>
      <c r="J1211" s="80">
        <v>11</v>
      </c>
      <c r="K1211" s="80">
        <v>12</v>
      </c>
      <c r="L1211" s="80">
        <v>2018</v>
      </c>
      <c r="M1211" s="76">
        <f t="shared" si="18"/>
        <v>43445</v>
      </c>
      <c r="N1211" s="80" t="s">
        <v>3027</v>
      </c>
      <c r="O1211" s="80">
        <v>16</v>
      </c>
      <c r="P1211" s="82" t="s">
        <v>4506</v>
      </c>
      <c r="Q1211" s="82" t="s">
        <v>4456</v>
      </c>
      <c r="R1211" s="82" t="s">
        <v>4507</v>
      </c>
      <c r="S1211" s="82" t="s">
        <v>4508</v>
      </c>
      <c r="T1211" s="82" t="s">
        <v>4456</v>
      </c>
      <c r="U1211" s="82" t="s">
        <v>4457</v>
      </c>
      <c r="V1211" s="82" t="s">
        <v>4457</v>
      </c>
      <c r="W1211" s="82" t="s">
        <v>173</v>
      </c>
      <c r="X1211" s="82" t="s">
        <v>4517</v>
      </c>
      <c r="Y1211" s="82" t="s">
        <v>4456</v>
      </c>
      <c r="Z1211" s="80" t="str">
        <f>IF(OR(R:R="",S:S=""),"Missing",IF(OR(S:S="Both EC and Condoms",S:S="Condom",S:S="EC"),"Yes",IF(AND(R:R&lt;&gt;"0: No Method",R:R&lt;&gt;"6: EC",R:R&lt;&gt;"5: Condoms"),"Yes","No")))</f>
        <v>No</v>
      </c>
      <c r="AA12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1" s="80" t="str">
        <f>IF(W:W="Pregnant","Pregnant",IF(AND(Z:Z="No",AA:AA="Yes"),"Adopter",IF(Z:Z="Yes","Continuing User",IF(AND(Z:Z="No",AA:AA="No"),"Non-user","Missing"))))</f>
        <v>Adopter</v>
      </c>
      <c r="AC1211" s="80">
        <f>VLOOKUP(N1211,Registration!O:P,2,FALSE)</f>
        <v>16</v>
      </c>
    </row>
    <row r="1212" spans="1:29" s="80" customFormat="1" ht="23.1" customHeight="1">
      <c r="A1212" s="80" t="s">
        <v>1140</v>
      </c>
      <c r="B1212" s="80" t="s">
        <v>26</v>
      </c>
      <c r="C1212" s="80" t="s">
        <v>27</v>
      </c>
      <c r="D1212" s="82" t="s">
        <v>28</v>
      </c>
      <c r="E1212" s="82" t="s">
        <v>28</v>
      </c>
      <c r="F1212" s="80" t="s">
        <v>29</v>
      </c>
      <c r="G1212" s="80" t="s">
        <v>1887</v>
      </c>
      <c r="H1212" s="80" t="s">
        <v>8165</v>
      </c>
      <c r="I1212" s="82" t="s">
        <v>8163</v>
      </c>
      <c r="J1212" s="80">
        <v>11</v>
      </c>
      <c r="K1212" s="80">
        <v>12</v>
      </c>
      <c r="L1212" s="80">
        <v>2018</v>
      </c>
      <c r="M1212" s="76">
        <f t="shared" si="18"/>
        <v>43445</v>
      </c>
      <c r="N1212" s="80" t="s">
        <v>3029</v>
      </c>
      <c r="O1212" s="80">
        <v>19</v>
      </c>
      <c r="P1212" s="82" t="s">
        <v>4506</v>
      </c>
      <c r="Q1212" s="82" t="s">
        <v>4456</v>
      </c>
      <c r="R1212" s="82" t="s">
        <v>4507</v>
      </c>
      <c r="S1212" s="82" t="s">
        <v>4508</v>
      </c>
      <c r="T1212" s="82" t="s">
        <v>4456</v>
      </c>
      <c r="U1212" s="82" t="s">
        <v>4457</v>
      </c>
      <c r="V1212" s="82" t="s">
        <v>4457</v>
      </c>
      <c r="W1212" s="82" t="s">
        <v>173</v>
      </c>
      <c r="X1212" s="82" t="s">
        <v>4516</v>
      </c>
      <c r="Y1212" s="82" t="s">
        <v>4456</v>
      </c>
      <c r="Z1212" s="80" t="str">
        <f>IF(OR(R:R="",S:S=""),"Missing",IF(OR(S:S="Both EC and Condoms",S:S="Condom",S:S="EC"),"Yes",IF(AND(R:R&lt;&gt;"0: No Method",R:R&lt;&gt;"6: EC",R:R&lt;&gt;"5: Condoms"),"Yes","No")))</f>
        <v>No</v>
      </c>
      <c r="AA12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2" s="80" t="str">
        <f>IF(W:W="Pregnant","Pregnant",IF(AND(Z:Z="No",AA:AA="Yes"),"Adopter",IF(Z:Z="Yes","Continuing User",IF(AND(Z:Z="No",AA:AA="No"),"Non-user","Missing"))))</f>
        <v>Adopter</v>
      </c>
      <c r="AC1212" s="80">
        <f>VLOOKUP(N1212,Registration!O:P,2,FALSE)</f>
        <v>19</v>
      </c>
    </row>
    <row r="1213" spans="1:29" s="80" customFormat="1" ht="23.1" customHeight="1">
      <c r="A1213" s="80" t="s">
        <v>1140</v>
      </c>
      <c r="B1213" s="80" t="s">
        <v>26</v>
      </c>
      <c r="C1213" s="80" t="s">
        <v>27</v>
      </c>
      <c r="D1213" s="82" t="s">
        <v>28</v>
      </c>
      <c r="E1213" s="82" t="s">
        <v>28</v>
      </c>
      <c r="F1213" s="80" t="s">
        <v>29</v>
      </c>
      <c r="G1213" s="80" t="s">
        <v>1887</v>
      </c>
      <c r="H1213" s="80" t="s">
        <v>8165</v>
      </c>
      <c r="I1213" s="82" t="s">
        <v>8163</v>
      </c>
      <c r="J1213" s="80">
        <v>11</v>
      </c>
      <c r="K1213" s="80">
        <v>12</v>
      </c>
      <c r="L1213" s="80">
        <v>2018</v>
      </c>
      <c r="M1213" s="76">
        <f t="shared" si="18"/>
        <v>43445</v>
      </c>
      <c r="N1213" s="80" t="s">
        <v>3031</v>
      </c>
      <c r="O1213" s="80">
        <v>18</v>
      </c>
      <c r="P1213" s="82" t="s">
        <v>4506</v>
      </c>
      <c r="Q1213" s="82" t="s">
        <v>4456</v>
      </c>
      <c r="R1213" s="82" t="s">
        <v>4507</v>
      </c>
      <c r="S1213" s="82" t="s">
        <v>4508</v>
      </c>
      <c r="T1213" s="82" t="s">
        <v>4456</v>
      </c>
      <c r="U1213" s="82" t="s">
        <v>4457</v>
      </c>
      <c r="V1213" s="82" t="s">
        <v>4457</v>
      </c>
      <c r="W1213" s="82" t="s">
        <v>173</v>
      </c>
      <c r="X1213" s="82" t="s">
        <v>4516</v>
      </c>
      <c r="Y1213" s="82" t="s">
        <v>4456</v>
      </c>
      <c r="Z1213" s="80" t="str">
        <f>IF(OR(R:R="",S:S=""),"Missing",IF(OR(S:S="Both EC and Condoms",S:S="Condom",S:S="EC"),"Yes",IF(AND(R:R&lt;&gt;"0: No Method",R:R&lt;&gt;"6: EC",R:R&lt;&gt;"5: Condoms"),"Yes","No")))</f>
        <v>No</v>
      </c>
      <c r="AA12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3" s="80" t="str">
        <f>IF(W:W="Pregnant","Pregnant",IF(AND(Z:Z="No",AA:AA="Yes"),"Adopter",IF(Z:Z="Yes","Continuing User",IF(AND(Z:Z="No",AA:AA="No"),"Non-user","Missing"))))</f>
        <v>Adopter</v>
      </c>
      <c r="AC1213" s="80">
        <f>VLOOKUP(N1213,Registration!O:P,2,FALSE)</f>
        <v>18</v>
      </c>
    </row>
    <row r="1214" spans="1:29" s="80" customFormat="1" ht="23.1" customHeight="1">
      <c r="A1214" s="80" t="s">
        <v>1140</v>
      </c>
      <c r="B1214" s="80" t="s">
        <v>26</v>
      </c>
      <c r="C1214" s="80" t="s">
        <v>27</v>
      </c>
      <c r="D1214" s="82" t="s">
        <v>28</v>
      </c>
      <c r="E1214" s="82" t="s">
        <v>28</v>
      </c>
      <c r="F1214" s="80" t="s">
        <v>111</v>
      </c>
      <c r="G1214" s="80" t="s">
        <v>167</v>
      </c>
      <c r="H1214" s="80" t="s">
        <v>8159</v>
      </c>
      <c r="I1214" s="80" t="s">
        <v>8160</v>
      </c>
      <c r="J1214" s="80">
        <v>12</v>
      </c>
      <c r="K1214" s="80">
        <v>12</v>
      </c>
      <c r="L1214" s="80">
        <v>2018</v>
      </c>
      <c r="M1214" s="76">
        <f t="shared" si="18"/>
        <v>43446</v>
      </c>
      <c r="N1214" s="80" t="s">
        <v>194</v>
      </c>
      <c r="O1214" s="80">
        <v>18</v>
      </c>
      <c r="P1214" s="82" t="s">
        <v>4506</v>
      </c>
      <c r="Q1214" s="82" t="s">
        <v>4456</v>
      </c>
      <c r="R1214" s="82" t="s">
        <v>4507</v>
      </c>
      <c r="S1214" s="82" t="s">
        <v>4508</v>
      </c>
      <c r="T1214" s="82" t="s">
        <v>4456</v>
      </c>
      <c r="U1214" s="82" t="s">
        <v>4457</v>
      </c>
      <c r="V1214" s="82" t="s">
        <v>4457</v>
      </c>
      <c r="W1214" s="82" t="s">
        <v>173</v>
      </c>
      <c r="X1214" s="80" t="s">
        <v>4518</v>
      </c>
      <c r="Y1214" s="82" t="s">
        <v>4456</v>
      </c>
      <c r="Z1214" s="80" t="str">
        <f>IF(OR(R:R="",S:S=""),"Missing",IF(OR(S:S="Both EC and Condoms",S:S="Condom",S:S="EC"),"Yes",IF(AND(R:R&lt;&gt;"0: No Method",R:R&lt;&gt;"6: EC",R:R&lt;&gt;"5: Condoms"),"Yes","No")))</f>
        <v>No</v>
      </c>
      <c r="AA12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4" s="80" t="str">
        <f>IF(W:W="Pregnant","Pregnant",IF(AND(Z:Z="No",AA:AA="Yes"),"Adopter",IF(Z:Z="Yes","Continuing User",IF(AND(Z:Z="No",AA:AA="No"),"Non-user","Missing"))))</f>
        <v>Adopter</v>
      </c>
      <c r="AC1214" s="80">
        <f>VLOOKUP(N1214,Registration!O:P,2,FALSE)</f>
        <v>18</v>
      </c>
    </row>
    <row r="1215" spans="1:29" s="80" customFormat="1" ht="23.1" customHeight="1">
      <c r="A1215" s="80" t="s">
        <v>1140</v>
      </c>
      <c r="B1215" s="80" t="s">
        <v>26</v>
      </c>
      <c r="C1215" s="80" t="s">
        <v>27</v>
      </c>
      <c r="D1215" s="82" t="s">
        <v>28</v>
      </c>
      <c r="E1215" s="82" t="s">
        <v>28</v>
      </c>
      <c r="F1215" s="80" t="s">
        <v>111</v>
      </c>
      <c r="G1215" s="80" t="s">
        <v>167</v>
      </c>
      <c r="H1215" s="80" t="s">
        <v>8159</v>
      </c>
      <c r="I1215" s="80" t="s">
        <v>8160</v>
      </c>
      <c r="J1215" s="80">
        <v>12</v>
      </c>
      <c r="K1215" s="80">
        <v>12</v>
      </c>
      <c r="L1215" s="80">
        <v>2018</v>
      </c>
      <c r="M1215" s="76">
        <f t="shared" si="18"/>
        <v>43446</v>
      </c>
      <c r="N1215" s="80" t="s">
        <v>995</v>
      </c>
      <c r="O1215" s="80">
        <v>19</v>
      </c>
      <c r="P1215" s="82" t="s">
        <v>4506</v>
      </c>
      <c r="Q1215" s="82" t="s">
        <v>4456</v>
      </c>
      <c r="R1215" s="82" t="s">
        <v>4507</v>
      </c>
      <c r="S1215" s="82" t="s">
        <v>4508</v>
      </c>
      <c r="T1215" s="82" t="s">
        <v>4456</v>
      </c>
      <c r="U1215" s="82" t="s">
        <v>4457</v>
      </c>
      <c r="V1215" s="82" t="s">
        <v>4457</v>
      </c>
      <c r="W1215" s="82" t="s">
        <v>173</v>
      </c>
      <c r="X1215" s="80" t="s">
        <v>4518</v>
      </c>
      <c r="Y1215" s="82" t="s">
        <v>4456</v>
      </c>
      <c r="Z1215" s="80" t="str">
        <f>IF(OR(R:R="",S:S=""),"Missing",IF(OR(S:S="Both EC and Condoms",S:S="Condom",S:S="EC"),"Yes",IF(AND(R:R&lt;&gt;"0: No Method",R:R&lt;&gt;"6: EC",R:R&lt;&gt;"5: Condoms"),"Yes","No")))</f>
        <v>No</v>
      </c>
      <c r="AA12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5" s="80" t="str">
        <f>IF(W:W="Pregnant","Pregnant",IF(AND(Z:Z="No",AA:AA="Yes"),"Adopter",IF(Z:Z="Yes","Continuing User",IF(AND(Z:Z="No",AA:AA="No"),"Non-user","Missing"))))</f>
        <v>Adopter</v>
      </c>
      <c r="AC1215" s="80">
        <f>VLOOKUP(N1215,Registration!O:P,2,FALSE)</f>
        <v>18</v>
      </c>
    </row>
    <row r="1216" spans="1:29" s="80" customFormat="1" ht="23.1" customHeight="1">
      <c r="A1216" s="80" t="s">
        <v>1140</v>
      </c>
      <c r="B1216" s="80" t="s">
        <v>26</v>
      </c>
      <c r="C1216" s="80" t="s">
        <v>27</v>
      </c>
      <c r="D1216" s="82" t="s">
        <v>28</v>
      </c>
      <c r="E1216" s="82" t="s">
        <v>28</v>
      </c>
      <c r="F1216" s="80" t="s">
        <v>111</v>
      </c>
      <c r="G1216" s="80" t="s">
        <v>167</v>
      </c>
      <c r="H1216" s="80" t="s">
        <v>8159</v>
      </c>
      <c r="I1216" s="80" t="s">
        <v>8160</v>
      </c>
      <c r="J1216" s="80">
        <v>12</v>
      </c>
      <c r="K1216" s="80">
        <v>12</v>
      </c>
      <c r="L1216" s="80">
        <v>2018</v>
      </c>
      <c r="M1216" s="76">
        <f t="shared" si="18"/>
        <v>43446</v>
      </c>
      <c r="N1216" s="80" t="s">
        <v>1150</v>
      </c>
      <c r="O1216" s="80">
        <v>18</v>
      </c>
      <c r="P1216" s="82" t="s">
        <v>4506</v>
      </c>
      <c r="Q1216" s="82" t="s">
        <v>4456</v>
      </c>
      <c r="R1216" s="82" t="s">
        <v>4507</v>
      </c>
      <c r="S1216" s="82" t="s">
        <v>4508</v>
      </c>
      <c r="T1216" s="82" t="s">
        <v>4456</v>
      </c>
      <c r="U1216" s="82" t="s">
        <v>4457</v>
      </c>
      <c r="V1216" s="82" t="s">
        <v>4457</v>
      </c>
      <c r="W1216" s="82" t="s">
        <v>173</v>
      </c>
      <c r="X1216" s="80" t="s">
        <v>4518</v>
      </c>
      <c r="Y1216" s="82" t="s">
        <v>4456</v>
      </c>
      <c r="Z1216" s="80" t="str">
        <f>IF(OR(R:R="",S:S=""),"Missing",IF(OR(S:S="Both EC and Condoms",S:S="Condom",S:S="EC"),"Yes",IF(AND(R:R&lt;&gt;"0: No Method",R:R&lt;&gt;"6: EC",R:R&lt;&gt;"5: Condoms"),"Yes","No")))</f>
        <v>No</v>
      </c>
      <c r="AA12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6" s="80" t="str">
        <f>IF(W:W="Pregnant","Pregnant",IF(AND(Z:Z="No",AA:AA="Yes"),"Adopter",IF(Z:Z="Yes","Continuing User",IF(AND(Z:Z="No",AA:AA="No"),"Non-user","Missing"))))</f>
        <v>Adopter</v>
      </c>
      <c r="AC1216" s="80">
        <f>VLOOKUP(N1216,Registration!O:P,2,FALSE)</f>
        <v>18</v>
      </c>
    </row>
    <row r="1217" spans="1:29" s="80" customFormat="1" ht="23.1" customHeight="1">
      <c r="A1217" s="80" t="s">
        <v>1140</v>
      </c>
      <c r="B1217" s="80" t="s">
        <v>26</v>
      </c>
      <c r="C1217" s="80" t="s">
        <v>27</v>
      </c>
      <c r="D1217" s="82" t="s">
        <v>28</v>
      </c>
      <c r="E1217" s="82" t="s">
        <v>28</v>
      </c>
      <c r="F1217" s="80" t="s">
        <v>111</v>
      </c>
      <c r="G1217" s="80" t="s">
        <v>167</v>
      </c>
      <c r="H1217" s="80" t="s">
        <v>8159</v>
      </c>
      <c r="I1217" s="82" t="s">
        <v>8161</v>
      </c>
      <c r="J1217" s="80">
        <v>12</v>
      </c>
      <c r="K1217" s="80">
        <v>12</v>
      </c>
      <c r="L1217" s="80">
        <v>2018</v>
      </c>
      <c r="M1217" s="76">
        <f t="shared" si="18"/>
        <v>43446</v>
      </c>
      <c r="N1217" s="80" t="s">
        <v>1155</v>
      </c>
      <c r="O1217" s="80">
        <v>19</v>
      </c>
      <c r="P1217" s="82" t="s">
        <v>4506</v>
      </c>
      <c r="Q1217" s="82" t="s">
        <v>4456</v>
      </c>
      <c r="R1217" s="82" t="s">
        <v>4507</v>
      </c>
      <c r="S1217" s="82" t="s">
        <v>4508</v>
      </c>
      <c r="T1217" s="82" t="s">
        <v>4456</v>
      </c>
      <c r="U1217" s="82" t="s">
        <v>4457</v>
      </c>
      <c r="V1217" s="82" t="s">
        <v>4457</v>
      </c>
      <c r="W1217" s="82" t="s">
        <v>173</v>
      </c>
      <c r="X1217" s="80" t="s">
        <v>4518</v>
      </c>
      <c r="Y1217" s="82" t="s">
        <v>4456</v>
      </c>
      <c r="Z1217" s="80" t="str">
        <f>IF(OR(R:R="",S:S=""),"Missing",IF(OR(S:S="Both EC and Condoms",S:S="Condom",S:S="EC"),"Yes",IF(AND(R:R&lt;&gt;"0: No Method",R:R&lt;&gt;"6: EC",R:R&lt;&gt;"5: Condoms"),"Yes","No")))</f>
        <v>No</v>
      </c>
      <c r="AA12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7" s="80" t="str">
        <f>IF(W:W="Pregnant","Pregnant",IF(AND(Z:Z="No",AA:AA="Yes"),"Adopter",IF(Z:Z="Yes","Continuing User",IF(AND(Z:Z="No",AA:AA="No"),"Non-user","Missing"))))</f>
        <v>Adopter</v>
      </c>
      <c r="AC1217" s="80">
        <f>VLOOKUP(N1217,Registration!O:P,2,FALSE)</f>
        <v>19</v>
      </c>
    </row>
    <row r="1218" spans="1:29" s="80" customFormat="1" ht="23.1" customHeight="1">
      <c r="A1218" s="80" t="s">
        <v>1140</v>
      </c>
      <c r="B1218" s="80" t="s">
        <v>26</v>
      </c>
      <c r="C1218" s="80" t="s">
        <v>27</v>
      </c>
      <c r="D1218" s="82" t="s">
        <v>28</v>
      </c>
      <c r="E1218" s="82" t="s">
        <v>28</v>
      </c>
      <c r="F1218" s="80" t="s">
        <v>111</v>
      </c>
      <c r="G1218" s="80" t="s">
        <v>167</v>
      </c>
      <c r="H1218" s="80" t="s">
        <v>8159</v>
      </c>
      <c r="I1218" s="82" t="s">
        <v>8161</v>
      </c>
      <c r="J1218" s="80">
        <v>12</v>
      </c>
      <c r="K1218" s="80">
        <v>12</v>
      </c>
      <c r="L1218" s="80">
        <v>2018</v>
      </c>
      <c r="M1218" s="76">
        <f t="shared" ref="M1218:M1281" si="19">DATE(L1218,K1218,J1218)</f>
        <v>43446</v>
      </c>
      <c r="N1218" s="80" t="s">
        <v>1152</v>
      </c>
      <c r="O1218" s="80">
        <v>18</v>
      </c>
      <c r="P1218" s="82" t="s">
        <v>4506</v>
      </c>
      <c r="Q1218" s="82" t="s">
        <v>4456</v>
      </c>
      <c r="R1218" s="82" t="s">
        <v>4507</v>
      </c>
      <c r="S1218" s="82" t="s">
        <v>4508</v>
      </c>
      <c r="T1218" s="82" t="s">
        <v>4456</v>
      </c>
      <c r="U1218" s="82" t="s">
        <v>4457</v>
      </c>
      <c r="V1218" s="82" t="s">
        <v>4457</v>
      </c>
      <c r="W1218" s="82" t="s">
        <v>173</v>
      </c>
      <c r="X1218" s="80" t="s">
        <v>4527</v>
      </c>
      <c r="Y1218" s="82" t="s">
        <v>4456</v>
      </c>
      <c r="Z1218" s="80" t="str">
        <f>IF(OR(R:R="",S:S=""),"Missing",IF(OR(S:S="Both EC and Condoms",S:S="Condom",S:S="EC"),"Yes",IF(AND(R:R&lt;&gt;"0: No Method",R:R&lt;&gt;"6: EC",R:R&lt;&gt;"5: Condoms"),"Yes","No")))</f>
        <v>No</v>
      </c>
      <c r="AA12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8" s="80" t="str">
        <f>IF(W:W="Pregnant","Pregnant",IF(AND(Z:Z="No",AA:AA="Yes"),"Adopter",IF(Z:Z="Yes","Continuing User",IF(AND(Z:Z="No",AA:AA="No"),"Non-user","Missing"))))</f>
        <v>Adopter</v>
      </c>
      <c r="AC1218" s="80">
        <f>VLOOKUP(N1218,Registration!O:P,2,FALSE)</f>
        <v>18</v>
      </c>
    </row>
    <row r="1219" spans="1:29" s="80" customFormat="1" ht="23.1" customHeight="1">
      <c r="A1219" s="80" t="s">
        <v>1140</v>
      </c>
      <c r="B1219" s="80" t="s">
        <v>26</v>
      </c>
      <c r="C1219" s="80" t="s">
        <v>27</v>
      </c>
      <c r="D1219" s="82" t="s">
        <v>28</v>
      </c>
      <c r="E1219" s="82" t="s">
        <v>28</v>
      </c>
      <c r="F1219" s="80" t="s">
        <v>111</v>
      </c>
      <c r="G1219" s="80" t="s">
        <v>167</v>
      </c>
      <c r="H1219" s="80" t="s">
        <v>8159</v>
      </c>
      <c r="I1219" s="82" t="s">
        <v>8161</v>
      </c>
      <c r="J1219" s="80">
        <v>12</v>
      </c>
      <c r="K1219" s="80">
        <v>12</v>
      </c>
      <c r="L1219" s="80">
        <v>2018</v>
      </c>
      <c r="M1219" s="76">
        <f t="shared" si="19"/>
        <v>43446</v>
      </c>
      <c r="N1219" s="80" t="s">
        <v>1154</v>
      </c>
      <c r="O1219" s="80">
        <v>19</v>
      </c>
      <c r="P1219" s="82" t="s">
        <v>4506</v>
      </c>
      <c r="Q1219" s="82" t="s">
        <v>4456</v>
      </c>
      <c r="R1219" s="82" t="s">
        <v>4507</v>
      </c>
      <c r="S1219" s="82" t="s">
        <v>4508</v>
      </c>
      <c r="T1219" s="82" t="s">
        <v>4456</v>
      </c>
      <c r="U1219" s="82" t="s">
        <v>4457</v>
      </c>
      <c r="V1219" s="82" t="s">
        <v>4457</v>
      </c>
      <c r="W1219" s="82" t="s">
        <v>173</v>
      </c>
      <c r="X1219" s="82" t="s">
        <v>4516</v>
      </c>
      <c r="Y1219" s="82" t="s">
        <v>4456</v>
      </c>
      <c r="Z1219" s="80" t="str">
        <f>IF(OR(R:R="",S:S=""),"Missing",IF(OR(S:S="Both EC and Condoms",S:S="Condom",S:S="EC"),"Yes",IF(AND(R:R&lt;&gt;"0: No Method",R:R&lt;&gt;"6: EC",R:R&lt;&gt;"5: Condoms"),"Yes","No")))</f>
        <v>No</v>
      </c>
      <c r="AA12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9" s="80" t="str">
        <f>IF(W:W="Pregnant","Pregnant",IF(AND(Z:Z="No",AA:AA="Yes"),"Adopter",IF(Z:Z="Yes","Continuing User",IF(AND(Z:Z="No",AA:AA="No"),"Non-user","Missing"))))</f>
        <v>Adopter</v>
      </c>
      <c r="AC1219" s="80">
        <f>VLOOKUP(N1219,Registration!O:P,2,FALSE)</f>
        <v>19</v>
      </c>
    </row>
    <row r="1220" spans="1:29" s="80" customFormat="1" ht="23.1" customHeight="1">
      <c r="A1220" s="80" t="s">
        <v>1140</v>
      </c>
      <c r="B1220" s="80" t="s">
        <v>26</v>
      </c>
      <c r="C1220" s="80" t="s">
        <v>27</v>
      </c>
      <c r="D1220" s="82" t="s">
        <v>28</v>
      </c>
      <c r="E1220" s="82" t="s">
        <v>28</v>
      </c>
      <c r="F1220" s="80" t="s">
        <v>29</v>
      </c>
      <c r="G1220" s="80" t="s">
        <v>1887</v>
      </c>
      <c r="H1220" s="80" t="s">
        <v>8165</v>
      </c>
      <c r="I1220" s="82" t="s">
        <v>8163</v>
      </c>
      <c r="J1220" s="80">
        <v>13</v>
      </c>
      <c r="K1220" s="80">
        <v>12</v>
      </c>
      <c r="L1220" s="80">
        <v>2018</v>
      </c>
      <c r="M1220" s="76">
        <f t="shared" si="19"/>
        <v>43447</v>
      </c>
      <c r="N1220" s="80" t="s">
        <v>3033</v>
      </c>
      <c r="O1220" s="80">
        <v>18</v>
      </c>
      <c r="P1220" s="82" t="s">
        <v>4506</v>
      </c>
      <c r="Q1220" s="82" t="s">
        <v>4456</v>
      </c>
      <c r="R1220" s="82" t="s">
        <v>4507</v>
      </c>
      <c r="S1220" s="82" t="s">
        <v>4508</v>
      </c>
      <c r="T1220" s="82" t="s">
        <v>4456</v>
      </c>
      <c r="U1220" s="82" t="s">
        <v>4457</v>
      </c>
      <c r="V1220" s="82" t="s">
        <v>4457</v>
      </c>
      <c r="W1220" s="82" t="s">
        <v>173</v>
      </c>
      <c r="X1220" s="82" t="s">
        <v>4521</v>
      </c>
      <c r="Y1220" s="82" t="s">
        <v>4456</v>
      </c>
      <c r="Z1220" s="80" t="str">
        <f>IF(OR(R:R="",S:S=""),"Missing",IF(OR(S:S="Both EC and Condoms",S:S="Condom",S:S="EC"),"Yes",IF(AND(R:R&lt;&gt;"0: No Method",R:R&lt;&gt;"6: EC",R:R&lt;&gt;"5: Condoms"),"Yes","No")))</f>
        <v>No</v>
      </c>
      <c r="AA12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20" s="80" t="str">
        <f>IF(W:W="Pregnant","Pregnant",IF(AND(Z:Z="No",AA:AA="Yes"),"Adopter",IF(Z:Z="Yes","Continuing User",IF(AND(Z:Z="No",AA:AA="No"),"Non-user","Missing"))))</f>
        <v>Adopter</v>
      </c>
      <c r="AC1220" s="80">
        <f>VLOOKUP(N1220,Registration!O:P,2,FALSE)</f>
        <v>18</v>
      </c>
    </row>
    <row r="1221" spans="1:29" s="80" customFormat="1" ht="23.1" customHeight="1">
      <c r="A1221" s="80" t="s">
        <v>1140</v>
      </c>
      <c r="B1221" s="80" t="s">
        <v>26</v>
      </c>
      <c r="C1221" s="80" t="s">
        <v>27</v>
      </c>
      <c r="D1221" s="82" t="s">
        <v>28</v>
      </c>
      <c r="E1221" s="82" t="s">
        <v>28</v>
      </c>
      <c r="F1221" s="80" t="s">
        <v>29</v>
      </c>
      <c r="G1221" s="80" t="s">
        <v>1887</v>
      </c>
      <c r="H1221" s="80" t="s">
        <v>8165</v>
      </c>
      <c r="I1221" s="82" t="s">
        <v>8163</v>
      </c>
      <c r="J1221" s="80">
        <v>13</v>
      </c>
      <c r="K1221" s="80">
        <v>12</v>
      </c>
      <c r="L1221" s="80">
        <v>2018</v>
      </c>
      <c r="M1221" s="76">
        <f t="shared" si="19"/>
        <v>43447</v>
      </c>
      <c r="N1221" s="80" t="s">
        <v>3035</v>
      </c>
      <c r="O1221" s="80">
        <v>16</v>
      </c>
      <c r="P1221" s="82" t="s">
        <v>4506</v>
      </c>
      <c r="Q1221" s="82" t="s">
        <v>4456</v>
      </c>
      <c r="R1221" s="82" t="s">
        <v>4507</v>
      </c>
      <c r="S1221" s="82" t="s">
        <v>4508</v>
      </c>
      <c r="T1221" s="82" t="s">
        <v>4456</v>
      </c>
      <c r="U1221" s="82" t="s">
        <v>4456</v>
      </c>
      <c r="V1221" s="80" t="s">
        <v>4456</v>
      </c>
      <c r="W1221" s="82" t="s">
        <v>173</v>
      </c>
      <c r="X1221" s="80" t="s">
        <v>4518</v>
      </c>
      <c r="Y1221" s="82" t="s">
        <v>4456</v>
      </c>
      <c r="Z1221" s="80" t="str">
        <f>IF(OR(R:R="",S:S=""),"Missing",IF(OR(S:S="Both EC and Condoms",S:S="Condom",S:S="EC"),"Yes",IF(AND(R:R&lt;&gt;"0: No Method",R:R&lt;&gt;"6: EC",R:R&lt;&gt;"5: Condoms"),"Yes","No")))</f>
        <v>No</v>
      </c>
      <c r="AA12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21" s="80" t="str">
        <f>IF(W:W="Pregnant","Pregnant",IF(AND(Z:Z="No",AA:AA="Yes"),"Adopter",IF(Z:Z="Yes","Continuing User",IF(AND(Z:Z="No",AA:AA="No"),"Non-user","Missing"))))</f>
        <v>Adopter</v>
      </c>
      <c r="AC1221" s="80">
        <f>VLOOKUP(N1221,Registration!O:P,2,FALSE)</f>
        <v>16</v>
      </c>
    </row>
    <row r="1222" spans="1:29" s="80" customFormat="1" ht="23.1" customHeight="1">
      <c r="A1222" s="80" t="s">
        <v>1140</v>
      </c>
      <c r="B1222" s="80" t="s">
        <v>26</v>
      </c>
      <c r="C1222" s="80" t="s">
        <v>27</v>
      </c>
      <c r="D1222" s="82" t="s">
        <v>28</v>
      </c>
      <c r="E1222" s="82" t="s">
        <v>28</v>
      </c>
      <c r="F1222" s="80" t="s">
        <v>29</v>
      </c>
      <c r="G1222" s="80" t="s">
        <v>1887</v>
      </c>
      <c r="H1222" s="80" t="s">
        <v>8165</v>
      </c>
      <c r="I1222" s="82" t="s">
        <v>8163</v>
      </c>
      <c r="J1222" s="80">
        <v>13</v>
      </c>
      <c r="K1222" s="80">
        <v>12</v>
      </c>
      <c r="L1222" s="80">
        <v>2018</v>
      </c>
      <c r="M1222" s="76">
        <f t="shared" si="19"/>
        <v>43447</v>
      </c>
      <c r="N1222" s="80" t="s">
        <v>3036</v>
      </c>
      <c r="O1222" s="80">
        <v>18</v>
      </c>
      <c r="P1222" s="82" t="s">
        <v>4506</v>
      </c>
      <c r="Q1222" s="82" t="s">
        <v>4456</v>
      </c>
      <c r="R1222" s="82" t="s">
        <v>4507</v>
      </c>
      <c r="S1222" s="82" t="s">
        <v>4508</v>
      </c>
      <c r="T1222" s="82" t="s">
        <v>4456</v>
      </c>
      <c r="U1222" s="82" t="s">
        <v>4457</v>
      </c>
      <c r="V1222" s="82" t="s">
        <v>4457</v>
      </c>
      <c r="W1222" s="82" t="s">
        <v>173</v>
      </c>
      <c r="X1222" s="82" t="s">
        <v>4516</v>
      </c>
      <c r="Y1222" s="82" t="s">
        <v>4456</v>
      </c>
      <c r="Z1222" s="80" t="str">
        <f>IF(OR(R:R="",S:S=""),"Missing",IF(OR(S:S="Both EC and Condoms",S:S="Condom",S:S="EC"),"Yes",IF(AND(R:R&lt;&gt;"0: No Method",R:R&lt;&gt;"6: EC",R:R&lt;&gt;"5: Condoms"),"Yes","No")))</f>
        <v>No</v>
      </c>
      <c r="AA12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22" s="80" t="str">
        <f>IF(W:W="Pregnant","Pregnant",IF(AND(Z:Z="No",AA:AA="Yes"),"Adopter",IF(Z:Z="Yes","Continuing User",IF(AND(Z:Z="No",AA:AA="No"),"Non-user","Missing"))))</f>
        <v>Adopter</v>
      </c>
      <c r="AC1222" s="80">
        <f>VLOOKUP(N1222,Registration!O:P,2,FALSE)</f>
        <v>18</v>
      </c>
    </row>
    <row r="1223" spans="1:29" s="80" customFormat="1" ht="23.1" customHeight="1">
      <c r="A1223" s="80" t="s">
        <v>1140</v>
      </c>
      <c r="B1223" s="80" t="s">
        <v>26</v>
      </c>
      <c r="C1223" s="80" t="s">
        <v>27</v>
      </c>
      <c r="D1223" s="82" t="s">
        <v>28</v>
      </c>
      <c r="E1223" s="82" t="s">
        <v>28</v>
      </c>
      <c r="F1223" s="80" t="s">
        <v>29</v>
      </c>
      <c r="G1223" s="80" t="s">
        <v>1887</v>
      </c>
      <c r="H1223" s="80" t="s">
        <v>8165</v>
      </c>
      <c r="I1223" s="82" t="s">
        <v>8163</v>
      </c>
      <c r="J1223" s="80">
        <v>13</v>
      </c>
      <c r="K1223" s="80">
        <v>12</v>
      </c>
      <c r="L1223" s="80">
        <v>2018</v>
      </c>
      <c r="M1223" s="76">
        <f t="shared" si="19"/>
        <v>43447</v>
      </c>
      <c r="N1223" s="80" t="s">
        <v>3038</v>
      </c>
      <c r="O1223" s="80">
        <v>17</v>
      </c>
      <c r="P1223" s="82" t="s">
        <v>4506</v>
      </c>
      <c r="Q1223" s="82" t="s">
        <v>4456</v>
      </c>
      <c r="R1223" s="82" t="s">
        <v>4507</v>
      </c>
      <c r="S1223" s="82" t="s">
        <v>4508</v>
      </c>
      <c r="T1223" s="82" t="s">
        <v>4456</v>
      </c>
      <c r="U1223" s="82" t="s">
        <v>4456</v>
      </c>
      <c r="V1223" s="80" t="s">
        <v>4456</v>
      </c>
      <c r="W1223" s="82" t="s">
        <v>173</v>
      </c>
      <c r="X1223" s="82" t="s">
        <v>4516</v>
      </c>
      <c r="Y1223" s="82" t="s">
        <v>4456</v>
      </c>
      <c r="Z1223" s="80" t="str">
        <f>IF(OR(R:R="",S:S=""),"Missing",IF(OR(S:S="Both EC and Condoms",S:S="Condom",S:S="EC"),"Yes",IF(AND(R:R&lt;&gt;"0: No Method",R:R&lt;&gt;"6: EC",R:R&lt;&gt;"5: Condoms"),"Yes","No")))</f>
        <v>No</v>
      </c>
      <c r="AA12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23" s="80" t="str">
        <f>IF(W:W="Pregnant","Pregnant",IF(AND(Z:Z="No",AA:AA="Yes"),"Adopter",IF(Z:Z="Yes","Continuing User",IF(AND(Z:Z="No",AA:AA="No"),"Non-user","Missing"))))</f>
        <v>Adopter</v>
      </c>
      <c r="AC1223" s="80">
        <f>VLOOKUP(N1223,Registration!O:P,2,FALSE)</f>
        <v>17</v>
      </c>
    </row>
    <row r="1224" spans="1:29" s="80" customFormat="1" ht="23.1" customHeight="1">
      <c r="A1224" s="80" t="s">
        <v>1140</v>
      </c>
      <c r="B1224" s="80" t="s">
        <v>26</v>
      </c>
      <c r="C1224" s="80" t="s">
        <v>27</v>
      </c>
      <c r="D1224" s="82" t="s">
        <v>28</v>
      </c>
      <c r="E1224" s="82" t="s">
        <v>28</v>
      </c>
      <c r="F1224" s="80" t="s">
        <v>111</v>
      </c>
      <c r="G1224" s="80" t="s">
        <v>167</v>
      </c>
      <c r="H1224" s="80" t="s">
        <v>8159</v>
      </c>
      <c r="I1224" s="82" t="s">
        <v>8161</v>
      </c>
      <c r="J1224" s="80">
        <v>13</v>
      </c>
      <c r="K1224" s="80">
        <v>12</v>
      </c>
      <c r="L1224" s="80">
        <v>2018</v>
      </c>
      <c r="M1224" s="76">
        <f t="shared" si="19"/>
        <v>43447</v>
      </c>
      <c r="N1224" s="80" t="s">
        <v>1164</v>
      </c>
      <c r="O1224" s="80">
        <v>19</v>
      </c>
      <c r="P1224" s="82" t="s">
        <v>4506</v>
      </c>
      <c r="Q1224" s="82" t="s">
        <v>4456</v>
      </c>
      <c r="R1224" s="82" t="s">
        <v>4507</v>
      </c>
      <c r="S1224" s="82" t="s">
        <v>4508</v>
      </c>
      <c r="T1224" s="82" t="s">
        <v>4456</v>
      </c>
      <c r="U1224" s="82" t="s">
        <v>4457</v>
      </c>
      <c r="V1224" s="82" t="s">
        <v>4457</v>
      </c>
      <c r="W1224" s="82" t="s">
        <v>173</v>
      </c>
      <c r="X1224" s="80" t="s">
        <v>4518</v>
      </c>
      <c r="Y1224" s="82" t="s">
        <v>4456</v>
      </c>
      <c r="Z1224" s="80" t="str">
        <f>IF(OR(R:R="",S:S=""),"Missing",IF(OR(S:S="Both EC and Condoms",S:S="Condom",S:S="EC"),"Yes",IF(AND(R:R&lt;&gt;"0: No Method",R:R&lt;&gt;"6: EC",R:R&lt;&gt;"5: Condoms"),"Yes","No")))</f>
        <v>No</v>
      </c>
      <c r="AA12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24" s="80" t="str">
        <f>IF(W:W="Pregnant","Pregnant",IF(AND(Z:Z="No",AA:AA="Yes"),"Adopter",IF(Z:Z="Yes","Continuing User",IF(AND(Z:Z="No",AA:AA="No"),"Non-user","Missing"))))</f>
        <v>Adopter</v>
      </c>
      <c r="AC1224" s="80">
        <f>VLOOKUP(N1224,Registration!O:P,2,FALSE)</f>
        <v>19</v>
      </c>
    </row>
    <row r="1225" spans="1:29" s="80" customFormat="1" ht="23.1" customHeight="1">
      <c r="A1225" s="80" t="s">
        <v>1140</v>
      </c>
      <c r="B1225" s="80" t="s">
        <v>26</v>
      </c>
      <c r="C1225" s="80" t="s">
        <v>27</v>
      </c>
      <c r="D1225" s="82" t="s">
        <v>28</v>
      </c>
      <c r="E1225" s="82" t="s">
        <v>28</v>
      </c>
      <c r="F1225" s="80" t="s">
        <v>111</v>
      </c>
      <c r="G1225" s="80" t="s">
        <v>167</v>
      </c>
      <c r="H1225" s="80" t="s">
        <v>8159</v>
      </c>
      <c r="I1225" s="82" t="s">
        <v>8161</v>
      </c>
      <c r="J1225" s="80">
        <v>13</v>
      </c>
      <c r="K1225" s="80">
        <v>12</v>
      </c>
      <c r="L1225" s="80">
        <v>2018</v>
      </c>
      <c r="M1225" s="76">
        <f t="shared" si="19"/>
        <v>43447</v>
      </c>
      <c r="N1225" s="80" t="s">
        <v>814</v>
      </c>
      <c r="O1225" s="80">
        <v>19</v>
      </c>
      <c r="P1225" s="82" t="s">
        <v>4506</v>
      </c>
      <c r="Q1225" s="82" t="s">
        <v>4456</v>
      </c>
      <c r="R1225" s="82" t="s">
        <v>4507</v>
      </c>
      <c r="S1225" s="82" t="s">
        <v>4508</v>
      </c>
      <c r="T1225" s="82" t="s">
        <v>4456</v>
      </c>
      <c r="U1225" s="82" t="s">
        <v>4457</v>
      </c>
      <c r="V1225" s="82" t="s">
        <v>4457</v>
      </c>
      <c r="W1225" s="82" t="s">
        <v>173</v>
      </c>
      <c r="X1225" s="82" t="s">
        <v>4516</v>
      </c>
      <c r="Y1225" s="82" t="s">
        <v>4456</v>
      </c>
      <c r="Z1225" s="80" t="str">
        <f>IF(OR(R:R="",S:S=""),"Missing",IF(OR(S:S="Both EC and Condoms",S:S="Condom",S:S="EC"),"Yes",IF(AND(R:R&lt;&gt;"0: No Method",R:R&lt;&gt;"6: EC",R:R&lt;&gt;"5: Condoms"),"Yes","No")))</f>
        <v>No</v>
      </c>
      <c r="AA12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25" s="80" t="str">
        <f>IF(W:W="Pregnant","Pregnant",IF(AND(Z:Z="No",AA:AA="Yes"),"Adopter",IF(Z:Z="Yes","Continuing User",IF(AND(Z:Z="No",AA:AA="No"),"Non-user","Missing"))))</f>
        <v>Adopter</v>
      </c>
      <c r="AC1225" s="80">
        <f>VLOOKUP(N1225,Registration!O:P,2,FALSE)</f>
        <v>19</v>
      </c>
    </row>
    <row r="1226" spans="1:29" s="80" customFormat="1" ht="23.1" customHeight="1">
      <c r="A1226" s="80" t="s">
        <v>1140</v>
      </c>
      <c r="B1226" s="80" t="s">
        <v>26</v>
      </c>
      <c r="C1226" s="80" t="s">
        <v>27</v>
      </c>
      <c r="D1226" s="82" t="s">
        <v>28</v>
      </c>
      <c r="E1226" s="82" t="s">
        <v>28</v>
      </c>
      <c r="F1226" s="80" t="s">
        <v>111</v>
      </c>
      <c r="G1226" s="80" t="s">
        <v>167</v>
      </c>
      <c r="H1226" s="80" t="s">
        <v>8159</v>
      </c>
      <c r="I1226" s="82" t="s">
        <v>8161</v>
      </c>
      <c r="J1226" s="80">
        <v>13</v>
      </c>
      <c r="K1226" s="80">
        <v>12</v>
      </c>
      <c r="L1226" s="80">
        <v>2018</v>
      </c>
      <c r="M1226" s="76">
        <f t="shared" si="19"/>
        <v>43447</v>
      </c>
      <c r="N1226" s="80" t="s">
        <v>1157</v>
      </c>
      <c r="O1226" s="80">
        <v>19</v>
      </c>
      <c r="P1226" s="82" t="s">
        <v>4506</v>
      </c>
      <c r="Q1226" s="82" t="s">
        <v>4456</v>
      </c>
      <c r="R1226" s="82" t="s">
        <v>4507</v>
      </c>
      <c r="S1226" s="82" t="s">
        <v>4508</v>
      </c>
      <c r="T1226" s="82" t="s">
        <v>4456</v>
      </c>
      <c r="U1226" s="82" t="s">
        <v>4457</v>
      </c>
      <c r="V1226" s="82" t="s">
        <v>4457</v>
      </c>
      <c r="W1226" s="82" t="s">
        <v>173</v>
      </c>
      <c r="X1226" s="80" t="s">
        <v>4518</v>
      </c>
      <c r="Y1226" s="82" t="s">
        <v>4456</v>
      </c>
      <c r="Z1226" s="80" t="str">
        <f>IF(OR(R:R="",S:S=""),"Missing",IF(OR(S:S="Both EC and Condoms",S:S="Condom",S:S="EC"),"Yes",IF(AND(R:R&lt;&gt;"0: No Method",R:R&lt;&gt;"6: EC",R:R&lt;&gt;"5: Condoms"),"Yes","No")))</f>
        <v>No</v>
      </c>
      <c r="AA12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26" s="80" t="str">
        <f>IF(W:W="Pregnant","Pregnant",IF(AND(Z:Z="No",AA:AA="Yes"),"Adopter",IF(Z:Z="Yes","Continuing User",IF(AND(Z:Z="No",AA:AA="No"),"Non-user","Missing"))))</f>
        <v>Adopter</v>
      </c>
      <c r="AC1226" s="80">
        <f>VLOOKUP(N1226,Registration!O:P,2,FALSE)</f>
        <v>19</v>
      </c>
    </row>
    <row r="1227" spans="1:29" s="80" customFormat="1" ht="23.1" customHeight="1">
      <c r="A1227" s="80" t="s">
        <v>1140</v>
      </c>
      <c r="B1227" s="80" t="s">
        <v>26</v>
      </c>
      <c r="C1227" s="80" t="s">
        <v>27</v>
      </c>
      <c r="D1227" s="82" t="s">
        <v>28</v>
      </c>
      <c r="E1227" s="82" t="s">
        <v>28</v>
      </c>
      <c r="F1227" s="80" t="s">
        <v>111</v>
      </c>
      <c r="G1227" s="80" t="s">
        <v>167</v>
      </c>
      <c r="H1227" s="80" t="s">
        <v>8159</v>
      </c>
      <c r="I1227" s="82" t="s">
        <v>8161</v>
      </c>
      <c r="J1227" s="80">
        <v>13</v>
      </c>
      <c r="K1227" s="80">
        <v>12</v>
      </c>
      <c r="L1227" s="80">
        <v>2018</v>
      </c>
      <c r="M1227" s="76">
        <f t="shared" si="19"/>
        <v>43447</v>
      </c>
      <c r="N1227" s="80" t="s">
        <v>1159</v>
      </c>
      <c r="O1227" s="80">
        <v>19</v>
      </c>
      <c r="P1227" s="82" t="s">
        <v>4506</v>
      </c>
      <c r="Q1227" s="82" t="s">
        <v>4456</v>
      </c>
      <c r="R1227" s="82" t="s">
        <v>4507</v>
      </c>
      <c r="S1227" s="82" t="s">
        <v>4508</v>
      </c>
      <c r="T1227" s="82" t="s">
        <v>4456</v>
      </c>
      <c r="U1227" s="82" t="s">
        <v>4457</v>
      </c>
      <c r="V1227" s="82" t="s">
        <v>4457</v>
      </c>
      <c r="W1227" s="82" t="s">
        <v>173</v>
      </c>
      <c r="X1227" s="82" t="s">
        <v>4521</v>
      </c>
      <c r="Y1227" s="82" t="s">
        <v>4456</v>
      </c>
      <c r="Z1227" s="80" t="str">
        <f>IF(OR(R:R="",S:S=""),"Missing",IF(OR(S:S="Both EC and Condoms",S:S="Condom",S:S="EC"),"Yes",IF(AND(R:R&lt;&gt;"0: No Method",R:R&lt;&gt;"6: EC",R:R&lt;&gt;"5: Condoms"),"Yes","No")))</f>
        <v>No</v>
      </c>
      <c r="AA12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27" s="80" t="str">
        <f>IF(W:W="Pregnant","Pregnant",IF(AND(Z:Z="No",AA:AA="Yes"),"Adopter",IF(Z:Z="Yes","Continuing User",IF(AND(Z:Z="No",AA:AA="No"),"Non-user","Missing"))))</f>
        <v>Adopter</v>
      </c>
      <c r="AC1227" s="80">
        <f>VLOOKUP(N1227,Registration!O:P,2,FALSE)</f>
        <v>19</v>
      </c>
    </row>
    <row r="1228" spans="1:29" s="80" customFormat="1" ht="23.1" customHeight="1">
      <c r="A1228" s="80" t="s">
        <v>1140</v>
      </c>
      <c r="B1228" s="80" t="s">
        <v>26</v>
      </c>
      <c r="C1228" s="80" t="s">
        <v>27</v>
      </c>
      <c r="D1228" s="82" t="s">
        <v>28</v>
      </c>
      <c r="E1228" s="82" t="s">
        <v>28</v>
      </c>
      <c r="F1228" s="80" t="s">
        <v>111</v>
      </c>
      <c r="G1228" s="80" t="s">
        <v>167</v>
      </c>
      <c r="H1228" s="80" t="s">
        <v>8159</v>
      </c>
      <c r="I1228" s="82" t="s">
        <v>8161</v>
      </c>
      <c r="J1228" s="80">
        <v>13</v>
      </c>
      <c r="K1228" s="80">
        <v>12</v>
      </c>
      <c r="L1228" s="80">
        <v>2018</v>
      </c>
      <c r="M1228" s="76">
        <f t="shared" si="19"/>
        <v>43447</v>
      </c>
      <c r="N1228" s="80" t="s">
        <v>1167</v>
      </c>
      <c r="O1228" s="80">
        <v>19</v>
      </c>
      <c r="P1228" s="82" t="s">
        <v>4506</v>
      </c>
      <c r="Q1228" s="82" t="s">
        <v>4456</v>
      </c>
      <c r="R1228" s="82" t="s">
        <v>4507</v>
      </c>
      <c r="S1228" s="82" t="s">
        <v>4508</v>
      </c>
      <c r="T1228" s="82" t="s">
        <v>4456</v>
      </c>
      <c r="U1228" s="82" t="s">
        <v>4457</v>
      </c>
      <c r="V1228" s="82" t="s">
        <v>4457</v>
      </c>
      <c r="W1228" s="82" t="s">
        <v>173</v>
      </c>
      <c r="X1228" s="80" t="s">
        <v>4518</v>
      </c>
      <c r="Y1228" s="82" t="s">
        <v>4456</v>
      </c>
      <c r="Z1228" s="80" t="str">
        <f>IF(OR(R:R="",S:S=""),"Missing",IF(OR(S:S="Both EC and Condoms",S:S="Condom",S:S="EC"),"Yes",IF(AND(R:R&lt;&gt;"0: No Method",R:R&lt;&gt;"6: EC",R:R&lt;&gt;"5: Condoms"),"Yes","No")))</f>
        <v>No</v>
      </c>
      <c r="AA12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28" s="80" t="str">
        <f>IF(W:W="Pregnant","Pregnant",IF(AND(Z:Z="No",AA:AA="Yes"),"Adopter",IF(Z:Z="Yes","Continuing User",IF(AND(Z:Z="No",AA:AA="No"),"Non-user","Missing"))))</f>
        <v>Adopter</v>
      </c>
      <c r="AC1228" s="80">
        <f>VLOOKUP(N1228,Registration!O:P,2,FALSE)</f>
        <v>19</v>
      </c>
    </row>
    <row r="1229" spans="1:29" s="80" customFormat="1" ht="23.1" customHeight="1">
      <c r="A1229" s="80" t="s">
        <v>1140</v>
      </c>
      <c r="B1229" s="80" t="s">
        <v>26</v>
      </c>
      <c r="C1229" s="80" t="s">
        <v>27</v>
      </c>
      <c r="D1229" s="82" t="s">
        <v>28</v>
      </c>
      <c r="E1229" s="82" t="s">
        <v>28</v>
      </c>
      <c r="F1229" s="80" t="s">
        <v>111</v>
      </c>
      <c r="G1229" s="80" t="s">
        <v>167</v>
      </c>
      <c r="H1229" s="80" t="s">
        <v>8159</v>
      </c>
      <c r="I1229" s="82" t="s">
        <v>8161</v>
      </c>
      <c r="J1229" s="80">
        <v>13</v>
      </c>
      <c r="K1229" s="80">
        <v>12</v>
      </c>
      <c r="L1229" s="80">
        <v>2018</v>
      </c>
      <c r="M1229" s="76">
        <f t="shared" si="19"/>
        <v>43447</v>
      </c>
      <c r="N1229" s="80" t="s">
        <v>1161</v>
      </c>
      <c r="O1229" s="80">
        <v>18</v>
      </c>
      <c r="P1229" s="82" t="s">
        <v>4506</v>
      </c>
      <c r="Q1229" s="82" t="s">
        <v>4456</v>
      </c>
      <c r="R1229" s="82" t="s">
        <v>4507</v>
      </c>
      <c r="S1229" s="82" t="s">
        <v>4508</v>
      </c>
      <c r="T1229" s="82" t="s">
        <v>4456</v>
      </c>
      <c r="U1229" s="82" t="s">
        <v>4457</v>
      </c>
      <c r="V1229" s="82" t="s">
        <v>4457</v>
      </c>
      <c r="W1229" s="82" t="s">
        <v>173</v>
      </c>
      <c r="X1229" s="82" t="s">
        <v>4521</v>
      </c>
      <c r="Y1229" s="82" t="s">
        <v>4456</v>
      </c>
      <c r="Z1229" s="80" t="str">
        <f>IF(OR(R:R="",S:S=""),"Missing",IF(OR(S:S="Both EC and Condoms",S:S="Condom",S:S="EC"),"Yes",IF(AND(R:R&lt;&gt;"0: No Method",R:R&lt;&gt;"6: EC",R:R&lt;&gt;"5: Condoms"),"Yes","No")))</f>
        <v>No</v>
      </c>
      <c r="AA12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29" s="80" t="str">
        <f>IF(W:W="Pregnant","Pregnant",IF(AND(Z:Z="No",AA:AA="Yes"),"Adopter",IF(Z:Z="Yes","Continuing User",IF(AND(Z:Z="No",AA:AA="No"),"Non-user","Missing"))))</f>
        <v>Adopter</v>
      </c>
      <c r="AC1229" s="80">
        <f>VLOOKUP(N1229,Registration!O:P,2,FALSE)</f>
        <v>18</v>
      </c>
    </row>
    <row r="1230" spans="1:29" s="80" customFormat="1" ht="23.1" customHeight="1">
      <c r="A1230" s="80" t="s">
        <v>1140</v>
      </c>
      <c r="B1230" s="80" t="s">
        <v>26</v>
      </c>
      <c r="C1230" s="80" t="s">
        <v>27</v>
      </c>
      <c r="D1230" s="82" t="s">
        <v>28</v>
      </c>
      <c r="E1230" s="82" t="s">
        <v>28</v>
      </c>
      <c r="F1230" s="80" t="s">
        <v>111</v>
      </c>
      <c r="G1230" s="80" t="s">
        <v>167</v>
      </c>
      <c r="H1230" s="80" t="s">
        <v>8159</v>
      </c>
      <c r="I1230" s="82" t="s">
        <v>8161</v>
      </c>
      <c r="J1230" s="80">
        <v>13</v>
      </c>
      <c r="K1230" s="80">
        <v>12</v>
      </c>
      <c r="L1230" s="80">
        <v>2018</v>
      </c>
      <c r="M1230" s="76">
        <f t="shared" si="19"/>
        <v>43447</v>
      </c>
      <c r="N1230" s="80" t="s">
        <v>858</v>
      </c>
      <c r="O1230" s="80">
        <v>18</v>
      </c>
      <c r="P1230" s="82" t="s">
        <v>4506</v>
      </c>
      <c r="Q1230" s="82" t="s">
        <v>4456</v>
      </c>
      <c r="R1230" s="82" t="s">
        <v>4507</v>
      </c>
      <c r="S1230" s="82" t="s">
        <v>4508</v>
      </c>
      <c r="T1230" s="82" t="s">
        <v>4456</v>
      </c>
      <c r="U1230" s="82" t="s">
        <v>4457</v>
      </c>
      <c r="V1230" s="82" t="s">
        <v>4457</v>
      </c>
      <c r="W1230" s="82" t="s">
        <v>173</v>
      </c>
      <c r="X1230" s="80" t="s">
        <v>4518</v>
      </c>
      <c r="Y1230" s="82" t="s">
        <v>4456</v>
      </c>
      <c r="Z1230" s="80" t="str">
        <f>IF(OR(R:R="",S:S=""),"Missing",IF(OR(S:S="Both EC and Condoms",S:S="Condom",S:S="EC"),"Yes",IF(AND(R:R&lt;&gt;"0: No Method",R:R&lt;&gt;"6: EC",R:R&lt;&gt;"5: Condoms"),"Yes","No")))</f>
        <v>No</v>
      </c>
      <c r="AA12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30" s="80" t="str">
        <f>IF(W:W="Pregnant","Pregnant",IF(AND(Z:Z="No",AA:AA="Yes"),"Adopter",IF(Z:Z="Yes","Continuing User",IF(AND(Z:Z="No",AA:AA="No"),"Non-user","Missing"))))</f>
        <v>Adopter</v>
      </c>
      <c r="AC1230" s="80">
        <f>VLOOKUP(N1230,Registration!O:P,2,FALSE)</f>
        <v>19</v>
      </c>
    </row>
    <row r="1231" spans="1:29" s="80" customFormat="1" ht="23.1" customHeight="1">
      <c r="A1231" s="80" t="s">
        <v>1140</v>
      </c>
      <c r="B1231" s="80" t="s">
        <v>26</v>
      </c>
      <c r="C1231" s="80" t="s">
        <v>27</v>
      </c>
      <c r="D1231" s="82" t="s">
        <v>28</v>
      </c>
      <c r="E1231" s="82" t="s">
        <v>28</v>
      </c>
      <c r="F1231" s="80" t="s">
        <v>29</v>
      </c>
      <c r="G1231" s="80" t="s">
        <v>1887</v>
      </c>
      <c r="H1231" s="80" t="s">
        <v>8165</v>
      </c>
      <c r="I1231" s="82" t="s">
        <v>8163</v>
      </c>
      <c r="J1231" s="80">
        <v>14</v>
      </c>
      <c r="K1231" s="80">
        <v>12</v>
      </c>
      <c r="L1231" s="80">
        <v>2018</v>
      </c>
      <c r="M1231" s="76">
        <f t="shared" si="19"/>
        <v>43448</v>
      </c>
      <c r="N1231" s="80" t="s">
        <v>3040</v>
      </c>
      <c r="O1231" s="80">
        <v>16</v>
      </c>
      <c r="P1231" s="82" t="s">
        <v>4506</v>
      </c>
      <c r="Q1231" s="82" t="s">
        <v>4456</v>
      </c>
      <c r="R1231" s="82" t="s">
        <v>4507</v>
      </c>
      <c r="S1231" s="82" t="s">
        <v>4508</v>
      </c>
      <c r="T1231" s="82" t="s">
        <v>4456</v>
      </c>
      <c r="U1231" s="82" t="s">
        <v>4456</v>
      </c>
      <c r="V1231" s="80" t="s">
        <v>4456</v>
      </c>
      <c r="W1231" s="82" t="s">
        <v>173</v>
      </c>
      <c r="X1231" s="82" t="s">
        <v>4514</v>
      </c>
      <c r="Y1231" s="82" t="s">
        <v>4456</v>
      </c>
      <c r="Z1231" s="80" t="str">
        <f>IF(OR(R:R="",S:S=""),"Missing",IF(OR(S:S="Both EC and Condoms",S:S="Condom",S:S="EC"),"Yes",IF(AND(R:R&lt;&gt;"0: No Method",R:R&lt;&gt;"6: EC",R:R&lt;&gt;"5: Condoms"),"Yes","No")))</f>
        <v>No</v>
      </c>
      <c r="AA12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31" s="80" t="str">
        <f>IF(W:W="Pregnant","Pregnant",IF(AND(Z:Z="No",AA:AA="Yes"),"Adopter",IF(Z:Z="Yes","Continuing User",IF(AND(Z:Z="No",AA:AA="No"),"Non-user","Missing"))))</f>
        <v>Adopter</v>
      </c>
      <c r="AC1231" s="80">
        <f>VLOOKUP(N1231,Registration!O:P,2,FALSE)</f>
        <v>16</v>
      </c>
    </row>
    <row r="1232" spans="1:29" s="80" customFormat="1" ht="23.1" customHeight="1">
      <c r="A1232" s="80" t="s">
        <v>100</v>
      </c>
      <c r="B1232" s="80" t="s">
        <v>26</v>
      </c>
      <c r="C1232" s="80" t="s">
        <v>27</v>
      </c>
      <c r="D1232" s="82" t="s">
        <v>28</v>
      </c>
      <c r="E1232" s="82" t="s">
        <v>28</v>
      </c>
      <c r="F1232" s="80" t="s">
        <v>111</v>
      </c>
      <c r="G1232" s="80" t="s">
        <v>167</v>
      </c>
      <c r="H1232" s="80" t="s">
        <v>8159</v>
      </c>
      <c r="I1232" s="82" t="s">
        <v>8161</v>
      </c>
      <c r="J1232" s="80">
        <v>17</v>
      </c>
      <c r="K1232" s="80">
        <v>12</v>
      </c>
      <c r="L1232" s="80">
        <v>2018</v>
      </c>
      <c r="M1232" s="76">
        <f t="shared" si="19"/>
        <v>43451</v>
      </c>
      <c r="N1232" s="80" t="s">
        <v>1169</v>
      </c>
      <c r="O1232" s="80">
        <v>19</v>
      </c>
      <c r="P1232" s="82" t="s">
        <v>4506</v>
      </c>
      <c r="Q1232" s="82" t="s">
        <v>4456</v>
      </c>
      <c r="R1232" s="82" t="s">
        <v>4507</v>
      </c>
      <c r="S1232" s="82" t="s">
        <v>4508</v>
      </c>
      <c r="T1232" s="82" t="s">
        <v>4456</v>
      </c>
      <c r="U1232" s="82" t="s">
        <v>4457</v>
      </c>
      <c r="V1232" s="82" t="s">
        <v>4457</v>
      </c>
      <c r="W1232" s="82" t="s">
        <v>173</v>
      </c>
      <c r="X1232" s="82" t="s">
        <v>4516</v>
      </c>
      <c r="Y1232" s="82" t="s">
        <v>4456</v>
      </c>
      <c r="Z1232" s="80" t="str">
        <f>IF(OR(R:R="",S:S=""),"Missing",IF(OR(S:S="Both EC and Condoms",S:S="Condom",S:S="EC"),"Yes",IF(AND(R:R&lt;&gt;"0: No Method",R:R&lt;&gt;"6: EC",R:R&lt;&gt;"5: Condoms"),"Yes","No")))</f>
        <v>No</v>
      </c>
      <c r="AA12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32" s="80" t="str">
        <f>IF(W:W="Pregnant","Pregnant",IF(AND(Z:Z="No",AA:AA="Yes"),"Adopter",IF(Z:Z="Yes","Continuing User",IF(AND(Z:Z="No",AA:AA="No"),"Non-user","Missing"))))</f>
        <v>Adopter</v>
      </c>
      <c r="AC1232" s="80">
        <f>VLOOKUP(N1232,Registration!O:P,2,FALSE)</f>
        <v>19</v>
      </c>
    </row>
    <row r="1233" spans="1:29" s="80" customFormat="1" ht="23.1" customHeight="1">
      <c r="A1233" s="80" t="s">
        <v>100</v>
      </c>
      <c r="B1233" s="80" t="s">
        <v>26</v>
      </c>
      <c r="C1233" s="80" t="s">
        <v>27</v>
      </c>
      <c r="D1233" s="82" t="s">
        <v>28</v>
      </c>
      <c r="E1233" s="82" t="s">
        <v>28</v>
      </c>
      <c r="F1233" s="80" t="s">
        <v>111</v>
      </c>
      <c r="G1233" s="80" t="s">
        <v>167</v>
      </c>
      <c r="H1233" s="80" t="s">
        <v>8159</v>
      </c>
      <c r="I1233" s="82" t="s">
        <v>8161</v>
      </c>
      <c r="J1233" s="80">
        <v>17</v>
      </c>
      <c r="K1233" s="80">
        <v>12</v>
      </c>
      <c r="L1233" s="80">
        <v>2018</v>
      </c>
      <c r="M1233" s="76">
        <f t="shared" si="19"/>
        <v>43451</v>
      </c>
      <c r="N1233" s="80" t="s">
        <v>1171</v>
      </c>
      <c r="O1233" s="80">
        <v>19</v>
      </c>
      <c r="P1233" s="82" t="s">
        <v>4506</v>
      </c>
      <c r="Q1233" s="82" t="s">
        <v>4456</v>
      </c>
      <c r="R1233" s="82" t="s">
        <v>4507</v>
      </c>
      <c r="S1233" s="82" t="s">
        <v>4508</v>
      </c>
      <c r="T1233" s="82" t="s">
        <v>4456</v>
      </c>
      <c r="U1233" s="82" t="s">
        <v>4457</v>
      </c>
      <c r="V1233" s="82" t="s">
        <v>4457</v>
      </c>
      <c r="W1233" s="82" t="s">
        <v>173</v>
      </c>
      <c r="X1233" s="82" t="s">
        <v>4516</v>
      </c>
      <c r="Y1233" s="82" t="s">
        <v>4456</v>
      </c>
      <c r="Z1233" s="80" t="str">
        <f>IF(OR(R:R="",S:S=""),"Missing",IF(OR(S:S="Both EC and Condoms",S:S="Condom",S:S="EC"),"Yes",IF(AND(R:R&lt;&gt;"0: No Method",R:R&lt;&gt;"6: EC",R:R&lt;&gt;"5: Condoms"),"Yes","No")))</f>
        <v>No</v>
      </c>
      <c r="AA12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33" s="80" t="str">
        <f>IF(W:W="Pregnant","Pregnant",IF(AND(Z:Z="No",AA:AA="Yes"),"Adopter",IF(Z:Z="Yes","Continuing User",IF(AND(Z:Z="No",AA:AA="No"),"Non-user","Missing"))))</f>
        <v>Adopter</v>
      </c>
      <c r="AC1233" s="80">
        <f>VLOOKUP(N1233,Registration!O:P,2,FALSE)</f>
        <v>19</v>
      </c>
    </row>
    <row r="1234" spans="1:29" s="80" customFormat="1" ht="23.1" customHeight="1">
      <c r="A1234" s="80" t="s">
        <v>100</v>
      </c>
      <c r="B1234" s="80" t="s">
        <v>26</v>
      </c>
      <c r="C1234" s="80" t="s">
        <v>27</v>
      </c>
      <c r="D1234" s="82" t="s">
        <v>28</v>
      </c>
      <c r="E1234" s="82" t="s">
        <v>28</v>
      </c>
      <c r="F1234" s="80" t="s">
        <v>111</v>
      </c>
      <c r="G1234" s="80" t="s">
        <v>167</v>
      </c>
      <c r="H1234" s="80" t="s">
        <v>8159</v>
      </c>
      <c r="I1234" s="82" t="s">
        <v>8161</v>
      </c>
      <c r="J1234" s="80">
        <v>17</v>
      </c>
      <c r="K1234" s="80">
        <v>12</v>
      </c>
      <c r="L1234" s="80">
        <v>2018</v>
      </c>
      <c r="M1234" s="76">
        <f t="shared" si="19"/>
        <v>43451</v>
      </c>
      <c r="N1234" s="80" t="s">
        <v>1173</v>
      </c>
      <c r="O1234" s="80">
        <v>19</v>
      </c>
      <c r="P1234" s="82" t="s">
        <v>4506</v>
      </c>
      <c r="Q1234" s="82" t="s">
        <v>4456</v>
      </c>
      <c r="R1234" s="82" t="s">
        <v>4507</v>
      </c>
      <c r="S1234" s="82" t="s">
        <v>4508</v>
      </c>
      <c r="T1234" s="82" t="s">
        <v>4456</v>
      </c>
      <c r="U1234" s="82" t="s">
        <v>4457</v>
      </c>
      <c r="V1234" s="82" t="s">
        <v>4457</v>
      </c>
      <c r="W1234" s="82" t="s">
        <v>173</v>
      </c>
      <c r="X1234" s="82" t="s">
        <v>4515</v>
      </c>
      <c r="Y1234" s="82" t="s">
        <v>4456</v>
      </c>
      <c r="Z1234" s="80" t="str">
        <f>IF(OR(R:R="",S:S=""),"Missing",IF(OR(S:S="Both EC and Condoms",S:S="Condom",S:S="EC"),"Yes",IF(AND(R:R&lt;&gt;"0: No Method",R:R&lt;&gt;"6: EC",R:R&lt;&gt;"5: Condoms"),"Yes","No")))</f>
        <v>No</v>
      </c>
      <c r="AA12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34" s="80" t="str">
        <f>IF(W:W="Pregnant","Pregnant",IF(AND(Z:Z="No",AA:AA="Yes"),"Adopter",IF(Z:Z="Yes","Continuing User",IF(AND(Z:Z="No",AA:AA="No"),"Non-user","Missing"))))</f>
        <v>Adopter</v>
      </c>
      <c r="AC1234" s="80">
        <f>VLOOKUP(N1234,Registration!O:P,2,FALSE)</f>
        <v>19</v>
      </c>
    </row>
    <row r="1235" spans="1:29" s="80" customFormat="1" ht="23.1" customHeight="1">
      <c r="A1235" s="80" t="s">
        <v>100</v>
      </c>
      <c r="B1235" s="80" t="s">
        <v>26</v>
      </c>
      <c r="C1235" s="80" t="s">
        <v>27</v>
      </c>
      <c r="D1235" s="82" t="s">
        <v>28</v>
      </c>
      <c r="E1235" s="82" t="s">
        <v>28</v>
      </c>
      <c r="F1235" s="80" t="s">
        <v>111</v>
      </c>
      <c r="G1235" s="80" t="s">
        <v>167</v>
      </c>
      <c r="H1235" s="80" t="s">
        <v>8159</v>
      </c>
      <c r="I1235" s="82" t="s">
        <v>8161</v>
      </c>
      <c r="J1235" s="80">
        <v>17</v>
      </c>
      <c r="K1235" s="80">
        <v>12</v>
      </c>
      <c r="L1235" s="80">
        <v>2018</v>
      </c>
      <c r="M1235" s="76">
        <f t="shared" si="19"/>
        <v>43451</v>
      </c>
      <c r="N1235" s="80" t="s">
        <v>1175</v>
      </c>
      <c r="O1235" s="80">
        <v>18</v>
      </c>
      <c r="P1235" s="82" t="s">
        <v>4506</v>
      </c>
      <c r="Q1235" s="82" t="s">
        <v>4456</v>
      </c>
      <c r="R1235" s="82" t="s">
        <v>4507</v>
      </c>
      <c r="S1235" s="82" t="s">
        <v>4508</v>
      </c>
      <c r="T1235" s="82" t="s">
        <v>4456</v>
      </c>
      <c r="U1235" s="82" t="s">
        <v>4457</v>
      </c>
      <c r="V1235" s="82" t="s">
        <v>4457</v>
      </c>
      <c r="W1235" s="82" t="s">
        <v>173</v>
      </c>
      <c r="X1235" s="80" t="s">
        <v>4518</v>
      </c>
      <c r="Y1235" s="82" t="s">
        <v>4456</v>
      </c>
      <c r="Z1235" s="80" t="str">
        <f>IF(OR(R:R="",S:S=""),"Missing",IF(OR(S:S="Both EC and Condoms",S:S="Condom",S:S="EC"),"Yes",IF(AND(R:R&lt;&gt;"0: No Method",R:R&lt;&gt;"6: EC",R:R&lt;&gt;"5: Condoms"),"Yes","No")))</f>
        <v>No</v>
      </c>
      <c r="AA12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35" s="80" t="str">
        <f>IF(W:W="Pregnant","Pregnant",IF(AND(Z:Z="No",AA:AA="Yes"),"Adopter",IF(Z:Z="Yes","Continuing User",IF(AND(Z:Z="No",AA:AA="No"),"Non-user","Missing"))))</f>
        <v>Adopter</v>
      </c>
      <c r="AC1235" s="80">
        <f>VLOOKUP(N1235,Registration!O:P,2,FALSE)</f>
        <v>18</v>
      </c>
    </row>
    <row r="1236" spans="1:29" s="80" customFormat="1" ht="23.1" customHeight="1">
      <c r="A1236" s="80" t="s">
        <v>100</v>
      </c>
      <c r="B1236" s="80" t="s">
        <v>26</v>
      </c>
      <c r="C1236" s="80" t="s">
        <v>27</v>
      </c>
      <c r="D1236" s="82" t="s">
        <v>28</v>
      </c>
      <c r="E1236" s="82" t="s">
        <v>28</v>
      </c>
      <c r="F1236" s="80" t="s">
        <v>111</v>
      </c>
      <c r="G1236" s="80" t="s">
        <v>167</v>
      </c>
      <c r="H1236" s="80" t="s">
        <v>8159</v>
      </c>
      <c r="I1236" s="82" t="s">
        <v>8161</v>
      </c>
      <c r="J1236" s="80">
        <v>17</v>
      </c>
      <c r="K1236" s="80">
        <v>12</v>
      </c>
      <c r="L1236" s="80">
        <v>2018</v>
      </c>
      <c r="M1236" s="76">
        <f t="shared" si="19"/>
        <v>43451</v>
      </c>
      <c r="N1236" s="80" t="s">
        <v>1177</v>
      </c>
      <c r="O1236" s="80">
        <v>18</v>
      </c>
      <c r="P1236" s="82" t="s">
        <v>4506</v>
      </c>
      <c r="Q1236" s="82" t="s">
        <v>4456</v>
      </c>
      <c r="R1236" s="82" t="s">
        <v>4507</v>
      </c>
      <c r="S1236" s="82" t="s">
        <v>4508</v>
      </c>
      <c r="T1236" s="82" t="s">
        <v>4456</v>
      </c>
      <c r="U1236" s="82" t="s">
        <v>4457</v>
      </c>
      <c r="V1236" s="82" t="s">
        <v>4457</v>
      </c>
      <c r="W1236" s="82" t="s">
        <v>173</v>
      </c>
      <c r="X1236" s="80" t="s">
        <v>4518</v>
      </c>
      <c r="Y1236" s="82" t="s">
        <v>4456</v>
      </c>
      <c r="Z1236" s="80" t="str">
        <f>IF(OR(R:R="",S:S=""),"Missing",IF(OR(S:S="Both EC and Condoms",S:S="Condom",S:S="EC"),"Yes",IF(AND(R:R&lt;&gt;"0: No Method",R:R&lt;&gt;"6: EC",R:R&lt;&gt;"5: Condoms"),"Yes","No")))</f>
        <v>No</v>
      </c>
      <c r="AA12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36" s="80" t="str">
        <f>IF(W:W="Pregnant","Pregnant",IF(AND(Z:Z="No",AA:AA="Yes"),"Adopter",IF(Z:Z="Yes","Continuing User",IF(AND(Z:Z="No",AA:AA="No"),"Non-user","Missing"))))</f>
        <v>Adopter</v>
      </c>
      <c r="AC1236" s="80">
        <f>VLOOKUP(N1236,Registration!O:P,2,FALSE)</f>
        <v>18</v>
      </c>
    </row>
    <row r="1237" spans="1:29" s="80" customFormat="1" ht="23.1" customHeight="1">
      <c r="A1237" s="80" t="s">
        <v>100</v>
      </c>
      <c r="B1237" s="80" t="s">
        <v>26</v>
      </c>
      <c r="C1237" s="80" t="s">
        <v>27</v>
      </c>
      <c r="D1237" s="82" t="s">
        <v>28</v>
      </c>
      <c r="E1237" s="82" t="s">
        <v>28</v>
      </c>
      <c r="F1237" s="80" t="s">
        <v>111</v>
      </c>
      <c r="G1237" s="80" t="s">
        <v>167</v>
      </c>
      <c r="H1237" s="80" t="s">
        <v>8159</v>
      </c>
      <c r="I1237" s="82" t="s">
        <v>8161</v>
      </c>
      <c r="J1237" s="80">
        <v>17</v>
      </c>
      <c r="K1237" s="80">
        <v>12</v>
      </c>
      <c r="L1237" s="80">
        <v>2018</v>
      </c>
      <c r="M1237" s="76">
        <f t="shared" si="19"/>
        <v>43451</v>
      </c>
      <c r="N1237" s="80" t="s">
        <v>1179</v>
      </c>
      <c r="O1237" s="80">
        <v>19</v>
      </c>
      <c r="P1237" s="82" t="s">
        <v>4506</v>
      </c>
      <c r="Q1237" s="82" t="s">
        <v>4456</v>
      </c>
      <c r="R1237" s="82" t="s">
        <v>4507</v>
      </c>
      <c r="S1237" s="82" t="s">
        <v>4508</v>
      </c>
      <c r="T1237" s="82" t="s">
        <v>4456</v>
      </c>
      <c r="U1237" s="82" t="s">
        <v>4457</v>
      </c>
      <c r="V1237" s="82" t="s">
        <v>4457</v>
      </c>
      <c r="W1237" s="82" t="s">
        <v>173</v>
      </c>
      <c r="X1237" s="80" t="s">
        <v>4518</v>
      </c>
      <c r="Y1237" s="82" t="s">
        <v>4456</v>
      </c>
      <c r="Z1237" s="80" t="str">
        <f>IF(OR(R:R="",S:S=""),"Missing",IF(OR(S:S="Both EC and Condoms",S:S="Condom",S:S="EC"),"Yes",IF(AND(R:R&lt;&gt;"0: No Method",R:R&lt;&gt;"6: EC",R:R&lt;&gt;"5: Condoms"),"Yes","No")))</f>
        <v>No</v>
      </c>
      <c r="AA12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37" s="80" t="str">
        <f>IF(W:W="Pregnant","Pregnant",IF(AND(Z:Z="No",AA:AA="Yes"),"Adopter",IF(Z:Z="Yes","Continuing User",IF(AND(Z:Z="No",AA:AA="No"),"Non-user","Missing"))))</f>
        <v>Adopter</v>
      </c>
      <c r="AC1237" s="80">
        <f>VLOOKUP(N1237,Registration!O:P,2,FALSE)</f>
        <v>19</v>
      </c>
    </row>
    <row r="1238" spans="1:29" s="80" customFormat="1" ht="23.1" customHeight="1">
      <c r="A1238" s="80" t="s">
        <v>100</v>
      </c>
      <c r="B1238" s="80" t="s">
        <v>26</v>
      </c>
      <c r="C1238" s="80" t="s">
        <v>27</v>
      </c>
      <c r="D1238" s="82" t="s">
        <v>28</v>
      </c>
      <c r="E1238" s="82" t="s">
        <v>28</v>
      </c>
      <c r="F1238" s="80" t="s">
        <v>29</v>
      </c>
      <c r="G1238" s="80" t="s">
        <v>1887</v>
      </c>
      <c r="H1238" s="80" t="s">
        <v>8165</v>
      </c>
      <c r="I1238" s="82" t="s">
        <v>8163</v>
      </c>
      <c r="J1238" s="80">
        <v>17</v>
      </c>
      <c r="K1238" s="80">
        <v>12</v>
      </c>
      <c r="L1238" s="80">
        <v>2018</v>
      </c>
      <c r="M1238" s="76">
        <f t="shared" si="19"/>
        <v>43451</v>
      </c>
      <c r="N1238" s="80" t="s">
        <v>3042</v>
      </c>
      <c r="O1238" s="80">
        <v>19</v>
      </c>
      <c r="P1238" s="82" t="s">
        <v>4506</v>
      </c>
      <c r="Q1238" s="82" t="s">
        <v>4456</v>
      </c>
      <c r="R1238" s="82" t="s">
        <v>4507</v>
      </c>
      <c r="S1238" s="82" t="s">
        <v>4508</v>
      </c>
      <c r="T1238" s="82" t="s">
        <v>4456</v>
      </c>
      <c r="U1238" s="82" t="s">
        <v>4457</v>
      </c>
      <c r="V1238" s="82" t="s">
        <v>4457</v>
      </c>
      <c r="W1238" s="82" t="s">
        <v>173</v>
      </c>
      <c r="X1238" s="82" t="s">
        <v>4521</v>
      </c>
      <c r="Y1238" s="82" t="s">
        <v>4456</v>
      </c>
      <c r="Z1238" s="80" t="str">
        <f>IF(OR(R:R="",S:S=""),"Missing",IF(OR(S:S="Both EC and Condoms",S:S="Condom",S:S="EC"),"Yes",IF(AND(R:R&lt;&gt;"0: No Method",R:R&lt;&gt;"6: EC",R:R&lt;&gt;"5: Condoms"),"Yes","No")))</f>
        <v>No</v>
      </c>
      <c r="AA12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38" s="80" t="str">
        <f>IF(W:W="Pregnant","Pregnant",IF(AND(Z:Z="No",AA:AA="Yes"),"Adopter",IF(Z:Z="Yes","Continuing User",IF(AND(Z:Z="No",AA:AA="No"),"Non-user","Missing"))))</f>
        <v>Adopter</v>
      </c>
      <c r="AC1238" s="80">
        <f>VLOOKUP(N1238,Registration!O:P,2,FALSE)</f>
        <v>19</v>
      </c>
    </row>
    <row r="1239" spans="1:29" s="80" customFormat="1" ht="23.1" customHeight="1">
      <c r="A1239" s="80" t="s">
        <v>100</v>
      </c>
      <c r="B1239" s="80" t="s">
        <v>26</v>
      </c>
      <c r="C1239" s="80" t="s">
        <v>27</v>
      </c>
      <c r="D1239" s="82" t="s">
        <v>28</v>
      </c>
      <c r="E1239" s="82" t="s">
        <v>28</v>
      </c>
      <c r="F1239" s="80" t="s">
        <v>29</v>
      </c>
      <c r="G1239" s="80" t="s">
        <v>1887</v>
      </c>
      <c r="H1239" s="80" t="s">
        <v>8165</v>
      </c>
      <c r="I1239" s="82" t="s">
        <v>8163</v>
      </c>
      <c r="J1239" s="80">
        <v>19</v>
      </c>
      <c r="K1239" s="80">
        <v>12</v>
      </c>
      <c r="L1239" s="80">
        <v>2018</v>
      </c>
      <c r="M1239" s="76">
        <f t="shared" si="19"/>
        <v>43453</v>
      </c>
      <c r="N1239" s="80" t="s">
        <v>3044</v>
      </c>
      <c r="O1239" s="80">
        <v>18</v>
      </c>
      <c r="P1239" s="82" t="s">
        <v>4506</v>
      </c>
      <c r="Q1239" s="82" t="s">
        <v>4456</v>
      </c>
      <c r="R1239" s="82" t="s">
        <v>4507</v>
      </c>
      <c r="S1239" s="82" t="s">
        <v>4508</v>
      </c>
      <c r="T1239" s="82" t="s">
        <v>4456</v>
      </c>
      <c r="U1239" s="82" t="s">
        <v>4457</v>
      </c>
      <c r="V1239" s="82" t="s">
        <v>4457</v>
      </c>
      <c r="W1239" s="82" t="s">
        <v>173</v>
      </c>
      <c r="X1239" s="82" t="s">
        <v>4521</v>
      </c>
      <c r="Y1239" s="82" t="s">
        <v>4456</v>
      </c>
      <c r="Z1239" s="80" t="str">
        <f>IF(OR(R:R="",S:S=""),"Missing",IF(OR(S:S="Both EC and Condoms",S:S="Condom",S:S="EC"),"Yes",IF(AND(R:R&lt;&gt;"0: No Method",R:R&lt;&gt;"6: EC",R:R&lt;&gt;"5: Condoms"),"Yes","No")))</f>
        <v>No</v>
      </c>
      <c r="AA12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39" s="80" t="str">
        <f>IF(W:W="Pregnant","Pregnant",IF(AND(Z:Z="No",AA:AA="Yes"),"Adopter",IF(Z:Z="Yes","Continuing User",IF(AND(Z:Z="No",AA:AA="No"),"Non-user","Missing"))))</f>
        <v>Adopter</v>
      </c>
      <c r="AC1239" s="80">
        <f>VLOOKUP(N1239,Registration!O:P,2,FALSE)</f>
        <v>18</v>
      </c>
    </row>
    <row r="1240" spans="1:29" s="80" customFormat="1" ht="23.1" customHeight="1">
      <c r="A1240" s="80" t="s">
        <v>100</v>
      </c>
      <c r="B1240" s="80" t="s">
        <v>26</v>
      </c>
      <c r="C1240" s="80" t="s">
        <v>27</v>
      </c>
      <c r="D1240" s="82" t="s">
        <v>28</v>
      </c>
      <c r="E1240" s="82" t="s">
        <v>28</v>
      </c>
      <c r="F1240" s="80" t="s">
        <v>29</v>
      </c>
      <c r="G1240" s="80" t="s">
        <v>1887</v>
      </c>
      <c r="H1240" s="80" t="s">
        <v>8165</v>
      </c>
      <c r="I1240" s="82" t="s">
        <v>8163</v>
      </c>
      <c r="J1240" s="80">
        <v>19</v>
      </c>
      <c r="K1240" s="80">
        <v>12</v>
      </c>
      <c r="L1240" s="80">
        <v>2018</v>
      </c>
      <c r="M1240" s="76">
        <f t="shared" si="19"/>
        <v>43453</v>
      </c>
      <c r="N1240" s="80" t="s">
        <v>3046</v>
      </c>
      <c r="O1240" s="80">
        <v>18</v>
      </c>
      <c r="P1240" s="82" t="s">
        <v>4506</v>
      </c>
      <c r="Q1240" s="82" t="s">
        <v>4456</v>
      </c>
      <c r="R1240" s="82" t="s">
        <v>4507</v>
      </c>
      <c r="S1240" s="82" t="s">
        <v>4508</v>
      </c>
      <c r="T1240" s="82" t="s">
        <v>4456</v>
      </c>
      <c r="U1240" s="82" t="s">
        <v>4457</v>
      </c>
      <c r="V1240" s="82" t="s">
        <v>4457</v>
      </c>
      <c r="W1240" s="82" t="s">
        <v>173</v>
      </c>
      <c r="X1240" s="82" t="s">
        <v>4521</v>
      </c>
      <c r="Y1240" s="82" t="s">
        <v>4456</v>
      </c>
      <c r="Z1240" s="80" t="str">
        <f>IF(OR(R:R="",S:S=""),"Missing",IF(OR(S:S="Both EC and Condoms",S:S="Condom",S:S="EC"),"Yes",IF(AND(R:R&lt;&gt;"0: No Method",R:R&lt;&gt;"6: EC",R:R&lt;&gt;"5: Condoms"),"Yes","No")))</f>
        <v>No</v>
      </c>
      <c r="AA12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40" s="80" t="str">
        <f>IF(W:W="Pregnant","Pregnant",IF(AND(Z:Z="No",AA:AA="Yes"),"Adopter",IF(Z:Z="Yes","Continuing User",IF(AND(Z:Z="No",AA:AA="No"),"Non-user","Missing"))))</f>
        <v>Adopter</v>
      </c>
      <c r="AC1240" s="80">
        <f>VLOOKUP(N1240,Registration!O:P,2,FALSE)</f>
        <v>18</v>
      </c>
    </row>
    <row r="1241" spans="1:29" s="80" customFormat="1" ht="23.1" customHeight="1">
      <c r="A1241" s="80" t="s">
        <v>100</v>
      </c>
      <c r="B1241" s="80" t="s">
        <v>26</v>
      </c>
      <c r="C1241" s="80" t="s">
        <v>27</v>
      </c>
      <c r="D1241" s="82" t="s">
        <v>28</v>
      </c>
      <c r="E1241" s="82" t="s">
        <v>28</v>
      </c>
      <c r="F1241" s="80" t="s">
        <v>29</v>
      </c>
      <c r="G1241" s="80" t="s">
        <v>1887</v>
      </c>
      <c r="H1241" s="80" t="s">
        <v>8165</v>
      </c>
      <c r="I1241" s="82" t="s">
        <v>8163</v>
      </c>
      <c r="J1241" s="80">
        <v>19</v>
      </c>
      <c r="K1241" s="80">
        <v>12</v>
      </c>
      <c r="L1241" s="80">
        <v>2018</v>
      </c>
      <c r="M1241" s="76">
        <f t="shared" si="19"/>
        <v>43453</v>
      </c>
      <c r="N1241" s="80" t="s">
        <v>3048</v>
      </c>
      <c r="O1241" s="80">
        <v>19</v>
      </c>
      <c r="P1241" s="82" t="s">
        <v>4506</v>
      </c>
      <c r="Q1241" s="82" t="s">
        <v>4456</v>
      </c>
      <c r="R1241" s="82" t="s">
        <v>4507</v>
      </c>
      <c r="S1241" s="82" t="s">
        <v>4508</v>
      </c>
      <c r="T1241" s="82" t="s">
        <v>4456</v>
      </c>
      <c r="U1241" s="82" t="s">
        <v>4457</v>
      </c>
      <c r="V1241" s="82" t="s">
        <v>4457</v>
      </c>
      <c r="W1241" s="82" t="s">
        <v>173</v>
      </c>
      <c r="X1241" s="82" t="s">
        <v>4521</v>
      </c>
      <c r="Y1241" s="82" t="s">
        <v>4456</v>
      </c>
      <c r="Z1241" s="80" t="str">
        <f>IF(OR(R:R="",S:S=""),"Missing",IF(OR(S:S="Both EC and Condoms",S:S="Condom",S:S="EC"),"Yes",IF(AND(R:R&lt;&gt;"0: No Method",R:R&lt;&gt;"6: EC",R:R&lt;&gt;"5: Condoms"),"Yes","No")))</f>
        <v>No</v>
      </c>
      <c r="AA12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41" s="80" t="str">
        <f>IF(W:W="Pregnant","Pregnant",IF(AND(Z:Z="No",AA:AA="Yes"),"Adopter",IF(Z:Z="Yes","Continuing User",IF(AND(Z:Z="No",AA:AA="No"),"Non-user","Missing"))))</f>
        <v>Adopter</v>
      </c>
      <c r="AC1241" s="80">
        <f>VLOOKUP(N1241,Registration!O:P,2,FALSE)</f>
        <v>19</v>
      </c>
    </row>
    <row r="1242" spans="1:29" s="80" customFormat="1" ht="23.1" customHeight="1">
      <c r="A1242" s="80" t="s">
        <v>100</v>
      </c>
      <c r="B1242" s="80" t="s">
        <v>26</v>
      </c>
      <c r="C1242" s="80" t="s">
        <v>27</v>
      </c>
      <c r="D1242" s="82" t="s">
        <v>28</v>
      </c>
      <c r="E1242" s="82" t="s">
        <v>28</v>
      </c>
      <c r="F1242" s="80" t="s">
        <v>29</v>
      </c>
      <c r="G1242" s="80" t="s">
        <v>1887</v>
      </c>
      <c r="H1242" s="80" t="s">
        <v>8165</v>
      </c>
      <c r="I1242" s="82" t="s">
        <v>8163</v>
      </c>
      <c r="J1242" s="80">
        <v>19</v>
      </c>
      <c r="K1242" s="80">
        <v>12</v>
      </c>
      <c r="L1242" s="80">
        <v>2018</v>
      </c>
      <c r="M1242" s="76">
        <f t="shared" si="19"/>
        <v>43453</v>
      </c>
      <c r="N1242" s="80" t="s">
        <v>3050</v>
      </c>
      <c r="O1242" s="80">
        <v>18</v>
      </c>
      <c r="P1242" s="82" t="s">
        <v>4506</v>
      </c>
      <c r="Q1242" s="82" t="s">
        <v>4456</v>
      </c>
      <c r="R1242" s="82" t="s">
        <v>4507</v>
      </c>
      <c r="S1242" s="82" t="s">
        <v>4508</v>
      </c>
      <c r="T1242" s="82" t="s">
        <v>4456</v>
      </c>
      <c r="U1242" s="82" t="s">
        <v>4457</v>
      </c>
      <c r="V1242" s="82" t="s">
        <v>4457</v>
      </c>
      <c r="W1242" s="82" t="s">
        <v>173</v>
      </c>
      <c r="X1242" s="82" t="s">
        <v>4521</v>
      </c>
      <c r="Y1242" s="82" t="s">
        <v>4456</v>
      </c>
      <c r="Z1242" s="80" t="str">
        <f>IF(OR(R:R="",S:S=""),"Missing",IF(OR(S:S="Both EC and Condoms",S:S="Condom",S:S="EC"),"Yes",IF(AND(R:R&lt;&gt;"0: No Method",R:R&lt;&gt;"6: EC",R:R&lt;&gt;"5: Condoms"),"Yes","No")))</f>
        <v>No</v>
      </c>
      <c r="AA12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42" s="80" t="str">
        <f>IF(W:W="Pregnant","Pregnant",IF(AND(Z:Z="No",AA:AA="Yes"),"Adopter",IF(Z:Z="Yes","Continuing User",IF(AND(Z:Z="No",AA:AA="No"),"Non-user","Missing"))))</f>
        <v>Adopter</v>
      </c>
      <c r="AC1242" s="80">
        <f>VLOOKUP(N1242,Registration!O:P,2,FALSE)</f>
        <v>18</v>
      </c>
    </row>
    <row r="1243" spans="1:29" s="80" customFormat="1" ht="23.1" customHeight="1">
      <c r="A1243" s="80" t="s">
        <v>100</v>
      </c>
      <c r="B1243" s="80" t="s">
        <v>26</v>
      </c>
      <c r="C1243" s="80" t="s">
        <v>27</v>
      </c>
      <c r="D1243" s="82" t="s">
        <v>28</v>
      </c>
      <c r="E1243" s="82" t="s">
        <v>28</v>
      </c>
      <c r="F1243" s="80" t="s">
        <v>111</v>
      </c>
      <c r="G1243" s="80" t="s">
        <v>167</v>
      </c>
      <c r="H1243" s="80" t="s">
        <v>8159</v>
      </c>
      <c r="I1243" s="82" t="s">
        <v>8161</v>
      </c>
      <c r="J1243" s="80">
        <v>19</v>
      </c>
      <c r="K1243" s="80">
        <v>12</v>
      </c>
      <c r="L1243" s="80">
        <v>2018</v>
      </c>
      <c r="M1243" s="76">
        <f t="shared" si="19"/>
        <v>43453</v>
      </c>
      <c r="N1243" s="80" t="s">
        <v>1181</v>
      </c>
      <c r="O1243" s="80">
        <v>18</v>
      </c>
      <c r="P1243" s="82" t="s">
        <v>4506</v>
      </c>
      <c r="Q1243" s="82" t="s">
        <v>4456</v>
      </c>
      <c r="R1243" s="82" t="s">
        <v>4507</v>
      </c>
      <c r="S1243" s="82" t="s">
        <v>4508</v>
      </c>
      <c r="T1243" s="82" t="s">
        <v>4456</v>
      </c>
      <c r="U1243" s="82" t="s">
        <v>4457</v>
      </c>
      <c r="V1243" s="82" t="s">
        <v>4457</v>
      </c>
      <c r="W1243" s="82" t="s">
        <v>173</v>
      </c>
      <c r="X1243" s="82" t="s">
        <v>4515</v>
      </c>
      <c r="Y1243" s="82" t="s">
        <v>4456</v>
      </c>
      <c r="Z1243" s="80" t="str">
        <f>IF(OR(R:R="",S:S=""),"Missing",IF(OR(S:S="Both EC and Condoms",S:S="Condom",S:S="EC"),"Yes",IF(AND(R:R&lt;&gt;"0: No Method",R:R&lt;&gt;"6: EC",R:R&lt;&gt;"5: Condoms"),"Yes","No")))</f>
        <v>No</v>
      </c>
      <c r="AA12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43" s="80" t="str">
        <f>IF(W:W="Pregnant","Pregnant",IF(AND(Z:Z="No",AA:AA="Yes"),"Adopter",IF(Z:Z="Yes","Continuing User",IF(AND(Z:Z="No",AA:AA="No"),"Non-user","Missing"))))</f>
        <v>Adopter</v>
      </c>
      <c r="AC1243" s="80">
        <f>VLOOKUP(N1243,Registration!O:P,2,FALSE)</f>
        <v>18</v>
      </c>
    </row>
    <row r="1244" spans="1:29" s="80" customFormat="1" ht="23.1" customHeight="1">
      <c r="A1244" s="80" t="s">
        <v>100</v>
      </c>
      <c r="B1244" s="80" t="s">
        <v>26</v>
      </c>
      <c r="C1244" s="80" t="s">
        <v>27</v>
      </c>
      <c r="D1244" s="82" t="s">
        <v>28</v>
      </c>
      <c r="E1244" s="82" t="s">
        <v>28</v>
      </c>
      <c r="F1244" s="80" t="s">
        <v>111</v>
      </c>
      <c r="G1244" s="80" t="s">
        <v>167</v>
      </c>
      <c r="H1244" s="80" t="s">
        <v>8159</v>
      </c>
      <c r="I1244" s="82" t="s">
        <v>8161</v>
      </c>
      <c r="J1244" s="80">
        <v>20</v>
      </c>
      <c r="K1244" s="80">
        <v>12</v>
      </c>
      <c r="L1244" s="80">
        <v>2018</v>
      </c>
      <c r="M1244" s="76">
        <f t="shared" si="19"/>
        <v>43454</v>
      </c>
      <c r="N1244" s="80" t="s">
        <v>1183</v>
      </c>
      <c r="O1244" s="80">
        <v>19</v>
      </c>
      <c r="P1244" s="82" t="s">
        <v>4506</v>
      </c>
      <c r="Q1244" s="82" t="s">
        <v>4456</v>
      </c>
      <c r="R1244" s="82" t="s">
        <v>4507</v>
      </c>
      <c r="S1244" s="82" t="s">
        <v>4508</v>
      </c>
      <c r="T1244" s="82" t="s">
        <v>4456</v>
      </c>
      <c r="U1244" s="82" t="s">
        <v>4457</v>
      </c>
      <c r="V1244" s="82" t="s">
        <v>4457</v>
      </c>
      <c r="W1244" s="82" t="s">
        <v>173</v>
      </c>
      <c r="X1244" s="82" t="s">
        <v>4515</v>
      </c>
      <c r="Y1244" s="82" t="s">
        <v>4456</v>
      </c>
      <c r="Z1244" s="80" t="str">
        <f>IF(OR(R:R="",S:S=""),"Missing",IF(OR(S:S="Both EC and Condoms",S:S="Condom",S:S="EC"),"Yes",IF(AND(R:R&lt;&gt;"0: No Method",R:R&lt;&gt;"6: EC",R:R&lt;&gt;"5: Condoms"),"Yes","No")))</f>
        <v>No</v>
      </c>
      <c r="AA12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44" s="80" t="str">
        <f>IF(W:W="Pregnant","Pregnant",IF(AND(Z:Z="No",AA:AA="Yes"),"Adopter",IF(Z:Z="Yes","Continuing User",IF(AND(Z:Z="No",AA:AA="No"),"Non-user","Missing"))))</f>
        <v>Adopter</v>
      </c>
      <c r="AC1244" s="80">
        <f>VLOOKUP(N1244,Registration!O:P,2,FALSE)</f>
        <v>19</v>
      </c>
    </row>
    <row r="1245" spans="1:29" s="80" customFormat="1" ht="23.1" customHeight="1">
      <c r="A1245" s="80" t="s">
        <v>100</v>
      </c>
      <c r="B1245" s="80" t="s">
        <v>26</v>
      </c>
      <c r="C1245" s="80" t="s">
        <v>27</v>
      </c>
      <c r="D1245" s="82" t="s">
        <v>28</v>
      </c>
      <c r="E1245" s="82" t="s">
        <v>28</v>
      </c>
      <c r="F1245" s="80" t="s">
        <v>111</v>
      </c>
      <c r="G1245" s="80" t="s">
        <v>167</v>
      </c>
      <c r="H1245" s="80" t="s">
        <v>8159</v>
      </c>
      <c r="I1245" s="80" t="s">
        <v>8160</v>
      </c>
      <c r="J1245" s="80">
        <v>20</v>
      </c>
      <c r="K1245" s="80">
        <v>12</v>
      </c>
      <c r="L1245" s="80">
        <v>2018</v>
      </c>
      <c r="M1245" s="76">
        <f t="shared" si="19"/>
        <v>43454</v>
      </c>
      <c r="N1245" s="80" t="s">
        <v>1211</v>
      </c>
      <c r="O1245" s="80">
        <v>16</v>
      </c>
      <c r="P1245" s="82" t="s">
        <v>4506</v>
      </c>
      <c r="Q1245" s="82" t="s">
        <v>4456</v>
      </c>
      <c r="R1245" s="82" t="s">
        <v>4507</v>
      </c>
      <c r="S1245" s="82" t="s">
        <v>4508</v>
      </c>
      <c r="T1245" s="82" t="s">
        <v>4457</v>
      </c>
      <c r="U1245" s="82" t="s">
        <v>4457</v>
      </c>
      <c r="V1245" s="82" t="s">
        <v>4457</v>
      </c>
      <c r="W1245" s="82" t="s">
        <v>173</v>
      </c>
      <c r="X1245" s="82" t="s">
        <v>4507</v>
      </c>
      <c r="Y1245" s="82" t="s">
        <v>4457</v>
      </c>
      <c r="Z1245" s="80" t="str">
        <f>IF(OR(R:R="",S:S=""),"Missing",IF(OR(S:S="Both EC and Condoms",S:S="Condom",S:S="EC"),"Yes",IF(AND(R:R&lt;&gt;"0: No Method",R:R&lt;&gt;"6: EC",R:R&lt;&gt;"5: Condoms"),"Yes","No")))</f>
        <v>No</v>
      </c>
      <c r="AA12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45" s="80" t="s">
        <v>4509</v>
      </c>
      <c r="AC1245" s="80">
        <f>VLOOKUP(N1245,Registration!O:P,2,FALSE)</f>
        <v>16</v>
      </c>
    </row>
    <row r="1246" spans="1:29" s="80" customFormat="1" ht="23.1" customHeight="1">
      <c r="A1246" s="80" t="s">
        <v>100</v>
      </c>
      <c r="B1246" s="80" t="s">
        <v>26</v>
      </c>
      <c r="C1246" s="80" t="s">
        <v>27</v>
      </c>
      <c r="D1246" s="82" t="s">
        <v>28</v>
      </c>
      <c r="E1246" s="82" t="s">
        <v>28</v>
      </c>
      <c r="F1246" s="80" t="s">
        <v>111</v>
      </c>
      <c r="G1246" s="80" t="s">
        <v>167</v>
      </c>
      <c r="H1246" s="80" t="s">
        <v>8159</v>
      </c>
      <c r="I1246" s="80" t="s">
        <v>8160</v>
      </c>
      <c r="J1246" s="80">
        <v>20</v>
      </c>
      <c r="K1246" s="80">
        <v>12</v>
      </c>
      <c r="L1246" s="80">
        <v>2018</v>
      </c>
      <c r="M1246" s="76">
        <f t="shared" si="19"/>
        <v>43454</v>
      </c>
      <c r="N1246" s="80" t="s">
        <v>541</v>
      </c>
      <c r="O1246" s="80">
        <v>18</v>
      </c>
      <c r="P1246" s="82" t="s">
        <v>4506</v>
      </c>
      <c r="Q1246" s="82" t="s">
        <v>4456</v>
      </c>
      <c r="R1246" s="82" t="s">
        <v>4507</v>
      </c>
      <c r="S1246" s="82" t="s">
        <v>4508</v>
      </c>
      <c r="T1246" s="82" t="s">
        <v>4456</v>
      </c>
      <c r="U1246" s="82" t="s">
        <v>4457</v>
      </c>
      <c r="V1246" s="82" t="s">
        <v>4457</v>
      </c>
      <c r="W1246" s="82" t="s">
        <v>173</v>
      </c>
      <c r="X1246" s="80" t="s">
        <v>4518</v>
      </c>
      <c r="Y1246" s="82" t="s">
        <v>4456</v>
      </c>
      <c r="Z1246" s="80" t="str">
        <f>IF(OR(R:R="",S:S=""),"Missing",IF(OR(S:S="Both EC and Condoms",S:S="Condom",S:S="EC"),"Yes",IF(AND(R:R&lt;&gt;"0: No Method",R:R&lt;&gt;"6: EC",R:R&lt;&gt;"5: Condoms"),"Yes","No")))</f>
        <v>No</v>
      </c>
      <c r="AA12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46" s="80" t="str">
        <f>IF(W:W="Pregnant","Pregnant",IF(AND(Z:Z="No",AA:AA="Yes"),"Adopter",IF(Z:Z="Yes","Continuing User",IF(AND(Z:Z="No",AA:AA="No"),"Non-user","Missing"))))</f>
        <v>Adopter</v>
      </c>
      <c r="AC1246" s="80">
        <f>VLOOKUP(N1246,Registration!O:P,2,FALSE)</f>
        <v>19</v>
      </c>
    </row>
    <row r="1247" spans="1:29" s="80" customFormat="1" ht="23.1" customHeight="1">
      <c r="A1247" s="80" t="s">
        <v>100</v>
      </c>
      <c r="B1247" s="80" t="s">
        <v>26</v>
      </c>
      <c r="C1247" s="80" t="s">
        <v>27</v>
      </c>
      <c r="D1247" s="82" t="s">
        <v>28</v>
      </c>
      <c r="E1247" s="82" t="s">
        <v>28</v>
      </c>
      <c r="F1247" s="80" t="s">
        <v>111</v>
      </c>
      <c r="G1247" s="80" t="s">
        <v>167</v>
      </c>
      <c r="H1247" s="80" t="s">
        <v>8159</v>
      </c>
      <c r="I1247" s="80" t="s">
        <v>8160</v>
      </c>
      <c r="J1247" s="80">
        <v>20</v>
      </c>
      <c r="K1247" s="80">
        <v>12</v>
      </c>
      <c r="L1247" s="80">
        <v>2018</v>
      </c>
      <c r="M1247" s="76">
        <f t="shared" si="19"/>
        <v>43454</v>
      </c>
      <c r="N1247" s="80" t="s">
        <v>360</v>
      </c>
      <c r="O1247" s="80">
        <v>19</v>
      </c>
      <c r="P1247" s="82" t="s">
        <v>4506</v>
      </c>
      <c r="Q1247" s="82" t="s">
        <v>4456</v>
      </c>
      <c r="R1247" s="82" t="s">
        <v>4507</v>
      </c>
      <c r="S1247" s="82" t="s">
        <v>4508</v>
      </c>
      <c r="T1247" s="82" t="s">
        <v>4457</v>
      </c>
      <c r="U1247" s="82" t="s">
        <v>4457</v>
      </c>
      <c r="V1247" s="82" t="s">
        <v>4457</v>
      </c>
      <c r="W1247" s="82" t="s">
        <v>173</v>
      </c>
      <c r="X1247" s="82" t="s">
        <v>4507</v>
      </c>
      <c r="Y1247" s="82" t="s">
        <v>4457</v>
      </c>
      <c r="Z1247" s="80" t="str">
        <f>IF(OR(R:R="",S:S=""),"Missing",IF(OR(S:S="Both EC and Condoms",S:S="Condom",S:S="EC"),"Yes",IF(AND(R:R&lt;&gt;"0: No Method",R:R&lt;&gt;"6: EC",R:R&lt;&gt;"5: Condoms"),"Yes","No")))</f>
        <v>No</v>
      </c>
      <c r="AA12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47" s="80" t="s">
        <v>4509</v>
      </c>
      <c r="AC1247" s="80">
        <f>VLOOKUP(N1247,Registration!O:P,2,FALSE)</f>
        <v>17</v>
      </c>
    </row>
    <row r="1248" spans="1:29" s="80" customFormat="1" ht="23.1" customHeight="1">
      <c r="A1248" s="80" t="s">
        <v>100</v>
      </c>
      <c r="B1248" s="80" t="s">
        <v>26</v>
      </c>
      <c r="C1248" s="80" t="s">
        <v>27</v>
      </c>
      <c r="D1248" s="82" t="s">
        <v>28</v>
      </c>
      <c r="E1248" s="82" t="s">
        <v>28</v>
      </c>
      <c r="F1248" s="80" t="s">
        <v>111</v>
      </c>
      <c r="G1248" s="80" t="s">
        <v>167</v>
      </c>
      <c r="H1248" s="80" t="s">
        <v>8159</v>
      </c>
      <c r="I1248" s="80" t="s">
        <v>8160</v>
      </c>
      <c r="J1248" s="80">
        <v>20</v>
      </c>
      <c r="K1248" s="80">
        <v>12</v>
      </c>
      <c r="L1248" s="80">
        <v>2018</v>
      </c>
      <c r="M1248" s="76">
        <f t="shared" si="19"/>
        <v>43454</v>
      </c>
      <c r="N1248" s="80" t="s">
        <v>722</v>
      </c>
      <c r="O1248" s="80">
        <v>17</v>
      </c>
      <c r="P1248" s="82" t="s">
        <v>4506</v>
      </c>
      <c r="Q1248" s="82" t="s">
        <v>4456</v>
      </c>
      <c r="R1248" s="82" t="s">
        <v>4507</v>
      </c>
      <c r="S1248" s="82" t="s">
        <v>4508</v>
      </c>
      <c r="T1248" s="82" t="s">
        <v>4456</v>
      </c>
      <c r="U1248" s="82" t="s">
        <v>4456</v>
      </c>
      <c r="V1248" s="80" t="s">
        <v>4456</v>
      </c>
      <c r="W1248" s="82" t="s">
        <v>173</v>
      </c>
      <c r="X1248" s="82" t="s">
        <v>4515</v>
      </c>
      <c r="Y1248" s="82" t="s">
        <v>4456</v>
      </c>
      <c r="Z1248" s="80" t="str">
        <f>IF(OR(R:R="",S:S=""),"Missing",IF(OR(S:S="Both EC and Condoms",S:S="Condom",S:S="EC"),"Yes",IF(AND(R:R&lt;&gt;"0: No Method",R:R&lt;&gt;"6: EC",R:R&lt;&gt;"5: Condoms"),"Yes","No")))</f>
        <v>No</v>
      </c>
      <c r="AA12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48" s="80" t="str">
        <f>IF(W:W="Pregnant","Pregnant",IF(AND(Z:Z="No",AA:AA="Yes"),"Adopter",IF(Z:Z="Yes","Continuing User",IF(AND(Z:Z="No",AA:AA="No"),"Non-user","Missing"))))</f>
        <v>Adopter</v>
      </c>
      <c r="AC1248" s="80">
        <f>VLOOKUP(N1248,Registration!O:P,2,FALSE)</f>
        <v>18</v>
      </c>
    </row>
    <row r="1249" spans="1:29" s="80" customFormat="1" ht="23.1" customHeight="1">
      <c r="A1249" s="80" t="s">
        <v>100</v>
      </c>
      <c r="B1249" s="80" t="s">
        <v>26</v>
      </c>
      <c r="C1249" s="80" t="s">
        <v>27</v>
      </c>
      <c r="D1249" s="82" t="s">
        <v>28</v>
      </c>
      <c r="E1249" s="82" t="s">
        <v>28</v>
      </c>
      <c r="F1249" s="80" t="s">
        <v>111</v>
      </c>
      <c r="G1249" s="80" t="s">
        <v>167</v>
      </c>
      <c r="H1249" s="80" t="s">
        <v>8159</v>
      </c>
      <c r="I1249" s="80" t="s">
        <v>8160</v>
      </c>
      <c r="J1249" s="80">
        <v>20</v>
      </c>
      <c r="K1249" s="80">
        <v>12</v>
      </c>
      <c r="L1249" s="80">
        <v>2018</v>
      </c>
      <c r="M1249" s="76">
        <f t="shared" si="19"/>
        <v>43454</v>
      </c>
      <c r="N1249" s="80" t="s">
        <v>1189</v>
      </c>
      <c r="O1249" s="80">
        <v>15</v>
      </c>
      <c r="P1249" s="82" t="s">
        <v>4506</v>
      </c>
      <c r="Q1249" s="82" t="s">
        <v>4456</v>
      </c>
      <c r="R1249" s="82" t="s">
        <v>4507</v>
      </c>
      <c r="S1249" s="82" t="s">
        <v>4508</v>
      </c>
      <c r="T1249" s="82" t="s">
        <v>4457</v>
      </c>
      <c r="U1249" s="82" t="s">
        <v>4457</v>
      </c>
      <c r="V1249" s="82" t="s">
        <v>4457</v>
      </c>
      <c r="W1249" s="82" t="s">
        <v>173</v>
      </c>
      <c r="X1249" s="82" t="s">
        <v>4507</v>
      </c>
      <c r="Y1249" s="82" t="s">
        <v>4457</v>
      </c>
      <c r="Z1249" s="80" t="str">
        <f>IF(OR(R:R="",S:S=""),"Missing",IF(OR(S:S="Both EC and Condoms",S:S="Condom",S:S="EC"),"Yes",IF(AND(R:R&lt;&gt;"0: No Method",R:R&lt;&gt;"6: EC",R:R&lt;&gt;"5: Condoms"),"Yes","No")))</f>
        <v>No</v>
      </c>
      <c r="AA12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49" s="80" t="s">
        <v>4509</v>
      </c>
      <c r="AC1249" s="80">
        <f>VLOOKUP(N1249,Registration!O:P,2,FALSE)</f>
        <v>15</v>
      </c>
    </row>
    <row r="1250" spans="1:29" s="80" customFormat="1" ht="23.1" customHeight="1">
      <c r="A1250" s="80" t="s">
        <v>100</v>
      </c>
      <c r="B1250" s="80" t="s">
        <v>26</v>
      </c>
      <c r="C1250" s="80" t="s">
        <v>27</v>
      </c>
      <c r="D1250" s="82" t="s">
        <v>28</v>
      </c>
      <c r="E1250" s="82" t="s">
        <v>28</v>
      </c>
      <c r="F1250" s="80" t="s">
        <v>111</v>
      </c>
      <c r="G1250" s="80" t="s">
        <v>167</v>
      </c>
      <c r="H1250" s="80" t="s">
        <v>8159</v>
      </c>
      <c r="I1250" s="80" t="s">
        <v>8160</v>
      </c>
      <c r="J1250" s="80">
        <v>20</v>
      </c>
      <c r="K1250" s="80">
        <v>12</v>
      </c>
      <c r="L1250" s="80">
        <v>2018</v>
      </c>
      <c r="M1250" s="76">
        <f t="shared" si="19"/>
        <v>43454</v>
      </c>
      <c r="N1250" s="80" t="s">
        <v>1206</v>
      </c>
      <c r="O1250" s="80">
        <v>19</v>
      </c>
      <c r="P1250" s="82" t="s">
        <v>4506</v>
      </c>
      <c r="Q1250" s="82" t="s">
        <v>4456</v>
      </c>
      <c r="R1250" s="82" t="s">
        <v>4507</v>
      </c>
      <c r="S1250" s="82" t="s">
        <v>4508</v>
      </c>
      <c r="T1250" s="82" t="s">
        <v>4456</v>
      </c>
      <c r="U1250" s="82" t="s">
        <v>4457</v>
      </c>
      <c r="V1250" s="82" t="s">
        <v>4457</v>
      </c>
      <c r="W1250" s="82" t="s">
        <v>173</v>
      </c>
      <c r="X1250" s="80" t="s">
        <v>4518</v>
      </c>
      <c r="Y1250" s="82" t="s">
        <v>4456</v>
      </c>
      <c r="Z1250" s="80" t="str">
        <f>IF(OR(R:R="",S:S=""),"Missing",IF(OR(S:S="Both EC and Condoms",S:S="Condom",S:S="EC"),"Yes",IF(AND(R:R&lt;&gt;"0: No Method",R:R&lt;&gt;"6: EC",R:R&lt;&gt;"5: Condoms"),"Yes","No")))</f>
        <v>No</v>
      </c>
      <c r="AA12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50" s="80" t="str">
        <f>IF(W:W="Pregnant","Pregnant",IF(AND(Z:Z="No",AA:AA="Yes"),"Adopter",IF(Z:Z="Yes","Continuing User",IF(AND(Z:Z="No",AA:AA="No"),"Non-user","Missing"))))</f>
        <v>Adopter</v>
      </c>
      <c r="AC1250" s="80">
        <f>VLOOKUP(N1250,Registration!O:P,2,FALSE)</f>
        <v>19</v>
      </c>
    </row>
    <row r="1251" spans="1:29" s="80" customFormat="1" ht="23.1" customHeight="1">
      <c r="A1251" s="80" t="s">
        <v>100</v>
      </c>
      <c r="B1251" s="80" t="s">
        <v>26</v>
      </c>
      <c r="C1251" s="80" t="s">
        <v>27</v>
      </c>
      <c r="D1251" s="82" t="s">
        <v>28</v>
      </c>
      <c r="E1251" s="82" t="s">
        <v>28</v>
      </c>
      <c r="F1251" s="80" t="s">
        <v>111</v>
      </c>
      <c r="G1251" s="80" t="s">
        <v>167</v>
      </c>
      <c r="H1251" s="80" t="s">
        <v>8159</v>
      </c>
      <c r="I1251" s="80" t="s">
        <v>8160</v>
      </c>
      <c r="J1251" s="80">
        <v>20</v>
      </c>
      <c r="K1251" s="80">
        <v>12</v>
      </c>
      <c r="L1251" s="80">
        <v>2018</v>
      </c>
      <c r="M1251" s="76">
        <f t="shared" si="19"/>
        <v>43454</v>
      </c>
      <c r="N1251" s="80" t="s">
        <v>1191</v>
      </c>
      <c r="O1251" s="80">
        <v>16</v>
      </c>
      <c r="P1251" s="82" t="s">
        <v>4506</v>
      </c>
      <c r="Q1251" s="82" t="s">
        <v>4456</v>
      </c>
      <c r="R1251" s="82" t="s">
        <v>4507</v>
      </c>
      <c r="S1251" s="82" t="s">
        <v>4508</v>
      </c>
      <c r="T1251" s="82" t="s">
        <v>4456</v>
      </c>
      <c r="U1251" s="82" t="s">
        <v>4456</v>
      </c>
      <c r="V1251" s="80" t="s">
        <v>4456</v>
      </c>
      <c r="W1251" s="82" t="s">
        <v>173</v>
      </c>
      <c r="X1251" s="80" t="s">
        <v>4518</v>
      </c>
      <c r="Y1251" s="82" t="s">
        <v>4456</v>
      </c>
      <c r="Z1251" s="80" t="str">
        <f>IF(OR(R:R="",S:S=""),"Missing",IF(OR(S:S="Both EC and Condoms",S:S="Condom",S:S="EC"),"Yes",IF(AND(R:R&lt;&gt;"0: No Method",R:R&lt;&gt;"6: EC",R:R&lt;&gt;"5: Condoms"),"Yes","No")))</f>
        <v>No</v>
      </c>
      <c r="AA12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51" s="80" t="str">
        <f>IF(W:W="Pregnant","Pregnant",IF(AND(Z:Z="No",AA:AA="Yes"),"Adopter",IF(Z:Z="Yes","Continuing User",IF(AND(Z:Z="No",AA:AA="No"),"Non-user","Missing"))))</f>
        <v>Adopter</v>
      </c>
      <c r="AC1251" s="80">
        <f>VLOOKUP(N1251,Registration!O:P,2,FALSE)</f>
        <v>16</v>
      </c>
    </row>
    <row r="1252" spans="1:29" s="80" customFormat="1" ht="23.1" customHeight="1">
      <c r="A1252" s="80" t="s">
        <v>100</v>
      </c>
      <c r="B1252" s="80" t="s">
        <v>26</v>
      </c>
      <c r="C1252" s="80" t="s">
        <v>27</v>
      </c>
      <c r="D1252" s="82" t="s">
        <v>28</v>
      </c>
      <c r="E1252" s="82" t="s">
        <v>28</v>
      </c>
      <c r="F1252" s="80" t="s">
        <v>111</v>
      </c>
      <c r="G1252" s="80" t="s">
        <v>167</v>
      </c>
      <c r="H1252" s="80" t="s">
        <v>8159</v>
      </c>
      <c r="I1252" s="80" t="s">
        <v>8160</v>
      </c>
      <c r="J1252" s="80">
        <v>20</v>
      </c>
      <c r="K1252" s="80">
        <v>12</v>
      </c>
      <c r="L1252" s="80">
        <v>2018</v>
      </c>
      <c r="M1252" s="76">
        <f t="shared" si="19"/>
        <v>43454</v>
      </c>
      <c r="N1252" s="80" t="s">
        <v>1208</v>
      </c>
      <c r="O1252" s="80">
        <v>16</v>
      </c>
      <c r="P1252" s="82" t="s">
        <v>4506</v>
      </c>
      <c r="Q1252" s="82" t="s">
        <v>4456</v>
      </c>
      <c r="R1252" s="82" t="s">
        <v>4507</v>
      </c>
      <c r="S1252" s="82" t="s">
        <v>4508</v>
      </c>
      <c r="T1252" s="82" t="s">
        <v>4457</v>
      </c>
      <c r="U1252" s="82" t="s">
        <v>4457</v>
      </c>
      <c r="V1252" s="82" t="s">
        <v>4457</v>
      </c>
      <c r="W1252" s="82" t="s">
        <v>173</v>
      </c>
      <c r="X1252" s="82" t="s">
        <v>4507</v>
      </c>
      <c r="Y1252" s="82" t="s">
        <v>4457</v>
      </c>
      <c r="Z1252" s="80" t="str">
        <f>IF(OR(R:R="",S:S=""),"Missing",IF(OR(S:S="Both EC and Condoms",S:S="Condom",S:S="EC"),"Yes",IF(AND(R:R&lt;&gt;"0: No Method",R:R&lt;&gt;"6: EC",R:R&lt;&gt;"5: Condoms"),"Yes","No")))</f>
        <v>No</v>
      </c>
      <c r="AA12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52" s="80" t="s">
        <v>4509</v>
      </c>
      <c r="AC1252" s="80">
        <f>VLOOKUP(N1252,Registration!O:P,2,FALSE)</f>
        <v>16</v>
      </c>
    </row>
    <row r="1253" spans="1:29" s="80" customFormat="1" ht="23.1" customHeight="1">
      <c r="A1253" s="80" t="s">
        <v>100</v>
      </c>
      <c r="B1253" s="80" t="s">
        <v>26</v>
      </c>
      <c r="C1253" s="80" t="s">
        <v>27</v>
      </c>
      <c r="D1253" s="82" t="s">
        <v>28</v>
      </c>
      <c r="E1253" s="82" t="s">
        <v>28</v>
      </c>
      <c r="F1253" s="80" t="s">
        <v>111</v>
      </c>
      <c r="G1253" s="80" t="s">
        <v>167</v>
      </c>
      <c r="H1253" s="80" t="s">
        <v>8159</v>
      </c>
      <c r="I1253" s="80" t="s">
        <v>8160</v>
      </c>
      <c r="J1253" s="80">
        <v>20</v>
      </c>
      <c r="K1253" s="80">
        <v>12</v>
      </c>
      <c r="L1253" s="80">
        <v>2018</v>
      </c>
      <c r="M1253" s="76">
        <f t="shared" si="19"/>
        <v>43454</v>
      </c>
      <c r="N1253" s="80" t="s">
        <v>1194</v>
      </c>
      <c r="O1253" s="80">
        <v>19</v>
      </c>
      <c r="P1253" s="82" t="s">
        <v>4506</v>
      </c>
      <c r="Q1253" s="82" t="s">
        <v>4456</v>
      </c>
      <c r="R1253" s="82" t="s">
        <v>4507</v>
      </c>
      <c r="S1253" s="82" t="s">
        <v>4508</v>
      </c>
      <c r="T1253" s="82" t="s">
        <v>4457</v>
      </c>
      <c r="U1253" s="82" t="s">
        <v>4457</v>
      </c>
      <c r="V1253" s="82" t="s">
        <v>4457</v>
      </c>
      <c r="W1253" s="82" t="s">
        <v>173</v>
      </c>
      <c r="X1253" s="82" t="s">
        <v>4507</v>
      </c>
      <c r="Y1253" s="82" t="s">
        <v>4457</v>
      </c>
      <c r="Z1253" s="80" t="str">
        <f>IF(OR(R:R="",S:S=""),"Missing",IF(OR(S:S="Both EC and Condoms",S:S="Condom",S:S="EC"),"Yes",IF(AND(R:R&lt;&gt;"0: No Method",R:R&lt;&gt;"6: EC",R:R&lt;&gt;"5: Condoms"),"Yes","No")))</f>
        <v>No</v>
      </c>
      <c r="AA12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53" s="80" t="s">
        <v>4509</v>
      </c>
      <c r="AC1253" s="80">
        <f>VLOOKUP(N1253,Registration!O:P,2,FALSE)</f>
        <v>19</v>
      </c>
    </row>
    <row r="1254" spans="1:29" s="80" customFormat="1" ht="23.1" customHeight="1">
      <c r="A1254" s="80" t="s">
        <v>100</v>
      </c>
      <c r="B1254" s="80" t="s">
        <v>26</v>
      </c>
      <c r="C1254" s="80" t="s">
        <v>27</v>
      </c>
      <c r="D1254" s="82" t="s">
        <v>28</v>
      </c>
      <c r="E1254" s="82" t="s">
        <v>28</v>
      </c>
      <c r="F1254" s="80" t="s">
        <v>111</v>
      </c>
      <c r="G1254" s="80" t="s">
        <v>167</v>
      </c>
      <c r="H1254" s="80" t="s">
        <v>8159</v>
      </c>
      <c r="I1254" s="80" t="s">
        <v>8160</v>
      </c>
      <c r="J1254" s="80">
        <v>20</v>
      </c>
      <c r="K1254" s="80">
        <v>12</v>
      </c>
      <c r="L1254" s="80">
        <v>2018</v>
      </c>
      <c r="M1254" s="76">
        <f t="shared" si="19"/>
        <v>43454</v>
      </c>
      <c r="N1254" s="80" t="s">
        <v>1204</v>
      </c>
      <c r="O1254" s="80">
        <v>15</v>
      </c>
      <c r="P1254" s="82" t="s">
        <v>4506</v>
      </c>
      <c r="Q1254" s="82" t="s">
        <v>4456</v>
      </c>
      <c r="R1254" s="82" t="s">
        <v>4507</v>
      </c>
      <c r="S1254" s="82" t="s">
        <v>4508</v>
      </c>
      <c r="T1254" s="82" t="s">
        <v>4457</v>
      </c>
      <c r="U1254" s="82" t="s">
        <v>4457</v>
      </c>
      <c r="V1254" s="82" t="s">
        <v>4457</v>
      </c>
      <c r="W1254" s="82" t="s">
        <v>173</v>
      </c>
      <c r="X1254" s="82" t="s">
        <v>4507</v>
      </c>
      <c r="Y1254" s="82" t="s">
        <v>4457</v>
      </c>
      <c r="Z1254" s="80" t="str">
        <f>IF(OR(R:R="",S:S=""),"Missing",IF(OR(S:S="Both EC and Condoms",S:S="Condom",S:S="EC"),"Yes",IF(AND(R:R&lt;&gt;"0: No Method",R:R&lt;&gt;"6: EC",R:R&lt;&gt;"5: Condoms"),"Yes","No")))</f>
        <v>No</v>
      </c>
      <c r="AA12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54" s="80" t="s">
        <v>4509</v>
      </c>
      <c r="AC1254" s="80">
        <f>VLOOKUP(N1254,Registration!O:P,2,FALSE)</f>
        <v>15</v>
      </c>
    </row>
    <row r="1255" spans="1:29" s="80" customFormat="1" ht="23.1" customHeight="1">
      <c r="A1255" s="80" t="s">
        <v>100</v>
      </c>
      <c r="B1255" s="80" t="s">
        <v>26</v>
      </c>
      <c r="C1255" s="80" t="s">
        <v>27</v>
      </c>
      <c r="D1255" s="82" t="s">
        <v>28</v>
      </c>
      <c r="E1255" s="82" t="s">
        <v>28</v>
      </c>
      <c r="F1255" s="80" t="s">
        <v>111</v>
      </c>
      <c r="G1255" s="80" t="s">
        <v>167</v>
      </c>
      <c r="H1255" s="80" t="s">
        <v>8159</v>
      </c>
      <c r="I1255" s="80" t="s">
        <v>8160</v>
      </c>
      <c r="J1255" s="80">
        <v>20</v>
      </c>
      <c r="K1255" s="80">
        <v>12</v>
      </c>
      <c r="L1255" s="80">
        <v>2018</v>
      </c>
      <c r="M1255" s="76">
        <f t="shared" si="19"/>
        <v>43454</v>
      </c>
      <c r="N1255" s="80" t="s">
        <v>1192</v>
      </c>
      <c r="O1255" s="80">
        <v>19</v>
      </c>
      <c r="P1255" s="82" t="s">
        <v>4506</v>
      </c>
      <c r="Q1255" s="82" t="s">
        <v>4456</v>
      </c>
      <c r="R1255" s="82" t="s">
        <v>4507</v>
      </c>
      <c r="S1255" s="82" t="s">
        <v>4508</v>
      </c>
      <c r="T1255" s="82" t="s">
        <v>4456</v>
      </c>
      <c r="U1255" s="82" t="s">
        <v>4457</v>
      </c>
      <c r="V1255" s="82" t="s">
        <v>4457</v>
      </c>
      <c r="W1255" s="82" t="s">
        <v>173</v>
      </c>
      <c r="X1255" s="80" t="s">
        <v>4518</v>
      </c>
      <c r="Y1255" s="82" t="s">
        <v>4456</v>
      </c>
      <c r="Z1255" s="80" t="str">
        <f>IF(OR(R:R="",S:S=""),"Missing",IF(OR(S:S="Both EC and Condoms",S:S="Condom",S:S="EC"),"Yes",IF(AND(R:R&lt;&gt;"0: No Method",R:R&lt;&gt;"6: EC",R:R&lt;&gt;"5: Condoms"),"Yes","No")))</f>
        <v>No</v>
      </c>
      <c r="AA12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55" s="80" t="str">
        <f>IF(W:W="Pregnant","Pregnant",IF(AND(Z:Z="No",AA:AA="Yes"),"Adopter",IF(Z:Z="Yes","Continuing User",IF(AND(Z:Z="No",AA:AA="No"),"Non-user","Missing"))))</f>
        <v>Adopter</v>
      </c>
      <c r="AC1255" s="80">
        <f>VLOOKUP(N1255,Registration!O:P,2,FALSE)</f>
        <v>19</v>
      </c>
    </row>
    <row r="1256" spans="1:29" s="80" customFormat="1" ht="23.1" customHeight="1">
      <c r="A1256" s="80" t="s">
        <v>100</v>
      </c>
      <c r="B1256" s="80" t="s">
        <v>26</v>
      </c>
      <c r="C1256" s="80" t="s">
        <v>27</v>
      </c>
      <c r="D1256" s="82" t="s">
        <v>28</v>
      </c>
      <c r="E1256" s="82" t="s">
        <v>28</v>
      </c>
      <c r="F1256" s="80" t="s">
        <v>111</v>
      </c>
      <c r="G1256" s="80" t="s">
        <v>167</v>
      </c>
      <c r="H1256" s="80" t="s">
        <v>8159</v>
      </c>
      <c r="I1256" s="80" t="s">
        <v>8160</v>
      </c>
      <c r="J1256" s="80">
        <v>20</v>
      </c>
      <c r="K1256" s="80">
        <v>12</v>
      </c>
      <c r="L1256" s="80">
        <v>2018</v>
      </c>
      <c r="M1256" s="76">
        <f t="shared" si="19"/>
        <v>43454</v>
      </c>
      <c r="N1256" s="80" t="s">
        <v>977</v>
      </c>
      <c r="O1256" s="80">
        <v>19</v>
      </c>
      <c r="P1256" s="82" t="s">
        <v>4506</v>
      </c>
      <c r="Q1256" s="82" t="s">
        <v>4456</v>
      </c>
      <c r="R1256" s="82" t="s">
        <v>4507</v>
      </c>
      <c r="S1256" s="82" t="s">
        <v>4508</v>
      </c>
      <c r="T1256" s="82" t="s">
        <v>4456</v>
      </c>
      <c r="U1256" s="82" t="s">
        <v>4457</v>
      </c>
      <c r="V1256" s="82" t="s">
        <v>4457</v>
      </c>
      <c r="W1256" s="82" t="s">
        <v>173</v>
      </c>
      <c r="X1256" s="82" t="s">
        <v>4516</v>
      </c>
      <c r="Y1256" s="82" t="s">
        <v>4456</v>
      </c>
      <c r="Z1256" s="80" t="str">
        <f>IF(OR(R:R="",S:S=""),"Missing",IF(OR(S:S="Both EC and Condoms",S:S="Condom",S:S="EC"),"Yes",IF(AND(R:R&lt;&gt;"0: No Method",R:R&lt;&gt;"6: EC",R:R&lt;&gt;"5: Condoms"),"Yes","No")))</f>
        <v>No</v>
      </c>
      <c r="AA12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56" s="80" t="str">
        <f>IF(W:W="Pregnant","Pregnant",IF(AND(Z:Z="No",AA:AA="Yes"),"Adopter",IF(Z:Z="Yes","Continuing User",IF(AND(Z:Z="No",AA:AA="No"),"Non-user","Missing"))))</f>
        <v>Adopter</v>
      </c>
      <c r="AC1256" s="80">
        <f>VLOOKUP(N1256,Registration!O:P,2,FALSE)</f>
        <v>19</v>
      </c>
    </row>
    <row r="1257" spans="1:29" s="80" customFormat="1" ht="23.1" customHeight="1">
      <c r="A1257" s="80" t="s">
        <v>100</v>
      </c>
      <c r="B1257" s="80" t="s">
        <v>26</v>
      </c>
      <c r="C1257" s="80" t="s">
        <v>27</v>
      </c>
      <c r="D1257" s="82" t="s">
        <v>28</v>
      </c>
      <c r="E1257" s="82" t="s">
        <v>28</v>
      </c>
      <c r="F1257" s="80" t="s">
        <v>111</v>
      </c>
      <c r="G1257" s="80" t="s">
        <v>167</v>
      </c>
      <c r="H1257" s="80" t="s">
        <v>8159</v>
      </c>
      <c r="I1257" s="80" t="s">
        <v>8160</v>
      </c>
      <c r="J1257" s="80">
        <v>20</v>
      </c>
      <c r="K1257" s="80">
        <v>12</v>
      </c>
      <c r="L1257" s="80">
        <v>2018</v>
      </c>
      <c r="M1257" s="76">
        <f t="shared" si="19"/>
        <v>43454</v>
      </c>
      <c r="N1257" s="80" t="s">
        <v>1074</v>
      </c>
      <c r="O1257" s="80">
        <v>18</v>
      </c>
      <c r="P1257" s="82" t="s">
        <v>4506</v>
      </c>
      <c r="Q1257" s="82" t="s">
        <v>4456</v>
      </c>
      <c r="R1257" s="82" t="s">
        <v>4507</v>
      </c>
      <c r="S1257" s="82" t="s">
        <v>4508</v>
      </c>
      <c r="T1257" s="82" t="s">
        <v>4457</v>
      </c>
      <c r="U1257" s="82" t="s">
        <v>4457</v>
      </c>
      <c r="V1257" s="82" t="s">
        <v>4457</v>
      </c>
      <c r="W1257" s="82" t="s">
        <v>173</v>
      </c>
      <c r="X1257" s="82" t="s">
        <v>4507</v>
      </c>
      <c r="Y1257" s="82" t="s">
        <v>4457</v>
      </c>
      <c r="Z1257" s="80" t="str">
        <f>IF(OR(R:R="",S:S=""),"Missing",IF(OR(S:S="Both EC and Condoms",S:S="Condom",S:S="EC"),"Yes",IF(AND(R:R&lt;&gt;"0: No Method",R:R&lt;&gt;"6: EC",R:R&lt;&gt;"5: Condoms"),"Yes","No")))</f>
        <v>No</v>
      </c>
      <c r="AA12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57" s="80" t="s">
        <v>4509</v>
      </c>
      <c r="AC1257" s="80">
        <f>VLOOKUP(N1257,Registration!O:P,2,FALSE)</f>
        <v>17</v>
      </c>
    </row>
    <row r="1258" spans="1:29" s="80" customFormat="1" ht="23.1" customHeight="1">
      <c r="A1258" s="80" t="s">
        <v>100</v>
      </c>
      <c r="B1258" s="80" t="s">
        <v>26</v>
      </c>
      <c r="C1258" s="80" t="s">
        <v>27</v>
      </c>
      <c r="D1258" s="82" t="s">
        <v>28</v>
      </c>
      <c r="E1258" s="82" t="s">
        <v>28</v>
      </c>
      <c r="F1258" s="80" t="s">
        <v>111</v>
      </c>
      <c r="G1258" s="80" t="s">
        <v>167</v>
      </c>
      <c r="H1258" s="80" t="s">
        <v>8159</v>
      </c>
      <c r="I1258" s="80" t="s">
        <v>8160</v>
      </c>
      <c r="J1258" s="80">
        <v>20</v>
      </c>
      <c r="K1258" s="80">
        <v>12</v>
      </c>
      <c r="L1258" s="80">
        <v>2018</v>
      </c>
      <c r="M1258" s="76">
        <f t="shared" si="19"/>
        <v>43454</v>
      </c>
      <c r="N1258" s="80" t="s">
        <v>1196</v>
      </c>
      <c r="O1258" s="80">
        <v>18</v>
      </c>
      <c r="P1258" s="82" t="s">
        <v>4506</v>
      </c>
      <c r="Q1258" s="82" t="s">
        <v>4456</v>
      </c>
      <c r="R1258" s="82" t="s">
        <v>4507</v>
      </c>
      <c r="S1258" s="82" t="s">
        <v>4508</v>
      </c>
      <c r="T1258" s="82" t="s">
        <v>4456</v>
      </c>
      <c r="U1258" s="82" t="s">
        <v>4457</v>
      </c>
      <c r="V1258" s="82" t="s">
        <v>4457</v>
      </c>
      <c r="W1258" s="82" t="s">
        <v>173</v>
      </c>
      <c r="X1258" s="82" t="s">
        <v>4516</v>
      </c>
      <c r="Y1258" s="82" t="s">
        <v>4456</v>
      </c>
      <c r="Z1258" s="80" t="str">
        <f>IF(OR(R:R="",S:S=""),"Missing",IF(OR(S:S="Both EC and Condoms",S:S="Condom",S:S="EC"),"Yes",IF(AND(R:R&lt;&gt;"0: No Method",R:R&lt;&gt;"6: EC",R:R&lt;&gt;"5: Condoms"),"Yes","No")))</f>
        <v>No</v>
      </c>
      <c r="AA12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58" s="80" t="str">
        <f>IF(W:W="Pregnant","Pregnant",IF(AND(Z:Z="No",AA:AA="Yes"),"Adopter",IF(Z:Z="Yes","Continuing User",IF(AND(Z:Z="No",AA:AA="No"),"Non-user","Missing"))))</f>
        <v>Adopter</v>
      </c>
      <c r="AC1258" s="80">
        <f>VLOOKUP(N1258,Registration!O:P,2,FALSE)</f>
        <v>18</v>
      </c>
    </row>
    <row r="1259" spans="1:29" s="80" customFormat="1" ht="23.1" customHeight="1">
      <c r="A1259" s="80" t="s">
        <v>100</v>
      </c>
      <c r="B1259" s="80" t="s">
        <v>26</v>
      </c>
      <c r="C1259" s="80" t="s">
        <v>27</v>
      </c>
      <c r="D1259" s="82" t="s">
        <v>28</v>
      </c>
      <c r="E1259" s="82" t="s">
        <v>28</v>
      </c>
      <c r="F1259" s="80" t="s">
        <v>111</v>
      </c>
      <c r="G1259" s="80" t="s">
        <v>167</v>
      </c>
      <c r="H1259" s="80" t="s">
        <v>8159</v>
      </c>
      <c r="I1259" s="80" t="s">
        <v>8160</v>
      </c>
      <c r="J1259" s="80">
        <v>20</v>
      </c>
      <c r="K1259" s="80">
        <v>12</v>
      </c>
      <c r="L1259" s="80">
        <v>2018</v>
      </c>
      <c r="M1259" s="76">
        <f t="shared" si="19"/>
        <v>43454</v>
      </c>
      <c r="N1259" s="80" t="s">
        <v>1198</v>
      </c>
      <c r="O1259" s="80">
        <v>18</v>
      </c>
      <c r="P1259" s="82" t="s">
        <v>4506</v>
      </c>
      <c r="Q1259" s="82" t="s">
        <v>4456</v>
      </c>
      <c r="R1259" s="82" t="s">
        <v>4507</v>
      </c>
      <c r="S1259" s="82" t="s">
        <v>4508</v>
      </c>
      <c r="T1259" s="82" t="s">
        <v>4456</v>
      </c>
      <c r="U1259" s="82" t="s">
        <v>4457</v>
      </c>
      <c r="V1259" s="82" t="s">
        <v>4457</v>
      </c>
      <c r="W1259" s="82" t="s">
        <v>173</v>
      </c>
      <c r="X1259" s="82" t="s">
        <v>4522</v>
      </c>
      <c r="Y1259" s="82" t="s">
        <v>4456</v>
      </c>
      <c r="Z1259" s="80" t="str">
        <f>IF(OR(R:R="",S:S=""),"Missing",IF(OR(S:S="Both EC and Condoms",S:S="Condom",S:S="EC"),"Yes",IF(AND(R:R&lt;&gt;"0: No Method",R:R&lt;&gt;"6: EC",R:R&lt;&gt;"5: Condoms"),"Yes","No")))</f>
        <v>No</v>
      </c>
      <c r="AA12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59" s="80" t="str">
        <f>IF(W:W="Pregnant","Pregnant",IF(AND(Z:Z="No",AA:AA="Yes"),"Adopter",IF(Z:Z="Yes","Continuing User",IF(AND(Z:Z="No",AA:AA="No"),"Non-user","Missing"))))</f>
        <v>Adopter</v>
      </c>
      <c r="AC1259" s="80">
        <f>VLOOKUP(N1259,Registration!O:P,2,FALSE)</f>
        <v>16</v>
      </c>
    </row>
    <row r="1260" spans="1:29" s="80" customFormat="1" ht="23.1" customHeight="1">
      <c r="A1260" s="80" t="s">
        <v>100</v>
      </c>
      <c r="B1260" s="80" t="s">
        <v>26</v>
      </c>
      <c r="C1260" s="80" t="s">
        <v>27</v>
      </c>
      <c r="D1260" s="82" t="s">
        <v>28</v>
      </c>
      <c r="E1260" s="82" t="s">
        <v>28</v>
      </c>
      <c r="F1260" s="80" t="s">
        <v>111</v>
      </c>
      <c r="G1260" s="80" t="s">
        <v>167</v>
      </c>
      <c r="H1260" s="80" t="s">
        <v>8159</v>
      </c>
      <c r="I1260" s="80" t="s">
        <v>8160</v>
      </c>
      <c r="J1260" s="80">
        <v>20</v>
      </c>
      <c r="K1260" s="80">
        <v>12</v>
      </c>
      <c r="L1260" s="80">
        <v>2018</v>
      </c>
      <c r="M1260" s="76">
        <f t="shared" si="19"/>
        <v>43454</v>
      </c>
      <c r="N1260" s="80" t="s">
        <v>1201</v>
      </c>
      <c r="O1260" s="80">
        <v>17</v>
      </c>
      <c r="P1260" s="82" t="s">
        <v>4506</v>
      </c>
      <c r="Q1260" s="82" t="s">
        <v>4456</v>
      </c>
      <c r="R1260" s="82" t="s">
        <v>4507</v>
      </c>
      <c r="S1260" s="82" t="s">
        <v>4508</v>
      </c>
      <c r="T1260" s="82" t="s">
        <v>4457</v>
      </c>
      <c r="U1260" s="82" t="s">
        <v>4457</v>
      </c>
      <c r="V1260" s="82" t="s">
        <v>4457</v>
      </c>
      <c r="W1260" s="82" t="s">
        <v>173</v>
      </c>
      <c r="X1260" s="82" t="s">
        <v>4507</v>
      </c>
      <c r="Y1260" s="82" t="s">
        <v>4457</v>
      </c>
      <c r="Z1260" s="80" t="str">
        <f>IF(OR(R:R="",S:S=""),"Missing",IF(OR(S:S="Both EC and Condoms",S:S="Condom",S:S="EC"),"Yes",IF(AND(R:R&lt;&gt;"0: No Method",R:R&lt;&gt;"6: EC",R:R&lt;&gt;"5: Condoms"),"Yes","No")))</f>
        <v>No</v>
      </c>
      <c r="AA12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60" s="80" t="s">
        <v>4509</v>
      </c>
      <c r="AC1260" s="80">
        <f>VLOOKUP(N1260,Registration!O:P,2,FALSE)</f>
        <v>17</v>
      </c>
    </row>
    <row r="1261" spans="1:29" s="80" customFormat="1" ht="23.1" customHeight="1">
      <c r="A1261" s="80" t="s">
        <v>100</v>
      </c>
      <c r="B1261" s="80" t="s">
        <v>26</v>
      </c>
      <c r="C1261" s="80" t="s">
        <v>27</v>
      </c>
      <c r="D1261" s="82" t="s">
        <v>28</v>
      </c>
      <c r="E1261" s="82" t="s">
        <v>28</v>
      </c>
      <c r="F1261" s="80" t="s">
        <v>111</v>
      </c>
      <c r="G1261" s="80" t="s">
        <v>167</v>
      </c>
      <c r="H1261" s="80" t="s">
        <v>8159</v>
      </c>
      <c r="I1261" s="80" t="s">
        <v>8160</v>
      </c>
      <c r="J1261" s="80">
        <v>20</v>
      </c>
      <c r="K1261" s="80">
        <v>12</v>
      </c>
      <c r="L1261" s="80">
        <v>2018</v>
      </c>
      <c r="M1261" s="76">
        <f t="shared" si="19"/>
        <v>43454</v>
      </c>
      <c r="N1261" s="80" t="s">
        <v>1185</v>
      </c>
      <c r="O1261" s="80">
        <v>19</v>
      </c>
      <c r="P1261" s="82" t="s">
        <v>4506</v>
      </c>
      <c r="Q1261" s="82" t="s">
        <v>4456</v>
      </c>
      <c r="R1261" s="82" t="s">
        <v>4507</v>
      </c>
      <c r="S1261" s="82" t="s">
        <v>4508</v>
      </c>
      <c r="T1261" s="82" t="s">
        <v>4457</v>
      </c>
      <c r="U1261" s="82" t="s">
        <v>4457</v>
      </c>
      <c r="V1261" s="82" t="s">
        <v>4457</v>
      </c>
      <c r="W1261" s="82" t="s">
        <v>173</v>
      </c>
      <c r="X1261" s="82" t="s">
        <v>4507</v>
      </c>
      <c r="Y1261" s="82" t="s">
        <v>4457</v>
      </c>
      <c r="Z1261" s="80" t="str">
        <f>IF(OR(R:R="",S:S=""),"Missing",IF(OR(S:S="Both EC and Condoms",S:S="Condom",S:S="EC"),"Yes",IF(AND(R:R&lt;&gt;"0: No Method",R:R&lt;&gt;"6: EC",R:R&lt;&gt;"5: Condoms"),"Yes","No")))</f>
        <v>No</v>
      </c>
      <c r="AA12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61" s="80" t="s">
        <v>4509</v>
      </c>
      <c r="AC1261" s="80">
        <f>VLOOKUP(N1261,Registration!O:P,2,FALSE)</f>
        <v>19</v>
      </c>
    </row>
    <row r="1262" spans="1:29" s="80" customFormat="1" ht="23.1" customHeight="1">
      <c r="A1262" s="80" t="s">
        <v>100</v>
      </c>
      <c r="B1262" s="80" t="s">
        <v>26</v>
      </c>
      <c r="C1262" s="80" t="s">
        <v>27</v>
      </c>
      <c r="D1262" s="82" t="s">
        <v>28</v>
      </c>
      <c r="E1262" s="82" t="s">
        <v>28</v>
      </c>
      <c r="F1262" s="80" t="s">
        <v>111</v>
      </c>
      <c r="G1262" s="80" t="s">
        <v>167</v>
      </c>
      <c r="H1262" s="80" t="s">
        <v>8159</v>
      </c>
      <c r="I1262" s="80" t="s">
        <v>8160</v>
      </c>
      <c r="J1262" s="80">
        <v>20</v>
      </c>
      <c r="K1262" s="80">
        <v>12</v>
      </c>
      <c r="L1262" s="80">
        <v>2018</v>
      </c>
      <c r="M1262" s="76">
        <f t="shared" si="19"/>
        <v>43454</v>
      </c>
      <c r="N1262" s="80" t="s">
        <v>720</v>
      </c>
      <c r="O1262" s="80">
        <v>18</v>
      </c>
      <c r="P1262" s="82" t="s">
        <v>4506</v>
      </c>
      <c r="Q1262" s="82" t="s">
        <v>4456</v>
      </c>
      <c r="R1262" s="82" t="s">
        <v>4507</v>
      </c>
      <c r="S1262" s="82" t="s">
        <v>4508</v>
      </c>
      <c r="T1262" s="82" t="s">
        <v>4456</v>
      </c>
      <c r="U1262" s="82" t="s">
        <v>4457</v>
      </c>
      <c r="V1262" s="82" t="s">
        <v>4457</v>
      </c>
      <c r="W1262" s="82" t="s">
        <v>173</v>
      </c>
      <c r="X1262" s="82" t="s">
        <v>4516</v>
      </c>
      <c r="Y1262" s="82" t="s">
        <v>4456</v>
      </c>
      <c r="Z1262" s="80" t="str">
        <f>IF(OR(R:R="",S:S=""),"Missing",IF(OR(S:S="Both EC and Condoms",S:S="Condom",S:S="EC"),"Yes",IF(AND(R:R&lt;&gt;"0: No Method",R:R&lt;&gt;"6: EC",R:R&lt;&gt;"5: Condoms"),"Yes","No")))</f>
        <v>No</v>
      </c>
      <c r="AA12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62" s="80" t="str">
        <f>IF(W:W="Pregnant","Pregnant",IF(AND(Z:Z="No",AA:AA="Yes"),"Adopter",IF(Z:Z="Yes","Continuing User",IF(AND(Z:Z="No",AA:AA="No"),"Non-user","Missing"))))</f>
        <v>Adopter</v>
      </c>
      <c r="AC1262" s="80">
        <f>VLOOKUP(N1262,Registration!O:P,2,FALSE)</f>
        <v>18</v>
      </c>
    </row>
    <row r="1263" spans="1:29" s="80" customFormat="1" ht="23.1" customHeight="1">
      <c r="A1263" s="80" t="s">
        <v>100</v>
      </c>
      <c r="B1263" s="80" t="s">
        <v>26</v>
      </c>
      <c r="C1263" s="80" t="s">
        <v>27</v>
      </c>
      <c r="D1263" s="82" t="s">
        <v>28</v>
      </c>
      <c r="E1263" s="82" t="s">
        <v>28</v>
      </c>
      <c r="F1263" s="80" t="s">
        <v>111</v>
      </c>
      <c r="G1263" s="80" t="s">
        <v>167</v>
      </c>
      <c r="H1263" s="80" t="s">
        <v>8159</v>
      </c>
      <c r="I1263" s="80" t="s">
        <v>8160</v>
      </c>
      <c r="J1263" s="80">
        <v>20</v>
      </c>
      <c r="K1263" s="80">
        <v>12</v>
      </c>
      <c r="L1263" s="80">
        <v>2018</v>
      </c>
      <c r="M1263" s="76">
        <f t="shared" si="19"/>
        <v>43454</v>
      </c>
      <c r="N1263" s="80" t="s">
        <v>489</v>
      </c>
      <c r="O1263" s="80">
        <v>17</v>
      </c>
      <c r="P1263" s="82" t="s">
        <v>4506</v>
      </c>
      <c r="Q1263" s="82" t="s">
        <v>4456</v>
      </c>
      <c r="R1263" s="82" t="s">
        <v>4507</v>
      </c>
      <c r="S1263" s="82" t="s">
        <v>4508</v>
      </c>
      <c r="T1263" s="82" t="s">
        <v>4456</v>
      </c>
      <c r="U1263" s="82" t="s">
        <v>4456</v>
      </c>
      <c r="V1263" s="80" t="s">
        <v>4456</v>
      </c>
      <c r="W1263" s="82" t="s">
        <v>173</v>
      </c>
      <c r="X1263" s="80" t="s">
        <v>4518</v>
      </c>
      <c r="Y1263" s="82" t="s">
        <v>4456</v>
      </c>
      <c r="Z1263" s="80" t="str">
        <f>IF(OR(R:R="",S:S=""),"Missing",IF(OR(S:S="Both EC and Condoms",S:S="Condom",S:S="EC"),"Yes",IF(AND(R:R&lt;&gt;"0: No Method",R:R&lt;&gt;"6: EC",R:R&lt;&gt;"5: Condoms"),"Yes","No")))</f>
        <v>No</v>
      </c>
      <c r="AA12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63" s="80" t="str">
        <f>IF(W:W="Pregnant","Pregnant",IF(AND(Z:Z="No",AA:AA="Yes"),"Adopter",IF(Z:Z="Yes","Continuing User",IF(AND(Z:Z="No",AA:AA="No"),"Non-user","Missing"))))</f>
        <v>Adopter</v>
      </c>
      <c r="AC1263" s="80">
        <f>VLOOKUP(N1263,Registration!O:P,2,FALSE)</f>
        <v>17</v>
      </c>
    </row>
    <row r="1264" spans="1:29" s="80" customFormat="1" ht="23.1" customHeight="1">
      <c r="A1264" s="80" t="s">
        <v>100</v>
      </c>
      <c r="B1264" s="80" t="s">
        <v>26</v>
      </c>
      <c r="C1264" s="80" t="s">
        <v>27</v>
      </c>
      <c r="D1264" s="82" t="s">
        <v>28</v>
      </c>
      <c r="E1264" s="82" t="s">
        <v>28</v>
      </c>
      <c r="F1264" s="80" t="s">
        <v>111</v>
      </c>
      <c r="G1264" s="80" t="s">
        <v>167</v>
      </c>
      <c r="H1264" s="80" t="s">
        <v>8159</v>
      </c>
      <c r="I1264" s="82" t="s">
        <v>8161</v>
      </c>
      <c r="J1264" s="80">
        <v>21</v>
      </c>
      <c r="K1264" s="80">
        <v>12</v>
      </c>
      <c r="L1264" s="80">
        <v>2018</v>
      </c>
      <c r="M1264" s="76">
        <f t="shared" si="19"/>
        <v>43455</v>
      </c>
      <c r="N1264" s="80" t="s">
        <v>1213</v>
      </c>
      <c r="O1264" s="80">
        <v>19</v>
      </c>
      <c r="P1264" s="82" t="s">
        <v>4506</v>
      </c>
      <c r="Q1264" s="82" t="s">
        <v>4456</v>
      </c>
      <c r="R1264" s="82" t="s">
        <v>4507</v>
      </c>
      <c r="S1264" s="82" t="s">
        <v>4508</v>
      </c>
      <c r="T1264" s="82" t="s">
        <v>4456</v>
      </c>
      <c r="U1264" s="82" t="s">
        <v>4457</v>
      </c>
      <c r="V1264" s="82" t="s">
        <v>4457</v>
      </c>
      <c r="W1264" s="82" t="s">
        <v>173</v>
      </c>
      <c r="X1264" s="82" t="s">
        <v>4516</v>
      </c>
      <c r="Y1264" s="82" t="s">
        <v>4456</v>
      </c>
      <c r="Z1264" s="80" t="str">
        <f>IF(OR(R:R="",S:S=""),"Missing",IF(OR(S:S="Both EC and Condoms",S:S="Condom",S:S="EC"),"Yes",IF(AND(R:R&lt;&gt;"0: No Method",R:R&lt;&gt;"6: EC",R:R&lt;&gt;"5: Condoms"),"Yes","No")))</f>
        <v>No</v>
      </c>
      <c r="AA12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64" s="80" t="str">
        <f>IF(W:W="Pregnant","Pregnant",IF(AND(Z:Z="No",AA:AA="Yes"),"Adopter",IF(Z:Z="Yes","Continuing User",IF(AND(Z:Z="No",AA:AA="No"),"Non-user","Missing"))))</f>
        <v>Adopter</v>
      </c>
      <c r="AC1264" s="80">
        <f>VLOOKUP(N1264,Registration!O:P,2,FALSE)</f>
        <v>19</v>
      </c>
    </row>
    <row r="1265" spans="1:29" s="80" customFormat="1" ht="23.1" customHeight="1">
      <c r="A1265" s="80" t="s">
        <v>100</v>
      </c>
      <c r="B1265" s="80" t="s">
        <v>26</v>
      </c>
      <c r="C1265" s="80" t="s">
        <v>27</v>
      </c>
      <c r="D1265" s="82" t="s">
        <v>28</v>
      </c>
      <c r="E1265" s="82" t="s">
        <v>28</v>
      </c>
      <c r="F1265" s="80" t="s">
        <v>111</v>
      </c>
      <c r="G1265" s="80" t="s">
        <v>167</v>
      </c>
      <c r="H1265" s="80" t="s">
        <v>8159</v>
      </c>
      <c r="I1265" s="82" t="s">
        <v>8161</v>
      </c>
      <c r="J1265" s="80">
        <v>21</v>
      </c>
      <c r="K1265" s="80">
        <v>12</v>
      </c>
      <c r="L1265" s="80">
        <v>2018</v>
      </c>
      <c r="M1265" s="76">
        <f t="shared" si="19"/>
        <v>43455</v>
      </c>
      <c r="N1265" s="80" t="s">
        <v>1215</v>
      </c>
      <c r="O1265" s="80">
        <v>19</v>
      </c>
      <c r="P1265" s="82" t="s">
        <v>4506</v>
      </c>
      <c r="Q1265" s="82" t="s">
        <v>4456</v>
      </c>
      <c r="R1265" s="82" t="s">
        <v>4507</v>
      </c>
      <c r="S1265" s="82" t="s">
        <v>4508</v>
      </c>
      <c r="T1265" s="82" t="s">
        <v>4456</v>
      </c>
      <c r="U1265" s="82" t="s">
        <v>4457</v>
      </c>
      <c r="V1265" s="82" t="s">
        <v>4457</v>
      </c>
      <c r="W1265" s="82" t="s">
        <v>173</v>
      </c>
      <c r="X1265" s="82" t="s">
        <v>4521</v>
      </c>
      <c r="Y1265" s="82" t="s">
        <v>4456</v>
      </c>
      <c r="Z1265" s="80" t="str">
        <f>IF(OR(R:R="",S:S=""),"Missing",IF(OR(S:S="Both EC and Condoms",S:S="Condom",S:S="EC"),"Yes",IF(AND(R:R&lt;&gt;"0: No Method",R:R&lt;&gt;"6: EC",R:R&lt;&gt;"5: Condoms"),"Yes","No")))</f>
        <v>No</v>
      </c>
      <c r="AA12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65" s="80" t="str">
        <f>IF(W:W="Pregnant","Pregnant",IF(AND(Z:Z="No",AA:AA="Yes"),"Adopter",IF(Z:Z="Yes","Continuing User",IF(AND(Z:Z="No",AA:AA="No"),"Non-user","Missing"))))</f>
        <v>Adopter</v>
      </c>
      <c r="AC1265" s="80">
        <f>VLOOKUP(N1265,Registration!O:P,2,FALSE)</f>
        <v>19</v>
      </c>
    </row>
    <row r="1266" spans="1:29" s="80" customFormat="1" ht="23.1" customHeight="1">
      <c r="A1266" s="80" t="s">
        <v>100</v>
      </c>
      <c r="B1266" s="80" t="s">
        <v>26</v>
      </c>
      <c r="C1266" s="80" t="s">
        <v>27</v>
      </c>
      <c r="D1266" s="80" t="s">
        <v>102</v>
      </c>
      <c r="E1266" s="80" t="s">
        <v>103</v>
      </c>
      <c r="F1266" s="80" t="s">
        <v>104</v>
      </c>
      <c r="G1266" s="80" t="s">
        <v>3051</v>
      </c>
      <c r="H1266" s="80" t="s">
        <v>8154</v>
      </c>
      <c r="I1266" s="80" t="s">
        <v>8155</v>
      </c>
      <c r="J1266" s="80">
        <v>21</v>
      </c>
      <c r="K1266" s="80">
        <v>12</v>
      </c>
      <c r="L1266" s="80">
        <v>2018</v>
      </c>
      <c r="M1266" s="76">
        <f t="shared" si="19"/>
        <v>43455</v>
      </c>
      <c r="N1266" s="80" t="s">
        <v>3138</v>
      </c>
      <c r="O1266" s="80">
        <v>15</v>
      </c>
      <c r="P1266" s="80" t="s">
        <v>4506</v>
      </c>
      <c r="Q1266" s="82" t="s">
        <v>4456</v>
      </c>
      <c r="R1266" s="82" t="s">
        <v>4507</v>
      </c>
      <c r="S1266" s="82" t="s">
        <v>4508</v>
      </c>
      <c r="T1266" s="82" t="s">
        <v>4457</v>
      </c>
      <c r="U1266" s="82" t="s">
        <v>4457</v>
      </c>
      <c r="V1266" s="82" t="s">
        <v>4457</v>
      </c>
      <c r="W1266" s="82" t="s">
        <v>173</v>
      </c>
      <c r="X1266" s="82" t="s">
        <v>4507</v>
      </c>
      <c r="Y1266" s="82" t="s">
        <v>4457</v>
      </c>
      <c r="Z1266" s="80" t="str">
        <f>IF(OR(R:R="",S:S=""),"Missing",IF(OR(S:S="Both EC and Condoms",S:S="Condom",S:S="EC"),"Yes",IF(AND(R:R&lt;&gt;"0: No Method",R:R&lt;&gt;"6: EC",R:R&lt;&gt;"5: Condoms"),"Yes","No")))</f>
        <v>No</v>
      </c>
      <c r="AA12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66" s="80" t="s">
        <v>4509</v>
      </c>
      <c r="AC1266" s="80">
        <f>VLOOKUP(N1266,Registration!O:P,2,FALSE)</f>
        <v>15</v>
      </c>
    </row>
    <row r="1267" spans="1:29" s="80" customFormat="1" ht="23.1" customHeight="1">
      <c r="A1267" s="80" t="s">
        <v>100</v>
      </c>
      <c r="B1267" s="80" t="s">
        <v>26</v>
      </c>
      <c r="C1267" s="80" t="s">
        <v>27</v>
      </c>
      <c r="D1267" s="80" t="s">
        <v>102</v>
      </c>
      <c r="E1267" s="80" t="s">
        <v>103</v>
      </c>
      <c r="F1267" s="80" t="s">
        <v>104</v>
      </c>
      <c r="G1267" s="80" t="s">
        <v>3051</v>
      </c>
      <c r="H1267" s="80" t="s">
        <v>8157</v>
      </c>
      <c r="I1267" s="80" t="s">
        <v>8158</v>
      </c>
      <c r="J1267" s="80">
        <v>21</v>
      </c>
      <c r="K1267" s="80">
        <v>12</v>
      </c>
      <c r="L1267" s="80">
        <v>2018</v>
      </c>
      <c r="M1267" s="76">
        <f t="shared" si="19"/>
        <v>43455</v>
      </c>
      <c r="N1267" s="80" t="s">
        <v>3053</v>
      </c>
      <c r="O1267" s="80">
        <v>18</v>
      </c>
      <c r="P1267" s="80" t="s">
        <v>4506</v>
      </c>
      <c r="Q1267" s="82" t="s">
        <v>4456</v>
      </c>
      <c r="R1267" s="82" t="s">
        <v>4507</v>
      </c>
      <c r="S1267" s="82" t="s">
        <v>4508</v>
      </c>
      <c r="T1267" s="82" t="s">
        <v>4456</v>
      </c>
      <c r="U1267" s="82" t="s">
        <v>4457</v>
      </c>
      <c r="V1267" s="82" t="s">
        <v>4457</v>
      </c>
      <c r="W1267" s="82" t="s">
        <v>173</v>
      </c>
      <c r="X1267" s="82" t="s">
        <v>4517</v>
      </c>
      <c r="Y1267" s="82" t="s">
        <v>4456</v>
      </c>
      <c r="Z1267" s="80" t="str">
        <f>IF(OR(R:R="",S:S=""),"Missing",IF(OR(S:S="Both EC and Condoms",S:S="Condom",S:S="EC"),"Yes",IF(AND(R:R&lt;&gt;"0: No Method",R:R&lt;&gt;"6: EC",R:R&lt;&gt;"5: Condoms"),"Yes","No")))</f>
        <v>No</v>
      </c>
      <c r="AA12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67" s="80" t="str">
        <f>IF(W:W="Pregnant","Pregnant",IF(AND(Z:Z="No",AA:AA="Yes"),"Adopter",IF(Z:Z="Yes","Continuing User",IF(AND(Z:Z="No",AA:AA="No"),"Non-user","Missing"))))</f>
        <v>Adopter</v>
      </c>
      <c r="AC1267" s="80">
        <f>VLOOKUP(N1267,Registration!O:P,2,FALSE)</f>
        <v>18</v>
      </c>
    </row>
    <row r="1268" spans="1:29" s="80" customFormat="1" ht="23.1" customHeight="1">
      <c r="A1268" s="80" t="s">
        <v>100</v>
      </c>
      <c r="B1268" s="80" t="s">
        <v>26</v>
      </c>
      <c r="C1268" s="80" t="s">
        <v>27</v>
      </c>
      <c r="D1268" s="80" t="s">
        <v>102</v>
      </c>
      <c r="E1268" s="80" t="s">
        <v>103</v>
      </c>
      <c r="F1268" s="80" t="s">
        <v>104</v>
      </c>
      <c r="G1268" s="80" t="s">
        <v>3051</v>
      </c>
      <c r="H1268" s="80" t="s">
        <v>8157</v>
      </c>
      <c r="I1268" s="80" t="s">
        <v>8158</v>
      </c>
      <c r="J1268" s="80">
        <v>21</v>
      </c>
      <c r="K1268" s="80">
        <v>12</v>
      </c>
      <c r="L1268" s="80">
        <v>2018</v>
      </c>
      <c r="M1268" s="76">
        <f t="shared" si="19"/>
        <v>43455</v>
      </c>
      <c r="N1268" s="80" t="s">
        <v>3055</v>
      </c>
      <c r="O1268" s="80">
        <v>18</v>
      </c>
      <c r="P1268" s="80" t="s">
        <v>4506</v>
      </c>
      <c r="Q1268" s="82" t="s">
        <v>4456</v>
      </c>
      <c r="R1268" s="82" t="s">
        <v>4507</v>
      </c>
      <c r="S1268" s="82" t="s">
        <v>4508</v>
      </c>
      <c r="T1268" s="82" t="s">
        <v>4456</v>
      </c>
      <c r="U1268" s="82" t="s">
        <v>4457</v>
      </c>
      <c r="V1268" s="82" t="s">
        <v>4457</v>
      </c>
      <c r="W1268" s="82" t="s">
        <v>173</v>
      </c>
      <c r="X1268" s="82" t="s">
        <v>4522</v>
      </c>
      <c r="Y1268" s="82" t="s">
        <v>4456</v>
      </c>
      <c r="Z1268" s="80" t="str">
        <f>IF(OR(R:R="",S:S=""),"Missing",IF(OR(S:S="Both EC and Condoms",S:S="Condom",S:S="EC"),"Yes",IF(AND(R:R&lt;&gt;"0: No Method",R:R&lt;&gt;"6: EC",R:R&lt;&gt;"5: Condoms"),"Yes","No")))</f>
        <v>No</v>
      </c>
      <c r="AA12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68" s="80" t="str">
        <f>IF(W:W="Pregnant","Pregnant",IF(AND(Z:Z="No",AA:AA="Yes"),"Adopter",IF(Z:Z="Yes","Continuing User",IF(AND(Z:Z="No",AA:AA="No"),"Non-user","Missing"))))</f>
        <v>Adopter</v>
      </c>
      <c r="AC1268" s="80">
        <f>VLOOKUP(N1268,Registration!O:P,2,FALSE)</f>
        <v>18</v>
      </c>
    </row>
    <row r="1269" spans="1:29" s="80" customFormat="1" ht="23.1" customHeight="1">
      <c r="A1269" s="80" t="s">
        <v>100</v>
      </c>
      <c r="B1269" s="80" t="s">
        <v>26</v>
      </c>
      <c r="C1269" s="80" t="s">
        <v>27</v>
      </c>
      <c r="D1269" s="80" t="s">
        <v>102</v>
      </c>
      <c r="E1269" s="80" t="s">
        <v>103</v>
      </c>
      <c r="F1269" s="80" t="s">
        <v>104</v>
      </c>
      <c r="G1269" s="80" t="s">
        <v>3051</v>
      </c>
      <c r="H1269" s="80" t="s">
        <v>8157</v>
      </c>
      <c r="I1269" s="80" t="s">
        <v>8158</v>
      </c>
      <c r="J1269" s="80">
        <v>21</v>
      </c>
      <c r="K1269" s="80">
        <v>12</v>
      </c>
      <c r="L1269" s="80">
        <v>2018</v>
      </c>
      <c r="M1269" s="76">
        <f t="shared" si="19"/>
        <v>43455</v>
      </c>
      <c r="N1269" s="80" t="s">
        <v>3067</v>
      </c>
      <c r="O1269" s="80">
        <v>19</v>
      </c>
      <c r="P1269" s="80" t="s">
        <v>4506</v>
      </c>
      <c r="Q1269" s="82" t="s">
        <v>4456</v>
      </c>
      <c r="R1269" s="82" t="s">
        <v>4507</v>
      </c>
      <c r="S1269" s="82" t="s">
        <v>4508</v>
      </c>
      <c r="T1269" s="82" t="s">
        <v>4456</v>
      </c>
      <c r="U1269" s="82" t="s">
        <v>4457</v>
      </c>
      <c r="V1269" s="82" t="s">
        <v>4457</v>
      </c>
      <c r="W1269" s="82" t="s">
        <v>173</v>
      </c>
      <c r="X1269" s="82" t="s">
        <v>4515</v>
      </c>
      <c r="Y1269" s="82" t="s">
        <v>4456</v>
      </c>
      <c r="Z1269" s="80" t="str">
        <f>IF(OR(R:R="",S:S=""),"Missing",IF(OR(S:S="Both EC and Condoms",S:S="Condom",S:S="EC"),"Yes",IF(AND(R:R&lt;&gt;"0: No Method",R:R&lt;&gt;"6: EC",R:R&lt;&gt;"5: Condoms"),"Yes","No")))</f>
        <v>No</v>
      </c>
      <c r="AA12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69" s="80" t="str">
        <f>IF(W:W="Pregnant","Pregnant",IF(AND(Z:Z="No",AA:AA="Yes"),"Adopter",IF(Z:Z="Yes","Continuing User",IF(AND(Z:Z="No",AA:AA="No"),"Non-user","Missing"))))</f>
        <v>Adopter</v>
      </c>
      <c r="AC1269" s="80">
        <f>VLOOKUP(N1269,Registration!O:P,2,FALSE)</f>
        <v>19</v>
      </c>
    </row>
    <row r="1270" spans="1:29" s="80" customFormat="1" ht="23.1" customHeight="1">
      <c r="A1270" s="80" t="s">
        <v>100</v>
      </c>
      <c r="B1270" s="80" t="s">
        <v>26</v>
      </c>
      <c r="C1270" s="80" t="s">
        <v>27</v>
      </c>
      <c r="D1270" s="80" t="s">
        <v>102</v>
      </c>
      <c r="E1270" s="80" t="s">
        <v>103</v>
      </c>
      <c r="F1270" s="80" t="s">
        <v>104</v>
      </c>
      <c r="G1270" s="80" t="s">
        <v>3051</v>
      </c>
      <c r="H1270" s="80" t="s">
        <v>8157</v>
      </c>
      <c r="I1270" s="80" t="s">
        <v>8158</v>
      </c>
      <c r="J1270" s="80">
        <v>21</v>
      </c>
      <c r="K1270" s="80">
        <v>12</v>
      </c>
      <c r="L1270" s="80">
        <v>2018</v>
      </c>
      <c r="M1270" s="76">
        <f t="shared" si="19"/>
        <v>43455</v>
      </c>
      <c r="N1270" s="80" t="s">
        <v>3094</v>
      </c>
      <c r="O1270" s="80">
        <v>18</v>
      </c>
      <c r="P1270" s="80" t="s">
        <v>4506</v>
      </c>
      <c r="Q1270" s="82" t="s">
        <v>4456</v>
      </c>
      <c r="R1270" s="82" t="s">
        <v>4507</v>
      </c>
      <c r="S1270" s="82" t="s">
        <v>4508</v>
      </c>
      <c r="T1270" s="82" t="s">
        <v>4456</v>
      </c>
      <c r="U1270" s="82" t="s">
        <v>4457</v>
      </c>
      <c r="V1270" s="82" t="s">
        <v>4457</v>
      </c>
      <c r="W1270" s="82" t="s">
        <v>173</v>
      </c>
      <c r="X1270" s="82" t="s">
        <v>4517</v>
      </c>
      <c r="Y1270" s="82" t="s">
        <v>4456</v>
      </c>
      <c r="Z1270" s="80" t="str">
        <f>IF(OR(R:R="",S:S=""),"Missing",IF(OR(S:S="Both EC and Condoms",S:S="Condom",S:S="EC"),"Yes",IF(AND(R:R&lt;&gt;"0: No Method",R:R&lt;&gt;"6: EC",R:R&lt;&gt;"5: Condoms"),"Yes","No")))</f>
        <v>No</v>
      </c>
      <c r="AA12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70" s="80" t="str">
        <f>IF(W:W="Pregnant","Pregnant",IF(AND(Z:Z="No",AA:AA="Yes"),"Adopter",IF(Z:Z="Yes","Continuing User",IF(AND(Z:Z="No",AA:AA="No"),"Non-user","Missing"))))</f>
        <v>Adopter</v>
      </c>
      <c r="AC1270" s="80">
        <f>VLOOKUP(N1270,Registration!O:P,2,FALSE)</f>
        <v>18</v>
      </c>
    </row>
    <row r="1271" spans="1:29" s="80" customFormat="1" ht="23.1" customHeight="1">
      <c r="A1271" s="80" t="s">
        <v>100</v>
      </c>
      <c r="B1271" s="80" t="s">
        <v>26</v>
      </c>
      <c r="C1271" s="80" t="s">
        <v>27</v>
      </c>
      <c r="D1271" s="80" t="s">
        <v>102</v>
      </c>
      <c r="E1271" s="80" t="s">
        <v>103</v>
      </c>
      <c r="F1271" s="80" t="s">
        <v>104</v>
      </c>
      <c r="G1271" s="80" t="s">
        <v>3051</v>
      </c>
      <c r="H1271" s="80" t="s">
        <v>8154</v>
      </c>
      <c r="I1271" s="80" t="s">
        <v>8155</v>
      </c>
      <c r="J1271" s="80">
        <v>21</v>
      </c>
      <c r="K1271" s="80">
        <v>12</v>
      </c>
      <c r="L1271" s="80">
        <v>2018</v>
      </c>
      <c r="M1271" s="76">
        <f t="shared" si="19"/>
        <v>43455</v>
      </c>
      <c r="N1271" s="80" t="s">
        <v>3136</v>
      </c>
      <c r="O1271" s="80">
        <v>18</v>
      </c>
      <c r="P1271" s="80" t="s">
        <v>4506</v>
      </c>
      <c r="Q1271" s="82" t="s">
        <v>4456</v>
      </c>
      <c r="R1271" s="82" t="s">
        <v>4507</v>
      </c>
      <c r="S1271" s="82" t="s">
        <v>4508</v>
      </c>
      <c r="T1271" s="82" t="s">
        <v>4457</v>
      </c>
      <c r="U1271" s="82" t="s">
        <v>4457</v>
      </c>
      <c r="V1271" s="82" t="s">
        <v>4457</v>
      </c>
      <c r="W1271" s="82" t="s">
        <v>173</v>
      </c>
      <c r="X1271" s="82" t="s">
        <v>4507</v>
      </c>
      <c r="Y1271" s="82" t="s">
        <v>4457</v>
      </c>
      <c r="Z1271" s="80" t="str">
        <f>IF(OR(R:R="",S:S=""),"Missing",IF(OR(S:S="Both EC and Condoms",S:S="Condom",S:S="EC"),"Yes",IF(AND(R:R&lt;&gt;"0: No Method",R:R&lt;&gt;"6: EC",R:R&lt;&gt;"5: Condoms"),"Yes","No")))</f>
        <v>No</v>
      </c>
      <c r="AA12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71" s="80" t="s">
        <v>4509</v>
      </c>
      <c r="AC1271" s="80">
        <f>VLOOKUP(N1271,Registration!O:P,2,FALSE)</f>
        <v>18</v>
      </c>
    </row>
    <row r="1272" spans="1:29" s="80" customFormat="1" ht="23.1" customHeight="1">
      <c r="A1272" s="80" t="s">
        <v>100</v>
      </c>
      <c r="B1272" s="80" t="s">
        <v>26</v>
      </c>
      <c r="C1272" s="80" t="s">
        <v>27</v>
      </c>
      <c r="D1272" s="80" t="s">
        <v>102</v>
      </c>
      <c r="E1272" s="80" t="s">
        <v>103</v>
      </c>
      <c r="F1272" s="80" t="s">
        <v>104</v>
      </c>
      <c r="G1272" s="80" t="s">
        <v>3051</v>
      </c>
      <c r="H1272" s="80" t="s">
        <v>8157</v>
      </c>
      <c r="I1272" s="80" t="s">
        <v>8158</v>
      </c>
      <c r="J1272" s="80">
        <v>21</v>
      </c>
      <c r="K1272" s="80">
        <v>12</v>
      </c>
      <c r="L1272" s="80">
        <v>2018</v>
      </c>
      <c r="M1272" s="76">
        <f t="shared" si="19"/>
        <v>43455</v>
      </c>
      <c r="N1272" s="80" t="s">
        <v>3090</v>
      </c>
      <c r="O1272" s="80">
        <v>19</v>
      </c>
      <c r="P1272" s="80" t="s">
        <v>4506</v>
      </c>
      <c r="Q1272" s="82" t="s">
        <v>4456</v>
      </c>
      <c r="R1272" s="82" t="s">
        <v>4507</v>
      </c>
      <c r="S1272" s="82" t="s">
        <v>4508</v>
      </c>
      <c r="T1272" s="82" t="s">
        <v>4456</v>
      </c>
      <c r="U1272" s="82" t="s">
        <v>4457</v>
      </c>
      <c r="V1272" s="82" t="s">
        <v>4457</v>
      </c>
      <c r="W1272" s="82" t="s">
        <v>173</v>
      </c>
      <c r="X1272" s="82" t="s">
        <v>4515</v>
      </c>
      <c r="Y1272" s="82" t="s">
        <v>4456</v>
      </c>
      <c r="Z1272" s="80" t="str">
        <f>IF(OR(R:R="",S:S=""),"Missing",IF(OR(S:S="Both EC and Condoms",S:S="Condom",S:S="EC"),"Yes",IF(AND(R:R&lt;&gt;"0: No Method",R:R&lt;&gt;"6: EC",R:R&lt;&gt;"5: Condoms"),"Yes","No")))</f>
        <v>No</v>
      </c>
      <c r="AA12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72" s="80" t="str">
        <f>IF(W:W="Pregnant","Pregnant",IF(AND(Z:Z="No",AA:AA="Yes"),"Adopter",IF(Z:Z="Yes","Continuing User",IF(AND(Z:Z="No",AA:AA="No"),"Non-user","Missing"))))</f>
        <v>Adopter</v>
      </c>
      <c r="AC1272" s="80">
        <f>VLOOKUP(N1272,Registration!O:P,2,FALSE)</f>
        <v>19</v>
      </c>
    </row>
    <row r="1273" spans="1:29" s="80" customFormat="1" ht="23.1" customHeight="1">
      <c r="A1273" s="80" t="s">
        <v>100</v>
      </c>
      <c r="B1273" s="80" t="s">
        <v>26</v>
      </c>
      <c r="C1273" s="80" t="s">
        <v>27</v>
      </c>
      <c r="D1273" s="80" t="s">
        <v>102</v>
      </c>
      <c r="E1273" s="80" t="s">
        <v>103</v>
      </c>
      <c r="F1273" s="80" t="s">
        <v>104</v>
      </c>
      <c r="G1273" s="80" t="s">
        <v>3051</v>
      </c>
      <c r="H1273" s="80" t="s">
        <v>8157</v>
      </c>
      <c r="I1273" s="80" t="s">
        <v>8158</v>
      </c>
      <c r="J1273" s="80">
        <v>21</v>
      </c>
      <c r="K1273" s="80">
        <v>12</v>
      </c>
      <c r="L1273" s="80">
        <v>2018</v>
      </c>
      <c r="M1273" s="76">
        <f t="shared" si="19"/>
        <v>43455</v>
      </c>
      <c r="N1273" s="80" t="s">
        <v>3088</v>
      </c>
      <c r="O1273" s="80">
        <v>18</v>
      </c>
      <c r="P1273" s="80" t="s">
        <v>4506</v>
      </c>
      <c r="Q1273" s="82" t="s">
        <v>4456</v>
      </c>
      <c r="R1273" s="82" t="s">
        <v>4507</v>
      </c>
      <c r="S1273" s="82" t="s">
        <v>4508</v>
      </c>
      <c r="T1273" s="82" t="s">
        <v>4456</v>
      </c>
      <c r="U1273" s="82" t="s">
        <v>4457</v>
      </c>
      <c r="V1273" s="82" t="s">
        <v>4457</v>
      </c>
      <c r="W1273" s="82" t="s">
        <v>173</v>
      </c>
      <c r="X1273" s="82" t="s">
        <v>4522</v>
      </c>
      <c r="Y1273" s="82" t="s">
        <v>4456</v>
      </c>
      <c r="Z1273" s="80" t="str">
        <f>IF(OR(R:R="",S:S=""),"Missing",IF(OR(S:S="Both EC and Condoms",S:S="Condom",S:S="EC"),"Yes",IF(AND(R:R&lt;&gt;"0: No Method",R:R&lt;&gt;"6: EC",R:R&lt;&gt;"5: Condoms"),"Yes","No")))</f>
        <v>No</v>
      </c>
      <c r="AA12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73" s="80" t="str">
        <f>IF(W:W="Pregnant","Pregnant",IF(AND(Z:Z="No",AA:AA="Yes"),"Adopter",IF(Z:Z="Yes","Continuing User",IF(AND(Z:Z="No",AA:AA="No"),"Non-user","Missing"))))</f>
        <v>Adopter</v>
      </c>
      <c r="AC1273" s="80">
        <f>VLOOKUP(N1273,Registration!O:P,2,FALSE)</f>
        <v>18</v>
      </c>
    </row>
    <row r="1274" spans="1:29" s="80" customFormat="1" ht="23.1" customHeight="1">
      <c r="A1274" s="80" t="s">
        <v>100</v>
      </c>
      <c r="B1274" s="80" t="s">
        <v>26</v>
      </c>
      <c r="C1274" s="80" t="s">
        <v>27</v>
      </c>
      <c r="D1274" s="80" t="s">
        <v>102</v>
      </c>
      <c r="E1274" s="80" t="s">
        <v>103</v>
      </c>
      <c r="F1274" s="80" t="s">
        <v>104</v>
      </c>
      <c r="G1274" s="80" t="s">
        <v>3051</v>
      </c>
      <c r="H1274" s="80" t="s">
        <v>8154</v>
      </c>
      <c r="I1274" s="80" t="s">
        <v>8155</v>
      </c>
      <c r="J1274" s="80">
        <v>21</v>
      </c>
      <c r="K1274" s="80">
        <v>12</v>
      </c>
      <c r="L1274" s="80">
        <v>2018</v>
      </c>
      <c r="M1274" s="76">
        <f t="shared" si="19"/>
        <v>43455</v>
      </c>
      <c r="N1274" s="80" t="s">
        <v>3142</v>
      </c>
      <c r="O1274" s="80">
        <v>19</v>
      </c>
      <c r="P1274" s="80" t="s">
        <v>4506</v>
      </c>
      <c r="Q1274" s="82" t="s">
        <v>4456</v>
      </c>
      <c r="R1274" s="82" t="s">
        <v>4507</v>
      </c>
      <c r="S1274" s="82" t="s">
        <v>4508</v>
      </c>
      <c r="T1274" s="82" t="s">
        <v>4457</v>
      </c>
      <c r="U1274" s="82" t="s">
        <v>4457</v>
      </c>
      <c r="V1274" s="82" t="s">
        <v>4457</v>
      </c>
      <c r="W1274" s="82" t="s">
        <v>173</v>
      </c>
      <c r="X1274" s="82" t="s">
        <v>4507</v>
      </c>
      <c r="Y1274" s="82" t="s">
        <v>4457</v>
      </c>
      <c r="Z1274" s="80" t="str">
        <f>IF(OR(R:R="",S:S=""),"Missing",IF(OR(S:S="Both EC and Condoms",S:S="Condom",S:S="EC"),"Yes",IF(AND(R:R&lt;&gt;"0: No Method",R:R&lt;&gt;"6: EC",R:R&lt;&gt;"5: Condoms"),"Yes","No")))</f>
        <v>No</v>
      </c>
      <c r="AA12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74" s="80" t="s">
        <v>4509</v>
      </c>
      <c r="AC1274" s="80">
        <f>VLOOKUP(N1274,Registration!O:P,2,FALSE)</f>
        <v>19</v>
      </c>
    </row>
    <row r="1275" spans="1:29" s="80" customFormat="1" ht="23.1" customHeight="1">
      <c r="A1275" s="80" t="s">
        <v>100</v>
      </c>
      <c r="B1275" s="80" t="s">
        <v>26</v>
      </c>
      <c r="C1275" s="80" t="s">
        <v>27</v>
      </c>
      <c r="D1275" s="80" t="s">
        <v>102</v>
      </c>
      <c r="E1275" s="80" t="s">
        <v>103</v>
      </c>
      <c r="F1275" s="80" t="s">
        <v>104</v>
      </c>
      <c r="G1275" s="80" t="s">
        <v>3051</v>
      </c>
      <c r="H1275" s="80" t="s">
        <v>8154</v>
      </c>
      <c r="I1275" s="80" t="s">
        <v>8155</v>
      </c>
      <c r="J1275" s="80">
        <v>21</v>
      </c>
      <c r="K1275" s="80">
        <v>12</v>
      </c>
      <c r="L1275" s="80">
        <v>2018</v>
      </c>
      <c r="M1275" s="76">
        <f t="shared" si="19"/>
        <v>43455</v>
      </c>
      <c r="N1275" s="80" t="s">
        <v>3076</v>
      </c>
      <c r="O1275" s="80">
        <v>15</v>
      </c>
      <c r="P1275" s="80" t="s">
        <v>4506</v>
      </c>
      <c r="Q1275" s="82" t="s">
        <v>4456</v>
      </c>
      <c r="R1275" s="82" t="s">
        <v>4507</v>
      </c>
      <c r="S1275" s="82" t="s">
        <v>4508</v>
      </c>
      <c r="T1275" s="82" t="s">
        <v>4457</v>
      </c>
      <c r="U1275" s="82" t="s">
        <v>4457</v>
      </c>
      <c r="V1275" s="82" t="s">
        <v>4457</v>
      </c>
      <c r="W1275" s="82" t="s">
        <v>173</v>
      </c>
      <c r="X1275" s="82" t="s">
        <v>4507</v>
      </c>
      <c r="Y1275" s="82" t="s">
        <v>4457</v>
      </c>
      <c r="Z1275" s="80" t="str">
        <f>IF(OR(R:R="",S:S=""),"Missing",IF(OR(S:S="Both EC and Condoms",S:S="Condom",S:S="EC"),"Yes",IF(AND(R:R&lt;&gt;"0: No Method",R:R&lt;&gt;"6: EC",R:R&lt;&gt;"5: Condoms"),"Yes","No")))</f>
        <v>No</v>
      </c>
      <c r="AA12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75" s="80" t="s">
        <v>4509</v>
      </c>
      <c r="AC1275" s="80">
        <f>VLOOKUP(N1275,Registration!O:P,2,FALSE)</f>
        <v>15</v>
      </c>
    </row>
    <row r="1276" spans="1:29" s="80" customFormat="1" ht="23.1" customHeight="1">
      <c r="A1276" s="80" t="s">
        <v>100</v>
      </c>
      <c r="B1276" s="80" t="s">
        <v>26</v>
      </c>
      <c r="C1276" s="80" t="s">
        <v>27</v>
      </c>
      <c r="D1276" s="80" t="s">
        <v>102</v>
      </c>
      <c r="E1276" s="80" t="s">
        <v>103</v>
      </c>
      <c r="F1276" s="80" t="s">
        <v>104</v>
      </c>
      <c r="G1276" s="80" t="s">
        <v>3051</v>
      </c>
      <c r="H1276" s="80" t="s">
        <v>8157</v>
      </c>
      <c r="I1276" s="80" t="s">
        <v>8158</v>
      </c>
      <c r="J1276" s="80">
        <v>21</v>
      </c>
      <c r="K1276" s="80">
        <v>12</v>
      </c>
      <c r="L1276" s="80">
        <v>2018</v>
      </c>
      <c r="M1276" s="76">
        <f t="shared" si="19"/>
        <v>43455</v>
      </c>
      <c r="N1276" s="80" t="s">
        <v>3057</v>
      </c>
      <c r="O1276" s="80">
        <v>19</v>
      </c>
      <c r="P1276" s="80" t="s">
        <v>4506</v>
      </c>
      <c r="Q1276" s="82" t="s">
        <v>4456</v>
      </c>
      <c r="R1276" s="82" t="s">
        <v>4507</v>
      </c>
      <c r="S1276" s="82" t="s">
        <v>4508</v>
      </c>
      <c r="T1276" s="82" t="s">
        <v>4456</v>
      </c>
      <c r="U1276" s="82" t="s">
        <v>4457</v>
      </c>
      <c r="V1276" s="82" t="s">
        <v>4457</v>
      </c>
      <c r="W1276" s="82" t="s">
        <v>173</v>
      </c>
      <c r="X1276" s="82" t="s">
        <v>4516</v>
      </c>
      <c r="Y1276" s="82" t="s">
        <v>4456</v>
      </c>
      <c r="Z1276" s="80" t="str">
        <f>IF(OR(R:R="",S:S=""),"Missing",IF(OR(S:S="Both EC and Condoms",S:S="Condom",S:S="EC"),"Yes",IF(AND(R:R&lt;&gt;"0: No Method",R:R&lt;&gt;"6: EC",R:R&lt;&gt;"5: Condoms"),"Yes","No")))</f>
        <v>No</v>
      </c>
      <c r="AA12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76" s="80" t="str">
        <f>IF(W:W="Pregnant","Pregnant",IF(AND(Z:Z="No",AA:AA="Yes"),"Adopter",IF(Z:Z="Yes","Continuing User",IF(AND(Z:Z="No",AA:AA="No"),"Non-user","Missing"))))</f>
        <v>Adopter</v>
      </c>
      <c r="AC1276" s="80">
        <f>VLOOKUP(N1276,Registration!O:P,2,FALSE)</f>
        <v>19</v>
      </c>
    </row>
    <row r="1277" spans="1:29" s="80" customFormat="1" ht="23.1" customHeight="1">
      <c r="A1277" s="80" t="s">
        <v>100</v>
      </c>
      <c r="B1277" s="80" t="s">
        <v>26</v>
      </c>
      <c r="C1277" s="80" t="s">
        <v>27</v>
      </c>
      <c r="D1277" s="80" t="s">
        <v>102</v>
      </c>
      <c r="E1277" s="80" t="s">
        <v>103</v>
      </c>
      <c r="F1277" s="80" t="s">
        <v>104</v>
      </c>
      <c r="G1277" s="80" t="s">
        <v>3051</v>
      </c>
      <c r="H1277" s="80" t="s">
        <v>8157</v>
      </c>
      <c r="I1277" s="80" t="s">
        <v>8158</v>
      </c>
      <c r="J1277" s="80">
        <v>21</v>
      </c>
      <c r="K1277" s="80">
        <v>12</v>
      </c>
      <c r="L1277" s="80">
        <v>2018</v>
      </c>
      <c r="M1277" s="76">
        <f t="shared" si="19"/>
        <v>43455</v>
      </c>
      <c r="N1277" s="80" t="s">
        <v>3059</v>
      </c>
      <c r="O1277" s="80">
        <v>19</v>
      </c>
      <c r="P1277" s="80" t="s">
        <v>4506</v>
      </c>
      <c r="Q1277" s="82" t="s">
        <v>4456</v>
      </c>
      <c r="R1277" s="82" t="s">
        <v>4507</v>
      </c>
      <c r="S1277" s="82" t="s">
        <v>4508</v>
      </c>
      <c r="T1277" s="82" t="s">
        <v>4456</v>
      </c>
      <c r="U1277" s="82" t="s">
        <v>4457</v>
      </c>
      <c r="V1277" s="82" t="s">
        <v>4457</v>
      </c>
      <c r="W1277" s="82" t="s">
        <v>173</v>
      </c>
      <c r="X1277" s="82" t="s">
        <v>4516</v>
      </c>
      <c r="Y1277" s="82" t="s">
        <v>4456</v>
      </c>
      <c r="Z1277" s="80" t="str">
        <f>IF(OR(R:R="",S:S=""),"Missing",IF(OR(S:S="Both EC and Condoms",S:S="Condom",S:S="EC"),"Yes",IF(AND(R:R&lt;&gt;"0: No Method",R:R&lt;&gt;"6: EC",R:R&lt;&gt;"5: Condoms"),"Yes","No")))</f>
        <v>No</v>
      </c>
      <c r="AA12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77" s="80" t="str">
        <f>IF(W:W="Pregnant","Pregnant",IF(AND(Z:Z="No",AA:AA="Yes"),"Adopter",IF(Z:Z="Yes","Continuing User",IF(AND(Z:Z="No",AA:AA="No"),"Non-user","Missing"))))</f>
        <v>Adopter</v>
      </c>
      <c r="AC1277" s="80">
        <f>VLOOKUP(N1277,Registration!O:P,2,FALSE)</f>
        <v>19</v>
      </c>
    </row>
    <row r="1278" spans="1:29" s="80" customFormat="1" ht="23.1" customHeight="1">
      <c r="A1278" s="80" t="s">
        <v>100</v>
      </c>
      <c r="B1278" s="80" t="s">
        <v>26</v>
      </c>
      <c r="C1278" s="80" t="s">
        <v>27</v>
      </c>
      <c r="D1278" s="80" t="s">
        <v>102</v>
      </c>
      <c r="E1278" s="80" t="s">
        <v>103</v>
      </c>
      <c r="F1278" s="80" t="s">
        <v>104</v>
      </c>
      <c r="G1278" s="80" t="s">
        <v>3051</v>
      </c>
      <c r="H1278" s="80" t="s">
        <v>8154</v>
      </c>
      <c r="I1278" s="80" t="s">
        <v>8155</v>
      </c>
      <c r="J1278" s="80">
        <v>21</v>
      </c>
      <c r="K1278" s="80">
        <v>12</v>
      </c>
      <c r="L1278" s="80">
        <v>2018</v>
      </c>
      <c r="M1278" s="76">
        <f t="shared" si="19"/>
        <v>43455</v>
      </c>
      <c r="N1278" s="80" t="s">
        <v>3175</v>
      </c>
      <c r="O1278" s="80">
        <v>15</v>
      </c>
      <c r="P1278" s="80" t="s">
        <v>4506</v>
      </c>
      <c r="Q1278" s="82" t="s">
        <v>4456</v>
      </c>
      <c r="R1278" s="82" t="s">
        <v>4507</v>
      </c>
      <c r="S1278" s="82" t="s">
        <v>4508</v>
      </c>
      <c r="T1278" s="82" t="s">
        <v>4457</v>
      </c>
      <c r="U1278" s="82" t="s">
        <v>4457</v>
      </c>
      <c r="V1278" s="82" t="s">
        <v>4457</v>
      </c>
      <c r="W1278" s="82" t="s">
        <v>173</v>
      </c>
      <c r="X1278" s="82" t="s">
        <v>4507</v>
      </c>
      <c r="Y1278" s="82" t="s">
        <v>4457</v>
      </c>
      <c r="Z1278" s="80" t="str">
        <f>IF(OR(R:R="",S:S=""),"Missing",IF(OR(S:S="Both EC and Condoms",S:S="Condom",S:S="EC"),"Yes",IF(AND(R:R&lt;&gt;"0: No Method",R:R&lt;&gt;"6: EC",R:R&lt;&gt;"5: Condoms"),"Yes","No")))</f>
        <v>No</v>
      </c>
      <c r="AA12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78" s="80" t="s">
        <v>4509</v>
      </c>
      <c r="AC1278" s="80">
        <f>VLOOKUP(N1278,Registration!O:P,2,FALSE)</f>
        <v>15</v>
      </c>
    </row>
    <row r="1279" spans="1:29" s="80" customFormat="1" ht="23.1" customHeight="1">
      <c r="A1279" s="80" t="s">
        <v>100</v>
      </c>
      <c r="B1279" s="80" t="s">
        <v>26</v>
      </c>
      <c r="C1279" s="80" t="s">
        <v>27</v>
      </c>
      <c r="D1279" s="80" t="s">
        <v>102</v>
      </c>
      <c r="E1279" s="80" t="s">
        <v>103</v>
      </c>
      <c r="F1279" s="80" t="s">
        <v>104</v>
      </c>
      <c r="G1279" s="80" t="s">
        <v>3051</v>
      </c>
      <c r="H1279" s="80" t="s">
        <v>8154</v>
      </c>
      <c r="I1279" s="80" t="s">
        <v>8155</v>
      </c>
      <c r="J1279" s="80">
        <v>21</v>
      </c>
      <c r="K1279" s="80">
        <v>12</v>
      </c>
      <c r="L1279" s="80">
        <v>2018</v>
      </c>
      <c r="M1279" s="76">
        <f t="shared" si="19"/>
        <v>43455</v>
      </c>
      <c r="N1279" s="80" t="s">
        <v>3170</v>
      </c>
      <c r="O1279" s="80">
        <v>15</v>
      </c>
      <c r="P1279" s="80" t="s">
        <v>4506</v>
      </c>
      <c r="Q1279" s="82" t="s">
        <v>4456</v>
      </c>
      <c r="R1279" s="82" t="s">
        <v>4507</v>
      </c>
      <c r="S1279" s="82" t="s">
        <v>4508</v>
      </c>
      <c r="T1279" s="82" t="s">
        <v>4457</v>
      </c>
      <c r="U1279" s="82" t="s">
        <v>4457</v>
      </c>
      <c r="V1279" s="82" t="s">
        <v>4457</v>
      </c>
      <c r="W1279" s="82" t="s">
        <v>173</v>
      </c>
      <c r="X1279" s="82" t="s">
        <v>4507</v>
      </c>
      <c r="Y1279" s="82" t="s">
        <v>4457</v>
      </c>
      <c r="Z1279" s="80" t="str">
        <f>IF(OR(R:R="",S:S=""),"Missing",IF(OR(S:S="Both EC and Condoms",S:S="Condom",S:S="EC"),"Yes",IF(AND(R:R&lt;&gt;"0: No Method",R:R&lt;&gt;"6: EC",R:R&lt;&gt;"5: Condoms"),"Yes","No")))</f>
        <v>No</v>
      </c>
      <c r="AA12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79" s="80" t="s">
        <v>4509</v>
      </c>
      <c r="AC1279" s="80">
        <f>VLOOKUP(N1279,Registration!O:P,2,FALSE)</f>
        <v>15</v>
      </c>
    </row>
    <row r="1280" spans="1:29" s="80" customFormat="1" ht="23.1" customHeight="1">
      <c r="A1280" s="80" t="s">
        <v>100</v>
      </c>
      <c r="B1280" s="80" t="s">
        <v>26</v>
      </c>
      <c r="C1280" s="80" t="s">
        <v>27</v>
      </c>
      <c r="D1280" s="80" t="s">
        <v>102</v>
      </c>
      <c r="E1280" s="80" t="s">
        <v>103</v>
      </c>
      <c r="F1280" s="80" t="s">
        <v>104</v>
      </c>
      <c r="G1280" s="80" t="s">
        <v>3051</v>
      </c>
      <c r="H1280" s="80" t="s">
        <v>8157</v>
      </c>
      <c r="I1280" s="80" t="s">
        <v>8158</v>
      </c>
      <c r="J1280" s="80">
        <v>21</v>
      </c>
      <c r="K1280" s="80">
        <v>12</v>
      </c>
      <c r="L1280" s="80">
        <v>2018</v>
      </c>
      <c r="M1280" s="76">
        <f t="shared" si="19"/>
        <v>43455</v>
      </c>
      <c r="N1280" s="80" t="s">
        <v>3065</v>
      </c>
      <c r="O1280" s="80">
        <v>19</v>
      </c>
      <c r="P1280" s="80" t="s">
        <v>4506</v>
      </c>
      <c r="Q1280" s="82" t="s">
        <v>4456</v>
      </c>
      <c r="R1280" s="82" t="s">
        <v>4507</v>
      </c>
      <c r="S1280" s="82" t="s">
        <v>4508</v>
      </c>
      <c r="T1280" s="82" t="s">
        <v>4456</v>
      </c>
      <c r="U1280" s="82" t="s">
        <v>4457</v>
      </c>
      <c r="V1280" s="82" t="s">
        <v>4457</v>
      </c>
      <c r="W1280" s="82" t="s">
        <v>173</v>
      </c>
      <c r="X1280" s="82" t="s">
        <v>4517</v>
      </c>
      <c r="Y1280" s="82" t="s">
        <v>4456</v>
      </c>
      <c r="Z1280" s="80" t="str">
        <f>IF(OR(R:R="",S:S=""),"Missing",IF(OR(S:S="Both EC and Condoms",S:S="Condom",S:S="EC"),"Yes",IF(AND(R:R&lt;&gt;"0: No Method",R:R&lt;&gt;"6: EC",R:R&lt;&gt;"5: Condoms"),"Yes","No")))</f>
        <v>No</v>
      </c>
      <c r="AA12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80" s="80" t="str">
        <f>IF(W:W="Pregnant","Pregnant",IF(AND(Z:Z="No",AA:AA="Yes"),"Adopter",IF(Z:Z="Yes","Continuing User",IF(AND(Z:Z="No",AA:AA="No"),"Non-user","Missing"))))</f>
        <v>Adopter</v>
      </c>
      <c r="AC1280" s="80">
        <f>VLOOKUP(N1280,Registration!O:P,2,FALSE)</f>
        <v>19</v>
      </c>
    </row>
    <row r="1281" spans="1:29" s="80" customFormat="1" ht="23.1" customHeight="1">
      <c r="A1281" s="80" t="s">
        <v>100</v>
      </c>
      <c r="B1281" s="80" t="s">
        <v>26</v>
      </c>
      <c r="C1281" s="80" t="s">
        <v>27</v>
      </c>
      <c r="D1281" s="80" t="s">
        <v>102</v>
      </c>
      <c r="E1281" s="80" t="s">
        <v>103</v>
      </c>
      <c r="F1281" s="80" t="s">
        <v>104</v>
      </c>
      <c r="G1281" s="80" t="s">
        <v>3051</v>
      </c>
      <c r="H1281" s="80" t="s">
        <v>8157</v>
      </c>
      <c r="I1281" s="80" t="s">
        <v>8158</v>
      </c>
      <c r="J1281" s="80">
        <v>21</v>
      </c>
      <c r="K1281" s="80">
        <v>12</v>
      </c>
      <c r="L1281" s="80">
        <v>2018</v>
      </c>
      <c r="M1281" s="76">
        <f t="shared" si="19"/>
        <v>43455</v>
      </c>
      <c r="N1281" s="80" t="s">
        <v>3096</v>
      </c>
      <c r="O1281" s="80">
        <v>19</v>
      </c>
      <c r="P1281" s="80" t="s">
        <v>4506</v>
      </c>
      <c r="Q1281" s="82" t="s">
        <v>4456</v>
      </c>
      <c r="R1281" s="82" t="s">
        <v>4507</v>
      </c>
      <c r="S1281" s="82" t="s">
        <v>4508</v>
      </c>
      <c r="T1281" s="82" t="s">
        <v>4456</v>
      </c>
      <c r="U1281" s="82" t="s">
        <v>4457</v>
      </c>
      <c r="V1281" s="82" t="s">
        <v>4457</v>
      </c>
      <c r="W1281" s="82" t="s">
        <v>173</v>
      </c>
      <c r="X1281" s="82" t="s">
        <v>4516</v>
      </c>
      <c r="Y1281" s="82" t="s">
        <v>4456</v>
      </c>
      <c r="Z1281" s="80" t="str">
        <f>IF(OR(R:R="",S:S=""),"Missing",IF(OR(S:S="Both EC and Condoms",S:S="Condom",S:S="EC"),"Yes",IF(AND(R:R&lt;&gt;"0: No Method",R:R&lt;&gt;"6: EC",R:R&lt;&gt;"5: Condoms"),"Yes","No")))</f>
        <v>No</v>
      </c>
      <c r="AA12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81" s="80" t="str">
        <f>IF(W:W="Pregnant","Pregnant",IF(AND(Z:Z="No",AA:AA="Yes"),"Adopter",IF(Z:Z="Yes","Continuing User",IF(AND(Z:Z="No",AA:AA="No"),"Non-user","Missing"))))</f>
        <v>Adopter</v>
      </c>
      <c r="AC1281" s="80">
        <f>VLOOKUP(N1281,Registration!O:P,2,FALSE)</f>
        <v>19</v>
      </c>
    </row>
    <row r="1282" spans="1:29" s="80" customFormat="1" ht="23.1" customHeight="1">
      <c r="A1282" s="80" t="s">
        <v>100</v>
      </c>
      <c r="B1282" s="80" t="s">
        <v>26</v>
      </c>
      <c r="C1282" s="80" t="s">
        <v>27</v>
      </c>
      <c r="D1282" s="80" t="s">
        <v>102</v>
      </c>
      <c r="E1282" s="80" t="s">
        <v>103</v>
      </c>
      <c r="F1282" s="80" t="s">
        <v>104</v>
      </c>
      <c r="G1282" s="80" t="s">
        <v>3051</v>
      </c>
      <c r="H1282" s="80" t="s">
        <v>8157</v>
      </c>
      <c r="I1282" s="80" t="s">
        <v>8158</v>
      </c>
      <c r="J1282" s="80">
        <v>21</v>
      </c>
      <c r="K1282" s="80">
        <v>12</v>
      </c>
      <c r="L1282" s="80">
        <v>2018</v>
      </c>
      <c r="M1282" s="76">
        <f t="shared" ref="M1282:M1345" si="20">DATE(L1282,K1282,J1282)</f>
        <v>43455</v>
      </c>
      <c r="N1282" s="80" t="s">
        <v>3114</v>
      </c>
      <c r="O1282" s="80">
        <v>19</v>
      </c>
      <c r="P1282" s="80" t="s">
        <v>4506</v>
      </c>
      <c r="Q1282" s="82" t="s">
        <v>4456</v>
      </c>
      <c r="R1282" s="82" t="s">
        <v>4507</v>
      </c>
      <c r="S1282" s="82" t="s">
        <v>4508</v>
      </c>
      <c r="T1282" s="82" t="s">
        <v>4456</v>
      </c>
      <c r="U1282" s="82" t="s">
        <v>4457</v>
      </c>
      <c r="V1282" s="82" t="s">
        <v>4457</v>
      </c>
      <c r="W1282" s="82" t="s">
        <v>173</v>
      </c>
      <c r="X1282" s="82" t="s">
        <v>4521</v>
      </c>
      <c r="Y1282" s="82" t="s">
        <v>4456</v>
      </c>
      <c r="Z1282" s="80" t="str">
        <f>IF(OR(R:R="",S:S=""),"Missing",IF(OR(S:S="Both EC and Condoms",S:S="Condom",S:S="EC"),"Yes",IF(AND(R:R&lt;&gt;"0: No Method",R:R&lt;&gt;"6: EC",R:R&lt;&gt;"5: Condoms"),"Yes","No")))</f>
        <v>No</v>
      </c>
      <c r="AA12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82" s="80" t="str">
        <f>IF(W:W="Pregnant","Pregnant",IF(AND(Z:Z="No",AA:AA="Yes"),"Adopter",IF(Z:Z="Yes","Continuing User",IF(AND(Z:Z="No",AA:AA="No"),"Non-user","Missing"))))</f>
        <v>Adopter</v>
      </c>
      <c r="AC1282" s="80">
        <f>VLOOKUP(N1282,Registration!O:P,2,FALSE)</f>
        <v>19</v>
      </c>
    </row>
    <row r="1283" spans="1:29" s="80" customFormat="1" ht="23.1" customHeight="1">
      <c r="A1283" s="80" t="s">
        <v>100</v>
      </c>
      <c r="B1283" s="80" t="s">
        <v>26</v>
      </c>
      <c r="C1283" s="80" t="s">
        <v>27</v>
      </c>
      <c r="D1283" s="80" t="s">
        <v>102</v>
      </c>
      <c r="E1283" s="80" t="s">
        <v>103</v>
      </c>
      <c r="F1283" s="80" t="s">
        <v>104</v>
      </c>
      <c r="G1283" s="80" t="s">
        <v>3051</v>
      </c>
      <c r="H1283" s="80" t="s">
        <v>8157</v>
      </c>
      <c r="I1283" s="80" t="s">
        <v>8158</v>
      </c>
      <c r="J1283" s="80">
        <v>21</v>
      </c>
      <c r="K1283" s="80">
        <v>12</v>
      </c>
      <c r="L1283" s="80">
        <v>2018</v>
      </c>
      <c r="M1283" s="76">
        <f t="shared" si="20"/>
        <v>43455</v>
      </c>
      <c r="N1283" s="80" t="s">
        <v>3074</v>
      </c>
      <c r="O1283" s="80">
        <v>18</v>
      </c>
      <c r="P1283" s="80" t="s">
        <v>4506</v>
      </c>
      <c r="Q1283" s="82" t="s">
        <v>4456</v>
      </c>
      <c r="R1283" s="82" t="s">
        <v>4507</v>
      </c>
      <c r="S1283" s="82" t="s">
        <v>4508</v>
      </c>
      <c r="T1283" s="82" t="s">
        <v>4456</v>
      </c>
      <c r="U1283" s="82" t="s">
        <v>4457</v>
      </c>
      <c r="V1283" s="82" t="s">
        <v>4457</v>
      </c>
      <c r="W1283" s="82" t="s">
        <v>173</v>
      </c>
      <c r="X1283" s="82" t="s">
        <v>4517</v>
      </c>
      <c r="Y1283" s="82" t="s">
        <v>4456</v>
      </c>
      <c r="Z1283" s="80" t="str">
        <f>IF(OR(R:R="",S:S=""),"Missing",IF(OR(S:S="Both EC and Condoms",S:S="Condom",S:S="EC"),"Yes",IF(AND(R:R&lt;&gt;"0: No Method",R:R&lt;&gt;"6: EC",R:R&lt;&gt;"5: Condoms"),"Yes","No")))</f>
        <v>No</v>
      </c>
      <c r="AA12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83" s="80" t="str">
        <f>IF(W:W="Pregnant","Pregnant",IF(AND(Z:Z="No",AA:AA="Yes"),"Adopter",IF(Z:Z="Yes","Continuing User",IF(AND(Z:Z="No",AA:AA="No"),"Non-user","Missing"))))</f>
        <v>Adopter</v>
      </c>
      <c r="AC1283" s="80">
        <f>VLOOKUP(N1283,Registration!O:P,2,FALSE)</f>
        <v>18</v>
      </c>
    </row>
    <row r="1284" spans="1:29" s="80" customFormat="1" ht="23.1" customHeight="1">
      <c r="A1284" s="80" t="s">
        <v>100</v>
      </c>
      <c r="B1284" s="80" t="s">
        <v>26</v>
      </c>
      <c r="C1284" s="80" t="s">
        <v>27</v>
      </c>
      <c r="D1284" s="80" t="s">
        <v>102</v>
      </c>
      <c r="E1284" s="80" t="s">
        <v>103</v>
      </c>
      <c r="F1284" s="80" t="s">
        <v>104</v>
      </c>
      <c r="G1284" s="80" t="s">
        <v>3051</v>
      </c>
      <c r="H1284" s="80" t="s">
        <v>8157</v>
      </c>
      <c r="I1284" s="80" t="s">
        <v>8158</v>
      </c>
      <c r="J1284" s="80">
        <v>21</v>
      </c>
      <c r="K1284" s="80">
        <v>12</v>
      </c>
      <c r="L1284" s="80">
        <v>2018</v>
      </c>
      <c r="M1284" s="76">
        <f t="shared" si="20"/>
        <v>43455</v>
      </c>
      <c r="N1284" s="80" t="s">
        <v>3162</v>
      </c>
      <c r="O1284" s="80">
        <v>15</v>
      </c>
      <c r="P1284" s="80" t="s">
        <v>4506</v>
      </c>
      <c r="Q1284" s="82" t="s">
        <v>4456</v>
      </c>
      <c r="R1284" s="82" t="s">
        <v>4507</v>
      </c>
      <c r="S1284" s="82" t="s">
        <v>4508</v>
      </c>
      <c r="T1284" s="82" t="s">
        <v>4456</v>
      </c>
      <c r="U1284" s="82" t="s">
        <v>4457</v>
      </c>
      <c r="V1284" s="82" t="s">
        <v>4457</v>
      </c>
      <c r="W1284" s="82" t="s">
        <v>173</v>
      </c>
      <c r="X1284" s="82" t="s">
        <v>4517</v>
      </c>
      <c r="Y1284" s="82" t="s">
        <v>4456</v>
      </c>
      <c r="Z1284" s="80" t="str">
        <f>IF(OR(R:R="",S:S=""),"Missing",IF(OR(S:S="Both EC and Condoms",S:S="Condom",S:S="EC"),"Yes",IF(AND(R:R&lt;&gt;"0: No Method",R:R&lt;&gt;"6: EC",R:R&lt;&gt;"5: Condoms"),"Yes","No")))</f>
        <v>No</v>
      </c>
      <c r="AA12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84" s="80" t="str">
        <f>IF(W:W="Pregnant","Pregnant",IF(AND(Z:Z="No",AA:AA="Yes"),"Adopter",IF(Z:Z="Yes","Continuing User",IF(AND(Z:Z="No",AA:AA="No"),"Non-user","Missing"))))</f>
        <v>Adopter</v>
      </c>
      <c r="AC1284" s="80">
        <f>VLOOKUP(N1284,Registration!O:P,2,FALSE)</f>
        <v>15</v>
      </c>
    </row>
    <row r="1285" spans="1:29" s="80" customFormat="1" ht="23.1" customHeight="1">
      <c r="A1285" s="80" t="s">
        <v>100</v>
      </c>
      <c r="B1285" s="80" t="s">
        <v>26</v>
      </c>
      <c r="C1285" s="80" t="s">
        <v>27</v>
      </c>
      <c r="D1285" s="80" t="s">
        <v>102</v>
      </c>
      <c r="E1285" s="80" t="s">
        <v>103</v>
      </c>
      <c r="F1285" s="80" t="s">
        <v>104</v>
      </c>
      <c r="G1285" s="80" t="s">
        <v>3051</v>
      </c>
      <c r="H1285" s="80" t="s">
        <v>8154</v>
      </c>
      <c r="I1285" s="80" t="s">
        <v>8155</v>
      </c>
      <c r="J1285" s="80">
        <v>21</v>
      </c>
      <c r="K1285" s="80">
        <v>12</v>
      </c>
      <c r="L1285" s="80">
        <v>2018</v>
      </c>
      <c r="M1285" s="76">
        <f t="shared" si="20"/>
        <v>43455</v>
      </c>
      <c r="N1285" s="80" t="s">
        <v>3169</v>
      </c>
      <c r="O1285" s="80">
        <v>15</v>
      </c>
      <c r="P1285" s="80" t="s">
        <v>4506</v>
      </c>
      <c r="Q1285" s="82" t="s">
        <v>4456</v>
      </c>
      <c r="R1285" s="82" t="s">
        <v>4507</v>
      </c>
      <c r="S1285" s="82" t="s">
        <v>4508</v>
      </c>
      <c r="T1285" s="82" t="s">
        <v>4457</v>
      </c>
      <c r="U1285" s="82" t="s">
        <v>4457</v>
      </c>
      <c r="V1285" s="82" t="s">
        <v>4457</v>
      </c>
      <c r="W1285" s="82" t="s">
        <v>173</v>
      </c>
      <c r="X1285" s="82" t="s">
        <v>4507</v>
      </c>
      <c r="Y1285" s="82" t="s">
        <v>4457</v>
      </c>
      <c r="Z1285" s="80" t="str">
        <f>IF(OR(R:R="",S:S=""),"Missing",IF(OR(S:S="Both EC and Condoms",S:S="Condom",S:S="EC"),"Yes",IF(AND(R:R&lt;&gt;"0: No Method",R:R&lt;&gt;"6: EC",R:R&lt;&gt;"5: Condoms"),"Yes","No")))</f>
        <v>No</v>
      </c>
      <c r="AA12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85" s="80" t="s">
        <v>4509</v>
      </c>
      <c r="AC1285" s="80">
        <f>VLOOKUP(N1285,Registration!O:P,2,FALSE)</f>
        <v>15</v>
      </c>
    </row>
    <row r="1286" spans="1:29" s="80" customFormat="1" ht="23.1" customHeight="1">
      <c r="A1286" s="80" t="s">
        <v>100</v>
      </c>
      <c r="B1286" s="80" t="s">
        <v>26</v>
      </c>
      <c r="C1286" s="80" t="s">
        <v>27</v>
      </c>
      <c r="D1286" s="80" t="s">
        <v>102</v>
      </c>
      <c r="E1286" s="80" t="s">
        <v>103</v>
      </c>
      <c r="F1286" s="80" t="s">
        <v>104</v>
      </c>
      <c r="G1286" s="80" t="s">
        <v>3051</v>
      </c>
      <c r="H1286" s="80" t="s">
        <v>8157</v>
      </c>
      <c r="I1286" s="80" t="s">
        <v>8158</v>
      </c>
      <c r="J1286" s="80">
        <v>21</v>
      </c>
      <c r="K1286" s="80">
        <v>12</v>
      </c>
      <c r="L1286" s="80">
        <v>2018</v>
      </c>
      <c r="M1286" s="76">
        <f t="shared" si="20"/>
        <v>43455</v>
      </c>
      <c r="N1286" s="80" t="s">
        <v>3086</v>
      </c>
      <c r="O1286" s="80">
        <v>18</v>
      </c>
      <c r="P1286" s="80" t="s">
        <v>4506</v>
      </c>
      <c r="Q1286" s="82" t="s">
        <v>4456</v>
      </c>
      <c r="R1286" s="82" t="s">
        <v>4507</v>
      </c>
      <c r="S1286" s="82" t="s">
        <v>4508</v>
      </c>
      <c r="T1286" s="82" t="s">
        <v>4456</v>
      </c>
      <c r="U1286" s="82" t="s">
        <v>4457</v>
      </c>
      <c r="V1286" s="82" t="s">
        <v>4457</v>
      </c>
      <c r="W1286" s="82" t="s">
        <v>173</v>
      </c>
      <c r="X1286" s="82" t="s">
        <v>4517</v>
      </c>
      <c r="Y1286" s="82" t="s">
        <v>4456</v>
      </c>
      <c r="Z1286" s="80" t="str">
        <f>IF(OR(R:R="",S:S=""),"Missing",IF(OR(S:S="Both EC and Condoms",S:S="Condom",S:S="EC"),"Yes",IF(AND(R:R&lt;&gt;"0: No Method",R:R&lt;&gt;"6: EC",R:R&lt;&gt;"5: Condoms"),"Yes","No")))</f>
        <v>No</v>
      </c>
      <c r="AA12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86" s="80" t="str">
        <f>IF(W:W="Pregnant","Pregnant",IF(AND(Z:Z="No",AA:AA="Yes"),"Adopter",IF(Z:Z="Yes","Continuing User",IF(AND(Z:Z="No",AA:AA="No"),"Non-user","Missing"))))</f>
        <v>Adopter</v>
      </c>
      <c r="AC1286" s="80">
        <f>VLOOKUP(N1286,Registration!O:P,2,FALSE)</f>
        <v>16</v>
      </c>
    </row>
    <row r="1287" spans="1:29" s="80" customFormat="1" ht="23.1" customHeight="1">
      <c r="A1287" s="80" t="s">
        <v>100</v>
      </c>
      <c r="B1287" s="80" t="s">
        <v>26</v>
      </c>
      <c r="C1287" s="80" t="s">
        <v>27</v>
      </c>
      <c r="D1287" s="80" t="s">
        <v>102</v>
      </c>
      <c r="E1287" s="80" t="s">
        <v>103</v>
      </c>
      <c r="F1287" s="80" t="s">
        <v>104</v>
      </c>
      <c r="G1287" s="80" t="s">
        <v>3051</v>
      </c>
      <c r="H1287" s="80" t="s">
        <v>8157</v>
      </c>
      <c r="I1287" s="80" t="s">
        <v>8158</v>
      </c>
      <c r="J1287" s="80">
        <v>21</v>
      </c>
      <c r="K1287" s="80">
        <v>12</v>
      </c>
      <c r="L1287" s="80">
        <v>2018</v>
      </c>
      <c r="M1287" s="76">
        <f t="shared" si="20"/>
        <v>43455</v>
      </c>
      <c r="N1287" s="80" t="s">
        <v>3098</v>
      </c>
      <c r="O1287" s="80">
        <v>18</v>
      </c>
      <c r="P1287" s="80" t="s">
        <v>4506</v>
      </c>
      <c r="Q1287" s="82" t="s">
        <v>4456</v>
      </c>
      <c r="R1287" s="82" t="s">
        <v>4507</v>
      </c>
      <c r="S1287" s="82" t="s">
        <v>4508</v>
      </c>
      <c r="T1287" s="82" t="s">
        <v>4456</v>
      </c>
      <c r="U1287" s="82" t="s">
        <v>4457</v>
      </c>
      <c r="V1287" s="82" t="s">
        <v>4457</v>
      </c>
      <c r="W1287" s="82" t="s">
        <v>173</v>
      </c>
      <c r="X1287" s="82" t="s">
        <v>4517</v>
      </c>
      <c r="Y1287" s="82" t="s">
        <v>4456</v>
      </c>
      <c r="Z1287" s="80" t="str">
        <f>IF(OR(R:R="",S:S=""),"Missing",IF(OR(S:S="Both EC and Condoms",S:S="Condom",S:S="EC"),"Yes",IF(AND(R:R&lt;&gt;"0: No Method",R:R&lt;&gt;"6: EC",R:R&lt;&gt;"5: Condoms"),"Yes","No")))</f>
        <v>No</v>
      </c>
      <c r="AA12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87" s="80" t="str">
        <f>IF(W:W="Pregnant","Pregnant",IF(AND(Z:Z="No",AA:AA="Yes"),"Adopter",IF(Z:Z="Yes","Continuing User",IF(AND(Z:Z="No",AA:AA="No"),"Non-user","Missing"))))</f>
        <v>Adopter</v>
      </c>
      <c r="AC1287" s="80">
        <f>VLOOKUP(N1287,Registration!O:P,2,FALSE)</f>
        <v>18</v>
      </c>
    </row>
    <row r="1288" spans="1:29" s="80" customFormat="1" ht="23.1" customHeight="1">
      <c r="A1288" s="80" t="s">
        <v>100</v>
      </c>
      <c r="B1288" s="80" t="s">
        <v>26</v>
      </c>
      <c r="C1288" s="80" t="s">
        <v>27</v>
      </c>
      <c r="D1288" s="80" t="s">
        <v>102</v>
      </c>
      <c r="E1288" s="80" t="s">
        <v>103</v>
      </c>
      <c r="F1288" s="80" t="s">
        <v>104</v>
      </c>
      <c r="G1288" s="80" t="s">
        <v>3051</v>
      </c>
      <c r="H1288" s="80" t="s">
        <v>8157</v>
      </c>
      <c r="I1288" s="80" t="s">
        <v>8158</v>
      </c>
      <c r="J1288" s="80">
        <v>21</v>
      </c>
      <c r="K1288" s="80">
        <v>12</v>
      </c>
      <c r="L1288" s="80">
        <v>2018</v>
      </c>
      <c r="M1288" s="76">
        <f t="shared" si="20"/>
        <v>43455</v>
      </c>
      <c r="N1288" s="80" t="s">
        <v>3078</v>
      </c>
      <c r="O1288" s="80">
        <v>16</v>
      </c>
      <c r="P1288" s="80" t="s">
        <v>4506</v>
      </c>
      <c r="Q1288" s="82" t="s">
        <v>4456</v>
      </c>
      <c r="R1288" s="82" t="s">
        <v>4507</v>
      </c>
      <c r="S1288" s="82" t="s">
        <v>4508</v>
      </c>
      <c r="T1288" s="82" t="s">
        <v>4456</v>
      </c>
      <c r="U1288" s="82" t="s">
        <v>4457</v>
      </c>
      <c r="V1288" s="82" t="s">
        <v>4457</v>
      </c>
      <c r="W1288" s="82" t="s">
        <v>173</v>
      </c>
      <c r="X1288" s="82" t="s">
        <v>4517</v>
      </c>
      <c r="Y1288" s="82" t="s">
        <v>4456</v>
      </c>
      <c r="Z1288" s="80" t="str">
        <f>IF(OR(R:R="",S:S=""),"Missing",IF(OR(S:S="Both EC and Condoms",S:S="Condom",S:S="EC"),"Yes",IF(AND(R:R&lt;&gt;"0: No Method",R:R&lt;&gt;"6: EC",R:R&lt;&gt;"5: Condoms"),"Yes","No")))</f>
        <v>No</v>
      </c>
      <c r="AA12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88" s="80" t="str">
        <f>IF(W:W="Pregnant","Pregnant",IF(AND(Z:Z="No",AA:AA="Yes"),"Adopter",IF(Z:Z="Yes","Continuing User",IF(AND(Z:Z="No",AA:AA="No"),"Non-user","Missing"))))</f>
        <v>Adopter</v>
      </c>
      <c r="AC1288" s="80">
        <f>VLOOKUP(N1288,Registration!O:P,2,FALSE)</f>
        <v>15</v>
      </c>
    </row>
    <row r="1289" spans="1:29" s="80" customFormat="1" ht="23.1" customHeight="1">
      <c r="A1289" s="80" t="s">
        <v>100</v>
      </c>
      <c r="B1289" s="80" t="s">
        <v>26</v>
      </c>
      <c r="C1289" s="80" t="s">
        <v>27</v>
      </c>
      <c r="D1289" s="80" t="s">
        <v>102</v>
      </c>
      <c r="E1289" s="80" t="s">
        <v>103</v>
      </c>
      <c r="F1289" s="80" t="s">
        <v>104</v>
      </c>
      <c r="G1289" s="80" t="s">
        <v>3051</v>
      </c>
      <c r="H1289" s="80" t="s">
        <v>8154</v>
      </c>
      <c r="I1289" s="80" t="s">
        <v>8155</v>
      </c>
      <c r="J1289" s="80">
        <v>21</v>
      </c>
      <c r="K1289" s="80">
        <v>12</v>
      </c>
      <c r="L1289" s="80">
        <v>2018</v>
      </c>
      <c r="M1289" s="76">
        <f t="shared" si="20"/>
        <v>43455</v>
      </c>
      <c r="N1289" s="80" t="s">
        <v>3161</v>
      </c>
      <c r="O1289" s="80">
        <v>17</v>
      </c>
      <c r="P1289" s="80" t="s">
        <v>4506</v>
      </c>
      <c r="Q1289" s="82" t="s">
        <v>4456</v>
      </c>
      <c r="R1289" s="82" t="s">
        <v>4507</v>
      </c>
      <c r="S1289" s="82" t="s">
        <v>4508</v>
      </c>
      <c r="T1289" s="82" t="s">
        <v>4457</v>
      </c>
      <c r="U1289" s="82" t="s">
        <v>4457</v>
      </c>
      <c r="V1289" s="82" t="s">
        <v>4457</v>
      </c>
      <c r="W1289" s="82" t="s">
        <v>173</v>
      </c>
      <c r="X1289" s="82" t="s">
        <v>4507</v>
      </c>
      <c r="Y1289" s="82" t="s">
        <v>4457</v>
      </c>
      <c r="Z1289" s="80" t="str">
        <f>IF(OR(R:R="",S:S=""),"Missing",IF(OR(S:S="Both EC and Condoms",S:S="Condom",S:S="EC"),"Yes",IF(AND(R:R&lt;&gt;"0: No Method",R:R&lt;&gt;"6: EC",R:R&lt;&gt;"5: Condoms"),"Yes","No")))</f>
        <v>No</v>
      </c>
      <c r="AA12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89" s="80" t="s">
        <v>4509</v>
      </c>
      <c r="AC1289" s="80">
        <f>VLOOKUP(N1289,Registration!O:P,2,FALSE)</f>
        <v>17</v>
      </c>
    </row>
    <row r="1290" spans="1:29" s="80" customFormat="1" ht="23.1" customHeight="1">
      <c r="A1290" s="80" t="s">
        <v>100</v>
      </c>
      <c r="B1290" s="80" t="s">
        <v>26</v>
      </c>
      <c r="C1290" s="80" t="s">
        <v>27</v>
      </c>
      <c r="D1290" s="80" t="s">
        <v>102</v>
      </c>
      <c r="E1290" s="80" t="s">
        <v>103</v>
      </c>
      <c r="F1290" s="80" t="s">
        <v>104</v>
      </c>
      <c r="G1290" s="80" t="s">
        <v>3051</v>
      </c>
      <c r="H1290" s="80" t="s">
        <v>8157</v>
      </c>
      <c r="I1290" s="80" t="s">
        <v>8158</v>
      </c>
      <c r="J1290" s="80">
        <v>21</v>
      </c>
      <c r="K1290" s="80">
        <v>12</v>
      </c>
      <c r="L1290" s="80">
        <v>2018</v>
      </c>
      <c r="M1290" s="76">
        <f t="shared" si="20"/>
        <v>43455</v>
      </c>
      <c r="N1290" s="80" t="s">
        <v>3102</v>
      </c>
      <c r="O1290" s="80">
        <v>15</v>
      </c>
      <c r="P1290" s="80" t="s">
        <v>4506</v>
      </c>
      <c r="Q1290" s="82" t="s">
        <v>4456</v>
      </c>
      <c r="R1290" s="82" t="s">
        <v>4507</v>
      </c>
      <c r="S1290" s="82" t="s">
        <v>4508</v>
      </c>
      <c r="T1290" s="82" t="s">
        <v>4456</v>
      </c>
      <c r="U1290" s="82" t="s">
        <v>4457</v>
      </c>
      <c r="V1290" s="82" t="s">
        <v>4457</v>
      </c>
      <c r="W1290" s="82" t="s">
        <v>173</v>
      </c>
      <c r="X1290" s="82" t="s">
        <v>4517</v>
      </c>
      <c r="Y1290" s="82" t="s">
        <v>4456</v>
      </c>
      <c r="Z1290" s="80" t="str">
        <f>IF(OR(R:R="",S:S=""),"Missing",IF(OR(S:S="Both EC and Condoms",S:S="Condom",S:S="EC"),"Yes",IF(AND(R:R&lt;&gt;"0: No Method",R:R&lt;&gt;"6: EC",R:R&lt;&gt;"5: Condoms"),"Yes","No")))</f>
        <v>No</v>
      </c>
      <c r="AA12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90" s="80" t="str">
        <f>IF(W:W="Pregnant","Pregnant",IF(AND(Z:Z="No",AA:AA="Yes"),"Adopter",IF(Z:Z="Yes","Continuing User",IF(AND(Z:Z="No",AA:AA="No"),"Non-user","Missing"))))</f>
        <v>Adopter</v>
      </c>
      <c r="AC1290" s="80">
        <f>VLOOKUP(N1290,Registration!O:P,2,FALSE)</f>
        <v>15</v>
      </c>
    </row>
    <row r="1291" spans="1:29" s="80" customFormat="1" ht="23.1" customHeight="1">
      <c r="A1291" s="80" t="s">
        <v>100</v>
      </c>
      <c r="B1291" s="80" t="s">
        <v>26</v>
      </c>
      <c r="C1291" s="80" t="s">
        <v>27</v>
      </c>
      <c r="D1291" s="80" t="s">
        <v>102</v>
      </c>
      <c r="E1291" s="80" t="s">
        <v>103</v>
      </c>
      <c r="F1291" s="80" t="s">
        <v>104</v>
      </c>
      <c r="G1291" s="80" t="s">
        <v>3051</v>
      </c>
      <c r="H1291" s="80" t="s">
        <v>8157</v>
      </c>
      <c r="I1291" s="80" t="s">
        <v>8158</v>
      </c>
      <c r="J1291" s="80">
        <v>21</v>
      </c>
      <c r="K1291" s="80">
        <v>12</v>
      </c>
      <c r="L1291" s="80">
        <v>2018</v>
      </c>
      <c r="M1291" s="76">
        <f t="shared" si="20"/>
        <v>43455</v>
      </c>
      <c r="N1291" s="80" t="s">
        <v>4601</v>
      </c>
      <c r="O1291" s="80">
        <v>19</v>
      </c>
      <c r="P1291" s="80" t="s">
        <v>4506</v>
      </c>
      <c r="Q1291" s="82" t="s">
        <v>4456</v>
      </c>
      <c r="R1291" s="82" t="s">
        <v>4507</v>
      </c>
      <c r="S1291" s="82" t="s">
        <v>4508</v>
      </c>
      <c r="T1291" s="82" t="s">
        <v>4456</v>
      </c>
      <c r="U1291" s="82" t="s">
        <v>4457</v>
      </c>
      <c r="V1291" s="82" t="s">
        <v>4457</v>
      </c>
      <c r="W1291" s="82" t="s">
        <v>173</v>
      </c>
      <c r="X1291" s="82" t="s">
        <v>4516</v>
      </c>
      <c r="Y1291" s="82" t="s">
        <v>4456</v>
      </c>
      <c r="Z1291" s="80" t="str">
        <f>IF(OR(R:R="",S:S=""),"Missing",IF(OR(S:S="Both EC and Condoms",S:S="Condom",S:S="EC"),"Yes",IF(AND(R:R&lt;&gt;"0: No Method",R:R&lt;&gt;"6: EC",R:R&lt;&gt;"5: Condoms"),"Yes","No")))</f>
        <v>No</v>
      </c>
      <c r="AA12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91" s="80" t="str">
        <f>IF(W:W="Pregnant","Pregnant",IF(AND(Z:Z="No",AA:AA="Yes"),"Adopter",IF(Z:Z="Yes","Continuing User",IF(AND(Z:Z="No",AA:AA="No"),"Non-user","Missing"))))</f>
        <v>Adopter</v>
      </c>
      <c r="AC1291" s="80">
        <f>VLOOKUP(N1291,Registration!O:P,2,FALSE)</f>
        <v>19</v>
      </c>
    </row>
    <row r="1292" spans="1:29" s="80" customFormat="1" ht="23.1" customHeight="1">
      <c r="A1292" s="80" t="s">
        <v>100</v>
      </c>
      <c r="B1292" s="80" t="s">
        <v>26</v>
      </c>
      <c r="C1292" s="80" t="s">
        <v>27</v>
      </c>
      <c r="D1292" s="80" t="s">
        <v>102</v>
      </c>
      <c r="E1292" s="80" t="s">
        <v>103</v>
      </c>
      <c r="F1292" s="80" t="s">
        <v>104</v>
      </c>
      <c r="G1292" s="80" t="s">
        <v>3051</v>
      </c>
      <c r="H1292" s="80" t="s">
        <v>8157</v>
      </c>
      <c r="I1292" s="80" t="s">
        <v>8158</v>
      </c>
      <c r="J1292" s="80">
        <v>21</v>
      </c>
      <c r="K1292" s="80">
        <v>12</v>
      </c>
      <c r="L1292" s="80">
        <v>2018</v>
      </c>
      <c r="M1292" s="76">
        <f t="shared" si="20"/>
        <v>43455</v>
      </c>
      <c r="N1292" s="80" t="s">
        <v>3134</v>
      </c>
      <c r="O1292" s="80">
        <v>18</v>
      </c>
      <c r="P1292" s="80" t="s">
        <v>4506</v>
      </c>
      <c r="Q1292" s="82" t="s">
        <v>4456</v>
      </c>
      <c r="R1292" s="82" t="s">
        <v>4507</v>
      </c>
      <c r="S1292" s="82" t="s">
        <v>4508</v>
      </c>
      <c r="T1292" s="82" t="s">
        <v>4456</v>
      </c>
      <c r="U1292" s="82" t="s">
        <v>4457</v>
      </c>
      <c r="V1292" s="82" t="s">
        <v>4457</v>
      </c>
      <c r="W1292" s="82" t="s">
        <v>173</v>
      </c>
      <c r="X1292" s="82" t="s">
        <v>4515</v>
      </c>
      <c r="Y1292" s="82" t="s">
        <v>4456</v>
      </c>
      <c r="Z1292" s="80" t="str">
        <f>IF(OR(R:R="",S:S=""),"Missing",IF(OR(S:S="Both EC and Condoms",S:S="Condom",S:S="EC"),"Yes",IF(AND(R:R&lt;&gt;"0: No Method",R:R&lt;&gt;"6: EC",R:R&lt;&gt;"5: Condoms"),"Yes","No")))</f>
        <v>No</v>
      </c>
      <c r="AA12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92" s="80" t="str">
        <f>IF(W:W="Pregnant","Pregnant",IF(AND(Z:Z="No",AA:AA="Yes"),"Adopter",IF(Z:Z="Yes","Continuing User",IF(AND(Z:Z="No",AA:AA="No"),"Non-user","Missing"))))</f>
        <v>Adopter</v>
      </c>
      <c r="AC1292" s="80">
        <f>VLOOKUP(N1292,Registration!O:P,2,FALSE)</f>
        <v>18</v>
      </c>
    </row>
    <row r="1293" spans="1:29" s="80" customFormat="1" ht="23.1" customHeight="1">
      <c r="A1293" s="80" t="s">
        <v>100</v>
      </c>
      <c r="B1293" s="80" t="s">
        <v>26</v>
      </c>
      <c r="C1293" s="80" t="s">
        <v>27</v>
      </c>
      <c r="D1293" s="80" t="s">
        <v>102</v>
      </c>
      <c r="E1293" s="80" t="s">
        <v>103</v>
      </c>
      <c r="F1293" s="80" t="s">
        <v>104</v>
      </c>
      <c r="G1293" s="80" t="s">
        <v>3051</v>
      </c>
      <c r="H1293" s="80" t="s">
        <v>8154</v>
      </c>
      <c r="I1293" s="80" t="s">
        <v>8155</v>
      </c>
      <c r="J1293" s="80">
        <v>21</v>
      </c>
      <c r="K1293" s="80">
        <v>12</v>
      </c>
      <c r="L1293" s="80">
        <v>2018</v>
      </c>
      <c r="M1293" s="76">
        <f t="shared" si="20"/>
        <v>43455</v>
      </c>
      <c r="N1293" s="80" t="s">
        <v>3138</v>
      </c>
      <c r="O1293" s="80">
        <v>15</v>
      </c>
      <c r="P1293" s="80" t="s">
        <v>4506</v>
      </c>
      <c r="Q1293" s="82" t="s">
        <v>4456</v>
      </c>
      <c r="R1293" s="82" t="s">
        <v>4507</v>
      </c>
      <c r="S1293" s="82" t="s">
        <v>4508</v>
      </c>
      <c r="T1293" s="82" t="s">
        <v>4457</v>
      </c>
      <c r="U1293" s="82" t="s">
        <v>4457</v>
      </c>
      <c r="V1293" s="82" t="s">
        <v>4457</v>
      </c>
      <c r="W1293" s="82" t="s">
        <v>173</v>
      </c>
      <c r="X1293" s="82" t="s">
        <v>4507</v>
      </c>
      <c r="Y1293" s="82" t="s">
        <v>4457</v>
      </c>
      <c r="Z1293" s="80" t="str">
        <f>IF(OR(R:R="",S:S=""),"Missing",IF(OR(S:S="Both EC and Condoms",S:S="Condom",S:S="EC"),"Yes",IF(AND(R:R&lt;&gt;"0: No Method",R:R&lt;&gt;"6: EC",R:R&lt;&gt;"5: Condoms"),"Yes","No")))</f>
        <v>No</v>
      </c>
      <c r="AA12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93" s="80" t="s">
        <v>4509</v>
      </c>
      <c r="AC1293" s="80">
        <f>VLOOKUP(N1293,Registration!O:P,2,FALSE)</f>
        <v>15</v>
      </c>
    </row>
    <row r="1294" spans="1:29" s="80" customFormat="1" ht="23.1" customHeight="1">
      <c r="A1294" s="80" t="s">
        <v>100</v>
      </c>
      <c r="B1294" s="80" t="s">
        <v>26</v>
      </c>
      <c r="C1294" s="80" t="s">
        <v>27</v>
      </c>
      <c r="D1294" s="80" t="s">
        <v>102</v>
      </c>
      <c r="E1294" s="80" t="s">
        <v>103</v>
      </c>
      <c r="F1294" s="80" t="s">
        <v>104</v>
      </c>
      <c r="G1294" s="80" t="s">
        <v>3051</v>
      </c>
      <c r="H1294" s="80" t="s">
        <v>8154</v>
      </c>
      <c r="I1294" s="80" t="s">
        <v>8155</v>
      </c>
      <c r="J1294" s="80">
        <v>21</v>
      </c>
      <c r="K1294" s="80">
        <v>12</v>
      </c>
      <c r="L1294" s="80">
        <v>2018</v>
      </c>
      <c r="M1294" s="76">
        <f t="shared" si="20"/>
        <v>43455</v>
      </c>
      <c r="N1294" s="80" t="s">
        <v>3140</v>
      </c>
      <c r="O1294" s="80">
        <v>15</v>
      </c>
      <c r="P1294" s="80" t="s">
        <v>4506</v>
      </c>
      <c r="Q1294" s="82" t="s">
        <v>4456</v>
      </c>
      <c r="R1294" s="82" t="s">
        <v>4507</v>
      </c>
      <c r="S1294" s="82" t="s">
        <v>4508</v>
      </c>
      <c r="T1294" s="82" t="s">
        <v>4457</v>
      </c>
      <c r="U1294" s="82" t="s">
        <v>4457</v>
      </c>
      <c r="V1294" s="82" t="s">
        <v>4457</v>
      </c>
      <c r="W1294" s="82" t="s">
        <v>173</v>
      </c>
      <c r="X1294" s="82" t="s">
        <v>4507</v>
      </c>
      <c r="Y1294" s="82" t="s">
        <v>4457</v>
      </c>
      <c r="Z1294" s="80" t="str">
        <f>IF(OR(R:R="",S:S=""),"Missing",IF(OR(S:S="Both EC and Condoms",S:S="Condom",S:S="EC"),"Yes",IF(AND(R:R&lt;&gt;"0: No Method",R:R&lt;&gt;"6: EC",R:R&lt;&gt;"5: Condoms"),"Yes","No")))</f>
        <v>No</v>
      </c>
      <c r="AA12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94" s="80" t="s">
        <v>4509</v>
      </c>
      <c r="AC1294" s="80">
        <f>VLOOKUP(N1294,Registration!O:P,2,FALSE)</f>
        <v>15</v>
      </c>
    </row>
    <row r="1295" spans="1:29" s="80" customFormat="1" ht="23.1" customHeight="1">
      <c r="A1295" s="80" t="s">
        <v>100</v>
      </c>
      <c r="B1295" s="80" t="s">
        <v>26</v>
      </c>
      <c r="C1295" s="80" t="s">
        <v>27</v>
      </c>
      <c r="D1295" s="80" t="s">
        <v>102</v>
      </c>
      <c r="E1295" s="80" t="s">
        <v>103</v>
      </c>
      <c r="F1295" s="80" t="s">
        <v>104</v>
      </c>
      <c r="G1295" s="80" t="s">
        <v>3051</v>
      </c>
      <c r="H1295" s="80" t="s">
        <v>8157</v>
      </c>
      <c r="I1295" s="80" t="s">
        <v>8158</v>
      </c>
      <c r="J1295" s="80">
        <v>21</v>
      </c>
      <c r="K1295" s="80">
        <v>12</v>
      </c>
      <c r="L1295" s="80">
        <v>2018</v>
      </c>
      <c r="M1295" s="76">
        <f t="shared" si="20"/>
        <v>43455</v>
      </c>
      <c r="N1295" s="80" t="s">
        <v>3179</v>
      </c>
      <c r="O1295" s="80">
        <v>15</v>
      </c>
      <c r="P1295" s="80" t="s">
        <v>4506</v>
      </c>
      <c r="Q1295" s="82" t="s">
        <v>4456</v>
      </c>
      <c r="R1295" s="82" t="s">
        <v>4507</v>
      </c>
      <c r="S1295" s="82" t="s">
        <v>4508</v>
      </c>
      <c r="T1295" s="82" t="s">
        <v>4456</v>
      </c>
      <c r="U1295" s="82" t="s">
        <v>4456</v>
      </c>
      <c r="V1295" s="80" t="s">
        <v>4456</v>
      </c>
      <c r="W1295" s="82" t="s">
        <v>173</v>
      </c>
      <c r="X1295" s="82" t="s">
        <v>4515</v>
      </c>
      <c r="Y1295" s="82" t="s">
        <v>4456</v>
      </c>
      <c r="Z1295" s="80" t="str">
        <f>IF(OR(R:R="",S:S=""),"Missing",IF(OR(S:S="Both EC and Condoms",S:S="Condom",S:S="EC"),"Yes",IF(AND(R:R&lt;&gt;"0: No Method",R:R&lt;&gt;"6: EC",R:R&lt;&gt;"5: Condoms"),"Yes","No")))</f>
        <v>No</v>
      </c>
      <c r="AA12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95" s="80" t="str">
        <f>IF(W:W="Pregnant","Pregnant",IF(AND(Z:Z="No",AA:AA="Yes"),"Adopter",IF(Z:Z="Yes","Continuing User",IF(AND(Z:Z="No",AA:AA="No"),"Non-user","Missing"))))</f>
        <v>Adopter</v>
      </c>
      <c r="AC1295" s="80">
        <f>VLOOKUP(N1295,Registration!O:P,2,FALSE)</f>
        <v>15</v>
      </c>
    </row>
    <row r="1296" spans="1:29" s="80" customFormat="1" ht="23.1" customHeight="1">
      <c r="A1296" s="80" t="s">
        <v>100</v>
      </c>
      <c r="B1296" s="80" t="s">
        <v>26</v>
      </c>
      <c r="C1296" s="80" t="s">
        <v>27</v>
      </c>
      <c r="D1296" s="80" t="s">
        <v>102</v>
      </c>
      <c r="E1296" s="80" t="s">
        <v>103</v>
      </c>
      <c r="F1296" s="80" t="s">
        <v>104</v>
      </c>
      <c r="G1296" s="80" t="s">
        <v>3051</v>
      </c>
      <c r="H1296" s="80" t="s">
        <v>8154</v>
      </c>
      <c r="I1296" s="80" t="s">
        <v>8155</v>
      </c>
      <c r="J1296" s="80">
        <v>21</v>
      </c>
      <c r="K1296" s="80">
        <v>12</v>
      </c>
      <c r="L1296" s="80">
        <v>2018</v>
      </c>
      <c r="M1296" s="76">
        <f t="shared" si="20"/>
        <v>43455</v>
      </c>
      <c r="N1296" s="80" t="s">
        <v>3061</v>
      </c>
      <c r="O1296" s="80">
        <v>19</v>
      </c>
      <c r="P1296" s="80" t="s">
        <v>4506</v>
      </c>
      <c r="Q1296" s="82" t="s">
        <v>4456</v>
      </c>
      <c r="R1296" s="82" t="s">
        <v>4507</v>
      </c>
      <c r="S1296" s="82" t="s">
        <v>4508</v>
      </c>
      <c r="T1296" s="82" t="s">
        <v>4457</v>
      </c>
      <c r="U1296" s="82" t="s">
        <v>4457</v>
      </c>
      <c r="V1296" s="82" t="s">
        <v>4457</v>
      </c>
      <c r="W1296" s="82" t="s">
        <v>173</v>
      </c>
      <c r="X1296" s="82" t="s">
        <v>4507</v>
      </c>
      <c r="Y1296" s="82" t="s">
        <v>4457</v>
      </c>
      <c r="Z1296" s="80" t="str">
        <f>IF(OR(R:R="",S:S=""),"Missing",IF(OR(S:S="Both EC and Condoms",S:S="Condom",S:S="EC"),"Yes",IF(AND(R:R&lt;&gt;"0: No Method",R:R&lt;&gt;"6: EC",R:R&lt;&gt;"5: Condoms"),"Yes","No")))</f>
        <v>No</v>
      </c>
      <c r="AA12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96" s="80" t="s">
        <v>4509</v>
      </c>
      <c r="AC1296" s="80">
        <f>VLOOKUP(N1296,Registration!O:P,2,FALSE)</f>
        <v>19</v>
      </c>
    </row>
    <row r="1297" spans="1:29" s="80" customFormat="1" ht="23.1" customHeight="1">
      <c r="A1297" s="80" t="s">
        <v>100</v>
      </c>
      <c r="B1297" s="80" t="s">
        <v>26</v>
      </c>
      <c r="C1297" s="80" t="s">
        <v>27</v>
      </c>
      <c r="D1297" s="80" t="s">
        <v>102</v>
      </c>
      <c r="E1297" s="80" t="s">
        <v>103</v>
      </c>
      <c r="F1297" s="80" t="s">
        <v>104</v>
      </c>
      <c r="G1297" s="80" t="s">
        <v>3051</v>
      </c>
      <c r="H1297" s="80" t="s">
        <v>8157</v>
      </c>
      <c r="I1297" s="80" t="s">
        <v>8158</v>
      </c>
      <c r="J1297" s="80">
        <v>21</v>
      </c>
      <c r="K1297" s="80">
        <v>12</v>
      </c>
      <c r="L1297" s="80">
        <v>2018</v>
      </c>
      <c r="M1297" s="76">
        <f t="shared" si="20"/>
        <v>43455</v>
      </c>
      <c r="N1297" s="80" t="s">
        <v>3063</v>
      </c>
      <c r="O1297" s="80">
        <v>19</v>
      </c>
      <c r="P1297" s="80" t="s">
        <v>4506</v>
      </c>
      <c r="Q1297" s="82" t="s">
        <v>4456</v>
      </c>
      <c r="R1297" s="82" t="s">
        <v>4507</v>
      </c>
      <c r="S1297" s="82" t="s">
        <v>4508</v>
      </c>
      <c r="T1297" s="82" t="s">
        <v>4456</v>
      </c>
      <c r="U1297" s="82" t="s">
        <v>4457</v>
      </c>
      <c r="V1297" s="82" t="s">
        <v>4457</v>
      </c>
      <c r="W1297" s="82" t="s">
        <v>173</v>
      </c>
      <c r="X1297" s="82" t="s">
        <v>4522</v>
      </c>
      <c r="Y1297" s="82" t="s">
        <v>4456</v>
      </c>
      <c r="Z1297" s="80" t="str">
        <f>IF(OR(R:R="",S:S=""),"Missing",IF(OR(S:S="Both EC and Condoms",S:S="Condom",S:S="EC"),"Yes",IF(AND(R:R&lt;&gt;"0: No Method",R:R&lt;&gt;"6: EC",R:R&lt;&gt;"5: Condoms"),"Yes","No")))</f>
        <v>No</v>
      </c>
      <c r="AA12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97" s="80" t="str">
        <f>IF(W:W="Pregnant","Pregnant",IF(AND(Z:Z="No",AA:AA="Yes"),"Adopter",IF(Z:Z="Yes","Continuing User",IF(AND(Z:Z="No",AA:AA="No"),"Non-user","Missing"))))</f>
        <v>Adopter</v>
      </c>
      <c r="AC1297" s="80">
        <f>VLOOKUP(N1297,Registration!O:P,2,FALSE)</f>
        <v>19</v>
      </c>
    </row>
    <row r="1298" spans="1:29" s="80" customFormat="1" ht="23.1" customHeight="1">
      <c r="A1298" s="80" t="s">
        <v>100</v>
      </c>
      <c r="B1298" s="80" t="s">
        <v>26</v>
      </c>
      <c r="C1298" s="80" t="s">
        <v>27</v>
      </c>
      <c r="D1298" s="80" t="s">
        <v>102</v>
      </c>
      <c r="E1298" s="80" t="s">
        <v>103</v>
      </c>
      <c r="F1298" s="80" t="s">
        <v>104</v>
      </c>
      <c r="G1298" s="80" t="s">
        <v>3051</v>
      </c>
      <c r="H1298" s="80" t="s">
        <v>8154</v>
      </c>
      <c r="I1298" s="80" t="s">
        <v>8155</v>
      </c>
      <c r="J1298" s="80">
        <v>21</v>
      </c>
      <c r="K1298" s="80">
        <v>12</v>
      </c>
      <c r="L1298" s="80">
        <v>2018</v>
      </c>
      <c r="M1298" s="76">
        <f t="shared" si="20"/>
        <v>43455</v>
      </c>
      <c r="N1298" s="80" t="s">
        <v>3071</v>
      </c>
      <c r="O1298" s="80">
        <v>15</v>
      </c>
      <c r="P1298" s="80" t="s">
        <v>4506</v>
      </c>
      <c r="Q1298" s="82" t="s">
        <v>4456</v>
      </c>
      <c r="R1298" s="82" t="s">
        <v>4507</v>
      </c>
      <c r="S1298" s="82" t="s">
        <v>4508</v>
      </c>
      <c r="T1298" s="82" t="s">
        <v>4457</v>
      </c>
      <c r="U1298" s="82" t="s">
        <v>4457</v>
      </c>
      <c r="V1298" s="82" t="s">
        <v>4457</v>
      </c>
      <c r="W1298" s="82" t="s">
        <v>173</v>
      </c>
      <c r="X1298" s="82" t="s">
        <v>4507</v>
      </c>
      <c r="Y1298" s="82" t="s">
        <v>4457</v>
      </c>
      <c r="Z1298" s="80" t="str">
        <f>IF(OR(R:R="",S:S=""),"Missing",IF(OR(S:S="Both EC and Condoms",S:S="Condom",S:S="EC"),"Yes",IF(AND(R:R&lt;&gt;"0: No Method",R:R&lt;&gt;"6: EC",R:R&lt;&gt;"5: Condoms"),"Yes","No")))</f>
        <v>No</v>
      </c>
      <c r="AA12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98" s="80" t="s">
        <v>4509</v>
      </c>
      <c r="AC1298" s="80">
        <f>VLOOKUP(N1298,Registration!O:P,2,FALSE)</f>
        <v>15</v>
      </c>
    </row>
    <row r="1299" spans="1:29" s="80" customFormat="1" ht="23.1" customHeight="1">
      <c r="A1299" s="80" t="s">
        <v>100</v>
      </c>
      <c r="B1299" s="80" t="s">
        <v>26</v>
      </c>
      <c r="C1299" s="80" t="s">
        <v>27</v>
      </c>
      <c r="D1299" s="80" t="s">
        <v>102</v>
      </c>
      <c r="E1299" s="80" t="s">
        <v>103</v>
      </c>
      <c r="F1299" s="80" t="s">
        <v>104</v>
      </c>
      <c r="G1299" s="80" t="s">
        <v>3051</v>
      </c>
      <c r="H1299" s="80" t="s">
        <v>8157</v>
      </c>
      <c r="I1299" s="80" t="s">
        <v>8158</v>
      </c>
      <c r="J1299" s="80">
        <v>21</v>
      </c>
      <c r="K1299" s="80">
        <v>12</v>
      </c>
      <c r="L1299" s="80">
        <v>2018</v>
      </c>
      <c r="M1299" s="76">
        <f t="shared" si="20"/>
        <v>43455</v>
      </c>
      <c r="N1299" s="80" t="s">
        <v>3072</v>
      </c>
      <c r="O1299" s="80">
        <v>19</v>
      </c>
      <c r="P1299" s="80" t="s">
        <v>4506</v>
      </c>
      <c r="Q1299" s="82" t="s">
        <v>4456</v>
      </c>
      <c r="R1299" s="82" t="s">
        <v>4507</v>
      </c>
      <c r="S1299" s="82" t="s">
        <v>4508</v>
      </c>
      <c r="T1299" s="82" t="s">
        <v>4456</v>
      </c>
      <c r="U1299" s="82" t="s">
        <v>4457</v>
      </c>
      <c r="V1299" s="82" t="s">
        <v>4457</v>
      </c>
      <c r="W1299" s="82" t="s">
        <v>173</v>
      </c>
      <c r="X1299" s="82" t="s">
        <v>4516</v>
      </c>
      <c r="Y1299" s="82" t="s">
        <v>4456</v>
      </c>
      <c r="Z1299" s="80" t="str">
        <f>IF(OR(R:R="",S:S=""),"Missing",IF(OR(S:S="Both EC and Condoms",S:S="Condom",S:S="EC"),"Yes",IF(AND(R:R&lt;&gt;"0: No Method",R:R&lt;&gt;"6: EC",R:R&lt;&gt;"5: Condoms"),"Yes","No")))</f>
        <v>No</v>
      </c>
      <c r="AA12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99" s="80" t="str">
        <f>IF(W:W="Pregnant","Pregnant",IF(AND(Z:Z="No",AA:AA="Yes"),"Adopter",IF(Z:Z="Yes","Continuing User",IF(AND(Z:Z="No",AA:AA="No"),"Non-user","Missing"))))</f>
        <v>Adopter</v>
      </c>
      <c r="AC1299" s="80">
        <f>VLOOKUP(N1299,Registration!O:P,2,FALSE)</f>
        <v>19</v>
      </c>
    </row>
    <row r="1300" spans="1:29" s="80" customFormat="1" ht="23.1" customHeight="1">
      <c r="A1300" s="80" t="s">
        <v>100</v>
      </c>
      <c r="B1300" s="80" t="s">
        <v>26</v>
      </c>
      <c r="C1300" s="80" t="s">
        <v>27</v>
      </c>
      <c r="D1300" s="80" t="s">
        <v>102</v>
      </c>
      <c r="E1300" s="80" t="s">
        <v>103</v>
      </c>
      <c r="F1300" s="80" t="s">
        <v>104</v>
      </c>
      <c r="G1300" s="80" t="s">
        <v>3051</v>
      </c>
      <c r="H1300" s="80" t="s">
        <v>8154</v>
      </c>
      <c r="I1300" s="80" t="s">
        <v>8155</v>
      </c>
      <c r="J1300" s="80">
        <v>21</v>
      </c>
      <c r="K1300" s="80">
        <v>12</v>
      </c>
      <c r="L1300" s="80">
        <v>2018</v>
      </c>
      <c r="M1300" s="76">
        <f t="shared" si="20"/>
        <v>43455</v>
      </c>
      <c r="N1300" s="80" t="s">
        <v>3080</v>
      </c>
      <c r="O1300" s="80">
        <v>15</v>
      </c>
      <c r="P1300" s="80" t="s">
        <v>4506</v>
      </c>
      <c r="Q1300" s="82" t="s">
        <v>4456</v>
      </c>
      <c r="R1300" s="82" t="s">
        <v>4507</v>
      </c>
      <c r="S1300" s="82" t="s">
        <v>4508</v>
      </c>
      <c r="T1300" s="82" t="s">
        <v>4457</v>
      </c>
      <c r="U1300" s="82" t="s">
        <v>4457</v>
      </c>
      <c r="V1300" s="82" t="s">
        <v>4457</v>
      </c>
      <c r="W1300" s="82" t="s">
        <v>173</v>
      </c>
      <c r="X1300" s="82" t="s">
        <v>4507</v>
      </c>
      <c r="Y1300" s="82" t="s">
        <v>4457</v>
      </c>
      <c r="Z1300" s="80" t="str">
        <f>IF(OR(R:R="",S:S=""),"Missing",IF(OR(S:S="Both EC and Condoms",S:S="Condom",S:S="EC"),"Yes",IF(AND(R:R&lt;&gt;"0: No Method",R:R&lt;&gt;"6: EC",R:R&lt;&gt;"5: Condoms"),"Yes","No")))</f>
        <v>No</v>
      </c>
      <c r="AA13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00" s="80" t="s">
        <v>4509</v>
      </c>
      <c r="AC1300" s="80">
        <f>VLOOKUP(N1300,Registration!O:P,2,FALSE)</f>
        <v>15</v>
      </c>
    </row>
    <row r="1301" spans="1:29" s="80" customFormat="1" ht="23.1" customHeight="1">
      <c r="A1301" s="80" t="s">
        <v>100</v>
      </c>
      <c r="B1301" s="80" t="s">
        <v>26</v>
      </c>
      <c r="C1301" s="80" t="s">
        <v>27</v>
      </c>
      <c r="D1301" s="80" t="s">
        <v>102</v>
      </c>
      <c r="E1301" s="80" t="s">
        <v>103</v>
      </c>
      <c r="F1301" s="80" t="s">
        <v>104</v>
      </c>
      <c r="G1301" s="80" t="s">
        <v>3051</v>
      </c>
      <c r="H1301" s="80" t="s">
        <v>8157</v>
      </c>
      <c r="I1301" s="80" t="s">
        <v>8158</v>
      </c>
      <c r="J1301" s="80">
        <v>21</v>
      </c>
      <c r="K1301" s="80">
        <v>12</v>
      </c>
      <c r="L1301" s="80">
        <v>2018</v>
      </c>
      <c r="M1301" s="76">
        <f t="shared" si="20"/>
        <v>43455</v>
      </c>
      <c r="N1301" s="80" t="s">
        <v>3084</v>
      </c>
      <c r="O1301" s="80">
        <v>17</v>
      </c>
      <c r="P1301" s="80" t="s">
        <v>4506</v>
      </c>
      <c r="Q1301" s="82" t="s">
        <v>4456</v>
      </c>
      <c r="R1301" s="82" t="s">
        <v>4507</v>
      </c>
      <c r="S1301" s="82" t="s">
        <v>4508</v>
      </c>
      <c r="T1301" s="82" t="s">
        <v>4456</v>
      </c>
      <c r="U1301" s="82" t="s">
        <v>4456</v>
      </c>
      <c r="V1301" s="80" t="s">
        <v>4456</v>
      </c>
      <c r="W1301" s="82" t="s">
        <v>173</v>
      </c>
      <c r="X1301" s="80" t="s">
        <v>4518</v>
      </c>
      <c r="Y1301" s="82" t="s">
        <v>4456</v>
      </c>
      <c r="Z1301" s="80" t="str">
        <f>IF(OR(R:R="",S:S=""),"Missing",IF(OR(S:S="Both EC and Condoms",S:S="Condom",S:S="EC"),"Yes",IF(AND(R:R&lt;&gt;"0: No Method",R:R&lt;&gt;"6: EC",R:R&lt;&gt;"5: Condoms"),"Yes","No")))</f>
        <v>No</v>
      </c>
      <c r="AA13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01" s="80" t="str">
        <f>IF(W:W="Pregnant","Pregnant",IF(AND(Z:Z="No",AA:AA="Yes"),"Adopter",IF(Z:Z="Yes","Continuing User",IF(AND(Z:Z="No",AA:AA="No"),"Non-user","Missing"))))</f>
        <v>Adopter</v>
      </c>
      <c r="AC1301" s="80">
        <f>VLOOKUP(N1301,Registration!O:P,2,FALSE)</f>
        <v>17</v>
      </c>
    </row>
    <row r="1302" spans="1:29" s="80" customFormat="1" ht="23.1" customHeight="1">
      <c r="A1302" s="80" t="s">
        <v>100</v>
      </c>
      <c r="B1302" s="80" t="s">
        <v>26</v>
      </c>
      <c r="C1302" s="80" t="s">
        <v>27</v>
      </c>
      <c r="D1302" s="80" t="s">
        <v>102</v>
      </c>
      <c r="E1302" s="80" t="s">
        <v>103</v>
      </c>
      <c r="F1302" s="80" t="s">
        <v>104</v>
      </c>
      <c r="G1302" s="80" t="s">
        <v>3051</v>
      </c>
      <c r="H1302" s="80" t="s">
        <v>8154</v>
      </c>
      <c r="I1302" s="80" t="s">
        <v>8155</v>
      </c>
      <c r="J1302" s="80">
        <v>21</v>
      </c>
      <c r="K1302" s="80">
        <v>12</v>
      </c>
      <c r="L1302" s="80">
        <v>2018</v>
      </c>
      <c r="M1302" s="76">
        <f t="shared" si="20"/>
        <v>43455</v>
      </c>
      <c r="N1302" s="80" t="s">
        <v>3082</v>
      </c>
      <c r="O1302" s="80">
        <v>15</v>
      </c>
      <c r="P1302" s="80" t="s">
        <v>4506</v>
      </c>
      <c r="Q1302" s="82" t="s">
        <v>4456</v>
      </c>
      <c r="R1302" s="82" t="s">
        <v>4507</v>
      </c>
      <c r="S1302" s="82" t="s">
        <v>4508</v>
      </c>
      <c r="T1302" s="82" t="s">
        <v>4457</v>
      </c>
      <c r="U1302" s="82" t="s">
        <v>4457</v>
      </c>
      <c r="V1302" s="82" t="s">
        <v>4457</v>
      </c>
      <c r="W1302" s="82" t="s">
        <v>173</v>
      </c>
      <c r="X1302" s="82" t="s">
        <v>4507</v>
      </c>
      <c r="Y1302" s="82" t="s">
        <v>4457</v>
      </c>
      <c r="Z1302" s="80" t="str">
        <f>IF(OR(R:R="",S:S=""),"Missing",IF(OR(S:S="Both EC and Condoms",S:S="Condom",S:S="EC"),"Yes",IF(AND(R:R&lt;&gt;"0: No Method",R:R&lt;&gt;"6: EC",R:R&lt;&gt;"5: Condoms"),"Yes","No")))</f>
        <v>No</v>
      </c>
      <c r="AA13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02" s="80" t="s">
        <v>4509</v>
      </c>
      <c r="AC1302" s="80">
        <f>VLOOKUP(N1302,Registration!O:P,2,FALSE)</f>
        <v>15</v>
      </c>
    </row>
    <row r="1303" spans="1:29" s="80" customFormat="1" ht="23.1" customHeight="1">
      <c r="A1303" s="80" t="s">
        <v>100</v>
      </c>
      <c r="B1303" s="80" t="s">
        <v>26</v>
      </c>
      <c r="C1303" s="80" t="s">
        <v>27</v>
      </c>
      <c r="D1303" s="80" t="s">
        <v>102</v>
      </c>
      <c r="E1303" s="80" t="s">
        <v>103</v>
      </c>
      <c r="F1303" s="80" t="s">
        <v>104</v>
      </c>
      <c r="G1303" s="80" t="s">
        <v>3051</v>
      </c>
      <c r="H1303" s="80" t="s">
        <v>8157</v>
      </c>
      <c r="I1303" s="80" t="s">
        <v>8158</v>
      </c>
      <c r="J1303" s="80">
        <v>21</v>
      </c>
      <c r="K1303" s="80">
        <v>12</v>
      </c>
      <c r="L1303" s="80">
        <v>2018</v>
      </c>
      <c r="M1303" s="76">
        <f t="shared" si="20"/>
        <v>43455</v>
      </c>
      <c r="N1303" s="80" t="s">
        <v>3092</v>
      </c>
      <c r="O1303" s="80">
        <v>19</v>
      </c>
      <c r="P1303" s="80" t="s">
        <v>4506</v>
      </c>
      <c r="Q1303" s="82" t="s">
        <v>4456</v>
      </c>
      <c r="R1303" s="82" t="s">
        <v>4507</v>
      </c>
      <c r="S1303" s="82" t="s">
        <v>4508</v>
      </c>
      <c r="T1303" s="82" t="s">
        <v>4456</v>
      </c>
      <c r="U1303" s="82" t="s">
        <v>4457</v>
      </c>
      <c r="V1303" s="82" t="s">
        <v>4457</v>
      </c>
      <c r="W1303" s="82" t="s">
        <v>173</v>
      </c>
      <c r="X1303" s="82" t="s">
        <v>4516</v>
      </c>
      <c r="Y1303" s="82" t="s">
        <v>4456</v>
      </c>
      <c r="Z1303" s="80" t="str">
        <f>IF(OR(R:R="",S:S=""),"Missing",IF(OR(S:S="Both EC and Condoms",S:S="Condom",S:S="EC"),"Yes",IF(AND(R:R&lt;&gt;"0: No Method",R:R&lt;&gt;"6: EC",R:R&lt;&gt;"5: Condoms"),"Yes","No")))</f>
        <v>No</v>
      </c>
      <c r="AA13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03" s="80" t="str">
        <f>IF(W:W="Pregnant","Pregnant",IF(AND(Z:Z="No",AA:AA="Yes"),"Adopter",IF(Z:Z="Yes","Continuing User",IF(AND(Z:Z="No",AA:AA="No"),"Non-user","Missing"))))</f>
        <v>Adopter</v>
      </c>
      <c r="AC1303" s="80">
        <f>VLOOKUP(N1303,Registration!O:P,2,FALSE)</f>
        <v>19</v>
      </c>
    </row>
    <row r="1304" spans="1:29" s="80" customFormat="1" ht="23.1" customHeight="1">
      <c r="A1304" s="80" t="s">
        <v>100</v>
      </c>
      <c r="B1304" s="80" t="s">
        <v>26</v>
      </c>
      <c r="C1304" s="80" t="s">
        <v>27</v>
      </c>
      <c r="D1304" s="80" t="s">
        <v>102</v>
      </c>
      <c r="E1304" s="80" t="s">
        <v>103</v>
      </c>
      <c r="F1304" s="80" t="s">
        <v>104</v>
      </c>
      <c r="G1304" s="80" t="s">
        <v>3051</v>
      </c>
      <c r="H1304" s="80" t="s">
        <v>8157</v>
      </c>
      <c r="I1304" s="80" t="s">
        <v>8158</v>
      </c>
      <c r="J1304" s="80">
        <v>21</v>
      </c>
      <c r="K1304" s="80">
        <v>12</v>
      </c>
      <c r="L1304" s="80">
        <v>2018</v>
      </c>
      <c r="M1304" s="76">
        <f t="shared" si="20"/>
        <v>43455</v>
      </c>
      <c r="N1304" s="80" t="s">
        <v>3100</v>
      </c>
      <c r="O1304" s="80">
        <v>15</v>
      </c>
      <c r="P1304" s="80" t="s">
        <v>4506</v>
      </c>
      <c r="Q1304" s="82" t="s">
        <v>4456</v>
      </c>
      <c r="R1304" s="82" t="s">
        <v>4507</v>
      </c>
      <c r="S1304" s="82" t="s">
        <v>4508</v>
      </c>
      <c r="T1304" s="82" t="s">
        <v>4456</v>
      </c>
      <c r="U1304" s="82" t="s">
        <v>4457</v>
      </c>
      <c r="V1304" s="82" t="s">
        <v>4457</v>
      </c>
      <c r="W1304" s="82" t="s">
        <v>173</v>
      </c>
      <c r="X1304" s="82" t="s">
        <v>4517</v>
      </c>
      <c r="Y1304" s="82" t="s">
        <v>4456</v>
      </c>
      <c r="Z1304" s="80" t="str">
        <f>IF(OR(R:R="",S:S=""),"Missing",IF(OR(S:S="Both EC and Condoms",S:S="Condom",S:S="EC"),"Yes",IF(AND(R:R&lt;&gt;"0: No Method",R:R&lt;&gt;"6: EC",R:R&lt;&gt;"5: Condoms"),"Yes","No")))</f>
        <v>No</v>
      </c>
      <c r="AA13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04" s="80" t="str">
        <f>IF(W:W="Pregnant","Pregnant",IF(AND(Z:Z="No",AA:AA="Yes"),"Adopter",IF(Z:Z="Yes","Continuing User",IF(AND(Z:Z="No",AA:AA="No"),"Non-user","Missing"))))</f>
        <v>Adopter</v>
      </c>
      <c r="AC1304" s="80">
        <f>VLOOKUP(N1304,Registration!O:P,2,FALSE)</f>
        <v>15</v>
      </c>
    </row>
    <row r="1305" spans="1:29" s="80" customFormat="1" ht="23.1" customHeight="1">
      <c r="A1305" s="80" t="s">
        <v>100</v>
      </c>
      <c r="B1305" s="80" t="s">
        <v>26</v>
      </c>
      <c r="C1305" s="80" t="s">
        <v>27</v>
      </c>
      <c r="D1305" s="80" t="s">
        <v>102</v>
      </c>
      <c r="E1305" s="80" t="s">
        <v>103</v>
      </c>
      <c r="F1305" s="80" t="s">
        <v>104</v>
      </c>
      <c r="G1305" s="80" t="s">
        <v>3051</v>
      </c>
      <c r="H1305" s="80" t="s">
        <v>8154</v>
      </c>
      <c r="I1305" s="80" t="s">
        <v>8155</v>
      </c>
      <c r="J1305" s="80">
        <v>21</v>
      </c>
      <c r="K1305" s="80">
        <v>12</v>
      </c>
      <c r="L1305" s="80">
        <v>2018</v>
      </c>
      <c r="M1305" s="76">
        <f t="shared" si="20"/>
        <v>43455</v>
      </c>
      <c r="N1305" s="80" t="s">
        <v>3104</v>
      </c>
      <c r="O1305" s="80">
        <v>15</v>
      </c>
      <c r="P1305" s="80" t="s">
        <v>4506</v>
      </c>
      <c r="Q1305" s="82" t="s">
        <v>4456</v>
      </c>
      <c r="R1305" s="82" t="s">
        <v>4507</v>
      </c>
      <c r="S1305" s="82" t="s">
        <v>4508</v>
      </c>
      <c r="T1305" s="82" t="s">
        <v>4457</v>
      </c>
      <c r="U1305" s="82" t="s">
        <v>4457</v>
      </c>
      <c r="V1305" s="82" t="s">
        <v>4457</v>
      </c>
      <c r="W1305" s="82" t="s">
        <v>173</v>
      </c>
      <c r="X1305" s="82" t="s">
        <v>4507</v>
      </c>
      <c r="Y1305" s="82" t="s">
        <v>4457</v>
      </c>
      <c r="Z1305" s="80" t="str">
        <f>IF(OR(R:R="",S:S=""),"Missing",IF(OR(S:S="Both EC and Condoms",S:S="Condom",S:S="EC"),"Yes",IF(AND(R:R&lt;&gt;"0: No Method",R:R&lt;&gt;"6: EC",R:R&lt;&gt;"5: Condoms"),"Yes","No")))</f>
        <v>No</v>
      </c>
      <c r="AA13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05" s="80" t="s">
        <v>4509</v>
      </c>
      <c r="AC1305" s="80">
        <f>VLOOKUP(N1305,Registration!O:P,2,FALSE)</f>
        <v>15</v>
      </c>
    </row>
    <row r="1306" spans="1:29" s="80" customFormat="1" ht="23.1" customHeight="1">
      <c r="A1306" s="80" t="s">
        <v>100</v>
      </c>
      <c r="B1306" s="80" t="s">
        <v>26</v>
      </c>
      <c r="C1306" s="80" t="s">
        <v>27</v>
      </c>
      <c r="D1306" s="80" t="s">
        <v>102</v>
      </c>
      <c r="E1306" s="80" t="s">
        <v>103</v>
      </c>
      <c r="F1306" s="80" t="s">
        <v>104</v>
      </c>
      <c r="G1306" s="80" t="s">
        <v>3051</v>
      </c>
      <c r="H1306" s="80" t="s">
        <v>8157</v>
      </c>
      <c r="I1306" s="80" t="s">
        <v>8158</v>
      </c>
      <c r="J1306" s="80">
        <v>21</v>
      </c>
      <c r="K1306" s="80">
        <v>12</v>
      </c>
      <c r="L1306" s="80">
        <v>2018</v>
      </c>
      <c r="M1306" s="76">
        <f t="shared" si="20"/>
        <v>43455</v>
      </c>
      <c r="N1306" s="80" t="s">
        <v>3106</v>
      </c>
      <c r="O1306" s="80">
        <v>16</v>
      </c>
      <c r="P1306" s="80" t="s">
        <v>4506</v>
      </c>
      <c r="Q1306" s="82" t="s">
        <v>4456</v>
      </c>
      <c r="R1306" s="82" t="s">
        <v>4507</v>
      </c>
      <c r="S1306" s="82" t="s">
        <v>4508</v>
      </c>
      <c r="T1306" s="82" t="s">
        <v>4456</v>
      </c>
      <c r="U1306" s="82" t="s">
        <v>4457</v>
      </c>
      <c r="V1306" s="82" t="s">
        <v>4457</v>
      </c>
      <c r="W1306" s="82" t="s">
        <v>173</v>
      </c>
      <c r="X1306" s="82" t="s">
        <v>4517</v>
      </c>
      <c r="Y1306" s="82" t="s">
        <v>4456</v>
      </c>
      <c r="Z1306" s="80" t="str">
        <f>IF(OR(R:R="",S:S=""),"Missing",IF(OR(S:S="Both EC and Condoms",S:S="Condom",S:S="EC"),"Yes",IF(AND(R:R&lt;&gt;"0: No Method",R:R&lt;&gt;"6: EC",R:R&lt;&gt;"5: Condoms"),"Yes","No")))</f>
        <v>No</v>
      </c>
      <c r="AA13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06" s="80" t="str">
        <f>IF(W:W="Pregnant","Pregnant",IF(AND(Z:Z="No",AA:AA="Yes"),"Adopter",IF(Z:Z="Yes","Continuing User",IF(AND(Z:Z="No",AA:AA="No"),"Non-user","Missing"))))</f>
        <v>Adopter</v>
      </c>
      <c r="AC1306" s="80">
        <f>VLOOKUP(N1306,Registration!O:P,2,FALSE)</f>
        <v>16</v>
      </c>
    </row>
    <row r="1307" spans="1:29" s="80" customFormat="1" ht="23.1" customHeight="1">
      <c r="A1307" s="80" t="s">
        <v>100</v>
      </c>
      <c r="B1307" s="80" t="s">
        <v>26</v>
      </c>
      <c r="C1307" s="80" t="s">
        <v>27</v>
      </c>
      <c r="D1307" s="80" t="s">
        <v>102</v>
      </c>
      <c r="E1307" s="80" t="s">
        <v>103</v>
      </c>
      <c r="F1307" s="80" t="s">
        <v>104</v>
      </c>
      <c r="G1307" s="80" t="s">
        <v>3051</v>
      </c>
      <c r="H1307" s="80" t="s">
        <v>8157</v>
      </c>
      <c r="I1307" s="80" t="s">
        <v>8158</v>
      </c>
      <c r="J1307" s="80">
        <v>21</v>
      </c>
      <c r="K1307" s="80">
        <v>12</v>
      </c>
      <c r="L1307" s="80">
        <v>2018</v>
      </c>
      <c r="M1307" s="76">
        <f t="shared" si="20"/>
        <v>43455</v>
      </c>
      <c r="N1307" s="80" t="s">
        <v>3112</v>
      </c>
      <c r="O1307" s="80">
        <v>17</v>
      </c>
      <c r="P1307" s="80" t="s">
        <v>4506</v>
      </c>
      <c r="Q1307" s="82" t="s">
        <v>4456</v>
      </c>
      <c r="R1307" s="82" t="s">
        <v>4507</v>
      </c>
      <c r="S1307" s="82" t="s">
        <v>4508</v>
      </c>
      <c r="T1307" s="82" t="s">
        <v>4456</v>
      </c>
      <c r="U1307" s="82" t="s">
        <v>4456</v>
      </c>
      <c r="V1307" s="80" t="s">
        <v>4456</v>
      </c>
      <c r="W1307" s="82" t="s">
        <v>173</v>
      </c>
      <c r="X1307" s="82" t="s">
        <v>4522</v>
      </c>
      <c r="Y1307" s="82" t="s">
        <v>4456</v>
      </c>
      <c r="Z1307" s="80" t="str">
        <f>IF(OR(R:R="",S:S=""),"Missing",IF(OR(S:S="Both EC and Condoms",S:S="Condom",S:S="EC"),"Yes",IF(AND(R:R&lt;&gt;"0: No Method",R:R&lt;&gt;"6: EC",R:R&lt;&gt;"5: Condoms"),"Yes","No")))</f>
        <v>No</v>
      </c>
      <c r="AA13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07" s="80" t="str">
        <f>IF(W:W="Pregnant","Pregnant",IF(AND(Z:Z="No",AA:AA="Yes"),"Adopter",IF(Z:Z="Yes","Continuing User",IF(AND(Z:Z="No",AA:AA="No"),"Non-user","Missing"))))</f>
        <v>Adopter</v>
      </c>
      <c r="AC1307" s="80">
        <f>VLOOKUP(N1307,Registration!O:P,2,FALSE)</f>
        <v>17</v>
      </c>
    </row>
    <row r="1308" spans="1:29" s="80" customFormat="1" ht="23.1" customHeight="1">
      <c r="A1308" s="80" t="s">
        <v>100</v>
      </c>
      <c r="B1308" s="80" t="s">
        <v>26</v>
      </c>
      <c r="C1308" s="80" t="s">
        <v>27</v>
      </c>
      <c r="D1308" s="80" t="s">
        <v>102</v>
      </c>
      <c r="E1308" s="80" t="s">
        <v>103</v>
      </c>
      <c r="F1308" s="80" t="s">
        <v>104</v>
      </c>
      <c r="G1308" s="80" t="s">
        <v>3051</v>
      </c>
      <c r="H1308" s="80" t="s">
        <v>8157</v>
      </c>
      <c r="I1308" s="80" t="s">
        <v>8158</v>
      </c>
      <c r="J1308" s="80">
        <v>21</v>
      </c>
      <c r="K1308" s="80">
        <v>12</v>
      </c>
      <c r="L1308" s="80">
        <v>2018</v>
      </c>
      <c r="M1308" s="76">
        <f t="shared" si="20"/>
        <v>43455</v>
      </c>
      <c r="N1308" s="80" t="s">
        <v>3110</v>
      </c>
      <c r="O1308" s="80">
        <v>17</v>
      </c>
      <c r="P1308" s="80" t="s">
        <v>4506</v>
      </c>
      <c r="Q1308" s="82" t="s">
        <v>4456</v>
      </c>
      <c r="R1308" s="82" t="s">
        <v>4507</v>
      </c>
      <c r="S1308" s="82" t="s">
        <v>4508</v>
      </c>
      <c r="T1308" s="82" t="s">
        <v>4456</v>
      </c>
      <c r="U1308" s="82" t="s">
        <v>4456</v>
      </c>
      <c r="V1308" s="80" t="s">
        <v>4456</v>
      </c>
      <c r="W1308" s="82" t="s">
        <v>173</v>
      </c>
      <c r="X1308" s="82" t="s">
        <v>4515</v>
      </c>
      <c r="Y1308" s="82" t="s">
        <v>4456</v>
      </c>
      <c r="Z1308" s="80" t="str">
        <f>IF(OR(R:R="",S:S=""),"Missing",IF(OR(S:S="Both EC and Condoms",S:S="Condom",S:S="EC"),"Yes",IF(AND(R:R&lt;&gt;"0: No Method",R:R&lt;&gt;"6: EC",R:R&lt;&gt;"5: Condoms"),"Yes","No")))</f>
        <v>No</v>
      </c>
      <c r="AA13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08" s="80" t="str">
        <f>IF(W:W="Pregnant","Pregnant",IF(AND(Z:Z="No",AA:AA="Yes"),"Adopter",IF(Z:Z="Yes","Continuing User",IF(AND(Z:Z="No",AA:AA="No"),"Non-user","Missing"))))</f>
        <v>Adopter</v>
      </c>
      <c r="AC1308" s="80">
        <f>VLOOKUP(N1308,Registration!O:P,2,FALSE)</f>
        <v>17</v>
      </c>
    </row>
    <row r="1309" spans="1:29" s="80" customFormat="1" ht="23.1" customHeight="1">
      <c r="A1309" s="80" t="s">
        <v>100</v>
      </c>
      <c r="B1309" s="80" t="s">
        <v>26</v>
      </c>
      <c r="C1309" s="80" t="s">
        <v>27</v>
      </c>
      <c r="D1309" s="80" t="s">
        <v>102</v>
      </c>
      <c r="E1309" s="80" t="s">
        <v>103</v>
      </c>
      <c r="F1309" s="80" t="s">
        <v>104</v>
      </c>
      <c r="G1309" s="80" t="s">
        <v>3051</v>
      </c>
      <c r="H1309" s="80" t="s">
        <v>8157</v>
      </c>
      <c r="I1309" s="80" t="s">
        <v>8158</v>
      </c>
      <c r="J1309" s="80">
        <v>21</v>
      </c>
      <c r="K1309" s="80">
        <v>12</v>
      </c>
      <c r="L1309" s="80">
        <v>2018</v>
      </c>
      <c r="M1309" s="76">
        <f t="shared" si="20"/>
        <v>43455</v>
      </c>
      <c r="N1309" s="80" t="s">
        <v>3174</v>
      </c>
      <c r="O1309" s="80">
        <v>18</v>
      </c>
      <c r="P1309" s="80" t="s">
        <v>4506</v>
      </c>
      <c r="Q1309" s="82" t="s">
        <v>4456</v>
      </c>
      <c r="R1309" s="82" t="s">
        <v>4507</v>
      </c>
      <c r="S1309" s="82" t="s">
        <v>4508</v>
      </c>
      <c r="T1309" s="82" t="s">
        <v>4456</v>
      </c>
      <c r="U1309" s="82" t="s">
        <v>4457</v>
      </c>
      <c r="V1309" s="82" t="s">
        <v>4457</v>
      </c>
      <c r="W1309" s="82" t="s">
        <v>173</v>
      </c>
      <c r="X1309" s="82" t="s">
        <v>4515</v>
      </c>
      <c r="Y1309" s="82" t="s">
        <v>4456</v>
      </c>
      <c r="Z1309" s="80" t="str">
        <f>IF(OR(R:R="",S:S=""),"Missing",IF(OR(S:S="Both EC and Condoms",S:S="Condom",S:S="EC"),"Yes",IF(AND(R:R&lt;&gt;"0: No Method",R:R&lt;&gt;"6: EC",R:R&lt;&gt;"5: Condoms"),"Yes","No")))</f>
        <v>No</v>
      </c>
      <c r="AA13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09" s="80" t="str">
        <f>IF(W:W="Pregnant","Pregnant",IF(AND(Z:Z="No",AA:AA="Yes"),"Adopter",IF(Z:Z="Yes","Continuing User",IF(AND(Z:Z="No",AA:AA="No"),"Non-user","Missing"))))</f>
        <v>Adopter</v>
      </c>
      <c r="AC1309" s="80">
        <f>VLOOKUP(N1309,Registration!O:P,2,FALSE)</f>
        <v>18</v>
      </c>
    </row>
    <row r="1310" spans="1:29" s="80" customFormat="1" ht="23.1" customHeight="1">
      <c r="A1310" s="80" t="s">
        <v>100</v>
      </c>
      <c r="B1310" s="80" t="s">
        <v>26</v>
      </c>
      <c r="C1310" s="80" t="s">
        <v>27</v>
      </c>
      <c r="D1310" s="80" t="s">
        <v>102</v>
      </c>
      <c r="E1310" s="80" t="s">
        <v>103</v>
      </c>
      <c r="F1310" s="80" t="s">
        <v>104</v>
      </c>
      <c r="G1310" s="80" t="s">
        <v>3051</v>
      </c>
      <c r="H1310" s="80" t="s">
        <v>8154</v>
      </c>
      <c r="I1310" s="80" t="s">
        <v>8155</v>
      </c>
      <c r="J1310" s="80">
        <v>21</v>
      </c>
      <c r="K1310" s="80">
        <v>12</v>
      </c>
      <c r="L1310" s="80">
        <v>2018</v>
      </c>
      <c r="M1310" s="76">
        <f t="shared" si="20"/>
        <v>43455</v>
      </c>
      <c r="N1310" s="80" t="s">
        <v>3167</v>
      </c>
      <c r="O1310" s="80">
        <v>18</v>
      </c>
      <c r="P1310" s="80" t="s">
        <v>4506</v>
      </c>
      <c r="Q1310" s="82" t="s">
        <v>4456</v>
      </c>
      <c r="R1310" s="82" t="s">
        <v>4507</v>
      </c>
      <c r="S1310" s="82" t="s">
        <v>4508</v>
      </c>
      <c r="T1310" s="82" t="s">
        <v>4457</v>
      </c>
      <c r="U1310" s="82" t="s">
        <v>4457</v>
      </c>
      <c r="V1310" s="82" t="s">
        <v>4457</v>
      </c>
      <c r="W1310" s="82" t="s">
        <v>173</v>
      </c>
      <c r="X1310" s="82" t="s">
        <v>4507</v>
      </c>
      <c r="Y1310" s="82" t="s">
        <v>4457</v>
      </c>
      <c r="Z1310" s="80" t="str">
        <f>IF(OR(R:R="",S:S=""),"Missing",IF(OR(S:S="Both EC and Condoms",S:S="Condom",S:S="EC"),"Yes",IF(AND(R:R&lt;&gt;"0: No Method",R:R&lt;&gt;"6: EC",R:R&lt;&gt;"5: Condoms"),"Yes","No")))</f>
        <v>No</v>
      </c>
      <c r="AA13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10" s="80" t="s">
        <v>4509</v>
      </c>
      <c r="AC1310" s="80">
        <f>VLOOKUP(N1310,Registration!O:P,2,FALSE)</f>
        <v>18</v>
      </c>
    </row>
    <row r="1311" spans="1:29" s="80" customFormat="1" ht="23.1" customHeight="1">
      <c r="A1311" s="80" t="s">
        <v>100</v>
      </c>
      <c r="B1311" s="80" t="s">
        <v>26</v>
      </c>
      <c r="C1311" s="80" t="s">
        <v>27</v>
      </c>
      <c r="D1311" s="80" t="s">
        <v>102</v>
      </c>
      <c r="E1311" s="80" t="s">
        <v>103</v>
      </c>
      <c r="F1311" s="80" t="s">
        <v>104</v>
      </c>
      <c r="G1311" s="80" t="s">
        <v>3051</v>
      </c>
      <c r="H1311" s="80" t="s">
        <v>8157</v>
      </c>
      <c r="I1311" s="80" t="s">
        <v>8158</v>
      </c>
      <c r="J1311" s="80">
        <v>21</v>
      </c>
      <c r="K1311" s="80">
        <v>12</v>
      </c>
      <c r="L1311" s="80">
        <v>2018</v>
      </c>
      <c r="M1311" s="76">
        <f t="shared" si="20"/>
        <v>43455</v>
      </c>
      <c r="N1311" s="80" t="s">
        <v>3165</v>
      </c>
      <c r="O1311" s="80">
        <v>19</v>
      </c>
      <c r="P1311" s="80" t="s">
        <v>4506</v>
      </c>
      <c r="Q1311" s="82" t="s">
        <v>4456</v>
      </c>
      <c r="R1311" s="82" t="s">
        <v>4507</v>
      </c>
      <c r="S1311" s="82" t="s">
        <v>4508</v>
      </c>
      <c r="T1311" s="82" t="s">
        <v>4456</v>
      </c>
      <c r="U1311" s="82" t="s">
        <v>4457</v>
      </c>
      <c r="V1311" s="82" t="s">
        <v>4457</v>
      </c>
      <c r="W1311" s="82" t="s">
        <v>173</v>
      </c>
      <c r="X1311" s="82" t="s">
        <v>4517</v>
      </c>
      <c r="Y1311" s="82" t="s">
        <v>4456</v>
      </c>
      <c r="Z1311" s="80" t="str">
        <f>IF(OR(R:R="",S:S=""),"Missing",IF(OR(S:S="Both EC and Condoms",S:S="Condom",S:S="EC"),"Yes",IF(AND(R:R&lt;&gt;"0: No Method",R:R&lt;&gt;"6: EC",R:R&lt;&gt;"5: Condoms"),"Yes","No")))</f>
        <v>No</v>
      </c>
      <c r="AA13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11" s="80" t="str">
        <f>IF(W:W="Pregnant","Pregnant",IF(AND(Z:Z="No",AA:AA="Yes"),"Adopter",IF(Z:Z="Yes","Continuing User",IF(AND(Z:Z="No",AA:AA="No"),"Non-user","Missing"))))</f>
        <v>Adopter</v>
      </c>
      <c r="AC1311" s="80">
        <f>VLOOKUP(N1311,Registration!O:P,2,FALSE)</f>
        <v>19</v>
      </c>
    </row>
    <row r="1312" spans="1:29" s="80" customFormat="1" ht="23.1" customHeight="1">
      <c r="A1312" s="80" t="s">
        <v>100</v>
      </c>
      <c r="B1312" s="80" t="s">
        <v>26</v>
      </c>
      <c r="C1312" s="80" t="s">
        <v>27</v>
      </c>
      <c r="D1312" s="80" t="s">
        <v>102</v>
      </c>
      <c r="E1312" s="80" t="s">
        <v>103</v>
      </c>
      <c r="F1312" s="80" t="s">
        <v>104</v>
      </c>
      <c r="G1312" s="80" t="s">
        <v>3051</v>
      </c>
      <c r="H1312" s="80" t="s">
        <v>8157</v>
      </c>
      <c r="I1312" s="80" t="s">
        <v>8158</v>
      </c>
      <c r="J1312" s="80">
        <v>21</v>
      </c>
      <c r="K1312" s="80">
        <v>12</v>
      </c>
      <c r="L1312" s="80">
        <v>2018</v>
      </c>
      <c r="M1312" s="76">
        <f t="shared" si="20"/>
        <v>43455</v>
      </c>
      <c r="N1312" s="80" t="s">
        <v>3163</v>
      </c>
      <c r="O1312" s="80">
        <v>19</v>
      </c>
      <c r="P1312" s="80" t="s">
        <v>4506</v>
      </c>
      <c r="Q1312" s="82" t="s">
        <v>4456</v>
      </c>
      <c r="R1312" s="82" t="s">
        <v>4507</v>
      </c>
      <c r="S1312" s="82" t="s">
        <v>4508</v>
      </c>
      <c r="T1312" s="82" t="s">
        <v>4456</v>
      </c>
      <c r="U1312" s="82" t="s">
        <v>4457</v>
      </c>
      <c r="V1312" s="82" t="s">
        <v>4457</v>
      </c>
      <c r="W1312" s="82" t="s">
        <v>173</v>
      </c>
      <c r="X1312" s="82" t="s">
        <v>4522</v>
      </c>
      <c r="Y1312" s="82" t="s">
        <v>4456</v>
      </c>
      <c r="Z1312" s="80" t="str">
        <f>IF(OR(R:R="",S:S=""),"Missing",IF(OR(S:S="Both EC and Condoms",S:S="Condom",S:S="EC"),"Yes",IF(AND(R:R&lt;&gt;"0: No Method",R:R&lt;&gt;"6: EC",R:R&lt;&gt;"5: Condoms"),"Yes","No")))</f>
        <v>No</v>
      </c>
      <c r="AA13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12" s="80" t="str">
        <f>IF(W:W="Pregnant","Pregnant",IF(AND(Z:Z="No",AA:AA="Yes"),"Adopter",IF(Z:Z="Yes","Continuing User",IF(AND(Z:Z="No",AA:AA="No"),"Non-user","Missing"))))</f>
        <v>Adopter</v>
      </c>
      <c r="AC1312" s="80">
        <f>VLOOKUP(N1312,Registration!O:P,2,FALSE)</f>
        <v>19</v>
      </c>
    </row>
    <row r="1313" spans="1:29" s="80" customFormat="1" ht="23.1" customHeight="1">
      <c r="A1313" s="80" t="s">
        <v>100</v>
      </c>
      <c r="B1313" s="80" t="s">
        <v>26</v>
      </c>
      <c r="C1313" s="80" t="s">
        <v>27</v>
      </c>
      <c r="D1313" s="80" t="s">
        <v>102</v>
      </c>
      <c r="E1313" s="80" t="s">
        <v>103</v>
      </c>
      <c r="F1313" s="80" t="s">
        <v>104</v>
      </c>
      <c r="G1313" s="80" t="s">
        <v>3051</v>
      </c>
      <c r="H1313" s="80" t="s">
        <v>8157</v>
      </c>
      <c r="I1313" s="80" t="s">
        <v>8158</v>
      </c>
      <c r="J1313" s="80">
        <v>21</v>
      </c>
      <c r="K1313" s="80">
        <v>12</v>
      </c>
      <c r="L1313" s="80">
        <v>2018</v>
      </c>
      <c r="M1313" s="76">
        <f t="shared" si="20"/>
        <v>43455</v>
      </c>
      <c r="N1313" s="80" t="s">
        <v>3160</v>
      </c>
      <c r="O1313" s="80">
        <v>19</v>
      </c>
      <c r="P1313" s="80" t="s">
        <v>4506</v>
      </c>
      <c r="Q1313" s="82" t="s">
        <v>4456</v>
      </c>
      <c r="R1313" s="82" t="s">
        <v>4507</v>
      </c>
      <c r="S1313" s="82" t="s">
        <v>4508</v>
      </c>
      <c r="T1313" s="82" t="s">
        <v>4456</v>
      </c>
      <c r="U1313" s="82" t="s">
        <v>4457</v>
      </c>
      <c r="V1313" s="82" t="s">
        <v>4457</v>
      </c>
      <c r="W1313" s="82" t="s">
        <v>173</v>
      </c>
      <c r="X1313" s="82" t="s">
        <v>4515</v>
      </c>
      <c r="Y1313" s="82" t="s">
        <v>4456</v>
      </c>
      <c r="Z1313" s="80" t="str">
        <f>IF(OR(R:R="",S:S=""),"Missing",IF(OR(S:S="Both EC and Condoms",S:S="Condom",S:S="EC"),"Yes",IF(AND(R:R&lt;&gt;"0: No Method",R:R&lt;&gt;"6: EC",R:R&lt;&gt;"5: Condoms"),"Yes","No")))</f>
        <v>No</v>
      </c>
      <c r="AA13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13" s="80" t="str">
        <f>IF(W:W="Pregnant","Pregnant",IF(AND(Z:Z="No",AA:AA="Yes"),"Adopter",IF(Z:Z="Yes","Continuing User",IF(AND(Z:Z="No",AA:AA="No"),"Non-user","Missing"))))</f>
        <v>Adopter</v>
      </c>
      <c r="AC1313" s="80">
        <f>VLOOKUP(N1313,Registration!O:P,2,FALSE)</f>
        <v>19</v>
      </c>
    </row>
    <row r="1314" spans="1:29" s="80" customFormat="1" ht="23.1" customHeight="1">
      <c r="A1314" s="80" t="s">
        <v>100</v>
      </c>
      <c r="B1314" s="80" t="s">
        <v>26</v>
      </c>
      <c r="C1314" s="80" t="s">
        <v>27</v>
      </c>
      <c r="D1314" s="80" t="s">
        <v>102</v>
      </c>
      <c r="E1314" s="80" t="s">
        <v>103</v>
      </c>
      <c r="F1314" s="80" t="s">
        <v>104</v>
      </c>
      <c r="G1314" s="80" t="s">
        <v>3051</v>
      </c>
      <c r="H1314" s="80" t="s">
        <v>8157</v>
      </c>
      <c r="I1314" s="80" t="s">
        <v>8158</v>
      </c>
      <c r="J1314" s="80">
        <v>21</v>
      </c>
      <c r="K1314" s="80">
        <v>12</v>
      </c>
      <c r="L1314" s="80">
        <v>2018</v>
      </c>
      <c r="M1314" s="76">
        <f t="shared" si="20"/>
        <v>43455</v>
      </c>
      <c r="N1314" s="80" t="s">
        <v>4602</v>
      </c>
      <c r="O1314" s="80">
        <v>19</v>
      </c>
      <c r="P1314" s="80" t="s">
        <v>4506</v>
      </c>
      <c r="Q1314" s="82" t="s">
        <v>4456</v>
      </c>
      <c r="R1314" s="82" t="s">
        <v>4507</v>
      </c>
      <c r="S1314" s="82" t="s">
        <v>4508</v>
      </c>
      <c r="T1314" s="82" t="s">
        <v>4456</v>
      </c>
      <c r="U1314" s="82" t="s">
        <v>4457</v>
      </c>
      <c r="V1314" s="82" t="s">
        <v>4457</v>
      </c>
      <c r="W1314" s="82" t="s">
        <v>173</v>
      </c>
      <c r="X1314" s="82" t="s">
        <v>4516</v>
      </c>
      <c r="Y1314" s="82" t="s">
        <v>4456</v>
      </c>
      <c r="Z1314" s="80" t="str">
        <f>IF(OR(R:R="",S:S=""),"Missing",IF(OR(S:S="Both EC and Condoms",S:S="Condom",S:S="EC"),"Yes",IF(AND(R:R&lt;&gt;"0: No Method",R:R&lt;&gt;"6: EC",R:R&lt;&gt;"5: Condoms"),"Yes","No")))</f>
        <v>No</v>
      </c>
      <c r="AA13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14" s="80" t="str">
        <f>IF(W:W="Pregnant","Pregnant",IF(AND(Z:Z="No",AA:AA="Yes"),"Adopter",IF(Z:Z="Yes","Continuing User",IF(AND(Z:Z="No",AA:AA="No"),"Non-user","Missing"))))</f>
        <v>Adopter</v>
      </c>
      <c r="AC1314" s="80">
        <f>VLOOKUP(N1314,Registration!O:P,2,FALSE)</f>
        <v>19</v>
      </c>
    </row>
    <row r="1315" spans="1:29" s="80" customFormat="1" ht="23.1" customHeight="1">
      <c r="A1315" s="80" t="s">
        <v>100</v>
      </c>
      <c r="B1315" s="80" t="s">
        <v>26</v>
      </c>
      <c r="C1315" s="80" t="s">
        <v>27</v>
      </c>
      <c r="D1315" s="80" t="s">
        <v>102</v>
      </c>
      <c r="E1315" s="80" t="s">
        <v>103</v>
      </c>
      <c r="F1315" s="80" t="s">
        <v>104</v>
      </c>
      <c r="G1315" s="80" t="s">
        <v>3051</v>
      </c>
      <c r="H1315" s="80" t="s">
        <v>8157</v>
      </c>
      <c r="I1315" s="80" t="s">
        <v>8158</v>
      </c>
      <c r="J1315" s="80">
        <v>21</v>
      </c>
      <c r="K1315" s="80">
        <v>12</v>
      </c>
      <c r="L1315" s="80">
        <v>2018</v>
      </c>
      <c r="M1315" s="76">
        <f t="shared" si="20"/>
        <v>43455</v>
      </c>
      <c r="N1315" s="80" t="s">
        <v>3108</v>
      </c>
      <c r="O1315" s="80">
        <v>18</v>
      </c>
      <c r="P1315" s="80" t="s">
        <v>4506</v>
      </c>
      <c r="Q1315" s="82" t="s">
        <v>4456</v>
      </c>
      <c r="R1315" s="82" t="s">
        <v>4507</v>
      </c>
      <c r="S1315" s="82" t="s">
        <v>4508</v>
      </c>
      <c r="T1315" s="82" t="s">
        <v>4456</v>
      </c>
      <c r="U1315" s="82" t="s">
        <v>4457</v>
      </c>
      <c r="V1315" s="82" t="s">
        <v>4457</v>
      </c>
      <c r="W1315" s="82" t="s">
        <v>173</v>
      </c>
      <c r="X1315" s="82" t="s">
        <v>4514</v>
      </c>
      <c r="Y1315" s="82" t="s">
        <v>4456</v>
      </c>
      <c r="Z1315" s="80" t="str">
        <f>IF(OR(R:R="",S:S=""),"Missing",IF(OR(S:S="Both EC and Condoms",S:S="Condom",S:S="EC"),"Yes",IF(AND(R:R&lt;&gt;"0: No Method",R:R&lt;&gt;"6: EC",R:R&lt;&gt;"5: Condoms"),"Yes","No")))</f>
        <v>No</v>
      </c>
      <c r="AA13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15" s="80" t="str">
        <f>IF(W:W="Pregnant","Pregnant",IF(AND(Z:Z="No",AA:AA="Yes"),"Adopter",IF(Z:Z="Yes","Continuing User",IF(AND(Z:Z="No",AA:AA="No"),"Non-user","Missing"))))</f>
        <v>Adopter</v>
      </c>
      <c r="AC1315" s="80">
        <f>VLOOKUP(N1315,Registration!O:P,2,FALSE)</f>
        <v>18</v>
      </c>
    </row>
    <row r="1316" spans="1:29" s="80" customFormat="1" ht="23.1" customHeight="1">
      <c r="A1316" s="80" t="s">
        <v>100</v>
      </c>
      <c r="B1316" s="80" t="s">
        <v>26</v>
      </c>
      <c r="C1316" s="80" t="s">
        <v>27</v>
      </c>
      <c r="D1316" s="80" t="s">
        <v>102</v>
      </c>
      <c r="E1316" s="80" t="s">
        <v>103</v>
      </c>
      <c r="F1316" s="80" t="s">
        <v>104</v>
      </c>
      <c r="G1316" s="80" t="s">
        <v>3051</v>
      </c>
      <c r="H1316" s="80" t="s">
        <v>8154</v>
      </c>
      <c r="I1316" s="80" t="s">
        <v>8155</v>
      </c>
      <c r="J1316" s="80">
        <v>21</v>
      </c>
      <c r="K1316" s="80">
        <v>12</v>
      </c>
      <c r="L1316" s="80">
        <v>2018</v>
      </c>
      <c r="M1316" s="76">
        <f t="shared" si="20"/>
        <v>43455</v>
      </c>
      <c r="N1316" s="80" t="s">
        <v>3132</v>
      </c>
      <c r="O1316" s="80">
        <v>16</v>
      </c>
      <c r="P1316" s="80" t="s">
        <v>4506</v>
      </c>
      <c r="Q1316" s="82" t="s">
        <v>4456</v>
      </c>
      <c r="R1316" s="82" t="s">
        <v>4507</v>
      </c>
      <c r="S1316" s="82" t="s">
        <v>4508</v>
      </c>
      <c r="T1316" s="82" t="s">
        <v>4457</v>
      </c>
      <c r="U1316" s="82" t="s">
        <v>4457</v>
      </c>
      <c r="V1316" s="82" t="s">
        <v>4457</v>
      </c>
      <c r="W1316" s="82" t="s">
        <v>173</v>
      </c>
      <c r="X1316" s="82" t="s">
        <v>4507</v>
      </c>
      <c r="Y1316" s="82" t="s">
        <v>4457</v>
      </c>
      <c r="Z1316" s="80" t="str">
        <f>IF(OR(R:R="",S:S=""),"Missing",IF(OR(S:S="Both EC and Condoms",S:S="Condom",S:S="EC"),"Yes",IF(AND(R:R&lt;&gt;"0: No Method",R:R&lt;&gt;"6: EC",R:R&lt;&gt;"5: Condoms"),"Yes","No")))</f>
        <v>No</v>
      </c>
      <c r="AA13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16" s="80" t="s">
        <v>4509</v>
      </c>
      <c r="AC1316" s="80">
        <f>VLOOKUP(N1316,Registration!O:P,2,FALSE)</f>
        <v>16</v>
      </c>
    </row>
    <row r="1317" spans="1:29" s="80" customFormat="1" ht="23.1" customHeight="1">
      <c r="A1317" s="80" t="s">
        <v>100</v>
      </c>
      <c r="B1317" s="80" t="s">
        <v>26</v>
      </c>
      <c r="C1317" s="80" t="s">
        <v>27</v>
      </c>
      <c r="D1317" s="80" t="s">
        <v>102</v>
      </c>
      <c r="E1317" s="80" t="s">
        <v>103</v>
      </c>
      <c r="F1317" s="80" t="s">
        <v>104</v>
      </c>
      <c r="G1317" s="80" t="s">
        <v>3051</v>
      </c>
      <c r="H1317" s="80" t="s">
        <v>8157</v>
      </c>
      <c r="I1317" s="80" t="s">
        <v>8158</v>
      </c>
      <c r="J1317" s="80">
        <v>21</v>
      </c>
      <c r="K1317" s="80">
        <v>12</v>
      </c>
      <c r="L1317" s="80">
        <v>2018</v>
      </c>
      <c r="M1317" s="76">
        <f t="shared" si="20"/>
        <v>43455</v>
      </c>
      <c r="N1317" s="80" t="s">
        <v>3130</v>
      </c>
      <c r="O1317" s="80">
        <v>18</v>
      </c>
      <c r="P1317" s="80" t="s">
        <v>4506</v>
      </c>
      <c r="Q1317" s="82" t="s">
        <v>4456</v>
      </c>
      <c r="R1317" s="82" t="s">
        <v>4507</v>
      </c>
      <c r="S1317" s="82" t="s">
        <v>4508</v>
      </c>
      <c r="T1317" s="82" t="s">
        <v>4456</v>
      </c>
      <c r="U1317" s="82" t="s">
        <v>4457</v>
      </c>
      <c r="V1317" s="82" t="s">
        <v>4457</v>
      </c>
      <c r="W1317" s="82" t="s">
        <v>173</v>
      </c>
      <c r="X1317" s="82" t="s">
        <v>4515</v>
      </c>
      <c r="Y1317" s="82" t="s">
        <v>4456</v>
      </c>
      <c r="Z1317" s="80" t="str">
        <f>IF(OR(R:R="",S:S=""),"Missing",IF(OR(S:S="Both EC and Condoms",S:S="Condom",S:S="EC"),"Yes",IF(AND(R:R&lt;&gt;"0: No Method",R:R&lt;&gt;"6: EC",R:R&lt;&gt;"5: Condoms"),"Yes","No")))</f>
        <v>No</v>
      </c>
      <c r="AA13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17" s="80" t="str">
        <f>IF(W:W="Pregnant","Pregnant",IF(AND(Z:Z="No",AA:AA="Yes"),"Adopter",IF(Z:Z="Yes","Continuing User",IF(AND(Z:Z="No",AA:AA="No"),"Non-user","Missing"))))</f>
        <v>Adopter</v>
      </c>
      <c r="AC1317" s="80">
        <f>VLOOKUP(N1317,Registration!O:P,2,FALSE)</f>
        <v>18</v>
      </c>
    </row>
    <row r="1318" spans="1:29" s="80" customFormat="1" ht="23.1" customHeight="1">
      <c r="A1318" s="80" t="s">
        <v>100</v>
      </c>
      <c r="B1318" s="80" t="s">
        <v>26</v>
      </c>
      <c r="C1318" s="80" t="s">
        <v>27</v>
      </c>
      <c r="D1318" s="80" t="s">
        <v>102</v>
      </c>
      <c r="E1318" s="80" t="s">
        <v>103</v>
      </c>
      <c r="F1318" s="80" t="s">
        <v>104</v>
      </c>
      <c r="G1318" s="80" t="s">
        <v>3051</v>
      </c>
      <c r="H1318" s="80" t="s">
        <v>8157</v>
      </c>
      <c r="I1318" s="80" t="s">
        <v>8158</v>
      </c>
      <c r="J1318" s="80">
        <v>21</v>
      </c>
      <c r="K1318" s="80">
        <v>12</v>
      </c>
      <c r="L1318" s="80">
        <v>2018</v>
      </c>
      <c r="M1318" s="76">
        <f t="shared" si="20"/>
        <v>43455</v>
      </c>
      <c r="N1318" s="80" t="s">
        <v>3128</v>
      </c>
      <c r="O1318" s="80">
        <v>19</v>
      </c>
      <c r="P1318" s="80" t="s">
        <v>4506</v>
      </c>
      <c r="Q1318" s="82" t="s">
        <v>4456</v>
      </c>
      <c r="R1318" s="82" t="s">
        <v>4507</v>
      </c>
      <c r="S1318" s="82" t="s">
        <v>4508</v>
      </c>
      <c r="T1318" s="82" t="s">
        <v>4456</v>
      </c>
      <c r="U1318" s="82" t="s">
        <v>4457</v>
      </c>
      <c r="V1318" s="82" t="s">
        <v>4457</v>
      </c>
      <c r="W1318" s="82" t="s">
        <v>173</v>
      </c>
      <c r="X1318" s="82" t="s">
        <v>4514</v>
      </c>
      <c r="Y1318" s="82" t="s">
        <v>4456</v>
      </c>
      <c r="Z1318" s="80" t="str">
        <f>IF(OR(R:R="",S:S=""),"Missing",IF(OR(S:S="Both EC and Condoms",S:S="Condom",S:S="EC"),"Yes",IF(AND(R:R&lt;&gt;"0: No Method",R:R&lt;&gt;"6: EC",R:R&lt;&gt;"5: Condoms"),"Yes","No")))</f>
        <v>No</v>
      </c>
      <c r="AA13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18" s="80" t="str">
        <f>IF(W:W="Pregnant","Pregnant",IF(AND(Z:Z="No",AA:AA="Yes"),"Adopter",IF(Z:Z="Yes","Continuing User",IF(AND(Z:Z="No",AA:AA="No"),"Non-user","Missing"))))</f>
        <v>Adopter</v>
      </c>
      <c r="AC1318" s="80">
        <f>VLOOKUP(N1318,Registration!O:P,2,FALSE)</f>
        <v>19</v>
      </c>
    </row>
    <row r="1319" spans="1:29" s="80" customFormat="1" ht="23.1" customHeight="1">
      <c r="A1319" s="80" t="s">
        <v>100</v>
      </c>
      <c r="B1319" s="80" t="s">
        <v>26</v>
      </c>
      <c r="C1319" s="80" t="s">
        <v>27</v>
      </c>
      <c r="D1319" s="80" t="s">
        <v>102</v>
      </c>
      <c r="E1319" s="80" t="s">
        <v>103</v>
      </c>
      <c r="F1319" s="80" t="s">
        <v>104</v>
      </c>
      <c r="G1319" s="80" t="s">
        <v>3051</v>
      </c>
      <c r="H1319" s="80" t="s">
        <v>8157</v>
      </c>
      <c r="I1319" s="80" t="s">
        <v>8158</v>
      </c>
      <c r="J1319" s="80">
        <v>21</v>
      </c>
      <c r="K1319" s="80">
        <v>12</v>
      </c>
      <c r="L1319" s="80">
        <v>2018</v>
      </c>
      <c r="M1319" s="76">
        <f t="shared" si="20"/>
        <v>43455</v>
      </c>
      <c r="N1319" s="80" t="s">
        <v>3126</v>
      </c>
      <c r="O1319" s="80">
        <v>18</v>
      </c>
      <c r="P1319" s="80" t="s">
        <v>4506</v>
      </c>
      <c r="Q1319" s="82" t="s">
        <v>4456</v>
      </c>
      <c r="R1319" s="82" t="s">
        <v>4507</v>
      </c>
      <c r="S1319" s="82" t="s">
        <v>4508</v>
      </c>
      <c r="T1319" s="82" t="s">
        <v>4456</v>
      </c>
      <c r="U1319" s="82" t="s">
        <v>4457</v>
      </c>
      <c r="V1319" s="82" t="s">
        <v>4457</v>
      </c>
      <c r="W1319" s="82" t="s">
        <v>173</v>
      </c>
      <c r="X1319" s="80" t="s">
        <v>4518</v>
      </c>
      <c r="Y1319" s="82" t="s">
        <v>4456</v>
      </c>
      <c r="Z1319" s="80" t="str">
        <f>IF(OR(R:R="",S:S=""),"Missing",IF(OR(S:S="Both EC and Condoms",S:S="Condom",S:S="EC"),"Yes",IF(AND(R:R&lt;&gt;"0: No Method",R:R&lt;&gt;"6: EC",R:R&lt;&gt;"5: Condoms"),"Yes","No")))</f>
        <v>No</v>
      </c>
      <c r="AA13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19" s="80" t="str">
        <f>IF(W:W="Pregnant","Pregnant",IF(AND(Z:Z="No",AA:AA="Yes"),"Adopter",IF(Z:Z="Yes","Continuing User",IF(AND(Z:Z="No",AA:AA="No"),"Non-user","Missing"))))</f>
        <v>Adopter</v>
      </c>
      <c r="AC1319" s="80">
        <f>VLOOKUP(N1319,Registration!O:P,2,FALSE)</f>
        <v>18</v>
      </c>
    </row>
    <row r="1320" spans="1:29" s="80" customFormat="1" ht="23.1" customHeight="1">
      <c r="A1320" s="80" t="s">
        <v>100</v>
      </c>
      <c r="B1320" s="80" t="s">
        <v>26</v>
      </c>
      <c r="C1320" s="80" t="s">
        <v>27</v>
      </c>
      <c r="D1320" s="80" t="s">
        <v>102</v>
      </c>
      <c r="E1320" s="80" t="s">
        <v>103</v>
      </c>
      <c r="F1320" s="80" t="s">
        <v>104</v>
      </c>
      <c r="G1320" s="80" t="s">
        <v>3051</v>
      </c>
      <c r="H1320" s="80" t="s">
        <v>8157</v>
      </c>
      <c r="I1320" s="80" t="s">
        <v>8158</v>
      </c>
      <c r="J1320" s="80">
        <v>21</v>
      </c>
      <c r="K1320" s="80">
        <v>12</v>
      </c>
      <c r="L1320" s="80">
        <v>2018</v>
      </c>
      <c r="M1320" s="76">
        <f t="shared" si="20"/>
        <v>43455</v>
      </c>
      <c r="N1320" s="80" t="s">
        <v>3124</v>
      </c>
      <c r="O1320" s="80">
        <v>19</v>
      </c>
      <c r="P1320" s="80" t="s">
        <v>4506</v>
      </c>
      <c r="Q1320" s="82" t="s">
        <v>4456</v>
      </c>
      <c r="R1320" s="82" t="s">
        <v>4507</v>
      </c>
      <c r="S1320" s="82" t="s">
        <v>4508</v>
      </c>
      <c r="T1320" s="82" t="s">
        <v>4456</v>
      </c>
      <c r="U1320" s="82" t="s">
        <v>4457</v>
      </c>
      <c r="V1320" s="82" t="s">
        <v>4457</v>
      </c>
      <c r="W1320" s="82" t="s">
        <v>173</v>
      </c>
      <c r="X1320" s="82" t="s">
        <v>4522</v>
      </c>
      <c r="Y1320" s="82" t="s">
        <v>4456</v>
      </c>
      <c r="Z1320" s="80" t="str">
        <f>IF(OR(R:R="",S:S=""),"Missing",IF(OR(S:S="Both EC and Condoms",S:S="Condom",S:S="EC"),"Yes",IF(AND(R:R&lt;&gt;"0: No Method",R:R&lt;&gt;"6: EC",R:R&lt;&gt;"5: Condoms"),"Yes","No")))</f>
        <v>No</v>
      </c>
      <c r="AA13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20" s="80" t="str">
        <f>IF(W:W="Pregnant","Pregnant",IF(AND(Z:Z="No",AA:AA="Yes"),"Adopter",IF(Z:Z="Yes","Continuing User",IF(AND(Z:Z="No",AA:AA="No"),"Non-user","Missing"))))</f>
        <v>Adopter</v>
      </c>
      <c r="AC1320" s="80">
        <f>VLOOKUP(N1320,Registration!O:P,2,FALSE)</f>
        <v>19</v>
      </c>
    </row>
    <row r="1321" spans="1:29" s="80" customFormat="1" ht="23.1" customHeight="1">
      <c r="A1321" s="80" t="s">
        <v>100</v>
      </c>
      <c r="B1321" s="80" t="s">
        <v>26</v>
      </c>
      <c r="C1321" s="80" t="s">
        <v>27</v>
      </c>
      <c r="D1321" s="80" t="s">
        <v>102</v>
      </c>
      <c r="E1321" s="80" t="s">
        <v>103</v>
      </c>
      <c r="F1321" s="80" t="s">
        <v>104</v>
      </c>
      <c r="G1321" s="80" t="s">
        <v>3051</v>
      </c>
      <c r="H1321" s="80" t="s">
        <v>8154</v>
      </c>
      <c r="I1321" s="80" t="s">
        <v>8155</v>
      </c>
      <c r="J1321" s="80">
        <v>21</v>
      </c>
      <c r="K1321" s="80">
        <v>12</v>
      </c>
      <c r="L1321" s="80">
        <v>2018</v>
      </c>
      <c r="M1321" s="76">
        <f t="shared" si="20"/>
        <v>43455</v>
      </c>
      <c r="N1321" s="80" t="s">
        <v>3122</v>
      </c>
      <c r="O1321" s="80">
        <v>15</v>
      </c>
      <c r="P1321" s="80" t="s">
        <v>4506</v>
      </c>
      <c r="Q1321" s="82" t="s">
        <v>4456</v>
      </c>
      <c r="R1321" s="82" t="s">
        <v>4507</v>
      </c>
      <c r="S1321" s="82" t="s">
        <v>4508</v>
      </c>
      <c r="T1321" s="82" t="s">
        <v>4457</v>
      </c>
      <c r="U1321" s="82" t="s">
        <v>4457</v>
      </c>
      <c r="V1321" s="82" t="s">
        <v>4457</v>
      </c>
      <c r="W1321" s="82" t="s">
        <v>173</v>
      </c>
      <c r="X1321" s="82" t="s">
        <v>4507</v>
      </c>
      <c r="Y1321" s="82" t="s">
        <v>4457</v>
      </c>
      <c r="Z1321" s="80" t="str">
        <f>IF(OR(R:R="",S:S=""),"Missing",IF(OR(S:S="Both EC and Condoms",S:S="Condom",S:S="EC"),"Yes",IF(AND(R:R&lt;&gt;"0: No Method",R:R&lt;&gt;"6: EC",R:R&lt;&gt;"5: Condoms"),"Yes","No")))</f>
        <v>No</v>
      </c>
      <c r="AA13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21" s="80" t="s">
        <v>4509</v>
      </c>
      <c r="AC1321" s="80">
        <f>VLOOKUP(N1321,Registration!O:P,2,FALSE)</f>
        <v>15</v>
      </c>
    </row>
    <row r="1322" spans="1:29" s="80" customFormat="1" ht="23.1" customHeight="1">
      <c r="A1322" s="80" t="s">
        <v>100</v>
      </c>
      <c r="B1322" s="80" t="s">
        <v>26</v>
      </c>
      <c r="C1322" s="80" t="s">
        <v>27</v>
      </c>
      <c r="D1322" s="80" t="s">
        <v>102</v>
      </c>
      <c r="E1322" s="80" t="s">
        <v>103</v>
      </c>
      <c r="F1322" s="80" t="s">
        <v>104</v>
      </c>
      <c r="G1322" s="80" t="s">
        <v>3051</v>
      </c>
      <c r="H1322" s="80" t="s">
        <v>8154</v>
      </c>
      <c r="I1322" s="80" t="s">
        <v>8155</v>
      </c>
      <c r="J1322" s="80">
        <v>21</v>
      </c>
      <c r="K1322" s="80">
        <v>12</v>
      </c>
      <c r="L1322" s="80">
        <v>2018</v>
      </c>
      <c r="M1322" s="76">
        <f t="shared" si="20"/>
        <v>43455</v>
      </c>
      <c r="N1322" s="80" t="s">
        <v>3118</v>
      </c>
      <c r="O1322" s="80">
        <v>15</v>
      </c>
      <c r="P1322" s="80" t="s">
        <v>4506</v>
      </c>
      <c r="Q1322" s="82" t="s">
        <v>4456</v>
      </c>
      <c r="R1322" s="82" t="s">
        <v>4507</v>
      </c>
      <c r="S1322" s="82" t="s">
        <v>4508</v>
      </c>
      <c r="T1322" s="82" t="s">
        <v>4457</v>
      </c>
      <c r="U1322" s="82" t="s">
        <v>4457</v>
      </c>
      <c r="V1322" s="82" t="s">
        <v>4457</v>
      </c>
      <c r="W1322" s="82" t="s">
        <v>173</v>
      </c>
      <c r="X1322" s="82" t="s">
        <v>4507</v>
      </c>
      <c r="Y1322" s="82" t="s">
        <v>4457</v>
      </c>
      <c r="Z1322" s="80" t="str">
        <f>IF(OR(R:R="",S:S=""),"Missing",IF(OR(S:S="Both EC and Condoms",S:S="Condom",S:S="EC"),"Yes",IF(AND(R:R&lt;&gt;"0: No Method",R:R&lt;&gt;"6: EC",R:R&lt;&gt;"5: Condoms"),"Yes","No")))</f>
        <v>No</v>
      </c>
      <c r="AA13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22" s="80" t="s">
        <v>4509</v>
      </c>
      <c r="AC1322" s="80">
        <f>VLOOKUP(N1322,Registration!O:P,2,FALSE)</f>
        <v>15</v>
      </c>
    </row>
    <row r="1323" spans="1:29" s="80" customFormat="1" ht="23.1" customHeight="1">
      <c r="A1323" s="80" t="s">
        <v>100</v>
      </c>
      <c r="B1323" s="80" t="s">
        <v>26</v>
      </c>
      <c r="C1323" s="80" t="s">
        <v>27</v>
      </c>
      <c r="D1323" s="80" t="s">
        <v>102</v>
      </c>
      <c r="E1323" s="80" t="s">
        <v>103</v>
      </c>
      <c r="F1323" s="80" t="s">
        <v>104</v>
      </c>
      <c r="G1323" s="80" t="s">
        <v>3051</v>
      </c>
      <c r="H1323" s="80" t="s">
        <v>8157</v>
      </c>
      <c r="I1323" s="80" t="s">
        <v>8158</v>
      </c>
      <c r="J1323" s="80">
        <v>21</v>
      </c>
      <c r="K1323" s="80">
        <v>12</v>
      </c>
      <c r="L1323" s="80">
        <v>2018</v>
      </c>
      <c r="M1323" s="76">
        <f t="shared" si="20"/>
        <v>43455</v>
      </c>
      <c r="N1323" s="80" t="s">
        <v>3143</v>
      </c>
      <c r="O1323" s="80">
        <v>19</v>
      </c>
      <c r="P1323" s="80" t="s">
        <v>4506</v>
      </c>
      <c r="Q1323" s="82" t="s">
        <v>4456</v>
      </c>
      <c r="R1323" s="82" t="s">
        <v>4507</v>
      </c>
      <c r="S1323" s="82" t="s">
        <v>4508</v>
      </c>
      <c r="T1323" s="82" t="s">
        <v>4456</v>
      </c>
      <c r="U1323" s="82" t="s">
        <v>4457</v>
      </c>
      <c r="V1323" s="82" t="s">
        <v>4457</v>
      </c>
      <c r="W1323" s="82" t="s">
        <v>173</v>
      </c>
      <c r="X1323" s="82" t="s">
        <v>4517</v>
      </c>
      <c r="Y1323" s="82" t="s">
        <v>4456</v>
      </c>
      <c r="Z1323" s="80" t="str">
        <f>IF(OR(R:R="",S:S=""),"Missing",IF(OR(S:S="Both EC and Condoms",S:S="Condom",S:S="EC"),"Yes",IF(AND(R:R&lt;&gt;"0: No Method",R:R&lt;&gt;"6: EC",R:R&lt;&gt;"5: Condoms"),"Yes","No")))</f>
        <v>No</v>
      </c>
      <c r="AA13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23" s="80" t="str">
        <f>IF(W:W="Pregnant","Pregnant",IF(AND(Z:Z="No",AA:AA="Yes"),"Adopter",IF(Z:Z="Yes","Continuing User",IF(AND(Z:Z="No",AA:AA="No"),"Non-user","Missing"))))</f>
        <v>Adopter</v>
      </c>
      <c r="AC1323" s="80">
        <f>VLOOKUP(N1323,Registration!O:P,2,FALSE)</f>
        <v>19</v>
      </c>
    </row>
    <row r="1324" spans="1:29" s="80" customFormat="1" ht="23.1" customHeight="1">
      <c r="A1324" s="80" t="s">
        <v>100</v>
      </c>
      <c r="B1324" s="80" t="s">
        <v>26</v>
      </c>
      <c r="C1324" s="80" t="s">
        <v>27</v>
      </c>
      <c r="D1324" s="80" t="s">
        <v>102</v>
      </c>
      <c r="E1324" s="80" t="s">
        <v>103</v>
      </c>
      <c r="F1324" s="80" t="s">
        <v>104</v>
      </c>
      <c r="G1324" s="80" t="s">
        <v>3051</v>
      </c>
      <c r="H1324" s="80" t="s">
        <v>8154</v>
      </c>
      <c r="I1324" s="80" t="s">
        <v>8155</v>
      </c>
      <c r="J1324" s="80">
        <v>21</v>
      </c>
      <c r="K1324" s="80">
        <v>12</v>
      </c>
      <c r="L1324" s="80">
        <v>2018</v>
      </c>
      <c r="M1324" s="76">
        <f t="shared" si="20"/>
        <v>43455</v>
      </c>
      <c r="N1324" s="80" t="s">
        <v>3145</v>
      </c>
      <c r="O1324" s="80">
        <v>15</v>
      </c>
      <c r="P1324" s="80" t="s">
        <v>4506</v>
      </c>
      <c r="Q1324" s="82" t="s">
        <v>4456</v>
      </c>
      <c r="R1324" s="82" t="s">
        <v>4507</v>
      </c>
      <c r="S1324" s="82" t="s">
        <v>4508</v>
      </c>
      <c r="T1324" s="82" t="s">
        <v>4457</v>
      </c>
      <c r="U1324" s="82" t="s">
        <v>4457</v>
      </c>
      <c r="V1324" s="82" t="s">
        <v>4457</v>
      </c>
      <c r="W1324" s="82" t="s">
        <v>173</v>
      </c>
      <c r="X1324" s="82" t="s">
        <v>4507</v>
      </c>
      <c r="Y1324" s="82" t="s">
        <v>4457</v>
      </c>
      <c r="Z1324" s="80" t="str">
        <f>IF(OR(R:R="",S:S=""),"Missing",IF(OR(S:S="Both EC and Condoms",S:S="Condom",S:S="EC"),"Yes",IF(AND(R:R&lt;&gt;"0: No Method",R:R&lt;&gt;"6: EC",R:R&lt;&gt;"5: Condoms"),"Yes","No")))</f>
        <v>No</v>
      </c>
      <c r="AA13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24" s="80" t="s">
        <v>4509</v>
      </c>
      <c r="AC1324" s="80">
        <f>VLOOKUP(N1324,Registration!O:P,2,FALSE)</f>
        <v>15</v>
      </c>
    </row>
    <row r="1325" spans="1:29" s="80" customFormat="1" ht="23.1" customHeight="1">
      <c r="A1325" s="80" t="s">
        <v>100</v>
      </c>
      <c r="B1325" s="80" t="s">
        <v>26</v>
      </c>
      <c r="C1325" s="80" t="s">
        <v>27</v>
      </c>
      <c r="D1325" s="80" t="s">
        <v>102</v>
      </c>
      <c r="E1325" s="80" t="s">
        <v>103</v>
      </c>
      <c r="F1325" s="80" t="s">
        <v>104</v>
      </c>
      <c r="G1325" s="80" t="s">
        <v>3051</v>
      </c>
      <c r="H1325" s="80" t="s">
        <v>8157</v>
      </c>
      <c r="I1325" s="80" t="s">
        <v>8158</v>
      </c>
      <c r="J1325" s="80">
        <v>21</v>
      </c>
      <c r="K1325" s="80">
        <v>12</v>
      </c>
      <c r="L1325" s="80">
        <v>2018</v>
      </c>
      <c r="M1325" s="76">
        <f t="shared" si="20"/>
        <v>43455</v>
      </c>
      <c r="N1325" s="80" t="s">
        <v>3153</v>
      </c>
      <c r="O1325" s="80">
        <v>19</v>
      </c>
      <c r="P1325" s="80" t="s">
        <v>4506</v>
      </c>
      <c r="Q1325" s="82" t="s">
        <v>4456</v>
      </c>
      <c r="R1325" s="82" t="s">
        <v>4507</v>
      </c>
      <c r="S1325" s="82" t="s">
        <v>4508</v>
      </c>
      <c r="T1325" s="82" t="s">
        <v>4456</v>
      </c>
      <c r="U1325" s="82" t="s">
        <v>4457</v>
      </c>
      <c r="V1325" s="82" t="s">
        <v>4457</v>
      </c>
      <c r="W1325" s="82" t="s">
        <v>173</v>
      </c>
      <c r="X1325" s="82" t="s">
        <v>4522</v>
      </c>
      <c r="Y1325" s="82" t="s">
        <v>4456</v>
      </c>
      <c r="Z1325" s="80" t="str">
        <f>IF(OR(R:R="",S:S=""),"Missing",IF(OR(S:S="Both EC and Condoms",S:S="Condom",S:S="EC"),"Yes",IF(AND(R:R&lt;&gt;"0: No Method",R:R&lt;&gt;"6: EC",R:R&lt;&gt;"5: Condoms"),"Yes","No")))</f>
        <v>No</v>
      </c>
      <c r="AA13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25" s="80" t="str">
        <f>IF(W:W="Pregnant","Pregnant",IF(AND(Z:Z="No",AA:AA="Yes"),"Adopter",IF(Z:Z="Yes","Continuing User",IF(AND(Z:Z="No",AA:AA="No"),"Non-user","Missing"))))</f>
        <v>Adopter</v>
      </c>
      <c r="AC1325" s="80">
        <f>VLOOKUP(N1325,Registration!O:P,2,FALSE)</f>
        <v>19</v>
      </c>
    </row>
    <row r="1326" spans="1:29" s="80" customFormat="1" ht="23.1" customHeight="1">
      <c r="A1326" s="80" t="s">
        <v>100</v>
      </c>
      <c r="B1326" s="80" t="s">
        <v>26</v>
      </c>
      <c r="C1326" s="80" t="s">
        <v>27</v>
      </c>
      <c r="D1326" s="80" t="s">
        <v>102</v>
      </c>
      <c r="E1326" s="80" t="s">
        <v>103</v>
      </c>
      <c r="F1326" s="80" t="s">
        <v>104</v>
      </c>
      <c r="G1326" s="80" t="s">
        <v>3051</v>
      </c>
      <c r="H1326" s="80" t="s">
        <v>8157</v>
      </c>
      <c r="I1326" s="80" t="s">
        <v>8158</v>
      </c>
      <c r="J1326" s="80">
        <v>21</v>
      </c>
      <c r="K1326" s="80">
        <v>12</v>
      </c>
      <c r="L1326" s="80">
        <v>2018</v>
      </c>
      <c r="M1326" s="76">
        <f t="shared" si="20"/>
        <v>43455</v>
      </c>
      <c r="N1326" s="80" t="s">
        <v>3151</v>
      </c>
      <c r="O1326" s="80">
        <v>18</v>
      </c>
      <c r="P1326" s="80" t="s">
        <v>4506</v>
      </c>
      <c r="Q1326" s="82" t="s">
        <v>4456</v>
      </c>
      <c r="R1326" s="82" t="s">
        <v>4507</v>
      </c>
      <c r="S1326" s="82" t="s">
        <v>4508</v>
      </c>
      <c r="T1326" s="82" t="s">
        <v>4456</v>
      </c>
      <c r="U1326" s="82" t="s">
        <v>4457</v>
      </c>
      <c r="V1326" s="82" t="s">
        <v>4457</v>
      </c>
      <c r="W1326" s="82" t="s">
        <v>173</v>
      </c>
      <c r="X1326" s="80" t="s">
        <v>4518</v>
      </c>
      <c r="Y1326" s="82" t="s">
        <v>4456</v>
      </c>
      <c r="Z1326" s="80" t="str">
        <f>IF(OR(R:R="",S:S=""),"Missing",IF(OR(S:S="Both EC and Condoms",S:S="Condom",S:S="EC"),"Yes",IF(AND(R:R&lt;&gt;"0: No Method",R:R&lt;&gt;"6: EC",R:R&lt;&gt;"5: Condoms"),"Yes","No")))</f>
        <v>No</v>
      </c>
      <c r="AA13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26" s="80" t="str">
        <f>IF(W:W="Pregnant","Pregnant",IF(AND(Z:Z="No",AA:AA="Yes"),"Adopter",IF(Z:Z="Yes","Continuing User",IF(AND(Z:Z="No",AA:AA="No"),"Non-user","Missing"))))</f>
        <v>Adopter</v>
      </c>
      <c r="AC1326" s="80">
        <f>VLOOKUP(N1326,Registration!O:P,2,FALSE)</f>
        <v>18</v>
      </c>
    </row>
    <row r="1327" spans="1:29" s="80" customFormat="1" ht="23.1" customHeight="1">
      <c r="A1327" s="80" t="s">
        <v>100</v>
      </c>
      <c r="B1327" s="80" t="s">
        <v>26</v>
      </c>
      <c r="C1327" s="80" t="s">
        <v>27</v>
      </c>
      <c r="D1327" s="80" t="s">
        <v>102</v>
      </c>
      <c r="E1327" s="80" t="s">
        <v>103</v>
      </c>
      <c r="F1327" s="80" t="s">
        <v>104</v>
      </c>
      <c r="G1327" s="80" t="s">
        <v>3051</v>
      </c>
      <c r="H1327" s="80" t="s">
        <v>8154</v>
      </c>
      <c r="I1327" s="80" t="s">
        <v>8155</v>
      </c>
      <c r="J1327" s="80">
        <v>21</v>
      </c>
      <c r="K1327" s="80">
        <v>12</v>
      </c>
      <c r="L1327" s="80">
        <v>2018</v>
      </c>
      <c r="M1327" s="76">
        <f t="shared" si="20"/>
        <v>43455</v>
      </c>
      <c r="N1327" s="80" t="s">
        <v>3149</v>
      </c>
      <c r="O1327" s="80">
        <v>17</v>
      </c>
      <c r="P1327" s="80" t="s">
        <v>4506</v>
      </c>
      <c r="Q1327" s="82" t="s">
        <v>4456</v>
      </c>
      <c r="R1327" s="82" t="s">
        <v>4507</v>
      </c>
      <c r="S1327" s="82" t="s">
        <v>4508</v>
      </c>
      <c r="T1327" s="82" t="s">
        <v>4457</v>
      </c>
      <c r="U1327" s="82" t="s">
        <v>4457</v>
      </c>
      <c r="V1327" s="82" t="s">
        <v>4457</v>
      </c>
      <c r="W1327" s="82" t="s">
        <v>173</v>
      </c>
      <c r="X1327" s="82" t="s">
        <v>4507</v>
      </c>
      <c r="Y1327" s="82" t="s">
        <v>4457</v>
      </c>
      <c r="Z1327" s="80" t="str">
        <f>IF(OR(R:R="",S:S=""),"Missing",IF(OR(S:S="Both EC and Condoms",S:S="Condom",S:S="EC"),"Yes",IF(AND(R:R&lt;&gt;"0: No Method",R:R&lt;&gt;"6: EC",R:R&lt;&gt;"5: Condoms"),"Yes","No")))</f>
        <v>No</v>
      </c>
      <c r="AA13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27" s="80" t="s">
        <v>4509</v>
      </c>
      <c r="AC1327" s="80">
        <f>VLOOKUP(N1327,Registration!O:P,2,FALSE)</f>
        <v>17</v>
      </c>
    </row>
    <row r="1328" spans="1:29" s="80" customFormat="1" ht="23.1" customHeight="1">
      <c r="A1328" s="80" t="s">
        <v>100</v>
      </c>
      <c r="B1328" s="80" t="s">
        <v>26</v>
      </c>
      <c r="C1328" s="80" t="s">
        <v>27</v>
      </c>
      <c r="D1328" s="80" t="s">
        <v>102</v>
      </c>
      <c r="E1328" s="80" t="s">
        <v>103</v>
      </c>
      <c r="F1328" s="80" t="s">
        <v>104</v>
      </c>
      <c r="G1328" s="80" t="s">
        <v>3051</v>
      </c>
      <c r="H1328" s="80" t="s">
        <v>8154</v>
      </c>
      <c r="I1328" s="80" t="s">
        <v>8155</v>
      </c>
      <c r="J1328" s="80">
        <v>21</v>
      </c>
      <c r="K1328" s="80">
        <v>12</v>
      </c>
      <c r="L1328" s="80">
        <v>2018</v>
      </c>
      <c r="M1328" s="76">
        <f t="shared" si="20"/>
        <v>43455</v>
      </c>
      <c r="N1328" s="80" t="s">
        <v>3148</v>
      </c>
      <c r="O1328" s="80">
        <v>17</v>
      </c>
      <c r="P1328" s="80" t="s">
        <v>4506</v>
      </c>
      <c r="Q1328" s="82" t="s">
        <v>4456</v>
      </c>
      <c r="R1328" s="82" t="s">
        <v>4507</v>
      </c>
      <c r="S1328" s="82" t="s">
        <v>4508</v>
      </c>
      <c r="T1328" s="82" t="s">
        <v>4457</v>
      </c>
      <c r="U1328" s="82" t="s">
        <v>4457</v>
      </c>
      <c r="V1328" s="82" t="s">
        <v>4457</v>
      </c>
      <c r="W1328" s="82" t="s">
        <v>173</v>
      </c>
      <c r="X1328" s="82" t="s">
        <v>4507</v>
      </c>
      <c r="Y1328" s="82" t="s">
        <v>4457</v>
      </c>
      <c r="Z1328" s="80" t="str">
        <f>IF(OR(R:R="",S:S=""),"Missing",IF(OR(S:S="Both EC and Condoms",S:S="Condom",S:S="EC"),"Yes",IF(AND(R:R&lt;&gt;"0: No Method",R:R&lt;&gt;"6: EC",R:R&lt;&gt;"5: Condoms"),"Yes","No")))</f>
        <v>No</v>
      </c>
      <c r="AA13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28" s="80" t="s">
        <v>4509</v>
      </c>
      <c r="AC1328" s="80">
        <f>VLOOKUP(N1328,Registration!O:P,2,FALSE)</f>
        <v>17</v>
      </c>
    </row>
    <row r="1329" spans="1:29" s="80" customFormat="1" ht="23.1" customHeight="1">
      <c r="A1329" s="80" t="s">
        <v>100</v>
      </c>
      <c r="B1329" s="80" t="s">
        <v>26</v>
      </c>
      <c r="C1329" s="80" t="s">
        <v>27</v>
      </c>
      <c r="D1329" s="80" t="s">
        <v>102</v>
      </c>
      <c r="E1329" s="80" t="s">
        <v>103</v>
      </c>
      <c r="F1329" s="80" t="s">
        <v>104</v>
      </c>
      <c r="G1329" s="80" t="s">
        <v>3051</v>
      </c>
      <c r="H1329" s="80" t="s">
        <v>8154</v>
      </c>
      <c r="I1329" s="80" t="s">
        <v>8155</v>
      </c>
      <c r="J1329" s="80">
        <v>21</v>
      </c>
      <c r="K1329" s="80">
        <v>12</v>
      </c>
      <c r="L1329" s="80">
        <v>2018</v>
      </c>
      <c r="M1329" s="76">
        <f t="shared" si="20"/>
        <v>43455</v>
      </c>
      <c r="N1329" s="80" t="s">
        <v>3146</v>
      </c>
      <c r="O1329" s="80">
        <v>15</v>
      </c>
      <c r="P1329" s="80" t="s">
        <v>4506</v>
      </c>
      <c r="Q1329" s="82" t="s">
        <v>4456</v>
      </c>
      <c r="R1329" s="82" t="s">
        <v>4507</v>
      </c>
      <c r="S1329" s="82" t="s">
        <v>4508</v>
      </c>
      <c r="T1329" s="82" t="s">
        <v>4457</v>
      </c>
      <c r="U1329" s="82" t="s">
        <v>4457</v>
      </c>
      <c r="V1329" s="82" t="s">
        <v>4457</v>
      </c>
      <c r="W1329" s="82" t="s">
        <v>173</v>
      </c>
      <c r="X1329" s="82" t="s">
        <v>4507</v>
      </c>
      <c r="Y1329" s="82" t="s">
        <v>4457</v>
      </c>
      <c r="Z1329" s="80" t="str">
        <f>IF(OR(R:R="",S:S=""),"Missing",IF(OR(S:S="Both EC and Condoms",S:S="Condom",S:S="EC"),"Yes",IF(AND(R:R&lt;&gt;"0: No Method",R:R&lt;&gt;"6: EC",R:R&lt;&gt;"5: Condoms"),"Yes","No")))</f>
        <v>No</v>
      </c>
      <c r="AA13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29" s="80" t="s">
        <v>4509</v>
      </c>
      <c r="AC1329" s="80">
        <f>VLOOKUP(N1329,Registration!O:P,2,FALSE)</f>
        <v>15</v>
      </c>
    </row>
    <row r="1330" spans="1:29" s="80" customFormat="1" ht="23.1" customHeight="1">
      <c r="A1330" s="80" t="s">
        <v>100</v>
      </c>
      <c r="B1330" s="80" t="s">
        <v>26</v>
      </c>
      <c r="C1330" s="80" t="s">
        <v>27</v>
      </c>
      <c r="D1330" s="80" t="s">
        <v>102</v>
      </c>
      <c r="E1330" s="80" t="s">
        <v>103</v>
      </c>
      <c r="F1330" s="80" t="s">
        <v>104</v>
      </c>
      <c r="G1330" s="80" t="s">
        <v>3051</v>
      </c>
      <c r="H1330" s="80" t="s">
        <v>8154</v>
      </c>
      <c r="I1330" s="80" t="s">
        <v>8155</v>
      </c>
      <c r="J1330" s="80">
        <v>21</v>
      </c>
      <c r="K1330" s="80">
        <v>12</v>
      </c>
      <c r="L1330" s="80">
        <v>2018</v>
      </c>
      <c r="M1330" s="76">
        <f t="shared" si="20"/>
        <v>43455</v>
      </c>
      <c r="N1330" s="80" t="s">
        <v>3189</v>
      </c>
      <c r="O1330" s="80">
        <v>17</v>
      </c>
      <c r="P1330" s="80" t="s">
        <v>4506</v>
      </c>
      <c r="Q1330" s="82" t="s">
        <v>4456</v>
      </c>
      <c r="R1330" s="82" t="s">
        <v>4507</v>
      </c>
      <c r="S1330" s="82" t="s">
        <v>4508</v>
      </c>
      <c r="T1330" s="82" t="s">
        <v>4457</v>
      </c>
      <c r="U1330" s="82" t="s">
        <v>4457</v>
      </c>
      <c r="V1330" s="82" t="s">
        <v>4457</v>
      </c>
      <c r="W1330" s="82" t="s">
        <v>173</v>
      </c>
      <c r="X1330" s="82" t="s">
        <v>4507</v>
      </c>
      <c r="Y1330" s="82" t="s">
        <v>4457</v>
      </c>
      <c r="Z1330" s="80" t="str">
        <f>IF(OR(R:R="",S:S=""),"Missing",IF(OR(S:S="Both EC and Condoms",S:S="Condom",S:S="EC"),"Yes",IF(AND(R:R&lt;&gt;"0: No Method",R:R&lt;&gt;"6: EC",R:R&lt;&gt;"5: Condoms"),"Yes","No")))</f>
        <v>No</v>
      </c>
      <c r="AA13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30" s="80" t="s">
        <v>4509</v>
      </c>
      <c r="AC1330" s="80">
        <f>VLOOKUP(N1330,Registration!O:P,2,FALSE)</f>
        <v>17</v>
      </c>
    </row>
    <row r="1331" spans="1:29" s="80" customFormat="1" ht="23.1" customHeight="1">
      <c r="A1331" s="80" t="s">
        <v>100</v>
      </c>
      <c r="B1331" s="80" t="s">
        <v>26</v>
      </c>
      <c r="C1331" s="80" t="s">
        <v>27</v>
      </c>
      <c r="D1331" s="80" t="s">
        <v>102</v>
      </c>
      <c r="E1331" s="80" t="s">
        <v>103</v>
      </c>
      <c r="F1331" s="80" t="s">
        <v>104</v>
      </c>
      <c r="G1331" s="80" t="s">
        <v>3051</v>
      </c>
      <c r="H1331" s="80" t="s">
        <v>8157</v>
      </c>
      <c r="I1331" s="80" t="s">
        <v>8158</v>
      </c>
      <c r="J1331" s="80">
        <v>21</v>
      </c>
      <c r="K1331" s="80">
        <v>12</v>
      </c>
      <c r="L1331" s="80">
        <v>2018</v>
      </c>
      <c r="M1331" s="76">
        <f t="shared" si="20"/>
        <v>43455</v>
      </c>
      <c r="N1331" s="80" t="s">
        <v>3187</v>
      </c>
      <c r="O1331" s="80">
        <v>19</v>
      </c>
      <c r="P1331" s="80" t="s">
        <v>4506</v>
      </c>
      <c r="Q1331" s="82" t="s">
        <v>4456</v>
      </c>
      <c r="R1331" s="82" t="s">
        <v>4507</v>
      </c>
      <c r="S1331" s="82" t="s">
        <v>4508</v>
      </c>
      <c r="T1331" s="82" t="s">
        <v>4456</v>
      </c>
      <c r="U1331" s="82" t="s">
        <v>4457</v>
      </c>
      <c r="V1331" s="82" t="s">
        <v>4457</v>
      </c>
      <c r="W1331" s="82" t="s">
        <v>173</v>
      </c>
      <c r="X1331" s="82" t="s">
        <v>4514</v>
      </c>
      <c r="Y1331" s="82" t="s">
        <v>4456</v>
      </c>
      <c r="Z1331" s="80" t="str">
        <f>IF(OR(R:R="",S:S=""),"Missing",IF(OR(S:S="Both EC and Condoms",S:S="Condom",S:S="EC"),"Yes",IF(AND(R:R&lt;&gt;"0: No Method",R:R&lt;&gt;"6: EC",R:R&lt;&gt;"5: Condoms"),"Yes","No")))</f>
        <v>No</v>
      </c>
      <c r="AA13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31" s="80" t="str">
        <f>IF(W:W="Pregnant","Pregnant",IF(AND(Z:Z="No",AA:AA="Yes"),"Adopter",IF(Z:Z="Yes","Continuing User",IF(AND(Z:Z="No",AA:AA="No"),"Non-user","Missing"))))</f>
        <v>Adopter</v>
      </c>
      <c r="AC1331" s="80">
        <f>VLOOKUP(N1331,Registration!O:P,2,FALSE)</f>
        <v>19</v>
      </c>
    </row>
    <row r="1332" spans="1:29" s="80" customFormat="1" ht="23.1" customHeight="1">
      <c r="A1332" s="80" t="s">
        <v>100</v>
      </c>
      <c r="B1332" s="80" t="s">
        <v>26</v>
      </c>
      <c r="C1332" s="80" t="s">
        <v>27</v>
      </c>
      <c r="D1332" s="80" t="s">
        <v>102</v>
      </c>
      <c r="E1332" s="80" t="s">
        <v>103</v>
      </c>
      <c r="F1332" s="80" t="s">
        <v>104</v>
      </c>
      <c r="G1332" s="80" t="s">
        <v>3051</v>
      </c>
      <c r="H1332" s="80" t="s">
        <v>8154</v>
      </c>
      <c r="I1332" s="80" t="s">
        <v>8155</v>
      </c>
      <c r="J1332" s="80">
        <v>21</v>
      </c>
      <c r="K1332" s="80">
        <v>12</v>
      </c>
      <c r="L1332" s="80">
        <v>2018</v>
      </c>
      <c r="M1332" s="76">
        <f t="shared" si="20"/>
        <v>43455</v>
      </c>
      <c r="N1332" s="80" t="s">
        <v>3194</v>
      </c>
      <c r="O1332" s="80">
        <v>17</v>
      </c>
      <c r="P1332" s="80" t="s">
        <v>4506</v>
      </c>
      <c r="Q1332" s="82" t="s">
        <v>4456</v>
      </c>
      <c r="R1332" s="82" t="s">
        <v>4507</v>
      </c>
      <c r="S1332" s="82" t="s">
        <v>4508</v>
      </c>
      <c r="T1332" s="82" t="s">
        <v>4457</v>
      </c>
      <c r="U1332" s="82" t="s">
        <v>4457</v>
      </c>
      <c r="V1332" s="82" t="s">
        <v>4457</v>
      </c>
      <c r="W1332" s="82" t="s">
        <v>173</v>
      </c>
      <c r="X1332" s="82" t="s">
        <v>4507</v>
      </c>
      <c r="Y1332" s="82" t="s">
        <v>4457</v>
      </c>
      <c r="Z1332" s="80" t="str">
        <f>IF(OR(R:R="",S:S=""),"Missing",IF(OR(S:S="Both EC and Condoms",S:S="Condom",S:S="EC"),"Yes",IF(AND(R:R&lt;&gt;"0: No Method",R:R&lt;&gt;"6: EC",R:R&lt;&gt;"5: Condoms"),"Yes","No")))</f>
        <v>No</v>
      </c>
      <c r="AA13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32" s="80" t="s">
        <v>4509</v>
      </c>
      <c r="AC1332" s="80">
        <f>VLOOKUP(N1332,Registration!O:P,2,FALSE)</f>
        <v>17</v>
      </c>
    </row>
    <row r="1333" spans="1:29" s="80" customFormat="1" ht="23.1" customHeight="1">
      <c r="A1333" s="80" t="s">
        <v>100</v>
      </c>
      <c r="B1333" s="80" t="s">
        <v>26</v>
      </c>
      <c r="C1333" s="80" t="s">
        <v>27</v>
      </c>
      <c r="D1333" s="80" t="s">
        <v>102</v>
      </c>
      <c r="E1333" s="80" t="s">
        <v>103</v>
      </c>
      <c r="F1333" s="80" t="s">
        <v>104</v>
      </c>
      <c r="G1333" s="80" t="s">
        <v>3051</v>
      </c>
      <c r="H1333" s="80" t="s">
        <v>8157</v>
      </c>
      <c r="I1333" s="80" t="s">
        <v>8158</v>
      </c>
      <c r="J1333" s="80">
        <v>21</v>
      </c>
      <c r="K1333" s="80">
        <v>12</v>
      </c>
      <c r="L1333" s="80">
        <v>2018</v>
      </c>
      <c r="M1333" s="76">
        <f t="shared" si="20"/>
        <v>43455</v>
      </c>
      <c r="N1333" s="80" t="s">
        <v>3191</v>
      </c>
      <c r="O1333" s="80">
        <v>19</v>
      </c>
      <c r="P1333" s="80" t="s">
        <v>4506</v>
      </c>
      <c r="Q1333" s="82" t="s">
        <v>4456</v>
      </c>
      <c r="R1333" s="82" t="s">
        <v>4507</v>
      </c>
      <c r="S1333" s="82" t="s">
        <v>4508</v>
      </c>
      <c r="T1333" s="82" t="s">
        <v>4456</v>
      </c>
      <c r="U1333" s="82" t="s">
        <v>4457</v>
      </c>
      <c r="V1333" s="82" t="s">
        <v>4457</v>
      </c>
      <c r="W1333" s="82" t="s">
        <v>173</v>
      </c>
      <c r="X1333" s="82" t="s">
        <v>4514</v>
      </c>
      <c r="Y1333" s="82" t="s">
        <v>4456</v>
      </c>
      <c r="Z1333" s="80" t="str">
        <f>IF(OR(R:R="",S:S=""),"Missing",IF(OR(S:S="Both EC and Condoms",S:S="Condom",S:S="EC"),"Yes",IF(AND(R:R&lt;&gt;"0: No Method",R:R&lt;&gt;"6: EC",R:R&lt;&gt;"5: Condoms"),"Yes","No")))</f>
        <v>No</v>
      </c>
      <c r="AA13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33" s="80" t="str">
        <f>IF(W:W="Pregnant","Pregnant",IF(AND(Z:Z="No",AA:AA="Yes"),"Adopter",IF(Z:Z="Yes","Continuing User",IF(AND(Z:Z="No",AA:AA="No"),"Non-user","Missing"))))</f>
        <v>Adopter</v>
      </c>
      <c r="AC1333" s="80">
        <f>VLOOKUP(N1333,Registration!O:P,2,FALSE)</f>
        <v>19</v>
      </c>
    </row>
    <row r="1334" spans="1:29" s="80" customFormat="1" ht="23.1" customHeight="1">
      <c r="A1334" s="80" t="s">
        <v>100</v>
      </c>
      <c r="B1334" s="80" t="s">
        <v>26</v>
      </c>
      <c r="C1334" s="80" t="s">
        <v>27</v>
      </c>
      <c r="D1334" s="80" t="s">
        <v>102</v>
      </c>
      <c r="E1334" s="80" t="s">
        <v>103</v>
      </c>
      <c r="F1334" s="80" t="s">
        <v>104</v>
      </c>
      <c r="G1334" s="80" t="s">
        <v>3051</v>
      </c>
      <c r="H1334" s="80" t="s">
        <v>8154</v>
      </c>
      <c r="I1334" s="80" t="s">
        <v>8155</v>
      </c>
      <c r="J1334" s="80">
        <v>21</v>
      </c>
      <c r="K1334" s="80">
        <v>12</v>
      </c>
      <c r="L1334" s="80">
        <v>2018</v>
      </c>
      <c r="M1334" s="76">
        <f t="shared" si="20"/>
        <v>43455</v>
      </c>
      <c r="N1334" s="80" t="s">
        <v>3183</v>
      </c>
      <c r="O1334" s="80">
        <v>18</v>
      </c>
      <c r="P1334" s="80" t="s">
        <v>4506</v>
      </c>
      <c r="Q1334" s="82" t="s">
        <v>4456</v>
      </c>
      <c r="R1334" s="82" t="s">
        <v>4507</v>
      </c>
      <c r="S1334" s="82" t="s">
        <v>4508</v>
      </c>
      <c r="T1334" s="82" t="s">
        <v>4457</v>
      </c>
      <c r="U1334" s="82" t="s">
        <v>4457</v>
      </c>
      <c r="V1334" s="82" t="s">
        <v>4457</v>
      </c>
      <c r="W1334" s="82" t="s">
        <v>173</v>
      </c>
      <c r="X1334" s="82" t="s">
        <v>4507</v>
      </c>
      <c r="Y1334" s="82" t="s">
        <v>4457</v>
      </c>
      <c r="Z1334" s="80" t="str">
        <f>IF(OR(R:R="",S:S=""),"Missing",IF(OR(S:S="Both EC and Condoms",S:S="Condom",S:S="EC"),"Yes",IF(AND(R:R&lt;&gt;"0: No Method",R:R&lt;&gt;"6: EC",R:R&lt;&gt;"5: Condoms"),"Yes","No")))</f>
        <v>No</v>
      </c>
      <c r="AA13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34" s="80" t="s">
        <v>4509</v>
      </c>
      <c r="AC1334" s="80">
        <f>VLOOKUP(N1334,Registration!O:P,2,FALSE)</f>
        <v>18</v>
      </c>
    </row>
    <row r="1335" spans="1:29" s="80" customFormat="1" ht="23.1" customHeight="1">
      <c r="A1335" s="80" t="s">
        <v>100</v>
      </c>
      <c r="B1335" s="80" t="s">
        <v>26</v>
      </c>
      <c r="C1335" s="80" t="s">
        <v>27</v>
      </c>
      <c r="D1335" s="80" t="s">
        <v>102</v>
      </c>
      <c r="E1335" s="80" t="s">
        <v>103</v>
      </c>
      <c r="F1335" s="80" t="s">
        <v>104</v>
      </c>
      <c r="G1335" s="80" t="s">
        <v>3051</v>
      </c>
      <c r="H1335" s="80" t="s">
        <v>8154</v>
      </c>
      <c r="I1335" s="80" t="s">
        <v>8155</v>
      </c>
      <c r="J1335" s="80">
        <v>21</v>
      </c>
      <c r="K1335" s="80">
        <v>12</v>
      </c>
      <c r="L1335" s="80">
        <v>2018</v>
      </c>
      <c r="M1335" s="76">
        <f t="shared" si="20"/>
        <v>43455</v>
      </c>
      <c r="N1335" s="80" t="s">
        <v>3177</v>
      </c>
      <c r="O1335" s="80">
        <v>17</v>
      </c>
      <c r="P1335" s="80" t="s">
        <v>4506</v>
      </c>
      <c r="Q1335" s="82" t="s">
        <v>4456</v>
      </c>
      <c r="R1335" s="82" t="s">
        <v>4507</v>
      </c>
      <c r="S1335" s="82" t="s">
        <v>4508</v>
      </c>
      <c r="T1335" s="82" t="s">
        <v>4457</v>
      </c>
      <c r="U1335" s="82" t="s">
        <v>4457</v>
      </c>
      <c r="V1335" s="82" t="s">
        <v>4457</v>
      </c>
      <c r="W1335" s="82" t="s">
        <v>173</v>
      </c>
      <c r="X1335" s="82" t="s">
        <v>4507</v>
      </c>
      <c r="Y1335" s="82" t="s">
        <v>4457</v>
      </c>
      <c r="Z1335" s="80" t="str">
        <f>IF(OR(R:R="",S:S=""),"Missing",IF(OR(S:S="Both EC and Condoms",S:S="Condom",S:S="EC"),"Yes",IF(AND(R:R&lt;&gt;"0: No Method",R:R&lt;&gt;"6: EC",R:R&lt;&gt;"5: Condoms"),"Yes","No")))</f>
        <v>No</v>
      </c>
      <c r="AA13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35" s="80" t="s">
        <v>4509</v>
      </c>
      <c r="AC1335" s="80">
        <f>VLOOKUP(N1335,Registration!O:P,2,FALSE)</f>
        <v>17</v>
      </c>
    </row>
    <row r="1336" spans="1:29" s="80" customFormat="1" ht="23.1" customHeight="1">
      <c r="A1336" s="80" t="s">
        <v>100</v>
      </c>
      <c r="B1336" s="80" t="s">
        <v>26</v>
      </c>
      <c r="C1336" s="80" t="s">
        <v>27</v>
      </c>
      <c r="D1336" s="80" t="s">
        <v>102</v>
      </c>
      <c r="E1336" s="80" t="s">
        <v>103</v>
      </c>
      <c r="F1336" s="80" t="s">
        <v>104</v>
      </c>
      <c r="G1336" s="80" t="s">
        <v>3051</v>
      </c>
      <c r="H1336" s="80" t="s">
        <v>8157</v>
      </c>
      <c r="I1336" s="80" t="s">
        <v>8158</v>
      </c>
      <c r="J1336" s="80">
        <v>22</v>
      </c>
      <c r="K1336" s="80">
        <v>12</v>
      </c>
      <c r="L1336" s="80">
        <v>2018</v>
      </c>
      <c r="M1336" s="76">
        <f t="shared" si="20"/>
        <v>43456</v>
      </c>
      <c r="N1336" s="80" t="s">
        <v>3254</v>
      </c>
      <c r="O1336" s="80">
        <v>16</v>
      </c>
      <c r="P1336" s="80" t="s">
        <v>4506</v>
      </c>
      <c r="Q1336" s="82" t="s">
        <v>4456</v>
      </c>
      <c r="R1336" s="82" t="s">
        <v>4507</v>
      </c>
      <c r="S1336" s="82" t="s">
        <v>4508</v>
      </c>
      <c r="T1336" s="82" t="s">
        <v>4456</v>
      </c>
      <c r="U1336" s="82" t="s">
        <v>4457</v>
      </c>
      <c r="V1336" s="82" t="s">
        <v>4457</v>
      </c>
      <c r="W1336" s="82" t="s">
        <v>173</v>
      </c>
      <c r="X1336" s="82" t="s">
        <v>4517</v>
      </c>
      <c r="Y1336" s="82" t="s">
        <v>4456</v>
      </c>
      <c r="Z1336" s="80" t="str">
        <f>IF(OR(R:R="",S:S=""),"Missing",IF(OR(S:S="Both EC and Condoms",S:S="Condom",S:S="EC"),"Yes",IF(AND(R:R&lt;&gt;"0: No Method",R:R&lt;&gt;"6: EC",R:R&lt;&gt;"5: Condoms"),"Yes","No")))</f>
        <v>No</v>
      </c>
      <c r="AA13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36" s="80" t="str">
        <f>IF(W:W="Pregnant","Pregnant",IF(AND(Z:Z="No",AA:AA="Yes"),"Adopter",IF(Z:Z="Yes","Continuing User",IF(AND(Z:Z="No",AA:AA="No"),"Non-user","Missing"))))</f>
        <v>Adopter</v>
      </c>
      <c r="AC1336" s="80">
        <f>VLOOKUP(N1336,Registration!O:P,2,FALSE)</f>
        <v>18</v>
      </c>
    </row>
    <row r="1337" spans="1:29" s="80" customFormat="1" ht="23.1" customHeight="1">
      <c r="A1337" s="80" t="s">
        <v>100</v>
      </c>
      <c r="B1337" s="80" t="s">
        <v>26</v>
      </c>
      <c r="C1337" s="80" t="s">
        <v>27</v>
      </c>
      <c r="D1337" s="80" t="s">
        <v>102</v>
      </c>
      <c r="E1337" s="80" t="s">
        <v>103</v>
      </c>
      <c r="F1337" s="80" t="s">
        <v>104</v>
      </c>
      <c r="G1337" s="80" t="s">
        <v>3051</v>
      </c>
      <c r="H1337" s="80" t="s">
        <v>8157</v>
      </c>
      <c r="I1337" s="80" t="s">
        <v>8158</v>
      </c>
      <c r="J1337" s="80">
        <v>22</v>
      </c>
      <c r="K1337" s="80">
        <v>12</v>
      </c>
      <c r="L1337" s="80">
        <v>2018</v>
      </c>
      <c r="M1337" s="76">
        <f t="shared" si="20"/>
        <v>43456</v>
      </c>
      <c r="N1337" s="80" t="s">
        <v>3255</v>
      </c>
      <c r="O1337" s="80">
        <v>18</v>
      </c>
      <c r="P1337" s="80" t="s">
        <v>4506</v>
      </c>
      <c r="Q1337" s="82" t="s">
        <v>4456</v>
      </c>
      <c r="R1337" s="82" t="s">
        <v>4507</v>
      </c>
      <c r="S1337" s="82" t="s">
        <v>4508</v>
      </c>
      <c r="T1337" s="82" t="s">
        <v>4456</v>
      </c>
      <c r="U1337" s="82" t="s">
        <v>4457</v>
      </c>
      <c r="V1337" s="82" t="s">
        <v>4457</v>
      </c>
      <c r="W1337" s="82" t="s">
        <v>173</v>
      </c>
      <c r="X1337" s="82" t="s">
        <v>4515</v>
      </c>
      <c r="Y1337" s="82" t="s">
        <v>4456</v>
      </c>
      <c r="Z1337" s="80" t="str">
        <f>IF(OR(R:R="",S:S=""),"Missing",IF(OR(S:S="Both EC and Condoms",S:S="Condom",S:S="EC"),"Yes",IF(AND(R:R&lt;&gt;"0: No Method",R:R&lt;&gt;"6: EC",R:R&lt;&gt;"5: Condoms"),"Yes","No")))</f>
        <v>No</v>
      </c>
      <c r="AA13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37" s="80" t="str">
        <f>IF(W:W="Pregnant","Pregnant",IF(AND(Z:Z="No",AA:AA="Yes"),"Adopter",IF(Z:Z="Yes","Continuing User",IF(AND(Z:Z="No",AA:AA="No"),"Non-user","Missing"))))</f>
        <v>Adopter</v>
      </c>
      <c r="AC1337" s="80">
        <f>VLOOKUP(N1337,Registration!O:P,2,FALSE)</f>
        <v>18</v>
      </c>
    </row>
    <row r="1338" spans="1:29" s="80" customFormat="1" ht="23.1" customHeight="1">
      <c r="A1338" s="80" t="s">
        <v>100</v>
      </c>
      <c r="B1338" s="80" t="s">
        <v>26</v>
      </c>
      <c r="C1338" s="80" t="s">
        <v>27</v>
      </c>
      <c r="D1338" s="80" t="s">
        <v>102</v>
      </c>
      <c r="E1338" s="80" t="s">
        <v>103</v>
      </c>
      <c r="F1338" s="80" t="s">
        <v>104</v>
      </c>
      <c r="G1338" s="80" t="s">
        <v>3051</v>
      </c>
      <c r="H1338" s="80" t="s">
        <v>8154</v>
      </c>
      <c r="I1338" s="80" t="s">
        <v>8155</v>
      </c>
      <c r="J1338" s="80">
        <v>22</v>
      </c>
      <c r="K1338" s="80">
        <v>12</v>
      </c>
      <c r="L1338" s="80">
        <v>2018</v>
      </c>
      <c r="M1338" s="76">
        <f t="shared" si="20"/>
        <v>43456</v>
      </c>
      <c r="N1338" s="80" t="s">
        <v>3252</v>
      </c>
      <c r="O1338" s="80">
        <v>18</v>
      </c>
      <c r="P1338" s="80" t="s">
        <v>4506</v>
      </c>
      <c r="Q1338" s="82" t="s">
        <v>4456</v>
      </c>
      <c r="R1338" s="82" t="s">
        <v>4507</v>
      </c>
      <c r="S1338" s="82" t="s">
        <v>4508</v>
      </c>
      <c r="T1338" s="82" t="s">
        <v>4457</v>
      </c>
      <c r="U1338" s="82" t="s">
        <v>4457</v>
      </c>
      <c r="V1338" s="82" t="s">
        <v>4457</v>
      </c>
      <c r="W1338" s="82" t="s">
        <v>173</v>
      </c>
      <c r="X1338" s="82" t="s">
        <v>4507</v>
      </c>
      <c r="Y1338" s="82" t="s">
        <v>4457</v>
      </c>
      <c r="Z1338" s="80" t="str">
        <f>IF(OR(R:R="",S:S=""),"Missing",IF(OR(S:S="Both EC and Condoms",S:S="Condom",S:S="EC"),"Yes",IF(AND(R:R&lt;&gt;"0: No Method",R:R&lt;&gt;"6: EC",R:R&lt;&gt;"5: Condoms"),"Yes","No")))</f>
        <v>No</v>
      </c>
      <c r="AA13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38" s="80" t="s">
        <v>4509</v>
      </c>
      <c r="AC1338" s="80">
        <f>VLOOKUP(N1338,Registration!O:P,2,FALSE)</f>
        <v>18</v>
      </c>
    </row>
    <row r="1339" spans="1:29" s="80" customFormat="1" ht="23.1" customHeight="1">
      <c r="A1339" s="80" t="s">
        <v>100</v>
      </c>
      <c r="B1339" s="80" t="s">
        <v>26</v>
      </c>
      <c r="C1339" s="80" t="s">
        <v>27</v>
      </c>
      <c r="D1339" s="80" t="s">
        <v>102</v>
      </c>
      <c r="E1339" s="80" t="s">
        <v>103</v>
      </c>
      <c r="F1339" s="80" t="s">
        <v>104</v>
      </c>
      <c r="G1339" s="80" t="s">
        <v>3051</v>
      </c>
      <c r="H1339" s="80" t="s">
        <v>8157</v>
      </c>
      <c r="I1339" s="80" t="s">
        <v>8158</v>
      </c>
      <c r="J1339" s="80">
        <v>22</v>
      </c>
      <c r="K1339" s="80">
        <v>12</v>
      </c>
      <c r="L1339" s="80">
        <v>2018</v>
      </c>
      <c r="M1339" s="76">
        <f t="shared" si="20"/>
        <v>43456</v>
      </c>
      <c r="N1339" s="80" t="s">
        <v>3271</v>
      </c>
      <c r="O1339" s="80">
        <v>18</v>
      </c>
      <c r="P1339" s="80" t="s">
        <v>4506</v>
      </c>
      <c r="Q1339" s="82" t="s">
        <v>4456</v>
      </c>
      <c r="R1339" s="82" t="s">
        <v>4507</v>
      </c>
      <c r="S1339" s="82" t="s">
        <v>4508</v>
      </c>
      <c r="T1339" s="82" t="s">
        <v>4456</v>
      </c>
      <c r="U1339" s="82" t="s">
        <v>4457</v>
      </c>
      <c r="V1339" s="82" t="s">
        <v>4457</v>
      </c>
      <c r="W1339" s="82" t="s">
        <v>173</v>
      </c>
      <c r="X1339" s="82" t="s">
        <v>4521</v>
      </c>
      <c r="Y1339" s="82" t="s">
        <v>4456</v>
      </c>
      <c r="Z1339" s="80" t="str">
        <f>IF(OR(R:R="",S:S=""),"Missing",IF(OR(S:S="Both EC and Condoms",S:S="Condom",S:S="EC"),"Yes",IF(AND(R:R&lt;&gt;"0: No Method",R:R&lt;&gt;"6: EC",R:R&lt;&gt;"5: Condoms"),"Yes","No")))</f>
        <v>No</v>
      </c>
      <c r="AA13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39" s="80" t="str">
        <f>IF(W:W="Pregnant","Pregnant",IF(AND(Z:Z="No",AA:AA="Yes"),"Adopter",IF(Z:Z="Yes","Continuing User",IF(AND(Z:Z="No",AA:AA="No"),"Non-user","Missing"))))</f>
        <v>Adopter</v>
      </c>
      <c r="AC1339" s="80">
        <f>VLOOKUP(N1339,Registration!O:P,2,FALSE)</f>
        <v>18</v>
      </c>
    </row>
    <row r="1340" spans="1:29" s="80" customFormat="1" ht="23.1" customHeight="1">
      <c r="A1340" s="80" t="s">
        <v>100</v>
      </c>
      <c r="B1340" s="80" t="s">
        <v>26</v>
      </c>
      <c r="C1340" s="80" t="s">
        <v>27</v>
      </c>
      <c r="D1340" s="80" t="s">
        <v>102</v>
      </c>
      <c r="E1340" s="80" t="s">
        <v>103</v>
      </c>
      <c r="F1340" s="80" t="s">
        <v>104</v>
      </c>
      <c r="G1340" s="80" t="s">
        <v>3051</v>
      </c>
      <c r="H1340" s="80" t="s">
        <v>8157</v>
      </c>
      <c r="I1340" s="80" t="s">
        <v>8158</v>
      </c>
      <c r="J1340" s="80">
        <v>22</v>
      </c>
      <c r="K1340" s="80">
        <v>12</v>
      </c>
      <c r="L1340" s="80">
        <v>2018</v>
      </c>
      <c r="M1340" s="76">
        <f t="shared" si="20"/>
        <v>43456</v>
      </c>
      <c r="N1340" s="80" t="s">
        <v>3257</v>
      </c>
      <c r="O1340" s="80">
        <v>19</v>
      </c>
      <c r="P1340" s="80" t="s">
        <v>4506</v>
      </c>
      <c r="Q1340" s="82" t="s">
        <v>4456</v>
      </c>
      <c r="R1340" s="82" t="s">
        <v>4507</v>
      </c>
      <c r="S1340" s="82" t="s">
        <v>4508</v>
      </c>
      <c r="T1340" s="82" t="s">
        <v>4456</v>
      </c>
      <c r="U1340" s="82" t="s">
        <v>4457</v>
      </c>
      <c r="V1340" s="82" t="s">
        <v>4457</v>
      </c>
      <c r="W1340" s="82" t="s">
        <v>173</v>
      </c>
      <c r="X1340" s="82" t="s">
        <v>4515</v>
      </c>
      <c r="Y1340" s="82" t="s">
        <v>4456</v>
      </c>
      <c r="Z1340" s="80" t="str">
        <f>IF(OR(R:R="",S:S=""),"Missing",IF(OR(S:S="Both EC and Condoms",S:S="Condom",S:S="EC"),"Yes",IF(AND(R:R&lt;&gt;"0: No Method",R:R&lt;&gt;"6: EC",R:R&lt;&gt;"5: Condoms"),"Yes","No")))</f>
        <v>No</v>
      </c>
      <c r="AA13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40" s="80" t="str">
        <f>IF(W:W="Pregnant","Pregnant",IF(AND(Z:Z="No",AA:AA="Yes"),"Adopter",IF(Z:Z="Yes","Continuing User",IF(AND(Z:Z="No",AA:AA="No"),"Non-user","Missing"))))</f>
        <v>Adopter</v>
      </c>
      <c r="AC1340" s="80">
        <f>VLOOKUP(N1340,Registration!O:P,2,FALSE)</f>
        <v>19</v>
      </c>
    </row>
    <row r="1341" spans="1:29" s="80" customFormat="1" ht="23.1" customHeight="1">
      <c r="A1341" s="80" t="s">
        <v>100</v>
      </c>
      <c r="B1341" s="80" t="s">
        <v>26</v>
      </c>
      <c r="C1341" s="80" t="s">
        <v>27</v>
      </c>
      <c r="D1341" s="80" t="s">
        <v>102</v>
      </c>
      <c r="E1341" s="80" t="s">
        <v>103</v>
      </c>
      <c r="F1341" s="80" t="s">
        <v>104</v>
      </c>
      <c r="G1341" s="80" t="s">
        <v>3051</v>
      </c>
      <c r="H1341" s="80" t="s">
        <v>8157</v>
      </c>
      <c r="I1341" s="80" t="s">
        <v>8158</v>
      </c>
      <c r="J1341" s="80">
        <v>22</v>
      </c>
      <c r="K1341" s="80">
        <v>12</v>
      </c>
      <c r="L1341" s="80">
        <v>2018</v>
      </c>
      <c r="M1341" s="76">
        <f t="shared" si="20"/>
        <v>43456</v>
      </c>
      <c r="N1341" s="80" t="s">
        <v>3082</v>
      </c>
      <c r="O1341" s="80">
        <v>15</v>
      </c>
      <c r="P1341" s="80" t="s">
        <v>4506</v>
      </c>
      <c r="Q1341" s="82" t="s">
        <v>4456</v>
      </c>
      <c r="R1341" s="82" t="s">
        <v>4507</v>
      </c>
      <c r="S1341" s="82" t="s">
        <v>4508</v>
      </c>
      <c r="T1341" s="82" t="s">
        <v>4456</v>
      </c>
      <c r="U1341" s="82" t="s">
        <v>4457</v>
      </c>
      <c r="V1341" s="82" t="s">
        <v>4457</v>
      </c>
      <c r="W1341" s="82" t="s">
        <v>173</v>
      </c>
      <c r="X1341" s="82" t="s">
        <v>4517</v>
      </c>
      <c r="Y1341" s="82" t="s">
        <v>4456</v>
      </c>
      <c r="Z1341" s="80" t="str">
        <f>IF(OR(R:R="",S:S=""),"Missing",IF(OR(S:S="Both EC and Condoms",S:S="Condom",S:S="EC"),"Yes",IF(AND(R:R&lt;&gt;"0: No Method",R:R&lt;&gt;"6: EC",R:R&lt;&gt;"5: Condoms"),"Yes","No")))</f>
        <v>No</v>
      </c>
      <c r="AA13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41" s="80" t="str">
        <f>IF(W:W="Pregnant","Pregnant",IF(AND(Z:Z="No",AA:AA="Yes"),"Adopter",IF(Z:Z="Yes","Continuing User",IF(AND(Z:Z="No",AA:AA="No"),"Non-user","Missing"))))</f>
        <v>Adopter</v>
      </c>
      <c r="AC1341" s="80">
        <f>VLOOKUP(N1341,Registration!O:P,2,FALSE)</f>
        <v>15</v>
      </c>
    </row>
    <row r="1342" spans="1:29" s="80" customFormat="1" ht="23.1" customHeight="1">
      <c r="A1342" s="80" t="s">
        <v>100</v>
      </c>
      <c r="B1342" s="80" t="s">
        <v>26</v>
      </c>
      <c r="C1342" s="80" t="s">
        <v>27</v>
      </c>
      <c r="D1342" s="80" t="s">
        <v>102</v>
      </c>
      <c r="E1342" s="80" t="s">
        <v>103</v>
      </c>
      <c r="F1342" s="80" t="s">
        <v>104</v>
      </c>
      <c r="G1342" s="80" t="s">
        <v>3051</v>
      </c>
      <c r="H1342" s="80" t="s">
        <v>8157</v>
      </c>
      <c r="I1342" s="80" t="s">
        <v>8158</v>
      </c>
      <c r="J1342" s="80">
        <v>22</v>
      </c>
      <c r="K1342" s="80">
        <v>12</v>
      </c>
      <c r="L1342" s="80">
        <v>2018</v>
      </c>
      <c r="M1342" s="76">
        <f t="shared" si="20"/>
        <v>43456</v>
      </c>
      <c r="N1342" s="80" t="s">
        <v>3234</v>
      </c>
      <c r="O1342" s="80">
        <v>18</v>
      </c>
      <c r="P1342" s="80" t="s">
        <v>4506</v>
      </c>
      <c r="Q1342" s="82" t="s">
        <v>4456</v>
      </c>
      <c r="R1342" s="82" t="s">
        <v>4507</v>
      </c>
      <c r="S1342" s="82" t="s">
        <v>4508</v>
      </c>
      <c r="T1342" s="82" t="s">
        <v>4456</v>
      </c>
      <c r="U1342" s="82" t="s">
        <v>4457</v>
      </c>
      <c r="V1342" s="82" t="s">
        <v>4457</v>
      </c>
      <c r="W1342" s="82" t="s">
        <v>173</v>
      </c>
      <c r="X1342" s="82" t="s">
        <v>4517</v>
      </c>
      <c r="Y1342" s="82" t="s">
        <v>4456</v>
      </c>
      <c r="Z1342" s="80" t="str">
        <f>IF(OR(R:R="",S:S=""),"Missing",IF(OR(S:S="Both EC and Condoms",S:S="Condom",S:S="EC"),"Yes",IF(AND(R:R&lt;&gt;"0: No Method",R:R&lt;&gt;"6: EC",R:R&lt;&gt;"5: Condoms"),"Yes","No")))</f>
        <v>No</v>
      </c>
      <c r="AA13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42" s="80" t="str">
        <f>IF(W:W="Pregnant","Pregnant",IF(AND(Z:Z="No",AA:AA="Yes"),"Adopter",IF(Z:Z="Yes","Continuing User",IF(AND(Z:Z="No",AA:AA="No"),"Non-user","Missing"))))</f>
        <v>Adopter</v>
      </c>
      <c r="AC1342" s="80">
        <f>VLOOKUP(N1342,Registration!O:P,2,FALSE)</f>
        <v>18</v>
      </c>
    </row>
    <row r="1343" spans="1:29" s="80" customFormat="1" ht="23.1" customHeight="1">
      <c r="A1343" s="80" t="s">
        <v>100</v>
      </c>
      <c r="B1343" s="80" t="s">
        <v>26</v>
      </c>
      <c r="C1343" s="80" t="s">
        <v>27</v>
      </c>
      <c r="D1343" s="80" t="s">
        <v>102</v>
      </c>
      <c r="E1343" s="80" t="s">
        <v>103</v>
      </c>
      <c r="F1343" s="80" t="s">
        <v>104</v>
      </c>
      <c r="G1343" s="80" t="s">
        <v>3051</v>
      </c>
      <c r="H1343" s="80" t="s">
        <v>8157</v>
      </c>
      <c r="I1343" s="80" t="s">
        <v>8158</v>
      </c>
      <c r="J1343" s="80">
        <v>22</v>
      </c>
      <c r="K1343" s="80">
        <v>12</v>
      </c>
      <c r="L1343" s="80">
        <v>2018</v>
      </c>
      <c r="M1343" s="76">
        <f t="shared" si="20"/>
        <v>43456</v>
      </c>
      <c r="N1343" s="80" t="s">
        <v>3245</v>
      </c>
      <c r="O1343" s="80">
        <v>19</v>
      </c>
      <c r="P1343" s="80" t="s">
        <v>4506</v>
      </c>
      <c r="Q1343" s="82" t="s">
        <v>4456</v>
      </c>
      <c r="R1343" s="82" t="s">
        <v>4507</v>
      </c>
      <c r="S1343" s="82" t="s">
        <v>4508</v>
      </c>
      <c r="T1343" s="82" t="s">
        <v>4456</v>
      </c>
      <c r="U1343" s="82" t="s">
        <v>4457</v>
      </c>
      <c r="V1343" s="82" t="s">
        <v>4457</v>
      </c>
      <c r="W1343" s="82" t="s">
        <v>173</v>
      </c>
      <c r="X1343" s="82" t="s">
        <v>4516</v>
      </c>
      <c r="Y1343" s="82" t="s">
        <v>4456</v>
      </c>
      <c r="Z1343" s="80" t="str">
        <f>IF(OR(R:R="",S:S=""),"Missing",IF(OR(S:S="Both EC and Condoms",S:S="Condom",S:S="EC"),"Yes",IF(AND(R:R&lt;&gt;"0: No Method",R:R&lt;&gt;"6: EC",R:R&lt;&gt;"5: Condoms"),"Yes","No")))</f>
        <v>No</v>
      </c>
      <c r="AA13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43" s="80" t="str">
        <f>IF(W:W="Pregnant","Pregnant",IF(AND(Z:Z="No",AA:AA="Yes"),"Adopter",IF(Z:Z="Yes","Continuing User",IF(AND(Z:Z="No",AA:AA="No"),"Non-user","Missing"))))</f>
        <v>Adopter</v>
      </c>
      <c r="AC1343" s="80">
        <f>VLOOKUP(N1343,Registration!O:P,2,FALSE)</f>
        <v>19</v>
      </c>
    </row>
    <row r="1344" spans="1:29" s="80" customFormat="1" ht="23.1" customHeight="1">
      <c r="A1344" s="80" t="s">
        <v>100</v>
      </c>
      <c r="B1344" s="80" t="s">
        <v>26</v>
      </c>
      <c r="C1344" s="80" t="s">
        <v>27</v>
      </c>
      <c r="D1344" s="80" t="s">
        <v>102</v>
      </c>
      <c r="E1344" s="80" t="s">
        <v>103</v>
      </c>
      <c r="F1344" s="80" t="s">
        <v>104</v>
      </c>
      <c r="G1344" s="80" t="s">
        <v>3051</v>
      </c>
      <c r="H1344" s="80" t="s">
        <v>8157</v>
      </c>
      <c r="I1344" s="80" t="s">
        <v>8158</v>
      </c>
      <c r="J1344" s="80">
        <v>22</v>
      </c>
      <c r="K1344" s="80">
        <v>12</v>
      </c>
      <c r="L1344" s="80">
        <v>2018</v>
      </c>
      <c r="M1344" s="76">
        <f t="shared" si="20"/>
        <v>43456</v>
      </c>
      <c r="N1344" s="80" t="s">
        <v>3273</v>
      </c>
      <c r="O1344" s="80">
        <v>17</v>
      </c>
      <c r="P1344" s="80" t="s">
        <v>4506</v>
      </c>
      <c r="Q1344" s="82" t="s">
        <v>4456</v>
      </c>
      <c r="R1344" s="82" t="s">
        <v>4507</v>
      </c>
      <c r="S1344" s="82" t="s">
        <v>4508</v>
      </c>
      <c r="T1344" s="82" t="s">
        <v>4456</v>
      </c>
      <c r="U1344" s="82" t="s">
        <v>4456</v>
      </c>
      <c r="V1344" s="80" t="s">
        <v>4456</v>
      </c>
      <c r="W1344" s="82" t="s">
        <v>173</v>
      </c>
      <c r="X1344" s="82" t="s">
        <v>4515</v>
      </c>
      <c r="Y1344" s="82" t="s">
        <v>4456</v>
      </c>
      <c r="Z1344" s="80" t="str">
        <f>IF(OR(R:R="",S:S=""),"Missing",IF(OR(S:S="Both EC and Condoms",S:S="Condom",S:S="EC"),"Yes",IF(AND(R:R&lt;&gt;"0: No Method",R:R&lt;&gt;"6: EC",R:R&lt;&gt;"5: Condoms"),"Yes","No")))</f>
        <v>No</v>
      </c>
      <c r="AA13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44" s="80" t="str">
        <f>IF(W:W="Pregnant","Pregnant",IF(AND(Z:Z="No",AA:AA="Yes"),"Adopter",IF(Z:Z="Yes","Continuing User",IF(AND(Z:Z="No",AA:AA="No"),"Non-user","Missing"))))</f>
        <v>Adopter</v>
      </c>
      <c r="AC1344" s="80">
        <f>VLOOKUP(N1344,Registration!O:P,2,FALSE)</f>
        <v>17</v>
      </c>
    </row>
    <row r="1345" spans="1:29" s="80" customFormat="1" ht="23.1" customHeight="1">
      <c r="A1345" s="80" t="s">
        <v>100</v>
      </c>
      <c r="B1345" s="80" t="s">
        <v>26</v>
      </c>
      <c r="C1345" s="80" t="s">
        <v>27</v>
      </c>
      <c r="D1345" s="80" t="s">
        <v>102</v>
      </c>
      <c r="E1345" s="80" t="s">
        <v>103</v>
      </c>
      <c r="F1345" s="80" t="s">
        <v>104</v>
      </c>
      <c r="G1345" s="80" t="s">
        <v>3051</v>
      </c>
      <c r="H1345" s="80" t="s">
        <v>8157</v>
      </c>
      <c r="I1345" s="80" t="s">
        <v>8158</v>
      </c>
      <c r="J1345" s="80">
        <v>22</v>
      </c>
      <c r="K1345" s="80">
        <v>12</v>
      </c>
      <c r="L1345" s="80">
        <v>2018</v>
      </c>
      <c r="M1345" s="76">
        <f t="shared" si="20"/>
        <v>43456</v>
      </c>
      <c r="N1345" s="80" t="s">
        <v>3241</v>
      </c>
      <c r="O1345" s="80">
        <v>19</v>
      </c>
      <c r="P1345" s="80" t="s">
        <v>4506</v>
      </c>
      <c r="Q1345" s="82" t="s">
        <v>4456</v>
      </c>
      <c r="R1345" s="82" t="s">
        <v>4507</v>
      </c>
      <c r="S1345" s="82" t="s">
        <v>4508</v>
      </c>
      <c r="T1345" s="82" t="s">
        <v>4456</v>
      </c>
      <c r="U1345" s="82" t="s">
        <v>4457</v>
      </c>
      <c r="V1345" s="82" t="s">
        <v>4457</v>
      </c>
      <c r="W1345" s="82" t="s">
        <v>173</v>
      </c>
      <c r="X1345" s="82" t="s">
        <v>4516</v>
      </c>
      <c r="Y1345" s="82" t="s">
        <v>4456</v>
      </c>
      <c r="Z1345" s="80" t="str">
        <f>IF(OR(R:R="",S:S=""),"Missing",IF(OR(S:S="Both EC and Condoms",S:S="Condom",S:S="EC"),"Yes",IF(AND(R:R&lt;&gt;"0: No Method",R:R&lt;&gt;"6: EC",R:R&lt;&gt;"5: Condoms"),"Yes","No")))</f>
        <v>No</v>
      </c>
      <c r="AA13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45" s="80" t="str">
        <f>IF(W:W="Pregnant","Pregnant",IF(AND(Z:Z="No",AA:AA="Yes"),"Adopter",IF(Z:Z="Yes","Continuing User",IF(AND(Z:Z="No",AA:AA="No"),"Non-user","Missing"))))</f>
        <v>Adopter</v>
      </c>
      <c r="AC1345" s="80">
        <f>VLOOKUP(N1345,Registration!O:P,2,FALSE)</f>
        <v>19</v>
      </c>
    </row>
    <row r="1346" spans="1:29" s="80" customFormat="1" ht="23.1" customHeight="1">
      <c r="A1346" s="80" t="s">
        <v>100</v>
      </c>
      <c r="B1346" s="80" t="s">
        <v>26</v>
      </c>
      <c r="C1346" s="80" t="s">
        <v>27</v>
      </c>
      <c r="D1346" s="80" t="s">
        <v>102</v>
      </c>
      <c r="E1346" s="80" t="s">
        <v>103</v>
      </c>
      <c r="F1346" s="80" t="s">
        <v>104</v>
      </c>
      <c r="G1346" s="80" t="s">
        <v>3051</v>
      </c>
      <c r="H1346" s="80" t="s">
        <v>8157</v>
      </c>
      <c r="I1346" s="80" t="s">
        <v>8158</v>
      </c>
      <c r="J1346" s="80">
        <v>22</v>
      </c>
      <c r="K1346" s="80">
        <v>12</v>
      </c>
      <c r="L1346" s="80">
        <v>2018</v>
      </c>
      <c r="M1346" s="76">
        <f t="shared" ref="M1346:M1409" si="21">DATE(L1346,K1346,J1346)</f>
        <v>43456</v>
      </c>
      <c r="N1346" s="80" t="s">
        <v>3208</v>
      </c>
      <c r="O1346" s="80">
        <v>19</v>
      </c>
      <c r="P1346" s="80" t="s">
        <v>4506</v>
      </c>
      <c r="Q1346" s="82" t="s">
        <v>4456</v>
      </c>
      <c r="R1346" s="82" t="s">
        <v>4507</v>
      </c>
      <c r="S1346" s="82" t="s">
        <v>4508</v>
      </c>
      <c r="T1346" s="82" t="s">
        <v>4456</v>
      </c>
      <c r="U1346" s="82" t="s">
        <v>4457</v>
      </c>
      <c r="V1346" s="82" t="s">
        <v>4457</v>
      </c>
      <c r="W1346" s="82" t="s">
        <v>173</v>
      </c>
      <c r="X1346" s="82" t="s">
        <v>4517</v>
      </c>
      <c r="Y1346" s="82" t="s">
        <v>4456</v>
      </c>
      <c r="Z1346" s="80" t="str">
        <f>IF(OR(R:R="",S:S=""),"Missing",IF(OR(S:S="Both EC and Condoms",S:S="Condom",S:S="EC"),"Yes",IF(AND(R:R&lt;&gt;"0: No Method",R:R&lt;&gt;"6: EC",R:R&lt;&gt;"5: Condoms"),"Yes","No")))</f>
        <v>No</v>
      </c>
      <c r="AA13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46" s="80" t="str">
        <f>IF(W:W="Pregnant","Pregnant",IF(AND(Z:Z="No",AA:AA="Yes"),"Adopter",IF(Z:Z="Yes","Continuing User",IF(AND(Z:Z="No",AA:AA="No"),"Non-user","Missing"))))</f>
        <v>Adopter</v>
      </c>
      <c r="AC1346" s="80">
        <f>VLOOKUP(N1346,Registration!O:P,2,FALSE)</f>
        <v>19</v>
      </c>
    </row>
    <row r="1347" spans="1:29" s="80" customFormat="1" ht="23.1" customHeight="1">
      <c r="A1347" s="80" t="s">
        <v>100</v>
      </c>
      <c r="B1347" s="80" t="s">
        <v>26</v>
      </c>
      <c r="C1347" s="80" t="s">
        <v>27</v>
      </c>
      <c r="D1347" s="80" t="s">
        <v>102</v>
      </c>
      <c r="E1347" s="80" t="s">
        <v>103</v>
      </c>
      <c r="F1347" s="80" t="s">
        <v>104</v>
      </c>
      <c r="G1347" s="80" t="s">
        <v>3051</v>
      </c>
      <c r="H1347" s="80" t="s">
        <v>8157</v>
      </c>
      <c r="I1347" s="80" t="s">
        <v>8158</v>
      </c>
      <c r="J1347" s="80">
        <v>22</v>
      </c>
      <c r="K1347" s="80">
        <v>12</v>
      </c>
      <c r="L1347" s="80">
        <v>2018</v>
      </c>
      <c r="M1347" s="76">
        <f t="shared" si="21"/>
        <v>43456</v>
      </c>
      <c r="N1347" s="80" t="s">
        <v>3210</v>
      </c>
      <c r="O1347" s="80">
        <v>19</v>
      </c>
      <c r="P1347" s="80" t="s">
        <v>4506</v>
      </c>
      <c r="Q1347" s="82" t="s">
        <v>4456</v>
      </c>
      <c r="R1347" s="82" t="s">
        <v>4507</v>
      </c>
      <c r="S1347" s="82" t="s">
        <v>4508</v>
      </c>
      <c r="T1347" s="82" t="s">
        <v>4456</v>
      </c>
      <c r="U1347" s="82" t="s">
        <v>4457</v>
      </c>
      <c r="V1347" s="82" t="s">
        <v>4457</v>
      </c>
      <c r="W1347" s="82" t="s">
        <v>173</v>
      </c>
      <c r="X1347" s="82" t="s">
        <v>4521</v>
      </c>
      <c r="Y1347" s="82" t="s">
        <v>4456</v>
      </c>
      <c r="Z1347" s="80" t="str">
        <f>IF(OR(R:R="",S:S=""),"Missing",IF(OR(S:S="Both EC and Condoms",S:S="Condom",S:S="EC"),"Yes",IF(AND(R:R&lt;&gt;"0: No Method",R:R&lt;&gt;"6: EC",R:R&lt;&gt;"5: Condoms"),"Yes","No")))</f>
        <v>No</v>
      </c>
      <c r="AA13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47" s="80" t="str">
        <f>IF(W:W="Pregnant","Pregnant",IF(AND(Z:Z="No",AA:AA="Yes"),"Adopter",IF(Z:Z="Yes","Continuing User",IF(AND(Z:Z="No",AA:AA="No"),"Non-user","Missing"))))</f>
        <v>Adopter</v>
      </c>
      <c r="AC1347" s="80">
        <f>VLOOKUP(N1347,Registration!O:P,2,FALSE)</f>
        <v>19</v>
      </c>
    </row>
    <row r="1348" spans="1:29" s="80" customFormat="1" ht="23.1" customHeight="1">
      <c r="A1348" s="80" t="s">
        <v>100</v>
      </c>
      <c r="B1348" s="80" t="s">
        <v>26</v>
      </c>
      <c r="C1348" s="80" t="s">
        <v>27</v>
      </c>
      <c r="D1348" s="80" t="s">
        <v>102</v>
      </c>
      <c r="E1348" s="80" t="s">
        <v>103</v>
      </c>
      <c r="F1348" s="80" t="s">
        <v>104</v>
      </c>
      <c r="G1348" s="80" t="s">
        <v>3051</v>
      </c>
      <c r="H1348" s="80" t="s">
        <v>8154</v>
      </c>
      <c r="I1348" s="80" t="s">
        <v>8155</v>
      </c>
      <c r="J1348" s="80">
        <v>22</v>
      </c>
      <c r="K1348" s="80">
        <v>12</v>
      </c>
      <c r="L1348" s="80">
        <v>2018</v>
      </c>
      <c r="M1348" s="76">
        <f t="shared" si="21"/>
        <v>43456</v>
      </c>
      <c r="N1348" s="80" t="s">
        <v>3199</v>
      </c>
      <c r="O1348" s="80">
        <v>19</v>
      </c>
      <c r="P1348" s="80" t="s">
        <v>4506</v>
      </c>
      <c r="Q1348" s="82" t="s">
        <v>4456</v>
      </c>
      <c r="R1348" s="82" t="s">
        <v>4507</v>
      </c>
      <c r="S1348" s="82" t="s">
        <v>4508</v>
      </c>
      <c r="T1348" s="82" t="s">
        <v>4457</v>
      </c>
      <c r="U1348" s="82" t="s">
        <v>4457</v>
      </c>
      <c r="V1348" s="82" t="s">
        <v>4457</v>
      </c>
      <c r="W1348" s="82" t="s">
        <v>173</v>
      </c>
      <c r="X1348" s="82" t="s">
        <v>4507</v>
      </c>
      <c r="Y1348" s="82" t="s">
        <v>4457</v>
      </c>
      <c r="Z1348" s="80" t="str">
        <f>IF(OR(R:R="",S:S=""),"Missing",IF(OR(S:S="Both EC and Condoms",S:S="Condom",S:S="EC"),"Yes",IF(AND(R:R&lt;&gt;"0: No Method",R:R&lt;&gt;"6: EC",R:R&lt;&gt;"5: Condoms"),"Yes","No")))</f>
        <v>No</v>
      </c>
      <c r="AA13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48" s="80" t="s">
        <v>4509</v>
      </c>
      <c r="AC1348" s="80">
        <f>VLOOKUP(N1348,Registration!O:P,2,FALSE)</f>
        <v>19</v>
      </c>
    </row>
    <row r="1349" spans="1:29" s="80" customFormat="1" ht="23.1" customHeight="1">
      <c r="A1349" s="80" t="s">
        <v>100</v>
      </c>
      <c r="B1349" s="80" t="s">
        <v>26</v>
      </c>
      <c r="C1349" s="80" t="s">
        <v>27</v>
      </c>
      <c r="D1349" s="80" t="s">
        <v>102</v>
      </c>
      <c r="E1349" s="80" t="s">
        <v>103</v>
      </c>
      <c r="F1349" s="80" t="s">
        <v>104</v>
      </c>
      <c r="G1349" s="80" t="s">
        <v>3051</v>
      </c>
      <c r="H1349" s="80" t="s">
        <v>8154</v>
      </c>
      <c r="I1349" s="80" t="s">
        <v>8155</v>
      </c>
      <c r="J1349" s="80">
        <v>22</v>
      </c>
      <c r="K1349" s="80">
        <v>12</v>
      </c>
      <c r="L1349" s="80">
        <v>2018</v>
      </c>
      <c r="M1349" s="76">
        <f t="shared" si="21"/>
        <v>43456</v>
      </c>
      <c r="N1349" s="80" t="s">
        <v>3200</v>
      </c>
      <c r="O1349" s="80">
        <v>18</v>
      </c>
      <c r="P1349" s="80" t="s">
        <v>4506</v>
      </c>
      <c r="Q1349" s="82" t="s">
        <v>4456</v>
      </c>
      <c r="R1349" s="82" t="s">
        <v>4507</v>
      </c>
      <c r="S1349" s="82" t="s">
        <v>4508</v>
      </c>
      <c r="T1349" s="82" t="s">
        <v>4457</v>
      </c>
      <c r="U1349" s="82" t="s">
        <v>4457</v>
      </c>
      <c r="V1349" s="82" t="s">
        <v>4457</v>
      </c>
      <c r="W1349" s="82" t="s">
        <v>173</v>
      </c>
      <c r="X1349" s="82" t="s">
        <v>4507</v>
      </c>
      <c r="Y1349" s="82" t="s">
        <v>4457</v>
      </c>
      <c r="Z1349" s="80" t="str">
        <f>IF(OR(R:R="",S:S=""),"Missing",IF(OR(S:S="Both EC and Condoms",S:S="Condom",S:S="EC"),"Yes",IF(AND(R:R&lt;&gt;"0: No Method",R:R&lt;&gt;"6: EC",R:R&lt;&gt;"5: Condoms"),"Yes","No")))</f>
        <v>No</v>
      </c>
      <c r="AA13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49" s="80" t="s">
        <v>4509</v>
      </c>
      <c r="AC1349" s="80">
        <f>VLOOKUP(N1349,Registration!O:P,2,FALSE)</f>
        <v>18</v>
      </c>
    </row>
    <row r="1350" spans="1:29" s="80" customFormat="1" ht="23.1" customHeight="1">
      <c r="A1350" s="80" t="s">
        <v>100</v>
      </c>
      <c r="B1350" s="80" t="s">
        <v>26</v>
      </c>
      <c r="C1350" s="80" t="s">
        <v>27</v>
      </c>
      <c r="D1350" s="80" t="s">
        <v>102</v>
      </c>
      <c r="E1350" s="80" t="s">
        <v>103</v>
      </c>
      <c r="F1350" s="80" t="s">
        <v>104</v>
      </c>
      <c r="G1350" s="80" t="s">
        <v>3051</v>
      </c>
      <c r="H1350" s="80" t="s">
        <v>8154</v>
      </c>
      <c r="I1350" s="80" t="s">
        <v>8155</v>
      </c>
      <c r="J1350" s="80">
        <v>22</v>
      </c>
      <c r="K1350" s="80">
        <v>12</v>
      </c>
      <c r="L1350" s="80">
        <v>2018</v>
      </c>
      <c r="M1350" s="76">
        <f t="shared" si="21"/>
        <v>43456</v>
      </c>
      <c r="N1350" s="80" t="s">
        <v>3222</v>
      </c>
      <c r="O1350" s="80">
        <v>15</v>
      </c>
      <c r="P1350" s="80" t="s">
        <v>4506</v>
      </c>
      <c r="Q1350" s="82" t="s">
        <v>4456</v>
      </c>
      <c r="R1350" s="82" t="s">
        <v>4507</v>
      </c>
      <c r="S1350" s="82" t="s">
        <v>4508</v>
      </c>
      <c r="T1350" s="82" t="s">
        <v>4457</v>
      </c>
      <c r="U1350" s="82" t="s">
        <v>4457</v>
      </c>
      <c r="V1350" s="82" t="s">
        <v>4457</v>
      </c>
      <c r="W1350" s="82" t="s">
        <v>173</v>
      </c>
      <c r="X1350" s="82" t="s">
        <v>4507</v>
      </c>
      <c r="Y1350" s="82" t="s">
        <v>4457</v>
      </c>
      <c r="Z1350" s="80" t="str">
        <f>IF(OR(R:R="",S:S=""),"Missing",IF(OR(S:S="Both EC and Condoms",S:S="Condom",S:S="EC"),"Yes",IF(AND(R:R&lt;&gt;"0: No Method",R:R&lt;&gt;"6: EC",R:R&lt;&gt;"5: Condoms"),"Yes","No")))</f>
        <v>No</v>
      </c>
      <c r="AA13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50" s="80" t="s">
        <v>4509</v>
      </c>
      <c r="AC1350" s="80">
        <f>VLOOKUP(N1350,Registration!O:P,2,FALSE)</f>
        <v>15</v>
      </c>
    </row>
    <row r="1351" spans="1:29" s="80" customFormat="1" ht="23.1" customHeight="1">
      <c r="A1351" s="80" t="s">
        <v>100</v>
      </c>
      <c r="B1351" s="80" t="s">
        <v>26</v>
      </c>
      <c r="C1351" s="80" t="s">
        <v>27</v>
      </c>
      <c r="D1351" s="80" t="s">
        <v>102</v>
      </c>
      <c r="E1351" s="80" t="s">
        <v>103</v>
      </c>
      <c r="F1351" s="80" t="s">
        <v>104</v>
      </c>
      <c r="G1351" s="80" t="s">
        <v>3051</v>
      </c>
      <c r="H1351" s="80" t="s">
        <v>8154</v>
      </c>
      <c r="I1351" s="80" t="s">
        <v>8155</v>
      </c>
      <c r="J1351" s="80">
        <v>22</v>
      </c>
      <c r="K1351" s="80">
        <v>12</v>
      </c>
      <c r="L1351" s="80">
        <v>2018</v>
      </c>
      <c r="M1351" s="76">
        <f t="shared" si="21"/>
        <v>43456</v>
      </c>
      <c r="N1351" s="80" t="s">
        <v>3203</v>
      </c>
      <c r="O1351" s="80">
        <v>19</v>
      </c>
      <c r="P1351" s="80" t="s">
        <v>4506</v>
      </c>
      <c r="Q1351" s="82" t="s">
        <v>4456</v>
      </c>
      <c r="R1351" s="82" t="s">
        <v>4507</v>
      </c>
      <c r="S1351" s="82" t="s">
        <v>4508</v>
      </c>
      <c r="T1351" s="82" t="s">
        <v>4457</v>
      </c>
      <c r="U1351" s="82" t="s">
        <v>4457</v>
      </c>
      <c r="V1351" s="82" t="s">
        <v>4457</v>
      </c>
      <c r="W1351" s="82" t="s">
        <v>173</v>
      </c>
      <c r="X1351" s="82" t="s">
        <v>4507</v>
      </c>
      <c r="Y1351" s="82" t="s">
        <v>4457</v>
      </c>
      <c r="Z1351" s="80" t="str">
        <f>IF(OR(R:R="",S:S=""),"Missing",IF(OR(S:S="Both EC and Condoms",S:S="Condom",S:S="EC"),"Yes",IF(AND(R:R&lt;&gt;"0: No Method",R:R&lt;&gt;"6: EC",R:R&lt;&gt;"5: Condoms"),"Yes","No")))</f>
        <v>No</v>
      </c>
      <c r="AA13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51" s="80" t="s">
        <v>4509</v>
      </c>
      <c r="AC1351" s="80">
        <f>VLOOKUP(N1351,Registration!O:P,2,FALSE)</f>
        <v>19</v>
      </c>
    </row>
    <row r="1352" spans="1:29" s="80" customFormat="1" ht="23.1" customHeight="1">
      <c r="A1352" s="80" t="s">
        <v>100</v>
      </c>
      <c r="B1352" s="80" t="s">
        <v>26</v>
      </c>
      <c r="C1352" s="80" t="s">
        <v>27</v>
      </c>
      <c r="D1352" s="80" t="s">
        <v>102</v>
      </c>
      <c r="E1352" s="80" t="s">
        <v>103</v>
      </c>
      <c r="F1352" s="80" t="s">
        <v>104</v>
      </c>
      <c r="G1352" s="80" t="s">
        <v>3051</v>
      </c>
      <c r="H1352" s="80" t="s">
        <v>8154</v>
      </c>
      <c r="I1352" s="80" t="s">
        <v>8155</v>
      </c>
      <c r="J1352" s="80">
        <v>22</v>
      </c>
      <c r="K1352" s="80">
        <v>12</v>
      </c>
      <c r="L1352" s="80">
        <v>2018</v>
      </c>
      <c r="M1352" s="76">
        <f t="shared" si="21"/>
        <v>43456</v>
      </c>
      <c r="N1352" s="80" t="s">
        <v>3202</v>
      </c>
      <c r="O1352" s="80">
        <v>19</v>
      </c>
      <c r="P1352" s="80" t="s">
        <v>4506</v>
      </c>
      <c r="Q1352" s="82" t="s">
        <v>4456</v>
      </c>
      <c r="R1352" s="82" t="s">
        <v>4507</v>
      </c>
      <c r="S1352" s="82" t="s">
        <v>4508</v>
      </c>
      <c r="T1352" s="82" t="s">
        <v>4457</v>
      </c>
      <c r="U1352" s="82" t="s">
        <v>4457</v>
      </c>
      <c r="V1352" s="82" t="s">
        <v>4457</v>
      </c>
      <c r="W1352" s="82" t="s">
        <v>173</v>
      </c>
      <c r="X1352" s="82" t="s">
        <v>4507</v>
      </c>
      <c r="Y1352" s="82" t="s">
        <v>4457</v>
      </c>
      <c r="Z1352" s="80" t="str">
        <f>IF(OR(R:R="",S:S=""),"Missing",IF(OR(S:S="Both EC and Condoms",S:S="Condom",S:S="EC"),"Yes",IF(AND(R:R&lt;&gt;"0: No Method",R:R&lt;&gt;"6: EC",R:R&lt;&gt;"5: Condoms"),"Yes","No")))</f>
        <v>No</v>
      </c>
      <c r="AA13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52" s="80" t="s">
        <v>4509</v>
      </c>
      <c r="AC1352" s="80">
        <f>VLOOKUP(N1352,Registration!O:P,2,FALSE)</f>
        <v>19</v>
      </c>
    </row>
    <row r="1353" spans="1:29" s="80" customFormat="1" ht="23.1" customHeight="1">
      <c r="A1353" s="80" t="s">
        <v>100</v>
      </c>
      <c r="B1353" s="80" t="s">
        <v>26</v>
      </c>
      <c r="C1353" s="80" t="s">
        <v>27</v>
      </c>
      <c r="D1353" s="80" t="s">
        <v>102</v>
      </c>
      <c r="E1353" s="80" t="s">
        <v>103</v>
      </c>
      <c r="F1353" s="80" t="s">
        <v>104</v>
      </c>
      <c r="G1353" s="80" t="s">
        <v>3051</v>
      </c>
      <c r="H1353" s="80" t="s">
        <v>8157</v>
      </c>
      <c r="I1353" s="80" t="s">
        <v>8158</v>
      </c>
      <c r="J1353" s="80">
        <v>22</v>
      </c>
      <c r="K1353" s="80">
        <v>12</v>
      </c>
      <c r="L1353" s="80">
        <v>2018</v>
      </c>
      <c r="M1353" s="76">
        <f t="shared" si="21"/>
        <v>43456</v>
      </c>
      <c r="N1353" s="80" t="s">
        <v>3206</v>
      </c>
      <c r="O1353" s="80">
        <v>19</v>
      </c>
      <c r="P1353" s="80" t="s">
        <v>4506</v>
      </c>
      <c r="Q1353" s="82" t="s">
        <v>4456</v>
      </c>
      <c r="R1353" s="82" t="s">
        <v>4507</v>
      </c>
      <c r="S1353" s="82" t="s">
        <v>4508</v>
      </c>
      <c r="T1353" s="82" t="s">
        <v>4456</v>
      </c>
      <c r="U1353" s="82" t="s">
        <v>4457</v>
      </c>
      <c r="V1353" s="82" t="s">
        <v>4457</v>
      </c>
      <c r="W1353" s="82" t="s">
        <v>173</v>
      </c>
      <c r="X1353" s="82" t="s">
        <v>4515</v>
      </c>
      <c r="Y1353" s="82" t="s">
        <v>4456</v>
      </c>
      <c r="Z1353" s="80" t="str">
        <f>IF(OR(R:R="",S:S=""),"Missing",IF(OR(S:S="Both EC and Condoms",S:S="Condom",S:S="EC"),"Yes",IF(AND(R:R&lt;&gt;"0: No Method",R:R&lt;&gt;"6: EC",R:R&lt;&gt;"5: Condoms"),"Yes","No")))</f>
        <v>No</v>
      </c>
      <c r="AA13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53" s="80" t="str">
        <f>IF(W:W="Pregnant","Pregnant",IF(AND(Z:Z="No",AA:AA="Yes"),"Adopter",IF(Z:Z="Yes","Continuing User",IF(AND(Z:Z="No",AA:AA="No"),"Non-user","Missing"))))</f>
        <v>Adopter</v>
      </c>
      <c r="AC1353" s="80">
        <f>VLOOKUP(N1353,Registration!O:P,2,FALSE)</f>
        <v>19</v>
      </c>
    </row>
    <row r="1354" spans="1:29" s="80" customFormat="1" ht="23.1" customHeight="1">
      <c r="A1354" s="80" t="s">
        <v>100</v>
      </c>
      <c r="B1354" s="80" t="s">
        <v>26</v>
      </c>
      <c r="C1354" s="80" t="s">
        <v>27</v>
      </c>
      <c r="D1354" s="80" t="s">
        <v>102</v>
      </c>
      <c r="E1354" s="80" t="s">
        <v>103</v>
      </c>
      <c r="F1354" s="80" t="s">
        <v>104</v>
      </c>
      <c r="G1354" s="80" t="s">
        <v>3051</v>
      </c>
      <c r="H1354" s="80" t="s">
        <v>8154</v>
      </c>
      <c r="I1354" s="80" t="s">
        <v>8155</v>
      </c>
      <c r="J1354" s="80">
        <v>22</v>
      </c>
      <c r="K1354" s="80">
        <v>12</v>
      </c>
      <c r="L1354" s="80">
        <v>2018</v>
      </c>
      <c r="M1354" s="76">
        <f t="shared" si="21"/>
        <v>43456</v>
      </c>
      <c r="N1354" s="80" t="s">
        <v>3220</v>
      </c>
      <c r="O1354" s="80">
        <v>19</v>
      </c>
      <c r="P1354" s="80" t="s">
        <v>4506</v>
      </c>
      <c r="Q1354" s="82" t="s">
        <v>4456</v>
      </c>
      <c r="R1354" s="82" t="s">
        <v>4507</v>
      </c>
      <c r="S1354" s="82" t="s">
        <v>4508</v>
      </c>
      <c r="T1354" s="82" t="s">
        <v>4457</v>
      </c>
      <c r="U1354" s="82" t="s">
        <v>4457</v>
      </c>
      <c r="V1354" s="82" t="s">
        <v>4457</v>
      </c>
      <c r="W1354" s="82" t="s">
        <v>173</v>
      </c>
      <c r="X1354" s="82" t="s">
        <v>4507</v>
      </c>
      <c r="Y1354" s="82" t="s">
        <v>4457</v>
      </c>
      <c r="Z1354" s="80" t="str">
        <f>IF(OR(R:R="",S:S=""),"Missing",IF(OR(S:S="Both EC and Condoms",S:S="Condom",S:S="EC"),"Yes",IF(AND(R:R&lt;&gt;"0: No Method",R:R&lt;&gt;"6: EC",R:R&lt;&gt;"5: Condoms"),"Yes","No")))</f>
        <v>No</v>
      </c>
      <c r="AA13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54" s="80" t="s">
        <v>4509</v>
      </c>
      <c r="AC1354" s="80">
        <f>VLOOKUP(N1354,Registration!O:P,2,FALSE)</f>
        <v>19</v>
      </c>
    </row>
    <row r="1355" spans="1:29" s="80" customFormat="1" ht="23.1" customHeight="1">
      <c r="A1355" s="80" t="s">
        <v>100</v>
      </c>
      <c r="B1355" s="80" t="s">
        <v>26</v>
      </c>
      <c r="C1355" s="80" t="s">
        <v>27</v>
      </c>
      <c r="D1355" s="80" t="s">
        <v>102</v>
      </c>
      <c r="E1355" s="80" t="s">
        <v>103</v>
      </c>
      <c r="F1355" s="80" t="s">
        <v>104</v>
      </c>
      <c r="G1355" s="80" t="s">
        <v>3051</v>
      </c>
      <c r="H1355" s="80" t="s">
        <v>8157</v>
      </c>
      <c r="I1355" s="80" t="s">
        <v>8158</v>
      </c>
      <c r="J1355" s="80">
        <v>22</v>
      </c>
      <c r="K1355" s="80">
        <v>12</v>
      </c>
      <c r="L1355" s="80">
        <v>2018</v>
      </c>
      <c r="M1355" s="76">
        <f t="shared" si="21"/>
        <v>43456</v>
      </c>
      <c r="N1355" s="80" t="s">
        <v>3212</v>
      </c>
      <c r="O1355" s="80">
        <v>19</v>
      </c>
      <c r="P1355" s="80" t="s">
        <v>4506</v>
      </c>
      <c r="Q1355" s="82" t="s">
        <v>4456</v>
      </c>
      <c r="R1355" s="82" t="s">
        <v>4507</v>
      </c>
      <c r="S1355" s="82" t="s">
        <v>4508</v>
      </c>
      <c r="T1355" s="82" t="s">
        <v>4456</v>
      </c>
      <c r="U1355" s="82" t="s">
        <v>4457</v>
      </c>
      <c r="V1355" s="82" t="s">
        <v>4457</v>
      </c>
      <c r="W1355" s="82" t="s">
        <v>173</v>
      </c>
      <c r="X1355" s="82" t="s">
        <v>4522</v>
      </c>
      <c r="Y1355" s="82" t="s">
        <v>4456</v>
      </c>
      <c r="Z1355" s="80" t="str">
        <f>IF(OR(R:R="",S:S=""),"Missing",IF(OR(S:S="Both EC and Condoms",S:S="Condom",S:S="EC"),"Yes",IF(AND(R:R&lt;&gt;"0: No Method",R:R&lt;&gt;"6: EC",R:R&lt;&gt;"5: Condoms"),"Yes","No")))</f>
        <v>No</v>
      </c>
      <c r="AA13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55" s="80" t="str">
        <f>IF(W:W="Pregnant","Pregnant",IF(AND(Z:Z="No",AA:AA="Yes"),"Adopter",IF(Z:Z="Yes","Continuing User",IF(AND(Z:Z="No",AA:AA="No"),"Non-user","Missing"))))</f>
        <v>Adopter</v>
      </c>
      <c r="AC1355" s="80">
        <f>VLOOKUP(N1355,Registration!O:P,2,FALSE)</f>
        <v>19</v>
      </c>
    </row>
    <row r="1356" spans="1:29" s="80" customFormat="1" ht="23.1" customHeight="1">
      <c r="A1356" s="80" t="s">
        <v>100</v>
      </c>
      <c r="B1356" s="80" t="s">
        <v>26</v>
      </c>
      <c r="C1356" s="80" t="s">
        <v>27</v>
      </c>
      <c r="D1356" s="80" t="s">
        <v>102</v>
      </c>
      <c r="E1356" s="80" t="s">
        <v>103</v>
      </c>
      <c r="F1356" s="80" t="s">
        <v>104</v>
      </c>
      <c r="G1356" s="80" t="s">
        <v>3051</v>
      </c>
      <c r="H1356" s="80" t="s">
        <v>8154</v>
      </c>
      <c r="I1356" s="80" t="s">
        <v>8155</v>
      </c>
      <c r="J1356" s="80">
        <v>22</v>
      </c>
      <c r="K1356" s="80">
        <v>12</v>
      </c>
      <c r="L1356" s="80">
        <v>2018</v>
      </c>
      <c r="M1356" s="76">
        <f t="shared" si="21"/>
        <v>43456</v>
      </c>
      <c r="N1356" s="80" t="s">
        <v>3226</v>
      </c>
      <c r="O1356" s="80">
        <v>16</v>
      </c>
      <c r="P1356" s="80" t="s">
        <v>4506</v>
      </c>
      <c r="Q1356" s="82" t="s">
        <v>4456</v>
      </c>
      <c r="R1356" s="82" t="s">
        <v>4507</v>
      </c>
      <c r="S1356" s="82" t="s">
        <v>4508</v>
      </c>
      <c r="T1356" s="82" t="s">
        <v>4457</v>
      </c>
      <c r="U1356" s="82" t="s">
        <v>4457</v>
      </c>
      <c r="V1356" s="82" t="s">
        <v>4457</v>
      </c>
      <c r="W1356" s="82" t="s">
        <v>173</v>
      </c>
      <c r="X1356" s="82" t="s">
        <v>4507</v>
      </c>
      <c r="Y1356" s="82" t="s">
        <v>4457</v>
      </c>
      <c r="Z1356" s="80" t="str">
        <f>IF(OR(R:R="",S:S=""),"Missing",IF(OR(S:S="Both EC and Condoms",S:S="Condom",S:S="EC"),"Yes",IF(AND(R:R&lt;&gt;"0: No Method",R:R&lt;&gt;"6: EC",R:R&lt;&gt;"5: Condoms"),"Yes","No")))</f>
        <v>No</v>
      </c>
      <c r="AA13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56" s="80" t="s">
        <v>4509</v>
      </c>
      <c r="AC1356" s="80">
        <f>VLOOKUP(N1356,Registration!O:P,2,FALSE)</f>
        <v>16</v>
      </c>
    </row>
    <row r="1357" spans="1:29" s="80" customFormat="1" ht="23.1" customHeight="1">
      <c r="A1357" s="80" t="s">
        <v>100</v>
      </c>
      <c r="B1357" s="80" t="s">
        <v>26</v>
      </c>
      <c r="C1357" s="80" t="s">
        <v>27</v>
      </c>
      <c r="D1357" s="80" t="s">
        <v>102</v>
      </c>
      <c r="E1357" s="80" t="s">
        <v>103</v>
      </c>
      <c r="F1357" s="80" t="s">
        <v>104</v>
      </c>
      <c r="G1357" s="80" t="s">
        <v>3051</v>
      </c>
      <c r="H1357" s="80" t="s">
        <v>8154</v>
      </c>
      <c r="I1357" s="80" t="s">
        <v>8155</v>
      </c>
      <c r="J1357" s="80">
        <v>22</v>
      </c>
      <c r="K1357" s="80">
        <v>12</v>
      </c>
      <c r="L1357" s="80">
        <v>2018</v>
      </c>
      <c r="M1357" s="76">
        <f t="shared" si="21"/>
        <v>43456</v>
      </c>
      <c r="N1357" s="80" t="s">
        <v>3224</v>
      </c>
      <c r="O1357" s="80">
        <v>18</v>
      </c>
      <c r="P1357" s="80" t="s">
        <v>4506</v>
      </c>
      <c r="Q1357" s="82" t="s">
        <v>4456</v>
      </c>
      <c r="R1357" s="82" t="s">
        <v>4507</v>
      </c>
      <c r="S1357" s="82" t="s">
        <v>4508</v>
      </c>
      <c r="T1357" s="82" t="s">
        <v>4457</v>
      </c>
      <c r="U1357" s="82" t="s">
        <v>4457</v>
      </c>
      <c r="V1357" s="82" t="s">
        <v>4457</v>
      </c>
      <c r="W1357" s="82" t="s">
        <v>173</v>
      </c>
      <c r="X1357" s="82" t="s">
        <v>4507</v>
      </c>
      <c r="Y1357" s="82" t="s">
        <v>4457</v>
      </c>
      <c r="Z1357" s="80" t="str">
        <f>IF(OR(R:R="",S:S=""),"Missing",IF(OR(S:S="Both EC and Condoms",S:S="Condom",S:S="EC"),"Yes",IF(AND(R:R&lt;&gt;"0: No Method",R:R&lt;&gt;"6: EC",R:R&lt;&gt;"5: Condoms"),"Yes","No")))</f>
        <v>No</v>
      </c>
      <c r="AA13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57" s="80" t="s">
        <v>4509</v>
      </c>
      <c r="AC1357" s="80">
        <f>VLOOKUP(N1357,Registration!O:P,2,FALSE)</f>
        <v>18</v>
      </c>
    </row>
    <row r="1358" spans="1:29" s="80" customFormat="1" ht="23.1" customHeight="1">
      <c r="A1358" s="80" t="s">
        <v>100</v>
      </c>
      <c r="B1358" s="80" t="s">
        <v>26</v>
      </c>
      <c r="C1358" s="80" t="s">
        <v>27</v>
      </c>
      <c r="D1358" s="80" t="s">
        <v>102</v>
      </c>
      <c r="E1358" s="80" t="s">
        <v>103</v>
      </c>
      <c r="F1358" s="80" t="s">
        <v>104</v>
      </c>
      <c r="G1358" s="80" t="s">
        <v>3051</v>
      </c>
      <c r="H1358" s="80" t="s">
        <v>8154</v>
      </c>
      <c r="I1358" s="80" t="s">
        <v>8155</v>
      </c>
      <c r="J1358" s="80">
        <v>22</v>
      </c>
      <c r="K1358" s="80">
        <v>12</v>
      </c>
      <c r="L1358" s="80">
        <v>2018</v>
      </c>
      <c r="M1358" s="76">
        <f t="shared" si="21"/>
        <v>43456</v>
      </c>
      <c r="N1358" s="80" t="s">
        <v>3214</v>
      </c>
      <c r="O1358" s="80">
        <v>19</v>
      </c>
      <c r="P1358" s="80" t="s">
        <v>4506</v>
      </c>
      <c r="Q1358" s="82" t="s">
        <v>4456</v>
      </c>
      <c r="R1358" s="82" t="s">
        <v>4507</v>
      </c>
      <c r="S1358" s="82" t="s">
        <v>4508</v>
      </c>
      <c r="T1358" s="82" t="s">
        <v>4457</v>
      </c>
      <c r="U1358" s="82" t="s">
        <v>4457</v>
      </c>
      <c r="V1358" s="82" t="s">
        <v>4457</v>
      </c>
      <c r="W1358" s="82" t="s">
        <v>173</v>
      </c>
      <c r="X1358" s="82" t="s">
        <v>4507</v>
      </c>
      <c r="Y1358" s="82" t="s">
        <v>4457</v>
      </c>
      <c r="Z1358" s="80" t="str">
        <f>IF(OR(R:R="",S:S=""),"Missing",IF(OR(S:S="Both EC and Condoms",S:S="Condom",S:S="EC"),"Yes",IF(AND(R:R&lt;&gt;"0: No Method",R:R&lt;&gt;"6: EC",R:R&lt;&gt;"5: Condoms"),"Yes","No")))</f>
        <v>No</v>
      </c>
      <c r="AA13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58" s="80" t="s">
        <v>4509</v>
      </c>
      <c r="AC1358" s="80">
        <f>VLOOKUP(N1358,Registration!O:P,2,FALSE)</f>
        <v>19</v>
      </c>
    </row>
    <row r="1359" spans="1:29" s="80" customFormat="1" ht="23.1" customHeight="1">
      <c r="A1359" s="80" t="s">
        <v>100</v>
      </c>
      <c r="B1359" s="80" t="s">
        <v>26</v>
      </c>
      <c r="C1359" s="80" t="s">
        <v>27</v>
      </c>
      <c r="D1359" s="80" t="s">
        <v>102</v>
      </c>
      <c r="E1359" s="80" t="s">
        <v>103</v>
      </c>
      <c r="F1359" s="80" t="s">
        <v>104</v>
      </c>
      <c r="G1359" s="80" t="s">
        <v>3051</v>
      </c>
      <c r="H1359" s="80" t="s">
        <v>8157</v>
      </c>
      <c r="I1359" s="80" t="s">
        <v>8158</v>
      </c>
      <c r="J1359" s="80">
        <v>22</v>
      </c>
      <c r="K1359" s="80">
        <v>12</v>
      </c>
      <c r="L1359" s="80">
        <v>2018</v>
      </c>
      <c r="M1359" s="76">
        <f t="shared" si="21"/>
        <v>43456</v>
      </c>
      <c r="N1359" s="80" t="s">
        <v>3228</v>
      </c>
      <c r="O1359" s="80">
        <v>18</v>
      </c>
      <c r="P1359" s="80" t="s">
        <v>4506</v>
      </c>
      <c r="Q1359" s="82" t="s">
        <v>4456</v>
      </c>
      <c r="R1359" s="82" t="s">
        <v>4507</v>
      </c>
      <c r="S1359" s="82" t="s">
        <v>4508</v>
      </c>
      <c r="T1359" s="82" t="s">
        <v>4456</v>
      </c>
      <c r="U1359" s="82" t="s">
        <v>4457</v>
      </c>
      <c r="V1359" s="82" t="s">
        <v>4457</v>
      </c>
      <c r="W1359" s="82" t="s">
        <v>173</v>
      </c>
      <c r="X1359" s="80" t="s">
        <v>4518</v>
      </c>
      <c r="Y1359" s="82" t="s">
        <v>4456</v>
      </c>
      <c r="Z1359" s="80" t="str">
        <f>IF(OR(R:R="",S:S=""),"Missing",IF(OR(S:S="Both EC and Condoms",S:S="Condom",S:S="EC"),"Yes",IF(AND(R:R&lt;&gt;"0: No Method",R:R&lt;&gt;"6: EC",R:R&lt;&gt;"5: Condoms"),"Yes","No")))</f>
        <v>No</v>
      </c>
      <c r="AA13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59" s="80" t="str">
        <f>IF(W:W="Pregnant","Pregnant",IF(AND(Z:Z="No",AA:AA="Yes"),"Adopter",IF(Z:Z="Yes","Continuing User",IF(AND(Z:Z="No",AA:AA="No"),"Non-user","Missing"))))</f>
        <v>Adopter</v>
      </c>
      <c r="AC1359" s="80">
        <f>VLOOKUP(N1359,Registration!O:P,2,FALSE)</f>
        <v>18</v>
      </c>
    </row>
    <row r="1360" spans="1:29" s="80" customFormat="1" ht="23.1" customHeight="1">
      <c r="A1360" s="80" t="s">
        <v>100</v>
      </c>
      <c r="B1360" s="80" t="s">
        <v>26</v>
      </c>
      <c r="C1360" s="80" t="s">
        <v>27</v>
      </c>
      <c r="D1360" s="80" t="s">
        <v>102</v>
      </c>
      <c r="E1360" s="80" t="s">
        <v>103</v>
      </c>
      <c r="F1360" s="80" t="s">
        <v>104</v>
      </c>
      <c r="G1360" s="80" t="s">
        <v>3051</v>
      </c>
      <c r="H1360" s="80" t="s">
        <v>8154</v>
      </c>
      <c r="I1360" s="80" t="s">
        <v>8155</v>
      </c>
      <c r="J1360" s="80">
        <v>22</v>
      </c>
      <c r="K1360" s="80">
        <v>12</v>
      </c>
      <c r="L1360" s="80">
        <v>2018</v>
      </c>
      <c r="M1360" s="76">
        <f t="shared" si="21"/>
        <v>43456</v>
      </c>
      <c r="N1360" s="80" t="s">
        <v>3106</v>
      </c>
      <c r="O1360" s="80">
        <v>16</v>
      </c>
      <c r="P1360" s="80" t="s">
        <v>4506</v>
      </c>
      <c r="Q1360" s="82" t="s">
        <v>4456</v>
      </c>
      <c r="R1360" s="82" t="s">
        <v>4507</v>
      </c>
      <c r="S1360" s="82" t="s">
        <v>4508</v>
      </c>
      <c r="T1360" s="82" t="s">
        <v>4457</v>
      </c>
      <c r="U1360" s="82" t="s">
        <v>4457</v>
      </c>
      <c r="V1360" s="82" t="s">
        <v>4457</v>
      </c>
      <c r="W1360" s="82" t="s">
        <v>173</v>
      </c>
      <c r="X1360" s="82" t="s">
        <v>4507</v>
      </c>
      <c r="Y1360" s="82" t="s">
        <v>4457</v>
      </c>
      <c r="Z1360" s="80" t="str">
        <f>IF(OR(R:R="",S:S=""),"Missing",IF(OR(S:S="Both EC and Condoms",S:S="Condom",S:S="EC"),"Yes",IF(AND(R:R&lt;&gt;"0: No Method",R:R&lt;&gt;"6: EC",R:R&lt;&gt;"5: Condoms"),"Yes","No")))</f>
        <v>No</v>
      </c>
      <c r="AA13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60" s="80" t="s">
        <v>4509</v>
      </c>
      <c r="AC1360" s="80">
        <f>VLOOKUP(N1360,Registration!O:P,2,FALSE)</f>
        <v>16</v>
      </c>
    </row>
    <row r="1361" spans="1:29" s="80" customFormat="1" ht="23.1" customHeight="1">
      <c r="A1361" s="80" t="s">
        <v>100</v>
      </c>
      <c r="B1361" s="80" t="s">
        <v>26</v>
      </c>
      <c r="C1361" s="80" t="s">
        <v>27</v>
      </c>
      <c r="D1361" s="80" t="s">
        <v>102</v>
      </c>
      <c r="E1361" s="80" t="s">
        <v>103</v>
      </c>
      <c r="F1361" s="80" t="s">
        <v>104</v>
      </c>
      <c r="G1361" s="80" t="s">
        <v>3051</v>
      </c>
      <c r="H1361" s="80" t="s">
        <v>8154</v>
      </c>
      <c r="I1361" s="80" t="s">
        <v>8155</v>
      </c>
      <c r="J1361" s="80">
        <v>22</v>
      </c>
      <c r="K1361" s="80">
        <v>12</v>
      </c>
      <c r="L1361" s="80">
        <v>2018</v>
      </c>
      <c r="M1361" s="76">
        <f t="shared" si="21"/>
        <v>43456</v>
      </c>
      <c r="N1361" s="80" t="s">
        <v>3230</v>
      </c>
      <c r="O1361" s="80">
        <v>18</v>
      </c>
      <c r="P1361" s="80" t="s">
        <v>4506</v>
      </c>
      <c r="Q1361" s="82" t="s">
        <v>4456</v>
      </c>
      <c r="R1361" s="82" t="s">
        <v>4507</v>
      </c>
      <c r="S1361" s="82" t="s">
        <v>4508</v>
      </c>
      <c r="T1361" s="82" t="s">
        <v>4457</v>
      </c>
      <c r="U1361" s="82" t="s">
        <v>4457</v>
      </c>
      <c r="V1361" s="82" t="s">
        <v>4457</v>
      </c>
      <c r="W1361" s="82" t="s">
        <v>173</v>
      </c>
      <c r="X1361" s="82" t="s">
        <v>4507</v>
      </c>
      <c r="Y1361" s="82" t="s">
        <v>4457</v>
      </c>
      <c r="Z1361" s="80" t="str">
        <f>IF(OR(R:R="",S:S=""),"Missing",IF(OR(S:S="Both EC and Condoms",S:S="Condom",S:S="EC"),"Yes",IF(AND(R:R&lt;&gt;"0: No Method",R:R&lt;&gt;"6: EC",R:R&lt;&gt;"5: Condoms"),"Yes","No")))</f>
        <v>No</v>
      </c>
      <c r="AA13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61" s="80" t="s">
        <v>4509</v>
      </c>
      <c r="AC1361" s="80">
        <f>VLOOKUP(N1361,Registration!O:P,2,FALSE)</f>
        <v>18</v>
      </c>
    </row>
    <row r="1362" spans="1:29" s="80" customFormat="1" ht="23.1" customHeight="1">
      <c r="A1362" s="80" t="s">
        <v>100</v>
      </c>
      <c r="B1362" s="80" t="s">
        <v>26</v>
      </c>
      <c r="C1362" s="80" t="s">
        <v>27</v>
      </c>
      <c r="D1362" s="80" t="s">
        <v>102</v>
      </c>
      <c r="E1362" s="80" t="s">
        <v>103</v>
      </c>
      <c r="F1362" s="80" t="s">
        <v>104</v>
      </c>
      <c r="G1362" s="80" t="s">
        <v>3051</v>
      </c>
      <c r="H1362" s="80" t="s">
        <v>8154</v>
      </c>
      <c r="I1362" s="80" t="s">
        <v>8155</v>
      </c>
      <c r="J1362" s="80">
        <v>22</v>
      </c>
      <c r="K1362" s="80">
        <v>12</v>
      </c>
      <c r="L1362" s="80">
        <v>2018</v>
      </c>
      <c r="M1362" s="76">
        <f t="shared" si="21"/>
        <v>43456</v>
      </c>
      <c r="N1362" s="80" t="s">
        <v>3232</v>
      </c>
      <c r="O1362" s="80">
        <v>16</v>
      </c>
      <c r="P1362" s="80" t="s">
        <v>4506</v>
      </c>
      <c r="Q1362" s="82" t="s">
        <v>4456</v>
      </c>
      <c r="R1362" s="82" t="s">
        <v>4507</v>
      </c>
      <c r="S1362" s="82" t="s">
        <v>4508</v>
      </c>
      <c r="T1362" s="82" t="s">
        <v>4457</v>
      </c>
      <c r="U1362" s="82" t="s">
        <v>4457</v>
      </c>
      <c r="V1362" s="82" t="s">
        <v>4457</v>
      </c>
      <c r="W1362" s="82" t="s">
        <v>173</v>
      </c>
      <c r="X1362" s="82" t="s">
        <v>4507</v>
      </c>
      <c r="Y1362" s="82" t="s">
        <v>4457</v>
      </c>
      <c r="Z1362" s="80" t="str">
        <f>IF(OR(R:R="",S:S=""),"Missing",IF(OR(S:S="Both EC and Condoms",S:S="Condom",S:S="EC"),"Yes",IF(AND(R:R&lt;&gt;"0: No Method",R:R&lt;&gt;"6: EC",R:R&lt;&gt;"5: Condoms"),"Yes","No")))</f>
        <v>No</v>
      </c>
      <c r="AA13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62" s="80" t="s">
        <v>4509</v>
      </c>
      <c r="AC1362" s="80">
        <f>VLOOKUP(N1362,Registration!O:P,2,FALSE)</f>
        <v>16</v>
      </c>
    </row>
    <row r="1363" spans="1:29" s="80" customFormat="1" ht="23.1" customHeight="1">
      <c r="A1363" s="80" t="s">
        <v>100</v>
      </c>
      <c r="B1363" s="80" t="s">
        <v>26</v>
      </c>
      <c r="C1363" s="80" t="s">
        <v>27</v>
      </c>
      <c r="D1363" s="80" t="s">
        <v>102</v>
      </c>
      <c r="E1363" s="80" t="s">
        <v>103</v>
      </c>
      <c r="F1363" s="80" t="s">
        <v>104</v>
      </c>
      <c r="G1363" s="80" t="s">
        <v>3051</v>
      </c>
      <c r="H1363" s="80" t="s">
        <v>8157</v>
      </c>
      <c r="I1363" s="80" t="s">
        <v>8158</v>
      </c>
      <c r="J1363" s="80">
        <v>22</v>
      </c>
      <c r="K1363" s="80">
        <v>12</v>
      </c>
      <c r="L1363" s="80">
        <v>2018</v>
      </c>
      <c r="M1363" s="76">
        <f t="shared" si="21"/>
        <v>43456</v>
      </c>
      <c r="N1363" s="80" t="s">
        <v>3250</v>
      </c>
      <c r="O1363" s="80">
        <v>19</v>
      </c>
      <c r="P1363" s="80" t="s">
        <v>4506</v>
      </c>
      <c r="Q1363" s="82" t="s">
        <v>4456</v>
      </c>
      <c r="R1363" s="82" t="s">
        <v>4507</v>
      </c>
      <c r="S1363" s="82" t="s">
        <v>4508</v>
      </c>
      <c r="T1363" s="82" t="s">
        <v>4456</v>
      </c>
      <c r="U1363" s="82" t="s">
        <v>4457</v>
      </c>
      <c r="V1363" s="82" t="s">
        <v>4457</v>
      </c>
      <c r="W1363" s="82" t="s">
        <v>173</v>
      </c>
      <c r="X1363" s="82" t="s">
        <v>4516</v>
      </c>
      <c r="Y1363" s="82" t="s">
        <v>4456</v>
      </c>
      <c r="Z1363" s="80" t="str">
        <f>IF(OR(R:R="",S:S=""),"Missing",IF(OR(S:S="Both EC and Condoms",S:S="Condom",S:S="EC"),"Yes",IF(AND(R:R&lt;&gt;"0: No Method",R:R&lt;&gt;"6: EC",R:R&lt;&gt;"5: Condoms"),"Yes","No")))</f>
        <v>No</v>
      </c>
      <c r="AA13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63" s="80" t="str">
        <f>IF(W:W="Pregnant","Pregnant",IF(AND(Z:Z="No",AA:AA="Yes"),"Adopter",IF(Z:Z="Yes","Continuing User",IF(AND(Z:Z="No",AA:AA="No"),"Non-user","Missing"))))</f>
        <v>Adopter</v>
      </c>
      <c r="AC1363" s="80">
        <f>VLOOKUP(N1363,Registration!O:P,2,FALSE)</f>
        <v>19</v>
      </c>
    </row>
    <row r="1364" spans="1:29" s="80" customFormat="1" ht="23.1" customHeight="1">
      <c r="A1364" s="80" t="s">
        <v>100</v>
      </c>
      <c r="B1364" s="80" t="s">
        <v>26</v>
      </c>
      <c r="C1364" s="80" t="s">
        <v>27</v>
      </c>
      <c r="D1364" s="80" t="s">
        <v>102</v>
      </c>
      <c r="E1364" s="80" t="s">
        <v>103</v>
      </c>
      <c r="F1364" s="80" t="s">
        <v>104</v>
      </c>
      <c r="G1364" s="80" t="s">
        <v>3051</v>
      </c>
      <c r="H1364" s="80" t="s">
        <v>8157</v>
      </c>
      <c r="I1364" s="80" t="s">
        <v>8158</v>
      </c>
      <c r="J1364" s="80">
        <v>22</v>
      </c>
      <c r="K1364" s="80">
        <v>12</v>
      </c>
      <c r="L1364" s="80">
        <v>2018</v>
      </c>
      <c r="M1364" s="76">
        <f t="shared" si="21"/>
        <v>43456</v>
      </c>
      <c r="N1364" s="80" t="s">
        <v>3239</v>
      </c>
      <c r="O1364" s="80">
        <v>19</v>
      </c>
      <c r="P1364" s="80" t="s">
        <v>4506</v>
      </c>
      <c r="Q1364" s="82" t="s">
        <v>4456</v>
      </c>
      <c r="R1364" s="82" t="s">
        <v>4507</v>
      </c>
      <c r="S1364" s="82" t="s">
        <v>4508</v>
      </c>
      <c r="T1364" s="82" t="s">
        <v>4456</v>
      </c>
      <c r="U1364" s="82" t="s">
        <v>4457</v>
      </c>
      <c r="V1364" s="82" t="s">
        <v>4457</v>
      </c>
      <c r="W1364" s="82" t="s">
        <v>173</v>
      </c>
      <c r="X1364" s="82" t="s">
        <v>4522</v>
      </c>
      <c r="Y1364" s="82" t="s">
        <v>4456</v>
      </c>
      <c r="Z1364" s="80" t="str">
        <f>IF(OR(R:R="",S:S=""),"Missing",IF(OR(S:S="Both EC and Condoms",S:S="Condom",S:S="EC"),"Yes",IF(AND(R:R&lt;&gt;"0: No Method",R:R&lt;&gt;"6: EC",R:R&lt;&gt;"5: Condoms"),"Yes","No")))</f>
        <v>No</v>
      </c>
      <c r="AA13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64" s="80" t="str">
        <f>IF(W:W="Pregnant","Pregnant",IF(AND(Z:Z="No",AA:AA="Yes"),"Adopter",IF(Z:Z="Yes","Continuing User",IF(AND(Z:Z="No",AA:AA="No"),"Non-user","Missing"))))</f>
        <v>Adopter</v>
      </c>
      <c r="AC1364" s="80">
        <f>VLOOKUP(N1364,Registration!O:P,2,FALSE)</f>
        <v>19</v>
      </c>
    </row>
    <row r="1365" spans="1:29" s="80" customFormat="1" ht="23.1" customHeight="1">
      <c r="A1365" s="80" t="s">
        <v>100</v>
      </c>
      <c r="B1365" s="80" t="s">
        <v>26</v>
      </c>
      <c r="C1365" s="80" t="s">
        <v>27</v>
      </c>
      <c r="D1365" s="80" t="s">
        <v>102</v>
      </c>
      <c r="E1365" s="80" t="s">
        <v>103</v>
      </c>
      <c r="F1365" s="80" t="s">
        <v>104</v>
      </c>
      <c r="G1365" s="80" t="s">
        <v>3051</v>
      </c>
      <c r="H1365" s="80" t="s">
        <v>8154</v>
      </c>
      <c r="I1365" s="80" t="s">
        <v>8155</v>
      </c>
      <c r="J1365" s="80">
        <v>22</v>
      </c>
      <c r="K1365" s="80">
        <v>12</v>
      </c>
      <c r="L1365" s="80">
        <v>2018</v>
      </c>
      <c r="M1365" s="76">
        <f t="shared" si="21"/>
        <v>43456</v>
      </c>
      <c r="N1365" s="80" t="s">
        <v>3243</v>
      </c>
      <c r="O1365" s="80">
        <v>18</v>
      </c>
      <c r="P1365" s="80" t="s">
        <v>4506</v>
      </c>
      <c r="Q1365" s="82" t="s">
        <v>4456</v>
      </c>
      <c r="R1365" s="82" t="s">
        <v>4507</v>
      </c>
      <c r="S1365" s="82" t="s">
        <v>4508</v>
      </c>
      <c r="T1365" s="82" t="s">
        <v>4457</v>
      </c>
      <c r="U1365" s="82" t="s">
        <v>4457</v>
      </c>
      <c r="V1365" s="82" t="s">
        <v>4457</v>
      </c>
      <c r="W1365" s="82" t="s">
        <v>173</v>
      </c>
      <c r="X1365" s="82" t="s">
        <v>4507</v>
      </c>
      <c r="Y1365" s="82" t="s">
        <v>4457</v>
      </c>
      <c r="Z1365" s="80" t="str">
        <f>IF(OR(R:R="",S:S=""),"Missing",IF(OR(S:S="Both EC and Condoms",S:S="Condom",S:S="EC"),"Yes",IF(AND(R:R&lt;&gt;"0: No Method",R:R&lt;&gt;"6: EC",R:R&lt;&gt;"5: Condoms"),"Yes","No")))</f>
        <v>No</v>
      </c>
      <c r="AA13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65" s="80" t="s">
        <v>4509</v>
      </c>
      <c r="AC1365" s="80">
        <f>VLOOKUP(N1365,Registration!O:P,2,FALSE)</f>
        <v>18</v>
      </c>
    </row>
    <row r="1366" spans="1:29" s="80" customFormat="1" ht="23.1" customHeight="1">
      <c r="A1366" s="80" t="s">
        <v>100</v>
      </c>
      <c r="B1366" s="80" t="s">
        <v>26</v>
      </c>
      <c r="C1366" s="80" t="s">
        <v>27</v>
      </c>
      <c r="D1366" s="80" t="s">
        <v>102</v>
      </c>
      <c r="E1366" s="80" t="s">
        <v>103</v>
      </c>
      <c r="F1366" s="80" t="s">
        <v>104</v>
      </c>
      <c r="G1366" s="80" t="s">
        <v>3051</v>
      </c>
      <c r="H1366" s="80" t="s">
        <v>8157</v>
      </c>
      <c r="I1366" s="80" t="s">
        <v>8158</v>
      </c>
      <c r="J1366" s="80">
        <v>22</v>
      </c>
      <c r="K1366" s="80">
        <v>12</v>
      </c>
      <c r="L1366" s="80">
        <v>2018</v>
      </c>
      <c r="M1366" s="76">
        <f t="shared" si="21"/>
        <v>43456</v>
      </c>
      <c r="N1366" s="80" t="s">
        <v>3248</v>
      </c>
      <c r="O1366" s="80">
        <v>19</v>
      </c>
      <c r="P1366" s="80" t="s">
        <v>4506</v>
      </c>
      <c r="Q1366" s="82" t="s">
        <v>4456</v>
      </c>
      <c r="R1366" s="82" t="s">
        <v>4507</v>
      </c>
      <c r="S1366" s="82" t="s">
        <v>4508</v>
      </c>
      <c r="T1366" s="82" t="s">
        <v>4456</v>
      </c>
      <c r="U1366" s="82" t="s">
        <v>4457</v>
      </c>
      <c r="V1366" s="82" t="s">
        <v>4457</v>
      </c>
      <c r="W1366" s="82" t="s">
        <v>173</v>
      </c>
      <c r="X1366" s="82" t="s">
        <v>4522</v>
      </c>
      <c r="Y1366" s="82" t="s">
        <v>4456</v>
      </c>
      <c r="Z1366" s="80" t="str">
        <f>IF(OR(R:R="",S:S=""),"Missing",IF(OR(S:S="Both EC and Condoms",S:S="Condom",S:S="EC"),"Yes",IF(AND(R:R&lt;&gt;"0: No Method",R:R&lt;&gt;"6: EC",R:R&lt;&gt;"5: Condoms"),"Yes","No")))</f>
        <v>No</v>
      </c>
      <c r="AA13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66" s="80" t="str">
        <f>IF(W:W="Pregnant","Pregnant",IF(AND(Z:Z="No",AA:AA="Yes"),"Adopter",IF(Z:Z="Yes","Continuing User",IF(AND(Z:Z="No",AA:AA="No"),"Non-user","Missing"))))</f>
        <v>Adopter</v>
      </c>
      <c r="AC1366" s="80">
        <f>VLOOKUP(N1366,Registration!O:P,2,FALSE)</f>
        <v>19</v>
      </c>
    </row>
    <row r="1367" spans="1:29" s="80" customFormat="1" ht="23.1" customHeight="1">
      <c r="A1367" s="80" t="s">
        <v>100</v>
      </c>
      <c r="B1367" s="80" t="s">
        <v>26</v>
      </c>
      <c r="C1367" s="80" t="s">
        <v>27</v>
      </c>
      <c r="D1367" s="80" t="s">
        <v>102</v>
      </c>
      <c r="E1367" s="80" t="s">
        <v>103</v>
      </c>
      <c r="F1367" s="80" t="s">
        <v>104</v>
      </c>
      <c r="G1367" s="80" t="s">
        <v>3051</v>
      </c>
      <c r="H1367" s="80" t="s">
        <v>8157</v>
      </c>
      <c r="I1367" s="80" t="s">
        <v>8158</v>
      </c>
      <c r="J1367" s="80">
        <v>22</v>
      </c>
      <c r="K1367" s="80">
        <v>12</v>
      </c>
      <c r="L1367" s="80">
        <v>2018</v>
      </c>
      <c r="M1367" s="76">
        <f t="shared" si="21"/>
        <v>43456</v>
      </c>
      <c r="N1367" s="80" t="s">
        <v>3259</v>
      </c>
      <c r="O1367" s="80">
        <v>17</v>
      </c>
      <c r="P1367" s="80" t="s">
        <v>4506</v>
      </c>
      <c r="Q1367" s="82" t="s">
        <v>4456</v>
      </c>
      <c r="R1367" s="82" t="s">
        <v>4507</v>
      </c>
      <c r="S1367" s="82" t="s">
        <v>4508</v>
      </c>
      <c r="T1367" s="82" t="s">
        <v>4456</v>
      </c>
      <c r="U1367" s="82" t="s">
        <v>4456</v>
      </c>
      <c r="V1367" s="80" t="s">
        <v>4456</v>
      </c>
      <c r="W1367" s="82" t="s">
        <v>173</v>
      </c>
      <c r="X1367" s="80" t="s">
        <v>4518</v>
      </c>
      <c r="Y1367" s="82" t="s">
        <v>4456</v>
      </c>
      <c r="Z1367" s="80" t="str">
        <f>IF(OR(R:R="",S:S=""),"Missing",IF(OR(S:S="Both EC and Condoms",S:S="Condom",S:S="EC"),"Yes",IF(AND(R:R&lt;&gt;"0: No Method",R:R&lt;&gt;"6: EC",R:R&lt;&gt;"5: Condoms"),"Yes","No")))</f>
        <v>No</v>
      </c>
      <c r="AA13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67" s="80" t="str">
        <f>IF(W:W="Pregnant","Pregnant",IF(AND(Z:Z="No",AA:AA="Yes"),"Adopter",IF(Z:Z="Yes","Continuing User",IF(AND(Z:Z="No",AA:AA="No"),"Non-user","Missing"))))</f>
        <v>Adopter</v>
      </c>
      <c r="AC1367" s="80">
        <f>VLOOKUP(N1367,Registration!O:P,2,FALSE)</f>
        <v>17</v>
      </c>
    </row>
    <row r="1368" spans="1:29" s="80" customFormat="1" ht="23.1" customHeight="1">
      <c r="A1368" s="80" t="s">
        <v>100</v>
      </c>
      <c r="B1368" s="80" t="s">
        <v>26</v>
      </c>
      <c r="C1368" s="80" t="s">
        <v>27</v>
      </c>
      <c r="D1368" s="80" t="s">
        <v>102</v>
      </c>
      <c r="E1368" s="80" t="s">
        <v>103</v>
      </c>
      <c r="F1368" s="80" t="s">
        <v>104</v>
      </c>
      <c r="G1368" s="80" t="s">
        <v>3051</v>
      </c>
      <c r="H1368" s="80" t="s">
        <v>8154</v>
      </c>
      <c r="I1368" s="80" t="s">
        <v>8155</v>
      </c>
      <c r="J1368" s="80">
        <v>22</v>
      </c>
      <c r="K1368" s="80">
        <v>12</v>
      </c>
      <c r="L1368" s="80">
        <v>2018</v>
      </c>
      <c r="M1368" s="76">
        <f t="shared" si="21"/>
        <v>43456</v>
      </c>
      <c r="N1368" s="80" t="s">
        <v>3261</v>
      </c>
      <c r="O1368" s="80">
        <v>16</v>
      </c>
      <c r="P1368" s="80" t="s">
        <v>4506</v>
      </c>
      <c r="Q1368" s="82" t="s">
        <v>4456</v>
      </c>
      <c r="R1368" s="82" t="s">
        <v>4507</v>
      </c>
      <c r="S1368" s="82" t="s">
        <v>4508</v>
      </c>
      <c r="T1368" s="82" t="s">
        <v>4457</v>
      </c>
      <c r="U1368" s="82" t="s">
        <v>4457</v>
      </c>
      <c r="V1368" s="82" t="s">
        <v>4457</v>
      </c>
      <c r="W1368" s="82" t="s">
        <v>173</v>
      </c>
      <c r="X1368" s="82" t="s">
        <v>4507</v>
      </c>
      <c r="Y1368" s="82" t="s">
        <v>4457</v>
      </c>
      <c r="Z1368" s="80" t="str">
        <f>IF(OR(R:R="",S:S=""),"Missing",IF(OR(S:S="Both EC and Condoms",S:S="Condom",S:S="EC"),"Yes",IF(AND(R:R&lt;&gt;"0: No Method",R:R&lt;&gt;"6: EC",R:R&lt;&gt;"5: Condoms"),"Yes","No")))</f>
        <v>No</v>
      </c>
      <c r="AA13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368" s="80" t="s">
        <v>4509</v>
      </c>
      <c r="AC1368" s="80">
        <f>VLOOKUP(N1368,Registration!O:P,2,FALSE)</f>
        <v>16</v>
      </c>
    </row>
    <row r="1369" spans="1:29" s="80" customFormat="1" ht="23.1" customHeight="1">
      <c r="A1369" s="80" t="s">
        <v>100</v>
      </c>
      <c r="B1369" s="80" t="s">
        <v>26</v>
      </c>
      <c r="C1369" s="80" t="s">
        <v>27</v>
      </c>
      <c r="D1369" s="80" t="s">
        <v>102</v>
      </c>
      <c r="E1369" s="80" t="s">
        <v>103</v>
      </c>
      <c r="F1369" s="80" t="s">
        <v>104</v>
      </c>
      <c r="G1369" s="80" t="s">
        <v>3051</v>
      </c>
      <c r="H1369" s="80" t="s">
        <v>8157</v>
      </c>
      <c r="I1369" s="80" t="s">
        <v>8158</v>
      </c>
      <c r="J1369" s="80">
        <v>22</v>
      </c>
      <c r="K1369" s="80">
        <v>12</v>
      </c>
      <c r="L1369" s="80">
        <v>2018</v>
      </c>
      <c r="M1369" s="76">
        <f t="shared" si="21"/>
        <v>43456</v>
      </c>
      <c r="N1369" s="80" t="s">
        <v>3263</v>
      </c>
      <c r="O1369" s="80">
        <v>17</v>
      </c>
      <c r="P1369" s="80" t="s">
        <v>4506</v>
      </c>
      <c r="Q1369" s="82" t="s">
        <v>4456</v>
      </c>
      <c r="R1369" s="82" t="s">
        <v>4507</v>
      </c>
      <c r="S1369" s="82" t="s">
        <v>4508</v>
      </c>
      <c r="T1369" s="82" t="s">
        <v>4456</v>
      </c>
      <c r="U1369" s="82" t="s">
        <v>4456</v>
      </c>
      <c r="V1369" s="80" t="s">
        <v>4456</v>
      </c>
      <c r="W1369" s="82" t="s">
        <v>173</v>
      </c>
      <c r="X1369" s="80" t="s">
        <v>4518</v>
      </c>
      <c r="Y1369" s="82" t="s">
        <v>4456</v>
      </c>
      <c r="Z1369" s="80" t="str">
        <f>IF(OR(R:R="",S:S=""),"Missing",IF(OR(S:S="Both EC and Condoms",S:S="Condom",S:S="EC"),"Yes",IF(AND(R:R&lt;&gt;"0: No Method",R:R&lt;&gt;"6: EC",R:R&lt;&gt;"5: Condoms"),"Yes","No")))</f>
        <v>No</v>
      </c>
      <c r="AA13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69" s="80" t="str">
        <f>IF(W:W="Pregnant","Pregnant",IF(AND(Z:Z="No",AA:AA="Yes"),"Adopter",IF(Z:Z="Yes","Continuing User",IF(AND(Z:Z="No",AA:AA="No"),"Non-user","Missing"))))</f>
        <v>Adopter</v>
      </c>
      <c r="AC1369" s="80">
        <f>VLOOKUP(N1369,Registration!O:P,2,FALSE)</f>
        <v>17</v>
      </c>
    </row>
    <row r="1370" spans="1:29" s="80" customFormat="1" ht="23.1" customHeight="1">
      <c r="A1370" s="80" t="s">
        <v>100</v>
      </c>
      <c r="B1370" s="80" t="s">
        <v>26</v>
      </c>
      <c r="C1370" s="80" t="s">
        <v>27</v>
      </c>
      <c r="D1370" s="80" t="s">
        <v>102</v>
      </c>
      <c r="E1370" s="80" t="s">
        <v>103</v>
      </c>
      <c r="F1370" s="80" t="s">
        <v>104</v>
      </c>
      <c r="G1370" s="80" t="s">
        <v>3051</v>
      </c>
      <c r="H1370" s="80" t="s">
        <v>8157</v>
      </c>
      <c r="I1370" s="80" t="s">
        <v>8158</v>
      </c>
      <c r="J1370" s="80">
        <v>22</v>
      </c>
      <c r="K1370" s="80">
        <v>12</v>
      </c>
      <c r="L1370" s="80">
        <v>2018</v>
      </c>
      <c r="M1370" s="76">
        <f t="shared" si="21"/>
        <v>43456</v>
      </c>
      <c r="N1370" s="80" t="s">
        <v>3269</v>
      </c>
      <c r="O1370" s="80">
        <v>19</v>
      </c>
      <c r="P1370" s="80" t="s">
        <v>4506</v>
      </c>
      <c r="Q1370" s="82" t="s">
        <v>4456</v>
      </c>
      <c r="R1370" s="82" t="s">
        <v>4507</v>
      </c>
      <c r="S1370" s="82" t="s">
        <v>4508</v>
      </c>
      <c r="T1370" s="82" t="s">
        <v>4456</v>
      </c>
      <c r="U1370" s="82" t="s">
        <v>4457</v>
      </c>
      <c r="V1370" s="82" t="s">
        <v>4457</v>
      </c>
      <c r="W1370" s="82" t="s">
        <v>173</v>
      </c>
      <c r="X1370" s="82" t="s">
        <v>4521</v>
      </c>
      <c r="Y1370" s="82" t="s">
        <v>4456</v>
      </c>
      <c r="Z1370" s="80" t="str">
        <f>IF(OR(R:R="",S:S=""),"Missing",IF(OR(S:S="Both EC and Condoms",S:S="Condom",S:S="EC"),"Yes",IF(AND(R:R&lt;&gt;"0: No Method",R:R&lt;&gt;"6: EC",R:R&lt;&gt;"5: Condoms"),"Yes","No")))</f>
        <v>No</v>
      </c>
      <c r="AA13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70" s="80" t="str">
        <f>IF(W:W="Pregnant","Pregnant",IF(AND(Z:Z="No",AA:AA="Yes"),"Adopter",IF(Z:Z="Yes","Continuing User",IF(AND(Z:Z="No",AA:AA="No"),"Non-user","Missing"))))</f>
        <v>Adopter</v>
      </c>
      <c r="AC1370" s="80">
        <f>VLOOKUP(N1370,Registration!O:P,2,FALSE)</f>
        <v>19</v>
      </c>
    </row>
    <row r="1371" spans="1:29" s="80" customFormat="1" ht="23.1" customHeight="1">
      <c r="A1371" s="80" t="s">
        <v>100</v>
      </c>
      <c r="B1371" s="80" t="s">
        <v>26</v>
      </c>
      <c r="C1371" s="80" t="s">
        <v>27</v>
      </c>
      <c r="D1371" s="80" t="s">
        <v>102</v>
      </c>
      <c r="E1371" s="80" t="s">
        <v>103</v>
      </c>
      <c r="F1371" s="80" t="s">
        <v>104</v>
      </c>
      <c r="G1371" s="80" t="s">
        <v>3051</v>
      </c>
      <c r="H1371" s="80" t="s">
        <v>8157</v>
      </c>
      <c r="I1371" s="80" t="s">
        <v>8158</v>
      </c>
      <c r="J1371" s="80">
        <v>22</v>
      </c>
      <c r="K1371" s="80">
        <v>12</v>
      </c>
      <c r="L1371" s="80">
        <v>2018</v>
      </c>
      <c r="M1371" s="76">
        <f t="shared" si="21"/>
        <v>43456</v>
      </c>
      <c r="N1371" s="80" t="s">
        <v>3267</v>
      </c>
      <c r="O1371" s="80">
        <v>18</v>
      </c>
      <c r="P1371" s="80" t="s">
        <v>4506</v>
      </c>
      <c r="Q1371" s="82" t="s">
        <v>4456</v>
      </c>
      <c r="R1371" s="82" t="s">
        <v>4507</v>
      </c>
      <c r="S1371" s="82" t="s">
        <v>4508</v>
      </c>
      <c r="T1371" s="82" t="s">
        <v>4456</v>
      </c>
      <c r="U1371" s="82" t="s">
        <v>4457</v>
      </c>
      <c r="V1371" s="82" t="s">
        <v>4457</v>
      </c>
      <c r="W1371" s="82" t="s">
        <v>173</v>
      </c>
      <c r="X1371" s="80" t="s">
        <v>4518</v>
      </c>
      <c r="Y1371" s="82" t="s">
        <v>4456</v>
      </c>
      <c r="Z1371" s="80" t="str">
        <f>IF(OR(R:R="",S:S=""),"Missing",IF(OR(S:S="Both EC and Condoms",S:S="Condom",S:S="EC"),"Yes",IF(AND(R:R&lt;&gt;"0: No Method",R:R&lt;&gt;"6: EC",R:R&lt;&gt;"5: Condoms"),"Yes","No")))</f>
        <v>No</v>
      </c>
      <c r="AA13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71" s="80" t="str">
        <f>IF(W:W="Pregnant","Pregnant",IF(AND(Z:Z="No",AA:AA="Yes"),"Adopter",IF(Z:Z="Yes","Continuing User",IF(AND(Z:Z="No",AA:AA="No"),"Non-user","Missing"))))</f>
        <v>Adopter</v>
      </c>
      <c r="AC1371" s="80">
        <f>VLOOKUP(N1371,Registration!O:P,2,FALSE)</f>
        <v>18</v>
      </c>
    </row>
    <row r="1372" spans="1:29" s="80" customFormat="1" ht="23.1" customHeight="1">
      <c r="A1372" s="80" t="s">
        <v>100</v>
      </c>
      <c r="B1372" s="80" t="s">
        <v>26</v>
      </c>
      <c r="C1372" s="80" t="s">
        <v>27</v>
      </c>
      <c r="D1372" s="80" t="s">
        <v>102</v>
      </c>
      <c r="E1372" s="80" t="s">
        <v>103</v>
      </c>
      <c r="F1372" s="80" t="s">
        <v>104</v>
      </c>
      <c r="G1372" s="80" t="s">
        <v>3051</v>
      </c>
      <c r="H1372" s="80" t="s">
        <v>8157</v>
      </c>
      <c r="I1372" s="80" t="s">
        <v>8158</v>
      </c>
      <c r="J1372" s="80">
        <v>22</v>
      </c>
      <c r="K1372" s="80">
        <v>12</v>
      </c>
      <c r="L1372" s="80">
        <v>2018</v>
      </c>
      <c r="M1372" s="76">
        <f t="shared" si="21"/>
        <v>43456</v>
      </c>
      <c r="N1372" s="80" t="s">
        <v>3265</v>
      </c>
      <c r="O1372" s="80">
        <v>19</v>
      </c>
      <c r="P1372" s="80" t="s">
        <v>4506</v>
      </c>
      <c r="Q1372" s="82" t="s">
        <v>4456</v>
      </c>
      <c r="R1372" s="82" t="s">
        <v>4507</v>
      </c>
      <c r="S1372" s="82" t="s">
        <v>4508</v>
      </c>
      <c r="T1372" s="82" t="s">
        <v>4456</v>
      </c>
      <c r="U1372" s="82" t="s">
        <v>4457</v>
      </c>
      <c r="V1372" s="82" t="s">
        <v>4457</v>
      </c>
      <c r="W1372" s="82" t="s">
        <v>173</v>
      </c>
      <c r="X1372" s="80" t="s">
        <v>4518</v>
      </c>
      <c r="Y1372" s="82" t="s">
        <v>4456</v>
      </c>
      <c r="Z1372" s="80" t="str">
        <f>IF(OR(R:R="",S:S=""),"Missing",IF(OR(S:S="Both EC and Condoms",S:S="Condom",S:S="EC"),"Yes",IF(AND(R:R&lt;&gt;"0: No Method",R:R&lt;&gt;"6: EC",R:R&lt;&gt;"5: Condoms"),"Yes","No")))</f>
        <v>No</v>
      </c>
      <c r="AA13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72" s="80" t="str">
        <f>IF(W:W="Pregnant","Pregnant",IF(AND(Z:Z="No",AA:AA="Yes"),"Adopter",IF(Z:Z="Yes","Continuing User",IF(AND(Z:Z="No",AA:AA="No"),"Non-user","Missing"))))</f>
        <v>Adopter</v>
      </c>
      <c r="AC1372" s="80">
        <f>VLOOKUP(N1372,Registration!O:P,2,FALSE)</f>
        <v>19</v>
      </c>
    </row>
    <row r="1373" spans="1:29" s="80" customFormat="1" ht="23.1" customHeight="1">
      <c r="A1373" s="80" t="s">
        <v>1216</v>
      </c>
      <c r="B1373" s="80" t="s">
        <v>26</v>
      </c>
      <c r="C1373" s="80" t="s">
        <v>27</v>
      </c>
      <c r="D1373" s="82" t="s">
        <v>28</v>
      </c>
      <c r="E1373" s="80" t="s">
        <v>28</v>
      </c>
      <c r="F1373" s="80" t="s">
        <v>111</v>
      </c>
      <c r="G1373" s="80" t="s">
        <v>167</v>
      </c>
      <c r="H1373" s="80" t="s">
        <v>8159</v>
      </c>
      <c r="I1373" s="82" t="s">
        <v>8161</v>
      </c>
      <c r="J1373" s="80">
        <v>27</v>
      </c>
      <c r="K1373" s="80">
        <v>12</v>
      </c>
      <c r="L1373" s="80">
        <v>2018</v>
      </c>
      <c r="M1373" s="76">
        <f t="shared" si="21"/>
        <v>43461</v>
      </c>
      <c r="N1373" s="80" t="s">
        <v>1218</v>
      </c>
      <c r="O1373" s="80">
        <v>19</v>
      </c>
      <c r="P1373" s="82" t="s">
        <v>4506</v>
      </c>
      <c r="Q1373" s="82" t="s">
        <v>4456</v>
      </c>
      <c r="R1373" s="82" t="s">
        <v>4507</v>
      </c>
      <c r="S1373" s="82" t="s">
        <v>4508</v>
      </c>
      <c r="T1373" s="82" t="s">
        <v>4456</v>
      </c>
      <c r="U1373" s="82" t="s">
        <v>4457</v>
      </c>
      <c r="V1373" s="82" t="s">
        <v>4457</v>
      </c>
      <c r="W1373" s="82" t="s">
        <v>173</v>
      </c>
      <c r="X1373" s="82" t="s">
        <v>4516</v>
      </c>
      <c r="Y1373" s="82" t="s">
        <v>4456</v>
      </c>
      <c r="Z1373" s="80" t="str">
        <f>IF(OR(R:R="",S:S=""),"Missing",IF(OR(S:S="Both EC and Condoms",S:S="Condom",S:S="EC"),"Yes",IF(AND(R:R&lt;&gt;"0: No Method",R:R&lt;&gt;"6: EC",R:R&lt;&gt;"5: Condoms"),"Yes","No")))</f>
        <v>No</v>
      </c>
      <c r="AA13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73" s="80" t="str">
        <f>IF(W:W="Pregnant","Pregnant",IF(AND(Z:Z="No",AA:AA="Yes"),"Adopter",IF(Z:Z="Yes","Continuing User",IF(AND(Z:Z="No",AA:AA="No"),"Non-user","Missing"))))</f>
        <v>Adopter</v>
      </c>
      <c r="AC1373" s="80">
        <f>VLOOKUP(N1373,Registration!O:P,2,FALSE)</f>
        <v>19</v>
      </c>
    </row>
    <row r="1374" spans="1:29" s="80" customFormat="1" ht="23.1" customHeight="1">
      <c r="A1374" s="80" t="s">
        <v>1216</v>
      </c>
      <c r="B1374" s="80" t="s">
        <v>26</v>
      </c>
      <c r="C1374" s="80" t="s">
        <v>27</v>
      </c>
      <c r="D1374" s="82" t="s">
        <v>28</v>
      </c>
      <c r="E1374" s="80" t="s">
        <v>28</v>
      </c>
      <c r="F1374" s="80" t="s">
        <v>111</v>
      </c>
      <c r="G1374" s="80" t="s">
        <v>167</v>
      </c>
      <c r="H1374" s="80" t="s">
        <v>8159</v>
      </c>
      <c r="I1374" s="82" t="s">
        <v>8161</v>
      </c>
      <c r="J1374" s="80">
        <v>27</v>
      </c>
      <c r="K1374" s="80">
        <v>12</v>
      </c>
      <c r="L1374" s="80">
        <v>2018</v>
      </c>
      <c r="M1374" s="76">
        <f t="shared" si="21"/>
        <v>43461</v>
      </c>
      <c r="N1374" s="80" t="s">
        <v>1124</v>
      </c>
      <c r="O1374" s="80">
        <v>19</v>
      </c>
      <c r="P1374" s="82" t="s">
        <v>4506</v>
      </c>
      <c r="Q1374" s="82" t="s">
        <v>4456</v>
      </c>
      <c r="R1374" s="82" t="s">
        <v>4507</v>
      </c>
      <c r="S1374" s="82" t="s">
        <v>4508</v>
      </c>
      <c r="T1374" s="82" t="s">
        <v>4456</v>
      </c>
      <c r="U1374" s="82" t="s">
        <v>4457</v>
      </c>
      <c r="V1374" s="82" t="s">
        <v>4457</v>
      </c>
      <c r="W1374" s="82" t="s">
        <v>173</v>
      </c>
      <c r="X1374" s="82" t="s">
        <v>4522</v>
      </c>
      <c r="Y1374" s="82" t="s">
        <v>4456</v>
      </c>
      <c r="Z1374" s="80" t="str">
        <f>IF(OR(R:R="",S:S=""),"Missing",IF(OR(S:S="Both EC and Condoms",S:S="Condom",S:S="EC"),"Yes",IF(AND(R:R&lt;&gt;"0: No Method",R:R&lt;&gt;"6: EC",R:R&lt;&gt;"5: Condoms"),"Yes","No")))</f>
        <v>No</v>
      </c>
      <c r="AA13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74" s="80" t="str">
        <f>IF(W:W="Pregnant","Pregnant",IF(AND(Z:Z="No",AA:AA="Yes"),"Adopter",IF(Z:Z="Yes","Continuing User",IF(AND(Z:Z="No",AA:AA="No"),"Non-user","Missing"))))</f>
        <v>Adopter</v>
      </c>
      <c r="AC1374" s="80">
        <f>VLOOKUP(N1374,Registration!O:P,2,FALSE)</f>
        <v>19</v>
      </c>
    </row>
    <row r="1375" spans="1:29" s="80" customFormat="1" ht="23.1" customHeight="1">
      <c r="A1375" s="80" t="s">
        <v>1216</v>
      </c>
      <c r="B1375" s="80" t="s">
        <v>26</v>
      </c>
      <c r="C1375" s="80" t="s">
        <v>27</v>
      </c>
      <c r="D1375" s="82" t="s">
        <v>28</v>
      </c>
      <c r="E1375" s="80" t="s">
        <v>28</v>
      </c>
      <c r="F1375" s="80" t="s">
        <v>111</v>
      </c>
      <c r="G1375" s="80" t="s">
        <v>167</v>
      </c>
      <c r="H1375" s="80" t="s">
        <v>8159</v>
      </c>
      <c r="I1375" s="82" t="s">
        <v>8161</v>
      </c>
      <c r="J1375" s="80">
        <v>27</v>
      </c>
      <c r="K1375" s="80">
        <v>12</v>
      </c>
      <c r="L1375" s="80">
        <v>2018</v>
      </c>
      <c r="M1375" s="76">
        <f t="shared" si="21"/>
        <v>43461</v>
      </c>
      <c r="N1375" s="80" t="s">
        <v>1220</v>
      </c>
      <c r="O1375" s="80">
        <v>19</v>
      </c>
      <c r="P1375" s="82" t="s">
        <v>4506</v>
      </c>
      <c r="Q1375" s="82" t="s">
        <v>4456</v>
      </c>
      <c r="R1375" s="82" t="s">
        <v>4507</v>
      </c>
      <c r="S1375" s="82" t="s">
        <v>4508</v>
      </c>
      <c r="T1375" s="82" t="s">
        <v>4456</v>
      </c>
      <c r="U1375" s="82" t="s">
        <v>4457</v>
      </c>
      <c r="V1375" s="82" t="s">
        <v>4457</v>
      </c>
      <c r="W1375" s="82" t="s">
        <v>173</v>
      </c>
      <c r="X1375" s="82" t="s">
        <v>4521</v>
      </c>
      <c r="Y1375" s="82" t="s">
        <v>4456</v>
      </c>
      <c r="Z1375" s="80" t="str">
        <f>IF(OR(R:R="",S:S=""),"Missing",IF(OR(S:S="Both EC and Condoms",S:S="Condom",S:S="EC"),"Yes",IF(AND(R:R&lt;&gt;"0: No Method",R:R&lt;&gt;"6: EC",R:R&lt;&gt;"5: Condoms"),"Yes","No")))</f>
        <v>No</v>
      </c>
      <c r="AA13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75" s="80" t="str">
        <f>IF(W:W="Pregnant","Pregnant",IF(AND(Z:Z="No",AA:AA="Yes"),"Adopter",IF(Z:Z="Yes","Continuing User",IF(AND(Z:Z="No",AA:AA="No"),"Non-user","Missing"))))</f>
        <v>Adopter</v>
      </c>
      <c r="AC1375" s="80">
        <f>VLOOKUP(N1375,Registration!O:P,2,FALSE)</f>
        <v>19</v>
      </c>
    </row>
    <row r="1376" spans="1:29" s="80" customFormat="1" ht="23.1" customHeight="1">
      <c r="A1376" s="80" t="s">
        <v>1224</v>
      </c>
      <c r="B1376" s="80" t="s">
        <v>26</v>
      </c>
      <c r="C1376" s="80" t="s">
        <v>27</v>
      </c>
      <c r="D1376" s="82" t="s">
        <v>28</v>
      </c>
      <c r="E1376" s="80" t="s">
        <v>28</v>
      </c>
      <c r="F1376" s="80" t="s">
        <v>111</v>
      </c>
      <c r="G1376" s="80" t="s">
        <v>167</v>
      </c>
      <c r="H1376" s="80" t="s">
        <v>8159</v>
      </c>
      <c r="I1376" s="82" t="s">
        <v>8161</v>
      </c>
      <c r="J1376" s="80">
        <v>2</v>
      </c>
      <c r="K1376" s="80">
        <v>1</v>
      </c>
      <c r="L1376" s="80">
        <v>2019</v>
      </c>
      <c r="M1376" s="76">
        <f t="shared" si="21"/>
        <v>43467</v>
      </c>
      <c r="N1376" s="80" t="s">
        <v>1226</v>
      </c>
      <c r="O1376" s="80">
        <v>19</v>
      </c>
      <c r="P1376" s="82" t="s">
        <v>4506</v>
      </c>
      <c r="Q1376" s="82" t="s">
        <v>4456</v>
      </c>
      <c r="R1376" s="82" t="s">
        <v>4507</v>
      </c>
      <c r="S1376" s="82" t="s">
        <v>4508</v>
      </c>
      <c r="T1376" s="82" t="s">
        <v>4456</v>
      </c>
      <c r="U1376" s="82" t="s">
        <v>4457</v>
      </c>
      <c r="V1376" s="82" t="s">
        <v>4457</v>
      </c>
      <c r="W1376" s="82" t="s">
        <v>173</v>
      </c>
      <c r="X1376" s="82" t="s">
        <v>4516</v>
      </c>
      <c r="Y1376" s="82" t="s">
        <v>4456</v>
      </c>
      <c r="Z1376" s="80" t="str">
        <f>IF(OR(R:R="",S:S=""),"Missing",IF(OR(S:S="Both EC and Condoms",S:S="Condom",S:S="EC"),"Yes",IF(AND(R:R&lt;&gt;"0: No Method",R:R&lt;&gt;"6: EC",R:R&lt;&gt;"5: Condoms"),"Yes","No")))</f>
        <v>No</v>
      </c>
      <c r="AA13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76" s="80" t="str">
        <f>IF(W:W="Pregnant","Pregnant",IF(AND(Z:Z="No",AA:AA="Yes"),"Adopter",IF(Z:Z="Yes","Continuing User",IF(AND(Z:Z="No",AA:AA="No"),"Non-user","Missing"))))</f>
        <v>Adopter</v>
      </c>
      <c r="AC1376" s="80">
        <f>VLOOKUP(N1376,Registration!O:P,2,FALSE)</f>
        <v>19</v>
      </c>
    </row>
    <row r="1377" spans="1:29" s="80" customFormat="1" ht="23.1" customHeight="1">
      <c r="A1377" s="80" t="s">
        <v>1224</v>
      </c>
      <c r="B1377" s="80" t="s">
        <v>26</v>
      </c>
      <c r="C1377" s="80" t="s">
        <v>27</v>
      </c>
      <c r="D1377" s="82" t="s">
        <v>28</v>
      </c>
      <c r="E1377" s="80" t="s">
        <v>28</v>
      </c>
      <c r="F1377" s="80" t="s">
        <v>111</v>
      </c>
      <c r="G1377" s="80" t="s">
        <v>167</v>
      </c>
      <c r="H1377" s="80" t="s">
        <v>8159</v>
      </c>
      <c r="I1377" s="82" t="s">
        <v>8161</v>
      </c>
      <c r="J1377" s="80">
        <v>2</v>
      </c>
      <c r="K1377" s="80">
        <v>1</v>
      </c>
      <c r="L1377" s="80">
        <v>2019</v>
      </c>
      <c r="M1377" s="76">
        <f t="shared" si="21"/>
        <v>43467</v>
      </c>
      <c r="N1377" s="80" t="s">
        <v>532</v>
      </c>
      <c r="O1377" s="80">
        <v>19</v>
      </c>
      <c r="P1377" s="82" t="s">
        <v>4506</v>
      </c>
      <c r="Q1377" s="82" t="s">
        <v>4456</v>
      </c>
      <c r="R1377" s="82" t="s">
        <v>4507</v>
      </c>
      <c r="S1377" s="82" t="s">
        <v>4508</v>
      </c>
      <c r="T1377" s="82" t="s">
        <v>4456</v>
      </c>
      <c r="U1377" s="82" t="s">
        <v>4457</v>
      </c>
      <c r="V1377" s="82" t="s">
        <v>4457</v>
      </c>
      <c r="W1377" s="82" t="s">
        <v>173</v>
      </c>
      <c r="X1377" s="82" t="s">
        <v>4516</v>
      </c>
      <c r="Y1377" s="82" t="s">
        <v>4456</v>
      </c>
      <c r="Z1377" s="80" t="str">
        <f>IF(OR(R:R="",S:S=""),"Missing",IF(OR(S:S="Both EC and Condoms",S:S="Condom",S:S="EC"),"Yes",IF(AND(R:R&lt;&gt;"0: No Method",R:R&lt;&gt;"6: EC",R:R&lt;&gt;"5: Condoms"),"Yes","No")))</f>
        <v>No</v>
      </c>
      <c r="AA13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77" s="80" t="str">
        <f>IF(W:W="Pregnant","Pregnant",IF(AND(Z:Z="No",AA:AA="Yes"),"Adopter",IF(Z:Z="Yes","Continuing User",IF(AND(Z:Z="No",AA:AA="No"),"Non-user","Missing"))))</f>
        <v>Adopter</v>
      </c>
      <c r="AC1377" s="80">
        <f>VLOOKUP(N1377,Registration!O:P,2,FALSE)</f>
        <v>18</v>
      </c>
    </row>
    <row r="1378" spans="1:29" s="80" customFormat="1" ht="23.1" customHeight="1">
      <c r="A1378" s="80" t="s">
        <v>1224</v>
      </c>
      <c r="B1378" s="80" t="s">
        <v>26</v>
      </c>
      <c r="C1378" s="80" t="s">
        <v>27</v>
      </c>
      <c r="D1378" s="82" t="s">
        <v>28</v>
      </c>
      <c r="E1378" s="80" t="s">
        <v>28</v>
      </c>
      <c r="F1378" s="80" t="s">
        <v>29</v>
      </c>
      <c r="G1378" s="80" t="s">
        <v>1887</v>
      </c>
      <c r="H1378" s="80" t="s">
        <v>8165</v>
      </c>
      <c r="I1378" s="82" t="s">
        <v>8163</v>
      </c>
      <c r="J1378" s="80">
        <v>4</v>
      </c>
      <c r="K1378" s="80">
        <v>1</v>
      </c>
      <c r="L1378" s="80">
        <v>2019</v>
      </c>
      <c r="M1378" s="76">
        <f t="shared" si="21"/>
        <v>43469</v>
      </c>
      <c r="N1378" s="80" t="s">
        <v>3277</v>
      </c>
      <c r="O1378" s="80">
        <v>17</v>
      </c>
      <c r="P1378" s="82" t="s">
        <v>4506</v>
      </c>
      <c r="Q1378" s="82" t="s">
        <v>4456</v>
      </c>
      <c r="R1378" s="82" t="s">
        <v>4507</v>
      </c>
      <c r="S1378" s="82" t="s">
        <v>4508</v>
      </c>
      <c r="T1378" s="82" t="s">
        <v>4457</v>
      </c>
      <c r="U1378" s="82" t="s">
        <v>4457</v>
      </c>
      <c r="V1378" s="82" t="s">
        <v>4457</v>
      </c>
      <c r="W1378" s="82" t="s">
        <v>173</v>
      </c>
      <c r="X1378" s="82" t="s">
        <v>4521</v>
      </c>
      <c r="Y1378" s="82" t="s">
        <v>4457</v>
      </c>
      <c r="Z1378" s="80" t="str">
        <f>IF(OR(R:R="",S:S=""),"Missing",IF(OR(S:S="Both EC and Condoms",S:S="Condom",S:S="EC"),"Yes",IF(AND(R:R&lt;&gt;"0: No Method",R:R&lt;&gt;"6: EC",R:R&lt;&gt;"5: Condoms"),"Yes","No")))</f>
        <v>No</v>
      </c>
      <c r="AA13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78" s="80" t="str">
        <f>IF(W:W="Pregnant","Pregnant",IF(AND(Z:Z="No",AA:AA="Yes"),"Adopter",IF(Z:Z="Yes","Continuing User",IF(AND(Z:Z="No",AA:AA="No"),"Non-user","Missing"))))</f>
        <v>Adopter</v>
      </c>
      <c r="AC1378" s="80">
        <f>VLOOKUP(N1378,Registration!O:P,2,FALSE)</f>
        <v>17</v>
      </c>
    </row>
    <row r="1379" spans="1:29" s="80" customFormat="1" ht="23.1" customHeight="1">
      <c r="A1379" s="80" t="s">
        <v>1224</v>
      </c>
      <c r="B1379" s="80" t="s">
        <v>26</v>
      </c>
      <c r="C1379" s="80" t="s">
        <v>27</v>
      </c>
      <c r="D1379" s="82" t="s">
        <v>28</v>
      </c>
      <c r="E1379" s="80" t="s">
        <v>28</v>
      </c>
      <c r="F1379" s="80" t="s">
        <v>29</v>
      </c>
      <c r="G1379" s="80" t="s">
        <v>1887</v>
      </c>
      <c r="H1379" s="80" t="s">
        <v>8165</v>
      </c>
      <c r="I1379" s="82" t="s">
        <v>8163</v>
      </c>
      <c r="J1379" s="80">
        <v>4</v>
      </c>
      <c r="K1379" s="80">
        <v>1</v>
      </c>
      <c r="L1379" s="80">
        <v>2019</v>
      </c>
      <c r="M1379" s="76">
        <f t="shared" si="21"/>
        <v>43469</v>
      </c>
      <c r="N1379" s="80" t="s">
        <v>3279</v>
      </c>
      <c r="O1379" s="80">
        <v>18</v>
      </c>
      <c r="P1379" s="82" t="s">
        <v>4506</v>
      </c>
      <c r="Q1379" s="82" t="s">
        <v>4456</v>
      </c>
      <c r="R1379" s="82" t="s">
        <v>4507</v>
      </c>
      <c r="S1379" s="82" t="s">
        <v>4508</v>
      </c>
      <c r="T1379" s="82" t="s">
        <v>4457</v>
      </c>
      <c r="U1379" s="82" t="s">
        <v>4457</v>
      </c>
      <c r="V1379" s="82" t="s">
        <v>4457</v>
      </c>
      <c r="W1379" s="82" t="s">
        <v>173</v>
      </c>
      <c r="X1379" s="82" t="s">
        <v>4516</v>
      </c>
      <c r="Y1379" s="82" t="s">
        <v>4457</v>
      </c>
      <c r="Z1379" s="80" t="str">
        <f>IF(OR(R:R="",S:S=""),"Missing",IF(OR(S:S="Both EC and Condoms",S:S="Condom",S:S="EC"),"Yes",IF(AND(R:R&lt;&gt;"0: No Method",R:R&lt;&gt;"6: EC",R:R&lt;&gt;"5: Condoms"),"Yes","No")))</f>
        <v>No</v>
      </c>
      <c r="AA13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79" s="80" t="str">
        <f>IF(W:W="Pregnant","Pregnant",IF(AND(Z:Z="No",AA:AA="Yes"),"Adopter",IF(Z:Z="Yes","Continuing User",IF(AND(Z:Z="No",AA:AA="No"),"Non-user","Missing"))))</f>
        <v>Adopter</v>
      </c>
      <c r="AC1379" s="80">
        <f>VLOOKUP(N1379,Registration!O:P,2,FALSE)</f>
        <v>18</v>
      </c>
    </row>
    <row r="1380" spans="1:29" s="80" customFormat="1" ht="23.1" customHeight="1">
      <c r="A1380" s="80" t="s">
        <v>1228</v>
      </c>
      <c r="B1380" s="80" t="s">
        <v>26</v>
      </c>
      <c r="C1380" s="80" t="s">
        <v>27</v>
      </c>
      <c r="D1380" s="82" t="s">
        <v>28</v>
      </c>
      <c r="E1380" s="80" t="s">
        <v>28</v>
      </c>
      <c r="F1380" s="80" t="s">
        <v>111</v>
      </c>
      <c r="G1380" s="80" t="s">
        <v>167</v>
      </c>
      <c r="H1380" s="80" t="s">
        <v>8159</v>
      </c>
      <c r="I1380" s="82" t="s">
        <v>8161</v>
      </c>
      <c r="J1380" s="80">
        <v>7</v>
      </c>
      <c r="K1380" s="80">
        <v>1</v>
      </c>
      <c r="L1380" s="80">
        <v>2019</v>
      </c>
      <c r="M1380" s="76">
        <f t="shared" si="21"/>
        <v>43472</v>
      </c>
      <c r="N1380" s="80" t="s">
        <v>1230</v>
      </c>
      <c r="O1380" s="80">
        <v>19</v>
      </c>
      <c r="P1380" s="82" t="s">
        <v>4506</v>
      </c>
      <c r="Q1380" s="82" t="s">
        <v>4456</v>
      </c>
      <c r="R1380" s="82" t="s">
        <v>4507</v>
      </c>
      <c r="S1380" s="82" t="s">
        <v>4508</v>
      </c>
      <c r="T1380" s="82" t="s">
        <v>4456</v>
      </c>
      <c r="U1380" s="82" t="s">
        <v>4457</v>
      </c>
      <c r="V1380" s="82" t="s">
        <v>4457</v>
      </c>
      <c r="W1380" s="82" t="s">
        <v>173</v>
      </c>
      <c r="X1380" s="82" t="s">
        <v>4522</v>
      </c>
      <c r="Y1380" s="82" t="s">
        <v>4457</v>
      </c>
      <c r="Z1380" s="80" t="str">
        <f>IF(OR(R:R="",S:S=""),"Missing",IF(OR(S:S="Both EC and Condoms",S:S="Condom",S:S="EC"),"Yes",IF(AND(R:R&lt;&gt;"0: No Method",R:R&lt;&gt;"6: EC",R:R&lt;&gt;"5: Condoms"),"Yes","No")))</f>
        <v>No</v>
      </c>
      <c r="AA13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80" s="80" t="str">
        <f>IF(W:W="Pregnant","Pregnant",IF(AND(Z:Z="No",AA:AA="Yes"),"Adopter",IF(Z:Z="Yes","Continuing User",IF(AND(Z:Z="No",AA:AA="No"),"Non-user","Missing"))))</f>
        <v>Adopter</v>
      </c>
      <c r="AC1380" s="80">
        <f>VLOOKUP(N1380,Registration!O:P,2,FALSE)</f>
        <v>19</v>
      </c>
    </row>
    <row r="1381" spans="1:29" s="80" customFormat="1" ht="23.1" customHeight="1">
      <c r="A1381" s="80" t="s">
        <v>1228</v>
      </c>
      <c r="B1381" s="80" t="s">
        <v>26</v>
      </c>
      <c r="C1381" s="80" t="s">
        <v>27</v>
      </c>
      <c r="D1381" s="82" t="s">
        <v>28</v>
      </c>
      <c r="E1381" s="80" t="s">
        <v>28</v>
      </c>
      <c r="F1381" s="80" t="s">
        <v>29</v>
      </c>
      <c r="G1381" s="80" t="s">
        <v>1887</v>
      </c>
      <c r="H1381" s="80" t="s">
        <v>8165</v>
      </c>
      <c r="I1381" s="82" t="s">
        <v>8163</v>
      </c>
      <c r="J1381" s="80">
        <v>7</v>
      </c>
      <c r="K1381" s="80">
        <v>1</v>
      </c>
      <c r="L1381" s="80">
        <v>2019</v>
      </c>
      <c r="M1381" s="76">
        <f t="shared" si="21"/>
        <v>43472</v>
      </c>
      <c r="N1381" s="80" t="s">
        <v>3281</v>
      </c>
      <c r="O1381" s="80">
        <v>16</v>
      </c>
      <c r="P1381" s="82" t="s">
        <v>4506</v>
      </c>
      <c r="Q1381" s="82" t="s">
        <v>4456</v>
      </c>
      <c r="R1381" s="82" t="s">
        <v>4507</v>
      </c>
      <c r="S1381" s="82" t="s">
        <v>4508</v>
      </c>
      <c r="T1381" s="82" t="s">
        <v>4457</v>
      </c>
      <c r="U1381" s="82" t="s">
        <v>4457</v>
      </c>
      <c r="V1381" s="82" t="s">
        <v>4457</v>
      </c>
      <c r="W1381" s="82" t="s">
        <v>173</v>
      </c>
      <c r="X1381" s="82" t="s">
        <v>4514</v>
      </c>
      <c r="Y1381" s="82" t="s">
        <v>4457</v>
      </c>
      <c r="Z1381" s="80" t="str">
        <f>IF(OR(R:R="",S:S=""),"Missing",IF(OR(S:S="Both EC and Condoms",S:S="Condom",S:S="EC"),"Yes",IF(AND(R:R&lt;&gt;"0: No Method",R:R&lt;&gt;"6: EC",R:R&lt;&gt;"5: Condoms"),"Yes","No")))</f>
        <v>No</v>
      </c>
      <c r="AA13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81" s="80" t="str">
        <f>IF(W:W="Pregnant","Pregnant",IF(AND(Z:Z="No",AA:AA="Yes"),"Adopter",IF(Z:Z="Yes","Continuing User",IF(AND(Z:Z="No",AA:AA="No"),"Non-user","Missing"))))</f>
        <v>Adopter</v>
      </c>
      <c r="AC1381" s="80">
        <f>VLOOKUP(N1381,Registration!O:P,2,FALSE)</f>
        <v>16</v>
      </c>
    </row>
    <row r="1382" spans="1:29" s="80" customFormat="1" ht="23.1" customHeight="1">
      <c r="A1382" s="80" t="s">
        <v>1228</v>
      </c>
      <c r="B1382" s="80" t="s">
        <v>26</v>
      </c>
      <c r="C1382" s="80" t="s">
        <v>27</v>
      </c>
      <c r="D1382" s="82" t="s">
        <v>28</v>
      </c>
      <c r="E1382" s="80" t="s">
        <v>28</v>
      </c>
      <c r="F1382" s="80" t="s">
        <v>29</v>
      </c>
      <c r="G1382" s="80" t="s">
        <v>1887</v>
      </c>
      <c r="H1382" s="80" t="s">
        <v>8165</v>
      </c>
      <c r="I1382" s="82" t="s">
        <v>8163</v>
      </c>
      <c r="J1382" s="80">
        <v>7</v>
      </c>
      <c r="K1382" s="80">
        <v>1</v>
      </c>
      <c r="L1382" s="80">
        <v>2019</v>
      </c>
      <c r="M1382" s="76">
        <f t="shared" si="21"/>
        <v>43472</v>
      </c>
      <c r="N1382" s="80" t="s">
        <v>3283</v>
      </c>
      <c r="O1382" s="80">
        <v>19</v>
      </c>
      <c r="P1382" s="82" t="s">
        <v>4506</v>
      </c>
      <c r="Q1382" s="82" t="s">
        <v>4456</v>
      </c>
      <c r="R1382" s="82" t="s">
        <v>4507</v>
      </c>
      <c r="S1382" s="82" t="s">
        <v>4508</v>
      </c>
      <c r="T1382" s="82" t="s">
        <v>4457</v>
      </c>
      <c r="U1382" s="82" t="s">
        <v>4457</v>
      </c>
      <c r="V1382" s="82" t="s">
        <v>4457</v>
      </c>
      <c r="W1382" s="82" t="s">
        <v>173</v>
      </c>
      <c r="X1382" s="82" t="s">
        <v>4514</v>
      </c>
      <c r="Y1382" s="82" t="s">
        <v>4457</v>
      </c>
      <c r="Z1382" s="80" t="str">
        <f>IF(OR(R:R="",S:S=""),"Missing",IF(OR(S:S="Both EC and Condoms",S:S="Condom",S:S="EC"),"Yes",IF(AND(R:R&lt;&gt;"0: No Method",R:R&lt;&gt;"6: EC",R:R&lt;&gt;"5: Condoms"),"Yes","No")))</f>
        <v>No</v>
      </c>
      <c r="AA13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82" s="80" t="str">
        <f>IF(W:W="Pregnant","Pregnant",IF(AND(Z:Z="No",AA:AA="Yes"),"Adopter",IF(Z:Z="Yes","Continuing User",IF(AND(Z:Z="No",AA:AA="No"),"Non-user","Missing"))))</f>
        <v>Adopter</v>
      </c>
      <c r="AC1382" s="80">
        <f>VLOOKUP(N1382,Registration!O:P,2,FALSE)</f>
        <v>19</v>
      </c>
    </row>
    <row r="1383" spans="1:29" s="80" customFormat="1" ht="23.1" customHeight="1">
      <c r="A1383" s="80" t="s">
        <v>1228</v>
      </c>
      <c r="B1383" s="80" t="s">
        <v>26</v>
      </c>
      <c r="C1383" s="80" t="s">
        <v>27</v>
      </c>
      <c r="D1383" s="82" t="s">
        <v>28</v>
      </c>
      <c r="E1383" s="80" t="s">
        <v>28</v>
      </c>
      <c r="F1383" s="80" t="s">
        <v>95</v>
      </c>
      <c r="G1383" s="80" t="s">
        <v>2811</v>
      </c>
      <c r="H1383" s="80" t="s">
        <v>8157</v>
      </c>
      <c r="I1383" s="82" t="s">
        <v>8158</v>
      </c>
      <c r="J1383" s="80">
        <v>8</v>
      </c>
      <c r="K1383" s="80">
        <v>1</v>
      </c>
      <c r="L1383" s="80">
        <v>2019</v>
      </c>
      <c r="M1383" s="76">
        <f t="shared" si="21"/>
        <v>43473</v>
      </c>
      <c r="N1383" s="80" t="s">
        <v>3286</v>
      </c>
      <c r="O1383" s="80">
        <v>17</v>
      </c>
      <c r="P1383" s="82" t="s">
        <v>4506</v>
      </c>
      <c r="Q1383" s="82" t="s">
        <v>4456</v>
      </c>
      <c r="R1383" s="82" t="s">
        <v>4507</v>
      </c>
      <c r="S1383" s="82" t="s">
        <v>4508</v>
      </c>
      <c r="T1383" s="82" t="s">
        <v>4457</v>
      </c>
      <c r="U1383" s="82" t="s">
        <v>4457</v>
      </c>
      <c r="V1383" s="82" t="s">
        <v>4457</v>
      </c>
      <c r="W1383" s="82" t="s">
        <v>173</v>
      </c>
      <c r="X1383" s="82" t="s">
        <v>4521</v>
      </c>
      <c r="Y1383" s="82" t="s">
        <v>4457</v>
      </c>
      <c r="Z1383" s="80" t="str">
        <f>IF(OR(R:R="",S:S=""),"Missing",IF(OR(S:S="Both EC and Condoms",S:S="Condom",S:S="EC"),"Yes",IF(AND(R:R&lt;&gt;"0: No Method",R:R&lt;&gt;"6: EC",R:R&lt;&gt;"5: Condoms"),"Yes","No")))</f>
        <v>No</v>
      </c>
      <c r="AA13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83" s="80" t="str">
        <f>IF(W:W="Pregnant","Pregnant",IF(AND(Z:Z="No",AA:AA="Yes"),"Adopter",IF(Z:Z="Yes","Continuing User",IF(AND(Z:Z="No",AA:AA="No"),"Non-user","Missing"))))</f>
        <v>Adopter</v>
      </c>
      <c r="AC1383" s="80">
        <f>VLOOKUP(N1383,Registration!O:P,2,FALSE)</f>
        <v>17</v>
      </c>
    </row>
    <row r="1384" spans="1:29" s="80" customFormat="1" ht="23.1" customHeight="1">
      <c r="A1384" s="80" t="s">
        <v>1228</v>
      </c>
      <c r="B1384" s="80" t="s">
        <v>26</v>
      </c>
      <c r="C1384" s="80" t="s">
        <v>27</v>
      </c>
      <c r="D1384" s="82" t="s">
        <v>28</v>
      </c>
      <c r="E1384" s="80" t="s">
        <v>28</v>
      </c>
      <c r="F1384" s="80" t="s">
        <v>95</v>
      </c>
      <c r="G1384" s="80" t="s">
        <v>2811</v>
      </c>
      <c r="H1384" s="80" t="s">
        <v>8157</v>
      </c>
      <c r="I1384" s="82" t="s">
        <v>8158</v>
      </c>
      <c r="J1384" s="80">
        <v>8</v>
      </c>
      <c r="K1384" s="80">
        <v>1</v>
      </c>
      <c r="L1384" s="80">
        <v>2019</v>
      </c>
      <c r="M1384" s="76">
        <f t="shared" si="21"/>
        <v>43473</v>
      </c>
      <c r="N1384" s="80" t="s">
        <v>3288</v>
      </c>
      <c r="O1384" s="80">
        <v>18</v>
      </c>
      <c r="P1384" s="82" t="s">
        <v>4506</v>
      </c>
      <c r="Q1384" s="82" t="s">
        <v>4456</v>
      </c>
      <c r="R1384" s="82" t="s">
        <v>4507</v>
      </c>
      <c r="S1384" s="82" t="s">
        <v>4508</v>
      </c>
      <c r="T1384" s="82" t="s">
        <v>4457</v>
      </c>
      <c r="U1384" s="82" t="s">
        <v>4457</v>
      </c>
      <c r="V1384" s="82" t="s">
        <v>4457</v>
      </c>
      <c r="W1384" s="82" t="s">
        <v>173</v>
      </c>
      <c r="X1384" s="82" t="s">
        <v>4516</v>
      </c>
      <c r="Y1384" s="82" t="s">
        <v>4457</v>
      </c>
      <c r="Z1384" s="80" t="str">
        <f>IF(OR(R:R="",S:S=""),"Missing",IF(OR(S:S="Both EC and Condoms",S:S="Condom",S:S="EC"),"Yes",IF(AND(R:R&lt;&gt;"0: No Method",R:R&lt;&gt;"6: EC",R:R&lt;&gt;"5: Condoms"),"Yes","No")))</f>
        <v>No</v>
      </c>
      <c r="AA13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84" s="80" t="str">
        <f>IF(W:W="Pregnant","Pregnant",IF(AND(Z:Z="No",AA:AA="Yes"),"Adopter",IF(Z:Z="Yes","Continuing User",IF(AND(Z:Z="No",AA:AA="No"),"Non-user","Missing"))))</f>
        <v>Adopter</v>
      </c>
      <c r="AC1384" s="80">
        <f>VLOOKUP(N1384,Registration!O:P,2,FALSE)</f>
        <v>18</v>
      </c>
    </row>
    <row r="1385" spans="1:29" s="80" customFormat="1" ht="23.1" customHeight="1">
      <c r="A1385" s="80" t="s">
        <v>1228</v>
      </c>
      <c r="B1385" s="80" t="s">
        <v>26</v>
      </c>
      <c r="C1385" s="80" t="s">
        <v>27</v>
      </c>
      <c r="D1385" s="82" t="s">
        <v>28</v>
      </c>
      <c r="E1385" s="80" t="s">
        <v>28</v>
      </c>
      <c r="F1385" s="80" t="s">
        <v>95</v>
      </c>
      <c r="G1385" s="80" t="s">
        <v>2811</v>
      </c>
      <c r="H1385" s="80" t="s">
        <v>8157</v>
      </c>
      <c r="I1385" s="82" t="s">
        <v>8158</v>
      </c>
      <c r="J1385" s="80">
        <v>8</v>
      </c>
      <c r="K1385" s="80">
        <v>1</v>
      </c>
      <c r="L1385" s="80">
        <v>2019</v>
      </c>
      <c r="M1385" s="76">
        <f t="shared" si="21"/>
        <v>43473</v>
      </c>
      <c r="N1385" s="80" t="s">
        <v>3290</v>
      </c>
      <c r="O1385" s="80">
        <v>18</v>
      </c>
      <c r="P1385" s="82" t="s">
        <v>4506</v>
      </c>
      <c r="Q1385" s="82" t="s">
        <v>4456</v>
      </c>
      <c r="R1385" s="82" t="s">
        <v>4507</v>
      </c>
      <c r="S1385" s="82" t="s">
        <v>4508</v>
      </c>
      <c r="T1385" s="82" t="s">
        <v>4457</v>
      </c>
      <c r="U1385" s="82" t="s">
        <v>4457</v>
      </c>
      <c r="V1385" s="82" t="s">
        <v>4457</v>
      </c>
      <c r="W1385" s="82" t="s">
        <v>173</v>
      </c>
      <c r="X1385" s="82" t="s">
        <v>4516</v>
      </c>
      <c r="Y1385" s="82" t="s">
        <v>4457</v>
      </c>
      <c r="Z1385" s="80" t="str">
        <f>IF(OR(R:R="",S:S=""),"Missing",IF(OR(S:S="Both EC and Condoms",S:S="Condom",S:S="EC"),"Yes",IF(AND(R:R&lt;&gt;"0: No Method",R:R&lt;&gt;"6: EC",R:R&lt;&gt;"5: Condoms"),"Yes","No")))</f>
        <v>No</v>
      </c>
      <c r="AA13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85" s="80" t="str">
        <f>IF(W:W="Pregnant","Pregnant",IF(AND(Z:Z="No",AA:AA="Yes"),"Adopter",IF(Z:Z="Yes","Continuing User",IF(AND(Z:Z="No",AA:AA="No"),"Non-user","Missing"))))</f>
        <v>Adopter</v>
      </c>
      <c r="AC1385" s="80">
        <f>VLOOKUP(N1385,Registration!O:P,2,FALSE)</f>
        <v>18</v>
      </c>
    </row>
    <row r="1386" spans="1:29" s="80" customFormat="1" ht="23.1" customHeight="1">
      <c r="A1386" s="80" t="s">
        <v>1228</v>
      </c>
      <c r="B1386" s="80" t="s">
        <v>26</v>
      </c>
      <c r="C1386" s="80" t="s">
        <v>27</v>
      </c>
      <c r="D1386" s="82" t="s">
        <v>28</v>
      </c>
      <c r="E1386" s="80" t="s">
        <v>28</v>
      </c>
      <c r="F1386" s="80" t="s">
        <v>95</v>
      </c>
      <c r="G1386" s="80" t="s">
        <v>2811</v>
      </c>
      <c r="H1386" s="80" t="s">
        <v>8157</v>
      </c>
      <c r="I1386" s="82" t="s">
        <v>8158</v>
      </c>
      <c r="J1386" s="80">
        <v>8</v>
      </c>
      <c r="K1386" s="80">
        <v>1</v>
      </c>
      <c r="L1386" s="80">
        <v>2019</v>
      </c>
      <c r="M1386" s="76">
        <f t="shared" si="21"/>
        <v>43473</v>
      </c>
      <c r="N1386" s="80" t="s">
        <v>3292</v>
      </c>
      <c r="O1386" s="80">
        <v>17</v>
      </c>
      <c r="P1386" s="82" t="s">
        <v>4506</v>
      </c>
      <c r="Q1386" s="82" t="s">
        <v>4456</v>
      </c>
      <c r="R1386" s="82" t="s">
        <v>4507</v>
      </c>
      <c r="S1386" s="82" t="s">
        <v>4508</v>
      </c>
      <c r="T1386" s="82" t="s">
        <v>4457</v>
      </c>
      <c r="U1386" s="82" t="s">
        <v>4457</v>
      </c>
      <c r="V1386" s="82" t="s">
        <v>4457</v>
      </c>
      <c r="W1386" s="82" t="s">
        <v>173</v>
      </c>
      <c r="X1386" s="82" t="s">
        <v>4516</v>
      </c>
      <c r="Y1386" s="82" t="s">
        <v>4457</v>
      </c>
      <c r="Z1386" s="80" t="str">
        <f>IF(OR(R:R="",S:S=""),"Missing",IF(OR(S:S="Both EC and Condoms",S:S="Condom",S:S="EC"),"Yes",IF(AND(R:R&lt;&gt;"0: No Method",R:R&lt;&gt;"6: EC",R:R&lt;&gt;"5: Condoms"),"Yes","No")))</f>
        <v>No</v>
      </c>
      <c r="AA13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86" s="80" t="str">
        <f>IF(W:W="Pregnant","Pregnant",IF(AND(Z:Z="No",AA:AA="Yes"),"Adopter",IF(Z:Z="Yes","Continuing User",IF(AND(Z:Z="No",AA:AA="No"),"Non-user","Missing"))))</f>
        <v>Adopter</v>
      </c>
      <c r="AC1386" s="80">
        <f>VLOOKUP(N1386,Registration!O:P,2,FALSE)</f>
        <v>17</v>
      </c>
    </row>
    <row r="1387" spans="1:29" s="80" customFormat="1" ht="23.1" customHeight="1">
      <c r="A1387" s="80" t="s">
        <v>1228</v>
      </c>
      <c r="B1387" s="80" t="s">
        <v>26</v>
      </c>
      <c r="C1387" s="80" t="s">
        <v>27</v>
      </c>
      <c r="D1387" s="82" t="s">
        <v>28</v>
      </c>
      <c r="E1387" s="80" t="s">
        <v>28</v>
      </c>
      <c r="F1387" s="80" t="s">
        <v>95</v>
      </c>
      <c r="G1387" s="80" t="s">
        <v>2811</v>
      </c>
      <c r="H1387" s="80" t="s">
        <v>8157</v>
      </c>
      <c r="I1387" s="82" t="s">
        <v>8158</v>
      </c>
      <c r="J1387" s="80">
        <v>8</v>
      </c>
      <c r="K1387" s="80">
        <v>1</v>
      </c>
      <c r="L1387" s="80">
        <v>2019</v>
      </c>
      <c r="M1387" s="76">
        <f t="shared" si="21"/>
        <v>43473</v>
      </c>
      <c r="N1387" s="80" t="s">
        <v>3294</v>
      </c>
      <c r="O1387" s="80">
        <v>17</v>
      </c>
      <c r="P1387" s="82" t="s">
        <v>4506</v>
      </c>
      <c r="Q1387" s="82" t="s">
        <v>4456</v>
      </c>
      <c r="R1387" s="82" t="s">
        <v>4507</v>
      </c>
      <c r="S1387" s="82" t="s">
        <v>4508</v>
      </c>
      <c r="T1387" s="82" t="s">
        <v>4457</v>
      </c>
      <c r="U1387" s="82" t="s">
        <v>4457</v>
      </c>
      <c r="V1387" s="82" t="s">
        <v>4457</v>
      </c>
      <c r="W1387" s="82" t="s">
        <v>173</v>
      </c>
      <c r="X1387" s="82" t="s">
        <v>4516</v>
      </c>
      <c r="Y1387" s="82" t="s">
        <v>4457</v>
      </c>
      <c r="Z1387" s="80" t="str">
        <f>IF(OR(R:R="",S:S=""),"Missing",IF(OR(S:S="Both EC and Condoms",S:S="Condom",S:S="EC"),"Yes",IF(AND(R:R&lt;&gt;"0: No Method",R:R&lt;&gt;"6: EC",R:R&lt;&gt;"5: Condoms"),"Yes","No")))</f>
        <v>No</v>
      </c>
      <c r="AA13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87" s="80" t="str">
        <f>IF(W:W="Pregnant","Pregnant",IF(AND(Z:Z="No",AA:AA="Yes"),"Adopter",IF(Z:Z="Yes","Continuing User",IF(AND(Z:Z="No",AA:AA="No"),"Non-user","Missing"))))</f>
        <v>Adopter</v>
      </c>
      <c r="AC1387" s="80">
        <f>VLOOKUP(N1387,Registration!O:P,2,FALSE)</f>
        <v>17</v>
      </c>
    </row>
    <row r="1388" spans="1:29" s="80" customFormat="1" ht="23.1" customHeight="1">
      <c r="A1388" s="80" t="s">
        <v>1228</v>
      </c>
      <c r="B1388" s="80" t="s">
        <v>26</v>
      </c>
      <c r="C1388" s="80" t="s">
        <v>27</v>
      </c>
      <c r="D1388" s="82" t="s">
        <v>28</v>
      </c>
      <c r="E1388" s="80" t="s">
        <v>28</v>
      </c>
      <c r="F1388" s="80" t="s">
        <v>95</v>
      </c>
      <c r="G1388" s="80" t="s">
        <v>2811</v>
      </c>
      <c r="H1388" s="80" t="s">
        <v>8157</v>
      </c>
      <c r="I1388" s="82" t="s">
        <v>8158</v>
      </c>
      <c r="J1388" s="80">
        <v>8</v>
      </c>
      <c r="K1388" s="80">
        <v>1</v>
      </c>
      <c r="L1388" s="80">
        <v>2019</v>
      </c>
      <c r="M1388" s="76">
        <f t="shared" si="21"/>
        <v>43473</v>
      </c>
      <c r="N1388" s="80" t="s">
        <v>3296</v>
      </c>
      <c r="O1388" s="80">
        <v>18</v>
      </c>
      <c r="P1388" s="82" t="s">
        <v>4506</v>
      </c>
      <c r="Q1388" s="82" t="s">
        <v>4456</v>
      </c>
      <c r="R1388" s="82" t="s">
        <v>4507</v>
      </c>
      <c r="S1388" s="82" t="s">
        <v>4508</v>
      </c>
      <c r="T1388" s="82" t="s">
        <v>4457</v>
      </c>
      <c r="U1388" s="82" t="s">
        <v>4457</v>
      </c>
      <c r="V1388" s="82" t="s">
        <v>4457</v>
      </c>
      <c r="W1388" s="82" t="s">
        <v>173</v>
      </c>
      <c r="X1388" s="80" t="s">
        <v>4603</v>
      </c>
      <c r="Y1388" s="82" t="s">
        <v>4457</v>
      </c>
      <c r="Z1388" s="80" t="str">
        <f>IF(OR(R:R="",S:S=""),"Missing",IF(OR(S:S="Both EC and Condoms",S:S="Condom",S:S="EC"),"Yes",IF(AND(R:R&lt;&gt;"0: No Method",R:R&lt;&gt;"6: EC",R:R&lt;&gt;"5: Condoms"),"Yes","No")))</f>
        <v>No</v>
      </c>
      <c r="AA13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88" s="80" t="str">
        <f>IF(W:W="Pregnant","Pregnant",IF(AND(Z:Z="No",AA:AA="Yes"),"Adopter",IF(Z:Z="Yes","Continuing User",IF(AND(Z:Z="No",AA:AA="No"),"Non-user","Missing"))))</f>
        <v>Adopter</v>
      </c>
      <c r="AC1388" s="80">
        <f>VLOOKUP(N1388,Registration!O:P,2,FALSE)</f>
        <v>18</v>
      </c>
    </row>
    <row r="1389" spans="1:29" s="80" customFormat="1" ht="23.1" customHeight="1">
      <c r="A1389" s="80" t="s">
        <v>1228</v>
      </c>
      <c r="B1389" s="80" t="s">
        <v>26</v>
      </c>
      <c r="C1389" s="80" t="s">
        <v>27</v>
      </c>
      <c r="D1389" s="82" t="s">
        <v>28</v>
      </c>
      <c r="E1389" s="80" t="s">
        <v>28</v>
      </c>
      <c r="F1389" s="80" t="s">
        <v>95</v>
      </c>
      <c r="G1389" s="80" t="s">
        <v>2811</v>
      </c>
      <c r="H1389" s="80" t="s">
        <v>8157</v>
      </c>
      <c r="I1389" s="82" t="s">
        <v>8158</v>
      </c>
      <c r="J1389" s="80">
        <v>8</v>
      </c>
      <c r="K1389" s="80">
        <v>1</v>
      </c>
      <c r="L1389" s="80">
        <v>2019</v>
      </c>
      <c r="M1389" s="76">
        <f t="shared" si="21"/>
        <v>43473</v>
      </c>
      <c r="N1389" s="80" t="s">
        <v>3298</v>
      </c>
      <c r="O1389" s="80">
        <v>19</v>
      </c>
      <c r="P1389" s="82" t="s">
        <v>4506</v>
      </c>
      <c r="Q1389" s="82" t="s">
        <v>4456</v>
      </c>
      <c r="R1389" s="82" t="s">
        <v>4507</v>
      </c>
      <c r="S1389" s="82" t="s">
        <v>4508</v>
      </c>
      <c r="T1389" s="82" t="s">
        <v>4457</v>
      </c>
      <c r="U1389" s="82" t="s">
        <v>4457</v>
      </c>
      <c r="V1389" s="82" t="s">
        <v>4457</v>
      </c>
      <c r="W1389" s="82" t="s">
        <v>173</v>
      </c>
      <c r="X1389" s="80" t="s">
        <v>4603</v>
      </c>
      <c r="Y1389" s="82" t="s">
        <v>4457</v>
      </c>
      <c r="Z1389" s="80" t="str">
        <f>IF(OR(R:R="",S:S=""),"Missing",IF(OR(S:S="Both EC and Condoms",S:S="Condom",S:S="EC"),"Yes",IF(AND(R:R&lt;&gt;"0: No Method",R:R&lt;&gt;"6: EC",R:R&lt;&gt;"5: Condoms"),"Yes","No")))</f>
        <v>No</v>
      </c>
      <c r="AA13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89" s="80" t="str">
        <f>IF(W:W="Pregnant","Pregnant",IF(AND(Z:Z="No",AA:AA="Yes"),"Adopter",IF(Z:Z="Yes","Continuing User",IF(AND(Z:Z="No",AA:AA="No"),"Non-user","Missing"))))</f>
        <v>Adopter</v>
      </c>
      <c r="AC1389" s="80">
        <f>VLOOKUP(N1389,Registration!O:P,2,FALSE)</f>
        <v>19</v>
      </c>
    </row>
    <row r="1390" spans="1:29" s="80" customFormat="1" ht="23.1" customHeight="1">
      <c r="A1390" s="80" t="s">
        <v>1228</v>
      </c>
      <c r="B1390" s="80" t="s">
        <v>26</v>
      </c>
      <c r="C1390" s="80" t="s">
        <v>27</v>
      </c>
      <c r="D1390" s="82" t="s">
        <v>28</v>
      </c>
      <c r="E1390" s="80" t="s">
        <v>28</v>
      </c>
      <c r="F1390" s="80" t="s">
        <v>95</v>
      </c>
      <c r="G1390" s="80" t="s">
        <v>2811</v>
      </c>
      <c r="H1390" s="80" t="s">
        <v>8157</v>
      </c>
      <c r="I1390" s="82" t="s">
        <v>8158</v>
      </c>
      <c r="J1390" s="80">
        <v>8</v>
      </c>
      <c r="K1390" s="80">
        <v>1</v>
      </c>
      <c r="L1390" s="80">
        <v>2019</v>
      </c>
      <c r="M1390" s="76">
        <f t="shared" si="21"/>
        <v>43473</v>
      </c>
      <c r="N1390" s="80" t="s">
        <v>3300</v>
      </c>
      <c r="O1390" s="80">
        <v>18</v>
      </c>
      <c r="P1390" s="82" t="s">
        <v>4506</v>
      </c>
      <c r="Q1390" s="82" t="s">
        <v>4456</v>
      </c>
      <c r="R1390" s="82" t="s">
        <v>4507</v>
      </c>
      <c r="S1390" s="82" t="s">
        <v>4508</v>
      </c>
      <c r="T1390" s="82" t="s">
        <v>4457</v>
      </c>
      <c r="U1390" s="82" t="s">
        <v>4457</v>
      </c>
      <c r="V1390" s="82" t="s">
        <v>4457</v>
      </c>
      <c r="W1390" s="82" t="s">
        <v>173</v>
      </c>
      <c r="X1390" s="82" t="s">
        <v>4521</v>
      </c>
      <c r="Y1390" s="82" t="s">
        <v>4457</v>
      </c>
      <c r="Z1390" s="80" t="str">
        <f>IF(OR(R:R="",S:S=""),"Missing",IF(OR(S:S="Both EC and Condoms",S:S="Condom",S:S="EC"),"Yes",IF(AND(R:R&lt;&gt;"0: No Method",R:R&lt;&gt;"6: EC",R:R&lt;&gt;"5: Condoms"),"Yes","No")))</f>
        <v>No</v>
      </c>
      <c r="AA13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90" s="80" t="str">
        <f>IF(W:W="Pregnant","Pregnant",IF(AND(Z:Z="No",AA:AA="Yes"),"Adopter",IF(Z:Z="Yes","Continuing User",IF(AND(Z:Z="No",AA:AA="No"),"Non-user","Missing"))))</f>
        <v>Adopter</v>
      </c>
      <c r="AC1390" s="80">
        <f>VLOOKUP(N1390,Registration!O:P,2,FALSE)</f>
        <v>18</v>
      </c>
    </row>
    <row r="1391" spans="1:29" s="80" customFormat="1" ht="23.1" customHeight="1">
      <c r="A1391" s="80" t="s">
        <v>1228</v>
      </c>
      <c r="B1391" s="80" t="s">
        <v>26</v>
      </c>
      <c r="C1391" s="80" t="s">
        <v>27</v>
      </c>
      <c r="D1391" s="82" t="s">
        <v>28</v>
      </c>
      <c r="E1391" s="80" t="s">
        <v>28</v>
      </c>
      <c r="F1391" s="80" t="s">
        <v>95</v>
      </c>
      <c r="G1391" s="80" t="s">
        <v>2811</v>
      </c>
      <c r="H1391" s="80" t="s">
        <v>8157</v>
      </c>
      <c r="I1391" s="82" t="s">
        <v>8158</v>
      </c>
      <c r="J1391" s="80">
        <v>8</v>
      </c>
      <c r="K1391" s="80">
        <v>1</v>
      </c>
      <c r="L1391" s="80">
        <v>2019</v>
      </c>
      <c r="M1391" s="76">
        <f t="shared" si="21"/>
        <v>43473</v>
      </c>
      <c r="N1391" s="80" t="s">
        <v>3302</v>
      </c>
      <c r="O1391" s="80">
        <v>19</v>
      </c>
      <c r="P1391" s="82" t="s">
        <v>4506</v>
      </c>
      <c r="Q1391" s="82" t="s">
        <v>4456</v>
      </c>
      <c r="R1391" s="82" t="s">
        <v>4507</v>
      </c>
      <c r="S1391" s="82" t="s">
        <v>4508</v>
      </c>
      <c r="T1391" s="82" t="s">
        <v>4457</v>
      </c>
      <c r="U1391" s="82" t="s">
        <v>4457</v>
      </c>
      <c r="V1391" s="82" t="s">
        <v>4457</v>
      </c>
      <c r="W1391" s="82" t="s">
        <v>173</v>
      </c>
      <c r="X1391" s="82" t="s">
        <v>4516</v>
      </c>
      <c r="Y1391" s="82" t="s">
        <v>4457</v>
      </c>
      <c r="Z1391" s="80" t="str">
        <f>IF(OR(R:R="",S:S=""),"Missing",IF(OR(S:S="Both EC and Condoms",S:S="Condom",S:S="EC"),"Yes",IF(AND(R:R&lt;&gt;"0: No Method",R:R&lt;&gt;"6: EC",R:R&lt;&gt;"5: Condoms"),"Yes","No")))</f>
        <v>No</v>
      </c>
      <c r="AA13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91" s="80" t="str">
        <f>IF(W:W="Pregnant","Pregnant",IF(AND(Z:Z="No",AA:AA="Yes"),"Adopter",IF(Z:Z="Yes","Continuing User",IF(AND(Z:Z="No",AA:AA="No"),"Non-user","Missing"))))</f>
        <v>Adopter</v>
      </c>
      <c r="AC1391" s="80">
        <f>VLOOKUP(N1391,Registration!O:P,2,FALSE)</f>
        <v>19</v>
      </c>
    </row>
    <row r="1392" spans="1:29" s="80" customFormat="1" ht="23.1" customHeight="1">
      <c r="A1392" s="80" t="s">
        <v>1228</v>
      </c>
      <c r="B1392" s="80" t="s">
        <v>26</v>
      </c>
      <c r="C1392" s="80" t="s">
        <v>27</v>
      </c>
      <c r="D1392" s="82" t="s">
        <v>28</v>
      </c>
      <c r="E1392" s="80" t="s">
        <v>28</v>
      </c>
      <c r="F1392" s="80" t="s">
        <v>95</v>
      </c>
      <c r="G1392" s="80" t="s">
        <v>2811</v>
      </c>
      <c r="H1392" s="80" t="s">
        <v>8157</v>
      </c>
      <c r="I1392" s="82" t="s">
        <v>8158</v>
      </c>
      <c r="J1392" s="80">
        <v>8</v>
      </c>
      <c r="K1392" s="80">
        <v>1</v>
      </c>
      <c r="L1392" s="80">
        <v>2019</v>
      </c>
      <c r="M1392" s="76">
        <f t="shared" si="21"/>
        <v>43473</v>
      </c>
      <c r="N1392" s="80" t="s">
        <v>3304</v>
      </c>
      <c r="O1392" s="80">
        <v>18</v>
      </c>
      <c r="P1392" s="82" t="s">
        <v>4506</v>
      </c>
      <c r="Q1392" s="82" t="s">
        <v>4456</v>
      </c>
      <c r="R1392" s="82" t="s">
        <v>4507</v>
      </c>
      <c r="S1392" s="82" t="s">
        <v>4508</v>
      </c>
      <c r="T1392" s="82" t="s">
        <v>4457</v>
      </c>
      <c r="U1392" s="82" t="s">
        <v>4457</v>
      </c>
      <c r="V1392" s="82" t="s">
        <v>4457</v>
      </c>
      <c r="W1392" s="82" t="s">
        <v>173</v>
      </c>
      <c r="X1392" s="82" t="s">
        <v>4516</v>
      </c>
      <c r="Y1392" s="82" t="s">
        <v>4457</v>
      </c>
      <c r="Z1392" s="80" t="str">
        <f>IF(OR(R:R="",S:S=""),"Missing",IF(OR(S:S="Both EC and Condoms",S:S="Condom",S:S="EC"),"Yes",IF(AND(R:R&lt;&gt;"0: No Method",R:R&lt;&gt;"6: EC",R:R&lt;&gt;"5: Condoms"),"Yes","No")))</f>
        <v>No</v>
      </c>
      <c r="AA13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92" s="80" t="str">
        <f>IF(W:W="Pregnant","Pregnant",IF(AND(Z:Z="No",AA:AA="Yes"),"Adopter",IF(Z:Z="Yes","Continuing User",IF(AND(Z:Z="No",AA:AA="No"),"Non-user","Missing"))))</f>
        <v>Adopter</v>
      </c>
      <c r="AC1392" s="80">
        <f>VLOOKUP(N1392,Registration!O:P,2,FALSE)</f>
        <v>18</v>
      </c>
    </row>
    <row r="1393" spans="1:29" s="80" customFormat="1" ht="23.1" customHeight="1">
      <c r="A1393" s="80" t="s">
        <v>1228</v>
      </c>
      <c r="B1393" s="80" t="s">
        <v>26</v>
      </c>
      <c r="C1393" s="80" t="s">
        <v>27</v>
      </c>
      <c r="D1393" s="82" t="s">
        <v>28</v>
      </c>
      <c r="E1393" s="80" t="s">
        <v>28</v>
      </c>
      <c r="F1393" s="80" t="s">
        <v>95</v>
      </c>
      <c r="G1393" s="80" t="s">
        <v>2811</v>
      </c>
      <c r="H1393" s="80" t="s">
        <v>8157</v>
      </c>
      <c r="I1393" s="82" t="s">
        <v>8158</v>
      </c>
      <c r="J1393" s="80">
        <v>8</v>
      </c>
      <c r="K1393" s="80">
        <v>1</v>
      </c>
      <c r="L1393" s="80">
        <v>2019</v>
      </c>
      <c r="M1393" s="76">
        <f t="shared" si="21"/>
        <v>43473</v>
      </c>
      <c r="N1393" s="80" t="s">
        <v>3306</v>
      </c>
      <c r="O1393" s="80">
        <v>16</v>
      </c>
      <c r="P1393" s="82" t="s">
        <v>4506</v>
      </c>
      <c r="Q1393" s="82" t="s">
        <v>4456</v>
      </c>
      <c r="R1393" s="82" t="s">
        <v>4507</v>
      </c>
      <c r="S1393" s="82" t="s">
        <v>4508</v>
      </c>
      <c r="T1393" s="82" t="s">
        <v>4457</v>
      </c>
      <c r="U1393" s="82" t="s">
        <v>4457</v>
      </c>
      <c r="V1393" s="82" t="s">
        <v>4457</v>
      </c>
      <c r="W1393" s="82" t="s">
        <v>173</v>
      </c>
      <c r="X1393" s="82" t="s">
        <v>4521</v>
      </c>
      <c r="Y1393" s="82" t="s">
        <v>4457</v>
      </c>
      <c r="Z1393" s="80" t="str">
        <f>IF(OR(R:R="",S:S=""),"Missing",IF(OR(S:S="Both EC and Condoms",S:S="Condom",S:S="EC"),"Yes",IF(AND(R:R&lt;&gt;"0: No Method",R:R&lt;&gt;"6: EC",R:R&lt;&gt;"5: Condoms"),"Yes","No")))</f>
        <v>No</v>
      </c>
      <c r="AA13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93" s="80" t="str">
        <f>IF(W:W="Pregnant","Pregnant",IF(AND(Z:Z="No",AA:AA="Yes"),"Adopter",IF(Z:Z="Yes","Continuing User",IF(AND(Z:Z="No",AA:AA="No"),"Non-user","Missing"))))</f>
        <v>Adopter</v>
      </c>
      <c r="AC1393" s="80">
        <f>VLOOKUP(N1393,Registration!O:P,2,FALSE)</f>
        <v>16</v>
      </c>
    </row>
    <row r="1394" spans="1:29" s="80" customFormat="1" ht="23.1" customHeight="1">
      <c r="A1394" s="80" t="s">
        <v>1228</v>
      </c>
      <c r="B1394" s="80" t="s">
        <v>26</v>
      </c>
      <c r="C1394" s="80" t="s">
        <v>27</v>
      </c>
      <c r="D1394" s="82" t="s">
        <v>28</v>
      </c>
      <c r="E1394" s="80" t="s">
        <v>28</v>
      </c>
      <c r="F1394" s="80" t="s">
        <v>95</v>
      </c>
      <c r="G1394" s="80" t="s">
        <v>2811</v>
      </c>
      <c r="H1394" s="80" t="s">
        <v>8157</v>
      </c>
      <c r="I1394" s="82" t="s">
        <v>8158</v>
      </c>
      <c r="J1394" s="80">
        <v>8</v>
      </c>
      <c r="K1394" s="80">
        <v>1</v>
      </c>
      <c r="L1394" s="80">
        <v>2019</v>
      </c>
      <c r="M1394" s="76">
        <f t="shared" si="21"/>
        <v>43473</v>
      </c>
      <c r="N1394" s="80" t="s">
        <v>3308</v>
      </c>
      <c r="O1394" s="80">
        <v>17</v>
      </c>
      <c r="P1394" s="82" t="s">
        <v>4506</v>
      </c>
      <c r="Q1394" s="82" t="s">
        <v>4456</v>
      </c>
      <c r="R1394" s="82" t="s">
        <v>4507</v>
      </c>
      <c r="S1394" s="82" t="s">
        <v>4508</v>
      </c>
      <c r="T1394" s="82" t="s">
        <v>4457</v>
      </c>
      <c r="U1394" s="82" t="s">
        <v>4457</v>
      </c>
      <c r="V1394" s="82" t="s">
        <v>4457</v>
      </c>
      <c r="W1394" s="82" t="s">
        <v>173</v>
      </c>
      <c r="X1394" s="82" t="s">
        <v>4516</v>
      </c>
      <c r="Y1394" s="82" t="s">
        <v>4457</v>
      </c>
      <c r="Z1394" s="80" t="str">
        <f>IF(OR(R:R="",S:S=""),"Missing",IF(OR(S:S="Both EC and Condoms",S:S="Condom",S:S="EC"),"Yes",IF(AND(R:R&lt;&gt;"0: No Method",R:R&lt;&gt;"6: EC",R:R&lt;&gt;"5: Condoms"),"Yes","No")))</f>
        <v>No</v>
      </c>
      <c r="AA13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94" s="80" t="str">
        <f>IF(W:W="Pregnant","Pregnant",IF(AND(Z:Z="No",AA:AA="Yes"),"Adopter",IF(Z:Z="Yes","Continuing User",IF(AND(Z:Z="No",AA:AA="No"),"Non-user","Missing"))))</f>
        <v>Adopter</v>
      </c>
      <c r="AC1394" s="80">
        <f>VLOOKUP(N1394,Registration!O:P,2,FALSE)</f>
        <v>17</v>
      </c>
    </row>
    <row r="1395" spans="1:29" s="80" customFormat="1" ht="23.1" customHeight="1">
      <c r="A1395" s="80" t="s">
        <v>1228</v>
      </c>
      <c r="B1395" s="80" t="s">
        <v>26</v>
      </c>
      <c r="C1395" s="80" t="s">
        <v>27</v>
      </c>
      <c r="D1395" s="82" t="s">
        <v>28</v>
      </c>
      <c r="E1395" s="80" t="s">
        <v>28</v>
      </c>
      <c r="F1395" s="80" t="s">
        <v>95</v>
      </c>
      <c r="G1395" s="80" t="s">
        <v>2811</v>
      </c>
      <c r="H1395" s="80" t="s">
        <v>8157</v>
      </c>
      <c r="I1395" s="82" t="s">
        <v>8158</v>
      </c>
      <c r="J1395" s="80">
        <v>9</v>
      </c>
      <c r="K1395" s="80">
        <v>1</v>
      </c>
      <c r="L1395" s="80">
        <v>2019</v>
      </c>
      <c r="M1395" s="76">
        <f t="shared" si="21"/>
        <v>43474</v>
      </c>
      <c r="N1395" s="80" t="s">
        <v>3310</v>
      </c>
      <c r="O1395" s="80">
        <v>18</v>
      </c>
      <c r="P1395" s="82" t="s">
        <v>4506</v>
      </c>
      <c r="Q1395" s="82" t="s">
        <v>4456</v>
      </c>
      <c r="R1395" s="82" t="s">
        <v>4507</v>
      </c>
      <c r="S1395" s="82" t="s">
        <v>4508</v>
      </c>
      <c r="T1395" s="82" t="s">
        <v>4457</v>
      </c>
      <c r="U1395" s="82" t="s">
        <v>4457</v>
      </c>
      <c r="V1395" s="82" t="s">
        <v>4457</v>
      </c>
      <c r="W1395" s="82" t="s">
        <v>173</v>
      </c>
      <c r="X1395" s="80" t="s">
        <v>4518</v>
      </c>
      <c r="Y1395" s="82" t="s">
        <v>4457</v>
      </c>
      <c r="Z1395" s="80" t="str">
        <f>IF(OR(R:R="",S:S=""),"Missing",IF(OR(S:S="Both EC and Condoms",S:S="Condom",S:S="EC"),"Yes",IF(AND(R:R&lt;&gt;"0: No Method",R:R&lt;&gt;"6: EC",R:R&lt;&gt;"5: Condoms"),"Yes","No")))</f>
        <v>No</v>
      </c>
      <c r="AA13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95" s="80" t="str">
        <f>IF(W:W="Pregnant","Pregnant",IF(AND(Z:Z="No",AA:AA="Yes"),"Adopter",IF(Z:Z="Yes","Continuing User",IF(AND(Z:Z="No",AA:AA="No"),"Non-user","Missing"))))</f>
        <v>Adopter</v>
      </c>
      <c r="AC1395" s="80">
        <f>VLOOKUP(N1395,Registration!O:P,2,FALSE)</f>
        <v>18</v>
      </c>
    </row>
    <row r="1396" spans="1:29" s="80" customFormat="1" ht="23.1" customHeight="1">
      <c r="A1396" s="80" t="s">
        <v>1228</v>
      </c>
      <c r="B1396" s="80" t="s">
        <v>26</v>
      </c>
      <c r="C1396" s="80" t="s">
        <v>27</v>
      </c>
      <c r="D1396" s="82" t="s">
        <v>28</v>
      </c>
      <c r="E1396" s="80" t="s">
        <v>28</v>
      </c>
      <c r="F1396" s="80" t="s">
        <v>111</v>
      </c>
      <c r="G1396" s="80" t="s">
        <v>167</v>
      </c>
      <c r="H1396" s="80" t="s">
        <v>8159</v>
      </c>
      <c r="I1396" s="82" t="s">
        <v>8161</v>
      </c>
      <c r="J1396" s="80">
        <v>10</v>
      </c>
      <c r="K1396" s="80">
        <v>1</v>
      </c>
      <c r="L1396" s="80">
        <v>2019</v>
      </c>
      <c r="M1396" s="76">
        <f t="shared" si="21"/>
        <v>43475</v>
      </c>
      <c r="N1396" s="80" t="s">
        <v>1196</v>
      </c>
      <c r="O1396" s="80">
        <v>19</v>
      </c>
      <c r="P1396" s="82" t="s">
        <v>4506</v>
      </c>
      <c r="Q1396" s="82" t="s">
        <v>4456</v>
      </c>
      <c r="R1396" s="82" t="s">
        <v>4507</v>
      </c>
      <c r="S1396" s="82" t="s">
        <v>4508</v>
      </c>
      <c r="T1396" s="82" t="s">
        <v>4456</v>
      </c>
      <c r="U1396" s="82" t="s">
        <v>4457</v>
      </c>
      <c r="V1396" s="82" t="s">
        <v>4457</v>
      </c>
      <c r="W1396" s="82" t="s">
        <v>173</v>
      </c>
      <c r="X1396" s="82" t="s">
        <v>4514</v>
      </c>
      <c r="Y1396" s="82" t="s">
        <v>4457</v>
      </c>
      <c r="Z1396" s="80" t="str">
        <f>IF(OR(R:R="",S:S=""),"Missing",IF(OR(S:S="Both EC and Condoms",S:S="Condom",S:S="EC"),"Yes",IF(AND(R:R&lt;&gt;"0: No Method",R:R&lt;&gt;"6: EC",R:R&lt;&gt;"5: Condoms"),"Yes","No")))</f>
        <v>No</v>
      </c>
      <c r="AA13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96" s="80" t="str">
        <f>IF(W:W="Pregnant","Pregnant",IF(AND(Z:Z="No",AA:AA="Yes"),"Adopter",IF(Z:Z="Yes","Continuing User",IF(AND(Z:Z="No",AA:AA="No"),"Non-user","Missing"))))</f>
        <v>Adopter</v>
      </c>
      <c r="AC1396" s="80">
        <f>VLOOKUP(N1396,Registration!O:P,2,FALSE)</f>
        <v>18</v>
      </c>
    </row>
    <row r="1397" spans="1:29" s="80" customFormat="1" ht="23.1" customHeight="1">
      <c r="A1397" s="80" t="s">
        <v>1228</v>
      </c>
      <c r="B1397" s="80" t="s">
        <v>26</v>
      </c>
      <c r="C1397" s="80" t="s">
        <v>27</v>
      </c>
      <c r="D1397" s="82" t="s">
        <v>28</v>
      </c>
      <c r="E1397" s="80" t="s">
        <v>28</v>
      </c>
      <c r="F1397" s="80" t="s">
        <v>29</v>
      </c>
      <c r="G1397" s="80" t="s">
        <v>1887</v>
      </c>
      <c r="H1397" s="80" t="s">
        <v>8165</v>
      </c>
      <c r="I1397" s="82" t="s">
        <v>8163</v>
      </c>
      <c r="J1397" s="80">
        <v>10</v>
      </c>
      <c r="K1397" s="80">
        <v>1</v>
      </c>
      <c r="L1397" s="80">
        <v>2019</v>
      </c>
      <c r="M1397" s="76">
        <f t="shared" si="21"/>
        <v>43475</v>
      </c>
      <c r="N1397" s="80" t="s">
        <v>3312</v>
      </c>
      <c r="O1397" s="80">
        <v>18</v>
      </c>
      <c r="P1397" s="82" t="s">
        <v>4506</v>
      </c>
      <c r="Q1397" s="82" t="s">
        <v>4456</v>
      </c>
      <c r="R1397" s="82" t="s">
        <v>4507</v>
      </c>
      <c r="S1397" s="82" t="s">
        <v>4508</v>
      </c>
      <c r="T1397" s="82" t="s">
        <v>4457</v>
      </c>
      <c r="U1397" s="82" t="s">
        <v>4457</v>
      </c>
      <c r="V1397" s="82" t="s">
        <v>4457</v>
      </c>
      <c r="W1397" s="82" t="s">
        <v>173</v>
      </c>
      <c r="X1397" s="82" t="s">
        <v>4516</v>
      </c>
      <c r="Y1397" s="82" t="s">
        <v>4457</v>
      </c>
      <c r="Z1397" s="80" t="str">
        <f>IF(OR(R:R="",S:S=""),"Missing",IF(OR(S:S="Both EC and Condoms",S:S="Condom",S:S="EC"),"Yes",IF(AND(R:R&lt;&gt;"0: No Method",R:R&lt;&gt;"6: EC",R:R&lt;&gt;"5: Condoms"),"Yes","No")))</f>
        <v>No</v>
      </c>
      <c r="AA13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97" s="80" t="str">
        <f>IF(W:W="Pregnant","Pregnant",IF(AND(Z:Z="No",AA:AA="Yes"),"Adopter",IF(Z:Z="Yes","Continuing User",IF(AND(Z:Z="No",AA:AA="No"),"Non-user","Missing"))))</f>
        <v>Adopter</v>
      </c>
      <c r="AC1397" s="80">
        <f>VLOOKUP(N1397,Registration!O:P,2,FALSE)</f>
        <v>18</v>
      </c>
    </row>
    <row r="1398" spans="1:29" s="80" customFormat="1" ht="23.1" customHeight="1">
      <c r="A1398" s="80" t="s">
        <v>1228</v>
      </c>
      <c r="B1398" s="80" t="s">
        <v>26</v>
      </c>
      <c r="C1398" s="80" t="s">
        <v>27</v>
      </c>
      <c r="D1398" s="82" t="s">
        <v>28</v>
      </c>
      <c r="E1398" s="80" t="s">
        <v>28</v>
      </c>
      <c r="F1398" s="80" t="s">
        <v>111</v>
      </c>
      <c r="G1398" s="80" t="s">
        <v>167</v>
      </c>
      <c r="H1398" s="80" t="s">
        <v>8159</v>
      </c>
      <c r="I1398" s="80" t="s">
        <v>8160</v>
      </c>
      <c r="J1398" s="80">
        <v>11</v>
      </c>
      <c r="K1398" s="80">
        <v>1</v>
      </c>
      <c r="L1398" s="80">
        <v>2019</v>
      </c>
      <c r="M1398" s="76">
        <f t="shared" si="21"/>
        <v>43476</v>
      </c>
      <c r="N1398" s="80" t="s">
        <v>1242</v>
      </c>
      <c r="O1398" s="80">
        <v>19</v>
      </c>
      <c r="P1398" s="82" t="s">
        <v>4506</v>
      </c>
      <c r="Q1398" s="82" t="s">
        <v>4456</v>
      </c>
      <c r="R1398" s="82" t="s">
        <v>4507</v>
      </c>
      <c r="S1398" s="82" t="s">
        <v>4508</v>
      </c>
      <c r="T1398" s="82" t="s">
        <v>4456</v>
      </c>
      <c r="U1398" s="82" t="s">
        <v>4457</v>
      </c>
      <c r="V1398" s="82" t="s">
        <v>4457</v>
      </c>
      <c r="W1398" s="82" t="s">
        <v>173</v>
      </c>
      <c r="X1398" s="82" t="s">
        <v>4515</v>
      </c>
      <c r="Y1398" s="82" t="s">
        <v>4456</v>
      </c>
      <c r="Z1398" s="80" t="str">
        <f>IF(OR(R:R="",S:S=""),"Missing",IF(OR(S:S="Both EC and Condoms",S:S="Condom",S:S="EC"),"Yes",IF(AND(R:R&lt;&gt;"0: No Method",R:R&lt;&gt;"6: EC",R:R&lt;&gt;"5: Condoms"),"Yes","No")))</f>
        <v>No</v>
      </c>
      <c r="AA13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98" s="80" t="str">
        <f>IF(W:W="Pregnant","Pregnant",IF(AND(Z:Z="No",AA:AA="Yes"),"Adopter",IF(Z:Z="Yes","Continuing User",IF(AND(Z:Z="No",AA:AA="No"),"Non-user","Missing"))))</f>
        <v>Adopter</v>
      </c>
      <c r="AC1398" s="80">
        <f>VLOOKUP(N1398,Registration!O:P,2,FALSE)</f>
        <v>19</v>
      </c>
    </row>
    <row r="1399" spans="1:29" s="80" customFormat="1" ht="23.1" customHeight="1">
      <c r="A1399" s="80" t="s">
        <v>1228</v>
      </c>
      <c r="B1399" s="80" t="s">
        <v>26</v>
      </c>
      <c r="C1399" s="80" t="s">
        <v>27</v>
      </c>
      <c r="D1399" s="82" t="s">
        <v>28</v>
      </c>
      <c r="E1399" s="80" t="s">
        <v>28</v>
      </c>
      <c r="F1399" s="80" t="s">
        <v>111</v>
      </c>
      <c r="G1399" s="80" t="s">
        <v>167</v>
      </c>
      <c r="H1399" s="80" t="s">
        <v>8159</v>
      </c>
      <c r="I1399" s="80" t="s">
        <v>8160</v>
      </c>
      <c r="J1399" s="80">
        <v>11</v>
      </c>
      <c r="K1399" s="80">
        <v>1</v>
      </c>
      <c r="L1399" s="80">
        <v>2019</v>
      </c>
      <c r="M1399" s="76">
        <f t="shared" si="21"/>
        <v>43476</v>
      </c>
      <c r="N1399" s="80" t="s">
        <v>1236</v>
      </c>
      <c r="O1399" s="80">
        <v>19</v>
      </c>
      <c r="P1399" s="82" t="s">
        <v>4506</v>
      </c>
      <c r="Q1399" s="82" t="s">
        <v>4456</v>
      </c>
      <c r="R1399" s="82" t="s">
        <v>4507</v>
      </c>
      <c r="S1399" s="82" t="s">
        <v>4508</v>
      </c>
      <c r="T1399" s="82" t="s">
        <v>4456</v>
      </c>
      <c r="U1399" s="82" t="s">
        <v>4457</v>
      </c>
      <c r="V1399" s="82" t="s">
        <v>4457</v>
      </c>
      <c r="W1399" s="82" t="s">
        <v>173</v>
      </c>
      <c r="X1399" s="82" t="s">
        <v>4516</v>
      </c>
      <c r="Y1399" s="82" t="s">
        <v>4456</v>
      </c>
      <c r="Z1399" s="80" t="str">
        <f>IF(OR(R:R="",S:S=""),"Missing",IF(OR(S:S="Both EC and Condoms",S:S="Condom",S:S="EC"),"Yes",IF(AND(R:R&lt;&gt;"0: No Method",R:R&lt;&gt;"6: EC",R:R&lt;&gt;"5: Condoms"),"Yes","No")))</f>
        <v>No</v>
      </c>
      <c r="AA13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99" s="80" t="str">
        <f>IF(W:W="Pregnant","Pregnant",IF(AND(Z:Z="No",AA:AA="Yes"),"Adopter",IF(Z:Z="Yes","Continuing User",IF(AND(Z:Z="No",AA:AA="No"),"Non-user","Missing"))))</f>
        <v>Adopter</v>
      </c>
      <c r="AC1399" s="80">
        <f>VLOOKUP(N1399,Registration!O:P,2,FALSE)</f>
        <v>19</v>
      </c>
    </row>
    <row r="1400" spans="1:29" s="80" customFormat="1" ht="23.1" customHeight="1">
      <c r="A1400" s="80" t="s">
        <v>1228</v>
      </c>
      <c r="B1400" s="80" t="s">
        <v>26</v>
      </c>
      <c r="C1400" s="80" t="s">
        <v>27</v>
      </c>
      <c r="D1400" s="82" t="s">
        <v>28</v>
      </c>
      <c r="E1400" s="80" t="s">
        <v>28</v>
      </c>
      <c r="F1400" s="80" t="s">
        <v>111</v>
      </c>
      <c r="G1400" s="80" t="s">
        <v>167</v>
      </c>
      <c r="H1400" s="80" t="s">
        <v>8159</v>
      </c>
      <c r="I1400" s="80" t="s">
        <v>8160</v>
      </c>
      <c r="J1400" s="80">
        <v>11</v>
      </c>
      <c r="K1400" s="80">
        <v>1</v>
      </c>
      <c r="L1400" s="80">
        <v>2019</v>
      </c>
      <c r="M1400" s="76">
        <f t="shared" si="21"/>
        <v>43476</v>
      </c>
      <c r="N1400" s="80" t="s">
        <v>1233</v>
      </c>
      <c r="O1400" s="80">
        <v>18</v>
      </c>
      <c r="P1400" s="82" t="s">
        <v>4506</v>
      </c>
      <c r="Q1400" s="82" t="s">
        <v>4456</v>
      </c>
      <c r="R1400" s="82" t="s">
        <v>4507</v>
      </c>
      <c r="S1400" s="82" t="s">
        <v>4508</v>
      </c>
      <c r="T1400" s="82" t="s">
        <v>4456</v>
      </c>
      <c r="U1400" s="82" t="s">
        <v>4457</v>
      </c>
      <c r="V1400" s="82" t="s">
        <v>4457</v>
      </c>
      <c r="W1400" s="82" t="s">
        <v>173</v>
      </c>
      <c r="X1400" s="80" t="s">
        <v>4518</v>
      </c>
      <c r="Y1400" s="82" t="s">
        <v>4456</v>
      </c>
      <c r="Z1400" s="80" t="str">
        <f>IF(OR(R:R="",S:S=""),"Missing",IF(OR(S:S="Both EC and Condoms",S:S="Condom",S:S="EC"),"Yes",IF(AND(R:R&lt;&gt;"0: No Method",R:R&lt;&gt;"6: EC",R:R&lt;&gt;"5: Condoms"),"Yes","No")))</f>
        <v>No</v>
      </c>
      <c r="AA14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00" s="80" t="str">
        <f>IF(W:W="Pregnant","Pregnant",IF(AND(Z:Z="No",AA:AA="Yes"),"Adopter",IF(Z:Z="Yes","Continuing User",IF(AND(Z:Z="No",AA:AA="No"),"Non-user","Missing"))))</f>
        <v>Adopter</v>
      </c>
      <c r="AC1400" s="80">
        <f>VLOOKUP(N1400,Registration!O:P,2,FALSE)</f>
        <v>18</v>
      </c>
    </row>
    <row r="1401" spans="1:29" s="80" customFormat="1" ht="23.1" customHeight="1">
      <c r="A1401" s="80" t="s">
        <v>1228</v>
      </c>
      <c r="B1401" s="80" t="s">
        <v>26</v>
      </c>
      <c r="C1401" s="80" t="s">
        <v>27</v>
      </c>
      <c r="D1401" s="82" t="s">
        <v>28</v>
      </c>
      <c r="E1401" s="80" t="s">
        <v>28</v>
      </c>
      <c r="F1401" s="80" t="s">
        <v>111</v>
      </c>
      <c r="G1401" s="80" t="s">
        <v>167</v>
      </c>
      <c r="H1401" s="80" t="s">
        <v>8159</v>
      </c>
      <c r="I1401" s="80" t="s">
        <v>8160</v>
      </c>
      <c r="J1401" s="80">
        <v>11</v>
      </c>
      <c r="K1401" s="80">
        <v>1</v>
      </c>
      <c r="L1401" s="80">
        <v>2019</v>
      </c>
      <c r="M1401" s="76">
        <f t="shared" si="21"/>
        <v>43476</v>
      </c>
      <c r="N1401" s="80" t="s">
        <v>1251</v>
      </c>
      <c r="O1401" s="80">
        <v>19</v>
      </c>
      <c r="P1401" s="82" t="s">
        <v>4506</v>
      </c>
      <c r="Q1401" s="82" t="s">
        <v>4456</v>
      </c>
      <c r="R1401" s="82" t="s">
        <v>4507</v>
      </c>
      <c r="S1401" s="82" t="s">
        <v>4508</v>
      </c>
      <c r="T1401" s="82" t="s">
        <v>4457</v>
      </c>
      <c r="U1401" s="82" t="s">
        <v>4457</v>
      </c>
      <c r="V1401" s="82" t="s">
        <v>4457</v>
      </c>
      <c r="W1401" s="82" t="s">
        <v>173</v>
      </c>
      <c r="X1401" s="82" t="s">
        <v>4507</v>
      </c>
      <c r="Y1401" s="82" t="s">
        <v>4457</v>
      </c>
      <c r="Z1401" s="80" t="str">
        <f>IF(OR(R:R="",S:S=""),"Missing",IF(OR(S:S="Both EC and Condoms",S:S="Condom",S:S="EC"),"Yes",IF(AND(R:R&lt;&gt;"0: No Method",R:R&lt;&gt;"6: EC",R:R&lt;&gt;"5: Condoms"),"Yes","No")))</f>
        <v>No</v>
      </c>
      <c r="AA14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01" s="80" t="s">
        <v>4509</v>
      </c>
      <c r="AC1401" s="80">
        <f>VLOOKUP(N1401,Registration!O:P,2,FALSE)</f>
        <v>19</v>
      </c>
    </row>
    <row r="1402" spans="1:29" s="80" customFormat="1" ht="23.1" customHeight="1">
      <c r="A1402" s="80" t="s">
        <v>1228</v>
      </c>
      <c r="B1402" s="80" t="s">
        <v>26</v>
      </c>
      <c r="C1402" s="80" t="s">
        <v>27</v>
      </c>
      <c r="D1402" s="82" t="s">
        <v>28</v>
      </c>
      <c r="E1402" s="80" t="s">
        <v>28</v>
      </c>
      <c r="F1402" s="80" t="s">
        <v>111</v>
      </c>
      <c r="G1402" s="80" t="s">
        <v>167</v>
      </c>
      <c r="H1402" s="80" t="s">
        <v>8159</v>
      </c>
      <c r="I1402" s="80" t="s">
        <v>8160</v>
      </c>
      <c r="J1402" s="80">
        <v>11</v>
      </c>
      <c r="K1402" s="80">
        <v>1</v>
      </c>
      <c r="L1402" s="80">
        <v>2019</v>
      </c>
      <c r="M1402" s="76">
        <f t="shared" si="21"/>
        <v>43476</v>
      </c>
      <c r="N1402" s="80" t="s">
        <v>1244</v>
      </c>
      <c r="O1402" s="80">
        <v>18</v>
      </c>
      <c r="P1402" s="82" t="s">
        <v>4506</v>
      </c>
      <c r="Q1402" s="82" t="s">
        <v>4456</v>
      </c>
      <c r="R1402" s="82" t="s">
        <v>4507</v>
      </c>
      <c r="S1402" s="82" t="s">
        <v>4508</v>
      </c>
      <c r="T1402" s="82" t="s">
        <v>4456</v>
      </c>
      <c r="U1402" s="82" t="s">
        <v>4457</v>
      </c>
      <c r="V1402" s="82" t="s">
        <v>4457</v>
      </c>
      <c r="W1402" s="82" t="s">
        <v>173</v>
      </c>
      <c r="X1402" s="82" t="s">
        <v>4515</v>
      </c>
      <c r="Y1402" s="82" t="s">
        <v>4456</v>
      </c>
      <c r="Z1402" s="80" t="str">
        <f>IF(OR(R:R="",S:S=""),"Missing",IF(OR(S:S="Both EC and Condoms",S:S="Condom",S:S="EC"),"Yes",IF(AND(R:R&lt;&gt;"0: No Method",R:R&lt;&gt;"6: EC",R:R&lt;&gt;"5: Condoms"),"Yes","No")))</f>
        <v>No</v>
      </c>
      <c r="AA14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02" s="80" t="str">
        <f>IF(W:W="Pregnant","Pregnant",IF(AND(Z:Z="No",AA:AA="Yes"),"Adopter",IF(Z:Z="Yes","Continuing User",IF(AND(Z:Z="No",AA:AA="No"),"Non-user","Missing"))))</f>
        <v>Adopter</v>
      </c>
      <c r="AC1402" s="80">
        <f>VLOOKUP(N1402,Registration!O:P,2,FALSE)</f>
        <v>18</v>
      </c>
    </row>
    <row r="1403" spans="1:29" s="80" customFormat="1" ht="23.1" customHeight="1">
      <c r="A1403" s="80" t="s">
        <v>1228</v>
      </c>
      <c r="B1403" s="80" t="s">
        <v>26</v>
      </c>
      <c r="C1403" s="80" t="s">
        <v>27</v>
      </c>
      <c r="D1403" s="82" t="s">
        <v>28</v>
      </c>
      <c r="E1403" s="80" t="s">
        <v>28</v>
      </c>
      <c r="F1403" s="80" t="s">
        <v>111</v>
      </c>
      <c r="G1403" s="80" t="s">
        <v>167</v>
      </c>
      <c r="H1403" s="80" t="s">
        <v>8159</v>
      </c>
      <c r="I1403" s="80" t="s">
        <v>8160</v>
      </c>
      <c r="J1403" s="80">
        <v>11</v>
      </c>
      <c r="K1403" s="80">
        <v>1</v>
      </c>
      <c r="L1403" s="80">
        <v>2019</v>
      </c>
      <c r="M1403" s="76">
        <f t="shared" si="21"/>
        <v>43476</v>
      </c>
      <c r="N1403" s="80" t="s">
        <v>1263</v>
      </c>
      <c r="O1403" s="80">
        <v>19</v>
      </c>
      <c r="P1403" s="82" t="s">
        <v>4506</v>
      </c>
      <c r="Q1403" s="82" t="s">
        <v>4456</v>
      </c>
      <c r="R1403" s="82" t="s">
        <v>4507</v>
      </c>
      <c r="S1403" s="82" t="s">
        <v>4508</v>
      </c>
      <c r="T1403" s="82" t="s">
        <v>4456</v>
      </c>
      <c r="U1403" s="82" t="s">
        <v>4457</v>
      </c>
      <c r="V1403" s="82" t="s">
        <v>4457</v>
      </c>
      <c r="W1403" s="82" t="s">
        <v>173</v>
      </c>
      <c r="X1403" s="80" t="s">
        <v>4518</v>
      </c>
      <c r="Y1403" s="82" t="s">
        <v>4456</v>
      </c>
      <c r="Z1403" s="80" t="str">
        <f>IF(OR(R:R="",S:S=""),"Missing",IF(OR(S:S="Both EC and Condoms",S:S="Condom",S:S="EC"),"Yes",IF(AND(R:R&lt;&gt;"0: No Method",R:R&lt;&gt;"6: EC",R:R&lt;&gt;"5: Condoms"),"Yes","No")))</f>
        <v>No</v>
      </c>
      <c r="AA14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03" s="80" t="str">
        <f>IF(W:W="Pregnant","Pregnant",IF(AND(Z:Z="No",AA:AA="Yes"),"Adopter",IF(Z:Z="Yes","Continuing User",IF(AND(Z:Z="No",AA:AA="No"),"Non-user","Missing"))))</f>
        <v>Adopter</v>
      </c>
      <c r="AC1403" s="80">
        <f>VLOOKUP(N1403,Registration!O:P,2,FALSE)</f>
        <v>19</v>
      </c>
    </row>
    <row r="1404" spans="1:29" s="80" customFormat="1" ht="23.1" customHeight="1">
      <c r="A1404" s="80" t="s">
        <v>1228</v>
      </c>
      <c r="B1404" s="80" t="s">
        <v>26</v>
      </c>
      <c r="C1404" s="80" t="s">
        <v>27</v>
      </c>
      <c r="D1404" s="82" t="s">
        <v>28</v>
      </c>
      <c r="E1404" s="80" t="s">
        <v>28</v>
      </c>
      <c r="F1404" s="80" t="s">
        <v>111</v>
      </c>
      <c r="G1404" s="80" t="s">
        <v>167</v>
      </c>
      <c r="H1404" s="80" t="s">
        <v>8159</v>
      </c>
      <c r="I1404" s="80" t="s">
        <v>8160</v>
      </c>
      <c r="J1404" s="80">
        <v>11</v>
      </c>
      <c r="K1404" s="80">
        <v>1</v>
      </c>
      <c r="L1404" s="80">
        <v>2019</v>
      </c>
      <c r="M1404" s="76">
        <f t="shared" si="21"/>
        <v>43476</v>
      </c>
      <c r="N1404" s="80" t="s">
        <v>1250</v>
      </c>
      <c r="O1404" s="80">
        <v>19</v>
      </c>
      <c r="P1404" s="82" t="s">
        <v>4506</v>
      </c>
      <c r="Q1404" s="82" t="s">
        <v>4456</v>
      </c>
      <c r="R1404" s="82" t="s">
        <v>4507</v>
      </c>
      <c r="S1404" s="82" t="s">
        <v>4508</v>
      </c>
      <c r="T1404" s="82" t="s">
        <v>4456</v>
      </c>
      <c r="U1404" s="82" t="s">
        <v>4457</v>
      </c>
      <c r="V1404" s="82" t="s">
        <v>4457</v>
      </c>
      <c r="W1404" s="82" t="s">
        <v>173</v>
      </c>
      <c r="X1404" s="82" t="s">
        <v>4522</v>
      </c>
      <c r="Y1404" s="82" t="s">
        <v>4456</v>
      </c>
      <c r="Z1404" s="80" t="str">
        <f>IF(OR(R:R="",S:S=""),"Missing",IF(OR(S:S="Both EC and Condoms",S:S="Condom",S:S="EC"),"Yes",IF(AND(R:R&lt;&gt;"0: No Method",R:R&lt;&gt;"6: EC",R:R&lt;&gt;"5: Condoms"),"Yes","No")))</f>
        <v>No</v>
      </c>
      <c r="AA14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04" s="80" t="str">
        <f>IF(W:W="Pregnant","Pregnant",IF(AND(Z:Z="No",AA:AA="Yes"),"Adopter",IF(Z:Z="Yes","Continuing User",IF(AND(Z:Z="No",AA:AA="No"),"Non-user","Missing"))))</f>
        <v>Adopter</v>
      </c>
      <c r="AC1404" s="80">
        <f>VLOOKUP(N1404,Registration!O:P,2,FALSE)</f>
        <v>19</v>
      </c>
    </row>
    <row r="1405" spans="1:29" s="80" customFormat="1" ht="23.1" customHeight="1">
      <c r="A1405" s="80" t="s">
        <v>1228</v>
      </c>
      <c r="B1405" s="80" t="s">
        <v>26</v>
      </c>
      <c r="C1405" s="80" t="s">
        <v>27</v>
      </c>
      <c r="D1405" s="82" t="s">
        <v>28</v>
      </c>
      <c r="E1405" s="80" t="s">
        <v>28</v>
      </c>
      <c r="F1405" s="80" t="s">
        <v>111</v>
      </c>
      <c r="G1405" s="80" t="s">
        <v>167</v>
      </c>
      <c r="H1405" s="80" t="s">
        <v>8159</v>
      </c>
      <c r="I1405" s="80" t="s">
        <v>8160</v>
      </c>
      <c r="J1405" s="80">
        <v>11</v>
      </c>
      <c r="K1405" s="80">
        <v>1</v>
      </c>
      <c r="L1405" s="80">
        <v>2019</v>
      </c>
      <c r="M1405" s="76">
        <f t="shared" si="21"/>
        <v>43476</v>
      </c>
      <c r="N1405" s="80" t="s">
        <v>1253</v>
      </c>
      <c r="O1405" s="80">
        <v>18</v>
      </c>
      <c r="P1405" s="82" t="s">
        <v>4506</v>
      </c>
      <c r="Q1405" s="82" t="s">
        <v>4456</v>
      </c>
      <c r="R1405" s="82" t="s">
        <v>4507</v>
      </c>
      <c r="S1405" s="82" t="s">
        <v>4508</v>
      </c>
      <c r="T1405" s="82" t="s">
        <v>4456</v>
      </c>
      <c r="U1405" s="82" t="s">
        <v>4457</v>
      </c>
      <c r="V1405" s="82" t="s">
        <v>4457</v>
      </c>
      <c r="W1405" s="82" t="s">
        <v>173</v>
      </c>
      <c r="X1405" s="80" t="s">
        <v>4518</v>
      </c>
      <c r="Y1405" s="82" t="s">
        <v>4456</v>
      </c>
      <c r="Z1405" s="80" t="str">
        <f>IF(OR(R:R="",S:S=""),"Missing",IF(OR(S:S="Both EC and Condoms",S:S="Condom",S:S="EC"),"Yes",IF(AND(R:R&lt;&gt;"0: No Method",R:R&lt;&gt;"6: EC",R:R&lt;&gt;"5: Condoms"),"Yes","No")))</f>
        <v>No</v>
      </c>
      <c r="AA14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05" s="80" t="str">
        <f>IF(W:W="Pregnant","Pregnant",IF(AND(Z:Z="No",AA:AA="Yes"),"Adopter",IF(Z:Z="Yes","Continuing User",IF(AND(Z:Z="No",AA:AA="No"),"Non-user","Missing"))))</f>
        <v>Adopter</v>
      </c>
      <c r="AC1405" s="80">
        <f>VLOOKUP(N1405,Registration!O:P,2,FALSE)</f>
        <v>18</v>
      </c>
    </row>
    <row r="1406" spans="1:29" s="80" customFormat="1" ht="23.1" customHeight="1">
      <c r="A1406" s="80" t="s">
        <v>1228</v>
      </c>
      <c r="B1406" s="80" t="s">
        <v>26</v>
      </c>
      <c r="C1406" s="80" t="s">
        <v>27</v>
      </c>
      <c r="D1406" s="82" t="s">
        <v>28</v>
      </c>
      <c r="E1406" s="80" t="s">
        <v>28</v>
      </c>
      <c r="F1406" s="80" t="s">
        <v>111</v>
      </c>
      <c r="G1406" s="80" t="s">
        <v>167</v>
      </c>
      <c r="H1406" s="80" t="s">
        <v>8159</v>
      </c>
      <c r="I1406" s="80" t="s">
        <v>8160</v>
      </c>
      <c r="J1406" s="80">
        <v>11</v>
      </c>
      <c r="K1406" s="80">
        <v>1</v>
      </c>
      <c r="L1406" s="80">
        <v>2019</v>
      </c>
      <c r="M1406" s="76">
        <f t="shared" si="21"/>
        <v>43476</v>
      </c>
      <c r="N1406" s="80" t="s">
        <v>1258</v>
      </c>
      <c r="O1406" s="80">
        <v>18</v>
      </c>
      <c r="P1406" s="82" t="s">
        <v>4506</v>
      </c>
      <c r="Q1406" s="82" t="s">
        <v>4456</v>
      </c>
      <c r="R1406" s="82" t="s">
        <v>4507</v>
      </c>
      <c r="S1406" s="82" t="s">
        <v>4508</v>
      </c>
      <c r="T1406" s="82" t="s">
        <v>4456</v>
      </c>
      <c r="U1406" s="82" t="s">
        <v>4457</v>
      </c>
      <c r="V1406" s="82" t="s">
        <v>4457</v>
      </c>
      <c r="W1406" s="82" t="s">
        <v>173</v>
      </c>
      <c r="X1406" s="82" t="s">
        <v>4515</v>
      </c>
      <c r="Y1406" s="82" t="s">
        <v>4456</v>
      </c>
      <c r="Z1406" s="80" t="str">
        <f>IF(OR(R:R="",S:S=""),"Missing",IF(OR(S:S="Both EC and Condoms",S:S="Condom",S:S="EC"),"Yes",IF(AND(R:R&lt;&gt;"0: No Method",R:R&lt;&gt;"6: EC",R:R&lt;&gt;"5: Condoms"),"Yes","No")))</f>
        <v>No</v>
      </c>
      <c r="AA14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06" s="80" t="str">
        <f>IF(W:W="Pregnant","Pregnant",IF(AND(Z:Z="No",AA:AA="Yes"),"Adopter",IF(Z:Z="Yes","Continuing User",IF(AND(Z:Z="No",AA:AA="No"),"Non-user","Missing"))))</f>
        <v>Adopter</v>
      </c>
      <c r="AC1406" s="80">
        <f>VLOOKUP(N1406,Registration!O:P,2,FALSE)</f>
        <v>18</v>
      </c>
    </row>
    <row r="1407" spans="1:29" s="80" customFormat="1" ht="23.1" customHeight="1">
      <c r="A1407" s="80" t="s">
        <v>1228</v>
      </c>
      <c r="B1407" s="80" t="s">
        <v>26</v>
      </c>
      <c r="C1407" s="80" t="s">
        <v>27</v>
      </c>
      <c r="D1407" s="82" t="s">
        <v>28</v>
      </c>
      <c r="E1407" s="80" t="s">
        <v>28</v>
      </c>
      <c r="F1407" s="80" t="s">
        <v>111</v>
      </c>
      <c r="G1407" s="80" t="s">
        <v>167</v>
      </c>
      <c r="H1407" s="80" t="s">
        <v>8159</v>
      </c>
      <c r="I1407" s="80" t="s">
        <v>8160</v>
      </c>
      <c r="J1407" s="80">
        <v>11</v>
      </c>
      <c r="K1407" s="80">
        <v>1</v>
      </c>
      <c r="L1407" s="80">
        <v>2019</v>
      </c>
      <c r="M1407" s="76">
        <f t="shared" si="21"/>
        <v>43476</v>
      </c>
      <c r="N1407" s="80" t="s">
        <v>1240</v>
      </c>
      <c r="O1407" s="80">
        <v>18</v>
      </c>
      <c r="P1407" s="82" t="s">
        <v>4506</v>
      </c>
      <c r="Q1407" s="82" t="s">
        <v>4456</v>
      </c>
      <c r="R1407" s="82" t="s">
        <v>4507</v>
      </c>
      <c r="S1407" s="82" t="s">
        <v>4508</v>
      </c>
      <c r="T1407" s="82" t="s">
        <v>4457</v>
      </c>
      <c r="U1407" s="82" t="s">
        <v>4457</v>
      </c>
      <c r="V1407" s="82" t="s">
        <v>4457</v>
      </c>
      <c r="W1407" s="82" t="s">
        <v>173</v>
      </c>
      <c r="X1407" s="82" t="s">
        <v>4507</v>
      </c>
      <c r="Y1407" s="82" t="s">
        <v>4457</v>
      </c>
      <c r="Z1407" s="80" t="str">
        <f>IF(OR(R:R="",S:S=""),"Missing",IF(OR(S:S="Both EC and Condoms",S:S="Condom",S:S="EC"),"Yes",IF(AND(R:R&lt;&gt;"0: No Method",R:R&lt;&gt;"6: EC",R:R&lt;&gt;"5: Condoms"),"Yes","No")))</f>
        <v>No</v>
      </c>
      <c r="AA14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07" s="80" t="s">
        <v>4509</v>
      </c>
      <c r="AC1407" s="80">
        <f>VLOOKUP(N1407,Registration!O:P,2,FALSE)</f>
        <v>18</v>
      </c>
    </row>
    <row r="1408" spans="1:29" s="80" customFormat="1" ht="23.1" customHeight="1">
      <c r="A1408" s="80" t="s">
        <v>1228</v>
      </c>
      <c r="B1408" s="80" t="s">
        <v>26</v>
      </c>
      <c r="C1408" s="80" t="s">
        <v>27</v>
      </c>
      <c r="D1408" s="82" t="s">
        <v>28</v>
      </c>
      <c r="E1408" s="80" t="s">
        <v>28</v>
      </c>
      <c r="F1408" s="80" t="s">
        <v>111</v>
      </c>
      <c r="G1408" s="80" t="s">
        <v>167</v>
      </c>
      <c r="H1408" s="80" t="s">
        <v>8159</v>
      </c>
      <c r="I1408" s="80" t="s">
        <v>8160</v>
      </c>
      <c r="J1408" s="80">
        <v>11</v>
      </c>
      <c r="K1408" s="80">
        <v>1</v>
      </c>
      <c r="L1408" s="80">
        <v>2019</v>
      </c>
      <c r="M1408" s="76">
        <f t="shared" si="21"/>
        <v>43476</v>
      </c>
      <c r="N1408" s="80" t="s">
        <v>317</v>
      </c>
      <c r="O1408" s="80">
        <v>19</v>
      </c>
      <c r="P1408" s="82" t="s">
        <v>4506</v>
      </c>
      <c r="Q1408" s="82" t="s">
        <v>4456</v>
      </c>
      <c r="R1408" s="82" t="s">
        <v>4507</v>
      </c>
      <c r="S1408" s="82" t="s">
        <v>4508</v>
      </c>
      <c r="T1408" s="82" t="s">
        <v>4456</v>
      </c>
      <c r="U1408" s="82" t="s">
        <v>4457</v>
      </c>
      <c r="V1408" s="82" t="s">
        <v>4457</v>
      </c>
      <c r="W1408" s="82" t="s">
        <v>173</v>
      </c>
      <c r="X1408" s="82" t="s">
        <v>4516</v>
      </c>
      <c r="Y1408" s="82" t="s">
        <v>4456</v>
      </c>
      <c r="Z1408" s="80" t="str">
        <f>IF(OR(R:R="",S:S=""),"Missing",IF(OR(S:S="Both EC and Condoms",S:S="Condom",S:S="EC"),"Yes",IF(AND(R:R&lt;&gt;"0: No Method",R:R&lt;&gt;"6: EC",R:R&lt;&gt;"5: Condoms"),"Yes","No")))</f>
        <v>No</v>
      </c>
      <c r="AA14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08" s="80" t="str">
        <f>IF(W:W="Pregnant","Pregnant",IF(AND(Z:Z="No",AA:AA="Yes"),"Adopter",IF(Z:Z="Yes","Continuing User",IF(AND(Z:Z="No",AA:AA="No"),"Non-user","Missing"))))</f>
        <v>Adopter</v>
      </c>
      <c r="AC1408" s="80">
        <f>VLOOKUP(N1408,Registration!O:P,2,FALSE)</f>
        <v>18</v>
      </c>
    </row>
    <row r="1409" spans="1:29" s="80" customFormat="1" ht="23.1" customHeight="1">
      <c r="A1409" s="80" t="s">
        <v>1228</v>
      </c>
      <c r="B1409" s="80" t="s">
        <v>26</v>
      </c>
      <c r="C1409" s="80" t="s">
        <v>27</v>
      </c>
      <c r="D1409" s="82" t="s">
        <v>28</v>
      </c>
      <c r="E1409" s="80" t="s">
        <v>28</v>
      </c>
      <c r="F1409" s="80" t="s">
        <v>111</v>
      </c>
      <c r="G1409" s="80" t="s">
        <v>167</v>
      </c>
      <c r="H1409" s="80" t="s">
        <v>8159</v>
      </c>
      <c r="I1409" s="80" t="s">
        <v>8160</v>
      </c>
      <c r="J1409" s="80">
        <v>11</v>
      </c>
      <c r="K1409" s="80">
        <v>1</v>
      </c>
      <c r="L1409" s="80">
        <v>2019</v>
      </c>
      <c r="M1409" s="76">
        <f t="shared" si="21"/>
        <v>43476</v>
      </c>
      <c r="N1409" s="80" t="s">
        <v>1246</v>
      </c>
      <c r="O1409" s="80">
        <v>19</v>
      </c>
      <c r="P1409" s="82" t="s">
        <v>4506</v>
      </c>
      <c r="Q1409" s="82" t="s">
        <v>4456</v>
      </c>
      <c r="R1409" s="82" t="s">
        <v>4507</v>
      </c>
      <c r="S1409" s="82" t="s">
        <v>4508</v>
      </c>
      <c r="T1409" s="82" t="s">
        <v>4456</v>
      </c>
      <c r="U1409" s="82" t="s">
        <v>4457</v>
      </c>
      <c r="V1409" s="82" t="s">
        <v>4457</v>
      </c>
      <c r="W1409" s="82" t="s">
        <v>173</v>
      </c>
      <c r="X1409" s="82" t="s">
        <v>4516</v>
      </c>
      <c r="Y1409" s="82" t="s">
        <v>4456</v>
      </c>
      <c r="Z1409" s="80" t="str">
        <f>IF(OR(R:R="",S:S=""),"Missing",IF(OR(S:S="Both EC and Condoms",S:S="Condom",S:S="EC"),"Yes",IF(AND(R:R&lt;&gt;"0: No Method",R:R&lt;&gt;"6: EC",R:R&lt;&gt;"5: Condoms"),"Yes","No")))</f>
        <v>No</v>
      </c>
      <c r="AA14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09" s="80" t="str">
        <f>IF(W:W="Pregnant","Pregnant",IF(AND(Z:Z="No",AA:AA="Yes"),"Adopter",IF(Z:Z="Yes","Continuing User",IF(AND(Z:Z="No",AA:AA="No"),"Non-user","Missing"))))</f>
        <v>Adopter</v>
      </c>
      <c r="AC1409" s="80">
        <f>VLOOKUP(N1409,Registration!O:P,2,FALSE)</f>
        <v>19</v>
      </c>
    </row>
    <row r="1410" spans="1:29" s="80" customFormat="1" ht="23.1" customHeight="1">
      <c r="A1410" s="80" t="s">
        <v>1228</v>
      </c>
      <c r="B1410" s="80" t="s">
        <v>26</v>
      </c>
      <c r="C1410" s="80" t="s">
        <v>27</v>
      </c>
      <c r="D1410" s="82" t="s">
        <v>28</v>
      </c>
      <c r="E1410" s="80" t="s">
        <v>28</v>
      </c>
      <c r="F1410" s="80" t="s">
        <v>111</v>
      </c>
      <c r="G1410" s="80" t="s">
        <v>167</v>
      </c>
      <c r="H1410" s="80" t="s">
        <v>8159</v>
      </c>
      <c r="I1410" s="80" t="s">
        <v>8160</v>
      </c>
      <c r="J1410" s="80">
        <v>11</v>
      </c>
      <c r="K1410" s="80">
        <v>1</v>
      </c>
      <c r="L1410" s="80">
        <v>2019</v>
      </c>
      <c r="M1410" s="76">
        <f t="shared" ref="M1410:M1473" si="22">DATE(L1410,K1410,J1410)</f>
        <v>43476</v>
      </c>
      <c r="N1410" s="80" t="s">
        <v>1248</v>
      </c>
      <c r="O1410" s="80">
        <v>19</v>
      </c>
      <c r="P1410" s="82" t="s">
        <v>4506</v>
      </c>
      <c r="Q1410" s="82" t="s">
        <v>4456</v>
      </c>
      <c r="R1410" s="82" t="s">
        <v>4507</v>
      </c>
      <c r="S1410" s="82" t="s">
        <v>4508</v>
      </c>
      <c r="T1410" s="82" t="s">
        <v>4457</v>
      </c>
      <c r="U1410" s="82" t="s">
        <v>4457</v>
      </c>
      <c r="V1410" s="82" t="s">
        <v>4457</v>
      </c>
      <c r="W1410" s="82" t="s">
        <v>173</v>
      </c>
      <c r="X1410" s="82" t="s">
        <v>4507</v>
      </c>
      <c r="Y1410" s="82" t="s">
        <v>4457</v>
      </c>
      <c r="Z1410" s="80" t="str">
        <f>IF(OR(R:R="",S:S=""),"Missing",IF(OR(S:S="Both EC and Condoms",S:S="Condom",S:S="EC"),"Yes",IF(AND(R:R&lt;&gt;"0: No Method",R:R&lt;&gt;"6: EC",R:R&lt;&gt;"5: Condoms"),"Yes","No")))</f>
        <v>No</v>
      </c>
      <c r="AA14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10" s="80" t="s">
        <v>4509</v>
      </c>
      <c r="AC1410" s="80">
        <f>VLOOKUP(N1410,Registration!O:P,2,FALSE)</f>
        <v>19</v>
      </c>
    </row>
    <row r="1411" spans="1:29" s="80" customFormat="1" ht="23.1" customHeight="1">
      <c r="A1411" s="80" t="s">
        <v>1228</v>
      </c>
      <c r="B1411" s="80" t="s">
        <v>26</v>
      </c>
      <c r="C1411" s="80" t="s">
        <v>27</v>
      </c>
      <c r="D1411" s="82" t="s">
        <v>28</v>
      </c>
      <c r="E1411" s="80" t="s">
        <v>28</v>
      </c>
      <c r="F1411" s="80" t="s">
        <v>111</v>
      </c>
      <c r="G1411" s="80" t="s">
        <v>167</v>
      </c>
      <c r="H1411" s="80" t="s">
        <v>8159</v>
      </c>
      <c r="I1411" s="80" t="s">
        <v>8160</v>
      </c>
      <c r="J1411" s="80">
        <v>11</v>
      </c>
      <c r="K1411" s="80">
        <v>1</v>
      </c>
      <c r="L1411" s="80">
        <v>2019</v>
      </c>
      <c r="M1411" s="76">
        <f t="shared" si="22"/>
        <v>43476</v>
      </c>
      <c r="N1411" s="80" t="s">
        <v>1238</v>
      </c>
      <c r="O1411" s="80">
        <v>19</v>
      </c>
      <c r="P1411" s="82" t="s">
        <v>4506</v>
      </c>
      <c r="Q1411" s="82" t="s">
        <v>4456</v>
      </c>
      <c r="R1411" s="82" t="s">
        <v>4507</v>
      </c>
      <c r="S1411" s="82" t="s">
        <v>4508</v>
      </c>
      <c r="T1411" s="82" t="s">
        <v>4456</v>
      </c>
      <c r="U1411" s="82" t="s">
        <v>4457</v>
      </c>
      <c r="V1411" s="82" t="s">
        <v>4457</v>
      </c>
      <c r="W1411" s="82" t="s">
        <v>173</v>
      </c>
      <c r="X1411" s="82" t="s">
        <v>4517</v>
      </c>
      <c r="Y1411" s="82" t="s">
        <v>4456</v>
      </c>
      <c r="Z1411" s="80" t="str">
        <f>IF(OR(R:R="",S:S=""),"Missing",IF(OR(S:S="Both EC and Condoms",S:S="Condom",S:S="EC"),"Yes",IF(AND(R:R&lt;&gt;"0: No Method",R:R&lt;&gt;"6: EC",R:R&lt;&gt;"5: Condoms"),"Yes","No")))</f>
        <v>No</v>
      </c>
      <c r="AA14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11" s="80" t="str">
        <f>IF(W:W="Pregnant","Pregnant",IF(AND(Z:Z="No",AA:AA="Yes"),"Adopter",IF(Z:Z="Yes","Continuing User",IF(AND(Z:Z="No",AA:AA="No"),"Non-user","Missing"))))</f>
        <v>Adopter</v>
      </c>
      <c r="AC1411" s="80">
        <f>VLOOKUP(N1411,Registration!O:P,2,FALSE)</f>
        <v>19</v>
      </c>
    </row>
    <row r="1412" spans="1:29" s="80" customFormat="1" ht="23.1" customHeight="1">
      <c r="A1412" s="80" t="s">
        <v>1228</v>
      </c>
      <c r="B1412" s="80" t="s">
        <v>26</v>
      </c>
      <c r="C1412" s="80" t="s">
        <v>27</v>
      </c>
      <c r="D1412" s="82" t="s">
        <v>28</v>
      </c>
      <c r="E1412" s="80" t="s">
        <v>28</v>
      </c>
      <c r="F1412" s="80" t="s">
        <v>111</v>
      </c>
      <c r="G1412" s="80" t="s">
        <v>167</v>
      </c>
      <c r="H1412" s="80" t="s">
        <v>8159</v>
      </c>
      <c r="I1412" s="80" t="s">
        <v>8160</v>
      </c>
      <c r="J1412" s="80">
        <v>11</v>
      </c>
      <c r="K1412" s="80">
        <v>1</v>
      </c>
      <c r="L1412" s="80">
        <v>2019</v>
      </c>
      <c r="M1412" s="76">
        <f t="shared" si="22"/>
        <v>43476</v>
      </c>
      <c r="N1412" s="80" t="s">
        <v>1266</v>
      </c>
      <c r="O1412" s="80">
        <v>19</v>
      </c>
      <c r="P1412" s="82" t="s">
        <v>4506</v>
      </c>
      <c r="Q1412" s="82" t="s">
        <v>4456</v>
      </c>
      <c r="R1412" s="82" t="s">
        <v>4507</v>
      </c>
      <c r="S1412" s="82" t="s">
        <v>4508</v>
      </c>
      <c r="T1412" s="82" t="s">
        <v>4456</v>
      </c>
      <c r="U1412" s="82" t="s">
        <v>4457</v>
      </c>
      <c r="V1412" s="82" t="s">
        <v>4457</v>
      </c>
      <c r="W1412" s="82" t="s">
        <v>173</v>
      </c>
      <c r="X1412" s="80" t="s">
        <v>4518</v>
      </c>
      <c r="Y1412" s="82" t="s">
        <v>4456</v>
      </c>
      <c r="Z1412" s="80" t="str">
        <f>IF(OR(R:R="",S:S=""),"Missing",IF(OR(S:S="Both EC and Condoms",S:S="Condom",S:S="EC"),"Yes",IF(AND(R:R&lt;&gt;"0: No Method",R:R&lt;&gt;"6: EC",R:R&lt;&gt;"5: Condoms"),"Yes","No")))</f>
        <v>No</v>
      </c>
      <c r="AA14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12" s="80" t="str">
        <f>IF(W:W="Pregnant","Pregnant",IF(AND(Z:Z="No",AA:AA="Yes"),"Adopter",IF(Z:Z="Yes","Continuing User",IF(AND(Z:Z="No",AA:AA="No"),"Non-user","Missing"))))</f>
        <v>Adopter</v>
      </c>
      <c r="AC1412" s="80">
        <f>VLOOKUP(N1412,Registration!O:P,2,FALSE)</f>
        <v>19</v>
      </c>
    </row>
    <row r="1413" spans="1:29" s="80" customFormat="1" ht="23.1" customHeight="1">
      <c r="A1413" s="80" t="s">
        <v>1228</v>
      </c>
      <c r="B1413" s="80" t="s">
        <v>26</v>
      </c>
      <c r="C1413" s="80" t="s">
        <v>27</v>
      </c>
      <c r="D1413" s="82" t="s">
        <v>28</v>
      </c>
      <c r="E1413" s="80" t="s">
        <v>28</v>
      </c>
      <c r="F1413" s="80" t="s">
        <v>111</v>
      </c>
      <c r="G1413" s="80" t="s">
        <v>167</v>
      </c>
      <c r="H1413" s="80" t="s">
        <v>8159</v>
      </c>
      <c r="I1413" s="80" t="s">
        <v>8160</v>
      </c>
      <c r="J1413" s="80">
        <v>11</v>
      </c>
      <c r="K1413" s="80">
        <v>1</v>
      </c>
      <c r="L1413" s="80">
        <v>2019</v>
      </c>
      <c r="M1413" s="76">
        <f t="shared" si="22"/>
        <v>43476</v>
      </c>
      <c r="N1413" s="80" t="s">
        <v>1268</v>
      </c>
      <c r="O1413" s="80">
        <v>19</v>
      </c>
      <c r="P1413" s="82" t="s">
        <v>4506</v>
      </c>
      <c r="Q1413" s="82" t="s">
        <v>4456</v>
      </c>
      <c r="R1413" s="82" t="s">
        <v>4507</v>
      </c>
      <c r="S1413" s="82" t="s">
        <v>4508</v>
      </c>
      <c r="T1413" s="82" t="s">
        <v>4456</v>
      </c>
      <c r="U1413" s="82" t="s">
        <v>4457</v>
      </c>
      <c r="V1413" s="82" t="s">
        <v>4457</v>
      </c>
      <c r="W1413" s="82" t="s">
        <v>173</v>
      </c>
      <c r="X1413" s="82" t="s">
        <v>4516</v>
      </c>
      <c r="Y1413" s="82" t="s">
        <v>4456</v>
      </c>
      <c r="Z1413" s="80" t="str">
        <f>IF(OR(R:R="",S:S=""),"Missing",IF(OR(S:S="Both EC and Condoms",S:S="Condom",S:S="EC"),"Yes",IF(AND(R:R&lt;&gt;"0: No Method",R:R&lt;&gt;"6: EC",R:R&lt;&gt;"5: Condoms"),"Yes","No")))</f>
        <v>No</v>
      </c>
      <c r="AA14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13" s="80" t="str">
        <f>IF(W:W="Pregnant","Pregnant",IF(AND(Z:Z="No",AA:AA="Yes"),"Adopter",IF(Z:Z="Yes","Continuing User",IF(AND(Z:Z="No",AA:AA="No"),"Non-user","Missing"))))</f>
        <v>Adopter</v>
      </c>
      <c r="AC1413" s="80">
        <f>VLOOKUP(N1413,Registration!O:P,2,FALSE)</f>
        <v>19</v>
      </c>
    </row>
    <row r="1414" spans="1:29" s="80" customFormat="1" ht="23.1" customHeight="1">
      <c r="A1414" s="80" t="s">
        <v>1228</v>
      </c>
      <c r="B1414" s="80" t="s">
        <v>26</v>
      </c>
      <c r="C1414" s="80" t="s">
        <v>27</v>
      </c>
      <c r="D1414" s="82" t="s">
        <v>28</v>
      </c>
      <c r="E1414" s="80" t="s">
        <v>28</v>
      </c>
      <c r="F1414" s="80" t="s">
        <v>111</v>
      </c>
      <c r="G1414" s="80" t="s">
        <v>167</v>
      </c>
      <c r="H1414" s="80" t="s">
        <v>8159</v>
      </c>
      <c r="I1414" s="80" t="s">
        <v>8160</v>
      </c>
      <c r="J1414" s="80">
        <v>11</v>
      </c>
      <c r="K1414" s="80">
        <v>1</v>
      </c>
      <c r="L1414" s="80">
        <v>2019</v>
      </c>
      <c r="M1414" s="76">
        <f t="shared" si="22"/>
        <v>43476</v>
      </c>
      <c r="N1414" s="80" t="s">
        <v>337</v>
      </c>
      <c r="O1414" s="80">
        <v>17</v>
      </c>
      <c r="P1414" s="82" t="s">
        <v>4506</v>
      </c>
      <c r="Q1414" s="82" t="s">
        <v>4456</v>
      </c>
      <c r="R1414" s="82" t="s">
        <v>4507</v>
      </c>
      <c r="S1414" s="82" t="s">
        <v>4508</v>
      </c>
      <c r="T1414" s="82" t="s">
        <v>4457</v>
      </c>
      <c r="U1414" s="82" t="s">
        <v>4457</v>
      </c>
      <c r="V1414" s="82" t="s">
        <v>4457</v>
      </c>
      <c r="W1414" s="82" t="s">
        <v>173</v>
      </c>
      <c r="X1414" s="82" t="s">
        <v>4507</v>
      </c>
      <c r="Y1414" s="82" t="s">
        <v>4457</v>
      </c>
      <c r="Z1414" s="80" t="str">
        <f>IF(OR(R:R="",S:S=""),"Missing",IF(OR(S:S="Both EC and Condoms",S:S="Condom",S:S="EC"),"Yes",IF(AND(R:R&lt;&gt;"0: No Method",R:R&lt;&gt;"6: EC",R:R&lt;&gt;"5: Condoms"),"Yes","No")))</f>
        <v>No</v>
      </c>
      <c r="AA14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14" s="80" t="s">
        <v>4509</v>
      </c>
      <c r="AC1414" s="80">
        <f>VLOOKUP(N1414,Registration!O:P,2,FALSE)</f>
        <v>19</v>
      </c>
    </row>
    <row r="1415" spans="1:29" s="80" customFormat="1" ht="23.1" customHeight="1">
      <c r="A1415" s="80" t="s">
        <v>1228</v>
      </c>
      <c r="B1415" s="80" t="s">
        <v>26</v>
      </c>
      <c r="C1415" s="80" t="s">
        <v>27</v>
      </c>
      <c r="D1415" s="82" t="s">
        <v>28</v>
      </c>
      <c r="E1415" s="80" t="s">
        <v>28</v>
      </c>
      <c r="F1415" s="80" t="s">
        <v>111</v>
      </c>
      <c r="G1415" s="80" t="s">
        <v>167</v>
      </c>
      <c r="H1415" s="80" t="s">
        <v>8159</v>
      </c>
      <c r="I1415" s="80" t="s">
        <v>8160</v>
      </c>
      <c r="J1415" s="80">
        <v>11</v>
      </c>
      <c r="K1415" s="80">
        <v>1</v>
      </c>
      <c r="L1415" s="80">
        <v>2019</v>
      </c>
      <c r="M1415" s="76">
        <f t="shared" si="22"/>
        <v>43476</v>
      </c>
      <c r="N1415" s="80" t="s">
        <v>649</v>
      </c>
      <c r="O1415" s="80">
        <v>19</v>
      </c>
      <c r="P1415" s="82" t="s">
        <v>4506</v>
      </c>
      <c r="Q1415" s="82" t="s">
        <v>4456</v>
      </c>
      <c r="R1415" s="82" t="s">
        <v>4507</v>
      </c>
      <c r="S1415" s="82" t="s">
        <v>4508</v>
      </c>
      <c r="T1415" s="82" t="s">
        <v>4456</v>
      </c>
      <c r="U1415" s="82" t="s">
        <v>4457</v>
      </c>
      <c r="V1415" s="82" t="s">
        <v>4457</v>
      </c>
      <c r="W1415" s="82" t="s">
        <v>173</v>
      </c>
      <c r="X1415" s="82" t="s">
        <v>4516</v>
      </c>
      <c r="Y1415" s="82" t="s">
        <v>4456</v>
      </c>
      <c r="Z1415" s="80" t="str">
        <f>IF(OR(R:R="",S:S=""),"Missing",IF(OR(S:S="Both EC and Condoms",S:S="Condom",S:S="EC"),"Yes",IF(AND(R:R&lt;&gt;"0: No Method",R:R&lt;&gt;"6: EC",R:R&lt;&gt;"5: Condoms"),"Yes","No")))</f>
        <v>No</v>
      </c>
      <c r="AA14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15" s="80" t="str">
        <f>IF(W:W="Pregnant","Pregnant",IF(AND(Z:Z="No",AA:AA="Yes"),"Adopter",IF(Z:Z="Yes","Continuing User",IF(AND(Z:Z="No",AA:AA="No"),"Non-user","Missing"))))</f>
        <v>Adopter</v>
      </c>
      <c r="AC1415" s="80">
        <f>VLOOKUP(N1415,Registration!O:P,2,FALSE)</f>
        <v>19</v>
      </c>
    </row>
    <row r="1416" spans="1:29" s="80" customFormat="1" ht="23.1" customHeight="1">
      <c r="A1416" s="80" t="s">
        <v>1228</v>
      </c>
      <c r="B1416" s="80" t="s">
        <v>26</v>
      </c>
      <c r="C1416" s="80" t="s">
        <v>27</v>
      </c>
      <c r="D1416" s="82" t="s">
        <v>28</v>
      </c>
      <c r="E1416" s="80" t="s">
        <v>28</v>
      </c>
      <c r="F1416" s="80" t="s">
        <v>111</v>
      </c>
      <c r="G1416" s="80" t="s">
        <v>167</v>
      </c>
      <c r="H1416" s="80" t="s">
        <v>8159</v>
      </c>
      <c r="I1416" s="80" t="s">
        <v>8160</v>
      </c>
      <c r="J1416" s="80">
        <v>11</v>
      </c>
      <c r="K1416" s="80">
        <v>1</v>
      </c>
      <c r="L1416" s="80">
        <v>2019</v>
      </c>
      <c r="M1416" s="76">
        <f t="shared" si="22"/>
        <v>43476</v>
      </c>
      <c r="N1416" s="80" t="s">
        <v>1256</v>
      </c>
      <c r="O1416" s="80">
        <v>18</v>
      </c>
      <c r="P1416" s="82" t="s">
        <v>4506</v>
      </c>
      <c r="Q1416" s="82" t="s">
        <v>4456</v>
      </c>
      <c r="R1416" s="82" t="s">
        <v>4507</v>
      </c>
      <c r="S1416" s="82" t="s">
        <v>4508</v>
      </c>
      <c r="T1416" s="82" t="s">
        <v>4456</v>
      </c>
      <c r="U1416" s="82" t="s">
        <v>4457</v>
      </c>
      <c r="V1416" s="82" t="s">
        <v>4457</v>
      </c>
      <c r="W1416" s="82" t="s">
        <v>173</v>
      </c>
      <c r="X1416" s="82" t="s">
        <v>4515</v>
      </c>
      <c r="Y1416" s="82" t="s">
        <v>4456</v>
      </c>
      <c r="Z1416" s="80" t="str">
        <f>IF(OR(R:R="",S:S=""),"Missing",IF(OR(S:S="Both EC and Condoms",S:S="Condom",S:S="EC"),"Yes",IF(AND(R:R&lt;&gt;"0: No Method",R:R&lt;&gt;"6: EC",R:R&lt;&gt;"5: Condoms"),"Yes","No")))</f>
        <v>No</v>
      </c>
      <c r="AA14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16" s="80" t="str">
        <f>IF(W:W="Pregnant","Pregnant",IF(AND(Z:Z="No",AA:AA="Yes"),"Adopter",IF(Z:Z="Yes","Continuing User",IF(AND(Z:Z="No",AA:AA="No"),"Non-user","Missing"))))</f>
        <v>Adopter</v>
      </c>
      <c r="AC1416" s="80">
        <f>VLOOKUP(N1416,Registration!O:P,2,FALSE)</f>
        <v>18</v>
      </c>
    </row>
    <row r="1417" spans="1:29" s="80" customFormat="1" ht="23.1" customHeight="1">
      <c r="A1417" s="80" t="s">
        <v>1228</v>
      </c>
      <c r="B1417" s="80" t="s">
        <v>26</v>
      </c>
      <c r="C1417" s="80" t="s">
        <v>27</v>
      </c>
      <c r="D1417" s="82" t="s">
        <v>28</v>
      </c>
      <c r="E1417" s="80" t="s">
        <v>28</v>
      </c>
      <c r="F1417" s="80" t="s">
        <v>111</v>
      </c>
      <c r="G1417" s="80" t="s">
        <v>167</v>
      </c>
      <c r="H1417" s="80" t="s">
        <v>8159</v>
      </c>
      <c r="I1417" s="80" t="s">
        <v>8160</v>
      </c>
      <c r="J1417" s="80">
        <v>11</v>
      </c>
      <c r="K1417" s="80">
        <v>1</v>
      </c>
      <c r="L1417" s="80">
        <v>2019</v>
      </c>
      <c r="M1417" s="76">
        <f t="shared" si="22"/>
        <v>43476</v>
      </c>
      <c r="N1417" s="80" t="s">
        <v>1260</v>
      </c>
      <c r="O1417" s="80">
        <v>19</v>
      </c>
      <c r="P1417" s="82" t="s">
        <v>4506</v>
      </c>
      <c r="Q1417" s="82" t="s">
        <v>4456</v>
      </c>
      <c r="R1417" s="82" t="s">
        <v>4507</v>
      </c>
      <c r="S1417" s="82" t="s">
        <v>4508</v>
      </c>
      <c r="T1417" s="82" t="s">
        <v>4456</v>
      </c>
      <c r="U1417" s="82" t="s">
        <v>4457</v>
      </c>
      <c r="V1417" s="82" t="s">
        <v>4457</v>
      </c>
      <c r="W1417" s="82" t="s">
        <v>173</v>
      </c>
      <c r="X1417" s="82" t="s">
        <v>4524</v>
      </c>
      <c r="Y1417" s="82" t="s">
        <v>4456</v>
      </c>
      <c r="Z1417" s="80" t="str">
        <f>IF(OR(R:R="",S:S=""),"Missing",IF(OR(S:S="Both EC and Condoms",S:S="Condom",S:S="EC"),"Yes",IF(AND(R:R&lt;&gt;"0: No Method",R:R&lt;&gt;"6: EC",R:R&lt;&gt;"5: Condoms"),"Yes","No")))</f>
        <v>No</v>
      </c>
      <c r="AA14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17" s="80" t="str">
        <f>IF(W:W="Pregnant","Pregnant",IF(AND(Z:Z="No",AA:AA="Yes"),"Adopter",IF(Z:Z="Yes","Continuing User",IF(AND(Z:Z="No",AA:AA="No"),"Non-user","Missing"))))</f>
        <v>Adopter</v>
      </c>
      <c r="AC1417" s="80">
        <f>VLOOKUP(N1417,Registration!O:P,2,FALSE)</f>
        <v>19</v>
      </c>
    </row>
    <row r="1418" spans="1:29" s="80" customFormat="1" ht="23.1" customHeight="1">
      <c r="A1418" s="80" t="s">
        <v>1228</v>
      </c>
      <c r="B1418" s="80" t="s">
        <v>26</v>
      </c>
      <c r="C1418" s="80" t="s">
        <v>27</v>
      </c>
      <c r="D1418" s="82" t="s">
        <v>28</v>
      </c>
      <c r="E1418" s="80" t="s">
        <v>28</v>
      </c>
      <c r="F1418" s="80" t="s">
        <v>111</v>
      </c>
      <c r="G1418" s="80" t="s">
        <v>167</v>
      </c>
      <c r="H1418" s="80" t="s">
        <v>8159</v>
      </c>
      <c r="I1418" s="80" t="s">
        <v>8160</v>
      </c>
      <c r="J1418" s="80">
        <v>11</v>
      </c>
      <c r="K1418" s="80">
        <v>1</v>
      </c>
      <c r="L1418" s="80">
        <v>2019</v>
      </c>
      <c r="M1418" s="76">
        <f t="shared" si="22"/>
        <v>43476</v>
      </c>
      <c r="N1418" s="80" t="s">
        <v>1031</v>
      </c>
      <c r="O1418" s="80">
        <v>18</v>
      </c>
      <c r="P1418" s="82" t="s">
        <v>4506</v>
      </c>
      <c r="Q1418" s="82" t="s">
        <v>4456</v>
      </c>
      <c r="R1418" s="82" t="s">
        <v>4507</v>
      </c>
      <c r="S1418" s="82" t="s">
        <v>4508</v>
      </c>
      <c r="T1418" s="82" t="s">
        <v>4456</v>
      </c>
      <c r="U1418" s="82" t="s">
        <v>4457</v>
      </c>
      <c r="V1418" s="82" t="s">
        <v>4457</v>
      </c>
      <c r="W1418" s="82" t="s">
        <v>173</v>
      </c>
      <c r="X1418" s="82" t="s">
        <v>4515</v>
      </c>
      <c r="Y1418" s="82" t="s">
        <v>4456</v>
      </c>
      <c r="Z1418" s="80" t="str">
        <f>IF(OR(R:R="",S:S=""),"Missing",IF(OR(S:S="Both EC and Condoms",S:S="Condom",S:S="EC"),"Yes",IF(AND(R:R&lt;&gt;"0: No Method",R:R&lt;&gt;"6: EC",R:R&lt;&gt;"5: Condoms"),"Yes","No")))</f>
        <v>No</v>
      </c>
      <c r="AA14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18" s="80" t="str">
        <f>IF(W:W="Pregnant","Pregnant",IF(AND(Z:Z="No",AA:AA="Yes"),"Adopter",IF(Z:Z="Yes","Continuing User",IF(AND(Z:Z="No",AA:AA="No"),"Non-user","Missing"))))</f>
        <v>Adopter</v>
      </c>
      <c r="AC1418" s="80">
        <f>VLOOKUP(N1418,Registration!O:P,2,FALSE)</f>
        <v>18</v>
      </c>
    </row>
    <row r="1419" spans="1:29" s="80" customFormat="1" ht="23.1" customHeight="1">
      <c r="A1419" s="80" t="s">
        <v>1269</v>
      </c>
      <c r="B1419" s="80" t="s">
        <v>26</v>
      </c>
      <c r="C1419" s="80" t="s">
        <v>27</v>
      </c>
      <c r="D1419" s="82" t="s">
        <v>28</v>
      </c>
      <c r="E1419" s="80" t="s">
        <v>28</v>
      </c>
      <c r="F1419" s="80" t="s">
        <v>111</v>
      </c>
      <c r="G1419" s="80" t="s">
        <v>167</v>
      </c>
      <c r="H1419" s="80" t="s">
        <v>8159</v>
      </c>
      <c r="I1419" s="82" t="s">
        <v>8161</v>
      </c>
      <c r="J1419" s="80">
        <v>15</v>
      </c>
      <c r="K1419" s="80">
        <v>1</v>
      </c>
      <c r="L1419" s="80">
        <v>2019</v>
      </c>
      <c r="M1419" s="76">
        <f t="shared" si="22"/>
        <v>43480</v>
      </c>
      <c r="N1419" s="80" t="s">
        <v>1271</v>
      </c>
      <c r="O1419" s="80">
        <v>19</v>
      </c>
      <c r="P1419" s="82" t="s">
        <v>4506</v>
      </c>
      <c r="Q1419" s="82" t="s">
        <v>4456</v>
      </c>
      <c r="R1419" s="82" t="s">
        <v>4507</v>
      </c>
      <c r="S1419" s="82" t="s">
        <v>4508</v>
      </c>
      <c r="T1419" s="82" t="s">
        <v>4456</v>
      </c>
      <c r="U1419" s="82" t="s">
        <v>4457</v>
      </c>
      <c r="V1419" s="82" t="s">
        <v>4457</v>
      </c>
      <c r="W1419" s="82" t="s">
        <v>173</v>
      </c>
      <c r="X1419" s="82" t="s">
        <v>4516</v>
      </c>
      <c r="Y1419" s="82" t="s">
        <v>4457</v>
      </c>
      <c r="Z1419" s="80" t="str">
        <f>IF(OR(R:R="",S:S=""),"Missing",IF(OR(S:S="Both EC and Condoms",S:S="Condom",S:S="EC"),"Yes",IF(AND(R:R&lt;&gt;"0: No Method",R:R&lt;&gt;"6: EC",R:R&lt;&gt;"5: Condoms"),"Yes","No")))</f>
        <v>No</v>
      </c>
      <c r="AA14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19" s="80" t="str">
        <f>IF(W:W="Pregnant","Pregnant",IF(AND(Z:Z="No",AA:AA="Yes"),"Adopter",IF(Z:Z="Yes","Continuing User",IF(AND(Z:Z="No",AA:AA="No"),"Non-user","Missing"))))</f>
        <v>Adopter</v>
      </c>
      <c r="AC1419" s="80">
        <f>VLOOKUP(N1419,Registration!O:P,2,FALSE)</f>
        <v>19</v>
      </c>
    </row>
    <row r="1420" spans="1:29" s="80" customFormat="1" ht="23.1" customHeight="1">
      <c r="A1420" s="80" t="s">
        <v>1269</v>
      </c>
      <c r="B1420" s="80" t="s">
        <v>26</v>
      </c>
      <c r="C1420" s="80" t="s">
        <v>27</v>
      </c>
      <c r="D1420" s="82" t="s">
        <v>28</v>
      </c>
      <c r="E1420" s="80" t="s">
        <v>28</v>
      </c>
      <c r="F1420" s="80" t="s">
        <v>111</v>
      </c>
      <c r="G1420" s="80" t="s">
        <v>167</v>
      </c>
      <c r="H1420" s="80" t="s">
        <v>8159</v>
      </c>
      <c r="I1420" s="82" t="s">
        <v>8161</v>
      </c>
      <c r="J1420" s="80">
        <v>15</v>
      </c>
      <c r="K1420" s="80">
        <v>1</v>
      </c>
      <c r="L1420" s="80">
        <v>2019</v>
      </c>
      <c r="M1420" s="76">
        <f t="shared" si="22"/>
        <v>43480</v>
      </c>
      <c r="N1420" s="80" t="s">
        <v>1273</v>
      </c>
      <c r="O1420" s="80">
        <v>18</v>
      </c>
      <c r="P1420" s="82" t="s">
        <v>4506</v>
      </c>
      <c r="Q1420" s="82" t="s">
        <v>4456</v>
      </c>
      <c r="R1420" s="82" t="s">
        <v>4507</v>
      </c>
      <c r="S1420" s="82" t="s">
        <v>4508</v>
      </c>
      <c r="T1420" s="82" t="s">
        <v>4456</v>
      </c>
      <c r="U1420" s="82" t="s">
        <v>4457</v>
      </c>
      <c r="V1420" s="82" t="s">
        <v>4457</v>
      </c>
      <c r="W1420" s="82" t="s">
        <v>173</v>
      </c>
      <c r="X1420" s="82" t="s">
        <v>4516</v>
      </c>
      <c r="Y1420" s="82" t="s">
        <v>4456</v>
      </c>
      <c r="Z1420" s="80" t="str">
        <f>IF(OR(R:R="",S:S=""),"Missing",IF(OR(S:S="Both EC and Condoms",S:S="Condom",S:S="EC"),"Yes",IF(AND(R:R&lt;&gt;"0: No Method",R:R&lt;&gt;"6: EC",R:R&lt;&gt;"5: Condoms"),"Yes","No")))</f>
        <v>No</v>
      </c>
      <c r="AA14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20" s="80" t="str">
        <f>IF(W:W="Pregnant","Pregnant",IF(AND(Z:Z="No",AA:AA="Yes"),"Adopter",IF(Z:Z="Yes","Continuing User",IF(AND(Z:Z="No",AA:AA="No"),"Non-user","Missing"))))</f>
        <v>Adopter</v>
      </c>
      <c r="AC1420" s="80">
        <f>VLOOKUP(N1420,Registration!O:P,2,FALSE)</f>
        <v>18</v>
      </c>
    </row>
    <row r="1421" spans="1:29" s="80" customFormat="1" ht="23.1" customHeight="1">
      <c r="A1421" s="80" t="s">
        <v>1269</v>
      </c>
      <c r="B1421" s="80" t="s">
        <v>26</v>
      </c>
      <c r="C1421" s="80" t="s">
        <v>27</v>
      </c>
      <c r="D1421" s="82" t="s">
        <v>28</v>
      </c>
      <c r="E1421" s="80" t="s">
        <v>28</v>
      </c>
      <c r="F1421" s="80" t="s">
        <v>29</v>
      </c>
      <c r="G1421" s="80" t="s">
        <v>1887</v>
      </c>
      <c r="H1421" s="80" t="s">
        <v>8165</v>
      </c>
      <c r="I1421" s="82" t="s">
        <v>8163</v>
      </c>
      <c r="J1421" s="80">
        <v>15</v>
      </c>
      <c r="K1421" s="80">
        <v>1</v>
      </c>
      <c r="L1421" s="80">
        <v>2019</v>
      </c>
      <c r="M1421" s="76">
        <f t="shared" si="22"/>
        <v>43480</v>
      </c>
      <c r="N1421" s="80" t="s">
        <v>3315</v>
      </c>
      <c r="O1421" s="80">
        <v>18</v>
      </c>
      <c r="P1421" s="82" t="s">
        <v>4506</v>
      </c>
      <c r="Q1421" s="82" t="s">
        <v>4456</v>
      </c>
      <c r="R1421" s="82" t="s">
        <v>4507</v>
      </c>
      <c r="S1421" s="82" t="s">
        <v>4508</v>
      </c>
      <c r="T1421" s="82" t="s">
        <v>4457</v>
      </c>
      <c r="U1421" s="82" t="s">
        <v>4457</v>
      </c>
      <c r="V1421" s="82" t="s">
        <v>4457</v>
      </c>
      <c r="W1421" s="82" t="s">
        <v>173</v>
      </c>
      <c r="X1421" s="82" t="s">
        <v>4516</v>
      </c>
      <c r="Y1421" s="82" t="s">
        <v>4457</v>
      </c>
      <c r="Z1421" s="80" t="str">
        <f>IF(OR(R:R="",S:S=""),"Missing",IF(OR(S:S="Both EC and Condoms",S:S="Condom",S:S="EC"),"Yes",IF(AND(R:R&lt;&gt;"0: No Method",R:R&lt;&gt;"6: EC",R:R&lt;&gt;"5: Condoms"),"Yes","No")))</f>
        <v>No</v>
      </c>
      <c r="AA14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21" s="80" t="str">
        <f>IF(W:W="Pregnant","Pregnant",IF(AND(Z:Z="No",AA:AA="Yes"),"Adopter",IF(Z:Z="Yes","Continuing User",IF(AND(Z:Z="No",AA:AA="No"),"Non-user","Missing"))))</f>
        <v>Adopter</v>
      </c>
      <c r="AC1421" s="80">
        <f>VLOOKUP(N1421,Registration!O:P,2,FALSE)</f>
        <v>18</v>
      </c>
    </row>
    <row r="1422" spans="1:29" s="80" customFormat="1" ht="23.1" customHeight="1">
      <c r="A1422" s="80" t="s">
        <v>1269</v>
      </c>
      <c r="B1422" s="80" t="s">
        <v>26</v>
      </c>
      <c r="C1422" s="80" t="s">
        <v>27</v>
      </c>
      <c r="D1422" s="82" t="s">
        <v>28</v>
      </c>
      <c r="E1422" s="80" t="s">
        <v>28</v>
      </c>
      <c r="F1422" s="80" t="s">
        <v>29</v>
      </c>
      <c r="G1422" s="80" t="s">
        <v>1887</v>
      </c>
      <c r="H1422" s="80" t="s">
        <v>8165</v>
      </c>
      <c r="I1422" s="82" t="s">
        <v>8163</v>
      </c>
      <c r="J1422" s="80">
        <v>15</v>
      </c>
      <c r="K1422" s="80">
        <v>1</v>
      </c>
      <c r="L1422" s="80">
        <v>2019</v>
      </c>
      <c r="M1422" s="76">
        <f t="shared" si="22"/>
        <v>43480</v>
      </c>
      <c r="N1422" s="80" t="s">
        <v>3317</v>
      </c>
      <c r="O1422" s="80">
        <v>19</v>
      </c>
      <c r="P1422" s="82" t="s">
        <v>4506</v>
      </c>
      <c r="Q1422" s="82" t="s">
        <v>4456</v>
      </c>
      <c r="R1422" s="82" t="s">
        <v>4507</v>
      </c>
      <c r="S1422" s="82" t="s">
        <v>4508</v>
      </c>
      <c r="T1422" s="82" t="s">
        <v>4457</v>
      </c>
      <c r="U1422" s="82" t="s">
        <v>4457</v>
      </c>
      <c r="V1422" s="82" t="s">
        <v>4457</v>
      </c>
      <c r="W1422" s="82" t="s">
        <v>173</v>
      </c>
      <c r="X1422" s="82" t="s">
        <v>4521</v>
      </c>
      <c r="Y1422" s="82" t="s">
        <v>4457</v>
      </c>
      <c r="Z1422" s="80" t="str">
        <f>IF(OR(R:R="",S:S=""),"Missing",IF(OR(S:S="Both EC and Condoms",S:S="Condom",S:S="EC"),"Yes",IF(AND(R:R&lt;&gt;"0: No Method",R:R&lt;&gt;"6: EC",R:R&lt;&gt;"5: Condoms"),"Yes","No")))</f>
        <v>No</v>
      </c>
      <c r="AA14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22" s="80" t="str">
        <f>IF(W:W="Pregnant","Pregnant",IF(AND(Z:Z="No",AA:AA="Yes"),"Adopter",IF(Z:Z="Yes","Continuing User",IF(AND(Z:Z="No",AA:AA="No"),"Non-user","Missing"))))</f>
        <v>Adopter</v>
      </c>
      <c r="AC1422" s="80">
        <f>VLOOKUP(N1422,Registration!O:P,2,FALSE)</f>
        <v>19</v>
      </c>
    </row>
    <row r="1423" spans="1:29" s="80" customFormat="1" ht="23.1" customHeight="1">
      <c r="A1423" s="80" t="s">
        <v>1269</v>
      </c>
      <c r="B1423" s="80" t="s">
        <v>26</v>
      </c>
      <c r="C1423" s="80" t="s">
        <v>27</v>
      </c>
      <c r="D1423" s="82" t="s">
        <v>28</v>
      </c>
      <c r="E1423" s="80" t="s">
        <v>28</v>
      </c>
      <c r="F1423" s="80" t="s">
        <v>111</v>
      </c>
      <c r="G1423" s="80" t="s">
        <v>167</v>
      </c>
      <c r="H1423" s="80" t="s">
        <v>8159</v>
      </c>
      <c r="I1423" s="82" t="s">
        <v>8161</v>
      </c>
      <c r="J1423" s="80">
        <v>16</v>
      </c>
      <c r="K1423" s="80">
        <v>1</v>
      </c>
      <c r="L1423" s="80">
        <v>2019</v>
      </c>
      <c r="M1423" s="76">
        <f t="shared" si="22"/>
        <v>43481</v>
      </c>
      <c r="N1423" s="80" t="s">
        <v>1068</v>
      </c>
      <c r="O1423" s="80">
        <v>18</v>
      </c>
      <c r="P1423" s="82" t="s">
        <v>4506</v>
      </c>
      <c r="Q1423" s="82" t="s">
        <v>4456</v>
      </c>
      <c r="R1423" s="82" t="s">
        <v>4507</v>
      </c>
      <c r="S1423" s="82" t="s">
        <v>4508</v>
      </c>
      <c r="T1423" s="82" t="s">
        <v>4456</v>
      </c>
      <c r="U1423" s="82" t="s">
        <v>4457</v>
      </c>
      <c r="V1423" s="82" t="s">
        <v>4457</v>
      </c>
      <c r="W1423" s="82" t="s">
        <v>173</v>
      </c>
      <c r="X1423" s="82" t="s">
        <v>4517</v>
      </c>
      <c r="Y1423" s="82" t="s">
        <v>4457</v>
      </c>
      <c r="Z1423" s="80" t="str">
        <f>IF(OR(R:R="",S:S=""),"Missing",IF(OR(S:S="Both EC and Condoms",S:S="Condom",S:S="EC"),"Yes",IF(AND(R:R&lt;&gt;"0: No Method",R:R&lt;&gt;"6: EC",R:R&lt;&gt;"5: Condoms"),"Yes","No")))</f>
        <v>No</v>
      </c>
      <c r="AA14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23" s="80" t="str">
        <f>IF(W:W="Pregnant","Pregnant",IF(AND(Z:Z="No",AA:AA="Yes"),"Adopter",IF(Z:Z="Yes","Continuing User",IF(AND(Z:Z="No",AA:AA="No"),"Non-user","Missing"))))</f>
        <v>Adopter</v>
      </c>
      <c r="AC1423" s="80">
        <f>VLOOKUP(N1423,Registration!O:P,2,FALSE)</f>
        <v>19</v>
      </c>
    </row>
    <row r="1424" spans="1:29" s="80" customFormat="1" ht="23.1" customHeight="1">
      <c r="A1424" s="80" t="s">
        <v>1269</v>
      </c>
      <c r="B1424" s="80" t="s">
        <v>26</v>
      </c>
      <c r="C1424" s="80" t="s">
        <v>27</v>
      </c>
      <c r="D1424" s="82" t="s">
        <v>28</v>
      </c>
      <c r="E1424" s="80" t="s">
        <v>28</v>
      </c>
      <c r="F1424" s="80" t="s">
        <v>111</v>
      </c>
      <c r="G1424" s="80" t="s">
        <v>167</v>
      </c>
      <c r="H1424" s="80" t="s">
        <v>8159</v>
      </c>
      <c r="I1424" s="82" t="s">
        <v>8161</v>
      </c>
      <c r="J1424" s="80">
        <v>16</v>
      </c>
      <c r="K1424" s="80">
        <v>1</v>
      </c>
      <c r="L1424" s="80">
        <v>2019</v>
      </c>
      <c r="M1424" s="76">
        <f t="shared" si="22"/>
        <v>43481</v>
      </c>
      <c r="N1424" s="80" t="s">
        <v>1275</v>
      </c>
      <c r="O1424" s="80">
        <v>19</v>
      </c>
      <c r="P1424" s="82" t="s">
        <v>4506</v>
      </c>
      <c r="Q1424" s="82" t="s">
        <v>4456</v>
      </c>
      <c r="R1424" s="82" t="s">
        <v>4507</v>
      </c>
      <c r="S1424" s="82" t="s">
        <v>4508</v>
      </c>
      <c r="T1424" s="82" t="s">
        <v>4456</v>
      </c>
      <c r="U1424" s="82" t="s">
        <v>4457</v>
      </c>
      <c r="V1424" s="82" t="s">
        <v>4457</v>
      </c>
      <c r="W1424" s="82" t="s">
        <v>173</v>
      </c>
      <c r="X1424" s="80" t="s">
        <v>4518</v>
      </c>
      <c r="Y1424" s="82" t="s">
        <v>4456</v>
      </c>
      <c r="Z1424" s="80" t="str">
        <f>IF(OR(R:R="",S:S=""),"Missing",IF(OR(S:S="Both EC and Condoms",S:S="Condom",S:S="EC"),"Yes",IF(AND(R:R&lt;&gt;"0: No Method",R:R&lt;&gt;"6: EC",R:R&lt;&gt;"5: Condoms"),"Yes","No")))</f>
        <v>No</v>
      </c>
      <c r="AA14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24" s="80" t="str">
        <f>IF(W:W="Pregnant","Pregnant",IF(AND(Z:Z="No",AA:AA="Yes"),"Adopter",IF(Z:Z="Yes","Continuing User",IF(AND(Z:Z="No",AA:AA="No"),"Non-user","Missing"))))</f>
        <v>Adopter</v>
      </c>
      <c r="AC1424" s="80">
        <f>VLOOKUP(N1424,Registration!O:P,2,FALSE)</f>
        <v>19</v>
      </c>
    </row>
    <row r="1425" spans="1:29" s="80" customFormat="1" ht="23.1" customHeight="1">
      <c r="A1425" s="80" t="s">
        <v>1269</v>
      </c>
      <c r="B1425" s="80" t="s">
        <v>26</v>
      </c>
      <c r="C1425" s="80" t="s">
        <v>27</v>
      </c>
      <c r="D1425" s="82" t="s">
        <v>28</v>
      </c>
      <c r="E1425" s="80" t="s">
        <v>28</v>
      </c>
      <c r="F1425" s="80" t="s">
        <v>111</v>
      </c>
      <c r="G1425" s="80" t="s">
        <v>167</v>
      </c>
      <c r="H1425" s="80" t="s">
        <v>8159</v>
      </c>
      <c r="I1425" s="82" t="s">
        <v>8161</v>
      </c>
      <c r="J1425" s="80">
        <v>17</v>
      </c>
      <c r="K1425" s="80">
        <v>1</v>
      </c>
      <c r="L1425" s="80">
        <v>2019</v>
      </c>
      <c r="M1425" s="76">
        <f t="shared" si="22"/>
        <v>43482</v>
      </c>
      <c r="N1425" s="80" t="s">
        <v>1277</v>
      </c>
      <c r="O1425" s="80">
        <v>19</v>
      </c>
      <c r="P1425" s="82" t="s">
        <v>4506</v>
      </c>
      <c r="Q1425" s="82" t="s">
        <v>4456</v>
      </c>
      <c r="R1425" s="82" t="s">
        <v>4507</v>
      </c>
      <c r="S1425" s="82" t="s">
        <v>4508</v>
      </c>
      <c r="T1425" s="82" t="s">
        <v>4456</v>
      </c>
      <c r="U1425" s="82" t="s">
        <v>4457</v>
      </c>
      <c r="V1425" s="82" t="s">
        <v>4457</v>
      </c>
      <c r="W1425" s="82" t="s">
        <v>173</v>
      </c>
      <c r="X1425" s="82" t="s">
        <v>4516</v>
      </c>
      <c r="Y1425" s="82" t="s">
        <v>4456</v>
      </c>
      <c r="Z1425" s="80" t="str">
        <f>IF(OR(R:R="",S:S=""),"Missing",IF(OR(S:S="Both EC and Condoms",S:S="Condom",S:S="EC"),"Yes",IF(AND(R:R&lt;&gt;"0: No Method",R:R&lt;&gt;"6: EC",R:R&lt;&gt;"5: Condoms"),"Yes","No")))</f>
        <v>No</v>
      </c>
      <c r="AA14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25" s="80" t="str">
        <f>IF(W:W="Pregnant","Pregnant",IF(AND(Z:Z="No",AA:AA="Yes"),"Adopter",IF(Z:Z="Yes","Continuing User",IF(AND(Z:Z="No",AA:AA="No"),"Non-user","Missing"))))</f>
        <v>Adopter</v>
      </c>
      <c r="AC1425" s="80">
        <f>VLOOKUP(N1425,Registration!O:P,2,FALSE)</f>
        <v>19</v>
      </c>
    </row>
    <row r="1426" spans="1:29" s="80" customFormat="1" ht="23.1" customHeight="1">
      <c r="A1426" s="80" t="s">
        <v>1269</v>
      </c>
      <c r="B1426" s="80" t="s">
        <v>26</v>
      </c>
      <c r="C1426" s="80" t="s">
        <v>27</v>
      </c>
      <c r="D1426" s="82" t="s">
        <v>28</v>
      </c>
      <c r="E1426" s="80" t="s">
        <v>28</v>
      </c>
      <c r="F1426" s="80" t="s">
        <v>111</v>
      </c>
      <c r="G1426" s="80" t="s">
        <v>167</v>
      </c>
      <c r="H1426" s="80" t="s">
        <v>8159</v>
      </c>
      <c r="I1426" s="82" t="s">
        <v>8161</v>
      </c>
      <c r="J1426" s="80">
        <v>17</v>
      </c>
      <c r="K1426" s="80">
        <v>1</v>
      </c>
      <c r="L1426" s="80">
        <v>2019</v>
      </c>
      <c r="M1426" s="76">
        <f t="shared" si="22"/>
        <v>43482</v>
      </c>
      <c r="N1426" s="80" t="s">
        <v>1279</v>
      </c>
      <c r="O1426" s="80">
        <v>19</v>
      </c>
      <c r="P1426" s="82" t="s">
        <v>4506</v>
      </c>
      <c r="Q1426" s="82" t="s">
        <v>4456</v>
      </c>
      <c r="R1426" s="82" t="s">
        <v>4507</v>
      </c>
      <c r="S1426" s="82" t="s">
        <v>4508</v>
      </c>
      <c r="T1426" s="82" t="s">
        <v>4456</v>
      </c>
      <c r="U1426" s="82" t="s">
        <v>4457</v>
      </c>
      <c r="V1426" s="82" t="s">
        <v>4457</v>
      </c>
      <c r="W1426" s="82" t="s">
        <v>173</v>
      </c>
      <c r="X1426" s="80" t="s">
        <v>4527</v>
      </c>
      <c r="Y1426" s="82" t="s">
        <v>4456</v>
      </c>
      <c r="Z1426" s="80" t="str">
        <f>IF(OR(R:R="",S:S=""),"Missing",IF(OR(S:S="Both EC and Condoms",S:S="Condom",S:S="EC"),"Yes",IF(AND(R:R&lt;&gt;"0: No Method",R:R&lt;&gt;"6: EC",R:R&lt;&gt;"5: Condoms"),"Yes","No")))</f>
        <v>No</v>
      </c>
      <c r="AA14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26" s="80" t="str">
        <f>IF(W:W="Pregnant","Pregnant",IF(AND(Z:Z="No",AA:AA="Yes"),"Adopter",IF(Z:Z="Yes","Continuing User",IF(AND(Z:Z="No",AA:AA="No"),"Non-user","Missing"))))</f>
        <v>Adopter</v>
      </c>
      <c r="AC1426" s="80">
        <f>VLOOKUP(N1426,Registration!O:P,2,FALSE)</f>
        <v>19</v>
      </c>
    </row>
    <row r="1427" spans="1:29" s="80" customFormat="1" ht="23.1" customHeight="1">
      <c r="A1427" s="80" t="s">
        <v>1269</v>
      </c>
      <c r="B1427" s="80" t="s">
        <v>26</v>
      </c>
      <c r="C1427" s="80" t="s">
        <v>27</v>
      </c>
      <c r="D1427" s="82" t="s">
        <v>28</v>
      </c>
      <c r="E1427" s="80" t="s">
        <v>28</v>
      </c>
      <c r="F1427" s="80" t="s">
        <v>111</v>
      </c>
      <c r="G1427" s="80" t="s">
        <v>167</v>
      </c>
      <c r="H1427" s="80" t="s">
        <v>8159</v>
      </c>
      <c r="I1427" s="82" t="s">
        <v>8161</v>
      </c>
      <c r="J1427" s="80">
        <v>17</v>
      </c>
      <c r="K1427" s="80">
        <v>1</v>
      </c>
      <c r="L1427" s="80">
        <v>2019</v>
      </c>
      <c r="M1427" s="76">
        <f t="shared" si="22"/>
        <v>43482</v>
      </c>
      <c r="N1427" s="80" t="s">
        <v>1281</v>
      </c>
      <c r="O1427" s="80">
        <v>18</v>
      </c>
      <c r="P1427" s="82" t="s">
        <v>4506</v>
      </c>
      <c r="Q1427" s="82" t="s">
        <v>4456</v>
      </c>
      <c r="R1427" s="82" t="s">
        <v>4507</v>
      </c>
      <c r="S1427" s="82" t="s">
        <v>4508</v>
      </c>
      <c r="T1427" s="82" t="s">
        <v>4457</v>
      </c>
      <c r="U1427" s="82" t="s">
        <v>4457</v>
      </c>
      <c r="V1427" s="82" t="s">
        <v>4457</v>
      </c>
      <c r="W1427" s="82" t="s">
        <v>1118</v>
      </c>
      <c r="X1427" s="82" t="s">
        <v>4507</v>
      </c>
      <c r="Y1427" s="82" t="s">
        <v>4457</v>
      </c>
      <c r="Z1427" s="80" t="str">
        <f>IF(OR(R:R="",S:S=""),"Missing",IF(OR(S:S="Both EC and Condoms",S:S="Condom",S:S="EC"),"Yes",IF(AND(R:R&lt;&gt;"0: No Method",R:R&lt;&gt;"6: EC",R:R&lt;&gt;"5: Condoms"),"Yes","No")))</f>
        <v>No</v>
      </c>
      <c r="AA14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27" s="80" t="str">
        <f>IF(W:W="Pregnant","Pregnant",IF(AND(Z:Z="No",AA:AA="Yes"),"Adopter",IF(Z:Z="Yes","Continuing User",IF(AND(Z:Z="No",AA:AA="No"),"Non-user","Missing"))))</f>
        <v>Pregnant</v>
      </c>
      <c r="AC1427" s="80">
        <f>VLOOKUP(N1427,Registration!O:P,2,FALSE)</f>
        <v>18</v>
      </c>
    </row>
    <row r="1428" spans="1:29" s="80" customFormat="1" ht="23.1" customHeight="1">
      <c r="A1428" s="80" t="s">
        <v>1269</v>
      </c>
      <c r="B1428" s="80" t="s">
        <v>26</v>
      </c>
      <c r="C1428" s="80" t="s">
        <v>27</v>
      </c>
      <c r="D1428" s="82" t="s">
        <v>28</v>
      </c>
      <c r="E1428" s="80" t="s">
        <v>28</v>
      </c>
      <c r="F1428" s="80" t="s">
        <v>111</v>
      </c>
      <c r="G1428" s="80" t="s">
        <v>167</v>
      </c>
      <c r="H1428" s="80" t="s">
        <v>8159</v>
      </c>
      <c r="I1428" s="82" t="s">
        <v>8161</v>
      </c>
      <c r="J1428" s="80">
        <v>18</v>
      </c>
      <c r="K1428" s="80">
        <v>1</v>
      </c>
      <c r="L1428" s="80">
        <v>2019</v>
      </c>
      <c r="M1428" s="76">
        <f t="shared" si="22"/>
        <v>43483</v>
      </c>
      <c r="N1428" s="80" t="s">
        <v>1283</v>
      </c>
      <c r="O1428" s="80">
        <v>19</v>
      </c>
      <c r="P1428" s="82" t="s">
        <v>4506</v>
      </c>
      <c r="Q1428" s="82" t="s">
        <v>4456</v>
      </c>
      <c r="R1428" s="82" t="s">
        <v>4507</v>
      </c>
      <c r="S1428" s="82" t="s">
        <v>4508</v>
      </c>
      <c r="T1428" s="82" t="s">
        <v>4456</v>
      </c>
      <c r="U1428" s="82" t="s">
        <v>4457</v>
      </c>
      <c r="V1428" s="82" t="s">
        <v>4457</v>
      </c>
      <c r="W1428" s="82" t="s">
        <v>173</v>
      </c>
      <c r="X1428" s="82" t="s">
        <v>4522</v>
      </c>
      <c r="Y1428" s="82" t="s">
        <v>4456</v>
      </c>
      <c r="Z1428" s="80" t="str">
        <f>IF(OR(R:R="",S:S=""),"Missing",IF(OR(S:S="Both EC and Condoms",S:S="Condom",S:S="EC"),"Yes",IF(AND(R:R&lt;&gt;"0: No Method",R:R&lt;&gt;"6: EC",R:R&lt;&gt;"5: Condoms"),"Yes","No")))</f>
        <v>No</v>
      </c>
      <c r="AA14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28" s="80" t="str">
        <f>IF(W:W="Pregnant","Pregnant",IF(AND(Z:Z="No",AA:AA="Yes"),"Adopter",IF(Z:Z="Yes","Continuing User",IF(AND(Z:Z="No",AA:AA="No"),"Non-user","Missing"))))</f>
        <v>Adopter</v>
      </c>
      <c r="AC1428" s="80">
        <f>VLOOKUP(N1428,Registration!O:P,2,FALSE)</f>
        <v>19</v>
      </c>
    </row>
    <row r="1429" spans="1:29" s="80" customFormat="1" ht="23.1" customHeight="1">
      <c r="A1429" s="80" t="s">
        <v>1269</v>
      </c>
      <c r="B1429" s="80" t="s">
        <v>26</v>
      </c>
      <c r="C1429" s="80" t="s">
        <v>27</v>
      </c>
      <c r="D1429" s="82" t="s">
        <v>28</v>
      </c>
      <c r="E1429" s="80" t="s">
        <v>28</v>
      </c>
      <c r="F1429" s="80" t="s">
        <v>111</v>
      </c>
      <c r="G1429" s="80" t="s">
        <v>167</v>
      </c>
      <c r="H1429" s="80" t="s">
        <v>8159</v>
      </c>
      <c r="I1429" s="82" t="s">
        <v>8161</v>
      </c>
      <c r="J1429" s="80">
        <v>18</v>
      </c>
      <c r="K1429" s="80">
        <v>1</v>
      </c>
      <c r="L1429" s="80">
        <v>2019</v>
      </c>
      <c r="M1429" s="76">
        <f t="shared" si="22"/>
        <v>43483</v>
      </c>
      <c r="N1429" s="80" t="s">
        <v>1285</v>
      </c>
      <c r="O1429" s="80">
        <v>18</v>
      </c>
      <c r="P1429" s="82" t="s">
        <v>4506</v>
      </c>
      <c r="Q1429" s="82" t="s">
        <v>4456</v>
      </c>
      <c r="R1429" s="82" t="s">
        <v>4507</v>
      </c>
      <c r="S1429" s="82" t="s">
        <v>4508</v>
      </c>
      <c r="T1429" s="82" t="s">
        <v>4456</v>
      </c>
      <c r="U1429" s="82" t="s">
        <v>4457</v>
      </c>
      <c r="V1429" s="82" t="s">
        <v>4457</v>
      </c>
      <c r="W1429" s="82" t="s">
        <v>173</v>
      </c>
      <c r="X1429" s="82" t="s">
        <v>4515</v>
      </c>
      <c r="Y1429" s="82" t="s">
        <v>4456</v>
      </c>
      <c r="Z1429" s="80" t="str">
        <f>IF(OR(R:R="",S:S=""),"Missing",IF(OR(S:S="Both EC and Condoms",S:S="Condom",S:S="EC"),"Yes",IF(AND(R:R&lt;&gt;"0: No Method",R:R&lt;&gt;"6: EC",R:R&lt;&gt;"5: Condoms"),"Yes","No")))</f>
        <v>No</v>
      </c>
      <c r="AA14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29" s="80" t="str">
        <f>IF(W:W="Pregnant","Pregnant",IF(AND(Z:Z="No",AA:AA="Yes"),"Adopter",IF(Z:Z="Yes","Continuing User",IF(AND(Z:Z="No",AA:AA="No"),"Non-user","Missing"))))</f>
        <v>Adopter</v>
      </c>
      <c r="AC1429" s="80">
        <f>VLOOKUP(N1429,Registration!O:P,2,FALSE)</f>
        <v>18</v>
      </c>
    </row>
    <row r="1430" spans="1:29" s="80" customFormat="1" ht="23.1" customHeight="1">
      <c r="A1430" s="80" t="s">
        <v>1269</v>
      </c>
      <c r="B1430" s="80" t="s">
        <v>26</v>
      </c>
      <c r="C1430" s="80" t="s">
        <v>27</v>
      </c>
      <c r="D1430" s="82" t="s">
        <v>28</v>
      </c>
      <c r="E1430" s="80" t="s">
        <v>28</v>
      </c>
      <c r="F1430" s="80" t="s">
        <v>111</v>
      </c>
      <c r="G1430" s="80" t="s">
        <v>167</v>
      </c>
      <c r="H1430" s="80" t="s">
        <v>8159</v>
      </c>
      <c r="I1430" s="82" t="s">
        <v>8161</v>
      </c>
      <c r="J1430" s="80">
        <v>18</v>
      </c>
      <c r="K1430" s="80">
        <v>1</v>
      </c>
      <c r="L1430" s="80">
        <v>2019</v>
      </c>
      <c r="M1430" s="76">
        <f t="shared" si="22"/>
        <v>43483</v>
      </c>
      <c r="N1430" s="80" t="s">
        <v>1287</v>
      </c>
      <c r="O1430" s="80">
        <v>17</v>
      </c>
      <c r="P1430" s="82" t="s">
        <v>4506</v>
      </c>
      <c r="Q1430" s="82" t="s">
        <v>4456</v>
      </c>
      <c r="R1430" s="82" t="s">
        <v>4507</v>
      </c>
      <c r="S1430" s="82" t="s">
        <v>4508</v>
      </c>
      <c r="T1430" s="82" t="s">
        <v>4456</v>
      </c>
      <c r="U1430" s="82" t="s">
        <v>4457</v>
      </c>
      <c r="V1430" s="82" t="s">
        <v>4457</v>
      </c>
      <c r="W1430" s="82" t="s">
        <v>173</v>
      </c>
      <c r="X1430" s="82" t="s">
        <v>4516</v>
      </c>
      <c r="Y1430" s="82" t="s">
        <v>4456</v>
      </c>
      <c r="Z1430" s="80" t="str">
        <f>IF(OR(R:R="",S:S=""),"Missing",IF(OR(S:S="Both EC and Condoms",S:S="Condom",S:S="EC"),"Yes",IF(AND(R:R&lt;&gt;"0: No Method",R:R&lt;&gt;"6: EC",R:R&lt;&gt;"5: Condoms"),"Yes","No")))</f>
        <v>No</v>
      </c>
      <c r="AA14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30" s="80" t="str">
        <f>IF(W:W="Pregnant","Pregnant",IF(AND(Z:Z="No",AA:AA="Yes"),"Adopter",IF(Z:Z="Yes","Continuing User",IF(AND(Z:Z="No",AA:AA="No"),"Non-user","Missing"))))</f>
        <v>Adopter</v>
      </c>
      <c r="AC1430" s="80">
        <f>VLOOKUP(N1430,Registration!O:P,2,FALSE)</f>
        <v>17</v>
      </c>
    </row>
    <row r="1431" spans="1:29" s="80" customFormat="1" ht="23.1" customHeight="1">
      <c r="A1431" s="80" t="s">
        <v>1269</v>
      </c>
      <c r="B1431" s="80" t="s">
        <v>26</v>
      </c>
      <c r="C1431" s="80" t="s">
        <v>27</v>
      </c>
      <c r="D1431" s="82" t="s">
        <v>28</v>
      </c>
      <c r="E1431" s="80" t="s">
        <v>28</v>
      </c>
      <c r="F1431" s="80" t="s">
        <v>111</v>
      </c>
      <c r="G1431" s="80" t="s">
        <v>167</v>
      </c>
      <c r="H1431" s="80" t="s">
        <v>8159</v>
      </c>
      <c r="I1431" s="82" t="s">
        <v>8161</v>
      </c>
      <c r="J1431" s="80">
        <v>18</v>
      </c>
      <c r="K1431" s="80">
        <v>1</v>
      </c>
      <c r="L1431" s="80">
        <v>2019</v>
      </c>
      <c r="M1431" s="76">
        <f t="shared" si="22"/>
        <v>43483</v>
      </c>
      <c r="N1431" s="80" t="s">
        <v>1289</v>
      </c>
      <c r="O1431" s="80">
        <v>19</v>
      </c>
      <c r="P1431" s="82" t="s">
        <v>4506</v>
      </c>
      <c r="Q1431" s="82" t="s">
        <v>4456</v>
      </c>
      <c r="R1431" s="82" t="s">
        <v>4507</v>
      </c>
      <c r="S1431" s="82" t="s">
        <v>4508</v>
      </c>
      <c r="T1431" s="82" t="s">
        <v>4456</v>
      </c>
      <c r="U1431" s="82" t="s">
        <v>4457</v>
      </c>
      <c r="V1431" s="82" t="s">
        <v>4457</v>
      </c>
      <c r="W1431" s="82" t="s">
        <v>173</v>
      </c>
      <c r="X1431" s="82" t="s">
        <v>4522</v>
      </c>
      <c r="Y1431" s="82" t="s">
        <v>4456</v>
      </c>
      <c r="Z1431" s="80" t="str">
        <f>IF(OR(R:R="",S:S=""),"Missing",IF(OR(S:S="Both EC and Condoms",S:S="Condom",S:S="EC"),"Yes",IF(AND(R:R&lt;&gt;"0: No Method",R:R&lt;&gt;"6: EC",R:R&lt;&gt;"5: Condoms"),"Yes","No")))</f>
        <v>No</v>
      </c>
      <c r="AA14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31" s="80" t="str">
        <f>IF(W:W="Pregnant","Pregnant",IF(AND(Z:Z="No",AA:AA="Yes"),"Adopter",IF(Z:Z="Yes","Continuing User",IF(AND(Z:Z="No",AA:AA="No"),"Non-user","Missing"))))</f>
        <v>Adopter</v>
      </c>
      <c r="AC1431" s="80">
        <f>VLOOKUP(N1431,Registration!O:P,2,FALSE)</f>
        <v>19</v>
      </c>
    </row>
    <row r="1432" spans="1:29" s="80" customFormat="1" ht="23.1" customHeight="1">
      <c r="A1432" s="80" t="s">
        <v>1269</v>
      </c>
      <c r="B1432" s="80" t="s">
        <v>26</v>
      </c>
      <c r="C1432" s="80" t="s">
        <v>27</v>
      </c>
      <c r="D1432" s="82" t="s">
        <v>28</v>
      </c>
      <c r="E1432" s="80" t="s">
        <v>28</v>
      </c>
      <c r="F1432" s="80" t="s">
        <v>111</v>
      </c>
      <c r="G1432" s="80" t="s">
        <v>167</v>
      </c>
      <c r="H1432" s="80" t="s">
        <v>8159</v>
      </c>
      <c r="I1432" s="82" t="s">
        <v>8161</v>
      </c>
      <c r="J1432" s="80">
        <v>18</v>
      </c>
      <c r="K1432" s="80">
        <v>1</v>
      </c>
      <c r="L1432" s="80">
        <v>2019</v>
      </c>
      <c r="M1432" s="76">
        <f t="shared" si="22"/>
        <v>43483</v>
      </c>
      <c r="N1432" s="80" t="s">
        <v>407</v>
      </c>
      <c r="O1432" s="80">
        <v>16</v>
      </c>
      <c r="P1432" s="82" t="s">
        <v>4506</v>
      </c>
      <c r="Q1432" s="82" t="s">
        <v>4456</v>
      </c>
      <c r="R1432" s="82" t="s">
        <v>4507</v>
      </c>
      <c r="S1432" s="82" t="s">
        <v>4508</v>
      </c>
      <c r="T1432" s="82" t="s">
        <v>4457</v>
      </c>
      <c r="U1432" s="82" t="s">
        <v>4457</v>
      </c>
      <c r="V1432" s="82" t="s">
        <v>4457</v>
      </c>
      <c r="W1432" s="82" t="s">
        <v>173</v>
      </c>
      <c r="X1432" s="82" t="s">
        <v>4507</v>
      </c>
      <c r="Y1432" s="82" t="s">
        <v>4457</v>
      </c>
      <c r="Z1432" s="80" t="str">
        <f>IF(OR(R:R="",S:S=""),"Missing",IF(OR(S:S="Both EC and Condoms",S:S="Condom",S:S="EC"),"Yes",IF(AND(R:R&lt;&gt;"0: No Method",R:R&lt;&gt;"6: EC",R:R&lt;&gt;"5: Condoms"),"Yes","No")))</f>
        <v>No</v>
      </c>
      <c r="AA14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32" s="80" t="s">
        <v>4509</v>
      </c>
      <c r="AC1432" s="80">
        <f>VLOOKUP(N1432,Registration!O:P,2,FALSE)</f>
        <v>18</v>
      </c>
    </row>
    <row r="1433" spans="1:29" s="80" customFormat="1" ht="23.1" customHeight="1">
      <c r="A1433" s="80" t="s">
        <v>1269</v>
      </c>
      <c r="B1433" s="80" t="s">
        <v>26</v>
      </c>
      <c r="C1433" s="80" t="s">
        <v>27</v>
      </c>
      <c r="D1433" s="82" t="s">
        <v>28</v>
      </c>
      <c r="E1433" s="80" t="s">
        <v>28</v>
      </c>
      <c r="F1433" s="80" t="s">
        <v>111</v>
      </c>
      <c r="G1433" s="80" t="s">
        <v>167</v>
      </c>
      <c r="H1433" s="80" t="s">
        <v>8159</v>
      </c>
      <c r="I1433" s="82" t="s">
        <v>8161</v>
      </c>
      <c r="J1433" s="80">
        <v>18</v>
      </c>
      <c r="K1433" s="80">
        <v>1</v>
      </c>
      <c r="L1433" s="80">
        <v>2019</v>
      </c>
      <c r="M1433" s="76">
        <f t="shared" si="22"/>
        <v>43483</v>
      </c>
      <c r="N1433" s="80" t="s">
        <v>1292</v>
      </c>
      <c r="O1433" s="80">
        <v>18</v>
      </c>
      <c r="P1433" s="82" t="s">
        <v>4506</v>
      </c>
      <c r="Q1433" s="82" t="s">
        <v>4456</v>
      </c>
      <c r="R1433" s="82" t="s">
        <v>4507</v>
      </c>
      <c r="S1433" s="82" t="s">
        <v>4508</v>
      </c>
      <c r="T1433" s="82" t="s">
        <v>4456</v>
      </c>
      <c r="U1433" s="82" t="s">
        <v>4457</v>
      </c>
      <c r="V1433" s="82" t="s">
        <v>4457</v>
      </c>
      <c r="W1433" s="82" t="s">
        <v>173</v>
      </c>
      <c r="X1433" s="82" t="s">
        <v>4515</v>
      </c>
      <c r="Y1433" s="82" t="s">
        <v>4456</v>
      </c>
      <c r="Z1433" s="80" t="str">
        <f>IF(OR(R:R="",S:S=""),"Missing",IF(OR(S:S="Both EC and Condoms",S:S="Condom",S:S="EC"),"Yes",IF(AND(R:R&lt;&gt;"0: No Method",R:R&lt;&gt;"6: EC",R:R&lt;&gt;"5: Condoms"),"Yes","No")))</f>
        <v>No</v>
      </c>
      <c r="AA14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33" s="80" t="str">
        <f>IF(W:W="Pregnant","Pregnant",IF(AND(Z:Z="No",AA:AA="Yes"),"Adopter",IF(Z:Z="Yes","Continuing User",IF(AND(Z:Z="No",AA:AA="No"),"Non-user","Missing"))))</f>
        <v>Adopter</v>
      </c>
      <c r="AC1433" s="80">
        <f>VLOOKUP(N1433,Registration!O:P,2,FALSE)</f>
        <v>18</v>
      </c>
    </row>
    <row r="1434" spans="1:29" s="80" customFormat="1" ht="23.1" customHeight="1">
      <c r="A1434" s="80" t="s">
        <v>1269</v>
      </c>
      <c r="B1434" s="80" t="s">
        <v>26</v>
      </c>
      <c r="C1434" s="80" t="s">
        <v>27</v>
      </c>
      <c r="D1434" s="82" t="s">
        <v>28</v>
      </c>
      <c r="E1434" s="80" t="s">
        <v>28</v>
      </c>
      <c r="F1434" s="80" t="s">
        <v>111</v>
      </c>
      <c r="G1434" s="80" t="s">
        <v>167</v>
      </c>
      <c r="H1434" s="80" t="s">
        <v>8159</v>
      </c>
      <c r="I1434" s="82" t="s">
        <v>8161</v>
      </c>
      <c r="J1434" s="80">
        <v>18</v>
      </c>
      <c r="K1434" s="80">
        <v>1</v>
      </c>
      <c r="L1434" s="80">
        <v>2019</v>
      </c>
      <c r="M1434" s="76">
        <f t="shared" si="22"/>
        <v>43483</v>
      </c>
      <c r="N1434" s="80" t="s">
        <v>1294</v>
      </c>
      <c r="O1434" s="80">
        <v>17</v>
      </c>
      <c r="P1434" s="82" t="s">
        <v>4506</v>
      </c>
      <c r="Q1434" s="82" t="s">
        <v>4456</v>
      </c>
      <c r="R1434" s="82" t="s">
        <v>4507</v>
      </c>
      <c r="S1434" s="82" t="s">
        <v>4508</v>
      </c>
      <c r="T1434" s="82" t="s">
        <v>4456</v>
      </c>
      <c r="U1434" s="82" t="s">
        <v>4457</v>
      </c>
      <c r="V1434" s="82" t="s">
        <v>4457</v>
      </c>
      <c r="W1434" s="82" t="s">
        <v>173</v>
      </c>
      <c r="X1434" s="82" t="s">
        <v>4516</v>
      </c>
      <c r="Y1434" s="82" t="s">
        <v>4456</v>
      </c>
      <c r="Z1434" s="80" t="str">
        <f>IF(OR(R:R="",S:S=""),"Missing",IF(OR(S:S="Both EC and Condoms",S:S="Condom",S:S="EC"),"Yes",IF(AND(R:R&lt;&gt;"0: No Method",R:R&lt;&gt;"6: EC",R:R&lt;&gt;"5: Condoms"),"Yes","No")))</f>
        <v>No</v>
      </c>
      <c r="AA14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34" s="80" t="str">
        <f>IF(W:W="Pregnant","Pregnant",IF(AND(Z:Z="No",AA:AA="Yes"),"Adopter",IF(Z:Z="Yes","Continuing User",IF(AND(Z:Z="No",AA:AA="No"),"Non-user","Missing"))))</f>
        <v>Adopter</v>
      </c>
      <c r="AC1434" s="80">
        <f>VLOOKUP(N1434,Registration!O:P,2,FALSE)</f>
        <v>17</v>
      </c>
    </row>
    <row r="1435" spans="1:29" s="80" customFormat="1" ht="23.1" customHeight="1">
      <c r="A1435" s="80" t="s">
        <v>1269</v>
      </c>
      <c r="B1435" s="80" t="s">
        <v>26</v>
      </c>
      <c r="C1435" s="80" t="s">
        <v>27</v>
      </c>
      <c r="D1435" s="82" t="s">
        <v>28</v>
      </c>
      <c r="E1435" s="80" t="s">
        <v>28</v>
      </c>
      <c r="F1435" s="80" t="s">
        <v>111</v>
      </c>
      <c r="G1435" s="80" t="s">
        <v>167</v>
      </c>
      <c r="H1435" s="80" t="s">
        <v>8159</v>
      </c>
      <c r="I1435" s="82" t="s">
        <v>8161</v>
      </c>
      <c r="J1435" s="80">
        <v>18</v>
      </c>
      <c r="K1435" s="80">
        <v>1</v>
      </c>
      <c r="L1435" s="80">
        <v>2019</v>
      </c>
      <c r="M1435" s="76">
        <f t="shared" si="22"/>
        <v>43483</v>
      </c>
      <c r="N1435" s="80" t="s">
        <v>1296</v>
      </c>
      <c r="O1435" s="80">
        <v>19</v>
      </c>
      <c r="P1435" s="82" t="s">
        <v>4506</v>
      </c>
      <c r="Q1435" s="82" t="s">
        <v>4456</v>
      </c>
      <c r="R1435" s="82" t="s">
        <v>4507</v>
      </c>
      <c r="S1435" s="82" t="s">
        <v>4508</v>
      </c>
      <c r="T1435" s="82" t="s">
        <v>4456</v>
      </c>
      <c r="U1435" s="82" t="s">
        <v>4457</v>
      </c>
      <c r="V1435" s="82" t="s">
        <v>4457</v>
      </c>
      <c r="W1435" s="82" t="s">
        <v>173</v>
      </c>
      <c r="X1435" s="82" t="s">
        <v>4521</v>
      </c>
      <c r="Y1435" s="82" t="s">
        <v>4456</v>
      </c>
      <c r="Z1435" s="80" t="str">
        <f>IF(OR(R:R="",S:S=""),"Missing",IF(OR(S:S="Both EC and Condoms",S:S="Condom",S:S="EC"),"Yes",IF(AND(R:R&lt;&gt;"0: No Method",R:R&lt;&gt;"6: EC",R:R&lt;&gt;"5: Condoms"),"Yes","No")))</f>
        <v>No</v>
      </c>
      <c r="AA14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35" s="80" t="str">
        <f>IF(W:W="Pregnant","Pregnant",IF(AND(Z:Z="No",AA:AA="Yes"),"Adopter",IF(Z:Z="Yes","Continuing User",IF(AND(Z:Z="No",AA:AA="No"),"Non-user","Missing"))))</f>
        <v>Adopter</v>
      </c>
      <c r="AC1435" s="80">
        <f>VLOOKUP(N1435,Registration!O:P,2,FALSE)</f>
        <v>19</v>
      </c>
    </row>
    <row r="1436" spans="1:29" s="80" customFormat="1" ht="23.1" customHeight="1">
      <c r="A1436" s="80" t="s">
        <v>1269</v>
      </c>
      <c r="B1436" s="80" t="s">
        <v>26</v>
      </c>
      <c r="C1436" s="80" t="s">
        <v>27</v>
      </c>
      <c r="D1436" s="82" t="s">
        <v>28</v>
      </c>
      <c r="E1436" s="80" t="s">
        <v>28</v>
      </c>
      <c r="F1436" s="80" t="s">
        <v>111</v>
      </c>
      <c r="G1436" s="80" t="s">
        <v>167</v>
      </c>
      <c r="H1436" s="80" t="s">
        <v>8159</v>
      </c>
      <c r="I1436" s="82" t="s">
        <v>8161</v>
      </c>
      <c r="J1436" s="80">
        <v>18</v>
      </c>
      <c r="K1436" s="80">
        <v>1</v>
      </c>
      <c r="L1436" s="80">
        <v>2019</v>
      </c>
      <c r="M1436" s="76">
        <f t="shared" si="22"/>
        <v>43483</v>
      </c>
      <c r="N1436" s="80" t="s">
        <v>1298</v>
      </c>
      <c r="O1436" s="80">
        <v>18</v>
      </c>
      <c r="P1436" s="82" t="s">
        <v>4506</v>
      </c>
      <c r="Q1436" s="82" t="s">
        <v>4456</v>
      </c>
      <c r="R1436" s="82" t="s">
        <v>4507</v>
      </c>
      <c r="S1436" s="82" t="s">
        <v>4508</v>
      </c>
      <c r="T1436" s="82" t="s">
        <v>4456</v>
      </c>
      <c r="U1436" s="82" t="s">
        <v>4457</v>
      </c>
      <c r="V1436" s="82" t="s">
        <v>4457</v>
      </c>
      <c r="W1436" s="82" t="s">
        <v>173</v>
      </c>
      <c r="X1436" s="82" t="s">
        <v>4514</v>
      </c>
      <c r="Y1436" s="82" t="s">
        <v>4456</v>
      </c>
      <c r="Z1436" s="80" t="str">
        <f>IF(OR(R:R="",S:S=""),"Missing",IF(OR(S:S="Both EC and Condoms",S:S="Condom",S:S="EC"),"Yes",IF(AND(R:R&lt;&gt;"0: No Method",R:R&lt;&gt;"6: EC",R:R&lt;&gt;"5: Condoms"),"Yes","No")))</f>
        <v>No</v>
      </c>
      <c r="AA14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36" s="80" t="str">
        <f>IF(W:W="Pregnant","Pregnant",IF(AND(Z:Z="No",AA:AA="Yes"),"Adopter",IF(Z:Z="Yes","Continuing User",IF(AND(Z:Z="No",AA:AA="No"),"Non-user","Missing"))))</f>
        <v>Adopter</v>
      </c>
      <c r="AC1436" s="80">
        <f>VLOOKUP(N1436,Registration!O:P,2,FALSE)</f>
        <v>18</v>
      </c>
    </row>
    <row r="1437" spans="1:29" s="80" customFormat="1" ht="23.1" customHeight="1">
      <c r="A1437" s="80" t="s">
        <v>1269</v>
      </c>
      <c r="B1437" s="80" t="s">
        <v>26</v>
      </c>
      <c r="C1437" s="80" t="s">
        <v>27</v>
      </c>
      <c r="D1437" s="82" t="s">
        <v>28</v>
      </c>
      <c r="E1437" s="80" t="s">
        <v>28</v>
      </c>
      <c r="F1437" s="80" t="s">
        <v>111</v>
      </c>
      <c r="G1437" s="80" t="s">
        <v>167</v>
      </c>
      <c r="H1437" s="80" t="s">
        <v>8159</v>
      </c>
      <c r="I1437" s="82" t="s">
        <v>8161</v>
      </c>
      <c r="J1437" s="80">
        <v>18</v>
      </c>
      <c r="K1437" s="80">
        <v>1</v>
      </c>
      <c r="L1437" s="80">
        <v>2019</v>
      </c>
      <c r="M1437" s="76">
        <f t="shared" si="22"/>
        <v>43483</v>
      </c>
      <c r="N1437" s="80" t="s">
        <v>1300</v>
      </c>
      <c r="O1437" s="80">
        <v>17</v>
      </c>
      <c r="P1437" s="82" t="s">
        <v>4506</v>
      </c>
      <c r="Q1437" s="82" t="s">
        <v>4456</v>
      </c>
      <c r="R1437" s="82" t="s">
        <v>4507</v>
      </c>
      <c r="S1437" s="82" t="s">
        <v>4508</v>
      </c>
      <c r="T1437" s="82" t="s">
        <v>4456</v>
      </c>
      <c r="U1437" s="82" t="s">
        <v>4457</v>
      </c>
      <c r="V1437" s="82" t="s">
        <v>4457</v>
      </c>
      <c r="W1437" s="82" t="s">
        <v>173</v>
      </c>
      <c r="X1437" s="82" t="s">
        <v>4514</v>
      </c>
      <c r="Y1437" s="82" t="s">
        <v>4456</v>
      </c>
      <c r="Z1437" s="80" t="str">
        <f>IF(OR(R:R="",S:S=""),"Missing",IF(OR(S:S="Both EC and Condoms",S:S="Condom",S:S="EC"),"Yes",IF(AND(R:R&lt;&gt;"0: No Method",R:R&lt;&gt;"6: EC",R:R&lt;&gt;"5: Condoms"),"Yes","No")))</f>
        <v>No</v>
      </c>
      <c r="AA14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37" s="80" t="str">
        <f>IF(W:W="Pregnant","Pregnant",IF(AND(Z:Z="No",AA:AA="Yes"),"Adopter",IF(Z:Z="Yes","Continuing User",IF(AND(Z:Z="No",AA:AA="No"),"Non-user","Missing"))))</f>
        <v>Adopter</v>
      </c>
      <c r="AC1437" s="80">
        <f>VLOOKUP(N1437,Registration!O:P,2,FALSE)</f>
        <v>17</v>
      </c>
    </row>
    <row r="1438" spans="1:29" s="80" customFormat="1" ht="23.1" customHeight="1">
      <c r="A1438" s="80" t="s">
        <v>1269</v>
      </c>
      <c r="B1438" s="80" t="s">
        <v>26</v>
      </c>
      <c r="C1438" s="80" t="s">
        <v>27</v>
      </c>
      <c r="D1438" s="82" t="s">
        <v>28</v>
      </c>
      <c r="E1438" s="80" t="s">
        <v>28</v>
      </c>
      <c r="F1438" s="80" t="s">
        <v>111</v>
      </c>
      <c r="G1438" s="80" t="s">
        <v>167</v>
      </c>
      <c r="H1438" s="80" t="s">
        <v>8159</v>
      </c>
      <c r="I1438" s="82" t="s">
        <v>8161</v>
      </c>
      <c r="J1438" s="80">
        <v>18</v>
      </c>
      <c r="K1438" s="80">
        <v>1</v>
      </c>
      <c r="L1438" s="80">
        <v>2019</v>
      </c>
      <c r="M1438" s="76">
        <f t="shared" si="22"/>
        <v>43483</v>
      </c>
      <c r="N1438" s="80" t="s">
        <v>1302</v>
      </c>
      <c r="O1438" s="80">
        <v>18</v>
      </c>
      <c r="P1438" s="82" t="s">
        <v>4506</v>
      </c>
      <c r="Q1438" s="82" t="s">
        <v>4456</v>
      </c>
      <c r="R1438" s="82" t="s">
        <v>4507</v>
      </c>
      <c r="S1438" s="82" t="s">
        <v>4508</v>
      </c>
      <c r="T1438" s="82" t="s">
        <v>4456</v>
      </c>
      <c r="U1438" s="82" t="s">
        <v>4457</v>
      </c>
      <c r="V1438" s="82" t="s">
        <v>4457</v>
      </c>
      <c r="W1438" s="82" t="s">
        <v>173</v>
      </c>
      <c r="X1438" s="80" t="s">
        <v>4518</v>
      </c>
      <c r="Y1438" s="82" t="s">
        <v>4457</v>
      </c>
      <c r="Z1438" s="80" t="str">
        <f>IF(OR(R:R="",S:S=""),"Missing",IF(OR(S:S="Both EC and Condoms",S:S="Condom",S:S="EC"),"Yes",IF(AND(R:R&lt;&gt;"0: No Method",R:R&lt;&gt;"6: EC",R:R&lt;&gt;"5: Condoms"),"Yes","No")))</f>
        <v>No</v>
      </c>
      <c r="AA14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38" s="80" t="str">
        <f>IF(W:W="Pregnant","Pregnant",IF(AND(Z:Z="No",AA:AA="Yes"),"Adopter",IF(Z:Z="Yes","Continuing User",IF(AND(Z:Z="No",AA:AA="No"),"Non-user","Missing"))))</f>
        <v>Adopter</v>
      </c>
      <c r="AC1438" s="80">
        <f>VLOOKUP(N1438,Registration!O:P,2,FALSE)</f>
        <v>18</v>
      </c>
    </row>
    <row r="1439" spans="1:29" s="80" customFormat="1" ht="23.1" customHeight="1">
      <c r="A1439" s="80" t="s">
        <v>1269</v>
      </c>
      <c r="B1439" s="80" t="s">
        <v>26</v>
      </c>
      <c r="C1439" s="80" t="s">
        <v>27</v>
      </c>
      <c r="D1439" s="82" t="s">
        <v>28</v>
      </c>
      <c r="E1439" s="80" t="s">
        <v>28</v>
      </c>
      <c r="F1439" s="80" t="s">
        <v>111</v>
      </c>
      <c r="G1439" s="80" t="s">
        <v>167</v>
      </c>
      <c r="H1439" s="80" t="s">
        <v>8159</v>
      </c>
      <c r="I1439" s="82" t="s">
        <v>8161</v>
      </c>
      <c r="J1439" s="80">
        <v>18</v>
      </c>
      <c r="K1439" s="80">
        <v>1</v>
      </c>
      <c r="L1439" s="80">
        <v>2019</v>
      </c>
      <c r="M1439" s="76">
        <f t="shared" si="22"/>
        <v>43483</v>
      </c>
      <c r="N1439" s="80" t="s">
        <v>1303</v>
      </c>
      <c r="O1439" s="80">
        <v>17</v>
      </c>
      <c r="P1439" s="82" t="s">
        <v>4506</v>
      </c>
      <c r="Q1439" s="82" t="s">
        <v>4456</v>
      </c>
      <c r="R1439" s="82" t="s">
        <v>4507</v>
      </c>
      <c r="S1439" s="82" t="s">
        <v>4508</v>
      </c>
      <c r="T1439" s="82" t="s">
        <v>4456</v>
      </c>
      <c r="U1439" s="82" t="s">
        <v>4457</v>
      </c>
      <c r="V1439" s="82" t="s">
        <v>4457</v>
      </c>
      <c r="W1439" s="82" t="s">
        <v>173</v>
      </c>
      <c r="X1439" s="80" t="s">
        <v>4518</v>
      </c>
      <c r="Y1439" s="82" t="s">
        <v>4457</v>
      </c>
      <c r="Z1439" s="80" t="str">
        <f>IF(OR(R:R="",S:S=""),"Missing",IF(OR(S:S="Both EC and Condoms",S:S="Condom",S:S="EC"),"Yes",IF(AND(R:R&lt;&gt;"0: No Method",R:R&lt;&gt;"6: EC",R:R&lt;&gt;"5: Condoms"),"Yes","No")))</f>
        <v>No</v>
      </c>
      <c r="AA14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39" s="80" t="str">
        <f>IF(W:W="Pregnant","Pregnant",IF(AND(Z:Z="No",AA:AA="Yes"),"Adopter",IF(Z:Z="Yes","Continuing User",IF(AND(Z:Z="No",AA:AA="No"),"Non-user","Missing"))))</f>
        <v>Adopter</v>
      </c>
      <c r="AC1439" s="80">
        <f>VLOOKUP(N1439,Registration!O:P,2,FALSE)</f>
        <v>17</v>
      </c>
    </row>
    <row r="1440" spans="1:29" s="80" customFormat="1" ht="23.1" customHeight="1">
      <c r="A1440" s="80" t="s">
        <v>1269</v>
      </c>
      <c r="B1440" s="80" t="s">
        <v>26</v>
      </c>
      <c r="C1440" s="80" t="s">
        <v>27</v>
      </c>
      <c r="D1440" s="82" t="s">
        <v>28</v>
      </c>
      <c r="E1440" s="80" t="s">
        <v>28</v>
      </c>
      <c r="F1440" s="80" t="s">
        <v>111</v>
      </c>
      <c r="G1440" s="80" t="s">
        <v>167</v>
      </c>
      <c r="H1440" s="80" t="s">
        <v>8159</v>
      </c>
      <c r="I1440" s="82" t="s">
        <v>8161</v>
      </c>
      <c r="J1440" s="80">
        <v>18</v>
      </c>
      <c r="K1440" s="80">
        <v>1</v>
      </c>
      <c r="L1440" s="80">
        <v>2019</v>
      </c>
      <c r="M1440" s="76">
        <f t="shared" si="22"/>
        <v>43483</v>
      </c>
      <c r="N1440" s="80" t="s">
        <v>1305</v>
      </c>
      <c r="O1440" s="80">
        <v>19</v>
      </c>
      <c r="P1440" s="82" t="s">
        <v>4506</v>
      </c>
      <c r="Q1440" s="82" t="s">
        <v>4456</v>
      </c>
      <c r="R1440" s="82" t="s">
        <v>4507</v>
      </c>
      <c r="S1440" s="82" t="s">
        <v>4508</v>
      </c>
      <c r="T1440" s="82" t="s">
        <v>4456</v>
      </c>
      <c r="U1440" s="82" t="s">
        <v>4457</v>
      </c>
      <c r="V1440" s="82" t="s">
        <v>4457</v>
      </c>
      <c r="W1440" s="82" t="s">
        <v>173</v>
      </c>
      <c r="X1440" s="82" t="s">
        <v>4516</v>
      </c>
      <c r="Y1440" s="82" t="s">
        <v>4457</v>
      </c>
      <c r="Z1440" s="80" t="str">
        <f>IF(OR(R:R="",S:S=""),"Missing",IF(OR(S:S="Both EC and Condoms",S:S="Condom",S:S="EC"),"Yes",IF(AND(R:R&lt;&gt;"0: No Method",R:R&lt;&gt;"6: EC",R:R&lt;&gt;"5: Condoms"),"Yes","No")))</f>
        <v>No</v>
      </c>
      <c r="AA14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40" s="80" t="str">
        <f>IF(W:W="Pregnant","Pregnant",IF(AND(Z:Z="No",AA:AA="Yes"),"Adopter",IF(Z:Z="Yes","Continuing User",IF(AND(Z:Z="No",AA:AA="No"),"Non-user","Missing"))))</f>
        <v>Adopter</v>
      </c>
      <c r="AC1440" s="80">
        <f>VLOOKUP(N1440,Registration!O:P,2,FALSE)</f>
        <v>19</v>
      </c>
    </row>
    <row r="1441" spans="1:29" s="80" customFormat="1" ht="23.1" customHeight="1">
      <c r="A1441" s="80" t="s">
        <v>109</v>
      </c>
      <c r="B1441" s="80" t="s">
        <v>26</v>
      </c>
      <c r="C1441" s="80" t="s">
        <v>27</v>
      </c>
      <c r="D1441" s="82" t="s">
        <v>28</v>
      </c>
      <c r="E1441" s="80" t="s">
        <v>28</v>
      </c>
      <c r="F1441" s="80" t="s">
        <v>111</v>
      </c>
      <c r="G1441" s="80" t="s">
        <v>167</v>
      </c>
      <c r="H1441" s="80" t="s">
        <v>8159</v>
      </c>
      <c r="I1441" s="82" t="s">
        <v>8161</v>
      </c>
      <c r="J1441" s="80">
        <v>22</v>
      </c>
      <c r="K1441" s="80">
        <v>1</v>
      </c>
      <c r="L1441" s="80">
        <v>2019</v>
      </c>
      <c r="M1441" s="76">
        <f t="shared" si="22"/>
        <v>43487</v>
      </c>
      <c r="N1441" s="80" t="s">
        <v>1361</v>
      </c>
      <c r="O1441" s="80">
        <v>19</v>
      </c>
      <c r="P1441" s="82" t="s">
        <v>4506</v>
      </c>
      <c r="Q1441" s="82" t="s">
        <v>4456</v>
      </c>
      <c r="R1441" s="82" t="s">
        <v>4507</v>
      </c>
      <c r="S1441" s="82" t="s">
        <v>4508</v>
      </c>
      <c r="T1441" s="82" t="s">
        <v>4456</v>
      </c>
      <c r="U1441" s="82" t="s">
        <v>4457</v>
      </c>
      <c r="V1441" s="82" t="s">
        <v>4457</v>
      </c>
      <c r="W1441" s="82" t="s">
        <v>173</v>
      </c>
      <c r="X1441" s="82" t="s">
        <v>4521</v>
      </c>
      <c r="Y1441" s="82" t="s">
        <v>4457</v>
      </c>
      <c r="Z1441" s="80" t="str">
        <f>IF(OR(R:R="",S:S=""),"Missing",IF(OR(S:S="Both EC and Condoms",S:S="Condom",S:S="EC"),"Yes",IF(AND(R:R&lt;&gt;"0: No Method",R:R&lt;&gt;"6: EC",R:R&lt;&gt;"5: Condoms"),"Yes","No")))</f>
        <v>No</v>
      </c>
      <c r="AA14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41" s="80" t="str">
        <f>IF(W:W="Pregnant","Pregnant",IF(AND(Z:Z="No",AA:AA="Yes"),"Adopter",IF(Z:Z="Yes","Continuing User",IF(AND(Z:Z="No",AA:AA="No"),"Non-user","Missing"))))</f>
        <v>Adopter</v>
      </c>
      <c r="AC1441" s="80">
        <f>VLOOKUP(N1441,Registration!O:P,2,FALSE)</f>
        <v>19</v>
      </c>
    </row>
    <row r="1442" spans="1:29" s="80" customFormat="1" ht="23.1" customHeight="1">
      <c r="A1442" s="80" t="s">
        <v>109</v>
      </c>
      <c r="B1442" s="80" t="s">
        <v>26</v>
      </c>
      <c r="C1442" s="80" t="s">
        <v>27</v>
      </c>
      <c r="D1442" s="82" t="s">
        <v>28</v>
      </c>
      <c r="E1442" s="80" t="s">
        <v>28</v>
      </c>
      <c r="F1442" s="80" t="s">
        <v>111</v>
      </c>
      <c r="G1442" s="80" t="s">
        <v>167</v>
      </c>
      <c r="H1442" s="80" t="s">
        <v>8159</v>
      </c>
      <c r="I1442" s="82" t="s">
        <v>8161</v>
      </c>
      <c r="J1442" s="80">
        <v>22</v>
      </c>
      <c r="K1442" s="80">
        <v>1</v>
      </c>
      <c r="L1442" s="80">
        <v>2019</v>
      </c>
      <c r="M1442" s="76">
        <f t="shared" si="22"/>
        <v>43487</v>
      </c>
      <c r="N1442" s="80" t="s">
        <v>1363</v>
      </c>
      <c r="O1442" s="80">
        <v>19</v>
      </c>
      <c r="P1442" s="82" t="s">
        <v>4506</v>
      </c>
      <c r="Q1442" s="82" t="s">
        <v>4456</v>
      </c>
      <c r="R1442" s="82" t="s">
        <v>4507</v>
      </c>
      <c r="S1442" s="82" t="s">
        <v>4508</v>
      </c>
      <c r="T1442" s="82" t="s">
        <v>4456</v>
      </c>
      <c r="U1442" s="82" t="s">
        <v>4457</v>
      </c>
      <c r="V1442" s="82" t="s">
        <v>4457</v>
      </c>
      <c r="W1442" s="82" t="s">
        <v>173</v>
      </c>
      <c r="X1442" s="82" t="s">
        <v>4514</v>
      </c>
      <c r="Y1442" s="82" t="s">
        <v>4457</v>
      </c>
      <c r="Z1442" s="80" t="str">
        <f>IF(OR(R:R="",S:S=""),"Missing",IF(OR(S:S="Both EC and Condoms",S:S="Condom",S:S="EC"),"Yes",IF(AND(R:R&lt;&gt;"0: No Method",R:R&lt;&gt;"6: EC",R:R&lt;&gt;"5: Condoms"),"Yes","No")))</f>
        <v>No</v>
      </c>
      <c r="AA14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42" s="80" t="str">
        <f>IF(W:W="Pregnant","Pregnant",IF(AND(Z:Z="No",AA:AA="Yes"),"Adopter",IF(Z:Z="Yes","Continuing User",IF(AND(Z:Z="No",AA:AA="No"),"Non-user","Missing"))))</f>
        <v>Adopter</v>
      </c>
      <c r="AC1442" s="80">
        <f>VLOOKUP(N1442,Registration!O:P,2,FALSE)</f>
        <v>19</v>
      </c>
    </row>
    <row r="1443" spans="1:29" s="80" customFormat="1" ht="23.1" customHeight="1">
      <c r="A1443" s="80" t="s">
        <v>109</v>
      </c>
      <c r="B1443" s="80" t="s">
        <v>26</v>
      </c>
      <c r="C1443" s="80" t="s">
        <v>27</v>
      </c>
      <c r="D1443" s="82" t="s">
        <v>28</v>
      </c>
      <c r="E1443" s="80" t="s">
        <v>28</v>
      </c>
      <c r="F1443" s="80" t="s">
        <v>29</v>
      </c>
      <c r="G1443" s="80" t="s">
        <v>1887</v>
      </c>
      <c r="H1443" s="80" t="s">
        <v>8165</v>
      </c>
      <c r="I1443" s="82" t="s">
        <v>8163</v>
      </c>
      <c r="J1443" s="80">
        <v>22</v>
      </c>
      <c r="K1443" s="80">
        <v>1</v>
      </c>
      <c r="L1443" s="80">
        <v>2019</v>
      </c>
      <c r="M1443" s="76">
        <f t="shared" si="22"/>
        <v>43487</v>
      </c>
      <c r="N1443" s="80" t="s">
        <v>3324</v>
      </c>
      <c r="O1443" s="80">
        <v>18</v>
      </c>
      <c r="P1443" s="82" t="s">
        <v>4506</v>
      </c>
      <c r="Q1443" s="82" t="s">
        <v>4456</v>
      </c>
      <c r="R1443" s="82" t="s">
        <v>4507</v>
      </c>
      <c r="S1443" s="82" t="s">
        <v>4508</v>
      </c>
      <c r="T1443" s="82" t="s">
        <v>4457</v>
      </c>
      <c r="U1443" s="82" t="s">
        <v>4457</v>
      </c>
      <c r="V1443" s="82" t="s">
        <v>4457</v>
      </c>
      <c r="W1443" s="82" t="s">
        <v>173</v>
      </c>
      <c r="X1443" s="82" t="s">
        <v>4521</v>
      </c>
      <c r="Y1443" s="82" t="s">
        <v>4457</v>
      </c>
      <c r="Z1443" s="80" t="str">
        <f>IF(OR(R:R="",S:S=""),"Missing",IF(OR(S:S="Both EC and Condoms",S:S="Condom",S:S="EC"),"Yes",IF(AND(R:R&lt;&gt;"0: No Method",R:R&lt;&gt;"6: EC",R:R&lt;&gt;"5: Condoms"),"Yes","No")))</f>
        <v>No</v>
      </c>
      <c r="AA14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43" s="80" t="str">
        <f>IF(W:W="Pregnant","Pregnant",IF(AND(Z:Z="No",AA:AA="Yes"),"Adopter",IF(Z:Z="Yes","Continuing User",IF(AND(Z:Z="No",AA:AA="No"),"Non-user","Missing"))))</f>
        <v>Adopter</v>
      </c>
      <c r="AC1443" s="80">
        <f>VLOOKUP(N1443,Registration!O:P,2,FALSE)</f>
        <v>18</v>
      </c>
    </row>
    <row r="1444" spans="1:29" s="80" customFormat="1" ht="23.1" customHeight="1">
      <c r="A1444" s="80" t="s">
        <v>109</v>
      </c>
      <c r="B1444" s="80" t="s">
        <v>26</v>
      </c>
      <c r="C1444" s="80" t="s">
        <v>27</v>
      </c>
      <c r="D1444" s="82" t="s">
        <v>28</v>
      </c>
      <c r="E1444" s="80" t="s">
        <v>28</v>
      </c>
      <c r="F1444" s="80" t="s">
        <v>111</v>
      </c>
      <c r="G1444" s="80" t="s">
        <v>167</v>
      </c>
      <c r="H1444" s="80" t="s">
        <v>8159</v>
      </c>
      <c r="I1444" s="82" t="s">
        <v>8161</v>
      </c>
      <c r="J1444" s="80">
        <v>23</v>
      </c>
      <c r="K1444" s="80">
        <v>1</v>
      </c>
      <c r="L1444" s="80">
        <v>2019</v>
      </c>
      <c r="M1444" s="76">
        <f t="shared" si="22"/>
        <v>43488</v>
      </c>
      <c r="N1444" s="80" t="s">
        <v>1365</v>
      </c>
      <c r="O1444" s="80">
        <v>18</v>
      </c>
      <c r="P1444" s="82" t="s">
        <v>4506</v>
      </c>
      <c r="Q1444" s="82" t="s">
        <v>4456</v>
      </c>
      <c r="R1444" s="82" t="s">
        <v>4507</v>
      </c>
      <c r="S1444" s="82" t="s">
        <v>4508</v>
      </c>
      <c r="T1444" s="82" t="s">
        <v>4456</v>
      </c>
      <c r="U1444" s="82" t="s">
        <v>4457</v>
      </c>
      <c r="V1444" s="82" t="s">
        <v>4457</v>
      </c>
      <c r="W1444" s="82" t="s">
        <v>173</v>
      </c>
      <c r="X1444" s="82" t="s">
        <v>4515</v>
      </c>
      <c r="Y1444" s="82" t="s">
        <v>4457</v>
      </c>
      <c r="Z1444" s="80" t="str">
        <f>IF(OR(R:R="",S:S=""),"Missing",IF(OR(S:S="Both EC and Condoms",S:S="Condom",S:S="EC"),"Yes",IF(AND(R:R&lt;&gt;"0: No Method",R:R&lt;&gt;"6: EC",R:R&lt;&gt;"5: Condoms"),"Yes","No")))</f>
        <v>No</v>
      </c>
      <c r="AA14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44" s="80" t="str">
        <f>IF(W:W="Pregnant","Pregnant",IF(AND(Z:Z="No",AA:AA="Yes"),"Adopter",IF(Z:Z="Yes","Continuing User",IF(AND(Z:Z="No",AA:AA="No"),"Non-user","Missing"))))</f>
        <v>Adopter</v>
      </c>
      <c r="AC1444" s="80">
        <f>VLOOKUP(N1444,Registration!O:P,2,FALSE)</f>
        <v>18</v>
      </c>
    </row>
    <row r="1445" spans="1:29" s="80" customFormat="1" ht="23.1" customHeight="1">
      <c r="A1445" s="80" t="s">
        <v>109</v>
      </c>
      <c r="B1445" s="80" t="s">
        <v>26</v>
      </c>
      <c r="C1445" s="80" t="s">
        <v>27</v>
      </c>
      <c r="D1445" s="82" t="s">
        <v>28</v>
      </c>
      <c r="E1445" s="80" t="s">
        <v>28</v>
      </c>
      <c r="F1445" s="80" t="s">
        <v>111</v>
      </c>
      <c r="G1445" s="80" t="s">
        <v>167</v>
      </c>
      <c r="H1445" s="80" t="s">
        <v>8159</v>
      </c>
      <c r="I1445" s="82" t="s">
        <v>8161</v>
      </c>
      <c r="J1445" s="80">
        <v>24</v>
      </c>
      <c r="K1445" s="80">
        <v>1</v>
      </c>
      <c r="L1445" s="80">
        <v>2019</v>
      </c>
      <c r="M1445" s="76">
        <f t="shared" si="22"/>
        <v>43489</v>
      </c>
      <c r="N1445" s="80" t="s">
        <v>1367</v>
      </c>
      <c r="O1445" s="80">
        <v>18</v>
      </c>
      <c r="P1445" s="82" t="s">
        <v>4506</v>
      </c>
      <c r="Q1445" s="82" t="s">
        <v>4456</v>
      </c>
      <c r="R1445" s="82" t="s">
        <v>4507</v>
      </c>
      <c r="S1445" s="82" t="s">
        <v>4508</v>
      </c>
      <c r="T1445" s="82" t="s">
        <v>4457</v>
      </c>
      <c r="U1445" s="82" t="s">
        <v>4457</v>
      </c>
      <c r="V1445" s="82" t="s">
        <v>4457</v>
      </c>
      <c r="W1445" s="82" t="s">
        <v>173</v>
      </c>
      <c r="X1445" s="80" t="s">
        <v>4603</v>
      </c>
      <c r="Y1445" s="82" t="s">
        <v>4457</v>
      </c>
      <c r="Z1445" s="80" t="str">
        <f>IF(OR(R:R="",S:S=""),"Missing",IF(OR(S:S="Both EC and Condoms",S:S="Condom",S:S="EC"),"Yes",IF(AND(R:R&lt;&gt;"0: No Method",R:R&lt;&gt;"6: EC",R:R&lt;&gt;"5: Condoms"),"Yes","No")))</f>
        <v>No</v>
      </c>
      <c r="AA14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45" s="80" t="str">
        <f>IF(W:W="Pregnant","Pregnant",IF(AND(Z:Z="No",AA:AA="Yes"),"Adopter",IF(Z:Z="Yes","Continuing User",IF(AND(Z:Z="No",AA:AA="No"),"Non-user","Missing"))))</f>
        <v>Adopter</v>
      </c>
      <c r="AC1445" s="80">
        <f>VLOOKUP(N1445,Registration!O:P,2,FALSE)</f>
        <v>18</v>
      </c>
    </row>
    <row r="1446" spans="1:29" s="80" customFormat="1" ht="23.1" customHeight="1">
      <c r="A1446" s="80" t="s">
        <v>109</v>
      </c>
      <c r="B1446" s="80" t="s">
        <v>26</v>
      </c>
      <c r="C1446" s="80" t="s">
        <v>27</v>
      </c>
      <c r="D1446" s="82" t="s">
        <v>28</v>
      </c>
      <c r="E1446" s="80" t="s">
        <v>28</v>
      </c>
      <c r="F1446" s="80" t="s">
        <v>111</v>
      </c>
      <c r="G1446" s="80" t="s">
        <v>167</v>
      </c>
      <c r="H1446" s="80" t="s">
        <v>8159</v>
      </c>
      <c r="I1446" s="82" t="s">
        <v>8161</v>
      </c>
      <c r="J1446" s="80">
        <v>24</v>
      </c>
      <c r="K1446" s="80">
        <v>1</v>
      </c>
      <c r="L1446" s="80">
        <v>2019</v>
      </c>
      <c r="M1446" s="76">
        <f t="shared" si="22"/>
        <v>43489</v>
      </c>
      <c r="N1446" s="80" t="s">
        <v>1369</v>
      </c>
      <c r="O1446" s="80">
        <v>17</v>
      </c>
      <c r="P1446" s="82" t="s">
        <v>4506</v>
      </c>
      <c r="Q1446" s="82" t="s">
        <v>4456</v>
      </c>
      <c r="R1446" s="82" t="s">
        <v>4507</v>
      </c>
      <c r="S1446" s="82" t="s">
        <v>4508</v>
      </c>
      <c r="T1446" s="82" t="s">
        <v>4456</v>
      </c>
      <c r="U1446" s="82" t="s">
        <v>4457</v>
      </c>
      <c r="V1446" s="82" t="s">
        <v>4457</v>
      </c>
      <c r="W1446" s="82" t="s">
        <v>173</v>
      </c>
      <c r="X1446" s="80" t="s">
        <v>4518</v>
      </c>
      <c r="Y1446" s="82" t="s">
        <v>4457</v>
      </c>
      <c r="Z1446" s="80" t="str">
        <f>IF(OR(R:R="",S:S=""),"Missing",IF(OR(S:S="Both EC and Condoms",S:S="Condom",S:S="EC"),"Yes",IF(AND(R:R&lt;&gt;"0: No Method",R:R&lt;&gt;"6: EC",R:R&lt;&gt;"5: Condoms"),"Yes","No")))</f>
        <v>No</v>
      </c>
      <c r="AA14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46" s="80" t="str">
        <f>IF(W:W="Pregnant","Pregnant",IF(AND(Z:Z="No",AA:AA="Yes"),"Adopter",IF(Z:Z="Yes","Continuing User",IF(AND(Z:Z="No",AA:AA="No"),"Non-user","Missing"))))</f>
        <v>Adopter</v>
      </c>
      <c r="AC1446" s="80">
        <f>VLOOKUP(N1446,Registration!O:P,2,FALSE)</f>
        <v>17</v>
      </c>
    </row>
    <row r="1447" spans="1:29" s="80" customFormat="1" ht="23.1" customHeight="1">
      <c r="A1447" s="80" t="s">
        <v>109</v>
      </c>
      <c r="B1447" s="80" t="s">
        <v>26</v>
      </c>
      <c r="C1447" s="80" t="s">
        <v>27</v>
      </c>
      <c r="D1447" s="82" t="s">
        <v>28</v>
      </c>
      <c r="E1447" s="80" t="s">
        <v>28</v>
      </c>
      <c r="F1447" s="80" t="s">
        <v>111</v>
      </c>
      <c r="G1447" s="80" t="s">
        <v>167</v>
      </c>
      <c r="H1447" s="80" t="s">
        <v>8159</v>
      </c>
      <c r="I1447" s="82" t="s">
        <v>8161</v>
      </c>
      <c r="J1447" s="80">
        <v>24</v>
      </c>
      <c r="K1447" s="80">
        <v>1</v>
      </c>
      <c r="L1447" s="80">
        <v>2019</v>
      </c>
      <c r="M1447" s="76">
        <f t="shared" si="22"/>
        <v>43489</v>
      </c>
      <c r="N1447" s="80" t="s">
        <v>1371</v>
      </c>
      <c r="O1447" s="80">
        <v>19</v>
      </c>
      <c r="P1447" s="82" t="s">
        <v>4506</v>
      </c>
      <c r="Q1447" s="82" t="s">
        <v>4456</v>
      </c>
      <c r="R1447" s="82" t="s">
        <v>4507</v>
      </c>
      <c r="S1447" s="82" t="s">
        <v>4508</v>
      </c>
      <c r="T1447" s="82" t="s">
        <v>4456</v>
      </c>
      <c r="U1447" s="82" t="s">
        <v>4457</v>
      </c>
      <c r="V1447" s="82" t="s">
        <v>4457</v>
      </c>
      <c r="W1447" s="82" t="s">
        <v>173</v>
      </c>
      <c r="X1447" s="80" t="s">
        <v>4518</v>
      </c>
      <c r="Y1447" s="82" t="s">
        <v>4457</v>
      </c>
      <c r="Z1447" s="80" t="str">
        <f>IF(OR(R:R="",S:S=""),"Missing",IF(OR(S:S="Both EC and Condoms",S:S="Condom",S:S="EC"),"Yes",IF(AND(R:R&lt;&gt;"0: No Method",R:R&lt;&gt;"6: EC",R:R&lt;&gt;"5: Condoms"),"Yes","No")))</f>
        <v>No</v>
      </c>
      <c r="AA14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47" s="80" t="str">
        <f>IF(W:W="Pregnant","Pregnant",IF(AND(Z:Z="No",AA:AA="Yes"),"Adopter",IF(Z:Z="Yes","Continuing User",IF(AND(Z:Z="No",AA:AA="No"),"Non-user","Missing"))))</f>
        <v>Adopter</v>
      </c>
      <c r="AC1447" s="80">
        <f>VLOOKUP(N1447,Registration!O:P,2,FALSE)</f>
        <v>19</v>
      </c>
    </row>
    <row r="1448" spans="1:29" s="80" customFormat="1" ht="23.1" customHeight="1">
      <c r="A1448" s="80" t="s">
        <v>109</v>
      </c>
      <c r="B1448" s="80" t="s">
        <v>26</v>
      </c>
      <c r="C1448" s="80" t="s">
        <v>27</v>
      </c>
      <c r="D1448" s="82" t="s">
        <v>28</v>
      </c>
      <c r="E1448" s="80" t="s">
        <v>28</v>
      </c>
      <c r="F1448" s="80" t="s">
        <v>111</v>
      </c>
      <c r="G1448" s="80" t="s">
        <v>167</v>
      </c>
      <c r="H1448" s="80" t="s">
        <v>8159</v>
      </c>
      <c r="I1448" s="82" t="s">
        <v>8161</v>
      </c>
      <c r="J1448" s="80">
        <v>24</v>
      </c>
      <c r="K1448" s="80">
        <v>1</v>
      </c>
      <c r="L1448" s="80">
        <v>2019</v>
      </c>
      <c r="M1448" s="76">
        <f t="shared" si="22"/>
        <v>43489</v>
      </c>
      <c r="N1448" s="80" t="s">
        <v>1373</v>
      </c>
      <c r="O1448" s="80">
        <v>18</v>
      </c>
      <c r="P1448" s="82" t="s">
        <v>4506</v>
      </c>
      <c r="Q1448" s="82" t="s">
        <v>4456</v>
      </c>
      <c r="R1448" s="82" t="s">
        <v>4507</v>
      </c>
      <c r="S1448" s="82" t="s">
        <v>4508</v>
      </c>
      <c r="T1448" s="82" t="s">
        <v>4456</v>
      </c>
      <c r="U1448" s="82" t="s">
        <v>4457</v>
      </c>
      <c r="V1448" s="82" t="s">
        <v>4457</v>
      </c>
      <c r="W1448" s="82" t="s">
        <v>173</v>
      </c>
      <c r="X1448" s="80" t="s">
        <v>4518</v>
      </c>
      <c r="Y1448" s="82" t="s">
        <v>4457</v>
      </c>
      <c r="Z1448" s="80" t="str">
        <f>IF(OR(R:R="",S:S=""),"Missing",IF(OR(S:S="Both EC and Condoms",S:S="Condom",S:S="EC"),"Yes",IF(AND(R:R&lt;&gt;"0: No Method",R:R&lt;&gt;"6: EC",R:R&lt;&gt;"5: Condoms"),"Yes","No")))</f>
        <v>No</v>
      </c>
      <c r="AA14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48" s="80" t="str">
        <f>IF(W:W="Pregnant","Pregnant",IF(AND(Z:Z="No",AA:AA="Yes"),"Adopter",IF(Z:Z="Yes","Continuing User",IF(AND(Z:Z="No",AA:AA="No"),"Non-user","Missing"))))</f>
        <v>Adopter</v>
      </c>
      <c r="AC1448" s="80">
        <f>VLOOKUP(N1448,Registration!O:P,2,FALSE)</f>
        <v>18</v>
      </c>
    </row>
    <row r="1449" spans="1:29" s="80" customFormat="1" ht="23.1" customHeight="1">
      <c r="A1449" s="80" t="s">
        <v>109</v>
      </c>
      <c r="B1449" s="80" t="s">
        <v>26</v>
      </c>
      <c r="C1449" s="80" t="s">
        <v>27</v>
      </c>
      <c r="D1449" s="82" t="s">
        <v>28</v>
      </c>
      <c r="E1449" s="80" t="s">
        <v>28</v>
      </c>
      <c r="F1449" s="80" t="s">
        <v>111</v>
      </c>
      <c r="G1449" s="80" t="s">
        <v>167</v>
      </c>
      <c r="H1449" s="80" t="s">
        <v>8159</v>
      </c>
      <c r="I1449" s="82" t="s">
        <v>8161</v>
      </c>
      <c r="J1449" s="80">
        <v>25</v>
      </c>
      <c r="K1449" s="80">
        <v>1</v>
      </c>
      <c r="L1449" s="80">
        <v>2019</v>
      </c>
      <c r="M1449" s="76">
        <f t="shared" si="22"/>
        <v>43490</v>
      </c>
      <c r="N1449" s="80" t="s">
        <v>1375</v>
      </c>
      <c r="O1449" s="80">
        <v>18</v>
      </c>
      <c r="P1449" s="82" t="s">
        <v>4506</v>
      </c>
      <c r="Q1449" s="82" t="s">
        <v>4456</v>
      </c>
      <c r="R1449" s="82" t="s">
        <v>4507</v>
      </c>
      <c r="S1449" s="82" t="s">
        <v>4508</v>
      </c>
      <c r="T1449" s="82" t="s">
        <v>4456</v>
      </c>
      <c r="U1449" s="82" t="s">
        <v>4457</v>
      </c>
      <c r="V1449" s="82" t="s">
        <v>4457</v>
      </c>
      <c r="W1449" s="82" t="s">
        <v>173</v>
      </c>
      <c r="X1449" s="80" t="s">
        <v>4518</v>
      </c>
      <c r="Y1449" s="82" t="s">
        <v>4457</v>
      </c>
      <c r="Z1449" s="80" t="str">
        <f>IF(OR(R:R="",S:S=""),"Missing",IF(OR(S:S="Both EC and Condoms",S:S="Condom",S:S="EC"),"Yes",IF(AND(R:R&lt;&gt;"0: No Method",R:R&lt;&gt;"6: EC",R:R&lt;&gt;"5: Condoms"),"Yes","No")))</f>
        <v>No</v>
      </c>
      <c r="AA14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49" s="80" t="str">
        <f>IF(W:W="Pregnant","Pregnant",IF(AND(Z:Z="No",AA:AA="Yes"),"Adopter",IF(Z:Z="Yes","Continuing User",IF(AND(Z:Z="No",AA:AA="No"),"Non-user","Missing"))))</f>
        <v>Adopter</v>
      </c>
      <c r="AC1449" s="80">
        <f>VLOOKUP(N1449,Registration!O:P,2,FALSE)</f>
        <v>18</v>
      </c>
    </row>
    <row r="1450" spans="1:29" s="80" customFormat="1" ht="23.1" customHeight="1">
      <c r="A1450" s="80" t="s">
        <v>109</v>
      </c>
      <c r="B1450" s="80" t="s">
        <v>26</v>
      </c>
      <c r="C1450" s="80" t="s">
        <v>27</v>
      </c>
      <c r="D1450" s="82" t="s">
        <v>28</v>
      </c>
      <c r="E1450" s="80" t="s">
        <v>28</v>
      </c>
      <c r="F1450" s="80" t="s">
        <v>111</v>
      </c>
      <c r="G1450" s="80" t="s">
        <v>167</v>
      </c>
      <c r="H1450" s="80" t="s">
        <v>8159</v>
      </c>
      <c r="I1450" s="82" t="s">
        <v>8161</v>
      </c>
      <c r="J1450" s="80">
        <v>25</v>
      </c>
      <c r="K1450" s="80">
        <v>1</v>
      </c>
      <c r="L1450" s="80">
        <v>2019</v>
      </c>
      <c r="M1450" s="76">
        <f t="shared" si="22"/>
        <v>43490</v>
      </c>
      <c r="N1450" s="80" t="s">
        <v>1377</v>
      </c>
      <c r="O1450" s="80">
        <v>19</v>
      </c>
      <c r="P1450" s="82" t="s">
        <v>4506</v>
      </c>
      <c r="Q1450" s="82" t="s">
        <v>4456</v>
      </c>
      <c r="R1450" s="82" t="s">
        <v>4507</v>
      </c>
      <c r="S1450" s="82" t="s">
        <v>4508</v>
      </c>
      <c r="T1450" s="82" t="s">
        <v>4456</v>
      </c>
      <c r="U1450" s="82" t="s">
        <v>4457</v>
      </c>
      <c r="V1450" s="82" t="s">
        <v>4457</v>
      </c>
      <c r="W1450" s="82" t="s">
        <v>173</v>
      </c>
      <c r="X1450" s="82" t="s">
        <v>4521</v>
      </c>
      <c r="Y1450" s="82" t="s">
        <v>4457</v>
      </c>
      <c r="Z1450" s="80" t="str">
        <f>IF(OR(R:R="",S:S=""),"Missing",IF(OR(S:S="Both EC and Condoms",S:S="Condom",S:S="EC"),"Yes",IF(AND(R:R&lt;&gt;"0: No Method",R:R&lt;&gt;"6: EC",R:R&lt;&gt;"5: Condoms"),"Yes","No")))</f>
        <v>No</v>
      </c>
      <c r="AA14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50" s="80" t="str">
        <f>IF(W:W="Pregnant","Pregnant",IF(AND(Z:Z="No",AA:AA="Yes"),"Adopter",IF(Z:Z="Yes","Continuing User",IF(AND(Z:Z="No",AA:AA="No"),"Non-user","Missing"))))</f>
        <v>Adopter</v>
      </c>
      <c r="AC1450" s="80">
        <f>VLOOKUP(N1450,Registration!O:P,2,FALSE)</f>
        <v>19</v>
      </c>
    </row>
    <row r="1451" spans="1:29" s="80" customFormat="1" ht="23.1" customHeight="1">
      <c r="A1451" s="80" t="s">
        <v>109</v>
      </c>
      <c r="B1451" s="80" t="s">
        <v>26</v>
      </c>
      <c r="C1451" s="80" t="s">
        <v>27</v>
      </c>
      <c r="D1451" s="82" t="s">
        <v>28</v>
      </c>
      <c r="E1451" s="80" t="s">
        <v>28</v>
      </c>
      <c r="F1451" s="80" t="s">
        <v>111</v>
      </c>
      <c r="G1451" s="80" t="s">
        <v>167</v>
      </c>
      <c r="H1451" s="80" t="s">
        <v>8159</v>
      </c>
      <c r="I1451" s="82" t="s">
        <v>8161</v>
      </c>
      <c r="J1451" s="80">
        <v>25</v>
      </c>
      <c r="K1451" s="80">
        <v>1</v>
      </c>
      <c r="L1451" s="80">
        <v>2019</v>
      </c>
      <c r="M1451" s="76">
        <f t="shared" si="22"/>
        <v>43490</v>
      </c>
      <c r="N1451" s="80" t="s">
        <v>1379</v>
      </c>
      <c r="O1451" s="80">
        <v>19</v>
      </c>
      <c r="P1451" s="82" t="s">
        <v>4506</v>
      </c>
      <c r="Q1451" s="82" t="s">
        <v>4456</v>
      </c>
      <c r="R1451" s="82" t="s">
        <v>4507</v>
      </c>
      <c r="S1451" s="82" t="s">
        <v>4508</v>
      </c>
      <c r="T1451" s="82" t="s">
        <v>4456</v>
      </c>
      <c r="U1451" s="82" t="s">
        <v>4457</v>
      </c>
      <c r="V1451" s="82" t="s">
        <v>4457</v>
      </c>
      <c r="W1451" s="82" t="s">
        <v>173</v>
      </c>
      <c r="X1451" s="82" t="s">
        <v>4516</v>
      </c>
      <c r="Y1451" s="82" t="s">
        <v>4457</v>
      </c>
      <c r="Z1451" s="80" t="str">
        <f>IF(OR(R:R="",S:S=""),"Missing",IF(OR(S:S="Both EC and Condoms",S:S="Condom",S:S="EC"),"Yes",IF(AND(R:R&lt;&gt;"0: No Method",R:R&lt;&gt;"6: EC",R:R&lt;&gt;"5: Condoms"),"Yes","No")))</f>
        <v>No</v>
      </c>
      <c r="AA14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51" s="80" t="str">
        <f>IF(W:W="Pregnant","Pregnant",IF(AND(Z:Z="No",AA:AA="Yes"),"Adopter",IF(Z:Z="Yes","Continuing User",IF(AND(Z:Z="No",AA:AA="No"),"Non-user","Missing"))))</f>
        <v>Adopter</v>
      </c>
      <c r="AC1451" s="80">
        <f>VLOOKUP(N1451,Registration!O:P,2,FALSE)</f>
        <v>19</v>
      </c>
    </row>
    <row r="1452" spans="1:29" s="80" customFormat="1" ht="23.1" customHeight="1">
      <c r="A1452" s="80" t="s">
        <v>109</v>
      </c>
      <c r="B1452" s="80" t="s">
        <v>26</v>
      </c>
      <c r="C1452" s="80" t="s">
        <v>27</v>
      </c>
      <c r="D1452" s="82" t="s">
        <v>28</v>
      </c>
      <c r="E1452" s="80" t="s">
        <v>28</v>
      </c>
      <c r="F1452" s="80" t="s">
        <v>111</v>
      </c>
      <c r="G1452" s="80" t="s">
        <v>167</v>
      </c>
      <c r="H1452" s="80" t="s">
        <v>8159</v>
      </c>
      <c r="I1452" s="82" t="s">
        <v>8161</v>
      </c>
      <c r="J1452" s="80">
        <v>25</v>
      </c>
      <c r="K1452" s="80">
        <v>1</v>
      </c>
      <c r="L1452" s="80">
        <v>2019</v>
      </c>
      <c r="M1452" s="76">
        <f t="shared" si="22"/>
        <v>43490</v>
      </c>
      <c r="N1452" s="80" t="s">
        <v>1380</v>
      </c>
      <c r="O1452" s="80">
        <v>19</v>
      </c>
      <c r="P1452" s="82" t="s">
        <v>4506</v>
      </c>
      <c r="Q1452" s="82" t="s">
        <v>4456</v>
      </c>
      <c r="R1452" s="82" t="s">
        <v>4507</v>
      </c>
      <c r="S1452" s="82" t="s">
        <v>4508</v>
      </c>
      <c r="T1452" s="82" t="s">
        <v>4456</v>
      </c>
      <c r="U1452" s="82" t="s">
        <v>4457</v>
      </c>
      <c r="V1452" s="82" t="s">
        <v>4457</v>
      </c>
      <c r="W1452" s="82" t="s">
        <v>173</v>
      </c>
      <c r="X1452" s="82" t="s">
        <v>4521</v>
      </c>
      <c r="Y1452" s="82" t="s">
        <v>4457</v>
      </c>
      <c r="Z1452" s="80" t="str">
        <f>IF(OR(R:R="",S:S=""),"Missing",IF(OR(S:S="Both EC and Condoms",S:S="Condom",S:S="EC"),"Yes",IF(AND(R:R&lt;&gt;"0: No Method",R:R&lt;&gt;"6: EC",R:R&lt;&gt;"5: Condoms"),"Yes","No")))</f>
        <v>No</v>
      </c>
      <c r="AA14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52" s="80" t="str">
        <f>IF(W:W="Pregnant","Pregnant",IF(AND(Z:Z="No",AA:AA="Yes"),"Adopter",IF(Z:Z="Yes","Continuing User",IF(AND(Z:Z="No",AA:AA="No"),"Non-user","Missing"))))</f>
        <v>Adopter</v>
      </c>
      <c r="AC1452" s="80">
        <f>VLOOKUP(N1452,Registration!O:P,2,FALSE)</f>
        <v>19</v>
      </c>
    </row>
    <row r="1453" spans="1:29" s="80" customFormat="1" ht="23.1" customHeight="1">
      <c r="A1453" s="80" t="s">
        <v>109</v>
      </c>
      <c r="B1453" s="80" t="s">
        <v>26</v>
      </c>
      <c r="C1453" s="80" t="s">
        <v>27</v>
      </c>
      <c r="D1453" s="82" t="s">
        <v>28</v>
      </c>
      <c r="E1453" s="80" t="s">
        <v>28</v>
      </c>
      <c r="F1453" s="80" t="s">
        <v>111</v>
      </c>
      <c r="G1453" s="80" t="s">
        <v>167</v>
      </c>
      <c r="H1453" s="80" t="s">
        <v>8159</v>
      </c>
      <c r="I1453" s="82" t="s">
        <v>8161</v>
      </c>
      <c r="J1453" s="80">
        <v>25</v>
      </c>
      <c r="K1453" s="80">
        <v>1</v>
      </c>
      <c r="L1453" s="80">
        <v>2019</v>
      </c>
      <c r="M1453" s="76">
        <f t="shared" si="22"/>
        <v>43490</v>
      </c>
      <c r="N1453" s="80" t="s">
        <v>1382</v>
      </c>
      <c r="O1453" s="80">
        <v>18</v>
      </c>
      <c r="P1453" s="82" t="s">
        <v>4506</v>
      </c>
      <c r="Q1453" s="82" t="s">
        <v>4456</v>
      </c>
      <c r="R1453" s="82" t="s">
        <v>4507</v>
      </c>
      <c r="S1453" s="82" t="s">
        <v>4508</v>
      </c>
      <c r="T1453" s="82" t="s">
        <v>4456</v>
      </c>
      <c r="U1453" s="82" t="s">
        <v>4457</v>
      </c>
      <c r="V1453" s="82" t="s">
        <v>4457</v>
      </c>
      <c r="W1453" s="82" t="s">
        <v>173</v>
      </c>
      <c r="X1453" s="82" t="s">
        <v>4516</v>
      </c>
      <c r="Y1453" s="82" t="s">
        <v>4457</v>
      </c>
      <c r="Z1453" s="80" t="str">
        <f>IF(OR(R:R="",S:S=""),"Missing",IF(OR(S:S="Both EC and Condoms",S:S="Condom",S:S="EC"),"Yes",IF(AND(R:R&lt;&gt;"0: No Method",R:R&lt;&gt;"6: EC",R:R&lt;&gt;"5: Condoms"),"Yes","No")))</f>
        <v>No</v>
      </c>
      <c r="AA14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53" s="80" t="str">
        <f>IF(W:W="Pregnant","Pregnant",IF(AND(Z:Z="No",AA:AA="Yes"),"Adopter",IF(Z:Z="Yes","Continuing User",IF(AND(Z:Z="No",AA:AA="No"),"Non-user","Missing"))))</f>
        <v>Adopter</v>
      </c>
      <c r="AC1453" s="80">
        <f>VLOOKUP(N1453,Registration!O:P,2,FALSE)</f>
        <v>18</v>
      </c>
    </row>
    <row r="1454" spans="1:29" s="80" customFormat="1" ht="23.1" customHeight="1">
      <c r="A1454" s="80" t="s">
        <v>109</v>
      </c>
      <c r="B1454" s="80" t="s">
        <v>26</v>
      </c>
      <c r="C1454" s="80" t="s">
        <v>27</v>
      </c>
      <c r="D1454" s="82" t="s">
        <v>28</v>
      </c>
      <c r="E1454" s="80" t="s">
        <v>28</v>
      </c>
      <c r="F1454" s="80" t="s">
        <v>111</v>
      </c>
      <c r="G1454" s="80" t="s">
        <v>167</v>
      </c>
      <c r="H1454" s="80" t="s">
        <v>8159</v>
      </c>
      <c r="I1454" s="82" t="s">
        <v>8161</v>
      </c>
      <c r="J1454" s="80">
        <v>25</v>
      </c>
      <c r="K1454" s="80">
        <v>1</v>
      </c>
      <c r="L1454" s="80">
        <v>2019</v>
      </c>
      <c r="M1454" s="76">
        <f t="shared" si="22"/>
        <v>43490</v>
      </c>
      <c r="N1454" s="80" t="s">
        <v>1384</v>
      </c>
      <c r="O1454" s="80">
        <v>19</v>
      </c>
      <c r="P1454" s="82" t="s">
        <v>4506</v>
      </c>
      <c r="Q1454" s="82" t="s">
        <v>4456</v>
      </c>
      <c r="R1454" s="82" t="s">
        <v>4507</v>
      </c>
      <c r="S1454" s="82" t="s">
        <v>4508</v>
      </c>
      <c r="T1454" s="82" t="s">
        <v>4456</v>
      </c>
      <c r="U1454" s="82" t="s">
        <v>4457</v>
      </c>
      <c r="V1454" s="82" t="s">
        <v>4457</v>
      </c>
      <c r="W1454" s="82" t="s">
        <v>173</v>
      </c>
      <c r="X1454" s="82" t="s">
        <v>4516</v>
      </c>
      <c r="Y1454" s="82" t="s">
        <v>4457</v>
      </c>
      <c r="Z1454" s="80" t="str">
        <f>IF(OR(R:R="",S:S=""),"Missing",IF(OR(S:S="Both EC and Condoms",S:S="Condom",S:S="EC"),"Yes",IF(AND(R:R&lt;&gt;"0: No Method",R:R&lt;&gt;"6: EC",R:R&lt;&gt;"5: Condoms"),"Yes","No")))</f>
        <v>No</v>
      </c>
      <c r="AA14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54" s="80" t="str">
        <f>IF(W:W="Pregnant","Pregnant",IF(AND(Z:Z="No",AA:AA="Yes"),"Adopter",IF(Z:Z="Yes","Continuing User",IF(AND(Z:Z="No",AA:AA="No"),"Non-user","Missing"))))</f>
        <v>Adopter</v>
      </c>
      <c r="AC1454" s="80">
        <f>VLOOKUP(N1454,Registration!O:P,2,FALSE)</f>
        <v>19</v>
      </c>
    </row>
    <row r="1455" spans="1:29" s="80" customFormat="1" ht="23.1" customHeight="1">
      <c r="A1455" s="80" t="s">
        <v>1385</v>
      </c>
      <c r="B1455" s="80" t="s">
        <v>26</v>
      </c>
      <c r="C1455" s="80" t="s">
        <v>27</v>
      </c>
      <c r="D1455" s="82" t="s">
        <v>28</v>
      </c>
      <c r="E1455" s="80" t="s">
        <v>28</v>
      </c>
      <c r="F1455" s="80" t="s">
        <v>111</v>
      </c>
      <c r="G1455" s="80" t="s">
        <v>167</v>
      </c>
      <c r="H1455" s="80" t="s">
        <v>8159</v>
      </c>
      <c r="I1455" s="82" t="s">
        <v>8161</v>
      </c>
      <c r="J1455" s="80">
        <v>28</v>
      </c>
      <c r="K1455" s="80">
        <v>1</v>
      </c>
      <c r="L1455" s="80">
        <v>2019</v>
      </c>
      <c r="M1455" s="76">
        <f t="shared" si="22"/>
        <v>43493</v>
      </c>
      <c r="N1455" s="80" t="s">
        <v>1387</v>
      </c>
      <c r="O1455" s="80">
        <v>17</v>
      </c>
      <c r="P1455" s="82" t="s">
        <v>4506</v>
      </c>
      <c r="Q1455" s="82" t="s">
        <v>4456</v>
      </c>
      <c r="R1455" s="82" t="s">
        <v>4507</v>
      </c>
      <c r="S1455" s="82" t="s">
        <v>4508</v>
      </c>
      <c r="T1455" s="82" t="s">
        <v>4456</v>
      </c>
      <c r="U1455" s="82" t="s">
        <v>4457</v>
      </c>
      <c r="V1455" s="82" t="s">
        <v>4457</v>
      </c>
      <c r="W1455" s="82" t="s">
        <v>173</v>
      </c>
      <c r="X1455" s="82" t="s">
        <v>4521</v>
      </c>
      <c r="Y1455" s="82" t="s">
        <v>4457</v>
      </c>
      <c r="Z1455" s="80" t="str">
        <f>IF(OR(R:R="",S:S=""),"Missing",IF(OR(S:S="Both EC and Condoms",S:S="Condom",S:S="EC"),"Yes",IF(AND(R:R&lt;&gt;"0: No Method",R:R&lt;&gt;"6: EC",R:R&lt;&gt;"5: Condoms"),"Yes","No")))</f>
        <v>No</v>
      </c>
      <c r="AA14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55" s="80" t="str">
        <f>IF(W:W="Pregnant","Pregnant",IF(AND(Z:Z="No",AA:AA="Yes"),"Adopter",IF(Z:Z="Yes","Continuing User",IF(AND(Z:Z="No",AA:AA="No"),"Non-user","Missing"))))</f>
        <v>Adopter</v>
      </c>
      <c r="AC1455" s="80">
        <f>VLOOKUP(N1455,Registration!O:P,2,FALSE)</f>
        <v>17</v>
      </c>
    </row>
    <row r="1456" spans="1:29" s="80" customFormat="1" ht="23.1" customHeight="1">
      <c r="A1456" s="80" t="s">
        <v>1385</v>
      </c>
      <c r="B1456" s="80" t="s">
        <v>26</v>
      </c>
      <c r="C1456" s="80" t="s">
        <v>27</v>
      </c>
      <c r="D1456" s="82" t="s">
        <v>28</v>
      </c>
      <c r="E1456" s="80" t="s">
        <v>28</v>
      </c>
      <c r="F1456" s="80" t="s">
        <v>111</v>
      </c>
      <c r="G1456" s="80" t="s">
        <v>167</v>
      </c>
      <c r="H1456" s="80" t="s">
        <v>8159</v>
      </c>
      <c r="I1456" s="82" t="s">
        <v>8161</v>
      </c>
      <c r="J1456" s="80">
        <v>28</v>
      </c>
      <c r="K1456" s="80">
        <v>1</v>
      </c>
      <c r="L1456" s="80">
        <v>2019</v>
      </c>
      <c r="M1456" s="76">
        <f t="shared" si="22"/>
        <v>43493</v>
      </c>
      <c r="N1456" s="80" t="s">
        <v>1389</v>
      </c>
      <c r="O1456" s="80">
        <v>18</v>
      </c>
      <c r="P1456" s="82" t="s">
        <v>4506</v>
      </c>
      <c r="Q1456" s="82" t="s">
        <v>4456</v>
      </c>
      <c r="R1456" s="82" t="s">
        <v>4507</v>
      </c>
      <c r="S1456" s="82" t="s">
        <v>4508</v>
      </c>
      <c r="T1456" s="82" t="s">
        <v>4456</v>
      </c>
      <c r="U1456" s="82" t="s">
        <v>4457</v>
      </c>
      <c r="V1456" s="82" t="s">
        <v>4457</v>
      </c>
      <c r="W1456" s="82" t="s">
        <v>173</v>
      </c>
      <c r="X1456" s="82" t="s">
        <v>4516</v>
      </c>
      <c r="Y1456" s="82" t="s">
        <v>4457</v>
      </c>
      <c r="Z1456" s="80" t="str">
        <f>IF(OR(R:R="",S:S=""),"Missing",IF(OR(S:S="Both EC and Condoms",S:S="Condom",S:S="EC"),"Yes",IF(AND(R:R&lt;&gt;"0: No Method",R:R&lt;&gt;"6: EC",R:R&lt;&gt;"5: Condoms"),"Yes","No")))</f>
        <v>No</v>
      </c>
      <c r="AA14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56" s="80" t="str">
        <f>IF(W:W="Pregnant","Pregnant",IF(AND(Z:Z="No",AA:AA="Yes"),"Adopter",IF(Z:Z="Yes","Continuing User",IF(AND(Z:Z="No",AA:AA="No"),"Non-user","Missing"))))</f>
        <v>Adopter</v>
      </c>
      <c r="AC1456" s="80">
        <f>VLOOKUP(N1456,Registration!O:P,2,FALSE)</f>
        <v>18</v>
      </c>
    </row>
    <row r="1457" spans="1:29" s="80" customFormat="1" ht="23.1" customHeight="1">
      <c r="A1457" s="80" t="s">
        <v>1385</v>
      </c>
      <c r="B1457" s="80" t="s">
        <v>26</v>
      </c>
      <c r="C1457" s="80" t="s">
        <v>27</v>
      </c>
      <c r="D1457" s="82" t="s">
        <v>28</v>
      </c>
      <c r="E1457" s="80" t="s">
        <v>28</v>
      </c>
      <c r="F1457" s="80" t="s">
        <v>111</v>
      </c>
      <c r="G1457" s="80" t="s">
        <v>167</v>
      </c>
      <c r="H1457" s="80" t="s">
        <v>8159</v>
      </c>
      <c r="I1457" s="82" t="s">
        <v>8161</v>
      </c>
      <c r="J1457" s="80">
        <v>28</v>
      </c>
      <c r="K1457" s="80">
        <v>1</v>
      </c>
      <c r="L1457" s="80">
        <v>2019</v>
      </c>
      <c r="M1457" s="76">
        <f t="shared" si="22"/>
        <v>43493</v>
      </c>
      <c r="N1457" s="80" t="s">
        <v>1391</v>
      </c>
      <c r="O1457" s="80">
        <v>19</v>
      </c>
      <c r="P1457" s="82" t="s">
        <v>4506</v>
      </c>
      <c r="Q1457" s="82" t="s">
        <v>4456</v>
      </c>
      <c r="R1457" s="82" t="s">
        <v>4507</v>
      </c>
      <c r="S1457" s="82" t="s">
        <v>4508</v>
      </c>
      <c r="T1457" s="82" t="s">
        <v>4456</v>
      </c>
      <c r="U1457" s="82" t="s">
        <v>4457</v>
      </c>
      <c r="V1457" s="82" t="s">
        <v>4457</v>
      </c>
      <c r="W1457" s="82" t="s">
        <v>173</v>
      </c>
      <c r="X1457" s="82" t="s">
        <v>4521</v>
      </c>
      <c r="Y1457" s="82" t="s">
        <v>4457</v>
      </c>
      <c r="Z1457" s="80" t="str">
        <f>IF(OR(R:R="",S:S=""),"Missing",IF(OR(S:S="Both EC and Condoms",S:S="Condom",S:S="EC"),"Yes",IF(AND(R:R&lt;&gt;"0: No Method",R:R&lt;&gt;"6: EC",R:R&lt;&gt;"5: Condoms"),"Yes","No")))</f>
        <v>No</v>
      </c>
      <c r="AA14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57" s="80" t="str">
        <f>IF(W:W="Pregnant","Pregnant",IF(AND(Z:Z="No",AA:AA="Yes"),"Adopter",IF(Z:Z="Yes","Continuing User",IF(AND(Z:Z="No",AA:AA="No"),"Non-user","Missing"))))</f>
        <v>Adopter</v>
      </c>
      <c r="AC1457" s="80">
        <f>VLOOKUP(N1457,Registration!O:P,2,FALSE)</f>
        <v>19</v>
      </c>
    </row>
    <row r="1458" spans="1:29" s="80" customFormat="1" ht="23.1" customHeight="1">
      <c r="A1458" s="80" t="s">
        <v>1385</v>
      </c>
      <c r="B1458" s="80" t="s">
        <v>26</v>
      </c>
      <c r="C1458" s="80" t="s">
        <v>27</v>
      </c>
      <c r="D1458" s="82" t="s">
        <v>28</v>
      </c>
      <c r="E1458" s="80" t="s">
        <v>28</v>
      </c>
      <c r="F1458" s="80" t="s">
        <v>111</v>
      </c>
      <c r="G1458" s="80" t="s">
        <v>167</v>
      </c>
      <c r="H1458" s="80" t="s">
        <v>8159</v>
      </c>
      <c r="I1458" s="82" t="s">
        <v>8161</v>
      </c>
      <c r="J1458" s="80">
        <v>28</v>
      </c>
      <c r="K1458" s="80">
        <v>1</v>
      </c>
      <c r="L1458" s="80">
        <v>2019</v>
      </c>
      <c r="M1458" s="76">
        <f t="shared" si="22"/>
        <v>43493</v>
      </c>
      <c r="N1458" s="80" t="s">
        <v>1393</v>
      </c>
      <c r="O1458" s="80">
        <v>18</v>
      </c>
      <c r="P1458" s="82" t="s">
        <v>4506</v>
      </c>
      <c r="Q1458" s="82" t="s">
        <v>4456</v>
      </c>
      <c r="R1458" s="82" t="s">
        <v>4507</v>
      </c>
      <c r="S1458" s="82" t="s">
        <v>4508</v>
      </c>
      <c r="T1458" s="82" t="s">
        <v>4456</v>
      </c>
      <c r="U1458" s="82" t="s">
        <v>4457</v>
      </c>
      <c r="V1458" s="82" t="s">
        <v>4457</v>
      </c>
      <c r="W1458" s="82" t="s">
        <v>173</v>
      </c>
      <c r="X1458" s="82" t="s">
        <v>4521</v>
      </c>
      <c r="Y1458" s="82" t="s">
        <v>4457</v>
      </c>
      <c r="Z1458" s="80" t="str">
        <f>IF(OR(R:R="",S:S=""),"Missing",IF(OR(S:S="Both EC and Condoms",S:S="Condom",S:S="EC"),"Yes",IF(AND(R:R&lt;&gt;"0: No Method",R:R&lt;&gt;"6: EC",R:R&lt;&gt;"5: Condoms"),"Yes","No")))</f>
        <v>No</v>
      </c>
      <c r="AA14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58" s="80" t="str">
        <f>IF(W:W="Pregnant","Pregnant",IF(AND(Z:Z="No",AA:AA="Yes"),"Adopter",IF(Z:Z="Yes","Continuing User",IF(AND(Z:Z="No",AA:AA="No"),"Non-user","Missing"))))</f>
        <v>Adopter</v>
      </c>
      <c r="AC1458" s="80">
        <f>VLOOKUP(N1458,Registration!O:P,2,FALSE)</f>
        <v>18</v>
      </c>
    </row>
    <row r="1459" spans="1:29" s="80" customFormat="1" ht="23.1" customHeight="1">
      <c r="A1459" s="80" t="s">
        <v>1385</v>
      </c>
      <c r="B1459" s="80" t="s">
        <v>26</v>
      </c>
      <c r="C1459" s="80" t="s">
        <v>27</v>
      </c>
      <c r="D1459" s="82" t="s">
        <v>28</v>
      </c>
      <c r="E1459" s="80" t="s">
        <v>28</v>
      </c>
      <c r="F1459" s="80" t="s">
        <v>111</v>
      </c>
      <c r="G1459" s="80" t="s">
        <v>167</v>
      </c>
      <c r="H1459" s="80" t="s">
        <v>8159</v>
      </c>
      <c r="I1459" s="82" t="s">
        <v>8161</v>
      </c>
      <c r="J1459" s="80">
        <v>28</v>
      </c>
      <c r="K1459" s="80">
        <v>1</v>
      </c>
      <c r="L1459" s="80">
        <v>2019</v>
      </c>
      <c r="M1459" s="76">
        <f t="shared" si="22"/>
        <v>43493</v>
      </c>
      <c r="N1459" s="80" t="s">
        <v>1395</v>
      </c>
      <c r="O1459" s="80">
        <v>18</v>
      </c>
      <c r="P1459" s="82" t="s">
        <v>4506</v>
      </c>
      <c r="Q1459" s="82" t="s">
        <v>4456</v>
      </c>
      <c r="R1459" s="82" t="s">
        <v>4507</v>
      </c>
      <c r="S1459" s="82" t="s">
        <v>4508</v>
      </c>
      <c r="T1459" s="82" t="s">
        <v>4456</v>
      </c>
      <c r="U1459" s="82" t="s">
        <v>4457</v>
      </c>
      <c r="V1459" s="82" t="s">
        <v>4457</v>
      </c>
      <c r="W1459" s="82" t="s">
        <v>173</v>
      </c>
      <c r="X1459" s="82" t="s">
        <v>4521</v>
      </c>
      <c r="Y1459" s="82" t="s">
        <v>4457</v>
      </c>
      <c r="Z1459" s="80" t="str">
        <f>IF(OR(R:R="",S:S=""),"Missing",IF(OR(S:S="Both EC and Condoms",S:S="Condom",S:S="EC"),"Yes",IF(AND(R:R&lt;&gt;"0: No Method",R:R&lt;&gt;"6: EC",R:R&lt;&gt;"5: Condoms"),"Yes","No")))</f>
        <v>No</v>
      </c>
      <c r="AA14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59" s="80" t="str">
        <f>IF(W:W="Pregnant","Pregnant",IF(AND(Z:Z="No",AA:AA="Yes"),"Adopter",IF(Z:Z="Yes","Continuing User",IF(AND(Z:Z="No",AA:AA="No"),"Non-user","Missing"))))</f>
        <v>Adopter</v>
      </c>
      <c r="AC1459" s="80">
        <f>VLOOKUP(N1459,Registration!O:P,2,FALSE)</f>
        <v>18</v>
      </c>
    </row>
    <row r="1460" spans="1:29" s="80" customFormat="1" ht="23.1" customHeight="1">
      <c r="A1460" s="80" t="s">
        <v>1385</v>
      </c>
      <c r="B1460" s="80" t="s">
        <v>26</v>
      </c>
      <c r="C1460" s="80" t="s">
        <v>27</v>
      </c>
      <c r="D1460" s="82" t="s">
        <v>28</v>
      </c>
      <c r="E1460" s="80" t="s">
        <v>28</v>
      </c>
      <c r="F1460" s="80" t="s">
        <v>111</v>
      </c>
      <c r="G1460" s="80" t="s">
        <v>8153</v>
      </c>
      <c r="H1460" s="80" t="s">
        <v>8157</v>
      </c>
      <c r="I1460" s="80" t="s">
        <v>8158</v>
      </c>
      <c r="J1460" s="80">
        <v>29</v>
      </c>
      <c r="K1460" s="80">
        <v>1</v>
      </c>
      <c r="L1460" s="80">
        <v>2019</v>
      </c>
      <c r="M1460" s="76">
        <f t="shared" si="22"/>
        <v>43494</v>
      </c>
      <c r="N1460" s="80" t="s">
        <v>3353</v>
      </c>
      <c r="O1460" s="80">
        <v>18</v>
      </c>
      <c r="P1460" s="82" t="s">
        <v>4506</v>
      </c>
      <c r="Q1460" s="82" t="s">
        <v>4456</v>
      </c>
      <c r="R1460" s="82" t="s">
        <v>4507</v>
      </c>
      <c r="S1460" s="82" t="s">
        <v>4508</v>
      </c>
      <c r="T1460" s="82" t="s">
        <v>4456</v>
      </c>
      <c r="U1460" s="82" t="s">
        <v>4457</v>
      </c>
      <c r="V1460" s="82" t="s">
        <v>4457</v>
      </c>
      <c r="W1460" s="82" t="s">
        <v>173</v>
      </c>
      <c r="X1460" s="82" t="s">
        <v>4515</v>
      </c>
      <c r="Y1460" s="82" t="s">
        <v>4456</v>
      </c>
      <c r="Z1460" s="80" t="str">
        <f>IF(OR(R:R="",S:S=""),"Missing",IF(OR(S:S="Both EC and Condoms",S:S="Condom",S:S="EC"),"Yes",IF(AND(R:R&lt;&gt;"0: No Method",R:R&lt;&gt;"6: EC",R:R&lt;&gt;"5: Condoms"),"Yes","No")))</f>
        <v>No</v>
      </c>
      <c r="AA14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60" s="80" t="str">
        <f>IF(W:W="Pregnant","Pregnant",IF(AND(Z:Z="No",AA:AA="Yes"),"Adopter",IF(Z:Z="Yes","Continuing User",IF(AND(Z:Z="No",AA:AA="No"),"Non-user","Missing"))))</f>
        <v>Adopter</v>
      </c>
      <c r="AC1460" s="80">
        <f>VLOOKUP(N1460,Registration!O:P,2,FALSE)</f>
        <v>18</v>
      </c>
    </row>
    <row r="1461" spans="1:29" s="80" customFormat="1" ht="23.1" customHeight="1">
      <c r="A1461" s="80" t="s">
        <v>1385</v>
      </c>
      <c r="B1461" s="80" t="s">
        <v>26</v>
      </c>
      <c r="C1461" s="80" t="s">
        <v>27</v>
      </c>
      <c r="D1461" s="82" t="s">
        <v>28</v>
      </c>
      <c r="E1461" s="80" t="s">
        <v>28</v>
      </c>
      <c r="F1461" s="80" t="s">
        <v>111</v>
      </c>
      <c r="G1461" s="80" t="s">
        <v>8153</v>
      </c>
      <c r="H1461" s="80" t="s">
        <v>8157</v>
      </c>
      <c r="I1461" s="80" t="s">
        <v>8158</v>
      </c>
      <c r="J1461" s="80">
        <v>29</v>
      </c>
      <c r="K1461" s="80">
        <v>1</v>
      </c>
      <c r="L1461" s="80">
        <v>2019</v>
      </c>
      <c r="M1461" s="76">
        <f t="shared" si="22"/>
        <v>43494</v>
      </c>
      <c r="N1461" s="80" t="s">
        <v>3355</v>
      </c>
      <c r="O1461" s="80">
        <v>19</v>
      </c>
      <c r="P1461" s="82" t="s">
        <v>4506</v>
      </c>
      <c r="Q1461" s="82" t="s">
        <v>4456</v>
      </c>
      <c r="R1461" s="82" t="s">
        <v>4507</v>
      </c>
      <c r="S1461" s="82" t="s">
        <v>4508</v>
      </c>
      <c r="T1461" s="82" t="s">
        <v>4457</v>
      </c>
      <c r="U1461" s="82" t="s">
        <v>4457</v>
      </c>
      <c r="V1461" s="82" t="s">
        <v>4457</v>
      </c>
      <c r="W1461" s="82" t="s">
        <v>173</v>
      </c>
      <c r="X1461" s="82" t="s">
        <v>4507</v>
      </c>
      <c r="Y1461" s="82" t="s">
        <v>4457</v>
      </c>
      <c r="Z1461" s="80" t="str">
        <f>IF(OR(R:R="",S:S=""),"Missing",IF(OR(S:S="Both EC and Condoms",S:S="Condom",S:S="EC"),"Yes",IF(AND(R:R&lt;&gt;"0: No Method",R:R&lt;&gt;"6: EC",R:R&lt;&gt;"5: Condoms"),"Yes","No")))</f>
        <v>No</v>
      </c>
      <c r="AA14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61" s="80" t="s">
        <v>4509</v>
      </c>
      <c r="AC1461" s="80">
        <f>VLOOKUP(N1461,Registration!O:P,2,FALSE)</f>
        <v>19</v>
      </c>
    </row>
    <row r="1462" spans="1:29" s="80" customFormat="1" ht="23.1" customHeight="1">
      <c r="A1462" s="80" t="s">
        <v>1385</v>
      </c>
      <c r="B1462" s="80" t="s">
        <v>26</v>
      </c>
      <c r="C1462" s="80" t="s">
        <v>27</v>
      </c>
      <c r="D1462" s="82" t="s">
        <v>28</v>
      </c>
      <c r="E1462" s="80" t="s">
        <v>28</v>
      </c>
      <c r="F1462" s="80" t="s">
        <v>111</v>
      </c>
      <c r="G1462" s="80" t="s">
        <v>8153</v>
      </c>
      <c r="H1462" s="80" t="s">
        <v>8157</v>
      </c>
      <c r="I1462" s="80" t="s">
        <v>8158</v>
      </c>
      <c r="J1462" s="80">
        <v>29</v>
      </c>
      <c r="K1462" s="80">
        <v>1</v>
      </c>
      <c r="L1462" s="80">
        <v>2019</v>
      </c>
      <c r="M1462" s="76">
        <f t="shared" si="22"/>
        <v>43494</v>
      </c>
      <c r="N1462" s="80" t="s">
        <v>3357</v>
      </c>
      <c r="O1462" s="80">
        <v>19</v>
      </c>
      <c r="P1462" s="82" t="s">
        <v>4506</v>
      </c>
      <c r="Q1462" s="82" t="s">
        <v>4456</v>
      </c>
      <c r="R1462" s="82" t="s">
        <v>4507</v>
      </c>
      <c r="S1462" s="82" t="s">
        <v>4508</v>
      </c>
      <c r="T1462" s="82" t="s">
        <v>4457</v>
      </c>
      <c r="U1462" s="82" t="s">
        <v>4457</v>
      </c>
      <c r="V1462" s="82" t="s">
        <v>4457</v>
      </c>
      <c r="W1462" s="82" t="s">
        <v>173</v>
      </c>
      <c r="X1462" s="82" t="s">
        <v>4507</v>
      </c>
      <c r="Y1462" s="82" t="s">
        <v>4457</v>
      </c>
      <c r="Z1462" s="80" t="str">
        <f>IF(OR(R:R="",S:S=""),"Missing",IF(OR(S:S="Both EC and Condoms",S:S="Condom",S:S="EC"),"Yes",IF(AND(R:R&lt;&gt;"0: No Method",R:R&lt;&gt;"6: EC",R:R&lt;&gt;"5: Condoms"),"Yes","No")))</f>
        <v>No</v>
      </c>
      <c r="AA14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62" s="80" t="s">
        <v>4509</v>
      </c>
      <c r="AC1462" s="80">
        <f>VLOOKUP(N1462,Registration!O:P,2,FALSE)</f>
        <v>19</v>
      </c>
    </row>
    <row r="1463" spans="1:29" s="80" customFormat="1" ht="23.1" customHeight="1">
      <c r="A1463" s="80" t="s">
        <v>1385</v>
      </c>
      <c r="B1463" s="80" t="s">
        <v>26</v>
      </c>
      <c r="C1463" s="80" t="s">
        <v>27</v>
      </c>
      <c r="D1463" s="82" t="s">
        <v>28</v>
      </c>
      <c r="E1463" s="80" t="s">
        <v>28</v>
      </c>
      <c r="F1463" s="80" t="s">
        <v>111</v>
      </c>
      <c r="G1463" s="80" t="s">
        <v>8153</v>
      </c>
      <c r="H1463" s="80" t="s">
        <v>8157</v>
      </c>
      <c r="I1463" s="80" t="s">
        <v>8158</v>
      </c>
      <c r="J1463" s="80">
        <v>29</v>
      </c>
      <c r="K1463" s="80">
        <v>1</v>
      </c>
      <c r="L1463" s="80">
        <v>2019</v>
      </c>
      <c r="M1463" s="76">
        <f t="shared" si="22"/>
        <v>43494</v>
      </c>
      <c r="N1463" s="80" t="s">
        <v>3359</v>
      </c>
      <c r="O1463" s="80">
        <v>19</v>
      </c>
      <c r="P1463" s="82" t="s">
        <v>4506</v>
      </c>
      <c r="Q1463" s="82" t="s">
        <v>4456</v>
      </c>
      <c r="R1463" s="82" t="s">
        <v>4507</v>
      </c>
      <c r="S1463" s="82" t="s">
        <v>4508</v>
      </c>
      <c r="T1463" s="82" t="s">
        <v>4456</v>
      </c>
      <c r="U1463" s="82" t="s">
        <v>4457</v>
      </c>
      <c r="V1463" s="82" t="s">
        <v>4457</v>
      </c>
      <c r="W1463" s="82" t="s">
        <v>173</v>
      </c>
      <c r="X1463" s="82" t="s">
        <v>4517</v>
      </c>
      <c r="Y1463" s="82" t="s">
        <v>4457</v>
      </c>
      <c r="Z1463" s="80" t="str">
        <f>IF(OR(R:R="",S:S=""),"Missing",IF(OR(S:S="Both EC and Condoms",S:S="Condom",S:S="EC"),"Yes",IF(AND(R:R&lt;&gt;"0: No Method",R:R&lt;&gt;"6: EC",R:R&lt;&gt;"5: Condoms"),"Yes","No")))</f>
        <v>No</v>
      </c>
      <c r="AA14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63" s="80" t="str">
        <f>IF(W:W="Pregnant","Pregnant",IF(AND(Z:Z="No",AA:AA="Yes"),"Adopter",IF(Z:Z="Yes","Continuing User",IF(AND(Z:Z="No",AA:AA="No"),"Non-user","Missing"))))</f>
        <v>Adopter</v>
      </c>
      <c r="AC1463" s="80">
        <f>VLOOKUP(N1463,Registration!O:P,2,FALSE)</f>
        <v>19</v>
      </c>
    </row>
    <row r="1464" spans="1:29" s="80" customFormat="1" ht="23.1" customHeight="1">
      <c r="A1464" s="80" t="s">
        <v>1385</v>
      </c>
      <c r="B1464" s="80" t="s">
        <v>26</v>
      </c>
      <c r="C1464" s="80" t="s">
        <v>27</v>
      </c>
      <c r="D1464" s="82" t="s">
        <v>28</v>
      </c>
      <c r="E1464" s="80" t="s">
        <v>28</v>
      </c>
      <c r="F1464" s="80" t="s">
        <v>111</v>
      </c>
      <c r="G1464" s="80" t="s">
        <v>8153</v>
      </c>
      <c r="H1464" s="80" t="s">
        <v>8157</v>
      </c>
      <c r="I1464" s="80" t="s">
        <v>8158</v>
      </c>
      <c r="J1464" s="80">
        <v>29</v>
      </c>
      <c r="K1464" s="80">
        <v>1</v>
      </c>
      <c r="L1464" s="80">
        <v>2019</v>
      </c>
      <c r="M1464" s="76">
        <f t="shared" si="22"/>
        <v>43494</v>
      </c>
      <c r="N1464" s="80" t="s">
        <v>3332</v>
      </c>
      <c r="O1464" s="80">
        <v>19</v>
      </c>
      <c r="P1464" s="82" t="s">
        <v>4506</v>
      </c>
      <c r="Q1464" s="82" t="s">
        <v>4456</v>
      </c>
      <c r="R1464" s="82" t="s">
        <v>4507</v>
      </c>
      <c r="S1464" s="82" t="s">
        <v>4508</v>
      </c>
      <c r="T1464" s="82" t="s">
        <v>4457</v>
      </c>
      <c r="U1464" s="82" t="s">
        <v>4457</v>
      </c>
      <c r="V1464" s="82" t="s">
        <v>4457</v>
      </c>
      <c r="W1464" s="82" t="s">
        <v>173</v>
      </c>
      <c r="X1464" s="82" t="s">
        <v>4507</v>
      </c>
      <c r="Y1464" s="82" t="s">
        <v>4457</v>
      </c>
      <c r="Z1464" s="80" t="str">
        <f>IF(OR(R:R="",S:S=""),"Missing",IF(OR(S:S="Both EC and Condoms",S:S="Condom",S:S="EC"),"Yes",IF(AND(R:R&lt;&gt;"0: No Method",R:R&lt;&gt;"6: EC",R:R&lt;&gt;"5: Condoms"),"Yes","No")))</f>
        <v>No</v>
      </c>
      <c r="AA14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64" s="80" t="s">
        <v>4509</v>
      </c>
      <c r="AC1464" s="80">
        <f>VLOOKUP(N1464,Registration!O:P,2,FALSE)</f>
        <v>19</v>
      </c>
    </row>
    <row r="1465" spans="1:29" s="80" customFormat="1" ht="23.1" customHeight="1">
      <c r="A1465" s="80" t="s">
        <v>1385</v>
      </c>
      <c r="B1465" s="80" t="s">
        <v>26</v>
      </c>
      <c r="C1465" s="80" t="s">
        <v>27</v>
      </c>
      <c r="D1465" s="82" t="s">
        <v>28</v>
      </c>
      <c r="E1465" s="80" t="s">
        <v>28</v>
      </c>
      <c r="F1465" s="80" t="s">
        <v>111</v>
      </c>
      <c r="G1465" s="80" t="s">
        <v>8153</v>
      </c>
      <c r="H1465" s="80" t="s">
        <v>8157</v>
      </c>
      <c r="I1465" s="80" t="s">
        <v>8158</v>
      </c>
      <c r="J1465" s="80">
        <v>29</v>
      </c>
      <c r="K1465" s="80">
        <v>1</v>
      </c>
      <c r="L1465" s="80">
        <v>2019</v>
      </c>
      <c r="M1465" s="76">
        <f t="shared" si="22"/>
        <v>43494</v>
      </c>
      <c r="N1465" s="80" t="s">
        <v>3341</v>
      </c>
      <c r="O1465" s="80">
        <v>19</v>
      </c>
      <c r="P1465" s="82" t="s">
        <v>4506</v>
      </c>
      <c r="Q1465" s="82" t="s">
        <v>4456</v>
      </c>
      <c r="R1465" s="82" t="s">
        <v>4507</v>
      </c>
      <c r="S1465" s="82" t="s">
        <v>4508</v>
      </c>
      <c r="T1465" s="82" t="s">
        <v>4457</v>
      </c>
      <c r="U1465" s="82" t="s">
        <v>4457</v>
      </c>
      <c r="V1465" s="82" t="s">
        <v>4457</v>
      </c>
      <c r="W1465" s="82" t="s">
        <v>173</v>
      </c>
      <c r="X1465" s="82" t="s">
        <v>4507</v>
      </c>
      <c r="Y1465" s="82" t="s">
        <v>4457</v>
      </c>
      <c r="Z1465" s="80" t="str">
        <f>IF(OR(R:R="",S:S=""),"Missing",IF(OR(S:S="Both EC and Condoms",S:S="Condom",S:S="EC"),"Yes",IF(AND(R:R&lt;&gt;"0: No Method",R:R&lt;&gt;"6: EC",R:R&lt;&gt;"5: Condoms"),"Yes","No")))</f>
        <v>No</v>
      </c>
      <c r="AA14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65" s="80" t="s">
        <v>4509</v>
      </c>
      <c r="AC1465" s="80">
        <f>VLOOKUP(N1465,Registration!O:P,2,FALSE)</f>
        <v>19</v>
      </c>
    </row>
    <row r="1466" spans="1:29" s="80" customFormat="1" ht="23.1" customHeight="1">
      <c r="A1466" s="80" t="s">
        <v>1385</v>
      </c>
      <c r="B1466" s="80" t="s">
        <v>26</v>
      </c>
      <c r="C1466" s="80" t="s">
        <v>27</v>
      </c>
      <c r="D1466" s="82" t="s">
        <v>28</v>
      </c>
      <c r="E1466" s="80" t="s">
        <v>28</v>
      </c>
      <c r="F1466" s="80" t="s">
        <v>111</v>
      </c>
      <c r="G1466" s="80" t="s">
        <v>8153</v>
      </c>
      <c r="H1466" s="80" t="s">
        <v>8157</v>
      </c>
      <c r="I1466" s="80" t="s">
        <v>8158</v>
      </c>
      <c r="J1466" s="80">
        <v>29</v>
      </c>
      <c r="K1466" s="80">
        <v>1</v>
      </c>
      <c r="L1466" s="80">
        <v>2019</v>
      </c>
      <c r="M1466" s="76">
        <f t="shared" si="22"/>
        <v>43494</v>
      </c>
      <c r="N1466" s="80" t="s">
        <v>3351</v>
      </c>
      <c r="O1466" s="80">
        <v>18</v>
      </c>
      <c r="P1466" s="82" t="s">
        <v>4506</v>
      </c>
      <c r="Q1466" s="82" t="s">
        <v>4456</v>
      </c>
      <c r="R1466" s="82" t="s">
        <v>4507</v>
      </c>
      <c r="S1466" s="82" t="s">
        <v>4508</v>
      </c>
      <c r="T1466" s="82" t="s">
        <v>4457</v>
      </c>
      <c r="U1466" s="82" t="s">
        <v>4457</v>
      </c>
      <c r="V1466" s="82" t="s">
        <v>4457</v>
      </c>
      <c r="W1466" s="82" t="s">
        <v>173</v>
      </c>
      <c r="X1466" s="82" t="s">
        <v>4507</v>
      </c>
      <c r="Y1466" s="82" t="s">
        <v>4457</v>
      </c>
      <c r="Z1466" s="80" t="str">
        <f>IF(OR(R:R="",S:S=""),"Missing",IF(OR(S:S="Both EC and Condoms",S:S="Condom",S:S="EC"),"Yes",IF(AND(R:R&lt;&gt;"0: No Method",R:R&lt;&gt;"6: EC",R:R&lt;&gt;"5: Condoms"),"Yes","No")))</f>
        <v>No</v>
      </c>
      <c r="AA14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66" s="80" t="s">
        <v>4509</v>
      </c>
      <c r="AC1466" s="80">
        <f>VLOOKUP(N1466,Registration!O:P,2,FALSE)</f>
        <v>18</v>
      </c>
    </row>
    <row r="1467" spans="1:29" s="80" customFormat="1" ht="23.1" customHeight="1">
      <c r="A1467" s="80" t="s">
        <v>1385</v>
      </c>
      <c r="B1467" s="80" t="s">
        <v>26</v>
      </c>
      <c r="C1467" s="80" t="s">
        <v>27</v>
      </c>
      <c r="D1467" s="82" t="s">
        <v>28</v>
      </c>
      <c r="E1467" s="80" t="s">
        <v>28</v>
      </c>
      <c r="F1467" s="80" t="s">
        <v>111</v>
      </c>
      <c r="G1467" s="80" t="s">
        <v>8153</v>
      </c>
      <c r="H1467" s="80" t="s">
        <v>8157</v>
      </c>
      <c r="I1467" s="80" t="s">
        <v>8158</v>
      </c>
      <c r="J1467" s="80">
        <v>29</v>
      </c>
      <c r="K1467" s="80">
        <v>1</v>
      </c>
      <c r="L1467" s="80">
        <v>2019</v>
      </c>
      <c r="M1467" s="76">
        <f t="shared" si="22"/>
        <v>43494</v>
      </c>
      <c r="N1467" s="80" t="s">
        <v>3361</v>
      </c>
      <c r="O1467" s="80">
        <v>19</v>
      </c>
      <c r="P1467" s="82" t="s">
        <v>4506</v>
      </c>
      <c r="Q1467" s="82" t="s">
        <v>4456</v>
      </c>
      <c r="R1467" s="82" t="s">
        <v>4507</v>
      </c>
      <c r="S1467" s="82" t="s">
        <v>4508</v>
      </c>
      <c r="T1467" s="82" t="s">
        <v>4456</v>
      </c>
      <c r="U1467" s="82" t="s">
        <v>4457</v>
      </c>
      <c r="V1467" s="82" t="s">
        <v>4457</v>
      </c>
      <c r="W1467" s="82" t="s">
        <v>173</v>
      </c>
      <c r="X1467" s="82" t="s">
        <v>4516</v>
      </c>
      <c r="Y1467" s="82" t="s">
        <v>4456</v>
      </c>
      <c r="Z1467" s="80" t="str">
        <f>IF(OR(R:R="",S:S=""),"Missing",IF(OR(S:S="Both EC and Condoms",S:S="Condom",S:S="EC"),"Yes",IF(AND(R:R&lt;&gt;"0: No Method",R:R&lt;&gt;"6: EC",R:R&lt;&gt;"5: Condoms"),"Yes","No")))</f>
        <v>No</v>
      </c>
      <c r="AA14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67" s="80" t="str">
        <f>IF(W:W="Pregnant","Pregnant",IF(AND(Z:Z="No",AA:AA="Yes"),"Adopter",IF(Z:Z="Yes","Continuing User",IF(AND(Z:Z="No",AA:AA="No"),"Non-user","Missing"))))</f>
        <v>Adopter</v>
      </c>
      <c r="AC1467" s="80">
        <f>VLOOKUP(N1467,Registration!O:P,2,FALSE)</f>
        <v>19</v>
      </c>
    </row>
    <row r="1468" spans="1:29" s="80" customFormat="1" ht="23.1" customHeight="1">
      <c r="A1468" s="80" t="s">
        <v>1385</v>
      </c>
      <c r="B1468" s="80" t="s">
        <v>26</v>
      </c>
      <c r="C1468" s="80" t="s">
        <v>27</v>
      </c>
      <c r="D1468" s="82" t="s">
        <v>28</v>
      </c>
      <c r="E1468" s="80" t="s">
        <v>28</v>
      </c>
      <c r="F1468" s="80" t="s">
        <v>111</v>
      </c>
      <c r="G1468" s="80" t="s">
        <v>8153</v>
      </c>
      <c r="H1468" s="80" t="s">
        <v>8157</v>
      </c>
      <c r="I1468" s="80" t="s">
        <v>8158</v>
      </c>
      <c r="J1468" s="80">
        <v>29</v>
      </c>
      <c r="K1468" s="80">
        <v>1</v>
      </c>
      <c r="L1468" s="80">
        <v>2019</v>
      </c>
      <c r="M1468" s="76">
        <f t="shared" si="22"/>
        <v>43494</v>
      </c>
      <c r="N1468" s="80" t="s">
        <v>3363</v>
      </c>
      <c r="O1468" s="80">
        <v>19</v>
      </c>
      <c r="P1468" s="82" t="s">
        <v>4506</v>
      </c>
      <c r="Q1468" s="82" t="s">
        <v>4456</v>
      </c>
      <c r="R1468" s="82" t="s">
        <v>4507</v>
      </c>
      <c r="S1468" s="82" t="s">
        <v>4508</v>
      </c>
      <c r="T1468" s="82" t="s">
        <v>4456</v>
      </c>
      <c r="U1468" s="82" t="s">
        <v>4457</v>
      </c>
      <c r="V1468" s="82" t="s">
        <v>4457</v>
      </c>
      <c r="W1468" s="82" t="s">
        <v>173</v>
      </c>
      <c r="X1468" s="82" t="s">
        <v>4521</v>
      </c>
      <c r="Y1468" s="82" t="s">
        <v>4456</v>
      </c>
      <c r="Z1468" s="80" t="str">
        <f>IF(OR(R:R="",S:S=""),"Missing",IF(OR(S:S="Both EC and Condoms",S:S="Condom",S:S="EC"),"Yes",IF(AND(R:R&lt;&gt;"0: No Method",R:R&lt;&gt;"6: EC",R:R&lt;&gt;"5: Condoms"),"Yes","No")))</f>
        <v>No</v>
      </c>
      <c r="AA14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68" s="80" t="str">
        <f>IF(W:W="Pregnant","Pregnant",IF(AND(Z:Z="No",AA:AA="Yes"),"Adopter",IF(Z:Z="Yes","Continuing User",IF(AND(Z:Z="No",AA:AA="No"),"Non-user","Missing"))))</f>
        <v>Adopter</v>
      </c>
      <c r="AC1468" s="80">
        <f>VLOOKUP(N1468,Registration!O:P,2,FALSE)</f>
        <v>19</v>
      </c>
    </row>
    <row r="1469" spans="1:29" s="80" customFormat="1" ht="23.1" customHeight="1">
      <c r="A1469" s="80" t="s">
        <v>1385</v>
      </c>
      <c r="B1469" s="80" t="s">
        <v>26</v>
      </c>
      <c r="C1469" s="80" t="s">
        <v>27</v>
      </c>
      <c r="D1469" s="82" t="s">
        <v>28</v>
      </c>
      <c r="E1469" s="80" t="s">
        <v>28</v>
      </c>
      <c r="F1469" s="80" t="s">
        <v>111</v>
      </c>
      <c r="G1469" s="80" t="s">
        <v>8153</v>
      </c>
      <c r="H1469" s="80" t="s">
        <v>8157</v>
      </c>
      <c r="I1469" s="80" t="s">
        <v>8158</v>
      </c>
      <c r="J1469" s="80">
        <v>29</v>
      </c>
      <c r="K1469" s="80">
        <v>1</v>
      </c>
      <c r="L1469" s="80">
        <v>2019</v>
      </c>
      <c r="M1469" s="76">
        <f t="shared" si="22"/>
        <v>43494</v>
      </c>
      <c r="N1469" s="80" t="s">
        <v>3367</v>
      </c>
      <c r="O1469" s="80">
        <v>19</v>
      </c>
      <c r="P1469" s="82" t="s">
        <v>4506</v>
      </c>
      <c r="Q1469" s="82" t="s">
        <v>4456</v>
      </c>
      <c r="R1469" s="82" t="s">
        <v>4507</v>
      </c>
      <c r="S1469" s="82" t="s">
        <v>4508</v>
      </c>
      <c r="T1469" s="82" t="s">
        <v>4457</v>
      </c>
      <c r="U1469" s="82" t="s">
        <v>4457</v>
      </c>
      <c r="V1469" s="82" t="s">
        <v>4457</v>
      </c>
      <c r="W1469" s="82" t="s">
        <v>173</v>
      </c>
      <c r="X1469" s="82" t="s">
        <v>4507</v>
      </c>
      <c r="Y1469" s="82" t="s">
        <v>4457</v>
      </c>
      <c r="Z1469" s="80" t="str">
        <f>IF(OR(R:R="",S:S=""),"Missing",IF(OR(S:S="Both EC and Condoms",S:S="Condom",S:S="EC"),"Yes",IF(AND(R:R&lt;&gt;"0: No Method",R:R&lt;&gt;"6: EC",R:R&lt;&gt;"5: Condoms"),"Yes","No")))</f>
        <v>No</v>
      </c>
      <c r="AA14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69" s="80" t="s">
        <v>4509</v>
      </c>
      <c r="AC1469" s="80">
        <f>VLOOKUP(N1469,Registration!O:P,2,FALSE)</f>
        <v>19</v>
      </c>
    </row>
    <row r="1470" spans="1:29" s="80" customFormat="1" ht="23.1" customHeight="1">
      <c r="A1470" s="80" t="s">
        <v>1385</v>
      </c>
      <c r="B1470" s="80" t="s">
        <v>26</v>
      </c>
      <c r="C1470" s="80" t="s">
        <v>27</v>
      </c>
      <c r="D1470" s="82" t="s">
        <v>28</v>
      </c>
      <c r="E1470" s="80" t="s">
        <v>28</v>
      </c>
      <c r="F1470" s="80" t="s">
        <v>111</v>
      </c>
      <c r="G1470" s="80" t="s">
        <v>8153</v>
      </c>
      <c r="H1470" s="80" t="s">
        <v>8157</v>
      </c>
      <c r="I1470" s="80" t="s">
        <v>8158</v>
      </c>
      <c r="J1470" s="80">
        <v>29</v>
      </c>
      <c r="K1470" s="80">
        <v>1</v>
      </c>
      <c r="L1470" s="80">
        <v>2019</v>
      </c>
      <c r="M1470" s="76">
        <f t="shared" si="22"/>
        <v>43494</v>
      </c>
      <c r="N1470" s="80" t="s">
        <v>3391</v>
      </c>
      <c r="O1470" s="80">
        <v>19</v>
      </c>
      <c r="P1470" s="82" t="s">
        <v>4506</v>
      </c>
      <c r="Q1470" s="82" t="s">
        <v>4456</v>
      </c>
      <c r="R1470" s="82" t="s">
        <v>4507</v>
      </c>
      <c r="S1470" s="82" t="s">
        <v>4508</v>
      </c>
      <c r="T1470" s="82" t="s">
        <v>4457</v>
      </c>
      <c r="U1470" s="82" t="s">
        <v>4457</v>
      </c>
      <c r="V1470" s="82" t="s">
        <v>4457</v>
      </c>
      <c r="W1470" s="82" t="s">
        <v>173</v>
      </c>
      <c r="X1470" s="82" t="s">
        <v>4507</v>
      </c>
      <c r="Y1470" s="82" t="s">
        <v>4457</v>
      </c>
      <c r="Z1470" s="80" t="str">
        <f>IF(OR(R:R="",S:S=""),"Missing",IF(OR(S:S="Both EC and Condoms",S:S="Condom",S:S="EC"),"Yes",IF(AND(R:R&lt;&gt;"0: No Method",R:R&lt;&gt;"6: EC",R:R&lt;&gt;"5: Condoms"),"Yes","No")))</f>
        <v>No</v>
      </c>
      <c r="AA14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70" s="80" t="s">
        <v>4509</v>
      </c>
      <c r="AC1470" s="80">
        <f>VLOOKUP(N1470,Registration!O:P,2,FALSE)</f>
        <v>19</v>
      </c>
    </row>
    <row r="1471" spans="1:29" s="80" customFormat="1" ht="23.1" customHeight="1">
      <c r="A1471" s="80" t="s">
        <v>1385</v>
      </c>
      <c r="B1471" s="80" t="s">
        <v>26</v>
      </c>
      <c r="C1471" s="80" t="s">
        <v>27</v>
      </c>
      <c r="D1471" s="82" t="s">
        <v>28</v>
      </c>
      <c r="E1471" s="80" t="s">
        <v>28</v>
      </c>
      <c r="F1471" s="80" t="s">
        <v>111</v>
      </c>
      <c r="G1471" s="80" t="s">
        <v>8153</v>
      </c>
      <c r="H1471" s="80" t="s">
        <v>8157</v>
      </c>
      <c r="I1471" s="80" t="s">
        <v>8158</v>
      </c>
      <c r="J1471" s="80">
        <v>29</v>
      </c>
      <c r="K1471" s="80">
        <v>1</v>
      </c>
      <c r="L1471" s="80">
        <v>2019</v>
      </c>
      <c r="M1471" s="76">
        <f t="shared" si="22"/>
        <v>43494</v>
      </c>
      <c r="N1471" s="80" t="s">
        <v>3371</v>
      </c>
      <c r="O1471" s="80">
        <v>18</v>
      </c>
      <c r="P1471" s="82" t="s">
        <v>4506</v>
      </c>
      <c r="Q1471" s="82" t="s">
        <v>4456</v>
      </c>
      <c r="R1471" s="82" t="s">
        <v>4507</v>
      </c>
      <c r="S1471" s="82" t="s">
        <v>4508</v>
      </c>
      <c r="T1471" s="82" t="s">
        <v>4456</v>
      </c>
      <c r="U1471" s="82" t="s">
        <v>4457</v>
      </c>
      <c r="V1471" s="82" t="s">
        <v>4457</v>
      </c>
      <c r="W1471" s="82" t="s">
        <v>173</v>
      </c>
      <c r="X1471" s="82" t="s">
        <v>4517</v>
      </c>
      <c r="Y1471" s="82" t="s">
        <v>4457</v>
      </c>
      <c r="Z1471" s="80" t="str">
        <f>IF(OR(R:R="",S:S=""),"Missing",IF(OR(S:S="Both EC and Condoms",S:S="Condom",S:S="EC"),"Yes",IF(AND(R:R&lt;&gt;"0: No Method",R:R&lt;&gt;"6: EC",R:R&lt;&gt;"5: Condoms"),"Yes","No")))</f>
        <v>No</v>
      </c>
      <c r="AA14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71" s="80" t="str">
        <f>IF(W:W="Pregnant","Pregnant",IF(AND(Z:Z="No",AA:AA="Yes"),"Adopter",IF(Z:Z="Yes","Continuing User",IF(AND(Z:Z="No",AA:AA="No"),"Non-user","Missing"))))</f>
        <v>Adopter</v>
      </c>
      <c r="AC1471" s="80">
        <f>VLOOKUP(N1471,Registration!O:P,2,FALSE)</f>
        <v>18</v>
      </c>
    </row>
    <row r="1472" spans="1:29" s="80" customFormat="1" ht="23.1" customHeight="1">
      <c r="A1472" s="80" t="s">
        <v>1385</v>
      </c>
      <c r="B1472" s="80" t="s">
        <v>26</v>
      </c>
      <c r="C1472" s="80" t="s">
        <v>27</v>
      </c>
      <c r="D1472" s="82" t="s">
        <v>28</v>
      </c>
      <c r="E1472" s="80" t="s">
        <v>28</v>
      </c>
      <c r="F1472" s="80" t="s">
        <v>111</v>
      </c>
      <c r="G1472" s="80" t="s">
        <v>8153</v>
      </c>
      <c r="H1472" s="80" t="s">
        <v>8157</v>
      </c>
      <c r="I1472" s="80" t="s">
        <v>8158</v>
      </c>
      <c r="J1472" s="80">
        <v>29</v>
      </c>
      <c r="K1472" s="80">
        <v>1</v>
      </c>
      <c r="L1472" s="80">
        <v>2019</v>
      </c>
      <c r="M1472" s="76">
        <f t="shared" si="22"/>
        <v>43494</v>
      </c>
      <c r="N1472" s="80" t="s">
        <v>3373</v>
      </c>
      <c r="O1472" s="80">
        <v>19</v>
      </c>
      <c r="P1472" s="82" t="s">
        <v>4506</v>
      </c>
      <c r="Q1472" s="82" t="s">
        <v>4456</v>
      </c>
      <c r="R1472" s="82" t="s">
        <v>4507</v>
      </c>
      <c r="S1472" s="82" t="s">
        <v>4508</v>
      </c>
      <c r="T1472" s="82" t="s">
        <v>4456</v>
      </c>
      <c r="U1472" s="82" t="s">
        <v>4457</v>
      </c>
      <c r="V1472" s="82" t="s">
        <v>4457</v>
      </c>
      <c r="W1472" s="82" t="s">
        <v>173</v>
      </c>
      <c r="X1472" s="82" t="s">
        <v>4517</v>
      </c>
      <c r="Y1472" s="82" t="s">
        <v>4457</v>
      </c>
      <c r="Z1472" s="80" t="str">
        <f>IF(OR(R:R="",S:S=""),"Missing",IF(OR(S:S="Both EC and Condoms",S:S="Condom",S:S="EC"),"Yes",IF(AND(R:R&lt;&gt;"0: No Method",R:R&lt;&gt;"6: EC",R:R&lt;&gt;"5: Condoms"),"Yes","No")))</f>
        <v>No</v>
      </c>
      <c r="AA14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72" s="80" t="str">
        <f>IF(W:W="Pregnant","Pregnant",IF(AND(Z:Z="No",AA:AA="Yes"),"Adopter",IF(Z:Z="Yes","Continuing User",IF(AND(Z:Z="No",AA:AA="No"),"Non-user","Missing"))))</f>
        <v>Adopter</v>
      </c>
      <c r="AC1472" s="80">
        <f>VLOOKUP(N1472,Registration!O:P,2,FALSE)</f>
        <v>19</v>
      </c>
    </row>
    <row r="1473" spans="1:29" s="80" customFormat="1" ht="23.1" customHeight="1">
      <c r="A1473" s="80" t="s">
        <v>1385</v>
      </c>
      <c r="B1473" s="80" t="s">
        <v>26</v>
      </c>
      <c r="C1473" s="80" t="s">
        <v>27</v>
      </c>
      <c r="D1473" s="82" t="s">
        <v>28</v>
      </c>
      <c r="E1473" s="80" t="s">
        <v>28</v>
      </c>
      <c r="F1473" s="80" t="s">
        <v>111</v>
      </c>
      <c r="G1473" s="80" t="s">
        <v>8153</v>
      </c>
      <c r="H1473" s="80" t="s">
        <v>8157</v>
      </c>
      <c r="I1473" s="80" t="s">
        <v>8158</v>
      </c>
      <c r="J1473" s="80">
        <v>29</v>
      </c>
      <c r="K1473" s="80">
        <v>1</v>
      </c>
      <c r="L1473" s="80">
        <v>2019</v>
      </c>
      <c r="M1473" s="76">
        <f t="shared" si="22"/>
        <v>43494</v>
      </c>
      <c r="N1473" s="80" t="s">
        <v>3375</v>
      </c>
      <c r="O1473" s="80">
        <v>19</v>
      </c>
      <c r="P1473" s="82" t="s">
        <v>4506</v>
      </c>
      <c r="Q1473" s="82" t="s">
        <v>4456</v>
      </c>
      <c r="R1473" s="82" t="s">
        <v>4507</v>
      </c>
      <c r="S1473" s="82" t="s">
        <v>4508</v>
      </c>
      <c r="T1473" s="82" t="s">
        <v>4456</v>
      </c>
      <c r="U1473" s="82" t="s">
        <v>4457</v>
      </c>
      <c r="V1473" s="82" t="s">
        <v>4457</v>
      </c>
      <c r="W1473" s="82" t="s">
        <v>173</v>
      </c>
      <c r="X1473" s="82" t="s">
        <v>4521</v>
      </c>
      <c r="Y1473" s="82" t="s">
        <v>4457</v>
      </c>
      <c r="Z1473" s="80" t="str">
        <f>IF(OR(R:R="",S:S=""),"Missing",IF(OR(S:S="Both EC and Condoms",S:S="Condom",S:S="EC"),"Yes",IF(AND(R:R&lt;&gt;"0: No Method",R:R&lt;&gt;"6: EC",R:R&lt;&gt;"5: Condoms"),"Yes","No")))</f>
        <v>No</v>
      </c>
      <c r="AA14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73" s="80" t="str">
        <f>IF(W:W="Pregnant","Pregnant",IF(AND(Z:Z="No",AA:AA="Yes"),"Adopter",IF(Z:Z="Yes","Continuing User",IF(AND(Z:Z="No",AA:AA="No"),"Non-user","Missing"))))</f>
        <v>Adopter</v>
      </c>
      <c r="AC1473" s="80">
        <f>VLOOKUP(N1473,Registration!O:P,2,FALSE)</f>
        <v>19</v>
      </c>
    </row>
    <row r="1474" spans="1:29" s="80" customFormat="1" ht="23.1" customHeight="1">
      <c r="A1474" s="80" t="s">
        <v>1385</v>
      </c>
      <c r="B1474" s="80" t="s">
        <v>26</v>
      </c>
      <c r="C1474" s="80" t="s">
        <v>27</v>
      </c>
      <c r="D1474" s="82" t="s">
        <v>28</v>
      </c>
      <c r="E1474" s="80" t="s">
        <v>28</v>
      </c>
      <c r="F1474" s="80" t="s">
        <v>111</v>
      </c>
      <c r="G1474" s="80" t="s">
        <v>8153</v>
      </c>
      <c r="H1474" s="80" t="s">
        <v>8157</v>
      </c>
      <c r="I1474" s="80" t="s">
        <v>8158</v>
      </c>
      <c r="J1474" s="80">
        <v>29</v>
      </c>
      <c r="K1474" s="80">
        <v>1</v>
      </c>
      <c r="L1474" s="80">
        <v>2019</v>
      </c>
      <c r="M1474" s="76">
        <f t="shared" ref="M1474:M1537" si="23">DATE(L1474,K1474,J1474)</f>
        <v>43494</v>
      </c>
      <c r="N1474" s="80" t="s">
        <v>3431</v>
      </c>
      <c r="O1474" s="80">
        <v>19</v>
      </c>
      <c r="P1474" s="82" t="s">
        <v>4506</v>
      </c>
      <c r="Q1474" s="82" t="s">
        <v>4456</v>
      </c>
      <c r="R1474" s="82" t="s">
        <v>4507</v>
      </c>
      <c r="S1474" s="82" t="s">
        <v>4508</v>
      </c>
      <c r="T1474" s="82" t="s">
        <v>4456</v>
      </c>
      <c r="U1474" s="82" t="s">
        <v>4457</v>
      </c>
      <c r="V1474" s="82" t="s">
        <v>4457</v>
      </c>
      <c r="W1474" s="82" t="s">
        <v>173</v>
      </c>
      <c r="X1474" s="82" t="s">
        <v>4515</v>
      </c>
      <c r="Y1474" s="82" t="s">
        <v>4456</v>
      </c>
      <c r="Z1474" s="80" t="str">
        <f>IF(OR(R:R="",S:S=""),"Missing",IF(OR(S:S="Both EC and Condoms",S:S="Condom",S:S="EC"),"Yes",IF(AND(R:R&lt;&gt;"0: No Method",R:R&lt;&gt;"6: EC",R:R&lt;&gt;"5: Condoms"),"Yes","No")))</f>
        <v>No</v>
      </c>
      <c r="AA14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74" s="80" t="str">
        <f>IF(W:W="Pregnant","Pregnant",IF(AND(Z:Z="No",AA:AA="Yes"),"Adopter",IF(Z:Z="Yes","Continuing User",IF(AND(Z:Z="No",AA:AA="No"),"Non-user","Missing"))))</f>
        <v>Adopter</v>
      </c>
      <c r="AC1474" s="80">
        <f>VLOOKUP(N1474,Registration!O:P,2,FALSE)</f>
        <v>19</v>
      </c>
    </row>
    <row r="1475" spans="1:29" s="80" customFormat="1" ht="23.1" customHeight="1">
      <c r="A1475" s="80" t="s">
        <v>1385</v>
      </c>
      <c r="B1475" s="80" t="s">
        <v>26</v>
      </c>
      <c r="C1475" s="80" t="s">
        <v>27</v>
      </c>
      <c r="D1475" s="82" t="s">
        <v>28</v>
      </c>
      <c r="E1475" s="80" t="s">
        <v>28</v>
      </c>
      <c r="F1475" s="80" t="s">
        <v>111</v>
      </c>
      <c r="G1475" s="80" t="s">
        <v>8153</v>
      </c>
      <c r="H1475" s="80" t="s">
        <v>8157</v>
      </c>
      <c r="I1475" s="80" t="s">
        <v>8158</v>
      </c>
      <c r="J1475" s="80">
        <v>29</v>
      </c>
      <c r="K1475" s="80">
        <v>1</v>
      </c>
      <c r="L1475" s="80">
        <v>2019</v>
      </c>
      <c r="M1475" s="76">
        <f t="shared" si="23"/>
        <v>43494</v>
      </c>
      <c r="N1475" s="80" t="s">
        <v>3407</v>
      </c>
      <c r="O1475" s="80">
        <v>19</v>
      </c>
      <c r="P1475" s="82" t="s">
        <v>4506</v>
      </c>
      <c r="Q1475" s="82" t="s">
        <v>4456</v>
      </c>
      <c r="R1475" s="82" t="s">
        <v>4507</v>
      </c>
      <c r="S1475" s="82" t="s">
        <v>4508</v>
      </c>
      <c r="T1475" s="82" t="s">
        <v>4457</v>
      </c>
      <c r="U1475" s="82" t="s">
        <v>4457</v>
      </c>
      <c r="V1475" s="82" t="s">
        <v>4457</v>
      </c>
      <c r="W1475" s="82" t="s">
        <v>173</v>
      </c>
      <c r="X1475" s="82" t="s">
        <v>4507</v>
      </c>
      <c r="Y1475" s="82" t="s">
        <v>4457</v>
      </c>
      <c r="Z1475" s="80" t="str">
        <f>IF(OR(R:R="",S:S=""),"Missing",IF(OR(S:S="Both EC and Condoms",S:S="Condom",S:S="EC"),"Yes",IF(AND(R:R&lt;&gt;"0: No Method",R:R&lt;&gt;"6: EC",R:R&lt;&gt;"5: Condoms"),"Yes","No")))</f>
        <v>No</v>
      </c>
      <c r="AA14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75" s="80" t="s">
        <v>4509</v>
      </c>
      <c r="AC1475" s="80">
        <f>VLOOKUP(N1475,Registration!O:P,2,FALSE)</f>
        <v>19</v>
      </c>
    </row>
    <row r="1476" spans="1:29" s="80" customFormat="1" ht="23.1" customHeight="1">
      <c r="A1476" s="80" t="s">
        <v>1385</v>
      </c>
      <c r="B1476" s="80" t="s">
        <v>26</v>
      </c>
      <c r="C1476" s="80" t="s">
        <v>27</v>
      </c>
      <c r="D1476" s="82" t="s">
        <v>28</v>
      </c>
      <c r="E1476" s="80" t="s">
        <v>28</v>
      </c>
      <c r="F1476" s="80" t="s">
        <v>111</v>
      </c>
      <c r="G1476" s="80" t="s">
        <v>8153</v>
      </c>
      <c r="H1476" s="80" t="s">
        <v>8157</v>
      </c>
      <c r="I1476" s="80" t="s">
        <v>8158</v>
      </c>
      <c r="J1476" s="80">
        <v>29</v>
      </c>
      <c r="K1476" s="80">
        <v>1</v>
      </c>
      <c r="L1476" s="80">
        <v>2019</v>
      </c>
      <c r="M1476" s="76">
        <f t="shared" si="23"/>
        <v>43494</v>
      </c>
      <c r="N1476" s="80" t="s">
        <v>3385</v>
      </c>
      <c r="O1476" s="80">
        <v>19</v>
      </c>
      <c r="P1476" s="82" t="s">
        <v>4506</v>
      </c>
      <c r="Q1476" s="82" t="s">
        <v>4456</v>
      </c>
      <c r="R1476" s="82" t="s">
        <v>4507</v>
      </c>
      <c r="S1476" s="82" t="s">
        <v>4508</v>
      </c>
      <c r="T1476" s="82" t="s">
        <v>4457</v>
      </c>
      <c r="U1476" s="82" t="s">
        <v>4457</v>
      </c>
      <c r="V1476" s="82" t="s">
        <v>4457</v>
      </c>
      <c r="W1476" s="82" t="s">
        <v>173</v>
      </c>
      <c r="X1476" s="82" t="s">
        <v>4507</v>
      </c>
      <c r="Y1476" s="82" t="s">
        <v>4457</v>
      </c>
      <c r="Z1476" s="80" t="str">
        <f>IF(OR(R:R="",S:S=""),"Missing",IF(OR(S:S="Both EC and Condoms",S:S="Condom",S:S="EC"),"Yes",IF(AND(R:R&lt;&gt;"0: No Method",R:R&lt;&gt;"6: EC",R:R&lt;&gt;"5: Condoms"),"Yes","No")))</f>
        <v>No</v>
      </c>
      <c r="AA14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76" s="80" t="s">
        <v>4509</v>
      </c>
      <c r="AC1476" s="80">
        <f>VLOOKUP(N1476,Registration!O:P,2,FALSE)</f>
        <v>19</v>
      </c>
    </row>
    <row r="1477" spans="1:29" s="80" customFormat="1" ht="23.1" customHeight="1">
      <c r="A1477" s="80" t="s">
        <v>1385</v>
      </c>
      <c r="B1477" s="80" t="s">
        <v>26</v>
      </c>
      <c r="C1477" s="80" t="s">
        <v>27</v>
      </c>
      <c r="D1477" s="82" t="s">
        <v>28</v>
      </c>
      <c r="E1477" s="80" t="s">
        <v>28</v>
      </c>
      <c r="F1477" s="80" t="s">
        <v>111</v>
      </c>
      <c r="G1477" s="80" t="s">
        <v>8153</v>
      </c>
      <c r="H1477" s="80" t="s">
        <v>8157</v>
      </c>
      <c r="I1477" s="80" t="s">
        <v>8158</v>
      </c>
      <c r="J1477" s="80">
        <v>29</v>
      </c>
      <c r="K1477" s="80">
        <v>1</v>
      </c>
      <c r="L1477" s="80">
        <v>2019</v>
      </c>
      <c r="M1477" s="76">
        <f t="shared" si="23"/>
        <v>43494</v>
      </c>
      <c r="N1477" s="80" t="s">
        <v>3365</v>
      </c>
      <c r="O1477" s="80">
        <v>19</v>
      </c>
      <c r="P1477" s="82" t="s">
        <v>4506</v>
      </c>
      <c r="Q1477" s="82" t="s">
        <v>4456</v>
      </c>
      <c r="R1477" s="82" t="s">
        <v>4507</v>
      </c>
      <c r="S1477" s="82" t="s">
        <v>4508</v>
      </c>
      <c r="T1477" s="82" t="s">
        <v>4456</v>
      </c>
      <c r="U1477" s="82" t="s">
        <v>4457</v>
      </c>
      <c r="V1477" s="82" t="s">
        <v>4457</v>
      </c>
      <c r="W1477" s="82" t="s">
        <v>173</v>
      </c>
      <c r="X1477" s="82" t="s">
        <v>4516</v>
      </c>
      <c r="Y1477" s="82" t="s">
        <v>4457</v>
      </c>
      <c r="Z1477" s="80" t="str">
        <f>IF(OR(R:R="",S:S=""),"Missing",IF(OR(S:S="Both EC and Condoms",S:S="Condom",S:S="EC"),"Yes",IF(AND(R:R&lt;&gt;"0: No Method",R:R&lt;&gt;"6: EC",R:R&lt;&gt;"5: Condoms"),"Yes","No")))</f>
        <v>No</v>
      </c>
      <c r="AA14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77" s="80" t="str">
        <f>IF(W:W="Pregnant","Pregnant",IF(AND(Z:Z="No",AA:AA="Yes"),"Adopter",IF(Z:Z="Yes","Continuing User",IF(AND(Z:Z="No",AA:AA="No"),"Non-user","Missing"))))</f>
        <v>Adopter</v>
      </c>
      <c r="AC1477" s="80">
        <f>VLOOKUP(N1477,Registration!O:P,2,FALSE)</f>
        <v>19</v>
      </c>
    </row>
    <row r="1478" spans="1:29" s="80" customFormat="1" ht="23.1" customHeight="1">
      <c r="A1478" s="80" t="s">
        <v>1385</v>
      </c>
      <c r="B1478" s="80" t="s">
        <v>26</v>
      </c>
      <c r="C1478" s="80" t="s">
        <v>27</v>
      </c>
      <c r="D1478" s="82" t="s">
        <v>28</v>
      </c>
      <c r="E1478" s="80" t="s">
        <v>28</v>
      </c>
      <c r="F1478" s="80" t="s">
        <v>111</v>
      </c>
      <c r="G1478" s="80" t="s">
        <v>8153</v>
      </c>
      <c r="H1478" s="80" t="s">
        <v>8157</v>
      </c>
      <c r="I1478" s="80" t="s">
        <v>8158</v>
      </c>
      <c r="J1478" s="80">
        <v>29</v>
      </c>
      <c r="K1478" s="80">
        <v>1</v>
      </c>
      <c r="L1478" s="80">
        <v>2019</v>
      </c>
      <c r="M1478" s="76">
        <f t="shared" si="23"/>
        <v>43494</v>
      </c>
      <c r="N1478" s="80" t="s">
        <v>3369</v>
      </c>
      <c r="O1478" s="80">
        <v>18</v>
      </c>
      <c r="P1478" s="82" t="s">
        <v>4506</v>
      </c>
      <c r="Q1478" s="82" t="s">
        <v>4456</v>
      </c>
      <c r="R1478" s="82" t="s">
        <v>4507</v>
      </c>
      <c r="S1478" s="82" t="s">
        <v>4508</v>
      </c>
      <c r="T1478" s="82" t="s">
        <v>4456</v>
      </c>
      <c r="U1478" s="82" t="s">
        <v>4457</v>
      </c>
      <c r="V1478" s="82" t="s">
        <v>4457</v>
      </c>
      <c r="W1478" s="82" t="s">
        <v>173</v>
      </c>
      <c r="X1478" s="82" t="s">
        <v>4516</v>
      </c>
      <c r="Y1478" s="82" t="s">
        <v>4457</v>
      </c>
      <c r="Z1478" s="80" t="str">
        <f>IF(OR(R:R="",S:S=""),"Missing",IF(OR(S:S="Both EC and Condoms",S:S="Condom",S:S="EC"),"Yes",IF(AND(R:R&lt;&gt;"0: No Method",R:R&lt;&gt;"6: EC",R:R&lt;&gt;"5: Condoms"),"Yes","No")))</f>
        <v>No</v>
      </c>
      <c r="AA14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78" s="80" t="str">
        <f>IF(W:W="Pregnant","Pregnant",IF(AND(Z:Z="No",AA:AA="Yes"),"Adopter",IF(Z:Z="Yes","Continuing User",IF(AND(Z:Z="No",AA:AA="No"),"Non-user","Missing"))))</f>
        <v>Adopter</v>
      </c>
      <c r="AC1478" s="80">
        <f>VLOOKUP(N1478,Registration!O:P,2,FALSE)</f>
        <v>18</v>
      </c>
    </row>
    <row r="1479" spans="1:29" s="80" customFormat="1" ht="23.1" customHeight="1">
      <c r="A1479" s="80" t="s">
        <v>1385</v>
      </c>
      <c r="B1479" s="80" t="s">
        <v>26</v>
      </c>
      <c r="C1479" s="80" t="s">
        <v>27</v>
      </c>
      <c r="D1479" s="82" t="s">
        <v>28</v>
      </c>
      <c r="E1479" s="80" t="s">
        <v>28</v>
      </c>
      <c r="F1479" s="80" t="s">
        <v>111</v>
      </c>
      <c r="G1479" s="80" t="s">
        <v>8153</v>
      </c>
      <c r="H1479" s="80" t="s">
        <v>8157</v>
      </c>
      <c r="I1479" s="80" t="s">
        <v>8158</v>
      </c>
      <c r="J1479" s="80">
        <v>29</v>
      </c>
      <c r="K1479" s="80">
        <v>1</v>
      </c>
      <c r="L1479" s="80">
        <v>2019</v>
      </c>
      <c r="M1479" s="76">
        <f t="shared" si="23"/>
        <v>43494</v>
      </c>
      <c r="N1479" s="80" t="s">
        <v>3387</v>
      </c>
      <c r="O1479" s="80">
        <v>19</v>
      </c>
      <c r="P1479" s="82" t="s">
        <v>4506</v>
      </c>
      <c r="Q1479" s="82" t="s">
        <v>4456</v>
      </c>
      <c r="R1479" s="82" t="s">
        <v>4507</v>
      </c>
      <c r="S1479" s="82" t="s">
        <v>4508</v>
      </c>
      <c r="T1479" s="82" t="s">
        <v>4457</v>
      </c>
      <c r="U1479" s="82" t="s">
        <v>4457</v>
      </c>
      <c r="V1479" s="82" t="s">
        <v>4457</v>
      </c>
      <c r="W1479" s="82" t="s">
        <v>173</v>
      </c>
      <c r="X1479" s="82" t="s">
        <v>4507</v>
      </c>
      <c r="Y1479" s="82" t="s">
        <v>4457</v>
      </c>
      <c r="Z1479" s="80" t="str">
        <f>IF(OR(R:R="",S:S=""),"Missing",IF(OR(S:S="Both EC and Condoms",S:S="Condom",S:S="EC"),"Yes",IF(AND(R:R&lt;&gt;"0: No Method",R:R&lt;&gt;"6: EC",R:R&lt;&gt;"5: Condoms"),"Yes","No")))</f>
        <v>No</v>
      </c>
      <c r="AA14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79" s="80" t="s">
        <v>4509</v>
      </c>
      <c r="AC1479" s="80">
        <f>VLOOKUP(N1479,Registration!O:P,2,FALSE)</f>
        <v>19</v>
      </c>
    </row>
    <row r="1480" spans="1:29" s="80" customFormat="1" ht="23.1" customHeight="1">
      <c r="A1480" s="80" t="s">
        <v>1385</v>
      </c>
      <c r="B1480" s="80" t="s">
        <v>26</v>
      </c>
      <c r="C1480" s="80" t="s">
        <v>27</v>
      </c>
      <c r="D1480" s="82" t="s">
        <v>28</v>
      </c>
      <c r="E1480" s="80" t="s">
        <v>28</v>
      </c>
      <c r="F1480" s="80" t="s">
        <v>111</v>
      </c>
      <c r="G1480" s="80" t="s">
        <v>8153</v>
      </c>
      <c r="H1480" s="80" t="s">
        <v>8157</v>
      </c>
      <c r="I1480" s="82" t="s">
        <v>8158</v>
      </c>
      <c r="J1480" s="80">
        <v>29</v>
      </c>
      <c r="K1480" s="80">
        <v>1</v>
      </c>
      <c r="L1480" s="80">
        <v>2019</v>
      </c>
      <c r="M1480" s="76">
        <f t="shared" si="23"/>
        <v>43494</v>
      </c>
      <c r="N1480" s="80" t="s">
        <v>3421</v>
      </c>
      <c r="O1480" s="80">
        <v>17</v>
      </c>
      <c r="P1480" s="82" t="s">
        <v>4506</v>
      </c>
      <c r="Q1480" s="82" t="s">
        <v>4456</v>
      </c>
      <c r="R1480" s="82" t="s">
        <v>4507</v>
      </c>
      <c r="S1480" s="82" t="s">
        <v>4508</v>
      </c>
      <c r="T1480" s="82" t="s">
        <v>4457</v>
      </c>
      <c r="U1480" s="82" t="s">
        <v>4457</v>
      </c>
      <c r="V1480" s="82" t="s">
        <v>4457</v>
      </c>
      <c r="W1480" s="82" t="s">
        <v>173</v>
      </c>
      <c r="X1480" s="82" t="s">
        <v>4507</v>
      </c>
      <c r="Y1480" s="82" t="s">
        <v>4457</v>
      </c>
      <c r="Z1480" s="80" t="str">
        <f>IF(OR(R:R="",S:S=""),"Missing",IF(OR(S:S="Both EC and Condoms",S:S="Condom",S:S="EC"),"Yes",IF(AND(R:R&lt;&gt;"0: No Method",R:R&lt;&gt;"6: EC",R:R&lt;&gt;"5: Condoms"),"Yes","No")))</f>
        <v>No</v>
      </c>
      <c r="AA14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80" s="80" t="s">
        <v>4509</v>
      </c>
      <c r="AC1480" s="80">
        <f>VLOOKUP(N1480,Registration!O:P,2,FALSE)</f>
        <v>17</v>
      </c>
    </row>
    <row r="1481" spans="1:29" s="80" customFormat="1" ht="23.1" customHeight="1">
      <c r="A1481" s="80" t="s">
        <v>1385</v>
      </c>
      <c r="B1481" s="80" t="s">
        <v>26</v>
      </c>
      <c r="C1481" s="80" t="s">
        <v>27</v>
      </c>
      <c r="D1481" s="82" t="s">
        <v>28</v>
      </c>
      <c r="E1481" s="80" t="s">
        <v>28</v>
      </c>
      <c r="F1481" s="80" t="s">
        <v>111</v>
      </c>
      <c r="G1481" s="80" t="s">
        <v>8153</v>
      </c>
      <c r="H1481" s="80" t="s">
        <v>8157</v>
      </c>
      <c r="I1481" s="80" t="s">
        <v>8158</v>
      </c>
      <c r="J1481" s="80">
        <v>29</v>
      </c>
      <c r="K1481" s="80">
        <v>1</v>
      </c>
      <c r="L1481" s="80">
        <v>2019</v>
      </c>
      <c r="M1481" s="76">
        <f t="shared" si="23"/>
        <v>43494</v>
      </c>
      <c r="N1481" s="80" t="s">
        <v>3330</v>
      </c>
      <c r="O1481" s="80">
        <v>19</v>
      </c>
      <c r="P1481" s="82" t="s">
        <v>4506</v>
      </c>
      <c r="Q1481" s="82" t="s">
        <v>4456</v>
      </c>
      <c r="R1481" s="82" t="s">
        <v>4507</v>
      </c>
      <c r="S1481" s="82" t="s">
        <v>4508</v>
      </c>
      <c r="T1481" s="82" t="s">
        <v>4456</v>
      </c>
      <c r="U1481" s="82" t="s">
        <v>4457</v>
      </c>
      <c r="V1481" s="82" t="s">
        <v>4457</v>
      </c>
      <c r="W1481" s="82" t="s">
        <v>173</v>
      </c>
      <c r="X1481" s="80" t="s">
        <v>4518</v>
      </c>
      <c r="Y1481" s="82" t="s">
        <v>4456</v>
      </c>
      <c r="Z1481" s="80" t="str">
        <f>IF(OR(R:R="",S:S=""),"Missing",IF(OR(S:S="Both EC and Condoms",S:S="Condom",S:S="EC"),"Yes",IF(AND(R:R&lt;&gt;"0: No Method",R:R&lt;&gt;"6: EC",R:R&lt;&gt;"5: Condoms"),"Yes","No")))</f>
        <v>No</v>
      </c>
      <c r="AA14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81" s="80" t="str">
        <f>IF(W:W="Pregnant","Pregnant",IF(AND(Z:Z="No",AA:AA="Yes"),"Adopter",IF(Z:Z="Yes","Continuing User",IF(AND(Z:Z="No",AA:AA="No"),"Non-user","Missing"))))</f>
        <v>Adopter</v>
      </c>
      <c r="AC1481" s="80">
        <f>VLOOKUP(N1481,Registration!O:P,2,FALSE)</f>
        <v>19</v>
      </c>
    </row>
    <row r="1482" spans="1:29" s="80" customFormat="1" ht="23.1" customHeight="1">
      <c r="A1482" s="80" t="s">
        <v>1385</v>
      </c>
      <c r="B1482" s="80" t="s">
        <v>26</v>
      </c>
      <c r="C1482" s="80" t="s">
        <v>27</v>
      </c>
      <c r="D1482" s="82" t="s">
        <v>28</v>
      </c>
      <c r="E1482" s="80" t="s">
        <v>28</v>
      </c>
      <c r="F1482" s="80" t="s">
        <v>111</v>
      </c>
      <c r="G1482" s="80" t="s">
        <v>8153</v>
      </c>
      <c r="H1482" s="80" t="s">
        <v>8157</v>
      </c>
      <c r="I1482" s="80" t="s">
        <v>8158</v>
      </c>
      <c r="J1482" s="80">
        <v>29</v>
      </c>
      <c r="K1482" s="80">
        <v>1</v>
      </c>
      <c r="L1482" s="80">
        <v>2019</v>
      </c>
      <c r="M1482" s="76">
        <f t="shared" si="23"/>
        <v>43494</v>
      </c>
      <c r="N1482" s="80" t="s">
        <v>3336</v>
      </c>
      <c r="O1482" s="80">
        <v>18</v>
      </c>
      <c r="P1482" s="82" t="s">
        <v>4506</v>
      </c>
      <c r="Q1482" s="82" t="s">
        <v>4456</v>
      </c>
      <c r="R1482" s="82" t="s">
        <v>4507</v>
      </c>
      <c r="S1482" s="82" t="s">
        <v>4508</v>
      </c>
      <c r="T1482" s="82" t="s">
        <v>4456</v>
      </c>
      <c r="U1482" s="82" t="s">
        <v>4457</v>
      </c>
      <c r="V1482" s="82" t="s">
        <v>4457</v>
      </c>
      <c r="W1482" s="82" t="s">
        <v>173</v>
      </c>
      <c r="X1482" s="82" t="s">
        <v>4517</v>
      </c>
      <c r="Y1482" s="82" t="s">
        <v>4457</v>
      </c>
      <c r="Z1482" s="80" t="str">
        <f>IF(OR(R:R="",S:S=""),"Missing",IF(OR(S:S="Both EC and Condoms",S:S="Condom",S:S="EC"),"Yes",IF(AND(R:R&lt;&gt;"0: No Method",R:R&lt;&gt;"6: EC",R:R&lt;&gt;"5: Condoms"),"Yes","No")))</f>
        <v>No</v>
      </c>
      <c r="AA14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82" s="80" t="str">
        <f>IF(W:W="Pregnant","Pregnant",IF(AND(Z:Z="No",AA:AA="Yes"),"Adopter",IF(Z:Z="Yes","Continuing User",IF(AND(Z:Z="No",AA:AA="No"),"Non-user","Missing"))))</f>
        <v>Adopter</v>
      </c>
      <c r="AC1482" s="80">
        <f>VLOOKUP(N1482,Registration!O:P,2,FALSE)</f>
        <v>17</v>
      </c>
    </row>
    <row r="1483" spans="1:29" s="80" customFormat="1" ht="23.1" customHeight="1">
      <c r="A1483" s="80" t="s">
        <v>1385</v>
      </c>
      <c r="B1483" s="80" t="s">
        <v>26</v>
      </c>
      <c r="C1483" s="80" t="s">
        <v>27</v>
      </c>
      <c r="D1483" s="82" t="s">
        <v>28</v>
      </c>
      <c r="E1483" s="80" t="s">
        <v>28</v>
      </c>
      <c r="F1483" s="80" t="s">
        <v>111</v>
      </c>
      <c r="G1483" s="80" t="s">
        <v>8153</v>
      </c>
      <c r="H1483" s="80" t="s">
        <v>8157</v>
      </c>
      <c r="I1483" s="80" t="s">
        <v>8158</v>
      </c>
      <c r="J1483" s="80">
        <v>29</v>
      </c>
      <c r="K1483" s="80">
        <v>1</v>
      </c>
      <c r="L1483" s="80">
        <v>2019</v>
      </c>
      <c r="M1483" s="76">
        <f t="shared" si="23"/>
        <v>43494</v>
      </c>
      <c r="N1483" s="80" t="s">
        <v>3334</v>
      </c>
      <c r="O1483" s="80">
        <v>17</v>
      </c>
      <c r="P1483" s="82" t="s">
        <v>4506</v>
      </c>
      <c r="Q1483" s="82" t="s">
        <v>4456</v>
      </c>
      <c r="R1483" s="82" t="s">
        <v>4507</v>
      </c>
      <c r="S1483" s="82" t="s">
        <v>4508</v>
      </c>
      <c r="T1483" s="82" t="s">
        <v>4456</v>
      </c>
      <c r="U1483" s="82" t="s">
        <v>4457</v>
      </c>
      <c r="V1483" s="82" t="s">
        <v>4457</v>
      </c>
      <c r="W1483" s="82" t="s">
        <v>173</v>
      </c>
      <c r="X1483" s="82" t="s">
        <v>4517</v>
      </c>
      <c r="Y1483" s="82" t="s">
        <v>4457</v>
      </c>
      <c r="Z1483" s="80" t="str">
        <f>IF(OR(R:R="",S:S=""),"Missing",IF(OR(S:S="Both EC and Condoms",S:S="Condom",S:S="EC"),"Yes",IF(AND(R:R&lt;&gt;"0: No Method",R:R&lt;&gt;"6: EC",R:R&lt;&gt;"5: Condoms"),"Yes","No")))</f>
        <v>No</v>
      </c>
      <c r="AA14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83" s="80" t="str">
        <f>IF(W:W="Pregnant","Pregnant",IF(AND(Z:Z="No",AA:AA="Yes"),"Adopter",IF(Z:Z="Yes","Continuing User",IF(AND(Z:Z="No",AA:AA="No"),"Non-user","Missing"))))</f>
        <v>Adopter</v>
      </c>
      <c r="AC1483" s="80">
        <f>VLOOKUP(N1483,Registration!O:P,2,FALSE)</f>
        <v>18</v>
      </c>
    </row>
    <row r="1484" spans="1:29" s="80" customFormat="1" ht="23.1" customHeight="1">
      <c r="A1484" s="80" t="s">
        <v>1385</v>
      </c>
      <c r="B1484" s="80" t="s">
        <v>26</v>
      </c>
      <c r="C1484" s="80" t="s">
        <v>27</v>
      </c>
      <c r="D1484" s="82" t="s">
        <v>28</v>
      </c>
      <c r="E1484" s="80" t="s">
        <v>28</v>
      </c>
      <c r="F1484" s="80" t="s">
        <v>111</v>
      </c>
      <c r="G1484" s="80" t="s">
        <v>8153</v>
      </c>
      <c r="H1484" s="80" t="s">
        <v>8157</v>
      </c>
      <c r="I1484" s="82" t="s">
        <v>8158</v>
      </c>
      <c r="J1484" s="80">
        <v>29</v>
      </c>
      <c r="K1484" s="80">
        <v>1</v>
      </c>
      <c r="L1484" s="80">
        <v>2019</v>
      </c>
      <c r="M1484" s="76">
        <f t="shared" si="23"/>
        <v>43494</v>
      </c>
      <c r="N1484" s="80" t="s">
        <v>3381</v>
      </c>
      <c r="O1484" s="80">
        <v>15</v>
      </c>
      <c r="P1484" s="82" t="s">
        <v>4506</v>
      </c>
      <c r="Q1484" s="82" t="s">
        <v>4456</v>
      </c>
      <c r="R1484" s="82" t="s">
        <v>4507</v>
      </c>
      <c r="S1484" s="82" t="s">
        <v>4508</v>
      </c>
      <c r="T1484" s="82" t="s">
        <v>4457</v>
      </c>
      <c r="U1484" s="82" t="s">
        <v>4457</v>
      </c>
      <c r="V1484" s="82" t="s">
        <v>4457</v>
      </c>
      <c r="W1484" s="82" t="s">
        <v>173</v>
      </c>
      <c r="X1484" s="82" t="s">
        <v>4507</v>
      </c>
      <c r="Y1484" s="82" t="s">
        <v>4457</v>
      </c>
      <c r="Z1484" s="80" t="str">
        <f>IF(OR(R:R="",S:S=""),"Missing",IF(OR(S:S="Both EC and Condoms",S:S="Condom",S:S="EC"),"Yes",IF(AND(R:R&lt;&gt;"0: No Method",R:R&lt;&gt;"6: EC",R:R&lt;&gt;"5: Condoms"),"Yes","No")))</f>
        <v>No</v>
      </c>
      <c r="AA14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84" s="80" t="s">
        <v>4509</v>
      </c>
      <c r="AC1484" s="80">
        <f>VLOOKUP(N1484,Registration!O:P,2,FALSE)</f>
        <v>15</v>
      </c>
    </row>
    <row r="1485" spans="1:29" s="80" customFormat="1" ht="23.1" customHeight="1">
      <c r="A1485" s="80" t="s">
        <v>1385</v>
      </c>
      <c r="B1485" s="80" t="s">
        <v>26</v>
      </c>
      <c r="C1485" s="80" t="s">
        <v>27</v>
      </c>
      <c r="D1485" s="82" t="s">
        <v>28</v>
      </c>
      <c r="E1485" s="80" t="s">
        <v>28</v>
      </c>
      <c r="F1485" s="80" t="s">
        <v>111</v>
      </c>
      <c r="G1485" s="80" t="s">
        <v>8153</v>
      </c>
      <c r="H1485" s="80" t="s">
        <v>8157</v>
      </c>
      <c r="I1485" s="82" t="s">
        <v>8158</v>
      </c>
      <c r="J1485" s="80">
        <v>29</v>
      </c>
      <c r="K1485" s="80">
        <v>1</v>
      </c>
      <c r="L1485" s="80">
        <v>2019</v>
      </c>
      <c r="M1485" s="76">
        <f t="shared" si="23"/>
        <v>43494</v>
      </c>
      <c r="N1485" s="80" t="s">
        <v>3377</v>
      </c>
      <c r="O1485" s="80">
        <v>15</v>
      </c>
      <c r="P1485" s="82" t="s">
        <v>4506</v>
      </c>
      <c r="Q1485" s="82" t="s">
        <v>4456</v>
      </c>
      <c r="R1485" s="82" t="s">
        <v>4507</v>
      </c>
      <c r="S1485" s="82" t="s">
        <v>4508</v>
      </c>
      <c r="T1485" s="82" t="s">
        <v>4457</v>
      </c>
      <c r="U1485" s="82" t="s">
        <v>4457</v>
      </c>
      <c r="V1485" s="82" t="s">
        <v>4457</v>
      </c>
      <c r="W1485" s="82" t="s">
        <v>173</v>
      </c>
      <c r="X1485" s="82" t="s">
        <v>4507</v>
      </c>
      <c r="Y1485" s="82" t="s">
        <v>4457</v>
      </c>
      <c r="Z1485" s="80" t="str">
        <f>IF(OR(R:R="",S:S=""),"Missing",IF(OR(S:S="Both EC and Condoms",S:S="Condom",S:S="EC"),"Yes",IF(AND(R:R&lt;&gt;"0: No Method",R:R&lt;&gt;"6: EC",R:R&lt;&gt;"5: Condoms"),"Yes","No")))</f>
        <v>No</v>
      </c>
      <c r="AA14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85" s="80" t="s">
        <v>4509</v>
      </c>
      <c r="AC1485" s="80">
        <f>VLOOKUP(N1485,Registration!O:P,2,FALSE)</f>
        <v>15</v>
      </c>
    </row>
    <row r="1486" spans="1:29" s="80" customFormat="1" ht="23.1" customHeight="1">
      <c r="A1486" s="80" t="s">
        <v>1385</v>
      </c>
      <c r="B1486" s="80" t="s">
        <v>26</v>
      </c>
      <c r="C1486" s="80" t="s">
        <v>27</v>
      </c>
      <c r="D1486" s="82" t="s">
        <v>28</v>
      </c>
      <c r="E1486" s="80" t="s">
        <v>28</v>
      </c>
      <c r="F1486" s="80" t="s">
        <v>111</v>
      </c>
      <c r="G1486" s="80" t="s">
        <v>8153</v>
      </c>
      <c r="H1486" s="80" t="s">
        <v>8157</v>
      </c>
      <c r="I1486" s="82" t="s">
        <v>8158</v>
      </c>
      <c r="J1486" s="80">
        <v>29</v>
      </c>
      <c r="K1486" s="80">
        <v>1</v>
      </c>
      <c r="L1486" s="80">
        <v>2019</v>
      </c>
      <c r="M1486" s="76">
        <f t="shared" si="23"/>
        <v>43494</v>
      </c>
      <c r="N1486" s="80" t="s">
        <v>3423</v>
      </c>
      <c r="O1486" s="80">
        <v>18</v>
      </c>
      <c r="P1486" s="82" t="s">
        <v>4506</v>
      </c>
      <c r="Q1486" s="82" t="s">
        <v>4456</v>
      </c>
      <c r="R1486" s="82" t="s">
        <v>4507</v>
      </c>
      <c r="S1486" s="82" t="s">
        <v>4508</v>
      </c>
      <c r="T1486" s="82" t="s">
        <v>4457</v>
      </c>
      <c r="U1486" s="82" t="s">
        <v>4457</v>
      </c>
      <c r="V1486" s="82" t="s">
        <v>4457</v>
      </c>
      <c r="W1486" s="82" t="s">
        <v>173</v>
      </c>
      <c r="X1486" s="82" t="s">
        <v>4507</v>
      </c>
      <c r="Y1486" s="82" t="s">
        <v>4457</v>
      </c>
      <c r="Z1486" s="80" t="str">
        <f>IF(OR(R:R="",S:S=""),"Missing",IF(OR(S:S="Both EC and Condoms",S:S="Condom",S:S="EC"),"Yes",IF(AND(R:R&lt;&gt;"0: No Method",R:R&lt;&gt;"6: EC",R:R&lt;&gt;"5: Condoms"),"Yes","No")))</f>
        <v>No</v>
      </c>
      <c r="AA14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86" s="80" t="s">
        <v>4509</v>
      </c>
      <c r="AC1486" s="80">
        <f>VLOOKUP(N1486,Registration!O:P,2,FALSE)</f>
        <v>18</v>
      </c>
    </row>
    <row r="1487" spans="1:29" s="80" customFormat="1" ht="23.1" customHeight="1">
      <c r="A1487" s="80" t="s">
        <v>1385</v>
      </c>
      <c r="B1487" s="80" t="s">
        <v>26</v>
      </c>
      <c r="C1487" s="80" t="s">
        <v>27</v>
      </c>
      <c r="D1487" s="82" t="s">
        <v>28</v>
      </c>
      <c r="E1487" s="80" t="s">
        <v>28</v>
      </c>
      <c r="F1487" s="80" t="s">
        <v>111</v>
      </c>
      <c r="G1487" s="80" t="s">
        <v>8153</v>
      </c>
      <c r="H1487" s="80" t="s">
        <v>8157</v>
      </c>
      <c r="I1487" s="80" t="s">
        <v>8158</v>
      </c>
      <c r="J1487" s="80">
        <v>29</v>
      </c>
      <c r="K1487" s="80">
        <v>1</v>
      </c>
      <c r="L1487" s="80">
        <v>2019</v>
      </c>
      <c r="M1487" s="76">
        <f t="shared" si="23"/>
        <v>43494</v>
      </c>
      <c r="N1487" s="80" t="s">
        <v>3338</v>
      </c>
      <c r="O1487" s="80">
        <v>19</v>
      </c>
      <c r="P1487" s="82" t="s">
        <v>4506</v>
      </c>
      <c r="Q1487" s="82" t="s">
        <v>4456</v>
      </c>
      <c r="R1487" s="82" t="s">
        <v>4507</v>
      </c>
      <c r="S1487" s="82" t="s">
        <v>4508</v>
      </c>
      <c r="T1487" s="82" t="s">
        <v>4456</v>
      </c>
      <c r="U1487" s="82" t="s">
        <v>4457</v>
      </c>
      <c r="V1487" s="82" t="s">
        <v>4457</v>
      </c>
      <c r="W1487" s="82" t="s">
        <v>173</v>
      </c>
      <c r="X1487" s="82" t="s">
        <v>4514</v>
      </c>
      <c r="Y1487" s="82" t="s">
        <v>4456</v>
      </c>
      <c r="Z1487" s="80" t="str">
        <f>IF(OR(R:R="",S:S=""),"Missing",IF(OR(S:S="Both EC and Condoms",S:S="Condom",S:S="EC"),"Yes",IF(AND(R:R&lt;&gt;"0: No Method",R:R&lt;&gt;"6: EC",R:R&lt;&gt;"5: Condoms"),"Yes","No")))</f>
        <v>No</v>
      </c>
      <c r="AA14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87" s="80" t="str">
        <f>IF(W:W="Pregnant","Pregnant",IF(AND(Z:Z="No",AA:AA="Yes"),"Adopter",IF(Z:Z="Yes","Continuing User",IF(AND(Z:Z="No",AA:AA="No"),"Non-user","Missing"))))</f>
        <v>Adopter</v>
      </c>
      <c r="AC1487" s="80">
        <f>VLOOKUP(N1487,Registration!O:P,2,FALSE)</f>
        <v>19</v>
      </c>
    </row>
    <row r="1488" spans="1:29" s="80" customFormat="1" ht="23.1" customHeight="1">
      <c r="A1488" s="80" t="s">
        <v>1385</v>
      </c>
      <c r="B1488" s="80" t="s">
        <v>26</v>
      </c>
      <c r="C1488" s="80" t="s">
        <v>27</v>
      </c>
      <c r="D1488" s="82" t="s">
        <v>28</v>
      </c>
      <c r="E1488" s="80" t="s">
        <v>28</v>
      </c>
      <c r="F1488" s="80" t="s">
        <v>111</v>
      </c>
      <c r="G1488" s="80" t="s">
        <v>8153</v>
      </c>
      <c r="H1488" s="80" t="s">
        <v>8157</v>
      </c>
      <c r="I1488" s="80" t="s">
        <v>8158</v>
      </c>
      <c r="J1488" s="80">
        <v>29</v>
      </c>
      <c r="K1488" s="80">
        <v>1</v>
      </c>
      <c r="L1488" s="80">
        <v>2019</v>
      </c>
      <c r="M1488" s="76">
        <f t="shared" si="23"/>
        <v>43494</v>
      </c>
      <c r="N1488" s="80" t="s">
        <v>3339</v>
      </c>
      <c r="O1488" s="80">
        <v>17</v>
      </c>
      <c r="P1488" s="82" t="s">
        <v>4506</v>
      </c>
      <c r="Q1488" s="82" t="s">
        <v>4456</v>
      </c>
      <c r="R1488" s="82" t="s">
        <v>4507</v>
      </c>
      <c r="S1488" s="82" t="s">
        <v>4508</v>
      </c>
      <c r="T1488" s="82" t="s">
        <v>4456</v>
      </c>
      <c r="U1488" s="82" t="s">
        <v>4457</v>
      </c>
      <c r="V1488" s="82" t="s">
        <v>4457</v>
      </c>
      <c r="W1488" s="82" t="s">
        <v>173</v>
      </c>
      <c r="X1488" s="82" t="s">
        <v>4517</v>
      </c>
      <c r="Y1488" s="82" t="s">
        <v>4457</v>
      </c>
      <c r="Z1488" s="80" t="str">
        <f>IF(OR(R:R="",S:S=""),"Missing",IF(OR(S:S="Both EC and Condoms",S:S="Condom",S:S="EC"),"Yes",IF(AND(R:R&lt;&gt;"0: No Method",R:R&lt;&gt;"6: EC",R:R&lt;&gt;"5: Condoms"),"Yes","No")))</f>
        <v>No</v>
      </c>
      <c r="AA14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88" s="80" t="str">
        <f>IF(W:W="Pregnant","Pregnant",IF(AND(Z:Z="No",AA:AA="Yes"),"Adopter",IF(Z:Z="Yes","Continuing User",IF(AND(Z:Z="No",AA:AA="No"),"Non-user","Missing"))))</f>
        <v>Adopter</v>
      </c>
      <c r="AC1488" s="80">
        <f>VLOOKUP(N1488,Registration!O:P,2,FALSE)</f>
        <v>17</v>
      </c>
    </row>
    <row r="1489" spans="1:29" s="80" customFormat="1" ht="23.1" customHeight="1">
      <c r="A1489" s="80" t="s">
        <v>1385</v>
      </c>
      <c r="B1489" s="80" t="s">
        <v>26</v>
      </c>
      <c r="C1489" s="80" t="s">
        <v>27</v>
      </c>
      <c r="D1489" s="82" t="s">
        <v>28</v>
      </c>
      <c r="E1489" s="80" t="s">
        <v>28</v>
      </c>
      <c r="F1489" s="80" t="s">
        <v>111</v>
      </c>
      <c r="G1489" s="80" t="s">
        <v>8153</v>
      </c>
      <c r="H1489" s="80" t="s">
        <v>8157</v>
      </c>
      <c r="I1489" s="80" t="s">
        <v>8158</v>
      </c>
      <c r="J1489" s="80">
        <v>29</v>
      </c>
      <c r="K1489" s="80">
        <v>1</v>
      </c>
      <c r="L1489" s="80">
        <v>2019</v>
      </c>
      <c r="M1489" s="76">
        <f t="shared" si="23"/>
        <v>43494</v>
      </c>
      <c r="N1489" s="80" t="s">
        <v>3343</v>
      </c>
      <c r="O1489" s="80">
        <v>19</v>
      </c>
      <c r="P1489" s="82" t="s">
        <v>4506</v>
      </c>
      <c r="Q1489" s="82" t="s">
        <v>4456</v>
      </c>
      <c r="R1489" s="82" t="s">
        <v>4507</v>
      </c>
      <c r="S1489" s="82" t="s">
        <v>4508</v>
      </c>
      <c r="T1489" s="82" t="s">
        <v>4456</v>
      </c>
      <c r="U1489" s="82" t="s">
        <v>4457</v>
      </c>
      <c r="V1489" s="82" t="s">
        <v>4457</v>
      </c>
      <c r="W1489" s="82" t="s">
        <v>173</v>
      </c>
      <c r="X1489" s="82" t="s">
        <v>4515</v>
      </c>
      <c r="Y1489" s="82" t="s">
        <v>4456</v>
      </c>
      <c r="Z1489" s="80" t="str">
        <f>IF(OR(R:R="",S:S=""),"Missing",IF(OR(S:S="Both EC and Condoms",S:S="Condom",S:S="EC"),"Yes",IF(AND(R:R&lt;&gt;"0: No Method",R:R&lt;&gt;"6: EC",R:R&lt;&gt;"5: Condoms"),"Yes","No")))</f>
        <v>No</v>
      </c>
      <c r="AA14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89" s="80" t="str">
        <f>IF(W:W="Pregnant","Pregnant",IF(AND(Z:Z="No",AA:AA="Yes"),"Adopter",IF(Z:Z="Yes","Continuing User",IF(AND(Z:Z="No",AA:AA="No"),"Non-user","Missing"))))</f>
        <v>Adopter</v>
      </c>
      <c r="AC1489" s="80">
        <f>VLOOKUP(N1489,Registration!O:P,2,FALSE)</f>
        <v>19</v>
      </c>
    </row>
    <row r="1490" spans="1:29" s="80" customFormat="1" ht="23.1" customHeight="1">
      <c r="A1490" s="80" t="s">
        <v>1385</v>
      </c>
      <c r="B1490" s="80" t="s">
        <v>26</v>
      </c>
      <c r="C1490" s="80" t="s">
        <v>27</v>
      </c>
      <c r="D1490" s="82" t="s">
        <v>28</v>
      </c>
      <c r="E1490" s="80" t="s">
        <v>28</v>
      </c>
      <c r="F1490" s="80" t="s">
        <v>111</v>
      </c>
      <c r="G1490" s="80" t="s">
        <v>8153</v>
      </c>
      <c r="H1490" s="80" t="s">
        <v>8157</v>
      </c>
      <c r="I1490" s="80" t="s">
        <v>8158</v>
      </c>
      <c r="J1490" s="80">
        <v>29</v>
      </c>
      <c r="K1490" s="80">
        <v>1</v>
      </c>
      <c r="L1490" s="80">
        <v>2019</v>
      </c>
      <c r="M1490" s="76">
        <f t="shared" si="23"/>
        <v>43494</v>
      </c>
      <c r="N1490" s="80" t="s">
        <v>3409</v>
      </c>
      <c r="O1490" s="80">
        <v>19</v>
      </c>
      <c r="P1490" s="82" t="s">
        <v>4506</v>
      </c>
      <c r="Q1490" s="82" t="s">
        <v>4456</v>
      </c>
      <c r="R1490" s="82" t="s">
        <v>4507</v>
      </c>
      <c r="S1490" s="82" t="s">
        <v>4508</v>
      </c>
      <c r="T1490" s="82" t="s">
        <v>4457</v>
      </c>
      <c r="U1490" s="82" t="s">
        <v>4457</v>
      </c>
      <c r="V1490" s="82" t="s">
        <v>4457</v>
      </c>
      <c r="W1490" s="82" t="s">
        <v>173</v>
      </c>
      <c r="X1490" s="82" t="s">
        <v>4507</v>
      </c>
      <c r="Y1490" s="82" t="s">
        <v>4457</v>
      </c>
      <c r="Z1490" s="80" t="str">
        <f>IF(OR(R:R="",S:S=""),"Missing",IF(OR(S:S="Both EC and Condoms",S:S="Condom",S:S="EC"),"Yes",IF(AND(R:R&lt;&gt;"0: No Method",R:R&lt;&gt;"6: EC",R:R&lt;&gt;"5: Condoms"),"Yes","No")))</f>
        <v>No</v>
      </c>
      <c r="AA14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90" s="80" t="s">
        <v>4509</v>
      </c>
      <c r="AC1490" s="80">
        <f>VLOOKUP(N1490,Registration!O:P,2,FALSE)</f>
        <v>19</v>
      </c>
    </row>
    <row r="1491" spans="1:29" s="80" customFormat="1" ht="23.1" customHeight="1">
      <c r="A1491" s="80" t="s">
        <v>1385</v>
      </c>
      <c r="B1491" s="80" t="s">
        <v>26</v>
      </c>
      <c r="C1491" s="80" t="s">
        <v>27</v>
      </c>
      <c r="D1491" s="82" t="s">
        <v>28</v>
      </c>
      <c r="E1491" s="80" t="s">
        <v>28</v>
      </c>
      <c r="F1491" s="80" t="s">
        <v>111</v>
      </c>
      <c r="G1491" s="80" t="s">
        <v>8153</v>
      </c>
      <c r="H1491" s="80" t="s">
        <v>8157</v>
      </c>
      <c r="I1491" s="80" t="s">
        <v>8158</v>
      </c>
      <c r="J1491" s="80">
        <v>29</v>
      </c>
      <c r="K1491" s="80">
        <v>1</v>
      </c>
      <c r="L1491" s="80">
        <v>2019</v>
      </c>
      <c r="M1491" s="76">
        <f t="shared" si="23"/>
        <v>43494</v>
      </c>
      <c r="N1491" s="80" t="s">
        <v>3399</v>
      </c>
      <c r="O1491" s="80">
        <v>17</v>
      </c>
      <c r="P1491" s="82" t="s">
        <v>4506</v>
      </c>
      <c r="Q1491" s="82" t="s">
        <v>4456</v>
      </c>
      <c r="R1491" s="82" t="s">
        <v>4507</v>
      </c>
      <c r="S1491" s="82" t="s">
        <v>4508</v>
      </c>
      <c r="T1491" s="82" t="s">
        <v>4456</v>
      </c>
      <c r="U1491" s="82" t="s">
        <v>4457</v>
      </c>
      <c r="V1491" s="82" t="s">
        <v>4457</v>
      </c>
      <c r="W1491" s="82" t="s">
        <v>173</v>
      </c>
      <c r="X1491" s="82" t="s">
        <v>4516</v>
      </c>
      <c r="Y1491" s="82" t="s">
        <v>4457</v>
      </c>
      <c r="Z1491" s="80" t="str">
        <f>IF(OR(R:R="",S:S=""),"Missing",IF(OR(S:S="Both EC and Condoms",S:S="Condom",S:S="EC"),"Yes",IF(AND(R:R&lt;&gt;"0: No Method",R:R&lt;&gt;"6: EC",R:R&lt;&gt;"5: Condoms"),"Yes","No")))</f>
        <v>No</v>
      </c>
      <c r="AA14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91" s="80" t="str">
        <f>IF(W:W="Pregnant","Pregnant",IF(AND(Z:Z="No",AA:AA="Yes"),"Adopter",IF(Z:Z="Yes","Continuing User",IF(AND(Z:Z="No",AA:AA="No"),"Non-user","Missing"))))</f>
        <v>Adopter</v>
      </c>
      <c r="AC1491" s="80">
        <f>VLOOKUP(N1491,Registration!O:P,2,FALSE)</f>
        <v>17</v>
      </c>
    </row>
    <row r="1492" spans="1:29" s="80" customFormat="1" ht="23.1" customHeight="1">
      <c r="A1492" s="80" t="s">
        <v>1385</v>
      </c>
      <c r="B1492" s="80" t="s">
        <v>26</v>
      </c>
      <c r="C1492" s="80" t="s">
        <v>27</v>
      </c>
      <c r="D1492" s="82" t="s">
        <v>28</v>
      </c>
      <c r="E1492" s="80" t="s">
        <v>28</v>
      </c>
      <c r="F1492" s="80" t="s">
        <v>111</v>
      </c>
      <c r="G1492" s="80" t="s">
        <v>8153</v>
      </c>
      <c r="H1492" s="80" t="s">
        <v>8157</v>
      </c>
      <c r="I1492" s="80" t="s">
        <v>8158</v>
      </c>
      <c r="J1492" s="80">
        <v>29</v>
      </c>
      <c r="K1492" s="80">
        <v>1</v>
      </c>
      <c r="L1492" s="80">
        <v>2019</v>
      </c>
      <c r="M1492" s="76">
        <f t="shared" si="23"/>
        <v>43494</v>
      </c>
      <c r="N1492" s="80" t="s">
        <v>3393</v>
      </c>
      <c r="O1492" s="80">
        <v>19</v>
      </c>
      <c r="P1492" s="82" t="s">
        <v>4506</v>
      </c>
      <c r="Q1492" s="82" t="s">
        <v>4456</v>
      </c>
      <c r="R1492" s="82" t="s">
        <v>4507</v>
      </c>
      <c r="S1492" s="82" t="s">
        <v>4508</v>
      </c>
      <c r="T1492" s="82" t="s">
        <v>4456</v>
      </c>
      <c r="U1492" s="82" t="s">
        <v>4457</v>
      </c>
      <c r="V1492" s="82" t="s">
        <v>4457</v>
      </c>
      <c r="W1492" s="82" t="s">
        <v>173</v>
      </c>
      <c r="X1492" s="82" t="s">
        <v>4514</v>
      </c>
      <c r="Y1492" s="82" t="s">
        <v>4456</v>
      </c>
      <c r="Z1492" s="80" t="str">
        <f>IF(OR(R:R="",S:S=""),"Missing",IF(OR(S:S="Both EC and Condoms",S:S="Condom",S:S="EC"),"Yes",IF(AND(R:R&lt;&gt;"0: No Method",R:R&lt;&gt;"6: EC",R:R&lt;&gt;"5: Condoms"),"Yes","No")))</f>
        <v>No</v>
      </c>
      <c r="AA14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92" s="80" t="str">
        <f>IF(W:W="Pregnant","Pregnant",IF(AND(Z:Z="No",AA:AA="Yes"),"Adopter",IF(Z:Z="Yes","Continuing User",IF(AND(Z:Z="No",AA:AA="No"),"Non-user","Missing"))))</f>
        <v>Adopter</v>
      </c>
      <c r="AC1492" s="80">
        <f>VLOOKUP(N1492,Registration!O:P,2,FALSE)</f>
        <v>19</v>
      </c>
    </row>
    <row r="1493" spans="1:29" s="80" customFormat="1" ht="23.1" customHeight="1">
      <c r="A1493" s="80" t="s">
        <v>1385</v>
      </c>
      <c r="B1493" s="80" t="s">
        <v>26</v>
      </c>
      <c r="C1493" s="80" t="s">
        <v>27</v>
      </c>
      <c r="D1493" s="82" t="s">
        <v>28</v>
      </c>
      <c r="E1493" s="80" t="s">
        <v>28</v>
      </c>
      <c r="F1493" s="80" t="s">
        <v>111</v>
      </c>
      <c r="G1493" s="80" t="s">
        <v>8153</v>
      </c>
      <c r="H1493" s="80" t="s">
        <v>8157</v>
      </c>
      <c r="I1493" s="80" t="s">
        <v>8158</v>
      </c>
      <c r="J1493" s="80">
        <v>29</v>
      </c>
      <c r="K1493" s="80">
        <v>1</v>
      </c>
      <c r="L1493" s="80">
        <v>2019</v>
      </c>
      <c r="M1493" s="76">
        <f t="shared" si="23"/>
        <v>43494</v>
      </c>
      <c r="N1493" s="80" t="s">
        <v>3415</v>
      </c>
      <c r="O1493" s="80">
        <v>15</v>
      </c>
      <c r="P1493" s="82" t="s">
        <v>4506</v>
      </c>
      <c r="Q1493" s="82" t="s">
        <v>4456</v>
      </c>
      <c r="R1493" s="82" t="s">
        <v>4507</v>
      </c>
      <c r="S1493" s="82" t="s">
        <v>4508</v>
      </c>
      <c r="T1493" s="82" t="s">
        <v>4457</v>
      </c>
      <c r="U1493" s="82" t="s">
        <v>4457</v>
      </c>
      <c r="V1493" s="82" t="s">
        <v>4457</v>
      </c>
      <c r="W1493" s="82" t="s">
        <v>173</v>
      </c>
      <c r="X1493" s="82" t="s">
        <v>4507</v>
      </c>
      <c r="Y1493" s="82" t="s">
        <v>4457</v>
      </c>
      <c r="Z1493" s="80" t="str">
        <f>IF(OR(R:R="",S:S=""),"Missing",IF(OR(S:S="Both EC and Condoms",S:S="Condom",S:S="EC"),"Yes",IF(AND(R:R&lt;&gt;"0: No Method",R:R&lt;&gt;"6: EC",R:R&lt;&gt;"5: Condoms"),"Yes","No")))</f>
        <v>No</v>
      </c>
      <c r="AA14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93" s="80" t="s">
        <v>4509</v>
      </c>
      <c r="AC1493" s="80">
        <f>VLOOKUP(N1493,Registration!O:P,2,FALSE)</f>
        <v>15</v>
      </c>
    </row>
    <row r="1494" spans="1:29" s="80" customFormat="1" ht="23.1" customHeight="1">
      <c r="A1494" s="80" t="s">
        <v>1385</v>
      </c>
      <c r="B1494" s="80" t="s">
        <v>26</v>
      </c>
      <c r="C1494" s="80" t="s">
        <v>27</v>
      </c>
      <c r="D1494" s="82" t="s">
        <v>28</v>
      </c>
      <c r="E1494" s="80" t="s">
        <v>28</v>
      </c>
      <c r="F1494" s="80" t="s">
        <v>111</v>
      </c>
      <c r="G1494" s="80" t="s">
        <v>8153</v>
      </c>
      <c r="H1494" s="80" t="s">
        <v>8157</v>
      </c>
      <c r="I1494" s="80" t="s">
        <v>8158</v>
      </c>
      <c r="J1494" s="80">
        <v>29</v>
      </c>
      <c r="K1494" s="80">
        <v>1</v>
      </c>
      <c r="L1494" s="80">
        <v>2019</v>
      </c>
      <c r="M1494" s="76">
        <f t="shared" si="23"/>
        <v>43494</v>
      </c>
      <c r="N1494" s="80" t="s">
        <v>3419</v>
      </c>
      <c r="O1494" s="80">
        <v>19</v>
      </c>
      <c r="P1494" s="82" t="s">
        <v>4506</v>
      </c>
      <c r="Q1494" s="82" t="s">
        <v>4456</v>
      </c>
      <c r="R1494" s="82" t="s">
        <v>4507</v>
      </c>
      <c r="S1494" s="82" t="s">
        <v>4508</v>
      </c>
      <c r="T1494" s="82" t="s">
        <v>4457</v>
      </c>
      <c r="U1494" s="82" t="s">
        <v>4457</v>
      </c>
      <c r="V1494" s="82" t="s">
        <v>4457</v>
      </c>
      <c r="W1494" s="82" t="s">
        <v>173</v>
      </c>
      <c r="X1494" s="82" t="s">
        <v>4507</v>
      </c>
      <c r="Y1494" s="82" t="s">
        <v>4457</v>
      </c>
      <c r="Z1494" s="80" t="str">
        <f>IF(OR(R:R="",S:S=""),"Missing",IF(OR(S:S="Both EC and Condoms",S:S="Condom",S:S="EC"),"Yes",IF(AND(R:R&lt;&gt;"0: No Method",R:R&lt;&gt;"6: EC",R:R&lt;&gt;"5: Condoms"),"Yes","No")))</f>
        <v>No</v>
      </c>
      <c r="AA14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94" s="80" t="s">
        <v>4509</v>
      </c>
      <c r="AC1494" s="80">
        <f>VLOOKUP(N1494,Registration!O:P,2,FALSE)</f>
        <v>19</v>
      </c>
    </row>
    <row r="1495" spans="1:29" s="80" customFormat="1" ht="23.1" customHeight="1">
      <c r="A1495" s="80" t="s">
        <v>1385</v>
      </c>
      <c r="B1495" s="80" t="s">
        <v>26</v>
      </c>
      <c r="C1495" s="80" t="s">
        <v>27</v>
      </c>
      <c r="D1495" s="82" t="s">
        <v>28</v>
      </c>
      <c r="E1495" s="80" t="s">
        <v>28</v>
      </c>
      <c r="F1495" s="80" t="s">
        <v>111</v>
      </c>
      <c r="G1495" s="80" t="s">
        <v>8153</v>
      </c>
      <c r="H1495" s="80" t="s">
        <v>8157</v>
      </c>
      <c r="I1495" s="80" t="s">
        <v>8158</v>
      </c>
      <c r="J1495" s="80">
        <v>29</v>
      </c>
      <c r="K1495" s="80">
        <v>1</v>
      </c>
      <c r="L1495" s="80">
        <v>2019</v>
      </c>
      <c r="M1495" s="76">
        <f t="shared" si="23"/>
        <v>43494</v>
      </c>
      <c r="N1495" s="80" t="s">
        <v>3349</v>
      </c>
      <c r="O1495" s="80">
        <v>18</v>
      </c>
      <c r="P1495" s="82" t="s">
        <v>4506</v>
      </c>
      <c r="Q1495" s="82" t="s">
        <v>4456</v>
      </c>
      <c r="R1495" s="82" t="s">
        <v>4507</v>
      </c>
      <c r="S1495" s="82" t="s">
        <v>4508</v>
      </c>
      <c r="T1495" s="82" t="s">
        <v>4456</v>
      </c>
      <c r="U1495" s="82" t="s">
        <v>4457</v>
      </c>
      <c r="V1495" s="82" t="s">
        <v>4457</v>
      </c>
      <c r="W1495" s="82" t="s">
        <v>173</v>
      </c>
      <c r="X1495" s="82" t="s">
        <v>4517</v>
      </c>
      <c r="Y1495" s="82" t="s">
        <v>4457</v>
      </c>
      <c r="Z1495" s="80" t="str">
        <f>IF(OR(R:R="",S:S=""),"Missing",IF(OR(S:S="Both EC and Condoms",S:S="Condom",S:S="EC"),"Yes",IF(AND(R:R&lt;&gt;"0: No Method",R:R&lt;&gt;"6: EC",R:R&lt;&gt;"5: Condoms"),"Yes","No")))</f>
        <v>No</v>
      </c>
      <c r="AA14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95" s="80" t="str">
        <f>IF(W:W="Pregnant","Pregnant",IF(AND(Z:Z="No",AA:AA="Yes"),"Adopter",IF(Z:Z="Yes","Continuing User",IF(AND(Z:Z="No",AA:AA="No"),"Non-user","Missing"))))</f>
        <v>Adopter</v>
      </c>
      <c r="AC1495" s="80">
        <f>VLOOKUP(N1495,Registration!O:P,2,FALSE)</f>
        <v>18</v>
      </c>
    </row>
    <row r="1496" spans="1:29" s="80" customFormat="1" ht="23.1" customHeight="1">
      <c r="A1496" s="80" t="s">
        <v>1385</v>
      </c>
      <c r="B1496" s="80" t="s">
        <v>26</v>
      </c>
      <c r="C1496" s="80" t="s">
        <v>27</v>
      </c>
      <c r="D1496" s="82" t="s">
        <v>28</v>
      </c>
      <c r="E1496" s="80" t="s">
        <v>28</v>
      </c>
      <c r="F1496" s="80" t="s">
        <v>111</v>
      </c>
      <c r="G1496" s="80" t="s">
        <v>8153</v>
      </c>
      <c r="H1496" s="80" t="s">
        <v>8157</v>
      </c>
      <c r="I1496" s="80" t="s">
        <v>8158</v>
      </c>
      <c r="J1496" s="80">
        <v>29</v>
      </c>
      <c r="K1496" s="80">
        <v>1</v>
      </c>
      <c r="L1496" s="80">
        <v>2019</v>
      </c>
      <c r="M1496" s="76">
        <f t="shared" si="23"/>
        <v>43494</v>
      </c>
      <c r="N1496" s="80" t="s">
        <v>3355</v>
      </c>
      <c r="O1496" s="80">
        <v>19</v>
      </c>
      <c r="P1496" s="82" t="s">
        <v>4506</v>
      </c>
      <c r="Q1496" s="82" t="s">
        <v>4456</v>
      </c>
      <c r="R1496" s="82" t="s">
        <v>4507</v>
      </c>
      <c r="S1496" s="82" t="s">
        <v>4508</v>
      </c>
      <c r="T1496" s="82" t="s">
        <v>4456</v>
      </c>
      <c r="U1496" s="82" t="s">
        <v>4457</v>
      </c>
      <c r="V1496" s="82" t="s">
        <v>4457</v>
      </c>
      <c r="W1496" s="82" t="s">
        <v>173</v>
      </c>
      <c r="X1496" s="80" t="s">
        <v>4518</v>
      </c>
      <c r="Y1496" s="82" t="s">
        <v>4456</v>
      </c>
      <c r="Z1496" s="80" t="str">
        <f>IF(OR(R:R="",S:S=""),"Missing",IF(OR(S:S="Both EC and Condoms",S:S="Condom",S:S="EC"),"Yes",IF(AND(R:R&lt;&gt;"0: No Method",R:R&lt;&gt;"6: EC",R:R&lt;&gt;"5: Condoms"),"Yes","No")))</f>
        <v>No</v>
      </c>
      <c r="AA14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96" s="80" t="str">
        <f>IF(W:W="Pregnant","Pregnant",IF(AND(Z:Z="No",AA:AA="Yes"),"Adopter",IF(Z:Z="Yes","Continuing User",IF(AND(Z:Z="No",AA:AA="No"),"Non-user","Missing"))))</f>
        <v>Adopter</v>
      </c>
      <c r="AC1496" s="80">
        <f>VLOOKUP(N1496,Registration!O:P,2,FALSE)</f>
        <v>19</v>
      </c>
    </row>
    <row r="1497" spans="1:29" s="80" customFormat="1" ht="23.1" customHeight="1">
      <c r="A1497" s="80" t="s">
        <v>1385</v>
      </c>
      <c r="B1497" s="80" t="s">
        <v>26</v>
      </c>
      <c r="C1497" s="80" t="s">
        <v>27</v>
      </c>
      <c r="D1497" s="82" t="s">
        <v>28</v>
      </c>
      <c r="E1497" s="80" t="s">
        <v>28</v>
      </c>
      <c r="F1497" s="80" t="s">
        <v>111</v>
      </c>
      <c r="G1497" s="80" t="s">
        <v>8153</v>
      </c>
      <c r="H1497" s="80" t="s">
        <v>8157</v>
      </c>
      <c r="I1497" s="80" t="s">
        <v>8158</v>
      </c>
      <c r="J1497" s="80">
        <v>29</v>
      </c>
      <c r="K1497" s="80">
        <v>1</v>
      </c>
      <c r="L1497" s="80">
        <v>2019</v>
      </c>
      <c r="M1497" s="76">
        <f t="shared" si="23"/>
        <v>43494</v>
      </c>
      <c r="N1497" s="80" t="s">
        <v>3357</v>
      </c>
      <c r="O1497" s="80">
        <v>19</v>
      </c>
      <c r="P1497" s="82" t="s">
        <v>4506</v>
      </c>
      <c r="Q1497" s="82" t="s">
        <v>4456</v>
      </c>
      <c r="R1497" s="82" t="s">
        <v>4507</v>
      </c>
      <c r="S1497" s="82" t="s">
        <v>4508</v>
      </c>
      <c r="T1497" s="82" t="s">
        <v>4456</v>
      </c>
      <c r="U1497" s="82" t="s">
        <v>4457</v>
      </c>
      <c r="V1497" s="82" t="s">
        <v>4457</v>
      </c>
      <c r="W1497" s="82" t="s">
        <v>173</v>
      </c>
      <c r="X1497" s="82" t="s">
        <v>4514</v>
      </c>
      <c r="Y1497" s="82" t="s">
        <v>4456</v>
      </c>
      <c r="Z1497" s="80" t="str">
        <f>IF(OR(R:R="",S:S=""),"Missing",IF(OR(S:S="Both EC and Condoms",S:S="Condom",S:S="EC"),"Yes",IF(AND(R:R&lt;&gt;"0: No Method",R:R&lt;&gt;"6: EC",R:R&lt;&gt;"5: Condoms"),"Yes","No")))</f>
        <v>No</v>
      </c>
      <c r="AA14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97" s="80" t="str">
        <f>IF(W:W="Pregnant","Pregnant",IF(AND(Z:Z="No",AA:AA="Yes"),"Adopter",IF(Z:Z="Yes","Continuing User",IF(AND(Z:Z="No",AA:AA="No"),"Non-user","Missing"))))</f>
        <v>Adopter</v>
      </c>
      <c r="AC1497" s="80">
        <f>VLOOKUP(N1497,Registration!O:P,2,FALSE)</f>
        <v>19</v>
      </c>
    </row>
    <row r="1498" spans="1:29" s="80" customFormat="1" ht="23.1" customHeight="1">
      <c r="A1498" s="80" t="s">
        <v>1385</v>
      </c>
      <c r="B1498" s="80" t="s">
        <v>26</v>
      </c>
      <c r="C1498" s="80" t="s">
        <v>27</v>
      </c>
      <c r="D1498" s="82" t="s">
        <v>28</v>
      </c>
      <c r="E1498" s="80" t="s">
        <v>28</v>
      </c>
      <c r="F1498" s="80" t="s">
        <v>111</v>
      </c>
      <c r="G1498" s="80" t="s">
        <v>8153</v>
      </c>
      <c r="H1498" s="80" t="s">
        <v>8157</v>
      </c>
      <c r="I1498" s="80" t="s">
        <v>8158</v>
      </c>
      <c r="J1498" s="80">
        <v>29</v>
      </c>
      <c r="K1498" s="80">
        <v>1</v>
      </c>
      <c r="L1498" s="80">
        <v>2019</v>
      </c>
      <c r="M1498" s="76">
        <f t="shared" si="23"/>
        <v>43494</v>
      </c>
      <c r="N1498" s="80" t="s">
        <v>3433</v>
      </c>
      <c r="O1498" s="80">
        <v>16</v>
      </c>
      <c r="P1498" s="82" t="s">
        <v>4506</v>
      </c>
      <c r="Q1498" s="82" t="s">
        <v>4456</v>
      </c>
      <c r="R1498" s="82" t="s">
        <v>4507</v>
      </c>
      <c r="S1498" s="82" t="s">
        <v>4508</v>
      </c>
      <c r="T1498" s="82" t="s">
        <v>4457</v>
      </c>
      <c r="U1498" s="82" t="s">
        <v>4457</v>
      </c>
      <c r="V1498" s="82" t="s">
        <v>4457</v>
      </c>
      <c r="W1498" s="82" t="s">
        <v>173</v>
      </c>
      <c r="X1498" s="82" t="s">
        <v>4507</v>
      </c>
      <c r="Y1498" s="82" t="s">
        <v>4457</v>
      </c>
      <c r="Z1498" s="80" t="str">
        <f>IF(OR(R:R="",S:S=""),"Missing",IF(OR(S:S="Both EC and Condoms",S:S="Condom",S:S="EC"),"Yes",IF(AND(R:R&lt;&gt;"0: No Method",R:R&lt;&gt;"6: EC",R:R&lt;&gt;"5: Condoms"),"Yes","No")))</f>
        <v>No</v>
      </c>
      <c r="AA14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98" s="80" t="s">
        <v>4509</v>
      </c>
      <c r="AC1498" s="80">
        <f>VLOOKUP(N1498,Registration!O:P,2,FALSE)</f>
        <v>16</v>
      </c>
    </row>
    <row r="1499" spans="1:29" s="80" customFormat="1" ht="23.1" customHeight="1">
      <c r="A1499" s="80" t="s">
        <v>1385</v>
      </c>
      <c r="B1499" s="80" t="s">
        <v>26</v>
      </c>
      <c r="C1499" s="80" t="s">
        <v>27</v>
      </c>
      <c r="D1499" s="82" t="s">
        <v>28</v>
      </c>
      <c r="E1499" s="80" t="s">
        <v>28</v>
      </c>
      <c r="F1499" s="80" t="s">
        <v>111</v>
      </c>
      <c r="G1499" s="80" t="s">
        <v>8153</v>
      </c>
      <c r="H1499" s="80" t="s">
        <v>8157</v>
      </c>
      <c r="I1499" s="80" t="s">
        <v>8158</v>
      </c>
      <c r="J1499" s="80">
        <v>29</v>
      </c>
      <c r="K1499" s="80">
        <v>1</v>
      </c>
      <c r="L1499" s="80">
        <v>2019</v>
      </c>
      <c r="M1499" s="76">
        <f t="shared" si="23"/>
        <v>43494</v>
      </c>
      <c r="N1499" s="80" t="s">
        <v>3389</v>
      </c>
      <c r="O1499" s="80">
        <v>18</v>
      </c>
      <c r="P1499" s="82" t="s">
        <v>4506</v>
      </c>
      <c r="Q1499" s="82" t="s">
        <v>4456</v>
      </c>
      <c r="R1499" s="82" t="s">
        <v>4507</v>
      </c>
      <c r="S1499" s="82" t="s">
        <v>4508</v>
      </c>
      <c r="T1499" s="82" t="s">
        <v>4456</v>
      </c>
      <c r="U1499" s="82" t="s">
        <v>4457</v>
      </c>
      <c r="V1499" s="82" t="s">
        <v>4457</v>
      </c>
      <c r="W1499" s="82" t="s">
        <v>173</v>
      </c>
      <c r="X1499" s="82" t="s">
        <v>4516</v>
      </c>
      <c r="Y1499" s="82" t="s">
        <v>4456</v>
      </c>
      <c r="Z1499" s="80" t="str">
        <f>IF(OR(R:R="",S:S=""),"Missing",IF(OR(S:S="Both EC and Condoms",S:S="Condom",S:S="EC"),"Yes",IF(AND(R:R&lt;&gt;"0: No Method",R:R&lt;&gt;"6: EC",R:R&lt;&gt;"5: Condoms"),"Yes","No")))</f>
        <v>No</v>
      </c>
      <c r="AA14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99" s="80" t="str">
        <f>IF(W:W="Pregnant","Pregnant",IF(AND(Z:Z="No",AA:AA="Yes"),"Adopter",IF(Z:Z="Yes","Continuing User",IF(AND(Z:Z="No",AA:AA="No"),"Non-user","Missing"))))</f>
        <v>Adopter</v>
      </c>
      <c r="AC1499" s="80">
        <f>VLOOKUP(N1499,Registration!O:P,2,FALSE)</f>
        <v>18</v>
      </c>
    </row>
    <row r="1500" spans="1:29" s="80" customFormat="1" ht="23.1" customHeight="1">
      <c r="A1500" s="80" t="s">
        <v>1385</v>
      </c>
      <c r="B1500" s="80" t="s">
        <v>26</v>
      </c>
      <c r="C1500" s="80" t="s">
        <v>27</v>
      </c>
      <c r="D1500" s="82" t="s">
        <v>28</v>
      </c>
      <c r="E1500" s="80" t="s">
        <v>28</v>
      </c>
      <c r="F1500" s="80" t="s">
        <v>111</v>
      </c>
      <c r="G1500" s="80" t="s">
        <v>8153</v>
      </c>
      <c r="H1500" s="80" t="s">
        <v>8157</v>
      </c>
      <c r="I1500" s="80" t="s">
        <v>8158</v>
      </c>
      <c r="J1500" s="80">
        <v>29</v>
      </c>
      <c r="K1500" s="80">
        <v>1</v>
      </c>
      <c r="L1500" s="80">
        <v>2019</v>
      </c>
      <c r="M1500" s="76">
        <f t="shared" si="23"/>
        <v>43494</v>
      </c>
      <c r="N1500" s="80" t="s">
        <v>3379</v>
      </c>
      <c r="O1500" s="80">
        <v>15</v>
      </c>
      <c r="P1500" s="82" t="s">
        <v>4506</v>
      </c>
      <c r="Q1500" s="82" t="s">
        <v>4456</v>
      </c>
      <c r="R1500" s="82" t="s">
        <v>4507</v>
      </c>
      <c r="S1500" s="82" t="s">
        <v>4508</v>
      </c>
      <c r="T1500" s="82" t="s">
        <v>4456</v>
      </c>
      <c r="U1500" s="82" t="s">
        <v>4457</v>
      </c>
      <c r="V1500" s="82" t="s">
        <v>4457</v>
      </c>
      <c r="W1500" s="82" t="s">
        <v>173</v>
      </c>
      <c r="X1500" s="82" t="s">
        <v>4517</v>
      </c>
      <c r="Y1500" s="82" t="s">
        <v>4457</v>
      </c>
      <c r="Z1500" s="80" t="str">
        <f>IF(OR(R:R="",S:S=""),"Missing",IF(OR(S:S="Both EC and Condoms",S:S="Condom",S:S="EC"),"Yes",IF(AND(R:R&lt;&gt;"0: No Method",R:R&lt;&gt;"6: EC",R:R&lt;&gt;"5: Condoms"),"Yes","No")))</f>
        <v>No</v>
      </c>
      <c r="AA15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00" s="80" t="str">
        <f>IF(W:W="Pregnant","Pregnant",IF(AND(Z:Z="No",AA:AA="Yes"),"Adopter",IF(Z:Z="Yes","Continuing User",IF(AND(Z:Z="No",AA:AA="No"),"Non-user","Missing"))))</f>
        <v>Adopter</v>
      </c>
      <c r="AC1500" s="80">
        <f>VLOOKUP(N1500,Registration!O:P,2,FALSE)</f>
        <v>15</v>
      </c>
    </row>
    <row r="1501" spans="1:29" s="80" customFormat="1" ht="23.1" customHeight="1">
      <c r="A1501" s="80" t="s">
        <v>1385</v>
      </c>
      <c r="B1501" s="80" t="s">
        <v>26</v>
      </c>
      <c r="C1501" s="80" t="s">
        <v>27</v>
      </c>
      <c r="D1501" s="82" t="s">
        <v>28</v>
      </c>
      <c r="E1501" s="80" t="s">
        <v>28</v>
      </c>
      <c r="F1501" s="80" t="s">
        <v>111</v>
      </c>
      <c r="G1501" s="80" t="s">
        <v>8153</v>
      </c>
      <c r="H1501" s="80" t="s">
        <v>8157</v>
      </c>
      <c r="I1501" s="80" t="s">
        <v>8158</v>
      </c>
      <c r="J1501" s="80">
        <v>29</v>
      </c>
      <c r="K1501" s="80">
        <v>1</v>
      </c>
      <c r="L1501" s="80">
        <v>2019</v>
      </c>
      <c r="M1501" s="76">
        <f t="shared" si="23"/>
        <v>43494</v>
      </c>
      <c r="N1501" s="80" t="s">
        <v>3383</v>
      </c>
      <c r="O1501" s="80">
        <v>15</v>
      </c>
      <c r="P1501" s="82" t="s">
        <v>4506</v>
      </c>
      <c r="Q1501" s="82" t="s">
        <v>4456</v>
      </c>
      <c r="R1501" s="82" t="s">
        <v>4507</v>
      </c>
      <c r="S1501" s="82" t="s">
        <v>4508</v>
      </c>
      <c r="T1501" s="82" t="s">
        <v>4456</v>
      </c>
      <c r="U1501" s="82" t="s">
        <v>4457</v>
      </c>
      <c r="V1501" s="82" t="s">
        <v>4457</v>
      </c>
      <c r="W1501" s="82" t="s">
        <v>173</v>
      </c>
      <c r="X1501" s="82" t="s">
        <v>4517</v>
      </c>
      <c r="Y1501" s="82" t="s">
        <v>4457</v>
      </c>
      <c r="Z1501" s="80" t="str">
        <f>IF(OR(R:R="",S:S=""),"Missing",IF(OR(S:S="Both EC and Condoms",S:S="Condom",S:S="EC"),"Yes",IF(AND(R:R&lt;&gt;"0: No Method",R:R&lt;&gt;"6: EC",R:R&lt;&gt;"5: Condoms"),"Yes","No")))</f>
        <v>No</v>
      </c>
      <c r="AA15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01" s="80" t="str">
        <f>IF(W:W="Pregnant","Pregnant",IF(AND(Z:Z="No",AA:AA="Yes"),"Adopter",IF(Z:Z="Yes","Continuing User",IF(AND(Z:Z="No",AA:AA="No"),"Non-user","Missing"))))</f>
        <v>Adopter</v>
      </c>
      <c r="AC1501" s="80">
        <f>VLOOKUP(N1501,Registration!O:P,2,FALSE)</f>
        <v>15</v>
      </c>
    </row>
    <row r="1502" spans="1:29" s="80" customFormat="1" ht="23.1" customHeight="1">
      <c r="A1502" s="80" t="s">
        <v>1385</v>
      </c>
      <c r="B1502" s="80" t="s">
        <v>26</v>
      </c>
      <c r="C1502" s="80" t="s">
        <v>27</v>
      </c>
      <c r="D1502" s="82" t="s">
        <v>28</v>
      </c>
      <c r="E1502" s="80" t="s">
        <v>28</v>
      </c>
      <c r="F1502" s="80" t="s">
        <v>111</v>
      </c>
      <c r="G1502" s="80" t="s">
        <v>8153</v>
      </c>
      <c r="H1502" s="80" t="s">
        <v>8157</v>
      </c>
      <c r="I1502" s="80" t="s">
        <v>8158</v>
      </c>
      <c r="J1502" s="80">
        <v>29</v>
      </c>
      <c r="K1502" s="80">
        <v>1</v>
      </c>
      <c r="L1502" s="80">
        <v>2019</v>
      </c>
      <c r="M1502" s="76">
        <f t="shared" si="23"/>
        <v>43494</v>
      </c>
      <c r="N1502" s="80" t="s">
        <v>3395</v>
      </c>
      <c r="O1502" s="80">
        <v>16</v>
      </c>
      <c r="P1502" s="82" t="s">
        <v>4506</v>
      </c>
      <c r="Q1502" s="82" t="s">
        <v>4456</v>
      </c>
      <c r="R1502" s="82" t="s">
        <v>4507</v>
      </c>
      <c r="S1502" s="82" t="s">
        <v>4508</v>
      </c>
      <c r="T1502" s="82" t="s">
        <v>4456</v>
      </c>
      <c r="U1502" s="82" t="s">
        <v>4457</v>
      </c>
      <c r="V1502" s="82" t="s">
        <v>4457</v>
      </c>
      <c r="W1502" s="82" t="s">
        <v>173</v>
      </c>
      <c r="X1502" s="80" t="s">
        <v>4518</v>
      </c>
      <c r="Y1502" s="82" t="s">
        <v>4456</v>
      </c>
      <c r="Z1502" s="80" t="str">
        <f>IF(OR(R:R="",S:S=""),"Missing",IF(OR(S:S="Both EC and Condoms",S:S="Condom",S:S="EC"),"Yes",IF(AND(R:R&lt;&gt;"0: No Method",R:R&lt;&gt;"6: EC",R:R&lt;&gt;"5: Condoms"),"Yes","No")))</f>
        <v>No</v>
      </c>
      <c r="AA15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02" s="80" t="str">
        <f>IF(W:W="Pregnant","Pregnant",IF(AND(Z:Z="No",AA:AA="Yes"),"Adopter",IF(Z:Z="Yes","Continuing User",IF(AND(Z:Z="No",AA:AA="No"),"Non-user","Missing"))))</f>
        <v>Adopter</v>
      </c>
      <c r="AC1502" s="80">
        <f>VLOOKUP(N1502,Registration!O:P,2,FALSE)</f>
        <v>16</v>
      </c>
    </row>
    <row r="1503" spans="1:29" s="80" customFormat="1" ht="23.1" customHeight="1">
      <c r="A1503" s="80" t="s">
        <v>1385</v>
      </c>
      <c r="B1503" s="80" t="s">
        <v>26</v>
      </c>
      <c r="C1503" s="80" t="s">
        <v>27</v>
      </c>
      <c r="D1503" s="82" t="s">
        <v>28</v>
      </c>
      <c r="E1503" s="80" t="s">
        <v>28</v>
      </c>
      <c r="F1503" s="80" t="s">
        <v>111</v>
      </c>
      <c r="G1503" s="80" t="s">
        <v>8153</v>
      </c>
      <c r="H1503" s="80" t="s">
        <v>8157</v>
      </c>
      <c r="I1503" s="80" t="s">
        <v>8158</v>
      </c>
      <c r="J1503" s="80">
        <v>29</v>
      </c>
      <c r="K1503" s="80">
        <v>1</v>
      </c>
      <c r="L1503" s="80">
        <v>2019</v>
      </c>
      <c r="M1503" s="76">
        <f t="shared" si="23"/>
        <v>43494</v>
      </c>
      <c r="N1503" s="80" t="s">
        <v>3413</v>
      </c>
      <c r="O1503" s="80">
        <v>19</v>
      </c>
      <c r="P1503" s="82" t="s">
        <v>4506</v>
      </c>
      <c r="Q1503" s="82" t="s">
        <v>4456</v>
      </c>
      <c r="R1503" s="82" t="s">
        <v>4507</v>
      </c>
      <c r="S1503" s="82" t="s">
        <v>4508</v>
      </c>
      <c r="T1503" s="82" t="s">
        <v>4456</v>
      </c>
      <c r="U1503" s="82" t="s">
        <v>4457</v>
      </c>
      <c r="V1503" s="82" t="s">
        <v>4457</v>
      </c>
      <c r="W1503" s="82" t="s">
        <v>173</v>
      </c>
      <c r="X1503" s="82" t="s">
        <v>4515</v>
      </c>
      <c r="Y1503" s="82" t="s">
        <v>4456</v>
      </c>
      <c r="Z1503" s="80" t="str">
        <f>IF(OR(R:R="",S:S=""),"Missing",IF(OR(S:S="Both EC and Condoms",S:S="Condom",S:S="EC"),"Yes",IF(AND(R:R&lt;&gt;"0: No Method",R:R&lt;&gt;"6: EC",R:R&lt;&gt;"5: Condoms"),"Yes","No")))</f>
        <v>No</v>
      </c>
      <c r="AA15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03" s="80" t="str">
        <f>IF(W:W="Pregnant","Pregnant",IF(AND(Z:Z="No",AA:AA="Yes"),"Adopter",IF(Z:Z="Yes","Continuing User",IF(AND(Z:Z="No",AA:AA="No"),"Non-user","Missing"))))</f>
        <v>Adopter</v>
      </c>
      <c r="AC1503" s="80">
        <f>VLOOKUP(N1503,Registration!O:P,2,FALSE)</f>
        <v>19</v>
      </c>
    </row>
    <row r="1504" spans="1:29" s="80" customFormat="1" ht="23.1" customHeight="1">
      <c r="A1504" s="80" t="s">
        <v>1385</v>
      </c>
      <c r="B1504" s="80" t="s">
        <v>26</v>
      </c>
      <c r="C1504" s="80" t="s">
        <v>27</v>
      </c>
      <c r="D1504" s="82" t="s">
        <v>28</v>
      </c>
      <c r="E1504" s="80" t="s">
        <v>28</v>
      </c>
      <c r="F1504" s="80" t="s">
        <v>111</v>
      </c>
      <c r="G1504" s="80" t="s">
        <v>8153</v>
      </c>
      <c r="H1504" s="80" t="s">
        <v>8157</v>
      </c>
      <c r="I1504" s="80" t="s">
        <v>8158</v>
      </c>
      <c r="J1504" s="80">
        <v>29</v>
      </c>
      <c r="K1504" s="80">
        <v>1</v>
      </c>
      <c r="L1504" s="80">
        <v>2019</v>
      </c>
      <c r="M1504" s="76">
        <f t="shared" si="23"/>
        <v>43494</v>
      </c>
      <c r="N1504" s="80" t="s">
        <v>3397</v>
      </c>
      <c r="O1504" s="80">
        <v>15</v>
      </c>
      <c r="P1504" s="82" t="s">
        <v>4506</v>
      </c>
      <c r="Q1504" s="82" t="s">
        <v>4456</v>
      </c>
      <c r="R1504" s="82" t="s">
        <v>4507</v>
      </c>
      <c r="S1504" s="82" t="s">
        <v>4508</v>
      </c>
      <c r="T1504" s="82" t="s">
        <v>4456</v>
      </c>
      <c r="U1504" s="82" t="s">
        <v>4457</v>
      </c>
      <c r="V1504" s="82" t="s">
        <v>4457</v>
      </c>
      <c r="W1504" s="82" t="s">
        <v>173</v>
      </c>
      <c r="X1504" s="80" t="s">
        <v>4518</v>
      </c>
      <c r="Y1504" s="82" t="s">
        <v>4456</v>
      </c>
      <c r="Z1504" s="80" t="str">
        <f>IF(OR(R:R="",S:S=""),"Missing",IF(OR(S:S="Both EC and Condoms",S:S="Condom",S:S="EC"),"Yes",IF(AND(R:R&lt;&gt;"0: No Method",R:R&lt;&gt;"6: EC",R:R&lt;&gt;"5: Condoms"),"Yes","No")))</f>
        <v>No</v>
      </c>
      <c r="AA15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04" s="80" t="str">
        <f>IF(W:W="Pregnant","Pregnant",IF(AND(Z:Z="No",AA:AA="Yes"),"Adopter",IF(Z:Z="Yes","Continuing User",IF(AND(Z:Z="No",AA:AA="No"),"Non-user","Missing"))))</f>
        <v>Adopter</v>
      </c>
      <c r="AC1504" s="80">
        <f>VLOOKUP(N1504,Registration!O:P,2,FALSE)</f>
        <v>15</v>
      </c>
    </row>
    <row r="1505" spans="1:29" s="80" customFormat="1" ht="23.1" customHeight="1">
      <c r="A1505" s="80" t="s">
        <v>1385</v>
      </c>
      <c r="B1505" s="80" t="s">
        <v>26</v>
      </c>
      <c r="C1505" s="80" t="s">
        <v>27</v>
      </c>
      <c r="D1505" s="82" t="s">
        <v>28</v>
      </c>
      <c r="E1505" s="80" t="s">
        <v>28</v>
      </c>
      <c r="F1505" s="80" t="s">
        <v>111</v>
      </c>
      <c r="G1505" s="80" t="s">
        <v>8153</v>
      </c>
      <c r="H1505" s="80" t="s">
        <v>8157</v>
      </c>
      <c r="I1505" s="80" t="s">
        <v>8158</v>
      </c>
      <c r="J1505" s="80">
        <v>29</v>
      </c>
      <c r="K1505" s="80">
        <v>1</v>
      </c>
      <c r="L1505" s="80">
        <v>2019</v>
      </c>
      <c r="M1505" s="76">
        <f t="shared" si="23"/>
        <v>43494</v>
      </c>
      <c r="N1505" s="80" t="s">
        <v>3430</v>
      </c>
      <c r="O1505" s="80">
        <v>15</v>
      </c>
      <c r="P1505" s="82" t="s">
        <v>4506</v>
      </c>
      <c r="Q1505" s="82" t="s">
        <v>4456</v>
      </c>
      <c r="R1505" s="82" t="s">
        <v>4507</v>
      </c>
      <c r="S1505" s="82" t="s">
        <v>4508</v>
      </c>
      <c r="T1505" s="82" t="s">
        <v>4456</v>
      </c>
      <c r="U1505" s="82" t="s">
        <v>4457</v>
      </c>
      <c r="V1505" s="82" t="s">
        <v>4457</v>
      </c>
      <c r="W1505" s="82" t="s">
        <v>173</v>
      </c>
      <c r="X1505" s="82" t="s">
        <v>4522</v>
      </c>
      <c r="Y1505" s="82" t="s">
        <v>4456</v>
      </c>
      <c r="Z1505" s="80" t="str">
        <f>IF(OR(R:R="",S:S=""),"Missing",IF(OR(S:S="Both EC and Condoms",S:S="Condom",S:S="EC"),"Yes",IF(AND(R:R&lt;&gt;"0: No Method",R:R&lt;&gt;"6: EC",R:R&lt;&gt;"5: Condoms"),"Yes","No")))</f>
        <v>No</v>
      </c>
      <c r="AA15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05" s="80" t="str">
        <f>IF(W:W="Pregnant","Pregnant",IF(AND(Z:Z="No",AA:AA="Yes"),"Adopter",IF(Z:Z="Yes","Continuing User",IF(AND(Z:Z="No",AA:AA="No"),"Non-user","Missing"))))</f>
        <v>Adopter</v>
      </c>
      <c r="AC1505" s="80">
        <f>VLOOKUP(N1505,Registration!O:P,2,FALSE)</f>
        <v>15</v>
      </c>
    </row>
    <row r="1506" spans="1:29" s="80" customFormat="1" ht="23.1" customHeight="1">
      <c r="A1506" s="80" t="s">
        <v>1385</v>
      </c>
      <c r="B1506" s="80" t="s">
        <v>26</v>
      </c>
      <c r="C1506" s="80" t="s">
        <v>27</v>
      </c>
      <c r="D1506" s="82" t="s">
        <v>28</v>
      </c>
      <c r="E1506" s="80" t="s">
        <v>28</v>
      </c>
      <c r="F1506" s="80" t="s">
        <v>111</v>
      </c>
      <c r="G1506" s="80" t="s">
        <v>8153</v>
      </c>
      <c r="H1506" s="80" t="s">
        <v>8157</v>
      </c>
      <c r="I1506" s="80" t="s">
        <v>8158</v>
      </c>
      <c r="J1506" s="80">
        <v>29</v>
      </c>
      <c r="K1506" s="80">
        <v>1</v>
      </c>
      <c r="L1506" s="80">
        <v>2019</v>
      </c>
      <c r="M1506" s="76">
        <f t="shared" si="23"/>
        <v>43494</v>
      </c>
      <c r="N1506" s="80" t="s">
        <v>3435</v>
      </c>
      <c r="O1506" s="80">
        <v>17</v>
      </c>
      <c r="P1506" s="82" t="s">
        <v>4506</v>
      </c>
      <c r="Q1506" s="82" t="s">
        <v>4456</v>
      </c>
      <c r="R1506" s="82" t="s">
        <v>4507</v>
      </c>
      <c r="S1506" s="82" t="s">
        <v>4508</v>
      </c>
      <c r="T1506" s="82" t="s">
        <v>4456</v>
      </c>
      <c r="U1506" s="82" t="s">
        <v>4457</v>
      </c>
      <c r="V1506" s="82" t="s">
        <v>4457</v>
      </c>
      <c r="W1506" s="82" t="s">
        <v>173</v>
      </c>
      <c r="X1506" s="82" t="s">
        <v>4522</v>
      </c>
      <c r="Y1506" s="82" t="s">
        <v>4456</v>
      </c>
      <c r="Z1506" s="80" t="str">
        <f>IF(OR(R:R="",S:S=""),"Missing",IF(OR(S:S="Both EC and Condoms",S:S="Condom",S:S="EC"),"Yes",IF(AND(R:R&lt;&gt;"0: No Method",R:R&lt;&gt;"6: EC",R:R&lt;&gt;"5: Condoms"),"Yes","No")))</f>
        <v>No</v>
      </c>
      <c r="AA15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06" s="80" t="str">
        <f>IF(W:W="Pregnant","Pregnant",IF(AND(Z:Z="No",AA:AA="Yes"),"Adopter",IF(Z:Z="Yes","Continuing User",IF(AND(Z:Z="No",AA:AA="No"),"Non-user","Missing"))))</f>
        <v>Adopter</v>
      </c>
      <c r="AC1506" s="80">
        <f>VLOOKUP(N1506,Registration!O:P,2,FALSE)</f>
        <v>17</v>
      </c>
    </row>
    <row r="1507" spans="1:29" s="80" customFormat="1" ht="23.1" customHeight="1">
      <c r="A1507" s="80" t="s">
        <v>1385</v>
      </c>
      <c r="B1507" s="80" t="s">
        <v>26</v>
      </c>
      <c r="C1507" s="80" t="s">
        <v>27</v>
      </c>
      <c r="D1507" s="82" t="s">
        <v>28</v>
      </c>
      <c r="E1507" s="80" t="s">
        <v>28</v>
      </c>
      <c r="F1507" s="80" t="s">
        <v>111</v>
      </c>
      <c r="G1507" s="80" t="s">
        <v>8153</v>
      </c>
      <c r="H1507" s="80" t="s">
        <v>8157</v>
      </c>
      <c r="I1507" s="80" t="s">
        <v>8158</v>
      </c>
      <c r="J1507" s="80">
        <v>29</v>
      </c>
      <c r="K1507" s="80">
        <v>1</v>
      </c>
      <c r="L1507" s="80">
        <v>2019</v>
      </c>
      <c r="M1507" s="76">
        <f t="shared" si="23"/>
        <v>43494</v>
      </c>
      <c r="N1507" s="80" t="s">
        <v>3437</v>
      </c>
      <c r="O1507" s="80">
        <v>18</v>
      </c>
      <c r="P1507" s="82" t="s">
        <v>4506</v>
      </c>
      <c r="Q1507" s="82" t="s">
        <v>4456</v>
      </c>
      <c r="R1507" s="82" t="s">
        <v>4507</v>
      </c>
      <c r="S1507" s="82" t="s">
        <v>4508</v>
      </c>
      <c r="T1507" s="82" t="s">
        <v>4456</v>
      </c>
      <c r="U1507" s="82" t="s">
        <v>4457</v>
      </c>
      <c r="V1507" s="82" t="s">
        <v>4457</v>
      </c>
      <c r="W1507" s="82" t="s">
        <v>173</v>
      </c>
      <c r="X1507" s="82" t="s">
        <v>4523</v>
      </c>
      <c r="Y1507" s="82" t="s">
        <v>4456</v>
      </c>
      <c r="Z1507" s="80" t="str">
        <f>IF(OR(R:R="",S:S=""),"Missing",IF(OR(S:S="Both EC and Condoms",S:S="Condom",S:S="EC"),"Yes",IF(AND(R:R&lt;&gt;"0: No Method",R:R&lt;&gt;"6: EC",R:R&lt;&gt;"5: Condoms"),"Yes","No")))</f>
        <v>No</v>
      </c>
      <c r="AA15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07" s="80" t="str">
        <f>IF(W:W="Pregnant","Pregnant",IF(AND(Z:Z="No",AA:AA="Yes"),"Adopter",IF(Z:Z="Yes","Continuing User",IF(AND(Z:Z="No",AA:AA="No"),"Non-user","Missing"))))</f>
        <v>Adopter</v>
      </c>
      <c r="AC1507" s="80">
        <f>VLOOKUP(N1507,Registration!O:P,2,FALSE)</f>
        <v>18</v>
      </c>
    </row>
    <row r="1508" spans="1:29" s="80" customFormat="1" ht="23.1" customHeight="1">
      <c r="A1508" s="80" t="s">
        <v>1385</v>
      </c>
      <c r="B1508" s="80" t="s">
        <v>26</v>
      </c>
      <c r="C1508" s="80" t="s">
        <v>27</v>
      </c>
      <c r="D1508" s="82" t="s">
        <v>28</v>
      </c>
      <c r="E1508" s="80" t="s">
        <v>28</v>
      </c>
      <c r="F1508" s="80" t="s">
        <v>111</v>
      </c>
      <c r="G1508" s="80" t="s">
        <v>8153</v>
      </c>
      <c r="H1508" s="80" t="s">
        <v>8157</v>
      </c>
      <c r="I1508" s="80" t="s">
        <v>8158</v>
      </c>
      <c r="J1508" s="80">
        <v>30</v>
      </c>
      <c r="K1508" s="80">
        <v>1</v>
      </c>
      <c r="L1508" s="80">
        <v>2019</v>
      </c>
      <c r="M1508" s="76">
        <f t="shared" si="23"/>
        <v>43495</v>
      </c>
      <c r="N1508" s="80" t="s">
        <v>3458</v>
      </c>
      <c r="O1508" s="80">
        <v>17</v>
      </c>
      <c r="P1508" s="82" t="s">
        <v>4506</v>
      </c>
      <c r="Q1508" s="82" t="s">
        <v>4456</v>
      </c>
      <c r="R1508" s="82" t="s">
        <v>4507</v>
      </c>
      <c r="S1508" s="82" t="s">
        <v>4508</v>
      </c>
      <c r="T1508" s="82" t="s">
        <v>4456</v>
      </c>
      <c r="U1508" s="82" t="s">
        <v>4457</v>
      </c>
      <c r="V1508" s="82" t="s">
        <v>4457</v>
      </c>
      <c r="W1508" s="82" t="s">
        <v>173</v>
      </c>
      <c r="X1508" s="82" t="s">
        <v>4517</v>
      </c>
      <c r="Y1508" s="82" t="s">
        <v>4457</v>
      </c>
      <c r="Z1508" s="80" t="str">
        <f>IF(OR(R:R="",S:S=""),"Missing",IF(OR(S:S="Both EC and Condoms",S:S="Condom",S:S="EC"),"Yes",IF(AND(R:R&lt;&gt;"0: No Method",R:R&lt;&gt;"6: EC",R:R&lt;&gt;"5: Condoms"),"Yes","No")))</f>
        <v>No</v>
      </c>
      <c r="AA15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08" s="80" t="str">
        <f>IF(W:W="Pregnant","Pregnant",IF(AND(Z:Z="No",AA:AA="Yes"),"Adopter",IF(Z:Z="Yes","Continuing User",IF(AND(Z:Z="No",AA:AA="No"),"Non-user","Missing"))))</f>
        <v>Adopter</v>
      </c>
      <c r="AC1508" s="80">
        <f>VLOOKUP(N1508,Registration!O:P,2,FALSE)</f>
        <v>17</v>
      </c>
    </row>
    <row r="1509" spans="1:29" s="80" customFormat="1" ht="23.1" customHeight="1">
      <c r="A1509" s="80" t="s">
        <v>1385</v>
      </c>
      <c r="B1509" s="80" t="s">
        <v>26</v>
      </c>
      <c r="C1509" s="80" t="s">
        <v>27</v>
      </c>
      <c r="D1509" s="82" t="s">
        <v>28</v>
      </c>
      <c r="E1509" s="80" t="s">
        <v>28</v>
      </c>
      <c r="F1509" s="80" t="s">
        <v>111</v>
      </c>
      <c r="G1509" s="80" t="s">
        <v>8153</v>
      </c>
      <c r="H1509" s="80" t="s">
        <v>8157</v>
      </c>
      <c r="I1509" s="80" t="s">
        <v>8158</v>
      </c>
      <c r="J1509" s="80">
        <v>30</v>
      </c>
      <c r="K1509" s="80">
        <v>1</v>
      </c>
      <c r="L1509" s="80">
        <v>2019</v>
      </c>
      <c r="M1509" s="76">
        <f t="shared" si="23"/>
        <v>43495</v>
      </c>
      <c r="N1509" s="80" t="s">
        <v>3448</v>
      </c>
      <c r="O1509" s="80">
        <v>19</v>
      </c>
      <c r="P1509" s="82" t="s">
        <v>4506</v>
      </c>
      <c r="Q1509" s="82" t="s">
        <v>4456</v>
      </c>
      <c r="R1509" s="82" t="s">
        <v>4507</v>
      </c>
      <c r="S1509" s="82" t="s">
        <v>4508</v>
      </c>
      <c r="T1509" s="82" t="s">
        <v>4456</v>
      </c>
      <c r="U1509" s="82" t="s">
        <v>4457</v>
      </c>
      <c r="V1509" s="82" t="s">
        <v>4457</v>
      </c>
      <c r="W1509" s="82" t="s">
        <v>173</v>
      </c>
      <c r="X1509" s="82" t="s">
        <v>4516</v>
      </c>
      <c r="Y1509" s="82" t="s">
        <v>4456</v>
      </c>
      <c r="Z1509" s="80" t="str">
        <f>IF(OR(R:R="",S:S=""),"Missing",IF(OR(S:S="Both EC and Condoms",S:S="Condom",S:S="EC"),"Yes",IF(AND(R:R&lt;&gt;"0: No Method",R:R&lt;&gt;"6: EC",R:R&lt;&gt;"5: Condoms"),"Yes","No")))</f>
        <v>No</v>
      </c>
      <c r="AA15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09" s="80" t="str">
        <f>IF(W:W="Pregnant","Pregnant",IF(AND(Z:Z="No",AA:AA="Yes"),"Adopter",IF(Z:Z="Yes","Continuing User",IF(AND(Z:Z="No",AA:AA="No"),"Non-user","Missing"))))</f>
        <v>Adopter</v>
      </c>
      <c r="AC1509" s="80">
        <f>VLOOKUP(N1509,Registration!O:P,2,FALSE)</f>
        <v>19</v>
      </c>
    </row>
    <row r="1510" spans="1:29" s="80" customFormat="1" ht="23.1" customHeight="1">
      <c r="A1510" s="80" t="s">
        <v>1385</v>
      </c>
      <c r="B1510" s="80" t="s">
        <v>26</v>
      </c>
      <c r="C1510" s="80" t="s">
        <v>27</v>
      </c>
      <c r="D1510" s="82" t="s">
        <v>28</v>
      </c>
      <c r="E1510" s="80" t="s">
        <v>28</v>
      </c>
      <c r="F1510" s="80" t="s">
        <v>111</v>
      </c>
      <c r="G1510" s="80" t="s">
        <v>8153</v>
      </c>
      <c r="H1510" s="80" t="s">
        <v>8157</v>
      </c>
      <c r="I1510" s="80" t="s">
        <v>8158</v>
      </c>
      <c r="J1510" s="80">
        <v>30</v>
      </c>
      <c r="K1510" s="80">
        <v>1</v>
      </c>
      <c r="L1510" s="80">
        <v>2019</v>
      </c>
      <c r="M1510" s="76">
        <f t="shared" si="23"/>
        <v>43495</v>
      </c>
      <c r="N1510" s="80" t="s">
        <v>3446</v>
      </c>
      <c r="O1510" s="80">
        <v>19</v>
      </c>
      <c r="P1510" s="82" t="s">
        <v>4506</v>
      </c>
      <c r="Q1510" s="82" t="s">
        <v>4456</v>
      </c>
      <c r="R1510" s="82" t="s">
        <v>4507</v>
      </c>
      <c r="S1510" s="82" t="s">
        <v>4508</v>
      </c>
      <c r="T1510" s="82" t="s">
        <v>4456</v>
      </c>
      <c r="U1510" s="82" t="s">
        <v>4457</v>
      </c>
      <c r="V1510" s="82" t="s">
        <v>4457</v>
      </c>
      <c r="W1510" s="82" t="s">
        <v>173</v>
      </c>
      <c r="X1510" s="82" t="s">
        <v>4516</v>
      </c>
      <c r="Y1510" s="82" t="s">
        <v>4457</v>
      </c>
      <c r="Z1510" s="80" t="str">
        <f>IF(OR(R:R="",S:S=""),"Missing",IF(OR(S:S="Both EC and Condoms",S:S="Condom",S:S="EC"),"Yes",IF(AND(R:R&lt;&gt;"0: No Method",R:R&lt;&gt;"6: EC",R:R&lt;&gt;"5: Condoms"),"Yes","No")))</f>
        <v>No</v>
      </c>
      <c r="AA15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10" s="80" t="str">
        <f>IF(W:W="Pregnant","Pregnant",IF(AND(Z:Z="No",AA:AA="Yes"),"Adopter",IF(Z:Z="Yes","Continuing User",IF(AND(Z:Z="No",AA:AA="No"),"Non-user","Missing"))))</f>
        <v>Adopter</v>
      </c>
      <c r="AC1510" s="80">
        <f>VLOOKUP(N1510,Registration!O:P,2,FALSE)</f>
        <v>19</v>
      </c>
    </row>
    <row r="1511" spans="1:29" s="80" customFormat="1" ht="23.1" customHeight="1">
      <c r="A1511" s="80" t="s">
        <v>1385</v>
      </c>
      <c r="B1511" s="80" t="s">
        <v>26</v>
      </c>
      <c r="C1511" s="80" t="s">
        <v>27</v>
      </c>
      <c r="D1511" s="82" t="s">
        <v>28</v>
      </c>
      <c r="E1511" s="80" t="s">
        <v>28</v>
      </c>
      <c r="F1511" s="80" t="s">
        <v>111</v>
      </c>
      <c r="G1511" s="80" t="s">
        <v>8153</v>
      </c>
      <c r="H1511" s="80" t="s">
        <v>8157</v>
      </c>
      <c r="I1511" s="80" t="s">
        <v>8158</v>
      </c>
      <c r="J1511" s="80">
        <v>30</v>
      </c>
      <c r="K1511" s="80">
        <v>1</v>
      </c>
      <c r="L1511" s="80">
        <v>2019</v>
      </c>
      <c r="M1511" s="76">
        <f t="shared" si="23"/>
        <v>43495</v>
      </c>
      <c r="N1511" s="80" t="s">
        <v>3440</v>
      </c>
      <c r="O1511" s="80">
        <v>18</v>
      </c>
      <c r="P1511" s="82" t="s">
        <v>4506</v>
      </c>
      <c r="Q1511" s="82" t="s">
        <v>4456</v>
      </c>
      <c r="R1511" s="82" t="s">
        <v>4507</v>
      </c>
      <c r="S1511" s="82" t="s">
        <v>4508</v>
      </c>
      <c r="T1511" s="82" t="s">
        <v>4456</v>
      </c>
      <c r="U1511" s="82" t="s">
        <v>4457</v>
      </c>
      <c r="V1511" s="82" t="s">
        <v>4457</v>
      </c>
      <c r="W1511" s="82" t="s">
        <v>173</v>
      </c>
      <c r="X1511" s="82" t="s">
        <v>4522</v>
      </c>
      <c r="Y1511" s="82" t="s">
        <v>4457</v>
      </c>
      <c r="Z1511" s="80" t="str">
        <f>IF(OR(R:R="",S:S=""),"Missing",IF(OR(S:S="Both EC and Condoms",S:S="Condom",S:S="EC"),"Yes",IF(AND(R:R&lt;&gt;"0: No Method",R:R&lt;&gt;"6: EC",R:R&lt;&gt;"5: Condoms"),"Yes","No")))</f>
        <v>No</v>
      </c>
      <c r="AA15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11" s="80" t="str">
        <f>IF(W:W="Pregnant","Pregnant",IF(AND(Z:Z="No",AA:AA="Yes"),"Adopter",IF(Z:Z="Yes","Continuing User",IF(AND(Z:Z="No",AA:AA="No"),"Non-user","Missing"))))</f>
        <v>Adopter</v>
      </c>
      <c r="AC1511" s="80">
        <f>VLOOKUP(N1511,Registration!O:P,2,FALSE)</f>
        <v>18</v>
      </c>
    </row>
    <row r="1512" spans="1:29" s="80" customFormat="1" ht="23.1" customHeight="1">
      <c r="A1512" s="80" t="s">
        <v>1385</v>
      </c>
      <c r="B1512" s="80" t="s">
        <v>26</v>
      </c>
      <c r="C1512" s="80" t="s">
        <v>27</v>
      </c>
      <c r="D1512" s="82" t="s">
        <v>28</v>
      </c>
      <c r="E1512" s="80" t="s">
        <v>28</v>
      </c>
      <c r="F1512" s="80" t="s">
        <v>111</v>
      </c>
      <c r="G1512" s="80" t="s">
        <v>8153</v>
      </c>
      <c r="H1512" s="80" t="s">
        <v>8157</v>
      </c>
      <c r="I1512" s="80" t="s">
        <v>8158</v>
      </c>
      <c r="J1512" s="80">
        <v>30</v>
      </c>
      <c r="K1512" s="80">
        <v>1</v>
      </c>
      <c r="L1512" s="80">
        <v>2019</v>
      </c>
      <c r="M1512" s="76">
        <f t="shared" si="23"/>
        <v>43495</v>
      </c>
      <c r="N1512" s="80" t="s">
        <v>3450</v>
      </c>
      <c r="O1512" s="80">
        <v>16</v>
      </c>
      <c r="P1512" s="82" t="s">
        <v>4506</v>
      </c>
      <c r="Q1512" s="82" t="s">
        <v>4456</v>
      </c>
      <c r="R1512" s="82" t="s">
        <v>4507</v>
      </c>
      <c r="S1512" s="82" t="s">
        <v>4508</v>
      </c>
      <c r="T1512" s="82" t="s">
        <v>4457</v>
      </c>
      <c r="U1512" s="82" t="s">
        <v>4457</v>
      </c>
      <c r="V1512" s="82" t="s">
        <v>4457</v>
      </c>
      <c r="W1512" s="82" t="s">
        <v>173</v>
      </c>
      <c r="X1512" s="82" t="s">
        <v>4507</v>
      </c>
      <c r="Y1512" s="82" t="s">
        <v>4457</v>
      </c>
      <c r="Z1512" s="80" t="str">
        <f>IF(OR(R:R="",S:S=""),"Missing",IF(OR(S:S="Both EC and Condoms",S:S="Condom",S:S="EC"),"Yes",IF(AND(R:R&lt;&gt;"0: No Method",R:R&lt;&gt;"6: EC",R:R&lt;&gt;"5: Condoms"),"Yes","No")))</f>
        <v>No</v>
      </c>
      <c r="AA15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12" s="80" t="s">
        <v>4509</v>
      </c>
      <c r="AC1512" s="80">
        <f>VLOOKUP(N1512,Registration!O:P,2,FALSE)</f>
        <v>16</v>
      </c>
    </row>
    <row r="1513" spans="1:29" s="80" customFormat="1" ht="23.1" customHeight="1">
      <c r="A1513" s="80" t="s">
        <v>1385</v>
      </c>
      <c r="B1513" s="80" t="s">
        <v>26</v>
      </c>
      <c r="C1513" s="80" t="s">
        <v>27</v>
      </c>
      <c r="D1513" s="82" t="s">
        <v>28</v>
      </c>
      <c r="E1513" s="80" t="s">
        <v>28</v>
      </c>
      <c r="F1513" s="80" t="s">
        <v>111</v>
      </c>
      <c r="G1513" s="80" t="s">
        <v>8153</v>
      </c>
      <c r="H1513" s="80" t="s">
        <v>8157</v>
      </c>
      <c r="I1513" s="80" t="s">
        <v>8158</v>
      </c>
      <c r="J1513" s="80">
        <v>30</v>
      </c>
      <c r="K1513" s="80">
        <v>1</v>
      </c>
      <c r="L1513" s="80">
        <v>2019</v>
      </c>
      <c r="M1513" s="76">
        <f t="shared" si="23"/>
        <v>43495</v>
      </c>
      <c r="N1513" s="80" t="s">
        <v>3456</v>
      </c>
      <c r="O1513" s="80">
        <v>18</v>
      </c>
      <c r="P1513" s="82" t="s">
        <v>4506</v>
      </c>
      <c r="Q1513" s="82" t="s">
        <v>4456</v>
      </c>
      <c r="R1513" s="82" t="s">
        <v>4507</v>
      </c>
      <c r="S1513" s="82" t="s">
        <v>4508</v>
      </c>
      <c r="T1513" s="82" t="s">
        <v>4456</v>
      </c>
      <c r="U1513" s="82" t="s">
        <v>4457</v>
      </c>
      <c r="V1513" s="82" t="s">
        <v>4457</v>
      </c>
      <c r="W1513" s="82" t="s">
        <v>173</v>
      </c>
      <c r="X1513" s="82" t="s">
        <v>4522</v>
      </c>
      <c r="Y1513" s="82" t="s">
        <v>4457</v>
      </c>
      <c r="Z1513" s="80" t="str">
        <f>IF(OR(R:R="",S:S=""),"Missing",IF(OR(S:S="Both EC and Condoms",S:S="Condom",S:S="EC"),"Yes",IF(AND(R:R&lt;&gt;"0: No Method",R:R&lt;&gt;"6: EC",R:R&lt;&gt;"5: Condoms"),"Yes","No")))</f>
        <v>No</v>
      </c>
      <c r="AA15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13" s="80" t="str">
        <f>IF(W:W="Pregnant","Pregnant",IF(AND(Z:Z="No",AA:AA="Yes"),"Adopter",IF(Z:Z="Yes","Continuing User",IF(AND(Z:Z="No",AA:AA="No"),"Non-user","Missing"))))</f>
        <v>Adopter</v>
      </c>
      <c r="AC1513" s="80">
        <f>VLOOKUP(N1513,Registration!O:P,2,FALSE)</f>
        <v>18</v>
      </c>
    </row>
    <row r="1514" spans="1:29" s="80" customFormat="1" ht="23.1" customHeight="1">
      <c r="A1514" s="80" t="s">
        <v>1385</v>
      </c>
      <c r="B1514" s="80" t="s">
        <v>26</v>
      </c>
      <c r="C1514" s="80" t="s">
        <v>27</v>
      </c>
      <c r="D1514" s="82" t="s">
        <v>28</v>
      </c>
      <c r="E1514" s="80" t="s">
        <v>28</v>
      </c>
      <c r="F1514" s="80" t="s">
        <v>111</v>
      </c>
      <c r="G1514" s="80" t="s">
        <v>8153</v>
      </c>
      <c r="H1514" s="80" t="s">
        <v>8157</v>
      </c>
      <c r="I1514" s="80" t="s">
        <v>8158</v>
      </c>
      <c r="J1514" s="80">
        <v>30</v>
      </c>
      <c r="K1514" s="80">
        <v>1</v>
      </c>
      <c r="L1514" s="80">
        <v>2019</v>
      </c>
      <c r="M1514" s="76">
        <f t="shared" si="23"/>
        <v>43495</v>
      </c>
      <c r="N1514" s="80" t="s">
        <v>3452</v>
      </c>
      <c r="O1514" s="80">
        <v>15</v>
      </c>
      <c r="P1514" s="82" t="s">
        <v>4506</v>
      </c>
      <c r="Q1514" s="82" t="s">
        <v>4456</v>
      </c>
      <c r="R1514" s="82" t="s">
        <v>4507</v>
      </c>
      <c r="S1514" s="82" t="s">
        <v>4508</v>
      </c>
      <c r="T1514" s="82" t="s">
        <v>4457</v>
      </c>
      <c r="U1514" s="82" t="s">
        <v>4457</v>
      </c>
      <c r="V1514" s="82" t="s">
        <v>4457</v>
      </c>
      <c r="W1514" s="82" t="s">
        <v>173</v>
      </c>
      <c r="X1514" s="82" t="s">
        <v>4507</v>
      </c>
      <c r="Y1514" s="82" t="s">
        <v>4457</v>
      </c>
      <c r="Z1514" s="80" t="str">
        <f>IF(OR(R:R="",S:S=""),"Missing",IF(OR(S:S="Both EC and Condoms",S:S="Condom",S:S="EC"),"Yes",IF(AND(R:R&lt;&gt;"0: No Method",R:R&lt;&gt;"6: EC",R:R&lt;&gt;"5: Condoms"),"Yes","No")))</f>
        <v>No</v>
      </c>
      <c r="AA15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14" s="80" t="s">
        <v>4509</v>
      </c>
      <c r="AC1514" s="80">
        <f>VLOOKUP(N1514,Registration!O:P,2,FALSE)</f>
        <v>15</v>
      </c>
    </row>
    <row r="1515" spans="1:29" s="80" customFormat="1" ht="23.1" customHeight="1">
      <c r="A1515" s="80" t="s">
        <v>1385</v>
      </c>
      <c r="B1515" s="80" t="s">
        <v>26</v>
      </c>
      <c r="C1515" s="80" t="s">
        <v>27</v>
      </c>
      <c r="D1515" s="82" t="s">
        <v>28</v>
      </c>
      <c r="E1515" s="80" t="s">
        <v>28</v>
      </c>
      <c r="F1515" s="80" t="s">
        <v>111</v>
      </c>
      <c r="G1515" s="80" t="s">
        <v>8153</v>
      </c>
      <c r="H1515" s="80" t="s">
        <v>8157</v>
      </c>
      <c r="I1515" s="80" t="s">
        <v>8158</v>
      </c>
      <c r="J1515" s="80">
        <v>30</v>
      </c>
      <c r="K1515" s="80">
        <v>1</v>
      </c>
      <c r="L1515" s="80">
        <v>2019</v>
      </c>
      <c r="M1515" s="76">
        <f t="shared" si="23"/>
        <v>43495</v>
      </c>
      <c r="N1515" s="80" t="s">
        <v>3454</v>
      </c>
      <c r="O1515" s="80">
        <v>17</v>
      </c>
      <c r="P1515" s="82" t="s">
        <v>4506</v>
      </c>
      <c r="Q1515" s="82" t="s">
        <v>4456</v>
      </c>
      <c r="R1515" s="82" t="s">
        <v>4507</v>
      </c>
      <c r="S1515" s="82" t="s">
        <v>4508</v>
      </c>
      <c r="T1515" s="82" t="s">
        <v>4456</v>
      </c>
      <c r="U1515" s="82" t="s">
        <v>4457</v>
      </c>
      <c r="V1515" s="82" t="s">
        <v>4457</v>
      </c>
      <c r="W1515" s="82" t="s">
        <v>173</v>
      </c>
      <c r="X1515" s="82" t="s">
        <v>4517</v>
      </c>
      <c r="Y1515" s="82" t="s">
        <v>4457</v>
      </c>
      <c r="Z1515" s="80" t="str">
        <f>IF(OR(R:R="",S:S=""),"Missing",IF(OR(S:S="Both EC and Condoms",S:S="Condom",S:S="EC"),"Yes",IF(AND(R:R&lt;&gt;"0: No Method",R:R&lt;&gt;"6: EC",R:R&lt;&gt;"5: Condoms"),"Yes","No")))</f>
        <v>No</v>
      </c>
      <c r="AA15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15" s="80" t="str">
        <f>IF(W:W="Pregnant","Pregnant",IF(AND(Z:Z="No",AA:AA="Yes"),"Adopter",IF(Z:Z="Yes","Continuing User",IF(AND(Z:Z="No",AA:AA="No"),"Non-user","Missing"))))</f>
        <v>Adopter</v>
      </c>
      <c r="AC1515" s="80">
        <f>VLOOKUP(N1515,Registration!O:P,2,FALSE)</f>
        <v>17</v>
      </c>
    </row>
    <row r="1516" spans="1:29" s="80" customFormat="1" ht="23.1" customHeight="1">
      <c r="A1516" s="80" t="s">
        <v>1385</v>
      </c>
      <c r="B1516" s="80" t="s">
        <v>26</v>
      </c>
      <c r="C1516" s="80" t="s">
        <v>27</v>
      </c>
      <c r="D1516" s="82" t="s">
        <v>28</v>
      </c>
      <c r="E1516" s="80" t="s">
        <v>28</v>
      </c>
      <c r="F1516" s="80" t="s">
        <v>111</v>
      </c>
      <c r="G1516" s="80" t="s">
        <v>8153</v>
      </c>
      <c r="H1516" s="80" t="s">
        <v>8157</v>
      </c>
      <c r="I1516" s="80" t="s">
        <v>8158</v>
      </c>
      <c r="J1516" s="80">
        <v>30</v>
      </c>
      <c r="K1516" s="80">
        <v>1</v>
      </c>
      <c r="L1516" s="80">
        <v>2019</v>
      </c>
      <c r="M1516" s="76">
        <f t="shared" si="23"/>
        <v>43495</v>
      </c>
      <c r="N1516" s="80" t="s">
        <v>3444</v>
      </c>
      <c r="O1516" s="80">
        <v>16</v>
      </c>
      <c r="P1516" s="82" t="s">
        <v>4506</v>
      </c>
      <c r="Q1516" s="82" t="s">
        <v>4456</v>
      </c>
      <c r="R1516" s="82" t="s">
        <v>4507</v>
      </c>
      <c r="S1516" s="82" t="s">
        <v>4508</v>
      </c>
      <c r="T1516" s="82" t="s">
        <v>4457</v>
      </c>
      <c r="U1516" s="82" t="s">
        <v>4457</v>
      </c>
      <c r="V1516" s="82" t="s">
        <v>4457</v>
      </c>
      <c r="W1516" s="82" t="s">
        <v>173</v>
      </c>
      <c r="X1516" s="82" t="s">
        <v>4507</v>
      </c>
      <c r="Y1516" s="82" t="s">
        <v>4457</v>
      </c>
      <c r="Z1516" s="80" t="str">
        <f>IF(OR(R:R="",S:S=""),"Missing",IF(OR(S:S="Both EC and Condoms",S:S="Condom",S:S="EC"),"Yes",IF(AND(R:R&lt;&gt;"0: No Method",R:R&lt;&gt;"6: EC",R:R&lt;&gt;"5: Condoms"),"Yes","No")))</f>
        <v>No</v>
      </c>
      <c r="AA15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16" s="80" t="s">
        <v>4509</v>
      </c>
      <c r="AC1516" s="80">
        <f>VLOOKUP(N1516,Registration!O:P,2,FALSE)</f>
        <v>16</v>
      </c>
    </row>
    <row r="1517" spans="1:29" s="80" customFormat="1" ht="23.1" customHeight="1">
      <c r="A1517" s="80" t="s">
        <v>1385</v>
      </c>
      <c r="B1517" s="80" t="s">
        <v>26</v>
      </c>
      <c r="C1517" s="80" t="s">
        <v>27</v>
      </c>
      <c r="D1517" s="82" t="s">
        <v>28</v>
      </c>
      <c r="E1517" s="80" t="s">
        <v>28</v>
      </c>
      <c r="F1517" s="80" t="s">
        <v>111</v>
      </c>
      <c r="G1517" s="80" t="s">
        <v>8153</v>
      </c>
      <c r="H1517" s="80" t="s">
        <v>8157</v>
      </c>
      <c r="I1517" s="80" t="s">
        <v>8158</v>
      </c>
      <c r="J1517" s="80">
        <v>30</v>
      </c>
      <c r="K1517" s="80">
        <v>1</v>
      </c>
      <c r="L1517" s="80">
        <v>2019</v>
      </c>
      <c r="M1517" s="76">
        <f t="shared" si="23"/>
        <v>43495</v>
      </c>
      <c r="N1517" s="80" t="s">
        <v>3462</v>
      </c>
      <c r="O1517" s="80">
        <v>19</v>
      </c>
      <c r="P1517" s="82" t="s">
        <v>4506</v>
      </c>
      <c r="Q1517" s="82" t="s">
        <v>4456</v>
      </c>
      <c r="R1517" s="82" t="s">
        <v>4507</v>
      </c>
      <c r="S1517" s="82" t="s">
        <v>4508</v>
      </c>
      <c r="T1517" s="82" t="s">
        <v>4456</v>
      </c>
      <c r="U1517" s="82" t="s">
        <v>4457</v>
      </c>
      <c r="V1517" s="82" t="s">
        <v>4457</v>
      </c>
      <c r="W1517" s="82" t="s">
        <v>173</v>
      </c>
      <c r="X1517" s="82" t="s">
        <v>4514</v>
      </c>
      <c r="Y1517" s="82" t="s">
        <v>4456</v>
      </c>
      <c r="Z1517" s="80" t="str">
        <f>IF(OR(R:R="",S:S=""),"Missing",IF(OR(S:S="Both EC and Condoms",S:S="Condom",S:S="EC"),"Yes",IF(AND(R:R&lt;&gt;"0: No Method",R:R&lt;&gt;"6: EC",R:R&lt;&gt;"5: Condoms"),"Yes","No")))</f>
        <v>No</v>
      </c>
      <c r="AA15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17" s="80" t="str">
        <f>IF(W:W="Pregnant","Pregnant",IF(AND(Z:Z="No",AA:AA="Yes"),"Adopter",IF(Z:Z="Yes","Continuing User",IF(AND(Z:Z="No",AA:AA="No"),"Non-user","Missing"))))</f>
        <v>Adopter</v>
      </c>
      <c r="AC1517" s="80">
        <f>VLOOKUP(N1517,Registration!O:P,2,FALSE)</f>
        <v>19</v>
      </c>
    </row>
    <row r="1518" spans="1:29" s="80" customFormat="1" ht="23.1" customHeight="1">
      <c r="A1518" s="80" t="s">
        <v>1385</v>
      </c>
      <c r="B1518" s="80" t="s">
        <v>26</v>
      </c>
      <c r="C1518" s="80" t="s">
        <v>27</v>
      </c>
      <c r="D1518" s="82" t="s">
        <v>28</v>
      </c>
      <c r="E1518" s="80" t="s">
        <v>28</v>
      </c>
      <c r="F1518" s="80" t="s">
        <v>111</v>
      </c>
      <c r="G1518" s="80" t="s">
        <v>8153</v>
      </c>
      <c r="H1518" s="80" t="s">
        <v>8157</v>
      </c>
      <c r="I1518" s="80" t="s">
        <v>8158</v>
      </c>
      <c r="J1518" s="80">
        <v>30</v>
      </c>
      <c r="K1518" s="80">
        <v>1</v>
      </c>
      <c r="L1518" s="80">
        <v>2019</v>
      </c>
      <c r="M1518" s="76">
        <f t="shared" si="23"/>
        <v>43495</v>
      </c>
      <c r="N1518" s="80" t="s">
        <v>3464</v>
      </c>
      <c r="O1518" s="80">
        <v>18</v>
      </c>
      <c r="P1518" s="82" t="s">
        <v>4506</v>
      </c>
      <c r="Q1518" s="82" t="s">
        <v>4456</v>
      </c>
      <c r="R1518" s="82" t="s">
        <v>4507</v>
      </c>
      <c r="S1518" s="82" t="s">
        <v>4508</v>
      </c>
      <c r="T1518" s="82" t="s">
        <v>4457</v>
      </c>
      <c r="U1518" s="82" t="s">
        <v>4457</v>
      </c>
      <c r="V1518" s="82" t="s">
        <v>4457</v>
      </c>
      <c r="W1518" s="82" t="s">
        <v>173</v>
      </c>
      <c r="X1518" s="82" t="s">
        <v>4507</v>
      </c>
      <c r="Y1518" s="82" t="s">
        <v>4457</v>
      </c>
      <c r="Z1518" s="80" t="str">
        <f>IF(OR(R:R="",S:S=""),"Missing",IF(OR(S:S="Both EC and Condoms",S:S="Condom",S:S="EC"),"Yes",IF(AND(R:R&lt;&gt;"0: No Method",R:R&lt;&gt;"6: EC",R:R&lt;&gt;"5: Condoms"),"Yes","No")))</f>
        <v>No</v>
      </c>
      <c r="AA15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18" s="80" t="s">
        <v>4509</v>
      </c>
      <c r="AC1518" s="80">
        <f>VLOOKUP(N1518,Registration!O:P,2,FALSE)</f>
        <v>18</v>
      </c>
    </row>
    <row r="1519" spans="1:29" s="80" customFormat="1" ht="23.1" customHeight="1">
      <c r="A1519" s="80" t="s">
        <v>1385</v>
      </c>
      <c r="B1519" s="80" t="s">
        <v>26</v>
      </c>
      <c r="C1519" s="80" t="s">
        <v>27</v>
      </c>
      <c r="D1519" s="82" t="s">
        <v>28</v>
      </c>
      <c r="E1519" s="80" t="s">
        <v>28</v>
      </c>
      <c r="F1519" s="80" t="s">
        <v>111</v>
      </c>
      <c r="G1519" s="80" t="s">
        <v>8153</v>
      </c>
      <c r="H1519" s="80" t="s">
        <v>8157</v>
      </c>
      <c r="I1519" s="80" t="s">
        <v>8158</v>
      </c>
      <c r="J1519" s="80">
        <v>30</v>
      </c>
      <c r="K1519" s="80">
        <v>1</v>
      </c>
      <c r="L1519" s="80">
        <v>2019</v>
      </c>
      <c r="M1519" s="76">
        <f t="shared" si="23"/>
        <v>43495</v>
      </c>
      <c r="N1519" s="80" t="s">
        <v>3492</v>
      </c>
      <c r="O1519" s="80">
        <v>16</v>
      </c>
      <c r="P1519" s="82" t="s">
        <v>4506</v>
      </c>
      <c r="Q1519" s="82" t="s">
        <v>4456</v>
      </c>
      <c r="R1519" s="82" t="s">
        <v>4507</v>
      </c>
      <c r="S1519" s="82" t="s">
        <v>4508</v>
      </c>
      <c r="T1519" s="82" t="s">
        <v>4457</v>
      </c>
      <c r="U1519" s="82" t="s">
        <v>4457</v>
      </c>
      <c r="V1519" s="82" t="s">
        <v>4457</v>
      </c>
      <c r="W1519" s="82" t="s">
        <v>173</v>
      </c>
      <c r="X1519" s="82" t="s">
        <v>4507</v>
      </c>
      <c r="Y1519" s="82" t="s">
        <v>4457</v>
      </c>
      <c r="Z1519" s="80" t="str">
        <f>IF(OR(R:R="",S:S=""),"Missing",IF(OR(S:S="Both EC and Condoms",S:S="Condom",S:S="EC"),"Yes",IF(AND(R:R&lt;&gt;"0: No Method",R:R&lt;&gt;"6: EC",R:R&lt;&gt;"5: Condoms"),"Yes","No")))</f>
        <v>No</v>
      </c>
      <c r="AA15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19" s="80" t="s">
        <v>4509</v>
      </c>
      <c r="AC1519" s="80">
        <f>VLOOKUP(N1519,Registration!O:P,2,FALSE)</f>
        <v>16</v>
      </c>
    </row>
    <row r="1520" spans="1:29" s="80" customFormat="1" ht="23.1" customHeight="1">
      <c r="A1520" s="80" t="s">
        <v>1385</v>
      </c>
      <c r="B1520" s="80" t="s">
        <v>26</v>
      </c>
      <c r="C1520" s="80" t="s">
        <v>27</v>
      </c>
      <c r="D1520" s="82" t="s">
        <v>28</v>
      </c>
      <c r="E1520" s="80" t="s">
        <v>28</v>
      </c>
      <c r="F1520" s="80" t="s">
        <v>111</v>
      </c>
      <c r="G1520" s="80" t="s">
        <v>8153</v>
      </c>
      <c r="H1520" s="80" t="s">
        <v>8157</v>
      </c>
      <c r="I1520" s="80" t="s">
        <v>8158</v>
      </c>
      <c r="J1520" s="80">
        <v>30</v>
      </c>
      <c r="K1520" s="80">
        <v>1</v>
      </c>
      <c r="L1520" s="80">
        <v>2019</v>
      </c>
      <c r="M1520" s="76">
        <f t="shared" si="23"/>
        <v>43495</v>
      </c>
      <c r="N1520" s="80" t="s">
        <v>3486</v>
      </c>
      <c r="O1520" s="80">
        <v>19</v>
      </c>
      <c r="P1520" s="82" t="s">
        <v>4506</v>
      </c>
      <c r="Q1520" s="82" t="s">
        <v>4456</v>
      </c>
      <c r="R1520" s="82" t="s">
        <v>4507</v>
      </c>
      <c r="S1520" s="82" t="s">
        <v>4508</v>
      </c>
      <c r="T1520" s="82" t="s">
        <v>4456</v>
      </c>
      <c r="U1520" s="82" t="s">
        <v>4457</v>
      </c>
      <c r="V1520" s="82" t="s">
        <v>4457</v>
      </c>
      <c r="W1520" s="82" t="s">
        <v>173</v>
      </c>
      <c r="X1520" s="82" t="s">
        <v>4516</v>
      </c>
      <c r="Y1520" s="82" t="s">
        <v>4456</v>
      </c>
      <c r="Z1520" s="80" t="str">
        <f>IF(OR(R:R="",S:S=""),"Missing",IF(OR(S:S="Both EC and Condoms",S:S="Condom",S:S="EC"),"Yes",IF(AND(R:R&lt;&gt;"0: No Method",R:R&lt;&gt;"6: EC",R:R&lt;&gt;"5: Condoms"),"Yes","No")))</f>
        <v>No</v>
      </c>
      <c r="AA15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20" s="80" t="str">
        <f>IF(W:W="Pregnant","Pregnant",IF(AND(Z:Z="No",AA:AA="Yes"),"Adopter",IF(Z:Z="Yes","Continuing User",IF(AND(Z:Z="No",AA:AA="No"),"Non-user","Missing"))))</f>
        <v>Adopter</v>
      </c>
      <c r="AC1520" s="80">
        <f>VLOOKUP(N1520,Registration!O:P,2,FALSE)</f>
        <v>19</v>
      </c>
    </row>
    <row r="1521" spans="1:29" s="80" customFormat="1" ht="23.1" customHeight="1">
      <c r="A1521" s="80" t="s">
        <v>1385</v>
      </c>
      <c r="B1521" s="80" t="s">
        <v>26</v>
      </c>
      <c r="C1521" s="80" t="s">
        <v>27</v>
      </c>
      <c r="D1521" s="82" t="s">
        <v>28</v>
      </c>
      <c r="E1521" s="80" t="s">
        <v>28</v>
      </c>
      <c r="F1521" s="80" t="s">
        <v>111</v>
      </c>
      <c r="G1521" s="80" t="s">
        <v>8153</v>
      </c>
      <c r="H1521" s="80" t="s">
        <v>8157</v>
      </c>
      <c r="I1521" s="80" t="s">
        <v>8158</v>
      </c>
      <c r="J1521" s="80">
        <v>30</v>
      </c>
      <c r="K1521" s="80">
        <v>1</v>
      </c>
      <c r="L1521" s="80">
        <v>2019</v>
      </c>
      <c r="M1521" s="76">
        <f t="shared" si="23"/>
        <v>43495</v>
      </c>
      <c r="N1521" s="80" t="s">
        <v>3484</v>
      </c>
      <c r="O1521" s="80">
        <v>15</v>
      </c>
      <c r="P1521" s="82" t="s">
        <v>4506</v>
      </c>
      <c r="Q1521" s="82" t="s">
        <v>4456</v>
      </c>
      <c r="R1521" s="82" t="s">
        <v>4507</v>
      </c>
      <c r="S1521" s="82" t="s">
        <v>4508</v>
      </c>
      <c r="T1521" s="82" t="s">
        <v>4457</v>
      </c>
      <c r="U1521" s="82" t="s">
        <v>4457</v>
      </c>
      <c r="V1521" s="82" t="s">
        <v>4457</v>
      </c>
      <c r="W1521" s="82" t="s">
        <v>173</v>
      </c>
      <c r="X1521" s="82" t="s">
        <v>4507</v>
      </c>
      <c r="Y1521" s="82" t="s">
        <v>4457</v>
      </c>
      <c r="Z1521" s="80" t="str">
        <f>IF(OR(R:R="",S:S=""),"Missing",IF(OR(S:S="Both EC and Condoms",S:S="Condom",S:S="EC"),"Yes",IF(AND(R:R&lt;&gt;"0: No Method",R:R&lt;&gt;"6: EC",R:R&lt;&gt;"5: Condoms"),"Yes","No")))</f>
        <v>No</v>
      </c>
      <c r="AA15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21" s="80" t="s">
        <v>4509</v>
      </c>
      <c r="AC1521" s="80">
        <f>VLOOKUP(N1521,Registration!O:P,2,FALSE)</f>
        <v>15</v>
      </c>
    </row>
    <row r="1522" spans="1:29" s="80" customFormat="1" ht="23.1" customHeight="1">
      <c r="A1522" s="80" t="s">
        <v>1385</v>
      </c>
      <c r="B1522" s="80" t="s">
        <v>26</v>
      </c>
      <c r="C1522" s="80" t="s">
        <v>27</v>
      </c>
      <c r="D1522" s="82" t="s">
        <v>28</v>
      </c>
      <c r="E1522" s="80" t="s">
        <v>28</v>
      </c>
      <c r="F1522" s="80" t="s">
        <v>111</v>
      </c>
      <c r="G1522" s="80" t="s">
        <v>8153</v>
      </c>
      <c r="H1522" s="80" t="s">
        <v>8157</v>
      </c>
      <c r="I1522" s="80" t="s">
        <v>8158</v>
      </c>
      <c r="J1522" s="80">
        <v>30</v>
      </c>
      <c r="K1522" s="80">
        <v>1</v>
      </c>
      <c r="L1522" s="80">
        <v>2019</v>
      </c>
      <c r="M1522" s="76">
        <f t="shared" si="23"/>
        <v>43495</v>
      </c>
      <c r="N1522" s="80" t="s">
        <v>3482</v>
      </c>
      <c r="O1522" s="80">
        <v>17</v>
      </c>
      <c r="P1522" s="82" t="s">
        <v>4506</v>
      </c>
      <c r="Q1522" s="82" t="s">
        <v>4456</v>
      </c>
      <c r="R1522" s="82" t="s">
        <v>4507</v>
      </c>
      <c r="S1522" s="82" t="s">
        <v>4508</v>
      </c>
      <c r="T1522" s="82" t="s">
        <v>4457</v>
      </c>
      <c r="U1522" s="82" t="s">
        <v>4457</v>
      </c>
      <c r="V1522" s="82" t="s">
        <v>4457</v>
      </c>
      <c r="W1522" s="82" t="s">
        <v>173</v>
      </c>
      <c r="X1522" s="82" t="s">
        <v>4507</v>
      </c>
      <c r="Y1522" s="82" t="s">
        <v>4457</v>
      </c>
      <c r="Z1522" s="80" t="str">
        <f>IF(OR(R:R="",S:S=""),"Missing",IF(OR(S:S="Both EC and Condoms",S:S="Condom",S:S="EC"),"Yes",IF(AND(R:R&lt;&gt;"0: No Method",R:R&lt;&gt;"6: EC",R:R&lt;&gt;"5: Condoms"),"Yes","No")))</f>
        <v>No</v>
      </c>
      <c r="AA15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22" s="80" t="s">
        <v>4509</v>
      </c>
      <c r="AC1522" s="80">
        <f>VLOOKUP(N1522,Registration!O:P,2,FALSE)</f>
        <v>17</v>
      </c>
    </row>
    <row r="1523" spans="1:29" s="80" customFormat="1" ht="23.1" customHeight="1">
      <c r="A1523" s="80" t="s">
        <v>1385</v>
      </c>
      <c r="B1523" s="80" t="s">
        <v>26</v>
      </c>
      <c r="C1523" s="80" t="s">
        <v>27</v>
      </c>
      <c r="D1523" s="82" t="s">
        <v>28</v>
      </c>
      <c r="E1523" s="80" t="s">
        <v>28</v>
      </c>
      <c r="F1523" s="80" t="s">
        <v>111</v>
      </c>
      <c r="G1523" s="80" t="s">
        <v>8153</v>
      </c>
      <c r="H1523" s="80" t="s">
        <v>8157</v>
      </c>
      <c r="I1523" s="80" t="s">
        <v>8158</v>
      </c>
      <c r="J1523" s="80">
        <v>30</v>
      </c>
      <c r="K1523" s="80">
        <v>1</v>
      </c>
      <c r="L1523" s="80">
        <v>2019</v>
      </c>
      <c r="M1523" s="76">
        <f t="shared" si="23"/>
        <v>43495</v>
      </c>
      <c r="N1523" s="80" t="s">
        <v>3472</v>
      </c>
      <c r="O1523" s="80">
        <v>19</v>
      </c>
      <c r="P1523" s="82" t="s">
        <v>4506</v>
      </c>
      <c r="Q1523" s="82" t="s">
        <v>4456</v>
      </c>
      <c r="R1523" s="82" t="s">
        <v>4507</v>
      </c>
      <c r="S1523" s="82" t="s">
        <v>4508</v>
      </c>
      <c r="T1523" s="82" t="s">
        <v>4456</v>
      </c>
      <c r="U1523" s="82" t="s">
        <v>4457</v>
      </c>
      <c r="V1523" s="82" t="s">
        <v>4457</v>
      </c>
      <c r="W1523" s="82" t="s">
        <v>173</v>
      </c>
      <c r="X1523" s="82" t="s">
        <v>4517</v>
      </c>
      <c r="Y1523" s="82" t="s">
        <v>4457</v>
      </c>
      <c r="Z1523" s="80" t="str">
        <f>IF(OR(R:R="",S:S=""),"Missing",IF(OR(S:S="Both EC and Condoms",S:S="Condom",S:S="EC"),"Yes",IF(AND(R:R&lt;&gt;"0: No Method",R:R&lt;&gt;"6: EC",R:R&lt;&gt;"5: Condoms"),"Yes","No")))</f>
        <v>No</v>
      </c>
      <c r="AA15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23" s="80" t="str">
        <f>IF(W:W="Pregnant","Pregnant",IF(AND(Z:Z="No",AA:AA="Yes"),"Adopter",IF(Z:Z="Yes","Continuing User",IF(AND(Z:Z="No",AA:AA="No"),"Non-user","Missing"))))</f>
        <v>Adopter</v>
      </c>
      <c r="AC1523" s="80">
        <f>VLOOKUP(N1523,Registration!O:P,2,FALSE)</f>
        <v>19</v>
      </c>
    </row>
    <row r="1524" spans="1:29" s="80" customFormat="1" ht="23.1" customHeight="1">
      <c r="A1524" s="80" t="s">
        <v>1385</v>
      </c>
      <c r="B1524" s="80" t="s">
        <v>26</v>
      </c>
      <c r="C1524" s="80" t="s">
        <v>27</v>
      </c>
      <c r="D1524" s="82" t="s">
        <v>28</v>
      </c>
      <c r="E1524" s="80" t="s">
        <v>28</v>
      </c>
      <c r="F1524" s="80" t="s">
        <v>111</v>
      </c>
      <c r="G1524" s="80" t="s">
        <v>8153</v>
      </c>
      <c r="H1524" s="80" t="s">
        <v>8157</v>
      </c>
      <c r="I1524" s="80" t="s">
        <v>8158</v>
      </c>
      <c r="J1524" s="80">
        <v>30</v>
      </c>
      <c r="K1524" s="80">
        <v>1</v>
      </c>
      <c r="L1524" s="80">
        <v>2019</v>
      </c>
      <c r="M1524" s="76">
        <f t="shared" si="23"/>
        <v>43495</v>
      </c>
      <c r="N1524" s="80" t="s">
        <v>3470</v>
      </c>
      <c r="O1524" s="80">
        <v>19</v>
      </c>
      <c r="P1524" s="82" t="s">
        <v>4506</v>
      </c>
      <c r="Q1524" s="82" t="s">
        <v>4456</v>
      </c>
      <c r="R1524" s="82" t="s">
        <v>4507</v>
      </c>
      <c r="S1524" s="82" t="s">
        <v>4508</v>
      </c>
      <c r="T1524" s="82" t="s">
        <v>4456</v>
      </c>
      <c r="U1524" s="82" t="s">
        <v>4457</v>
      </c>
      <c r="V1524" s="82" t="s">
        <v>4457</v>
      </c>
      <c r="W1524" s="82" t="s">
        <v>173</v>
      </c>
      <c r="X1524" s="82" t="s">
        <v>4517</v>
      </c>
      <c r="Y1524" s="82" t="s">
        <v>4457</v>
      </c>
      <c r="Z1524" s="80" t="str">
        <f>IF(OR(R:R="",S:S=""),"Missing",IF(OR(S:S="Both EC and Condoms",S:S="Condom",S:S="EC"),"Yes",IF(AND(R:R&lt;&gt;"0: No Method",R:R&lt;&gt;"6: EC",R:R&lt;&gt;"5: Condoms"),"Yes","No")))</f>
        <v>No</v>
      </c>
      <c r="AA15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24" s="80" t="str">
        <f>IF(W:W="Pregnant","Pregnant",IF(AND(Z:Z="No",AA:AA="Yes"),"Adopter",IF(Z:Z="Yes","Continuing User",IF(AND(Z:Z="No",AA:AA="No"),"Non-user","Missing"))))</f>
        <v>Adopter</v>
      </c>
      <c r="AC1524" s="80">
        <f>VLOOKUP(N1524,Registration!O:P,2,FALSE)</f>
        <v>19</v>
      </c>
    </row>
    <row r="1525" spans="1:29" s="80" customFormat="1" ht="23.1" customHeight="1">
      <c r="A1525" s="80" t="s">
        <v>1385</v>
      </c>
      <c r="B1525" s="80" t="s">
        <v>26</v>
      </c>
      <c r="C1525" s="80" t="s">
        <v>27</v>
      </c>
      <c r="D1525" s="82" t="s">
        <v>28</v>
      </c>
      <c r="E1525" s="80" t="s">
        <v>28</v>
      </c>
      <c r="F1525" s="80" t="s">
        <v>111</v>
      </c>
      <c r="G1525" s="80" t="s">
        <v>8153</v>
      </c>
      <c r="H1525" s="80" t="s">
        <v>8157</v>
      </c>
      <c r="I1525" s="80" t="s">
        <v>8158</v>
      </c>
      <c r="J1525" s="80">
        <v>30</v>
      </c>
      <c r="K1525" s="80">
        <v>1</v>
      </c>
      <c r="L1525" s="80">
        <v>2019</v>
      </c>
      <c r="M1525" s="76">
        <f t="shared" si="23"/>
        <v>43495</v>
      </c>
      <c r="N1525" s="80" t="s">
        <v>3466</v>
      </c>
      <c r="O1525" s="80">
        <v>19</v>
      </c>
      <c r="P1525" s="82" t="s">
        <v>4506</v>
      </c>
      <c r="Q1525" s="82" t="s">
        <v>4456</v>
      </c>
      <c r="R1525" s="82" t="s">
        <v>4507</v>
      </c>
      <c r="S1525" s="82" t="s">
        <v>4508</v>
      </c>
      <c r="T1525" s="82" t="s">
        <v>4456</v>
      </c>
      <c r="U1525" s="82" t="s">
        <v>4457</v>
      </c>
      <c r="V1525" s="82" t="s">
        <v>4457</v>
      </c>
      <c r="W1525" s="82" t="s">
        <v>173</v>
      </c>
      <c r="X1525" s="82" t="s">
        <v>4514</v>
      </c>
      <c r="Y1525" s="82" t="s">
        <v>4456</v>
      </c>
      <c r="Z1525" s="80" t="str">
        <f>IF(OR(R:R="",S:S=""),"Missing",IF(OR(S:S="Both EC and Condoms",S:S="Condom",S:S="EC"),"Yes",IF(AND(R:R&lt;&gt;"0: No Method",R:R&lt;&gt;"6: EC",R:R&lt;&gt;"5: Condoms"),"Yes","No")))</f>
        <v>No</v>
      </c>
      <c r="AA15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25" s="80" t="str">
        <f>IF(W:W="Pregnant","Pregnant",IF(AND(Z:Z="No",AA:AA="Yes"),"Adopter",IF(Z:Z="Yes","Continuing User",IF(AND(Z:Z="No",AA:AA="No"),"Non-user","Missing"))))</f>
        <v>Adopter</v>
      </c>
      <c r="AC1525" s="80">
        <f>VLOOKUP(N1525,Registration!O:P,2,FALSE)</f>
        <v>19</v>
      </c>
    </row>
    <row r="1526" spans="1:29" s="80" customFormat="1" ht="23.1" customHeight="1">
      <c r="A1526" s="80" t="s">
        <v>1385</v>
      </c>
      <c r="B1526" s="80" t="s">
        <v>26</v>
      </c>
      <c r="C1526" s="80" t="s">
        <v>27</v>
      </c>
      <c r="D1526" s="82" t="s">
        <v>28</v>
      </c>
      <c r="E1526" s="80" t="s">
        <v>28</v>
      </c>
      <c r="F1526" s="80" t="s">
        <v>111</v>
      </c>
      <c r="G1526" s="80" t="s">
        <v>8153</v>
      </c>
      <c r="H1526" s="80" t="s">
        <v>8157</v>
      </c>
      <c r="I1526" s="80" t="s">
        <v>8158</v>
      </c>
      <c r="J1526" s="80">
        <v>30</v>
      </c>
      <c r="K1526" s="80">
        <v>1</v>
      </c>
      <c r="L1526" s="80">
        <v>2019</v>
      </c>
      <c r="M1526" s="76">
        <f t="shared" si="23"/>
        <v>43495</v>
      </c>
      <c r="N1526" s="80" t="s">
        <v>3468</v>
      </c>
      <c r="O1526" s="80">
        <v>19</v>
      </c>
      <c r="P1526" s="82" t="s">
        <v>4506</v>
      </c>
      <c r="Q1526" s="82" t="s">
        <v>4456</v>
      </c>
      <c r="R1526" s="82" t="s">
        <v>4507</v>
      </c>
      <c r="S1526" s="82" t="s">
        <v>4508</v>
      </c>
      <c r="T1526" s="82" t="s">
        <v>4456</v>
      </c>
      <c r="U1526" s="82" t="s">
        <v>4457</v>
      </c>
      <c r="V1526" s="82" t="s">
        <v>4457</v>
      </c>
      <c r="W1526" s="82" t="s">
        <v>173</v>
      </c>
      <c r="X1526" s="82" t="s">
        <v>4522</v>
      </c>
      <c r="Y1526" s="82" t="s">
        <v>4456</v>
      </c>
      <c r="Z1526" s="80" t="str">
        <f>IF(OR(R:R="",S:S=""),"Missing",IF(OR(S:S="Both EC and Condoms",S:S="Condom",S:S="EC"),"Yes",IF(AND(R:R&lt;&gt;"0: No Method",R:R&lt;&gt;"6: EC",R:R&lt;&gt;"5: Condoms"),"Yes","No")))</f>
        <v>No</v>
      </c>
      <c r="AA15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26" s="80" t="str">
        <f>IF(W:W="Pregnant","Pregnant",IF(AND(Z:Z="No",AA:AA="Yes"),"Adopter",IF(Z:Z="Yes","Continuing User",IF(AND(Z:Z="No",AA:AA="No"),"Non-user","Missing"))))</f>
        <v>Adopter</v>
      </c>
      <c r="AC1526" s="80">
        <f>VLOOKUP(N1526,Registration!O:P,2,FALSE)</f>
        <v>19</v>
      </c>
    </row>
    <row r="1527" spans="1:29" s="80" customFormat="1" ht="23.1" customHeight="1">
      <c r="A1527" s="80" t="s">
        <v>1385</v>
      </c>
      <c r="B1527" s="80" t="s">
        <v>26</v>
      </c>
      <c r="C1527" s="80" t="s">
        <v>27</v>
      </c>
      <c r="D1527" s="82" t="s">
        <v>28</v>
      </c>
      <c r="E1527" s="80" t="s">
        <v>28</v>
      </c>
      <c r="F1527" s="80" t="s">
        <v>111</v>
      </c>
      <c r="G1527" s="80" t="s">
        <v>8153</v>
      </c>
      <c r="H1527" s="80" t="s">
        <v>8157</v>
      </c>
      <c r="I1527" s="80" t="s">
        <v>8158</v>
      </c>
      <c r="J1527" s="80">
        <v>30</v>
      </c>
      <c r="K1527" s="80">
        <v>1</v>
      </c>
      <c r="L1527" s="80">
        <v>2019</v>
      </c>
      <c r="M1527" s="76">
        <f t="shared" si="23"/>
        <v>43495</v>
      </c>
      <c r="N1527" s="80" t="s">
        <v>3480</v>
      </c>
      <c r="O1527" s="80">
        <v>15</v>
      </c>
      <c r="P1527" s="82" t="s">
        <v>4506</v>
      </c>
      <c r="Q1527" s="82" t="s">
        <v>4456</v>
      </c>
      <c r="R1527" s="82" t="s">
        <v>4507</v>
      </c>
      <c r="S1527" s="82" t="s">
        <v>4508</v>
      </c>
      <c r="T1527" s="82" t="s">
        <v>4457</v>
      </c>
      <c r="U1527" s="82" t="s">
        <v>4457</v>
      </c>
      <c r="V1527" s="82" t="s">
        <v>4457</v>
      </c>
      <c r="W1527" s="82" t="s">
        <v>173</v>
      </c>
      <c r="X1527" s="82" t="s">
        <v>4507</v>
      </c>
      <c r="Y1527" s="82" t="s">
        <v>4457</v>
      </c>
      <c r="Z1527" s="80" t="str">
        <f>IF(OR(R:R="",S:S=""),"Missing",IF(OR(S:S="Both EC and Condoms",S:S="Condom",S:S="EC"),"Yes",IF(AND(R:R&lt;&gt;"0: No Method",R:R&lt;&gt;"6: EC",R:R&lt;&gt;"5: Condoms"),"Yes","No")))</f>
        <v>No</v>
      </c>
      <c r="AA15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27" s="80" t="s">
        <v>4509</v>
      </c>
      <c r="AC1527" s="80">
        <f>VLOOKUP(N1527,Registration!O:P,2,FALSE)</f>
        <v>15</v>
      </c>
    </row>
    <row r="1528" spans="1:29" s="80" customFormat="1" ht="23.1" customHeight="1">
      <c r="A1528" s="80" t="s">
        <v>1385</v>
      </c>
      <c r="B1528" s="80" t="s">
        <v>26</v>
      </c>
      <c r="C1528" s="80" t="s">
        <v>27</v>
      </c>
      <c r="D1528" s="82" t="s">
        <v>28</v>
      </c>
      <c r="E1528" s="80" t="s">
        <v>28</v>
      </c>
      <c r="F1528" s="80" t="s">
        <v>111</v>
      </c>
      <c r="G1528" s="80" t="s">
        <v>8153</v>
      </c>
      <c r="H1528" s="80" t="s">
        <v>8157</v>
      </c>
      <c r="I1528" s="80" t="s">
        <v>8158</v>
      </c>
      <c r="J1528" s="80">
        <v>30</v>
      </c>
      <c r="K1528" s="80">
        <v>1</v>
      </c>
      <c r="L1528" s="80">
        <v>2019</v>
      </c>
      <c r="M1528" s="76">
        <f t="shared" si="23"/>
        <v>43495</v>
      </c>
      <c r="N1528" s="80" t="s">
        <v>3478</v>
      </c>
      <c r="O1528" s="80">
        <v>19</v>
      </c>
      <c r="P1528" s="82" t="s">
        <v>4506</v>
      </c>
      <c r="Q1528" s="82" t="s">
        <v>4456</v>
      </c>
      <c r="R1528" s="82" t="s">
        <v>4507</v>
      </c>
      <c r="S1528" s="82" t="s">
        <v>4508</v>
      </c>
      <c r="T1528" s="82" t="s">
        <v>4456</v>
      </c>
      <c r="U1528" s="82" t="s">
        <v>4457</v>
      </c>
      <c r="V1528" s="82" t="s">
        <v>4457</v>
      </c>
      <c r="W1528" s="82" t="s">
        <v>173</v>
      </c>
      <c r="X1528" s="82" t="s">
        <v>4514</v>
      </c>
      <c r="Y1528" s="82" t="s">
        <v>4457</v>
      </c>
      <c r="Z1528" s="80" t="str">
        <f>IF(OR(R:R="",S:S=""),"Missing",IF(OR(S:S="Both EC and Condoms",S:S="Condom",S:S="EC"),"Yes",IF(AND(R:R&lt;&gt;"0: No Method",R:R&lt;&gt;"6: EC",R:R&lt;&gt;"5: Condoms"),"Yes","No")))</f>
        <v>No</v>
      </c>
      <c r="AA15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28" s="80" t="str">
        <f>IF(W:W="Pregnant","Pregnant",IF(AND(Z:Z="No",AA:AA="Yes"),"Adopter",IF(Z:Z="Yes","Continuing User",IF(AND(Z:Z="No",AA:AA="No"),"Non-user","Missing"))))</f>
        <v>Adopter</v>
      </c>
      <c r="AC1528" s="80">
        <f>VLOOKUP(N1528,Registration!O:P,2,FALSE)</f>
        <v>19</v>
      </c>
    </row>
    <row r="1529" spans="1:29" s="80" customFormat="1" ht="23.1" customHeight="1">
      <c r="A1529" s="80" t="s">
        <v>1385</v>
      </c>
      <c r="B1529" s="80" t="s">
        <v>26</v>
      </c>
      <c r="C1529" s="80" t="s">
        <v>27</v>
      </c>
      <c r="D1529" s="82" t="s">
        <v>28</v>
      </c>
      <c r="E1529" s="80" t="s">
        <v>28</v>
      </c>
      <c r="F1529" s="80" t="s">
        <v>111</v>
      </c>
      <c r="G1529" s="80" t="s">
        <v>8153</v>
      </c>
      <c r="H1529" s="80" t="s">
        <v>8157</v>
      </c>
      <c r="I1529" s="80" t="s">
        <v>8158</v>
      </c>
      <c r="J1529" s="80">
        <v>30</v>
      </c>
      <c r="K1529" s="80">
        <v>1</v>
      </c>
      <c r="L1529" s="80">
        <v>2019</v>
      </c>
      <c r="M1529" s="76">
        <f t="shared" si="23"/>
        <v>43495</v>
      </c>
      <c r="N1529" s="80" t="s">
        <v>3476</v>
      </c>
      <c r="O1529" s="80">
        <v>17</v>
      </c>
      <c r="P1529" s="82" t="s">
        <v>4506</v>
      </c>
      <c r="Q1529" s="82" t="s">
        <v>4456</v>
      </c>
      <c r="R1529" s="82" t="s">
        <v>4507</v>
      </c>
      <c r="S1529" s="82" t="s">
        <v>4508</v>
      </c>
      <c r="T1529" s="82" t="s">
        <v>4456</v>
      </c>
      <c r="U1529" s="82" t="s">
        <v>4457</v>
      </c>
      <c r="V1529" s="82" t="s">
        <v>4457</v>
      </c>
      <c r="W1529" s="82" t="s">
        <v>173</v>
      </c>
      <c r="X1529" s="80" t="s">
        <v>4518</v>
      </c>
      <c r="Y1529" s="82" t="s">
        <v>4457</v>
      </c>
      <c r="Z1529" s="80" t="str">
        <f>IF(OR(R:R="",S:S=""),"Missing",IF(OR(S:S="Both EC and Condoms",S:S="Condom",S:S="EC"),"Yes",IF(AND(R:R&lt;&gt;"0: No Method",R:R&lt;&gt;"6: EC",R:R&lt;&gt;"5: Condoms"),"Yes","No")))</f>
        <v>No</v>
      </c>
      <c r="AA15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29" s="80" t="str">
        <f>IF(W:W="Pregnant","Pregnant",IF(AND(Z:Z="No",AA:AA="Yes"),"Adopter",IF(Z:Z="Yes","Continuing User",IF(AND(Z:Z="No",AA:AA="No"),"Non-user","Missing"))))</f>
        <v>Adopter</v>
      </c>
      <c r="AC1529" s="80">
        <f>VLOOKUP(N1529,Registration!O:P,2,FALSE)</f>
        <v>17</v>
      </c>
    </row>
    <row r="1530" spans="1:29" s="80" customFormat="1" ht="23.1" customHeight="1">
      <c r="A1530" s="80" t="s">
        <v>1385</v>
      </c>
      <c r="B1530" s="80" t="s">
        <v>26</v>
      </c>
      <c r="C1530" s="80" t="s">
        <v>27</v>
      </c>
      <c r="D1530" s="82" t="s">
        <v>28</v>
      </c>
      <c r="E1530" s="80" t="s">
        <v>28</v>
      </c>
      <c r="F1530" s="80" t="s">
        <v>111</v>
      </c>
      <c r="G1530" s="80" t="s">
        <v>8153</v>
      </c>
      <c r="H1530" s="80" t="s">
        <v>8157</v>
      </c>
      <c r="I1530" s="80" t="s">
        <v>8158</v>
      </c>
      <c r="J1530" s="80">
        <v>30</v>
      </c>
      <c r="K1530" s="80">
        <v>1</v>
      </c>
      <c r="L1530" s="80">
        <v>2019</v>
      </c>
      <c r="M1530" s="76">
        <f t="shared" si="23"/>
        <v>43495</v>
      </c>
      <c r="N1530" s="80" t="s">
        <v>3474</v>
      </c>
      <c r="O1530" s="80">
        <v>18</v>
      </c>
      <c r="P1530" s="82" t="s">
        <v>4506</v>
      </c>
      <c r="Q1530" s="82" t="s">
        <v>4456</v>
      </c>
      <c r="R1530" s="82" t="s">
        <v>4507</v>
      </c>
      <c r="S1530" s="82" t="s">
        <v>4508</v>
      </c>
      <c r="T1530" s="82" t="s">
        <v>4456</v>
      </c>
      <c r="U1530" s="82" t="s">
        <v>4457</v>
      </c>
      <c r="V1530" s="82" t="s">
        <v>4457</v>
      </c>
      <c r="W1530" s="82" t="s">
        <v>173</v>
      </c>
      <c r="X1530" s="82" t="s">
        <v>4516</v>
      </c>
      <c r="Y1530" s="82" t="s">
        <v>4456</v>
      </c>
      <c r="Z1530" s="80" t="str">
        <f>IF(OR(R:R="",S:S=""),"Missing",IF(OR(S:S="Both EC and Condoms",S:S="Condom",S:S="EC"),"Yes",IF(AND(R:R&lt;&gt;"0: No Method",R:R&lt;&gt;"6: EC",R:R&lt;&gt;"5: Condoms"),"Yes","No")))</f>
        <v>No</v>
      </c>
      <c r="AA15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30" s="80" t="str">
        <f>IF(W:W="Pregnant","Pregnant",IF(AND(Z:Z="No",AA:AA="Yes"),"Adopter",IF(Z:Z="Yes","Continuing User",IF(AND(Z:Z="No",AA:AA="No"),"Non-user","Missing"))))</f>
        <v>Adopter</v>
      </c>
      <c r="AC1530" s="80">
        <f>VLOOKUP(N1530,Registration!O:P,2,FALSE)</f>
        <v>18</v>
      </c>
    </row>
    <row r="1531" spans="1:29" s="80" customFormat="1" ht="23.1" customHeight="1">
      <c r="A1531" s="80" t="s">
        <v>1385</v>
      </c>
      <c r="B1531" s="80" t="s">
        <v>26</v>
      </c>
      <c r="C1531" s="80" t="s">
        <v>27</v>
      </c>
      <c r="D1531" s="82" t="s">
        <v>28</v>
      </c>
      <c r="E1531" s="80" t="s">
        <v>28</v>
      </c>
      <c r="F1531" s="80" t="s">
        <v>111</v>
      </c>
      <c r="G1531" s="80" t="s">
        <v>8153</v>
      </c>
      <c r="H1531" s="80" t="s">
        <v>8157</v>
      </c>
      <c r="I1531" s="80" t="s">
        <v>8158</v>
      </c>
      <c r="J1531" s="80">
        <v>30</v>
      </c>
      <c r="K1531" s="80">
        <v>1</v>
      </c>
      <c r="L1531" s="80">
        <v>2019</v>
      </c>
      <c r="M1531" s="76">
        <f t="shared" si="23"/>
        <v>43495</v>
      </c>
      <c r="N1531" s="80" t="s">
        <v>3488</v>
      </c>
      <c r="O1531" s="80">
        <v>17</v>
      </c>
      <c r="P1531" s="82" t="s">
        <v>4506</v>
      </c>
      <c r="Q1531" s="82" t="s">
        <v>4456</v>
      </c>
      <c r="R1531" s="82" t="s">
        <v>4507</v>
      </c>
      <c r="S1531" s="82" t="s">
        <v>4508</v>
      </c>
      <c r="T1531" s="82" t="s">
        <v>4456</v>
      </c>
      <c r="U1531" s="82" t="s">
        <v>4457</v>
      </c>
      <c r="V1531" s="82" t="s">
        <v>4457</v>
      </c>
      <c r="W1531" s="82" t="s">
        <v>173</v>
      </c>
      <c r="X1531" s="82" t="s">
        <v>4514</v>
      </c>
      <c r="Y1531" s="82" t="s">
        <v>4457</v>
      </c>
      <c r="Z1531" s="80" t="str">
        <f>IF(OR(R:R="",S:S=""),"Missing",IF(OR(S:S="Both EC and Condoms",S:S="Condom",S:S="EC"),"Yes",IF(AND(R:R&lt;&gt;"0: No Method",R:R&lt;&gt;"6: EC",R:R&lt;&gt;"5: Condoms"),"Yes","No")))</f>
        <v>No</v>
      </c>
      <c r="AA15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31" s="80" t="str">
        <f>IF(W:W="Pregnant","Pregnant",IF(AND(Z:Z="No",AA:AA="Yes"),"Adopter",IF(Z:Z="Yes","Continuing User",IF(AND(Z:Z="No",AA:AA="No"),"Non-user","Missing"))))</f>
        <v>Adopter</v>
      </c>
      <c r="AC1531" s="80">
        <f>VLOOKUP(N1531,Registration!O:P,2,FALSE)</f>
        <v>17</v>
      </c>
    </row>
    <row r="1532" spans="1:29" s="80" customFormat="1" ht="23.1" customHeight="1">
      <c r="A1532" s="80" t="s">
        <v>1385</v>
      </c>
      <c r="B1532" s="80" t="s">
        <v>26</v>
      </c>
      <c r="C1532" s="80" t="s">
        <v>27</v>
      </c>
      <c r="D1532" s="82" t="s">
        <v>28</v>
      </c>
      <c r="E1532" s="80" t="s">
        <v>28</v>
      </c>
      <c r="F1532" s="80" t="s">
        <v>111</v>
      </c>
      <c r="G1532" s="80" t="s">
        <v>8153</v>
      </c>
      <c r="H1532" s="80" t="s">
        <v>8157</v>
      </c>
      <c r="I1532" s="80" t="s">
        <v>8158</v>
      </c>
      <c r="J1532" s="80">
        <v>30</v>
      </c>
      <c r="K1532" s="80">
        <v>1</v>
      </c>
      <c r="L1532" s="80">
        <v>2019</v>
      </c>
      <c r="M1532" s="76">
        <f t="shared" si="23"/>
        <v>43495</v>
      </c>
      <c r="N1532" s="80" t="s">
        <v>3490</v>
      </c>
      <c r="O1532" s="80">
        <v>16</v>
      </c>
      <c r="P1532" s="82" t="s">
        <v>4506</v>
      </c>
      <c r="Q1532" s="82" t="s">
        <v>4456</v>
      </c>
      <c r="R1532" s="82" t="s">
        <v>4507</v>
      </c>
      <c r="S1532" s="82" t="s">
        <v>4508</v>
      </c>
      <c r="T1532" s="82" t="s">
        <v>4457</v>
      </c>
      <c r="U1532" s="82" t="s">
        <v>4457</v>
      </c>
      <c r="V1532" s="82" t="s">
        <v>4457</v>
      </c>
      <c r="W1532" s="82" t="s">
        <v>173</v>
      </c>
      <c r="X1532" s="82" t="s">
        <v>4507</v>
      </c>
      <c r="Y1532" s="82" t="s">
        <v>4457</v>
      </c>
      <c r="Z1532" s="80" t="str">
        <f>IF(OR(R:R="",S:S=""),"Missing",IF(OR(S:S="Both EC and Condoms",S:S="Condom",S:S="EC"),"Yes",IF(AND(R:R&lt;&gt;"0: No Method",R:R&lt;&gt;"6: EC",R:R&lt;&gt;"5: Condoms"),"Yes","No")))</f>
        <v>No</v>
      </c>
      <c r="AA15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32" s="80" t="s">
        <v>4509</v>
      </c>
      <c r="AC1532" s="80">
        <f>VLOOKUP(N1532,Registration!O:P,2,FALSE)</f>
        <v>16</v>
      </c>
    </row>
    <row r="1533" spans="1:29" s="80" customFormat="1" ht="23.1" customHeight="1">
      <c r="A1533" s="80" t="s">
        <v>1385</v>
      </c>
      <c r="B1533" s="80" t="s">
        <v>26</v>
      </c>
      <c r="C1533" s="80" t="s">
        <v>27</v>
      </c>
      <c r="D1533" s="82" t="s">
        <v>28</v>
      </c>
      <c r="E1533" s="80" t="s">
        <v>28</v>
      </c>
      <c r="F1533" s="80" t="s">
        <v>111</v>
      </c>
      <c r="G1533" s="80" t="s">
        <v>8153</v>
      </c>
      <c r="H1533" s="80" t="s">
        <v>8157</v>
      </c>
      <c r="I1533" s="80" t="s">
        <v>8158</v>
      </c>
      <c r="J1533" s="80">
        <v>30</v>
      </c>
      <c r="K1533" s="80">
        <v>1</v>
      </c>
      <c r="L1533" s="80">
        <v>2019</v>
      </c>
      <c r="M1533" s="76">
        <f t="shared" si="23"/>
        <v>43495</v>
      </c>
      <c r="N1533" s="80" t="s">
        <v>3494</v>
      </c>
      <c r="O1533" s="80">
        <v>18</v>
      </c>
      <c r="P1533" s="82" t="s">
        <v>4506</v>
      </c>
      <c r="Q1533" s="82" t="s">
        <v>4456</v>
      </c>
      <c r="R1533" s="82" t="s">
        <v>4507</v>
      </c>
      <c r="S1533" s="82" t="s">
        <v>4508</v>
      </c>
      <c r="T1533" s="82" t="s">
        <v>4456</v>
      </c>
      <c r="U1533" s="82" t="s">
        <v>4457</v>
      </c>
      <c r="V1533" s="82" t="s">
        <v>4457</v>
      </c>
      <c r="W1533" s="82" t="s">
        <v>173</v>
      </c>
      <c r="X1533" s="80" t="s">
        <v>4527</v>
      </c>
      <c r="Y1533" s="82" t="s">
        <v>4456</v>
      </c>
      <c r="Z1533" s="80" t="str">
        <f>IF(OR(R:R="",S:S=""),"Missing",IF(OR(S:S="Both EC and Condoms",S:S="Condom",S:S="EC"),"Yes",IF(AND(R:R&lt;&gt;"0: No Method",R:R&lt;&gt;"6: EC",R:R&lt;&gt;"5: Condoms"),"Yes","No")))</f>
        <v>No</v>
      </c>
      <c r="AA15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33" s="80" t="str">
        <f>IF(W:W="Pregnant","Pregnant",IF(AND(Z:Z="No",AA:AA="Yes"),"Adopter",IF(Z:Z="Yes","Continuing User",IF(AND(Z:Z="No",AA:AA="No"),"Non-user","Missing"))))</f>
        <v>Adopter</v>
      </c>
      <c r="AC1533" s="80">
        <f>VLOOKUP(N1533,Registration!O:P,2,FALSE)</f>
        <v>18</v>
      </c>
    </row>
    <row r="1534" spans="1:29" s="80" customFormat="1" ht="23.1" customHeight="1">
      <c r="A1534" s="80" t="s">
        <v>1385</v>
      </c>
      <c r="B1534" s="80" t="s">
        <v>26</v>
      </c>
      <c r="C1534" s="80" t="s">
        <v>27</v>
      </c>
      <c r="D1534" s="82" t="s">
        <v>28</v>
      </c>
      <c r="E1534" s="80" t="s">
        <v>28</v>
      </c>
      <c r="F1534" s="80" t="s">
        <v>111</v>
      </c>
      <c r="G1534" s="80" t="s">
        <v>8153</v>
      </c>
      <c r="H1534" s="80" t="s">
        <v>8157</v>
      </c>
      <c r="I1534" s="80" t="s">
        <v>8158</v>
      </c>
      <c r="J1534" s="80">
        <v>30</v>
      </c>
      <c r="K1534" s="80">
        <v>1</v>
      </c>
      <c r="L1534" s="80">
        <v>2019</v>
      </c>
      <c r="M1534" s="76">
        <f t="shared" si="23"/>
        <v>43495</v>
      </c>
      <c r="N1534" s="80" t="s">
        <v>3502</v>
      </c>
      <c r="O1534" s="80">
        <v>16</v>
      </c>
      <c r="P1534" s="82" t="s">
        <v>4506</v>
      </c>
      <c r="Q1534" s="82" t="s">
        <v>4456</v>
      </c>
      <c r="R1534" s="82" t="s">
        <v>4507</v>
      </c>
      <c r="S1534" s="82" t="s">
        <v>4508</v>
      </c>
      <c r="T1534" s="82" t="s">
        <v>4457</v>
      </c>
      <c r="U1534" s="82" t="s">
        <v>4457</v>
      </c>
      <c r="V1534" s="82" t="s">
        <v>4457</v>
      </c>
      <c r="W1534" s="82" t="s">
        <v>173</v>
      </c>
      <c r="X1534" s="82" t="s">
        <v>4507</v>
      </c>
      <c r="Y1534" s="82" t="s">
        <v>4457</v>
      </c>
      <c r="Z1534" s="80" t="str">
        <f>IF(OR(R:R="",S:S=""),"Missing",IF(OR(S:S="Both EC and Condoms",S:S="Condom",S:S="EC"),"Yes",IF(AND(R:R&lt;&gt;"0: No Method",R:R&lt;&gt;"6: EC",R:R&lt;&gt;"5: Condoms"),"Yes","No")))</f>
        <v>No</v>
      </c>
      <c r="AA15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34" s="80" t="s">
        <v>4509</v>
      </c>
      <c r="AC1534" s="80">
        <f>VLOOKUP(N1534,Registration!O:P,2,FALSE)</f>
        <v>16</v>
      </c>
    </row>
    <row r="1535" spans="1:29" s="80" customFormat="1" ht="23.1" customHeight="1">
      <c r="A1535" s="80" t="s">
        <v>1385</v>
      </c>
      <c r="B1535" s="80" t="s">
        <v>26</v>
      </c>
      <c r="C1535" s="80" t="s">
        <v>27</v>
      </c>
      <c r="D1535" s="82" t="s">
        <v>28</v>
      </c>
      <c r="E1535" s="80" t="s">
        <v>28</v>
      </c>
      <c r="F1535" s="80" t="s">
        <v>111</v>
      </c>
      <c r="G1535" s="80" t="s">
        <v>8153</v>
      </c>
      <c r="H1535" s="80" t="s">
        <v>8157</v>
      </c>
      <c r="I1535" s="80" t="s">
        <v>8158</v>
      </c>
      <c r="J1535" s="80">
        <v>30</v>
      </c>
      <c r="K1535" s="80">
        <v>1</v>
      </c>
      <c r="L1535" s="80">
        <v>2019</v>
      </c>
      <c r="M1535" s="76">
        <f t="shared" si="23"/>
        <v>43495</v>
      </c>
      <c r="N1535" s="80" t="s">
        <v>3500</v>
      </c>
      <c r="O1535" s="80">
        <v>19</v>
      </c>
      <c r="P1535" s="82" t="s">
        <v>4506</v>
      </c>
      <c r="Q1535" s="82" t="s">
        <v>4456</v>
      </c>
      <c r="R1535" s="82" t="s">
        <v>4507</v>
      </c>
      <c r="S1535" s="82" t="s">
        <v>4508</v>
      </c>
      <c r="T1535" s="82" t="s">
        <v>4456</v>
      </c>
      <c r="U1535" s="82" t="s">
        <v>4457</v>
      </c>
      <c r="V1535" s="82" t="s">
        <v>4457</v>
      </c>
      <c r="W1535" s="82" t="s">
        <v>173</v>
      </c>
      <c r="X1535" s="82" t="s">
        <v>4514</v>
      </c>
      <c r="Y1535" s="82" t="s">
        <v>4456</v>
      </c>
      <c r="Z1535" s="80" t="str">
        <f>IF(OR(R:R="",S:S=""),"Missing",IF(OR(S:S="Both EC and Condoms",S:S="Condom",S:S="EC"),"Yes",IF(AND(R:R&lt;&gt;"0: No Method",R:R&lt;&gt;"6: EC",R:R&lt;&gt;"5: Condoms"),"Yes","No")))</f>
        <v>No</v>
      </c>
      <c r="AA15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35" s="80" t="str">
        <f>IF(W:W="Pregnant","Pregnant",IF(AND(Z:Z="No",AA:AA="Yes"),"Adopter",IF(Z:Z="Yes","Continuing User",IF(AND(Z:Z="No",AA:AA="No"),"Non-user","Missing"))))</f>
        <v>Adopter</v>
      </c>
      <c r="AC1535" s="80">
        <f>VLOOKUP(N1535,Registration!O:P,2,FALSE)</f>
        <v>19</v>
      </c>
    </row>
    <row r="1536" spans="1:29" s="80" customFormat="1" ht="23.1" customHeight="1">
      <c r="A1536" s="80" t="s">
        <v>1385</v>
      </c>
      <c r="B1536" s="80" t="s">
        <v>26</v>
      </c>
      <c r="C1536" s="80" t="s">
        <v>27</v>
      </c>
      <c r="D1536" s="82" t="s">
        <v>28</v>
      </c>
      <c r="E1536" s="80" t="s">
        <v>28</v>
      </c>
      <c r="F1536" s="80" t="s">
        <v>111</v>
      </c>
      <c r="G1536" s="80" t="s">
        <v>8153</v>
      </c>
      <c r="H1536" s="80" t="s">
        <v>8157</v>
      </c>
      <c r="I1536" s="80" t="s">
        <v>8158</v>
      </c>
      <c r="J1536" s="80">
        <v>30</v>
      </c>
      <c r="K1536" s="80">
        <v>1</v>
      </c>
      <c r="L1536" s="80">
        <v>2019</v>
      </c>
      <c r="M1536" s="76">
        <f t="shared" si="23"/>
        <v>43495</v>
      </c>
      <c r="N1536" s="80" t="s">
        <v>3496</v>
      </c>
      <c r="O1536" s="80">
        <v>16</v>
      </c>
      <c r="P1536" s="82" t="s">
        <v>4506</v>
      </c>
      <c r="Q1536" s="82" t="s">
        <v>4456</v>
      </c>
      <c r="R1536" s="82" t="s">
        <v>4507</v>
      </c>
      <c r="S1536" s="82" t="s">
        <v>4508</v>
      </c>
      <c r="T1536" s="82" t="s">
        <v>4456</v>
      </c>
      <c r="U1536" s="82" t="s">
        <v>4457</v>
      </c>
      <c r="V1536" s="82" t="s">
        <v>4457</v>
      </c>
      <c r="W1536" s="82" t="s">
        <v>173</v>
      </c>
      <c r="X1536" s="82" t="s">
        <v>4517</v>
      </c>
      <c r="Y1536" s="82" t="s">
        <v>4457</v>
      </c>
      <c r="Z1536" s="80" t="str">
        <f>IF(OR(R:R="",S:S=""),"Missing",IF(OR(S:S="Both EC and Condoms",S:S="Condom",S:S="EC"),"Yes",IF(AND(R:R&lt;&gt;"0: No Method",R:R&lt;&gt;"6: EC",R:R&lt;&gt;"5: Condoms"),"Yes","No")))</f>
        <v>No</v>
      </c>
      <c r="AA15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36" s="80" t="str">
        <f>IF(W:W="Pregnant","Pregnant",IF(AND(Z:Z="No",AA:AA="Yes"),"Adopter",IF(Z:Z="Yes","Continuing User",IF(AND(Z:Z="No",AA:AA="No"),"Non-user","Missing"))))</f>
        <v>Adopter</v>
      </c>
      <c r="AC1536" s="80">
        <f>VLOOKUP(N1536,Registration!O:P,2,FALSE)</f>
        <v>16</v>
      </c>
    </row>
    <row r="1537" spans="1:29" s="80" customFormat="1" ht="23.1" customHeight="1">
      <c r="A1537" s="80" t="s">
        <v>1385</v>
      </c>
      <c r="B1537" s="80" t="s">
        <v>26</v>
      </c>
      <c r="C1537" s="80" t="s">
        <v>27</v>
      </c>
      <c r="D1537" s="82" t="s">
        <v>28</v>
      </c>
      <c r="E1537" s="80" t="s">
        <v>28</v>
      </c>
      <c r="F1537" s="80" t="s">
        <v>111</v>
      </c>
      <c r="G1537" s="80" t="s">
        <v>8153</v>
      </c>
      <c r="H1537" s="80" t="s">
        <v>8157</v>
      </c>
      <c r="I1537" s="80" t="s">
        <v>8158</v>
      </c>
      <c r="J1537" s="80">
        <v>30</v>
      </c>
      <c r="K1537" s="80">
        <v>1</v>
      </c>
      <c r="L1537" s="80">
        <v>2019</v>
      </c>
      <c r="M1537" s="76">
        <f t="shared" si="23"/>
        <v>43495</v>
      </c>
      <c r="N1537" s="80" t="s">
        <v>3504</v>
      </c>
      <c r="O1537" s="80">
        <v>19</v>
      </c>
      <c r="P1537" s="82" t="s">
        <v>4506</v>
      </c>
      <c r="Q1537" s="82" t="s">
        <v>4456</v>
      </c>
      <c r="R1537" s="82" t="s">
        <v>4507</v>
      </c>
      <c r="S1537" s="82" t="s">
        <v>4508</v>
      </c>
      <c r="T1537" s="82" t="s">
        <v>4456</v>
      </c>
      <c r="U1537" s="82" t="s">
        <v>4457</v>
      </c>
      <c r="V1537" s="82" t="s">
        <v>4457</v>
      </c>
      <c r="W1537" s="82" t="s">
        <v>173</v>
      </c>
      <c r="X1537" s="82" t="s">
        <v>4521</v>
      </c>
      <c r="Y1537" s="82" t="s">
        <v>4456</v>
      </c>
      <c r="Z1537" s="80" t="str">
        <f>IF(OR(R:R="",S:S=""),"Missing",IF(OR(S:S="Both EC and Condoms",S:S="Condom",S:S="EC"),"Yes",IF(AND(R:R&lt;&gt;"0: No Method",R:R&lt;&gt;"6: EC",R:R&lt;&gt;"5: Condoms"),"Yes","No")))</f>
        <v>No</v>
      </c>
      <c r="AA15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37" s="80" t="str">
        <f>IF(W:W="Pregnant","Pregnant",IF(AND(Z:Z="No",AA:AA="Yes"),"Adopter",IF(Z:Z="Yes","Continuing User",IF(AND(Z:Z="No",AA:AA="No"),"Non-user","Missing"))))</f>
        <v>Adopter</v>
      </c>
      <c r="AC1537" s="80">
        <f>VLOOKUP(N1537,Registration!O:P,2,FALSE)</f>
        <v>19</v>
      </c>
    </row>
    <row r="1538" spans="1:29" s="80" customFormat="1" ht="23.1" customHeight="1">
      <c r="A1538" s="80" t="s">
        <v>1385</v>
      </c>
      <c r="B1538" s="80" t="s">
        <v>26</v>
      </c>
      <c r="C1538" s="80" t="s">
        <v>27</v>
      </c>
      <c r="D1538" s="82" t="s">
        <v>28</v>
      </c>
      <c r="E1538" s="80" t="s">
        <v>28</v>
      </c>
      <c r="F1538" s="80" t="s">
        <v>111</v>
      </c>
      <c r="G1538" s="80" t="s">
        <v>8153</v>
      </c>
      <c r="H1538" s="80" t="s">
        <v>8157</v>
      </c>
      <c r="I1538" s="80" t="s">
        <v>8158</v>
      </c>
      <c r="J1538" s="80">
        <v>30</v>
      </c>
      <c r="K1538" s="80">
        <v>1</v>
      </c>
      <c r="L1538" s="80">
        <v>2019</v>
      </c>
      <c r="M1538" s="76">
        <f t="shared" ref="M1538:M1601" si="24">DATE(L1538,K1538,J1538)</f>
        <v>43495</v>
      </c>
      <c r="N1538" s="80" t="s">
        <v>3506</v>
      </c>
      <c r="O1538" s="80">
        <v>17</v>
      </c>
      <c r="P1538" s="82" t="s">
        <v>4506</v>
      </c>
      <c r="Q1538" s="82" t="s">
        <v>4456</v>
      </c>
      <c r="R1538" s="82" t="s">
        <v>4507</v>
      </c>
      <c r="S1538" s="82" t="s">
        <v>4508</v>
      </c>
      <c r="T1538" s="82" t="s">
        <v>4457</v>
      </c>
      <c r="U1538" s="82" t="s">
        <v>4457</v>
      </c>
      <c r="V1538" s="82" t="s">
        <v>4457</v>
      </c>
      <c r="W1538" s="82" t="s">
        <v>173</v>
      </c>
      <c r="X1538" s="82" t="s">
        <v>4507</v>
      </c>
      <c r="Y1538" s="82" t="s">
        <v>4457</v>
      </c>
      <c r="Z1538" s="80" t="str">
        <f>IF(OR(R:R="",S:S=""),"Missing",IF(OR(S:S="Both EC and Condoms",S:S="Condom",S:S="EC"),"Yes",IF(AND(R:R&lt;&gt;"0: No Method",R:R&lt;&gt;"6: EC",R:R&lt;&gt;"5: Condoms"),"Yes","No")))</f>
        <v>No</v>
      </c>
      <c r="AA15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38" s="80" t="s">
        <v>4509</v>
      </c>
      <c r="AC1538" s="80">
        <f>VLOOKUP(N1538,Registration!O:P,2,FALSE)</f>
        <v>17</v>
      </c>
    </row>
    <row r="1539" spans="1:29" s="80" customFormat="1" ht="23.1" customHeight="1">
      <c r="A1539" s="80" t="s">
        <v>1385</v>
      </c>
      <c r="B1539" s="80" t="s">
        <v>26</v>
      </c>
      <c r="C1539" s="80" t="s">
        <v>27</v>
      </c>
      <c r="D1539" s="82" t="s">
        <v>28</v>
      </c>
      <c r="E1539" s="80" t="s">
        <v>28</v>
      </c>
      <c r="F1539" s="80" t="s">
        <v>111</v>
      </c>
      <c r="G1539" s="80" t="s">
        <v>8153</v>
      </c>
      <c r="H1539" s="80" t="s">
        <v>8157</v>
      </c>
      <c r="I1539" s="80" t="s">
        <v>8158</v>
      </c>
      <c r="J1539" s="80">
        <v>30</v>
      </c>
      <c r="K1539" s="80">
        <v>1</v>
      </c>
      <c r="L1539" s="80">
        <v>2019</v>
      </c>
      <c r="M1539" s="76">
        <f t="shared" si="24"/>
        <v>43495</v>
      </c>
      <c r="N1539" s="80" t="s">
        <v>3511</v>
      </c>
      <c r="O1539" s="80">
        <v>18</v>
      </c>
      <c r="P1539" s="82" t="s">
        <v>4506</v>
      </c>
      <c r="Q1539" s="82" t="s">
        <v>4456</v>
      </c>
      <c r="R1539" s="82" t="s">
        <v>4507</v>
      </c>
      <c r="S1539" s="82" t="s">
        <v>4508</v>
      </c>
      <c r="T1539" s="82" t="s">
        <v>4456</v>
      </c>
      <c r="U1539" s="82" t="s">
        <v>4457</v>
      </c>
      <c r="V1539" s="82" t="s">
        <v>4457</v>
      </c>
      <c r="W1539" s="82" t="s">
        <v>173</v>
      </c>
      <c r="X1539" s="80" t="s">
        <v>4518</v>
      </c>
      <c r="Y1539" s="82" t="s">
        <v>4457</v>
      </c>
      <c r="Z1539" s="80" t="str">
        <f>IF(OR(R:R="",S:S=""),"Missing",IF(OR(S:S="Both EC and Condoms",S:S="Condom",S:S="EC"),"Yes",IF(AND(R:R&lt;&gt;"0: No Method",R:R&lt;&gt;"6: EC",R:R&lt;&gt;"5: Condoms"),"Yes","No")))</f>
        <v>No</v>
      </c>
      <c r="AA15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39" s="80" t="str">
        <f>IF(W:W="Pregnant","Pregnant",IF(AND(Z:Z="No",AA:AA="Yes"),"Adopter",IF(Z:Z="Yes","Continuing User",IF(AND(Z:Z="No",AA:AA="No"),"Non-user","Missing"))))</f>
        <v>Adopter</v>
      </c>
      <c r="AC1539" s="80">
        <f>VLOOKUP(N1539,Registration!O:P,2,FALSE)</f>
        <v>18</v>
      </c>
    </row>
    <row r="1540" spans="1:29" s="80" customFormat="1" ht="23.1" customHeight="1">
      <c r="A1540" s="80" t="s">
        <v>1385</v>
      </c>
      <c r="B1540" s="80" t="s">
        <v>26</v>
      </c>
      <c r="C1540" s="80" t="s">
        <v>27</v>
      </c>
      <c r="D1540" s="82" t="s">
        <v>28</v>
      </c>
      <c r="E1540" s="80" t="s">
        <v>28</v>
      </c>
      <c r="F1540" s="80" t="s">
        <v>111</v>
      </c>
      <c r="G1540" s="80" t="s">
        <v>8153</v>
      </c>
      <c r="H1540" s="80" t="s">
        <v>8157</v>
      </c>
      <c r="I1540" s="80" t="s">
        <v>8158</v>
      </c>
      <c r="J1540" s="80">
        <v>30</v>
      </c>
      <c r="K1540" s="80">
        <v>1</v>
      </c>
      <c r="L1540" s="80">
        <v>2019</v>
      </c>
      <c r="M1540" s="76">
        <f t="shared" si="24"/>
        <v>43495</v>
      </c>
      <c r="N1540" s="80" t="s">
        <v>3507</v>
      </c>
      <c r="O1540" s="80">
        <v>16</v>
      </c>
      <c r="P1540" s="82" t="s">
        <v>4506</v>
      </c>
      <c r="Q1540" s="82" t="s">
        <v>4456</v>
      </c>
      <c r="R1540" s="82" t="s">
        <v>4507</v>
      </c>
      <c r="S1540" s="82" t="s">
        <v>4508</v>
      </c>
      <c r="T1540" s="82" t="s">
        <v>4456</v>
      </c>
      <c r="U1540" s="82" t="s">
        <v>4457</v>
      </c>
      <c r="V1540" s="82" t="s">
        <v>4457</v>
      </c>
      <c r="W1540" s="82" t="s">
        <v>173</v>
      </c>
      <c r="X1540" s="82" t="s">
        <v>4517</v>
      </c>
      <c r="Y1540" s="82" t="s">
        <v>4457</v>
      </c>
      <c r="Z1540" s="80" t="str">
        <f>IF(OR(R:R="",S:S=""),"Missing",IF(OR(S:S="Both EC and Condoms",S:S="Condom",S:S="EC"),"Yes",IF(AND(R:R&lt;&gt;"0: No Method",R:R&lt;&gt;"6: EC",R:R&lt;&gt;"5: Condoms"),"Yes","No")))</f>
        <v>No</v>
      </c>
      <c r="AA15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40" s="80" t="str">
        <f>IF(W:W="Pregnant","Pregnant",IF(AND(Z:Z="No",AA:AA="Yes"),"Adopter",IF(Z:Z="Yes","Continuing User",IF(AND(Z:Z="No",AA:AA="No"),"Non-user","Missing"))))</f>
        <v>Adopter</v>
      </c>
      <c r="AC1540" s="80">
        <f>VLOOKUP(N1540,Registration!O:P,2,FALSE)</f>
        <v>16</v>
      </c>
    </row>
    <row r="1541" spans="1:29" s="80" customFormat="1" ht="23.1" customHeight="1">
      <c r="A1541" s="80" t="s">
        <v>1385</v>
      </c>
      <c r="B1541" s="80" t="s">
        <v>26</v>
      </c>
      <c r="C1541" s="80" t="s">
        <v>27</v>
      </c>
      <c r="D1541" s="82" t="s">
        <v>28</v>
      </c>
      <c r="E1541" s="80" t="s">
        <v>28</v>
      </c>
      <c r="F1541" s="80" t="s">
        <v>111</v>
      </c>
      <c r="G1541" s="80" t="s">
        <v>8153</v>
      </c>
      <c r="H1541" s="80" t="s">
        <v>8157</v>
      </c>
      <c r="I1541" s="80" t="s">
        <v>8158</v>
      </c>
      <c r="J1541" s="80">
        <v>30</v>
      </c>
      <c r="K1541" s="80">
        <v>1</v>
      </c>
      <c r="L1541" s="80">
        <v>2019</v>
      </c>
      <c r="M1541" s="76">
        <f t="shared" si="24"/>
        <v>43495</v>
      </c>
      <c r="N1541" s="80" t="s">
        <v>3513</v>
      </c>
      <c r="O1541" s="80">
        <v>18</v>
      </c>
      <c r="P1541" s="82" t="s">
        <v>4506</v>
      </c>
      <c r="Q1541" s="82" t="s">
        <v>4456</v>
      </c>
      <c r="R1541" s="82" t="s">
        <v>4507</v>
      </c>
      <c r="S1541" s="82" t="s">
        <v>4508</v>
      </c>
      <c r="T1541" s="82" t="s">
        <v>4456</v>
      </c>
      <c r="U1541" s="82" t="s">
        <v>4457</v>
      </c>
      <c r="V1541" s="82" t="s">
        <v>4457</v>
      </c>
      <c r="W1541" s="82" t="s">
        <v>173</v>
      </c>
      <c r="X1541" s="80" t="s">
        <v>4518</v>
      </c>
      <c r="Y1541" s="82" t="s">
        <v>4456</v>
      </c>
      <c r="Z1541" s="80" t="str">
        <f>IF(OR(R:R="",S:S=""),"Missing",IF(OR(S:S="Both EC and Condoms",S:S="Condom",S:S="EC"),"Yes",IF(AND(R:R&lt;&gt;"0: No Method",R:R&lt;&gt;"6: EC",R:R&lt;&gt;"5: Condoms"),"Yes","No")))</f>
        <v>No</v>
      </c>
      <c r="AA15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41" s="80" t="str">
        <f>IF(W:W="Pregnant","Pregnant",IF(AND(Z:Z="No",AA:AA="Yes"),"Adopter",IF(Z:Z="Yes","Continuing User",IF(AND(Z:Z="No",AA:AA="No"),"Non-user","Missing"))))</f>
        <v>Adopter</v>
      </c>
      <c r="AC1541" s="80">
        <f>VLOOKUP(N1541,Registration!O:P,2,FALSE)</f>
        <v>18</v>
      </c>
    </row>
    <row r="1542" spans="1:29" s="80" customFormat="1" ht="23.1" customHeight="1">
      <c r="A1542" s="80" t="s">
        <v>1385</v>
      </c>
      <c r="B1542" s="80" t="s">
        <v>26</v>
      </c>
      <c r="C1542" s="80" t="s">
        <v>27</v>
      </c>
      <c r="D1542" s="82" t="s">
        <v>28</v>
      </c>
      <c r="E1542" s="80" t="s">
        <v>28</v>
      </c>
      <c r="F1542" s="80" t="s">
        <v>111</v>
      </c>
      <c r="G1542" s="80" t="s">
        <v>8153</v>
      </c>
      <c r="H1542" s="80" t="s">
        <v>8157</v>
      </c>
      <c r="I1542" s="80" t="s">
        <v>8158</v>
      </c>
      <c r="J1542" s="80">
        <v>30</v>
      </c>
      <c r="K1542" s="80">
        <v>1</v>
      </c>
      <c r="L1542" s="80">
        <v>2019</v>
      </c>
      <c r="M1542" s="76">
        <f t="shared" si="24"/>
        <v>43495</v>
      </c>
      <c r="N1542" s="80" t="s">
        <v>3515</v>
      </c>
      <c r="O1542" s="80">
        <v>19</v>
      </c>
      <c r="P1542" s="82" t="s">
        <v>4506</v>
      </c>
      <c r="Q1542" s="82" t="s">
        <v>4456</v>
      </c>
      <c r="R1542" s="82" t="s">
        <v>4507</v>
      </c>
      <c r="S1542" s="82" t="s">
        <v>4508</v>
      </c>
      <c r="T1542" s="82" t="s">
        <v>4456</v>
      </c>
      <c r="U1542" s="82" t="s">
        <v>4457</v>
      </c>
      <c r="V1542" s="82" t="s">
        <v>4457</v>
      </c>
      <c r="W1542" s="82" t="s">
        <v>173</v>
      </c>
      <c r="X1542" s="82" t="s">
        <v>4514</v>
      </c>
      <c r="Y1542" s="82" t="s">
        <v>4456</v>
      </c>
      <c r="Z1542" s="80" t="str">
        <f>IF(OR(R:R="",S:S=""),"Missing",IF(OR(S:S="Both EC and Condoms",S:S="Condom",S:S="EC"),"Yes",IF(AND(R:R&lt;&gt;"0: No Method",R:R&lt;&gt;"6: EC",R:R&lt;&gt;"5: Condoms"),"Yes","No")))</f>
        <v>No</v>
      </c>
      <c r="AA15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42" s="80" t="str">
        <f>IF(W:W="Pregnant","Pregnant",IF(AND(Z:Z="No",AA:AA="Yes"),"Adopter",IF(Z:Z="Yes","Continuing User",IF(AND(Z:Z="No",AA:AA="No"),"Non-user","Missing"))))</f>
        <v>Adopter</v>
      </c>
      <c r="AC1542" s="80">
        <f>VLOOKUP(N1542,Registration!O:P,2,FALSE)</f>
        <v>19</v>
      </c>
    </row>
    <row r="1543" spans="1:29" s="80" customFormat="1" ht="23.1" customHeight="1">
      <c r="A1543" s="80" t="s">
        <v>1385</v>
      </c>
      <c r="B1543" s="80" t="s">
        <v>26</v>
      </c>
      <c r="C1543" s="80" t="s">
        <v>27</v>
      </c>
      <c r="D1543" s="82" t="s">
        <v>28</v>
      </c>
      <c r="E1543" s="80" t="s">
        <v>28</v>
      </c>
      <c r="F1543" s="80" t="s">
        <v>111</v>
      </c>
      <c r="G1543" s="80" t="s">
        <v>8153</v>
      </c>
      <c r="H1543" s="80" t="s">
        <v>8157</v>
      </c>
      <c r="I1543" s="80" t="s">
        <v>8158</v>
      </c>
      <c r="J1543" s="80">
        <v>30</v>
      </c>
      <c r="K1543" s="80">
        <v>1</v>
      </c>
      <c r="L1543" s="80">
        <v>2019</v>
      </c>
      <c r="M1543" s="76">
        <f t="shared" si="24"/>
        <v>43495</v>
      </c>
      <c r="N1543" s="80" t="s">
        <v>3517</v>
      </c>
      <c r="O1543" s="80">
        <v>19</v>
      </c>
      <c r="P1543" s="82" t="s">
        <v>4506</v>
      </c>
      <c r="Q1543" s="82" t="s">
        <v>4456</v>
      </c>
      <c r="R1543" s="82" t="s">
        <v>4507</v>
      </c>
      <c r="S1543" s="82" t="s">
        <v>4508</v>
      </c>
      <c r="T1543" s="82" t="s">
        <v>4456</v>
      </c>
      <c r="U1543" s="82" t="s">
        <v>4457</v>
      </c>
      <c r="V1543" s="82" t="s">
        <v>4457</v>
      </c>
      <c r="W1543" s="82" t="s">
        <v>173</v>
      </c>
      <c r="X1543" s="82" t="s">
        <v>4514</v>
      </c>
      <c r="Y1543" s="82" t="s">
        <v>4456</v>
      </c>
      <c r="Z1543" s="80" t="str">
        <f>IF(OR(R:R="",S:S=""),"Missing",IF(OR(S:S="Both EC and Condoms",S:S="Condom",S:S="EC"),"Yes",IF(AND(R:R&lt;&gt;"0: No Method",R:R&lt;&gt;"6: EC",R:R&lt;&gt;"5: Condoms"),"Yes","No")))</f>
        <v>No</v>
      </c>
      <c r="AA15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43" s="80" t="str">
        <f>IF(W:W="Pregnant","Pregnant",IF(AND(Z:Z="No",AA:AA="Yes"),"Adopter",IF(Z:Z="Yes","Continuing User",IF(AND(Z:Z="No",AA:AA="No"),"Non-user","Missing"))))</f>
        <v>Adopter</v>
      </c>
      <c r="AC1543" s="80">
        <f>VLOOKUP(N1543,Registration!O:P,2,FALSE)</f>
        <v>19</v>
      </c>
    </row>
    <row r="1544" spans="1:29" s="80" customFormat="1" ht="23.1" customHeight="1">
      <c r="A1544" s="80" t="s">
        <v>1385</v>
      </c>
      <c r="B1544" s="80" t="s">
        <v>26</v>
      </c>
      <c r="C1544" s="80" t="s">
        <v>27</v>
      </c>
      <c r="D1544" s="82" t="s">
        <v>28</v>
      </c>
      <c r="E1544" s="80" t="s">
        <v>28</v>
      </c>
      <c r="F1544" s="80" t="s">
        <v>111</v>
      </c>
      <c r="G1544" s="80" t="s">
        <v>8153</v>
      </c>
      <c r="H1544" s="80" t="s">
        <v>8157</v>
      </c>
      <c r="I1544" s="80" t="s">
        <v>8158</v>
      </c>
      <c r="J1544" s="80">
        <v>30</v>
      </c>
      <c r="K1544" s="80">
        <v>1</v>
      </c>
      <c r="L1544" s="80">
        <v>2019</v>
      </c>
      <c r="M1544" s="76">
        <f t="shared" si="24"/>
        <v>43495</v>
      </c>
      <c r="N1544" s="80" t="s">
        <v>3525</v>
      </c>
      <c r="O1544" s="80">
        <v>16</v>
      </c>
      <c r="P1544" s="82" t="s">
        <v>4506</v>
      </c>
      <c r="Q1544" s="82" t="s">
        <v>4456</v>
      </c>
      <c r="R1544" s="82" t="s">
        <v>4507</v>
      </c>
      <c r="S1544" s="82" t="s">
        <v>4508</v>
      </c>
      <c r="T1544" s="82" t="s">
        <v>4456</v>
      </c>
      <c r="U1544" s="82" t="s">
        <v>4457</v>
      </c>
      <c r="V1544" s="82" t="s">
        <v>4457</v>
      </c>
      <c r="W1544" s="82" t="s">
        <v>173</v>
      </c>
      <c r="X1544" s="82" t="s">
        <v>4515</v>
      </c>
      <c r="Y1544" s="82" t="s">
        <v>4456</v>
      </c>
      <c r="Z1544" s="80" t="str">
        <f>IF(OR(R:R="",S:S=""),"Missing",IF(OR(S:S="Both EC and Condoms",S:S="Condom",S:S="EC"),"Yes",IF(AND(R:R&lt;&gt;"0: No Method",R:R&lt;&gt;"6: EC",R:R&lt;&gt;"5: Condoms"),"Yes","No")))</f>
        <v>No</v>
      </c>
      <c r="AA15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44" s="80" t="str">
        <f>IF(W:W="Pregnant","Pregnant",IF(AND(Z:Z="No",AA:AA="Yes"),"Adopter",IF(Z:Z="Yes","Continuing User",IF(AND(Z:Z="No",AA:AA="No"),"Non-user","Missing"))))</f>
        <v>Adopter</v>
      </c>
      <c r="AC1544" s="80">
        <f>VLOOKUP(N1544,Registration!O:P,2,FALSE)</f>
        <v>16</v>
      </c>
    </row>
    <row r="1545" spans="1:29" s="80" customFormat="1" ht="23.1" customHeight="1">
      <c r="A1545" s="80" t="s">
        <v>1385</v>
      </c>
      <c r="B1545" s="80" t="s">
        <v>26</v>
      </c>
      <c r="C1545" s="80" t="s">
        <v>27</v>
      </c>
      <c r="D1545" s="82" t="s">
        <v>28</v>
      </c>
      <c r="E1545" s="80" t="s">
        <v>28</v>
      </c>
      <c r="F1545" s="80" t="s">
        <v>111</v>
      </c>
      <c r="G1545" s="80" t="s">
        <v>8153</v>
      </c>
      <c r="H1545" s="80" t="s">
        <v>8157</v>
      </c>
      <c r="I1545" s="80" t="s">
        <v>8158</v>
      </c>
      <c r="J1545" s="80">
        <v>30</v>
      </c>
      <c r="K1545" s="80">
        <v>1</v>
      </c>
      <c r="L1545" s="80">
        <v>2019</v>
      </c>
      <c r="M1545" s="76">
        <f t="shared" si="24"/>
        <v>43495</v>
      </c>
      <c r="N1545" s="80" t="s">
        <v>3527</v>
      </c>
      <c r="O1545" s="80">
        <v>15</v>
      </c>
      <c r="P1545" s="82" t="s">
        <v>4506</v>
      </c>
      <c r="Q1545" s="82" t="s">
        <v>4456</v>
      </c>
      <c r="R1545" s="82" t="s">
        <v>4507</v>
      </c>
      <c r="S1545" s="82" t="s">
        <v>4508</v>
      </c>
      <c r="T1545" s="82" t="s">
        <v>4457</v>
      </c>
      <c r="U1545" s="82" t="s">
        <v>4457</v>
      </c>
      <c r="V1545" s="82" t="s">
        <v>4457</v>
      </c>
      <c r="W1545" s="82" t="s">
        <v>173</v>
      </c>
      <c r="X1545" s="82" t="s">
        <v>4507</v>
      </c>
      <c r="Y1545" s="82" t="s">
        <v>4457</v>
      </c>
      <c r="Z1545" s="80" t="str">
        <f>IF(OR(R:R="",S:S=""),"Missing",IF(OR(S:S="Both EC and Condoms",S:S="Condom",S:S="EC"),"Yes",IF(AND(R:R&lt;&gt;"0: No Method",R:R&lt;&gt;"6: EC",R:R&lt;&gt;"5: Condoms"),"Yes","No")))</f>
        <v>No</v>
      </c>
      <c r="AA15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45" s="80" t="s">
        <v>4509</v>
      </c>
      <c r="AC1545" s="80">
        <f>VLOOKUP(N1545,Registration!O:P,2,FALSE)</f>
        <v>15</v>
      </c>
    </row>
    <row r="1546" spans="1:29" s="80" customFormat="1" ht="23.1" customHeight="1">
      <c r="A1546" s="80" t="s">
        <v>1385</v>
      </c>
      <c r="B1546" s="80" t="s">
        <v>26</v>
      </c>
      <c r="C1546" s="80" t="s">
        <v>27</v>
      </c>
      <c r="D1546" s="82" t="s">
        <v>28</v>
      </c>
      <c r="E1546" s="80" t="s">
        <v>28</v>
      </c>
      <c r="F1546" s="80" t="s">
        <v>111</v>
      </c>
      <c r="G1546" s="80" t="s">
        <v>8153</v>
      </c>
      <c r="H1546" s="80" t="s">
        <v>8157</v>
      </c>
      <c r="I1546" s="80" t="s">
        <v>8158</v>
      </c>
      <c r="J1546" s="80">
        <v>30</v>
      </c>
      <c r="K1546" s="80">
        <v>1</v>
      </c>
      <c r="L1546" s="80">
        <v>2019</v>
      </c>
      <c r="M1546" s="76">
        <f t="shared" si="24"/>
        <v>43495</v>
      </c>
      <c r="N1546" s="80" t="s">
        <v>3531</v>
      </c>
      <c r="O1546" s="80">
        <v>19</v>
      </c>
      <c r="P1546" s="82" t="s">
        <v>4506</v>
      </c>
      <c r="Q1546" s="82" t="s">
        <v>4456</v>
      </c>
      <c r="R1546" s="82" t="s">
        <v>4507</v>
      </c>
      <c r="S1546" s="82" t="s">
        <v>4508</v>
      </c>
      <c r="T1546" s="82" t="s">
        <v>4456</v>
      </c>
      <c r="U1546" s="82" t="s">
        <v>4457</v>
      </c>
      <c r="V1546" s="82" t="s">
        <v>4457</v>
      </c>
      <c r="W1546" s="82" t="s">
        <v>173</v>
      </c>
      <c r="X1546" s="82" t="s">
        <v>4516</v>
      </c>
      <c r="Y1546" s="82" t="s">
        <v>4456</v>
      </c>
      <c r="Z1546" s="80" t="str">
        <f>IF(OR(R:R="",S:S=""),"Missing",IF(OR(S:S="Both EC and Condoms",S:S="Condom",S:S="EC"),"Yes",IF(AND(R:R&lt;&gt;"0: No Method",R:R&lt;&gt;"6: EC",R:R&lt;&gt;"5: Condoms"),"Yes","No")))</f>
        <v>No</v>
      </c>
      <c r="AA15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46" s="80" t="str">
        <f>IF(W:W="Pregnant","Pregnant",IF(AND(Z:Z="No",AA:AA="Yes"),"Adopter",IF(Z:Z="Yes","Continuing User",IF(AND(Z:Z="No",AA:AA="No"),"Non-user","Missing"))))</f>
        <v>Adopter</v>
      </c>
      <c r="AC1546" s="80">
        <f>VLOOKUP(N1546,Registration!O:P,2,FALSE)</f>
        <v>19</v>
      </c>
    </row>
    <row r="1547" spans="1:29" s="80" customFormat="1" ht="23.1" customHeight="1">
      <c r="A1547" s="80" t="s">
        <v>1385</v>
      </c>
      <c r="B1547" s="80" t="s">
        <v>26</v>
      </c>
      <c r="C1547" s="80" t="s">
        <v>27</v>
      </c>
      <c r="D1547" s="82" t="s">
        <v>28</v>
      </c>
      <c r="E1547" s="80" t="s">
        <v>28</v>
      </c>
      <c r="F1547" s="80" t="s">
        <v>111</v>
      </c>
      <c r="G1547" s="80" t="s">
        <v>8153</v>
      </c>
      <c r="H1547" s="80" t="s">
        <v>8157</v>
      </c>
      <c r="I1547" s="80" t="s">
        <v>8158</v>
      </c>
      <c r="J1547" s="80">
        <v>30</v>
      </c>
      <c r="K1547" s="80">
        <v>1</v>
      </c>
      <c r="L1547" s="80">
        <v>2019</v>
      </c>
      <c r="M1547" s="76">
        <f t="shared" si="24"/>
        <v>43495</v>
      </c>
      <c r="N1547" s="80" t="s">
        <v>3533</v>
      </c>
      <c r="O1547" s="80">
        <v>17</v>
      </c>
      <c r="P1547" s="82" t="s">
        <v>4506</v>
      </c>
      <c r="Q1547" s="82" t="s">
        <v>4456</v>
      </c>
      <c r="R1547" s="82" t="s">
        <v>4507</v>
      </c>
      <c r="S1547" s="82" t="s">
        <v>4508</v>
      </c>
      <c r="T1547" s="82" t="s">
        <v>4457</v>
      </c>
      <c r="U1547" s="82" t="s">
        <v>4457</v>
      </c>
      <c r="V1547" s="82" t="s">
        <v>4457</v>
      </c>
      <c r="W1547" s="82" t="s">
        <v>173</v>
      </c>
      <c r="X1547" s="82" t="s">
        <v>4507</v>
      </c>
      <c r="Y1547" s="82" t="s">
        <v>4457</v>
      </c>
      <c r="Z1547" s="80" t="str">
        <f>IF(OR(R:R="",S:S=""),"Missing",IF(OR(S:S="Both EC and Condoms",S:S="Condom",S:S="EC"),"Yes",IF(AND(R:R&lt;&gt;"0: No Method",R:R&lt;&gt;"6: EC",R:R&lt;&gt;"5: Condoms"),"Yes","No")))</f>
        <v>No</v>
      </c>
      <c r="AA15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47" s="80" t="s">
        <v>4509</v>
      </c>
      <c r="AC1547" s="80">
        <f>VLOOKUP(N1547,Registration!O:P,2,FALSE)</f>
        <v>17</v>
      </c>
    </row>
    <row r="1548" spans="1:29" s="80" customFormat="1" ht="23.1" customHeight="1">
      <c r="A1548" s="80" t="s">
        <v>1385</v>
      </c>
      <c r="B1548" s="80" t="s">
        <v>26</v>
      </c>
      <c r="C1548" s="80" t="s">
        <v>27</v>
      </c>
      <c r="D1548" s="82" t="s">
        <v>28</v>
      </c>
      <c r="E1548" s="80" t="s">
        <v>28</v>
      </c>
      <c r="F1548" s="80" t="s">
        <v>111</v>
      </c>
      <c r="G1548" s="80" t="s">
        <v>8153</v>
      </c>
      <c r="H1548" s="80" t="s">
        <v>8157</v>
      </c>
      <c r="I1548" s="80" t="s">
        <v>8158</v>
      </c>
      <c r="J1548" s="80">
        <v>30</v>
      </c>
      <c r="K1548" s="80">
        <v>1</v>
      </c>
      <c r="L1548" s="80">
        <v>2019</v>
      </c>
      <c r="M1548" s="76">
        <f t="shared" si="24"/>
        <v>43495</v>
      </c>
      <c r="N1548" s="80" t="s">
        <v>3535</v>
      </c>
      <c r="O1548" s="80">
        <v>18</v>
      </c>
      <c r="P1548" s="82" t="s">
        <v>4506</v>
      </c>
      <c r="Q1548" s="82" t="s">
        <v>4456</v>
      </c>
      <c r="R1548" s="82" t="s">
        <v>4507</v>
      </c>
      <c r="S1548" s="82" t="s">
        <v>4508</v>
      </c>
      <c r="T1548" s="82" t="s">
        <v>4456</v>
      </c>
      <c r="U1548" s="82" t="s">
        <v>4457</v>
      </c>
      <c r="V1548" s="82" t="s">
        <v>4457</v>
      </c>
      <c r="W1548" s="82" t="s">
        <v>173</v>
      </c>
      <c r="X1548" s="82" t="s">
        <v>4517</v>
      </c>
      <c r="Y1548" s="82" t="s">
        <v>4457</v>
      </c>
      <c r="Z1548" s="80" t="str">
        <f>IF(OR(R:R="",S:S=""),"Missing",IF(OR(S:S="Both EC and Condoms",S:S="Condom",S:S="EC"),"Yes",IF(AND(R:R&lt;&gt;"0: No Method",R:R&lt;&gt;"6: EC",R:R&lt;&gt;"5: Condoms"),"Yes","No")))</f>
        <v>No</v>
      </c>
      <c r="AA15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48" s="80" t="str">
        <f>IF(W:W="Pregnant","Pregnant",IF(AND(Z:Z="No",AA:AA="Yes"),"Adopter",IF(Z:Z="Yes","Continuing User",IF(AND(Z:Z="No",AA:AA="No"),"Non-user","Missing"))))</f>
        <v>Adopter</v>
      </c>
      <c r="AC1548" s="80">
        <f>VLOOKUP(N1548,Registration!O:P,2,FALSE)</f>
        <v>18</v>
      </c>
    </row>
    <row r="1549" spans="1:29" s="80" customFormat="1" ht="23.1" customHeight="1">
      <c r="A1549" s="80" t="s">
        <v>1385</v>
      </c>
      <c r="B1549" s="80" t="s">
        <v>26</v>
      </c>
      <c r="C1549" s="80" t="s">
        <v>27</v>
      </c>
      <c r="D1549" s="82" t="s">
        <v>28</v>
      </c>
      <c r="E1549" s="80" t="s">
        <v>28</v>
      </c>
      <c r="F1549" s="80" t="s">
        <v>111</v>
      </c>
      <c r="G1549" s="80" t="s">
        <v>8153</v>
      </c>
      <c r="H1549" s="80" t="s">
        <v>8157</v>
      </c>
      <c r="I1549" s="80" t="s">
        <v>8158</v>
      </c>
      <c r="J1549" s="80">
        <v>30</v>
      </c>
      <c r="K1549" s="80">
        <v>1</v>
      </c>
      <c r="L1549" s="80">
        <v>2019</v>
      </c>
      <c r="M1549" s="76">
        <f t="shared" si="24"/>
        <v>43495</v>
      </c>
      <c r="N1549" s="80" t="s">
        <v>3521</v>
      </c>
      <c r="O1549" s="80">
        <v>18</v>
      </c>
      <c r="P1549" s="82" t="s">
        <v>4506</v>
      </c>
      <c r="Q1549" s="82" t="s">
        <v>4456</v>
      </c>
      <c r="R1549" s="82" t="s">
        <v>4507</v>
      </c>
      <c r="S1549" s="82" t="s">
        <v>4508</v>
      </c>
      <c r="T1549" s="82" t="s">
        <v>4456</v>
      </c>
      <c r="U1549" s="82" t="s">
        <v>4457</v>
      </c>
      <c r="V1549" s="82" t="s">
        <v>4457</v>
      </c>
      <c r="W1549" s="82" t="s">
        <v>173</v>
      </c>
      <c r="X1549" s="82" t="s">
        <v>4516</v>
      </c>
      <c r="Y1549" s="82" t="s">
        <v>4456</v>
      </c>
      <c r="Z1549" s="80" t="str">
        <f>IF(OR(R:R="",S:S=""),"Missing",IF(OR(S:S="Both EC and Condoms",S:S="Condom",S:S="EC"),"Yes",IF(AND(R:R&lt;&gt;"0: No Method",R:R&lt;&gt;"6: EC",R:R&lt;&gt;"5: Condoms"),"Yes","No")))</f>
        <v>No</v>
      </c>
      <c r="AA15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49" s="80" t="str">
        <f>IF(W:W="Pregnant","Pregnant",IF(AND(Z:Z="No",AA:AA="Yes"),"Adopter",IF(Z:Z="Yes","Continuing User",IF(AND(Z:Z="No",AA:AA="No"),"Non-user","Missing"))))</f>
        <v>Adopter</v>
      </c>
      <c r="AC1549" s="80">
        <f>VLOOKUP(N1549,Registration!O:P,2,FALSE)</f>
        <v>18</v>
      </c>
    </row>
    <row r="1550" spans="1:29" s="80" customFormat="1" ht="23.1" customHeight="1">
      <c r="A1550" s="80" t="s">
        <v>1385</v>
      </c>
      <c r="B1550" s="80" t="s">
        <v>26</v>
      </c>
      <c r="C1550" s="80" t="s">
        <v>27</v>
      </c>
      <c r="D1550" s="82" t="s">
        <v>28</v>
      </c>
      <c r="E1550" s="80" t="s">
        <v>28</v>
      </c>
      <c r="F1550" s="80" t="s">
        <v>111</v>
      </c>
      <c r="G1550" s="80" t="s">
        <v>167</v>
      </c>
      <c r="H1550" s="80" t="s">
        <v>8159</v>
      </c>
      <c r="I1550" s="82" t="s">
        <v>8161</v>
      </c>
      <c r="J1550" s="80">
        <v>31</v>
      </c>
      <c r="K1550" s="80">
        <v>1</v>
      </c>
      <c r="L1550" s="80">
        <v>2019</v>
      </c>
      <c r="M1550" s="76">
        <f t="shared" si="24"/>
        <v>43496</v>
      </c>
      <c r="N1550" s="80" t="s">
        <v>1397</v>
      </c>
      <c r="O1550" s="80">
        <v>18</v>
      </c>
      <c r="P1550" s="82" t="s">
        <v>4506</v>
      </c>
      <c r="Q1550" s="82" t="s">
        <v>4456</v>
      </c>
      <c r="R1550" s="82" t="s">
        <v>4507</v>
      </c>
      <c r="S1550" s="82" t="s">
        <v>4508</v>
      </c>
      <c r="T1550" s="82" t="s">
        <v>4456</v>
      </c>
      <c r="U1550" s="82" t="s">
        <v>4457</v>
      </c>
      <c r="V1550" s="82" t="s">
        <v>4457</v>
      </c>
      <c r="W1550" s="82" t="s">
        <v>173</v>
      </c>
      <c r="X1550" s="82" t="s">
        <v>4507</v>
      </c>
      <c r="Y1550" s="82" t="s">
        <v>4457</v>
      </c>
      <c r="Z1550" s="80" t="str">
        <f>IF(OR(R:R="",S:S=""),"Missing",IF(OR(S:S="Both EC and Condoms",S:S="Condom",S:S="EC"),"Yes",IF(AND(R:R&lt;&gt;"0: No Method",R:R&lt;&gt;"6: EC",R:R&lt;&gt;"5: Condoms"),"Yes","No")))</f>
        <v>No</v>
      </c>
      <c r="AA15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50" s="80" t="s">
        <v>4509</v>
      </c>
      <c r="AC1550" s="80">
        <f>VLOOKUP(N1550,Registration!O:P,2,FALSE)</f>
        <v>18</v>
      </c>
    </row>
    <row r="1551" spans="1:29" s="80" customFormat="1" ht="23.1" customHeight="1">
      <c r="A1551" s="80" t="s">
        <v>1385</v>
      </c>
      <c r="B1551" s="80" t="s">
        <v>26</v>
      </c>
      <c r="C1551" s="80" t="s">
        <v>27</v>
      </c>
      <c r="D1551" s="82" t="s">
        <v>28</v>
      </c>
      <c r="E1551" s="80" t="s">
        <v>28</v>
      </c>
      <c r="F1551" s="80" t="s">
        <v>95</v>
      </c>
      <c r="G1551" s="80" t="s">
        <v>2811</v>
      </c>
      <c r="H1551" s="80" t="s">
        <v>8157</v>
      </c>
      <c r="I1551" s="82" t="s">
        <v>8158</v>
      </c>
      <c r="J1551" s="80">
        <v>31</v>
      </c>
      <c r="K1551" s="80">
        <v>1</v>
      </c>
      <c r="L1551" s="80">
        <v>2019</v>
      </c>
      <c r="M1551" s="76">
        <f t="shared" si="24"/>
        <v>43496</v>
      </c>
      <c r="N1551" s="80" t="s">
        <v>3538</v>
      </c>
      <c r="O1551" s="80">
        <v>19</v>
      </c>
      <c r="P1551" s="82" t="s">
        <v>4506</v>
      </c>
      <c r="Q1551" s="82" t="s">
        <v>4456</v>
      </c>
      <c r="R1551" s="82" t="s">
        <v>4507</v>
      </c>
      <c r="S1551" s="82" t="s">
        <v>4508</v>
      </c>
      <c r="T1551" s="82" t="s">
        <v>4456</v>
      </c>
      <c r="U1551" s="82" t="s">
        <v>4457</v>
      </c>
      <c r="V1551" s="82" t="s">
        <v>4457</v>
      </c>
      <c r="W1551" s="82" t="s">
        <v>173</v>
      </c>
      <c r="X1551" s="82" t="s">
        <v>4521</v>
      </c>
      <c r="Y1551" s="82" t="s">
        <v>4457</v>
      </c>
      <c r="Z1551" s="80" t="str">
        <f>IF(OR(R:R="",S:S=""),"Missing",IF(OR(S:S="Both EC and Condoms",S:S="Condom",S:S="EC"),"Yes",IF(AND(R:R&lt;&gt;"0: No Method",R:R&lt;&gt;"6: EC",R:R&lt;&gt;"5: Condoms"),"Yes","No")))</f>
        <v>No</v>
      </c>
      <c r="AA15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51" s="80" t="str">
        <f>IF(W:W="Pregnant","Pregnant",IF(AND(Z:Z="No",AA:AA="Yes"),"Adopter",IF(Z:Z="Yes","Continuing User",IF(AND(Z:Z="No",AA:AA="No"),"Non-user","Missing"))))</f>
        <v>Adopter</v>
      </c>
      <c r="AC1551" s="80">
        <f>VLOOKUP(N1551,Registration!O:P,2,FALSE)</f>
        <v>19</v>
      </c>
    </row>
    <row r="1552" spans="1:29" s="80" customFormat="1" ht="23.1" customHeight="1">
      <c r="A1552" s="80" t="s">
        <v>1385</v>
      </c>
      <c r="B1552" s="80" t="s">
        <v>26</v>
      </c>
      <c r="C1552" s="80" t="s">
        <v>27</v>
      </c>
      <c r="D1552" s="82" t="s">
        <v>28</v>
      </c>
      <c r="E1552" s="80" t="s">
        <v>28</v>
      </c>
      <c r="F1552" s="80" t="s">
        <v>95</v>
      </c>
      <c r="G1552" s="80" t="s">
        <v>2811</v>
      </c>
      <c r="H1552" s="80" t="s">
        <v>8157</v>
      </c>
      <c r="I1552" s="82" t="s">
        <v>8158</v>
      </c>
      <c r="J1552" s="80">
        <v>31</v>
      </c>
      <c r="K1552" s="80">
        <v>1</v>
      </c>
      <c r="L1552" s="80">
        <v>2019</v>
      </c>
      <c r="M1552" s="76">
        <f t="shared" si="24"/>
        <v>43496</v>
      </c>
      <c r="N1552" s="80" t="s">
        <v>3540</v>
      </c>
      <c r="O1552" s="80">
        <v>18</v>
      </c>
      <c r="P1552" s="82" t="s">
        <v>4506</v>
      </c>
      <c r="Q1552" s="82" t="s">
        <v>4456</v>
      </c>
      <c r="R1552" s="82" t="s">
        <v>4507</v>
      </c>
      <c r="S1552" s="82" t="s">
        <v>4508</v>
      </c>
      <c r="T1552" s="82" t="s">
        <v>4456</v>
      </c>
      <c r="U1552" s="82" t="s">
        <v>4457</v>
      </c>
      <c r="V1552" s="82" t="s">
        <v>4457</v>
      </c>
      <c r="W1552" s="82" t="s">
        <v>173</v>
      </c>
      <c r="X1552" s="82" t="s">
        <v>4521</v>
      </c>
      <c r="Y1552" s="82" t="s">
        <v>4457</v>
      </c>
      <c r="Z1552" s="80" t="str">
        <f>IF(OR(R:R="",S:S=""),"Missing",IF(OR(S:S="Both EC and Condoms",S:S="Condom",S:S="EC"),"Yes",IF(AND(R:R&lt;&gt;"0: No Method",R:R&lt;&gt;"6: EC",R:R&lt;&gt;"5: Condoms"),"Yes","No")))</f>
        <v>No</v>
      </c>
      <c r="AA15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52" s="80" t="str">
        <f>IF(W:W="Pregnant","Pregnant",IF(AND(Z:Z="No",AA:AA="Yes"),"Adopter",IF(Z:Z="Yes","Continuing User",IF(AND(Z:Z="No",AA:AA="No"),"Non-user","Missing"))))</f>
        <v>Adopter</v>
      </c>
      <c r="AC1552" s="80">
        <f>VLOOKUP(N1552,Registration!O:P,2,FALSE)</f>
        <v>18</v>
      </c>
    </row>
    <row r="1553" spans="1:29" s="80" customFormat="1" ht="23.1" customHeight="1">
      <c r="A1553" s="80" t="s">
        <v>1385</v>
      </c>
      <c r="B1553" s="80" t="s">
        <v>26</v>
      </c>
      <c r="C1553" s="80" t="s">
        <v>27</v>
      </c>
      <c r="D1553" s="82" t="s">
        <v>28</v>
      </c>
      <c r="E1553" s="80" t="s">
        <v>28</v>
      </c>
      <c r="F1553" s="80" t="s">
        <v>95</v>
      </c>
      <c r="G1553" s="80" t="s">
        <v>2811</v>
      </c>
      <c r="H1553" s="80" t="s">
        <v>8157</v>
      </c>
      <c r="I1553" s="82" t="s">
        <v>8158</v>
      </c>
      <c r="J1553" s="80">
        <v>31</v>
      </c>
      <c r="K1553" s="80">
        <v>1</v>
      </c>
      <c r="L1553" s="80">
        <v>2019</v>
      </c>
      <c r="M1553" s="76">
        <f t="shared" si="24"/>
        <v>43496</v>
      </c>
      <c r="N1553" s="80" t="s">
        <v>3542</v>
      </c>
      <c r="O1553" s="80">
        <v>19</v>
      </c>
      <c r="P1553" s="82" t="s">
        <v>4506</v>
      </c>
      <c r="Q1553" s="82" t="s">
        <v>4456</v>
      </c>
      <c r="R1553" s="82" t="s">
        <v>4507</v>
      </c>
      <c r="S1553" s="82" t="s">
        <v>4508</v>
      </c>
      <c r="T1553" s="82" t="s">
        <v>4456</v>
      </c>
      <c r="U1553" s="82" t="s">
        <v>4457</v>
      </c>
      <c r="V1553" s="82" t="s">
        <v>4457</v>
      </c>
      <c r="W1553" s="82" t="s">
        <v>173</v>
      </c>
      <c r="X1553" s="82" t="s">
        <v>4521</v>
      </c>
      <c r="Y1553" s="82" t="s">
        <v>4457</v>
      </c>
      <c r="Z1553" s="80" t="str">
        <f>IF(OR(R:R="",S:S=""),"Missing",IF(OR(S:S="Both EC and Condoms",S:S="Condom",S:S="EC"),"Yes",IF(AND(R:R&lt;&gt;"0: No Method",R:R&lt;&gt;"6: EC",R:R&lt;&gt;"5: Condoms"),"Yes","No")))</f>
        <v>No</v>
      </c>
      <c r="AA15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53" s="80" t="str">
        <f>IF(W:W="Pregnant","Pregnant",IF(AND(Z:Z="No",AA:AA="Yes"),"Adopter",IF(Z:Z="Yes","Continuing User",IF(AND(Z:Z="No",AA:AA="No"),"Non-user","Missing"))))</f>
        <v>Adopter</v>
      </c>
      <c r="AC1553" s="80">
        <f>VLOOKUP(N1553,Registration!O:P,2,FALSE)</f>
        <v>19</v>
      </c>
    </row>
    <row r="1554" spans="1:29" s="80" customFormat="1" ht="23.1" customHeight="1">
      <c r="A1554" s="80" t="s">
        <v>1385</v>
      </c>
      <c r="B1554" s="80" t="s">
        <v>26</v>
      </c>
      <c r="C1554" s="80" t="s">
        <v>27</v>
      </c>
      <c r="D1554" s="82" t="s">
        <v>28</v>
      </c>
      <c r="E1554" s="80" t="s">
        <v>28</v>
      </c>
      <c r="F1554" s="80" t="s">
        <v>95</v>
      </c>
      <c r="G1554" s="80" t="s">
        <v>2811</v>
      </c>
      <c r="H1554" s="80" t="s">
        <v>8157</v>
      </c>
      <c r="I1554" s="82" t="s">
        <v>8158</v>
      </c>
      <c r="J1554" s="80">
        <v>31</v>
      </c>
      <c r="K1554" s="80">
        <v>1</v>
      </c>
      <c r="L1554" s="80">
        <v>2019</v>
      </c>
      <c r="M1554" s="76">
        <f t="shared" si="24"/>
        <v>43496</v>
      </c>
      <c r="N1554" s="80" t="s">
        <v>3544</v>
      </c>
      <c r="O1554" s="80">
        <v>18</v>
      </c>
      <c r="P1554" s="82" t="s">
        <v>4506</v>
      </c>
      <c r="Q1554" s="82" t="s">
        <v>4456</v>
      </c>
      <c r="R1554" s="82" t="s">
        <v>4507</v>
      </c>
      <c r="S1554" s="82" t="s">
        <v>4508</v>
      </c>
      <c r="T1554" s="82" t="s">
        <v>4456</v>
      </c>
      <c r="U1554" s="82" t="s">
        <v>4457</v>
      </c>
      <c r="V1554" s="82" t="s">
        <v>4457</v>
      </c>
      <c r="W1554" s="82" t="s">
        <v>173</v>
      </c>
      <c r="X1554" s="82" t="s">
        <v>4521</v>
      </c>
      <c r="Y1554" s="82" t="s">
        <v>4457</v>
      </c>
      <c r="Z1554" s="80" t="str">
        <f>IF(OR(R:R="",S:S=""),"Missing",IF(OR(S:S="Both EC and Condoms",S:S="Condom",S:S="EC"),"Yes",IF(AND(R:R&lt;&gt;"0: No Method",R:R&lt;&gt;"6: EC",R:R&lt;&gt;"5: Condoms"),"Yes","No")))</f>
        <v>No</v>
      </c>
      <c r="AA15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54" s="80" t="str">
        <f>IF(W:W="Pregnant","Pregnant",IF(AND(Z:Z="No",AA:AA="Yes"),"Adopter",IF(Z:Z="Yes","Continuing User",IF(AND(Z:Z="No",AA:AA="No"),"Non-user","Missing"))))</f>
        <v>Adopter</v>
      </c>
      <c r="AC1554" s="80">
        <f>VLOOKUP(N1554,Registration!O:P,2,FALSE)</f>
        <v>18</v>
      </c>
    </row>
    <row r="1555" spans="1:29" s="80" customFormat="1" ht="23.1" customHeight="1">
      <c r="A1555" s="80" t="s">
        <v>1385</v>
      </c>
      <c r="B1555" s="80" t="s">
        <v>26</v>
      </c>
      <c r="C1555" s="80" t="s">
        <v>27</v>
      </c>
      <c r="D1555" s="82" t="s">
        <v>28</v>
      </c>
      <c r="E1555" s="80" t="s">
        <v>28</v>
      </c>
      <c r="F1555" s="80" t="s">
        <v>95</v>
      </c>
      <c r="G1555" s="80" t="s">
        <v>2811</v>
      </c>
      <c r="H1555" s="80" t="s">
        <v>8157</v>
      </c>
      <c r="I1555" s="82" t="s">
        <v>8158</v>
      </c>
      <c r="J1555" s="80">
        <v>31</v>
      </c>
      <c r="K1555" s="80">
        <v>1</v>
      </c>
      <c r="L1555" s="80">
        <v>2019</v>
      </c>
      <c r="M1555" s="76">
        <f t="shared" si="24"/>
        <v>43496</v>
      </c>
      <c r="N1555" s="80" t="s">
        <v>3546</v>
      </c>
      <c r="O1555" s="80">
        <v>19</v>
      </c>
      <c r="P1555" s="82" t="s">
        <v>4506</v>
      </c>
      <c r="Q1555" s="82" t="s">
        <v>4456</v>
      </c>
      <c r="R1555" s="82" t="s">
        <v>4507</v>
      </c>
      <c r="S1555" s="82" t="s">
        <v>4508</v>
      </c>
      <c r="T1555" s="82" t="s">
        <v>4456</v>
      </c>
      <c r="U1555" s="82" t="s">
        <v>4457</v>
      </c>
      <c r="V1555" s="82" t="s">
        <v>4457</v>
      </c>
      <c r="W1555" s="82" t="s">
        <v>173</v>
      </c>
      <c r="X1555" s="82" t="s">
        <v>4521</v>
      </c>
      <c r="Y1555" s="82" t="s">
        <v>4457</v>
      </c>
      <c r="Z1555" s="80" t="str">
        <f>IF(OR(R:R="",S:S=""),"Missing",IF(OR(S:S="Both EC and Condoms",S:S="Condom",S:S="EC"),"Yes",IF(AND(R:R&lt;&gt;"0: No Method",R:R&lt;&gt;"6: EC",R:R&lt;&gt;"5: Condoms"),"Yes","No")))</f>
        <v>No</v>
      </c>
      <c r="AA15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55" s="80" t="str">
        <f>IF(W:W="Pregnant","Pregnant",IF(AND(Z:Z="No",AA:AA="Yes"),"Adopter",IF(Z:Z="Yes","Continuing User",IF(AND(Z:Z="No",AA:AA="No"),"Non-user","Missing"))))</f>
        <v>Adopter</v>
      </c>
      <c r="AC1555" s="80">
        <f>VLOOKUP(N1555,Registration!O:P,2,FALSE)</f>
        <v>19</v>
      </c>
    </row>
    <row r="1556" spans="1:29" s="80" customFormat="1" ht="23.1" customHeight="1">
      <c r="A1556" s="80" t="s">
        <v>1385</v>
      </c>
      <c r="B1556" s="80" t="s">
        <v>26</v>
      </c>
      <c r="C1556" s="80" t="s">
        <v>27</v>
      </c>
      <c r="D1556" s="82" t="s">
        <v>28</v>
      </c>
      <c r="E1556" s="80" t="s">
        <v>28</v>
      </c>
      <c r="F1556" s="80" t="s">
        <v>95</v>
      </c>
      <c r="G1556" s="80" t="s">
        <v>2811</v>
      </c>
      <c r="H1556" s="80" t="s">
        <v>8157</v>
      </c>
      <c r="I1556" s="82" t="s">
        <v>8158</v>
      </c>
      <c r="J1556" s="80">
        <v>31</v>
      </c>
      <c r="K1556" s="80">
        <v>1</v>
      </c>
      <c r="L1556" s="80">
        <v>2019</v>
      </c>
      <c r="M1556" s="76">
        <f t="shared" si="24"/>
        <v>43496</v>
      </c>
      <c r="N1556" s="80" t="s">
        <v>3548</v>
      </c>
      <c r="O1556" s="80">
        <v>19</v>
      </c>
      <c r="P1556" s="82" t="s">
        <v>4506</v>
      </c>
      <c r="Q1556" s="82" t="s">
        <v>4456</v>
      </c>
      <c r="R1556" s="82" t="s">
        <v>4507</v>
      </c>
      <c r="S1556" s="82" t="s">
        <v>4508</v>
      </c>
      <c r="T1556" s="82" t="s">
        <v>4456</v>
      </c>
      <c r="U1556" s="82" t="s">
        <v>4457</v>
      </c>
      <c r="V1556" s="82" t="s">
        <v>4457</v>
      </c>
      <c r="W1556" s="82" t="s">
        <v>173</v>
      </c>
      <c r="X1556" s="82" t="s">
        <v>4521</v>
      </c>
      <c r="Y1556" s="82" t="s">
        <v>4457</v>
      </c>
      <c r="Z1556" s="80" t="str">
        <f>IF(OR(R:R="",S:S=""),"Missing",IF(OR(S:S="Both EC and Condoms",S:S="Condom",S:S="EC"),"Yes",IF(AND(R:R&lt;&gt;"0: No Method",R:R&lt;&gt;"6: EC",R:R&lt;&gt;"5: Condoms"),"Yes","No")))</f>
        <v>No</v>
      </c>
      <c r="AA15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56" s="80" t="str">
        <f>IF(W:W="Pregnant","Pregnant",IF(AND(Z:Z="No",AA:AA="Yes"),"Adopter",IF(Z:Z="Yes","Continuing User",IF(AND(Z:Z="No",AA:AA="No"),"Non-user","Missing"))))</f>
        <v>Adopter</v>
      </c>
      <c r="AC1556" s="80">
        <f>VLOOKUP(N1556,Registration!O:P,2,FALSE)</f>
        <v>19</v>
      </c>
    </row>
    <row r="1557" spans="1:29" s="80" customFormat="1" ht="23.1" customHeight="1">
      <c r="A1557" s="80" t="s">
        <v>1385</v>
      </c>
      <c r="B1557" s="80" t="s">
        <v>26</v>
      </c>
      <c r="C1557" s="80" t="s">
        <v>27</v>
      </c>
      <c r="D1557" s="82" t="s">
        <v>28</v>
      </c>
      <c r="E1557" s="80" t="s">
        <v>28</v>
      </c>
      <c r="F1557" s="80" t="s">
        <v>95</v>
      </c>
      <c r="G1557" s="80" t="s">
        <v>2811</v>
      </c>
      <c r="H1557" s="80" t="s">
        <v>8157</v>
      </c>
      <c r="I1557" s="82" t="s">
        <v>8158</v>
      </c>
      <c r="J1557" s="80">
        <v>31</v>
      </c>
      <c r="K1557" s="80">
        <v>1</v>
      </c>
      <c r="L1557" s="80">
        <v>2019</v>
      </c>
      <c r="M1557" s="76">
        <f t="shared" si="24"/>
        <v>43496</v>
      </c>
      <c r="N1557" s="80" t="s">
        <v>3550</v>
      </c>
      <c r="O1557" s="80">
        <v>18</v>
      </c>
      <c r="P1557" s="82" t="s">
        <v>4506</v>
      </c>
      <c r="Q1557" s="82" t="s">
        <v>4456</v>
      </c>
      <c r="R1557" s="82" t="s">
        <v>4507</v>
      </c>
      <c r="S1557" s="82" t="s">
        <v>4508</v>
      </c>
      <c r="T1557" s="82" t="s">
        <v>4456</v>
      </c>
      <c r="U1557" s="82" t="s">
        <v>4457</v>
      </c>
      <c r="V1557" s="82" t="s">
        <v>4457</v>
      </c>
      <c r="W1557" s="82" t="s">
        <v>173</v>
      </c>
      <c r="X1557" s="82" t="s">
        <v>4521</v>
      </c>
      <c r="Y1557" s="82" t="s">
        <v>4457</v>
      </c>
      <c r="Z1557" s="80" t="str">
        <f>IF(OR(R:R="",S:S=""),"Missing",IF(OR(S:S="Both EC and Condoms",S:S="Condom",S:S="EC"),"Yes",IF(AND(R:R&lt;&gt;"0: No Method",R:R&lt;&gt;"6: EC",R:R&lt;&gt;"5: Condoms"),"Yes","No")))</f>
        <v>No</v>
      </c>
      <c r="AA15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57" s="80" t="str">
        <f>IF(W:W="Pregnant","Pregnant",IF(AND(Z:Z="No",AA:AA="Yes"),"Adopter",IF(Z:Z="Yes","Continuing User",IF(AND(Z:Z="No",AA:AA="No"),"Non-user","Missing"))))</f>
        <v>Adopter</v>
      </c>
      <c r="AC1557" s="80">
        <f>VLOOKUP(N1557,Registration!O:P,2,FALSE)</f>
        <v>18</v>
      </c>
    </row>
    <row r="1558" spans="1:29" s="80" customFormat="1" ht="23.1" customHeight="1">
      <c r="A1558" s="80" t="s">
        <v>1385</v>
      </c>
      <c r="B1558" s="80" t="s">
        <v>26</v>
      </c>
      <c r="C1558" s="80" t="s">
        <v>27</v>
      </c>
      <c r="D1558" s="82" t="s">
        <v>28</v>
      </c>
      <c r="E1558" s="80" t="s">
        <v>28</v>
      </c>
      <c r="F1558" s="80" t="s">
        <v>95</v>
      </c>
      <c r="G1558" s="80" t="s">
        <v>2811</v>
      </c>
      <c r="H1558" s="80" t="s">
        <v>8157</v>
      </c>
      <c r="I1558" s="82" t="s">
        <v>8158</v>
      </c>
      <c r="J1558" s="80">
        <v>31</v>
      </c>
      <c r="K1558" s="80">
        <v>1</v>
      </c>
      <c r="L1558" s="80">
        <v>2019</v>
      </c>
      <c r="M1558" s="76">
        <f t="shared" si="24"/>
        <v>43496</v>
      </c>
      <c r="N1558" s="80" t="s">
        <v>3552</v>
      </c>
      <c r="O1558" s="80">
        <v>17</v>
      </c>
      <c r="P1558" s="82" t="s">
        <v>4506</v>
      </c>
      <c r="Q1558" s="82" t="s">
        <v>4456</v>
      </c>
      <c r="R1558" s="82" t="s">
        <v>4507</v>
      </c>
      <c r="S1558" s="82" t="s">
        <v>4508</v>
      </c>
      <c r="T1558" s="82" t="s">
        <v>4456</v>
      </c>
      <c r="U1558" s="82" t="s">
        <v>4457</v>
      </c>
      <c r="V1558" s="82" t="s">
        <v>4457</v>
      </c>
      <c r="W1558" s="82" t="s">
        <v>173</v>
      </c>
      <c r="X1558" s="82" t="s">
        <v>4521</v>
      </c>
      <c r="Y1558" s="82" t="s">
        <v>4457</v>
      </c>
      <c r="Z1558" s="80" t="str">
        <f>IF(OR(R:R="",S:S=""),"Missing",IF(OR(S:S="Both EC and Condoms",S:S="Condom",S:S="EC"),"Yes",IF(AND(R:R&lt;&gt;"0: No Method",R:R&lt;&gt;"6: EC",R:R&lt;&gt;"5: Condoms"),"Yes","No")))</f>
        <v>No</v>
      </c>
      <c r="AA15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58" s="80" t="str">
        <f>IF(W:W="Pregnant","Pregnant",IF(AND(Z:Z="No",AA:AA="Yes"),"Adopter",IF(Z:Z="Yes","Continuing User",IF(AND(Z:Z="No",AA:AA="No"),"Non-user","Missing"))))</f>
        <v>Adopter</v>
      </c>
      <c r="AC1558" s="80">
        <f>VLOOKUP(N1558,Registration!O:P,2,FALSE)</f>
        <v>17</v>
      </c>
    </row>
    <row r="1559" spans="1:29" s="80" customFormat="1" ht="23.1" customHeight="1">
      <c r="A1559" s="80" t="s">
        <v>1385</v>
      </c>
      <c r="B1559" s="80" t="s">
        <v>26</v>
      </c>
      <c r="C1559" s="80" t="s">
        <v>27</v>
      </c>
      <c r="D1559" s="82" t="s">
        <v>28</v>
      </c>
      <c r="E1559" s="80" t="s">
        <v>28</v>
      </c>
      <c r="F1559" s="80" t="s">
        <v>95</v>
      </c>
      <c r="G1559" s="80" t="s">
        <v>2811</v>
      </c>
      <c r="H1559" s="80" t="s">
        <v>8157</v>
      </c>
      <c r="I1559" s="82" t="s">
        <v>8158</v>
      </c>
      <c r="J1559" s="80">
        <v>31</v>
      </c>
      <c r="K1559" s="80">
        <v>1</v>
      </c>
      <c r="L1559" s="80">
        <v>2019</v>
      </c>
      <c r="M1559" s="76">
        <f t="shared" si="24"/>
        <v>43496</v>
      </c>
      <c r="N1559" s="80" t="s">
        <v>3554</v>
      </c>
      <c r="O1559" s="80">
        <v>18</v>
      </c>
      <c r="P1559" s="82" t="s">
        <v>4506</v>
      </c>
      <c r="Q1559" s="82" t="s">
        <v>4456</v>
      </c>
      <c r="R1559" s="82" t="s">
        <v>4507</v>
      </c>
      <c r="S1559" s="82" t="s">
        <v>4508</v>
      </c>
      <c r="T1559" s="82" t="s">
        <v>4456</v>
      </c>
      <c r="U1559" s="82" t="s">
        <v>4457</v>
      </c>
      <c r="V1559" s="82" t="s">
        <v>4457</v>
      </c>
      <c r="W1559" s="82" t="s">
        <v>173</v>
      </c>
      <c r="X1559" s="82" t="s">
        <v>4521</v>
      </c>
      <c r="Y1559" s="82" t="s">
        <v>4457</v>
      </c>
      <c r="Z1559" s="80" t="str">
        <f>IF(OR(R:R="",S:S=""),"Missing",IF(OR(S:S="Both EC and Condoms",S:S="Condom",S:S="EC"),"Yes",IF(AND(R:R&lt;&gt;"0: No Method",R:R&lt;&gt;"6: EC",R:R&lt;&gt;"5: Condoms"),"Yes","No")))</f>
        <v>No</v>
      </c>
      <c r="AA15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59" s="80" t="str">
        <f>IF(W:W="Pregnant","Pregnant",IF(AND(Z:Z="No",AA:AA="Yes"),"Adopter",IF(Z:Z="Yes","Continuing User",IF(AND(Z:Z="No",AA:AA="No"),"Non-user","Missing"))))</f>
        <v>Adopter</v>
      </c>
      <c r="AC1559" s="80">
        <f>VLOOKUP(N1559,Registration!O:P,2,FALSE)</f>
        <v>18</v>
      </c>
    </row>
    <row r="1560" spans="1:29" s="80" customFormat="1" ht="23.1" customHeight="1">
      <c r="A1560" s="80" t="s">
        <v>1385</v>
      </c>
      <c r="B1560" s="80" t="s">
        <v>26</v>
      </c>
      <c r="C1560" s="80" t="s">
        <v>27</v>
      </c>
      <c r="D1560" s="82" t="s">
        <v>28</v>
      </c>
      <c r="E1560" s="80" t="s">
        <v>28</v>
      </c>
      <c r="F1560" s="80" t="s">
        <v>95</v>
      </c>
      <c r="G1560" s="80" t="s">
        <v>2811</v>
      </c>
      <c r="H1560" s="80" t="s">
        <v>8157</v>
      </c>
      <c r="I1560" s="82" t="s">
        <v>8158</v>
      </c>
      <c r="J1560" s="80">
        <v>31</v>
      </c>
      <c r="K1560" s="80">
        <v>1</v>
      </c>
      <c r="L1560" s="80">
        <v>2019</v>
      </c>
      <c r="M1560" s="76">
        <f t="shared" si="24"/>
        <v>43496</v>
      </c>
      <c r="N1560" s="80" t="s">
        <v>3556</v>
      </c>
      <c r="O1560" s="80">
        <v>19</v>
      </c>
      <c r="P1560" s="82" t="s">
        <v>4506</v>
      </c>
      <c r="Q1560" s="82" t="s">
        <v>4456</v>
      </c>
      <c r="R1560" s="82" t="s">
        <v>4507</v>
      </c>
      <c r="S1560" s="82" t="s">
        <v>4508</v>
      </c>
      <c r="T1560" s="82" t="s">
        <v>4456</v>
      </c>
      <c r="U1560" s="82" t="s">
        <v>4457</v>
      </c>
      <c r="V1560" s="82" t="s">
        <v>4457</v>
      </c>
      <c r="W1560" s="82" t="s">
        <v>173</v>
      </c>
      <c r="X1560" s="82" t="s">
        <v>4521</v>
      </c>
      <c r="Y1560" s="82" t="s">
        <v>4457</v>
      </c>
      <c r="Z1560" s="80" t="str">
        <f>IF(OR(R:R="",S:S=""),"Missing",IF(OR(S:S="Both EC and Condoms",S:S="Condom",S:S="EC"),"Yes",IF(AND(R:R&lt;&gt;"0: No Method",R:R&lt;&gt;"6: EC",R:R&lt;&gt;"5: Condoms"),"Yes","No")))</f>
        <v>No</v>
      </c>
      <c r="AA15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60" s="80" t="str">
        <f>IF(W:W="Pregnant","Pregnant",IF(AND(Z:Z="No",AA:AA="Yes"),"Adopter",IF(Z:Z="Yes","Continuing User",IF(AND(Z:Z="No",AA:AA="No"),"Non-user","Missing"))))</f>
        <v>Adopter</v>
      </c>
      <c r="AC1560" s="80">
        <f>VLOOKUP(N1560,Registration!O:P,2,FALSE)</f>
        <v>19</v>
      </c>
    </row>
    <row r="1561" spans="1:29" s="80" customFormat="1" ht="23.1" customHeight="1">
      <c r="A1561" s="80" t="s">
        <v>1385</v>
      </c>
      <c r="B1561" s="80" t="s">
        <v>26</v>
      </c>
      <c r="C1561" s="80" t="s">
        <v>27</v>
      </c>
      <c r="D1561" s="82" t="s">
        <v>28</v>
      </c>
      <c r="E1561" s="80" t="s">
        <v>28</v>
      </c>
      <c r="F1561" s="80" t="s">
        <v>95</v>
      </c>
      <c r="G1561" s="80" t="s">
        <v>2811</v>
      </c>
      <c r="H1561" s="80" t="s">
        <v>8157</v>
      </c>
      <c r="I1561" s="82" t="s">
        <v>8158</v>
      </c>
      <c r="J1561" s="80">
        <v>31</v>
      </c>
      <c r="K1561" s="80">
        <v>1</v>
      </c>
      <c r="L1561" s="80">
        <v>2019</v>
      </c>
      <c r="M1561" s="76">
        <f t="shared" si="24"/>
        <v>43496</v>
      </c>
      <c r="N1561" s="80" t="s">
        <v>3558</v>
      </c>
      <c r="O1561" s="80">
        <v>18</v>
      </c>
      <c r="P1561" s="82" t="s">
        <v>4506</v>
      </c>
      <c r="Q1561" s="82" t="s">
        <v>4456</v>
      </c>
      <c r="R1561" s="82" t="s">
        <v>4507</v>
      </c>
      <c r="S1561" s="82" t="s">
        <v>4508</v>
      </c>
      <c r="T1561" s="82" t="s">
        <v>4456</v>
      </c>
      <c r="U1561" s="82" t="s">
        <v>4457</v>
      </c>
      <c r="V1561" s="82" t="s">
        <v>4457</v>
      </c>
      <c r="W1561" s="82" t="s">
        <v>173</v>
      </c>
      <c r="X1561" s="82" t="s">
        <v>4521</v>
      </c>
      <c r="Y1561" s="82" t="s">
        <v>4457</v>
      </c>
      <c r="Z1561" s="80" t="str">
        <f>IF(OR(R:R="",S:S=""),"Missing",IF(OR(S:S="Both EC and Condoms",S:S="Condom",S:S="EC"),"Yes",IF(AND(R:R&lt;&gt;"0: No Method",R:R&lt;&gt;"6: EC",R:R&lt;&gt;"5: Condoms"),"Yes","No")))</f>
        <v>No</v>
      </c>
      <c r="AA15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61" s="80" t="str">
        <f>IF(W:W="Pregnant","Pregnant",IF(AND(Z:Z="No",AA:AA="Yes"),"Adopter",IF(Z:Z="Yes","Continuing User",IF(AND(Z:Z="No",AA:AA="No"),"Non-user","Missing"))))</f>
        <v>Adopter</v>
      </c>
      <c r="AC1561" s="80">
        <f>VLOOKUP(N1561,Registration!O:P,2,FALSE)</f>
        <v>18</v>
      </c>
    </row>
    <row r="1562" spans="1:29" s="80" customFormat="1" ht="23.1" customHeight="1">
      <c r="A1562" s="80" t="s">
        <v>1385</v>
      </c>
      <c r="B1562" s="80" t="s">
        <v>26</v>
      </c>
      <c r="C1562" s="80" t="s">
        <v>27</v>
      </c>
      <c r="D1562" s="82" t="s">
        <v>28</v>
      </c>
      <c r="E1562" s="80" t="s">
        <v>28</v>
      </c>
      <c r="F1562" s="80" t="s">
        <v>95</v>
      </c>
      <c r="G1562" s="80" t="s">
        <v>2811</v>
      </c>
      <c r="H1562" s="80" t="s">
        <v>8157</v>
      </c>
      <c r="I1562" s="82" t="s">
        <v>8158</v>
      </c>
      <c r="J1562" s="80">
        <v>31</v>
      </c>
      <c r="K1562" s="80">
        <v>1</v>
      </c>
      <c r="L1562" s="80">
        <v>2019</v>
      </c>
      <c r="M1562" s="76">
        <f t="shared" si="24"/>
        <v>43496</v>
      </c>
      <c r="N1562" s="80" t="s">
        <v>3000</v>
      </c>
      <c r="O1562" s="80">
        <v>17</v>
      </c>
      <c r="P1562" s="82" t="s">
        <v>4506</v>
      </c>
      <c r="Q1562" s="82" t="s">
        <v>4456</v>
      </c>
      <c r="R1562" s="82" t="s">
        <v>4507</v>
      </c>
      <c r="S1562" s="82" t="s">
        <v>4508</v>
      </c>
      <c r="T1562" s="82" t="s">
        <v>4456</v>
      </c>
      <c r="U1562" s="82" t="s">
        <v>4457</v>
      </c>
      <c r="V1562" s="82" t="s">
        <v>4457</v>
      </c>
      <c r="W1562" s="82" t="s">
        <v>173</v>
      </c>
      <c r="X1562" s="82" t="s">
        <v>4521</v>
      </c>
      <c r="Y1562" s="82" t="s">
        <v>4457</v>
      </c>
      <c r="Z1562" s="80" t="str">
        <f>IF(OR(R:R="",S:S=""),"Missing",IF(OR(S:S="Both EC and Condoms",S:S="Condom",S:S="EC"),"Yes",IF(AND(R:R&lt;&gt;"0: No Method",R:R&lt;&gt;"6: EC",R:R&lt;&gt;"5: Condoms"),"Yes","No")))</f>
        <v>No</v>
      </c>
      <c r="AA15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62" s="80" t="str">
        <f>IF(W:W="Pregnant","Pregnant",IF(AND(Z:Z="No",AA:AA="Yes"),"Adopter",IF(Z:Z="Yes","Continuing User",IF(AND(Z:Z="No",AA:AA="No"),"Non-user","Missing"))))</f>
        <v>Adopter</v>
      </c>
      <c r="AC1562" s="80">
        <f>VLOOKUP(N1562,Registration!O:P,2,FALSE)</f>
        <v>15</v>
      </c>
    </row>
    <row r="1563" spans="1:29" s="80" customFormat="1" ht="23.1" customHeight="1">
      <c r="A1563" s="80" t="s">
        <v>1385</v>
      </c>
      <c r="B1563" s="80" t="s">
        <v>26</v>
      </c>
      <c r="C1563" s="80" t="s">
        <v>27</v>
      </c>
      <c r="D1563" s="82" t="s">
        <v>28</v>
      </c>
      <c r="E1563" s="80" t="s">
        <v>28</v>
      </c>
      <c r="F1563" s="80" t="s">
        <v>95</v>
      </c>
      <c r="G1563" s="80" t="s">
        <v>2811</v>
      </c>
      <c r="H1563" s="80" t="s">
        <v>8157</v>
      </c>
      <c r="I1563" s="82" t="s">
        <v>8158</v>
      </c>
      <c r="J1563" s="80">
        <v>31</v>
      </c>
      <c r="K1563" s="80">
        <v>1</v>
      </c>
      <c r="L1563" s="80">
        <v>2019</v>
      </c>
      <c r="M1563" s="76">
        <f t="shared" si="24"/>
        <v>43496</v>
      </c>
      <c r="N1563" s="80" t="s">
        <v>3561</v>
      </c>
      <c r="O1563" s="80">
        <v>19</v>
      </c>
      <c r="P1563" s="82" t="s">
        <v>4506</v>
      </c>
      <c r="Q1563" s="82" t="s">
        <v>4456</v>
      </c>
      <c r="R1563" s="82" t="s">
        <v>4507</v>
      </c>
      <c r="S1563" s="82" t="s">
        <v>4508</v>
      </c>
      <c r="T1563" s="82" t="s">
        <v>4456</v>
      </c>
      <c r="U1563" s="82" t="s">
        <v>4457</v>
      </c>
      <c r="V1563" s="82" t="s">
        <v>4457</v>
      </c>
      <c r="W1563" s="82" t="s">
        <v>173</v>
      </c>
      <c r="X1563" s="82" t="s">
        <v>4521</v>
      </c>
      <c r="Y1563" s="82" t="s">
        <v>4457</v>
      </c>
      <c r="Z1563" s="80" t="str">
        <f>IF(OR(R:R="",S:S=""),"Missing",IF(OR(S:S="Both EC and Condoms",S:S="Condom",S:S="EC"),"Yes",IF(AND(R:R&lt;&gt;"0: No Method",R:R&lt;&gt;"6: EC",R:R&lt;&gt;"5: Condoms"),"Yes","No")))</f>
        <v>No</v>
      </c>
      <c r="AA15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63" s="80" t="str">
        <f>IF(W:W="Pregnant","Pregnant",IF(AND(Z:Z="No",AA:AA="Yes"),"Adopter",IF(Z:Z="Yes","Continuing User",IF(AND(Z:Z="No",AA:AA="No"),"Non-user","Missing"))))</f>
        <v>Adopter</v>
      </c>
      <c r="AC1563" s="80">
        <f>VLOOKUP(N1563,Registration!O:P,2,FALSE)</f>
        <v>19</v>
      </c>
    </row>
    <row r="1564" spans="1:29" s="80" customFormat="1" ht="23.1" customHeight="1">
      <c r="A1564" s="80" t="s">
        <v>1385</v>
      </c>
      <c r="B1564" s="80" t="s">
        <v>26</v>
      </c>
      <c r="C1564" s="80" t="s">
        <v>27</v>
      </c>
      <c r="D1564" s="82" t="s">
        <v>28</v>
      </c>
      <c r="E1564" s="80" t="s">
        <v>28</v>
      </c>
      <c r="F1564" s="80" t="s">
        <v>95</v>
      </c>
      <c r="G1564" s="80" t="s">
        <v>2811</v>
      </c>
      <c r="H1564" s="80" t="s">
        <v>8157</v>
      </c>
      <c r="I1564" s="82" t="s">
        <v>8158</v>
      </c>
      <c r="J1564" s="80">
        <v>31</v>
      </c>
      <c r="K1564" s="80">
        <v>1</v>
      </c>
      <c r="L1564" s="80">
        <v>2019</v>
      </c>
      <c r="M1564" s="76">
        <f t="shared" si="24"/>
        <v>43496</v>
      </c>
      <c r="N1564" s="80" t="s">
        <v>3563</v>
      </c>
      <c r="O1564" s="80">
        <v>18</v>
      </c>
      <c r="P1564" s="82" t="s">
        <v>4506</v>
      </c>
      <c r="Q1564" s="82" t="s">
        <v>4456</v>
      </c>
      <c r="R1564" s="82" t="s">
        <v>4507</v>
      </c>
      <c r="S1564" s="82" t="s">
        <v>4508</v>
      </c>
      <c r="T1564" s="82" t="s">
        <v>4456</v>
      </c>
      <c r="U1564" s="82" t="s">
        <v>4457</v>
      </c>
      <c r="V1564" s="82" t="s">
        <v>4457</v>
      </c>
      <c r="W1564" s="82" t="s">
        <v>173</v>
      </c>
      <c r="X1564" s="82" t="s">
        <v>4521</v>
      </c>
      <c r="Y1564" s="82" t="s">
        <v>4457</v>
      </c>
      <c r="Z1564" s="80" t="str">
        <f>IF(OR(R:R="",S:S=""),"Missing",IF(OR(S:S="Both EC and Condoms",S:S="Condom",S:S="EC"),"Yes",IF(AND(R:R&lt;&gt;"0: No Method",R:R&lt;&gt;"6: EC",R:R&lt;&gt;"5: Condoms"),"Yes","No")))</f>
        <v>No</v>
      </c>
      <c r="AA15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64" s="80" t="str">
        <f>IF(W:W="Pregnant","Pregnant",IF(AND(Z:Z="No",AA:AA="Yes"),"Adopter",IF(Z:Z="Yes","Continuing User",IF(AND(Z:Z="No",AA:AA="No"),"Non-user","Missing"))))</f>
        <v>Adopter</v>
      </c>
      <c r="AC1564" s="80">
        <f>VLOOKUP(N1564,Registration!O:P,2,FALSE)</f>
        <v>18</v>
      </c>
    </row>
    <row r="1565" spans="1:29" s="80" customFormat="1" ht="23.1" customHeight="1">
      <c r="A1565" s="80" t="s">
        <v>1385</v>
      </c>
      <c r="B1565" s="80" t="s">
        <v>26</v>
      </c>
      <c r="C1565" s="80" t="s">
        <v>27</v>
      </c>
      <c r="D1565" s="82" t="s">
        <v>28</v>
      </c>
      <c r="E1565" s="80" t="s">
        <v>28</v>
      </c>
      <c r="F1565" s="80" t="s">
        <v>95</v>
      </c>
      <c r="G1565" s="80" t="s">
        <v>2811</v>
      </c>
      <c r="H1565" s="80" t="s">
        <v>8157</v>
      </c>
      <c r="I1565" s="82" t="s">
        <v>8158</v>
      </c>
      <c r="J1565" s="80">
        <v>31</v>
      </c>
      <c r="K1565" s="80">
        <v>1</v>
      </c>
      <c r="L1565" s="80">
        <v>2019</v>
      </c>
      <c r="M1565" s="76">
        <f t="shared" si="24"/>
        <v>43496</v>
      </c>
      <c r="N1565" s="80" t="s">
        <v>3565</v>
      </c>
      <c r="O1565" s="80">
        <v>17</v>
      </c>
      <c r="P1565" s="82" t="s">
        <v>4506</v>
      </c>
      <c r="Q1565" s="82" t="s">
        <v>4456</v>
      </c>
      <c r="R1565" s="82" t="s">
        <v>4507</v>
      </c>
      <c r="S1565" s="82" t="s">
        <v>4508</v>
      </c>
      <c r="T1565" s="82" t="s">
        <v>4456</v>
      </c>
      <c r="U1565" s="82" t="s">
        <v>4457</v>
      </c>
      <c r="V1565" s="82" t="s">
        <v>4457</v>
      </c>
      <c r="W1565" s="82" t="s">
        <v>173</v>
      </c>
      <c r="X1565" s="82" t="s">
        <v>4521</v>
      </c>
      <c r="Y1565" s="82" t="s">
        <v>4457</v>
      </c>
      <c r="Z1565" s="80" t="str">
        <f>IF(OR(R:R="",S:S=""),"Missing",IF(OR(S:S="Both EC and Condoms",S:S="Condom",S:S="EC"),"Yes",IF(AND(R:R&lt;&gt;"0: No Method",R:R&lt;&gt;"6: EC",R:R&lt;&gt;"5: Condoms"),"Yes","No")))</f>
        <v>No</v>
      </c>
      <c r="AA15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65" s="80" t="str">
        <f>IF(W:W="Pregnant","Pregnant",IF(AND(Z:Z="No",AA:AA="Yes"),"Adopter",IF(Z:Z="Yes","Continuing User",IF(AND(Z:Z="No",AA:AA="No"),"Non-user","Missing"))))</f>
        <v>Adopter</v>
      </c>
      <c r="AC1565" s="80">
        <f>VLOOKUP(N1565,Registration!O:P,2,FALSE)</f>
        <v>17</v>
      </c>
    </row>
    <row r="1566" spans="1:29" s="80" customFormat="1" ht="23.1" customHeight="1">
      <c r="A1566" s="80" t="s">
        <v>1385</v>
      </c>
      <c r="B1566" s="80" t="s">
        <v>26</v>
      </c>
      <c r="C1566" s="80" t="s">
        <v>27</v>
      </c>
      <c r="D1566" s="82" t="s">
        <v>28</v>
      </c>
      <c r="E1566" s="80" t="s">
        <v>28</v>
      </c>
      <c r="F1566" s="80" t="s">
        <v>95</v>
      </c>
      <c r="G1566" s="80" t="s">
        <v>2811</v>
      </c>
      <c r="H1566" s="80" t="s">
        <v>8157</v>
      </c>
      <c r="I1566" s="82" t="s">
        <v>8158</v>
      </c>
      <c r="J1566" s="80">
        <v>31</v>
      </c>
      <c r="K1566" s="80">
        <v>1</v>
      </c>
      <c r="L1566" s="80">
        <v>2019</v>
      </c>
      <c r="M1566" s="76">
        <f t="shared" si="24"/>
        <v>43496</v>
      </c>
      <c r="N1566" s="80" t="s">
        <v>3567</v>
      </c>
      <c r="O1566" s="80">
        <v>17</v>
      </c>
      <c r="P1566" s="82" t="s">
        <v>4506</v>
      </c>
      <c r="Q1566" s="82" t="s">
        <v>4456</v>
      </c>
      <c r="R1566" s="82" t="s">
        <v>4507</v>
      </c>
      <c r="S1566" s="82" t="s">
        <v>4508</v>
      </c>
      <c r="T1566" s="82" t="s">
        <v>4456</v>
      </c>
      <c r="U1566" s="82" t="s">
        <v>4457</v>
      </c>
      <c r="V1566" s="82" t="s">
        <v>4457</v>
      </c>
      <c r="W1566" s="82" t="s">
        <v>173</v>
      </c>
      <c r="X1566" s="82" t="s">
        <v>4521</v>
      </c>
      <c r="Y1566" s="82" t="s">
        <v>4457</v>
      </c>
      <c r="Z1566" s="80" t="str">
        <f>IF(OR(R:R="",S:S=""),"Missing",IF(OR(S:S="Both EC and Condoms",S:S="Condom",S:S="EC"),"Yes",IF(AND(R:R&lt;&gt;"0: No Method",R:R&lt;&gt;"6: EC",R:R&lt;&gt;"5: Condoms"),"Yes","No")))</f>
        <v>No</v>
      </c>
      <c r="AA15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66" s="80" t="str">
        <f>IF(W:W="Pregnant","Pregnant",IF(AND(Z:Z="No",AA:AA="Yes"),"Adopter",IF(Z:Z="Yes","Continuing User",IF(AND(Z:Z="No",AA:AA="No"),"Non-user","Missing"))))</f>
        <v>Adopter</v>
      </c>
      <c r="AC1566" s="80">
        <f>VLOOKUP(N1566,Registration!O:P,2,FALSE)</f>
        <v>17</v>
      </c>
    </row>
    <row r="1567" spans="1:29" s="80" customFormat="1" ht="23.1" customHeight="1">
      <c r="A1567" s="80" t="s">
        <v>1385</v>
      </c>
      <c r="B1567" s="80" t="s">
        <v>26</v>
      </c>
      <c r="C1567" s="80" t="s">
        <v>27</v>
      </c>
      <c r="D1567" s="82" t="s">
        <v>28</v>
      </c>
      <c r="E1567" s="80" t="s">
        <v>28</v>
      </c>
      <c r="F1567" s="80" t="s">
        <v>95</v>
      </c>
      <c r="G1567" s="80" t="s">
        <v>2811</v>
      </c>
      <c r="H1567" s="80" t="s">
        <v>8157</v>
      </c>
      <c r="I1567" s="82" t="s">
        <v>8158</v>
      </c>
      <c r="J1567" s="80">
        <v>31</v>
      </c>
      <c r="K1567" s="80">
        <v>1</v>
      </c>
      <c r="L1567" s="80">
        <v>2019</v>
      </c>
      <c r="M1567" s="76">
        <f t="shared" si="24"/>
        <v>43496</v>
      </c>
      <c r="N1567" s="80" t="s">
        <v>3569</v>
      </c>
      <c r="O1567" s="80">
        <v>18</v>
      </c>
      <c r="P1567" s="82" t="s">
        <v>4506</v>
      </c>
      <c r="Q1567" s="82" t="s">
        <v>4456</v>
      </c>
      <c r="R1567" s="82" t="s">
        <v>4507</v>
      </c>
      <c r="S1567" s="82" t="s">
        <v>4508</v>
      </c>
      <c r="T1567" s="82" t="s">
        <v>4456</v>
      </c>
      <c r="U1567" s="82" t="s">
        <v>4457</v>
      </c>
      <c r="V1567" s="82" t="s">
        <v>4457</v>
      </c>
      <c r="W1567" s="82" t="s">
        <v>173</v>
      </c>
      <c r="X1567" s="82" t="s">
        <v>4521</v>
      </c>
      <c r="Y1567" s="82" t="s">
        <v>4457</v>
      </c>
      <c r="Z1567" s="80" t="str">
        <f>IF(OR(R:R="",S:S=""),"Missing",IF(OR(S:S="Both EC and Condoms",S:S="Condom",S:S="EC"),"Yes",IF(AND(R:R&lt;&gt;"0: No Method",R:R&lt;&gt;"6: EC",R:R&lt;&gt;"5: Condoms"),"Yes","No")))</f>
        <v>No</v>
      </c>
      <c r="AA15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67" s="80" t="str">
        <f>IF(W:W="Pregnant","Pregnant",IF(AND(Z:Z="No",AA:AA="Yes"),"Adopter",IF(Z:Z="Yes","Continuing User",IF(AND(Z:Z="No",AA:AA="No"),"Non-user","Missing"))))</f>
        <v>Adopter</v>
      </c>
      <c r="AC1567" s="80">
        <f>VLOOKUP(N1567,Registration!O:P,2,FALSE)</f>
        <v>18</v>
      </c>
    </row>
    <row r="1568" spans="1:29" s="80" customFormat="1" ht="23.1" customHeight="1">
      <c r="A1568" s="80" t="s">
        <v>1385</v>
      </c>
      <c r="B1568" s="80" t="s">
        <v>26</v>
      </c>
      <c r="C1568" s="80" t="s">
        <v>27</v>
      </c>
      <c r="D1568" s="82" t="s">
        <v>28</v>
      </c>
      <c r="E1568" s="80" t="s">
        <v>28</v>
      </c>
      <c r="F1568" s="80" t="s">
        <v>95</v>
      </c>
      <c r="G1568" s="80" t="s">
        <v>2811</v>
      </c>
      <c r="H1568" s="80" t="s">
        <v>8157</v>
      </c>
      <c r="I1568" s="82" t="s">
        <v>8158</v>
      </c>
      <c r="J1568" s="80">
        <v>31</v>
      </c>
      <c r="K1568" s="80">
        <v>1</v>
      </c>
      <c r="L1568" s="80">
        <v>2019</v>
      </c>
      <c r="M1568" s="76">
        <f t="shared" si="24"/>
        <v>43496</v>
      </c>
      <c r="N1568" s="80" t="s">
        <v>3571</v>
      </c>
      <c r="O1568" s="80">
        <v>19</v>
      </c>
      <c r="P1568" s="82" t="s">
        <v>4506</v>
      </c>
      <c r="Q1568" s="82" t="s">
        <v>4456</v>
      </c>
      <c r="R1568" s="82" t="s">
        <v>4507</v>
      </c>
      <c r="S1568" s="82" t="s">
        <v>4508</v>
      </c>
      <c r="T1568" s="82" t="s">
        <v>4456</v>
      </c>
      <c r="U1568" s="82" t="s">
        <v>4457</v>
      </c>
      <c r="V1568" s="82" t="s">
        <v>4457</v>
      </c>
      <c r="W1568" s="82" t="s">
        <v>173</v>
      </c>
      <c r="X1568" s="82" t="s">
        <v>4521</v>
      </c>
      <c r="Y1568" s="82" t="s">
        <v>4457</v>
      </c>
      <c r="Z1568" s="80" t="str">
        <f>IF(OR(R:R="",S:S=""),"Missing",IF(OR(S:S="Both EC and Condoms",S:S="Condom",S:S="EC"),"Yes",IF(AND(R:R&lt;&gt;"0: No Method",R:R&lt;&gt;"6: EC",R:R&lt;&gt;"5: Condoms"),"Yes","No")))</f>
        <v>No</v>
      </c>
      <c r="AA15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68" s="80" t="str">
        <f>IF(W:W="Pregnant","Pregnant",IF(AND(Z:Z="No",AA:AA="Yes"),"Adopter",IF(Z:Z="Yes","Continuing User",IF(AND(Z:Z="No",AA:AA="No"),"Non-user","Missing"))))</f>
        <v>Adopter</v>
      </c>
      <c r="AC1568" s="80">
        <f>VLOOKUP(N1568,Registration!O:P,2,FALSE)</f>
        <v>19</v>
      </c>
    </row>
    <row r="1569" spans="1:29" s="80" customFormat="1" ht="23.1" customHeight="1">
      <c r="A1569" s="80" t="s">
        <v>1385</v>
      </c>
      <c r="B1569" s="80" t="s">
        <v>26</v>
      </c>
      <c r="C1569" s="80" t="s">
        <v>27</v>
      </c>
      <c r="D1569" s="82" t="s">
        <v>28</v>
      </c>
      <c r="E1569" s="80" t="s">
        <v>28</v>
      </c>
      <c r="F1569" s="80" t="s">
        <v>95</v>
      </c>
      <c r="G1569" s="80" t="s">
        <v>2811</v>
      </c>
      <c r="H1569" s="80" t="s">
        <v>8157</v>
      </c>
      <c r="I1569" s="82" t="s">
        <v>8158</v>
      </c>
      <c r="J1569" s="80">
        <v>31</v>
      </c>
      <c r="K1569" s="80">
        <v>1</v>
      </c>
      <c r="L1569" s="80">
        <v>2019</v>
      </c>
      <c r="M1569" s="76">
        <f t="shared" si="24"/>
        <v>43496</v>
      </c>
      <c r="N1569" s="80" t="s">
        <v>2930</v>
      </c>
      <c r="O1569" s="80">
        <v>16</v>
      </c>
      <c r="P1569" s="82" t="s">
        <v>4506</v>
      </c>
      <c r="Q1569" s="82" t="s">
        <v>4456</v>
      </c>
      <c r="R1569" s="82" t="s">
        <v>4507</v>
      </c>
      <c r="S1569" s="82" t="s">
        <v>4508</v>
      </c>
      <c r="T1569" s="82" t="s">
        <v>4456</v>
      </c>
      <c r="U1569" s="82" t="s">
        <v>4457</v>
      </c>
      <c r="V1569" s="82" t="s">
        <v>4457</v>
      </c>
      <c r="W1569" s="82" t="s">
        <v>173</v>
      </c>
      <c r="X1569" s="82" t="s">
        <v>4521</v>
      </c>
      <c r="Y1569" s="82" t="s">
        <v>4457</v>
      </c>
      <c r="Z1569" s="80" t="str">
        <f>IF(OR(R:R="",S:S=""),"Missing",IF(OR(S:S="Both EC and Condoms",S:S="Condom",S:S="EC"),"Yes",IF(AND(R:R&lt;&gt;"0: No Method",R:R&lt;&gt;"6: EC",R:R&lt;&gt;"5: Condoms"),"Yes","No")))</f>
        <v>No</v>
      </c>
      <c r="AA15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69" s="80" t="str">
        <f>IF(W:W="Pregnant","Pregnant",IF(AND(Z:Z="No",AA:AA="Yes"),"Adopter",IF(Z:Z="Yes","Continuing User",IF(AND(Z:Z="No",AA:AA="No"),"Non-user","Missing"))))</f>
        <v>Adopter</v>
      </c>
      <c r="AC1569" s="80">
        <f>VLOOKUP(N1569,Registration!O:P,2,FALSE)</f>
        <v>15</v>
      </c>
    </row>
    <row r="1570" spans="1:29" s="80" customFormat="1" ht="23.1" customHeight="1">
      <c r="A1570" s="80" t="s">
        <v>1385</v>
      </c>
      <c r="B1570" s="80" t="s">
        <v>26</v>
      </c>
      <c r="C1570" s="80" t="s">
        <v>27</v>
      </c>
      <c r="D1570" s="82" t="s">
        <v>28</v>
      </c>
      <c r="E1570" s="80" t="s">
        <v>28</v>
      </c>
      <c r="F1570" s="80" t="s">
        <v>95</v>
      </c>
      <c r="G1570" s="80" t="s">
        <v>2811</v>
      </c>
      <c r="H1570" s="80" t="s">
        <v>8157</v>
      </c>
      <c r="I1570" s="82" t="s">
        <v>8158</v>
      </c>
      <c r="J1570" s="80">
        <v>31</v>
      </c>
      <c r="K1570" s="80">
        <v>1</v>
      </c>
      <c r="L1570" s="80">
        <v>2019</v>
      </c>
      <c r="M1570" s="76">
        <f t="shared" si="24"/>
        <v>43496</v>
      </c>
      <c r="N1570" s="80" t="s">
        <v>3574</v>
      </c>
      <c r="O1570" s="80">
        <v>17</v>
      </c>
      <c r="P1570" s="82" t="s">
        <v>4506</v>
      </c>
      <c r="Q1570" s="82" t="s">
        <v>4456</v>
      </c>
      <c r="R1570" s="82" t="s">
        <v>4507</v>
      </c>
      <c r="S1570" s="82" t="s">
        <v>4508</v>
      </c>
      <c r="T1570" s="82" t="s">
        <v>4456</v>
      </c>
      <c r="U1570" s="82" t="s">
        <v>4457</v>
      </c>
      <c r="V1570" s="82" t="s">
        <v>4457</v>
      </c>
      <c r="W1570" s="82" t="s">
        <v>173</v>
      </c>
      <c r="X1570" s="82" t="s">
        <v>4521</v>
      </c>
      <c r="Y1570" s="82" t="s">
        <v>4457</v>
      </c>
      <c r="Z1570" s="80" t="str">
        <f>IF(OR(R:R="",S:S=""),"Missing",IF(OR(S:S="Both EC and Condoms",S:S="Condom",S:S="EC"),"Yes",IF(AND(R:R&lt;&gt;"0: No Method",R:R&lt;&gt;"6: EC",R:R&lt;&gt;"5: Condoms"),"Yes","No")))</f>
        <v>No</v>
      </c>
      <c r="AA15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70" s="80" t="str">
        <f>IF(W:W="Pregnant","Pregnant",IF(AND(Z:Z="No",AA:AA="Yes"),"Adopter",IF(Z:Z="Yes","Continuing User",IF(AND(Z:Z="No",AA:AA="No"),"Non-user","Missing"))))</f>
        <v>Adopter</v>
      </c>
      <c r="AC1570" s="80">
        <f>VLOOKUP(N1570,Registration!O:P,2,FALSE)</f>
        <v>17</v>
      </c>
    </row>
    <row r="1571" spans="1:29" s="80" customFormat="1" ht="23.1" customHeight="1">
      <c r="A1571" s="80" t="s">
        <v>1385</v>
      </c>
      <c r="B1571" s="80" t="s">
        <v>26</v>
      </c>
      <c r="C1571" s="80" t="s">
        <v>27</v>
      </c>
      <c r="D1571" s="82" t="s">
        <v>28</v>
      </c>
      <c r="E1571" s="80" t="s">
        <v>28</v>
      </c>
      <c r="F1571" s="80" t="s">
        <v>95</v>
      </c>
      <c r="G1571" s="80" t="s">
        <v>2811</v>
      </c>
      <c r="H1571" s="80" t="s">
        <v>8157</v>
      </c>
      <c r="I1571" s="82" t="s">
        <v>8158</v>
      </c>
      <c r="J1571" s="80">
        <v>31</v>
      </c>
      <c r="K1571" s="80">
        <v>1</v>
      </c>
      <c r="L1571" s="80">
        <v>2019</v>
      </c>
      <c r="M1571" s="76">
        <f t="shared" si="24"/>
        <v>43496</v>
      </c>
      <c r="N1571" s="80" t="s">
        <v>3576</v>
      </c>
      <c r="O1571" s="80">
        <v>19</v>
      </c>
      <c r="P1571" s="82" t="s">
        <v>4506</v>
      </c>
      <c r="Q1571" s="82" t="s">
        <v>4456</v>
      </c>
      <c r="R1571" s="82" t="s">
        <v>4507</v>
      </c>
      <c r="S1571" s="82" t="s">
        <v>4508</v>
      </c>
      <c r="T1571" s="82" t="s">
        <v>4456</v>
      </c>
      <c r="U1571" s="82" t="s">
        <v>4457</v>
      </c>
      <c r="V1571" s="82" t="s">
        <v>4457</v>
      </c>
      <c r="W1571" s="82" t="s">
        <v>173</v>
      </c>
      <c r="X1571" s="82" t="s">
        <v>4521</v>
      </c>
      <c r="Y1571" s="82" t="s">
        <v>4457</v>
      </c>
      <c r="Z1571" s="80" t="str">
        <f>IF(OR(R:R="",S:S=""),"Missing",IF(OR(S:S="Both EC and Condoms",S:S="Condom",S:S="EC"),"Yes",IF(AND(R:R&lt;&gt;"0: No Method",R:R&lt;&gt;"6: EC",R:R&lt;&gt;"5: Condoms"),"Yes","No")))</f>
        <v>No</v>
      </c>
      <c r="AA15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71" s="80" t="str">
        <f>IF(W:W="Pregnant","Pregnant",IF(AND(Z:Z="No",AA:AA="Yes"),"Adopter",IF(Z:Z="Yes","Continuing User",IF(AND(Z:Z="No",AA:AA="No"),"Non-user","Missing"))))</f>
        <v>Adopter</v>
      </c>
      <c r="AC1571" s="80">
        <f>VLOOKUP(N1571,Registration!O:P,2,FALSE)</f>
        <v>19</v>
      </c>
    </row>
    <row r="1572" spans="1:29" s="80" customFormat="1" ht="23.1" customHeight="1">
      <c r="A1572" s="80" t="s">
        <v>1385</v>
      </c>
      <c r="B1572" s="80" t="s">
        <v>26</v>
      </c>
      <c r="C1572" s="80" t="s">
        <v>27</v>
      </c>
      <c r="D1572" s="82" t="s">
        <v>28</v>
      </c>
      <c r="E1572" s="80" t="s">
        <v>28</v>
      </c>
      <c r="F1572" s="80" t="s">
        <v>95</v>
      </c>
      <c r="G1572" s="80" t="s">
        <v>2811</v>
      </c>
      <c r="H1572" s="80" t="s">
        <v>8157</v>
      </c>
      <c r="I1572" s="82" t="s">
        <v>8158</v>
      </c>
      <c r="J1572" s="80">
        <v>31</v>
      </c>
      <c r="K1572" s="80">
        <v>1</v>
      </c>
      <c r="L1572" s="80">
        <v>2019</v>
      </c>
      <c r="M1572" s="76">
        <f t="shared" si="24"/>
        <v>43496</v>
      </c>
      <c r="N1572" s="80" t="s">
        <v>3578</v>
      </c>
      <c r="O1572" s="80">
        <v>18</v>
      </c>
      <c r="P1572" s="82" t="s">
        <v>4506</v>
      </c>
      <c r="Q1572" s="82" t="s">
        <v>4456</v>
      </c>
      <c r="R1572" s="82" t="s">
        <v>4507</v>
      </c>
      <c r="S1572" s="82" t="s">
        <v>4508</v>
      </c>
      <c r="T1572" s="82" t="s">
        <v>4456</v>
      </c>
      <c r="U1572" s="82" t="s">
        <v>4457</v>
      </c>
      <c r="V1572" s="82" t="s">
        <v>4457</v>
      </c>
      <c r="W1572" s="82" t="s">
        <v>173</v>
      </c>
      <c r="X1572" s="82" t="s">
        <v>4521</v>
      </c>
      <c r="Y1572" s="82" t="s">
        <v>4457</v>
      </c>
      <c r="Z1572" s="80" t="str">
        <f>IF(OR(R:R="",S:S=""),"Missing",IF(OR(S:S="Both EC and Condoms",S:S="Condom",S:S="EC"),"Yes",IF(AND(R:R&lt;&gt;"0: No Method",R:R&lt;&gt;"6: EC",R:R&lt;&gt;"5: Condoms"),"Yes","No")))</f>
        <v>No</v>
      </c>
      <c r="AA15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72" s="80" t="str">
        <f>IF(W:W="Pregnant","Pregnant",IF(AND(Z:Z="No",AA:AA="Yes"),"Adopter",IF(Z:Z="Yes","Continuing User",IF(AND(Z:Z="No",AA:AA="No"),"Non-user","Missing"))))</f>
        <v>Adopter</v>
      </c>
      <c r="AC1572" s="80">
        <f>VLOOKUP(N1572,Registration!O:P,2,FALSE)</f>
        <v>18</v>
      </c>
    </row>
    <row r="1573" spans="1:29" s="80" customFormat="1" ht="23.1" customHeight="1">
      <c r="A1573" s="80" t="s">
        <v>1385</v>
      </c>
      <c r="B1573" s="80" t="s">
        <v>26</v>
      </c>
      <c r="C1573" s="80" t="s">
        <v>27</v>
      </c>
      <c r="D1573" s="82" t="s">
        <v>28</v>
      </c>
      <c r="E1573" s="80" t="s">
        <v>28</v>
      </c>
      <c r="F1573" s="80" t="s">
        <v>95</v>
      </c>
      <c r="G1573" s="80" t="s">
        <v>2811</v>
      </c>
      <c r="H1573" s="80" t="s">
        <v>8157</v>
      </c>
      <c r="I1573" s="82" t="s">
        <v>8158</v>
      </c>
      <c r="J1573" s="80">
        <v>31</v>
      </c>
      <c r="K1573" s="80">
        <v>1</v>
      </c>
      <c r="L1573" s="80">
        <v>2019</v>
      </c>
      <c r="M1573" s="76">
        <f t="shared" si="24"/>
        <v>43496</v>
      </c>
      <c r="N1573" s="80" t="s">
        <v>3580</v>
      </c>
      <c r="O1573" s="80">
        <v>18</v>
      </c>
      <c r="P1573" s="82" t="s">
        <v>4506</v>
      </c>
      <c r="Q1573" s="82" t="s">
        <v>4456</v>
      </c>
      <c r="R1573" s="82" t="s">
        <v>4507</v>
      </c>
      <c r="S1573" s="82" t="s">
        <v>4508</v>
      </c>
      <c r="T1573" s="82" t="s">
        <v>4456</v>
      </c>
      <c r="U1573" s="82" t="s">
        <v>4457</v>
      </c>
      <c r="V1573" s="82" t="s">
        <v>4457</v>
      </c>
      <c r="W1573" s="82" t="s">
        <v>173</v>
      </c>
      <c r="X1573" s="82" t="s">
        <v>4521</v>
      </c>
      <c r="Y1573" s="82" t="s">
        <v>4457</v>
      </c>
      <c r="Z1573" s="80" t="str">
        <f>IF(OR(R:R="",S:S=""),"Missing",IF(OR(S:S="Both EC and Condoms",S:S="Condom",S:S="EC"),"Yes",IF(AND(R:R&lt;&gt;"0: No Method",R:R&lt;&gt;"6: EC",R:R&lt;&gt;"5: Condoms"),"Yes","No")))</f>
        <v>No</v>
      </c>
      <c r="AA15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73" s="80" t="str">
        <f>IF(W:W="Pregnant","Pregnant",IF(AND(Z:Z="No",AA:AA="Yes"),"Adopter",IF(Z:Z="Yes","Continuing User",IF(AND(Z:Z="No",AA:AA="No"),"Non-user","Missing"))))</f>
        <v>Adopter</v>
      </c>
      <c r="AC1573" s="80">
        <f>VLOOKUP(N1573,Registration!O:P,2,FALSE)</f>
        <v>18</v>
      </c>
    </row>
    <row r="1574" spans="1:29" s="80" customFormat="1" ht="23.1" customHeight="1">
      <c r="A1574" s="80" t="s">
        <v>1385</v>
      </c>
      <c r="B1574" s="80" t="s">
        <v>26</v>
      </c>
      <c r="C1574" s="80" t="s">
        <v>27</v>
      </c>
      <c r="D1574" s="82" t="s">
        <v>28</v>
      </c>
      <c r="E1574" s="80" t="s">
        <v>28</v>
      </c>
      <c r="F1574" s="80" t="s">
        <v>111</v>
      </c>
      <c r="G1574" s="80" t="s">
        <v>167</v>
      </c>
      <c r="H1574" s="80" t="s">
        <v>8159</v>
      </c>
      <c r="I1574" s="80" t="s">
        <v>8160</v>
      </c>
      <c r="J1574" s="80">
        <v>31</v>
      </c>
      <c r="K1574" s="80">
        <v>1</v>
      </c>
      <c r="L1574" s="80">
        <v>2019</v>
      </c>
      <c r="M1574" s="76">
        <f t="shared" si="24"/>
        <v>43496</v>
      </c>
      <c r="N1574" s="80" t="s">
        <v>1345</v>
      </c>
      <c r="O1574" s="80">
        <v>19</v>
      </c>
      <c r="P1574" s="82" t="s">
        <v>4506</v>
      </c>
      <c r="Q1574" s="82" t="s">
        <v>4456</v>
      </c>
      <c r="R1574" s="82" t="s">
        <v>4507</v>
      </c>
      <c r="S1574" s="82" t="s">
        <v>4508</v>
      </c>
      <c r="T1574" s="82" t="s">
        <v>4456</v>
      </c>
      <c r="U1574" s="82" t="s">
        <v>4457</v>
      </c>
      <c r="V1574" s="82" t="s">
        <v>4457</v>
      </c>
      <c r="W1574" s="82" t="s">
        <v>173</v>
      </c>
      <c r="X1574" s="82" t="s">
        <v>4521</v>
      </c>
      <c r="Y1574" s="82" t="s">
        <v>4456</v>
      </c>
      <c r="Z1574" s="80" t="str">
        <f>IF(OR(R:R="",S:S=""),"Missing",IF(OR(S:S="Both EC and Condoms",S:S="Condom",S:S="EC"),"Yes",IF(AND(R:R&lt;&gt;"0: No Method",R:R&lt;&gt;"6: EC",R:R&lt;&gt;"5: Condoms"),"Yes","No")))</f>
        <v>No</v>
      </c>
      <c r="AA15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74" s="80" t="str">
        <f>IF(W:W="Pregnant","Pregnant",IF(AND(Z:Z="No",AA:AA="Yes"),"Adopter",IF(Z:Z="Yes","Continuing User",IF(AND(Z:Z="No",AA:AA="No"),"Non-user","Missing"))))</f>
        <v>Adopter</v>
      </c>
      <c r="AC1574" s="80">
        <f>VLOOKUP(N1574,Registration!O:P,2,FALSE)</f>
        <v>19</v>
      </c>
    </row>
    <row r="1575" spans="1:29" s="80" customFormat="1" ht="23.1" customHeight="1">
      <c r="A1575" s="80" t="s">
        <v>1385</v>
      </c>
      <c r="B1575" s="80" t="s">
        <v>26</v>
      </c>
      <c r="C1575" s="80" t="s">
        <v>27</v>
      </c>
      <c r="D1575" s="82" t="s">
        <v>28</v>
      </c>
      <c r="E1575" s="80" t="s">
        <v>28</v>
      </c>
      <c r="F1575" s="80" t="s">
        <v>111</v>
      </c>
      <c r="G1575" s="80" t="s">
        <v>167</v>
      </c>
      <c r="H1575" s="80" t="s">
        <v>8159</v>
      </c>
      <c r="I1575" s="80" t="s">
        <v>8160</v>
      </c>
      <c r="J1575" s="80">
        <v>31</v>
      </c>
      <c r="K1575" s="80">
        <v>1</v>
      </c>
      <c r="L1575" s="80">
        <v>2019</v>
      </c>
      <c r="M1575" s="76">
        <f t="shared" si="24"/>
        <v>43496</v>
      </c>
      <c r="N1575" s="80" t="s">
        <v>1327</v>
      </c>
      <c r="O1575" s="80">
        <v>19</v>
      </c>
      <c r="P1575" s="82" t="s">
        <v>4506</v>
      </c>
      <c r="Q1575" s="82" t="s">
        <v>4456</v>
      </c>
      <c r="R1575" s="82" t="s">
        <v>4507</v>
      </c>
      <c r="S1575" s="82" t="s">
        <v>4508</v>
      </c>
      <c r="T1575" s="82" t="s">
        <v>4456</v>
      </c>
      <c r="U1575" s="82" t="s">
        <v>4457</v>
      </c>
      <c r="V1575" s="82" t="s">
        <v>4457</v>
      </c>
      <c r="W1575" s="82" t="s">
        <v>173</v>
      </c>
      <c r="X1575" s="82" t="s">
        <v>4516</v>
      </c>
      <c r="Y1575" s="82" t="s">
        <v>4456</v>
      </c>
      <c r="Z1575" s="80" t="str">
        <f>IF(OR(R:R="",S:S=""),"Missing",IF(OR(S:S="Both EC and Condoms",S:S="Condom",S:S="EC"),"Yes",IF(AND(R:R&lt;&gt;"0: No Method",R:R&lt;&gt;"6: EC",R:R&lt;&gt;"5: Condoms"),"Yes","No")))</f>
        <v>No</v>
      </c>
      <c r="AA15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75" s="80" t="str">
        <f>IF(W:W="Pregnant","Pregnant",IF(AND(Z:Z="No",AA:AA="Yes"),"Adopter",IF(Z:Z="Yes","Continuing User",IF(AND(Z:Z="No",AA:AA="No"),"Non-user","Missing"))))</f>
        <v>Adopter</v>
      </c>
      <c r="AC1575" s="80">
        <f>VLOOKUP(N1575,Registration!O:P,2,FALSE)</f>
        <v>19</v>
      </c>
    </row>
    <row r="1576" spans="1:29" s="80" customFormat="1" ht="23.1" customHeight="1">
      <c r="A1576" s="80" t="s">
        <v>1385</v>
      </c>
      <c r="B1576" s="80" t="s">
        <v>26</v>
      </c>
      <c r="C1576" s="80" t="s">
        <v>27</v>
      </c>
      <c r="D1576" s="82" t="s">
        <v>28</v>
      </c>
      <c r="E1576" s="80" t="s">
        <v>28</v>
      </c>
      <c r="F1576" s="80" t="s">
        <v>111</v>
      </c>
      <c r="G1576" s="80" t="s">
        <v>167</v>
      </c>
      <c r="H1576" s="80" t="s">
        <v>8159</v>
      </c>
      <c r="I1576" s="80" t="s">
        <v>8160</v>
      </c>
      <c r="J1576" s="80">
        <v>31</v>
      </c>
      <c r="K1576" s="80">
        <v>1</v>
      </c>
      <c r="L1576" s="80">
        <v>2019</v>
      </c>
      <c r="M1576" s="76">
        <f t="shared" si="24"/>
        <v>43496</v>
      </c>
      <c r="N1576" s="80" t="s">
        <v>1311</v>
      </c>
      <c r="O1576" s="80">
        <v>19</v>
      </c>
      <c r="P1576" s="82" t="s">
        <v>4506</v>
      </c>
      <c r="Q1576" s="82" t="s">
        <v>4456</v>
      </c>
      <c r="R1576" s="82" t="s">
        <v>4507</v>
      </c>
      <c r="S1576" s="82" t="s">
        <v>4508</v>
      </c>
      <c r="T1576" s="82" t="s">
        <v>4457</v>
      </c>
      <c r="U1576" s="82" t="s">
        <v>4457</v>
      </c>
      <c r="V1576" s="82" t="s">
        <v>4457</v>
      </c>
      <c r="W1576" s="82" t="s">
        <v>173</v>
      </c>
      <c r="X1576" s="82" t="s">
        <v>4507</v>
      </c>
      <c r="Y1576" s="82" t="s">
        <v>4457</v>
      </c>
      <c r="Z1576" s="80" t="str">
        <f>IF(OR(R:R="",S:S=""),"Missing",IF(OR(S:S="Both EC and Condoms",S:S="Condom",S:S="EC"),"Yes",IF(AND(R:R&lt;&gt;"0: No Method",R:R&lt;&gt;"6: EC",R:R&lt;&gt;"5: Condoms"),"Yes","No")))</f>
        <v>No</v>
      </c>
      <c r="AA15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76" s="80" t="s">
        <v>4509</v>
      </c>
      <c r="AC1576" s="80">
        <f>VLOOKUP(N1576,Registration!O:P,2,FALSE)</f>
        <v>19</v>
      </c>
    </row>
    <row r="1577" spans="1:29" s="80" customFormat="1" ht="23.1" customHeight="1">
      <c r="A1577" s="80" t="s">
        <v>1385</v>
      </c>
      <c r="B1577" s="80" t="s">
        <v>26</v>
      </c>
      <c r="C1577" s="80" t="s">
        <v>27</v>
      </c>
      <c r="D1577" s="82" t="s">
        <v>28</v>
      </c>
      <c r="E1577" s="80" t="s">
        <v>28</v>
      </c>
      <c r="F1577" s="80" t="s">
        <v>111</v>
      </c>
      <c r="G1577" s="80" t="s">
        <v>167</v>
      </c>
      <c r="H1577" s="80" t="s">
        <v>8159</v>
      </c>
      <c r="I1577" s="80" t="s">
        <v>8160</v>
      </c>
      <c r="J1577" s="80">
        <v>31</v>
      </c>
      <c r="K1577" s="80">
        <v>1</v>
      </c>
      <c r="L1577" s="80">
        <v>2019</v>
      </c>
      <c r="M1577" s="76">
        <f t="shared" si="24"/>
        <v>43496</v>
      </c>
      <c r="N1577" s="80" t="s">
        <v>1352</v>
      </c>
      <c r="O1577" s="80">
        <v>19</v>
      </c>
      <c r="P1577" s="82" t="s">
        <v>4506</v>
      </c>
      <c r="Q1577" s="82" t="s">
        <v>4456</v>
      </c>
      <c r="R1577" s="82" t="s">
        <v>4507</v>
      </c>
      <c r="S1577" s="82" t="s">
        <v>4508</v>
      </c>
      <c r="T1577" s="82" t="s">
        <v>4457</v>
      </c>
      <c r="U1577" s="82" t="s">
        <v>4457</v>
      </c>
      <c r="V1577" s="82" t="s">
        <v>4457</v>
      </c>
      <c r="W1577" s="82" t="s">
        <v>1118</v>
      </c>
      <c r="X1577" s="82" t="s">
        <v>4507</v>
      </c>
      <c r="Y1577" s="82" t="s">
        <v>4457</v>
      </c>
      <c r="Z1577" s="80" t="str">
        <f>IF(OR(R:R="",S:S=""),"Missing",IF(OR(S:S="Both EC and Condoms",S:S="Condom",S:S="EC"),"Yes",IF(AND(R:R&lt;&gt;"0: No Method",R:R&lt;&gt;"6: EC",R:R&lt;&gt;"5: Condoms"),"Yes","No")))</f>
        <v>No</v>
      </c>
      <c r="AA15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77" s="80" t="str">
        <f>IF(W:W="Pregnant","Pregnant",IF(AND(Z:Z="No",AA:AA="Yes"),"Adopter",IF(Z:Z="Yes","Continuing User",IF(AND(Z:Z="No",AA:AA="No"),"Non-user","Missing"))))</f>
        <v>Pregnant</v>
      </c>
      <c r="AC1577" s="80">
        <f>VLOOKUP(N1577,Registration!O:P,2,FALSE)</f>
        <v>19</v>
      </c>
    </row>
    <row r="1578" spans="1:29" s="80" customFormat="1" ht="23.1" customHeight="1">
      <c r="A1578" s="80" t="s">
        <v>1385</v>
      </c>
      <c r="B1578" s="80" t="s">
        <v>26</v>
      </c>
      <c r="C1578" s="80" t="s">
        <v>27</v>
      </c>
      <c r="D1578" s="82" t="s">
        <v>28</v>
      </c>
      <c r="E1578" s="80" t="s">
        <v>28</v>
      </c>
      <c r="F1578" s="80" t="s">
        <v>111</v>
      </c>
      <c r="G1578" s="80" t="s">
        <v>167</v>
      </c>
      <c r="H1578" s="80" t="s">
        <v>8159</v>
      </c>
      <c r="I1578" s="80" t="s">
        <v>8160</v>
      </c>
      <c r="J1578" s="80">
        <v>31</v>
      </c>
      <c r="K1578" s="80">
        <v>1</v>
      </c>
      <c r="L1578" s="80">
        <v>2019</v>
      </c>
      <c r="M1578" s="76">
        <f t="shared" si="24"/>
        <v>43496</v>
      </c>
      <c r="N1578" s="80" t="s">
        <v>1318</v>
      </c>
      <c r="O1578" s="80">
        <v>19</v>
      </c>
      <c r="P1578" s="82" t="s">
        <v>4506</v>
      </c>
      <c r="Q1578" s="82" t="s">
        <v>4456</v>
      </c>
      <c r="R1578" s="82" t="s">
        <v>4507</v>
      </c>
      <c r="S1578" s="82" t="s">
        <v>4508</v>
      </c>
      <c r="T1578" s="82" t="s">
        <v>4457</v>
      </c>
      <c r="U1578" s="82" t="s">
        <v>4457</v>
      </c>
      <c r="V1578" s="82" t="s">
        <v>4457</v>
      </c>
      <c r="W1578" s="82" t="s">
        <v>173</v>
      </c>
      <c r="X1578" s="82" t="s">
        <v>4507</v>
      </c>
      <c r="Y1578" s="82" t="s">
        <v>4457</v>
      </c>
      <c r="Z1578" s="80" t="str">
        <f>IF(OR(R:R="",S:S=""),"Missing",IF(OR(S:S="Both EC and Condoms",S:S="Condom",S:S="EC"),"Yes",IF(AND(R:R&lt;&gt;"0: No Method",R:R&lt;&gt;"6: EC",R:R&lt;&gt;"5: Condoms"),"Yes","No")))</f>
        <v>No</v>
      </c>
      <c r="AA15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78" s="80" t="s">
        <v>4509</v>
      </c>
      <c r="AC1578" s="80">
        <f>VLOOKUP(N1578,Registration!O:P,2,FALSE)</f>
        <v>19</v>
      </c>
    </row>
    <row r="1579" spans="1:29" s="80" customFormat="1" ht="23.1" customHeight="1">
      <c r="A1579" s="80" t="s">
        <v>1385</v>
      </c>
      <c r="B1579" s="80" t="s">
        <v>26</v>
      </c>
      <c r="C1579" s="80" t="s">
        <v>27</v>
      </c>
      <c r="D1579" s="82" t="s">
        <v>28</v>
      </c>
      <c r="E1579" s="80" t="s">
        <v>28</v>
      </c>
      <c r="F1579" s="80" t="s">
        <v>111</v>
      </c>
      <c r="G1579" s="80" t="s">
        <v>167</v>
      </c>
      <c r="H1579" s="80" t="s">
        <v>8159</v>
      </c>
      <c r="I1579" s="80" t="s">
        <v>8160</v>
      </c>
      <c r="J1579" s="80">
        <v>31</v>
      </c>
      <c r="K1579" s="80">
        <v>1</v>
      </c>
      <c r="L1579" s="80">
        <v>2019</v>
      </c>
      <c r="M1579" s="76">
        <f t="shared" si="24"/>
        <v>43496</v>
      </c>
      <c r="N1579" s="80" t="s">
        <v>1333</v>
      </c>
      <c r="O1579" s="80">
        <v>19</v>
      </c>
      <c r="P1579" s="82" t="s">
        <v>4506</v>
      </c>
      <c r="Q1579" s="82" t="s">
        <v>4456</v>
      </c>
      <c r="R1579" s="82" t="s">
        <v>4507</v>
      </c>
      <c r="S1579" s="82" t="s">
        <v>4508</v>
      </c>
      <c r="T1579" s="82" t="s">
        <v>4457</v>
      </c>
      <c r="U1579" s="82" t="s">
        <v>4457</v>
      </c>
      <c r="V1579" s="82" t="s">
        <v>4457</v>
      </c>
      <c r="W1579" s="82" t="s">
        <v>1118</v>
      </c>
      <c r="X1579" s="82" t="s">
        <v>4507</v>
      </c>
      <c r="Y1579" s="82" t="s">
        <v>4457</v>
      </c>
      <c r="Z1579" s="80" t="str">
        <f>IF(OR(R:R="",S:S=""),"Missing",IF(OR(S:S="Both EC and Condoms",S:S="Condom",S:S="EC"),"Yes",IF(AND(R:R&lt;&gt;"0: No Method",R:R&lt;&gt;"6: EC",R:R&lt;&gt;"5: Condoms"),"Yes","No")))</f>
        <v>No</v>
      </c>
      <c r="AA15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79" s="80" t="str">
        <f>IF(W:W="Pregnant","Pregnant",IF(AND(Z:Z="No",AA:AA="Yes"),"Adopter",IF(Z:Z="Yes","Continuing User",IF(AND(Z:Z="No",AA:AA="No"),"Non-user","Missing"))))</f>
        <v>Pregnant</v>
      </c>
      <c r="AC1579" s="80">
        <f>VLOOKUP(N1579,Registration!O:P,2,FALSE)</f>
        <v>19</v>
      </c>
    </row>
    <row r="1580" spans="1:29" s="80" customFormat="1" ht="23.1" customHeight="1">
      <c r="A1580" s="80" t="s">
        <v>1385</v>
      </c>
      <c r="B1580" s="80" t="s">
        <v>26</v>
      </c>
      <c r="C1580" s="80" t="s">
        <v>27</v>
      </c>
      <c r="D1580" s="82" t="s">
        <v>28</v>
      </c>
      <c r="E1580" s="80" t="s">
        <v>28</v>
      </c>
      <c r="F1580" s="80" t="s">
        <v>111</v>
      </c>
      <c r="G1580" s="80" t="s">
        <v>167</v>
      </c>
      <c r="H1580" s="80" t="s">
        <v>8159</v>
      </c>
      <c r="I1580" s="80" t="s">
        <v>8160</v>
      </c>
      <c r="J1580" s="80">
        <v>31</v>
      </c>
      <c r="K1580" s="80">
        <v>1</v>
      </c>
      <c r="L1580" s="80">
        <v>2019</v>
      </c>
      <c r="M1580" s="76">
        <f t="shared" si="24"/>
        <v>43496</v>
      </c>
      <c r="N1580" s="80" t="s">
        <v>1334</v>
      </c>
      <c r="O1580" s="80">
        <v>19</v>
      </c>
      <c r="P1580" s="82" t="s">
        <v>4506</v>
      </c>
      <c r="Q1580" s="82" t="s">
        <v>4456</v>
      </c>
      <c r="R1580" s="82" t="s">
        <v>4507</v>
      </c>
      <c r="S1580" s="82" t="s">
        <v>4508</v>
      </c>
      <c r="T1580" s="82" t="s">
        <v>4456</v>
      </c>
      <c r="U1580" s="82" t="s">
        <v>4457</v>
      </c>
      <c r="V1580" s="82" t="s">
        <v>4457</v>
      </c>
      <c r="W1580" s="82" t="s">
        <v>173</v>
      </c>
      <c r="X1580" s="82" t="s">
        <v>4515</v>
      </c>
      <c r="Y1580" s="82" t="s">
        <v>4456</v>
      </c>
      <c r="Z1580" s="80" t="str">
        <f>IF(OR(R:R="",S:S=""),"Missing",IF(OR(S:S="Both EC and Condoms",S:S="Condom",S:S="EC"),"Yes",IF(AND(R:R&lt;&gt;"0: No Method",R:R&lt;&gt;"6: EC",R:R&lt;&gt;"5: Condoms"),"Yes","No")))</f>
        <v>No</v>
      </c>
      <c r="AA15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80" s="80" t="str">
        <f>IF(W:W="Pregnant","Pregnant",IF(AND(Z:Z="No",AA:AA="Yes"),"Adopter",IF(Z:Z="Yes","Continuing User",IF(AND(Z:Z="No",AA:AA="No"),"Non-user","Missing"))))</f>
        <v>Adopter</v>
      </c>
      <c r="AC1580" s="80">
        <f>VLOOKUP(N1580,Registration!O:P,2,FALSE)</f>
        <v>19</v>
      </c>
    </row>
    <row r="1581" spans="1:29" s="80" customFormat="1" ht="23.1" customHeight="1">
      <c r="A1581" s="80" t="s">
        <v>1385</v>
      </c>
      <c r="B1581" s="80" t="s">
        <v>26</v>
      </c>
      <c r="C1581" s="80" t="s">
        <v>27</v>
      </c>
      <c r="D1581" s="82" t="s">
        <v>28</v>
      </c>
      <c r="E1581" s="80" t="s">
        <v>28</v>
      </c>
      <c r="F1581" s="80" t="s">
        <v>111</v>
      </c>
      <c r="G1581" s="80" t="s">
        <v>167</v>
      </c>
      <c r="H1581" s="80" t="s">
        <v>8159</v>
      </c>
      <c r="I1581" s="80" t="s">
        <v>8160</v>
      </c>
      <c r="J1581" s="80">
        <v>31</v>
      </c>
      <c r="K1581" s="80">
        <v>1</v>
      </c>
      <c r="L1581" s="80">
        <v>2019</v>
      </c>
      <c r="M1581" s="76">
        <f t="shared" si="24"/>
        <v>43496</v>
      </c>
      <c r="N1581" s="80" t="s">
        <v>374</v>
      </c>
      <c r="O1581" s="80">
        <v>19</v>
      </c>
      <c r="P1581" s="82" t="s">
        <v>4506</v>
      </c>
      <c r="Q1581" s="82" t="s">
        <v>4456</v>
      </c>
      <c r="R1581" s="82" t="s">
        <v>4507</v>
      </c>
      <c r="S1581" s="82" t="s">
        <v>4508</v>
      </c>
      <c r="T1581" s="82" t="s">
        <v>4456</v>
      </c>
      <c r="U1581" s="82" t="s">
        <v>4457</v>
      </c>
      <c r="V1581" s="82" t="s">
        <v>4457</v>
      </c>
      <c r="W1581" s="82" t="s">
        <v>173</v>
      </c>
      <c r="X1581" s="82" t="s">
        <v>4516</v>
      </c>
      <c r="Y1581" s="82" t="s">
        <v>4456</v>
      </c>
      <c r="Z1581" s="80" t="str">
        <f>IF(OR(R:R="",S:S=""),"Missing",IF(OR(S:S="Both EC and Condoms",S:S="Condom",S:S="EC"),"Yes",IF(AND(R:R&lt;&gt;"0: No Method",R:R&lt;&gt;"6: EC",R:R&lt;&gt;"5: Condoms"),"Yes","No")))</f>
        <v>No</v>
      </c>
      <c r="AA15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81" s="80" t="str">
        <f>IF(W:W="Pregnant","Pregnant",IF(AND(Z:Z="No",AA:AA="Yes"),"Adopter",IF(Z:Z="Yes","Continuing User",IF(AND(Z:Z="No",AA:AA="No"),"Non-user","Missing"))))</f>
        <v>Adopter</v>
      </c>
      <c r="AC1581" s="80">
        <f>VLOOKUP(N1581,Registration!O:P,2,FALSE)</f>
        <v>19</v>
      </c>
    </row>
    <row r="1582" spans="1:29" s="80" customFormat="1" ht="23.1" customHeight="1">
      <c r="A1582" s="80" t="s">
        <v>1385</v>
      </c>
      <c r="B1582" s="80" t="s">
        <v>26</v>
      </c>
      <c r="C1582" s="80" t="s">
        <v>27</v>
      </c>
      <c r="D1582" s="82" t="s">
        <v>28</v>
      </c>
      <c r="E1582" s="80" t="s">
        <v>28</v>
      </c>
      <c r="F1582" s="80" t="s">
        <v>111</v>
      </c>
      <c r="G1582" s="80" t="s">
        <v>167</v>
      </c>
      <c r="H1582" s="80" t="s">
        <v>8159</v>
      </c>
      <c r="I1582" s="80" t="s">
        <v>8160</v>
      </c>
      <c r="J1582" s="80">
        <v>31</v>
      </c>
      <c r="K1582" s="80">
        <v>1</v>
      </c>
      <c r="L1582" s="80">
        <v>2019</v>
      </c>
      <c r="M1582" s="76">
        <f t="shared" si="24"/>
        <v>43496</v>
      </c>
      <c r="N1582" s="80" t="s">
        <v>1307</v>
      </c>
      <c r="O1582" s="80">
        <v>19</v>
      </c>
      <c r="P1582" s="82" t="s">
        <v>4506</v>
      </c>
      <c r="Q1582" s="82" t="s">
        <v>4456</v>
      </c>
      <c r="R1582" s="82" t="s">
        <v>4507</v>
      </c>
      <c r="S1582" s="82" t="s">
        <v>4508</v>
      </c>
      <c r="T1582" s="82" t="s">
        <v>4456</v>
      </c>
      <c r="U1582" s="82" t="s">
        <v>4457</v>
      </c>
      <c r="V1582" s="82" t="s">
        <v>4457</v>
      </c>
      <c r="W1582" s="82" t="s">
        <v>173</v>
      </c>
      <c r="X1582" s="82" t="s">
        <v>4521</v>
      </c>
      <c r="Y1582" s="82" t="s">
        <v>4456</v>
      </c>
      <c r="Z1582" s="80" t="str">
        <f>IF(OR(R:R="",S:S=""),"Missing",IF(OR(S:S="Both EC and Condoms",S:S="Condom",S:S="EC"),"Yes",IF(AND(R:R&lt;&gt;"0: No Method",R:R&lt;&gt;"6: EC",R:R&lt;&gt;"5: Condoms"),"Yes","No")))</f>
        <v>No</v>
      </c>
      <c r="AA15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82" s="80" t="str">
        <f>IF(W:W="Pregnant","Pregnant",IF(AND(Z:Z="No",AA:AA="Yes"),"Adopter",IF(Z:Z="Yes","Continuing User",IF(AND(Z:Z="No",AA:AA="No"),"Non-user","Missing"))))</f>
        <v>Adopter</v>
      </c>
      <c r="AC1582" s="80">
        <f>VLOOKUP(N1582,Registration!O:P,2,FALSE)</f>
        <v>19</v>
      </c>
    </row>
    <row r="1583" spans="1:29" s="80" customFormat="1" ht="23.1" customHeight="1">
      <c r="A1583" s="80" t="s">
        <v>1385</v>
      </c>
      <c r="B1583" s="80" t="s">
        <v>26</v>
      </c>
      <c r="C1583" s="80" t="s">
        <v>27</v>
      </c>
      <c r="D1583" s="82" t="s">
        <v>28</v>
      </c>
      <c r="E1583" s="80" t="s">
        <v>28</v>
      </c>
      <c r="F1583" s="80" t="s">
        <v>111</v>
      </c>
      <c r="G1583" s="80" t="s">
        <v>167</v>
      </c>
      <c r="H1583" s="80" t="s">
        <v>8159</v>
      </c>
      <c r="I1583" s="80" t="s">
        <v>8160</v>
      </c>
      <c r="J1583" s="80">
        <v>31</v>
      </c>
      <c r="K1583" s="80">
        <v>1</v>
      </c>
      <c r="L1583" s="80">
        <v>2019</v>
      </c>
      <c r="M1583" s="76">
        <f t="shared" si="24"/>
        <v>43496</v>
      </c>
      <c r="N1583" s="80" t="s">
        <v>287</v>
      </c>
      <c r="O1583" s="80">
        <v>19</v>
      </c>
      <c r="P1583" s="82" t="s">
        <v>4506</v>
      </c>
      <c r="Q1583" s="82" t="s">
        <v>4456</v>
      </c>
      <c r="R1583" s="82" t="s">
        <v>4507</v>
      </c>
      <c r="S1583" s="82" t="s">
        <v>4508</v>
      </c>
      <c r="T1583" s="82" t="s">
        <v>4457</v>
      </c>
      <c r="U1583" s="82" t="s">
        <v>4457</v>
      </c>
      <c r="V1583" s="82" t="s">
        <v>4457</v>
      </c>
      <c r="W1583" s="82" t="s">
        <v>173</v>
      </c>
      <c r="X1583" s="82" t="s">
        <v>4507</v>
      </c>
      <c r="Y1583" s="82" t="s">
        <v>4457</v>
      </c>
      <c r="Z1583" s="80" t="str">
        <f>IF(OR(R:R="",S:S=""),"Missing",IF(OR(S:S="Both EC and Condoms",S:S="Condom",S:S="EC"),"Yes",IF(AND(R:R&lt;&gt;"0: No Method",R:R&lt;&gt;"6: EC",R:R&lt;&gt;"5: Condoms"),"Yes","No")))</f>
        <v>No</v>
      </c>
      <c r="AA15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83" s="80" t="s">
        <v>4509</v>
      </c>
      <c r="AC1583" s="80">
        <f>VLOOKUP(N1583,Registration!O:P,2,FALSE)</f>
        <v>19</v>
      </c>
    </row>
    <row r="1584" spans="1:29" s="80" customFormat="1" ht="23.1" customHeight="1">
      <c r="A1584" s="80" t="s">
        <v>1385</v>
      </c>
      <c r="B1584" s="80" t="s">
        <v>26</v>
      </c>
      <c r="C1584" s="80" t="s">
        <v>27</v>
      </c>
      <c r="D1584" s="82" t="s">
        <v>28</v>
      </c>
      <c r="E1584" s="80" t="s">
        <v>28</v>
      </c>
      <c r="F1584" s="80" t="s">
        <v>111</v>
      </c>
      <c r="G1584" s="80" t="s">
        <v>167</v>
      </c>
      <c r="H1584" s="80" t="s">
        <v>8159</v>
      </c>
      <c r="I1584" s="80" t="s">
        <v>8160</v>
      </c>
      <c r="J1584" s="80">
        <v>31</v>
      </c>
      <c r="K1584" s="80">
        <v>1</v>
      </c>
      <c r="L1584" s="80">
        <v>2019</v>
      </c>
      <c r="M1584" s="76">
        <f t="shared" si="24"/>
        <v>43496</v>
      </c>
      <c r="N1584" s="80" t="s">
        <v>1345</v>
      </c>
      <c r="O1584" s="80">
        <v>19</v>
      </c>
      <c r="P1584" s="82" t="s">
        <v>4506</v>
      </c>
      <c r="Q1584" s="82" t="s">
        <v>4456</v>
      </c>
      <c r="R1584" s="82" t="s">
        <v>4507</v>
      </c>
      <c r="S1584" s="82" t="s">
        <v>4508</v>
      </c>
      <c r="T1584" s="82" t="s">
        <v>4456</v>
      </c>
      <c r="U1584" s="82" t="s">
        <v>4457</v>
      </c>
      <c r="V1584" s="82" t="s">
        <v>4457</v>
      </c>
      <c r="W1584" s="82" t="s">
        <v>173</v>
      </c>
      <c r="X1584" s="82" t="s">
        <v>4521</v>
      </c>
      <c r="Y1584" s="82" t="s">
        <v>4456</v>
      </c>
      <c r="Z1584" s="80" t="str">
        <f>IF(OR(R:R="",S:S=""),"Missing",IF(OR(S:S="Both EC and Condoms",S:S="Condom",S:S="EC"),"Yes",IF(AND(R:R&lt;&gt;"0: No Method",R:R&lt;&gt;"6: EC",R:R&lt;&gt;"5: Condoms"),"Yes","No")))</f>
        <v>No</v>
      </c>
      <c r="AA15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84" s="80" t="str">
        <f>IF(W:W="Pregnant","Pregnant",IF(AND(Z:Z="No",AA:AA="Yes"),"Adopter",IF(Z:Z="Yes","Continuing User",IF(AND(Z:Z="No",AA:AA="No"),"Non-user","Missing"))))</f>
        <v>Adopter</v>
      </c>
      <c r="AC1584" s="80">
        <f>VLOOKUP(N1584,Registration!O:P,2,FALSE)</f>
        <v>19</v>
      </c>
    </row>
    <row r="1585" spans="1:29" s="80" customFormat="1" ht="23.1" customHeight="1">
      <c r="A1585" s="80" t="s">
        <v>1385</v>
      </c>
      <c r="B1585" s="80" t="s">
        <v>26</v>
      </c>
      <c r="C1585" s="80" t="s">
        <v>27</v>
      </c>
      <c r="D1585" s="82" t="s">
        <v>28</v>
      </c>
      <c r="E1585" s="80" t="s">
        <v>28</v>
      </c>
      <c r="F1585" s="80" t="s">
        <v>111</v>
      </c>
      <c r="G1585" s="80" t="s">
        <v>167</v>
      </c>
      <c r="H1585" s="80" t="s">
        <v>8159</v>
      </c>
      <c r="I1585" s="80" t="s">
        <v>8160</v>
      </c>
      <c r="J1585" s="80">
        <v>31</v>
      </c>
      <c r="K1585" s="80">
        <v>1</v>
      </c>
      <c r="L1585" s="80">
        <v>2019</v>
      </c>
      <c r="M1585" s="76">
        <f t="shared" si="24"/>
        <v>43496</v>
      </c>
      <c r="N1585" s="80" t="s">
        <v>1263</v>
      </c>
      <c r="O1585" s="80">
        <v>19</v>
      </c>
      <c r="P1585" s="82" t="s">
        <v>4506</v>
      </c>
      <c r="Q1585" s="82" t="s">
        <v>4456</v>
      </c>
      <c r="R1585" s="82" t="s">
        <v>4507</v>
      </c>
      <c r="S1585" s="82" t="s">
        <v>4508</v>
      </c>
      <c r="T1585" s="82" t="s">
        <v>4456</v>
      </c>
      <c r="U1585" s="82" t="s">
        <v>4457</v>
      </c>
      <c r="V1585" s="82" t="s">
        <v>4457</v>
      </c>
      <c r="W1585" s="82" t="s">
        <v>173</v>
      </c>
      <c r="X1585" s="82" t="s">
        <v>4514</v>
      </c>
      <c r="Y1585" s="82" t="s">
        <v>4456</v>
      </c>
      <c r="Z1585" s="80" t="str">
        <f>IF(OR(R:R="",S:S=""),"Missing",IF(OR(S:S="Both EC and Condoms",S:S="Condom",S:S="EC"),"Yes",IF(AND(R:R&lt;&gt;"0: No Method",R:R&lt;&gt;"6: EC",R:R&lt;&gt;"5: Condoms"),"Yes","No")))</f>
        <v>No</v>
      </c>
      <c r="AA15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85" s="80" t="str">
        <f>IF(W:W="Pregnant","Pregnant",IF(AND(Z:Z="No",AA:AA="Yes"),"Adopter",IF(Z:Z="Yes","Continuing User",IF(AND(Z:Z="No",AA:AA="No"),"Non-user","Missing"))))</f>
        <v>Adopter</v>
      </c>
      <c r="AC1585" s="80">
        <f>VLOOKUP(N1585,Registration!O:P,2,FALSE)</f>
        <v>19</v>
      </c>
    </row>
    <row r="1586" spans="1:29" s="80" customFormat="1" ht="23.1" customHeight="1">
      <c r="A1586" s="80" t="s">
        <v>1385</v>
      </c>
      <c r="B1586" s="80" t="s">
        <v>26</v>
      </c>
      <c r="C1586" s="80" t="s">
        <v>27</v>
      </c>
      <c r="D1586" s="82" t="s">
        <v>28</v>
      </c>
      <c r="E1586" s="80" t="s">
        <v>28</v>
      </c>
      <c r="F1586" s="80" t="s">
        <v>111</v>
      </c>
      <c r="G1586" s="80" t="s">
        <v>167</v>
      </c>
      <c r="H1586" s="80" t="s">
        <v>8159</v>
      </c>
      <c r="I1586" s="80" t="s">
        <v>8160</v>
      </c>
      <c r="J1586" s="80">
        <v>31</v>
      </c>
      <c r="K1586" s="80">
        <v>1</v>
      </c>
      <c r="L1586" s="80">
        <v>2019</v>
      </c>
      <c r="M1586" s="76">
        <f t="shared" si="24"/>
        <v>43496</v>
      </c>
      <c r="N1586" s="80" t="s">
        <v>1321</v>
      </c>
      <c r="O1586" s="80">
        <v>18</v>
      </c>
      <c r="P1586" s="82" t="s">
        <v>4506</v>
      </c>
      <c r="Q1586" s="82" t="s">
        <v>4456</v>
      </c>
      <c r="R1586" s="82" t="s">
        <v>4507</v>
      </c>
      <c r="S1586" s="82" t="s">
        <v>4508</v>
      </c>
      <c r="T1586" s="82" t="s">
        <v>4457</v>
      </c>
      <c r="U1586" s="82" t="s">
        <v>4457</v>
      </c>
      <c r="V1586" s="82" t="s">
        <v>4457</v>
      </c>
      <c r="W1586" s="82" t="s">
        <v>173</v>
      </c>
      <c r="X1586" s="82" t="s">
        <v>4507</v>
      </c>
      <c r="Y1586" s="82" t="s">
        <v>4457</v>
      </c>
      <c r="Z1586" s="80" t="str">
        <f>IF(OR(R:R="",S:S=""),"Missing",IF(OR(S:S="Both EC and Condoms",S:S="Condom",S:S="EC"),"Yes",IF(AND(R:R&lt;&gt;"0: No Method",R:R&lt;&gt;"6: EC",R:R&lt;&gt;"5: Condoms"),"Yes","No")))</f>
        <v>No</v>
      </c>
      <c r="AA15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86" s="80" t="s">
        <v>4509</v>
      </c>
      <c r="AC1586" s="80">
        <f>VLOOKUP(N1586,Registration!O:P,2,FALSE)</f>
        <v>18</v>
      </c>
    </row>
    <row r="1587" spans="1:29" s="80" customFormat="1" ht="23.1" customHeight="1">
      <c r="A1587" s="80" t="s">
        <v>1385</v>
      </c>
      <c r="B1587" s="80" t="s">
        <v>26</v>
      </c>
      <c r="C1587" s="80" t="s">
        <v>27</v>
      </c>
      <c r="D1587" s="82" t="s">
        <v>28</v>
      </c>
      <c r="E1587" s="80" t="s">
        <v>28</v>
      </c>
      <c r="F1587" s="80" t="s">
        <v>111</v>
      </c>
      <c r="G1587" s="80" t="s">
        <v>167</v>
      </c>
      <c r="H1587" s="80" t="s">
        <v>8159</v>
      </c>
      <c r="I1587" s="80" t="s">
        <v>8160</v>
      </c>
      <c r="J1587" s="80">
        <v>31</v>
      </c>
      <c r="K1587" s="80">
        <v>1</v>
      </c>
      <c r="L1587" s="80">
        <v>2019</v>
      </c>
      <c r="M1587" s="76">
        <f t="shared" si="24"/>
        <v>43496</v>
      </c>
      <c r="N1587" s="80" t="s">
        <v>1336</v>
      </c>
      <c r="O1587" s="80">
        <v>17</v>
      </c>
      <c r="P1587" s="82" t="s">
        <v>4506</v>
      </c>
      <c r="Q1587" s="82" t="s">
        <v>4456</v>
      </c>
      <c r="R1587" s="82" t="s">
        <v>4507</v>
      </c>
      <c r="S1587" s="82" t="s">
        <v>4508</v>
      </c>
      <c r="T1587" s="82" t="s">
        <v>4456</v>
      </c>
      <c r="U1587" s="82" t="s">
        <v>4457</v>
      </c>
      <c r="V1587" s="82" t="s">
        <v>4457</v>
      </c>
      <c r="W1587" s="82" t="s">
        <v>173</v>
      </c>
      <c r="X1587" s="80" t="s">
        <v>4518</v>
      </c>
      <c r="Y1587" s="82" t="s">
        <v>4456</v>
      </c>
      <c r="Z1587" s="80" t="str">
        <f>IF(OR(R:R="",S:S=""),"Missing",IF(OR(S:S="Both EC and Condoms",S:S="Condom",S:S="EC"),"Yes",IF(AND(R:R&lt;&gt;"0: No Method",R:R&lt;&gt;"6: EC",R:R&lt;&gt;"5: Condoms"),"Yes","No")))</f>
        <v>No</v>
      </c>
      <c r="AA15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87" s="80" t="str">
        <f>IF(W:W="Pregnant","Pregnant",IF(AND(Z:Z="No",AA:AA="Yes"),"Adopter",IF(Z:Z="Yes","Continuing User",IF(AND(Z:Z="No",AA:AA="No"),"Non-user","Missing"))))</f>
        <v>Adopter</v>
      </c>
      <c r="AC1587" s="80">
        <f>VLOOKUP(N1587,Registration!O:P,2,FALSE)</f>
        <v>17</v>
      </c>
    </row>
    <row r="1588" spans="1:29" s="80" customFormat="1" ht="23.1" customHeight="1">
      <c r="A1588" s="80" t="s">
        <v>1385</v>
      </c>
      <c r="B1588" s="80" t="s">
        <v>26</v>
      </c>
      <c r="C1588" s="80" t="s">
        <v>27</v>
      </c>
      <c r="D1588" s="82" t="s">
        <v>28</v>
      </c>
      <c r="E1588" s="80" t="s">
        <v>28</v>
      </c>
      <c r="F1588" s="80" t="s">
        <v>111</v>
      </c>
      <c r="G1588" s="80" t="s">
        <v>167</v>
      </c>
      <c r="H1588" s="80" t="s">
        <v>8159</v>
      </c>
      <c r="I1588" s="80" t="s">
        <v>8160</v>
      </c>
      <c r="J1588" s="80">
        <v>31</v>
      </c>
      <c r="K1588" s="80">
        <v>1</v>
      </c>
      <c r="L1588" s="80">
        <v>2019</v>
      </c>
      <c r="M1588" s="76">
        <f t="shared" si="24"/>
        <v>43496</v>
      </c>
      <c r="N1588" s="80" t="s">
        <v>1337</v>
      </c>
      <c r="O1588" s="80">
        <v>18</v>
      </c>
      <c r="P1588" s="82" t="s">
        <v>4506</v>
      </c>
      <c r="Q1588" s="82" t="s">
        <v>4456</v>
      </c>
      <c r="R1588" s="82" t="s">
        <v>4507</v>
      </c>
      <c r="S1588" s="82" t="s">
        <v>4508</v>
      </c>
      <c r="T1588" s="82" t="s">
        <v>4456</v>
      </c>
      <c r="U1588" s="82" t="s">
        <v>4457</v>
      </c>
      <c r="V1588" s="82" t="s">
        <v>4457</v>
      </c>
      <c r="W1588" s="82" t="s">
        <v>173</v>
      </c>
      <c r="X1588" s="82" t="s">
        <v>4515</v>
      </c>
      <c r="Y1588" s="82" t="s">
        <v>4456</v>
      </c>
      <c r="Z1588" s="80" t="str">
        <f>IF(OR(R:R="",S:S=""),"Missing",IF(OR(S:S="Both EC and Condoms",S:S="Condom",S:S="EC"),"Yes",IF(AND(R:R&lt;&gt;"0: No Method",R:R&lt;&gt;"6: EC",R:R&lt;&gt;"5: Condoms"),"Yes","No")))</f>
        <v>No</v>
      </c>
      <c r="AA15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88" s="80" t="str">
        <f>IF(W:W="Pregnant","Pregnant",IF(AND(Z:Z="No",AA:AA="Yes"),"Adopter",IF(Z:Z="Yes","Continuing User",IF(AND(Z:Z="No",AA:AA="No"),"Non-user","Missing"))))</f>
        <v>Adopter</v>
      </c>
      <c r="AC1588" s="80">
        <f>VLOOKUP(N1588,Registration!O:P,2,FALSE)</f>
        <v>18</v>
      </c>
    </row>
    <row r="1589" spans="1:29" s="80" customFormat="1" ht="23.1" customHeight="1">
      <c r="A1589" s="80" t="s">
        <v>1385</v>
      </c>
      <c r="B1589" s="80" t="s">
        <v>26</v>
      </c>
      <c r="C1589" s="80" t="s">
        <v>27</v>
      </c>
      <c r="D1589" s="82" t="s">
        <v>28</v>
      </c>
      <c r="E1589" s="80" t="s">
        <v>28</v>
      </c>
      <c r="F1589" s="80" t="s">
        <v>111</v>
      </c>
      <c r="G1589" s="80" t="s">
        <v>167</v>
      </c>
      <c r="H1589" s="80" t="s">
        <v>8159</v>
      </c>
      <c r="I1589" s="80" t="s">
        <v>8160</v>
      </c>
      <c r="J1589" s="80">
        <v>31</v>
      </c>
      <c r="K1589" s="80">
        <v>1</v>
      </c>
      <c r="L1589" s="80">
        <v>2019</v>
      </c>
      <c r="M1589" s="76">
        <f t="shared" si="24"/>
        <v>43496</v>
      </c>
      <c r="N1589" s="80" t="s">
        <v>1343</v>
      </c>
      <c r="O1589" s="80">
        <v>17</v>
      </c>
      <c r="P1589" s="82" t="s">
        <v>4506</v>
      </c>
      <c r="Q1589" s="82" t="s">
        <v>4456</v>
      </c>
      <c r="R1589" s="82" t="s">
        <v>4507</v>
      </c>
      <c r="S1589" s="82" t="s">
        <v>4508</v>
      </c>
      <c r="T1589" s="82" t="s">
        <v>4457</v>
      </c>
      <c r="U1589" s="82" t="s">
        <v>4457</v>
      </c>
      <c r="V1589" s="82" t="s">
        <v>4457</v>
      </c>
      <c r="W1589" s="82" t="s">
        <v>173</v>
      </c>
      <c r="X1589" s="82" t="s">
        <v>4507</v>
      </c>
      <c r="Y1589" s="82" t="s">
        <v>4457</v>
      </c>
      <c r="Z1589" s="80" t="str">
        <f>IF(OR(R:R="",S:S=""),"Missing",IF(OR(S:S="Both EC and Condoms",S:S="Condom",S:S="EC"),"Yes",IF(AND(R:R&lt;&gt;"0: No Method",R:R&lt;&gt;"6: EC",R:R&lt;&gt;"5: Condoms"),"Yes","No")))</f>
        <v>No</v>
      </c>
      <c r="AA15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89" s="80" t="s">
        <v>4509</v>
      </c>
      <c r="AC1589" s="80">
        <f>VLOOKUP(N1589,Registration!O:P,2,FALSE)</f>
        <v>17</v>
      </c>
    </row>
    <row r="1590" spans="1:29" s="80" customFormat="1" ht="23.1" customHeight="1">
      <c r="A1590" s="80" t="s">
        <v>1385</v>
      </c>
      <c r="B1590" s="80" t="s">
        <v>26</v>
      </c>
      <c r="C1590" s="80" t="s">
        <v>27</v>
      </c>
      <c r="D1590" s="82" t="s">
        <v>28</v>
      </c>
      <c r="E1590" s="80" t="s">
        <v>28</v>
      </c>
      <c r="F1590" s="80" t="s">
        <v>111</v>
      </c>
      <c r="G1590" s="80" t="s">
        <v>167</v>
      </c>
      <c r="H1590" s="80" t="s">
        <v>8159</v>
      </c>
      <c r="I1590" s="80" t="s">
        <v>8160</v>
      </c>
      <c r="J1590" s="80">
        <v>31</v>
      </c>
      <c r="K1590" s="80">
        <v>1</v>
      </c>
      <c r="L1590" s="80">
        <v>2019</v>
      </c>
      <c r="M1590" s="76">
        <f t="shared" si="24"/>
        <v>43496</v>
      </c>
      <c r="N1590" s="80" t="s">
        <v>1347</v>
      </c>
      <c r="O1590" s="80">
        <v>19</v>
      </c>
      <c r="P1590" s="82" t="s">
        <v>4506</v>
      </c>
      <c r="Q1590" s="82" t="s">
        <v>4456</v>
      </c>
      <c r="R1590" s="82" t="s">
        <v>4507</v>
      </c>
      <c r="S1590" s="82" t="s">
        <v>4508</v>
      </c>
      <c r="T1590" s="82" t="s">
        <v>4456</v>
      </c>
      <c r="U1590" s="82" t="s">
        <v>4457</v>
      </c>
      <c r="V1590" s="82" t="s">
        <v>4457</v>
      </c>
      <c r="W1590" s="82" t="s">
        <v>173</v>
      </c>
      <c r="X1590" s="82" t="s">
        <v>4514</v>
      </c>
      <c r="Y1590" s="82" t="s">
        <v>4456</v>
      </c>
      <c r="Z1590" s="80" t="str">
        <f>IF(OR(R:R="",S:S=""),"Missing",IF(OR(S:S="Both EC and Condoms",S:S="Condom",S:S="EC"),"Yes",IF(AND(R:R&lt;&gt;"0: No Method",R:R&lt;&gt;"6: EC",R:R&lt;&gt;"5: Condoms"),"Yes","No")))</f>
        <v>No</v>
      </c>
      <c r="AA15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90" s="80" t="str">
        <f>IF(W:W="Pregnant","Pregnant",IF(AND(Z:Z="No",AA:AA="Yes"),"Adopter",IF(Z:Z="Yes","Continuing User",IF(AND(Z:Z="No",AA:AA="No"),"Non-user","Missing"))))</f>
        <v>Adopter</v>
      </c>
      <c r="AC1590" s="80">
        <f>VLOOKUP(N1590,Registration!O:P,2,FALSE)</f>
        <v>19</v>
      </c>
    </row>
    <row r="1591" spans="1:29" s="80" customFormat="1" ht="23.1" customHeight="1">
      <c r="A1591" s="80" t="s">
        <v>1385</v>
      </c>
      <c r="B1591" s="80" t="s">
        <v>26</v>
      </c>
      <c r="C1591" s="80" t="s">
        <v>27</v>
      </c>
      <c r="D1591" s="82" t="s">
        <v>28</v>
      </c>
      <c r="E1591" s="80" t="s">
        <v>28</v>
      </c>
      <c r="F1591" s="80" t="s">
        <v>111</v>
      </c>
      <c r="G1591" s="80" t="s">
        <v>167</v>
      </c>
      <c r="H1591" s="80" t="s">
        <v>8159</v>
      </c>
      <c r="I1591" s="80" t="s">
        <v>8160</v>
      </c>
      <c r="J1591" s="80">
        <v>31</v>
      </c>
      <c r="K1591" s="80">
        <v>1</v>
      </c>
      <c r="L1591" s="80">
        <v>2019</v>
      </c>
      <c r="M1591" s="76">
        <f t="shared" si="24"/>
        <v>43496</v>
      </c>
      <c r="N1591" s="80" t="s">
        <v>1353</v>
      </c>
      <c r="O1591" s="80">
        <v>18</v>
      </c>
      <c r="P1591" s="82" t="s">
        <v>4506</v>
      </c>
      <c r="Q1591" s="82" t="s">
        <v>4456</v>
      </c>
      <c r="R1591" s="82" t="s">
        <v>4507</v>
      </c>
      <c r="S1591" s="82" t="s">
        <v>4508</v>
      </c>
      <c r="T1591" s="82" t="s">
        <v>4457</v>
      </c>
      <c r="U1591" s="82" t="s">
        <v>4457</v>
      </c>
      <c r="V1591" s="82" t="s">
        <v>4457</v>
      </c>
      <c r="W1591" s="82" t="s">
        <v>173</v>
      </c>
      <c r="X1591" s="82" t="s">
        <v>4507</v>
      </c>
      <c r="Y1591" s="82" t="s">
        <v>4457</v>
      </c>
      <c r="Z1591" s="80" t="str">
        <f>IF(OR(R:R="",S:S=""),"Missing",IF(OR(S:S="Both EC and Condoms",S:S="Condom",S:S="EC"),"Yes",IF(AND(R:R&lt;&gt;"0: No Method",R:R&lt;&gt;"6: EC",R:R&lt;&gt;"5: Condoms"),"Yes","No")))</f>
        <v>No</v>
      </c>
      <c r="AA15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91" s="80" t="s">
        <v>4509</v>
      </c>
      <c r="AC1591" s="80">
        <f>VLOOKUP(N1591,Registration!O:P,2,FALSE)</f>
        <v>18</v>
      </c>
    </row>
    <row r="1592" spans="1:29" s="80" customFormat="1" ht="23.1" customHeight="1">
      <c r="A1592" s="80" t="s">
        <v>1385</v>
      </c>
      <c r="B1592" s="80" t="s">
        <v>26</v>
      </c>
      <c r="C1592" s="80" t="s">
        <v>27</v>
      </c>
      <c r="D1592" s="82" t="s">
        <v>28</v>
      </c>
      <c r="E1592" s="80" t="s">
        <v>28</v>
      </c>
      <c r="F1592" s="80" t="s">
        <v>111</v>
      </c>
      <c r="G1592" s="80" t="s">
        <v>167</v>
      </c>
      <c r="H1592" s="80" t="s">
        <v>8159</v>
      </c>
      <c r="I1592" s="80" t="s">
        <v>8160</v>
      </c>
      <c r="J1592" s="80">
        <v>31</v>
      </c>
      <c r="K1592" s="80">
        <v>1</v>
      </c>
      <c r="L1592" s="80">
        <v>2019</v>
      </c>
      <c r="M1592" s="76">
        <f t="shared" si="24"/>
        <v>43496</v>
      </c>
      <c r="N1592" s="80" t="s">
        <v>1351</v>
      </c>
      <c r="O1592" s="80">
        <v>18</v>
      </c>
      <c r="P1592" s="82" t="s">
        <v>4506</v>
      </c>
      <c r="Q1592" s="82" t="s">
        <v>4456</v>
      </c>
      <c r="R1592" s="82" t="s">
        <v>4507</v>
      </c>
      <c r="S1592" s="82" t="s">
        <v>4508</v>
      </c>
      <c r="T1592" s="82" t="s">
        <v>4457</v>
      </c>
      <c r="U1592" s="82" t="s">
        <v>4457</v>
      </c>
      <c r="V1592" s="82" t="s">
        <v>4457</v>
      </c>
      <c r="W1592" s="82" t="s">
        <v>173</v>
      </c>
      <c r="X1592" s="82" t="s">
        <v>4507</v>
      </c>
      <c r="Y1592" s="82" t="s">
        <v>4457</v>
      </c>
      <c r="Z1592" s="80" t="str">
        <f>IF(OR(R:R="",S:S=""),"Missing",IF(OR(S:S="Both EC and Condoms",S:S="Condom",S:S="EC"),"Yes",IF(AND(R:R&lt;&gt;"0: No Method",R:R&lt;&gt;"6: EC",R:R&lt;&gt;"5: Condoms"),"Yes","No")))</f>
        <v>No</v>
      </c>
      <c r="AA15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92" s="80" t="s">
        <v>4509</v>
      </c>
      <c r="AC1592" s="80">
        <f>VLOOKUP(N1592,Registration!O:P,2,FALSE)</f>
        <v>18</v>
      </c>
    </row>
    <row r="1593" spans="1:29" s="80" customFormat="1" ht="23.1" customHeight="1">
      <c r="A1593" s="80" t="s">
        <v>1385</v>
      </c>
      <c r="B1593" s="80" t="s">
        <v>26</v>
      </c>
      <c r="C1593" s="80" t="s">
        <v>27</v>
      </c>
      <c r="D1593" s="82" t="s">
        <v>28</v>
      </c>
      <c r="E1593" s="80" t="s">
        <v>28</v>
      </c>
      <c r="F1593" s="80" t="s">
        <v>111</v>
      </c>
      <c r="G1593" s="80" t="s">
        <v>167</v>
      </c>
      <c r="H1593" s="80" t="s">
        <v>8159</v>
      </c>
      <c r="I1593" s="80" t="s">
        <v>8160</v>
      </c>
      <c r="J1593" s="80">
        <v>31</v>
      </c>
      <c r="K1593" s="80">
        <v>1</v>
      </c>
      <c r="L1593" s="80">
        <v>2019</v>
      </c>
      <c r="M1593" s="76">
        <f t="shared" si="24"/>
        <v>43496</v>
      </c>
      <c r="N1593" s="80" t="s">
        <v>1339</v>
      </c>
      <c r="O1593" s="80">
        <v>19</v>
      </c>
      <c r="P1593" s="82" t="s">
        <v>4506</v>
      </c>
      <c r="Q1593" s="82" t="s">
        <v>4456</v>
      </c>
      <c r="R1593" s="82" t="s">
        <v>4507</v>
      </c>
      <c r="S1593" s="82" t="s">
        <v>4508</v>
      </c>
      <c r="T1593" s="82" t="s">
        <v>4457</v>
      </c>
      <c r="U1593" s="82" t="s">
        <v>4457</v>
      </c>
      <c r="V1593" s="82" t="s">
        <v>4457</v>
      </c>
      <c r="W1593" s="82" t="s">
        <v>173</v>
      </c>
      <c r="X1593" s="82" t="s">
        <v>4507</v>
      </c>
      <c r="Y1593" s="82" t="s">
        <v>4457</v>
      </c>
      <c r="Z1593" s="80" t="str">
        <f>IF(OR(R:R="",S:S=""),"Missing",IF(OR(S:S="Both EC and Condoms",S:S="Condom",S:S="EC"),"Yes",IF(AND(R:R&lt;&gt;"0: No Method",R:R&lt;&gt;"6: EC",R:R&lt;&gt;"5: Condoms"),"Yes","No")))</f>
        <v>No</v>
      </c>
      <c r="AA15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93" s="80" t="s">
        <v>4509</v>
      </c>
      <c r="AC1593" s="80">
        <f>VLOOKUP(N1593,Registration!O:P,2,FALSE)</f>
        <v>19</v>
      </c>
    </row>
    <row r="1594" spans="1:29" s="80" customFormat="1" ht="23.1" customHeight="1">
      <c r="A1594" s="80" t="s">
        <v>1385</v>
      </c>
      <c r="B1594" s="80" t="s">
        <v>26</v>
      </c>
      <c r="C1594" s="80" t="s">
        <v>27</v>
      </c>
      <c r="D1594" s="82" t="s">
        <v>28</v>
      </c>
      <c r="E1594" s="80" t="s">
        <v>28</v>
      </c>
      <c r="F1594" s="80" t="s">
        <v>111</v>
      </c>
      <c r="G1594" s="80" t="s">
        <v>167</v>
      </c>
      <c r="H1594" s="80" t="s">
        <v>8159</v>
      </c>
      <c r="I1594" s="80" t="s">
        <v>8160</v>
      </c>
      <c r="J1594" s="80">
        <v>31</v>
      </c>
      <c r="K1594" s="80">
        <v>1</v>
      </c>
      <c r="L1594" s="80">
        <v>2019</v>
      </c>
      <c r="M1594" s="76">
        <f t="shared" si="24"/>
        <v>43496</v>
      </c>
      <c r="N1594" s="80" t="s">
        <v>1334</v>
      </c>
      <c r="O1594" s="80">
        <v>19</v>
      </c>
      <c r="P1594" s="82" t="s">
        <v>4506</v>
      </c>
      <c r="Q1594" s="82" t="s">
        <v>4456</v>
      </c>
      <c r="R1594" s="82" t="s">
        <v>4507</v>
      </c>
      <c r="S1594" s="82" t="s">
        <v>4508</v>
      </c>
      <c r="T1594" s="82" t="s">
        <v>4456</v>
      </c>
      <c r="U1594" s="82" t="s">
        <v>4457</v>
      </c>
      <c r="V1594" s="82" t="s">
        <v>4457</v>
      </c>
      <c r="W1594" s="82" t="s">
        <v>173</v>
      </c>
      <c r="X1594" s="82" t="s">
        <v>4515</v>
      </c>
      <c r="Y1594" s="82" t="s">
        <v>4456</v>
      </c>
      <c r="Z1594" s="80" t="str">
        <f>IF(OR(R:R="",S:S=""),"Missing",IF(OR(S:S="Both EC and Condoms",S:S="Condom",S:S="EC"),"Yes",IF(AND(R:R&lt;&gt;"0: No Method",R:R&lt;&gt;"6: EC",R:R&lt;&gt;"5: Condoms"),"Yes","No")))</f>
        <v>No</v>
      </c>
      <c r="AA15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94" s="80" t="str">
        <f>IF(W:W="Pregnant","Pregnant",IF(AND(Z:Z="No",AA:AA="Yes"),"Adopter",IF(Z:Z="Yes","Continuing User",IF(AND(Z:Z="No",AA:AA="No"),"Non-user","Missing"))))</f>
        <v>Adopter</v>
      </c>
      <c r="AC1594" s="80">
        <f>VLOOKUP(N1594,Registration!O:P,2,FALSE)</f>
        <v>19</v>
      </c>
    </row>
    <row r="1595" spans="1:29" s="80" customFormat="1" ht="23.1" customHeight="1">
      <c r="A1595" s="80" t="s">
        <v>1385</v>
      </c>
      <c r="B1595" s="80" t="s">
        <v>26</v>
      </c>
      <c r="C1595" s="80" t="s">
        <v>27</v>
      </c>
      <c r="D1595" s="82" t="s">
        <v>28</v>
      </c>
      <c r="E1595" s="80" t="s">
        <v>28</v>
      </c>
      <c r="F1595" s="80" t="s">
        <v>111</v>
      </c>
      <c r="G1595" s="80" t="s">
        <v>167</v>
      </c>
      <c r="H1595" s="80" t="s">
        <v>8159</v>
      </c>
      <c r="I1595" s="80" t="s">
        <v>8160</v>
      </c>
      <c r="J1595" s="80">
        <v>31</v>
      </c>
      <c r="K1595" s="80">
        <v>1</v>
      </c>
      <c r="L1595" s="80">
        <v>2019</v>
      </c>
      <c r="M1595" s="76">
        <f t="shared" si="24"/>
        <v>43496</v>
      </c>
      <c r="N1595" s="80" t="s">
        <v>1323</v>
      </c>
      <c r="O1595" s="80">
        <v>18</v>
      </c>
      <c r="P1595" s="82" t="s">
        <v>4506</v>
      </c>
      <c r="Q1595" s="82" t="s">
        <v>4456</v>
      </c>
      <c r="R1595" s="82" t="s">
        <v>4507</v>
      </c>
      <c r="S1595" s="82" t="s">
        <v>4508</v>
      </c>
      <c r="T1595" s="82" t="s">
        <v>4456</v>
      </c>
      <c r="U1595" s="82" t="s">
        <v>4457</v>
      </c>
      <c r="V1595" s="82" t="s">
        <v>4457</v>
      </c>
      <c r="W1595" s="82" t="s">
        <v>173</v>
      </c>
      <c r="X1595" s="80" t="s">
        <v>4518</v>
      </c>
      <c r="Y1595" s="82" t="s">
        <v>4456</v>
      </c>
      <c r="Z1595" s="80" t="str">
        <f>IF(OR(R:R="",S:S=""),"Missing",IF(OR(S:S="Both EC and Condoms",S:S="Condom",S:S="EC"),"Yes",IF(AND(R:R&lt;&gt;"0: No Method",R:R&lt;&gt;"6: EC",R:R&lt;&gt;"5: Condoms"),"Yes","No")))</f>
        <v>No</v>
      </c>
      <c r="AA15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95" s="80" t="str">
        <f>IF(W:W="Pregnant","Pregnant",IF(AND(Z:Z="No",AA:AA="Yes"),"Adopter",IF(Z:Z="Yes","Continuing User",IF(AND(Z:Z="No",AA:AA="No"),"Non-user","Missing"))))</f>
        <v>Adopter</v>
      </c>
      <c r="AC1595" s="80">
        <f>VLOOKUP(N1595,Registration!O:P,2,FALSE)</f>
        <v>18</v>
      </c>
    </row>
    <row r="1596" spans="1:29" s="80" customFormat="1" ht="23.1" customHeight="1">
      <c r="A1596" s="80" t="s">
        <v>1385</v>
      </c>
      <c r="B1596" s="80" t="s">
        <v>26</v>
      </c>
      <c r="C1596" s="80" t="s">
        <v>27</v>
      </c>
      <c r="D1596" s="82" t="s">
        <v>28</v>
      </c>
      <c r="E1596" s="80" t="s">
        <v>28</v>
      </c>
      <c r="F1596" s="80" t="s">
        <v>111</v>
      </c>
      <c r="G1596" s="80" t="s">
        <v>167</v>
      </c>
      <c r="H1596" s="80" t="s">
        <v>8159</v>
      </c>
      <c r="I1596" s="80" t="s">
        <v>8160</v>
      </c>
      <c r="J1596" s="80">
        <v>31</v>
      </c>
      <c r="K1596" s="80">
        <v>1</v>
      </c>
      <c r="L1596" s="80">
        <v>2019</v>
      </c>
      <c r="M1596" s="76">
        <f t="shared" si="24"/>
        <v>43496</v>
      </c>
      <c r="N1596" s="80" t="s">
        <v>1316</v>
      </c>
      <c r="O1596" s="80">
        <v>19</v>
      </c>
      <c r="P1596" s="82" t="s">
        <v>4506</v>
      </c>
      <c r="Q1596" s="82" t="s">
        <v>4456</v>
      </c>
      <c r="R1596" s="82" t="s">
        <v>4507</v>
      </c>
      <c r="S1596" s="82" t="s">
        <v>4508</v>
      </c>
      <c r="T1596" s="82" t="s">
        <v>4457</v>
      </c>
      <c r="U1596" s="82" t="s">
        <v>4457</v>
      </c>
      <c r="V1596" s="82" t="s">
        <v>4457</v>
      </c>
      <c r="W1596" s="82" t="s">
        <v>173</v>
      </c>
      <c r="X1596" s="82" t="s">
        <v>4507</v>
      </c>
      <c r="Y1596" s="82" t="s">
        <v>4457</v>
      </c>
      <c r="Z1596" s="80" t="str">
        <f>IF(OR(R:R="",S:S=""),"Missing",IF(OR(S:S="Both EC and Condoms",S:S="Condom",S:S="EC"),"Yes",IF(AND(R:R&lt;&gt;"0: No Method",R:R&lt;&gt;"6: EC",R:R&lt;&gt;"5: Condoms"),"Yes","No")))</f>
        <v>No</v>
      </c>
      <c r="AA15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596" s="80" t="s">
        <v>4509</v>
      </c>
      <c r="AC1596" s="80">
        <f>VLOOKUP(N1596,Registration!O:P,2,FALSE)</f>
        <v>19</v>
      </c>
    </row>
    <row r="1597" spans="1:29" s="80" customFormat="1" ht="23.1" customHeight="1">
      <c r="A1597" s="80" t="s">
        <v>1385</v>
      </c>
      <c r="B1597" s="80" t="s">
        <v>26</v>
      </c>
      <c r="C1597" s="80" t="s">
        <v>27</v>
      </c>
      <c r="D1597" s="82" t="s">
        <v>28</v>
      </c>
      <c r="E1597" s="80" t="s">
        <v>28</v>
      </c>
      <c r="F1597" s="80" t="s">
        <v>111</v>
      </c>
      <c r="G1597" s="80" t="s">
        <v>167</v>
      </c>
      <c r="H1597" s="80" t="s">
        <v>8159</v>
      </c>
      <c r="I1597" s="80" t="s">
        <v>8160</v>
      </c>
      <c r="J1597" s="80">
        <v>31</v>
      </c>
      <c r="K1597" s="80">
        <v>1</v>
      </c>
      <c r="L1597" s="80">
        <v>2019</v>
      </c>
      <c r="M1597" s="76">
        <f t="shared" si="24"/>
        <v>43496</v>
      </c>
      <c r="N1597" s="80" t="s">
        <v>1320</v>
      </c>
      <c r="O1597" s="80">
        <v>17</v>
      </c>
      <c r="P1597" s="82" t="s">
        <v>4506</v>
      </c>
      <c r="Q1597" s="82" t="s">
        <v>4456</v>
      </c>
      <c r="R1597" s="82" t="s">
        <v>4507</v>
      </c>
      <c r="S1597" s="82" t="s">
        <v>4508</v>
      </c>
      <c r="T1597" s="82" t="s">
        <v>4456</v>
      </c>
      <c r="U1597" s="82" t="s">
        <v>4457</v>
      </c>
      <c r="V1597" s="82" t="s">
        <v>4457</v>
      </c>
      <c r="W1597" s="82" t="s">
        <v>173</v>
      </c>
      <c r="X1597" s="82" t="s">
        <v>4516</v>
      </c>
      <c r="Y1597" s="82" t="s">
        <v>4456</v>
      </c>
      <c r="Z1597" s="80" t="str">
        <f>IF(OR(R:R="",S:S=""),"Missing",IF(OR(S:S="Both EC and Condoms",S:S="Condom",S:S="EC"),"Yes",IF(AND(R:R&lt;&gt;"0: No Method",R:R&lt;&gt;"6: EC",R:R&lt;&gt;"5: Condoms"),"Yes","No")))</f>
        <v>No</v>
      </c>
      <c r="AA15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97" s="80" t="str">
        <f>IF(W:W="Pregnant","Pregnant",IF(AND(Z:Z="No",AA:AA="Yes"),"Adopter",IF(Z:Z="Yes","Continuing User",IF(AND(Z:Z="No",AA:AA="No"),"Non-user","Missing"))))</f>
        <v>Adopter</v>
      </c>
      <c r="AC1597" s="80">
        <f>VLOOKUP(N1597,Registration!O:P,2,FALSE)</f>
        <v>17</v>
      </c>
    </row>
    <row r="1598" spans="1:29" s="80" customFormat="1" ht="23.1" customHeight="1">
      <c r="A1598" s="80" t="s">
        <v>1385</v>
      </c>
      <c r="B1598" s="80" t="s">
        <v>26</v>
      </c>
      <c r="C1598" s="80" t="s">
        <v>27</v>
      </c>
      <c r="D1598" s="82" t="s">
        <v>28</v>
      </c>
      <c r="E1598" s="80" t="s">
        <v>28</v>
      </c>
      <c r="F1598" s="80" t="s">
        <v>111</v>
      </c>
      <c r="G1598" s="80" t="s">
        <v>167</v>
      </c>
      <c r="H1598" s="80" t="s">
        <v>8159</v>
      </c>
      <c r="I1598" s="80" t="s">
        <v>8160</v>
      </c>
      <c r="J1598" s="80">
        <v>31</v>
      </c>
      <c r="K1598" s="80">
        <v>1</v>
      </c>
      <c r="L1598" s="80">
        <v>2019</v>
      </c>
      <c r="M1598" s="76">
        <f t="shared" si="24"/>
        <v>43496</v>
      </c>
      <c r="N1598" s="80" t="s">
        <v>1325</v>
      </c>
      <c r="O1598" s="80">
        <v>18</v>
      </c>
      <c r="P1598" s="82" t="s">
        <v>4506</v>
      </c>
      <c r="Q1598" s="82" t="s">
        <v>4456</v>
      </c>
      <c r="R1598" s="82" t="s">
        <v>4507</v>
      </c>
      <c r="S1598" s="82" t="s">
        <v>4508</v>
      </c>
      <c r="T1598" s="82" t="s">
        <v>4456</v>
      </c>
      <c r="U1598" s="82" t="s">
        <v>4457</v>
      </c>
      <c r="V1598" s="82" t="s">
        <v>4457</v>
      </c>
      <c r="W1598" s="82" t="s">
        <v>173</v>
      </c>
      <c r="X1598" s="82" t="s">
        <v>4517</v>
      </c>
      <c r="Y1598" s="82" t="s">
        <v>4457</v>
      </c>
      <c r="Z1598" s="80" t="str">
        <f>IF(OR(R:R="",S:S=""),"Missing",IF(OR(S:S="Both EC and Condoms",S:S="Condom",S:S="EC"),"Yes",IF(AND(R:R&lt;&gt;"0: No Method",R:R&lt;&gt;"6: EC",R:R&lt;&gt;"5: Condoms"),"Yes","No")))</f>
        <v>No</v>
      </c>
      <c r="AA15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98" s="80" t="str">
        <f>IF(W:W="Pregnant","Pregnant",IF(AND(Z:Z="No",AA:AA="Yes"),"Adopter",IF(Z:Z="Yes","Continuing User",IF(AND(Z:Z="No",AA:AA="No"),"Non-user","Missing"))))</f>
        <v>Adopter</v>
      </c>
      <c r="AC1598" s="80">
        <f>VLOOKUP(N1598,Registration!O:P,2,FALSE)</f>
        <v>18</v>
      </c>
    </row>
    <row r="1599" spans="1:29" s="80" customFormat="1" ht="23.1" customHeight="1">
      <c r="A1599" s="80" t="s">
        <v>1398</v>
      </c>
      <c r="B1599" s="80" t="s">
        <v>26</v>
      </c>
      <c r="C1599" s="80" t="s">
        <v>27</v>
      </c>
      <c r="D1599" s="82" t="s">
        <v>28</v>
      </c>
      <c r="E1599" s="80" t="s">
        <v>28</v>
      </c>
      <c r="F1599" s="80" t="s">
        <v>111</v>
      </c>
      <c r="G1599" s="80" t="s">
        <v>167</v>
      </c>
      <c r="H1599" s="80" t="s">
        <v>8159</v>
      </c>
      <c r="I1599" s="82" t="s">
        <v>8161</v>
      </c>
      <c r="J1599" s="80">
        <v>1</v>
      </c>
      <c r="K1599" s="80">
        <v>2</v>
      </c>
      <c r="L1599" s="80">
        <v>2019</v>
      </c>
      <c r="M1599" s="76">
        <f t="shared" si="24"/>
        <v>43497</v>
      </c>
      <c r="N1599" s="80" t="s">
        <v>1400</v>
      </c>
      <c r="O1599" s="80">
        <v>17</v>
      </c>
      <c r="P1599" s="82" t="s">
        <v>4506</v>
      </c>
      <c r="Q1599" s="82" t="s">
        <v>4456</v>
      </c>
      <c r="R1599" s="82" t="s">
        <v>4507</v>
      </c>
      <c r="S1599" s="82" t="s">
        <v>4508</v>
      </c>
      <c r="T1599" s="82" t="s">
        <v>4456</v>
      </c>
      <c r="U1599" s="82" t="s">
        <v>4457</v>
      </c>
      <c r="V1599" s="82" t="s">
        <v>4457</v>
      </c>
      <c r="W1599" s="82" t="s">
        <v>173</v>
      </c>
      <c r="X1599" s="82" t="s">
        <v>4517</v>
      </c>
      <c r="Y1599" s="82" t="s">
        <v>4457</v>
      </c>
      <c r="Z1599" s="80" t="str">
        <f>IF(OR(R:R="",S:S=""),"Missing",IF(OR(S:S="Both EC and Condoms",S:S="Condom",S:S="EC"),"Yes",IF(AND(R:R&lt;&gt;"0: No Method",R:R&lt;&gt;"6: EC",R:R&lt;&gt;"5: Condoms"),"Yes","No")))</f>
        <v>No</v>
      </c>
      <c r="AA15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99" s="80" t="str">
        <f>IF(W:W="Pregnant","Pregnant",IF(AND(Z:Z="No",AA:AA="Yes"),"Adopter",IF(Z:Z="Yes","Continuing User",IF(AND(Z:Z="No",AA:AA="No"),"Non-user","Missing"))))</f>
        <v>Adopter</v>
      </c>
      <c r="AC1599" s="80">
        <f>VLOOKUP(N1599,Registration!O:P,2,FALSE)</f>
        <v>17</v>
      </c>
    </row>
    <row r="1600" spans="1:29" s="80" customFormat="1" ht="23.1" customHeight="1">
      <c r="A1600" s="80" t="s">
        <v>1398</v>
      </c>
      <c r="B1600" s="80" t="s">
        <v>26</v>
      </c>
      <c r="C1600" s="80" t="s">
        <v>27</v>
      </c>
      <c r="D1600" s="82" t="s">
        <v>28</v>
      </c>
      <c r="E1600" s="80" t="s">
        <v>28</v>
      </c>
      <c r="F1600" s="80" t="s">
        <v>111</v>
      </c>
      <c r="G1600" s="80" t="s">
        <v>167</v>
      </c>
      <c r="H1600" s="80" t="s">
        <v>8159</v>
      </c>
      <c r="I1600" s="82" t="s">
        <v>8161</v>
      </c>
      <c r="J1600" s="80">
        <v>1</v>
      </c>
      <c r="K1600" s="80">
        <v>2</v>
      </c>
      <c r="L1600" s="80">
        <v>2019</v>
      </c>
      <c r="M1600" s="76">
        <f t="shared" si="24"/>
        <v>43497</v>
      </c>
      <c r="N1600" s="80" t="s">
        <v>1402</v>
      </c>
      <c r="O1600" s="80">
        <v>19</v>
      </c>
      <c r="P1600" s="82" t="s">
        <v>4506</v>
      </c>
      <c r="Q1600" s="82" t="s">
        <v>4456</v>
      </c>
      <c r="R1600" s="82" t="s">
        <v>4507</v>
      </c>
      <c r="S1600" s="82" t="s">
        <v>4508</v>
      </c>
      <c r="T1600" s="82" t="s">
        <v>4456</v>
      </c>
      <c r="U1600" s="82" t="s">
        <v>4457</v>
      </c>
      <c r="V1600" s="82" t="s">
        <v>4457</v>
      </c>
      <c r="W1600" s="82" t="s">
        <v>173</v>
      </c>
      <c r="X1600" s="82" t="s">
        <v>4521</v>
      </c>
      <c r="Y1600" s="82" t="s">
        <v>4456</v>
      </c>
      <c r="Z1600" s="80" t="str">
        <f>IF(OR(R:R="",S:S=""),"Missing",IF(OR(S:S="Both EC and Condoms",S:S="Condom",S:S="EC"),"Yes",IF(AND(R:R&lt;&gt;"0: No Method",R:R&lt;&gt;"6: EC",R:R&lt;&gt;"5: Condoms"),"Yes","No")))</f>
        <v>No</v>
      </c>
      <c r="AA16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0" s="80" t="str">
        <f>IF(W:W="Pregnant","Pregnant",IF(AND(Z:Z="No",AA:AA="Yes"),"Adopter",IF(Z:Z="Yes","Continuing User",IF(AND(Z:Z="No",AA:AA="No"),"Non-user","Missing"))))</f>
        <v>Adopter</v>
      </c>
      <c r="AC1600" s="80">
        <f>VLOOKUP(N1600,Registration!O:P,2,FALSE)</f>
        <v>19</v>
      </c>
    </row>
    <row r="1601" spans="1:29" s="80" customFormat="1" ht="23.1" customHeight="1">
      <c r="A1601" s="80" t="s">
        <v>1398</v>
      </c>
      <c r="B1601" s="80" t="s">
        <v>26</v>
      </c>
      <c r="C1601" s="80" t="s">
        <v>27</v>
      </c>
      <c r="D1601" s="82" t="s">
        <v>28</v>
      </c>
      <c r="E1601" s="80" t="s">
        <v>28</v>
      </c>
      <c r="F1601" s="80" t="s">
        <v>111</v>
      </c>
      <c r="G1601" s="80" t="s">
        <v>8153</v>
      </c>
      <c r="H1601" s="80" t="s">
        <v>8157</v>
      </c>
      <c r="I1601" s="82" t="s">
        <v>8156</v>
      </c>
      <c r="J1601" s="80">
        <v>1</v>
      </c>
      <c r="K1601" s="80">
        <v>2</v>
      </c>
      <c r="L1601" s="80">
        <v>2019</v>
      </c>
      <c r="M1601" s="76">
        <f t="shared" si="24"/>
        <v>43497</v>
      </c>
      <c r="N1601" s="80" t="s">
        <v>3582</v>
      </c>
      <c r="O1601" s="80">
        <v>19</v>
      </c>
      <c r="P1601" s="82" t="s">
        <v>4506</v>
      </c>
      <c r="Q1601" s="82" t="s">
        <v>4456</v>
      </c>
      <c r="R1601" s="82" t="s">
        <v>4507</v>
      </c>
      <c r="S1601" s="82" t="s">
        <v>4508</v>
      </c>
      <c r="T1601" s="82" t="s">
        <v>4456</v>
      </c>
      <c r="U1601" s="82" t="s">
        <v>4457</v>
      </c>
      <c r="V1601" s="82" t="s">
        <v>4457</v>
      </c>
      <c r="W1601" s="82" t="s">
        <v>173</v>
      </c>
      <c r="X1601" s="80" t="s">
        <v>4518</v>
      </c>
      <c r="Y1601" s="82" t="s">
        <v>4457</v>
      </c>
      <c r="Z1601" s="80" t="str">
        <f>IF(OR(R:R="",S:S=""),"Missing",IF(OR(S:S="Both EC and Condoms",S:S="Condom",S:S="EC"),"Yes",IF(AND(R:R&lt;&gt;"0: No Method",R:R&lt;&gt;"6: EC",R:R&lt;&gt;"5: Condoms"),"Yes","No")))</f>
        <v>No</v>
      </c>
      <c r="AA16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1" s="80" t="str">
        <f>IF(W:W="Pregnant","Pregnant",IF(AND(Z:Z="No",AA:AA="Yes"),"Adopter",IF(Z:Z="Yes","Continuing User",IF(AND(Z:Z="No",AA:AA="No"),"Non-user","Missing"))))</f>
        <v>Adopter</v>
      </c>
      <c r="AC1601" s="80">
        <f>VLOOKUP(N1601,Registration!O:P,2,FALSE)</f>
        <v>19</v>
      </c>
    </row>
    <row r="1602" spans="1:29" s="80" customFormat="1" ht="23.1" customHeight="1">
      <c r="A1602" s="80" t="s">
        <v>1398</v>
      </c>
      <c r="B1602" s="80" t="s">
        <v>26</v>
      </c>
      <c r="C1602" s="80" t="s">
        <v>27</v>
      </c>
      <c r="D1602" s="82" t="s">
        <v>28</v>
      </c>
      <c r="E1602" s="80" t="s">
        <v>28</v>
      </c>
      <c r="F1602" s="80" t="s">
        <v>111</v>
      </c>
      <c r="G1602" s="80" t="s">
        <v>8153</v>
      </c>
      <c r="H1602" s="80" t="s">
        <v>8157</v>
      </c>
      <c r="I1602" s="82" t="s">
        <v>8156</v>
      </c>
      <c r="J1602" s="80">
        <v>1</v>
      </c>
      <c r="K1602" s="80">
        <v>2</v>
      </c>
      <c r="L1602" s="80">
        <v>2019</v>
      </c>
      <c r="M1602" s="76">
        <f t="shared" ref="M1602:M1665" si="25">DATE(L1602,K1602,J1602)</f>
        <v>43497</v>
      </c>
      <c r="N1602" s="80" t="s">
        <v>3584</v>
      </c>
      <c r="O1602" s="80">
        <v>19</v>
      </c>
      <c r="P1602" s="82" t="s">
        <v>4506</v>
      </c>
      <c r="Q1602" s="82" t="s">
        <v>4456</v>
      </c>
      <c r="R1602" s="82" t="s">
        <v>4507</v>
      </c>
      <c r="S1602" s="82" t="s">
        <v>4508</v>
      </c>
      <c r="T1602" s="82" t="s">
        <v>4456</v>
      </c>
      <c r="U1602" s="82" t="s">
        <v>4457</v>
      </c>
      <c r="V1602" s="82" t="s">
        <v>4457</v>
      </c>
      <c r="W1602" s="82" t="s">
        <v>173</v>
      </c>
      <c r="X1602" s="80" t="s">
        <v>4518</v>
      </c>
      <c r="Y1602" s="82" t="s">
        <v>4457</v>
      </c>
      <c r="Z1602" s="80" t="str">
        <f>IF(OR(R:R="",S:S=""),"Missing",IF(OR(S:S="Both EC and Condoms",S:S="Condom",S:S="EC"),"Yes",IF(AND(R:R&lt;&gt;"0: No Method",R:R&lt;&gt;"6: EC",R:R&lt;&gt;"5: Condoms"),"Yes","No")))</f>
        <v>No</v>
      </c>
      <c r="AA16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2" s="80" t="str">
        <f>IF(W:W="Pregnant","Pregnant",IF(AND(Z:Z="No",AA:AA="Yes"),"Adopter",IF(Z:Z="Yes","Continuing User",IF(AND(Z:Z="No",AA:AA="No"),"Non-user","Missing"))))</f>
        <v>Adopter</v>
      </c>
      <c r="AC1602" s="80">
        <f>VLOOKUP(N1602,Registration!O:P,2,FALSE)</f>
        <v>19</v>
      </c>
    </row>
    <row r="1603" spans="1:29" s="80" customFormat="1" ht="23.1" customHeight="1">
      <c r="A1603" s="80" t="s">
        <v>1398</v>
      </c>
      <c r="B1603" s="80" t="s">
        <v>26</v>
      </c>
      <c r="C1603" s="80" t="s">
        <v>27</v>
      </c>
      <c r="D1603" s="82" t="s">
        <v>28</v>
      </c>
      <c r="E1603" s="80" t="s">
        <v>28</v>
      </c>
      <c r="F1603" s="80" t="s">
        <v>111</v>
      </c>
      <c r="G1603" s="80" t="s">
        <v>8153</v>
      </c>
      <c r="H1603" s="80" t="s">
        <v>8157</v>
      </c>
      <c r="I1603" s="82" t="s">
        <v>8156</v>
      </c>
      <c r="J1603" s="80">
        <v>1</v>
      </c>
      <c r="K1603" s="80">
        <v>2</v>
      </c>
      <c r="L1603" s="80">
        <v>2019</v>
      </c>
      <c r="M1603" s="76">
        <f t="shared" si="25"/>
        <v>43497</v>
      </c>
      <c r="N1603" s="80" t="s">
        <v>3586</v>
      </c>
      <c r="O1603" s="80">
        <v>18</v>
      </c>
      <c r="P1603" s="82" t="s">
        <v>4506</v>
      </c>
      <c r="Q1603" s="82" t="s">
        <v>4456</v>
      </c>
      <c r="R1603" s="82" t="s">
        <v>4507</v>
      </c>
      <c r="S1603" s="82" t="s">
        <v>4508</v>
      </c>
      <c r="T1603" s="82" t="s">
        <v>4456</v>
      </c>
      <c r="U1603" s="82" t="s">
        <v>4457</v>
      </c>
      <c r="V1603" s="82" t="s">
        <v>4457</v>
      </c>
      <c r="W1603" s="82" t="s">
        <v>173</v>
      </c>
      <c r="X1603" s="80" t="s">
        <v>4518</v>
      </c>
      <c r="Y1603" s="82" t="s">
        <v>4457</v>
      </c>
      <c r="Z1603" s="80" t="str">
        <f>IF(OR(R:R="",S:S=""),"Missing",IF(OR(S:S="Both EC and Condoms",S:S="Condom",S:S="EC"),"Yes",IF(AND(R:R&lt;&gt;"0: No Method",R:R&lt;&gt;"6: EC",R:R&lt;&gt;"5: Condoms"),"Yes","No")))</f>
        <v>No</v>
      </c>
      <c r="AA16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3" s="80" t="str">
        <f>IF(W:W="Pregnant","Pregnant",IF(AND(Z:Z="No",AA:AA="Yes"),"Adopter",IF(Z:Z="Yes","Continuing User",IF(AND(Z:Z="No",AA:AA="No"),"Non-user","Missing"))))</f>
        <v>Adopter</v>
      </c>
      <c r="AC1603" s="80">
        <f>VLOOKUP(N1603,Registration!O:P,2,FALSE)</f>
        <v>18</v>
      </c>
    </row>
    <row r="1604" spans="1:29" s="80" customFormat="1" ht="23.1" customHeight="1">
      <c r="A1604" s="80" t="s">
        <v>1398</v>
      </c>
      <c r="B1604" s="80" t="s">
        <v>26</v>
      </c>
      <c r="C1604" s="80" t="s">
        <v>27</v>
      </c>
      <c r="D1604" s="82" t="s">
        <v>28</v>
      </c>
      <c r="E1604" s="80" t="s">
        <v>28</v>
      </c>
      <c r="F1604" s="80" t="s">
        <v>111</v>
      </c>
      <c r="G1604" s="80" t="s">
        <v>167</v>
      </c>
      <c r="H1604" s="80" t="s">
        <v>8159</v>
      </c>
      <c r="I1604" s="82" t="s">
        <v>8161</v>
      </c>
      <c r="J1604" s="80">
        <v>4</v>
      </c>
      <c r="K1604" s="80">
        <v>2</v>
      </c>
      <c r="L1604" s="80">
        <v>2019</v>
      </c>
      <c r="M1604" s="76">
        <f t="shared" si="25"/>
        <v>43500</v>
      </c>
      <c r="N1604" s="80" t="s">
        <v>1404</v>
      </c>
      <c r="O1604" s="80">
        <v>19</v>
      </c>
      <c r="P1604" s="82" t="s">
        <v>4506</v>
      </c>
      <c r="Q1604" s="82" t="s">
        <v>4456</v>
      </c>
      <c r="R1604" s="82" t="s">
        <v>4507</v>
      </c>
      <c r="S1604" s="82" t="s">
        <v>4508</v>
      </c>
      <c r="T1604" s="82" t="s">
        <v>4456</v>
      </c>
      <c r="U1604" s="82" t="s">
        <v>4457</v>
      </c>
      <c r="V1604" s="82" t="s">
        <v>4457</v>
      </c>
      <c r="W1604" s="82" t="s">
        <v>173</v>
      </c>
      <c r="X1604" s="82" t="s">
        <v>4514</v>
      </c>
      <c r="Y1604" s="82" t="s">
        <v>4457</v>
      </c>
      <c r="Z1604" s="80" t="str">
        <f>IF(OR(R:R="",S:S=""),"Missing",IF(OR(S:S="Both EC and Condoms",S:S="Condom",S:S="EC"),"Yes",IF(AND(R:R&lt;&gt;"0: No Method",R:R&lt;&gt;"6: EC",R:R&lt;&gt;"5: Condoms"),"Yes","No")))</f>
        <v>No</v>
      </c>
      <c r="AA16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4" s="80" t="str">
        <f>IF(W:W="Pregnant","Pregnant",IF(AND(Z:Z="No",AA:AA="Yes"),"Adopter",IF(Z:Z="Yes","Continuing User",IF(AND(Z:Z="No",AA:AA="No"),"Non-user","Missing"))))</f>
        <v>Adopter</v>
      </c>
      <c r="AC1604" s="80">
        <f>VLOOKUP(N1604,Registration!O:P,2,FALSE)</f>
        <v>19</v>
      </c>
    </row>
    <row r="1605" spans="1:29" s="80" customFormat="1" ht="23.1" customHeight="1">
      <c r="A1605" s="80" t="s">
        <v>1398</v>
      </c>
      <c r="B1605" s="80" t="s">
        <v>26</v>
      </c>
      <c r="C1605" s="80" t="s">
        <v>27</v>
      </c>
      <c r="D1605" s="82" t="s">
        <v>28</v>
      </c>
      <c r="E1605" s="80" t="s">
        <v>28</v>
      </c>
      <c r="F1605" s="80" t="s">
        <v>111</v>
      </c>
      <c r="G1605" s="80" t="s">
        <v>167</v>
      </c>
      <c r="H1605" s="80" t="s">
        <v>8159</v>
      </c>
      <c r="I1605" s="82" t="s">
        <v>8161</v>
      </c>
      <c r="J1605" s="80">
        <v>4</v>
      </c>
      <c r="K1605" s="80">
        <v>2</v>
      </c>
      <c r="L1605" s="80">
        <v>2019</v>
      </c>
      <c r="M1605" s="76">
        <f t="shared" si="25"/>
        <v>43500</v>
      </c>
      <c r="N1605" s="80" t="s">
        <v>1405</v>
      </c>
      <c r="O1605" s="80">
        <v>19</v>
      </c>
      <c r="P1605" s="82" t="s">
        <v>4506</v>
      </c>
      <c r="Q1605" s="82" t="s">
        <v>4456</v>
      </c>
      <c r="R1605" s="82" t="s">
        <v>4507</v>
      </c>
      <c r="S1605" s="82" t="s">
        <v>4508</v>
      </c>
      <c r="T1605" s="82" t="s">
        <v>4456</v>
      </c>
      <c r="U1605" s="82" t="s">
        <v>4457</v>
      </c>
      <c r="V1605" s="82" t="s">
        <v>4457</v>
      </c>
      <c r="W1605" s="82" t="s">
        <v>173</v>
      </c>
      <c r="X1605" s="82" t="s">
        <v>4516</v>
      </c>
      <c r="Y1605" s="82" t="s">
        <v>4457</v>
      </c>
      <c r="Z1605" s="80" t="str">
        <f>IF(OR(R:R="",S:S=""),"Missing",IF(OR(S:S="Both EC and Condoms",S:S="Condom",S:S="EC"),"Yes",IF(AND(R:R&lt;&gt;"0: No Method",R:R&lt;&gt;"6: EC",R:R&lt;&gt;"5: Condoms"),"Yes","No")))</f>
        <v>No</v>
      </c>
      <c r="AA16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5" s="80" t="str">
        <f>IF(W:W="Pregnant","Pregnant",IF(AND(Z:Z="No",AA:AA="Yes"),"Adopter",IF(Z:Z="Yes","Continuing User",IF(AND(Z:Z="No",AA:AA="No"),"Non-user","Missing"))))</f>
        <v>Adopter</v>
      </c>
      <c r="AC1605" s="80">
        <f>VLOOKUP(N1605,Registration!O:P,2,FALSE)</f>
        <v>19</v>
      </c>
    </row>
    <row r="1606" spans="1:29" s="80" customFormat="1" ht="23.1" customHeight="1">
      <c r="A1606" s="80" t="s">
        <v>1398</v>
      </c>
      <c r="B1606" s="80" t="s">
        <v>26</v>
      </c>
      <c r="C1606" s="80" t="s">
        <v>27</v>
      </c>
      <c r="D1606" s="82" t="s">
        <v>28</v>
      </c>
      <c r="E1606" s="80" t="s">
        <v>28</v>
      </c>
      <c r="F1606" s="80" t="s">
        <v>95</v>
      </c>
      <c r="G1606" s="80" t="s">
        <v>2811</v>
      </c>
      <c r="H1606" s="80" t="s">
        <v>8157</v>
      </c>
      <c r="I1606" s="82" t="s">
        <v>8156</v>
      </c>
      <c r="J1606" s="80">
        <v>6</v>
      </c>
      <c r="K1606" s="80">
        <v>2</v>
      </c>
      <c r="L1606" s="80">
        <v>2019</v>
      </c>
      <c r="M1606" s="76">
        <f t="shared" si="25"/>
        <v>43502</v>
      </c>
      <c r="N1606" s="80" t="s">
        <v>3588</v>
      </c>
      <c r="O1606" s="80">
        <v>18</v>
      </c>
      <c r="P1606" s="82" t="s">
        <v>4506</v>
      </c>
      <c r="Q1606" s="82" t="s">
        <v>4456</v>
      </c>
      <c r="R1606" s="82" t="s">
        <v>4507</v>
      </c>
      <c r="S1606" s="82" t="s">
        <v>4508</v>
      </c>
      <c r="T1606" s="82" t="s">
        <v>4456</v>
      </c>
      <c r="U1606" s="82" t="s">
        <v>4457</v>
      </c>
      <c r="V1606" s="82" t="s">
        <v>4457</v>
      </c>
      <c r="W1606" s="82" t="s">
        <v>173</v>
      </c>
      <c r="X1606" s="82" t="s">
        <v>4516</v>
      </c>
      <c r="Y1606" s="82" t="s">
        <v>4457</v>
      </c>
      <c r="Z1606" s="80" t="str">
        <f>IF(OR(R:R="",S:S=""),"Missing",IF(OR(S:S="Both EC and Condoms",S:S="Condom",S:S="EC"),"Yes",IF(AND(R:R&lt;&gt;"0: No Method",R:R&lt;&gt;"6: EC",R:R&lt;&gt;"5: Condoms"),"Yes","No")))</f>
        <v>No</v>
      </c>
      <c r="AA16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6" s="80" t="str">
        <f>IF(W:W="Pregnant","Pregnant",IF(AND(Z:Z="No",AA:AA="Yes"),"Adopter",IF(Z:Z="Yes","Continuing User",IF(AND(Z:Z="No",AA:AA="No"),"Non-user","Missing"))))</f>
        <v>Adopter</v>
      </c>
      <c r="AC1606" s="80">
        <f>VLOOKUP(N1606,Registration!O:P,2,FALSE)</f>
        <v>18</v>
      </c>
    </row>
    <row r="1607" spans="1:29" s="80" customFormat="1" ht="23.1" customHeight="1">
      <c r="A1607" s="80" t="s">
        <v>1398</v>
      </c>
      <c r="B1607" s="80" t="s">
        <v>26</v>
      </c>
      <c r="C1607" s="80" t="s">
        <v>27</v>
      </c>
      <c r="D1607" s="82" t="s">
        <v>28</v>
      </c>
      <c r="E1607" s="80" t="s">
        <v>28</v>
      </c>
      <c r="F1607" s="80" t="s">
        <v>95</v>
      </c>
      <c r="G1607" s="80" t="s">
        <v>2811</v>
      </c>
      <c r="H1607" s="80" t="s">
        <v>8157</v>
      </c>
      <c r="I1607" s="82" t="s">
        <v>8156</v>
      </c>
      <c r="J1607" s="80">
        <v>6</v>
      </c>
      <c r="K1607" s="80">
        <v>2</v>
      </c>
      <c r="L1607" s="80">
        <v>2019</v>
      </c>
      <c r="M1607" s="76">
        <f t="shared" si="25"/>
        <v>43502</v>
      </c>
      <c r="N1607" s="80" t="s">
        <v>3590</v>
      </c>
      <c r="O1607" s="80">
        <v>17</v>
      </c>
      <c r="P1607" s="82" t="s">
        <v>4506</v>
      </c>
      <c r="Q1607" s="82" t="s">
        <v>4456</v>
      </c>
      <c r="R1607" s="82" t="s">
        <v>4507</v>
      </c>
      <c r="S1607" s="82" t="s">
        <v>4508</v>
      </c>
      <c r="T1607" s="82" t="s">
        <v>4456</v>
      </c>
      <c r="U1607" s="82" t="s">
        <v>4457</v>
      </c>
      <c r="V1607" s="82" t="s">
        <v>4457</v>
      </c>
      <c r="W1607" s="82" t="s">
        <v>173</v>
      </c>
      <c r="X1607" s="82" t="s">
        <v>4516</v>
      </c>
      <c r="Y1607" s="82" t="s">
        <v>4457</v>
      </c>
      <c r="Z1607" s="80" t="str">
        <f>IF(OR(R:R="",S:S=""),"Missing",IF(OR(S:S="Both EC and Condoms",S:S="Condom",S:S="EC"),"Yes",IF(AND(R:R&lt;&gt;"0: No Method",R:R&lt;&gt;"6: EC",R:R&lt;&gt;"5: Condoms"),"Yes","No")))</f>
        <v>No</v>
      </c>
      <c r="AA16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7" s="80" t="str">
        <f>IF(W:W="Pregnant","Pregnant",IF(AND(Z:Z="No",AA:AA="Yes"),"Adopter",IF(Z:Z="Yes","Continuing User",IF(AND(Z:Z="No",AA:AA="No"),"Non-user","Missing"))))</f>
        <v>Adopter</v>
      </c>
      <c r="AC1607" s="80">
        <f>VLOOKUP(N1607,Registration!O:P,2,FALSE)</f>
        <v>17</v>
      </c>
    </row>
    <row r="1608" spans="1:29" s="80" customFormat="1" ht="23.1" customHeight="1">
      <c r="A1608" s="80" t="s">
        <v>1398</v>
      </c>
      <c r="B1608" s="80" t="s">
        <v>26</v>
      </c>
      <c r="C1608" s="80" t="s">
        <v>27</v>
      </c>
      <c r="D1608" s="82" t="s">
        <v>28</v>
      </c>
      <c r="E1608" s="80" t="s">
        <v>28</v>
      </c>
      <c r="F1608" s="80" t="s">
        <v>95</v>
      </c>
      <c r="G1608" s="80" t="s">
        <v>2811</v>
      </c>
      <c r="H1608" s="80" t="s">
        <v>8157</v>
      </c>
      <c r="I1608" s="82" t="s">
        <v>8156</v>
      </c>
      <c r="J1608" s="80">
        <v>6</v>
      </c>
      <c r="K1608" s="80">
        <v>2</v>
      </c>
      <c r="L1608" s="80">
        <v>2019</v>
      </c>
      <c r="M1608" s="76">
        <f t="shared" si="25"/>
        <v>43502</v>
      </c>
      <c r="N1608" s="80" t="s">
        <v>3592</v>
      </c>
      <c r="O1608" s="80">
        <v>19</v>
      </c>
      <c r="P1608" s="82" t="s">
        <v>4506</v>
      </c>
      <c r="Q1608" s="82" t="s">
        <v>4456</v>
      </c>
      <c r="R1608" s="82" t="s">
        <v>4507</v>
      </c>
      <c r="S1608" s="82" t="s">
        <v>4508</v>
      </c>
      <c r="T1608" s="82" t="s">
        <v>4456</v>
      </c>
      <c r="U1608" s="82" t="s">
        <v>4457</v>
      </c>
      <c r="V1608" s="82" t="s">
        <v>4457</v>
      </c>
      <c r="W1608" s="82" t="s">
        <v>173</v>
      </c>
      <c r="X1608" s="82" t="s">
        <v>4521</v>
      </c>
      <c r="Y1608" s="82" t="s">
        <v>4457</v>
      </c>
      <c r="Z1608" s="80" t="str">
        <f>IF(OR(R:R="",S:S=""),"Missing",IF(OR(S:S="Both EC and Condoms",S:S="Condom",S:S="EC"),"Yes",IF(AND(R:R&lt;&gt;"0: No Method",R:R&lt;&gt;"6: EC",R:R&lt;&gt;"5: Condoms"),"Yes","No")))</f>
        <v>No</v>
      </c>
      <c r="AA16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8" s="80" t="str">
        <f>IF(W:W="Pregnant","Pregnant",IF(AND(Z:Z="No",AA:AA="Yes"),"Adopter",IF(Z:Z="Yes","Continuing User",IF(AND(Z:Z="No",AA:AA="No"),"Non-user","Missing"))))</f>
        <v>Adopter</v>
      </c>
      <c r="AC1608" s="80">
        <f>VLOOKUP(N1608,Registration!O:P,2,FALSE)</f>
        <v>19</v>
      </c>
    </row>
    <row r="1609" spans="1:29" s="80" customFormat="1" ht="23.1" customHeight="1">
      <c r="A1609" s="80" t="s">
        <v>1398</v>
      </c>
      <c r="B1609" s="80" t="s">
        <v>26</v>
      </c>
      <c r="C1609" s="80" t="s">
        <v>27</v>
      </c>
      <c r="D1609" s="82" t="s">
        <v>28</v>
      </c>
      <c r="E1609" s="80" t="s">
        <v>28</v>
      </c>
      <c r="F1609" s="80" t="s">
        <v>95</v>
      </c>
      <c r="G1609" s="80" t="s">
        <v>2811</v>
      </c>
      <c r="H1609" s="80" t="s">
        <v>8157</v>
      </c>
      <c r="I1609" s="82" t="s">
        <v>8156</v>
      </c>
      <c r="J1609" s="80">
        <v>6</v>
      </c>
      <c r="K1609" s="80">
        <v>2</v>
      </c>
      <c r="L1609" s="80">
        <v>2019</v>
      </c>
      <c r="M1609" s="76">
        <f t="shared" si="25"/>
        <v>43502</v>
      </c>
      <c r="N1609" s="80" t="s">
        <v>3594</v>
      </c>
      <c r="O1609" s="80">
        <v>18</v>
      </c>
      <c r="P1609" s="82" t="s">
        <v>4506</v>
      </c>
      <c r="Q1609" s="82" t="s">
        <v>4456</v>
      </c>
      <c r="R1609" s="82" t="s">
        <v>4507</v>
      </c>
      <c r="S1609" s="82" t="s">
        <v>4508</v>
      </c>
      <c r="T1609" s="82" t="s">
        <v>4456</v>
      </c>
      <c r="U1609" s="82" t="s">
        <v>4457</v>
      </c>
      <c r="V1609" s="82" t="s">
        <v>4457</v>
      </c>
      <c r="W1609" s="82" t="s">
        <v>173</v>
      </c>
      <c r="X1609" s="82" t="s">
        <v>4516</v>
      </c>
      <c r="Y1609" s="82" t="s">
        <v>4457</v>
      </c>
      <c r="Z1609" s="80" t="str">
        <f>IF(OR(R:R="",S:S=""),"Missing",IF(OR(S:S="Both EC and Condoms",S:S="Condom",S:S="EC"),"Yes",IF(AND(R:R&lt;&gt;"0: No Method",R:R&lt;&gt;"6: EC",R:R&lt;&gt;"5: Condoms"),"Yes","No")))</f>
        <v>No</v>
      </c>
      <c r="AA16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9" s="80" t="str">
        <f>IF(W:W="Pregnant","Pregnant",IF(AND(Z:Z="No",AA:AA="Yes"),"Adopter",IF(Z:Z="Yes","Continuing User",IF(AND(Z:Z="No",AA:AA="No"),"Non-user","Missing"))))</f>
        <v>Adopter</v>
      </c>
      <c r="AC1609" s="80">
        <f>VLOOKUP(N1609,Registration!O:P,2,FALSE)</f>
        <v>18</v>
      </c>
    </row>
    <row r="1610" spans="1:29" s="80" customFormat="1" ht="23.1" customHeight="1">
      <c r="A1610" s="80" t="s">
        <v>1398</v>
      </c>
      <c r="B1610" s="80" t="s">
        <v>26</v>
      </c>
      <c r="C1610" s="80" t="s">
        <v>27</v>
      </c>
      <c r="D1610" s="82" t="s">
        <v>28</v>
      </c>
      <c r="E1610" s="80" t="s">
        <v>28</v>
      </c>
      <c r="F1610" s="80" t="s">
        <v>95</v>
      </c>
      <c r="G1610" s="80" t="s">
        <v>2811</v>
      </c>
      <c r="H1610" s="80" t="s">
        <v>8157</v>
      </c>
      <c r="I1610" s="82" t="s">
        <v>8156</v>
      </c>
      <c r="J1610" s="80">
        <v>6</v>
      </c>
      <c r="K1610" s="80">
        <v>2</v>
      </c>
      <c r="L1610" s="80">
        <v>2019</v>
      </c>
      <c r="M1610" s="76">
        <f t="shared" si="25"/>
        <v>43502</v>
      </c>
      <c r="N1610" s="80" t="s">
        <v>3596</v>
      </c>
      <c r="O1610" s="80">
        <v>18</v>
      </c>
      <c r="P1610" s="82" t="s">
        <v>4506</v>
      </c>
      <c r="Q1610" s="82" t="s">
        <v>4456</v>
      </c>
      <c r="R1610" s="82" t="s">
        <v>4507</v>
      </c>
      <c r="S1610" s="82" t="s">
        <v>4508</v>
      </c>
      <c r="T1610" s="82" t="s">
        <v>4456</v>
      </c>
      <c r="U1610" s="82" t="s">
        <v>4457</v>
      </c>
      <c r="V1610" s="82" t="s">
        <v>4457</v>
      </c>
      <c r="W1610" s="82" t="s">
        <v>173</v>
      </c>
      <c r="X1610" s="82" t="s">
        <v>4521</v>
      </c>
      <c r="Y1610" s="82" t="s">
        <v>4457</v>
      </c>
      <c r="Z1610" s="80" t="str">
        <f>IF(OR(R:R="",S:S=""),"Missing",IF(OR(S:S="Both EC and Condoms",S:S="Condom",S:S="EC"),"Yes",IF(AND(R:R&lt;&gt;"0: No Method",R:R&lt;&gt;"6: EC",R:R&lt;&gt;"5: Condoms"),"Yes","No")))</f>
        <v>No</v>
      </c>
      <c r="AA16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10" s="80" t="str">
        <f>IF(W:W="Pregnant","Pregnant",IF(AND(Z:Z="No",AA:AA="Yes"),"Adopter",IF(Z:Z="Yes","Continuing User",IF(AND(Z:Z="No",AA:AA="No"),"Non-user","Missing"))))</f>
        <v>Adopter</v>
      </c>
      <c r="AC1610" s="80">
        <f>VLOOKUP(N1610,Registration!O:P,2,FALSE)</f>
        <v>18</v>
      </c>
    </row>
    <row r="1611" spans="1:29" s="80" customFormat="1" ht="23.1" customHeight="1">
      <c r="A1611" s="80" t="s">
        <v>1398</v>
      </c>
      <c r="B1611" s="80" t="s">
        <v>26</v>
      </c>
      <c r="C1611" s="80" t="s">
        <v>27</v>
      </c>
      <c r="D1611" s="82" t="s">
        <v>28</v>
      </c>
      <c r="E1611" s="80" t="s">
        <v>28</v>
      </c>
      <c r="F1611" s="80" t="s">
        <v>95</v>
      </c>
      <c r="G1611" s="80" t="s">
        <v>2811</v>
      </c>
      <c r="H1611" s="80" t="s">
        <v>8157</v>
      </c>
      <c r="I1611" s="82" t="s">
        <v>8156</v>
      </c>
      <c r="J1611" s="80">
        <v>6</v>
      </c>
      <c r="K1611" s="80">
        <v>2</v>
      </c>
      <c r="L1611" s="80">
        <v>2019</v>
      </c>
      <c r="M1611" s="76">
        <f t="shared" si="25"/>
        <v>43502</v>
      </c>
      <c r="N1611" s="80" t="s">
        <v>3598</v>
      </c>
      <c r="O1611" s="80">
        <v>18</v>
      </c>
      <c r="P1611" s="82" t="s">
        <v>4506</v>
      </c>
      <c r="Q1611" s="82" t="s">
        <v>4456</v>
      </c>
      <c r="R1611" s="82" t="s">
        <v>4507</v>
      </c>
      <c r="S1611" s="82" t="s">
        <v>4508</v>
      </c>
      <c r="T1611" s="82" t="s">
        <v>4456</v>
      </c>
      <c r="U1611" s="82" t="s">
        <v>4457</v>
      </c>
      <c r="V1611" s="82" t="s">
        <v>4457</v>
      </c>
      <c r="W1611" s="82" t="s">
        <v>173</v>
      </c>
      <c r="X1611" s="82" t="s">
        <v>4521</v>
      </c>
      <c r="Y1611" s="82" t="s">
        <v>4457</v>
      </c>
      <c r="Z1611" s="80" t="str">
        <f>IF(OR(R:R="",S:S=""),"Missing",IF(OR(S:S="Both EC and Condoms",S:S="Condom",S:S="EC"),"Yes",IF(AND(R:R&lt;&gt;"0: No Method",R:R&lt;&gt;"6: EC",R:R&lt;&gt;"5: Condoms"),"Yes","No")))</f>
        <v>No</v>
      </c>
      <c r="AA16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11" s="80" t="str">
        <f>IF(W:W="Pregnant","Pregnant",IF(AND(Z:Z="No",AA:AA="Yes"),"Adopter",IF(Z:Z="Yes","Continuing User",IF(AND(Z:Z="No",AA:AA="No"),"Non-user","Missing"))))</f>
        <v>Adopter</v>
      </c>
      <c r="AC1611" s="80">
        <f>VLOOKUP(N1611,Registration!O:P,2,FALSE)</f>
        <v>18</v>
      </c>
    </row>
    <row r="1612" spans="1:29" s="80" customFormat="1" ht="23.1" customHeight="1">
      <c r="A1612" s="80" t="s">
        <v>1398</v>
      </c>
      <c r="B1612" s="80" t="s">
        <v>26</v>
      </c>
      <c r="C1612" s="80" t="s">
        <v>27</v>
      </c>
      <c r="D1612" s="82" t="s">
        <v>28</v>
      </c>
      <c r="E1612" s="80" t="s">
        <v>28</v>
      </c>
      <c r="F1612" s="80" t="s">
        <v>111</v>
      </c>
      <c r="G1612" s="80" t="s">
        <v>167</v>
      </c>
      <c r="H1612" s="80" t="s">
        <v>8159</v>
      </c>
      <c r="I1612" s="82" t="s">
        <v>8161</v>
      </c>
      <c r="J1612" s="80">
        <v>7</v>
      </c>
      <c r="K1612" s="80">
        <v>2</v>
      </c>
      <c r="L1612" s="80">
        <v>2019</v>
      </c>
      <c r="M1612" s="76">
        <f t="shared" si="25"/>
        <v>43503</v>
      </c>
      <c r="N1612" s="80" t="s">
        <v>1430</v>
      </c>
      <c r="O1612" s="80">
        <v>17</v>
      </c>
      <c r="P1612" s="82" t="s">
        <v>4506</v>
      </c>
      <c r="Q1612" s="82" t="s">
        <v>4456</v>
      </c>
      <c r="R1612" s="82" t="s">
        <v>4507</v>
      </c>
      <c r="S1612" s="82" t="s">
        <v>4508</v>
      </c>
      <c r="T1612" s="82" t="s">
        <v>4456</v>
      </c>
      <c r="U1612" s="82" t="s">
        <v>4457</v>
      </c>
      <c r="V1612" s="82" t="s">
        <v>4457</v>
      </c>
      <c r="W1612" s="82" t="s">
        <v>1118</v>
      </c>
      <c r="X1612" s="82" t="s">
        <v>4507</v>
      </c>
      <c r="Y1612" s="82" t="s">
        <v>4457</v>
      </c>
      <c r="Z1612" s="80" t="str">
        <f>IF(OR(R:R="",S:S=""),"Missing",IF(OR(S:S="Both EC and Condoms",S:S="Condom",S:S="EC"),"Yes",IF(AND(R:R&lt;&gt;"0: No Method",R:R&lt;&gt;"6: EC",R:R&lt;&gt;"5: Condoms"),"Yes","No")))</f>
        <v>No</v>
      </c>
      <c r="AA16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612" s="80" t="str">
        <f>IF(W:W="Pregnant","Pregnant",IF(AND(Z:Z="No",AA:AA="Yes"),"Adopter",IF(Z:Z="Yes","Continuing User",IF(AND(Z:Z="No",AA:AA="No"),"Non-user","Missing"))))</f>
        <v>Pregnant</v>
      </c>
      <c r="AC1612" s="80">
        <f>VLOOKUP(N1612,Registration!O:P,2,FALSE)</f>
        <v>17</v>
      </c>
    </row>
    <row r="1613" spans="1:29" s="80" customFormat="1" ht="23.1" customHeight="1">
      <c r="A1613" s="80" t="s">
        <v>1398</v>
      </c>
      <c r="B1613" s="80" t="s">
        <v>26</v>
      </c>
      <c r="C1613" s="80" t="s">
        <v>27</v>
      </c>
      <c r="D1613" s="82" t="s">
        <v>28</v>
      </c>
      <c r="E1613" s="80" t="s">
        <v>28</v>
      </c>
      <c r="F1613" s="80" t="s">
        <v>29</v>
      </c>
      <c r="G1613" s="80" t="s">
        <v>1887</v>
      </c>
      <c r="H1613" s="80" t="s">
        <v>8165</v>
      </c>
      <c r="I1613" s="82" t="s">
        <v>8163</v>
      </c>
      <c r="J1613" s="80">
        <v>7</v>
      </c>
      <c r="K1613" s="80">
        <v>2</v>
      </c>
      <c r="L1613" s="80">
        <v>2019</v>
      </c>
      <c r="M1613" s="76">
        <f t="shared" si="25"/>
        <v>43503</v>
      </c>
      <c r="N1613" s="80" t="s">
        <v>3600</v>
      </c>
      <c r="O1613" s="80">
        <v>18</v>
      </c>
      <c r="P1613" s="82" t="s">
        <v>4506</v>
      </c>
      <c r="Q1613" s="82" t="s">
        <v>4456</v>
      </c>
      <c r="R1613" s="82" t="s">
        <v>4507</v>
      </c>
      <c r="S1613" s="82" t="s">
        <v>4508</v>
      </c>
      <c r="T1613" s="82" t="s">
        <v>4456</v>
      </c>
      <c r="U1613" s="82" t="s">
        <v>4457</v>
      </c>
      <c r="V1613" s="82" t="s">
        <v>4457</v>
      </c>
      <c r="W1613" s="82" t="s">
        <v>173</v>
      </c>
      <c r="X1613" s="82" t="s">
        <v>4516</v>
      </c>
      <c r="Y1613" s="82" t="s">
        <v>4457</v>
      </c>
      <c r="Z1613" s="80" t="str">
        <f>IF(OR(R:R="",S:S=""),"Missing",IF(OR(S:S="Both EC and Condoms",S:S="Condom",S:S="EC"),"Yes",IF(AND(R:R&lt;&gt;"0: No Method",R:R&lt;&gt;"6: EC",R:R&lt;&gt;"5: Condoms"),"Yes","No")))</f>
        <v>No</v>
      </c>
      <c r="AA16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13" s="80" t="str">
        <f>IF(W:W="Pregnant","Pregnant",IF(AND(Z:Z="No",AA:AA="Yes"),"Adopter",IF(Z:Z="Yes","Continuing User",IF(AND(Z:Z="No",AA:AA="No"),"Non-user","Missing"))))</f>
        <v>Adopter</v>
      </c>
      <c r="AC1613" s="80">
        <f>VLOOKUP(N1613,Registration!O:P,2,FALSE)</f>
        <v>18</v>
      </c>
    </row>
    <row r="1614" spans="1:29" s="80" customFormat="1" ht="23.1" customHeight="1">
      <c r="A1614" s="80" t="s">
        <v>1398</v>
      </c>
      <c r="B1614" s="80" t="s">
        <v>26</v>
      </c>
      <c r="C1614" s="80" t="s">
        <v>27</v>
      </c>
      <c r="D1614" s="82" t="s">
        <v>28</v>
      </c>
      <c r="E1614" s="80" t="s">
        <v>28</v>
      </c>
      <c r="F1614" s="80" t="s">
        <v>29</v>
      </c>
      <c r="G1614" s="80" t="s">
        <v>1887</v>
      </c>
      <c r="H1614" s="80" t="s">
        <v>8165</v>
      </c>
      <c r="I1614" s="82" t="s">
        <v>8163</v>
      </c>
      <c r="J1614" s="80">
        <v>7</v>
      </c>
      <c r="K1614" s="80">
        <v>2</v>
      </c>
      <c r="L1614" s="80">
        <v>2019</v>
      </c>
      <c r="M1614" s="76">
        <f t="shared" si="25"/>
        <v>43503</v>
      </c>
      <c r="N1614" s="80" t="s">
        <v>3602</v>
      </c>
      <c r="O1614" s="80">
        <v>19</v>
      </c>
      <c r="P1614" s="82" t="s">
        <v>4506</v>
      </c>
      <c r="Q1614" s="82" t="s">
        <v>4456</v>
      </c>
      <c r="R1614" s="82" t="s">
        <v>4507</v>
      </c>
      <c r="S1614" s="82" t="s">
        <v>4508</v>
      </c>
      <c r="T1614" s="82" t="s">
        <v>4457</v>
      </c>
      <c r="U1614" s="82" t="s">
        <v>4457</v>
      </c>
      <c r="V1614" s="82" t="s">
        <v>4457</v>
      </c>
      <c r="W1614" s="82" t="s">
        <v>173</v>
      </c>
      <c r="X1614" s="82" t="s">
        <v>4521</v>
      </c>
      <c r="Y1614" s="82" t="s">
        <v>4457</v>
      </c>
      <c r="Z1614" s="80" t="str">
        <f>IF(OR(R:R="",S:S=""),"Missing",IF(OR(S:S="Both EC and Condoms",S:S="Condom",S:S="EC"),"Yes",IF(AND(R:R&lt;&gt;"0: No Method",R:R&lt;&gt;"6: EC",R:R&lt;&gt;"5: Condoms"),"Yes","No")))</f>
        <v>No</v>
      </c>
      <c r="AA16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14" s="80" t="str">
        <f>IF(W:W="Pregnant","Pregnant",IF(AND(Z:Z="No",AA:AA="Yes"),"Adopter",IF(Z:Z="Yes","Continuing User",IF(AND(Z:Z="No",AA:AA="No"),"Non-user","Missing"))))</f>
        <v>Adopter</v>
      </c>
      <c r="AC1614" s="80">
        <f>VLOOKUP(N1614,Registration!O:P,2,FALSE)</f>
        <v>19</v>
      </c>
    </row>
    <row r="1615" spans="1:29" s="80" customFormat="1" ht="23.1" customHeight="1">
      <c r="A1615" s="80" t="s">
        <v>1398</v>
      </c>
      <c r="B1615" s="80" t="s">
        <v>26</v>
      </c>
      <c r="C1615" s="80" t="s">
        <v>27</v>
      </c>
      <c r="D1615" s="82" t="s">
        <v>28</v>
      </c>
      <c r="E1615" s="80" t="s">
        <v>28</v>
      </c>
      <c r="F1615" s="80" t="s">
        <v>29</v>
      </c>
      <c r="G1615" s="80" t="s">
        <v>1887</v>
      </c>
      <c r="H1615" s="80" t="s">
        <v>8165</v>
      </c>
      <c r="I1615" s="82" t="s">
        <v>8163</v>
      </c>
      <c r="J1615" s="80">
        <v>7</v>
      </c>
      <c r="K1615" s="80">
        <v>2</v>
      </c>
      <c r="L1615" s="80">
        <v>2019</v>
      </c>
      <c r="M1615" s="76">
        <f t="shared" si="25"/>
        <v>43503</v>
      </c>
      <c r="N1615" s="80" t="s">
        <v>3604</v>
      </c>
      <c r="O1615" s="80">
        <v>17</v>
      </c>
      <c r="P1615" s="82" t="s">
        <v>4506</v>
      </c>
      <c r="Q1615" s="82" t="s">
        <v>4456</v>
      </c>
      <c r="R1615" s="82" t="s">
        <v>4507</v>
      </c>
      <c r="S1615" s="82" t="s">
        <v>4508</v>
      </c>
      <c r="T1615" s="82" t="s">
        <v>4456</v>
      </c>
      <c r="U1615" s="82" t="s">
        <v>4457</v>
      </c>
      <c r="V1615" s="82" t="s">
        <v>4457</v>
      </c>
      <c r="W1615" s="82" t="s">
        <v>173</v>
      </c>
      <c r="X1615" s="82" t="s">
        <v>4516</v>
      </c>
      <c r="Y1615" s="82" t="s">
        <v>4457</v>
      </c>
      <c r="Z1615" s="80" t="str">
        <f>IF(OR(R:R="",S:S=""),"Missing",IF(OR(S:S="Both EC and Condoms",S:S="Condom",S:S="EC"),"Yes",IF(AND(R:R&lt;&gt;"0: No Method",R:R&lt;&gt;"6: EC",R:R&lt;&gt;"5: Condoms"),"Yes","No")))</f>
        <v>No</v>
      </c>
      <c r="AA16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15" s="80" t="str">
        <f>IF(W:W="Pregnant","Pregnant",IF(AND(Z:Z="No",AA:AA="Yes"),"Adopter",IF(Z:Z="Yes","Continuing User",IF(AND(Z:Z="No",AA:AA="No"),"Non-user","Missing"))))</f>
        <v>Adopter</v>
      </c>
      <c r="AC1615" s="80">
        <f>VLOOKUP(N1615,Registration!O:P,2,FALSE)</f>
        <v>17</v>
      </c>
    </row>
    <row r="1616" spans="1:29" s="80" customFormat="1" ht="23.1" customHeight="1">
      <c r="A1616" s="80" t="s">
        <v>1398</v>
      </c>
      <c r="B1616" s="80" t="s">
        <v>26</v>
      </c>
      <c r="C1616" s="80" t="s">
        <v>27</v>
      </c>
      <c r="D1616" s="82" t="s">
        <v>28</v>
      </c>
      <c r="E1616" s="80" t="s">
        <v>28</v>
      </c>
      <c r="F1616" s="80" t="s">
        <v>29</v>
      </c>
      <c r="G1616" s="80" t="s">
        <v>1887</v>
      </c>
      <c r="H1616" s="80" t="s">
        <v>8165</v>
      </c>
      <c r="I1616" s="82" t="s">
        <v>8163</v>
      </c>
      <c r="J1616" s="80">
        <v>7</v>
      </c>
      <c r="K1616" s="80">
        <v>2</v>
      </c>
      <c r="L1616" s="80">
        <v>2019</v>
      </c>
      <c r="M1616" s="76">
        <f t="shared" si="25"/>
        <v>43503</v>
      </c>
      <c r="N1616" s="80" t="s">
        <v>3606</v>
      </c>
      <c r="O1616" s="80">
        <v>19</v>
      </c>
      <c r="P1616" s="82" t="s">
        <v>4506</v>
      </c>
      <c r="Q1616" s="82" t="s">
        <v>4456</v>
      </c>
      <c r="R1616" s="82" t="s">
        <v>4507</v>
      </c>
      <c r="S1616" s="82" t="s">
        <v>4508</v>
      </c>
      <c r="T1616" s="82" t="s">
        <v>4457</v>
      </c>
      <c r="U1616" s="82" t="s">
        <v>4457</v>
      </c>
      <c r="V1616" s="82" t="s">
        <v>4457</v>
      </c>
      <c r="W1616" s="82" t="s">
        <v>173</v>
      </c>
      <c r="X1616" s="82" t="s">
        <v>4516</v>
      </c>
      <c r="Y1616" s="82" t="s">
        <v>4457</v>
      </c>
      <c r="Z1616" s="80" t="str">
        <f>IF(OR(R:R="",S:S=""),"Missing",IF(OR(S:S="Both EC and Condoms",S:S="Condom",S:S="EC"),"Yes",IF(AND(R:R&lt;&gt;"0: No Method",R:R&lt;&gt;"6: EC",R:R&lt;&gt;"5: Condoms"),"Yes","No")))</f>
        <v>No</v>
      </c>
      <c r="AA16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16" s="80" t="str">
        <f>IF(W:W="Pregnant","Pregnant",IF(AND(Z:Z="No",AA:AA="Yes"),"Adopter",IF(Z:Z="Yes","Continuing User",IF(AND(Z:Z="No",AA:AA="No"),"Non-user","Missing"))))</f>
        <v>Adopter</v>
      </c>
      <c r="AC1616" s="80">
        <f>VLOOKUP(N1616,Registration!O:P,2,FALSE)</f>
        <v>19</v>
      </c>
    </row>
    <row r="1617" spans="1:29" s="80" customFormat="1" ht="23.1" customHeight="1">
      <c r="A1617" s="80" t="s">
        <v>1398</v>
      </c>
      <c r="B1617" s="80" t="s">
        <v>26</v>
      </c>
      <c r="C1617" s="80" t="s">
        <v>27</v>
      </c>
      <c r="D1617" s="82" t="s">
        <v>28</v>
      </c>
      <c r="E1617" s="80" t="s">
        <v>28</v>
      </c>
      <c r="F1617" s="80" t="s">
        <v>29</v>
      </c>
      <c r="G1617" s="80" t="s">
        <v>1887</v>
      </c>
      <c r="H1617" s="80" t="s">
        <v>8165</v>
      </c>
      <c r="I1617" s="82" t="s">
        <v>8163</v>
      </c>
      <c r="J1617" s="80">
        <v>7</v>
      </c>
      <c r="K1617" s="80">
        <v>2</v>
      </c>
      <c r="L1617" s="80">
        <v>2019</v>
      </c>
      <c r="M1617" s="76">
        <f t="shared" si="25"/>
        <v>43503</v>
      </c>
      <c r="N1617" s="80" t="s">
        <v>3608</v>
      </c>
      <c r="O1617" s="80">
        <v>19</v>
      </c>
      <c r="P1617" s="82" t="s">
        <v>4506</v>
      </c>
      <c r="Q1617" s="82" t="s">
        <v>4456</v>
      </c>
      <c r="R1617" s="82" t="s">
        <v>4507</v>
      </c>
      <c r="S1617" s="82" t="s">
        <v>4508</v>
      </c>
      <c r="T1617" s="82" t="s">
        <v>4456</v>
      </c>
      <c r="U1617" s="82" t="s">
        <v>4457</v>
      </c>
      <c r="V1617" s="82" t="s">
        <v>4457</v>
      </c>
      <c r="W1617" s="82" t="s">
        <v>173</v>
      </c>
      <c r="X1617" s="82" t="s">
        <v>4521</v>
      </c>
      <c r="Y1617" s="82" t="s">
        <v>4457</v>
      </c>
      <c r="Z1617" s="80" t="str">
        <f>IF(OR(R:R="",S:S=""),"Missing",IF(OR(S:S="Both EC and Condoms",S:S="Condom",S:S="EC"),"Yes",IF(AND(R:R&lt;&gt;"0: No Method",R:R&lt;&gt;"6: EC",R:R&lt;&gt;"5: Condoms"),"Yes","No")))</f>
        <v>No</v>
      </c>
      <c r="AA16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17" s="80" t="str">
        <f>IF(W:W="Pregnant","Pregnant",IF(AND(Z:Z="No",AA:AA="Yes"),"Adopter",IF(Z:Z="Yes","Continuing User",IF(AND(Z:Z="No",AA:AA="No"),"Non-user","Missing"))))</f>
        <v>Adopter</v>
      </c>
      <c r="AC1617" s="80">
        <f>VLOOKUP(N1617,Registration!O:P,2,FALSE)</f>
        <v>19</v>
      </c>
    </row>
    <row r="1618" spans="1:29" s="80" customFormat="1" ht="23.1" customHeight="1">
      <c r="A1618" s="80" t="s">
        <v>1398</v>
      </c>
      <c r="B1618" s="80" t="s">
        <v>26</v>
      </c>
      <c r="C1618" s="80" t="s">
        <v>27</v>
      </c>
      <c r="D1618" s="82" t="s">
        <v>28</v>
      </c>
      <c r="E1618" s="80" t="s">
        <v>28</v>
      </c>
      <c r="F1618" s="80" t="s">
        <v>29</v>
      </c>
      <c r="G1618" s="80" t="s">
        <v>1887</v>
      </c>
      <c r="H1618" s="80" t="s">
        <v>8165</v>
      </c>
      <c r="I1618" s="82" t="s">
        <v>8163</v>
      </c>
      <c r="J1618" s="80">
        <v>7</v>
      </c>
      <c r="K1618" s="80">
        <v>2</v>
      </c>
      <c r="L1618" s="80">
        <v>2019</v>
      </c>
      <c r="M1618" s="76">
        <f t="shared" si="25"/>
        <v>43503</v>
      </c>
      <c r="N1618" s="80" t="s">
        <v>3610</v>
      </c>
      <c r="O1618" s="80">
        <v>18</v>
      </c>
      <c r="P1618" s="82" t="s">
        <v>4506</v>
      </c>
      <c r="Q1618" s="82" t="s">
        <v>4456</v>
      </c>
      <c r="R1618" s="82" t="s">
        <v>4507</v>
      </c>
      <c r="S1618" s="82" t="s">
        <v>4508</v>
      </c>
      <c r="T1618" s="82" t="s">
        <v>4457</v>
      </c>
      <c r="U1618" s="82" t="s">
        <v>4457</v>
      </c>
      <c r="V1618" s="82" t="s">
        <v>4457</v>
      </c>
      <c r="W1618" s="82" t="s">
        <v>173</v>
      </c>
      <c r="X1618" s="82" t="s">
        <v>4521</v>
      </c>
      <c r="Y1618" s="82" t="s">
        <v>4457</v>
      </c>
      <c r="Z1618" s="80" t="str">
        <f>IF(OR(R:R="",S:S=""),"Missing",IF(OR(S:S="Both EC and Condoms",S:S="Condom",S:S="EC"),"Yes",IF(AND(R:R&lt;&gt;"0: No Method",R:R&lt;&gt;"6: EC",R:R&lt;&gt;"5: Condoms"),"Yes","No")))</f>
        <v>No</v>
      </c>
      <c r="AA16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18" s="80" t="str">
        <f>IF(W:W="Pregnant","Pregnant",IF(AND(Z:Z="No",AA:AA="Yes"),"Adopter",IF(Z:Z="Yes","Continuing User",IF(AND(Z:Z="No",AA:AA="No"),"Non-user","Missing"))))</f>
        <v>Adopter</v>
      </c>
      <c r="AC1618" s="80">
        <f>VLOOKUP(N1618,Registration!O:P,2,FALSE)</f>
        <v>18</v>
      </c>
    </row>
    <row r="1619" spans="1:29" s="80" customFormat="1" ht="23.1" customHeight="1">
      <c r="A1619" s="80" t="s">
        <v>1398</v>
      </c>
      <c r="B1619" s="80" t="s">
        <v>26</v>
      </c>
      <c r="C1619" s="80" t="s">
        <v>27</v>
      </c>
      <c r="D1619" s="82" t="s">
        <v>28</v>
      </c>
      <c r="E1619" s="80" t="s">
        <v>28</v>
      </c>
      <c r="F1619" s="80" t="s">
        <v>29</v>
      </c>
      <c r="G1619" s="80" t="s">
        <v>1887</v>
      </c>
      <c r="H1619" s="80" t="s">
        <v>8165</v>
      </c>
      <c r="I1619" s="82" t="s">
        <v>8163</v>
      </c>
      <c r="J1619" s="80">
        <v>7</v>
      </c>
      <c r="K1619" s="80">
        <v>2</v>
      </c>
      <c r="L1619" s="80">
        <v>2019</v>
      </c>
      <c r="M1619" s="76">
        <f t="shared" si="25"/>
        <v>43503</v>
      </c>
      <c r="N1619" s="80" t="s">
        <v>3612</v>
      </c>
      <c r="O1619" s="80">
        <v>19</v>
      </c>
      <c r="P1619" s="82" t="s">
        <v>4506</v>
      </c>
      <c r="Q1619" s="82" t="s">
        <v>4456</v>
      </c>
      <c r="R1619" s="82" t="s">
        <v>4507</v>
      </c>
      <c r="S1619" s="82" t="s">
        <v>4508</v>
      </c>
      <c r="T1619" s="82" t="s">
        <v>4456</v>
      </c>
      <c r="U1619" s="82" t="s">
        <v>4457</v>
      </c>
      <c r="V1619" s="82" t="s">
        <v>4457</v>
      </c>
      <c r="W1619" s="82" t="s">
        <v>173</v>
      </c>
      <c r="X1619" s="80" t="s">
        <v>4603</v>
      </c>
      <c r="Y1619" s="82" t="s">
        <v>4457</v>
      </c>
      <c r="Z1619" s="80" t="str">
        <f>IF(OR(R:R="",S:S=""),"Missing",IF(OR(S:S="Both EC and Condoms",S:S="Condom",S:S="EC"),"Yes",IF(AND(R:R&lt;&gt;"0: No Method",R:R&lt;&gt;"6: EC",R:R&lt;&gt;"5: Condoms"),"Yes","No")))</f>
        <v>No</v>
      </c>
      <c r="AA16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19" s="80" t="str">
        <f>IF(W:W="Pregnant","Pregnant",IF(AND(Z:Z="No",AA:AA="Yes"),"Adopter",IF(Z:Z="Yes","Continuing User",IF(AND(Z:Z="No",AA:AA="No"),"Non-user","Missing"))))</f>
        <v>Adopter</v>
      </c>
      <c r="AC1619" s="80">
        <f>VLOOKUP(N1619,Registration!O:P,2,FALSE)</f>
        <v>19</v>
      </c>
    </row>
    <row r="1620" spans="1:29" s="80" customFormat="1" ht="23.1" customHeight="1">
      <c r="A1620" s="80" t="s">
        <v>1398</v>
      </c>
      <c r="B1620" s="80" t="s">
        <v>26</v>
      </c>
      <c r="C1620" s="80" t="s">
        <v>27</v>
      </c>
      <c r="D1620" s="82" t="s">
        <v>28</v>
      </c>
      <c r="E1620" s="80" t="s">
        <v>28</v>
      </c>
      <c r="F1620" s="80" t="s">
        <v>29</v>
      </c>
      <c r="G1620" s="80" t="s">
        <v>1887</v>
      </c>
      <c r="H1620" s="80" t="s">
        <v>8165</v>
      </c>
      <c r="I1620" s="82" t="s">
        <v>8163</v>
      </c>
      <c r="J1620" s="80">
        <v>7</v>
      </c>
      <c r="K1620" s="80">
        <v>2</v>
      </c>
      <c r="L1620" s="80">
        <v>2019</v>
      </c>
      <c r="M1620" s="76">
        <f t="shared" si="25"/>
        <v>43503</v>
      </c>
      <c r="N1620" s="80" t="s">
        <v>3614</v>
      </c>
      <c r="O1620" s="80">
        <v>19</v>
      </c>
      <c r="P1620" s="82" t="s">
        <v>4506</v>
      </c>
      <c r="Q1620" s="82" t="s">
        <v>4456</v>
      </c>
      <c r="R1620" s="82" t="s">
        <v>4507</v>
      </c>
      <c r="S1620" s="82" t="s">
        <v>4508</v>
      </c>
      <c r="T1620" s="82" t="s">
        <v>4457</v>
      </c>
      <c r="U1620" s="82" t="s">
        <v>4457</v>
      </c>
      <c r="V1620" s="82" t="s">
        <v>4457</v>
      </c>
      <c r="W1620" s="82" t="s">
        <v>173</v>
      </c>
      <c r="X1620" s="82" t="s">
        <v>4521</v>
      </c>
      <c r="Y1620" s="82" t="s">
        <v>4457</v>
      </c>
      <c r="Z1620" s="80" t="str">
        <f>IF(OR(R:R="",S:S=""),"Missing",IF(OR(S:S="Both EC and Condoms",S:S="Condom",S:S="EC"),"Yes",IF(AND(R:R&lt;&gt;"0: No Method",R:R&lt;&gt;"6: EC",R:R&lt;&gt;"5: Condoms"),"Yes","No")))</f>
        <v>No</v>
      </c>
      <c r="AA16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20" s="80" t="str">
        <f>IF(W:W="Pregnant","Pregnant",IF(AND(Z:Z="No",AA:AA="Yes"),"Adopter",IF(Z:Z="Yes","Continuing User",IF(AND(Z:Z="No",AA:AA="No"),"Non-user","Missing"))))</f>
        <v>Adopter</v>
      </c>
      <c r="AC1620" s="80">
        <f>VLOOKUP(N1620,Registration!O:P,2,FALSE)</f>
        <v>19</v>
      </c>
    </row>
    <row r="1621" spans="1:29" s="80" customFormat="1" ht="23.1" customHeight="1">
      <c r="A1621" s="80" t="s">
        <v>1398</v>
      </c>
      <c r="B1621" s="80" t="s">
        <v>26</v>
      </c>
      <c r="C1621" s="80" t="s">
        <v>27</v>
      </c>
      <c r="D1621" s="82" t="s">
        <v>28</v>
      </c>
      <c r="E1621" s="80" t="s">
        <v>28</v>
      </c>
      <c r="F1621" s="80" t="s">
        <v>29</v>
      </c>
      <c r="G1621" s="80" t="s">
        <v>1887</v>
      </c>
      <c r="H1621" s="80" t="s">
        <v>8165</v>
      </c>
      <c r="I1621" s="82" t="s">
        <v>8163</v>
      </c>
      <c r="J1621" s="80">
        <v>8</v>
      </c>
      <c r="K1621" s="80">
        <v>2</v>
      </c>
      <c r="L1621" s="80">
        <v>2019</v>
      </c>
      <c r="M1621" s="76">
        <f t="shared" si="25"/>
        <v>43504</v>
      </c>
      <c r="N1621" s="80" t="s">
        <v>3616</v>
      </c>
      <c r="O1621" s="80">
        <v>18</v>
      </c>
      <c r="P1621" s="82" t="s">
        <v>4506</v>
      </c>
      <c r="Q1621" s="82" t="s">
        <v>4456</v>
      </c>
      <c r="R1621" s="82" t="s">
        <v>4507</v>
      </c>
      <c r="S1621" s="82" t="s">
        <v>4508</v>
      </c>
      <c r="T1621" s="82" t="s">
        <v>4456</v>
      </c>
      <c r="U1621" s="82" t="s">
        <v>4457</v>
      </c>
      <c r="V1621" s="82" t="s">
        <v>4457</v>
      </c>
      <c r="W1621" s="82" t="s">
        <v>173</v>
      </c>
      <c r="X1621" s="82" t="s">
        <v>4514</v>
      </c>
      <c r="Y1621" s="82" t="s">
        <v>4457</v>
      </c>
      <c r="Z1621" s="80" t="str">
        <f>IF(OR(R:R="",S:S=""),"Missing",IF(OR(S:S="Both EC and Condoms",S:S="Condom",S:S="EC"),"Yes",IF(AND(R:R&lt;&gt;"0: No Method",R:R&lt;&gt;"6: EC",R:R&lt;&gt;"5: Condoms"),"Yes","No")))</f>
        <v>No</v>
      </c>
      <c r="AA16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21" s="80" t="str">
        <f>IF(W:W="Pregnant","Pregnant",IF(AND(Z:Z="No",AA:AA="Yes"),"Adopter",IF(Z:Z="Yes","Continuing User",IF(AND(Z:Z="No",AA:AA="No"),"Non-user","Missing"))))</f>
        <v>Adopter</v>
      </c>
      <c r="AC1621" s="80">
        <f>VLOOKUP(N1621,Registration!O:P,2,FALSE)</f>
        <v>18</v>
      </c>
    </row>
    <row r="1622" spans="1:29" s="80" customFormat="1" ht="23.1" customHeight="1">
      <c r="A1622" s="80" t="s">
        <v>1398</v>
      </c>
      <c r="B1622" s="80" t="s">
        <v>26</v>
      </c>
      <c r="C1622" s="80" t="s">
        <v>27</v>
      </c>
      <c r="D1622" s="82" t="s">
        <v>28</v>
      </c>
      <c r="E1622" s="80" t="s">
        <v>28</v>
      </c>
      <c r="F1622" s="80" t="s">
        <v>111</v>
      </c>
      <c r="G1622" s="80" t="s">
        <v>8153</v>
      </c>
      <c r="H1622" s="80" t="s">
        <v>8157</v>
      </c>
      <c r="I1622" s="82" t="s">
        <v>8156</v>
      </c>
      <c r="J1622" s="80">
        <v>8</v>
      </c>
      <c r="K1622" s="80">
        <v>2</v>
      </c>
      <c r="L1622" s="80">
        <v>2019</v>
      </c>
      <c r="M1622" s="76">
        <f t="shared" si="25"/>
        <v>43504</v>
      </c>
      <c r="N1622" s="80" t="s">
        <v>3617</v>
      </c>
      <c r="O1622" s="80">
        <v>19</v>
      </c>
      <c r="P1622" s="82" t="s">
        <v>4506</v>
      </c>
      <c r="Q1622" s="82" t="s">
        <v>4456</v>
      </c>
      <c r="R1622" s="82" t="s">
        <v>4507</v>
      </c>
      <c r="S1622" s="82" t="s">
        <v>4508</v>
      </c>
      <c r="T1622" s="82" t="s">
        <v>4456</v>
      </c>
      <c r="U1622" s="82" t="s">
        <v>4457</v>
      </c>
      <c r="V1622" s="82" t="s">
        <v>4457</v>
      </c>
      <c r="W1622" s="82" t="s">
        <v>173</v>
      </c>
      <c r="X1622" s="80" t="s">
        <v>4518</v>
      </c>
      <c r="Y1622" s="82" t="s">
        <v>4457</v>
      </c>
      <c r="Z1622" s="80" t="str">
        <f>IF(OR(R:R="",S:S=""),"Missing",IF(OR(S:S="Both EC and Condoms",S:S="Condom",S:S="EC"),"Yes",IF(AND(R:R&lt;&gt;"0: No Method",R:R&lt;&gt;"6: EC",R:R&lt;&gt;"5: Condoms"),"Yes","No")))</f>
        <v>No</v>
      </c>
      <c r="AA16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22" s="80" t="str">
        <f>IF(W:W="Pregnant","Pregnant",IF(AND(Z:Z="No",AA:AA="Yes"),"Adopter",IF(Z:Z="Yes","Continuing User",IF(AND(Z:Z="No",AA:AA="No"),"Non-user","Missing"))))</f>
        <v>Adopter</v>
      </c>
      <c r="AC1622" s="80">
        <f>VLOOKUP(N1622,Registration!O:P,2,FALSE)</f>
        <v>19</v>
      </c>
    </row>
    <row r="1623" spans="1:29" s="80" customFormat="1" ht="23.1" customHeight="1">
      <c r="A1623" s="80" t="s">
        <v>1398</v>
      </c>
      <c r="B1623" s="80" t="s">
        <v>26</v>
      </c>
      <c r="C1623" s="80" t="s">
        <v>27</v>
      </c>
      <c r="D1623" s="82" t="s">
        <v>28</v>
      </c>
      <c r="E1623" s="80" t="s">
        <v>28</v>
      </c>
      <c r="F1623" s="80" t="s">
        <v>111</v>
      </c>
      <c r="G1623" s="80" t="s">
        <v>167</v>
      </c>
      <c r="H1623" s="80" t="s">
        <v>8159</v>
      </c>
      <c r="I1623" s="82" t="s">
        <v>8161</v>
      </c>
      <c r="J1623" s="80">
        <v>8</v>
      </c>
      <c r="K1623" s="80">
        <v>2</v>
      </c>
      <c r="L1623" s="80">
        <v>2019</v>
      </c>
      <c r="M1623" s="76">
        <f t="shared" si="25"/>
        <v>43504</v>
      </c>
      <c r="N1623" s="80" t="s">
        <v>874</v>
      </c>
      <c r="O1623" s="80">
        <v>19</v>
      </c>
      <c r="P1623" s="82" t="s">
        <v>4506</v>
      </c>
      <c r="Q1623" s="82" t="s">
        <v>4456</v>
      </c>
      <c r="R1623" s="82" t="s">
        <v>4507</v>
      </c>
      <c r="S1623" s="82" t="s">
        <v>4508</v>
      </c>
      <c r="T1623" s="82" t="s">
        <v>4456</v>
      </c>
      <c r="U1623" s="82" t="s">
        <v>4457</v>
      </c>
      <c r="V1623" s="82" t="s">
        <v>4457</v>
      </c>
      <c r="W1623" s="82" t="s">
        <v>173</v>
      </c>
      <c r="X1623" s="80" t="s">
        <v>4518</v>
      </c>
      <c r="Y1623" s="82" t="s">
        <v>4456</v>
      </c>
      <c r="Z1623" s="80" t="str">
        <f>IF(OR(R:R="",S:S=""),"Missing",IF(OR(S:S="Both EC and Condoms",S:S="Condom",S:S="EC"),"Yes",IF(AND(R:R&lt;&gt;"0: No Method",R:R&lt;&gt;"6: EC",R:R&lt;&gt;"5: Condoms"),"Yes","No")))</f>
        <v>No</v>
      </c>
      <c r="AA16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23" s="80" t="str">
        <f>IF(W:W="Pregnant","Pregnant",IF(AND(Z:Z="No",AA:AA="Yes"),"Adopter",IF(Z:Z="Yes","Continuing User",IF(AND(Z:Z="No",AA:AA="No"),"Non-user","Missing"))))</f>
        <v>Adopter</v>
      </c>
      <c r="AC1623" s="80">
        <f>VLOOKUP(N1623,Registration!O:P,2,FALSE)</f>
        <v>19</v>
      </c>
    </row>
    <row r="1624" spans="1:29" s="80" customFormat="1" ht="23.1" customHeight="1">
      <c r="A1624" s="80" t="s">
        <v>1398</v>
      </c>
      <c r="B1624" s="80" t="s">
        <v>26</v>
      </c>
      <c r="C1624" s="80" t="s">
        <v>27</v>
      </c>
      <c r="D1624" s="82" t="s">
        <v>28</v>
      </c>
      <c r="E1624" s="80" t="s">
        <v>28</v>
      </c>
      <c r="F1624" s="80" t="s">
        <v>111</v>
      </c>
      <c r="G1624" s="80" t="s">
        <v>167</v>
      </c>
      <c r="H1624" s="80" t="s">
        <v>8159</v>
      </c>
      <c r="I1624" s="82" t="s">
        <v>8161</v>
      </c>
      <c r="J1624" s="80">
        <v>8</v>
      </c>
      <c r="K1624" s="80">
        <v>2</v>
      </c>
      <c r="L1624" s="80">
        <v>2019</v>
      </c>
      <c r="M1624" s="76">
        <f t="shared" si="25"/>
        <v>43504</v>
      </c>
      <c r="N1624" s="80" t="s">
        <v>1432</v>
      </c>
      <c r="O1624" s="80">
        <v>19</v>
      </c>
      <c r="P1624" s="82" t="s">
        <v>4506</v>
      </c>
      <c r="Q1624" s="82" t="s">
        <v>4456</v>
      </c>
      <c r="R1624" s="82" t="s">
        <v>4507</v>
      </c>
      <c r="S1624" s="82" t="s">
        <v>4508</v>
      </c>
      <c r="T1624" s="82" t="s">
        <v>4456</v>
      </c>
      <c r="U1624" s="82" t="s">
        <v>4457</v>
      </c>
      <c r="V1624" s="82" t="s">
        <v>4457</v>
      </c>
      <c r="W1624" s="82" t="s">
        <v>173</v>
      </c>
      <c r="X1624" s="82" t="s">
        <v>4516</v>
      </c>
      <c r="Y1624" s="82" t="s">
        <v>4456</v>
      </c>
      <c r="Z1624" s="80" t="str">
        <f>IF(OR(R:R="",S:S=""),"Missing",IF(OR(S:S="Both EC and Condoms",S:S="Condom",S:S="EC"),"Yes",IF(AND(R:R&lt;&gt;"0: No Method",R:R&lt;&gt;"6: EC",R:R&lt;&gt;"5: Condoms"),"Yes","No")))</f>
        <v>No</v>
      </c>
      <c r="AA16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24" s="80" t="str">
        <f>IF(W:W="Pregnant","Pregnant",IF(AND(Z:Z="No",AA:AA="Yes"),"Adopter",IF(Z:Z="Yes","Continuing User",IF(AND(Z:Z="No",AA:AA="No"),"Non-user","Missing"))))</f>
        <v>Adopter</v>
      </c>
      <c r="AC1624" s="80">
        <f>VLOOKUP(N1624,Registration!O:P,2,FALSE)</f>
        <v>19</v>
      </c>
    </row>
    <row r="1625" spans="1:29" s="80" customFormat="1" ht="23.1" customHeight="1">
      <c r="A1625" s="80" t="s">
        <v>1398</v>
      </c>
      <c r="B1625" s="80" t="s">
        <v>26</v>
      </c>
      <c r="C1625" s="80" t="s">
        <v>27</v>
      </c>
      <c r="D1625" s="82" t="s">
        <v>28</v>
      </c>
      <c r="E1625" s="80" t="s">
        <v>28</v>
      </c>
      <c r="F1625" s="80" t="s">
        <v>111</v>
      </c>
      <c r="G1625" s="80" t="s">
        <v>167</v>
      </c>
      <c r="H1625" s="80" t="s">
        <v>8159</v>
      </c>
      <c r="I1625" s="82" t="s">
        <v>8161</v>
      </c>
      <c r="J1625" s="80">
        <v>8</v>
      </c>
      <c r="K1625" s="80">
        <v>2</v>
      </c>
      <c r="L1625" s="80">
        <v>2019</v>
      </c>
      <c r="M1625" s="76">
        <f t="shared" si="25"/>
        <v>43504</v>
      </c>
      <c r="N1625" s="80" t="s">
        <v>1434</v>
      </c>
      <c r="O1625" s="80">
        <v>17</v>
      </c>
      <c r="P1625" s="82" t="s">
        <v>4506</v>
      </c>
      <c r="Q1625" s="82" t="s">
        <v>4456</v>
      </c>
      <c r="R1625" s="82" t="s">
        <v>4507</v>
      </c>
      <c r="S1625" s="82" t="s">
        <v>4508</v>
      </c>
      <c r="T1625" s="82" t="s">
        <v>4456</v>
      </c>
      <c r="U1625" s="82" t="s">
        <v>4457</v>
      </c>
      <c r="V1625" s="82" t="s">
        <v>4457</v>
      </c>
      <c r="W1625" s="82" t="s">
        <v>173</v>
      </c>
      <c r="X1625" s="82" t="s">
        <v>4515</v>
      </c>
      <c r="Y1625" s="82" t="s">
        <v>4457</v>
      </c>
      <c r="Z1625" s="80" t="str">
        <f>IF(OR(R:R="",S:S=""),"Missing",IF(OR(S:S="Both EC and Condoms",S:S="Condom",S:S="EC"),"Yes",IF(AND(R:R&lt;&gt;"0: No Method",R:R&lt;&gt;"6: EC",R:R&lt;&gt;"5: Condoms"),"Yes","No")))</f>
        <v>No</v>
      </c>
      <c r="AA16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25" s="80" t="str">
        <f>IF(W:W="Pregnant","Pregnant",IF(AND(Z:Z="No",AA:AA="Yes"),"Adopter",IF(Z:Z="Yes","Continuing User",IF(AND(Z:Z="No",AA:AA="No"),"Non-user","Missing"))))</f>
        <v>Adopter</v>
      </c>
      <c r="AC1625" s="80">
        <f>VLOOKUP(N1625,Registration!O:P,2,FALSE)</f>
        <v>17</v>
      </c>
    </row>
    <row r="1626" spans="1:29" s="80" customFormat="1" ht="23.1" customHeight="1">
      <c r="A1626" s="80" t="s">
        <v>1398</v>
      </c>
      <c r="B1626" s="80" t="s">
        <v>26</v>
      </c>
      <c r="C1626" s="80" t="s">
        <v>27</v>
      </c>
      <c r="D1626" s="82" t="s">
        <v>28</v>
      </c>
      <c r="E1626" s="80" t="s">
        <v>28</v>
      </c>
      <c r="F1626" s="80" t="s">
        <v>111</v>
      </c>
      <c r="G1626" s="80" t="s">
        <v>167</v>
      </c>
      <c r="H1626" s="80" t="s">
        <v>8159</v>
      </c>
      <c r="I1626" s="82" t="s">
        <v>8161</v>
      </c>
      <c r="J1626" s="80">
        <v>8</v>
      </c>
      <c r="K1626" s="80">
        <v>2</v>
      </c>
      <c r="L1626" s="80">
        <v>2019</v>
      </c>
      <c r="M1626" s="76">
        <f t="shared" si="25"/>
        <v>43504</v>
      </c>
      <c r="N1626" s="80" t="s">
        <v>1436</v>
      </c>
      <c r="O1626" s="80">
        <v>19</v>
      </c>
      <c r="P1626" s="82" t="s">
        <v>4506</v>
      </c>
      <c r="Q1626" s="82" t="s">
        <v>4456</v>
      </c>
      <c r="R1626" s="82" t="s">
        <v>4507</v>
      </c>
      <c r="S1626" s="82" t="s">
        <v>4508</v>
      </c>
      <c r="T1626" s="82" t="s">
        <v>4456</v>
      </c>
      <c r="U1626" s="82" t="s">
        <v>4457</v>
      </c>
      <c r="V1626" s="82" t="s">
        <v>4457</v>
      </c>
      <c r="W1626" s="82" t="s">
        <v>173</v>
      </c>
      <c r="X1626" s="82" t="s">
        <v>4515</v>
      </c>
      <c r="Y1626" s="82" t="s">
        <v>4456</v>
      </c>
      <c r="Z1626" s="80" t="str">
        <f>IF(OR(R:R="",S:S=""),"Missing",IF(OR(S:S="Both EC and Condoms",S:S="Condom",S:S="EC"),"Yes",IF(AND(R:R&lt;&gt;"0: No Method",R:R&lt;&gt;"6: EC",R:R&lt;&gt;"5: Condoms"),"Yes","No")))</f>
        <v>No</v>
      </c>
      <c r="AA16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26" s="80" t="str">
        <f>IF(W:W="Pregnant","Pregnant",IF(AND(Z:Z="No",AA:AA="Yes"),"Adopter",IF(Z:Z="Yes","Continuing User",IF(AND(Z:Z="No",AA:AA="No"),"Non-user","Missing"))))</f>
        <v>Adopter</v>
      </c>
      <c r="AC1626" s="80">
        <f>VLOOKUP(N1626,Registration!O:P,2,FALSE)</f>
        <v>19</v>
      </c>
    </row>
    <row r="1627" spans="1:29" s="80" customFormat="1" ht="23.1" customHeight="1">
      <c r="A1627" s="80" t="s">
        <v>1441</v>
      </c>
      <c r="B1627" s="80" t="s">
        <v>26</v>
      </c>
      <c r="C1627" s="80" t="s">
        <v>27</v>
      </c>
      <c r="D1627" s="82" t="s">
        <v>28</v>
      </c>
      <c r="E1627" s="80" t="s">
        <v>28</v>
      </c>
      <c r="F1627" s="80" t="s">
        <v>111</v>
      </c>
      <c r="G1627" s="80" t="s">
        <v>167</v>
      </c>
      <c r="H1627" s="80" t="s">
        <v>8159</v>
      </c>
      <c r="I1627" s="82" t="s">
        <v>8161</v>
      </c>
      <c r="J1627" s="80">
        <v>12</v>
      </c>
      <c r="K1627" s="80">
        <v>2</v>
      </c>
      <c r="L1627" s="80">
        <v>2019</v>
      </c>
      <c r="M1627" s="76">
        <f t="shared" si="25"/>
        <v>43508</v>
      </c>
      <c r="N1627" s="80" t="s">
        <v>1443</v>
      </c>
      <c r="O1627" s="80">
        <v>19</v>
      </c>
      <c r="P1627" s="82" t="s">
        <v>4506</v>
      </c>
      <c r="Q1627" s="82" t="s">
        <v>4456</v>
      </c>
      <c r="R1627" s="82" t="s">
        <v>4507</v>
      </c>
      <c r="S1627" s="82" t="s">
        <v>4508</v>
      </c>
      <c r="T1627" s="82" t="s">
        <v>4456</v>
      </c>
      <c r="U1627" s="82" t="s">
        <v>4457</v>
      </c>
      <c r="V1627" s="82" t="s">
        <v>4457</v>
      </c>
      <c r="W1627" s="82" t="s">
        <v>173</v>
      </c>
      <c r="X1627" s="82" t="s">
        <v>4521</v>
      </c>
      <c r="Y1627" s="82" t="s">
        <v>4456</v>
      </c>
      <c r="Z1627" s="80" t="str">
        <f>IF(OR(R:R="",S:S=""),"Missing",IF(OR(S:S="Both EC and Condoms",S:S="Condom",S:S="EC"),"Yes",IF(AND(R:R&lt;&gt;"0: No Method",R:R&lt;&gt;"6: EC",R:R&lt;&gt;"5: Condoms"),"Yes","No")))</f>
        <v>No</v>
      </c>
      <c r="AA16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27" s="80" t="str">
        <f>IF(W:W="Pregnant","Pregnant",IF(AND(Z:Z="No",AA:AA="Yes"),"Adopter",IF(Z:Z="Yes","Continuing User",IF(AND(Z:Z="No",AA:AA="No"),"Non-user","Missing"))))</f>
        <v>Adopter</v>
      </c>
      <c r="AC1627" s="80">
        <f>VLOOKUP(N1627,Registration!O:P,2,FALSE)</f>
        <v>19</v>
      </c>
    </row>
    <row r="1628" spans="1:29" s="80" customFormat="1" ht="23.1" customHeight="1">
      <c r="A1628" s="80" t="s">
        <v>1441</v>
      </c>
      <c r="B1628" s="80" t="s">
        <v>26</v>
      </c>
      <c r="C1628" s="80" t="s">
        <v>27</v>
      </c>
      <c r="D1628" s="82" t="s">
        <v>28</v>
      </c>
      <c r="E1628" s="80" t="s">
        <v>28</v>
      </c>
      <c r="F1628" s="80" t="s">
        <v>111</v>
      </c>
      <c r="G1628" s="80" t="s">
        <v>167</v>
      </c>
      <c r="H1628" s="80" t="s">
        <v>8159</v>
      </c>
      <c r="I1628" s="82" t="s">
        <v>8161</v>
      </c>
      <c r="J1628" s="80">
        <v>12</v>
      </c>
      <c r="K1628" s="80">
        <v>2</v>
      </c>
      <c r="L1628" s="80">
        <v>2019</v>
      </c>
      <c r="M1628" s="76">
        <f t="shared" si="25"/>
        <v>43508</v>
      </c>
      <c r="N1628" s="80" t="s">
        <v>223</v>
      </c>
      <c r="O1628" s="80">
        <v>18</v>
      </c>
      <c r="P1628" s="82" t="s">
        <v>4506</v>
      </c>
      <c r="Q1628" s="82" t="s">
        <v>4456</v>
      </c>
      <c r="R1628" s="82" t="s">
        <v>4507</v>
      </c>
      <c r="S1628" s="82" t="s">
        <v>4508</v>
      </c>
      <c r="T1628" s="82" t="s">
        <v>4456</v>
      </c>
      <c r="U1628" s="82" t="s">
        <v>4457</v>
      </c>
      <c r="V1628" s="82" t="s">
        <v>4457</v>
      </c>
      <c r="W1628" s="82" t="s">
        <v>173</v>
      </c>
      <c r="X1628" s="82" t="s">
        <v>4516</v>
      </c>
      <c r="Y1628" s="82" t="s">
        <v>4456</v>
      </c>
      <c r="Z1628" s="80" t="str">
        <f>IF(OR(R:R="",S:S=""),"Missing",IF(OR(S:S="Both EC and Condoms",S:S="Condom",S:S="EC"),"Yes",IF(AND(R:R&lt;&gt;"0: No Method",R:R&lt;&gt;"6: EC",R:R&lt;&gt;"5: Condoms"),"Yes","No")))</f>
        <v>No</v>
      </c>
      <c r="AA16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28" s="80" t="str">
        <f>IF(W:W="Pregnant","Pregnant",IF(AND(Z:Z="No",AA:AA="Yes"),"Adopter",IF(Z:Z="Yes","Continuing User",IF(AND(Z:Z="No",AA:AA="No"),"Non-user","Missing"))))</f>
        <v>Adopter</v>
      </c>
      <c r="AC1628" s="80">
        <f>VLOOKUP(N1628,Registration!O:P,2,FALSE)</f>
        <v>18</v>
      </c>
    </row>
    <row r="1629" spans="1:29" s="80" customFormat="1" ht="23.1" customHeight="1">
      <c r="A1629" s="80" t="s">
        <v>1441</v>
      </c>
      <c r="B1629" s="80" t="s">
        <v>26</v>
      </c>
      <c r="C1629" s="80" t="s">
        <v>27</v>
      </c>
      <c r="D1629" s="82" t="s">
        <v>28</v>
      </c>
      <c r="E1629" s="80" t="s">
        <v>28</v>
      </c>
      <c r="F1629" s="80" t="s">
        <v>111</v>
      </c>
      <c r="G1629" s="80" t="s">
        <v>167</v>
      </c>
      <c r="H1629" s="80" t="s">
        <v>8159</v>
      </c>
      <c r="I1629" s="82" t="s">
        <v>8161</v>
      </c>
      <c r="J1629" s="80">
        <v>14</v>
      </c>
      <c r="K1629" s="80">
        <v>2</v>
      </c>
      <c r="L1629" s="80">
        <v>2019</v>
      </c>
      <c r="M1629" s="76">
        <f t="shared" si="25"/>
        <v>43510</v>
      </c>
      <c r="N1629" s="80" t="s">
        <v>1446</v>
      </c>
      <c r="O1629" s="80">
        <v>19</v>
      </c>
      <c r="P1629" s="82" t="s">
        <v>4506</v>
      </c>
      <c r="Q1629" s="82" t="s">
        <v>4456</v>
      </c>
      <c r="R1629" s="82" t="s">
        <v>4507</v>
      </c>
      <c r="S1629" s="82" t="s">
        <v>4508</v>
      </c>
      <c r="T1629" s="82" t="s">
        <v>4456</v>
      </c>
      <c r="U1629" s="82" t="s">
        <v>4457</v>
      </c>
      <c r="V1629" s="82" t="s">
        <v>4457</v>
      </c>
      <c r="W1629" s="82" t="s">
        <v>173</v>
      </c>
      <c r="X1629" s="82" t="s">
        <v>4515</v>
      </c>
      <c r="Y1629" s="82" t="s">
        <v>4456</v>
      </c>
      <c r="Z1629" s="80" t="str">
        <f>IF(OR(R:R="",S:S=""),"Missing",IF(OR(S:S="Both EC and Condoms",S:S="Condom",S:S="EC"),"Yes",IF(AND(R:R&lt;&gt;"0: No Method",R:R&lt;&gt;"6: EC",R:R&lt;&gt;"5: Condoms"),"Yes","No")))</f>
        <v>No</v>
      </c>
      <c r="AA16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29" s="80" t="str">
        <f>IF(W:W="Pregnant","Pregnant",IF(AND(Z:Z="No",AA:AA="Yes"),"Adopter",IF(Z:Z="Yes","Continuing User",IF(AND(Z:Z="No",AA:AA="No"),"Non-user","Missing"))))</f>
        <v>Adopter</v>
      </c>
      <c r="AC1629" s="80">
        <f>VLOOKUP(N1629,Registration!O:P,2,FALSE)</f>
        <v>19</v>
      </c>
    </row>
    <row r="1630" spans="1:29" s="80" customFormat="1" ht="23.1" customHeight="1">
      <c r="A1630" s="80" t="s">
        <v>1441</v>
      </c>
      <c r="B1630" s="80" t="s">
        <v>26</v>
      </c>
      <c r="C1630" s="80" t="s">
        <v>27</v>
      </c>
      <c r="D1630" s="82" t="s">
        <v>28</v>
      </c>
      <c r="E1630" s="80" t="s">
        <v>28</v>
      </c>
      <c r="F1630" s="80" t="s">
        <v>111</v>
      </c>
      <c r="G1630" s="80" t="s">
        <v>167</v>
      </c>
      <c r="H1630" s="80" t="s">
        <v>8159</v>
      </c>
      <c r="I1630" s="80" t="s">
        <v>8160</v>
      </c>
      <c r="J1630" s="80">
        <v>14</v>
      </c>
      <c r="K1630" s="80">
        <v>2</v>
      </c>
      <c r="L1630" s="80">
        <v>2019</v>
      </c>
      <c r="M1630" s="76">
        <f t="shared" si="25"/>
        <v>43510</v>
      </c>
      <c r="N1630" s="80" t="s">
        <v>339</v>
      </c>
      <c r="O1630" s="80">
        <v>19</v>
      </c>
      <c r="P1630" s="82" t="s">
        <v>4506</v>
      </c>
      <c r="Q1630" s="82" t="s">
        <v>4456</v>
      </c>
      <c r="R1630" s="82" t="s">
        <v>4507</v>
      </c>
      <c r="S1630" s="82" t="s">
        <v>4508</v>
      </c>
      <c r="T1630" s="82" t="s">
        <v>4457</v>
      </c>
      <c r="U1630" s="82" t="s">
        <v>4457</v>
      </c>
      <c r="V1630" s="82" t="s">
        <v>4457</v>
      </c>
      <c r="W1630" s="82" t="s">
        <v>173</v>
      </c>
      <c r="X1630" s="82" t="s">
        <v>4507</v>
      </c>
      <c r="Y1630" s="82" t="s">
        <v>4457</v>
      </c>
      <c r="Z1630" s="80" t="str">
        <f>IF(OR(R:R="",S:S=""),"Missing",IF(OR(S:S="Both EC and Condoms",S:S="Condom",S:S="EC"),"Yes",IF(AND(R:R&lt;&gt;"0: No Method",R:R&lt;&gt;"6: EC",R:R&lt;&gt;"5: Condoms"),"Yes","No")))</f>
        <v>No</v>
      </c>
      <c r="AA16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630" s="80" t="s">
        <v>4509</v>
      </c>
      <c r="AC1630" s="80">
        <f>VLOOKUP(N1630,Registration!O:P,2,FALSE)</f>
        <v>19</v>
      </c>
    </row>
    <row r="1631" spans="1:29" s="80" customFormat="1" ht="23.1" customHeight="1">
      <c r="A1631" s="80" t="s">
        <v>1441</v>
      </c>
      <c r="B1631" s="80" t="s">
        <v>26</v>
      </c>
      <c r="C1631" s="80" t="s">
        <v>27</v>
      </c>
      <c r="D1631" s="82" t="s">
        <v>28</v>
      </c>
      <c r="E1631" s="80" t="s">
        <v>28</v>
      </c>
      <c r="F1631" s="80" t="s">
        <v>111</v>
      </c>
      <c r="G1631" s="80" t="s">
        <v>167</v>
      </c>
      <c r="H1631" s="80" t="s">
        <v>8159</v>
      </c>
      <c r="I1631" s="80" t="s">
        <v>8160</v>
      </c>
      <c r="J1631" s="80">
        <v>14</v>
      </c>
      <c r="K1631" s="80">
        <v>2</v>
      </c>
      <c r="L1631" s="80">
        <v>2019</v>
      </c>
      <c r="M1631" s="76">
        <f t="shared" si="25"/>
        <v>43510</v>
      </c>
      <c r="N1631" s="80" t="s">
        <v>210</v>
      </c>
      <c r="O1631" s="80">
        <v>19</v>
      </c>
      <c r="P1631" s="82" t="s">
        <v>4506</v>
      </c>
      <c r="Q1631" s="82" t="s">
        <v>4456</v>
      </c>
      <c r="R1631" s="82" t="s">
        <v>4507</v>
      </c>
      <c r="S1631" s="82" t="s">
        <v>4508</v>
      </c>
      <c r="T1631" s="82" t="s">
        <v>4456</v>
      </c>
      <c r="U1631" s="82" t="s">
        <v>4457</v>
      </c>
      <c r="V1631" s="82" t="s">
        <v>4457</v>
      </c>
      <c r="W1631" s="82" t="s">
        <v>173</v>
      </c>
      <c r="X1631" s="82" t="s">
        <v>4521</v>
      </c>
      <c r="Y1631" s="82" t="s">
        <v>4456</v>
      </c>
      <c r="Z1631" s="80" t="str">
        <f>IF(OR(R:R="",S:S=""),"Missing",IF(OR(S:S="Both EC and Condoms",S:S="Condom",S:S="EC"),"Yes",IF(AND(R:R&lt;&gt;"0: No Method",R:R&lt;&gt;"6: EC",R:R&lt;&gt;"5: Condoms"),"Yes","No")))</f>
        <v>No</v>
      </c>
      <c r="AA16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31" s="80" t="str">
        <f>IF(W:W="Pregnant","Pregnant",IF(AND(Z:Z="No",AA:AA="Yes"),"Adopter",IF(Z:Z="Yes","Continuing User",IF(AND(Z:Z="No",AA:AA="No"),"Non-user","Missing"))))</f>
        <v>Adopter</v>
      </c>
      <c r="AC1631" s="80">
        <f>VLOOKUP(N1631,Registration!O:P,2,FALSE)</f>
        <v>18</v>
      </c>
    </row>
    <row r="1632" spans="1:29" s="80" customFormat="1" ht="23.1" customHeight="1">
      <c r="A1632" s="80" t="s">
        <v>1441</v>
      </c>
      <c r="B1632" s="80" t="s">
        <v>26</v>
      </c>
      <c r="C1632" s="80" t="s">
        <v>27</v>
      </c>
      <c r="D1632" s="82" t="s">
        <v>28</v>
      </c>
      <c r="E1632" s="80" t="s">
        <v>28</v>
      </c>
      <c r="F1632" s="80" t="s">
        <v>111</v>
      </c>
      <c r="G1632" s="80" t="s">
        <v>167</v>
      </c>
      <c r="H1632" s="80" t="s">
        <v>8159</v>
      </c>
      <c r="I1632" s="80" t="s">
        <v>8160</v>
      </c>
      <c r="J1632" s="80">
        <v>14</v>
      </c>
      <c r="K1632" s="80">
        <v>2</v>
      </c>
      <c r="L1632" s="80">
        <v>2019</v>
      </c>
      <c r="M1632" s="76">
        <f t="shared" si="25"/>
        <v>43510</v>
      </c>
      <c r="N1632" s="80" t="s">
        <v>1409</v>
      </c>
      <c r="O1632" s="80">
        <v>19</v>
      </c>
      <c r="P1632" s="82" t="s">
        <v>4506</v>
      </c>
      <c r="Q1632" s="82" t="s">
        <v>4456</v>
      </c>
      <c r="R1632" s="82" t="s">
        <v>4507</v>
      </c>
      <c r="S1632" s="82" t="s">
        <v>4508</v>
      </c>
      <c r="T1632" s="82" t="s">
        <v>4456</v>
      </c>
      <c r="U1632" s="82" t="s">
        <v>4457</v>
      </c>
      <c r="V1632" s="82" t="s">
        <v>4457</v>
      </c>
      <c r="W1632" s="82" t="s">
        <v>173</v>
      </c>
      <c r="X1632" s="82" t="s">
        <v>4516</v>
      </c>
      <c r="Y1632" s="82" t="s">
        <v>4456</v>
      </c>
      <c r="Z1632" s="80" t="str">
        <f>IF(OR(R:R="",S:S=""),"Missing",IF(OR(S:S="Both EC and Condoms",S:S="Condom",S:S="EC"),"Yes",IF(AND(R:R&lt;&gt;"0: No Method",R:R&lt;&gt;"6: EC",R:R&lt;&gt;"5: Condoms"),"Yes","No")))</f>
        <v>No</v>
      </c>
      <c r="AA16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32" s="80" t="str">
        <f>IF(W:W="Pregnant","Pregnant",IF(AND(Z:Z="No",AA:AA="Yes"),"Adopter",IF(Z:Z="Yes","Continuing User",IF(AND(Z:Z="No",AA:AA="No"),"Non-user","Missing"))))</f>
        <v>Adopter</v>
      </c>
      <c r="AC1632" s="80">
        <f>VLOOKUP(N1632,Registration!O:P,2,FALSE)</f>
        <v>19</v>
      </c>
    </row>
    <row r="1633" spans="1:29" s="80" customFormat="1" ht="23.1" customHeight="1">
      <c r="A1633" s="80" t="s">
        <v>1441</v>
      </c>
      <c r="B1633" s="80" t="s">
        <v>26</v>
      </c>
      <c r="C1633" s="80" t="s">
        <v>27</v>
      </c>
      <c r="D1633" s="82" t="s">
        <v>28</v>
      </c>
      <c r="E1633" s="80" t="s">
        <v>28</v>
      </c>
      <c r="F1633" s="80" t="s">
        <v>111</v>
      </c>
      <c r="G1633" s="80" t="s">
        <v>167</v>
      </c>
      <c r="H1633" s="80" t="s">
        <v>8159</v>
      </c>
      <c r="I1633" s="82" t="s">
        <v>8161</v>
      </c>
      <c r="J1633" s="80">
        <v>14</v>
      </c>
      <c r="K1633" s="80">
        <v>2</v>
      </c>
      <c r="L1633" s="80">
        <v>2019</v>
      </c>
      <c r="M1633" s="76">
        <f t="shared" si="25"/>
        <v>43510</v>
      </c>
      <c r="N1633" s="80" t="s">
        <v>281</v>
      </c>
      <c r="O1633" s="80">
        <v>19</v>
      </c>
      <c r="P1633" s="82" t="s">
        <v>4506</v>
      </c>
      <c r="Q1633" s="82" t="s">
        <v>4456</v>
      </c>
      <c r="R1633" s="82" t="s">
        <v>4507</v>
      </c>
      <c r="S1633" s="82" t="s">
        <v>4508</v>
      </c>
      <c r="T1633" s="82" t="s">
        <v>4457</v>
      </c>
      <c r="U1633" s="82" t="s">
        <v>4457</v>
      </c>
      <c r="V1633" s="82" t="s">
        <v>4457</v>
      </c>
      <c r="W1633" s="82" t="s">
        <v>173</v>
      </c>
      <c r="X1633" s="82" t="s">
        <v>4507</v>
      </c>
      <c r="Y1633" s="82" t="s">
        <v>4457</v>
      </c>
      <c r="Z1633" s="80" t="str">
        <f>IF(OR(R:R="",S:S=""),"Missing",IF(OR(S:S="Both EC and Condoms",S:S="Condom",S:S="EC"),"Yes",IF(AND(R:R&lt;&gt;"0: No Method",R:R&lt;&gt;"6: EC",R:R&lt;&gt;"5: Condoms"),"Yes","No")))</f>
        <v>No</v>
      </c>
      <c r="AA16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633" s="80" t="s">
        <v>4509</v>
      </c>
      <c r="AC1633" s="80">
        <f>VLOOKUP(N1633,Registration!O:P,2,FALSE)</f>
        <v>19</v>
      </c>
    </row>
    <row r="1634" spans="1:29" s="80" customFormat="1" ht="23.1" customHeight="1">
      <c r="A1634" s="80" t="s">
        <v>1441</v>
      </c>
      <c r="B1634" s="80" t="s">
        <v>26</v>
      </c>
      <c r="C1634" s="80" t="s">
        <v>27</v>
      </c>
      <c r="D1634" s="82" t="s">
        <v>28</v>
      </c>
      <c r="E1634" s="80" t="s">
        <v>28</v>
      </c>
      <c r="F1634" s="80" t="s">
        <v>111</v>
      </c>
      <c r="G1634" s="80" t="s">
        <v>167</v>
      </c>
      <c r="H1634" s="80" t="s">
        <v>8159</v>
      </c>
      <c r="I1634" s="80" t="s">
        <v>8160</v>
      </c>
      <c r="J1634" s="80">
        <v>14</v>
      </c>
      <c r="K1634" s="80">
        <v>2</v>
      </c>
      <c r="L1634" s="80">
        <v>2019</v>
      </c>
      <c r="M1634" s="76">
        <f t="shared" si="25"/>
        <v>43510</v>
      </c>
      <c r="N1634" s="80" t="s">
        <v>498</v>
      </c>
      <c r="O1634" s="80">
        <v>19</v>
      </c>
      <c r="P1634" s="82" t="s">
        <v>4506</v>
      </c>
      <c r="Q1634" s="82" t="s">
        <v>4456</v>
      </c>
      <c r="R1634" s="82" t="s">
        <v>4507</v>
      </c>
      <c r="S1634" s="82" t="s">
        <v>4508</v>
      </c>
      <c r="T1634" s="82" t="s">
        <v>4456</v>
      </c>
      <c r="U1634" s="82" t="s">
        <v>4457</v>
      </c>
      <c r="V1634" s="82" t="s">
        <v>4457</v>
      </c>
      <c r="W1634" s="82" t="s">
        <v>173</v>
      </c>
      <c r="X1634" s="82" t="s">
        <v>4521</v>
      </c>
      <c r="Y1634" s="82" t="s">
        <v>4456</v>
      </c>
      <c r="Z1634" s="80" t="str">
        <f>IF(OR(R:R="",S:S=""),"Missing",IF(OR(S:S="Both EC and Condoms",S:S="Condom",S:S="EC"),"Yes",IF(AND(R:R&lt;&gt;"0: No Method",R:R&lt;&gt;"6: EC",R:R&lt;&gt;"5: Condoms"),"Yes","No")))</f>
        <v>No</v>
      </c>
      <c r="AA16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34" s="80" t="str">
        <f>IF(W:W="Pregnant","Pregnant",IF(AND(Z:Z="No",AA:AA="Yes"),"Adopter",IF(Z:Z="Yes","Continuing User",IF(AND(Z:Z="No",AA:AA="No"),"Non-user","Missing"))))</f>
        <v>Adopter</v>
      </c>
      <c r="AC1634" s="80">
        <f>VLOOKUP(N1634,Registration!O:P,2,FALSE)</f>
        <v>19</v>
      </c>
    </row>
    <row r="1635" spans="1:29" s="80" customFormat="1" ht="23.1" customHeight="1">
      <c r="A1635" s="80" t="s">
        <v>1441</v>
      </c>
      <c r="B1635" s="80" t="s">
        <v>26</v>
      </c>
      <c r="C1635" s="80" t="s">
        <v>27</v>
      </c>
      <c r="D1635" s="82" t="s">
        <v>28</v>
      </c>
      <c r="E1635" s="80" t="s">
        <v>28</v>
      </c>
      <c r="F1635" s="80" t="s">
        <v>111</v>
      </c>
      <c r="G1635" s="80" t="s">
        <v>167</v>
      </c>
      <c r="H1635" s="80" t="s">
        <v>8159</v>
      </c>
      <c r="I1635" s="80" t="s">
        <v>8160</v>
      </c>
      <c r="J1635" s="80">
        <v>14</v>
      </c>
      <c r="K1635" s="80">
        <v>2</v>
      </c>
      <c r="L1635" s="80">
        <v>2019</v>
      </c>
      <c r="M1635" s="76">
        <f t="shared" si="25"/>
        <v>43510</v>
      </c>
      <c r="N1635" s="80" t="s">
        <v>319</v>
      </c>
      <c r="O1635" s="80">
        <v>18</v>
      </c>
      <c r="P1635" s="82" t="s">
        <v>4506</v>
      </c>
      <c r="Q1635" s="82" t="s">
        <v>4456</v>
      </c>
      <c r="R1635" s="82" t="s">
        <v>4507</v>
      </c>
      <c r="S1635" s="82" t="s">
        <v>4508</v>
      </c>
      <c r="T1635" s="82" t="s">
        <v>4456</v>
      </c>
      <c r="U1635" s="82" t="s">
        <v>4457</v>
      </c>
      <c r="V1635" s="82" t="s">
        <v>4457</v>
      </c>
      <c r="W1635" s="82" t="s">
        <v>173</v>
      </c>
      <c r="X1635" s="82" t="s">
        <v>4515</v>
      </c>
      <c r="Y1635" s="82" t="s">
        <v>4456</v>
      </c>
      <c r="Z1635" s="80" t="str">
        <f>IF(OR(R:R="",S:S=""),"Missing",IF(OR(S:S="Both EC and Condoms",S:S="Condom",S:S="EC"),"Yes",IF(AND(R:R&lt;&gt;"0: No Method",R:R&lt;&gt;"6: EC",R:R&lt;&gt;"5: Condoms"),"Yes","No")))</f>
        <v>No</v>
      </c>
      <c r="AA16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35" s="80" t="str">
        <f>IF(W:W="Pregnant","Pregnant",IF(AND(Z:Z="No",AA:AA="Yes"),"Adopter",IF(Z:Z="Yes","Continuing User",IF(AND(Z:Z="No",AA:AA="No"),"Non-user","Missing"))))</f>
        <v>Adopter</v>
      </c>
      <c r="AC1635" s="80">
        <f>VLOOKUP(N1635,Registration!O:P,2,FALSE)</f>
        <v>18</v>
      </c>
    </row>
    <row r="1636" spans="1:29" s="80" customFormat="1" ht="23.1" customHeight="1">
      <c r="A1636" s="80" t="s">
        <v>1441</v>
      </c>
      <c r="B1636" s="80" t="s">
        <v>26</v>
      </c>
      <c r="C1636" s="80" t="s">
        <v>27</v>
      </c>
      <c r="D1636" s="82" t="s">
        <v>28</v>
      </c>
      <c r="E1636" s="80" t="s">
        <v>28</v>
      </c>
      <c r="F1636" s="80" t="s">
        <v>111</v>
      </c>
      <c r="G1636" s="80" t="s">
        <v>167</v>
      </c>
      <c r="H1636" s="80" t="s">
        <v>8159</v>
      </c>
      <c r="I1636" s="80" t="s">
        <v>8160</v>
      </c>
      <c r="J1636" s="80">
        <v>14</v>
      </c>
      <c r="K1636" s="80">
        <v>2</v>
      </c>
      <c r="L1636" s="80">
        <v>2019</v>
      </c>
      <c r="M1636" s="76">
        <f t="shared" si="25"/>
        <v>43510</v>
      </c>
      <c r="N1636" s="80" t="s">
        <v>269</v>
      </c>
      <c r="O1636" s="80">
        <v>19</v>
      </c>
      <c r="P1636" s="82" t="s">
        <v>4506</v>
      </c>
      <c r="Q1636" s="82" t="s">
        <v>4456</v>
      </c>
      <c r="R1636" s="82" t="s">
        <v>4507</v>
      </c>
      <c r="S1636" s="82" t="s">
        <v>4508</v>
      </c>
      <c r="T1636" s="82" t="s">
        <v>4456</v>
      </c>
      <c r="U1636" s="82" t="s">
        <v>4457</v>
      </c>
      <c r="V1636" s="82" t="s">
        <v>4457</v>
      </c>
      <c r="W1636" s="82" t="s">
        <v>173</v>
      </c>
      <c r="X1636" s="82" t="s">
        <v>4517</v>
      </c>
      <c r="Y1636" s="82" t="s">
        <v>4457</v>
      </c>
      <c r="Z1636" s="80" t="str">
        <f>IF(OR(R:R="",S:S=""),"Missing",IF(OR(S:S="Both EC and Condoms",S:S="Condom",S:S="EC"),"Yes",IF(AND(R:R&lt;&gt;"0: No Method",R:R&lt;&gt;"6: EC",R:R&lt;&gt;"5: Condoms"),"Yes","No")))</f>
        <v>No</v>
      </c>
      <c r="AA16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36" s="80" t="str">
        <f>IF(W:W="Pregnant","Pregnant",IF(AND(Z:Z="No",AA:AA="Yes"),"Adopter",IF(Z:Z="Yes","Continuing User",IF(AND(Z:Z="No",AA:AA="No"),"Non-user","Missing"))))</f>
        <v>Adopter</v>
      </c>
      <c r="AC1636" s="80">
        <f>VLOOKUP(N1636,Registration!O:P,2,FALSE)</f>
        <v>19</v>
      </c>
    </row>
    <row r="1637" spans="1:29" s="80" customFormat="1" ht="23.1" customHeight="1">
      <c r="A1637" s="80" t="s">
        <v>1441</v>
      </c>
      <c r="B1637" s="80" t="s">
        <v>26</v>
      </c>
      <c r="C1637" s="80" t="s">
        <v>27</v>
      </c>
      <c r="D1637" s="82" t="s">
        <v>28</v>
      </c>
      <c r="E1637" s="80" t="s">
        <v>28</v>
      </c>
      <c r="F1637" s="80" t="s">
        <v>111</v>
      </c>
      <c r="G1637" s="80" t="s">
        <v>167</v>
      </c>
      <c r="H1637" s="80" t="s">
        <v>8159</v>
      </c>
      <c r="I1637" s="80" t="s">
        <v>8160</v>
      </c>
      <c r="J1637" s="80">
        <v>14</v>
      </c>
      <c r="K1637" s="80">
        <v>2</v>
      </c>
      <c r="L1637" s="80">
        <v>2019</v>
      </c>
      <c r="M1637" s="76">
        <f t="shared" si="25"/>
        <v>43510</v>
      </c>
      <c r="N1637" s="80" t="s">
        <v>356</v>
      </c>
      <c r="O1637" s="80">
        <v>19</v>
      </c>
      <c r="P1637" s="82" t="s">
        <v>4506</v>
      </c>
      <c r="Q1637" s="82" t="s">
        <v>4456</v>
      </c>
      <c r="R1637" s="82" t="s">
        <v>4507</v>
      </c>
      <c r="S1637" s="82" t="s">
        <v>4508</v>
      </c>
      <c r="T1637" s="82" t="s">
        <v>4456</v>
      </c>
      <c r="U1637" s="82" t="s">
        <v>4457</v>
      </c>
      <c r="V1637" s="82" t="s">
        <v>4457</v>
      </c>
      <c r="W1637" s="82" t="s">
        <v>173</v>
      </c>
      <c r="X1637" s="82" t="s">
        <v>4521</v>
      </c>
      <c r="Y1637" s="82" t="s">
        <v>4456</v>
      </c>
      <c r="Z1637" s="80" t="str">
        <f>IF(OR(R:R="",S:S=""),"Missing",IF(OR(S:S="Both EC and Condoms",S:S="Condom",S:S="EC"),"Yes",IF(AND(R:R&lt;&gt;"0: No Method",R:R&lt;&gt;"6: EC",R:R&lt;&gt;"5: Condoms"),"Yes","No")))</f>
        <v>No</v>
      </c>
      <c r="AA16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37" s="80" t="str">
        <f>IF(W:W="Pregnant","Pregnant",IF(AND(Z:Z="No",AA:AA="Yes"),"Adopter",IF(Z:Z="Yes","Continuing User",IF(AND(Z:Z="No",AA:AA="No"),"Non-user","Missing"))))</f>
        <v>Adopter</v>
      </c>
      <c r="AC1637" s="80">
        <f>VLOOKUP(N1637,Registration!O:P,2,FALSE)</f>
        <v>19</v>
      </c>
    </row>
    <row r="1638" spans="1:29" s="80" customFormat="1" ht="23.1" customHeight="1">
      <c r="A1638" s="80" t="s">
        <v>1441</v>
      </c>
      <c r="B1638" s="80" t="s">
        <v>26</v>
      </c>
      <c r="C1638" s="80" t="s">
        <v>27</v>
      </c>
      <c r="D1638" s="82" t="s">
        <v>28</v>
      </c>
      <c r="E1638" s="80" t="s">
        <v>28</v>
      </c>
      <c r="F1638" s="80" t="s">
        <v>111</v>
      </c>
      <c r="G1638" s="80" t="s">
        <v>167</v>
      </c>
      <c r="H1638" s="80" t="s">
        <v>8159</v>
      </c>
      <c r="I1638" s="80" t="s">
        <v>8160</v>
      </c>
      <c r="J1638" s="80">
        <v>14</v>
      </c>
      <c r="K1638" s="80">
        <v>2</v>
      </c>
      <c r="L1638" s="80">
        <v>2019</v>
      </c>
      <c r="M1638" s="76">
        <f t="shared" si="25"/>
        <v>43510</v>
      </c>
      <c r="N1638" s="80" t="s">
        <v>1448</v>
      </c>
      <c r="O1638" s="80">
        <v>19</v>
      </c>
      <c r="P1638" s="82" t="s">
        <v>4506</v>
      </c>
      <c r="Q1638" s="82" t="s">
        <v>4456</v>
      </c>
      <c r="R1638" s="82" t="s">
        <v>4507</v>
      </c>
      <c r="S1638" s="82" t="s">
        <v>4508</v>
      </c>
      <c r="T1638" s="82" t="s">
        <v>4456</v>
      </c>
      <c r="U1638" s="82" t="s">
        <v>4457</v>
      </c>
      <c r="V1638" s="82" t="s">
        <v>4457</v>
      </c>
      <c r="W1638" s="82" t="s">
        <v>173</v>
      </c>
      <c r="X1638" s="82" t="s">
        <v>4521</v>
      </c>
      <c r="Y1638" s="82" t="s">
        <v>4456</v>
      </c>
      <c r="Z1638" s="80" t="str">
        <f>IF(OR(R:R="",S:S=""),"Missing",IF(OR(S:S="Both EC and Condoms",S:S="Condom",S:S="EC"),"Yes",IF(AND(R:R&lt;&gt;"0: No Method",R:R&lt;&gt;"6: EC",R:R&lt;&gt;"5: Condoms"),"Yes","No")))</f>
        <v>No</v>
      </c>
      <c r="AA16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38" s="80" t="str">
        <f>IF(W:W="Pregnant","Pregnant",IF(AND(Z:Z="No",AA:AA="Yes"),"Adopter",IF(Z:Z="Yes","Continuing User",IF(AND(Z:Z="No",AA:AA="No"),"Non-user","Missing"))))</f>
        <v>Adopter</v>
      </c>
      <c r="AC1638" s="80">
        <f>VLOOKUP(N1638,Registration!O:P,2,FALSE)</f>
        <v>19</v>
      </c>
    </row>
    <row r="1639" spans="1:29" s="80" customFormat="1" ht="23.1" customHeight="1">
      <c r="A1639" s="80" t="s">
        <v>1441</v>
      </c>
      <c r="B1639" s="80" t="s">
        <v>26</v>
      </c>
      <c r="C1639" s="80" t="s">
        <v>27</v>
      </c>
      <c r="D1639" s="82" t="s">
        <v>28</v>
      </c>
      <c r="E1639" s="80" t="s">
        <v>28</v>
      </c>
      <c r="F1639" s="80" t="s">
        <v>111</v>
      </c>
      <c r="G1639" s="80" t="s">
        <v>167</v>
      </c>
      <c r="H1639" s="80" t="s">
        <v>8159</v>
      </c>
      <c r="I1639" s="80" t="s">
        <v>8160</v>
      </c>
      <c r="J1639" s="80">
        <v>14</v>
      </c>
      <c r="K1639" s="80">
        <v>2</v>
      </c>
      <c r="L1639" s="80">
        <v>2019</v>
      </c>
      <c r="M1639" s="76">
        <f t="shared" si="25"/>
        <v>43510</v>
      </c>
      <c r="N1639" s="80" t="s">
        <v>1413</v>
      </c>
      <c r="O1639" s="80">
        <v>18</v>
      </c>
      <c r="P1639" s="82" t="s">
        <v>4506</v>
      </c>
      <c r="Q1639" s="82" t="s">
        <v>4456</v>
      </c>
      <c r="R1639" s="82" t="s">
        <v>4507</v>
      </c>
      <c r="S1639" s="82" t="s">
        <v>4508</v>
      </c>
      <c r="T1639" s="82" t="s">
        <v>4457</v>
      </c>
      <c r="U1639" s="82" t="s">
        <v>4457</v>
      </c>
      <c r="V1639" s="82" t="s">
        <v>4457</v>
      </c>
      <c r="W1639" s="82" t="s">
        <v>173</v>
      </c>
      <c r="X1639" s="82" t="s">
        <v>4507</v>
      </c>
      <c r="Y1639" s="82" t="s">
        <v>4457</v>
      </c>
      <c r="Z1639" s="80" t="str">
        <f>IF(OR(R:R="",S:S=""),"Missing",IF(OR(S:S="Both EC and Condoms",S:S="Condom",S:S="EC"),"Yes",IF(AND(R:R&lt;&gt;"0: No Method",R:R&lt;&gt;"6: EC",R:R&lt;&gt;"5: Condoms"),"Yes","No")))</f>
        <v>No</v>
      </c>
      <c r="AA16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639" s="80" t="s">
        <v>4509</v>
      </c>
      <c r="AC1639" s="80">
        <f>VLOOKUP(N1639,Registration!O:P,2,FALSE)</f>
        <v>18</v>
      </c>
    </row>
    <row r="1640" spans="1:29" s="80" customFormat="1" ht="23.1" customHeight="1">
      <c r="A1640" s="80" t="s">
        <v>1441</v>
      </c>
      <c r="B1640" s="80" t="s">
        <v>26</v>
      </c>
      <c r="C1640" s="80" t="s">
        <v>27</v>
      </c>
      <c r="D1640" s="82" t="s">
        <v>28</v>
      </c>
      <c r="E1640" s="80" t="s">
        <v>28</v>
      </c>
      <c r="F1640" s="80" t="s">
        <v>111</v>
      </c>
      <c r="G1640" s="80" t="s">
        <v>167</v>
      </c>
      <c r="H1640" s="80" t="s">
        <v>8159</v>
      </c>
      <c r="I1640" s="80" t="s">
        <v>8160</v>
      </c>
      <c r="J1640" s="80">
        <v>14</v>
      </c>
      <c r="K1640" s="80">
        <v>2</v>
      </c>
      <c r="L1640" s="80">
        <v>2019</v>
      </c>
      <c r="M1640" s="76">
        <f t="shared" si="25"/>
        <v>43510</v>
      </c>
      <c r="N1640" s="80" t="s">
        <v>1421</v>
      </c>
      <c r="O1640" s="80">
        <v>18</v>
      </c>
      <c r="P1640" s="82" t="s">
        <v>4506</v>
      </c>
      <c r="Q1640" s="82" t="s">
        <v>4456</v>
      </c>
      <c r="R1640" s="82" t="s">
        <v>4507</v>
      </c>
      <c r="S1640" s="82" t="s">
        <v>4508</v>
      </c>
      <c r="T1640" s="82" t="s">
        <v>4456</v>
      </c>
      <c r="U1640" s="82" t="s">
        <v>4457</v>
      </c>
      <c r="V1640" s="82" t="s">
        <v>4457</v>
      </c>
      <c r="W1640" s="82" t="s">
        <v>173</v>
      </c>
      <c r="X1640" s="82" t="s">
        <v>4517</v>
      </c>
      <c r="Y1640" s="82" t="s">
        <v>4457</v>
      </c>
      <c r="Z1640" s="80" t="str">
        <f>IF(OR(R:R="",S:S=""),"Missing",IF(OR(S:S="Both EC and Condoms",S:S="Condom",S:S="EC"),"Yes",IF(AND(R:R&lt;&gt;"0: No Method",R:R&lt;&gt;"6: EC",R:R&lt;&gt;"5: Condoms"),"Yes","No")))</f>
        <v>No</v>
      </c>
      <c r="AA16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40" s="80" t="str">
        <f>IF(W:W="Pregnant","Pregnant",IF(AND(Z:Z="No",AA:AA="Yes"),"Adopter",IF(Z:Z="Yes","Continuing User",IF(AND(Z:Z="No",AA:AA="No"),"Non-user","Missing"))))</f>
        <v>Adopter</v>
      </c>
      <c r="AC1640" s="80">
        <f>VLOOKUP(N1640,Registration!O:P,2,FALSE)</f>
        <v>18</v>
      </c>
    </row>
    <row r="1641" spans="1:29" s="80" customFormat="1" ht="23.1" customHeight="1">
      <c r="A1641" s="80" t="s">
        <v>1441</v>
      </c>
      <c r="B1641" s="80" t="s">
        <v>26</v>
      </c>
      <c r="C1641" s="80" t="s">
        <v>27</v>
      </c>
      <c r="D1641" s="82" t="s">
        <v>28</v>
      </c>
      <c r="E1641" s="80" t="s">
        <v>28</v>
      </c>
      <c r="F1641" s="80" t="s">
        <v>111</v>
      </c>
      <c r="G1641" s="80" t="s">
        <v>167</v>
      </c>
      <c r="H1641" s="80" t="s">
        <v>8159</v>
      </c>
      <c r="I1641" s="80" t="s">
        <v>8160</v>
      </c>
      <c r="J1641" s="80">
        <v>14</v>
      </c>
      <c r="K1641" s="80">
        <v>2</v>
      </c>
      <c r="L1641" s="80">
        <v>2019</v>
      </c>
      <c r="M1641" s="76">
        <f t="shared" si="25"/>
        <v>43510</v>
      </c>
      <c r="N1641" s="80" t="s">
        <v>585</v>
      </c>
      <c r="O1641" s="80">
        <v>19</v>
      </c>
      <c r="P1641" s="82" t="s">
        <v>4506</v>
      </c>
      <c r="Q1641" s="82" t="s">
        <v>4456</v>
      </c>
      <c r="R1641" s="82" t="s">
        <v>4507</v>
      </c>
      <c r="S1641" s="82" t="s">
        <v>4508</v>
      </c>
      <c r="T1641" s="82" t="s">
        <v>4457</v>
      </c>
      <c r="U1641" s="82" t="s">
        <v>4457</v>
      </c>
      <c r="V1641" s="82" t="s">
        <v>4457</v>
      </c>
      <c r="W1641" s="82" t="s">
        <v>173</v>
      </c>
      <c r="X1641" s="82" t="s">
        <v>4507</v>
      </c>
      <c r="Y1641" s="82" t="s">
        <v>4457</v>
      </c>
      <c r="Z1641" s="80" t="str">
        <f>IF(OR(R:R="",S:S=""),"Missing",IF(OR(S:S="Both EC and Condoms",S:S="Condom",S:S="EC"),"Yes",IF(AND(R:R&lt;&gt;"0: No Method",R:R&lt;&gt;"6: EC",R:R&lt;&gt;"5: Condoms"),"Yes","No")))</f>
        <v>No</v>
      </c>
      <c r="AA16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641" s="80" t="s">
        <v>4509</v>
      </c>
      <c r="AC1641" s="80">
        <f>VLOOKUP(N1641,Registration!O:P,2,FALSE)</f>
        <v>19</v>
      </c>
    </row>
    <row r="1642" spans="1:29" s="80" customFormat="1" ht="23.1" customHeight="1">
      <c r="A1642" s="80" t="s">
        <v>1441</v>
      </c>
      <c r="B1642" s="80" t="s">
        <v>26</v>
      </c>
      <c r="C1642" s="80" t="s">
        <v>27</v>
      </c>
      <c r="D1642" s="82" t="s">
        <v>28</v>
      </c>
      <c r="E1642" s="80" t="s">
        <v>28</v>
      </c>
      <c r="F1642" s="80" t="s">
        <v>111</v>
      </c>
      <c r="G1642" s="80" t="s">
        <v>167</v>
      </c>
      <c r="H1642" s="80" t="s">
        <v>8159</v>
      </c>
      <c r="I1642" s="80" t="s">
        <v>8160</v>
      </c>
      <c r="J1642" s="80">
        <v>14</v>
      </c>
      <c r="K1642" s="80">
        <v>2</v>
      </c>
      <c r="L1642" s="80">
        <v>2019</v>
      </c>
      <c r="M1642" s="76">
        <f t="shared" si="25"/>
        <v>43510</v>
      </c>
      <c r="N1642" s="80" t="s">
        <v>1419</v>
      </c>
      <c r="O1642" s="80">
        <v>19</v>
      </c>
      <c r="P1642" s="82" t="s">
        <v>4506</v>
      </c>
      <c r="Q1642" s="82" t="s">
        <v>4456</v>
      </c>
      <c r="R1642" s="82" t="s">
        <v>4507</v>
      </c>
      <c r="S1642" s="82" t="s">
        <v>4508</v>
      </c>
      <c r="T1642" s="82" t="s">
        <v>4456</v>
      </c>
      <c r="U1642" s="82" t="s">
        <v>4457</v>
      </c>
      <c r="V1642" s="82" t="s">
        <v>4457</v>
      </c>
      <c r="W1642" s="82" t="s">
        <v>173</v>
      </c>
      <c r="X1642" s="82" t="s">
        <v>4515</v>
      </c>
      <c r="Y1642" s="82" t="s">
        <v>4456</v>
      </c>
      <c r="Z1642" s="80" t="str">
        <f>IF(OR(R:R="",S:S=""),"Missing",IF(OR(S:S="Both EC and Condoms",S:S="Condom",S:S="EC"),"Yes",IF(AND(R:R&lt;&gt;"0: No Method",R:R&lt;&gt;"6: EC",R:R&lt;&gt;"5: Condoms"),"Yes","No")))</f>
        <v>No</v>
      </c>
      <c r="AA16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42" s="80" t="str">
        <f>IF(W:W="Pregnant","Pregnant",IF(AND(Z:Z="No",AA:AA="Yes"),"Adopter",IF(Z:Z="Yes","Continuing User",IF(AND(Z:Z="No",AA:AA="No"),"Non-user","Missing"))))</f>
        <v>Adopter</v>
      </c>
      <c r="AC1642" s="80">
        <f>VLOOKUP(N1642,Registration!O:P,2,FALSE)</f>
        <v>19</v>
      </c>
    </row>
    <row r="1643" spans="1:29" s="80" customFormat="1" ht="23.1" customHeight="1">
      <c r="A1643" s="80" t="s">
        <v>1441</v>
      </c>
      <c r="B1643" s="80" t="s">
        <v>26</v>
      </c>
      <c r="C1643" s="80" t="s">
        <v>27</v>
      </c>
      <c r="D1643" s="82" t="s">
        <v>28</v>
      </c>
      <c r="E1643" s="80" t="s">
        <v>28</v>
      </c>
      <c r="F1643" s="80" t="s">
        <v>111</v>
      </c>
      <c r="G1643" s="80" t="s">
        <v>167</v>
      </c>
      <c r="H1643" s="80" t="s">
        <v>8159</v>
      </c>
      <c r="I1643" s="80" t="s">
        <v>8160</v>
      </c>
      <c r="J1643" s="80">
        <v>14</v>
      </c>
      <c r="K1643" s="80">
        <v>2</v>
      </c>
      <c r="L1643" s="80">
        <v>2019</v>
      </c>
      <c r="M1643" s="76">
        <f t="shared" si="25"/>
        <v>43510</v>
      </c>
      <c r="N1643" s="80" t="s">
        <v>204</v>
      </c>
      <c r="O1643" s="80">
        <v>19</v>
      </c>
      <c r="P1643" s="82" t="s">
        <v>4506</v>
      </c>
      <c r="Q1643" s="82" t="s">
        <v>4456</v>
      </c>
      <c r="R1643" s="82" t="s">
        <v>4507</v>
      </c>
      <c r="S1643" s="82" t="s">
        <v>4508</v>
      </c>
      <c r="T1643" s="82" t="s">
        <v>4456</v>
      </c>
      <c r="U1643" s="82" t="s">
        <v>4457</v>
      </c>
      <c r="V1643" s="82" t="s">
        <v>4457</v>
      </c>
      <c r="W1643" s="82" t="s">
        <v>173</v>
      </c>
      <c r="X1643" s="82" t="s">
        <v>4515</v>
      </c>
      <c r="Y1643" s="82" t="s">
        <v>4456</v>
      </c>
      <c r="Z1643" s="80" t="str">
        <f>IF(OR(R:R="",S:S=""),"Missing",IF(OR(S:S="Both EC and Condoms",S:S="Condom",S:S="EC"),"Yes",IF(AND(R:R&lt;&gt;"0: No Method",R:R&lt;&gt;"6: EC",R:R&lt;&gt;"5: Condoms"),"Yes","No")))</f>
        <v>No</v>
      </c>
      <c r="AA16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43" s="80" t="str">
        <f>IF(W:W="Pregnant","Pregnant",IF(AND(Z:Z="No",AA:AA="Yes"),"Adopter",IF(Z:Z="Yes","Continuing User",IF(AND(Z:Z="No",AA:AA="No"),"Non-user","Missing"))))</f>
        <v>Adopter</v>
      </c>
      <c r="AC1643" s="80">
        <f>VLOOKUP(N1643,Registration!O:P,2,FALSE)</f>
        <v>18</v>
      </c>
    </row>
    <row r="1644" spans="1:29" s="80" customFormat="1" ht="23.1" customHeight="1">
      <c r="A1644" s="80" t="s">
        <v>1441</v>
      </c>
      <c r="B1644" s="80" t="s">
        <v>26</v>
      </c>
      <c r="C1644" s="80" t="s">
        <v>27</v>
      </c>
      <c r="D1644" s="82" t="s">
        <v>28</v>
      </c>
      <c r="E1644" s="80" t="s">
        <v>28</v>
      </c>
      <c r="F1644" s="80" t="s">
        <v>111</v>
      </c>
      <c r="G1644" s="80" t="s">
        <v>167</v>
      </c>
      <c r="H1644" s="80" t="s">
        <v>8159</v>
      </c>
      <c r="I1644" s="80" t="s">
        <v>8160</v>
      </c>
      <c r="J1644" s="80">
        <v>14</v>
      </c>
      <c r="K1644" s="80">
        <v>2</v>
      </c>
      <c r="L1644" s="80">
        <v>2019</v>
      </c>
      <c r="M1644" s="76">
        <f t="shared" si="25"/>
        <v>43510</v>
      </c>
      <c r="N1644" s="80" t="s">
        <v>1411</v>
      </c>
      <c r="O1644" s="80">
        <v>18</v>
      </c>
      <c r="P1644" s="82" t="s">
        <v>4506</v>
      </c>
      <c r="Q1644" s="82" t="s">
        <v>4456</v>
      </c>
      <c r="R1644" s="82" t="s">
        <v>4507</v>
      </c>
      <c r="S1644" s="82" t="s">
        <v>4508</v>
      </c>
      <c r="T1644" s="82" t="s">
        <v>4456</v>
      </c>
      <c r="U1644" s="82" t="s">
        <v>4457</v>
      </c>
      <c r="V1644" s="82" t="s">
        <v>4457</v>
      </c>
      <c r="W1644" s="82" t="s">
        <v>173</v>
      </c>
      <c r="X1644" s="80" t="s">
        <v>4518</v>
      </c>
      <c r="Y1644" s="82" t="s">
        <v>4456</v>
      </c>
      <c r="Z1644" s="80" t="str">
        <f>IF(OR(R:R="",S:S=""),"Missing",IF(OR(S:S="Both EC and Condoms",S:S="Condom",S:S="EC"),"Yes",IF(AND(R:R&lt;&gt;"0: No Method",R:R&lt;&gt;"6: EC",R:R&lt;&gt;"5: Condoms"),"Yes","No")))</f>
        <v>No</v>
      </c>
      <c r="AA16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44" s="80" t="str">
        <f>IF(W:W="Pregnant","Pregnant",IF(AND(Z:Z="No",AA:AA="Yes"),"Adopter",IF(Z:Z="Yes","Continuing User",IF(AND(Z:Z="No",AA:AA="No"),"Non-user","Missing"))))</f>
        <v>Adopter</v>
      </c>
      <c r="AC1644" s="80">
        <f>VLOOKUP(N1644,Registration!O:P,2,FALSE)</f>
        <v>18</v>
      </c>
    </row>
    <row r="1645" spans="1:29" s="80" customFormat="1" ht="23.1" customHeight="1">
      <c r="A1645" s="80" t="s">
        <v>1441</v>
      </c>
      <c r="B1645" s="80" t="s">
        <v>26</v>
      </c>
      <c r="C1645" s="80" t="s">
        <v>27</v>
      </c>
      <c r="D1645" s="82" t="s">
        <v>28</v>
      </c>
      <c r="E1645" s="80" t="s">
        <v>28</v>
      </c>
      <c r="F1645" s="80" t="s">
        <v>111</v>
      </c>
      <c r="G1645" s="80" t="s">
        <v>167</v>
      </c>
      <c r="H1645" s="80" t="s">
        <v>8159</v>
      </c>
      <c r="I1645" s="80" t="s">
        <v>8160</v>
      </c>
      <c r="J1645" s="80">
        <v>14</v>
      </c>
      <c r="K1645" s="80">
        <v>2</v>
      </c>
      <c r="L1645" s="80">
        <v>2019</v>
      </c>
      <c r="M1645" s="76">
        <f t="shared" si="25"/>
        <v>43510</v>
      </c>
      <c r="N1645" s="80" t="s">
        <v>1415</v>
      </c>
      <c r="O1645" s="80">
        <v>18</v>
      </c>
      <c r="P1645" s="82" t="s">
        <v>4506</v>
      </c>
      <c r="Q1645" s="82" t="s">
        <v>4456</v>
      </c>
      <c r="R1645" s="82" t="s">
        <v>4507</v>
      </c>
      <c r="S1645" s="82" t="s">
        <v>4508</v>
      </c>
      <c r="T1645" s="82" t="s">
        <v>4456</v>
      </c>
      <c r="U1645" s="82" t="s">
        <v>4457</v>
      </c>
      <c r="V1645" s="82" t="s">
        <v>4457</v>
      </c>
      <c r="W1645" s="82" t="s">
        <v>173</v>
      </c>
      <c r="X1645" s="82" t="s">
        <v>4515</v>
      </c>
      <c r="Y1645" s="82" t="s">
        <v>4457</v>
      </c>
      <c r="Z1645" s="80" t="str">
        <f>IF(OR(R:R="",S:S=""),"Missing",IF(OR(S:S="Both EC and Condoms",S:S="Condom",S:S="EC"),"Yes",IF(AND(R:R&lt;&gt;"0: No Method",R:R&lt;&gt;"6: EC",R:R&lt;&gt;"5: Condoms"),"Yes","No")))</f>
        <v>No</v>
      </c>
      <c r="AA16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45" s="80" t="str">
        <f>IF(W:W="Pregnant","Pregnant",IF(AND(Z:Z="No",AA:AA="Yes"),"Adopter",IF(Z:Z="Yes","Continuing User",IF(AND(Z:Z="No",AA:AA="No"),"Non-user","Missing"))))</f>
        <v>Adopter</v>
      </c>
      <c r="AC1645" s="80">
        <f>VLOOKUP(N1645,Registration!O:P,2,FALSE)</f>
        <v>18</v>
      </c>
    </row>
    <row r="1646" spans="1:29" s="80" customFormat="1" ht="23.1" customHeight="1">
      <c r="A1646" s="80" t="s">
        <v>1441</v>
      </c>
      <c r="B1646" s="80" t="s">
        <v>26</v>
      </c>
      <c r="C1646" s="80" t="s">
        <v>27</v>
      </c>
      <c r="D1646" s="82" t="s">
        <v>28</v>
      </c>
      <c r="E1646" s="80" t="s">
        <v>28</v>
      </c>
      <c r="F1646" s="80" t="s">
        <v>111</v>
      </c>
      <c r="G1646" s="80" t="s">
        <v>167</v>
      </c>
      <c r="H1646" s="80" t="s">
        <v>8159</v>
      </c>
      <c r="I1646" s="80" t="s">
        <v>8160</v>
      </c>
      <c r="J1646" s="80">
        <v>14</v>
      </c>
      <c r="K1646" s="80">
        <v>2</v>
      </c>
      <c r="L1646" s="80">
        <v>2019</v>
      </c>
      <c r="M1646" s="76">
        <f t="shared" si="25"/>
        <v>43510</v>
      </c>
      <c r="N1646" s="80" t="s">
        <v>1417</v>
      </c>
      <c r="O1646" s="80">
        <v>18</v>
      </c>
      <c r="P1646" s="82" t="s">
        <v>4506</v>
      </c>
      <c r="Q1646" s="82" t="s">
        <v>4456</v>
      </c>
      <c r="R1646" s="82" t="s">
        <v>4507</v>
      </c>
      <c r="S1646" s="82" t="s">
        <v>4508</v>
      </c>
      <c r="T1646" s="82" t="s">
        <v>4456</v>
      </c>
      <c r="U1646" s="82" t="s">
        <v>4457</v>
      </c>
      <c r="V1646" s="82" t="s">
        <v>4457</v>
      </c>
      <c r="W1646" s="82" t="s">
        <v>173</v>
      </c>
      <c r="X1646" s="82" t="s">
        <v>4516</v>
      </c>
      <c r="Y1646" s="82" t="s">
        <v>4456</v>
      </c>
      <c r="Z1646" s="80" t="str">
        <f>IF(OR(R:R="",S:S=""),"Missing",IF(OR(S:S="Both EC and Condoms",S:S="Condom",S:S="EC"),"Yes",IF(AND(R:R&lt;&gt;"0: No Method",R:R&lt;&gt;"6: EC",R:R&lt;&gt;"5: Condoms"),"Yes","No")))</f>
        <v>No</v>
      </c>
      <c r="AA16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46" s="80" t="str">
        <f>IF(W:W="Pregnant","Pregnant",IF(AND(Z:Z="No",AA:AA="Yes"),"Adopter",IF(Z:Z="Yes","Continuing User",IF(AND(Z:Z="No",AA:AA="No"),"Non-user","Missing"))))</f>
        <v>Adopter</v>
      </c>
      <c r="AC1646" s="80">
        <f>VLOOKUP(N1646,Registration!O:P,2,FALSE)</f>
        <v>18</v>
      </c>
    </row>
    <row r="1647" spans="1:29" s="80" customFormat="1" ht="23.1" customHeight="1">
      <c r="A1647" s="80" t="s">
        <v>1441</v>
      </c>
      <c r="B1647" s="80" t="s">
        <v>26</v>
      </c>
      <c r="C1647" s="80" t="s">
        <v>27</v>
      </c>
      <c r="D1647" s="82" t="s">
        <v>28</v>
      </c>
      <c r="E1647" s="80" t="s">
        <v>28</v>
      </c>
      <c r="F1647" s="80" t="s">
        <v>111</v>
      </c>
      <c r="G1647" s="80" t="s">
        <v>167</v>
      </c>
      <c r="H1647" s="80" t="s">
        <v>8159</v>
      </c>
      <c r="I1647" s="80" t="s">
        <v>8160</v>
      </c>
      <c r="J1647" s="80">
        <v>14</v>
      </c>
      <c r="K1647" s="80">
        <v>2</v>
      </c>
      <c r="L1647" s="80">
        <v>2019</v>
      </c>
      <c r="M1647" s="76">
        <f t="shared" si="25"/>
        <v>43510</v>
      </c>
      <c r="N1647" s="80" t="s">
        <v>1426</v>
      </c>
      <c r="O1647" s="80">
        <v>19</v>
      </c>
      <c r="P1647" s="82" t="s">
        <v>4506</v>
      </c>
      <c r="Q1647" s="82" t="s">
        <v>4456</v>
      </c>
      <c r="R1647" s="82" t="s">
        <v>4507</v>
      </c>
      <c r="S1647" s="82" t="s">
        <v>4508</v>
      </c>
      <c r="T1647" s="82" t="s">
        <v>4456</v>
      </c>
      <c r="U1647" s="82" t="s">
        <v>4457</v>
      </c>
      <c r="V1647" s="82" t="s">
        <v>4457</v>
      </c>
      <c r="W1647" s="82" t="s">
        <v>173</v>
      </c>
      <c r="X1647" s="82" t="s">
        <v>4514</v>
      </c>
      <c r="Y1647" s="82" t="s">
        <v>4457</v>
      </c>
      <c r="Z1647" s="80" t="str">
        <f>IF(OR(R:R="",S:S=""),"Missing",IF(OR(S:S="Both EC and Condoms",S:S="Condom",S:S="EC"),"Yes",IF(AND(R:R&lt;&gt;"0: No Method",R:R&lt;&gt;"6: EC",R:R&lt;&gt;"5: Condoms"),"Yes","No")))</f>
        <v>No</v>
      </c>
      <c r="AA16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47" s="80" t="str">
        <f>IF(W:W="Pregnant","Pregnant",IF(AND(Z:Z="No",AA:AA="Yes"),"Adopter",IF(Z:Z="Yes","Continuing User",IF(AND(Z:Z="No",AA:AA="No"),"Non-user","Missing"))))</f>
        <v>Adopter</v>
      </c>
      <c r="AC1647" s="80">
        <f>VLOOKUP(N1647,Registration!O:P,2,FALSE)</f>
        <v>19</v>
      </c>
    </row>
    <row r="1648" spans="1:29" s="80" customFormat="1" ht="23.1" customHeight="1">
      <c r="A1648" s="80" t="s">
        <v>1441</v>
      </c>
      <c r="B1648" s="80" t="s">
        <v>26</v>
      </c>
      <c r="C1648" s="80" t="s">
        <v>27</v>
      </c>
      <c r="D1648" s="82" t="s">
        <v>28</v>
      </c>
      <c r="E1648" s="80" t="s">
        <v>28</v>
      </c>
      <c r="F1648" s="80" t="s">
        <v>111</v>
      </c>
      <c r="G1648" s="80" t="s">
        <v>167</v>
      </c>
      <c r="H1648" s="80" t="s">
        <v>8159</v>
      </c>
      <c r="I1648" s="80" t="s">
        <v>8160</v>
      </c>
      <c r="J1648" s="80">
        <v>14</v>
      </c>
      <c r="K1648" s="80">
        <v>2</v>
      </c>
      <c r="L1648" s="80">
        <v>2019</v>
      </c>
      <c r="M1648" s="76">
        <f t="shared" si="25"/>
        <v>43510</v>
      </c>
      <c r="N1648" s="80" t="s">
        <v>1428</v>
      </c>
      <c r="O1648" s="80">
        <v>18</v>
      </c>
      <c r="P1648" s="82" t="s">
        <v>4506</v>
      </c>
      <c r="Q1648" s="82" t="s">
        <v>4456</v>
      </c>
      <c r="R1648" s="82" t="s">
        <v>4507</v>
      </c>
      <c r="S1648" s="82" t="s">
        <v>4508</v>
      </c>
      <c r="T1648" s="82" t="s">
        <v>4456</v>
      </c>
      <c r="U1648" s="82" t="s">
        <v>4457</v>
      </c>
      <c r="V1648" s="82" t="s">
        <v>4457</v>
      </c>
      <c r="W1648" s="82" t="s">
        <v>173</v>
      </c>
      <c r="X1648" s="82" t="s">
        <v>4522</v>
      </c>
      <c r="Y1648" s="82" t="s">
        <v>4457</v>
      </c>
      <c r="Z1648" s="80" t="str">
        <f>IF(OR(R:R="",S:S=""),"Missing",IF(OR(S:S="Both EC and Condoms",S:S="Condom",S:S="EC"),"Yes",IF(AND(R:R&lt;&gt;"0: No Method",R:R&lt;&gt;"6: EC",R:R&lt;&gt;"5: Condoms"),"Yes","No")))</f>
        <v>No</v>
      </c>
      <c r="AA16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48" s="80" t="str">
        <f>IF(W:W="Pregnant","Pregnant",IF(AND(Z:Z="No",AA:AA="Yes"),"Adopter",IF(Z:Z="Yes","Continuing User",IF(AND(Z:Z="No",AA:AA="No"),"Non-user","Missing"))))</f>
        <v>Adopter</v>
      </c>
      <c r="AC1648" s="80">
        <f>VLOOKUP(N1648,Registration!O:P,2,FALSE)</f>
        <v>18</v>
      </c>
    </row>
    <row r="1649" spans="1:29" s="80" customFormat="1" ht="23.1" customHeight="1">
      <c r="A1649" s="80" t="s">
        <v>1441</v>
      </c>
      <c r="B1649" s="80" t="s">
        <v>26</v>
      </c>
      <c r="C1649" s="80" t="s">
        <v>27</v>
      </c>
      <c r="D1649" s="82" t="s">
        <v>28</v>
      </c>
      <c r="E1649" s="80" t="s">
        <v>28</v>
      </c>
      <c r="F1649" s="80" t="s">
        <v>111</v>
      </c>
      <c r="G1649" s="80" t="s">
        <v>167</v>
      </c>
      <c r="H1649" s="80" t="s">
        <v>8159</v>
      </c>
      <c r="I1649" s="80" t="s">
        <v>8160</v>
      </c>
      <c r="J1649" s="80">
        <v>14</v>
      </c>
      <c r="K1649" s="80">
        <v>2</v>
      </c>
      <c r="L1649" s="80">
        <v>2019</v>
      </c>
      <c r="M1649" s="76">
        <f t="shared" si="25"/>
        <v>43510</v>
      </c>
      <c r="N1649" s="80" t="s">
        <v>1438</v>
      </c>
      <c r="O1649" s="80">
        <v>19</v>
      </c>
      <c r="P1649" s="82" t="s">
        <v>4506</v>
      </c>
      <c r="Q1649" s="82" t="s">
        <v>4456</v>
      </c>
      <c r="R1649" s="82" t="s">
        <v>4507</v>
      </c>
      <c r="S1649" s="82" t="s">
        <v>4508</v>
      </c>
      <c r="T1649" s="82" t="s">
        <v>4456</v>
      </c>
      <c r="U1649" s="82" t="s">
        <v>4457</v>
      </c>
      <c r="V1649" s="82" t="s">
        <v>4457</v>
      </c>
      <c r="W1649" s="82" t="s">
        <v>173</v>
      </c>
      <c r="X1649" s="82" t="s">
        <v>4515</v>
      </c>
      <c r="Y1649" s="82" t="s">
        <v>4457</v>
      </c>
      <c r="Z1649" s="80" t="str">
        <f>IF(OR(R:R="",S:S=""),"Missing",IF(OR(S:S="Both EC and Condoms",S:S="Condom",S:S="EC"),"Yes",IF(AND(R:R&lt;&gt;"0: No Method",R:R&lt;&gt;"6: EC",R:R&lt;&gt;"5: Condoms"),"Yes","No")))</f>
        <v>No</v>
      </c>
      <c r="AA16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49" s="80" t="str">
        <f>IF(W:W="Pregnant","Pregnant",IF(AND(Z:Z="No",AA:AA="Yes"),"Adopter",IF(Z:Z="Yes","Continuing User",IF(AND(Z:Z="No",AA:AA="No"),"Non-user","Missing"))))</f>
        <v>Adopter</v>
      </c>
      <c r="AC1649" s="80">
        <f>VLOOKUP(N1649,Registration!O:P,2,FALSE)</f>
        <v>19</v>
      </c>
    </row>
    <row r="1650" spans="1:29" s="80" customFormat="1" ht="23.1" customHeight="1">
      <c r="A1650" s="80" t="s">
        <v>1441</v>
      </c>
      <c r="B1650" s="80" t="s">
        <v>26</v>
      </c>
      <c r="C1650" s="80" t="s">
        <v>27</v>
      </c>
      <c r="D1650" s="82" t="s">
        <v>28</v>
      </c>
      <c r="E1650" s="80" t="s">
        <v>28</v>
      </c>
      <c r="F1650" s="80" t="s">
        <v>111</v>
      </c>
      <c r="G1650" s="80" t="s">
        <v>167</v>
      </c>
      <c r="H1650" s="80" t="s">
        <v>8159</v>
      </c>
      <c r="I1650" s="80" t="s">
        <v>8160</v>
      </c>
      <c r="J1650" s="80">
        <v>14</v>
      </c>
      <c r="K1650" s="80">
        <v>2</v>
      </c>
      <c r="L1650" s="80">
        <v>2019</v>
      </c>
      <c r="M1650" s="76">
        <f t="shared" si="25"/>
        <v>43510</v>
      </c>
      <c r="N1650" s="80" t="s">
        <v>1056</v>
      </c>
      <c r="O1650" s="80">
        <v>19</v>
      </c>
      <c r="P1650" s="82" t="s">
        <v>4506</v>
      </c>
      <c r="Q1650" s="82" t="s">
        <v>4456</v>
      </c>
      <c r="R1650" s="82" t="s">
        <v>4507</v>
      </c>
      <c r="S1650" s="82" t="s">
        <v>4508</v>
      </c>
      <c r="T1650" s="82" t="s">
        <v>4456</v>
      </c>
      <c r="U1650" s="82" t="s">
        <v>4457</v>
      </c>
      <c r="V1650" s="82" t="s">
        <v>4457</v>
      </c>
      <c r="W1650" s="82" t="s">
        <v>173</v>
      </c>
      <c r="X1650" s="82" t="s">
        <v>4521</v>
      </c>
      <c r="Y1650" s="82" t="s">
        <v>4456</v>
      </c>
      <c r="Z1650" s="80" t="str">
        <f>IF(OR(R:R="",S:S=""),"Missing",IF(OR(S:S="Both EC and Condoms",S:S="Condom",S:S="EC"),"Yes",IF(AND(R:R&lt;&gt;"0: No Method",R:R&lt;&gt;"6: EC",R:R&lt;&gt;"5: Condoms"),"Yes","No")))</f>
        <v>No</v>
      </c>
      <c r="AA16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50" s="80" t="str">
        <f>IF(W:W="Pregnant","Pregnant",IF(AND(Z:Z="No",AA:AA="Yes"),"Adopter",IF(Z:Z="Yes","Continuing User",IF(AND(Z:Z="No",AA:AA="No"),"Non-user","Missing"))))</f>
        <v>Adopter</v>
      </c>
      <c r="AC1650" s="80">
        <f>VLOOKUP(N1650,Registration!O:P,2,FALSE)</f>
        <v>17</v>
      </c>
    </row>
    <row r="1651" spans="1:29" s="80" customFormat="1" ht="23.1" customHeight="1">
      <c r="A1651" s="80" t="s">
        <v>1441</v>
      </c>
      <c r="B1651" s="80" t="s">
        <v>26</v>
      </c>
      <c r="C1651" s="80" t="s">
        <v>27</v>
      </c>
      <c r="D1651" s="82" t="s">
        <v>28</v>
      </c>
      <c r="E1651" s="80" t="s">
        <v>28</v>
      </c>
      <c r="F1651" s="80" t="s">
        <v>111</v>
      </c>
      <c r="G1651" s="80" t="s">
        <v>167</v>
      </c>
      <c r="H1651" s="80" t="s">
        <v>8159</v>
      </c>
      <c r="I1651" s="80" t="s">
        <v>8160</v>
      </c>
      <c r="J1651" s="80">
        <v>14</v>
      </c>
      <c r="K1651" s="80">
        <v>2</v>
      </c>
      <c r="L1651" s="80">
        <v>2019</v>
      </c>
      <c r="M1651" s="76">
        <f t="shared" si="25"/>
        <v>43510</v>
      </c>
      <c r="N1651" s="80" t="s">
        <v>1440</v>
      </c>
      <c r="O1651" s="80">
        <v>19</v>
      </c>
      <c r="P1651" s="82" t="s">
        <v>4506</v>
      </c>
      <c r="Q1651" s="82" t="s">
        <v>4456</v>
      </c>
      <c r="R1651" s="82" t="s">
        <v>4507</v>
      </c>
      <c r="S1651" s="82" t="s">
        <v>4508</v>
      </c>
      <c r="T1651" s="82" t="s">
        <v>4456</v>
      </c>
      <c r="U1651" s="82" t="s">
        <v>4457</v>
      </c>
      <c r="V1651" s="82" t="s">
        <v>4457</v>
      </c>
      <c r="W1651" s="82" t="s">
        <v>173</v>
      </c>
      <c r="X1651" s="80" t="s">
        <v>4518</v>
      </c>
      <c r="Y1651" s="82" t="s">
        <v>4457</v>
      </c>
      <c r="Z1651" s="80" t="str">
        <f>IF(OR(R:R="",S:S=""),"Missing",IF(OR(S:S="Both EC and Condoms",S:S="Condom",S:S="EC"),"Yes",IF(AND(R:R&lt;&gt;"0: No Method",R:R&lt;&gt;"6: EC",R:R&lt;&gt;"5: Condoms"),"Yes","No")))</f>
        <v>No</v>
      </c>
      <c r="AA16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51" s="80" t="str">
        <f>IF(W:W="Pregnant","Pregnant",IF(AND(Z:Z="No",AA:AA="Yes"),"Adopter",IF(Z:Z="Yes","Continuing User",IF(AND(Z:Z="No",AA:AA="No"),"Non-user","Missing"))))</f>
        <v>Adopter</v>
      </c>
      <c r="AC1651" s="80">
        <f>VLOOKUP(N1651,Registration!O:P,2,FALSE)</f>
        <v>19</v>
      </c>
    </row>
    <row r="1652" spans="1:29" s="80" customFormat="1" ht="23.1" customHeight="1">
      <c r="A1652" s="80" t="s">
        <v>1441</v>
      </c>
      <c r="B1652" s="80" t="s">
        <v>26</v>
      </c>
      <c r="C1652" s="80" t="s">
        <v>27</v>
      </c>
      <c r="D1652" s="82" t="s">
        <v>28</v>
      </c>
      <c r="E1652" s="80" t="s">
        <v>28</v>
      </c>
      <c r="F1652" s="80" t="s">
        <v>111</v>
      </c>
      <c r="G1652" s="80" t="s">
        <v>167</v>
      </c>
      <c r="H1652" s="80" t="s">
        <v>8159</v>
      </c>
      <c r="I1652" s="80" t="s">
        <v>8160</v>
      </c>
      <c r="J1652" s="80">
        <v>14</v>
      </c>
      <c r="K1652" s="80">
        <v>2</v>
      </c>
      <c r="L1652" s="80">
        <v>2019</v>
      </c>
      <c r="M1652" s="76">
        <f t="shared" si="25"/>
        <v>43510</v>
      </c>
      <c r="N1652" s="80" t="s">
        <v>1450</v>
      </c>
      <c r="O1652" s="80">
        <v>19</v>
      </c>
      <c r="P1652" s="82" t="s">
        <v>4506</v>
      </c>
      <c r="Q1652" s="82" t="s">
        <v>4456</v>
      </c>
      <c r="R1652" s="82" t="s">
        <v>4507</v>
      </c>
      <c r="S1652" s="82" t="s">
        <v>4508</v>
      </c>
      <c r="T1652" s="82" t="s">
        <v>4456</v>
      </c>
      <c r="U1652" s="82" t="s">
        <v>4457</v>
      </c>
      <c r="V1652" s="82" t="s">
        <v>4457</v>
      </c>
      <c r="W1652" s="82" t="s">
        <v>173</v>
      </c>
      <c r="X1652" s="82" t="s">
        <v>4517</v>
      </c>
      <c r="Y1652" s="82" t="s">
        <v>4457</v>
      </c>
      <c r="Z1652" s="80" t="str">
        <f>IF(OR(R:R="",S:S=""),"Missing",IF(OR(S:S="Both EC and Condoms",S:S="Condom",S:S="EC"),"Yes",IF(AND(R:R&lt;&gt;"0: No Method",R:R&lt;&gt;"6: EC",R:R&lt;&gt;"5: Condoms"),"Yes","No")))</f>
        <v>No</v>
      </c>
      <c r="AA16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52" s="80" t="str">
        <f>IF(W:W="Pregnant","Pregnant",IF(AND(Z:Z="No",AA:AA="Yes"),"Adopter",IF(Z:Z="Yes","Continuing User",IF(AND(Z:Z="No",AA:AA="No"),"Non-user","Missing"))))</f>
        <v>Adopter</v>
      </c>
      <c r="AC1652" s="80">
        <f>VLOOKUP(N1652,Registration!O:P,2,FALSE)</f>
        <v>19</v>
      </c>
    </row>
    <row r="1653" spans="1:29" s="80" customFormat="1" ht="23.1" customHeight="1">
      <c r="A1653" s="80" t="s">
        <v>1441</v>
      </c>
      <c r="B1653" s="80" t="s">
        <v>26</v>
      </c>
      <c r="C1653" s="80" t="s">
        <v>27</v>
      </c>
      <c r="D1653" s="82" t="s">
        <v>28</v>
      </c>
      <c r="E1653" s="80" t="s">
        <v>28</v>
      </c>
      <c r="F1653" s="80" t="s">
        <v>111</v>
      </c>
      <c r="G1653" s="80" t="s">
        <v>167</v>
      </c>
      <c r="H1653" s="80" t="s">
        <v>8159</v>
      </c>
      <c r="I1653" s="80" t="s">
        <v>8160</v>
      </c>
      <c r="J1653" s="80">
        <v>14</v>
      </c>
      <c r="K1653" s="80">
        <v>2</v>
      </c>
      <c r="L1653" s="80">
        <v>2019</v>
      </c>
      <c r="M1653" s="76">
        <f t="shared" si="25"/>
        <v>43510</v>
      </c>
      <c r="N1653" s="80" t="s">
        <v>760</v>
      </c>
      <c r="O1653" s="80">
        <v>19</v>
      </c>
      <c r="P1653" s="82" t="s">
        <v>4506</v>
      </c>
      <c r="Q1653" s="82" t="s">
        <v>4456</v>
      </c>
      <c r="R1653" s="82" t="s">
        <v>4507</v>
      </c>
      <c r="S1653" s="82" t="s">
        <v>4508</v>
      </c>
      <c r="T1653" s="82" t="s">
        <v>4456</v>
      </c>
      <c r="U1653" s="82" t="s">
        <v>4457</v>
      </c>
      <c r="V1653" s="82" t="s">
        <v>4457</v>
      </c>
      <c r="W1653" s="82" t="s">
        <v>173</v>
      </c>
      <c r="X1653" s="80" t="s">
        <v>4518</v>
      </c>
      <c r="Y1653" s="82" t="s">
        <v>4457</v>
      </c>
      <c r="Z1653" s="80" t="str">
        <f>IF(OR(R:R="",S:S=""),"Missing",IF(OR(S:S="Both EC and Condoms",S:S="Condom",S:S="EC"),"Yes",IF(AND(R:R&lt;&gt;"0: No Method",R:R&lt;&gt;"6: EC",R:R&lt;&gt;"5: Condoms"),"Yes","No")))</f>
        <v>No</v>
      </c>
      <c r="AA16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53" s="80" t="str">
        <f>IF(W:W="Pregnant","Pregnant",IF(AND(Z:Z="No",AA:AA="Yes"),"Adopter",IF(Z:Z="Yes","Continuing User",IF(AND(Z:Z="No",AA:AA="No"),"Non-user","Missing"))))</f>
        <v>Adopter</v>
      </c>
      <c r="AC1653" s="80">
        <f>VLOOKUP(N1653,Registration!O:P,2,FALSE)</f>
        <v>17</v>
      </c>
    </row>
    <row r="1654" spans="1:29" s="80" customFormat="1" ht="23.1" customHeight="1">
      <c r="A1654" s="80" t="s">
        <v>1441</v>
      </c>
      <c r="B1654" s="80" t="s">
        <v>26</v>
      </c>
      <c r="C1654" s="80" t="s">
        <v>27</v>
      </c>
      <c r="D1654" s="82" t="s">
        <v>28</v>
      </c>
      <c r="E1654" s="80" t="s">
        <v>28</v>
      </c>
      <c r="F1654" s="80" t="s">
        <v>111</v>
      </c>
      <c r="G1654" s="80" t="s">
        <v>167</v>
      </c>
      <c r="H1654" s="80" t="s">
        <v>8159</v>
      </c>
      <c r="I1654" s="80" t="s">
        <v>8160</v>
      </c>
      <c r="J1654" s="80">
        <v>14</v>
      </c>
      <c r="K1654" s="80">
        <v>2</v>
      </c>
      <c r="L1654" s="80">
        <v>2019</v>
      </c>
      <c r="M1654" s="76">
        <f t="shared" si="25"/>
        <v>43510</v>
      </c>
      <c r="N1654" s="80" t="s">
        <v>1454</v>
      </c>
      <c r="O1654" s="80">
        <v>18</v>
      </c>
      <c r="P1654" s="82" t="s">
        <v>4506</v>
      </c>
      <c r="Q1654" s="82" t="s">
        <v>4456</v>
      </c>
      <c r="R1654" s="82" t="s">
        <v>4507</v>
      </c>
      <c r="S1654" s="82" t="s">
        <v>4508</v>
      </c>
      <c r="T1654" s="82" t="s">
        <v>4456</v>
      </c>
      <c r="U1654" s="82" t="s">
        <v>4457</v>
      </c>
      <c r="V1654" s="82" t="s">
        <v>4457</v>
      </c>
      <c r="W1654" s="82" t="s">
        <v>173</v>
      </c>
      <c r="X1654" s="82" t="s">
        <v>4517</v>
      </c>
      <c r="Y1654" s="82" t="s">
        <v>4457</v>
      </c>
      <c r="Z1654" s="80" t="str">
        <f>IF(OR(R:R="",S:S=""),"Missing",IF(OR(S:S="Both EC and Condoms",S:S="Condom",S:S="EC"),"Yes",IF(AND(R:R&lt;&gt;"0: No Method",R:R&lt;&gt;"6: EC",R:R&lt;&gt;"5: Condoms"),"Yes","No")))</f>
        <v>No</v>
      </c>
      <c r="AA16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54" s="80" t="str">
        <f>IF(W:W="Pregnant","Pregnant",IF(AND(Z:Z="No",AA:AA="Yes"),"Adopter",IF(Z:Z="Yes","Continuing User",IF(AND(Z:Z="No",AA:AA="No"),"Non-user","Missing"))))</f>
        <v>Adopter</v>
      </c>
      <c r="AC1654" s="80">
        <f>VLOOKUP(N1654,Registration!O:P,2,FALSE)</f>
        <v>18</v>
      </c>
    </row>
    <row r="1655" spans="1:29" s="80" customFormat="1" ht="23.1" customHeight="1">
      <c r="A1655" s="80" t="s">
        <v>1441</v>
      </c>
      <c r="B1655" s="80" t="s">
        <v>26</v>
      </c>
      <c r="C1655" s="80" t="s">
        <v>27</v>
      </c>
      <c r="D1655" s="82" t="s">
        <v>28</v>
      </c>
      <c r="E1655" s="80" t="s">
        <v>28</v>
      </c>
      <c r="F1655" s="80" t="s">
        <v>111</v>
      </c>
      <c r="G1655" s="80" t="s">
        <v>8153</v>
      </c>
      <c r="H1655" s="80" t="s">
        <v>8157</v>
      </c>
      <c r="I1655" s="82" t="s">
        <v>8156</v>
      </c>
      <c r="J1655" s="80">
        <v>15</v>
      </c>
      <c r="K1655" s="80">
        <v>2</v>
      </c>
      <c r="L1655" s="80">
        <v>2019</v>
      </c>
      <c r="M1655" s="76">
        <f t="shared" si="25"/>
        <v>43511</v>
      </c>
      <c r="N1655" s="80" t="s">
        <v>3621</v>
      </c>
      <c r="O1655" s="80">
        <v>17</v>
      </c>
      <c r="P1655" s="82" t="s">
        <v>4506</v>
      </c>
      <c r="Q1655" s="82" t="s">
        <v>4456</v>
      </c>
      <c r="R1655" s="82" t="s">
        <v>4507</v>
      </c>
      <c r="S1655" s="82" t="s">
        <v>4508</v>
      </c>
      <c r="T1655" s="82" t="s">
        <v>4456</v>
      </c>
      <c r="U1655" s="82" t="s">
        <v>4457</v>
      </c>
      <c r="V1655" s="82" t="s">
        <v>4457</v>
      </c>
      <c r="W1655" s="82" t="s">
        <v>173</v>
      </c>
      <c r="X1655" s="80" t="s">
        <v>4518</v>
      </c>
      <c r="Y1655" s="82" t="s">
        <v>4457</v>
      </c>
      <c r="Z1655" s="80" t="str">
        <f>IF(OR(R:R="",S:S=""),"Missing",IF(OR(S:S="Both EC and Condoms",S:S="Condom",S:S="EC"),"Yes",IF(AND(R:R&lt;&gt;"0: No Method",R:R&lt;&gt;"6: EC",R:R&lt;&gt;"5: Condoms"),"Yes","No")))</f>
        <v>No</v>
      </c>
      <c r="AA16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55" s="80" t="str">
        <f>IF(W:W="Pregnant","Pregnant",IF(AND(Z:Z="No",AA:AA="Yes"),"Adopter",IF(Z:Z="Yes","Continuing User",IF(AND(Z:Z="No",AA:AA="No"),"Non-user","Missing"))))</f>
        <v>Adopter</v>
      </c>
      <c r="AC1655" s="80">
        <f>VLOOKUP(N1655,Registration!O:P,2,FALSE)</f>
        <v>17</v>
      </c>
    </row>
    <row r="1656" spans="1:29" s="80" customFormat="1" ht="23.1" customHeight="1">
      <c r="A1656" s="80" t="s">
        <v>1441</v>
      </c>
      <c r="B1656" s="80" t="s">
        <v>26</v>
      </c>
      <c r="C1656" s="80" t="s">
        <v>27</v>
      </c>
      <c r="D1656" s="82" t="s">
        <v>28</v>
      </c>
      <c r="E1656" s="80" t="s">
        <v>28</v>
      </c>
      <c r="F1656" s="80" t="s">
        <v>111</v>
      </c>
      <c r="G1656" s="80" t="s">
        <v>167</v>
      </c>
      <c r="H1656" s="80" t="s">
        <v>8159</v>
      </c>
      <c r="I1656" s="82" t="s">
        <v>8161</v>
      </c>
      <c r="J1656" s="80">
        <v>15</v>
      </c>
      <c r="K1656" s="80">
        <v>2</v>
      </c>
      <c r="L1656" s="80">
        <v>2019</v>
      </c>
      <c r="M1656" s="76">
        <f t="shared" si="25"/>
        <v>43511</v>
      </c>
      <c r="N1656" s="80" t="s">
        <v>446</v>
      </c>
      <c r="O1656" s="80">
        <v>18</v>
      </c>
      <c r="P1656" s="82" t="s">
        <v>4506</v>
      </c>
      <c r="Q1656" s="82" t="s">
        <v>4456</v>
      </c>
      <c r="R1656" s="82" t="s">
        <v>4507</v>
      </c>
      <c r="S1656" s="82" t="s">
        <v>4508</v>
      </c>
      <c r="T1656" s="82" t="s">
        <v>4456</v>
      </c>
      <c r="U1656" s="82" t="s">
        <v>4457</v>
      </c>
      <c r="V1656" s="82" t="s">
        <v>4457</v>
      </c>
      <c r="W1656" s="82" t="s">
        <v>173</v>
      </c>
      <c r="X1656" s="82" t="s">
        <v>4521</v>
      </c>
      <c r="Y1656" s="82" t="s">
        <v>4456</v>
      </c>
      <c r="Z1656" s="80" t="str">
        <f>IF(OR(R:R="",S:S=""),"Missing",IF(OR(S:S="Both EC and Condoms",S:S="Condom",S:S="EC"),"Yes",IF(AND(R:R&lt;&gt;"0: No Method",R:R&lt;&gt;"6: EC",R:R&lt;&gt;"5: Condoms"),"Yes","No")))</f>
        <v>No</v>
      </c>
      <c r="AA16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56" s="80" t="str">
        <f>IF(W:W="Pregnant","Pregnant",IF(AND(Z:Z="No",AA:AA="Yes"),"Adopter",IF(Z:Z="Yes","Continuing User",IF(AND(Z:Z="No",AA:AA="No"),"Non-user","Missing"))))</f>
        <v>Adopter</v>
      </c>
      <c r="AC1656" s="80">
        <f>VLOOKUP(N1656,Registration!O:P,2,FALSE)</f>
        <v>16</v>
      </c>
    </row>
    <row r="1657" spans="1:29" s="80" customFormat="1" ht="23.1" customHeight="1">
      <c r="A1657" s="80" t="s">
        <v>1441</v>
      </c>
      <c r="B1657" s="80" t="s">
        <v>26</v>
      </c>
      <c r="C1657" s="80" t="s">
        <v>27</v>
      </c>
      <c r="D1657" s="82" t="s">
        <v>28</v>
      </c>
      <c r="E1657" s="80" t="s">
        <v>28</v>
      </c>
      <c r="F1657" s="80" t="s">
        <v>111</v>
      </c>
      <c r="G1657" s="80" t="s">
        <v>167</v>
      </c>
      <c r="H1657" s="80" t="s">
        <v>8159</v>
      </c>
      <c r="I1657" s="82" t="s">
        <v>8161</v>
      </c>
      <c r="J1657" s="80">
        <v>15</v>
      </c>
      <c r="K1657" s="80">
        <v>2</v>
      </c>
      <c r="L1657" s="80">
        <v>2019</v>
      </c>
      <c r="M1657" s="76">
        <f t="shared" si="25"/>
        <v>43511</v>
      </c>
      <c r="N1657" s="80" t="s">
        <v>1457</v>
      </c>
      <c r="O1657" s="80">
        <v>19</v>
      </c>
      <c r="P1657" s="82" t="s">
        <v>4506</v>
      </c>
      <c r="Q1657" s="82" t="s">
        <v>4456</v>
      </c>
      <c r="R1657" s="82" t="s">
        <v>4507</v>
      </c>
      <c r="S1657" s="82" t="s">
        <v>4508</v>
      </c>
      <c r="T1657" s="82" t="s">
        <v>4457</v>
      </c>
      <c r="U1657" s="82" t="s">
        <v>4457</v>
      </c>
      <c r="V1657" s="82" t="s">
        <v>4457</v>
      </c>
      <c r="W1657" s="82" t="s">
        <v>1118</v>
      </c>
      <c r="X1657" s="82" t="s">
        <v>4507</v>
      </c>
      <c r="Y1657" s="82" t="s">
        <v>4457</v>
      </c>
      <c r="Z1657" s="80" t="str">
        <f>IF(OR(R:R="",S:S=""),"Missing",IF(OR(S:S="Both EC and Condoms",S:S="Condom",S:S="EC"),"Yes",IF(AND(R:R&lt;&gt;"0: No Method",R:R&lt;&gt;"6: EC",R:R&lt;&gt;"5: Condoms"),"Yes","No")))</f>
        <v>No</v>
      </c>
      <c r="AA16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657" s="80" t="str">
        <f>IF(W:W="Pregnant","Pregnant",IF(AND(Z:Z="No",AA:AA="Yes"),"Adopter",IF(Z:Z="Yes","Continuing User",IF(AND(Z:Z="No",AA:AA="No"),"Non-user","Missing"))))</f>
        <v>Pregnant</v>
      </c>
      <c r="AC1657" s="80">
        <f>VLOOKUP(N1657,Registration!O:P,2,FALSE)</f>
        <v>19</v>
      </c>
    </row>
    <row r="1658" spans="1:29" s="80" customFormat="1" ht="23.1" customHeight="1">
      <c r="A1658" s="80" t="s">
        <v>1441</v>
      </c>
      <c r="B1658" s="80" t="s">
        <v>26</v>
      </c>
      <c r="C1658" s="80" t="s">
        <v>27</v>
      </c>
      <c r="D1658" s="82" t="s">
        <v>28</v>
      </c>
      <c r="E1658" s="80" t="s">
        <v>28</v>
      </c>
      <c r="F1658" s="80" t="s">
        <v>111</v>
      </c>
      <c r="G1658" s="80" t="s">
        <v>167</v>
      </c>
      <c r="H1658" s="80" t="s">
        <v>8159</v>
      </c>
      <c r="I1658" s="82" t="s">
        <v>8161</v>
      </c>
      <c r="J1658" s="80">
        <v>15</v>
      </c>
      <c r="K1658" s="80">
        <v>2</v>
      </c>
      <c r="L1658" s="80">
        <v>2019</v>
      </c>
      <c r="M1658" s="76">
        <f t="shared" si="25"/>
        <v>43511</v>
      </c>
      <c r="N1658" s="80" t="s">
        <v>1459</v>
      </c>
      <c r="O1658" s="80">
        <v>18</v>
      </c>
      <c r="P1658" s="82" t="s">
        <v>4506</v>
      </c>
      <c r="Q1658" s="82" t="s">
        <v>4456</v>
      </c>
      <c r="R1658" s="82" t="s">
        <v>4507</v>
      </c>
      <c r="S1658" s="82" t="s">
        <v>4508</v>
      </c>
      <c r="T1658" s="82" t="s">
        <v>4456</v>
      </c>
      <c r="U1658" s="82" t="s">
        <v>4457</v>
      </c>
      <c r="V1658" s="82" t="s">
        <v>4457</v>
      </c>
      <c r="W1658" s="82" t="s">
        <v>173</v>
      </c>
      <c r="X1658" s="80" t="s">
        <v>4518</v>
      </c>
      <c r="Y1658" s="82" t="s">
        <v>4457</v>
      </c>
      <c r="Z1658" s="80" t="str">
        <f>IF(OR(R:R="",S:S=""),"Missing",IF(OR(S:S="Both EC and Condoms",S:S="Condom",S:S="EC"),"Yes",IF(AND(R:R&lt;&gt;"0: No Method",R:R&lt;&gt;"6: EC",R:R&lt;&gt;"5: Condoms"),"Yes","No")))</f>
        <v>No</v>
      </c>
      <c r="AA16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58" s="80" t="str">
        <f>IF(W:W="Pregnant","Pregnant",IF(AND(Z:Z="No",AA:AA="Yes"),"Adopter",IF(Z:Z="Yes","Continuing User",IF(AND(Z:Z="No",AA:AA="No"),"Non-user","Missing"))))</f>
        <v>Adopter</v>
      </c>
      <c r="AC1658" s="80">
        <f>VLOOKUP(N1658,Registration!O:P,2,FALSE)</f>
        <v>18</v>
      </c>
    </row>
    <row r="1659" spans="1:29" s="80" customFormat="1" ht="23.1" customHeight="1">
      <c r="A1659" s="80" t="s">
        <v>1441</v>
      </c>
      <c r="B1659" s="80" t="s">
        <v>26</v>
      </c>
      <c r="C1659" s="80" t="s">
        <v>27</v>
      </c>
      <c r="D1659" s="82" t="s">
        <v>28</v>
      </c>
      <c r="E1659" s="80" t="s">
        <v>28</v>
      </c>
      <c r="F1659" s="80" t="s">
        <v>111</v>
      </c>
      <c r="G1659" s="80" t="s">
        <v>167</v>
      </c>
      <c r="H1659" s="80" t="s">
        <v>8159</v>
      </c>
      <c r="I1659" s="82" t="s">
        <v>8161</v>
      </c>
      <c r="J1659" s="80">
        <v>15</v>
      </c>
      <c r="K1659" s="80">
        <v>2</v>
      </c>
      <c r="L1659" s="80">
        <v>2019</v>
      </c>
      <c r="M1659" s="76">
        <f t="shared" si="25"/>
        <v>43511</v>
      </c>
      <c r="N1659" s="80" t="s">
        <v>1461</v>
      </c>
      <c r="O1659" s="80">
        <v>19</v>
      </c>
      <c r="P1659" s="82" t="s">
        <v>4506</v>
      </c>
      <c r="Q1659" s="82" t="s">
        <v>4456</v>
      </c>
      <c r="R1659" s="82" t="s">
        <v>4507</v>
      </c>
      <c r="S1659" s="82" t="s">
        <v>4508</v>
      </c>
      <c r="T1659" s="82" t="s">
        <v>4457</v>
      </c>
      <c r="U1659" s="82" t="s">
        <v>4457</v>
      </c>
      <c r="V1659" s="82" t="s">
        <v>4457</v>
      </c>
      <c r="W1659" s="82" t="s">
        <v>173</v>
      </c>
      <c r="X1659" s="82" t="s">
        <v>4514</v>
      </c>
      <c r="Y1659" s="82" t="s">
        <v>4457</v>
      </c>
      <c r="Z1659" s="80" t="str">
        <f>IF(OR(R:R="",S:S=""),"Missing",IF(OR(S:S="Both EC and Condoms",S:S="Condom",S:S="EC"),"Yes",IF(AND(R:R&lt;&gt;"0: No Method",R:R&lt;&gt;"6: EC",R:R&lt;&gt;"5: Condoms"),"Yes","No")))</f>
        <v>No</v>
      </c>
      <c r="AA16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59" s="80" t="str">
        <f>IF(W:W="Pregnant","Pregnant",IF(AND(Z:Z="No",AA:AA="Yes"),"Adopter",IF(Z:Z="Yes","Continuing User",IF(AND(Z:Z="No",AA:AA="No"),"Non-user","Missing"))))</f>
        <v>Adopter</v>
      </c>
      <c r="AC1659" s="80">
        <f>VLOOKUP(N1659,Registration!O:P,2,FALSE)</f>
        <v>19</v>
      </c>
    </row>
    <row r="1660" spans="1:29" s="80" customFormat="1" ht="23.1" customHeight="1">
      <c r="A1660" s="80" t="s">
        <v>1441</v>
      </c>
      <c r="B1660" s="80" t="s">
        <v>26</v>
      </c>
      <c r="C1660" s="80" t="s">
        <v>27</v>
      </c>
      <c r="D1660" s="82" t="s">
        <v>28</v>
      </c>
      <c r="E1660" s="80" t="s">
        <v>28</v>
      </c>
      <c r="F1660" s="80" t="s">
        <v>111</v>
      </c>
      <c r="G1660" s="80" t="s">
        <v>167</v>
      </c>
      <c r="H1660" s="80" t="s">
        <v>8159</v>
      </c>
      <c r="I1660" s="82" t="s">
        <v>8161</v>
      </c>
      <c r="J1660" s="80">
        <v>15</v>
      </c>
      <c r="K1660" s="80">
        <v>2</v>
      </c>
      <c r="L1660" s="80">
        <v>2019</v>
      </c>
      <c r="M1660" s="76">
        <f t="shared" si="25"/>
        <v>43511</v>
      </c>
      <c r="N1660" s="80" t="s">
        <v>1463</v>
      </c>
      <c r="O1660" s="80">
        <v>18</v>
      </c>
      <c r="P1660" s="82" t="s">
        <v>4506</v>
      </c>
      <c r="Q1660" s="82" t="s">
        <v>4456</v>
      </c>
      <c r="R1660" s="82" t="s">
        <v>4507</v>
      </c>
      <c r="S1660" s="82" t="s">
        <v>4508</v>
      </c>
      <c r="T1660" s="82" t="s">
        <v>4456</v>
      </c>
      <c r="U1660" s="82" t="s">
        <v>4457</v>
      </c>
      <c r="V1660" s="82" t="s">
        <v>4457</v>
      </c>
      <c r="W1660" s="82" t="s">
        <v>173</v>
      </c>
      <c r="X1660" s="82" t="s">
        <v>4522</v>
      </c>
      <c r="Y1660" s="82" t="s">
        <v>4457</v>
      </c>
      <c r="Z1660" s="80" t="str">
        <f>IF(OR(R:R="",S:S=""),"Missing",IF(OR(S:S="Both EC and Condoms",S:S="Condom",S:S="EC"),"Yes",IF(AND(R:R&lt;&gt;"0: No Method",R:R&lt;&gt;"6: EC",R:R&lt;&gt;"5: Condoms"),"Yes","No")))</f>
        <v>No</v>
      </c>
      <c r="AA16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0" s="80" t="str">
        <f>IF(W:W="Pregnant","Pregnant",IF(AND(Z:Z="No",AA:AA="Yes"),"Adopter",IF(Z:Z="Yes","Continuing User",IF(AND(Z:Z="No",AA:AA="No"),"Non-user","Missing"))))</f>
        <v>Adopter</v>
      </c>
      <c r="AC1660" s="80">
        <f>VLOOKUP(N1660,Registration!O:P,2,FALSE)</f>
        <v>18</v>
      </c>
    </row>
    <row r="1661" spans="1:29" s="80" customFormat="1" ht="23.1" customHeight="1">
      <c r="A1661" s="80" t="s">
        <v>1441</v>
      </c>
      <c r="B1661" s="80" t="s">
        <v>26</v>
      </c>
      <c r="C1661" s="80" t="s">
        <v>27</v>
      </c>
      <c r="D1661" s="82" t="s">
        <v>28</v>
      </c>
      <c r="E1661" s="80" t="s">
        <v>28</v>
      </c>
      <c r="F1661" s="80" t="s">
        <v>111</v>
      </c>
      <c r="G1661" s="80" t="s">
        <v>167</v>
      </c>
      <c r="H1661" s="80" t="s">
        <v>8159</v>
      </c>
      <c r="I1661" s="82" t="s">
        <v>8161</v>
      </c>
      <c r="J1661" s="80">
        <v>15</v>
      </c>
      <c r="K1661" s="80">
        <v>2</v>
      </c>
      <c r="L1661" s="80">
        <v>2019</v>
      </c>
      <c r="M1661" s="76">
        <f t="shared" si="25"/>
        <v>43511</v>
      </c>
      <c r="N1661" s="80" t="s">
        <v>1465</v>
      </c>
      <c r="O1661" s="80">
        <v>17</v>
      </c>
      <c r="P1661" s="82" t="s">
        <v>4506</v>
      </c>
      <c r="Q1661" s="82" t="s">
        <v>4456</v>
      </c>
      <c r="R1661" s="82" t="s">
        <v>4507</v>
      </c>
      <c r="S1661" s="82" t="s">
        <v>4508</v>
      </c>
      <c r="T1661" s="82" t="s">
        <v>4457</v>
      </c>
      <c r="U1661" s="82" t="s">
        <v>4457</v>
      </c>
      <c r="V1661" s="82" t="s">
        <v>4457</v>
      </c>
      <c r="W1661" s="82" t="s">
        <v>173</v>
      </c>
      <c r="X1661" s="80" t="s">
        <v>4518</v>
      </c>
      <c r="Y1661" s="82" t="s">
        <v>4457</v>
      </c>
      <c r="Z1661" s="80" t="str">
        <f>IF(OR(R:R="",S:S=""),"Missing",IF(OR(S:S="Both EC and Condoms",S:S="Condom",S:S="EC"),"Yes",IF(AND(R:R&lt;&gt;"0: No Method",R:R&lt;&gt;"6: EC",R:R&lt;&gt;"5: Condoms"),"Yes","No")))</f>
        <v>No</v>
      </c>
      <c r="AA16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1" s="80" t="str">
        <f>IF(W:W="Pregnant","Pregnant",IF(AND(Z:Z="No",AA:AA="Yes"),"Adopter",IF(Z:Z="Yes","Continuing User",IF(AND(Z:Z="No",AA:AA="No"),"Non-user","Missing"))))</f>
        <v>Adopter</v>
      </c>
      <c r="AC1661" s="80">
        <f>VLOOKUP(N1661,Registration!O:P,2,FALSE)</f>
        <v>17</v>
      </c>
    </row>
    <row r="1662" spans="1:29" s="80" customFormat="1" ht="23.1" customHeight="1">
      <c r="A1662" s="80" t="s">
        <v>1441</v>
      </c>
      <c r="B1662" s="80" t="s">
        <v>26</v>
      </c>
      <c r="C1662" s="80" t="s">
        <v>27</v>
      </c>
      <c r="D1662" s="82" t="s">
        <v>28</v>
      </c>
      <c r="E1662" s="80" t="s">
        <v>28</v>
      </c>
      <c r="F1662" s="80" t="s">
        <v>111</v>
      </c>
      <c r="G1662" s="80" t="s">
        <v>167</v>
      </c>
      <c r="H1662" s="80" t="s">
        <v>8159</v>
      </c>
      <c r="I1662" s="82" t="s">
        <v>8161</v>
      </c>
      <c r="J1662" s="80">
        <v>15</v>
      </c>
      <c r="K1662" s="80">
        <v>2</v>
      </c>
      <c r="L1662" s="80">
        <v>2019</v>
      </c>
      <c r="M1662" s="76">
        <f t="shared" si="25"/>
        <v>43511</v>
      </c>
      <c r="N1662" s="80" t="s">
        <v>1467</v>
      </c>
      <c r="O1662" s="80">
        <v>19</v>
      </c>
      <c r="P1662" s="82" t="s">
        <v>4506</v>
      </c>
      <c r="Q1662" s="82" t="s">
        <v>4456</v>
      </c>
      <c r="R1662" s="82" t="s">
        <v>4507</v>
      </c>
      <c r="S1662" s="82" t="s">
        <v>4508</v>
      </c>
      <c r="T1662" s="82" t="s">
        <v>4456</v>
      </c>
      <c r="U1662" s="82" t="s">
        <v>4457</v>
      </c>
      <c r="V1662" s="82" t="s">
        <v>4457</v>
      </c>
      <c r="W1662" s="82" t="s">
        <v>173</v>
      </c>
      <c r="X1662" s="82" t="s">
        <v>4516</v>
      </c>
      <c r="Y1662" s="82" t="s">
        <v>4457</v>
      </c>
      <c r="Z1662" s="80" t="str">
        <f>IF(OR(R:R="",S:S=""),"Missing",IF(OR(S:S="Both EC and Condoms",S:S="Condom",S:S="EC"),"Yes",IF(AND(R:R&lt;&gt;"0: No Method",R:R&lt;&gt;"6: EC",R:R&lt;&gt;"5: Condoms"),"Yes","No")))</f>
        <v>No</v>
      </c>
      <c r="AA16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2" s="80" t="str">
        <f>IF(W:W="Pregnant","Pregnant",IF(AND(Z:Z="No",AA:AA="Yes"),"Adopter",IF(Z:Z="Yes","Continuing User",IF(AND(Z:Z="No",AA:AA="No"),"Non-user","Missing"))))</f>
        <v>Adopter</v>
      </c>
      <c r="AC1662" s="80">
        <f>VLOOKUP(N1662,Registration!O:P,2,FALSE)</f>
        <v>19</v>
      </c>
    </row>
    <row r="1663" spans="1:29" s="80" customFormat="1" ht="23.1" customHeight="1">
      <c r="A1663" s="80" t="s">
        <v>1441</v>
      </c>
      <c r="B1663" s="80" t="s">
        <v>26</v>
      </c>
      <c r="C1663" s="80" t="s">
        <v>27</v>
      </c>
      <c r="D1663" s="82" t="s">
        <v>28</v>
      </c>
      <c r="E1663" s="80" t="s">
        <v>28</v>
      </c>
      <c r="F1663" s="80" t="s">
        <v>111</v>
      </c>
      <c r="G1663" s="80" t="s">
        <v>167</v>
      </c>
      <c r="H1663" s="80" t="s">
        <v>8159</v>
      </c>
      <c r="I1663" s="82" t="s">
        <v>8161</v>
      </c>
      <c r="J1663" s="80">
        <v>15</v>
      </c>
      <c r="K1663" s="80">
        <v>2</v>
      </c>
      <c r="L1663" s="80">
        <v>2019</v>
      </c>
      <c r="M1663" s="76">
        <f t="shared" si="25"/>
        <v>43511</v>
      </c>
      <c r="N1663" s="80" t="s">
        <v>181</v>
      </c>
      <c r="O1663" s="80">
        <v>19</v>
      </c>
      <c r="P1663" s="82" t="s">
        <v>4506</v>
      </c>
      <c r="Q1663" s="82" t="s">
        <v>4456</v>
      </c>
      <c r="R1663" s="82" t="s">
        <v>4507</v>
      </c>
      <c r="S1663" s="82" t="s">
        <v>4508</v>
      </c>
      <c r="T1663" s="82" t="s">
        <v>4457</v>
      </c>
      <c r="U1663" s="82" t="s">
        <v>4457</v>
      </c>
      <c r="V1663" s="82" t="s">
        <v>4457</v>
      </c>
      <c r="W1663" s="82" t="s">
        <v>173</v>
      </c>
      <c r="X1663" s="80" t="s">
        <v>4518</v>
      </c>
      <c r="Y1663" s="82" t="s">
        <v>4457</v>
      </c>
      <c r="Z1663" s="80" t="str">
        <f>IF(OR(R:R="",S:S=""),"Missing",IF(OR(S:S="Both EC and Condoms",S:S="Condom",S:S="EC"),"Yes",IF(AND(R:R&lt;&gt;"0: No Method",R:R&lt;&gt;"6: EC",R:R&lt;&gt;"5: Condoms"),"Yes","No")))</f>
        <v>No</v>
      </c>
      <c r="AA16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3" s="80" t="str">
        <f>IF(W:W="Pregnant","Pregnant",IF(AND(Z:Z="No",AA:AA="Yes"),"Adopter",IF(Z:Z="Yes","Continuing User",IF(AND(Z:Z="No",AA:AA="No"),"Non-user","Missing"))))</f>
        <v>Adopter</v>
      </c>
      <c r="AC1663" s="80">
        <f>VLOOKUP(N1663,Registration!O:P,2,FALSE)</f>
        <v>18</v>
      </c>
    </row>
    <row r="1664" spans="1:29" s="80" customFormat="1" ht="23.1" customHeight="1">
      <c r="A1664" s="80" t="s">
        <v>1441</v>
      </c>
      <c r="B1664" s="80" t="s">
        <v>26</v>
      </c>
      <c r="C1664" s="80" t="s">
        <v>27</v>
      </c>
      <c r="D1664" s="82" t="s">
        <v>28</v>
      </c>
      <c r="E1664" s="80" t="s">
        <v>28</v>
      </c>
      <c r="F1664" s="80" t="s">
        <v>111</v>
      </c>
      <c r="G1664" s="80" t="s">
        <v>167</v>
      </c>
      <c r="H1664" s="80" t="s">
        <v>8159</v>
      </c>
      <c r="I1664" s="82" t="s">
        <v>8161</v>
      </c>
      <c r="J1664" s="80">
        <v>15</v>
      </c>
      <c r="K1664" s="80">
        <v>2</v>
      </c>
      <c r="L1664" s="80">
        <v>2019</v>
      </c>
      <c r="M1664" s="76">
        <f t="shared" si="25"/>
        <v>43511</v>
      </c>
      <c r="N1664" s="80" t="s">
        <v>1470</v>
      </c>
      <c r="O1664" s="80">
        <v>18</v>
      </c>
      <c r="P1664" s="82" t="s">
        <v>4506</v>
      </c>
      <c r="Q1664" s="82" t="s">
        <v>4456</v>
      </c>
      <c r="R1664" s="82" t="s">
        <v>4507</v>
      </c>
      <c r="S1664" s="82" t="s">
        <v>4508</v>
      </c>
      <c r="T1664" s="82" t="s">
        <v>4456</v>
      </c>
      <c r="U1664" s="82" t="s">
        <v>4457</v>
      </c>
      <c r="V1664" s="82" t="s">
        <v>4457</v>
      </c>
      <c r="W1664" s="82" t="s">
        <v>173</v>
      </c>
      <c r="X1664" s="82" t="s">
        <v>4515</v>
      </c>
      <c r="Y1664" s="82" t="s">
        <v>4457</v>
      </c>
      <c r="Z1664" s="80" t="str">
        <f>IF(OR(R:R="",S:S=""),"Missing",IF(OR(S:S="Both EC and Condoms",S:S="Condom",S:S="EC"),"Yes",IF(AND(R:R&lt;&gt;"0: No Method",R:R&lt;&gt;"6: EC",R:R&lt;&gt;"5: Condoms"),"Yes","No")))</f>
        <v>No</v>
      </c>
      <c r="AA16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4" s="80" t="str">
        <f>IF(W:W="Pregnant","Pregnant",IF(AND(Z:Z="No",AA:AA="Yes"),"Adopter",IF(Z:Z="Yes","Continuing User",IF(AND(Z:Z="No",AA:AA="No"),"Non-user","Missing"))))</f>
        <v>Adopter</v>
      </c>
      <c r="AC1664" s="80">
        <f>VLOOKUP(N1664,Registration!O:P,2,FALSE)</f>
        <v>18</v>
      </c>
    </row>
    <row r="1665" spans="1:29" s="80" customFormat="1" ht="23.1" customHeight="1">
      <c r="A1665" s="80" t="s">
        <v>1441</v>
      </c>
      <c r="B1665" s="80" t="s">
        <v>26</v>
      </c>
      <c r="C1665" s="80" t="s">
        <v>27</v>
      </c>
      <c r="D1665" s="82" t="s">
        <v>28</v>
      </c>
      <c r="E1665" s="80" t="s">
        <v>28</v>
      </c>
      <c r="F1665" s="80" t="s">
        <v>111</v>
      </c>
      <c r="G1665" s="80" t="s">
        <v>167</v>
      </c>
      <c r="H1665" s="80" t="s">
        <v>8159</v>
      </c>
      <c r="I1665" s="82" t="s">
        <v>8161</v>
      </c>
      <c r="J1665" s="80">
        <v>15</v>
      </c>
      <c r="K1665" s="80">
        <v>2</v>
      </c>
      <c r="L1665" s="80">
        <v>2019</v>
      </c>
      <c r="M1665" s="76">
        <f t="shared" si="25"/>
        <v>43511</v>
      </c>
      <c r="N1665" s="80" t="s">
        <v>1472</v>
      </c>
      <c r="O1665" s="80">
        <v>19</v>
      </c>
      <c r="P1665" s="82" t="s">
        <v>4506</v>
      </c>
      <c r="Q1665" s="82" t="s">
        <v>4456</v>
      </c>
      <c r="R1665" s="82" t="s">
        <v>4507</v>
      </c>
      <c r="S1665" s="82" t="s">
        <v>4508</v>
      </c>
      <c r="T1665" s="82" t="s">
        <v>4457</v>
      </c>
      <c r="U1665" s="82" t="s">
        <v>4457</v>
      </c>
      <c r="V1665" s="82" t="s">
        <v>4457</v>
      </c>
      <c r="W1665" s="82" t="s">
        <v>173</v>
      </c>
      <c r="X1665" s="82" t="s">
        <v>4517</v>
      </c>
      <c r="Y1665" s="82" t="s">
        <v>4457</v>
      </c>
      <c r="Z1665" s="80" t="str">
        <f>IF(OR(R:R="",S:S=""),"Missing",IF(OR(S:S="Both EC and Condoms",S:S="Condom",S:S="EC"),"Yes",IF(AND(R:R&lt;&gt;"0: No Method",R:R&lt;&gt;"6: EC",R:R&lt;&gt;"5: Condoms"),"Yes","No")))</f>
        <v>No</v>
      </c>
      <c r="AA16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5" s="80" t="str">
        <f>IF(W:W="Pregnant","Pregnant",IF(AND(Z:Z="No",AA:AA="Yes"),"Adopter",IF(Z:Z="Yes","Continuing User",IF(AND(Z:Z="No",AA:AA="No"),"Non-user","Missing"))))</f>
        <v>Adopter</v>
      </c>
      <c r="AC1665" s="80">
        <f>VLOOKUP(N1665,Registration!O:P,2,FALSE)</f>
        <v>19</v>
      </c>
    </row>
    <row r="1666" spans="1:29" s="80" customFormat="1" ht="23.1" customHeight="1">
      <c r="A1666" s="80" t="s">
        <v>118</v>
      </c>
      <c r="B1666" s="80" t="s">
        <v>26</v>
      </c>
      <c r="C1666" s="80" t="s">
        <v>27</v>
      </c>
      <c r="D1666" s="82" t="s">
        <v>28</v>
      </c>
      <c r="E1666" s="80" t="s">
        <v>28</v>
      </c>
      <c r="F1666" s="80" t="s">
        <v>111</v>
      </c>
      <c r="G1666" s="80" t="s">
        <v>167</v>
      </c>
      <c r="H1666" s="80" t="s">
        <v>8159</v>
      </c>
      <c r="I1666" s="82" t="s">
        <v>8161</v>
      </c>
      <c r="J1666" s="80">
        <v>18</v>
      </c>
      <c r="K1666" s="80">
        <v>2</v>
      </c>
      <c r="L1666" s="80">
        <v>2019</v>
      </c>
      <c r="M1666" s="76">
        <f t="shared" ref="M1666:M1729" si="26">DATE(L1666,K1666,J1666)</f>
        <v>43514</v>
      </c>
      <c r="N1666" s="80" t="s">
        <v>1473</v>
      </c>
      <c r="O1666" s="80">
        <v>19</v>
      </c>
      <c r="P1666" s="82" t="s">
        <v>4506</v>
      </c>
      <c r="Q1666" s="82" t="s">
        <v>4456</v>
      </c>
      <c r="R1666" s="82" t="s">
        <v>4507</v>
      </c>
      <c r="S1666" s="82" t="s">
        <v>4508</v>
      </c>
      <c r="T1666" s="82" t="s">
        <v>4456</v>
      </c>
      <c r="U1666" s="82" t="s">
        <v>4457</v>
      </c>
      <c r="V1666" s="82" t="s">
        <v>4457</v>
      </c>
      <c r="W1666" s="82" t="s">
        <v>173</v>
      </c>
      <c r="X1666" s="82" t="s">
        <v>4516</v>
      </c>
      <c r="Y1666" s="82" t="s">
        <v>4456</v>
      </c>
      <c r="Z1666" s="80" t="str">
        <f>IF(OR(R:R="",S:S=""),"Missing",IF(OR(S:S="Both EC and Condoms",S:S="Condom",S:S="EC"),"Yes",IF(AND(R:R&lt;&gt;"0: No Method",R:R&lt;&gt;"6: EC",R:R&lt;&gt;"5: Condoms"),"Yes","No")))</f>
        <v>No</v>
      </c>
      <c r="AA16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6" s="80" t="str">
        <f>IF(W:W="Pregnant","Pregnant",IF(AND(Z:Z="No",AA:AA="Yes"),"Adopter",IF(Z:Z="Yes","Continuing User",IF(AND(Z:Z="No",AA:AA="No"),"Non-user","Missing"))))</f>
        <v>Adopter</v>
      </c>
      <c r="AC1666" s="80">
        <f>VLOOKUP(N1666,Registration!O:P,2,FALSE)</f>
        <v>19</v>
      </c>
    </row>
    <row r="1667" spans="1:29" s="80" customFormat="1" ht="23.1" customHeight="1">
      <c r="A1667" s="80" t="s">
        <v>118</v>
      </c>
      <c r="B1667" s="80" t="s">
        <v>26</v>
      </c>
      <c r="C1667" s="80" t="s">
        <v>27</v>
      </c>
      <c r="D1667" s="82" t="s">
        <v>28</v>
      </c>
      <c r="E1667" s="80" t="s">
        <v>28</v>
      </c>
      <c r="F1667" s="80" t="s">
        <v>111</v>
      </c>
      <c r="G1667" s="80" t="s">
        <v>167</v>
      </c>
      <c r="H1667" s="80" t="s">
        <v>8159</v>
      </c>
      <c r="I1667" s="82" t="s">
        <v>8161</v>
      </c>
      <c r="J1667" s="80">
        <v>18</v>
      </c>
      <c r="K1667" s="80">
        <v>2</v>
      </c>
      <c r="L1667" s="80">
        <v>2019</v>
      </c>
      <c r="M1667" s="76">
        <f t="shared" si="26"/>
        <v>43514</v>
      </c>
      <c r="N1667" s="80" t="s">
        <v>1475</v>
      </c>
      <c r="O1667" s="80">
        <v>19</v>
      </c>
      <c r="P1667" s="82" t="s">
        <v>4506</v>
      </c>
      <c r="Q1667" s="82" t="s">
        <v>4456</v>
      </c>
      <c r="R1667" s="82" t="s">
        <v>4507</v>
      </c>
      <c r="S1667" s="82" t="s">
        <v>4508</v>
      </c>
      <c r="T1667" s="82" t="s">
        <v>4457</v>
      </c>
      <c r="U1667" s="82" t="s">
        <v>4457</v>
      </c>
      <c r="V1667" s="82" t="s">
        <v>4457</v>
      </c>
      <c r="W1667" s="82" t="s">
        <v>173</v>
      </c>
      <c r="X1667" s="82" t="s">
        <v>4521</v>
      </c>
      <c r="Y1667" s="82" t="s">
        <v>4456</v>
      </c>
      <c r="Z1667" s="80" t="str">
        <f>IF(OR(R:R="",S:S=""),"Missing",IF(OR(S:S="Both EC and Condoms",S:S="Condom",S:S="EC"),"Yes",IF(AND(R:R&lt;&gt;"0: No Method",R:R&lt;&gt;"6: EC",R:R&lt;&gt;"5: Condoms"),"Yes","No")))</f>
        <v>No</v>
      </c>
      <c r="AA16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7" s="80" t="str">
        <f>IF(W:W="Pregnant","Pregnant",IF(AND(Z:Z="No",AA:AA="Yes"),"Adopter",IF(Z:Z="Yes","Continuing User",IF(AND(Z:Z="No",AA:AA="No"),"Non-user","Missing"))))</f>
        <v>Adopter</v>
      </c>
      <c r="AC1667" s="80">
        <f>VLOOKUP(N1667,Registration!O:P,2,FALSE)</f>
        <v>19</v>
      </c>
    </row>
    <row r="1668" spans="1:29" s="80" customFormat="1" ht="23.1" customHeight="1">
      <c r="A1668" s="80" t="s">
        <v>118</v>
      </c>
      <c r="B1668" s="80" t="s">
        <v>26</v>
      </c>
      <c r="C1668" s="80" t="s">
        <v>27</v>
      </c>
      <c r="D1668" s="82" t="s">
        <v>28</v>
      </c>
      <c r="E1668" s="80" t="s">
        <v>28</v>
      </c>
      <c r="F1668" s="80" t="s">
        <v>111</v>
      </c>
      <c r="G1668" s="80" t="s">
        <v>167</v>
      </c>
      <c r="H1668" s="80" t="s">
        <v>8159</v>
      </c>
      <c r="I1668" s="82" t="s">
        <v>8161</v>
      </c>
      <c r="J1668" s="80">
        <v>18</v>
      </c>
      <c r="K1668" s="80">
        <v>2</v>
      </c>
      <c r="L1668" s="80">
        <v>2019</v>
      </c>
      <c r="M1668" s="76">
        <f t="shared" si="26"/>
        <v>43514</v>
      </c>
      <c r="N1668" s="80" t="s">
        <v>1477</v>
      </c>
      <c r="O1668" s="80">
        <v>19</v>
      </c>
      <c r="P1668" s="82" t="s">
        <v>4506</v>
      </c>
      <c r="Q1668" s="82" t="s">
        <v>4456</v>
      </c>
      <c r="R1668" s="82" t="s">
        <v>4507</v>
      </c>
      <c r="S1668" s="82" t="s">
        <v>4508</v>
      </c>
      <c r="T1668" s="82" t="s">
        <v>4456</v>
      </c>
      <c r="U1668" s="82" t="s">
        <v>4457</v>
      </c>
      <c r="V1668" s="82" t="s">
        <v>4457</v>
      </c>
      <c r="W1668" s="82" t="s">
        <v>173</v>
      </c>
      <c r="X1668" s="82" t="s">
        <v>4516</v>
      </c>
      <c r="Y1668" s="82" t="s">
        <v>4456</v>
      </c>
      <c r="Z1668" s="80" t="str">
        <f>IF(OR(R:R="",S:S=""),"Missing",IF(OR(S:S="Both EC and Condoms",S:S="Condom",S:S="EC"),"Yes",IF(AND(R:R&lt;&gt;"0: No Method",R:R&lt;&gt;"6: EC",R:R&lt;&gt;"5: Condoms"),"Yes","No")))</f>
        <v>No</v>
      </c>
      <c r="AA16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8" s="80" t="str">
        <f>IF(W:W="Pregnant","Pregnant",IF(AND(Z:Z="No",AA:AA="Yes"),"Adopter",IF(Z:Z="Yes","Continuing User",IF(AND(Z:Z="No",AA:AA="No"),"Non-user","Missing"))))</f>
        <v>Adopter</v>
      </c>
      <c r="AC1668" s="80">
        <f>VLOOKUP(N1668,Registration!O:P,2,FALSE)</f>
        <v>19</v>
      </c>
    </row>
    <row r="1669" spans="1:29" s="80" customFormat="1" ht="23.1" customHeight="1">
      <c r="A1669" s="80" t="s">
        <v>118</v>
      </c>
      <c r="B1669" s="80" t="s">
        <v>26</v>
      </c>
      <c r="C1669" s="80" t="s">
        <v>27</v>
      </c>
      <c r="D1669" s="82" t="s">
        <v>28</v>
      </c>
      <c r="E1669" s="80" t="s">
        <v>28</v>
      </c>
      <c r="F1669" s="80" t="s">
        <v>111</v>
      </c>
      <c r="G1669" s="80" t="s">
        <v>167</v>
      </c>
      <c r="H1669" s="80" t="s">
        <v>8159</v>
      </c>
      <c r="I1669" s="82" t="s">
        <v>8161</v>
      </c>
      <c r="J1669" s="80">
        <v>18</v>
      </c>
      <c r="K1669" s="80">
        <v>2</v>
      </c>
      <c r="L1669" s="80">
        <v>2019</v>
      </c>
      <c r="M1669" s="76">
        <f t="shared" si="26"/>
        <v>43514</v>
      </c>
      <c r="N1669" s="80" t="s">
        <v>1479</v>
      </c>
      <c r="O1669" s="80">
        <v>19</v>
      </c>
      <c r="P1669" s="82" t="s">
        <v>4506</v>
      </c>
      <c r="Q1669" s="82" t="s">
        <v>4456</v>
      </c>
      <c r="R1669" s="82" t="s">
        <v>4507</v>
      </c>
      <c r="S1669" s="82" t="s">
        <v>4508</v>
      </c>
      <c r="T1669" s="82" t="s">
        <v>4457</v>
      </c>
      <c r="U1669" s="82" t="s">
        <v>4457</v>
      </c>
      <c r="V1669" s="82" t="s">
        <v>4457</v>
      </c>
      <c r="W1669" s="82" t="s">
        <v>173</v>
      </c>
      <c r="X1669" s="82" t="s">
        <v>4516</v>
      </c>
      <c r="Y1669" s="82" t="s">
        <v>4456</v>
      </c>
      <c r="Z1669" s="80" t="str">
        <f>IF(OR(R:R="",S:S=""),"Missing",IF(OR(S:S="Both EC and Condoms",S:S="Condom",S:S="EC"),"Yes",IF(AND(R:R&lt;&gt;"0: No Method",R:R&lt;&gt;"6: EC",R:R&lt;&gt;"5: Condoms"),"Yes","No")))</f>
        <v>No</v>
      </c>
      <c r="AA16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9" s="80" t="str">
        <f>IF(W:W="Pregnant","Pregnant",IF(AND(Z:Z="No",AA:AA="Yes"),"Adopter",IF(Z:Z="Yes","Continuing User",IF(AND(Z:Z="No",AA:AA="No"),"Non-user","Missing"))))</f>
        <v>Adopter</v>
      </c>
      <c r="AC1669" s="80">
        <f>VLOOKUP(N1669,Registration!O:P,2,FALSE)</f>
        <v>19</v>
      </c>
    </row>
    <row r="1670" spans="1:29" s="80" customFormat="1" ht="23.1" customHeight="1">
      <c r="A1670" s="80" t="s">
        <v>118</v>
      </c>
      <c r="B1670" s="80" t="s">
        <v>26</v>
      </c>
      <c r="C1670" s="80" t="s">
        <v>27</v>
      </c>
      <c r="D1670" s="82" t="s">
        <v>28</v>
      </c>
      <c r="E1670" s="80" t="s">
        <v>28</v>
      </c>
      <c r="F1670" s="80" t="s">
        <v>111</v>
      </c>
      <c r="G1670" s="80" t="s">
        <v>167</v>
      </c>
      <c r="H1670" s="80" t="s">
        <v>8159</v>
      </c>
      <c r="I1670" s="82" t="s">
        <v>8161</v>
      </c>
      <c r="J1670" s="80">
        <v>18</v>
      </c>
      <c r="K1670" s="80">
        <v>2</v>
      </c>
      <c r="L1670" s="80">
        <v>2019</v>
      </c>
      <c r="M1670" s="76">
        <f t="shared" si="26"/>
        <v>43514</v>
      </c>
      <c r="N1670" s="80" t="s">
        <v>1481</v>
      </c>
      <c r="O1670" s="80">
        <v>19</v>
      </c>
      <c r="P1670" s="82" t="s">
        <v>4506</v>
      </c>
      <c r="Q1670" s="82" t="s">
        <v>4456</v>
      </c>
      <c r="R1670" s="82" t="s">
        <v>4507</v>
      </c>
      <c r="S1670" s="82" t="s">
        <v>4508</v>
      </c>
      <c r="T1670" s="82" t="s">
        <v>4456</v>
      </c>
      <c r="U1670" s="82" t="s">
        <v>4457</v>
      </c>
      <c r="V1670" s="82" t="s">
        <v>4457</v>
      </c>
      <c r="W1670" s="82" t="s">
        <v>173</v>
      </c>
      <c r="X1670" s="82" t="s">
        <v>4516</v>
      </c>
      <c r="Y1670" s="82" t="s">
        <v>4456</v>
      </c>
      <c r="Z1670" s="80" t="str">
        <f>IF(OR(R:R="",S:S=""),"Missing",IF(OR(S:S="Both EC and Condoms",S:S="Condom",S:S="EC"),"Yes",IF(AND(R:R&lt;&gt;"0: No Method",R:R&lt;&gt;"6: EC",R:R&lt;&gt;"5: Condoms"),"Yes","No")))</f>
        <v>No</v>
      </c>
      <c r="AA16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70" s="80" t="str">
        <f>IF(W:W="Pregnant","Pregnant",IF(AND(Z:Z="No",AA:AA="Yes"),"Adopter",IF(Z:Z="Yes","Continuing User",IF(AND(Z:Z="No",AA:AA="No"),"Non-user","Missing"))))</f>
        <v>Adopter</v>
      </c>
      <c r="AC1670" s="80">
        <f>VLOOKUP(N1670,Registration!O:P,2,FALSE)</f>
        <v>19</v>
      </c>
    </row>
    <row r="1671" spans="1:29" s="80" customFormat="1" ht="23.1" customHeight="1">
      <c r="A1671" s="80" t="s">
        <v>118</v>
      </c>
      <c r="B1671" s="80" t="s">
        <v>26</v>
      </c>
      <c r="C1671" s="80" t="s">
        <v>27</v>
      </c>
      <c r="D1671" s="82" t="s">
        <v>28</v>
      </c>
      <c r="E1671" s="80" t="s">
        <v>28</v>
      </c>
      <c r="F1671" s="80" t="s">
        <v>111</v>
      </c>
      <c r="G1671" s="80" t="s">
        <v>167</v>
      </c>
      <c r="H1671" s="80" t="s">
        <v>8159</v>
      </c>
      <c r="I1671" s="82" t="s">
        <v>8161</v>
      </c>
      <c r="J1671" s="80">
        <v>18</v>
      </c>
      <c r="K1671" s="80">
        <v>2</v>
      </c>
      <c r="L1671" s="80">
        <v>2019</v>
      </c>
      <c r="M1671" s="76">
        <f t="shared" si="26"/>
        <v>43514</v>
      </c>
      <c r="N1671" s="80" t="s">
        <v>724</v>
      </c>
      <c r="O1671" s="80">
        <v>19</v>
      </c>
      <c r="P1671" s="82" t="s">
        <v>4506</v>
      </c>
      <c r="Q1671" s="82" t="s">
        <v>4456</v>
      </c>
      <c r="R1671" s="82" t="s">
        <v>4507</v>
      </c>
      <c r="S1671" s="82" t="s">
        <v>4508</v>
      </c>
      <c r="T1671" s="82" t="s">
        <v>4457</v>
      </c>
      <c r="U1671" s="82" t="s">
        <v>4457</v>
      </c>
      <c r="V1671" s="82" t="s">
        <v>4457</v>
      </c>
      <c r="W1671" s="82" t="s">
        <v>173</v>
      </c>
      <c r="X1671" s="82" t="s">
        <v>4516</v>
      </c>
      <c r="Y1671" s="82" t="s">
        <v>4456</v>
      </c>
      <c r="Z1671" s="80" t="str">
        <f>IF(OR(R:R="",S:S=""),"Missing",IF(OR(S:S="Both EC and Condoms",S:S="Condom",S:S="EC"),"Yes",IF(AND(R:R&lt;&gt;"0: No Method",R:R&lt;&gt;"6: EC",R:R&lt;&gt;"5: Condoms"),"Yes","No")))</f>
        <v>No</v>
      </c>
      <c r="AA16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71" s="80" t="str">
        <f>IF(W:W="Pregnant","Pregnant",IF(AND(Z:Z="No",AA:AA="Yes"),"Adopter",IF(Z:Z="Yes","Continuing User",IF(AND(Z:Z="No",AA:AA="No"),"Non-user","Missing"))))</f>
        <v>Adopter</v>
      </c>
      <c r="AC1671" s="80">
        <f>VLOOKUP(N1671,Registration!O:P,2,FALSE)</f>
        <v>19</v>
      </c>
    </row>
    <row r="1672" spans="1:29" s="80" customFormat="1" ht="23.1" customHeight="1">
      <c r="A1672" s="80" t="s">
        <v>118</v>
      </c>
      <c r="B1672" s="80" t="s">
        <v>26</v>
      </c>
      <c r="C1672" s="80" t="s">
        <v>27</v>
      </c>
      <c r="D1672" s="82" t="s">
        <v>28</v>
      </c>
      <c r="E1672" s="80" t="s">
        <v>28</v>
      </c>
      <c r="F1672" s="80" t="s">
        <v>111</v>
      </c>
      <c r="G1672" s="80" t="s">
        <v>167</v>
      </c>
      <c r="H1672" s="80" t="s">
        <v>8159</v>
      </c>
      <c r="I1672" s="80" t="s">
        <v>8160</v>
      </c>
      <c r="J1672" s="80">
        <v>18</v>
      </c>
      <c r="K1672" s="80">
        <v>2</v>
      </c>
      <c r="L1672" s="80">
        <v>2019</v>
      </c>
      <c r="M1672" s="76">
        <f t="shared" si="26"/>
        <v>43514</v>
      </c>
      <c r="N1672" s="80" t="s">
        <v>493</v>
      </c>
      <c r="O1672" s="80">
        <v>17</v>
      </c>
      <c r="P1672" s="82" t="s">
        <v>4506</v>
      </c>
      <c r="Q1672" s="82" t="s">
        <v>4456</v>
      </c>
      <c r="R1672" s="82" t="s">
        <v>4507</v>
      </c>
      <c r="S1672" s="82" t="s">
        <v>4508</v>
      </c>
      <c r="T1672" s="82" t="s">
        <v>4456</v>
      </c>
      <c r="U1672" s="82" t="s">
        <v>4457</v>
      </c>
      <c r="V1672" s="82" t="s">
        <v>4457</v>
      </c>
      <c r="W1672" s="82" t="s">
        <v>173</v>
      </c>
      <c r="X1672" s="80" t="s">
        <v>4518</v>
      </c>
      <c r="Y1672" s="82" t="s">
        <v>4457</v>
      </c>
      <c r="Z1672" s="80" t="str">
        <f>IF(OR(R:R="",S:S=""),"Missing",IF(OR(S:S="Both EC and Condoms",S:S="Condom",S:S="EC"),"Yes",IF(AND(R:R&lt;&gt;"0: No Method",R:R&lt;&gt;"6: EC",R:R&lt;&gt;"5: Condoms"),"Yes","No")))</f>
        <v>No</v>
      </c>
      <c r="AA16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72" s="80" t="str">
        <f>IF(W:W="Pregnant","Pregnant",IF(AND(Z:Z="No",AA:AA="Yes"),"Adopter",IF(Z:Z="Yes","Continuing User",IF(AND(Z:Z="No",AA:AA="No"),"Non-user","Missing"))))</f>
        <v>Adopter</v>
      </c>
      <c r="AC1672" s="80">
        <f>VLOOKUP(N1672,Registration!O:P,2,FALSE)</f>
        <v>15</v>
      </c>
    </row>
    <row r="1673" spans="1:29" s="80" customFormat="1" ht="23.1" customHeight="1">
      <c r="A1673" s="80" t="s">
        <v>118</v>
      </c>
      <c r="B1673" s="80" t="s">
        <v>26</v>
      </c>
      <c r="C1673" s="80" t="s">
        <v>27</v>
      </c>
      <c r="D1673" s="82" t="s">
        <v>28</v>
      </c>
      <c r="E1673" s="80" t="s">
        <v>28</v>
      </c>
      <c r="F1673" s="80" t="s">
        <v>111</v>
      </c>
      <c r="G1673" s="80" t="s">
        <v>167</v>
      </c>
      <c r="H1673" s="80" t="s">
        <v>8159</v>
      </c>
      <c r="I1673" s="80" t="s">
        <v>8160</v>
      </c>
      <c r="J1673" s="80">
        <v>18</v>
      </c>
      <c r="K1673" s="80">
        <v>2</v>
      </c>
      <c r="L1673" s="80">
        <v>2019</v>
      </c>
      <c r="M1673" s="76">
        <f t="shared" si="26"/>
        <v>43514</v>
      </c>
      <c r="N1673" s="80" t="s">
        <v>1484</v>
      </c>
      <c r="O1673" s="80">
        <v>18</v>
      </c>
      <c r="P1673" s="82" t="s">
        <v>4506</v>
      </c>
      <c r="Q1673" s="82" t="s">
        <v>4456</v>
      </c>
      <c r="R1673" s="82" t="s">
        <v>4507</v>
      </c>
      <c r="S1673" s="82" t="s">
        <v>4508</v>
      </c>
      <c r="T1673" s="82" t="s">
        <v>4457</v>
      </c>
      <c r="U1673" s="82" t="s">
        <v>4457</v>
      </c>
      <c r="V1673" s="82" t="s">
        <v>4457</v>
      </c>
      <c r="W1673" s="82" t="s">
        <v>173</v>
      </c>
      <c r="X1673" s="80" t="s">
        <v>4518</v>
      </c>
      <c r="Y1673" s="82" t="s">
        <v>4457</v>
      </c>
      <c r="Z1673" s="80" t="str">
        <f>IF(OR(R:R="",S:S=""),"Missing",IF(OR(S:S="Both EC and Condoms",S:S="Condom",S:S="EC"),"Yes",IF(AND(R:R&lt;&gt;"0: No Method",R:R&lt;&gt;"6: EC",R:R&lt;&gt;"5: Condoms"),"Yes","No")))</f>
        <v>No</v>
      </c>
      <c r="AA16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73" s="80" t="str">
        <f>IF(W:W="Pregnant","Pregnant",IF(AND(Z:Z="No",AA:AA="Yes"),"Adopter",IF(Z:Z="Yes","Continuing User",IF(AND(Z:Z="No",AA:AA="No"),"Non-user","Missing"))))</f>
        <v>Adopter</v>
      </c>
      <c r="AC1673" s="80">
        <f>VLOOKUP(N1673,Registration!O:P,2,FALSE)</f>
        <v>18</v>
      </c>
    </row>
    <row r="1674" spans="1:29" s="80" customFormat="1" ht="23.1" customHeight="1">
      <c r="A1674" s="80" t="s">
        <v>118</v>
      </c>
      <c r="B1674" s="80" t="s">
        <v>26</v>
      </c>
      <c r="C1674" s="80" t="s">
        <v>27</v>
      </c>
      <c r="D1674" s="82" t="s">
        <v>28</v>
      </c>
      <c r="E1674" s="80" t="s">
        <v>28</v>
      </c>
      <c r="F1674" s="80" t="s">
        <v>111</v>
      </c>
      <c r="G1674" s="80" t="s">
        <v>167</v>
      </c>
      <c r="H1674" s="80" t="s">
        <v>8159</v>
      </c>
      <c r="I1674" s="80" t="s">
        <v>8160</v>
      </c>
      <c r="J1674" s="80">
        <v>18</v>
      </c>
      <c r="K1674" s="80">
        <v>2</v>
      </c>
      <c r="L1674" s="80">
        <v>2019</v>
      </c>
      <c r="M1674" s="76">
        <f t="shared" si="26"/>
        <v>43514</v>
      </c>
      <c r="N1674" s="80" t="s">
        <v>1486</v>
      </c>
      <c r="O1674" s="80">
        <v>19</v>
      </c>
      <c r="P1674" s="82" t="s">
        <v>4506</v>
      </c>
      <c r="Q1674" s="82" t="s">
        <v>4456</v>
      </c>
      <c r="R1674" s="82" t="s">
        <v>4507</v>
      </c>
      <c r="S1674" s="82" t="s">
        <v>4508</v>
      </c>
      <c r="T1674" s="82" t="s">
        <v>4456</v>
      </c>
      <c r="U1674" s="82" t="s">
        <v>4457</v>
      </c>
      <c r="V1674" s="82" t="s">
        <v>4457</v>
      </c>
      <c r="W1674" s="82" t="s">
        <v>173</v>
      </c>
      <c r="X1674" s="82" t="s">
        <v>4516</v>
      </c>
      <c r="Y1674" s="82" t="s">
        <v>4457</v>
      </c>
      <c r="Z1674" s="80" t="str">
        <f>IF(OR(R:R="",S:S=""),"Missing",IF(OR(S:S="Both EC and Condoms",S:S="Condom",S:S="EC"),"Yes",IF(AND(R:R&lt;&gt;"0: No Method",R:R&lt;&gt;"6: EC",R:R&lt;&gt;"5: Condoms"),"Yes","No")))</f>
        <v>No</v>
      </c>
      <c r="AA16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74" s="80" t="str">
        <f>IF(W:W="Pregnant","Pregnant",IF(AND(Z:Z="No",AA:AA="Yes"),"Adopter",IF(Z:Z="Yes","Continuing User",IF(AND(Z:Z="No",AA:AA="No"),"Non-user","Missing"))))</f>
        <v>Adopter</v>
      </c>
      <c r="AC1674" s="80">
        <f>VLOOKUP(N1674,Registration!O:P,2,FALSE)</f>
        <v>19</v>
      </c>
    </row>
    <row r="1675" spans="1:29" s="80" customFormat="1" ht="23.1" customHeight="1">
      <c r="A1675" s="80" t="s">
        <v>118</v>
      </c>
      <c r="B1675" s="80" t="s">
        <v>26</v>
      </c>
      <c r="C1675" s="80" t="s">
        <v>27</v>
      </c>
      <c r="D1675" s="82" t="s">
        <v>28</v>
      </c>
      <c r="E1675" s="80" t="s">
        <v>28</v>
      </c>
      <c r="F1675" s="80" t="s">
        <v>111</v>
      </c>
      <c r="G1675" s="80" t="s">
        <v>167</v>
      </c>
      <c r="H1675" s="80" t="s">
        <v>8159</v>
      </c>
      <c r="I1675" s="80" t="s">
        <v>8160</v>
      </c>
      <c r="J1675" s="80">
        <v>18</v>
      </c>
      <c r="K1675" s="80">
        <v>2</v>
      </c>
      <c r="L1675" s="80">
        <v>2019</v>
      </c>
      <c r="M1675" s="76">
        <f t="shared" si="26"/>
        <v>43514</v>
      </c>
      <c r="N1675" s="80" t="s">
        <v>1488</v>
      </c>
      <c r="O1675" s="80">
        <v>18</v>
      </c>
      <c r="P1675" s="82" t="s">
        <v>4506</v>
      </c>
      <c r="Q1675" s="82" t="s">
        <v>4456</v>
      </c>
      <c r="R1675" s="82" t="s">
        <v>4507</v>
      </c>
      <c r="S1675" s="82" t="s">
        <v>4508</v>
      </c>
      <c r="T1675" s="82" t="s">
        <v>4457</v>
      </c>
      <c r="U1675" s="82" t="s">
        <v>4457</v>
      </c>
      <c r="V1675" s="82" t="s">
        <v>4457</v>
      </c>
      <c r="W1675" s="82" t="s">
        <v>173</v>
      </c>
      <c r="X1675" s="80" t="s">
        <v>4518</v>
      </c>
      <c r="Y1675" s="82" t="s">
        <v>4457</v>
      </c>
      <c r="Z1675" s="80" t="str">
        <f>IF(OR(R:R="",S:S=""),"Missing",IF(OR(S:S="Both EC and Condoms",S:S="Condom",S:S="EC"),"Yes",IF(AND(R:R&lt;&gt;"0: No Method",R:R&lt;&gt;"6: EC",R:R&lt;&gt;"5: Condoms"),"Yes","No")))</f>
        <v>No</v>
      </c>
      <c r="AA16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75" s="80" t="str">
        <f>IF(W:W="Pregnant","Pregnant",IF(AND(Z:Z="No",AA:AA="Yes"),"Adopter",IF(Z:Z="Yes","Continuing User",IF(AND(Z:Z="No",AA:AA="No"),"Non-user","Missing"))))</f>
        <v>Adopter</v>
      </c>
      <c r="AC1675" s="80">
        <f>VLOOKUP(N1675,Registration!O:P,2,FALSE)</f>
        <v>18</v>
      </c>
    </row>
    <row r="1676" spans="1:29" s="80" customFormat="1" ht="23.1" customHeight="1">
      <c r="A1676" s="80" t="s">
        <v>118</v>
      </c>
      <c r="B1676" s="80" t="s">
        <v>26</v>
      </c>
      <c r="C1676" s="80" t="s">
        <v>27</v>
      </c>
      <c r="D1676" s="82" t="s">
        <v>28</v>
      </c>
      <c r="E1676" s="80" t="s">
        <v>28</v>
      </c>
      <c r="F1676" s="80" t="s">
        <v>111</v>
      </c>
      <c r="G1676" s="80" t="s">
        <v>167</v>
      </c>
      <c r="H1676" s="80" t="s">
        <v>8159</v>
      </c>
      <c r="I1676" s="80" t="s">
        <v>8160</v>
      </c>
      <c r="J1676" s="80">
        <v>18</v>
      </c>
      <c r="K1676" s="80">
        <v>2</v>
      </c>
      <c r="L1676" s="80">
        <v>2019</v>
      </c>
      <c r="M1676" s="76">
        <f t="shared" si="26"/>
        <v>43514</v>
      </c>
      <c r="N1676" s="80" t="s">
        <v>1490</v>
      </c>
      <c r="O1676" s="80">
        <v>19</v>
      </c>
      <c r="P1676" s="82" t="s">
        <v>4506</v>
      </c>
      <c r="Q1676" s="82" t="s">
        <v>4456</v>
      </c>
      <c r="R1676" s="82" t="s">
        <v>4507</v>
      </c>
      <c r="S1676" s="82" t="s">
        <v>4508</v>
      </c>
      <c r="T1676" s="82" t="s">
        <v>4456</v>
      </c>
      <c r="U1676" s="82" t="s">
        <v>4457</v>
      </c>
      <c r="V1676" s="82" t="s">
        <v>4457</v>
      </c>
      <c r="W1676" s="82" t="s">
        <v>173</v>
      </c>
      <c r="X1676" s="80" t="s">
        <v>4518</v>
      </c>
      <c r="Y1676" s="82" t="s">
        <v>4457</v>
      </c>
      <c r="Z1676" s="80" t="str">
        <f>IF(OR(R:R="",S:S=""),"Missing",IF(OR(S:S="Both EC and Condoms",S:S="Condom",S:S="EC"),"Yes",IF(AND(R:R&lt;&gt;"0: No Method",R:R&lt;&gt;"6: EC",R:R&lt;&gt;"5: Condoms"),"Yes","No")))</f>
        <v>No</v>
      </c>
      <c r="AA16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76" s="80" t="str">
        <f>IF(W:W="Pregnant","Pregnant",IF(AND(Z:Z="No",AA:AA="Yes"),"Adopter",IF(Z:Z="Yes","Continuing User",IF(AND(Z:Z="No",AA:AA="No"),"Non-user","Missing"))))</f>
        <v>Adopter</v>
      </c>
      <c r="AC1676" s="80">
        <f>VLOOKUP(N1676,Registration!O:P,2,FALSE)</f>
        <v>19</v>
      </c>
    </row>
    <row r="1677" spans="1:29" s="80" customFormat="1" ht="23.1" customHeight="1">
      <c r="A1677" s="80" t="s">
        <v>118</v>
      </c>
      <c r="B1677" s="80" t="s">
        <v>26</v>
      </c>
      <c r="C1677" s="80" t="s">
        <v>27</v>
      </c>
      <c r="D1677" s="82" t="s">
        <v>28</v>
      </c>
      <c r="E1677" s="80" t="s">
        <v>28</v>
      </c>
      <c r="F1677" s="80" t="s">
        <v>111</v>
      </c>
      <c r="G1677" s="80" t="s">
        <v>167</v>
      </c>
      <c r="H1677" s="80" t="s">
        <v>8159</v>
      </c>
      <c r="I1677" s="80" t="s">
        <v>8160</v>
      </c>
      <c r="J1677" s="80">
        <v>18</v>
      </c>
      <c r="K1677" s="80">
        <v>2</v>
      </c>
      <c r="L1677" s="80">
        <v>2019</v>
      </c>
      <c r="M1677" s="76">
        <f t="shared" si="26"/>
        <v>43514</v>
      </c>
      <c r="N1677" s="80" t="s">
        <v>568</v>
      </c>
      <c r="O1677" s="80">
        <v>19</v>
      </c>
      <c r="P1677" s="82" t="s">
        <v>4506</v>
      </c>
      <c r="Q1677" s="82" t="s">
        <v>4456</v>
      </c>
      <c r="R1677" s="82" t="s">
        <v>4507</v>
      </c>
      <c r="S1677" s="82" t="s">
        <v>4508</v>
      </c>
      <c r="T1677" s="82" t="s">
        <v>4457</v>
      </c>
      <c r="U1677" s="82" t="s">
        <v>4457</v>
      </c>
      <c r="V1677" s="82" t="s">
        <v>4457</v>
      </c>
      <c r="W1677" s="82" t="s">
        <v>173</v>
      </c>
      <c r="X1677" s="80" t="s">
        <v>4518</v>
      </c>
      <c r="Y1677" s="82" t="s">
        <v>4457</v>
      </c>
      <c r="Z1677" s="80" t="str">
        <f>IF(OR(R:R="",S:S=""),"Missing",IF(OR(S:S="Both EC and Condoms",S:S="Condom",S:S="EC"),"Yes",IF(AND(R:R&lt;&gt;"0: No Method",R:R&lt;&gt;"6: EC",R:R&lt;&gt;"5: Condoms"),"Yes","No")))</f>
        <v>No</v>
      </c>
      <c r="AA16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77" s="80" t="str">
        <f>IF(W:W="Pregnant","Pregnant",IF(AND(Z:Z="No",AA:AA="Yes"),"Adopter",IF(Z:Z="Yes","Continuing User",IF(AND(Z:Z="No",AA:AA="No"),"Non-user","Missing"))))</f>
        <v>Adopter</v>
      </c>
      <c r="AC1677" s="80">
        <f>VLOOKUP(N1677,Registration!O:P,2,FALSE)</f>
        <v>18</v>
      </c>
    </row>
    <row r="1678" spans="1:29" s="80" customFormat="1" ht="23.1" customHeight="1">
      <c r="A1678" s="80" t="s">
        <v>118</v>
      </c>
      <c r="B1678" s="80" t="s">
        <v>26</v>
      </c>
      <c r="C1678" s="80" t="s">
        <v>27</v>
      </c>
      <c r="D1678" s="82" t="s">
        <v>28</v>
      </c>
      <c r="E1678" s="80" t="s">
        <v>28</v>
      </c>
      <c r="F1678" s="80" t="s">
        <v>111</v>
      </c>
      <c r="G1678" s="80" t="s">
        <v>167</v>
      </c>
      <c r="H1678" s="80" t="s">
        <v>8159</v>
      </c>
      <c r="I1678" s="80" t="s">
        <v>8160</v>
      </c>
      <c r="J1678" s="80">
        <v>18</v>
      </c>
      <c r="K1678" s="80">
        <v>2</v>
      </c>
      <c r="L1678" s="80">
        <v>2019</v>
      </c>
      <c r="M1678" s="76">
        <f t="shared" si="26"/>
        <v>43514</v>
      </c>
      <c r="N1678" s="80" t="s">
        <v>1492</v>
      </c>
      <c r="O1678" s="80">
        <v>17</v>
      </c>
      <c r="P1678" s="82" t="s">
        <v>4506</v>
      </c>
      <c r="Q1678" s="82" t="s">
        <v>4456</v>
      </c>
      <c r="R1678" s="82" t="s">
        <v>4507</v>
      </c>
      <c r="S1678" s="82" t="s">
        <v>4508</v>
      </c>
      <c r="T1678" s="82" t="s">
        <v>4456</v>
      </c>
      <c r="U1678" s="82" t="s">
        <v>4457</v>
      </c>
      <c r="V1678" s="82" t="s">
        <v>4457</v>
      </c>
      <c r="W1678" s="82" t="s">
        <v>173</v>
      </c>
      <c r="X1678" s="82" t="s">
        <v>4515</v>
      </c>
      <c r="Y1678" s="82" t="s">
        <v>4457</v>
      </c>
      <c r="Z1678" s="80" t="str">
        <f>IF(OR(R:R="",S:S=""),"Missing",IF(OR(S:S="Both EC and Condoms",S:S="Condom",S:S="EC"),"Yes",IF(AND(R:R&lt;&gt;"0: No Method",R:R&lt;&gt;"6: EC",R:R&lt;&gt;"5: Condoms"),"Yes","No")))</f>
        <v>No</v>
      </c>
      <c r="AA16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78" s="80" t="str">
        <f>IF(W:W="Pregnant","Pregnant",IF(AND(Z:Z="No",AA:AA="Yes"),"Adopter",IF(Z:Z="Yes","Continuing User",IF(AND(Z:Z="No",AA:AA="No"),"Non-user","Missing"))))</f>
        <v>Adopter</v>
      </c>
      <c r="AC1678" s="80">
        <f>VLOOKUP(N1678,Registration!O:P,2,FALSE)</f>
        <v>17</v>
      </c>
    </row>
    <row r="1679" spans="1:29" s="80" customFormat="1" ht="23.1" customHeight="1">
      <c r="A1679" s="80" t="s">
        <v>118</v>
      </c>
      <c r="B1679" s="80" t="s">
        <v>26</v>
      </c>
      <c r="C1679" s="80" t="s">
        <v>27</v>
      </c>
      <c r="D1679" s="82" t="s">
        <v>28</v>
      </c>
      <c r="E1679" s="80" t="s">
        <v>28</v>
      </c>
      <c r="F1679" s="80" t="s">
        <v>111</v>
      </c>
      <c r="G1679" s="80" t="s">
        <v>167</v>
      </c>
      <c r="H1679" s="80" t="s">
        <v>8159</v>
      </c>
      <c r="I1679" s="80" t="s">
        <v>8160</v>
      </c>
      <c r="J1679" s="80">
        <v>18</v>
      </c>
      <c r="K1679" s="80">
        <v>2</v>
      </c>
      <c r="L1679" s="80">
        <v>2019</v>
      </c>
      <c r="M1679" s="76">
        <f t="shared" si="26"/>
        <v>43514</v>
      </c>
      <c r="N1679" s="80" t="s">
        <v>1494</v>
      </c>
      <c r="O1679" s="80">
        <v>19</v>
      </c>
      <c r="P1679" s="82" t="s">
        <v>4506</v>
      </c>
      <c r="Q1679" s="82" t="s">
        <v>4456</v>
      </c>
      <c r="R1679" s="82" t="s">
        <v>4507</v>
      </c>
      <c r="S1679" s="82" t="s">
        <v>4508</v>
      </c>
      <c r="T1679" s="82" t="s">
        <v>4457</v>
      </c>
      <c r="U1679" s="82" t="s">
        <v>4457</v>
      </c>
      <c r="V1679" s="82" t="s">
        <v>4457</v>
      </c>
      <c r="W1679" s="82" t="s">
        <v>173</v>
      </c>
      <c r="X1679" s="82" t="s">
        <v>4516</v>
      </c>
      <c r="Y1679" s="82" t="s">
        <v>4456</v>
      </c>
      <c r="Z1679" s="80" t="str">
        <f>IF(OR(R:R="",S:S=""),"Missing",IF(OR(S:S="Both EC and Condoms",S:S="Condom",S:S="EC"),"Yes",IF(AND(R:R&lt;&gt;"0: No Method",R:R&lt;&gt;"6: EC",R:R&lt;&gt;"5: Condoms"),"Yes","No")))</f>
        <v>No</v>
      </c>
      <c r="AA16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79" s="80" t="str">
        <f>IF(W:W="Pregnant","Pregnant",IF(AND(Z:Z="No",AA:AA="Yes"),"Adopter",IF(Z:Z="Yes","Continuing User",IF(AND(Z:Z="No",AA:AA="No"),"Non-user","Missing"))))</f>
        <v>Adopter</v>
      </c>
      <c r="AC1679" s="80">
        <f>VLOOKUP(N1679,Registration!O:P,2,FALSE)</f>
        <v>19</v>
      </c>
    </row>
    <row r="1680" spans="1:29" s="80" customFormat="1" ht="23.1" customHeight="1">
      <c r="A1680" s="80" t="s">
        <v>118</v>
      </c>
      <c r="B1680" s="80" t="s">
        <v>26</v>
      </c>
      <c r="C1680" s="80" t="s">
        <v>27</v>
      </c>
      <c r="D1680" s="82" t="s">
        <v>28</v>
      </c>
      <c r="E1680" s="80" t="s">
        <v>28</v>
      </c>
      <c r="F1680" s="80" t="s">
        <v>111</v>
      </c>
      <c r="G1680" s="80" t="s">
        <v>167</v>
      </c>
      <c r="H1680" s="80" t="s">
        <v>8159</v>
      </c>
      <c r="I1680" s="80" t="s">
        <v>8160</v>
      </c>
      <c r="J1680" s="80">
        <v>18</v>
      </c>
      <c r="K1680" s="80">
        <v>2</v>
      </c>
      <c r="L1680" s="80">
        <v>2019</v>
      </c>
      <c r="M1680" s="76">
        <f t="shared" si="26"/>
        <v>43514</v>
      </c>
      <c r="N1680" s="80" t="s">
        <v>1495</v>
      </c>
      <c r="O1680" s="80">
        <v>18</v>
      </c>
      <c r="P1680" s="82" t="s">
        <v>4506</v>
      </c>
      <c r="Q1680" s="82" t="s">
        <v>4456</v>
      </c>
      <c r="R1680" s="82" t="s">
        <v>4507</v>
      </c>
      <c r="S1680" s="82" t="s">
        <v>4508</v>
      </c>
      <c r="T1680" s="82" t="s">
        <v>4456</v>
      </c>
      <c r="U1680" s="82" t="s">
        <v>4457</v>
      </c>
      <c r="V1680" s="82" t="s">
        <v>4457</v>
      </c>
      <c r="W1680" s="82" t="s">
        <v>173</v>
      </c>
      <c r="X1680" s="80" t="s">
        <v>4518</v>
      </c>
      <c r="Y1680" s="82" t="s">
        <v>4457</v>
      </c>
      <c r="Z1680" s="80" t="str">
        <f>IF(OR(R:R="",S:S=""),"Missing",IF(OR(S:S="Both EC and Condoms",S:S="Condom",S:S="EC"),"Yes",IF(AND(R:R&lt;&gt;"0: No Method",R:R&lt;&gt;"6: EC",R:R&lt;&gt;"5: Condoms"),"Yes","No")))</f>
        <v>No</v>
      </c>
      <c r="AA16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80" s="80" t="str">
        <f>IF(W:W="Pregnant","Pregnant",IF(AND(Z:Z="No",AA:AA="Yes"),"Adopter",IF(Z:Z="Yes","Continuing User",IF(AND(Z:Z="No",AA:AA="No"),"Non-user","Missing"))))</f>
        <v>Adopter</v>
      </c>
      <c r="AC1680" s="80">
        <f>VLOOKUP(N1680,Registration!O:P,2,FALSE)</f>
        <v>18</v>
      </c>
    </row>
    <row r="1681" spans="1:29" s="80" customFormat="1" ht="23.1" customHeight="1">
      <c r="A1681" s="80" t="s">
        <v>118</v>
      </c>
      <c r="B1681" s="80" t="s">
        <v>26</v>
      </c>
      <c r="C1681" s="80" t="s">
        <v>27</v>
      </c>
      <c r="D1681" s="82" t="s">
        <v>28</v>
      </c>
      <c r="E1681" s="80" t="s">
        <v>28</v>
      </c>
      <c r="F1681" s="80" t="s">
        <v>111</v>
      </c>
      <c r="G1681" s="80" t="s">
        <v>167</v>
      </c>
      <c r="H1681" s="80" t="s">
        <v>8159</v>
      </c>
      <c r="I1681" s="80" t="s">
        <v>8160</v>
      </c>
      <c r="J1681" s="80">
        <v>18</v>
      </c>
      <c r="K1681" s="80">
        <v>2</v>
      </c>
      <c r="L1681" s="80">
        <v>2019</v>
      </c>
      <c r="M1681" s="76">
        <f t="shared" si="26"/>
        <v>43514</v>
      </c>
      <c r="N1681" s="80" t="s">
        <v>1496</v>
      </c>
      <c r="O1681" s="80">
        <v>18</v>
      </c>
      <c r="P1681" s="82" t="s">
        <v>4506</v>
      </c>
      <c r="Q1681" s="82" t="s">
        <v>4456</v>
      </c>
      <c r="R1681" s="82" t="s">
        <v>4507</v>
      </c>
      <c r="S1681" s="82" t="s">
        <v>4508</v>
      </c>
      <c r="T1681" s="82" t="s">
        <v>4457</v>
      </c>
      <c r="U1681" s="82" t="s">
        <v>4457</v>
      </c>
      <c r="V1681" s="82" t="s">
        <v>4457</v>
      </c>
      <c r="W1681" s="82" t="s">
        <v>173</v>
      </c>
      <c r="X1681" s="80" t="s">
        <v>4518</v>
      </c>
      <c r="Y1681" s="82" t="s">
        <v>4457</v>
      </c>
      <c r="Z1681" s="80" t="str">
        <f>IF(OR(R:R="",S:S=""),"Missing",IF(OR(S:S="Both EC and Condoms",S:S="Condom",S:S="EC"),"Yes",IF(AND(R:R&lt;&gt;"0: No Method",R:R&lt;&gt;"6: EC",R:R&lt;&gt;"5: Condoms"),"Yes","No")))</f>
        <v>No</v>
      </c>
      <c r="AA16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81" s="80" t="str">
        <f>IF(W:W="Pregnant","Pregnant",IF(AND(Z:Z="No",AA:AA="Yes"),"Adopter",IF(Z:Z="Yes","Continuing User",IF(AND(Z:Z="No",AA:AA="No"),"Non-user","Missing"))))</f>
        <v>Adopter</v>
      </c>
      <c r="AC1681" s="80">
        <f>VLOOKUP(N1681,Registration!O:P,2,FALSE)</f>
        <v>18</v>
      </c>
    </row>
    <row r="1682" spans="1:29" s="80" customFormat="1" ht="23.1" customHeight="1">
      <c r="A1682" s="80" t="s">
        <v>118</v>
      </c>
      <c r="B1682" s="80" t="s">
        <v>26</v>
      </c>
      <c r="C1682" s="80" t="s">
        <v>27</v>
      </c>
      <c r="D1682" s="82" t="s">
        <v>28</v>
      </c>
      <c r="E1682" s="80" t="s">
        <v>28</v>
      </c>
      <c r="F1682" s="80" t="s">
        <v>111</v>
      </c>
      <c r="G1682" s="80" t="s">
        <v>167</v>
      </c>
      <c r="H1682" s="80" t="s">
        <v>8159</v>
      </c>
      <c r="I1682" s="80" t="s">
        <v>8160</v>
      </c>
      <c r="J1682" s="80">
        <v>18</v>
      </c>
      <c r="K1682" s="80">
        <v>2</v>
      </c>
      <c r="L1682" s="80">
        <v>2019</v>
      </c>
      <c r="M1682" s="76">
        <f t="shared" si="26"/>
        <v>43514</v>
      </c>
      <c r="N1682" s="80" t="s">
        <v>1501</v>
      </c>
      <c r="O1682" s="80">
        <v>19</v>
      </c>
      <c r="P1682" s="82" t="s">
        <v>4506</v>
      </c>
      <c r="Q1682" s="82" t="s">
        <v>4456</v>
      </c>
      <c r="R1682" s="82" t="s">
        <v>4507</v>
      </c>
      <c r="S1682" s="82" t="s">
        <v>4508</v>
      </c>
      <c r="T1682" s="82" t="s">
        <v>4457</v>
      </c>
      <c r="U1682" s="82" t="s">
        <v>4457</v>
      </c>
      <c r="V1682" s="82" t="s">
        <v>4457</v>
      </c>
      <c r="W1682" s="82" t="s">
        <v>173</v>
      </c>
      <c r="X1682" s="82" t="s">
        <v>4516</v>
      </c>
      <c r="Y1682" s="82" t="s">
        <v>4456</v>
      </c>
      <c r="Z1682" s="80" t="str">
        <f>IF(OR(R:R="",S:S=""),"Missing",IF(OR(S:S="Both EC and Condoms",S:S="Condom",S:S="EC"),"Yes",IF(AND(R:R&lt;&gt;"0: No Method",R:R&lt;&gt;"6: EC",R:R&lt;&gt;"5: Condoms"),"Yes","No")))</f>
        <v>No</v>
      </c>
      <c r="AA16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82" s="80" t="str">
        <f>IF(W:W="Pregnant","Pregnant",IF(AND(Z:Z="No",AA:AA="Yes"),"Adopter",IF(Z:Z="Yes","Continuing User",IF(AND(Z:Z="No",AA:AA="No"),"Non-user","Missing"))))</f>
        <v>Adopter</v>
      </c>
      <c r="AC1682" s="80">
        <f>VLOOKUP(N1682,Registration!O:P,2,FALSE)</f>
        <v>19</v>
      </c>
    </row>
    <row r="1683" spans="1:29" s="80" customFormat="1" ht="23.1" customHeight="1">
      <c r="A1683" s="80" t="s">
        <v>118</v>
      </c>
      <c r="B1683" s="80" t="s">
        <v>26</v>
      </c>
      <c r="C1683" s="80" t="s">
        <v>27</v>
      </c>
      <c r="D1683" s="82" t="s">
        <v>28</v>
      </c>
      <c r="E1683" s="80" t="s">
        <v>28</v>
      </c>
      <c r="F1683" s="80" t="s">
        <v>111</v>
      </c>
      <c r="G1683" s="80" t="s">
        <v>167</v>
      </c>
      <c r="H1683" s="80" t="s">
        <v>8159</v>
      </c>
      <c r="I1683" s="80" t="s">
        <v>8160</v>
      </c>
      <c r="J1683" s="80">
        <v>18</v>
      </c>
      <c r="K1683" s="80">
        <v>2</v>
      </c>
      <c r="L1683" s="80">
        <v>2019</v>
      </c>
      <c r="M1683" s="76">
        <f t="shared" si="26"/>
        <v>43514</v>
      </c>
      <c r="N1683" s="80" t="s">
        <v>1503</v>
      </c>
      <c r="O1683" s="80">
        <v>18</v>
      </c>
      <c r="P1683" s="82" t="s">
        <v>4506</v>
      </c>
      <c r="Q1683" s="82" t="s">
        <v>4456</v>
      </c>
      <c r="R1683" s="82" t="s">
        <v>4507</v>
      </c>
      <c r="S1683" s="82" t="s">
        <v>4508</v>
      </c>
      <c r="T1683" s="82" t="s">
        <v>4456</v>
      </c>
      <c r="U1683" s="82" t="s">
        <v>4457</v>
      </c>
      <c r="V1683" s="82" t="s">
        <v>4457</v>
      </c>
      <c r="W1683" s="82" t="s">
        <v>173</v>
      </c>
      <c r="X1683" s="82" t="s">
        <v>4515</v>
      </c>
      <c r="Y1683" s="82" t="s">
        <v>4457</v>
      </c>
      <c r="Z1683" s="80" t="str">
        <f>IF(OR(R:R="",S:S=""),"Missing",IF(OR(S:S="Both EC and Condoms",S:S="Condom",S:S="EC"),"Yes",IF(AND(R:R&lt;&gt;"0: No Method",R:R&lt;&gt;"6: EC",R:R&lt;&gt;"5: Condoms"),"Yes","No")))</f>
        <v>No</v>
      </c>
      <c r="AA16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83" s="80" t="str">
        <f>IF(W:W="Pregnant","Pregnant",IF(AND(Z:Z="No",AA:AA="Yes"),"Adopter",IF(Z:Z="Yes","Continuing User",IF(AND(Z:Z="No",AA:AA="No"),"Non-user","Missing"))))</f>
        <v>Adopter</v>
      </c>
      <c r="AC1683" s="80">
        <f>VLOOKUP(N1683,Registration!O:P,2,FALSE)</f>
        <v>18</v>
      </c>
    </row>
    <row r="1684" spans="1:29" s="80" customFormat="1" ht="23.1" customHeight="1">
      <c r="A1684" s="80" t="s">
        <v>118</v>
      </c>
      <c r="B1684" s="80" t="s">
        <v>26</v>
      </c>
      <c r="C1684" s="80" t="s">
        <v>27</v>
      </c>
      <c r="D1684" s="82" t="s">
        <v>28</v>
      </c>
      <c r="E1684" s="80" t="s">
        <v>28</v>
      </c>
      <c r="F1684" s="80" t="s">
        <v>111</v>
      </c>
      <c r="G1684" s="80" t="s">
        <v>167</v>
      </c>
      <c r="H1684" s="80" t="s">
        <v>8159</v>
      </c>
      <c r="I1684" s="80" t="s">
        <v>8160</v>
      </c>
      <c r="J1684" s="80">
        <v>18</v>
      </c>
      <c r="K1684" s="80">
        <v>2</v>
      </c>
      <c r="L1684" s="80">
        <v>2019</v>
      </c>
      <c r="M1684" s="76">
        <f t="shared" si="26"/>
        <v>43514</v>
      </c>
      <c r="N1684" s="80" t="s">
        <v>1196</v>
      </c>
      <c r="O1684" s="80">
        <v>19</v>
      </c>
      <c r="P1684" s="82" t="s">
        <v>4506</v>
      </c>
      <c r="Q1684" s="82" t="s">
        <v>4456</v>
      </c>
      <c r="R1684" s="82" t="s">
        <v>4507</v>
      </c>
      <c r="S1684" s="82" t="s">
        <v>4508</v>
      </c>
      <c r="T1684" s="82" t="s">
        <v>4457</v>
      </c>
      <c r="U1684" s="82" t="s">
        <v>4457</v>
      </c>
      <c r="V1684" s="82" t="s">
        <v>4457</v>
      </c>
      <c r="W1684" s="82" t="s">
        <v>173</v>
      </c>
      <c r="X1684" s="80" t="s">
        <v>4518</v>
      </c>
      <c r="Y1684" s="82" t="s">
        <v>4456</v>
      </c>
      <c r="Z1684" s="80" t="str">
        <f>IF(OR(R:R="",S:S=""),"Missing",IF(OR(S:S="Both EC and Condoms",S:S="Condom",S:S="EC"),"Yes",IF(AND(R:R&lt;&gt;"0: No Method",R:R&lt;&gt;"6: EC",R:R&lt;&gt;"5: Condoms"),"Yes","No")))</f>
        <v>No</v>
      </c>
      <c r="AA16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84" s="80" t="str">
        <f>IF(W:W="Pregnant","Pregnant",IF(AND(Z:Z="No",AA:AA="Yes"),"Adopter",IF(Z:Z="Yes","Continuing User",IF(AND(Z:Z="No",AA:AA="No"),"Non-user","Missing"))))</f>
        <v>Adopter</v>
      </c>
      <c r="AC1684" s="80">
        <f>VLOOKUP(N1684,Registration!O:P,2,FALSE)</f>
        <v>18</v>
      </c>
    </row>
    <row r="1685" spans="1:29" s="80" customFormat="1" ht="23.1" customHeight="1">
      <c r="A1685" s="80" t="s">
        <v>118</v>
      </c>
      <c r="B1685" s="80" t="s">
        <v>26</v>
      </c>
      <c r="C1685" s="80" t="s">
        <v>27</v>
      </c>
      <c r="D1685" s="82" t="s">
        <v>28</v>
      </c>
      <c r="E1685" s="80" t="s">
        <v>28</v>
      </c>
      <c r="F1685" s="80" t="s">
        <v>111</v>
      </c>
      <c r="G1685" s="80" t="s">
        <v>167</v>
      </c>
      <c r="H1685" s="80" t="s">
        <v>8159</v>
      </c>
      <c r="I1685" s="80" t="s">
        <v>8160</v>
      </c>
      <c r="J1685" s="80">
        <v>18</v>
      </c>
      <c r="K1685" s="80">
        <v>2</v>
      </c>
      <c r="L1685" s="80">
        <v>2019</v>
      </c>
      <c r="M1685" s="76">
        <f t="shared" si="26"/>
        <v>43514</v>
      </c>
      <c r="N1685" s="80" t="s">
        <v>1192</v>
      </c>
      <c r="O1685" s="80">
        <v>17</v>
      </c>
      <c r="P1685" s="82" t="s">
        <v>4506</v>
      </c>
      <c r="Q1685" s="82" t="s">
        <v>4456</v>
      </c>
      <c r="R1685" s="82" t="s">
        <v>4507</v>
      </c>
      <c r="S1685" s="82" t="s">
        <v>4508</v>
      </c>
      <c r="T1685" s="82" t="s">
        <v>4456</v>
      </c>
      <c r="U1685" s="82" t="s">
        <v>4457</v>
      </c>
      <c r="V1685" s="82" t="s">
        <v>4457</v>
      </c>
      <c r="W1685" s="82" t="s">
        <v>173</v>
      </c>
      <c r="X1685" s="80" t="s">
        <v>4518</v>
      </c>
      <c r="Y1685" s="82" t="s">
        <v>4456</v>
      </c>
      <c r="Z1685" s="80" t="str">
        <f>IF(OR(R:R="",S:S=""),"Missing",IF(OR(S:S="Both EC and Condoms",S:S="Condom",S:S="EC"),"Yes",IF(AND(R:R&lt;&gt;"0: No Method",R:R&lt;&gt;"6: EC",R:R&lt;&gt;"5: Condoms"),"Yes","No")))</f>
        <v>No</v>
      </c>
      <c r="AA16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85" s="80" t="str">
        <f>IF(W:W="Pregnant","Pregnant",IF(AND(Z:Z="No",AA:AA="Yes"),"Adopter",IF(Z:Z="Yes","Continuing User",IF(AND(Z:Z="No",AA:AA="No"),"Non-user","Missing"))))</f>
        <v>Adopter</v>
      </c>
      <c r="AC1685" s="80">
        <f>VLOOKUP(N1685,Registration!O:P,2,FALSE)</f>
        <v>19</v>
      </c>
    </row>
    <row r="1686" spans="1:29" s="80" customFormat="1" ht="23.1" customHeight="1">
      <c r="A1686" s="80" t="s">
        <v>118</v>
      </c>
      <c r="B1686" s="80" t="s">
        <v>26</v>
      </c>
      <c r="C1686" s="80" t="s">
        <v>27</v>
      </c>
      <c r="D1686" s="82" t="s">
        <v>28</v>
      </c>
      <c r="E1686" s="80" t="s">
        <v>28</v>
      </c>
      <c r="F1686" s="80" t="s">
        <v>111</v>
      </c>
      <c r="G1686" s="80" t="s">
        <v>167</v>
      </c>
      <c r="H1686" s="80" t="s">
        <v>8159</v>
      </c>
      <c r="I1686" s="80" t="s">
        <v>8160</v>
      </c>
      <c r="J1686" s="80">
        <v>18</v>
      </c>
      <c r="K1686" s="80">
        <v>2</v>
      </c>
      <c r="L1686" s="80">
        <v>2019</v>
      </c>
      <c r="M1686" s="76">
        <f t="shared" si="26"/>
        <v>43514</v>
      </c>
      <c r="N1686" s="80" t="s">
        <v>1506</v>
      </c>
      <c r="O1686" s="80">
        <v>18</v>
      </c>
      <c r="P1686" s="82" t="s">
        <v>4506</v>
      </c>
      <c r="Q1686" s="82" t="s">
        <v>4456</v>
      </c>
      <c r="R1686" s="82" t="s">
        <v>4507</v>
      </c>
      <c r="S1686" s="82" t="s">
        <v>4508</v>
      </c>
      <c r="T1686" s="82" t="s">
        <v>4457</v>
      </c>
      <c r="U1686" s="82" t="s">
        <v>4457</v>
      </c>
      <c r="V1686" s="82" t="s">
        <v>4457</v>
      </c>
      <c r="W1686" s="82" t="s">
        <v>173</v>
      </c>
      <c r="X1686" s="80" t="s">
        <v>4518</v>
      </c>
      <c r="Y1686" s="82" t="s">
        <v>4456</v>
      </c>
      <c r="Z1686" s="80" t="str">
        <f>IF(OR(R:R="",S:S=""),"Missing",IF(OR(S:S="Both EC and Condoms",S:S="Condom",S:S="EC"),"Yes",IF(AND(R:R&lt;&gt;"0: No Method",R:R&lt;&gt;"6: EC",R:R&lt;&gt;"5: Condoms"),"Yes","No")))</f>
        <v>No</v>
      </c>
      <c r="AA16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86" s="80" t="str">
        <f>IF(W:W="Pregnant","Pregnant",IF(AND(Z:Z="No",AA:AA="Yes"),"Adopter",IF(Z:Z="Yes","Continuing User",IF(AND(Z:Z="No",AA:AA="No"),"Non-user","Missing"))))</f>
        <v>Adopter</v>
      </c>
      <c r="AC1686" s="80">
        <f>VLOOKUP(N1686,Registration!O:P,2,FALSE)</f>
        <v>18</v>
      </c>
    </row>
    <row r="1687" spans="1:29" s="80" customFormat="1" ht="23.1" customHeight="1">
      <c r="A1687" s="80" t="s">
        <v>118</v>
      </c>
      <c r="B1687" s="80" t="s">
        <v>26</v>
      </c>
      <c r="C1687" s="80" t="s">
        <v>27</v>
      </c>
      <c r="D1687" s="82" t="s">
        <v>28</v>
      </c>
      <c r="E1687" s="80" t="s">
        <v>28</v>
      </c>
      <c r="F1687" s="80" t="s">
        <v>111</v>
      </c>
      <c r="G1687" s="80" t="s">
        <v>167</v>
      </c>
      <c r="H1687" s="80" t="s">
        <v>8159</v>
      </c>
      <c r="I1687" s="80" t="s">
        <v>8160</v>
      </c>
      <c r="J1687" s="80">
        <v>18</v>
      </c>
      <c r="K1687" s="80">
        <v>2</v>
      </c>
      <c r="L1687" s="80">
        <v>2019</v>
      </c>
      <c r="M1687" s="76">
        <f t="shared" si="26"/>
        <v>43514</v>
      </c>
      <c r="N1687" s="80" t="s">
        <v>1497</v>
      </c>
      <c r="O1687" s="80">
        <v>19</v>
      </c>
      <c r="P1687" s="82" t="s">
        <v>4506</v>
      </c>
      <c r="Q1687" s="82" t="s">
        <v>4456</v>
      </c>
      <c r="R1687" s="82" t="s">
        <v>4507</v>
      </c>
      <c r="S1687" s="82" t="s">
        <v>4508</v>
      </c>
      <c r="T1687" s="82" t="s">
        <v>4456</v>
      </c>
      <c r="U1687" s="82" t="s">
        <v>4457</v>
      </c>
      <c r="V1687" s="82" t="s">
        <v>4457</v>
      </c>
      <c r="W1687" s="82" t="s">
        <v>173</v>
      </c>
      <c r="X1687" s="82" t="s">
        <v>4516</v>
      </c>
      <c r="Y1687" s="82" t="s">
        <v>4456</v>
      </c>
      <c r="Z1687" s="80" t="str">
        <f>IF(OR(R:R="",S:S=""),"Missing",IF(OR(S:S="Both EC and Condoms",S:S="Condom",S:S="EC"),"Yes",IF(AND(R:R&lt;&gt;"0: No Method",R:R&lt;&gt;"6: EC",R:R&lt;&gt;"5: Condoms"),"Yes","No")))</f>
        <v>No</v>
      </c>
      <c r="AA16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87" s="80" t="str">
        <f>IF(W:W="Pregnant","Pregnant",IF(AND(Z:Z="No",AA:AA="Yes"),"Adopter",IF(Z:Z="Yes","Continuing User",IF(AND(Z:Z="No",AA:AA="No"),"Non-user","Missing"))))</f>
        <v>Adopter</v>
      </c>
      <c r="AC1687" s="80">
        <f>VLOOKUP(N1687,Registration!O:P,2,FALSE)</f>
        <v>19</v>
      </c>
    </row>
    <row r="1688" spans="1:29" s="80" customFormat="1" ht="23.1" customHeight="1">
      <c r="A1688" s="80" t="s">
        <v>118</v>
      </c>
      <c r="B1688" s="80" t="s">
        <v>26</v>
      </c>
      <c r="C1688" s="80" t="s">
        <v>27</v>
      </c>
      <c r="D1688" s="82" t="s">
        <v>28</v>
      </c>
      <c r="E1688" s="80" t="s">
        <v>28</v>
      </c>
      <c r="F1688" s="80" t="s">
        <v>111</v>
      </c>
      <c r="G1688" s="80" t="s">
        <v>167</v>
      </c>
      <c r="H1688" s="80" t="s">
        <v>8159</v>
      </c>
      <c r="I1688" s="80" t="s">
        <v>8160</v>
      </c>
      <c r="J1688" s="80">
        <v>18</v>
      </c>
      <c r="K1688" s="80">
        <v>2</v>
      </c>
      <c r="L1688" s="80">
        <v>2019</v>
      </c>
      <c r="M1688" s="76">
        <f t="shared" si="26"/>
        <v>43514</v>
      </c>
      <c r="N1688" s="80" t="s">
        <v>254</v>
      </c>
      <c r="O1688" s="80">
        <v>18</v>
      </c>
      <c r="P1688" s="82" t="s">
        <v>4506</v>
      </c>
      <c r="Q1688" s="82" t="s">
        <v>4456</v>
      </c>
      <c r="R1688" s="82" t="s">
        <v>4507</v>
      </c>
      <c r="S1688" s="82" t="s">
        <v>4508</v>
      </c>
      <c r="T1688" s="82" t="s">
        <v>4457</v>
      </c>
      <c r="U1688" s="82" t="s">
        <v>4457</v>
      </c>
      <c r="V1688" s="82" t="s">
        <v>4457</v>
      </c>
      <c r="W1688" s="82" t="s">
        <v>173</v>
      </c>
      <c r="X1688" s="80" t="s">
        <v>4518</v>
      </c>
      <c r="Y1688" s="82" t="s">
        <v>4457</v>
      </c>
      <c r="Z1688" s="80" t="str">
        <f>IF(OR(R:R="",S:S=""),"Missing",IF(OR(S:S="Both EC and Condoms",S:S="Condom",S:S="EC"),"Yes",IF(AND(R:R&lt;&gt;"0: No Method",R:R&lt;&gt;"6: EC",R:R&lt;&gt;"5: Condoms"),"Yes","No")))</f>
        <v>No</v>
      </c>
      <c r="AA16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88" s="80" t="str">
        <f>IF(W:W="Pregnant","Pregnant",IF(AND(Z:Z="No",AA:AA="Yes"),"Adopter",IF(Z:Z="Yes","Continuing User",IF(AND(Z:Z="No",AA:AA="No"),"Non-user","Missing"))))</f>
        <v>Adopter</v>
      </c>
      <c r="AC1688" s="80">
        <f>VLOOKUP(N1688,Registration!O:P,2,FALSE)</f>
        <v>19</v>
      </c>
    </row>
    <row r="1689" spans="1:29" s="80" customFormat="1" ht="23.1" customHeight="1">
      <c r="A1689" s="80" t="s">
        <v>118</v>
      </c>
      <c r="B1689" s="80" t="s">
        <v>26</v>
      </c>
      <c r="C1689" s="80" t="s">
        <v>27</v>
      </c>
      <c r="D1689" s="82" t="s">
        <v>28</v>
      </c>
      <c r="E1689" s="80" t="s">
        <v>28</v>
      </c>
      <c r="F1689" s="80" t="s">
        <v>111</v>
      </c>
      <c r="G1689" s="80" t="s">
        <v>167</v>
      </c>
      <c r="H1689" s="80" t="s">
        <v>8159</v>
      </c>
      <c r="I1689" s="80" t="s">
        <v>8160</v>
      </c>
      <c r="J1689" s="80">
        <v>18</v>
      </c>
      <c r="K1689" s="80">
        <v>2</v>
      </c>
      <c r="L1689" s="80">
        <v>2019</v>
      </c>
      <c r="M1689" s="76">
        <f t="shared" si="26"/>
        <v>43514</v>
      </c>
      <c r="N1689" s="80" t="s">
        <v>1499</v>
      </c>
      <c r="O1689" s="80">
        <v>18</v>
      </c>
      <c r="P1689" s="82" t="s">
        <v>4506</v>
      </c>
      <c r="Q1689" s="82" t="s">
        <v>4456</v>
      </c>
      <c r="R1689" s="82" t="s">
        <v>4507</v>
      </c>
      <c r="S1689" s="82" t="s">
        <v>4508</v>
      </c>
      <c r="T1689" s="82" t="s">
        <v>4456</v>
      </c>
      <c r="U1689" s="82" t="s">
        <v>4457</v>
      </c>
      <c r="V1689" s="82" t="s">
        <v>4457</v>
      </c>
      <c r="W1689" s="82" t="s">
        <v>173</v>
      </c>
      <c r="X1689" s="80" t="s">
        <v>4518</v>
      </c>
      <c r="Y1689" s="82" t="s">
        <v>4457</v>
      </c>
      <c r="Z1689" s="80" t="str">
        <f>IF(OR(R:R="",S:S=""),"Missing",IF(OR(S:S="Both EC and Condoms",S:S="Condom",S:S="EC"),"Yes",IF(AND(R:R&lt;&gt;"0: No Method",R:R&lt;&gt;"6: EC",R:R&lt;&gt;"5: Condoms"),"Yes","No")))</f>
        <v>No</v>
      </c>
      <c r="AA16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89" s="80" t="str">
        <f>IF(W:W="Pregnant","Pregnant",IF(AND(Z:Z="No",AA:AA="Yes"),"Adopter",IF(Z:Z="Yes","Continuing User",IF(AND(Z:Z="No",AA:AA="No"),"Non-user","Missing"))))</f>
        <v>Adopter</v>
      </c>
      <c r="AC1689" s="80">
        <f>VLOOKUP(N1689,Registration!O:P,2,FALSE)</f>
        <v>18</v>
      </c>
    </row>
    <row r="1690" spans="1:29" s="80" customFormat="1" ht="23.1" customHeight="1">
      <c r="A1690" s="80" t="s">
        <v>118</v>
      </c>
      <c r="B1690" s="80" t="s">
        <v>26</v>
      </c>
      <c r="C1690" s="80" t="s">
        <v>27</v>
      </c>
      <c r="D1690" s="82" t="s">
        <v>28</v>
      </c>
      <c r="E1690" s="80" t="s">
        <v>28</v>
      </c>
      <c r="F1690" s="80" t="s">
        <v>111</v>
      </c>
      <c r="G1690" s="80" t="s">
        <v>167</v>
      </c>
      <c r="H1690" s="80" t="s">
        <v>8159</v>
      </c>
      <c r="I1690" s="80" t="s">
        <v>8160</v>
      </c>
      <c r="J1690" s="80">
        <v>18</v>
      </c>
      <c r="K1690" s="80">
        <v>2</v>
      </c>
      <c r="L1690" s="80">
        <v>2019</v>
      </c>
      <c r="M1690" s="76">
        <f t="shared" si="26"/>
        <v>43514</v>
      </c>
      <c r="N1690" s="80" t="s">
        <v>170</v>
      </c>
      <c r="O1690" s="80">
        <v>19</v>
      </c>
      <c r="P1690" s="82" t="s">
        <v>4506</v>
      </c>
      <c r="Q1690" s="82" t="s">
        <v>4456</v>
      </c>
      <c r="R1690" s="82" t="s">
        <v>4507</v>
      </c>
      <c r="S1690" s="82" t="s">
        <v>4508</v>
      </c>
      <c r="T1690" s="82" t="s">
        <v>4457</v>
      </c>
      <c r="U1690" s="82" t="s">
        <v>4457</v>
      </c>
      <c r="V1690" s="82" t="s">
        <v>4457</v>
      </c>
      <c r="W1690" s="82" t="s">
        <v>173</v>
      </c>
      <c r="X1690" s="82" t="s">
        <v>4516</v>
      </c>
      <c r="Y1690" s="82" t="s">
        <v>4456</v>
      </c>
      <c r="Z1690" s="80" t="str">
        <f>IF(OR(R:R="",S:S=""),"Missing",IF(OR(S:S="Both EC and Condoms",S:S="Condom",S:S="EC"),"Yes",IF(AND(R:R&lt;&gt;"0: No Method",R:R&lt;&gt;"6: EC",R:R&lt;&gt;"5: Condoms"),"Yes","No")))</f>
        <v>No</v>
      </c>
      <c r="AA16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90" s="80" t="str">
        <f>IF(W:W="Pregnant","Pregnant",IF(AND(Z:Z="No",AA:AA="Yes"),"Adopter",IF(Z:Z="Yes","Continuing User",IF(AND(Z:Z="No",AA:AA="No"),"Non-user","Missing"))))</f>
        <v>Adopter</v>
      </c>
      <c r="AC1690" s="80">
        <f>VLOOKUP(N1690,Registration!O:P,2,FALSE)</f>
        <v>19</v>
      </c>
    </row>
    <row r="1691" spans="1:29" s="80" customFormat="1" ht="23.1" customHeight="1">
      <c r="A1691" s="80" t="s">
        <v>118</v>
      </c>
      <c r="B1691" s="80" t="s">
        <v>26</v>
      </c>
      <c r="C1691" s="80" t="s">
        <v>27</v>
      </c>
      <c r="D1691" s="82" t="s">
        <v>28</v>
      </c>
      <c r="E1691" s="80" t="s">
        <v>28</v>
      </c>
      <c r="F1691" s="80" t="s">
        <v>111</v>
      </c>
      <c r="G1691" s="80" t="s">
        <v>167</v>
      </c>
      <c r="H1691" s="80" t="s">
        <v>8159</v>
      </c>
      <c r="I1691" s="80" t="s">
        <v>8160</v>
      </c>
      <c r="J1691" s="80">
        <v>18</v>
      </c>
      <c r="K1691" s="80">
        <v>2</v>
      </c>
      <c r="L1691" s="80">
        <v>2019</v>
      </c>
      <c r="M1691" s="76">
        <f t="shared" si="26"/>
        <v>43514</v>
      </c>
      <c r="N1691" s="80" t="s">
        <v>802</v>
      </c>
      <c r="O1691" s="80">
        <v>19</v>
      </c>
      <c r="P1691" s="82" t="s">
        <v>4506</v>
      </c>
      <c r="Q1691" s="82" t="s">
        <v>4456</v>
      </c>
      <c r="R1691" s="82" t="s">
        <v>4507</v>
      </c>
      <c r="S1691" s="82" t="s">
        <v>4508</v>
      </c>
      <c r="T1691" s="82" t="s">
        <v>4456</v>
      </c>
      <c r="U1691" s="82" t="s">
        <v>4457</v>
      </c>
      <c r="V1691" s="82" t="s">
        <v>4457</v>
      </c>
      <c r="W1691" s="82" t="s">
        <v>173</v>
      </c>
      <c r="X1691" s="82" t="s">
        <v>4516</v>
      </c>
      <c r="Y1691" s="82" t="s">
        <v>4456</v>
      </c>
      <c r="Z1691" s="80" t="str">
        <f>IF(OR(R:R="",S:S=""),"Missing",IF(OR(S:S="Both EC and Condoms",S:S="Condom",S:S="EC"),"Yes",IF(AND(R:R&lt;&gt;"0: No Method",R:R&lt;&gt;"6: EC",R:R&lt;&gt;"5: Condoms"),"Yes","No")))</f>
        <v>No</v>
      </c>
      <c r="AA16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91" s="80" t="str">
        <f>IF(W:W="Pregnant","Pregnant",IF(AND(Z:Z="No",AA:AA="Yes"),"Adopter",IF(Z:Z="Yes","Continuing User",IF(AND(Z:Z="No",AA:AA="No"),"Non-user","Missing"))))</f>
        <v>Adopter</v>
      </c>
      <c r="AC1691" s="80">
        <f>VLOOKUP(N1691,Registration!O:P,2,FALSE)</f>
        <v>19</v>
      </c>
    </row>
    <row r="1692" spans="1:29" s="80" customFormat="1" ht="23.1" customHeight="1">
      <c r="A1692" s="80" t="s">
        <v>118</v>
      </c>
      <c r="B1692" s="80" t="s">
        <v>26</v>
      </c>
      <c r="C1692" s="80" t="s">
        <v>27</v>
      </c>
      <c r="D1692" s="82" t="s">
        <v>28</v>
      </c>
      <c r="E1692" s="80" t="s">
        <v>28</v>
      </c>
      <c r="F1692" s="80" t="s">
        <v>111</v>
      </c>
      <c r="G1692" s="80" t="s">
        <v>167</v>
      </c>
      <c r="H1692" s="80" t="s">
        <v>8159</v>
      </c>
      <c r="I1692" s="80" t="s">
        <v>8160</v>
      </c>
      <c r="J1692" s="80">
        <v>18</v>
      </c>
      <c r="K1692" s="80">
        <v>2</v>
      </c>
      <c r="L1692" s="80">
        <v>2019</v>
      </c>
      <c r="M1692" s="76">
        <f t="shared" si="26"/>
        <v>43514</v>
      </c>
      <c r="N1692" s="80" t="s">
        <v>1496</v>
      </c>
      <c r="O1692" s="80">
        <v>19</v>
      </c>
      <c r="P1692" s="82" t="s">
        <v>4506</v>
      </c>
      <c r="Q1692" s="82" t="s">
        <v>4456</v>
      </c>
      <c r="R1692" s="82" t="s">
        <v>4507</v>
      </c>
      <c r="S1692" s="82" t="s">
        <v>4508</v>
      </c>
      <c r="T1692" s="82" t="s">
        <v>4456</v>
      </c>
      <c r="U1692" s="82" t="s">
        <v>4457</v>
      </c>
      <c r="V1692" s="82" t="s">
        <v>4457</v>
      </c>
      <c r="W1692" s="82" t="s">
        <v>173</v>
      </c>
      <c r="X1692" s="82" t="s">
        <v>4516</v>
      </c>
      <c r="Y1692" s="82" t="s">
        <v>4457</v>
      </c>
      <c r="Z1692" s="80" t="str">
        <f>IF(OR(R:R="",S:S=""),"Missing",IF(OR(S:S="Both EC and Condoms",S:S="Condom",S:S="EC"),"Yes",IF(AND(R:R&lt;&gt;"0: No Method",R:R&lt;&gt;"6: EC",R:R&lt;&gt;"5: Condoms"),"Yes","No")))</f>
        <v>No</v>
      </c>
      <c r="AA16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92" s="80" t="str">
        <f>IF(W:W="Pregnant","Pregnant",IF(AND(Z:Z="No",AA:AA="Yes"),"Adopter",IF(Z:Z="Yes","Continuing User",IF(AND(Z:Z="No",AA:AA="No"),"Non-user","Missing"))))</f>
        <v>Adopter</v>
      </c>
      <c r="AC1692" s="80">
        <f>VLOOKUP(N1692,Registration!O:P,2,FALSE)</f>
        <v>18</v>
      </c>
    </row>
    <row r="1693" spans="1:29" s="80" customFormat="1" ht="23.1" customHeight="1">
      <c r="A1693" s="80" t="s">
        <v>118</v>
      </c>
      <c r="B1693" s="80" t="s">
        <v>26</v>
      </c>
      <c r="C1693" s="80" t="s">
        <v>27</v>
      </c>
      <c r="D1693" s="82" t="s">
        <v>28</v>
      </c>
      <c r="E1693" s="80" t="s">
        <v>28</v>
      </c>
      <c r="F1693" s="80" t="s">
        <v>111</v>
      </c>
      <c r="G1693" s="80" t="s">
        <v>167</v>
      </c>
      <c r="H1693" s="80" t="s">
        <v>8159</v>
      </c>
      <c r="I1693" s="80" t="s">
        <v>8160</v>
      </c>
      <c r="J1693" s="80">
        <v>18</v>
      </c>
      <c r="K1693" s="80">
        <v>2</v>
      </c>
      <c r="L1693" s="80">
        <v>2019</v>
      </c>
      <c r="M1693" s="76">
        <f t="shared" si="26"/>
        <v>43514</v>
      </c>
      <c r="N1693" s="80" t="s">
        <v>192</v>
      </c>
      <c r="O1693" s="80">
        <v>19</v>
      </c>
      <c r="P1693" s="82" t="s">
        <v>4506</v>
      </c>
      <c r="Q1693" s="82" t="s">
        <v>4456</v>
      </c>
      <c r="R1693" s="82" t="s">
        <v>4507</v>
      </c>
      <c r="S1693" s="82" t="s">
        <v>4508</v>
      </c>
      <c r="T1693" s="82" t="s">
        <v>4457</v>
      </c>
      <c r="U1693" s="82" t="s">
        <v>4457</v>
      </c>
      <c r="V1693" s="82" t="s">
        <v>4457</v>
      </c>
      <c r="W1693" s="82" t="s">
        <v>173</v>
      </c>
      <c r="X1693" s="82" t="s">
        <v>4516</v>
      </c>
      <c r="Y1693" s="82" t="s">
        <v>4456</v>
      </c>
      <c r="Z1693" s="80" t="str">
        <f>IF(OR(R:R="",S:S=""),"Missing",IF(OR(S:S="Both EC and Condoms",S:S="Condom",S:S="EC"),"Yes",IF(AND(R:R&lt;&gt;"0: No Method",R:R&lt;&gt;"6: EC",R:R&lt;&gt;"5: Condoms"),"Yes","No")))</f>
        <v>No</v>
      </c>
      <c r="AA16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93" s="80" t="str">
        <f>IF(W:W="Pregnant","Pregnant",IF(AND(Z:Z="No",AA:AA="Yes"),"Adopter",IF(Z:Z="Yes","Continuing User",IF(AND(Z:Z="No",AA:AA="No"),"Non-user","Missing"))))</f>
        <v>Adopter</v>
      </c>
      <c r="AC1693" s="80">
        <f>VLOOKUP(N1693,Registration!O:P,2,FALSE)</f>
        <v>19</v>
      </c>
    </row>
    <row r="1694" spans="1:29" s="80" customFormat="1" ht="23.1" customHeight="1">
      <c r="A1694" s="80" t="s">
        <v>118</v>
      </c>
      <c r="B1694" s="80" t="s">
        <v>26</v>
      </c>
      <c r="C1694" s="80" t="s">
        <v>27</v>
      </c>
      <c r="D1694" s="82" t="s">
        <v>28</v>
      </c>
      <c r="E1694" s="80" t="s">
        <v>28</v>
      </c>
      <c r="F1694" s="80" t="s">
        <v>111</v>
      </c>
      <c r="G1694" s="80" t="s">
        <v>167</v>
      </c>
      <c r="H1694" s="80" t="s">
        <v>8159</v>
      </c>
      <c r="I1694" s="80" t="s">
        <v>8160</v>
      </c>
      <c r="J1694" s="80">
        <v>18</v>
      </c>
      <c r="K1694" s="80">
        <v>2</v>
      </c>
      <c r="L1694" s="80">
        <v>2019</v>
      </c>
      <c r="M1694" s="76">
        <f t="shared" si="26"/>
        <v>43514</v>
      </c>
      <c r="N1694" s="80" t="s">
        <v>493</v>
      </c>
      <c r="O1694" s="80">
        <v>18</v>
      </c>
      <c r="P1694" s="82" t="s">
        <v>4506</v>
      </c>
      <c r="Q1694" s="82" t="s">
        <v>4456</v>
      </c>
      <c r="R1694" s="82" t="s">
        <v>4507</v>
      </c>
      <c r="S1694" s="82" t="s">
        <v>4508</v>
      </c>
      <c r="T1694" s="82" t="s">
        <v>4456</v>
      </c>
      <c r="U1694" s="82" t="s">
        <v>4457</v>
      </c>
      <c r="V1694" s="82" t="s">
        <v>4457</v>
      </c>
      <c r="W1694" s="82" t="s">
        <v>173</v>
      </c>
      <c r="X1694" s="80" t="s">
        <v>4518</v>
      </c>
      <c r="Y1694" s="82" t="s">
        <v>4457</v>
      </c>
      <c r="Z1694" s="80" t="str">
        <f>IF(OR(R:R="",S:S=""),"Missing",IF(OR(S:S="Both EC and Condoms",S:S="Condom",S:S="EC"),"Yes",IF(AND(R:R&lt;&gt;"0: No Method",R:R&lt;&gt;"6: EC",R:R&lt;&gt;"5: Condoms"),"Yes","No")))</f>
        <v>No</v>
      </c>
      <c r="AA16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94" s="80" t="str">
        <f>IF(W:W="Pregnant","Pregnant",IF(AND(Z:Z="No",AA:AA="Yes"),"Adopter",IF(Z:Z="Yes","Continuing User",IF(AND(Z:Z="No",AA:AA="No"),"Non-user","Missing"))))</f>
        <v>Adopter</v>
      </c>
      <c r="AC1694" s="80">
        <f>VLOOKUP(N1694,Registration!O:P,2,FALSE)</f>
        <v>15</v>
      </c>
    </row>
    <row r="1695" spans="1:29" s="80" customFormat="1" ht="23.1" customHeight="1">
      <c r="A1695" s="80" t="s">
        <v>118</v>
      </c>
      <c r="B1695" s="80" t="s">
        <v>26</v>
      </c>
      <c r="C1695" s="80" t="s">
        <v>27</v>
      </c>
      <c r="D1695" s="82" t="s">
        <v>28</v>
      </c>
      <c r="E1695" s="80" t="s">
        <v>28</v>
      </c>
      <c r="F1695" s="80" t="s">
        <v>111</v>
      </c>
      <c r="G1695" s="80" t="s">
        <v>167</v>
      </c>
      <c r="H1695" s="80" t="s">
        <v>8159</v>
      </c>
      <c r="I1695" s="80" t="s">
        <v>8160</v>
      </c>
      <c r="J1695" s="80">
        <v>18</v>
      </c>
      <c r="K1695" s="80">
        <v>2</v>
      </c>
      <c r="L1695" s="80">
        <v>2019</v>
      </c>
      <c r="M1695" s="76">
        <f t="shared" si="26"/>
        <v>43514</v>
      </c>
      <c r="N1695" s="80" t="s">
        <v>585</v>
      </c>
      <c r="O1695" s="80">
        <v>17</v>
      </c>
      <c r="P1695" s="82" t="s">
        <v>4506</v>
      </c>
      <c r="Q1695" s="82" t="s">
        <v>4456</v>
      </c>
      <c r="R1695" s="82" t="s">
        <v>4507</v>
      </c>
      <c r="S1695" s="82" t="s">
        <v>4508</v>
      </c>
      <c r="T1695" s="82" t="s">
        <v>4457</v>
      </c>
      <c r="U1695" s="82" t="s">
        <v>4457</v>
      </c>
      <c r="V1695" s="82" t="s">
        <v>4457</v>
      </c>
      <c r="W1695" s="82" t="s">
        <v>173</v>
      </c>
      <c r="X1695" s="80" t="s">
        <v>4518</v>
      </c>
      <c r="Y1695" s="82" t="s">
        <v>4456</v>
      </c>
      <c r="Z1695" s="80" t="str">
        <f>IF(OR(R:R="",S:S=""),"Missing",IF(OR(S:S="Both EC and Condoms",S:S="Condom",S:S="EC"),"Yes",IF(AND(R:R&lt;&gt;"0: No Method",R:R&lt;&gt;"6: EC",R:R&lt;&gt;"5: Condoms"),"Yes","No")))</f>
        <v>No</v>
      </c>
      <c r="AA16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95" s="80" t="str">
        <f>IF(W:W="Pregnant","Pregnant",IF(AND(Z:Z="No",AA:AA="Yes"),"Adopter",IF(Z:Z="Yes","Continuing User",IF(AND(Z:Z="No",AA:AA="No"),"Non-user","Missing"))))</f>
        <v>Adopter</v>
      </c>
      <c r="AC1695" s="80">
        <f>VLOOKUP(N1695,Registration!O:P,2,FALSE)</f>
        <v>19</v>
      </c>
    </row>
    <row r="1696" spans="1:29" s="80" customFormat="1" ht="23.1" customHeight="1">
      <c r="A1696" s="80" t="s">
        <v>118</v>
      </c>
      <c r="B1696" s="80" t="s">
        <v>26</v>
      </c>
      <c r="C1696" s="80" t="s">
        <v>27</v>
      </c>
      <c r="D1696" s="82" t="s">
        <v>28</v>
      </c>
      <c r="E1696" s="80" t="s">
        <v>28</v>
      </c>
      <c r="F1696" s="80" t="s">
        <v>111</v>
      </c>
      <c r="G1696" s="80" t="s">
        <v>167</v>
      </c>
      <c r="H1696" s="80" t="s">
        <v>8159</v>
      </c>
      <c r="I1696" s="80" t="s">
        <v>8160</v>
      </c>
      <c r="J1696" s="80">
        <v>18</v>
      </c>
      <c r="K1696" s="80">
        <v>2</v>
      </c>
      <c r="L1696" s="80">
        <v>2019</v>
      </c>
      <c r="M1696" s="76">
        <f t="shared" si="26"/>
        <v>43514</v>
      </c>
      <c r="N1696" s="80" t="s">
        <v>1511</v>
      </c>
      <c r="O1696" s="80">
        <v>17</v>
      </c>
      <c r="P1696" s="82" t="s">
        <v>4506</v>
      </c>
      <c r="Q1696" s="82" t="s">
        <v>4456</v>
      </c>
      <c r="R1696" s="82" t="s">
        <v>4507</v>
      </c>
      <c r="S1696" s="82" t="s">
        <v>4508</v>
      </c>
      <c r="T1696" s="82" t="s">
        <v>4456</v>
      </c>
      <c r="U1696" s="82" t="s">
        <v>4457</v>
      </c>
      <c r="V1696" s="82" t="s">
        <v>4457</v>
      </c>
      <c r="W1696" s="82" t="s">
        <v>173</v>
      </c>
      <c r="X1696" s="82" t="s">
        <v>4515</v>
      </c>
      <c r="Y1696" s="82" t="s">
        <v>4457</v>
      </c>
      <c r="Z1696" s="80" t="str">
        <f>IF(OR(R:R="",S:S=""),"Missing",IF(OR(S:S="Both EC and Condoms",S:S="Condom",S:S="EC"),"Yes",IF(AND(R:R&lt;&gt;"0: No Method",R:R&lt;&gt;"6: EC",R:R&lt;&gt;"5: Condoms"),"Yes","No")))</f>
        <v>No</v>
      </c>
      <c r="AA16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96" s="80" t="str">
        <f>IF(W:W="Pregnant","Pregnant",IF(AND(Z:Z="No",AA:AA="Yes"),"Adopter",IF(Z:Z="Yes","Continuing User",IF(AND(Z:Z="No",AA:AA="No"),"Non-user","Missing"))))</f>
        <v>Adopter</v>
      </c>
      <c r="AC1696" s="80">
        <f>VLOOKUP(N1696,Registration!O:P,2,FALSE)</f>
        <v>17</v>
      </c>
    </row>
    <row r="1697" spans="1:29" s="80" customFormat="1" ht="23.1" customHeight="1">
      <c r="A1697" s="80" t="s">
        <v>118</v>
      </c>
      <c r="B1697" s="80" t="s">
        <v>26</v>
      </c>
      <c r="C1697" s="80" t="s">
        <v>27</v>
      </c>
      <c r="D1697" s="82" t="s">
        <v>28</v>
      </c>
      <c r="E1697" s="80" t="s">
        <v>28</v>
      </c>
      <c r="F1697" s="80" t="s">
        <v>111</v>
      </c>
      <c r="G1697" s="80" t="s">
        <v>167</v>
      </c>
      <c r="H1697" s="80" t="s">
        <v>8159</v>
      </c>
      <c r="I1697" s="82" t="s">
        <v>8161</v>
      </c>
      <c r="J1697" s="80">
        <v>18</v>
      </c>
      <c r="K1697" s="80">
        <v>2</v>
      </c>
      <c r="L1697" s="80">
        <v>2019</v>
      </c>
      <c r="M1697" s="76">
        <f t="shared" si="26"/>
        <v>43514</v>
      </c>
      <c r="N1697" s="80" t="s">
        <v>441</v>
      </c>
      <c r="O1697" s="80">
        <v>18</v>
      </c>
      <c r="P1697" s="82" t="s">
        <v>4525</v>
      </c>
      <c r="Q1697" s="82" t="s">
        <v>4456</v>
      </c>
      <c r="R1697" s="82" t="s">
        <v>4519</v>
      </c>
      <c r="S1697" s="82" t="s">
        <v>4508</v>
      </c>
      <c r="T1697" s="82" t="s">
        <v>4457</v>
      </c>
      <c r="U1697" s="82" t="s">
        <v>4457</v>
      </c>
      <c r="V1697" s="82" t="s">
        <v>4457</v>
      </c>
      <c r="W1697" s="82" t="s">
        <v>173</v>
      </c>
      <c r="X1697" s="82" t="s">
        <v>4522</v>
      </c>
      <c r="Y1697" s="82" t="s">
        <v>4457</v>
      </c>
      <c r="Z1697" s="80" t="str">
        <f>IF(OR(R:R="",S:S=""),"Missing",IF(OR(S:S="Both EC and Condoms",S:S="Condom",S:S="EC"),"Yes",IF(AND(R:R&lt;&gt;"0: No Method",R:R&lt;&gt;"6: EC",R:R&lt;&gt;"5: Condoms"),"Yes","No")))</f>
        <v>Yes</v>
      </c>
      <c r="AA16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97" s="80" t="str">
        <f>IF(W:W="Pregnant","Pregnant",IF(AND(Z:Z="No",AA:AA="Yes"),"Adopter",IF(Z:Z="Yes","Continuing User",IF(AND(Z:Z="No",AA:AA="No"),"Non-user","Missing"))))</f>
        <v>Continuing User</v>
      </c>
      <c r="AC1697" s="80">
        <f>VLOOKUP(N1697,Registration!O:P,2,FALSE)</f>
        <v>19</v>
      </c>
    </row>
    <row r="1698" spans="1:29" s="80" customFormat="1" ht="23.1" customHeight="1">
      <c r="A1698" s="80" t="s">
        <v>118</v>
      </c>
      <c r="B1698" s="80" t="s">
        <v>26</v>
      </c>
      <c r="C1698" s="80" t="s">
        <v>27</v>
      </c>
      <c r="D1698" s="82" t="s">
        <v>28</v>
      </c>
      <c r="E1698" s="80" t="s">
        <v>28</v>
      </c>
      <c r="F1698" s="80" t="s">
        <v>111</v>
      </c>
      <c r="G1698" s="80" t="s">
        <v>167</v>
      </c>
      <c r="H1698" s="80" t="s">
        <v>8159</v>
      </c>
      <c r="I1698" s="82" t="s">
        <v>8161</v>
      </c>
      <c r="J1698" s="80">
        <v>18</v>
      </c>
      <c r="K1698" s="80">
        <v>2</v>
      </c>
      <c r="L1698" s="80">
        <v>2019</v>
      </c>
      <c r="M1698" s="76">
        <f t="shared" si="26"/>
        <v>43514</v>
      </c>
      <c r="N1698" s="80" t="s">
        <v>1084</v>
      </c>
      <c r="O1698" s="80">
        <v>18</v>
      </c>
      <c r="P1698" s="82" t="s">
        <v>4525</v>
      </c>
      <c r="Q1698" s="82" t="s">
        <v>4456</v>
      </c>
      <c r="R1698" s="82" t="s">
        <v>4519</v>
      </c>
      <c r="S1698" s="82" t="s">
        <v>4508</v>
      </c>
      <c r="T1698" s="82" t="s">
        <v>4457</v>
      </c>
      <c r="U1698" s="82" t="s">
        <v>4457</v>
      </c>
      <c r="V1698" s="82" t="s">
        <v>4457</v>
      </c>
      <c r="W1698" s="82" t="s">
        <v>173</v>
      </c>
      <c r="X1698" s="82" t="s">
        <v>4514</v>
      </c>
      <c r="Y1698" s="82" t="s">
        <v>4457</v>
      </c>
      <c r="Z1698" s="80" t="str">
        <f>IF(OR(R:R="",S:S=""),"Missing",IF(OR(S:S="Both EC and Condoms",S:S="Condom",S:S="EC"),"Yes",IF(AND(R:R&lt;&gt;"0: No Method",R:R&lt;&gt;"6: EC",R:R&lt;&gt;"5: Condoms"),"Yes","No")))</f>
        <v>Yes</v>
      </c>
      <c r="AA16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98" s="80" t="str">
        <f>IF(W:W="Pregnant","Pregnant",IF(AND(Z:Z="No",AA:AA="Yes"),"Adopter",IF(Z:Z="Yes","Continuing User",IF(AND(Z:Z="No",AA:AA="No"),"Non-user","Missing"))))</f>
        <v>Continuing User</v>
      </c>
      <c r="AC1698" s="80">
        <f>VLOOKUP(N1698,Registration!O:P,2,FALSE)</f>
        <v>18</v>
      </c>
    </row>
    <row r="1699" spans="1:29" s="80" customFormat="1" ht="23.1" customHeight="1">
      <c r="A1699" s="80" t="s">
        <v>118</v>
      </c>
      <c r="B1699" s="80" t="s">
        <v>26</v>
      </c>
      <c r="C1699" s="80" t="s">
        <v>27</v>
      </c>
      <c r="D1699" s="82" t="s">
        <v>28</v>
      </c>
      <c r="E1699" s="80" t="s">
        <v>28</v>
      </c>
      <c r="F1699" s="80" t="s">
        <v>111</v>
      </c>
      <c r="G1699" s="80" t="s">
        <v>167</v>
      </c>
      <c r="H1699" s="80" t="s">
        <v>8159</v>
      </c>
      <c r="I1699" s="82" t="s">
        <v>8161</v>
      </c>
      <c r="J1699" s="80">
        <v>18</v>
      </c>
      <c r="K1699" s="80">
        <v>2</v>
      </c>
      <c r="L1699" s="80">
        <v>2019</v>
      </c>
      <c r="M1699" s="76">
        <f t="shared" si="26"/>
        <v>43514</v>
      </c>
      <c r="N1699" s="80" t="s">
        <v>1091</v>
      </c>
      <c r="O1699" s="80">
        <v>18</v>
      </c>
      <c r="P1699" s="82" t="s">
        <v>4525</v>
      </c>
      <c r="Q1699" s="82" t="s">
        <v>4456</v>
      </c>
      <c r="R1699" s="82" t="s">
        <v>4526</v>
      </c>
      <c r="S1699" s="82" t="s">
        <v>4508</v>
      </c>
      <c r="T1699" s="82" t="s">
        <v>4457</v>
      </c>
      <c r="U1699" s="82" t="s">
        <v>4457</v>
      </c>
      <c r="V1699" s="82" t="s">
        <v>4457</v>
      </c>
      <c r="W1699" s="82" t="s">
        <v>173</v>
      </c>
      <c r="X1699" s="82" t="s">
        <v>4516</v>
      </c>
      <c r="Y1699" s="82" t="s">
        <v>4457</v>
      </c>
      <c r="Z1699" s="80" t="str">
        <f>IF(OR(R:R="",S:S=""),"Missing",IF(OR(S:S="Both EC and Condoms",S:S="Condom",S:S="EC"),"Yes",IF(AND(R:R&lt;&gt;"0: No Method",R:R&lt;&gt;"6: EC",R:R&lt;&gt;"5: Condoms"),"Yes","No")))</f>
        <v>Yes</v>
      </c>
      <c r="AA16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99" s="80" t="str">
        <f>IF(W:W="Pregnant","Pregnant",IF(AND(Z:Z="No",AA:AA="Yes"),"Adopter",IF(Z:Z="Yes","Continuing User",IF(AND(Z:Z="No",AA:AA="No"),"Non-user","Missing"))))</f>
        <v>Continuing User</v>
      </c>
      <c r="AC1699" s="80">
        <f>VLOOKUP(N1699,Registration!O:P,2,FALSE)</f>
        <v>18</v>
      </c>
    </row>
    <row r="1700" spans="1:29" s="80" customFormat="1" ht="23.1" customHeight="1">
      <c r="A1700" s="80" t="s">
        <v>118</v>
      </c>
      <c r="B1700" s="80" t="s">
        <v>26</v>
      </c>
      <c r="C1700" s="80" t="s">
        <v>27</v>
      </c>
      <c r="D1700" s="82" t="s">
        <v>28</v>
      </c>
      <c r="E1700" s="80" t="s">
        <v>28</v>
      </c>
      <c r="F1700" s="80" t="s">
        <v>95</v>
      </c>
      <c r="G1700" s="80" t="s">
        <v>2811</v>
      </c>
      <c r="H1700" s="80" t="s">
        <v>8157</v>
      </c>
      <c r="I1700" s="82" t="s">
        <v>8156</v>
      </c>
      <c r="J1700" s="80">
        <v>19</v>
      </c>
      <c r="K1700" s="80">
        <v>2</v>
      </c>
      <c r="L1700" s="80">
        <v>2019</v>
      </c>
      <c r="M1700" s="76">
        <f t="shared" si="26"/>
        <v>43515</v>
      </c>
      <c r="N1700" s="80" t="s">
        <v>3625</v>
      </c>
      <c r="O1700" s="80">
        <v>19</v>
      </c>
      <c r="P1700" s="82" t="s">
        <v>4506</v>
      </c>
      <c r="Q1700" s="82" t="s">
        <v>4456</v>
      </c>
      <c r="R1700" s="82" t="s">
        <v>4507</v>
      </c>
      <c r="S1700" s="82" t="s">
        <v>4508</v>
      </c>
      <c r="T1700" s="82" t="s">
        <v>4456</v>
      </c>
      <c r="U1700" s="82" t="s">
        <v>4457</v>
      </c>
      <c r="V1700" s="82" t="s">
        <v>4457</v>
      </c>
      <c r="W1700" s="82" t="s">
        <v>173</v>
      </c>
      <c r="X1700" s="82" t="s">
        <v>4521</v>
      </c>
      <c r="Y1700" s="82" t="s">
        <v>4457</v>
      </c>
      <c r="Z1700" s="80" t="str">
        <f>IF(OR(R:R="",S:S=""),"Missing",IF(OR(S:S="Both EC and Condoms",S:S="Condom",S:S="EC"),"Yes",IF(AND(R:R&lt;&gt;"0: No Method",R:R&lt;&gt;"6: EC",R:R&lt;&gt;"5: Condoms"),"Yes","No")))</f>
        <v>No</v>
      </c>
      <c r="AA17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00" s="80" t="str">
        <f>IF(W:W="Pregnant","Pregnant",IF(AND(Z:Z="No",AA:AA="Yes"),"Adopter",IF(Z:Z="Yes","Continuing User",IF(AND(Z:Z="No",AA:AA="No"),"Non-user","Missing"))))</f>
        <v>Adopter</v>
      </c>
      <c r="AC1700" s="80">
        <f>VLOOKUP(N1700,Registration!O:P,2,FALSE)</f>
        <v>19</v>
      </c>
    </row>
    <row r="1701" spans="1:29" s="80" customFormat="1" ht="23.1" customHeight="1">
      <c r="A1701" s="80" t="s">
        <v>118</v>
      </c>
      <c r="B1701" s="80" t="s">
        <v>26</v>
      </c>
      <c r="C1701" s="80" t="s">
        <v>27</v>
      </c>
      <c r="D1701" s="82" t="s">
        <v>28</v>
      </c>
      <c r="E1701" s="80" t="s">
        <v>28</v>
      </c>
      <c r="F1701" s="80" t="s">
        <v>95</v>
      </c>
      <c r="G1701" s="80" t="s">
        <v>2811</v>
      </c>
      <c r="H1701" s="80" t="s">
        <v>8157</v>
      </c>
      <c r="I1701" s="82" t="s">
        <v>8156</v>
      </c>
      <c r="J1701" s="80">
        <v>19</v>
      </c>
      <c r="K1701" s="80">
        <v>2</v>
      </c>
      <c r="L1701" s="80">
        <v>2019</v>
      </c>
      <c r="M1701" s="76">
        <f t="shared" si="26"/>
        <v>43515</v>
      </c>
      <c r="N1701" s="80" t="s">
        <v>3627</v>
      </c>
      <c r="O1701" s="80">
        <v>19</v>
      </c>
      <c r="P1701" s="82" t="s">
        <v>4506</v>
      </c>
      <c r="Q1701" s="82" t="s">
        <v>4456</v>
      </c>
      <c r="R1701" s="82" t="s">
        <v>4507</v>
      </c>
      <c r="S1701" s="82" t="s">
        <v>4508</v>
      </c>
      <c r="T1701" s="82" t="s">
        <v>4456</v>
      </c>
      <c r="U1701" s="82" t="s">
        <v>4457</v>
      </c>
      <c r="V1701" s="82" t="s">
        <v>4457</v>
      </c>
      <c r="W1701" s="82" t="s">
        <v>173</v>
      </c>
      <c r="X1701" s="82" t="s">
        <v>4521</v>
      </c>
      <c r="Y1701" s="82" t="s">
        <v>4457</v>
      </c>
      <c r="Z1701" s="80" t="str">
        <f>IF(OR(R:R="",S:S=""),"Missing",IF(OR(S:S="Both EC and Condoms",S:S="Condom",S:S="EC"),"Yes",IF(AND(R:R&lt;&gt;"0: No Method",R:R&lt;&gt;"6: EC",R:R&lt;&gt;"5: Condoms"),"Yes","No")))</f>
        <v>No</v>
      </c>
      <c r="AA17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01" s="80" t="str">
        <f>IF(W:W="Pregnant","Pregnant",IF(AND(Z:Z="No",AA:AA="Yes"),"Adopter",IF(Z:Z="Yes","Continuing User",IF(AND(Z:Z="No",AA:AA="No"),"Non-user","Missing"))))</f>
        <v>Adopter</v>
      </c>
      <c r="AC1701" s="80">
        <f>VLOOKUP(N1701,Registration!O:P,2,FALSE)</f>
        <v>19</v>
      </c>
    </row>
    <row r="1702" spans="1:29" s="80" customFormat="1" ht="23.1" customHeight="1">
      <c r="A1702" s="80" t="s">
        <v>118</v>
      </c>
      <c r="B1702" s="80" t="s">
        <v>26</v>
      </c>
      <c r="C1702" s="80" t="s">
        <v>27</v>
      </c>
      <c r="D1702" s="82" t="s">
        <v>28</v>
      </c>
      <c r="E1702" s="80" t="s">
        <v>28</v>
      </c>
      <c r="F1702" s="80" t="s">
        <v>95</v>
      </c>
      <c r="G1702" s="80" t="s">
        <v>2811</v>
      </c>
      <c r="H1702" s="80" t="s">
        <v>8157</v>
      </c>
      <c r="I1702" s="82" t="s">
        <v>8156</v>
      </c>
      <c r="J1702" s="80">
        <v>19</v>
      </c>
      <c r="K1702" s="80">
        <v>2</v>
      </c>
      <c r="L1702" s="80">
        <v>2019</v>
      </c>
      <c r="M1702" s="76">
        <f t="shared" si="26"/>
        <v>43515</v>
      </c>
      <c r="N1702" s="80" t="s">
        <v>3629</v>
      </c>
      <c r="O1702" s="80">
        <v>18</v>
      </c>
      <c r="P1702" s="82" t="s">
        <v>4506</v>
      </c>
      <c r="Q1702" s="82" t="s">
        <v>4456</v>
      </c>
      <c r="R1702" s="82" t="s">
        <v>4507</v>
      </c>
      <c r="S1702" s="82" t="s">
        <v>4508</v>
      </c>
      <c r="T1702" s="82" t="s">
        <v>4456</v>
      </c>
      <c r="U1702" s="82" t="s">
        <v>4457</v>
      </c>
      <c r="V1702" s="82" t="s">
        <v>4457</v>
      </c>
      <c r="W1702" s="82" t="s">
        <v>173</v>
      </c>
      <c r="X1702" s="82" t="s">
        <v>4521</v>
      </c>
      <c r="Y1702" s="82" t="s">
        <v>4457</v>
      </c>
      <c r="Z1702" s="80" t="str">
        <f>IF(OR(R:R="",S:S=""),"Missing",IF(OR(S:S="Both EC and Condoms",S:S="Condom",S:S="EC"),"Yes",IF(AND(R:R&lt;&gt;"0: No Method",R:R&lt;&gt;"6: EC",R:R&lt;&gt;"5: Condoms"),"Yes","No")))</f>
        <v>No</v>
      </c>
      <c r="AA17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02" s="80" t="str">
        <f>IF(W:W="Pregnant","Pregnant",IF(AND(Z:Z="No",AA:AA="Yes"),"Adopter",IF(Z:Z="Yes","Continuing User",IF(AND(Z:Z="No",AA:AA="No"),"Non-user","Missing"))))</f>
        <v>Adopter</v>
      </c>
      <c r="AC1702" s="80">
        <f>VLOOKUP(N1702,Registration!O:P,2,FALSE)</f>
        <v>18</v>
      </c>
    </row>
    <row r="1703" spans="1:29" s="80" customFormat="1" ht="23.1" customHeight="1">
      <c r="A1703" s="80" t="s">
        <v>118</v>
      </c>
      <c r="B1703" s="80" t="s">
        <v>26</v>
      </c>
      <c r="C1703" s="80" t="s">
        <v>27</v>
      </c>
      <c r="D1703" s="82" t="s">
        <v>28</v>
      </c>
      <c r="E1703" s="80" t="s">
        <v>28</v>
      </c>
      <c r="F1703" s="80" t="s">
        <v>95</v>
      </c>
      <c r="G1703" s="80" t="s">
        <v>2811</v>
      </c>
      <c r="H1703" s="80" t="s">
        <v>8157</v>
      </c>
      <c r="I1703" s="82" t="s">
        <v>8156</v>
      </c>
      <c r="J1703" s="80">
        <v>19</v>
      </c>
      <c r="K1703" s="80">
        <v>2</v>
      </c>
      <c r="L1703" s="80">
        <v>2019</v>
      </c>
      <c r="M1703" s="76">
        <f t="shared" si="26"/>
        <v>43515</v>
      </c>
      <c r="N1703" s="80" t="s">
        <v>3630</v>
      </c>
      <c r="O1703" s="80">
        <v>18</v>
      </c>
      <c r="P1703" s="82" t="s">
        <v>4506</v>
      </c>
      <c r="Q1703" s="82" t="s">
        <v>4456</v>
      </c>
      <c r="R1703" s="82" t="s">
        <v>4507</v>
      </c>
      <c r="S1703" s="82" t="s">
        <v>4508</v>
      </c>
      <c r="T1703" s="82" t="s">
        <v>4456</v>
      </c>
      <c r="U1703" s="82" t="s">
        <v>4457</v>
      </c>
      <c r="V1703" s="82" t="s">
        <v>4457</v>
      </c>
      <c r="W1703" s="82" t="s">
        <v>173</v>
      </c>
      <c r="X1703" s="82" t="s">
        <v>4521</v>
      </c>
      <c r="Y1703" s="82" t="s">
        <v>4457</v>
      </c>
      <c r="Z1703" s="80" t="str">
        <f>IF(OR(R:R="",S:S=""),"Missing",IF(OR(S:S="Both EC and Condoms",S:S="Condom",S:S="EC"),"Yes",IF(AND(R:R&lt;&gt;"0: No Method",R:R&lt;&gt;"6: EC",R:R&lt;&gt;"5: Condoms"),"Yes","No")))</f>
        <v>No</v>
      </c>
      <c r="AA17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03" s="80" t="str">
        <f>IF(W:W="Pregnant","Pregnant",IF(AND(Z:Z="No",AA:AA="Yes"),"Adopter",IF(Z:Z="Yes","Continuing User",IF(AND(Z:Z="No",AA:AA="No"),"Non-user","Missing"))))</f>
        <v>Adopter</v>
      </c>
      <c r="AC1703" s="80">
        <f>VLOOKUP(N1703,Registration!O:P,2,FALSE)</f>
        <v>18</v>
      </c>
    </row>
    <row r="1704" spans="1:29" s="80" customFormat="1" ht="23.1" customHeight="1">
      <c r="A1704" s="80" t="s">
        <v>118</v>
      </c>
      <c r="B1704" s="80" t="s">
        <v>26</v>
      </c>
      <c r="C1704" s="80" t="s">
        <v>27</v>
      </c>
      <c r="D1704" s="82" t="s">
        <v>28</v>
      </c>
      <c r="E1704" s="80" t="s">
        <v>28</v>
      </c>
      <c r="F1704" s="80" t="s">
        <v>95</v>
      </c>
      <c r="G1704" s="80" t="s">
        <v>2811</v>
      </c>
      <c r="H1704" s="80" t="s">
        <v>8157</v>
      </c>
      <c r="I1704" s="82" t="s">
        <v>8156</v>
      </c>
      <c r="J1704" s="80">
        <v>19</v>
      </c>
      <c r="K1704" s="80">
        <v>2</v>
      </c>
      <c r="L1704" s="80">
        <v>2019</v>
      </c>
      <c r="M1704" s="76">
        <f t="shared" si="26"/>
        <v>43515</v>
      </c>
      <c r="N1704" s="80" t="s">
        <v>3632</v>
      </c>
      <c r="O1704" s="80">
        <v>17</v>
      </c>
      <c r="P1704" s="82" t="s">
        <v>4506</v>
      </c>
      <c r="Q1704" s="82" t="s">
        <v>4456</v>
      </c>
      <c r="R1704" s="82" t="s">
        <v>4507</v>
      </c>
      <c r="S1704" s="82" t="s">
        <v>4508</v>
      </c>
      <c r="T1704" s="82" t="s">
        <v>4456</v>
      </c>
      <c r="U1704" s="82" t="s">
        <v>4457</v>
      </c>
      <c r="V1704" s="82" t="s">
        <v>4457</v>
      </c>
      <c r="W1704" s="82" t="s">
        <v>173</v>
      </c>
      <c r="X1704" s="82" t="s">
        <v>4521</v>
      </c>
      <c r="Y1704" s="82" t="s">
        <v>4457</v>
      </c>
      <c r="Z1704" s="80" t="str">
        <f>IF(OR(R:R="",S:S=""),"Missing",IF(OR(S:S="Both EC and Condoms",S:S="Condom",S:S="EC"),"Yes",IF(AND(R:R&lt;&gt;"0: No Method",R:R&lt;&gt;"6: EC",R:R&lt;&gt;"5: Condoms"),"Yes","No")))</f>
        <v>No</v>
      </c>
      <c r="AA17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04" s="80" t="str">
        <f>IF(W:W="Pregnant","Pregnant",IF(AND(Z:Z="No",AA:AA="Yes"),"Adopter",IF(Z:Z="Yes","Continuing User",IF(AND(Z:Z="No",AA:AA="No"),"Non-user","Missing"))))</f>
        <v>Adopter</v>
      </c>
      <c r="AC1704" s="80">
        <f>VLOOKUP(N1704,Registration!O:P,2,FALSE)</f>
        <v>17</v>
      </c>
    </row>
    <row r="1705" spans="1:29" s="80" customFormat="1" ht="23.1" customHeight="1">
      <c r="A1705" s="80" t="s">
        <v>118</v>
      </c>
      <c r="B1705" s="80" t="s">
        <v>26</v>
      </c>
      <c r="C1705" s="80" t="s">
        <v>27</v>
      </c>
      <c r="D1705" s="82" t="s">
        <v>28</v>
      </c>
      <c r="E1705" s="80" t="s">
        <v>28</v>
      </c>
      <c r="F1705" s="80" t="s">
        <v>29</v>
      </c>
      <c r="G1705" s="80" t="s">
        <v>1887</v>
      </c>
      <c r="H1705" s="80" t="s">
        <v>8165</v>
      </c>
      <c r="I1705" s="82" t="s">
        <v>8163</v>
      </c>
      <c r="J1705" s="80">
        <v>19</v>
      </c>
      <c r="K1705" s="80">
        <v>2</v>
      </c>
      <c r="L1705" s="80">
        <v>2019</v>
      </c>
      <c r="M1705" s="76">
        <f t="shared" si="26"/>
        <v>43515</v>
      </c>
      <c r="N1705" s="80" t="s">
        <v>3634</v>
      </c>
      <c r="O1705" s="80">
        <v>17</v>
      </c>
      <c r="P1705" s="82" t="s">
        <v>4506</v>
      </c>
      <c r="Q1705" s="82" t="s">
        <v>4456</v>
      </c>
      <c r="R1705" s="82" t="s">
        <v>4507</v>
      </c>
      <c r="S1705" s="82" t="s">
        <v>4508</v>
      </c>
      <c r="T1705" s="82" t="s">
        <v>4456</v>
      </c>
      <c r="U1705" s="82" t="s">
        <v>4457</v>
      </c>
      <c r="V1705" s="82" t="s">
        <v>4457</v>
      </c>
      <c r="W1705" s="82" t="s">
        <v>173</v>
      </c>
      <c r="X1705" s="82" t="s">
        <v>4514</v>
      </c>
      <c r="Y1705" s="82" t="s">
        <v>4457</v>
      </c>
      <c r="Z1705" s="80" t="str">
        <f>IF(OR(R:R="",S:S=""),"Missing",IF(OR(S:S="Both EC and Condoms",S:S="Condom",S:S="EC"),"Yes",IF(AND(R:R&lt;&gt;"0: No Method",R:R&lt;&gt;"6: EC",R:R&lt;&gt;"5: Condoms"),"Yes","No")))</f>
        <v>No</v>
      </c>
      <c r="AA17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05" s="80" t="str">
        <f>IF(W:W="Pregnant","Pregnant",IF(AND(Z:Z="No",AA:AA="Yes"),"Adopter",IF(Z:Z="Yes","Continuing User",IF(AND(Z:Z="No",AA:AA="No"),"Non-user","Missing"))))</f>
        <v>Adopter</v>
      </c>
      <c r="AC1705" s="80">
        <f>VLOOKUP(N1705,Registration!O:P,2,FALSE)</f>
        <v>17</v>
      </c>
    </row>
    <row r="1706" spans="1:29" s="80" customFormat="1" ht="23.1" customHeight="1">
      <c r="A1706" s="80" t="s">
        <v>118</v>
      </c>
      <c r="B1706" s="80" t="s">
        <v>26</v>
      </c>
      <c r="C1706" s="80" t="s">
        <v>27</v>
      </c>
      <c r="D1706" s="82" t="s">
        <v>28</v>
      </c>
      <c r="E1706" s="80" t="s">
        <v>28</v>
      </c>
      <c r="F1706" s="80" t="s">
        <v>111</v>
      </c>
      <c r="G1706" s="80" t="s">
        <v>167</v>
      </c>
      <c r="H1706" s="80" t="s">
        <v>8159</v>
      </c>
      <c r="I1706" s="82" t="s">
        <v>8161</v>
      </c>
      <c r="J1706" s="80">
        <v>19</v>
      </c>
      <c r="K1706" s="80">
        <v>2</v>
      </c>
      <c r="L1706" s="80">
        <v>2019</v>
      </c>
      <c r="M1706" s="76">
        <f t="shared" si="26"/>
        <v>43515</v>
      </c>
      <c r="N1706" s="80" t="s">
        <v>1082</v>
      </c>
      <c r="O1706" s="80">
        <v>19</v>
      </c>
      <c r="P1706" s="82" t="s">
        <v>4525</v>
      </c>
      <c r="Q1706" s="82" t="s">
        <v>4456</v>
      </c>
      <c r="R1706" s="82" t="s">
        <v>4526</v>
      </c>
      <c r="S1706" s="82" t="s">
        <v>4508</v>
      </c>
      <c r="T1706" s="82" t="s">
        <v>4457</v>
      </c>
      <c r="U1706" s="82" t="s">
        <v>4457</v>
      </c>
      <c r="V1706" s="82" t="s">
        <v>4457</v>
      </c>
      <c r="W1706" s="82" t="s">
        <v>173</v>
      </c>
      <c r="X1706" s="80" t="s">
        <v>4518</v>
      </c>
      <c r="Y1706" s="82" t="s">
        <v>4457</v>
      </c>
      <c r="Z1706" s="80" t="str">
        <f>IF(OR(R:R="",S:S=""),"Missing",IF(OR(S:S="Both EC and Condoms",S:S="Condom",S:S="EC"),"Yes",IF(AND(R:R&lt;&gt;"0: No Method",R:R&lt;&gt;"6: EC",R:R&lt;&gt;"5: Condoms"),"Yes","No")))</f>
        <v>Yes</v>
      </c>
      <c r="AA17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06" s="80" t="str">
        <f>IF(W:W="Pregnant","Pregnant",IF(AND(Z:Z="No",AA:AA="Yes"),"Adopter",IF(Z:Z="Yes","Continuing User",IF(AND(Z:Z="No",AA:AA="No"),"Non-user","Missing"))))</f>
        <v>Continuing User</v>
      </c>
      <c r="AC1706" s="80">
        <f>VLOOKUP(N1706,Registration!O:P,2,FALSE)</f>
        <v>19</v>
      </c>
    </row>
    <row r="1707" spans="1:29" s="80" customFormat="1" ht="23.1" customHeight="1">
      <c r="A1707" s="80" t="s">
        <v>118</v>
      </c>
      <c r="B1707" s="80" t="s">
        <v>26</v>
      </c>
      <c r="C1707" s="80" t="s">
        <v>27</v>
      </c>
      <c r="D1707" s="82" t="s">
        <v>28</v>
      </c>
      <c r="E1707" s="80" t="s">
        <v>28</v>
      </c>
      <c r="F1707" s="80" t="s">
        <v>111</v>
      </c>
      <c r="G1707" s="80" t="s">
        <v>167</v>
      </c>
      <c r="H1707" s="80" t="s">
        <v>8159</v>
      </c>
      <c r="I1707" s="82" t="s">
        <v>8161</v>
      </c>
      <c r="J1707" s="80">
        <v>19</v>
      </c>
      <c r="K1707" s="80">
        <v>2</v>
      </c>
      <c r="L1707" s="80">
        <v>2019</v>
      </c>
      <c r="M1707" s="76">
        <f t="shared" si="26"/>
        <v>43515</v>
      </c>
      <c r="N1707" s="80" t="s">
        <v>1016</v>
      </c>
      <c r="O1707" s="80">
        <v>19</v>
      </c>
      <c r="P1707" s="82" t="s">
        <v>4525</v>
      </c>
      <c r="Q1707" s="82" t="s">
        <v>4456</v>
      </c>
      <c r="R1707" s="82" t="s">
        <v>4519</v>
      </c>
      <c r="S1707" s="82" t="s">
        <v>4508</v>
      </c>
      <c r="T1707" s="82" t="s">
        <v>4457</v>
      </c>
      <c r="U1707" s="82" t="s">
        <v>4457</v>
      </c>
      <c r="V1707" s="82" t="s">
        <v>4457</v>
      </c>
      <c r="W1707" s="82" t="s">
        <v>173</v>
      </c>
      <c r="X1707" s="82" t="s">
        <v>4522</v>
      </c>
      <c r="Y1707" s="82" t="s">
        <v>4457</v>
      </c>
      <c r="Z1707" s="80" t="str">
        <f>IF(OR(R:R="",S:S=""),"Missing",IF(OR(S:S="Both EC and Condoms",S:S="Condom",S:S="EC"),"Yes",IF(AND(R:R&lt;&gt;"0: No Method",R:R&lt;&gt;"6: EC",R:R&lt;&gt;"5: Condoms"),"Yes","No")))</f>
        <v>Yes</v>
      </c>
      <c r="AA17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07" s="80" t="str">
        <f>IF(W:W="Pregnant","Pregnant",IF(AND(Z:Z="No",AA:AA="Yes"),"Adopter",IF(Z:Z="Yes","Continuing User",IF(AND(Z:Z="No",AA:AA="No"),"Non-user","Missing"))))</f>
        <v>Continuing User</v>
      </c>
      <c r="AC1707" s="80">
        <f>VLOOKUP(N1707,Registration!O:P,2,FALSE)</f>
        <v>19</v>
      </c>
    </row>
    <row r="1708" spans="1:29" s="80" customFormat="1" ht="23.1" customHeight="1">
      <c r="A1708" s="80" t="s">
        <v>118</v>
      </c>
      <c r="B1708" s="80" t="s">
        <v>26</v>
      </c>
      <c r="C1708" s="80" t="s">
        <v>27</v>
      </c>
      <c r="D1708" s="82" t="s">
        <v>28</v>
      </c>
      <c r="E1708" s="80" t="s">
        <v>28</v>
      </c>
      <c r="F1708" s="80" t="s">
        <v>111</v>
      </c>
      <c r="G1708" s="80" t="s">
        <v>167</v>
      </c>
      <c r="H1708" s="80" t="s">
        <v>8159</v>
      </c>
      <c r="I1708" s="80" t="s">
        <v>8160</v>
      </c>
      <c r="J1708" s="80">
        <v>20</v>
      </c>
      <c r="K1708" s="80">
        <v>2</v>
      </c>
      <c r="L1708" s="80">
        <v>2019</v>
      </c>
      <c r="M1708" s="76">
        <f t="shared" si="26"/>
        <v>43516</v>
      </c>
      <c r="N1708" s="80" t="s">
        <v>1522</v>
      </c>
      <c r="O1708" s="80">
        <v>19</v>
      </c>
      <c r="P1708" s="82" t="s">
        <v>4506</v>
      </c>
      <c r="Q1708" s="82" t="s">
        <v>4456</v>
      </c>
      <c r="R1708" s="82" t="s">
        <v>4507</v>
      </c>
      <c r="S1708" s="82" t="s">
        <v>4508</v>
      </c>
      <c r="T1708" s="82" t="s">
        <v>4457</v>
      </c>
      <c r="U1708" s="82" t="s">
        <v>4457</v>
      </c>
      <c r="V1708" s="82" t="s">
        <v>4457</v>
      </c>
      <c r="W1708" s="82" t="s">
        <v>173</v>
      </c>
      <c r="X1708" s="80" t="s">
        <v>4518</v>
      </c>
      <c r="Y1708" s="82" t="s">
        <v>4457</v>
      </c>
      <c r="Z1708" s="80" t="str">
        <f>IF(OR(R:R="",S:S=""),"Missing",IF(OR(S:S="Both EC and Condoms",S:S="Condom",S:S="EC"),"Yes",IF(AND(R:R&lt;&gt;"0: No Method",R:R&lt;&gt;"6: EC",R:R&lt;&gt;"5: Condoms"),"Yes","No")))</f>
        <v>No</v>
      </c>
      <c r="AA17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08" s="80" t="str">
        <f>IF(W:W="Pregnant","Pregnant",IF(AND(Z:Z="No",AA:AA="Yes"),"Adopter",IF(Z:Z="Yes","Continuing User",IF(AND(Z:Z="No",AA:AA="No"),"Non-user","Missing"))))</f>
        <v>Adopter</v>
      </c>
      <c r="AC1708" s="80">
        <f>VLOOKUP(N1708,Registration!O:P,2,FALSE)</f>
        <v>19</v>
      </c>
    </row>
    <row r="1709" spans="1:29" s="80" customFormat="1" ht="23.1" customHeight="1">
      <c r="A1709" s="80" t="s">
        <v>118</v>
      </c>
      <c r="B1709" s="80" t="s">
        <v>26</v>
      </c>
      <c r="C1709" s="80" t="s">
        <v>27</v>
      </c>
      <c r="D1709" s="82" t="s">
        <v>28</v>
      </c>
      <c r="E1709" s="80" t="s">
        <v>28</v>
      </c>
      <c r="F1709" s="80" t="s">
        <v>111</v>
      </c>
      <c r="G1709" s="80" t="s">
        <v>167</v>
      </c>
      <c r="H1709" s="80" t="s">
        <v>8159</v>
      </c>
      <c r="I1709" s="80" t="s">
        <v>8160</v>
      </c>
      <c r="J1709" s="80">
        <v>20</v>
      </c>
      <c r="K1709" s="80">
        <v>2</v>
      </c>
      <c r="L1709" s="80">
        <v>2019</v>
      </c>
      <c r="M1709" s="76">
        <f t="shared" si="26"/>
        <v>43516</v>
      </c>
      <c r="N1709" s="80" t="s">
        <v>1488</v>
      </c>
      <c r="O1709" s="80">
        <v>18</v>
      </c>
      <c r="P1709" s="82" t="s">
        <v>4506</v>
      </c>
      <c r="Q1709" s="82" t="s">
        <v>4456</v>
      </c>
      <c r="R1709" s="82" t="s">
        <v>4507</v>
      </c>
      <c r="S1709" s="82" t="s">
        <v>4508</v>
      </c>
      <c r="T1709" s="82" t="s">
        <v>4457</v>
      </c>
      <c r="U1709" s="82" t="s">
        <v>4457</v>
      </c>
      <c r="V1709" s="82" t="s">
        <v>4457</v>
      </c>
      <c r="W1709" s="82" t="s">
        <v>173</v>
      </c>
      <c r="X1709" s="80" t="s">
        <v>4518</v>
      </c>
      <c r="Y1709" s="82" t="s">
        <v>4457</v>
      </c>
      <c r="Z1709" s="80" t="str">
        <f>IF(OR(R:R="",S:S=""),"Missing",IF(OR(S:S="Both EC and Condoms",S:S="Condom",S:S="EC"),"Yes",IF(AND(R:R&lt;&gt;"0: No Method",R:R&lt;&gt;"6: EC",R:R&lt;&gt;"5: Condoms"),"Yes","No")))</f>
        <v>No</v>
      </c>
      <c r="AA17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09" s="80" t="str">
        <f>IF(W:W="Pregnant","Pregnant",IF(AND(Z:Z="No",AA:AA="Yes"),"Adopter",IF(Z:Z="Yes","Continuing User",IF(AND(Z:Z="No",AA:AA="No"),"Non-user","Missing"))))</f>
        <v>Adopter</v>
      </c>
      <c r="AC1709" s="80">
        <f>VLOOKUP(N1709,Registration!O:P,2,FALSE)</f>
        <v>18</v>
      </c>
    </row>
    <row r="1710" spans="1:29" s="80" customFormat="1" ht="23.1" customHeight="1">
      <c r="A1710" s="80" t="s">
        <v>118</v>
      </c>
      <c r="B1710" s="80" t="s">
        <v>26</v>
      </c>
      <c r="C1710" s="80" t="s">
        <v>27</v>
      </c>
      <c r="D1710" s="82" t="s">
        <v>28</v>
      </c>
      <c r="E1710" s="80" t="s">
        <v>28</v>
      </c>
      <c r="F1710" s="80" t="s">
        <v>111</v>
      </c>
      <c r="G1710" s="80" t="s">
        <v>167</v>
      </c>
      <c r="H1710" s="80" t="s">
        <v>8159</v>
      </c>
      <c r="I1710" s="80" t="s">
        <v>8160</v>
      </c>
      <c r="J1710" s="80">
        <v>20</v>
      </c>
      <c r="K1710" s="80">
        <v>2</v>
      </c>
      <c r="L1710" s="80">
        <v>2019</v>
      </c>
      <c r="M1710" s="76">
        <f t="shared" si="26"/>
        <v>43516</v>
      </c>
      <c r="N1710" s="80" t="s">
        <v>1517</v>
      </c>
      <c r="O1710" s="80">
        <v>18</v>
      </c>
      <c r="P1710" s="82" t="s">
        <v>4506</v>
      </c>
      <c r="Q1710" s="82" t="s">
        <v>4456</v>
      </c>
      <c r="R1710" s="82" t="s">
        <v>4507</v>
      </c>
      <c r="S1710" s="82" t="s">
        <v>4508</v>
      </c>
      <c r="T1710" s="82" t="s">
        <v>4457</v>
      </c>
      <c r="U1710" s="82" t="s">
        <v>4457</v>
      </c>
      <c r="V1710" s="82" t="s">
        <v>4457</v>
      </c>
      <c r="W1710" s="82" t="s">
        <v>173</v>
      </c>
      <c r="X1710" s="82" t="s">
        <v>4515</v>
      </c>
      <c r="Y1710" s="82" t="s">
        <v>4457</v>
      </c>
      <c r="Z1710" s="80" t="str">
        <f>IF(OR(R:R="",S:S=""),"Missing",IF(OR(S:S="Both EC and Condoms",S:S="Condom",S:S="EC"),"Yes",IF(AND(R:R&lt;&gt;"0: No Method",R:R&lt;&gt;"6: EC",R:R&lt;&gt;"5: Condoms"),"Yes","No")))</f>
        <v>No</v>
      </c>
      <c r="AA17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10" s="80" t="str">
        <f>IF(W:W="Pregnant","Pregnant",IF(AND(Z:Z="No",AA:AA="Yes"),"Adopter",IF(Z:Z="Yes","Continuing User",IF(AND(Z:Z="No",AA:AA="No"),"Non-user","Missing"))))</f>
        <v>Adopter</v>
      </c>
      <c r="AC1710" s="80">
        <f>VLOOKUP(N1710,Registration!O:P,2,FALSE)</f>
        <v>18</v>
      </c>
    </row>
    <row r="1711" spans="1:29" s="80" customFormat="1" ht="23.1" customHeight="1">
      <c r="A1711" s="80" t="s">
        <v>118</v>
      </c>
      <c r="B1711" s="80" t="s">
        <v>26</v>
      </c>
      <c r="C1711" s="80" t="s">
        <v>27</v>
      </c>
      <c r="D1711" s="82" t="s">
        <v>28</v>
      </c>
      <c r="E1711" s="80" t="s">
        <v>28</v>
      </c>
      <c r="F1711" s="80" t="s">
        <v>111</v>
      </c>
      <c r="G1711" s="80" t="s">
        <v>167</v>
      </c>
      <c r="H1711" s="80" t="s">
        <v>8159</v>
      </c>
      <c r="I1711" s="80" t="s">
        <v>8160</v>
      </c>
      <c r="J1711" s="80">
        <v>20</v>
      </c>
      <c r="K1711" s="80">
        <v>2</v>
      </c>
      <c r="L1711" s="80">
        <v>2019</v>
      </c>
      <c r="M1711" s="76">
        <f t="shared" si="26"/>
        <v>43516</v>
      </c>
      <c r="N1711" s="80" t="s">
        <v>1475</v>
      </c>
      <c r="O1711" s="80">
        <v>19</v>
      </c>
      <c r="P1711" s="82" t="s">
        <v>4506</v>
      </c>
      <c r="Q1711" s="82" t="s">
        <v>4456</v>
      </c>
      <c r="R1711" s="82" t="s">
        <v>4507</v>
      </c>
      <c r="S1711" s="82" t="s">
        <v>4508</v>
      </c>
      <c r="T1711" s="82" t="s">
        <v>4457</v>
      </c>
      <c r="U1711" s="82" t="s">
        <v>4457</v>
      </c>
      <c r="V1711" s="82" t="s">
        <v>4457</v>
      </c>
      <c r="W1711" s="82" t="s">
        <v>173</v>
      </c>
      <c r="X1711" s="82" t="s">
        <v>4516</v>
      </c>
      <c r="Y1711" s="82" t="s">
        <v>4456</v>
      </c>
      <c r="Z1711" s="80" t="str">
        <f>IF(OR(R:R="",S:S=""),"Missing",IF(OR(S:S="Both EC and Condoms",S:S="Condom",S:S="EC"),"Yes",IF(AND(R:R&lt;&gt;"0: No Method",R:R&lt;&gt;"6: EC",R:R&lt;&gt;"5: Condoms"),"Yes","No")))</f>
        <v>No</v>
      </c>
      <c r="AA17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11" s="80" t="str">
        <f>IF(W:W="Pregnant","Pregnant",IF(AND(Z:Z="No",AA:AA="Yes"),"Adopter",IF(Z:Z="Yes","Continuing User",IF(AND(Z:Z="No",AA:AA="No"),"Non-user","Missing"))))</f>
        <v>Adopter</v>
      </c>
      <c r="AC1711" s="80">
        <f>VLOOKUP(N1711,Registration!O:P,2,FALSE)</f>
        <v>19</v>
      </c>
    </row>
    <row r="1712" spans="1:29" s="80" customFormat="1" ht="23.1" customHeight="1">
      <c r="A1712" s="80" t="s">
        <v>118</v>
      </c>
      <c r="B1712" s="80" t="s">
        <v>26</v>
      </c>
      <c r="C1712" s="80" t="s">
        <v>27</v>
      </c>
      <c r="D1712" s="82" t="s">
        <v>28</v>
      </c>
      <c r="E1712" s="80" t="s">
        <v>28</v>
      </c>
      <c r="F1712" s="80" t="s">
        <v>111</v>
      </c>
      <c r="G1712" s="80" t="s">
        <v>167</v>
      </c>
      <c r="H1712" s="80" t="s">
        <v>8159</v>
      </c>
      <c r="I1712" s="82" t="s">
        <v>8161</v>
      </c>
      <c r="J1712" s="80">
        <v>20</v>
      </c>
      <c r="K1712" s="80">
        <v>2</v>
      </c>
      <c r="L1712" s="80">
        <v>2019</v>
      </c>
      <c r="M1712" s="76">
        <f t="shared" si="26"/>
        <v>43516</v>
      </c>
      <c r="N1712" s="80" t="s">
        <v>1007</v>
      </c>
      <c r="O1712" s="80">
        <v>18</v>
      </c>
      <c r="P1712" s="82" t="s">
        <v>4525</v>
      </c>
      <c r="Q1712" s="82" t="s">
        <v>4456</v>
      </c>
      <c r="R1712" s="82" t="s">
        <v>4519</v>
      </c>
      <c r="S1712" s="82" t="s">
        <v>4508</v>
      </c>
      <c r="T1712" s="82" t="s">
        <v>4457</v>
      </c>
      <c r="U1712" s="82" t="s">
        <v>4457</v>
      </c>
      <c r="V1712" s="82" t="s">
        <v>4457</v>
      </c>
      <c r="W1712" s="82" t="s">
        <v>173</v>
      </c>
      <c r="X1712" s="82" t="s">
        <v>4516</v>
      </c>
      <c r="Y1712" s="82" t="s">
        <v>4457</v>
      </c>
      <c r="Z1712" s="80" t="str">
        <f>IF(OR(R:R="",S:S=""),"Missing",IF(OR(S:S="Both EC and Condoms",S:S="Condom",S:S="EC"),"Yes",IF(AND(R:R&lt;&gt;"0: No Method",R:R&lt;&gt;"6: EC",R:R&lt;&gt;"5: Condoms"),"Yes","No")))</f>
        <v>Yes</v>
      </c>
      <c r="AA17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12" s="80" t="str">
        <f>IF(W:W="Pregnant","Pregnant",IF(AND(Z:Z="No",AA:AA="Yes"),"Adopter",IF(Z:Z="Yes","Continuing User",IF(AND(Z:Z="No",AA:AA="No"),"Non-user","Missing"))))</f>
        <v>Continuing User</v>
      </c>
      <c r="AC1712" s="80">
        <f>VLOOKUP(N1712,Registration!O:P,2,FALSE)</f>
        <v>18</v>
      </c>
    </row>
    <row r="1713" spans="1:29" s="80" customFormat="1" ht="23.1" customHeight="1">
      <c r="A1713" s="80" t="s">
        <v>118</v>
      </c>
      <c r="B1713" s="80" t="s">
        <v>26</v>
      </c>
      <c r="C1713" s="80" t="s">
        <v>27</v>
      </c>
      <c r="D1713" s="82" t="s">
        <v>28</v>
      </c>
      <c r="E1713" s="80" t="s">
        <v>28</v>
      </c>
      <c r="F1713" s="80" t="s">
        <v>111</v>
      </c>
      <c r="G1713" s="80" t="s">
        <v>167</v>
      </c>
      <c r="H1713" s="80" t="s">
        <v>8159</v>
      </c>
      <c r="I1713" s="80" t="s">
        <v>8160</v>
      </c>
      <c r="J1713" s="80">
        <v>20</v>
      </c>
      <c r="K1713" s="80">
        <v>2</v>
      </c>
      <c r="L1713" s="80">
        <v>2019</v>
      </c>
      <c r="M1713" s="76">
        <f t="shared" si="26"/>
        <v>43516</v>
      </c>
      <c r="N1713" s="80" t="s">
        <v>1513</v>
      </c>
      <c r="O1713" s="80">
        <v>17</v>
      </c>
      <c r="P1713" s="82" t="s">
        <v>4506</v>
      </c>
      <c r="Q1713" s="82" t="s">
        <v>4456</v>
      </c>
      <c r="R1713" s="82" t="s">
        <v>4507</v>
      </c>
      <c r="S1713" s="82" t="s">
        <v>4508</v>
      </c>
      <c r="T1713" s="82" t="s">
        <v>4457</v>
      </c>
      <c r="U1713" s="82" t="s">
        <v>4457</v>
      </c>
      <c r="V1713" s="82" t="s">
        <v>4457</v>
      </c>
      <c r="W1713" s="82" t="s">
        <v>173</v>
      </c>
      <c r="X1713" s="80" t="s">
        <v>4518</v>
      </c>
      <c r="Y1713" s="82" t="s">
        <v>4457</v>
      </c>
      <c r="Z1713" s="80" t="str">
        <f>IF(OR(R:R="",S:S=""),"Missing",IF(OR(S:S="Both EC and Condoms",S:S="Condom",S:S="EC"),"Yes",IF(AND(R:R&lt;&gt;"0: No Method",R:R&lt;&gt;"6: EC",R:R&lt;&gt;"5: Condoms"),"Yes","No")))</f>
        <v>No</v>
      </c>
      <c r="AA17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13" s="80" t="str">
        <f>IF(W:W="Pregnant","Pregnant",IF(AND(Z:Z="No",AA:AA="Yes"),"Adopter",IF(Z:Z="Yes","Continuing User",IF(AND(Z:Z="No",AA:AA="No"),"Non-user","Missing"))))</f>
        <v>Adopter</v>
      </c>
      <c r="AC1713" s="80">
        <f>VLOOKUP(N1713,Registration!O:P,2,FALSE)</f>
        <v>17</v>
      </c>
    </row>
    <row r="1714" spans="1:29" s="80" customFormat="1" ht="23.1" customHeight="1">
      <c r="A1714" s="80" t="s">
        <v>118</v>
      </c>
      <c r="B1714" s="80" t="s">
        <v>26</v>
      </c>
      <c r="C1714" s="80" t="s">
        <v>27</v>
      </c>
      <c r="D1714" s="82" t="s">
        <v>28</v>
      </c>
      <c r="E1714" s="80" t="s">
        <v>28</v>
      </c>
      <c r="F1714" s="80" t="s">
        <v>111</v>
      </c>
      <c r="G1714" s="80" t="s">
        <v>167</v>
      </c>
      <c r="H1714" s="80" t="s">
        <v>8159</v>
      </c>
      <c r="I1714" s="80" t="s">
        <v>8160</v>
      </c>
      <c r="J1714" s="80">
        <v>20</v>
      </c>
      <c r="K1714" s="80">
        <v>2</v>
      </c>
      <c r="L1714" s="80">
        <v>2019</v>
      </c>
      <c r="M1714" s="76">
        <f t="shared" si="26"/>
        <v>43516</v>
      </c>
      <c r="N1714" s="80" t="s">
        <v>722</v>
      </c>
      <c r="O1714" s="80">
        <v>18</v>
      </c>
      <c r="P1714" s="82" t="s">
        <v>4506</v>
      </c>
      <c r="Q1714" s="82" t="s">
        <v>4456</v>
      </c>
      <c r="R1714" s="82" t="s">
        <v>4507</v>
      </c>
      <c r="S1714" s="82" t="s">
        <v>4508</v>
      </c>
      <c r="T1714" s="82" t="s">
        <v>4457</v>
      </c>
      <c r="U1714" s="82" t="s">
        <v>4457</v>
      </c>
      <c r="V1714" s="82" t="s">
        <v>4457</v>
      </c>
      <c r="W1714" s="82" t="s">
        <v>173</v>
      </c>
      <c r="X1714" s="80" t="s">
        <v>4518</v>
      </c>
      <c r="Y1714" s="82" t="s">
        <v>4457</v>
      </c>
      <c r="Z1714" s="80" t="str">
        <f>IF(OR(R:R="",S:S=""),"Missing",IF(OR(S:S="Both EC and Condoms",S:S="Condom",S:S="EC"),"Yes",IF(AND(R:R&lt;&gt;"0: No Method",R:R&lt;&gt;"6: EC",R:R&lt;&gt;"5: Condoms"),"Yes","No")))</f>
        <v>No</v>
      </c>
      <c r="AA17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14" s="80" t="str">
        <f>IF(W:W="Pregnant","Pregnant",IF(AND(Z:Z="No",AA:AA="Yes"),"Adopter",IF(Z:Z="Yes","Continuing User",IF(AND(Z:Z="No",AA:AA="No"),"Non-user","Missing"))))</f>
        <v>Adopter</v>
      </c>
      <c r="AC1714" s="80">
        <f>VLOOKUP(N1714,Registration!O:P,2,FALSE)</f>
        <v>18</v>
      </c>
    </row>
    <row r="1715" spans="1:29" s="80" customFormat="1" ht="23.1" customHeight="1">
      <c r="A1715" s="80" t="s">
        <v>118</v>
      </c>
      <c r="B1715" s="80" t="s">
        <v>26</v>
      </c>
      <c r="C1715" s="80" t="s">
        <v>27</v>
      </c>
      <c r="D1715" s="82" t="s">
        <v>28</v>
      </c>
      <c r="E1715" s="80" t="s">
        <v>28</v>
      </c>
      <c r="F1715" s="80" t="s">
        <v>111</v>
      </c>
      <c r="G1715" s="80" t="s">
        <v>167</v>
      </c>
      <c r="H1715" s="80" t="s">
        <v>8159</v>
      </c>
      <c r="I1715" s="80" t="s">
        <v>8160</v>
      </c>
      <c r="J1715" s="80">
        <v>20</v>
      </c>
      <c r="K1715" s="80">
        <v>2</v>
      </c>
      <c r="L1715" s="80">
        <v>2019</v>
      </c>
      <c r="M1715" s="76">
        <f t="shared" si="26"/>
        <v>43516</v>
      </c>
      <c r="N1715" s="80" t="s">
        <v>1516</v>
      </c>
      <c r="O1715" s="80">
        <v>19</v>
      </c>
      <c r="P1715" s="82" t="s">
        <v>4506</v>
      </c>
      <c r="Q1715" s="82" t="s">
        <v>4456</v>
      </c>
      <c r="R1715" s="82" t="s">
        <v>4507</v>
      </c>
      <c r="S1715" s="82" t="s">
        <v>4508</v>
      </c>
      <c r="T1715" s="82" t="s">
        <v>4457</v>
      </c>
      <c r="U1715" s="82" t="s">
        <v>4457</v>
      </c>
      <c r="V1715" s="82" t="s">
        <v>4457</v>
      </c>
      <c r="W1715" s="82" t="s">
        <v>173</v>
      </c>
      <c r="X1715" s="82" t="s">
        <v>4515</v>
      </c>
      <c r="Y1715" s="82" t="s">
        <v>4457</v>
      </c>
      <c r="Z1715" s="80" t="str">
        <f>IF(OR(R:R="",S:S=""),"Missing",IF(OR(S:S="Both EC and Condoms",S:S="Condom",S:S="EC"),"Yes",IF(AND(R:R&lt;&gt;"0: No Method",R:R&lt;&gt;"6: EC",R:R&lt;&gt;"5: Condoms"),"Yes","No")))</f>
        <v>No</v>
      </c>
      <c r="AA17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15" s="80" t="str">
        <f>IF(W:W="Pregnant","Pregnant",IF(AND(Z:Z="No",AA:AA="Yes"),"Adopter",IF(Z:Z="Yes","Continuing User",IF(AND(Z:Z="No",AA:AA="No"),"Non-user","Missing"))))</f>
        <v>Adopter</v>
      </c>
      <c r="AC1715" s="80">
        <f>VLOOKUP(N1715,Registration!O:P,2,FALSE)</f>
        <v>19</v>
      </c>
    </row>
    <row r="1716" spans="1:29" s="80" customFormat="1" ht="23.1" customHeight="1">
      <c r="A1716" s="80" t="s">
        <v>118</v>
      </c>
      <c r="B1716" s="80" t="s">
        <v>26</v>
      </c>
      <c r="C1716" s="80" t="s">
        <v>27</v>
      </c>
      <c r="D1716" s="82" t="s">
        <v>28</v>
      </c>
      <c r="E1716" s="80" t="s">
        <v>28</v>
      </c>
      <c r="F1716" s="80" t="s">
        <v>111</v>
      </c>
      <c r="G1716" s="80" t="s">
        <v>167</v>
      </c>
      <c r="H1716" s="80" t="s">
        <v>8159</v>
      </c>
      <c r="I1716" s="82" t="s">
        <v>8161</v>
      </c>
      <c r="J1716" s="80">
        <v>20</v>
      </c>
      <c r="K1716" s="80">
        <v>2</v>
      </c>
      <c r="L1716" s="80">
        <v>2019</v>
      </c>
      <c r="M1716" s="76">
        <f t="shared" si="26"/>
        <v>43516</v>
      </c>
      <c r="N1716" s="80" t="s">
        <v>1040</v>
      </c>
      <c r="O1716" s="80">
        <v>18</v>
      </c>
      <c r="P1716" s="82" t="s">
        <v>4525</v>
      </c>
      <c r="Q1716" s="82" t="s">
        <v>4456</v>
      </c>
      <c r="R1716" s="82" t="s">
        <v>4519</v>
      </c>
      <c r="S1716" s="82" t="s">
        <v>4508</v>
      </c>
      <c r="T1716" s="82" t="s">
        <v>4457</v>
      </c>
      <c r="U1716" s="82" t="s">
        <v>4457</v>
      </c>
      <c r="V1716" s="82" t="s">
        <v>4457</v>
      </c>
      <c r="W1716" s="82" t="s">
        <v>173</v>
      </c>
      <c r="X1716" s="80" t="s">
        <v>4518</v>
      </c>
      <c r="Y1716" s="82" t="s">
        <v>4457</v>
      </c>
      <c r="Z1716" s="80" t="str">
        <f>IF(OR(R:R="",S:S=""),"Missing",IF(OR(S:S="Both EC and Condoms",S:S="Condom",S:S="EC"),"Yes",IF(AND(R:R&lt;&gt;"0: No Method",R:R&lt;&gt;"6: EC",R:R&lt;&gt;"5: Condoms"),"Yes","No")))</f>
        <v>Yes</v>
      </c>
      <c r="AA17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16" s="80" t="str">
        <f>IF(W:W="Pregnant","Pregnant",IF(AND(Z:Z="No",AA:AA="Yes"),"Adopter",IF(Z:Z="Yes","Continuing User",IF(AND(Z:Z="No",AA:AA="No"),"Non-user","Missing"))))</f>
        <v>Continuing User</v>
      </c>
      <c r="AC1716" s="80">
        <f>VLOOKUP(N1716,Registration!O:P,2,FALSE)</f>
        <v>18</v>
      </c>
    </row>
    <row r="1717" spans="1:29" s="80" customFormat="1" ht="23.1" customHeight="1">
      <c r="A1717" s="80" t="s">
        <v>118</v>
      </c>
      <c r="B1717" s="80" t="s">
        <v>26</v>
      </c>
      <c r="C1717" s="80" t="s">
        <v>27</v>
      </c>
      <c r="D1717" s="82" t="s">
        <v>28</v>
      </c>
      <c r="E1717" s="80" t="s">
        <v>28</v>
      </c>
      <c r="F1717" s="80" t="s">
        <v>111</v>
      </c>
      <c r="G1717" s="80" t="s">
        <v>167</v>
      </c>
      <c r="H1717" s="80" t="s">
        <v>8159</v>
      </c>
      <c r="I1717" s="80" t="s">
        <v>8160</v>
      </c>
      <c r="J1717" s="80">
        <v>20</v>
      </c>
      <c r="K1717" s="80">
        <v>2</v>
      </c>
      <c r="L1717" s="80">
        <v>2019</v>
      </c>
      <c r="M1717" s="76">
        <f t="shared" si="26"/>
        <v>43516</v>
      </c>
      <c r="N1717" s="80" t="s">
        <v>1192</v>
      </c>
      <c r="O1717" s="80">
        <v>19</v>
      </c>
      <c r="P1717" s="82" t="s">
        <v>4506</v>
      </c>
      <c r="Q1717" s="82" t="s">
        <v>4456</v>
      </c>
      <c r="R1717" s="82" t="s">
        <v>4507</v>
      </c>
      <c r="S1717" s="82" t="s">
        <v>4508</v>
      </c>
      <c r="T1717" s="82" t="s">
        <v>4457</v>
      </c>
      <c r="U1717" s="82" t="s">
        <v>4457</v>
      </c>
      <c r="V1717" s="82" t="s">
        <v>4457</v>
      </c>
      <c r="W1717" s="82" t="s">
        <v>173</v>
      </c>
      <c r="X1717" s="82" t="s">
        <v>4516</v>
      </c>
      <c r="Y1717" s="82" t="s">
        <v>4456</v>
      </c>
      <c r="Z1717" s="80" t="str">
        <f>IF(OR(R:R="",S:S=""),"Missing",IF(OR(S:S="Both EC and Condoms",S:S="Condom",S:S="EC"),"Yes",IF(AND(R:R&lt;&gt;"0: No Method",R:R&lt;&gt;"6: EC",R:R&lt;&gt;"5: Condoms"),"Yes","No")))</f>
        <v>No</v>
      </c>
      <c r="AA17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17" s="80" t="str">
        <f>IF(W:W="Pregnant","Pregnant",IF(AND(Z:Z="No",AA:AA="Yes"),"Adopter",IF(Z:Z="Yes","Continuing User",IF(AND(Z:Z="No",AA:AA="No"),"Non-user","Missing"))))</f>
        <v>Adopter</v>
      </c>
      <c r="AC1717" s="80">
        <f>VLOOKUP(N1717,Registration!O:P,2,FALSE)</f>
        <v>19</v>
      </c>
    </row>
    <row r="1718" spans="1:29" s="80" customFormat="1" ht="23.1" customHeight="1">
      <c r="A1718" s="80" t="s">
        <v>118</v>
      </c>
      <c r="B1718" s="80" t="s">
        <v>26</v>
      </c>
      <c r="C1718" s="80" t="s">
        <v>27</v>
      </c>
      <c r="D1718" s="82" t="s">
        <v>28</v>
      </c>
      <c r="E1718" s="80" t="s">
        <v>28</v>
      </c>
      <c r="F1718" s="80" t="s">
        <v>111</v>
      </c>
      <c r="G1718" s="80" t="s">
        <v>167</v>
      </c>
      <c r="H1718" s="80" t="s">
        <v>8159</v>
      </c>
      <c r="I1718" s="80" t="s">
        <v>8160</v>
      </c>
      <c r="J1718" s="80">
        <v>20</v>
      </c>
      <c r="K1718" s="80">
        <v>2</v>
      </c>
      <c r="L1718" s="80">
        <v>2019</v>
      </c>
      <c r="M1718" s="76">
        <f t="shared" si="26"/>
        <v>43516</v>
      </c>
      <c r="N1718" s="80" t="s">
        <v>1138</v>
      </c>
      <c r="O1718" s="80">
        <v>18</v>
      </c>
      <c r="P1718" s="82" t="s">
        <v>4506</v>
      </c>
      <c r="Q1718" s="82" t="s">
        <v>4456</v>
      </c>
      <c r="R1718" s="82" t="s">
        <v>4507</v>
      </c>
      <c r="S1718" s="82" t="s">
        <v>4508</v>
      </c>
      <c r="T1718" s="82" t="s">
        <v>4457</v>
      </c>
      <c r="U1718" s="82" t="s">
        <v>4457</v>
      </c>
      <c r="V1718" s="82" t="s">
        <v>4457</v>
      </c>
      <c r="W1718" s="82" t="s">
        <v>173</v>
      </c>
      <c r="X1718" s="80" t="s">
        <v>4518</v>
      </c>
      <c r="Y1718" s="82" t="s">
        <v>4457</v>
      </c>
      <c r="Z1718" s="80" t="str">
        <f>IF(OR(R:R="",S:S=""),"Missing",IF(OR(S:S="Both EC and Condoms",S:S="Condom",S:S="EC"),"Yes",IF(AND(R:R&lt;&gt;"0: No Method",R:R&lt;&gt;"6: EC",R:R&lt;&gt;"5: Condoms"),"Yes","No")))</f>
        <v>No</v>
      </c>
      <c r="AA17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18" s="80" t="str">
        <f>IF(W:W="Pregnant","Pregnant",IF(AND(Z:Z="No",AA:AA="Yes"),"Adopter",IF(Z:Z="Yes","Continuing User",IF(AND(Z:Z="No",AA:AA="No"),"Non-user","Missing"))))</f>
        <v>Adopter</v>
      </c>
      <c r="AC1718" s="80">
        <f>VLOOKUP(N1718,Registration!O:P,2,FALSE)</f>
        <v>18</v>
      </c>
    </row>
    <row r="1719" spans="1:29" s="80" customFormat="1" ht="23.1" customHeight="1">
      <c r="A1719" s="80" t="s">
        <v>118</v>
      </c>
      <c r="B1719" s="80" t="s">
        <v>26</v>
      </c>
      <c r="C1719" s="80" t="s">
        <v>27</v>
      </c>
      <c r="D1719" s="82" t="s">
        <v>28</v>
      </c>
      <c r="E1719" s="80" t="s">
        <v>28</v>
      </c>
      <c r="F1719" s="80" t="s">
        <v>111</v>
      </c>
      <c r="G1719" s="80" t="s">
        <v>167</v>
      </c>
      <c r="H1719" s="80" t="s">
        <v>8159</v>
      </c>
      <c r="I1719" s="80" t="s">
        <v>8160</v>
      </c>
      <c r="J1719" s="80">
        <v>21</v>
      </c>
      <c r="K1719" s="80">
        <v>2</v>
      </c>
      <c r="L1719" s="80">
        <v>2019</v>
      </c>
      <c r="M1719" s="76">
        <f t="shared" si="26"/>
        <v>43517</v>
      </c>
      <c r="N1719" s="80" t="s">
        <v>1536</v>
      </c>
      <c r="O1719" s="80">
        <v>18</v>
      </c>
      <c r="P1719" s="82" t="s">
        <v>4506</v>
      </c>
      <c r="Q1719" s="82" t="s">
        <v>4456</v>
      </c>
      <c r="R1719" s="82" t="s">
        <v>4507</v>
      </c>
      <c r="S1719" s="82" t="s">
        <v>4508</v>
      </c>
      <c r="T1719" s="82" t="s">
        <v>4457</v>
      </c>
      <c r="U1719" s="82" t="s">
        <v>4457</v>
      </c>
      <c r="V1719" s="82" t="s">
        <v>4457</v>
      </c>
      <c r="W1719" s="82" t="s">
        <v>173</v>
      </c>
      <c r="X1719" s="82" t="s">
        <v>4521</v>
      </c>
      <c r="Y1719" s="82" t="s">
        <v>4456</v>
      </c>
      <c r="Z1719" s="80" t="str">
        <f>IF(OR(R:R="",S:S=""),"Missing",IF(OR(S:S="Both EC and Condoms",S:S="Condom",S:S="EC"),"Yes",IF(AND(R:R&lt;&gt;"0: No Method",R:R&lt;&gt;"6: EC",R:R&lt;&gt;"5: Condoms"),"Yes","No")))</f>
        <v>No</v>
      </c>
      <c r="AA17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19" s="80" t="str">
        <f>IF(W:W="Pregnant","Pregnant",IF(AND(Z:Z="No",AA:AA="Yes"),"Adopter",IF(Z:Z="Yes","Continuing User",IF(AND(Z:Z="No",AA:AA="No"),"Non-user","Missing"))))</f>
        <v>Adopter</v>
      </c>
      <c r="AC1719" s="80">
        <f>VLOOKUP(N1719,Registration!O:P,2,FALSE)</f>
        <v>18</v>
      </c>
    </row>
    <row r="1720" spans="1:29" s="80" customFormat="1" ht="23.1" customHeight="1">
      <c r="A1720" s="80" t="s">
        <v>118</v>
      </c>
      <c r="B1720" s="80" t="s">
        <v>26</v>
      </c>
      <c r="C1720" s="80" t="s">
        <v>27</v>
      </c>
      <c r="D1720" s="82" t="s">
        <v>28</v>
      </c>
      <c r="E1720" s="80" t="s">
        <v>28</v>
      </c>
      <c r="F1720" s="80" t="s">
        <v>111</v>
      </c>
      <c r="G1720" s="80" t="s">
        <v>167</v>
      </c>
      <c r="H1720" s="80" t="s">
        <v>8159</v>
      </c>
      <c r="I1720" s="80" t="s">
        <v>8160</v>
      </c>
      <c r="J1720" s="80">
        <v>21</v>
      </c>
      <c r="K1720" s="80">
        <v>2</v>
      </c>
      <c r="L1720" s="80">
        <v>2019</v>
      </c>
      <c r="M1720" s="76">
        <f t="shared" si="26"/>
        <v>43517</v>
      </c>
      <c r="N1720" s="80" t="s">
        <v>1523</v>
      </c>
      <c r="O1720" s="80">
        <v>19</v>
      </c>
      <c r="P1720" s="82" t="s">
        <v>4506</v>
      </c>
      <c r="Q1720" s="82" t="s">
        <v>4456</v>
      </c>
      <c r="R1720" s="82" t="s">
        <v>4507</v>
      </c>
      <c r="S1720" s="82" t="s">
        <v>4508</v>
      </c>
      <c r="T1720" s="82" t="s">
        <v>4457</v>
      </c>
      <c r="U1720" s="82" t="s">
        <v>4457</v>
      </c>
      <c r="V1720" s="82" t="s">
        <v>4457</v>
      </c>
      <c r="W1720" s="82" t="s">
        <v>173</v>
      </c>
      <c r="X1720" s="82" t="s">
        <v>4515</v>
      </c>
      <c r="Y1720" s="82" t="s">
        <v>4457</v>
      </c>
      <c r="Z1720" s="80" t="str">
        <f>IF(OR(R:R="",S:S=""),"Missing",IF(OR(S:S="Both EC and Condoms",S:S="Condom",S:S="EC"),"Yes",IF(AND(R:R&lt;&gt;"0: No Method",R:R&lt;&gt;"6: EC",R:R&lt;&gt;"5: Condoms"),"Yes","No")))</f>
        <v>No</v>
      </c>
      <c r="AA17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20" s="80" t="str">
        <f>IF(W:W="Pregnant","Pregnant",IF(AND(Z:Z="No",AA:AA="Yes"),"Adopter",IF(Z:Z="Yes","Continuing User",IF(AND(Z:Z="No",AA:AA="No"),"Non-user","Missing"))))</f>
        <v>Adopter</v>
      </c>
      <c r="AC1720" s="80">
        <f>VLOOKUP(N1720,Registration!O:P,2,FALSE)</f>
        <v>19</v>
      </c>
    </row>
    <row r="1721" spans="1:29" s="80" customFormat="1" ht="23.1" customHeight="1">
      <c r="A1721" s="80" t="s">
        <v>118</v>
      </c>
      <c r="B1721" s="80" t="s">
        <v>26</v>
      </c>
      <c r="C1721" s="80" t="s">
        <v>27</v>
      </c>
      <c r="D1721" s="82" t="s">
        <v>28</v>
      </c>
      <c r="E1721" s="80" t="s">
        <v>28</v>
      </c>
      <c r="F1721" s="80" t="s">
        <v>111</v>
      </c>
      <c r="G1721" s="80" t="s">
        <v>167</v>
      </c>
      <c r="H1721" s="80" t="s">
        <v>8159</v>
      </c>
      <c r="I1721" s="80" t="s">
        <v>8160</v>
      </c>
      <c r="J1721" s="80">
        <v>21</v>
      </c>
      <c r="K1721" s="80">
        <v>2</v>
      </c>
      <c r="L1721" s="80">
        <v>2019</v>
      </c>
      <c r="M1721" s="76">
        <f t="shared" si="26"/>
        <v>43517</v>
      </c>
      <c r="N1721" s="80" t="s">
        <v>3636</v>
      </c>
      <c r="O1721" s="80">
        <v>16</v>
      </c>
      <c r="P1721" s="82" t="s">
        <v>4506</v>
      </c>
      <c r="Q1721" s="82" t="s">
        <v>4456</v>
      </c>
      <c r="R1721" s="82" t="s">
        <v>4507</v>
      </c>
      <c r="S1721" s="82" t="s">
        <v>4508</v>
      </c>
      <c r="T1721" s="82" t="s">
        <v>4457</v>
      </c>
      <c r="U1721" s="82" t="s">
        <v>4457</v>
      </c>
      <c r="V1721" s="82" t="s">
        <v>4457</v>
      </c>
      <c r="W1721" s="82" t="s">
        <v>173</v>
      </c>
      <c r="X1721" s="82" t="s">
        <v>4515</v>
      </c>
      <c r="Y1721" s="82" t="s">
        <v>4457</v>
      </c>
      <c r="Z1721" s="80" t="str">
        <f>IF(OR(R:R="",S:S=""),"Missing",IF(OR(S:S="Both EC and Condoms",S:S="Condom",S:S="EC"),"Yes",IF(AND(R:R&lt;&gt;"0: No Method",R:R&lt;&gt;"6: EC",R:R&lt;&gt;"5: Condoms"),"Yes","No")))</f>
        <v>No</v>
      </c>
      <c r="AA17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21" s="80" t="str">
        <f>IF(W:W="Pregnant","Pregnant",IF(AND(Z:Z="No",AA:AA="Yes"),"Adopter",IF(Z:Z="Yes","Continuing User",IF(AND(Z:Z="No",AA:AA="No"),"Non-user","Missing"))))</f>
        <v>Adopter</v>
      </c>
      <c r="AC1721" s="80">
        <f>VLOOKUP(N1721,Registration!O:P,2,FALSE)</f>
        <v>16</v>
      </c>
    </row>
    <row r="1722" spans="1:29" s="80" customFormat="1" ht="23.1" customHeight="1">
      <c r="A1722" s="80" t="s">
        <v>118</v>
      </c>
      <c r="B1722" s="80" t="s">
        <v>26</v>
      </c>
      <c r="C1722" s="80" t="s">
        <v>27</v>
      </c>
      <c r="D1722" s="82" t="s">
        <v>28</v>
      </c>
      <c r="E1722" s="80" t="s">
        <v>28</v>
      </c>
      <c r="F1722" s="80" t="s">
        <v>111</v>
      </c>
      <c r="G1722" s="80" t="s">
        <v>167</v>
      </c>
      <c r="H1722" s="80" t="s">
        <v>8159</v>
      </c>
      <c r="I1722" s="80" t="s">
        <v>8160</v>
      </c>
      <c r="J1722" s="80">
        <v>21</v>
      </c>
      <c r="K1722" s="80">
        <v>2</v>
      </c>
      <c r="L1722" s="80">
        <v>2019</v>
      </c>
      <c r="M1722" s="76">
        <f t="shared" si="26"/>
        <v>43517</v>
      </c>
      <c r="N1722" s="80" t="s">
        <v>1530</v>
      </c>
      <c r="O1722" s="80">
        <v>19</v>
      </c>
      <c r="P1722" s="82" t="s">
        <v>4506</v>
      </c>
      <c r="Q1722" s="82" t="s">
        <v>4456</v>
      </c>
      <c r="R1722" s="82" t="s">
        <v>4507</v>
      </c>
      <c r="S1722" s="82" t="s">
        <v>4508</v>
      </c>
      <c r="T1722" s="82" t="s">
        <v>4457</v>
      </c>
      <c r="U1722" s="82" t="s">
        <v>4457</v>
      </c>
      <c r="V1722" s="82" t="s">
        <v>4457</v>
      </c>
      <c r="W1722" s="82" t="s">
        <v>173</v>
      </c>
      <c r="X1722" s="82" t="s">
        <v>4516</v>
      </c>
      <c r="Y1722" s="82" t="s">
        <v>4456</v>
      </c>
      <c r="Z1722" s="80" t="str">
        <f>IF(OR(R:R="",S:S=""),"Missing",IF(OR(S:S="Both EC and Condoms",S:S="Condom",S:S="EC"),"Yes",IF(AND(R:R&lt;&gt;"0: No Method",R:R&lt;&gt;"6: EC",R:R&lt;&gt;"5: Condoms"),"Yes","No")))</f>
        <v>No</v>
      </c>
      <c r="AA17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22" s="80" t="str">
        <f>IF(W:W="Pregnant","Pregnant",IF(AND(Z:Z="No",AA:AA="Yes"),"Adopter",IF(Z:Z="Yes","Continuing User",IF(AND(Z:Z="No",AA:AA="No"),"Non-user","Missing"))))</f>
        <v>Adopter</v>
      </c>
      <c r="AC1722" s="80">
        <f>VLOOKUP(N1722,Registration!O:P,2,FALSE)</f>
        <v>19</v>
      </c>
    </row>
    <row r="1723" spans="1:29" s="80" customFormat="1" ht="23.1" customHeight="1">
      <c r="A1723" s="80" t="s">
        <v>118</v>
      </c>
      <c r="B1723" s="80" t="s">
        <v>26</v>
      </c>
      <c r="C1723" s="80" t="s">
        <v>27</v>
      </c>
      <c r="D1723" s="82" t="s">
        <v>28</v>
      </c>
      <c r="E1723" s="80" t="s">
        <v>28</v>
      </c>
      <c r="F1723" s="80" t="s">
        <v>111</v>
      </c>
      <c r="G1723" s="80" t="s">
        <v>167</v>
      </c>
      <c r="H1723" s="80" t="s">
        <v>8159</v>
      </c>
      <c r="I1723" s="80" t="s">
        <v>8160</v>
      </c>
      <c r="J1723" s="80">
        <v>21</v>
      </c>
      <c r="K1723" s="80">
        <v>2</v>
      </c>
      <c r="L1723" s="80">
        <v>2019</v>
      </c>
      <c r="M1723" s="76">
        <f t="shared" si="26"/>
        <v>43517</v>
      </c>
      <c r="N1723" s="80" t="s">
        <v>1534</v>
      </c>
      <c r="O1723" s="80">
        <v>19</v>
      </c>
      <c r="P1723" s="82" t="s">
        <v>4506</v>
      </c>
      <c r="Q1723" s="82" t="s">
        <v>4456</v>
      </c>
      <c r="R1723" s="82" t="s">
        <v>4507</v>
      </c>
      <c r="S1723" s="82" t="s">
        <v>4508</v>
      </c>
      <c r="T1723" s="82" t="s">
        <v>4457</v>
      </c>
      <c r="U1723" s="82" t="s">
        <v>4457</v>
      </c>
      <c r="V1723" s="82" t="s">
        <v>4457</v>
      </c>
      <c r="W1723" s="82" t="s">
        <v>1118</v>
      </c>
      <c r="X1723" s="82" t="s">
        <v>4507</v>
      </c>
      <c r="Y1723" s="82" t="s">
        <v>4457</v>
      </c>
      <c r="Z1723" s="80" t="str">
        <f>IF(OR(R:R="",S:S=""),"Missing",IF(OR(S:S="Both EC and Condoms",S:S="Condom",S:S="EC"),"Yes",IF(AND(R:R&lt;&gt;"0: No Method",R:R&lt;&gt;"6: EC",R:R&lt;&gt;"5: Condoms"),"Yes","No")))</f>
        <v>No</v>
      </c>
      <c r="AA17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723" s="80" t="str">
        <f>IF(W:W="Pregnant","Pregnant",IF(AND(Z:Z="No",AA:AA="Yes"),"Adopter",IF(Z:Z="Yes","Continuing User",IF(AND(Z:Z="No",AA:AA="No"),"Non-user","Missing"))))</f>
        <v>Pregnant</v>
      </c>
      <c r="AC1723" s="80">
        <f>VLOOKUP(N1723,Registration!O:P,2,FALSE)</f>
        <v>19</v>
      </c>
    </row>
    <row r="1724" spans="1:29" s="80" customFormat="1" ht="23.1" customHeight="1">
      <c r="A1724" s="80" t="s">
        <v>118</v>
      </c>
      <c r="B1724" s="80" t="s">
        <v>26</v>
      </c>
      <c r="C1724" s="80" t="s">
        <v>27</v>
      </c>
      <c r="D1724" s="82" t="s">
        <v>28</v>
      </c>
      <c r="E1724" s="80" t="s">
        <v>28</v>
      </c>
      <c r="F1724" s="80" t="s">
        <v>111</v>
      </c>
      <c r="G1724" s="80" t="s">
        <v>167</v>
      </c>
      <c r="H1724" s="80" t="s">
        <v>8159</v>
      </c>
      <c r="I1724" s="80" t="s">
        <v>8160</v>
      </c>
      <c r="J1724" s="80">
        <v>21</v>
      </c>
      <c r="K1724" s="80">
        <v>2</v>
      </c>
      <c r="L1724" s="80">
        <v>2019</v>
      </c>
      <c r="M1724" s="76">
        <f t="shared" si="26"/>
        <v>43517</v>
      </c>
      <c r="N1724" s="80" t="s">
        <v>1529</v>
      </c>
      <c r="O1724" s="80">
        <v>18</v>
      </c>
      <c r="P1724" s="82" t="s">
        <v>4506</v>
      </c>
      <c r="Q1724" s="82" t="s">
        <v>4456</v>
      </c>
      <c r="R1724" s="82" t="s">
        <v>4507</v>
      </c>
      <c r="S1724" s="82" t="s">
        <v>4508</v>
      </c>
      <c r="T1724" s="82" t="s">
        <v>4457</v>
      </c>
      <c r="U1724" s="82" t="s">
        <v>4457</v>
      </c>
      <c r="V1724" s="82" t="s">
        <v>4457</v>
      </c>
      <c r="W1724" s="82" t="s">
        <v>173</v>
      </c>
      <c r="X1724" s="82" t="s">
        <v>4507</v>
      </c>
      <c r="Y1724" s="82" t="s">
        <v>4457</v>
      </c>
      <c r="Z1724" s="80" t="str">
        <f>IF(OR(R:R="",S:S=""),"Missing",IF(OR(S:S="Both EC and Condoms",S:S="Condom",S:S="EC"),"Yes",IF(AND(R:R&lt;&gt;"0: No Method",R:R&lt;&gt;"6: EC",R:R&lt;&gt;"5: Condoms"),"Yes","No")))</f>
        <v>No</v>
      </c>
      <c r="AA17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724" s="80" t="s">
        <v>4509</v>
      </c>
      <c r="AC1724" s="80">
        <f>VLOOKUP(N1724,Registration!O:P,2,FALSE)</f>
        <v>18</v>
      </c>
    </row>
    <row r="1725" spans="1:29" s="80" customFormat="1" ht="23.1" customHeight="1">
      <c r="A1725" s="80" t="s">
        <v>118</v>
      </c>
      <c r="B1725" s="80" t="s">
        <v>26</v>
      </c>
      <c r="C1725" s="80" t="s">
        <v>27</v>
      </c>
      <c r="D1725" s="82" t="s">
        <v>28</v>
      </c>
      <c r="E1725" s="80" t="s">
        <v>28</v>
      </c>
      <c r="F1725" s="80" t="s">
        <v>111</v>
      </c>
      <c r="G1725" s="80" t="s">
        <v>167</v>
      </c>
      <c r="H1725" s="80" t="s">
        <v>8159</v>
      </c>
      <c r="I1725" s="80" t="s">
        <v>8160</v>
      </c>
      <c r="J1725" s="80">
        <v>21</v>
      </c>
      <c r="K1725" s="80">
        <v>2</v>
      </c>
      <c r="L1725" s="80">
        <v>2019</v>
      </c>
      <c r="M1725" s="76">
        <f t="shared" si="26"/>
        <v>43517</v>
      </c>
      <c r="N1725" s="80" t="s">
        <v>1525</v>
      </c>
      <c r="O1725" s="80">
        <v>18</v>
      </c>
      <c r="P1725" s="82" t="s">
        <v>4506</v>
      </c>
      <c r="Q1725" s="82" t="s">
        <v>4456</v>
      </c>
      <c r="R1725" s="82" t="s">
        <v>4507</v>
      </c>
      <c r="S1725" s="82" t="s">
        <v>4508</v>
      </c>
      <c r="T1725" s="82" t="s">
        <v>4457</v>
      </c>
      <c r="U1725" s="82" t="s">
        <v>4457</v>
      </c>
      <c r="V1725" s="82" t="s">
        <v>4457</v>
      </c>
      <c r="W1725" s="82" t="s">
        <v>173</v>
      </c>
      <c r="X1725" s="80" t="s">
        <v>4518</v>
      </c>
      <c r="Y1725" s="82" t="s">
        <v>4457</v>
      </c>
      <c r="Z1725" s="80" t="str">
        <f>IF(OR(R:R="",S:S=""),"Missing",IF(OR(S:S="Both EC and Condoms",S:S="Condom",S:S="EC"),"Yes",IF(AND(R:R&lt;&gt;"0: No Method",R:R&lt;&gt;"6: EC",R:R&lt;&gt;"5: Condoms"),"Yes","No")))</f>
        <v>No</v>
      </c>
      <c r="AA17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25" s="80" t="str">
        <f>IF(W:W="Pregnant","Pregnant",IF(AND(Z:Z="No",AA:AA="Yes"),"Adopter",IF(Z:Z="Yes","Continuing User",IF(AND(Z:Z="No",AA:AA="No"),"Non-user","Missing"))))</f>
        <v>Adopter</v>
      </c>
      <c r="AC1725" s="80">
        <f>VLOOKUP(N1725,Registration!O:P,2,FALSE)</f>
        <v>18</v>
      </c>
    </row>
    <row r="1726" spans="1:29" s="80" customFormat="1" ht="23.1" customHeight="1">
      <c r="A1726" s="80" t="s">
        <v>118</v>
      </c>
      <c r="B1726" s="80" t="s">
        <v>26</v>
      </c>
      <c r="C1726" s="80" t="s">
        <v>27</v>
      </c>
      <c r="D1726" s="82" t="s">
        <v>28</v>
      </c>
      <c r="E1726" s="80" t="s">
        <v>28</v>
      </c>
      <c r="F1726" s="80" t="s">
        <v>111</v>
      </c>
      <c r="G1726" s="80" t="s">
        <v>167</v>
      </c>
      <c r="H1726" s="80" t="s">
        <v>8159</v>
      </c>
      <c r="I1726" s="80" t="s">
        <v>8160</v>
      </c>
      <c r="J1726" s="80">
        <v>21</v>
      </c>
      <c r="K1726" s="80">
        <v>2</v>
      </c>
      <c r="L1726" s="80">
        <v>2019</v>
      </c>
      <c r="M1726" s="76">
        <f t="shared" si="26"/>
        <v>43517</v>
      </c>
      <c r="N1726" s="80" t="s">
        <v>1532</v>
      </c>
      <c r="O1726" s="80">
        <v>19</v>
      </c>
      <c r="P1726" s="82" t="s">
        <v>4506</v>
      </c>
      <c r="Q1726" s="82" t="s">
        <v>4456</v>
      </c>
      <c r="R1726" s="82" t="s">
        <v>4507</v>
      </c>
      <c r="S1726" s="82" t="s">
        <v>4508</v>
      </c>
      <c r="T1726" s="82" t="s">
        <v>4457</v>
      </c>
      <c r="U1726" s="82" t="s">
        <v>4457</v>
      </c>
      <c r="V1726" s="82" t="s">
        <v>4457</v>
      </c>
      <c r="W1726" s="82" t="s">
        <v>173</v>
      </c>
      <c r="X1726" s="82" t="s">
        <v>4516</v>
      </c>
      <c r="Y1726" s="82" t="s">
        <v>4456</v>
      </c>
      <c r="Z1726" s="80" t="str">
        <f>IF(OR(R:R="",S:S=""),"Missing",IF(OR(S:S="Both EC and Condoms",S:S="Condom",S:S="EC"),"Yes",IF(AND(R:R&lt;&gt;"0: No Method",R:R&lt;&gt;"6: EC",R:R&lt;&gt;"5: Condoms"),"Yes","No")))</f>
        <v>No</v>
      </c>
      <c r="AA17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26" s="80" t="str">
        <f>IF(W:W="Pregnant","Pregnant",IF(AND(Z:Z="No",AA:AA="Yes"),"Adopter",IF(Z:Z="Yes","Continuing User",IF(AND(Z:Z="No",AA:AA="No"),"Non-user","Missing"))))</f>
        <v>Adopter</v>
      </c>
      <c r="AC1726" s="80">
        <f>VLOOKUP(N1726,Registration!O:P,2,FALSE)</f>
        <v>19</v>
      </c>
    </row>
    <row r="1727" spans="1:29" s="80" customFormat="1" ht="23.1" customHeight="1">
      <c r="A1727" s="80" t="s">
        <v>1564</v>
      </c>
      <c r="B1727" s="80" t="s">
        <v>26</v>
      </c>
      <c r="C1727" s="80" t="s">
        <v>27</v>
      </c>
      <c r="D1727" s="82" t="s">
        <v>28</v>
      </c>
      <c r="E1727" s="80" t="s">
        <v>28</v>
      </c>
      <c r="F1727" s="80" t="s">
        <v>111</v>
      </c>
      <c r="G1727" s="80" t="s">
        <v>167</v>
      </c>
      <c r="H1727" s="80" t="s">
        <v>8159</v>
      </c>
      <c r="I1727" s="82" t="s">
        <v>8161</v>
      </c>
      <c r="J1727" s="80">
        <v>25</v>
      </c>
      <c r="K1727" s="80">
        <v>2</v>
      </c>
      <c r="L1727" s="80">
        <v>2019</v>
      </c>
      <c r="M1727" s="76">
        <f t="shared" si="26"/>
        <v>43521</v>
      </c>
      <c r="N1727" s="80" t="s">
        <v>1566</v>
      </c>
      <c r="O1727" s="80">
        <v>17</v>
      </c>
      <c r="P1727" s="82" t="s">
        <v>4506</v>
      </c>
      <c r="Q1727" s="82" t="s">
        <v>4456</v>
      </c>
      <c r="R1727" s="82" t="s">
        <v>4507</v>
      </c>
      <c r="S1727" s="82" t="s">
        <v>4508</v>
      </c>
      <c r="T1727" s="82" t="s">
        <v>4456</v>
      </c>
      <c r="U1727" s="82" t="s">
        <v>4457</v>
      </c>
      <c r="V1727" s="82" t="s">
        <v>4457</v>
      </c>
      <c r="W1727" s="82" t="s">
        <v>173</v>
      </c>
      <c r="X1727" s="82" t="s">
        <v>4521</v>
      </c>
      <c r="Y1727" s="82" t="s">
        <v>4456</v>
      </c>
      <c r="Z1727" s="80" t="str">
        <f>IF(OR(R:R="",S:S=""),"Missing",IF(OR(S:S="Both EC and Condoms",S:S="Condom",S:S="EC"),"Yes",IF(AND(R:R&lt;&gt;"0: No Method",R:R&lt;&gt;"6: EC",R:R&lt;&gt;"5: Condoms"),"Yes","No")))</f>
        <v>No</v>
      </c>
      <c r="AA17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27" s="80" t="str">
        <f>IF(W:W="Pregnant","Pregnant",IF(AND(Z:Z="No",AA:AA="Yes"),"Adopter",IF(Z:Z="Yes","Continuing User",IF(AND(Z:Z="No",AA:AA="No"),"Non-user","Missing"))))</f>
        <v>Adopter</v>
      </c>
      <c r="AC1727" s="80">
        <f>VLOOKUP(N1727,Registration!O:P,2,FALSE)</f>
        <v>17</v>
      </c>
    </row>
    <row r="1728" spans="1:29" s="80" customFormat="1" ht="23.1" customHeight="1">
      <c r="A1728" s="80" t="s">
        <v>1564</v>
      </c>
      <c r="B1728" s="80" t="s">
        <v>26</v>
      </c>
      <c r="C1728" s="80" t="s">
        <v>27</v>
      </c>
      <c r="D1728" s="82" t="s">
        <v>28</v>
      </c>
      <c r="E1728" s="80" t="s">
        <v>28</v>
      </c>
      <c r="F1728" s="80" t="s">
        <v>111</v>
      </c>
      <c r="G1728" s="80" t="s">
        <v>167</v>
      </c>
      <c r="H1728" s="80" t="s">
        <v>8159</v>
      </c>
      <c r="I1728" s="82" t="s">
        <v>8161</v>
      </c>
      <c r="J1728" s="80">
        <v>25</v>
      </c>
      <c r="K1728" s="80">
        <v>2</v>
      </c>
      <c r="L1728" s="80">
        <v>2019</v>
      </c>
      <c r="M1728" s="76">
        <f t="shared" si="26"/>
        <v>43521</v>
      </c>
      <c r="N1728" s="80" t="s">
        <v>309</v>
      </c>
      <c r="O1728" s="80">
        <v>19</v>
      </c>
      <c r="P1728" s="82" t="s">
        <v>4506</v>
      </c>
      <c r="Q1728" s="82" t="s">
        <v>4456</v>
      </c>
      <c r="R1728" s="82" t="s">
        <v>4507</v>
      </c>
      <c r="S1728" s="82" t="s">
        <v>4508</v>
      </c>
      <c r="T1728" s="82" t="s">
        <v>4456</v>
      </c>
      <c r="U1728" s="82" t="s">
        <v>4457</v>
      </c>
      <c r="V1728" s="82" t="s">
        <v>4457</v>
      </c>
      <c r="W1728" s="82" t="s">
        <v>173</v>
      </c>
      <c r="X1728" s="82" t="s">
        <v>4521</v>
      </c>
      <c r="Y1728" s="82" t="s">
        <v>4456</v>
      </c>
      <c r="Z1728" s="80" t="str">
        <f>IF(OR(R:R="",S:S=""),"Missing",IF(OR(S:S="Both EC and Condoms",S:S="Condom",S:S="EC"),"Yes",IF(AND(R:R&lt;&gt;"0: No Method",R:R&lt;&gt;"6: EC",R:R&lt;&gt;"5: Condoms"),"Yes","No")))</f>
        <v>No</v>
      </c>
      <c r="AA17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28" s="80" t="str">
        <f>IF(W:W="Pregnant","Pregnant",IF(AND(Z:Z="No",AA:AA="Yes"),"Adopter",IF(Z:Z="Yes","Continuing User",IF(AND(Z:Z="No",AA:AA="No"),"Non-user","Missing"))))</f>
        <v>Adopter</v>
      </c>
      <c r="AC1728" s="80">
        <f>VLOOKUP(N1728,Registration!O:P,2,FALSE)</f>
        <v>19</v>
      </c>
    </row>
    <row r="1729" spans="1:29" s="80" customFormat="1" ht="23.1" customHeight="1">
      <c r="A1729" s="80" t="s">
        <v>1564</v>
      </c>
      <c r="B1729" s="80" t="s">
        <v>26</v>
      </c>
      <c r="C1729" s="80" t="s">
        <v>27</v>
      </c>
      <c r="D1729" s="82" t="s">
        <v>28</v>
      </c>
      <c r="E1729" s="80" t="s">
        <v>28</v>
      </c>
      <c r="F1729" s="80" t="s">
        <v>111</v>
      </c>
      <c r="G1729" s="80" t="s">
        <v>167</v>
      </c>
      <c r="H1729" s="80" t="s">
        <v>8159</v>
      </c>
      <c r="I1729" s="82" t="s">
        <v>8161</v>
      </c>
      <c r="J1729" s="80">
        <v>27</v>
      </c>
      <c r="K1729" s="80">
        <v>2</v>
      </c>
      <c r="L1729" s="80">
        <v>2019</v>
      </c>
      <c r="M1729" s="76">
        <f t="shared" si="26"/>
        <v>43523</v>
      </c>
      <c r="N1729" s="80" t="s">
        <v>1579</v>
      </c>
      <c r="O1729" s="80">
        <v>19</v>
      </c>
      <c r="P1729" s="82" t="s">
        <v>4506</v>
      </c>
      <c r="Q1729" s="82" t="s">
        <v>4456</v>
      </c>
      <c r="R1729" s="82" t="s">
        <v>4507</v>
      </c>
      <c r="S1729" s="82" t="s">
        <v>4508</v>
      </c>
      <c r="T1729" s="82" t="s">
        <v>4457</v>
      </c>
      <c r="U1729" s="82" t="s">
        <v>4457</v>
      </c>
      <c r="V1729" s="82" t="s">
        <v>4457</v>
      </c>
      <c r="W1729" s="82" t="s">
        <v>173</v>
      </c>
      <c r="X1729" s="82" t="s">
        <v>4515</v>
      </c>
      <c r="Y1729" s="82" t="s">
        <v>4457</v>
      </c>
      <c r="Z1729" s="80" t="str">
        <f>IF(OR(R:R="",S:S=""),"Missing",IF(OR(S:S="Both EC and Condoms",S:S="Condom",S:S="EC"),"Yes",IF(AND(R:R&lt;&gt;"0: No Method",R:R&lt;&gt;"6: EC",R:R&lt;&gt;"5: Condoms"),"Yes","No")))</f>
        <v>No</v>
      </c>
      <c r="AA17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29" s="80" t="str">
        <f>IF(W:W="Pregnant","Pregnant",IF(AND(Z:Z="No",AA:AA="Yes"),"Adopter",IF(Z:Z="Yes","Continuing User",IF(AND(Z:Z="No",AA:AA="No"),"Non-user","Missing"))))</f>
        <v>Adopter</v>
      </c>
      <c r="AC1729" s="80">
        <f>VLOOKUP(N1729,Registration!O:P,2,FALSE)</f>
        <v>19</v>
      </c>
    </row>
    <row r="1730" spans="1:29" s="80" customFormat="1" ht="23.1" customHeight="1">
      <c r="A1730" s="80" t="s">
        <v>1564</v>
      </c>
      <c r="B1730" s="80" t="s">
        <v>26</v>
      </c>
      <c r="C1730" s="80" t="s">
        <v>27</v>
      </c>
      <c r="D1730" s="82" t="s">
        <v>28</v>
      </c>
      <c r="E1730" s="80" t="s">
        <v>28</v>
      </c>
      <c r="F1730" s="80" t="s">
        <v>111</v>
      </c>
      <c r="G1730" s="80" t="s">
        <v>167</v>
      </c>
      <c r="H1730" s="80" t="s">
        <v>8159</v>
      </c>
      <c r="I1730" s="82" t="s">
        <v>8161</v>
      </c>
      <c r="J1730" s="80">
        <v>27</v>
      </c>
      <c r="K1730" s="80">
        <v>2</v>
      </c>
      <c r="L1730" s="80">
        <v>2019</v>
      </c>
      <c r="M1730" s="76">
        <f t="shared" ref="M1730:M1793" si="27">DATE(L1730,K1730,J1730)</f>
        <v>43523</v>
      </c>
      <c r="N1730" s="80" t="s">
        <v>1581</v>
      </c>
      <c r="O1730" s="80">
        <v>19</v>
      </c>
      <c r="P1730" s="82" t="s">
        <v>4506</v>
      </c>
      <c r="Q1730" s="82" t="s">
        <v>4456</v>
      </c>
      <c r="R1730" s="82" t="s">
        <v>4507</v>
      </c>
      <c r="S1730" s="82" t="s">
        <v>4508</v>
      </c>
      <c r="T1730" s="82" t="s">
        <v>4456</v>
      </c>
      <c r="U1730" s="82" t="s">
        <v>4457</v>
      </c>
      <c r="V1730" s="82" t="s">
        <v>4457</v>
      </c>
      <c r="W1730" s="82" t="s">
        <v>173</v>
      </c>
      <c r="X1730" s="82" t="s">
        <v>4514</v>
      </c>
      <c r="Y1730" s="82" t="s">
        <v>4457</v>
      </c>
      <c r="Z1730" s="80" t="str">
        <f>IF(OR(R:R="",S:S=""),"Missing",IF(OR(S:S="Both EC and Condoms",S:S="Condom",S:S="EC"),"Yes",IF(AND(R:R&lt;&gt;"0: No Method",R:R&lt;&gt;"6: EC",R:R&lt;&gt;"5: Condoms"),"Yes","No")))</f>
        <v>No</v>
      </c>
      <c r="AA17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30" s="80" t="str">
        <f>IF(W:W="Pregnant","Pregnant",IF(AND(Z:Z="No",AA:AA="Yes"),"Adopter",IF(Z:Z="Yes","Continuing User",IF(AND(Z:Z="No",AA:AA="No"),"Non-user","Missing"))))</f>
        <v>Adopter</v>
      </c>
      <c r="AC1730" s="80">
        <f>VLOOKUP(N1730,Registration!O:P,2,FALSE)</f>
        <v>19</v>
      </c>
    </row>
    <row r="1731" spans="1:29" s="80" customFormat="1" ht="23.1" customHeight="1">
      <c r="A1731" s="80" t="s">
        <v>1564</v>
      </c>
      <c r="B1731" s="80" t="s">
        <v>26</v>
      </c>
      <c r="C1731" s="80" t="s">
        <v>27</v>
      </c>
      <c r="D1731" s="82" t="s">
        <v>28</v>
      </c>
      <c r="E1731" s="80" t="s">
        <v>28</v>
      </c>
      <c r="F1731" s="80" t="s">
        <v>111</v>
      </c>
      <c r="G1731" s="80" t="s">
        <v>167</v>
      </c>
      <c r="H1731" s="80" t="s">
        <v>8159</v>
      </c>
      <c r="I1731" s="82" t="s">
        <v>8161</v>
      </c>
      <c r="J1731" s="80">
        <v>27</v>
      </c>
      <c r="K1731" s="80">
        <v>2</v>
      </c>
      <c r="L1731" s="80">
        <v>2019</v>
      </c>
      <c r="M1731" s="76">
        <f t="shared" si="27"/>
        <v>43523</v>
      </c>
      <c r="N1731" s="80" t="s">
        <v>1583</v>
      </c>
      <c r="O1731" s="80">
        <v>19</v>
      </c>
      <c r="P1731" s="82" t="s">
        <v>4506</v>
      </c>
      <c r="Q1731" s="82" t="s">
        <v>4456</v>
      </c>
      <c r="R1731" s="82" t="s">
        <v>4507</v>
      </c>
      <c r="S1731" s="82" t="s">
        <v>4508</v>
      </c>
      <c r="T1731" s="82" t="s">
        <v>4457</v>
      </c>
      <c r="U1731" s="82" t="s">
        <v>4457</v>
      </c>
      <c r="V1731" s="82" t="s">
        <v>4457</v>
      </c>
      <c r="W1731" s="82" t="s">
        <v>173</v>
      </c>
      <c r="X1731" s="82" t="s">
        <v>4515</v>
      </c>
      <c r="Y1731" s="82" t="s">
        <v>4457</v>
      </c>
      <c r="Z1731" s="80" t="str">
        <f>IF(OR(R:R="",S:S=""),"Missing",IF(OR(S:S="Both EC and Condoms",S:S="Condom",S:S="EC"),"Yes",IF(AND(R:R&lt;&gt;"0: No Method",R:R&lt;&gt;"6: EC",R:R&lt;&gt;"5: Condoms"),"Yes","No")))</f>
        <v>No</v>
      </c>
      <c r="AA17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31" s="80" t="str">
        <f>IF(W:W="Pregnant","Pregnant",IF(AND(Z:Z="No",AA:AA="Yes"),"Adopter",IF(Z:Z="Yes","Continuing User",IF(AND(Z:Z="No",AA:AA="No"),"Non-user","Missing"))))</f>
        <v>Adopter</v>
      </c>
      <c r="AC1731" s="80">
        <f>VLOOKUP(N1731,Registration!O:P,2,FALSE)</f>
        <v>19</v>
      </c>
    </row>
    <row r="1732" spans="1:29" s="80" customFormat="1" ht="23.1" customHeight="1">
      <c r="A1732" s="80" t="s">
        <v>1564</v>
      </c>
      <c r="B1732" s="80" t="s">
        <v>26</v>
      </c>
      <c r="C1732" s="80" t="s">
        <v>27</v>
      </c>
      <c r="D1732" s="82" t="s">
        <v>28</v>
      </c>
      <c r="E1732" s="80" t="s">
        <v>28</v>
      </c>
      <c r="F1732" s="80" t="s">
        <v>111</v>
      </c>
      <c r="G1732" s="80" t="s">
        <v>167</v>
      </c>
      <c r="H1732" s="80" t="s">
        <v>8159</v>
      </c>
      <c r="I1732" s="80" t="s">
        <v>8160</v>
      </c>
      <c r="J1732" s="80">
        <v>27</v>
      </c>
      <c r="K1732" s="80">
        <v>2</v>
      </c>
      <c r="L1732" s="80">
        <v>2019</v>
      </c>
      <c r="M1732" s="76">
        <f t="shared" si="27"/>
        <v>43523</v>
      </c>
      <c r="N1732" s="80" t="s">
        <v>1538</v>
      </c>
      <c r="O1732" s="80">
        <v>19</v>
      </c>
      <c r="P1732" s="82" t="s">
        <v>4506</v>
      </c>
      <c r="Q1732" s="82" t="s">
        <v>4456</v>
      </c>
      <c r="R1732" s="82" t="s">
        <v>4507</v>
      </c>
      <c r="S1732" s="82" t="s">
        <v>4508</v>
      </c>
      <c r="T1732" s="82" t="s">
        <v>4456</v>
      </c>
      <c r="U1732" s="82" t="s">
        <v>4457</v>
      </c>
      <c r="V1732" s="82" t="s">
        <v>4457</v>
      </c>
      <c r="W1732" s="82" t="s">
        <v>173</v>
      </c>
      <c r="X1732" s="82" t="s">
        <v>4521</v>
      </c>
      <c r="Y1732" s="82" t="s">
        <v>4456</v>
      </c>
      <c r="Z1732" s="80" t="str">
        <f>IF(OR(R:R="",S:S=""),"Missing",IF(OR(S:S="Both EC and Condoms",S:S="Condom",S:S="EC"),"Yes",IF(AND(R:R&lt;&gt;"0: No Method",R:R&lt;&gt;"6: EC",R:R&lt;&gt;"5: Condoms"),"Yes","No")))</f>
        <v>No</v>
      </c>
      <c r="AA17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32" s="80" t="str">
        <f>IF(W:W="Pregnant","Pregnant",IF(AND(Z:Z="No",AA:AA="Yes"),"Adopter",IF(Z:Z="Yes","Continuing User",IF(AND(Z:Z="No",AA:AA="No"),"Non-user","Missing"))))</f>
        <v>Adopter</v>
      </c>
      <c r="AC1732" s="80">
        <f>VLOOKUP(N1732,Registration!O:P,2,FALSE)</f>
        <v>19</v>
      </c>
    </row>
    <row r="1733" spans="1:29" s="80" customFormat="1" ht="23.1" customHeight="1">
      <c r="A1733" s="80" t="s">
        <v>1564</v>
      </c>
      <c r="B1733" s="80" t="s">
        <v>26</v>
      </c>
      <c r="C1733" s="80" t="s">
        <v>27</v>
      </c>
      <c r="D1733" s="82" t="s">
        <v>28</v>
      </c>
      <c r="E1733" s="80" t="s">
        <v>28</v>
      </c>
      <c r="F1733" s="80" t="s">
        <v>111</v>
      </c>
      <c r="G1733" s="80" t="s">
        <v>167</v>
      </c>
      <c r="H1733" s="80" t="s">
        <v>8159</v>
      </c>
      <c r="I1733" s="80" t="s">
        <v>8160</v>
      </c>
      <c r="J1733" s="80">
        <v>27</v>
      </c>
      <c r="K1733" s="80">
        <v>2</v>
      </c>
      <c r="L1733" s="80">
        <v>2019</v>
      </c>
      <c r="M1733" s="76">
        <f t="shared" si="27"/>
        <v>43523</v>
      </c>
      <c r="N1733" s="80" t="s">
        <v>1554</v>
      </c>
      <c r="O1733" s="80">
        <v>18</v>
      </c>
      <c r="P1733" s="82" t="s">
        <v>4506</v>
      </c>
      <c r="Q1733" s="82" t="s">
        <v>4456</v>
      </c>
      <c r="R1733" s="82" t="s">
        <v>4507</v>
      </c>
      <c r="S1733" s="82" t="s">
        <v>4508</v>
      </c>
      <c r="T1733" s="82" t="s">
        <v>4457</v>
      </c>
      <c r="U1733" s="82" t="s">
        <v>4457</v>
      </c>
      <c r="V1733" s="82" t="s">
        <v>4457</v>
      </c>
      <c r="W1733" s="82" t="s">
        <v>173</v>
      </c>
      <c r="X1733" s="82" t="s">
        <v>4507</v>
      </c>
      <c r="Y1733" s="82" t="s">
        <v>4457</v>
      </c>
      <c r="Z1733" s="80" t="str">
        <f>IF(OR(R:R="",S:S=""),"Missing",IF(OR(S:S="Both EC and Condoms",S:S="Condom",S:S="EC"),"Yes",IF(AND(R:R&lt;&gt;"0: No Method",R:R&lt;&gt;"6: EC",R:R&lt;&gt;"5: Condoms"),"Yes","No")))</f>
        <v>No</v>
      </c>
      <c r="AA17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733" s="80" t="s">
        <v>4509</v>
      </c>
      <c r="AC1733" s="80">
        <f>VLOOKUP(N1733,Registration!O:P,2,FALSE)</f>
        <v>18</v>
      </c>
    </row>
    <row r="1734" spans="1:29" s="80" customFormat="1" ht="23.1" customHeight="1">
      <c r="A1734" s="80" t="s">
        <v>1564</v>
      </c>
      <c r="B1734" s="80" t="s">
        <v>26</v>
      </c>
      <c r="C1734" s="80" t="s">
        <v>27</v>
      </c>
      <c r="D1734" s="82" t="s">
        <v>28</v>
      </c>
      <c r="E1734" s="80" t="s">
        <v>28</v>
      </c>
      <c r="F1734" s="80" t="s">
        <v>111</v>
      </c>
      <c r="G1734" s="80" t="s">
        <v>167</v>
      </c>
      <c r="H1734" s="80" t="s">
        <v>8159</v>
      </c>
      <c r="I1734" s="80" t="s">
        <v>8160</v>
      </c>
      <c r="J1734" s="80">
        <v>27</v>
      </c>
      <c r="K1734" s="80">
        <v>2</v>
      </c>
      <c r="L1734" s="80">
        <v>2019</v>
      </c>
      <c r="M1734" s="76">
        <f t="shared" si="27"/>
        <v>43523</v>
      </c>
      <c r="N1734" s="80" t="s">
        <v>1413</v>
      </c>
      <c r="O1734" s="80">
        <v>19</v>
      </c>
      <c r="P1734" s="82" t="s">
        <v>4506</v>
      </c>
      <c r="Q1734" s="82" t="s">
        <v>4456</v>
      </c>
      <c r="R1734" s="82" t="s">
        <v>4507</v>
      </c>
      <c r="S1734" s="82" t="s">
        <v>4508</v>
      </c>
      <c r="T1734" s="82" t="s">
        <v>4457</v>
      </c>
      <c r="U1734" s="82" t="s">
        <v>4457</v>
      </c>
      <c r="V1734" s="82" t="s">
        <v>4457</v>
      </c>
      <c r="W1734" s="82" t="s">
        <v>173</v>
      </c>
      <c r="X1734" s="82" t="s">
        <v>4507</v>
      </c>
      <c r="Y1734" s="82" t="s">
        <v>4457</v>
      </c>
      <c r="Z1734" s="80" t="str">
        <f>IF(OR(R:R="",S:S=""),"Missing",IF(OR(S:S="Both EC and Condoms",S:S="Condom",S:S="EC"),"Yes",IF(AND(R:R&lt;&gt;"0: No Method",R:R&lt;&gt;"6: EC",R:R&lt;&gt;"5: Condoms"),"Yes","No")))</f>
        <v>No</v>
      </c>
      <c r="AA17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734" s="80" t="s">
        <v>4509</v>
      </c>
      <c r="AC1734" s="80">
        <f>VLOOKUP(N1734,Registration!O:P,2,FALSE)</f>
        <v>18</v>
      </c>
    </row>
    <row r="1735" spans="1:29" s="80" customFormat="1" ht="23.1" customHeight="1">
      <c r="A1735" s="80" t="s">
        <v>1564</v>
      </c>
      <c r="B1735" s="80" t="s">
        <v>26</v>
      </c>
      <c r="C1735" s="80" t="s">
        <v>27</v>
      </c>
      <c r="D1735" s="82" t="s">
        <v>28</v>
      </c>
      <c r="E1735" s="80" t="s">
        <v>28</v>
      </c>
      <c r="F1735" s="80" t="s">
        <v>111</v>
      </c>
      <c r="G1735" s="80" t="s">
        <v>167</v>
      </c>
      <c r="H1735" s="80" t="s">
        <v>8159</v>
      </c>
      <c r="I1735" s="80" t="s">
        <v>8160</v>
      </c>
      <c r="J1735" s="80">
        <v>27</v>
      </c>
      <c r="K1735" s="80">
        <v>2</v>
      </c>
      <c r="L1735" s="80">
        <v>2019</v>
      </c>
      <c r="M1735" s="76">
        <f t="shared" si="27"/>
        <v>43523</v>
      </c>
      <c r="N1735" s="80" t="s">
        <v>225</v>
      </c>
      <c r="O1735" s="80">
        <v>18</v>
      </c>
      <c r="P1735" s="82" t="s">
        <v>4506</v>
      </c>
      <c r="Q1735" s="82" t="s">
        <v>4456</v>
      </c>
      <c r="R1735" s="82" t="s">
        <v>4507</v>
      </c>
      <c r="S1735" s="82" t="s">
        <v>4508</v>
      </c>
      <c r="T1735" s="82" t="s">
        <v>4456</v>
      </c>
      <c r="U1735" s="82" t="s">
        <v>4457</v>
      </c>
      <c r="V1735" s="82" t="s">
        <v>4457</v>
      </c>
      <c r="W1735" s="82" t="s">
        <v>173</v>
      </c>
      <c r="X1735" s="82" t="s">
        <v>4515</v>
      </c>
      <c r="Y1735" s="82" t="s">
        <v>4456</v>
      </c>
      <c r="Z1735" s="80" t="str">
        <f>IF(OR(R:R="",S:S=""),"Missing",IF(OR(S:S="Both EC and Condoms",S:S="Condom",S:S="EC"),"Yes",IF(AND(R:R&lt;&gt;"0: No Method",R:R&lt;&gt;"6: EC",R:R&lt;&gt;"5: Condoms"),"Yes","No")))</f>
        <v>No</v>
      </c>
      <c r="AA17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35" s="80" t="str">
        <f>IF(W:W="Pregnant","Pregnant",IF(AND(Z:Z="No",AA:AA="Yes"),"Adopter",IF(Z:Z="Yes","Continuing User",IF(AND(Z:Z="No",AA:AA="No"),"Non-user","Missing"))))</f>
        <v>Adopter</v>
      </c>
      <c r="AC1735" s="80">
        <f>VLOOKUP(N1735,Registration!O:P,2,FALSE)</f>
        <v>17</v>
      </c>
    </row>
    <row r="1736" spans="1:29" s="80" customFormat="1" ht="23.1" customHeight="1">
      <c r="A1736" s="80" t="s">
        <v>1564</v>
      </c>
      <c r="B1736" s="80" t="s">
        <v>26</v>
      </c>
      <c r="C1736" s="80" t="s">
        <v>27</v>
      </c>
      <c r="D1736" s="82" t="s">
        <v>28</v>
      </c>
      <c r="E1736" s="80" t="s">
        <v>28</v>
      </c>
      <c r="F1736" s="80" t="s">
        <v>111</v>
      </c>
      <c r="G1736" s="80" t="s">
        <v>167</v>
      </c>
      <c r="H1736" s="80" t="s">
        <v>8159</v>
      </c>
      <c r="I1736" s="80" t="s">
        <v>8160</v>
      </c>
      <c r="J1736" s="80">
        <v>27</v>
      </c>
      <c r="K1736" s="80">
        <v>2</v>
      </c>
      <c r="L1736" s="80">
        <v>2019</v>
      </c>
      <c r="M1736" s="76">
        <f t="shared" si="27"/>
        <v>43523</v>
      </c>
      <c r="N1736" s="80" t="s">
        <v>1543</v>
      </c>
      <c r="O1736" s="80">
        <v>15</v>
      </c>
      <c r="P1736" s="82" t="s">
        <v>4506</v>
      </c>
      <c r="Q1736" s="82" t="s">
        <v>4456</v>
      </c>
      <c r="R1736" s="82" t="s">
        <v>4507</v>
      </c>
      <c r="S1736" s="82" t="s">
        <v>4508</v>
      </c>
      <c r="T1736" s="82" t="s">
        <v>4456</v>
      </c>
      <c r="U1736" s="82" t="s">
        <v>4457</v>
      </c>
      <c r="V1736" s="82" t="s">
        <v>4457</v>
      </c>
      <c r="W1736" s="82" t="s">
        <v>173</v>
      </c>
      <c r="X1736" s="82" t="s">
        <v>4517</v>
      </c>
      <c r="Y1736" s="82" t="s">
        <v>4457</v>
      </c>
      <c r="Z1736" s="80" t="str">
        <f>IF(OR(R:R="",S:S=""),"Missing",IF(OR(S:S="Both EC and Condoms",S:S="Condom",S:S="EC"),"Yes",IF(AND(R:R&lt;&gt;"0: No Method",R:R&lt;&gt;"6: EC",R:R&lt;&gt;"5: Condoms"),"Yes","No")))</f>
        <v>No</v>
      </c>
      <c r="AA17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36" s="80" t="str">
        <f>IF(W:W="Pregnant","Pregnant",IF(AND(Z:Z="No",AA:AA="Yes"),"Adopter",IF(Z:Z="Yes","Continuing User",IF(AND(Z:Z="No",AA:AA="No"),"Non-user","Missing"))))</f>
        <v>Adopter</v>
      </c>
      <c r="AC1736" s="80">
        <f>VLOOKUP(N1736,Registration!O:P,2,FALSE)</f>
        <v>15</v>
      </c>
    </row>
    <row r="1737" spans="1:29" s="80" customFormat="1" ht="23.1" customHeight="1">
      <c r="A1737" s="80" t="s">
        <v>1564</v>
      </c>
      <c r="B1737" s="80" t="s">
        <v>26</v>
      </c>
      <c r="C1737" s="80" t="s">
        <v>27</v>
      </c>
      <c r="D1737" s="82" t="s">
        <v>28</v>
      </c>
      <c r="E1737" s="80" t="s">
        <v>28</v>
      </c>
      <c r="F1737" s="80" t="s">
        <v>111</v>
      </c>
      <c r="G1737" s="80" t="s">
        <v>167</v>
      </c>
      <c r="H1737" s="80" t="s">
        <v>8159</v>
      </c>
      <c r="I1737" s="80" t="s">
        <v>8160</v>
      </c>
      <c r="J1737" s="80">
        <v>27</v>
      </c>
      <c r="K1737" s="80">
        <v>2</v>
      </c>
      <c r="L1737" s="80">
        <v>2019</v>
      </c>
      <c r="M1737" s="76">
        <f t="shared" si="27"/>
        <v>43523</v>
      </c>
      <c r="N1737" s="80" t="s">
        <v>509</v>
      </c>
      <c r="O1737" s="80">
        <v>15</v>
      </c>
      <c r="P1737" s="82" t="s">
        <v>4506</v>
      </c>
      <c r="Q1737" s="82" t="s">
        <v>4456</v>
      </c>
      <c r="R1737" s="82" t="s">
        <v>4507</v>
      </c>
      <c r="S1737" s="82" t="s">
        <v>4508</v>
      </c>
      <c r="T1737" s="82" t="s">
        <v>4456</v>
      </c>
      <c r="U1737" s="82" t="s">
        <v>4457</v>
      </c>
      <c r="V1737" s="82" t="s">
        <v>4457</v>
      </c>
      <c r="W1737" s="82" t="s">
        <v>173</v>
      </c>
      <c r="X1737" s="82" t="s">
        <v>4523</v>
      </c>
      <c r="Y1737" s="82" t="s">
        <v>4457</v>
      </c>
      <c r="Z1737" s="80" t="str">
        <f>IF(OR(R:R="",S:S=""),"Missing",IF(OR(S:S="Both EC and Condoms",S:S="Condom",S:S="EC"),"Yes",IF(AND(R:R&lt;&gt;"0: No Method",R:R&lt;&gt;"6: EC",R:R&lt;&gt;"5: Condoms"),"Yes","No")))</f>
        <v>No</v>
      </c>
      <c r="AA17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37" s="80" t="str">
        <f>IF(W:W="Pregnant","Pregnant",IF(AND(Z:Z="No",AA:AA="Yes"),"Adopter",IF(Z:Z="Yes","Continuing User",IF(AND(Z:Z="No",AA:AA="No"),"Non-user","Missing"))))</f>
        <v>Adopter</v>
      </c>
      <c r="AC1737" s="80">
        <f>VLOOKUP(N1737,Registration!O:P,2,FALSE)</f>
        <v>19</v>
      </c>
    </row>
    <row r="1738" spans="1:29" s="80" customFormat="1" ht="23.1" customHeight="1">
      <c r="A1738" s="80" t="s">
        <v>1564</v>
      </c>
      <c r="B1738" s="80" t="s">
        <v>26</v>
      </c>
      <c r="C1738" s="80" t="s">
        <v>27</v>
      </c>
      <c r="D1738" s="82" t="s">
        <v>28</v>
      </c>
      <c r="E1738" s="80" t="s">
        <v>28</v>
      </c>
      <c r="F1738" s="80" t="s">
        <v>111</v>
      </c>
      <c r="G1738" s="80" t="s">
        <v>167</v>
      </c>
      <c r="H1738" s="80" t="s">
        <v>8159</v>
      </c>
      <c r="I1738" s="80" t="s">
        <v>8160</v>
      </c>
      <c r="J1738" s="80">
        <v>27</v>
      </c>
      <c r="K1738" s="80">
        <v>2</v>
      </c>
      <c r="L1738" s="80">
        <v>2019</v>
      </c>
      <c r="M1738" s="76">
        <f t="shared" si="27"/>
        <v>43523</v>
      </c>
      <c r="N1738" s="80" t="s">
        <v>1546</v>
      </c>
      <c r="O1738" s="80">
        <v>15</v>
      </c>
      <c r="P1738" s="82" t="s">
        <v>4506</v>
      </c>
      <c r="Q1738" s="82" t="s">
        <v>4456</v>
      </c>
      <c r="R1738" s="82" t="s">
        <v>4507</v>
      </c>
      <c r="S1738" s="82" t="s">
        <v>4508</v>
      </c>
      <c r="T1738" s="82" t="s">
        <v>4457</v>
      </c>
      <c r="U1738" s="82" t="s">
        <v>4457</v>
      </c>
      <c r="V1738" s="82" t="s">
        <v>4457</v>
      </c>
      <c r="W1738" s="82" t="s">
        <v>173</v>
      </c>
      <c r="X1738" s="82" t="s">
        <v>4507</v>
      </c>
      <c r="Y1738" s="82" t="s">
        <v>4457</v>
      </c>
      <c r="Z1738" s="80" t="str">
        <f>IF(OR(R:R="",S:S=""),"Missing",IF(OR(S:S="Both EC and Condoms",S:S="Condom",S:S="EC"),"Yes",IF(AND(R:R&lt;&gt;"0: No Method",R:R&lt;&gt;"6: EC",R:R&lt;&gt;"5: Condoms"),"Yes","No")))</f>
        <v>No</v>
      </c>
      <c r="AA17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738" s="80" t="s">
        <v>4509</v>
      </c>
      <c r="AC1738" s="80">
        <f>VLOOKUP(N1738,Registration!O:P,2,FALSE)</f>
        <v>15</v>
      </c>
    </row>
    <row r="1739" spans="1:29" s="80" customFormat="1" ht="23.1" customHeight="1">
      <c r="A1739" s="80" t="s">
        <v>1564</v>
      </c>
      <c r="B1739" s="80" t="s">
        <v>26</v>
      </c>
      <c r="C1739" s="80" t="s">
        <v>27</v>
      </c>
      <c r="D1739" s="82" t="s">
        <v>28</v>
      </c>
      <c r="E1739" s="80" t="s">
        <v>28</v>
      </c>
      <c r="F1739" s="80" t="s">
        <v>111</v>
      </c>
      <c r="G1739" s="80" t="s">
        <v>167</v>
      </c>
      <c r="H1739" s="80" t="s">
        <v>8159</v>
      </c>
      <c r="I1739" s="80" t="s">
        <v>8160</v>
      </c>
      <c r="J1739" s="80">
        <v>27</v>
      </c>
      <c r="K1739" s="80">
        <v>2</v>
      </c>
      <c r="L1739" s="80">
        <v>2019</v>
      </c>
      <c r="M1739" s="76">
        <f t="shared" si="27"/>
        <v>43523</v>
      </c>
      <c r="N1739" s="80" t="s">
        <v>399</v>
      </c>
      <c r="O1739" s="80">
        <v>16</v>
      </c>
      <c r="P1739" s="82" t="s">
        <v>4506</v>
      </c>
      <c r="Q1739" s="82" t="s">
        <v>4456</v>
      </c>
      <c r="R1739" s="82" t="s">
        <v>4507</v>
      </c>
      <c r="S1739" s="82" t="s">
        <v>4508</v>
      </c>
      <c r="T1739" s="82" t="s">
        <v>4457</v>
      </c>
      <c r="U1739" s="82" t="s">
        <v>4457</v>
      </c>
      <c r="V1739" s="82" t="s">
        <v>4457</v>
      </c>
      <c r="W1739" s="82" t="s">
        <v>173</v>
      </c>
      <c r="X1739" s="82" t="s">
        <v>4507</v>
      </c>
      <c r="Y1739" s="82" t="s">
        <v>4457</v>
      </c>
      <c r="Z1739" s="80" t="str">
        <f>IF(OR(R:R="",S:S=""),"Missing",IF(OR(S:S="Both EC and Condoms",S:S="Condom",S:S="EC"),"Yes",IF(AND(R:R&lt;&gt;"0: No Method",R:R&lt;&gt;"6: EC",R:R&lt;&gt;"5: Condoms"),"Yes","No")))</f>
        <v>No</v>
      </c>
      <c r="AA17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739" s="80" t="s">
        <v>4509</v>
      </c>
      <c r="AC1739" s="80">
        <f>VLOOKUP(N1739,Registration!O:P,2,FALSE)</f>
        <v>19</v>
      </c>
    </row>
    <row r="1740" spans="1:29" s="80" customFormat="1" ht="23.1" customHeight="1">
      <c r="A1740" s="80" t="s">
        <v>1564</v>
      </c>
      <c r="B1740" s="80" t="s">
        <v>26</v>
      </c>
      <c r="C1740" s="80" t="s">
        <v>27</v>
      </c>
      <c r="D1740" s="82" t="s">
        <v>28</v>
      </c>
      <c r="E1740" s="80" t="s">
        <v>28</v>
      </c>
      <c r="F1740" s="80" t="s">
        <v>111</v>
      </c>
      <c r="G1740" s="80" t="s">
        <v>167</v>
      </c>
      <c r="H1740" s="80" t="s">
        <v>8159</v>
      </c>
      <c r="I1740" s="80" t="s">
        <v>8160</v>
      </c>
      <c r="J1740" s="80">
        <v>27</v>
      </c>
      <c r="K1740" s="80">
        <v>2</v>
      </c>
      <c r="L1740" s="80">
        <v>2019</v>
      </c>
      <c r="M1740" s="76">
        <f t="shared" si="27"/>
        <v>43523</v>
      </c>
      <c r="N1740" s="80" t="s">
        <v>1569</v>
      </c>
      <c r="O1740" s="80">
        <v>18</v>
      </c>
      <c r="P1740" s="82" t="s">
        <v>4506</v>
      </c>
      <c r="Q1740" s="82" t="s">
        <v>4456</v>
      </c>
      <c r="R1740" s="82" t="s">
        <v>4507</v>
      </c>
      <c r="S1740" s="82" t="s">
        <v>4508</v>
      </c>
      <c r="T1740" s="82" t="s">
        <v>4456</v>
      </c>
      <c r="U1740" s="82" t="s">
        <v>4457</v>
      </c>
      <c r="V1740" s="82" t="s">
        <v>4457</v>
      </c>
      <c r="W1740" s="82" t="s">
        <v>173</v>
      </c>
      <c r="X1740" s="82" t="s">
        <v>4515</v>
      </c>
      <c r="Y1740" s="82" t="s">
        <v>4457</v>
      </c>
      <c r="Z1740" s="80" t="str">
        <f>IF(OR(R:R="",S:S=""),"Missing",IF(OR(S:S="Both EC and Condoms",S:S="Condom",S:S="EC"),"Yes",IF(AND(R:R&lt;&gt;"0: No Method",R:R&lt;&gt;"6: EC",R:R&lt;&gt;"5: Condoms"),"Yes","No")))</f>
        <v>No</v>
      </c>
      <c r="AA17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40" s="80" t="str">
        <f>IF(W:W="Pregnant","Pregnant",IF(AND(Z:Z="No",AA:AA="Yes"),"Adopter",IF(Z:Z="Yes","Continuing User",IF(AND(Z:Z="No",AA:AA="No"),"Non-user","Missing"))))</f>
        <v>Adopter</v>
      </c>
      <c r="AC1740" s="80">
        <f>VLOOKUP(N1740,Registration!O:P,2,FALSE)</f>
        <v>18</v>
      </c>
    </row>
    <row r="1741" spans="1:29" s="80" customFormat="1" ht="23.1" customHeight="1">
      <c r="A1741" s="80" t="s">
        <v>1564</v>
      </c>
      <c r="B1741" s="80" t="s">
        <v>26</v>
      </c>
      <c r="C1741" s="80" t="s">
        <v>27</v>
      </c>
      <c r="D1741" s="82" t="s">
        <v>28</v>
      </c>
      <c r="E1741" s="80" t="s">
        <v>28</v>
      </c>
      <c r="F1741" s="80" t="s">
        <v>111</v>
      </c>
      <c r="G1741" s="80" t="s">
        <v>167</v>
      </c>
      <c r="H1741" s="80" t="s">
        <v>8159</v>
      </c>
      <c r="I1741" s="80" t="s">
        <v>8160</v>
      </c>
      <c r="J1741" s="80">
        <v>27</v>
      </c>
      <c r="K1741" s="80">
        <v>2</v>
      </c>
      <c r="L1741" s="80">
        <v>2019</v>
      </c>
      <c r="M1741" s="76">
        <f t="shared" si="27"/>
        <v>43523</v>
      </c>
      <c r="N1741" s="80" t="s">
        <v>185</v>
      </c>
      <c r="O1741" s="80">
        <v>19</v>
      </c>
      <c r="P1741" s="82" t="s">
        <v>4506</v>
      </c>
      <c r="Q1741" s="82" t="s">
        <v>4456</v>
      </c>
      <c r="R1741" s="82" t="s">
        <v>4507</v>
      </c>
      <c r="S1741" s="82" t="s">
        <v>4508</v>
      </c>
      <c r="T1741" s="82" t="s">
        <v>4456</v>
      </c>
      <c r="U1741" s="82" t="s">
        <v>4457</v>
      </c>
      <c r="V1741" s="82" t="s">
        <v>4457</v>
      </c>
      <c r="W1741" s="82" t="s">
        <v>173</v>
      </c>
      <c r="X1741" s="82" t="s">
        <v>4524</v>
      </c>
      <c r="Y1741" s="82" t="s">
        <v>4457</v>
      </c>
      <c r="Z1741" s="80" t="str">
        <f>IF(OR(R:R="",S:S=""),"Missing",IF(OR(S:S="Both EC and Condoms",S:S="Condom",S:S="EC"),"Yes",IF(AND(R:R&lt;&gt;"0: No Method",R:R&lt;&gt;"6: EC",R:R&lt;&gt;"5: Condoms"),"Yes","No")))</f>
        <v>No</v>
      </c>
      <c r="AA17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41" s="80" t="str">
        <f>IF(W:W="Pregnant","Pregnant",IF(AND(Z:Z="No",AA:AA="Yes"),"Adopter",IF(Z:Z="Yes","Continuing User",IF(AND(Z:Z="No",AA:AA="No"),"Non-user","Missing"))))</f>
        <v>Adopter</v>
      </c>
      <c r="AC1741" s="80">
        <f>VLOOKUP(N1741,Registration!O:P,2,FALSE)</f>
        <v>19</v>
      </c>
    </row>
    <row r="1742" spans="1:29" s="80" customFormat="1" ht="23.1" customHeight="1">
      <c r="A1742" s="80" t="s">
        <v>1564</v>
      </c>
      <c r="B1742" s="80" t="s">
        <v>26</v>
      </c>
      <c r="C1742" s="80" t="s">
        <v>27</v>
      </c>
      <c r="D1742" s="82" t="s">
        <v>28</v>
      </c>
      <c r="E1742" s="80" t="s">
        <v>28</v>
      </c>
      <c r="F1742" s="80" t="s">
        <v>111</v>
      </c>
      <c r="G1742" s="80" t="s">
        <v>167</v>
      </c>
      <c r="H1742" s="80" t="s">
        <v>8159</v>
      </c>
      <c r="I1742" s="80" t="s">
        <v>8160</v>
      </c>
      <c r="J1742" s="80">
        <v>27</v>
      </c>
      <c r="K1742" s="80">
        <v>2</v>
      </c>
      <c r="L1742" s="80">
        <v>2019</v>
      </c>
      <c r="M1742" s="76">
        <f t="shared" si="27"/>
        <v>43523</v>
      </c>
      <c r="N1742" s="80" t="s">
        <v>358</v>
      </c>
      <c r="O1742" s="80">
        <v>18</v>
      </c>
      <c r="P1742" s="82" t="s">
        <v>4506</v>
      </c>
      <c r="Q1742" s="82" t="s">
        <v>4456</v>
      </c>
      <c r="R1742" s="82" t="s">
        <v>4507</v>
      </c>
      <c r="S1742" s="82" t="s">
        <v>4508</v>
      </c>
      <c r="T1742" s="82" t="s">
        <v>4456</v>
      </c>
      <c r="U1742" s="82" t="s">
        <v>4457</v>
      </c>
      <c r="V1742" s="82" t="s">
        <v>4457</v>
      </c>
      <c r="W1742" s="82" t="s">
        <v>173</v>
      </c>
      <c r="X1742" s="82" t="s">
        <v>4515</v>
      </c>
      <c r="Y1742" s="82" t="s">
        <v>4457</v>
      </c>
      <c r="Z1742" s="80" t="str">
        <f>IF(OR(R:R="",S:S=""),"Missing",IF(OR(S:S="Both EC and Condoms",S:S="Condom",S:S="EC"),"Yes",IF(AND(R:R&lt;&gt;"0: No Method",R:R&lt;&gt;"6: EC",R:R&lt;&gt;"5: Condoms"),"Yes","No")))</f>
        <v>No</v>
      </c>
      <c r="AA17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42" s="80" t="str">
        <f>IF(W:W="Pregnant","Pregnant",IF(AND(Z:Z="No",AA:AA="Yes"),"Adopter",IF(Z:Z="Yes","Continuing User",IF(AND(Z:Z="No",AA:AA="No"),"Non-user","Missing"))))</f>
        <v>Adopter</v>
      </c>
      <c r="AC1742" s="80">
        <f>VLOOKUP(N1742,Registration!O:P,2,FALSE)</f>
        <v>19</v>
      </c>
    </row>
    <row r="1743" spans="1:29" s="80" customFormat="1" ht="23.1" customHeight="1">
      <c r="A1743" s="80" t="s">
        <v>1564</v>
      </c>
      <c r="B1743" s="80" t="s">
        <v>26</v>
      </c>
      <c r="C1743" s="80" t="s">
        <v>27</v>
      </c>
      <c r="D1743" s="82" t="s">
        <v>28</v>
      </c>
      <c r="E1743" s="80" t="s">
        <v>28</v>
      </c>
      <c r="F1743" s="80" t="s">
        <v>111</v>
      </c>
      <c r="G1743" s="80" t="s">
        <v>167</v>
      </c>
      <c r="H1743" s="80" t="s">
        <v>8159</v>
      </c>
      <c r="I1743" s="80" t="s">
        <v>8160</v>
      </c>
      <c r="J1743" s="80">
        <v>27</v>
      </c>
      <c r="K1743" s="80">
        <v>2</v>
      </c>
      <c r="L1743" s="80">
        <v>2019</v>
      </c>
      <c r="M1743" s="76">
        <f t="shared" si="27"/>
        <v>43523</v>
      </c>
      <c r="N1743" s="80" t="s">
        <v>441</v>
      </c>
      <c r="O1743" s="80">
        <v>15</v>
      </c>
      <c r="P1743" s="82" t="s">
        <v>4506</v>
      </c>
      <c r="Q1743" s="82" t="s">
        <v>4456</v>
      </c>
      <c r="R1743" s="82" t="s">
        <v>4507</v>
      </c>
      <c r="S1743" s="82" t="s">
        <v>4508</v>
      </c>
      <c r="T1743" s="82" t="s">
        <v>4457</v>
      </c>
      <c r="U1743" s="82" t="s">
        <v>4457</v>
      </c>
      <c r="V1743" s="82" t="s">
        <v>4457</v>
      </c>
      <c r="W1743" s="82" t="s">
        <v>173</v>
      </c>
      <c r="X1743" s="82" t="s">
        <v>4507</v>
      </c>
      <c r="Y1743" s="82" t="s">
        <v>4457</v>
      </c>
      <c r="Z1743" s="80" t="str">
        <f>IF(OR(R:R="",S:S=""),"Missing",IF(OR(S:S="Both EC and Condoms",S:S="Condom",S:S="EC"),"Yes",IF(AND(R:R&lt;&gt;"0: No Method",R:R&lt;&gt;"6: EC",R:R&lt;&gt;"5: Condoms"),"Yes","No")))</f>
        <v>No</v>
      </c>
      <c r="AA17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743" s="80" t="s">
        <v>4509</v>
      </c>
      <c r="AC1743" s="80">
        <f>VLOOKUP(N1743,Registration!O:P,2,FALSE)</f>
        <v>19</v>
      </c>
    </row>
    <row r="1744" spans="1:29" s="80" customFormat="1" ht="23.1" customHeight="1">
      <c r="A1744" s="80" t="s">
        <v>1564</v>
      </c>
      <c r="B1744" s="80" t="s">
        <v>26</v>
      </c>
      <c r="C1744" s="80" t="s">
        <v>27</v>
      </c>
      <c r="D1744" s="82" t="s">
        <v>28</v>
      </c>
      <c r="E1744" s="80" t="s">
        <v>28</v>
      </c>
      <c r="F1744" s="80" t="s">
        <v>111</v>
      </c>
      <c r="G1744" s="80" t="s">
        <v>167</v>
      </c>
      <c r="H1744" s="80" t="s">
        <v>8159</v>
      </c>
      <c r="I1744" s="82" t="s">
        <v>8161</v>
      </c>
      <c r="J1744" s="80">
        <v>27</v>
      </c>
      <c r="K1744" s="80">
        <v>2</v>
      </c>
      <c r="L1744" s="80">
        <v>2019</v>
      </c>
      <c r="M1744" s="76">
        <f t="shared" si="27"/>
        <v>43523</v>
      </c>
      <c r="N1744" s="80" t="s">
        <v>732</v>
      </c>
      <c r="O1744" s="80">
        <v>15</v>
      </c>
      <c r="P1744" s="82" t="s">
        <v>4506</v>
      </c>
      <c r="Q1744" s="82" t="s">
        <v>4456</v>
      </c>
      <c r="R1744" s="82" t="s">
        <v>4507</v>
      </c>
      <c r="S1744" s="82" t="s">
        <v>4508</v>
      </c>
      <c r="T1744" s="82" t="s">
        <v>4456</v>
      </c>
      <c r="U1744" s="82" t="s">
        <v>4457</v>
      </c>
      <c r="V1744" s="82" t="s">
        <v>4457</v>
      </c>
      <c r="W1744" s="82" t="s">
        <v>173</v>
      </c>
      <c r="X1744" s="82" t="s">
        <v>4515</v>
      </c>
      <c r="Y1744" s="82" t="s">
        <v>4457</v>
      </c>
      <c r="Z1744" s="80" t="str">
        <f>IF(OR(R:R="",S:S=""),"Missing",IF(OR(S:S="Both EC and Condoms",S:S="Condom",S:S="EC"),"Yes",IF(AND(R:R&lt;&gt;"0: No Method",R:R&lt;&gt;"6: EC",R:R&lt;&gt;"5: Condoms"),"Yes","No")))</f>
        <v>No</v>
      </c>
      <c r="AA17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44" s="80" t="str">
        <f>IF(W:W="Pregnant","Pregnant",IF(AND(Z:Z="No",AA:AA="Yes"),"Adopter",IF(Z:Z="Yes","Continuing User",IF(AND(Z:Z="No",AA:AA="No"),"Non-user","Missing"))))</f>
        <v>Adopter</v>
      </c>
      <c r="AC1744" s="80">
        <f>VLOOKUP(N1744,Registration!O:P,2,FALSE)</f>
        <v>18</v>
      </c>
    </row>
    <row r="1745" spans="1:29" s="80" customFormat="1" ht="23.1" customHeight="1">
      <c r="A1745" s="80" t="s">
        <v>1564</v>
      </c>
      <c r="B1745" s="80" t="s">
        <v>26</v>
      </c>
      <c r="C1745" s="80" t="s">
        <v>27</v>
      </c>
      <c r="D1745" s="82" t="s">
        <v>28</v>
      </c>
      <c r="E1745" s="80" t="s">
        <v>120</v>
      </c>
      <c r="F1745" s="80" t="s">
        <v>121</v>
      </c>
      <c r="G1745" s="80" t="s">
        <v>3640</v>
      </c>
      <c r="H1745" s="80" t="s">
        <v>8157</v>
      </c>
      <c r="I1745" s="82" t="s">
        <v>8158</v>
      </c>
      <c r="J1745" s="80">
        <v>27</v>
      </c>
      <c r="K1745" s="80">
        <v>2</v>
      </c>
      <c r="L1745" s="80">
        <v>2019</v>
      </c>
      <c r="M1745" s="76">
        <f t="shared" si="27"/>
        <v>43523</v>
      </c>
      <c r="N1745" s="80" t="s">
        <v>3726</v>
      </c>
      <c r="O1745" s="80">
        <v>19</v>
      </c>
      <c r="P1745" s="82" t="s">
        <v>4506</v>
      </c>
      <c r="Q1745" s="82" t="s">
        <v>4456</v>
      </c>
      <c r="R1745" s="82" t="s">
        <v>4507</v>
      </c>
      <c r="S1745" s="82" t="s">
        <v>4508</v>
      </c>
      <c r="T1745" s="82" t="s">
        <v>4456</v>
      </c>
      <c r="U1745" s="82" t="s">
        <v>4457</v>
      </c>
      <c r="V1745" s="82" t="s">
        <v>4457</v>
      </c>
      <c r="W1745" s="82" t="s">
        <v>173</v>
      </c>
      <c r="X1745" s="82" t="s">
        <v>4521</v>
      </c>
      <c r="Y1745" s="82" t="s">
        <v>4456</v>
      </c>
      <c r="Z1745" s="80" t="str">
        <f>IF(OR(R:R="",S:S=""),"Missing",IF(OR(S:S="Both EC and Condoms",S:S="Condom",S:S="EC"),"Yes",IF(AND(R:R&lt;&gt;"0: No Method",R:R&lt;&gt;"6: EC",R:R&lt;&gt;"5: Condoms"),"Yes","No")))</f>
        <v>No</v>
      </c>
      <c r="AA17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45" s="80" t="str">
        <f>IF(W:W="Pregnant","Pregnant",IF(AND(Z:Z="No",AA:AA="Yes"),"Adopter",IF(Z:Z="Yes","Continuing User",IF(AND(Z:Z="No",AA:AA="No"),"Non-user","Missing"))))</f>
        <v>Adopter</v>
      </c>
      <c r="AC1745" s="80">
        <f>VLOOKUP(N1745,Registration!O:P,2,FALSE)</f>
        <v>19</v>
      </c>
    </row>
    <row r="1746" spans="1:29" s="80" customFormat="1" ht="23.1" customHeight="1">
      <c r="A1746" s="80" t="s">
        <v>1564</v>
      </c>
      <c r="B1746" s="80" t="s">
        <v>26</v>
      </c>
      <c r="C1746" s="80" t="s">
        <v>27</v>
      </c>
      <c r="D1746" s="82" t="s">
        <v>28</v>
      </c>
      <c r="E1746" s="80" t="s">
        <v>120</v>
      </c>
      <c r="F1746" s="80" t="s">
        <v>121</v>
      </c>
      <c r="G1746" s="80" t="s">
        <v>3640</v>
      </c>
      <c r="H1746" s="80" t="s">
        <v>8157</v>
      </c>
      <c r="I1746" s="82" t="s">
        <v>8158</v>
      </c>
      <c r="J1746" s="80">
        <v>27</v>
      </c>
      <c r="K1746" s="80">
        <v>2</v>
      </c>
      <c r="L1746" s="80">
        <v>2019</v>
      </c>
      <c r="M1746" s="76">
        <f t="shared" si="27"/>
        <v>43523</v>
      </c>
      <c r="N1746" s="80" t="s">
        <v>3710</v>
      </c>
      <c r="O1746" s="80">
        <v>19</v>
      </c>
      <c r="P1746" s="82" t="s">
        <v>4506</v>
      </c>
      <c r="Q1746" s="82" t="s">
        <v>4456</v>
      </c>
      <c r="R1746" s="82" t="s">
        <v>4507</v>
      </c>
      <c r="S1746" s="82" t="s">
        <v>4508</v>
      </c>
      <c r="T1746" s="82" t="s">
        <v>4456</v>
      </c>
      <c r="U1746" s="82" t="s">
        <v>4457</v>
      </c>
      <c r="V1746" s="82" t="s">
        <v>4457</v>
      </c>
      <c r="W1746" s="82" t="s">
        <v>173</v>
      </c>
      <c r="X1746" s="82" t="s">
        <v>4521</v>
      </c>
      <c r="Y1746" s="82" t="s">
        <v>4456</v>
      </c>
      <c r="Z1746" s="80" t="str">
        <f>IF(OR(R:R="",S:S=""),"Missing",IF(OR(S:S="Both EC and Condoms",S:S="Condom",S:S="EC"),"Yes",IF(AND(R:R&lt;&gt;"0: No Method",R:R&lt;&gt;"6: EC",R:R&lt;&gt;"5: Condoms"),"Yes","No")))</f>
        <v>No</v>
      </c>
      <c r="AA17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46" s="80" t="str">
        <f>IF(W:W="Pregnant","Pregnant",IF(AND(Z:Z="No",AA:AA="Yes"),"Adopter",IF(Z:Z="Yes","Continuing User",IF(AND(Z:Z="No",AA:AA="No"),"Non-user","Missing"))))</f>
        <v>Adopter</v>
      </c>
      <c r="AC1746" s="80">
        <f>VLOOKUP(N1746,Registration!O:P,2,FALSE)</f>
        <v>19</v>
      </c>
    </row>
    <row r="1747" spans="1:29" s="80" customFormat="1" ht="23.1" customHeight="1">
      <c r="A1747" s="80" t="s">
        <v>1564</v>
      </c>
      <c r="B1747" s="80" t="s">
        <v>26</v>
      </c>
      <c r="C1747" s="80" t="s">
        <v>27</v>
      </c>
      <c r="D1747" s="82" t="s">
        <v>28</v>
      </c>
      <c r="E1747" s="80" t="s">
        <v>120</v>
      </c>
      <c r="F1747" s="80" t="s">
        <v>121</v>
      </c>
      <c r="G1747" s="80" t="s">
        <v>3640</v>
      </c>
      <c r="H1747" s="80" t="s">
        <v>8157</v>
      </c>
      <c r="I1747" s="82" t="s">
        <v>8158</v>
      </c>
      <c r="J1747" s="80">
        <v>27</v>
      </c>
      <c r="K1747" s="80">
        <v>2</v>
      </c>
      <c r="L1747" s="80">
        <v>2019</v>
      </c>
      <c r="M1747" s="76">
        <f t="shared" si="27"/>
        <v>43523</v>
      </c>
      <c r="N1747" s="80" t="s">
        <v>3728</v>
      </c>
      <c r="O1747" s="80">
        <v>19</v>
      </c>
      <c r="P1747" s="82" t="s">
        <v>4506</v>
      </c>
      <c r="Q1747" s="82" t="s">
        <v>4456</v>
      </c>
      <c r="R1747" s="82" t="s">
        <v>4507</v>
      </c>
      <c r="S1747" s="82" t="s">
        <v>4508</v>
      </c>
      <c r="T1747" s="82" t="s">
        <v>4456</v>
      </c>
      <c r="U1747" s="82" t="s">
        <v>4457</v>
      </c>
      <c r="V1747" s="82" t="s">
        <v>4457</v>
      </c>
      <c r="W1747" s="82" t="s">
        <v>173</v>
      </c>
      <c r="X1747" s="82" t="s">
        <v>4516</v>
      </c>
      <c r="Y1747" s="82" t="s">
        <v>4456</v>
      </c>
      <c r="Z1747" s="80" t="str">
        <f>IF(OR(R:R="",S:S=""),"Missing",IF(OR(S:S="Both EC and Condoms",S:S="Condom",S:S="EC"),"Yes",IF(AND(R:R&lt;&gt;"0: No Method",R:R&lt;&gt;"6: EC",R:R&lt;&gt;"5: Condoms"),"Yes","No")))</f>
        <v>No</v>
      </c>
      <c r="AA17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47" s="80" t="str">
        <f>IF(W:W="Pregnant","Pregnant",IF(AND(Z:Z="No",AA:AA="Yes"),"Adopter",IF(Z:Z="Yes","Continuing User",IF(AND(Z:Z="No",AA:AA="No"),"Non-user","Missing"))))</f>
        <v>Adopter</v>
      </c>
      <c r="AC1747" s="80">
        <f>VLOOKUP(N1747,Registration!O:P,2,FALSE)</f>
        <v>19</v>
      </c>
    </row>
    <row r="1748" spans="1:29" s="80" customFormat="1" ht="23.1" customHeight="1">
      <c r="A1748" s="80" t="s">
        <v>1564</v>
      </c>
      <c r="B1748" s="80" t="s">
        <v>26</v>
      </c>
      <c r="C1748" s="80" t="s">
        <v>27</v>
      </c>
      <c r="D1748" s="82" t="s">
        <v>28</v>
      </c>
      <c r="E1748" s="80" t="s">
        <v>120</v>
      </c>
      <c r="F1748" s="80" t="s">
        <v>121</v>
      </c>
      <c r="G1748" s="80" t="s">
        <v>3640</v>
      </c>
      <c r="H1748" s="80" t="s">
        <v>8157</v>
      </c>
      <c r="I1748" s="82" t="s">
        <v>8158</v>
      </c>
      <c r="J1748" s="80">
        <v>27</v>
      </c>
      <c r="K1748" s="80">
        <v>2</v>
      </c>
      <c r="L1748" s="80">
        <v>2019</v>
      </c>
      <c r="M1748" s="76">
        <f t="shared" si="27"/>
        <v>43523</v>
      </c>
      <c r="N1748" s="80" t="s">
        <v>3734</v>
      </c>
      <c r="O1748" s="80">
        <v>18</v>
      </c>
      <c r="P1748" s="82" t="s">
        <v>4506</v>
      </c>
      <c r="Q1748" s="82" t="s">
        <v>4456</v>
      </c>
      <c r="R1748" s="82" t="s">
        <v>4507</v>
      </c>
      <c r="S1748" s="82" t="s">
        <v>4508</v>
      </c>
      <c r="T1748" s="82" t="s">
        <v>4456</v>
      </c>
      <c r="U1748" s="82" t="s">
        <v>4457</v>
      </c>
      <c r="V1748" s="82" t="s">
        <v>4457</v>
      </c>
      <c r="W1748" s="82" t="s">
        <v>173</v>
      </c>
      <c r="X1748" s="82" t="s">
        <v>4521</v>
      </c>
      <c r="Y1748" s="82" t="s">
        <v>4456</v>
      </c>
      <c r="Z1748" s="80" t="str">
        <f>IF(OR(R:R="",S:S=""),"Missing",IF(OR(S:S="Both EC and Condoms",S:S="Condom",S:S="EC"),"Yes",IF(AND(R:R&lt;&gt;"0: No Method",R:R&lt;&gt;"6: EC",R:R&lt;&gt;"5: Condoms"),"Yes","No")))</f>
        <v>No</v>
      </c>
      <c r="AA17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48" s="80" t="str">
        <f>IF(W:W="Pregnant","Pregnant",IF(AND(Z:Z="No",AA:AA="Yes"),"Adopter",IF(Z:Z="Yes","Continuing User",IF(AND(Z:Z="No",AA:AA="No"),"Non-user","Missing"))))</f>
        <v>Adopter</v>
      </c>
      <c r="AC1748" s="80">
        <f>VLOOKUP(N1748,Registration!O:P,2,FALSE)</f>
        <v>19</v>
      </c>
    </row>
    <row r="1749" spans="1:29" s="80" customFormat="1" ht="23.1" customHeight="1">
      <c r="A1749" s="80" t="s">
        <v>1564</v>
      </c>
      <c r="B1749" s="80" t="s">
        <v>26</v>
      </c>
      <c r="C1749" s="80" t="s">
        <v>27</v>
      </c>
      <c r="D1749" s="82" t="s">
        <v>28</v>
      </c>
      <c r="E1749" s="80" t="s">
        <v>120</v>
      </c>
      <c r="F1749" s="80" t="s">
        <v>121</v>
      </c>
      <c r="G1749" s="80" t="s">
        <v>3640</v>
      </c>
      <c r="H1749" s="80" t="s">
        <v>8157</v>
      </c>
      <c r="I1749" s="82" t="s">
        <v>8158</v>
      </c>
      <c r="J1749" s="80">
        <v>27</v>
      </c>
      <c r="K1749" s="80">
        <v>2</v>
      </c>
      <c r="L1749" s="80">
        <v>2019</v>
      </c>
      <c r="M1749" s="76">
        <f t="shared" si="27"/>
        <v>43523</v>
      </c>
      <c r="N1749" s="80" t="s">
        <v>3732</v>
      </c>
      <c r="O1749" s="80">
        <v>17</v>
      </c>
      <c r="P1749" s="82" t="s">
        <v>4506</v>
      </c>
      <c r="Q1749" s="82" t="s">
        <v>4456</v>
      </c>
      <c r="R1749" s="82" t="s">
        <v>4507</v>
      </c>
      <c r="S1749" s="82" t="s">
        <v>4508</v>
      </c>
      <c r="T1749" s="82" t="s">
        <v>4456</v>
      </c>
      <c r="U1749" s="82" t="s">
        <v>4457</v>
      </c>
      <c r="V1749" s="82" t="s">
        <v>4457</v>
      </c>
      <c r="W1749" s="82" t="s">
        <v>173</v>
      </c>
      <c r="X1749" s="82" t="s">
        <v>4516</v>
      </c>
      <c r="Y1749" s="82" t="s">
        <v>4456</v>
      </c>
      <c r="Z1749" s="80" t="str">
        <f>IF(OR(R:R="",S:S=""),"Missing",IF(OR(S:S="Both EC and Condoms",S:S="Condom",S:S="EC"),"Yes",IF(AND(R:R&lt;&gt;"0: No Method",R:R&lt;&gt;"6: EC",R:R&lt;&gt;"5: Condoms"),"Yes","No")))</f>
        <v>No</v>
      </c>
      <c r="AA17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49" s="80" t="str">
        <f>IF(W:W="Pregnant","Pregnant",IF(AND(Z:Z="No",AA:AA="Yes"),"Adopter",IF(Z:Z="Yes","Continuing User",IF(AND(Z:Z="No",AA:AA="No"),"Non-user","Missing"))))</f>
        <v>Adopter</v>
      </c>
      <c r="AC1749" s="80">
        <f>VLOOKUP(N1749,Registration!O:P,2,FALSE)</f>
        <v>17</v>
      </c>
    </row>
    <row r="1750" spans="1:29" s="80" customFormat="1" ht="23.1" customHeight="1">
      <c r="A1750" s="80" t="s">
        <v>1564</v>
      </c>
      <c r="B1750" s="80" t="s">
        <v>26</v>
      </c>
      <c r="C1750" s="80" t="s">
        <v>27</v>
      </c>
      <c r="D1750" s="82" t="s">
        <v>28</v>
      </c>
      <c r="E1750" s="80" t="s">
        <v>120</v>
      </c>
      <c r="F1750" s="80" t="s">
        <v>121</v>
      </c>
      <c r="G1750" s="80" t="s">
        <v>3640</v>
      </c>
      <c r="H1750" s="80" t="s">
        <v>8157</v>
      </c>
      <c r="I1750" s="82" t="s">
        <v>8158</v>
      </c>
      <c r="J1750" s="80">
        <v>27</v>
      </c>
      <c r="K1750" s="80">
        <v>2</v>
      </c>
      <c r="L1750" s="80">
        <v>2019</v>
      </c>
      <c r="M1750" s="76">
        <f t="shared" si="27"/>
        <v>43523</v>
      </c>
      <c r="N1750" s="80" t="s">
        <v>3690</v>
      </c>
      <c r="O1750" s="80">
        <v>18</v>
      </c>
      <c r="P1750" s="82" t="s">
        <v>4506</v>
      </c>
      <c r="Q1750" s="82" t="s">
        <v>4456</v>
      </c>
      <c r="R1750" s="82" t="s">
        <v>4507</v>
      </c>
      <c r="S1750" s="82" t="s">
        <v>4508</v>
      </c>
      <c r="T1750" s="82" t="s">
        <v>4456</v>
      </c>
      <c r="U1750" s="82" t="s">
        <v>4457</v>
      </c>
      <c r="V1750" s="82" t="s">
        <v>4457</v>
      </c>
      <c r="W1750" s="82" t="s">
        <v>173</v>
      </c>
      <c r="X1750" s="82" t="s">
        <v>4516</v>
      </c>
      <c r="Y1750" s="82" t="s">
        <v>4456</v>
      </c>
      <c r="Z1750" s="80" t="str">
        <f>IF(OR(R:R="",S:S=""),"Missing",IF(OR(S:S="Both EC and Condoms",S:S="Condom",S:S="EC"),"Yes",IF(AND(R:R&lt;&gt;"0: No Method",R:R&lt;&gt;"6: EC",R:R&lt;&gt;"5: Condoms"),"Yes","No")))</f>
        <v>No</v>
      </c>
      <c r="AA17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50" s="80" t="str">
        <f>IF(W:W="Pregnant","Pregnant",IF(AND(Z:Z="No",AA:AA="Yes"),"Adopter",IF(Z:Z="Yes","Continuing User",IF(AND(Z:Z="No",AA:AA="No"),"Non-user","Missing"))))</f>
        <v>Adopter</v>
      </c>
      <c r="AC1750" s="80">
        <f>VLOOKUP(N1750,Registration!O:P,2,FALSE)</f>
        <v>18</v>
      </c>
    </row>
    <row r="1751" spans="1:29" s="80" customFormat="1" ht="23.1" customHeight="1">
      <c r="A1751" s="80" t="s">
        <v>1564</v>
      </c>
      <c r="B1751" s="80" t="s">
        <v>26</v>
      </c>
      <c r="C1751" s="80" t="s">
        <v>27</v>
      </c>
      <c r="D1751" s="82" t="s">
        <v>28</v>
      </c>
      <c r="E1751" s="80" t="s">
        <v>120</v>
      </c>
      <c r="F1751" s="80" t="s">
        <v>121</v>
      </c>
      <c r="G1751" s="80" t="s">
        <v>3640</v>
      </c>
      <c r="H1751" s="80" t="s">
        <v>8157</v>
      </c>
      <c r="I1751" s="82" t="s">
        <v>8158</v>
      </c>
      <c r="J1751" s="80">
        <v>27</v>
      </c>
      <c r="K1751" s="80">
        <v>2</v>
      </c>
      <c r="L1751" s="80">
        <v>2019</v>
      </c>
      <c r="M1751" s="76">
        <f t="shared" si="27"/>
        <v>43523</v>
      </c>
      <c r="N1751" s="80" t="s">
        <v>3661</v>
      </c>
      <c r="O1751" s="80">
        <v>18</v>
      </c>
      <c r="P1751" s="82" t="s">
        <v>4506</v>
      </c>
      <c r="Q1751" s="82" t="s">
        <v>4456</v>
      </c>
      <c r="R1751" s="82" t="s">
        <v>4507</v>
      </c>
      <c r="S1751" s="82" t="s">
        <v>4508</v>
      </c>
      <c r="T1751" s="82" t="s">
        <v>4456</v>
      </c>
      <c r="U1751" s="82" t="s">
        <v>4457</v>
      </c>
      <c r="V1751" s="82" t="s">
        <v>4457</v>
      </c>
      <c r="W1751" s="82" t="s">
        <v>173</v>
      </c>
      <c r="X1751" s="82" t="s">
        <v>4516</v>
      </c>
      <c r="Y1751" s="82" t="s">
        <v>4456</v>
      </c>
      <c r="Z1751" s="80" t="str">
        <f>IF(OR(R:R="",S:S=""),"Missing",IF(OR(S:S="Both EC and Condoms",S:S="Condom",S:S="EC"),"Yes",IF(AND(R:R&lt;&gt;"0: No Method",R:R&lt;&gt;"6: EC",R:R&lt;&gt;"5: Condoms"),"Yes","No")))</f>
        <v>No</v>
      </c>
      <c r="AA17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51" s="80" t="str">
        <f>IF(W:W="Pregnant","Pregnant",IF(AND(Z:Z="No",AA:AA="Yes"),"Adopter",IF(Z:Z="Yes","Continuing User",IF(AND(Z:Z="No",AA:AA="No"),"Non-user","Missing"))))</f>
        <v>Adopter</v>
      </c>
      <c r="AC1751" s="80">
        <f>VLOOKUP(N1751,Registration!O:P,2,FALSE)</f>
        <v>18</v>
      </c>
    </row>
    <row r="1752" spans="1:29" s="80" customFormat="1" ht="23.1" customHeight="1">
      <c r="A1752" s="80" t="s">
        <v>1564</v>
      </c>
      <c r="B1752" s="80" t="s">
        <v>26</v>
      </c>
      <c r="C1752" s="80" t="s">
        <v>27</v>
      </c>
      <c r="D1752" s="82" t="s">
        <v>28</v>
      </c>
      <c r="E1752" s="80" t="s">
        <v>120</v>
      </c>
      <c r="F1752" s="80" t="s">
        <v>121</v>
      </c>
      <c r="G1752" s="80" t="s">
        <v>3640</v>
      </c>
      <c r="H1752" s="80" t="s">
        <v>8157</v>
      </c>
      <c r="I1752" s="82" t="s">
        <v>8158</v>
      </c>
      <c r="J1752" s="80">
        <v>27</v>
      </c>
      <c r="K1752" s="80">
        <v>2</v>
      </c>
      <c r="L1752" s="80">
        <v>2019</v>
      </c>
      <c r="M1752" s="76">
        <f t="shared" si="27"/>
        <v>43523</v>
      </c>
      <c r="N1752" s="80" t="s">
        <v>3686</v>
      </c>
      <c r="O1752" s="80">
        <v>18</v>
      </c>
      <c r="P1752" s="82" t="s">
        <v>4506</v>
      </c>
      <c r="Q1752" s="82" t="s">
        <v>4456</v>
      </c>
      <c r="R1752" s="82" t="s">
        <v>4507</v>
      </c>
      <c r="S1752" s="82" t="s">
        <v>4508</v>
      </c>
      <c r="T1752" s="82" t="s">
        <v>4456</v>
      </c>
      <c r="U1752" s="82" t="s">
        <v>4457</v>
      </c>
      <c r="V1752" s="82" t="s">
        <v>4457</v>
      </c>
      <c r="W1752" s="82" t="s">
        <v>173</v>
      </c>
      <c r="X1752" s="82" t="s">
        <v>4521</v>
      </c>
      <c r="Y1752" s="82" t="s">
        <v>4456</v>
      </c>
      <c r="Z1752" s="80" t="str">
        <f>IF(OR(R:R="",S:S=""),"Missing",IF(OR(S:S="Both EC and Condoms",S:S="Condom",S:S="EC"),"Yes",IF(AND(R:R&lt;&gt;"0: No Method",R:R&lt;&gt;"6: EC",R:R&lt;&gt;"5: Condoms"),"Yes","No")))</f>
        <v>No</v>
      </c>
      <c r="AA17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52" s="80" t="str">
        <f>IF(W:W="Pregnant","Pregnant",IF(AND(Z:Z="No",AA:AA="Yes"),"Adopter",IF(Z:Z="Yes","Continuing User",IF(AND(Z:Z="No",AA:AA="No"),"Non-user","Missing"))))</f>
        <v>Adopter</v>
      </c>
      <c r="AC1752" s="80">
        <f>VLOOKUP(N1752,Registration!O:P,2,FALSE)</f>
        <v>18</v>
      </c>
    </row>
    <row r="1753" spans="1:29" s="80" customFormat="1" ht="23.1" customHeight="1">
      <c r="A1753" s="80" t="s">
        <v>1564</v>
      </c>
      <c r="B1753" s="80" t="s">
        <v>26</v>
      </c>
      <c r="C1753" s="80" t="s">
        <v>27</v>
      </c>
      <c r="D1753" s="82" t="s">
        <v>28</v>
      </c>
      <c r="E1753" s="80" t="s">
        <v>120</v>
      </c>
      <c r="F1753" s="80" t="s">
        <v>121</v>
      </c>
      <c r="G1753" s="80" t="s">
        <v>3640</v>
      </c>
      <c r="H1753" s="80" t="s">
        <v>8157</v>
      </c>
      <c r="I1753" s="82" t="s">
        <v>8158</v>
      </c>
      <c r="J1753" s="80">
        <v>27</v>
      </c>
      <c r="K1753" s="80">
        <v>2</v>
      </c>
      <c r="L1753" s="80">
        <v>2019</v>
      </c>
      <c r="M1753" s="76">
        <f t="shared" si="27"/>
        <v>43523</v>
      </c>
      <c r="N1753" s="80" t="s">
        <v>3649</v>
      </c>
      <c r="O1753" s="80">
        <v>18</v>
      </c>
      <c r="P1753" s="82" t="s">
        <v>4506</v>
      </c>
      <c r="Q1753" s="82" t="s">
        <v>4456</v>
      </c>
      <c r="R1753" s="82" t="s">
        <v>4507</v>
      </c>
      <c r="S1753" s="82" t="s">
        <v>4508</v>
      </c>
      <c r="T1753" s="82" t="s">
        <v>4456</v>
      </c>
      <c r="U1753" s="82" t="s">
        <v>4457</v>
      </c>
      <c r="V1753" s="82" t="s">
        <v>4457</v>
      </c>
      <c r="W1753" s="82" t="s">
        <v>173</v>
      </c>
      <c r="X1753" s="82" t="s">
        <v>4521</v>
      </c>
      <c r="Y1753" s="82" t="s">
        <v>4456</v>
      </c>
      <c r="Z1753" s="80" t="str">
        <f>IF(OR(R:R="",S:S=""),"Missing",IF(OR(S:S="Both EC and Condoms",S:S="Condom",S:S="EC"),"Yes",IF(AND(R:R&lt;&gt;"0: No Method",R:R&lt;&gt;"6: EC",R:R&lt;&gt;"5: Condoms"),"Yes","No")))</f>
        <v>No</v>
      </c>
      <c r="AA17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53" s="80" t="str">
        <f>IF(W:W="Pregnant","Pregnant",IF(AND(Z:Z="No",AA:AA="Yes"),"Adopter",IF(Z:Z="Yes","Continuing User",IF(AND(Z:Z="No",AA:AA="No"),"Non-user","Missing"))))</f>
        <v>Adopter</v>
      </c>
      <c r="AC1753" s="80">
        <f>VLOOKUP(N1753,Registration!O:P,2,FALSE)</f>
        <v>18</v>
      </c>
    </row>
    <row r="1754" spans="1:29" s="80" customFormat="1" ht="23.1" customHeight="1">
      <c r="A1754" s="80" t="s">
        <v>1564</v>
      </c>
      <c r="B1754" s="80" t="s">
        <v>26</v>
      </c>
      <c r="C1754" s="80" t="s">
        <v>27</v>
      </c>
      <c r="D1754" s="82" t="s">
        <v>28</v>
      </c>
      <c r="E1754" s="80" t="s">
        <v>120</v>
      </c>
      <c r="F1754" s="80" t="s">
        <v>121</v>
      </c>
      <c r="G1754" s="80" t="s">
        <v>3640</v>
      </c>
      <c r="H1754" s="80" t="s">
        <v>8157</v>
      </c>
      <c r="I1754" s="82" t="s">
        <v>8158</v>
      </c>
      <c r="J1754" s="80">
        <v>27</v>
      </c>
      <c r="K1754" s="80">
        <v>2</v>
      </c>
      <c r="L1754" s="80">
        <v>2019</v>
      </c>
      <c r="M1754" s="76">
        <f t="shared" si="27"/>
        <v>43523</v>
      </c>
      <c r="N1754" s="80" t="s">
        <v>3730</v>
      </c>
      <c r="O1754" s="80">
        <v>19</v>
      </c>
      <c r="P1754" s="82" t="s">
        <v>4506</v>
      </c>
      <c r="Q1754" s="82" t="s">
        <v>4456</v>
      </c>
      <c r="R1754" s="82" t="s">
        <v>4507</v>
      </c>
      <c r="S1754" s="82" t="s">
        <v>4508</v>
      </c>
      <c r="T1754" s="82" t="s">
        <v>4456</v>
      </c>
      <c r="U1754" s="82" t="s">
        <v>4457</v>
      </c>
      <c r="V1754" s="82" t="s">
        <v>4457</v>
      </c>
      <c r="W1754" s="82" t="s">
        <v>173</v>
      </c>
      <c r="X1754" s="82" t="s">
        <v>4521</v>
      </c>
      <c r="Y1754" s="82" t="s">
        <v>4456</v>
      </c>
      <c r="Z1754" s="80" t="str">
        <f>IF(OR(R:R="",S:S=""),"Missing",IF(OR(S:S="Both EC and Condoms",S:S="Condom",S:S="EC"),"Yes",IF(AND(R:R&lt;&gt;"0: No Method",R:R&lt;&gt;"6: EC",R:R&lt;&gt;"5: Condoms"),"Yes","No")))</f>
        <v>No</v>
      </c>
      <c r="AA17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54" s="80" t="str">
        <f>IF(W:W="Pregnant","Pregnant",IF(AND(Z:Z="No",AA:AA="Yes"),"Adopter",IF(Z:Z="Yes","Continuing User",IF(AND(Z:Z="No",AA:AA="No"),"Non-user","Missing"))))</f>
        <v>Adopter</v>
      </c>
      <c r="AC1754" s="80">
        <f>VLOOKUP(N1754,Registration!O:P,2,FALSE)</f>
        <v>19</v>
      </c>
    </row>
    <row r="1755" spans="1:29" s="80" customFormat="1" ht="23.1" customHeight="1">
      <c r="A1755" s="80" t="s">
        <v>1564</v>
      </c>
      <c r="B1755" s="80" t="s">
        <v>26</v>
      </c>
      <c r="C1755" s="80" t="s">
        <v>27</v>
      </c>
      <c r="D1755" s="82" t="s">
        <v>28</v>
      </c>
      <c r="E1755" s="80" t="s">
        <v>120</v>
      </c>
      <c r="F1755" s="80" t="s">
        <v>121</v>
      </c>
      <c r="G1755" s="80" t="s">
        <v>3640</v>
      </c>
      <c r="H1755" s="80" t="s">
        <v>8157</v>
      </c>
      <c r="I1755" s="82" t="s">
        <v>8158</v>
      </c>
      <c r="J1755" s="80">
        <v>27</v>
      </c>
      <c r="K1755" s="80">
        <v>2</v>
      </c>
      <c r="L1755" s="80">
        <v>2019</v>
      </c>
      <c r="M1755" s="76">
        <f t="shared" si="27"/>
        <v>43523</v>
      </c>
      <c r="N1755" s="80" t="s">
        <v>3676</v>
      </c>
      <c r="O1755" s="80">
        <v>18</v>
      </c>
      <c r="P1755" s="82" t="s">
        <v>4506</v>
      </c>
      <c r="Q1755" s="82" t="s">
        <v>4456</v>
      </c>
      <c r="R1755" s="82" t="s">
        <v>4507</v>
      </c>
      <c r="S1755" s="82" t="s">
        <v>4508</v>
      </c>
      <c r="T1755" s="82" t="s">
        <v>4456</v>
      </c>
      <c r="U1755" s="82" t="s">
        <v>4457</v>
      </c>
      <c r="V1755" s="82" t="s">
        <v>4457</v>
      </c>
      <c r="W1755" s="82" t="s">
        <v>173</v>
      </c>
      <c r="X1755" s="82" t="s">
        <v>4521</v>
      </c>
      <c r="Y1755" s="82" t="s">
        <v>4456</v>
      </c>
      <c r="Z1755" s="80" t="str">
        <f>IF(OR(R:R="",S:S=""),"Missing",IF(OR(S:S="Both EC and Condoms",S:S="Condom",S:S="EC"),"Yes",IF(AND(R:R&lt;&gt;"0: No Method",R:R&lt;&gt;"6: EC",R:R&lt;&gt;"5: Condoms"),"Yes","No")))</f>
        <v>No</v>
      </c>
      <c r="AA17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55" s="80" t="str">
        <f>IF(W:W="Pregnant","Pregnant",IF(AND(Z:Z="No",AA:AA="Yes"),"Adopter",IF(Z:Z="Yes","Continuing User",IF(AND(Z:Z="No",AA:AA="No"),"Non-user","Missing"))))</f>
        <v>Adopter</v>
      </c>
      <c r="AC1755" s="80">
        <f>VLOOKUP(N1755,Registration!O:P,2,FALSE)</f>
        <v>18</v>
      </c>
    </row>
    <row r="1756" spans="1:29" s="80" customFormat="1" ht="23.1" customHeight="1">
      <c r="A1756" s="80" t="s">
        <v>1564</v>
      </c>
      <c r="B1756" s="80" t="s">
        <v>26</v>
      </c>
      <c r="C1756" s="80" t="s">
        <v>27</v>
      </c>
      <c r="D1756" s="82" t="s">
        <v>28</v>
      </c>
      <c r="E1756" s="80" t="s">
        <v>120</v>
      </c>
      <c r="F1756" s="80" t="s">
        <v>121</v>
      </c>
      <c r="G1756" s="80" t="s">
        <v>3640</v>
      </c>
      <c r="H1756" s="80" t="s">
        <v>8157</v>
      </c>
      <c r="I1756" s="82" t="s">
        <v>8158</v>
      </c>
      <c r="J1756" s="80">
        <v>27</v>
      </c>
      <c r="K1756" s="80">
        <v>2</v>
      </c>
      <c r="L1756" s="80">
        <v>2019</v>
      </c>
      <c r="M1756" s="76">
        <f t="shared" si="27"/>
        <v>43523</v>
      </c>
      <c r="N1756" s="80" t="s">
        <v>3671</v>
      </c>
      <c r="O1756" s="80">
        <v>19</v>
      </c>
      <c r="P1756" s="82" t="s">
        <v>4506</v>
      </c>
      <c r="Q1756" s="82" t="s">
        <v>4456</v>
      </c>
      <c r="R1756" s="82" t="s">
        <v>4507</v>
      </c>
      <c r="S1756" s="82" t="s">
        <v>4508</v>
      </c>
      <c r="T1756" s="82" t="s">
        <v>4456</v>
      </c>
      <c r="U1756" s="82" t="s">
        <v>4457</v>
      </c>
      <c r="V1756" s="82" t="s">
        <v>4457</v>
      </c>
      <c r="W1756" s="82" t="s">
        <v>173</v>
      </c>
      <c r="X1756" s="82" t="s">
        <v>4521</v>
      </c>
      <c r="Y1756" s="82" t="s">
        <v>4456</v>
      </c>
      <c r="Z1756" s="80" t="str">
        <f>IF(OR(R:R="",S:S=""),"Missing",IF(OR(S:S="Both EC and Condoms",S:S="Condom",S:S="EC"),"Yes",IF(AND(R:R&lt;&gt;"0: No Method",R:R&lt;&gt;"6: EC",R:R&lt;&gt;"5: Condoms"),"Yes","No")))</f>
        <v>No</v>
      </c>
      <c r="AA17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56" s="80" t="str">
        <f>IF(W:W="Pregnant","Pregnant",IF(AND(Z:Z="No",AA:AA="Yes"),"Adopter",IF(Z:Z="Yes","Continuing User",IF(AND(Z:Z="No",AA:AA="No"),"Non-user","Missing"))))</f>
        <v>Adopter</v>
      </c>
      <c r="AC1756" s="80">
        <f>VLOOKUP(N1756,Registration!O:P,2,FALSE)</f>
        <v>19</v>
      </c>
    </row>
    <row r="1757" spans="1:29" s="80" customFormat="1" ht="23.1" customHeight="1">
      <c r="A1757" s="80" t="s">
        <v>1564</v>
      </c>
      <c r="B1757" s="80" t="s">
        <v>26</v>
      </c>
      <c r="C1757" s="80" t="s">
        <v>27</v>
      </c>
      <c r="D1757" s="82" t="s">
        <v>28</v>
      </c>
      <c r="E1757" s="80" t="s">
        <v>120</v>
      </c>
      <c r="F1757" s="80" t="s">
        <v>121</v>
      </c>
      <c r="G1757" s="80" t="s">
        <v>3640</v>
      </c>
      <c r="H1757" s="80" t="s">
        <v>8157</v>
      </c>
      <c r="I1757" s="82" t="s">
        <v>8158</v>
      </c>
      <c r="J1757" s="80">
        <v>27</v>
      </c>
      <c r="K1757" s="80">
        <v>2</v>
      </c>
      <c r="L1757" s="80">
        <v>2019</v>
      </c>
      <c r="M1757" s="76">
        <f t="shared" si="27"/>
        <v>43523</v>
      </c>
      <c r="N1757" s="80" t="s">
        <v>3678</v>
      </c>
      <c r="O1757" s="80">
        <v>19</v>
      </c>
      <c r="P1757" s="82" t="s">
        <v>4506</v>
      </c>
      <c r="Q1757" s="82" t="s">
        <v>4456</v>
      </c>
      <c r="R1757" s="82" t="s">
        <v>4507</v>
      </c>
      <c r="S1757" s="82" t="s">
        <v>4508</v>
      </c>
      <c r="T1757" s="82" t="s">
        <v>4456</v>
      </c>
      <c r="U1757" s="82" t="s">
        <v>4457</v>
      </c>
      <c r="V1757" s="82" t="s">
        <v>4457</v>
      </c>
      <c r="W1757" s="82" t="s">
        <v>173</v>
      </c>
      <c r="X1757" s="82" t="s">
        <v>4521</v>
      </c>
      <c r="Y1757" s="82" t="s">
        <v>4456</v>
      </c>
      <c r="Z1757" s="80" t="str">
        <f>IF(OR(R:R="",S:S=""),"Missing",IF(OR(S:S="Both EC and Condoms",S:S="Condom",S:S="EC"),"Yes",IF(AND(R:R&lt;&gt;"0: No Method",R:R&lt;&gt;"6: EC",R:R&lt;&gt;"5: Condoms"),"Yes","No")))</f>
        <v>No</v>
      </c>
      <c r="AA17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57" s="80" t="str">
        <f>IF(W:W="Pregnant","Pregnant",IF(AND(Z:Z="No",AA:AA="Yes"),"Adopter",IF(Z:Z="Yes","Continuing User",IF(AND(Z:Z="No",AA:AA="No"),"Non-user","Missing"))))</f>
        <v>Adopter</v>
      </c>
      <c r="AC1757" s="80">
        <f>VLOOKUP(N1757,Registration!O:P,2,FALSE)</f>
        <v>19</v>
      </c>
    </row>
    <row r="1758" spans="1:29" s="80" customFormat="1" ht="23.1" customHeight="1">
      <c r="A1758" s="80" t="s">
        <v>1564</v>
      </c>
      <c r="B1758" s="80" t="s">
        <v>26</v>
      </c>
      <c r="C1758" s="80" t="s">
        <v>27</v>
      </c>
      <c r="D1758" s="82" t="s">
        <v>28</v>
      </c>
      <c r="E1758" s="80" t="s">
        <v>120</v>
      </c>
      <c r="F1758" s="80" t="s">
        <v>121</v>
      </c>
      <c r="G1758" s="80" t="s">
        <v>3640</v>
      </c>
      <c r="H1758" s="80" t="s">
        <v>8157</v>
      </c>
      <c r="I1758" s="82" t="s">
        <v>8158</v>
      </c>
      <c r="J1758" s="80">
        <v>27</v>
      </c>
      <c r="K1758" s="80">
        <v>2</v>
      </c>
      <c r="L1758" s="80">
        <v>2019</v>
      </c>
      <c r="M1758" s="76">
        <f t="shared" si="27"/>
        <v>43523</v>
      </c>
      <c r="N1758" s="80" t="s">
        <v>3669</v>
      </c>
      <c r="O1758" s="80">
        <v>18</v>
      </c>
      <c r="P1758" s="82" t="s">
        <v>4506</v>
      </c>
      <c r="Q1758" s="82" t="s">
        <v>4456</v>
      </c>
      <c r="R1758" s="82" t="s">
        <v>4507</v>
      </c>
      <c r="S1758" s="82" t="s">
        <v>4508</v>
      </c>
      <c r="T1758" s="82" t="s">
        <v>4456</v>
      </c>
      <c r="U1758" s="82" t="s">
        <v>4457</v>
      </c>
      <c r="V1758" s="82" t="s">
        <v>4457</v>
      </c>
      <c r="W1758" s="82" t="s">
        <v>173</v>
      </c>
      <c r="X1758" s="82" t="s">
        <v>4521</v>
      </c>
      <c r="Y1758" s="82" t="s">
        <v>4456</v>
      </c>
      <c r="Z1758" s="80" t="str">
        <f>IF(OR(R:R="",S:S=""),"Missing",IF(OR(S:S="Both EC and Condoms",S:S="Condom",S:S="EC"),"Yes",IF(AND(R:R&lt;&gt;"0: No Method",R:R&lt;&gt;"6: EC",R:R&lt;&gt;"5: Condoms"),"Yes","No")))</f>
        <v>No</v>
      </c>
      <c r="AA17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58" s="80" t="str">
        <f>IF(W:W="Pregnant","Pregnant",IF(AND(Z:Z="No",AA:AA="Yes"),"Adopter",IF(Z:Z="Yes","Continuing User",IF(AND(Z:Z="No",AA:AA="No"),"Non-user","Missing"))))</f>
        <v>Adopter</v>
      </c>
      <c r="AC1758" s="80">
        <f>VLOOKUP(N1758,Registration!O:P,2,FALSE)</f>
        <v>18</v>
      </c>
    </row>
    <row r="1759" spans="1:29" s="80" customFormat="1" ht="23.1" customHeight="1">
      <c r="A1759" s="80" t="s">
        <v>1564</v>
      </c>
      <c r="B1759" s="80" t="s">
        <v>26</v>
      </c>
      <c r="C1759" s="80" t="s">
        <v>27</v>
      </c>
      <c r="D1759" s="82" t="s">
        <v>28</v>
      </c>
      <c r="E1759" s="80" t="s">
        <v>120</v>
      </c>
      <c r="F1759" s="80" t="s">
        <v>121</v>
      </c>
      <c r="G1759" s="80" t="s">
        <v>3640</v>
      </c>
      <c r="H1759" s="80" t="s">
        <v>8157</v>
      </c>
      <c r="I1759" s="82" t="s">
        <v>8158</v>
      </c>
      <c r="J1759" s="80">
        <v>27</v>
      </c>
      <c r="K1759" s="80">
        <v>2</v>
      </c>
      <c r="L1759" s="80">
        <v>2019</v>
      </c>
      <c r="M1759" s="76">
        <f t="shared" si="27"/>
        <v>43523</v>
      </c>
      <c r="N1759" s="80" t="s">
        <v>3702</v>
      </c>
      <c r="O1759" s="80">
        <v>19</v>
      </c>
      <c r="P1759" s="82" t="s">
        <v>4506</v>
      </c>
      <c r="Q1759" s="82" t="s">
        <v>4456</v>
      </c>
      <c r="R1759" s="82" t="s">
        <v>4507</v>
      </c>
      <c r="S1759" s="82" t="s">
        <v>4508</v>
      </c>
      <c r="T1759" s="82" t="s">
        <v>4456</v>
      </c>
      <c r="U1759" s="82" t="s">
        <v>4457</v>
      </c>
      <c r="V1759" s="82" t="s">
        <v>4457</v>
      </c>
      <c r="W1759" s="82" t="s">
        <v>173</v>
      </c>
      <c r="X1759" s="82" t="s">
        <v>4521</v>
      </c>
      <c r="Y1759" s="82" t="s">
        <v>4456</v>
      </c>
      <c r="Z1759" s="80" t="str">
        <f>IF(OR(R:R="",S:S=""),"Missing",IF(OR(S:S="Both EC and Condoms",S:S="Condom",S:S="EC"),"Yes",IF(AND(R:R&lt;&gt;"0: No Method",R:R&lt;&gt;"6: EC",R:R&lt;&gt;"5: Condoms"),"Yes","No")))</f>
        <v>No</v>
      </c>
      <c r="AA17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59" s="80" t="str">
        <f>IF(W:W="Pregnant","Pregnant",IF(AND(Z:Z="No",AA:AA="Yes"),"Adopter",IF(Z:Z="Yes","Continuing User",IF(AND(Z:Z="No",AA:AA="No"),"Non-user","Missing"))))</f>
        <v>Adopter</v>
      </c>
      <c r="AC1759" s="80">
        <f>VLOOKUP(N1759,Registration!O:P,2,FALSE)</f>
        <v>19</v>
      </c>
    </row>
    <row r="1760" spans="1:29" s="80" customFormat="1" ht="23.1" customHeight="1">
      <c r="A1760" s="80" t="s">
        <v>1564</v>
      </c>
      <c r="B1760" s="80" t="s">
        <v>26</v>
      </c>
      <c r="C1760" s="80" t="s">
        <v>27</v>
      </c>
      <c r="D1760" s="82" t="s">
        <v>28</v>
      </c>
      <c r="E1760" s="80" t="s">
        <v>120</v>
      </c>
      <c r="F1760" s="80" t="s">
        <v>121</v>
      </c>
      <c r="G1760" s="80" t="s">
        <v>3640</v>
      </c>
      <c r="H1760" s="80" t="s">
        <v>8157</v>
      </c>
      <c r="I1760" s="82" t="s">
        <v>8158</v>
      </c>
      <c r="J1760" s="80">
        <v>27</v>
      </c>
      <c r="K1760" s="80">
        <v>2</v>
      </c>
      <c r="L1760" s="80">
        <v>2019</v>
      </c>
      <c r="M1760" s="76">
        <f t="shared" si="27"/>
        <v>43523</v>
      </c>
      <c r="N1760" s="80" t="s">
        <v>3674</v>
      </c>
      <c r="O1760" s="80">
        <v>19</v>
      </c>
      <c r="P1760" s="82" t="s">
        <v>4506</v>
      </c>
      <c r="Q1760" s="82" t="s">
        <v>4456</v>
      </c>
      <c r="R1760" s="82" t="s">
        <v>4507</v>
      </c>
      <c r="S1760" s="82" t="s">
        <v>4508</v>
      </c>
      <c r="T1760" s="82" t="s">
        <v>4456</v>
      </c>
      <c r="U1760" s="82" t="s">
        <v>4457</v>
      </c>
      <c r="V1760" s="82" t="s">
        <v>4457</v>
      </c>
      <c r="W1760" s="82" t="s">
        <v>173</v>
      </c>
      <c r="X1760" s="82" t="s">
        <v>4521</v>
      </c>
      <c r="Y1760" s="82" t="s">
        <v>4456</v>
      </c>
      <c r="Z1760" s="80" t="str">
        <f>IF(OR(R:R="",S:S=""),"Missing",IF(OR(S:S="Both EC and Condoms",S:S="Condom",S:S="EC"),"Yes",IF(AND(R:R&lt;&gt;"0: No Method",R:R&lt;&gt;"6: EC",R:R&lt;&gt;"5: Condoms"),"Yes","No")))</f>
        <v>No</v>
      </c>
      <c r="AA17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60" s="80" t="str">
        <f>IF(W:W="Pregnant","Pregnant",IF(AND(Z:Z="No",AA:AA="Yes"),"Adopter",IF(Z:Z="Yes","Continuing User",IF(AND(Z:Z="No",AA:AA="No"),"Non-user","Missing"))))</f>
        <v>Adopter</v>
      </c>
      <c r="AC1760" s="80">
        <f>VLOOKUP(N1760,Registration!O:P,2,FALSE)</f>
        <v>19</v>
      </c>
    </row>
    <row r="1761" spans="1:29" s="80" customFormat="1" ht="23.1" customHeight="1">
      <c r="A1761" s="80" t="s">
        <v>1564</v>
      </c>
      <c r="B1761" s="80" t="s">
        <v>26</v>
      </c>
      <c r="C1761" s="80" t="s">
        <v>27</v>
      </c>
      <c r="D1761" s="82" t="s">
        <v>28</v>
      </c>
      <c r="E1761" s="80" t="s">
        <v>120</v>
      </c>
      <c r="F1761" s="80" t="s">
        <v>121</v>
      </c>
      <c r="G1761" s="80" t="s">
        <v>3640</v>
      </c>
      <c r="H1761" s="80" t="s">
        <v>8157</v>
      </c>
      <c r="I1761" s="82" t="s">
        <v>8158</v>
      </c>
      <c r="J1761" s="80">
        <v>27</v>
      </c>
      <c r="K1761" s="80">
        <v>2</v>
      </c>
      <c r="L1761" s="80">
        <v>2019</v>
      </c>
      <c r="M1761" s="76">
        <f t="shared" si="27"/>
        <v>43523</v>
      </c>
      <c r="N1761" s="80" t="s">
        <v>3680</v>
      </c>
      <c r="O1761" s="80">
        <v>19</v>
      </c>
      <c r="P1761" s="82" t="s">
        <v>4506</v>
      </c>
      <c r="Q1761" s="82" t="s">
        <v>4456</v>
      </c>
      <c r="R1761" s="82" t="s">
        <v>4507</v>
      </c>
      <c r="S1761" s="82" t="s">
        <v>4508</v>
      </c>
      <c r="T1761" s="82" t="s">
        <v>4456</v>
      </c>
      <c r="U1761" s="82" t="s">
        <v>4457</v>
      </c>
      <c r="V1761" s="82" t="s">
        <v>4457</v>
      </c>
      <c r="W1761" s="82" t="s">
        <v>173</v>
      </c>
      <c r="X1761" s="82" t="s">
        <v>4521</v>
      </c>
      <c r="Y1761" s="82" t="s">
        <v>4456</v>
      </c>
      <c r="Z1761" s="80" t="str">
        <f>IF(OR(R:R="",S:S=""),"Missing",IF(OR(S:S="Both EC and Condoms",S:S="Condom",S:S="EC"),"Yes",IF(AND(R:R&lt;&gt;"0: No Method",R:R&lt;&gt;"6: EC",R:R&lt;&gt;"5: Condoms"),"Yes","No")))</f>
        <v>No</v>
      </c>
      <c r="AA17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61" s="80" t="str">
        <f>IF(W:W="Pregnant","Pregnant",IF(AND(Z:Z="No",AA:AA="Yes"),"Adopter",IF(Z:Z="Yes","Continuing User",IF(AND(Z:Z="No",AA:AA="No"),"Non-user","Missing"))))</f>
        <v>Adopter</v>
      </c>
      <c r="AC1761" s="80">
        <f>VLOOKUP(N1761,Registration!O:P,2,FALSE)</f>
        <v>19</v>
      </c>
    </row>
    <row r="1762" spans="1:29" s="80" customFormat="1" ht="23.1" customHeight="1">
      <c r="A1762" s="80" t="s">
        <v>1564</v>
      </c>
      <c r="B1762" s="80" t="s">
        <v>26</v>
      </c>
      <c r="C1762" s="80" t="s">
        <v>27</v>
      </c>
      <c r="D1762" s="82" t="s">
        <v>28</v>
      </c>
      <c r="E1762" s="80" t="s">
        <v>120</v>
      </c>
      <c r="F1762" s="80" t="s">
        <v>121</v>
      </c>
      <c r="G1762" s="80" t="s">
        <v>3640</v>
      </c>
      <c r="H1762" s="80" t="s">
        <v>8157</v>
      </c>
      <c r="I1762" s="82" t="s">
        <v>8158</v>
      </c>
      <c r="J1762" s="80">
        <v>27</v>
      </c>
      <c r="K1762" s="80">
        <v>2</v>
      </c>
      <c r="L1762" s="80">
        <v>2019</v>
      </c>
      <c r="M1762" s="76">
        <f t="shared" si="27"/>
        <v>43523</v>
      </c>
      <c r="N1762" s="80" t="s">
        <v>3673</v>
      </c>
      <c r="O1762" s="80">
        <v>19</v>
      </c>
      <c r="P1762" s="82" t="s">
        <v>4506</v>
      </c>
      <c r="Q1762" s="82" t="s">
        <v>4456</v>
      </c>
      <c r="R1762" s="82" t="s">
        <v>4507</v>
      </c>
      <c r="S1762" s="82" t="s">
        <v>4508</v>
      </c>
      <c r="T1762" s="82" t="s">
        <v>4456</v>
      </c>
      <c r="U1762" s="82" t="s">
        <v>4457</v>
      </c>
      <c r="V1762" s="82" t="s">
        <v>4457</v>
      </c>
      <c r="W1762" s="82" t="s">
        <v>173</v>
      </c>
      <c r="X1762" s="82" t="s">
        <v>4521</v>
      </c>
      <c r="Y1762" s="82" t="s">
        <v>4456</v>
      </c>
      <c r="Z1762" s="80" t="str">
        <f>IF(OR(R:R="",S:S=""),"Missing",IF(OR(S:S="Both EC and Condoms",S:S="Condom",S:S="EC"),"Yes",IF(AND(R:R&lt;&gt;"0: No Method",R:R&lt;&gt;"6: EC",R:R&lt;&gt;"5: Condoms"),"Yes","No")))</f>
        <v>No</v>
      </c>
      <c r="AA17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62" s="80" t="str">
        <f>IF(W:W="Pregnant","Pregnant",IF(AND(Z:Z="No",AA:AA="Yes"),"Adopter",IF(Z:Z="Yes","Continuing User",IF(AND(Z:Z="No",AA:AA="No"),"Non-user","Missing"))))</f>
        <v>Adopter</v>
      </c>
      <c r="AC1762" s="80">
        <f>VLOOKUP(N1762,Registration!O:P,2,FALSE)</f>
        <v>19</v>
      </c>
    </row>
    <row r="1763" spans="1:29" s="80" customFormat="1" ht="23.1" customHeight="1">
      <c r="A1763" s="80" t="s">
        <v>1564</v>
      </c>
      <c r="B1763" s="80" t="s">
        <v>26</v>
      </c>
      <c r="C1763" s="80" t="s">
        <v>27</v>
      </c>
      <c r="D1763" s="82" t="s">
        <v>28</v>
      </c>
      <c r="E1763" s="80" t="s">
        <v>120</v>
      </c>
      <c r="F1763" s="80" t="s">
        <v>121</v>
      </c>
      <c r="G1763" s="80" t="s">
        <v>3640</v>
      </c>
      <c r="H1763" s="80" t="s">
        <v>8157</v>
      </c>
      <c r="I1763" s="82" t="s">
        <v>8158</v>
      </c>
      <c r="J1763" s="80">
        <v>27</v>
      </c>
      <c r="K1763" s="80">
        <v>2</v>
      </c>
      <c r="L1763" s="80">
        <v>2019</v>
      </c>
      <c r="M1763" s="76">
        <f t="shared" si="27"/>
        <v>43523</v>
      </c>
      <c r="N1763" s="80" t="s">
        <v>3667</v>
      </c>
      <c r="O1763" s="80">
        <v>17</v>
      </c>
      <c r="P1763" s="82" t="s">
        <v>4506</v>
      </c>
      <c r="Q1763" s="82" t="s">
        <v>4456</v>
      </c>
      <c r="R1763" s="82" t="s">
        <v>4507</v>
      </c>
      <c r="S1763" s="82" t="s">
        <v>4508</v>
      </c>
      <c r="T1763" s="82" t="s">
        <v>4456</v>
      </c>
      <c r="U1763" s="82" t="s">
        <v>4457</v>
      </c>
      <c r="V1763" s="82" t="s">
        <v>4457</v>
      </c>
      <c r="W1763" s="82" t="s">
        <v>173</v>
      </c>
      <c r="X1763" s="82" t="s">
        <v>4521</v>
      </c>
      <c r="Y1763" s="82" t="s">
        <v>4456</v>
      </c>
      <c r="Z1763" s="80" t="str">
        <f>IF(OR(R:R="",S:S=""),"Missing",IF(OR(S:S="Both EC and Condoms",S:S="Condom",S:S="EC"),"Yes",IF(AND(R:R&lt;&gt;"0: No Method",R:R&lt;&gt;"6: EC",R:R&lt;&gt;"5: Condoms"),"Yes","No")))</f>
        <v>No</v>
      </c>
      <c r="AA17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63" s="80" t="str">
        <f>IF(W:W="Pregnant","Pregnant",IF(AND(Z:Z="No",AA:AA="Yes"),"Adopter",IF(Z:Z="Yes","Continuing User",IF(AND(Z:Z="No",AA:AA="No"),"Non-user","Missing"))))</f>
        <v>Adopter</v>
      </c>
      <c r="AC1763" s="80">
        <f>VLOOKUP(N1763,Registration!O:P,2,FALSE)</f>
        <v>17</v>
      </c>
    </row>
    <row r="1764" spans="1:29" s="80" customFormat="1" ht="23.1" customHeight="1">
      <c r="A1764" s="80" t="s">
        <v>1564</v>
      </c>
      <c r="B1764" s="80" t="s">
        <v>26</v>
      </c>
      <c r="C1764" s="80" t="s">
        <v>27</v>
      </c>
      <c r="D1764" s="82" t="s">
        <v>28</v>
      </c>
      <c r="E1764" s="80" t="s">
        <v>120</v>
      </c>
      <c r="F1764" s="80" t="s">
        <v>121</v>
      </c>
      <c r="G1764" s="80" t="s">
        <v>3640</v>
      </c>
      <c r="H1764" s="80" t="s">
        <v>8157</v>
      </c>
      <c r="I1764" s="82" t="s">
        <v>8158</v>
      </c>
      <c r="J1764" s="80">
        <v>27</v>
      </c>
      <c r="K1764" s="80">
        <v>2</v>
      </c>
      <c r="L1764" s="80">
        <v>2019</v>
      </c>
      <c r="M1764" s="76">
        <f t="shared" si="27"/>
        <v>43523</v>
      </c>
      <c r="N1764" s="80" t="s">
        <v>3706</v>
      </c>
      <c r="O1764" s="80">
        <v>17</v>
      </c>
      <c r="P1764" s="82" t="s">
        <v>4506</v>
      </c>
      <c r="Q1764" s="82" t="s">
        <v>4456</v>
      </c>
      <c r="R1764" s="82" t="s">
        <v>4507</v>
      </c>
      <c r="S1764" s="82" t="s">
        <v>4508</v>
      </c>
      <c r="T1764" s="82" t="s">
        <v>4456</v>
      </c>
      <c r="U1764" s="82" t="s">
        <v>4457</v>
      </c>
      <c r="V1764" s="82" t="s">
        <v>4457</v>
      </c>
      <c r="W1764" s="82" t="s">
        <v>173</v>
      </c>
      <c r="X1764" s="82" t="s">
        <v>4522</v>
      </c>
      <c r="Y1764" s="82" t="s">
        <v>4456</v>
      </c>
      <c r="Z1764" s="80" t="str">
        <f>IF(OR(R:R="",S:S=""),"Missing",IF(OR(S:S="Both EC and Condoms",S:S="Condom",S:S="EC"),"Yes",IF(AND(R:R&lt;&gt;"0: No Method",R:R&lt;&gt;"6: EC",R:R&lt;&gt;"5: Condoms"),"Yes","No")))</f>
        <v>No</v>
      </c>
      <c r="AA17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64" s="80" t="str">
        <f>IF(W:W="Pregnant","Pregnant",IF(AND(Z:Z="No",AA:AA="Yes"),"Adopter",IF(Z:Z="Yes","Continuing User",IF(AND(Z:Z="No",AA:AA="No"),"Non-user","Missing"))))</f>
        <v>Adopter</v>
      </c>
      <c r="AC1764" s="80">
        <f>VLOOKUP(N1764,Registration!O:P,2,FALSE)</f>
        <v>17</v>
      </c>
    </row>
    <row r="1765" spans="1:29" s="80" customFormat="1" ht="23.1" customHeight="1">
      <c r="A1765" s="80" t="s">
        <v>1564</v>
      </c>
      <c r="B1765" s="80" t="s">
        <v>26</v>
      </c>
      <c r="C1765" s="80" t="s">
        <v>27</v>
      </c>
      <c r="D1765" s="82" t="s">
        <v>28</v>
      </c>
      <c r="E1765" s="80" t="s">
        <v>120</v>
      </c>
      <c r="F1765" s="80" t="s">
        <v>121</v>
      </c>
      <c r="G1765" s="80" t="s">
        <v>3640</v>
      </c>
      <c r="H1765" s="80" t="s">
        <v>8157</v>
      </c>
      <c r="I1765" s="82" t="s">
        <v>8158</v>
      </c>
      <c r="J1765" s="80">
        <v>27</v>
      </c>
      <c r="K1765" s="80">
        <v>2</v>
      </c>
      <c r="L1765" s="80">
        <v>2019</v>
      </c>
      <c r="M1765" s="76">
        <f t="shared" si="27"/>
        <v>43523</v>
      </c>
      <c r="N1765" s="80" t="s">
        <v>3659</v>
      </c>
      <c r="O1765" s="80">
        <v>19</v>
      </c>
      <c r="P1765" s="82" t="s">
        <v>4506</v>
      </c>
      <c r="Q1765" s="82" t="s">
        <v>4456</v>
      </c>
      <c r="R1765" s="82" t="s">
        <v>4507</v>
      </c>
      <c r="S1765" s="82" t="s">
        <v>4508</v>
      </c>
      <c r="T1765" s="82" t="s">
        <v>4456</v>
      </c>
      <c r="U1765" s="82" t="s">
        <v>4457</v>
      </c>
      <c r="V1765" s="82" t="s">
        <v>4457</v>
      </c>
      <c r="W1765" s="82" t="s">
        <v>173</v>
      </c>
      <c r="X1765" s="82" t="s">
        <v>4521</v>
      </c>
      <c r="Y1765" s="82" t="s">
        <v>4456</v>
      </c>
      <c r="Z1765" s="80" t="str">
        <f>IF(OR(R:R="",S:S=""),"Missing",IF(OR(S:S="Both EC and Condoms",S:S="Condom",S:S="EC"),"Yes",IF(AND(R:R&lt;&gt;"0: No Method",R:R&lt;&gt;"6: EC",R:R&lt;&gt;"5: Condoms"),"Yes","No")))</f>
        <v>No</v>
      </c>
      <c r="AA17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65" s="80" t="str">
        <f>IF(W:W="Pregnant","Pregnant",IF(AND(Z:Z="No",AA:AA="Yes"),"Adopter",IF(Z:Z="Yes","Continuing User",IF(AND(Z:Z="No",AA:AA="No"),"Non-user","Missing"))))</f>
        <v>Adopter</v>
      </c>
      <c r="AC1765" s="80">
        <f>VLOOKUP(N1765,Registration!O:P,2,FALSE)</f>
        <v>19</v>
      </c>
    </row>
    <row r="1766" spans="1:29" s="80" customFormat="1" ht="23.1" customHeight="1">
      <c r="A1766" s="80" t="s">
        <v>1564</v>
      </c>
      <c r="B1766" s="80" t="s">
        <v>26</v>
      </c>
      <c r="C1766" s="80" t="s">
        <v>27</v>
      </c>
      <c r="D1766" s="82" t="s">
        <v>28</v>
      </c>
      <c r="E1766" s="80" t="s">
        <v>120</v>
      </c>
      <c r="F1766" s="80" t="s">
        <v>121</v>
      </c>
      <c r="G1766" s="80" t="s">
        <v>3640</v>
      </c>
      <c r="H1766" s="80" t="s">
        <v>8157</v>
      </c>
      <c r="I1766" s="82" t="s">
        <v>8158</v>
      </c>
      <c r="J1766" s="80">
        <v>27</v>
      </c>
      <c r="K1766" s="80">
        <v>2</v>
      </c>
      <c r="L1766" s="80">
        <v>2019</v>
      </c>
      <c r="M1766" s="76">
        <f t="shared" si="27"/>
        <v>43523</v>
      </c>
      <c r="N1766" s="80" t="s">
        <v>3692</v>
      </c>
      <c r="O1766" s="80">
        <v>19</v>
      </c>
      <c r="P1766" s="82" t="s">
        <v>4506</v>
      </c>
      <c r="Q1766" s="82" t="s">
        <v>4456</v>
      </c>
      <c r="R1766" s="82" t="s">
        <v>4507</v>
      </c>
      <c r="S1766" s="82" t="s">
        <v>4508</v>
      </c>
      <c r="T1766" s="82" t="s">
        <v>4456</v>
      </c>
      <c r="U1766" s="82" t="s">
        <v>4457</v>
      </c>
      <c r="V1766" s="82" t="s">
        <v>4457</v>
      </c>
      <c r="W1766" s="82" t="s">
        <v>173</v>
      </c>
      <c r="X1766" s="82" t="s">
        <v>4521</v>
      </c>
      <c r="Y1766" s="82" t="s">
        <v>4456</v>
      </c>
      <c r="Z1766" s="80" t="str">
        <f>IF(OR(R:R="",S:S=""),"Missing",IF(OR(S:S="Both EC and Condoms",S:S="Condom",S:S="EC"),"Yes",IF(AND(R:R&lt;&gt;"0: No Method",R:R&lt;&gt;"6: EC",R:R&lt;&gt;"5: Condoms"),"Yes","No")))</f>
        <v>No</v>
      </c>
      <c r="AA17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66" s="80" t="str">
        <f>IF(W:W="Pregnant","Pregnant",IF(AND(Z:Z="No",AA:AA="Yes"),"Adopter",IF(Z:Z="Yes","Continuing User",IF(AND(Z:Z="No",AA:AA="No"),"Non-user","Missing"))))</f>
        <v>Adopter</v>
      </c>
      <c r="AC1766" s="80">
        <f>VLOOKUP(N1766,Registration!O:P,2,FALSE)</f>
        <v>19</v>
      </c>
    </row>
    <row r="1767" spans="1:29" s="80" customFormat="1" ht="23.1" customHeight="1">
      <c r="A1767" s="80" t="s">
        <v>1564</v>
      </c>
      <c r="B1767" s="80" t="s">
        <v>26</v>
      </c>
      <c r="C1767" s="80" t="s">
        <v>27</v>
      </c>
      <c r="D1767" s="82" t="s">
        <v>28</v>
      </c>
      <c r="E1767" s="80" t="s">
        <v>120</v>
      </c>
      <c r="F1767" s="80" t="s">
        <v>121</v>
      </c>
      <c r="G1767" s="80" t="s">
        <v>3640</v>
      </c>
      <c r="H1767" s="80" t="s">
        <v>8157</v>
      </c>
      <c r="I1767" s="82" t="s">
        <v>8158</v>
      </c>
      <c r="J1767" s="80">
        <v>27</v>
      </c>
      <c r="K1767" s="80">
        <v>2</v>
      </c>
      <c r="L1767" s="80">
        <v>2019</v>
      </c>
      <c r="M1767" s="76">
        <f t="shared" si="27"/>
        <v>43523</v>
      </c>
      <c r="N1767" s="80" t="s">
        <v>3682</v>
      </c>
      <c r="O1767" s="80">
        <v>19</v>
      </c>
      <c r="P1767" s="82" t="s">
        <v>4506</v>
      </c>
      <c r="Q1767" s="82" t="s">
        <v>4456</v>
      </c>
      <c r="R1767" s="82" t="s">
        <v>4507</v>
      </c>
      <c r="S1767" s="82" t="s">
        <v>4508</v>
      </c>
      <c r="T1767" s="82" t="s">
        <v>4456</v>
      </c>
      <c r="U1767" s="82" t="s">
        <v>4457</v>
      </c>
      <c r="V1767" s="82" t="s">
        <v>4457</v>
      </c>
      <c r="W1767" s="82" t="s">
        <v>173</v>
      </c>
      <c r="X1767" s="82" t="s">
        <v>4521</v>
      </c>
      <c r="Y1767" s="82" t="s">
        <v>4456</v>
      </c>
      <c r="Z1767" s="80" t="str">
        <f>IF(OR(R:R="",S:S=""),"Missing",IF(OR(S:S="Both EC and Condoms",S:S="Condom",S:S="EC"),"Yes",IF(AND(R:R&lt;&gt;"0: No Method",R:R&lt;&gt;"6: EC",R:R&lt;&gt;"5: Condoms"),"Yes","No")))</f>
        <v>No</v>
      </c>
      <c r="AA17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67" s="80" t="str">
        <f>IF(W:W="Pregnant","Pregnant",IF(AND(Z:Z="No",AA:AA="Yes"),"Adopter",IF(Z:Z="Yes","Continuing User",IF(AND(Z:Z="No",AA:AA="No"),"Non-user","Missing"))))</f>
        <v>Adopter</v>
      </c>
      <c r="AC1767" s="80">
        <f>VLOOKUP(N1767,Registration!O:P,2,FALSE)</f>
        <v>19</v>
      </c>
    </row>
    <row r="1768" spans="1:29" s="80" customFormat="1" ht="23.1" customHeight="1">
      <c r="A1768" s="80" t="s">
        <v>1564</v>
      </c>
      <c r="B1768" s="80" t="s">
        <v>26</v>
      </c>
      <c r="C1768" s="80" t="s">
        <v>27</v>
      </c>
      <c r="D1768" s="82" t="s">
        <v>28</v>
      </c>
      <c r="E1768" s="80" t="s">
        <v>120</v>
      </c>
      <c r="F1768" s="80" t="s">
        <v>121</v>
      </c>
      <c r="G1768" s="80" t="s">
        <v>3640</v>
      </c>
      <c r="H1768" s="80" t="s">
        <v>8157</v>
      </c>
      <c r="I1768" s="82" t="s">
        <v>8158</v>
      </c>
      <c r="J1768" s="80">
        <v>27</v>
      </c>
      <c r="K1768" s="80">
        <v>2</v>
      </c>
      <c r="L1768" s="80">
        <v>2019</v>
      </c>
      <c r="M1768" s="76">
        <f t="shared" si="27"/>
        <v>43523</v>
      </c>
      <c r="N1768" s="80" t="s">
        <v>3738</v>
      </c>
      <c r="O1768" s="80">
        <v>18</v>
      </c>
      <c r="P1768" s="82" t="s">
        <v>4506</v>
      </c>
      <c r="Q1768" s="82" t="s">
        <v>4456</v>
      </c>
      <c r="R1768" s="82" t="s">
        <v>4507</v>
      </c>
      <c r="S1768" s="82" t="s">
        <v>4508</v>
      </c>
      <c r="T1768" s="82" t="s">
        <v>4456</v>
      </c>
      <c r="U1768" s="82" t="s">
        <v>4457</v>
      </c>
      <c r="V1768" s="82" t="s">
        <v>4457</v>
      </c>
      <c r="W1768" s="82" t="s">
        <v>173</v>
      </c>
      <c r="X1768" s="82" t="s">
        <v>4521</v>
      </c>
      <c r="Y1768" s="82" t="s">
        <v>4456</v>
      </c>
      <c r="Z1768" s="80" t="str">
        <f>IF(OR(R:R="",S:S=""),"Missing",IF(OR(S:S="Both EC and Condoms",S:S="Condom",S:S="EC"),"Yes",IF(AND(R:R&lt;&gt;"0: No Method",R:R&lt;&gt;"6: EC",R:R&lt;&gt;"5: Condoms"),"Yes","No")))</f>
        <v>No</v>
      </c>
      <c r="AA17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68" s="80" t="str">
        <f>IF(W:W="Pregnant","Pregnant",IF(AND(Z:Z="No",AA:AA="Yes"),"Adopter",IF(Z:Z="Yes","Continuing User",IF(AND(Z:Z="No",AA:AA="No"),"Non-user","Missing"))))</f>
        <v>Adopter</v>
      </c>
      <c r="AC1768" s="80">
        <f>VLOOKUP(N1768,Registration!O:P,2,FALSE)</f>
        <v>18</v>
      </c>
    </row>
    <row r="1769" spans="1:29" s="80" customFormat="1" ht="23.1" customHeight="1">
      <c r="A1769" s="80" t="s">
        <v>1564</v>
      </c>
      <c r="B1769" s="80" t="s">
        <v>26</v>
      </c>
      <c r="C1769" s="80" t="s">
        <v>27</v>
      </c>
      <c r="D1769" s="82" t="s">
        <v>28</v>
      </c>
      <c r="E1769" s="80" t="s">
        <v>120</v>
      </c>
      <c r="F1769" s="80" t="s">
        <v>121</v>
      </c>
      <c r="G1769" s="80" t="s">
        <v>3640</v>
      </c>
      <c r="H1769" s="80" t="s">
        <v>8157</v>
      </c>
      <c r="I1769" s="82" t="s">
        <v>8158</v>
      </c>
      <c r="J1769" s="80">
        <v>27</v>
      </c>
      <c r="K1769" s="80">
        <v>2</v>
      </c>
      <c r="L1769" s="80">
        <v>2019</v>
      </c>
      <c r="M1769" s="76">
        <f t="shared" si="27"/>
        <v>43523</v>
      </c>
      <c r="N1769" s="80" t="s">
        <v>3736</v>
      </c>
      <c r="O1769" s="80">
        <v>19</v>
      </c>
      <c r="P1769" s="82" t="s">
        <v>4506</v>
      </c>
      <c r="Q1769" s="82" t="s">
        <v>4456</v>
      </c>
      <c r="R1769" s="82" t="s">
        <v>4507</v>
      </c>
      <c r="S1769" s="82" t="s">
        <v>4508</v>
      </c>
      <c r="T1769" s="82" t="s">
        <v>4456</v>
      </c>
      <c r="U1769" s="82" t="s">
        <v>4457</v>
      </c>
      <c r="V1769" s="82" t="s">
        <v>4457</v>
      </c>
      <c r="W1769" s="82" t="s">
        <v>173</v>
      </c>
      <c r="X1769" s="82" t="s">
        <v>4521</v>
      </c>
      <c r="Y1769" s="82" t="s">
        <v>4456</v>
      </c>
      <c r="Z1769" s="80" t="str">
        <f>IF(OR(R:R="",S:S=""),"Missing",IF(OR(S:S="Both EC and Condoms",S:S="Condom",S:S="EC"),"Yes",IF(AND(R:R&lt;&gt;"0: No Method",R:R&lt;&gt;"6: EC",R:R&lt;&gt;"5: Condoms"),"Yes","No")))</f>
        <v>No</v>
      </c>
      <c r="AA17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69" s="80" t="str">
        <f>IF(W:W="Pregnant","Pregnant",IF(AND(Z:Z="No",AA:AA="Yes"),"Adopter",IF(Z:Z="Yes","Continuing User",IF(AND(Z:Z="No",AA:AA="No"),"Non-user","Missing"))))</f>
        <v>Adopter</v>
      </c>
      <c r="AC1769" s="80">
        <f>VLOOKUP(N1769,Registration!O:P,2,FALSE)</f>
        <v>19</v>
      </c>
    </row>
    <row r="1770" spans="1:29" s="80" customFormat="1" ht="23.1" customHeight="1">
      <c r="A1770" s="80" t="s">
        <v>1564</v>
      </c>
      <c r="B1770" s="80" t="s">
        <v>26</v>
      </c>
      <c r="C1770" s="80" t="s">
        <v>27</v>
      </c>
      <c r="D1770" s="82" t="s">
        <v>28</v>
      </c>
      <c r="E1770" s="80" t="s">
        <v>120</v>
      </c>
      <c r="F1770" s="80" t="s">
        <v>121</v>
      </c>
      <c r="G1770" s="80" t="s">
        <v>3640</v>
      </c>
      <c r="H1770" s="80" t="s">
        <v>8157</v>
      </c>
      <c r="I1770" s="82" t="s">
        <v>8158</v>
      </c>
      <c r="J1770" s="80">
        <v>27</v>
      </c>
      <c r="K1770" s="80">
        <v>2</v>
      </c>
      <c r="L1770" s="80">
        <v>2019</v>
      </c>
      <c r="M1770" s="76">
        <f t="shared" si="27"/>
        <v>43523</v>
      </c>
      <c r="N1770" s="80" t="s">
        <v>3740</v>
      </c>
      <c r="O1770" s="80">
        <v>17</v>
      </c>
      <c r="P1770" s="82" t="s">
        <v>4506</v>
      </c>
      <c r="Q1770" s="82" t="s">
        <v>4456</v>
      </c>
      <c r="R1770" s="82" t="s">
        <v>4507</v>
      </c>
      <c r="S1770" s="82" t="s">
        <v>4508</v>
      </c>
      <c r="T1770" s="82" t="s">
        <v>4456</v>
      </c>
      <c r="U1770" s="82" t="s">
        <v>4457</v>
      </c>
      <c r="V1770" s="82" t="s">
        <v>4457</v>
      </c>
      <c r="W1770" s="82" t="s">
        <v>173</v>
      </c>
      <c r="X1770" s="82" t="s">
        <v>4521</v>
      </c>
      <c r="Y1770" s="82" t="s">
        <v>4456</v>
      </c>
      <c r="Z1770" s="80" t="str">
        <f>IF(OR(R:R="",S:S=""),"Missing",IF(OR(S:S="Both EC and Condoms",S:S="Condom",S:S="EC"),"Yes",IF(AND(R:R&lt;&gt;"0: No Method",R:R&lt;&gt;"6: EC",R:R&lt;&gt;"5: Condoms"),"Yes","No")))</f>
        <v>No</v>
      </c>
      <c r="AA17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70" s="80" t="str">
        <f>IF(W:W="Pregnant","Pregnant",IF(AND(Z:Z="No",AA:AA="Yes"),"Adopter",IF(Z:Z="Yes","Continuing User",IF(AND(Z:Z="No",AA:AA="No"),"Non-user","Missing"))))</f>
        <v>Adopter</v>
      </c>
      <c r="AC1770" s="80">
        <f>VLOOKUP(N1770,Registration!O:P,2,FALSE)</f>
        <v>17</v>
      </c>
    </row>
    <row r="1771" spans="1:29" s="80" customFormat="1" ht="23.1" customHeight="1">
      <c r="A1771" s="80" t="s">
        <v>1564</v>
      </c>
      <c r="B1771" s="80" t="s">
        <v>26</v>
      </c>
      <c r="C1771" s="80" t="s">
        <v>27</v>
      </c>
      <c r="D1771" s="82" t="s">
        <v>28</v>
      </c>
      <c r="E1771" s="80" t="s">
        <v>120</v>
      </c>
      <c r="F1771" s="80" t="s">
        <v>121</v>
      </c>
      <c r="G1771" s="80" t="s">
        <v>3640</v>
      </c>
      <c r="H1771" s="80" t="s">
        <v>8157</v>
      </c>
      <c r="I1771" s="82" t="s">
        <v>8158</v>
      </c>
      <c r="J1771" s="80">
        <v>27</v>
      </c>
      <c r="K1771" s="80">
        <v>2</v>
      </c>
      <c r="L1771" s="80">
        <v>2019</v>
      </c>
      <c r="M1771" s="76">
        <f t="shared" si="27"/>
        <v>43523</v>
      </c>
      <c r="N1771" s="80" t="s">
        <v>3684</v>
      </c>
      <c r="O1771" s="80">
        <v>18</v>
      </c>
      <c r="P1771" s="82" t="s">
        <v>4506</v>
      </c>
      <c r="Q1771" s="82" t="s">
        <v>4456</v>
      </c>
      <c r="R1771" s="82" t="s">
        <v>4507</v>
      </c>
      <c r="S1771" s="82" t="s">
        <v>4508</v>
      </c>
      <c r="T1771" s="82" t="s">
        <v>4456</v>
      </c>
      <c r="U1771" s="82" t="s">
        <v>4457</v>
      </c>
      <c r="V1771" s="82" t="s">
        <v>4457</v>
      </c>
      <c r="W1771" s="82" t="s">
        <v>173</v>
      </c>
      <c r="X1771" s="82" t="s">
        <v>4521</v>
      </c>
      <c r="Y1771" s="82" t="s">
        <v>4456</v>
      </c>
      <c r="Z1771" s="80" t="str">
        <f>IF(OR(R:R="",S:S=""),"Missing",IF(OR(S:S="Both EC and Condoms",S:S="Condom",S:S="EC"),"Yes",IF(AND(R:R&lt;&gt;"0: No Method",R:R&lt;&gt;"6: EC",R:R&lt;&gt;"5: Condoms"),"Yes","No")))</f>
        <v>No</v>
      </c>
      <c r="AA17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71" s="80" t="str">
        <f>IF(W:W="Pregnant","Pregnant",IF(AND(Z:Z="No",AA:AA="Yes"),"Adopter",IF(Z:Z="Yes","Continuing User",IF(AND(Z:Z="No",AA:AA="No"),"Non-user","Missing"))))</f>
        <v>Adopter</v>
      </c>
      <c r="AC1771" s="80">
        <f>VLOOKUP(N1771,Registration!O:P,2,FALSE)</f>
        <v>19</v>
      </c>
    </row>
    <row r="1772" spans="1:29" s="80" customFormat="1" ht="23.1" customHeight="1">
      <c r="A1772" s="80" t="s">
        <v>1564</v>
      </c>
      <c r="B1772" s="80" t="s">
        <v>26</v>
      </c>
      <c r="C1772" s="80" t="s">
        <v>27</v>
      </c>
      <c r="D1772" s="82" t="s">
        <v>28</v>
      </c>
      <c r="E1772" s="80" t="s">
        <v>120</v>
      </c>
      <c r="F1772" s="80" t="s">
        <v>121</v>
      </c>
      <c r="G1772" s="80" t="s">
        <v>3640</v>
      </c>
      <c r="H1772" s="80" t="s">
        <v>8157</v>
      </c>
      <c r="I1772" s="82" t="s">
        <v>8158</v>
      </c>
      <c r="J1772" s="80">
        <v>27</v>
      </c>
      <c r="K1772" s="80">
        <v>2</v>
      </c>
      <c r="L1772" s="80">
        <v>2019</v>
      </c>
      <c r="M1772" s="76">
        <f t="shared" si="27"/>
        <v>43523</v>
      </c>
      <c r="N1772" s="80" t="s">
        <v>3698</v>
      </c>
      <c r="O1772" s="80">
        <v>18</v>
      </c>
      <c r="P1772" s="82" t="s">
        <v>4506</v>
      </c>
      <c r="Q1772" s="82" t="s">
        <v>4456</v>
      </c>
      <c r="R1772" s="82" t="s">
        <v>4507</v>
      </c>
      <c r="S1772" s="82" t="s">
        <v>4508</v>
      </c>
      <c r="T1772" s="82" t="s">
        <v>4456</v>
      </c>
      <c r="U1772" s="82" t="s">
        <v>4457</v>
      </c>
      <c r="V1772" s="82" t="s">
        <v>4457</v>
      </c>
      <c r="W1772" s="82" t="s">
        <v>173</v>
      </c>
      <c r="X1772" s="82" t="s">
        <v>4521</v>
      </c>
      <c r="Y1772" s="82" t="s">
        <v>4456</v>
      </c>
      <c r="Z1772" s="80" t="str">
        <f>IF(OR(R:R="",S:S=""),"Missing",IF(OR(S:S="Both EC and Condoms",S:S="Condom",S:S="EC"),"Yes",IF(AND(R:R&lt;&gt;"0: No Method",R:R&lt;&gt;"6: EC",R:R&lt;&gt;"5: Condoms"),"Yes","No")))</f>
        <v>No</v>
      </c>
      <c r="AA17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72" s="80" t="str">
        <f>IF(W:W="Pregnant","Pregnant",IF(AND(Z:Z="No",AA:AA="Yes"),"Adopter",IF(Z:Z="Yes","Continuing User",IF(AND(Z:Z="No",AA:AA="No"),"Non-user","Missing"))))</f>
        <v>Adopter</v>
      </c>
      <c r="AC1772" s="80">
        <f>VLOOKUP(N1772,Registration!O:P,2,FALSE)</f>
        <v>18</v>
      </c>
    </row>
    <row r="1773" spans="1:29" s="80" customFormat="1" ht="23.1" customHeight="1">
      <c r="A1773" s="80" t="s">
        <v>1564</v>
      </c>
      <c r="B1773" s="80" t="s">
        <v>26</v>
      </c>
      <c r="C1773" s="80" t="s">
        <v>27</v>
      </c>
      <c r="D1773" s="82" t="s">
        <v>28</v>
      </c>
      <c r="E1773" s="80" t="s">
        <v>120</v>
      </c>
      <c r="F1773" s="80" t="s">
        <v>121</v>
      </c>
      <c r="G1773" s="80" t="s">
        <v>3640</v>
      </c>
      <c r="H1773" s="80" t="s">
        <v>8157</v>
      </c>
      <c r="I1773" s="82" t="s">
        <v>8158</v>
      </c>
      <c r="J1773" s="80">
        <v>27</v>
      </c>
      <c r="K1773" s="80">
        <v>2</v>
      </c>
      <c r="L1773" s="80">
        <v>2019</v>
      </c>
      <c r="M1773" s="76">
        <f t="shared" si="27"/>
        <v>43523</v>
      </c>
      <c r="N1773" s="80" t="s">
        <v>3688</v>
      </c>
      <c r="O1773" s="80">
        <v>19</v>
      </c>
      <c r="P1773" s="82" t="s">
        <v>4506</v>
      </c>
      <c r="Q1773" s="82" t="s">
        <v>4456</v>
      </c>
      <c r="R1773" s="82" t="s">
        <v>4507</v>
      </c>
      <c r="S1773" s="82" t="s">
        <v>4508</v>
      </c>
      <c r="T1773" s="82" t="s">
        <v>4456</v>
      </c>
      <c r="U1773" s="82" t="s">
        <v>4457</v>
      </c>
      <c r="V1773" s="82" t="s">
        <v>4457</v>
      </c>
      <c r="W1773" s="82" t="s">
        <v>173</v>
      </c>
      <c r="X1773" s="82" t="s">
        <v>4521</v>
      </c>
      <c r="Y1773" s="82" t="s">
        <v>4456</v>
      </c>
      <c r="Z1773" s="80" t="str">
        <f>IF(OR(R:R="",S:S=""),"Missing",IF(OR(S:S="Both EC and Condoms",S:S="Condom",S:S="EC"),"Yes",IF(AND(R:R&lt;&gt;"0: No Method",R:R&lt;&gt;"6: EC",R:R&lt;&gt;"5: Condoms"),"Yes","No")))</f>
        <v>No</v>
      </c>
      <c r="AA17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73" s="80" t="str">
        <f>IF(W:W="Pregnant","Pregnant",IF(AND(Z:Z="No",AA:AA="Yes"),"Adopter",IF(Z:Z="Yes","Continuing User",IF(AND(Z:Z="No",AA:AA="No"),"Non-user","Missing"))))</f>
        <v>Adopter</v>
      </c>
      <c r="AC1773" s="80">
        <f>VLOOKUP(N1773,Registration!O:P,2,FALSE)</f>
        <v>18</v>
      </c>
    </row>
    <row r="1774" spans="1:29" s="80" customFormat="1" ht="23.1" customHeight="1">
      <c r="A1774" s="80" t="s">
        <v>1564</v>
      </c>
      <c r="B1774" s="80" t="s">
        <v>26</v>
      </c>
      <c r="C1774" s="80" t="s">
        <v>27</v>
      </c>
      <c r="D1774" s="82" t="s">
        <v>28</v>
      </c>
      <c r="E1774" s="80" t="s">
        <v>120</v>
      </c>
      <c r="F1774" s="80" t="s">
        <v>121</v>
      </c>
      <c r="G1774" s="80" t="s">
        <v>3640</v>
      </c>
      <c r="H1774" s="80" t="s">
        <v>8157</v>
      </c>
      <c r="I1774" s="82" t="s">
        <v>8158</v>
      </c>
      <c r="J1774" s="80">
        <v>27</v>
      </c>
      <c r="K1774" s="80">
        <v>2</v>
      </c>
      <c r="L1774" s="80">
        <v>2019</v>
      </c>
      <c r="M1774" s="76">
        <f t="shared" si="27"/>
        <v>43523</v>
      </c>
      <c r="N1774" s="80" t="s">
        <v>3714</v>
      </c>
      <c r="O1774" s="80">
        <v>18</v>
      </c>
      <c r="P1774" s="82" t="s">
        <v>4506</v>
      </c>
      <c r="Q1774" s="82" t="s">
        <v>4456</v>
      </c>
      <c r="R1774" s="82" t="s">
        <v>4507</v>
      </c>
      <c r="S1774" s="82" t="s">
        <v>4508</v>
      </c>
      <c r="T1774" s="82" t="s">
        <v>4456</v>
      </c>
      <c r="U1774" s="82" t="s">
        <v>4457</v>
      </c>
      <c r="V1774" s="82" t="s">
        <v>4457</v>
      </c>
      <c r="W1774" s="82" t="s">
        <v>173</v>
      </c>
      <c r="X1774" s="82" t="s">
        <v>4521</v>
      </c>
      <c r="Y1774" s="82" t="s">
        <v>4456</v>
      </c>
      <c r="Z1774" s="80" t="str">
        <f>IF(OR(R:R="",S:S=""),"Missing",IF(OR(S:S="Both EC and Condoms",S:S="Condom",S:S="EC"),"Yes",IF(AND(R:R&lt;&gt;"0: No Method",R:R&lt;&gt;"6: EC",R:R&lt;&gt;"5: Condoms"),"Yes","No")))</f>
        <v>No</v>
      </c>
      <c r="AA17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74" s="80" t="str">
        <f>IF(W:W="Pregnant","Pregnant",IF(AND(Z:Z="No",AA:AA="Yes"),"Adopter",IF(Z:Z="Yes","Continuing User",IF(AND(Z:Z="No",AA:AA="No"),"Non-user","Missing"))))</f>
        <v>Adopter</v>
      </c>
      <c r="AC1774" s="80">
        <f>VLOOKUP(N1774,Registration!O:P,2,FALSE)</f>
        <v>18</v>
      </c>
    </row>
    <row r="1775" spans="1:29" s="80" customFormat="1" ht="23.1" customHeight="1">
      <c r="A1775" s="80" t="s">
        <v>1564</v>
      </c>
      <c r="B1775" s="80" t="s">
        <v>26</v>
      </c>
      <c r="C1775" s="80" t="s">
        <v>27</v>
      </c>
      <c r="D1775" s="82" t="s">
        <v>28</v>
      </c>
      <c r="E1775" s="80" t="s">
        <v>120</v>
      </c>
      <c r="F1775" s="80" t="s">
        <v>121</v>
      </c>
      <c r="G1775" s="80" t="s">
        <v>3640</v>
      </c>
      <c r="H1775" s="80" t="s">
        <v>8157</v>
      </c>
      <c r="I1775" s="82" t="s">
        <v>8158</v>
      </c>
      <c r="J1775" s="80">
        <v>27</v>
      </c>
      <c r="K1775" s="80">
        <v>2</v>
      </c>
      <c r="L1775" s="80">
        <v>2019</v>
      </c>
      <c r="M1775" s="76">
        <f t="shared" si="27"/>
        <v>43523</v>
      </c>
      <c r="N1775" s="80" t="s">
        <v>3646</v>
      </c>
      <c r="O1775" s="80">
        <v>19</v>
      </c>
      <c r="P1775" s="82" t="s">
        <v>4506</v>
      </c>
      <c r="Q1775" s="82" t="s">
        <v>4456</v>
      </c>
      <c r="R1775" s="82" t="s">
        <v>4507</v>
      </c>
      <c r="S1775" s="82" t="s">
        <v>4508</v>
      </c>
      <c r="T1775" s="82" t="s">
        <v>4456</v>
      </c>
      <c r="U1775" s="82" t="s">
        <v>4457</v>
      </c>
      <c r="V1775" s="82" t="s">
        <v>4457</v>
      </c>
      <c r="W1775" s="82" t="s">
        <v>173</v>
      </c>
      <c r="X1775" s="82" t="s">
        <v>4521</v>
      </c>
      <c r="Y1775" s="82" t="s">
        <v>4456</v>
      </c>
      <c r="Z1775" s="80" t="str">
        <f>IF(OR(R:R="",S:S=""),"Missing",IF(OR(S:S="Both EC and Condoms",S:S="Condom",S:S="EC"),"Yes",IF(AND(R:R&lt;&gt;"0: No Method",R:R&lt;&gt;"6: EC",R:R&lt;&gt;"5: Condoms"),"Yes","No")))</f>
        <v>No</v>
      </c>
      <c r="AA17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75" s="80" t="str">
        <f>IF(W:W="Pregnant","Pregnant",IF(AND(Z:Z="No",AA:AA="Yes"),"Adopter",IF(Z:Z="Yes","Continuing User",IF(AND(Z:Z="No",AA:AA="No"),"Non-user","Missing"))))</f>
        <v>Adopter</v>
      </c>
      <c r="AC1775" s="80">
        <f>VLOOKUP(N1775,Registration!O:P,2,FALSE)</f>
        <v>19</v>
      </c>
    </row>
    <row r="1776" spans="1:29" s="80" customFormat="1" ht="23.1" customHeight="1">
      <c r="A1776" s="80" t="s">
        <v>1564</v>
      </c>
      <c r="B1776" s="80" t="s">
        <v>26</v>
      </c>
      <c r="C1776" s="80" t="s">
        <v>27</v>
      </c>
      <c r="D1776" s="82" t="s">
        <v>28</v>
      </c>
      <c r="E1776" s="80" t="s">
        <v>120</v>
      </c>
      <c r="F1776" s="80" t="s">
        <v>121</v>
      </c>
      <c r="G1776" s="80" t="s">
        <v>3640</v>
      </c>
      <c r="H1776" s="80" t="s">
        <v>8157</v>
      </c>
      <c r="I1776" s="82" t="s">
        <v>8158</v>
      </c>
      <c r="J1776" s="80">
        <v>27</v>
      </c>
      <c r="K1776" s="80">
        <v>2</v>
      </c>
      <c r="L1776" s="80">
        <v>2019</v>
      </c>
      <c r="M1776" s="76">
        <f t="shared" si="27"/>
        <v>43523</v>
      </c>
      <c r="N1776" s="80" t="s">
        <v>3724</v>
      </c>
      <c r="O1776" s="80">
        <v>19</v>
      </c>
      <c r="P1776" s="82" t="s">
        <v>4506</v>
      </c>
      <c r="Q1776" s="82" t="s">
        <v>4456</v>
      </c>
      <c r="R1776" s="82" t="s">
        <v>4507</v>
      </c>
      <c r="S1776" s="82" t="s">
        <v>4508</v>
      </c>
      <c r="T1776" s="82" t="s">
        <v>4456</v>
      </c>
      <c r="U1776" s="82" t="s">
        <v>4457</v>
      </c>
      <c r="V1776" s="82" t="s">
        <v>4457</v>
      </c>
      <c r="W1776" s="82" t="s">
        <v>173</v>
      </c>
      <c r="X1776" s="82" t="s">
        <v>4521</v>
      </c>
      <c r="Y1776" s="82" t="s">
        <v>4456</v>
      </c>
      <c r="Z1776" s="80" t="str">
        <f>IF(OR(R:R="",S:S=""),"Missing",IF(OR(S:S="Both EC and Condoms",S:S="Condom",S:S="EC"),"Yes",IF(AND(R:R&lt;&gt;"0: No Method",R:R&lt;&gt;"6: EC",R:R&lt;&gt;"5: Condoms"),"Yes","No")))</f>
        <v>No</v>
      </c>
      <c r="AA17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76" s="80" t="str">
        <f>IF(W:W="Pregnant","Pregnant",IF(AND(Z:Z="No",AA:AA="Yes"),"Adopter",IF(Z:Z="Yes","Continuing User",IF(AND(Z:Z="No",AA:AA="No"),"Non-user","Missing"))))</f>
        <v>Adopter</v>
      </c>
      <c r="AC1776" s="80">
        <f>VLOOKUP(N1776,Registration!O:P,2,FALSE)</f>
        <v>19</v>
      </c>
    </row>
    <row r="1777" spans="1:29" s="80" customFormat="1" ht="23.1" customHeight="1">
      <c r="A1777" s="80" t="s">
        <v>1564</v>
      </c>
      <c r="B1777" s="80" t="s">
        <v>26</v>
      </c>
      <c r="C1777" s="80" t="s">
        <v>27</v>
      </c>
      <c r="D1777" s="82" t="s">
        <v>28</v>
      </c>
      <c r="E1777" s="80" t="s">
        <v>120</v>
      </c>
      <c r="F1777" s="80" t="s">
        <v>121</v>
      </c>
      <c r="G1777" s="80" t="s">
        <v>3640</v>
      </c>
      <c r="H1777" s="80" t="s">
        <v>8157</v>
      </c>
      <c r="I1777" s="82" t="s">
        <v>8158</v>
      </c>
      <c r="J1777" s="80">
        <v>27</v>
      </c>
      <c r="K1777" s="80">
        <v>2</v>
      </c>
      <c r="L1777" s="80">
        <v>2019</v>
      </c>
      <c r="M1777" s="76">
        <f t="shared" si="27"/>
        <v>43523</v>
      </c>
      <c r="N1777" s="80" t="s">
        <v>3742</v>
      </c>
      <c r="O1777" s="80">
        <v>19</v>
      </c>
      <c r="P1777" s="82" t="s">
        <v>4506</v>
      </c>
      <c r="Q1777" s="82" t="s">
        <v>4456</v>
      </c>
      <c r="R1777" s="82" t="s">
        <v>4507</v>
      </c>
      <c r="S1777" s="82" t="s">
        <v>4508</v>
      </c>
      <c r="T1777" s="82" t="s">
        <v>4456</v>
      </c>
      <c r="U1777" s="82" t="s">
        <v>4457</v>
      </c>
      <c r="V1777" s="82" t="s">
        <v>4457</v>
      </c>
      <c r="W1777" s="82" t="s">
        <v>173</v>
      </c>
      <c r="X1777" s="82" t="s">
        <v>4521</v>
      </c>
      <c r="Y1777" s="82" t="s">
        <v>4456</v>
      </c>
      <c r="Z1777" s="80" t="str">
        <f>IF(OR(R:R="",S:S=""),"Missing",IF(OR(S:S="Both EC and Condoms",S:S="Condom",S:S="EC"),"Yes",IF(AND(R:R&lt;&gt;"0: No Method",R:R&lt;&gt;"6: EC",R:R&lt;&gt;"5: Condoms"),"Yes","No")))</f>
        <v>No</v>
      </c>
      <c r="AA17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77" s="80" t="str">
        <f>IF(W:W="Pregnant","Pregnant",IF(AND(Z:Z="No",AA:AA="Yes"),"Adopter",IF(Z:Z="Yes","Continuing User",IF(AND(Z:Z="No",AA:AA="No"),"Non-user","Missing"))))</f>
        <v>Adopter</v>
      </c>
      <c r="AC1777" s="80">
        <f>VLOOKUP(N1777,Registration!O:P,2,FALSE)</f>
        <v>19</v>
      </c>
    </row>
    <row r="1778" spans="1:29" s="80" customFormat="1" ht="23.1" customHeight="1">
      <c r="A1778" s="80" t="s">
        <v>1564</v>
      </c>
      <c r="B1778" s="80" t="s">
        <v>26</v>
      </c>
      <c r="C1778" s="80" t="s">
        <v>27</v>
      </c>
      <c r="D1778" s="82" t="s">
        <v>28</v>
      </c>
      <c r="E1778" s="80" t="s">
        <v>120</v>
      </c>
      <c r="F1778" s="80" t="s">
        <v>121</v>
      </c>
      <c r="G1778" s="80" t="s">
        <v>3640</v>
      </c>
      <c r="H1778" s="80" t="s">
        <v>8157</v>
      </c>
      <c r="I1778" s="82" t="s">
        <v>8158</v>
      </c>
      <c r="J1778" s="80">
        <v>27</v>
      </c>
      <c r="K1778" s="80">
        <v>2</v>
      </c>
      <c r="L1778" s="80">
        <v>2019</v>
      </c>
      <c r="M1778" s="76">
        <f t="shared" si="27"/>
        <v>43523</v>
      </c>
      <c r="N1778" s="80" t="s">
        <v>3744</v>
      </c>
      <c r="O1778" s="80">
        <v>19</v>
      </c>
      <c r="P1778" s="82" t="s">
        <v>4506</v>
      </c>
      <c r="Q1778" s="82" t="s">
        <v>4456</v>
      </c>
      <c r="R1778" s="82" t="s">
        <v>4507</v>
      </c>
      <c r="S1778" s="82" t="s">
        <v>4508</v>
      </c>
      <c r="T1778" s="82" t="s">
        <v>4456</v>
      </c>
      <c r="U1778" s="82" t="s">
        <v>4457</v>
      </c>
      <c r="V1778" s="82" t="s">
        <v>4457</v>
      </c>
      <c r="W1778" s="82" t="s">
        <v>173</v>
      </c>
      <c r="X1778" s="82" t="s">
        <v>4521</v>
      </c>
      <c r="Y1778" s="82" t="s">
        <v>4456</v>
      </c>
      <c r="Z1778" s="80" t="str">
        <f>IF(OR(R:R="",S:S=""),"Missing",IF(OR(S:S="Both EC and Condoms",S:S="Condom",S:S="EC"),"Yes",IF(AND(R:R&lt;&gt;"0: No Method",R:R&lt;&gt;"6: EC",R:R&lt;&gt;"5: Condoms"),"Yes","No")))</f>
        <v>No</v>
      </c>
      <c r="AA17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78" s="80" t="str">
        <f>IF(W:W="Pregnant","Pregnant",IF(AND(Z:Z="No",AA:AA="Yes"),"Adopter",IF(Z:Z="Yes","Continuing User",IF(AND(Z:Z="No",AA:AA="No"),"Non-user","Missing"))))</f>
        <v>Adopter</v>
      </c>
      <c r="AC1778" s="80">
        <f>VLOOKUP(N1778,Registration!O:P,2,FALSE)</f>
        <v>19</v>
      </c>
    </row>
    <row r="1779" spans="1:29" s="80" customFormat="1" ht="23.1" customHeight="1">
      <c r="A1779" s="80" t="s">
        <v>1564</v>
      </c>
      <c r="B1779" s="80" t="s">
        <v>26</v>
      </c>
      <c r="C1779" s="80" t="s">
        <v>27</v>
      </c>
      <c r="D1779" s="82" t="s">
        <v>28</v>
      </c>
      <c r="E1779" s="80" t="s">
        <v>120</v>
      </c>
      <c r="F1779" s="80" t="s">
        <v>121</v>
      </c>
      <c r="G1779" s="80" t="s">
        <v>3640</v>
      </c>
      <c r="H1779" s="80" t="s">
        <v>8157</v>
      </c>
      <c r="I1779" s="82" t="s">
        <v>8158</v>
      </c>
      <c r="J1779" s="80">
        <v>28</v>
      </c>
      <c r="K1779" s="80">
        <v>2</v>
      </c>
      <c r="L1779" s="80">
        <v>2019</v>
      </c>
      <c r="M1779" s="76">
        <f t="shared" si="27"/>
        <v>43524</v>
      </c>
      <c r="N1779" s="80" t="s">
        <v>4605</v>
      </c>
      <c r="O1779" s="80">
        <v>19</v>
      </c>
      <c r="P1779" s="82" t="s">
        <v>4506</v>
      </c>
      <c r="Q1779" s="82" t="s">
        <v>4456</v>
      </c>
      <c r="R1779" s="82" t="s">
        <v>4507</v>
      </c>
      <c r="S1779" s="82" t="s">
        <v>4508</v>
      </c>
      <c r="T1779" s="82" t="s">
        <v>4456</v>
      </c>
      <c r="U1779" s="82" t="s">
        <v>4457</v>
      </c>
      <c r="V1779" s="82" t="s">
        <v>4457</v>
      </c>
      <c r="W1779" s="82" t="s">
        <v>173</v>
      </c>
      <c r="X1779" s="82" t="s">
        <v>4521</v>
      </c>
      <c r="Y1779" s="82" t="s">
        <v>4456</v>
      </c>
      <c r="Z1779" s="80" t="str">
        <f>IF(OR(R:R="",S:S=""),"Missing",IF(OR(S:S="Both EC and Condoms",S:S="Condom",S:S="EC"),"Yes",IF(AND(R:R&lt;&gt;"0: No Method",R:R&lt;&gt;"6: EC",R:R&lt;&gt;"5: Condoms"),"Yes","No")))</f>
        <v>No</v>
      </c>
      <c r="AA17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79" s="80" t="str">
        <f>IF(W:W="Pregnant","Pregnant",IF(AND(Z:Z="No",AA:AA="Yes"),"Adopter",IF(Z:Z="Yes","Continuing User",IF(AND(Z:Z="No",AA:AA="No"),"Non-user","Missing"))))</f>
        <v>Adopter</v>
      </c>
      <c r="AC1779" s="80">
        <f>VLOOKUP(N1779,Registration!O:P,2,FALSE)</f>
        <v>19</v>
      </c>
    </row>
    <row r="1780" spans="1:29" s="80" customFormat="1" ht="23.1" customHeight="1">
      <c r="A1780" s="80" t="s">
        <v>1564</v>
      </c>
      <c r="B1780" s="80" t="s">
        <v>26</v>
      </c>
      <c r="C1780" s="80" t="s">
        <v>27</v>
      </c>
      <c r="D1780" s="82" t="s">
        <v>28</v>
      </c>
      <c r="E1780" s="80" t="s">
        <v>120</v>
      </c>
      <c r="F1780" s="80" t="s">
        <v>121</v>
      </c>
      <c r="G1780" s="80" t="s">
        <v>3640</v>
      </c>
      <c r="H1780" s="80" t="s">
        <v>8157</v>
      </c>
      <c r="I1780" s="82" t="s">
        <v>8158</v>
      </c>
      <c r="J1780" s="80">
        <v>28</v>
      </c>
      <c r="K1780" s="80">
        <v>2</v>
      </c>
      <c r="L1780" s="80">
        <v>2019</v>
      </c>
      <c r="M1780" s="76">
        <f t="shared" si="27"/>
        <v>43524</v>
      </c>
      <c r="N1780" s="80" t="s">
        <v>3642</v>
      </c>
      <c r="O1780" s="80">
        <v>17</v>
      </c>
      <c r="P1780" s="82" t="s">
        <v>4506</v>
      </c>
      <c r="Q1780" s="82" t="s">
        <v>4456</v>
      </c>
      <c r="R1780" s="82" t="s">
        <v>4507</v>
      </c>
      <c r="S1780" s="82" t="s">
        <v>4508</v>
      </c>
      <c r="T1780" s="82" t="s">
        <v>4456</v>
      </c>
      <c r="U1780" s="82" t="s">
        <v>4457</v>
      </c>
      <c r="V1780" s="82" t="s">
        <v>4457</v>
      </c>
      <c r="W1780" s="82" t="s">
        <v>173</v>
      </c>
      <c r="X1780" s="82" t="s">
        <v>4521</v>
      </c>
      <c r="Y1780" s="82" t="s">
        <v>4456</v>
      </c>
      <c r="Z1780" s="80" t="str">
        <f>IF(OR(R:R="",S:S=""),"Missing",IF(OR(S:S="Both EC and Condoms",S:S="Condom",S:S="EC"),"Yes",IF(AND(R:R&lt;&gt;"0: No Method",R:R&lt;&gt;"6: EC",R:R&lt;&gt;"5: Condoms"),"Yes","No")))</f>
        <v>No</v>
      </c>
      <c r="AA17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80" s="80" t="str">
        <f>IF(W:W="Pregnant","Pregnant",IF(AND(Z:Z="No",AA:AA="Yes"),"Adopter",IF(Z:Z="Yes","Continuing User",IF(AND(Z:Z="No",AA:AA="No"),"Non-user","Missing"))))</f>
        <v>Adopter</v>
      </c>
      <c r="AC1780" s="80">
        <f>VLOOKUP(N1780,Registration!O:P,2,FALSE)</f>
        <v>19</v>
      </c>
    </row>
    <row r="1781" spans="1:29" s="80" customFormat="1" ht="23.1" customHeight="1">
      <c r="A1781" s="80" t="s">
        <v>1564</v>
      </c>
      <c r="B1781" s="80" t="s">
        <v>26</v>
      </c>
      <c r="C1781" s="80" t="s">
        <v>27</v>
      </c>
      <c r="D1781" s="82" t="s">
        <v>28</v>
      </c>
      <c r="E1781" s="80" t="s">
        <v>120</v>
      </c>
      <c r="F1781" s="80" t="s">
        <v>121</v>
      </c>
      <c r="G1781" s="80" t="s">
        <v>3640</v>
      </c>
      <c r="H1781" s="80" t="s">
        <v>8157</v>
      </c>
      <c r="I1781" s="82" t="s">
        <v>8158</v>
      </c>
      <c r="J1781" s="80">
        <v>28</v>
      </c>
      <c r="K1781" s="80">
        <v>2</v>
      </c>
      <c r="L1781" s="80">
        <v>2019</v>
      </c>
      <c r="M1781" s="76">
        <f t="shared" si="27"/>
        <v>43524</v>
      </c>
      <c r="N1781" s="80" t="s">
        <v>3644</v>
      </c>
      <c r="O1781" s="80">
        <v>19</v>
      </c>
      <c r="P1781" s="82" t="s">
        <v>4506</v>
      </c>
      <c r="Q1781" s="82" t="s">
        <v>4456</v>
      </c>
      <c r="R1781" s="82" t="s">
        <v>4507</v>
      </c>
      <c r="S1781" s="82" t="s">
        <v>4508</v>
      </c>
      <c r="T1781" s="82" t="s">
        <v>4456</v>
      </c>
      <c r="U1781" s="82" t="s">
        <v>4457</v>
      </c>
      <c r="V1781" s="82" t="s">
        <v>4457</v>
      </c>
      <c r="W1781" s="82" t="s">
        <v>173</v>
      </c>
      <c r="X1781" s="82" t="s">
        <v>4516</v>
      </c>
      <c r="Y1781" s="82" t="s">
        <v>4456</v>
      </c>
      <c r="Z1781" s="80" t="str">
        <f>IF(OR(R:R="",S:S=""),"Missing",IF(OR(S:S="Both EC and Condoms",S:S="Condom",S:S="EC"),"Yes",IF(AND(R:R&lt;&gt;"0: No Method",R:R&lt;&gt;"6: EC",R:R&lt;&gt;"5: Condoms"),"Yes","No")))</f>
        <v>No</v>
      </c>
      <c r="AA17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81" s="80" t="str">
        <f>IF(W:W="Pregnant","Pregnant",IF(AND(Z:Z="No",AA:AA="Yes"),"Adopter",IF(Z:Z="Yes","Continuing User",IF(AND(Z:Z="No",AA:AA="No"),"Non-user","Missing"))))</f>
        <v>Adopter</v>
      </c>
      <c r="AC1781" s="80">
        <f>VLOOKUP(N1781,Registration!O:P,2,FALSE)</f>
        <v>19</v>
      </c>
    </row>
    <row r="1782" spans="1:29" s="80" customFormat="1" ht="23.1" customHeight="1">
      <c r="A1782" s="80" t="s">
        <v>1564</v>
      </c>
      <c r="B1782" s="80" t="s">
        <v>26</v>
      </c>
      <c r="C1782" s="80" t="s">
        <v>27</v>
      </c>
      <c r="D1782" s="82" t="s">
        <v>28</v>
      </c>
      <c r="E1782" s="80" t="s">
        <v>120</v>
      </c>
      <c r="F1782" s="80" t="s">
        <v>121</v>
      </c>
      <c r="G1782" s="80" t="s">
        <v>3640</v>
      </c>
      <c r="H1782" s="80" t="s">
        <v>8157</v>
      </c>
      <c r="I1782" s="82" t="s">
        <v>8158</v>
      </c>
      <c r="J1782" s="80">
        <v>28</v>
      </c>
      <c r="K1782" s="80">
        <v>2</v>
      </c>
      <c r="L1782" s="80">
        <v>2019</v>
      </c>
      <c r="M1782" s="76">
        <f t="shared" si="27"/>
        <v>43524</v>
      </c>
      <c r="N1782" s="80" t="s">
        <v>3861</v>
      </c>
      <c r="O1782" s="80">
        <v>18</v>
      </c>
      <c r="P1782" s="82" t="s">
        <v>4506</v>
      </c>
      <c r="Q1782" s="82" t="s">
        <v>4456</v>
      </c>
      <c r="R1782" s="82" t="s">
        <v>4507</v>
      </c>
      <c r="S1782" s="82" t="s">
        <v>4508</v>
      </c>
      <c r="T1782" s="82" t="s">
        <v>4456</v>
      </c>
      <c r="U1782" s="82" t="s">
        <v>4457</v>
      </c>
      <c r="V1782" s="82" t="s">
        <v>4457</v>
      </c>
      <c r="W1782" s="82" t="s">
        <v>173</v>
      </c>
      <c r="X1782" s="82" t="s">
        <v>4516</v>
      </c>
      <c r="Y1782" s="82" t="s">
        <v>4456</v>
      </c>
      <c r="Z1782" s="80" t="str">
        <f>IF(OR(R:R="",S:S=""),"Missing",IF(OR(S:S="Both EC and Condoms",S:S="Condom",S:S="EC"),"Yes",IF(AND(R:R&lt;&gt;"0: No Method",R:R&lt;&gt;"6: EC",R:R&lt;&gt;"5: Condoms"),"Yes","No")))</f>
        <v>No</v>
      </c>
      <c r="AA17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82" s="80" t="str">
        <f>IF(W:W="Pregnant","Pregnant",IF(AND(Z:Z="No",AA:AA="Yes"),"Adopter",IF(Z:Z="Yes","Continuing User",IF(AND(Z:Z="No",AA:AA="No"),"Non-user","Missing"))))</f>
        <v>Adopter</v>
      </c>
      <c r="AC1782" s="80">
        <f>VLOOKUP(N1782,Registration!O:P,2,FALSE)</f>
        <v>18</v>
      </c>
    </row>
    <row r="1783" spans="1:29" s="80" customFormat="1" ht="23.1" customHeight="1">
      <c r="A1783" s="80" t="s">
        <v>1564</v>
      </c>
      <c r="B1783" s="80" t="s">
        <v>26</v>
      </c>
      <c r="C1783" s="80" t="s">
        <v>27</v>
      </c>
      <c r="D1783" s="82" t="s">
        <v>28</v>
      </c>
      <c r="E1783" s="80" t="s">
        <v>120</v>
      </c>
      <c r="F1783" s="80" t="s">
        <v>121</v>
      </c>
      <c r="G1783" s="80" t="s">
        <v>3640</v>
      </c>
      <c r="H1783" s="80" t="s">
        <v>8157</v>
      </c>
      <c r="I1783" s="82" t="s">
        <v>8158</v>
      </c>
      <c r="J1783" s="80">
        <v>28</v>
      </c>
      <c r="K1783" s="80">
        <v>2</v>
      </c>
      <c r="L1783" s="80">
        <v>2019</v>
      </c>
      <c r="M1783" s="76">
        <f t="shared" si="27"/>
        <v>43524</v>
      </c>
      <c r="N1783" s="80" t="s">
        <v>3718</v>
      </c>
      <c r="O1783" s="80">
        <v>19</v>
      </c>
      <c r="P1783" s="82" t="s">
        <v>4506</v>
      </c>
      <c r="Q1783" s="82" t="s">
        <v>4456</v>
      </c>
      <c r="R1783" s="82" t="s">
        <v>4507</v>
      </c>
      <c r="S1783" s="82" t="s">
        <v>4508</v>
      </c>
      <c r="T1783" s="82" t="s">
        <v>4456</v>
      </c>
      <c r="U1783" s="82" t="s">
        <v>4457</v>
      </c>
      <c r="V1783" s="82" t="s">
        <v>4457</v>
      </c>
      <c r="W1783" s="82" t="s">
        <v>173</v>
      </c>
      <c r="X1783" s="82" t="s">
        <v>4521</v>
      </c>
      <c r="Y1783" s="82" t="s">
        <v>4456</v>
      </c>
      <c r="Z1783" s="80" t="str">
        <f>IF(OR(R:R="",S:S=""),"Missing",IF(OR(S:S="Both EC and Condoms",S:S="Condom",S:S="EC"),"Yes",IF(AND(R:R&lt;&gt;"0: No Method",R:R&lt;&gt;"6: EC",R:R&lt;&gt;"5: Condoms"),"Yes","No")))</f>
        <v>No</v>
      </c>
      <c r="AA17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83" s="80" t="str">
        <f>IF(W:W="Pregnant","Pregnant",IF(AND(Z:Z="No",AA:AA="Yes"),"Adopter",IF(Z:Z="Yes","Continuing User",IF(AND(Z:Z="No",AA:AA="No"),"Non-user","Missing"))))</f>
        <v>Adopter</v>
      </c>
      <c r="AC1783" s="80">
        <f>VLOOKUP(N1783,Registration!O:P,2,FALSE)</f>
        <v>17</v>
      </c>
    </row>
    <row r="1784" spans="1:29" s="80" customFormat="1" ht="23.1" customHeight="1">
      <c r="A1784" s="80" t="s">
        <v>1564</v>
      </c>
      <c r="B1784" s="80" t="s">
        <v>26</v>
      </c>
      <c r="C1784" s="80" t="s">
        <v>27</v>
      </c>
      <c r="D1784" s="82" t="s">
        <v>28</v>
      </c>
      <c r="E1784" s="80" t="s">
        <v>120</v>
      </c>
      <c r="F1784" s="80" t="s">
        <v>121</v>
      </c>
      <c r="G1784" s="80" t="s">
        <v>3640</v>
      </c>
      <c r="H1784" s="80" t="s">
        <v>8157</v>
      </c>
      <c r="I1784" s="82" t="s">
        <v>8158</v>
      </c>
      <c r="J1784" s="80">
        <v>28</v>
      </c>
      <c r="K1784" s="80">
        <v>2</v>
      </c>
      <c r="L1784" s="80">
        <v>2019</v>
      </c>
      <c r="M1784" s="76">
        <f t="shared" si="27"/>
        <v>43524</v>
      </c>
      <c r="N1784" s="80" t="s">
        <v>3655</v>
      </c>
      <c r="O1784" s="80">
        <v>17</v>
      </c>
      <c r="P1784" s="82" t="s">
        <v>4506</v>
      </c>
      <c r="Q1784" s="82" t="s">
        <v>4456</v>
      </c>
      <c r="R1784" s="82" t="s">
        <v>4507</v>
      </c>
      <c r="S1784" s="82" t="s">
        <v>4508</v>
      </c>
      <c r="T1784" s="82" t="s">
        <v>4456</v>
      </c>
      <c r="U1784" s="82" t="s">
        <v>4457</v>
      </c>
      <c r="V1784" s="82" t="s">
        <v>4457</v>
      </c>
      <c r="W1784" s="82" t="s">
        <v>173</v>
      </c>
      <c r="X1784" s="82" t="s">
        <v>4516</v>
      </c>
      <c r="Y1784" s="82" t="s">
        <v>4456</v>
      </c>
      <c r="Z1784" s="80" t="str">
        <f>IF(OR(R:R="",S:S=""),"Missing",IF(OR(S:S="Both EC and Condoms",S:S="Condom",S:S="EC"),"Yes",IF(AND(R:R&lt;&gt;"0: No Method",R:R&lt;&gt;"6: EC",R:R&lt;&gt;"5: Condoms"),"Yes","No")))</f>
        <v>No</v>
      </c>
      <c r="AA17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84" s="80" t="str">
        <f>IF(W:W="Pregnant","Pregnant",IF(AND(Z:Z="No",AA:AA="Yes"),"Adopter",IF(Z:Z="Yes","Continuing User",IF(AND(Z:Z="No",AA:AA="No"),"Non-user","Missing"))))</f>
        <v>Adopter</v>
      </c>
      <c r="AC1784" s="80">
        <f>VLOOKUP(N1784,Registration!O:P,2,FALSE)</f>
        <v>19</v>
      </c>
    </row>
    <row r="1785" spans="1:29" s="80" customFormat="1" ht="23.1" customHeight="1">
      <c r="A1785" s="80" t="s">
        <v>1564</v>
      </c>
      <c r="B1785" s="80" t="s">
        <v>26</v>
      </c>
      <c r="C1785" s="80" t="s">
        <v>27</v>
      </c>
      <c r="D1785" s="82" t="s">
        <v>28</v>
      </c>
      <c r="E1785" s="80" t="s">
        <v>120</v>
      </c>
      <c r="F1785" s="80" t="s">
        <v>121</v>
      </c>
      <c r="G1785" s="80" t="s">
        <v>3640</v>
      </c>
      <c r="H1785" s="80" t="s">
        <v>8157</v>
      </c>
      <c r="I1785" s="82" t="s">
        <v>8158</v>
      </c>
      <c r="J1785" s="80">
        <v>28</v>
      </c>
      <c r="K1785" s="80">
        <v>2</v>
      </c>
      <c r="L1785" s="80">
        <v>2019</v>
      </c>
      <c r="M1785" s="76">
        <f t="shared" si="27"/>
        <v>43524</v>
      </c>
      <c r="N1785" s="80" t="s">
        <v>3848</v>
      </c>
      <c r="O1785" s="80">
        <v>19</v>
      </c>
      <c r="P1785" s="82" t="s">
        <v>4506</v>
      </c>
      <c r="Q1785" s="82" t="s">
        <v>4456</v>
      </c>
      <c r="R1785" s="82" t="s">
        <v>4507</v>
      </c>
      <c r="S1785" s="82" t="s">
        <v>4508</v>
      </c>
      <c r="T1785" s="82" t="s">
        <v>4456</v>
      </c>
      <c r="U1785" s="82" t="s">
        <v>4457</v>
      </c>
      <c r="V1785" s="82" t="s">
        <v>4457</v>
      </c>
      <c r="W1785" s="82" t="s">
        <v>173</v>
      </c>
      <c r="X1785" s="82" t="s">
        <v>4516</v>
      </c>
      <c r="Y1785" s="82" t="s">
        <v>4456</v>
      </c>
      <c r="Z1785" s="80" t="str">
        <f>IF(OR(R:R="",S:S=""),"Missing",IF(OR(S:S="Both EC and Condoms",S:S="Condom",S:S="EC"),"Yes",IF(AND(R:R&lt;&gt;"0: No Method",R:R&lt;&gt;"6: EC",R:R&lt;&gt;"5: Condoms"),"Yes","No")))</f>
        <v>No</v>
      </c>
      <c r="AA17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85" s="80" t="str">
        <f>IF(W:W="Pregnant","Pregnant",IF(AND(Z:Z="No",AA:AA="Yes"),"Adopter",IF(Z:Z="Yes","Continuing User",IF(AND(Z:Z="No",AA:AA="No"),"Non-user","Missing"))))</f>
        <v>Adopter</v>
      </c>
      <c r="AC1785" s="80">
        <f>VLOOKUP(N1785,Registration!O:P,2,FALSE)</f>
        <v>19</v>
      </c>
    </row>
    <row r="1786" spans="1:29" s="80" customFormat="1" ht="23.1" customHeight="1">
      <c r="A1786" s="80" t="s">
        <v>1564</v>
      </c>
      <c r="B1786" s="80" t="s">
        <v>26</v>
      </c>
      <c r="C1786" s="80" t="s">
        <v>27</v>
      </c>
      <c r="D1786" s="82" t="s">
        <v>28</v>
      </c>
      <c r="E1786" s="80" t="s">
        <v>120</v>
      </c>
      <c r="F1786" s="80" t="s">
        <v>121</v>
      </c>
      <c r="G1786" s="80" t="s">
        <v>3640</v>
      </c>
      <c r="H1786" s="80" t="s">
        <v>8157</v>
      </c>
      <c r="I1786" s="82" t="s">
        <v>8158</v>
      </c>
      <c r="J1786" s="80">
        <v>28</v>
      </c>
      <c r="K1786" s="80">
        <v>2</v>
      </c>
      <c r="L1786" s="80">
        <v>2019</v>
      </c>
      <c r="M1786" s="76">
        <f t="shared" si="27"/>
        <v>43524</v>
      </c>
      <c r="N1786" s="80" t="s">
        <v>3653</v>
      </c>
      <c r="O1786" s="80">
        <v>18</v>
      </c>
      <c r="P1786" s="82" t="s">
        <v>4506</v>
      </c>
      <c r="Q1786" s="82" t="s">
        <v>4456</v>
      </c>
      <c r="R1786" s="82" t="s">
        <v>4507</v>
      </c>
      <c r="S1786" s="82" t="s">
        <v>4508</v>
      </c>
      <c r="T1786" s="82" t="s">
        <v>4456</v>
      </c>
      <c r="U1786" s="82" t="s">
        <v>4457</v>
      </c>
      <c r="V1786" s="82" t="s">
        <v>4457</v>
      </c>
      <c r="W1786" s="82" t="s">
        <v>173</v>
      </c>
      <c r="X1786" s="82" t="s">
        <v>4516</v>
      </c>
      <c r="Y1786" s="82" t="s">
        <v>4456</v>
      </c>
      <c r="Z1786" s="80" t="str">
        <f>IF(OR(R:R="",S:S=""),"Missing",IF(OR(S:S="Both EC and Condoms",S:S="Condom",S:S="EC"),"Yes",IF(AND(R:R&lt;&gt;"0: No Method",R:R&lt;&gt;"6: EC",R:R&lt;&gt;"5: Condoms"),"Yes","No")))</f>
        <v>No</v>
      </c>
      <c r="AA17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86" s="80" t="str">
        <f>IF(W:W="Pregnant","Pregnant",IF(AND(Z:Z="No",AA:AA="Yes"),"Adopter",IF(Z:Z="Yes","Continuing User",IF(AND(Z:Z="No",AA:AA="No"),"Non-user","Missing"))))</f>
        <v>Adopter</v>
      </c>
      <c r="AC1786" s="80">
        <f>VLOOKUP(N1786,Registration!O:P,2,FALSE)</f>
        <v>19</v>
      </c>
    </row>
    <row r="1787" spans="1:29" s="80" customFormat="1" ht="23.1" customHeight="1">
      <c r="A1787" s="80" t="s">
        <v>1564</v>
      </c>
      <c r="B1787" s="80" t="s">
        <v>26</v>
      </c>
      <c r="C1787" s="80" t="s">
        <v>27</v>
      </c>
      <c r="D1787" s="82" t="s">
        <v>28</v>
      </c>
      <c r="E1787" s="80" t="s">
        <v>120</v>
      </c>
      <c r="F1787" s="80" t="s">
        <v>121</v>
      </c>
      <c r="G1787" s="80" t="s">
        <v>3640</v>
      </c>
      <c r="H1787" s="80" t="s">
        <v>8157</v>
      </c>
      <c r="I1787" s="82" t="s">
        <v>8158</v>
      </c>
      <c r="J1787" s="80">
        <v>28</v>
      </c>
      <c r="K1787" s="80">
        <v>2</v>
      </c>
      <c r="L1787" s="80">
        <v>2019</v>
      </c>
      <c r="M1787" s="76">
        <f t="shared" si="27"/>
        <v>43524</v>
      </c>
      <c r="N1787" s="80" t="s">
        <v>3850</v>
      </c>
      <c r="O1787" s="80">
        <v>17</v>
      </c>
      <c r="P1787" s="82" t="s">
        <v>4506</v>
      </c>
      <c r="Q1787" s="82" t="s">
        <v>4456</v>
      </c>
      <c r="R1787" s="82" t="s">
        <v>4507</v>
      </c>
      <c r="S1787" s="82" t="s">
        <v>4508</v>
      </c>
      <c r="T1787" s="82" t="s">
        <v>4456</v>
      </c>
      <c r="U1787" s="82" t="s">
        <v>4457</v>
      </c>
      <c r="V1787" s="82" t="s">
        <v>4457</v>
      </c>
      <c r="W1787" s="82" t="s">
        <v>173</v>
      </c>
      <c r="X1787" s="82" t="s">
        <v>4516</v>
      </c>
      <c r="Y1787" s="82" t="s">
        <v>4456</v>
      </c>
      <c r="Z1787" s="80" t="str">
        <f>IF(OR(R:R="",S:S=""),"Missing",IF(OR(S:S="Both EC and Condoms",S:S="Condom",S:S="EC"),"Yes",IF(AND(R:R&lt;&gt;"0: No Method",R:R&lt;&gt;"6: EC",R:R&lt;&gt;"5: Condoms"),"Yes","No")))</f>
        <v>No</v>
      </c>
      <c r="AA17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87" s="80" t="str">
        <f>IF(W:W="Pregnant","Pregnant",IF(AND(Z:Z="No",AA:AA="Yes"),"Adopter",IF(Z:Z="Yes","Continuing User",IF(AND(Z:Z="No",AA:AA="No"),"Non-user","Missing"))))</f>
        <v>Adopter</v>
      </c>
      <c r="AC1787" s="80">
        <f>VLOOKUP(N1787,Registration!O:P,2,FALSE)</f>
        <v>17</v>
      </c>
    </row>
    <row r="1788" spans="1:29" s="80" customFormat="1" ht="23.1" customHeight="1">
      <c r="A1788" s="80" t="s">
        <v>1564</v>
      </c>
      <c r="B1788" s="80" t="s">
        <v>26</v>
      </c>
      <c r="C1788" s="80" t="s">
        <v>27</v>
      </c>
      <c r="D1788" s="82" t="s">
        <v>28</v>
      </c>
      <c r="E1788" s="80" t="s">
        <v>120</v>
      </c>
      <c r="F1788" s="80" t="s">
        <v>121</v>
      </c>
      <c r="G1788" s="80" t="s">
        <v>3640</v>
      </c>
      <c r="H1788" s="80" t="s">
        <v>8157</v>
      </c>
      <c r="I1788" s="82" t="s">
        <v>8158</v>
      </c>
      <c r="J1788" s="80">
        <v>28</v>
      </c>
      <c r="K1788" s="80">
        <v>2</v>
      </c>
      <c r="L1788" s="80">
        <v>2019</v>
      </c>
      <c r="M1788" s="76">
        <f t="shared" si="27"/>
        <v>43524</v>
      </c>
      <c r="N1788" s="80" t="s">
        <v>3852</v>
      </c>
      <c r="O1788" s="80">
        <v>16</v>
      </c>
      <c r="P1788" s="82" t="s">
        <v>4506</v>
      </c>
      <c r="Q1788" s="82" t="s">
        <v>4456</v>
      </c>
      <c r="R1788" s="82" t="s">
        <v>4507</v>
      </c>
      <c r="S1788" s="82" t="s">
        <v>4508</v>
      </c>
      <c r="T1788" s="82" t="s">
        <v>4456</v>
      </c>
      <c r="U1788" s="82" t="s">
        <v>4457</v>
      </c>
      <c r="V1788" s="82" t="s">
        <v>4457</v>
      </c>
      <c r="W1788" s="82" t="s">
        <v>173</v>
      </c>
      <c r="X1788" s="82" t="s">
        <v>4516</v>
      </c>
      <c r="Y1788" s="82" t="s">
        <v>4456</v>
      </c>
      <c r="Z1788" s="80" t="str">
        <f>IF(OR(R:R="",S:S=""),"Missing",IF(OR(S:S="Both EC and Condoms",S:S="Condom",S:S="EC"),"Yes",IF(AND(R:R&lt;&gt;"0: No Method",R:R&lt;&gt;"6: EC",R:R&lt;&gt;"5: Condoms"),"Yes","No")))</f>
        <v>No</v>
      </c>
      <c r="AA17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88" s="80" t="str">
        <f>IF(W:W="Pregnant","Pregnant",IF(AND(Z:Z="No",AA:AA="Yes"),"Adopter",IF(Z:Z="Yes","Continuing User",IF(AND(Z:Z="No",AA:AA="No"),"Non-user","Missing"))))</f>
        <v>Adopter</v>
      </c>
      <c r="AC1788" s="80">
        <f>VLOOKUP(N1788,Registration!O:P,2,FALSE)</f>
        <v>16</v>
      </c>
    </row>
    <row r="1789" spans="1:29" s="80" customFormat="1" ht="23.1" customHeight="1">
      <c r="A1789" s="80" t="s">
        <v>1564</v>
      </c>
      <c r="B1789" s="80" t="s">
        <v>26</v>
      </c>
      <c r="C1789" s="80" t="s">
        <v>27</v>
      </c>
      <c r="D1789" s="82" t="s">
        <v>28</v>
      </c>
      <c r="E1789" s="80" t="s">
        <v>120</v>
      </c>
      <c r="F1789" s="80" t="s">
        <v>121</v>
      </c>
      <c r="G1789" s="80" t="s">
        <v>3640</v>
      </c>
      <c r="H1789" s="80" t="s">
        <v>8157</v>
      </c>
      <c r="I1789" s="82" t="s">
        <v>8158</v>
      </c>
      <c r="J1789" s="80">
        <v>28</v>
      </c>
      <c r="K1789" s="80">
        <v>2</v>
      </c>
      <c r="L1789" s="80">
        <v>2019</v>
      </c>
      <c r="M1789" s="76">
        <f t="shared" si="27"/>
        <v>43524</v>
      </c>
      <c r="N1789" s="80" t="s">
        <v>3746</v>
      </c>
      <c r="O1789" s="80">
        <v>18</v>
      </c>
      <c r="P1789" s="82" t="s">
        <v>4506</v>
      </c>
      <c r="Q1789" s="82" t="s">
        <v>4456</v>
      </c>
      <c r="R1789" s="82" t="s">
        <v>4507</v>
      </c>
      <c r="S1789" s="82" t="s">
        <v>4508</v>
      </c>
      <c r="T1789" s="82" t="s">
        <v>4456</v>
      </c>
      <c r="U1789" s="82" t="s">
        <v>4457</v>
      </c>
      <c r="V1789" s="82" t="s">
        <v>4457</v>
      </c>
      <c r="W1789" s="82" t="s">
        <v>173</v>
      </c>
      <c r="X1789" s="82" t="s">
        <v>4516</v>
      </c>
      <c r="Y1789" s="82" t="s">
        <v>4456</v>
      </c>
      <c r="Z1789" s="80" t="str">
        <f>IF(OR(R:R="",S:S=""),"Missing",IF(OR(S:S="Both EC and Condoms",S:S="Condom",S:S="EC"),"Yes",IF(AND(R:R&lt;&gt;"0: No Method",R:R&lt;&gt;"6: EC",R:R&lt;&gt;"5: Condoms"),"Yes","No")))</f>
        <v>No</v>
      </c>
      <c r="AA17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89" s="80" t="str">
        <f>IF(W:W="Pregnant","Pregnant",IF(AND(Z:Z="No",AA:AA="Yes"),"Adopter",IF(Z:Z="Yes","Continuing User",IF(AND(Z:Z="No",AA:AA="No"),"Non-user","Missing"))))</f>
        <v>Adopter</v>
      </c>
      <c r="AC1789" s="80">
        <f>VLOOKUP(N1789,Registration!O:P,2,FALSE)</f>
        <v>18</v>
      </c>
    </row>
    <row r="1790" spans="1:29" s="80" customFormat="1" ht="23.1" customHeight="1">
      <c r="A1790" s="80" t="s">
        <v>1564</v>
      </c>
      <c r="B1790" s="80" t="s">
        <v>26</v>
      </c>
      <c r="C1790" s="80" t="s">
        <v>27</v>
      </c>
      <c r="D1790" s="82" t="s">
        <v>28</v>
      </c>
      <c r="E1790" s="80" t="s">
        <v>120</v>
      </c>
      <c r="F1790" s="80" t="s">
        <v>121</v>
      </c>
      <c r="G1790" s="80" t="s">
        <v>3640</v>
      </c>
      <c r="H1790" s="80" t="s">
        <v>8157</v>
      </c>
      <c r="I1790" s="82" t="s">
        <v>8158</v>
      </c>
      <c r="J1790" s="80">
        <v>28</v>
      </c>
      <c r="K1790" s="80">
        <v>2</v>
      </c>
      <c r="L1790" s="80">
        <v>2019</v>
      </c>
      <c r="M1790" s="76">
        <f t="shared" si="27"/>
        <v>43524</v>
      </c>
      <c r="N1790" s="80" t="s">
        <v>3854</v>
      </c>
      <c r="O1790" s="80">
        <v>17</v>
      </c>
      <c r="P1790" s="82" t="s">
        <v>4506</v>
      </c>
      <c r="Q1790" s="82" t="s">
        <v>4456</v>
      </c>
      <c r="R1790" s="82" t="s">
        <v>4507</v>
      </c>
      <c r="S1790" s="82" t="s">
        <v>4508</v>
      </c>
      <c r="T1790" s="82" t="s">
        <v>4456</v>
      </c>
      <c r="U1790" s="82" t="s">
        <v>4457</v>
      </c>
      <c r="V1790" s="82" t="s">
        <v>4457</v>
      </c>
      <c r="W1790" s="82" t="s">
        <v>173</v>
      </c>
      <c r="X1790" s="82" t="s">
        <v>4516</v>
      </c>
      <c r="Y1790" s="82" t="s">
        <v>4456</v>
      </c>
      <c r="Z1790" s="80" t="str">
        <f>IF(OR(R:R="",S:S=""),"Missing",IF(OR(S:S="Both EC and Condoms",S:S="Condom",S:S="EC"),"Yes",IF(AND(R:R&lt;&gt;"0: No Method",R:R&lt;&gt;"6: EC",R:R&lt;&gt;"5: Condoms"),"Yes","No")))</f>
        <v>No</v>
      </c>
      <c r="AA17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0" s="80" t="str">
        <f>IF(W:W="Pregnant","Pregnant",IF(AND(Z:Z="No",AA:AA="Yes"),"Adopter",IF(Z:Z="Yes","Continuing User",IF(AND(Z:Z="No",AA:AA="No"),"Non-user","Missing"))))</f>
        <v>Adopter</v>
      </c>
      <c r="AC1790" s="80">
        <f>VLOOKUP(N1790,Registration!O:P,2,FALSE)</f>
        <v>18</v>
      </c>
    </row>
    <row r="1791" spans="1:29" s="80" customFormat="1" ht="23.1" customHeight="1">
      <c r="A1791" s="80" t="s">
        <v>1564</v>
      </c>
      <c r="B1791" s="80" t="s">
        <v>26</v>
      </c>
      <c r="C1791" s="80" t="s">
        <v>27</v>
      </c>
      <c r="D1791" s="82" t="s">
        <v>28</v>
      </c>
      <c r="E1791" s="80" t="s">
        <v>120</v>
      </c>
      <c r="F1791" s="80" t="s">
        <v>121</v>
      </c>
      <c r="G1791" s="80" t="s">
        <v>3640</v>
      </c>
      <c r="H1791" s="80" t="s">
        <v>8157</v>
      </c>
      <c r="I1791" s="82" t="s">
        <v>8158</v>
      </c>
      <c r="J1791" s="80">
        <v>28</v>
      </c>
      <c r="K1791" s="80">
        <v>2</v>
      </c>
      <c r="L1791" s="80">
        <v>2019</v>
      </c>
      <c r="M1791" s="76">
        <f t="shared" si="27"/>
        <v>43524</v>
      </c>
      <c r="N1791" s="80" t="s">
        <v>3856</v>
      </c>
      <c r="O1791" s="80">
        <v>19</v>
      </c>
      <c r="P1791" s="82" t="s">
        <v>4506</v>
      </c>
      <c r="Q1791" s="82" t="s">
        <v>4456</v>
      </c>
      <c r="R1791" s="82" t="s">
        <v>4507</v>
      </c>
      <c r="S1791" s="82" t="s">
        <v>4508</v>
      </c>
      <c r="T1791" s="82" t="s">
        <v>4456</v>
      </c>
      <c r="U1791" s="82" t="s">
        <v>4457</v>
      </c>
      <c r="V1791" s="82" t="s">
        <v>4457</v>
      </c>
      <c r="W1791" s="82" t="s">
        <v>173</v>
      </c>
      <c r="X1791" s="82" t="s">
        <v>4516</v>
      </c>
      <c r="Y1791" s="82" t="s">
        <v>4456</v>
      </c>
      <c r="Z1791" s="80" t="str">
        <f>IF(OR(R:R="",S:S=""),"Missing",IF(OR(S:S="Both EC and Condoms",S:S="Condom",S:S="EC"),"Yes",IF(AND(R:R&lt;&gt;"0: No Method",R:R&lt;&gt;"6: EC",R:R&lt;&gt;"5: Condoms"),"Yes","No")))</f>
        <v>No</v>
      </c>
      <c r="AA17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1" s="80" t="str">
        <f>IF(W:W="Pregnant","Pregnant",IF(AND(Z:Z="No",AA:AA="Yes"),"Adopter",IF(Z:Z="Yes","Continuing User",IF(AND(Z:Z="No",AA:AA="No"),"Non-user","Missing"))))</f>
        <v>Adopter</v>
      </c>
      <c r="AC1791" s="80">
        <f>VLOOKUP(N1791,Registration!O:P,2,FALSE)</f>
        <v>19</v>
      </c>
    </row>
    <row r="1792" spans="1:29" s="80" customFormat="1" ht="23.1" customHeight="1">
      <c r="A1792" s="80" t="s">
        <v>1564</v>
      </c>
      <c r="B1792" s="80" t="s">
        <v>26</v>
      </c>
      <c r="C1792" s="80" t="s">
        <v>27</v>
      </c>
      <c r="D1792" s="82" t="s">
        <v>28</v>
      </c>
      <c r="E1792" s="80" t="s">
        <v>120</v>
      </c>
      <c r="F1792" s="80" t="s">
        <v>121</v>
      </c>
      <c r="G1792" s="80" t="s">
        <v>3640</v>
      </c>
      <c r="H1792" s="80" t="s">
        <v>8157</v>
      </c>
      <c r="I1792" s="82" t="s">
        <v>8158</v>
      </c>
      <c r="J1792" s="80">
        <v>28</v>
      </c>
      <c r="K1792" s="80">
        <v>2</v>
      </c>
      <c r="L1792" s="80">
        <v>2019</v>
      </c>
      <c r="M1792" s="76">
        <f t="shared" si="27"/>
        <v>43524</v>
      </c>
      <c r="N1792" s="80" t="s">
        <v>3746</v>
      </c>
      <c r="O1792" s="80">
        <v>19</v>
      </c>
      <c r="P1792" s="82" t="s">
        <v>4506</v>
      </c>
      <c r="Q1792" s="82" t="s">
        <v>4456</v>
      </c>
      <c r="R1792" s="82" t="s">
        <v>4507</v>
      </c>
      <c r="S1792" s="82" t="s">
        <v>4508</v>
      </c>
      <c r="T1792" s="82" t="s">
        <v>4456</v>
      </c>
      <c r="U1792" s="82" t="s">
        <v>4457</v>
      </c>
      <c r="V1792" s="82" t="s">
        <v>4457</v>
      </c>
      <c r="W1792" s="82" t="s">
        <v>173</v>
      </c>
      <c r="X1792" s="82" t="s">
        <v>4516</v>
      </c>
      <c r="Y1792" s="82" t="s">
        <v>4456</v>
      </c>
      <c r="Z1792" s="80" t="str">
        <f>IF(OR(R:R="",S:S=""),"Missing",IF(OR(S:S="Both EC and Condoms",S:S="Condom",S:S="EC"),"Yes",IF(AND(R:R&lt;&gt;"0: No Method",R:R&lt;&gt;"6: EC",R:R&lt;&gt;"5: Condoms"),"Yes","No")))</f>
        <v>No</v>
      </c>
      <c r="AA17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2" s="80" t="str">
        <f>IF(W:W="Pregnant","Pregnant",IF(AND(Z:Z="No",AA:AA="Yes"),"Adopter",IF(Z:Z="Yes","Continuing User",IF(AND(Z:Z="No",AA:AA="No"),"Non-user","Missing"))))</f>
        <v>Adopter</v>
      </c>
      <c r="AC1792" s="80">
        <f>VLOOKUP(N1792,Registration!O:P,2,FALSE)</f>
        <v>18</v>
      </c>
    </row>
    <row r="1793" spans="1:29" s="80" customFormat="1" ht="23.1" customHeight="1">
      <c r="A1793" s="80" t="s">
        <v>1564</v>
      </c>
      <c r="B1793" s="80" t="s">
        <v>26</v>
      </c>
      <c r="C1793" s="80" t="s">
        <v>27</v>
      </c>
      <c r="D1793" s="82" t="s">
        <v>28</v>
      </c>
      <c r="E1793" s="80" t="s">
        <v>120</v>
      </c>
      <c r="F1793" s="80" t="s">
        <v>121</v>
      </c>
      <c r="G1793" s="80" t="s">
        <v>3640</v>
      </c>
      <c r="H1793" s="80" t="s">
        <v>8157</v>
      </c>
      <c r="I1793" s="82" t="s">
        <v>8158</v>
      </c>
      <c r="J1793" s="80">
        <v>28</v>
      </c>
      <c r="K1793" s="80">
        <v>2</v>
      </c>
      <c r="L1793" s="80">
        <v>2019</v>
      </c>
      <c r="M1793" s="76">
        <f t="shared" si="27"/>
        <v>43524</v>
      </c>
      <c r="N1793" s="80" t="s">
        <v>3748</v>
      </c>
      <c r="O1793" s="80">
        <v>18</v>
      </c>
      <c r="P1793" s="82" t="s">
        <v>4506</v>
      </c>
      <c r="Q1793" s="82" t="s">
        <v>4456</v>
      </c>
      <c r="R1793" s="82" t="s">
        <v>4507</v>
      </c>
      <c r="S1793" s="82" t="s">
        <v>4508</v>
      </c>
      <c r="T1793" s="82" t="s">
        <v>4456</v>
      </c>
      <c r="U1793" s="82" t="s">
        <v>4457</v>
      </c>
      <c r="V1793" s="82" t="s">
        <v>4457</v>
      </c>
      <c r="W1793" s="82" t="s">
        <v>173</v>
      </c>
      <c r="X1793" s="82" t="s">
        <v>4516</v>
      </c>
      <c r="Y1793" s="82" t="s">
        <v>4456</v>
      </c>
      <c r="Z1793" s="80" t="str">
        <f>IF(OR(R:R="",S:S=""),"Missing",IF(OR(S:S="Both EC and Condoms",S:S="Condom",S:S="EC"),"Yes",IF(AND(R:R&lt;&gt;"0: No Method",R:R&lt;&gt;"6: EC",R:R&lt;&gt;"5: Condoms"),"Yes","No")))</f>
        <v>No</v>
      </c>
      <c r="AA17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3" s="80" t="str">
        <f>IF(W:W="Pregnant","Pregnant",IF(AND(Z:Z="No",AA:AA="Yes"),"Adopter",IF(Z:Z="Yes","Continuing User",IF(AND(Z:Z="No",AA:AA="No"),"Non-user","Missing"))))</f>
        <v>Adopter</v>
      </c>
      <c r="AC1793" s="80">
        <f>VLOOKUP(N1793,Registration!O:P,2,FALSE)</f>
        <v>18</v>
      </c>
    </row>
    <row r="1794" spans="1:29" s="80" customFormat="1" ht="23.1" customHeight="1">
      <c r="A1794" s="80" t="s">
        <v>1564</v>
      </c>
      <c r="B1794" s="80" t="s">
        <v>26</v>
      </c>
      <c r="C1794" s="80" t="s">
        <v>27</v>
      </c>
      <c r="D1794" s="82" t="s">
        <v>28</v>
      </c>
      <c r="E1794" s="80" t="s">
        <v>120</v>
      </c>
      <c r="F1794" s="80" t="s">
        <v>121</v>
      </c>
      <c r="G1794" s="80" t="s">
        <v>3640</v>
      </c>
      <c r="H1794" s="80" t="s">
        <v>8157</v>
      </c>
      <c r="I1794" s="82" t="s">
        <v>8158</v>
      </c>
      <c r="J1794" s="80">
        <v>28</v>
      </c>
      <c r="K1794" s="80">
        <v>2</v>
      </c>
      <c r="L1794" s="80">
        <v>2019</v>
      </c>
      <c r="M1794" s="76">
        <f t="shared" ref="M1794:M1857" si="28">DATE(L1794,K1794,J1794)</f>
        <v>43524</v>
      </c>
      <c r="N1794" s="80" t="s">
        <v>3858</v>
      </c>
      <c r="O1794" s="80">
        <v>19</v>
      </c>
      <c r="P1794" s="82" t="s">
        <v>4506</v>
      </c>
      <c r="Q1794" s="82" t="s">
        <v>4456</v>
      </c>
      <c r="R1794" s="82" t="s">
        <v>4507</v>
      </c>
      <c r="S1794" s="82" t="s">
        <v>4508</v>
      </c>
      <c r="T1794" s="82" t="s">
        <v>4456</v>
      </c>
      <c r="U1794" s="82" t="s">
        <v>4457</v>
      </c>
      <c r="V1794" s="82" t="s">
        <v>4457</v>
      </c>
      <c r="W1794" s="82" t="s">
        <v>173</v>
      </c>
      <c r="X1794" s="82" t="s">
        <v>4516</v>
      </c>
      <c r="Y1794" s="82" t="s">
        <v>4456</v>
      </c>
      <c r="Z1794" s="80" t="str">
        <f>IF(OR(R:R="",S:S=""),"Missing",IF(OR(S:S="Both EC and Condoms",S:S="Condom",S:S="EC"),"Yes",IF(AND(R:R&lt;&gt;"0: No Method",R:R&lt;&gt;"6: EC",R:R&lt;&gt;"5: Condoms"),"Yes","No")))</f>
        <v>No</v>
      </c>
      <c r="AA17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4" s="80" t="str">
        <f>IF(W:W="Pregnant","Pregnant",IF(AND(Z:Z="No",AA:AA="Yes"),"Adopter",IF(Z:Z="Yes","Continuing User",IF(AND(Z:Z="No",AA:AA="No"),"Non-user","Missing"))))</f>
        <v>Adopter</v>
      </c>
      <c r="AC1794" s="80">
        <f>VLOOKUP(N1794,Registration!O:P,2,FALSE)</f>
        <v>19</v>
      </c>
    </row>
    <row r="1795" spans="1:29" s="80" customFormat="1" ht="23.1" customHeight="1">
      <c r="A1795" s="80" t="s">
        <v>1564</v>
      </c>
      <c r="B1795" s="80" t="s">
        <v>26</v>
      </c>
      <c r="C1795" s="80" t="s">
        <v>27</v>
      </c>
      <c r="D1795" s="82" t="s">
        <v>28</v>
      </c>
      <c r="E1795" s="80" t="s">
        <v>120</v>
      </c>
      <c r="F1795" s="80" t="s">
        <v>121</v>
      </c>
      <c r="G1795" s="80" t="s">
        <v>3640</v>
      </c>
      <c r="H1795" s="80" t="s">
        <v>8157</v>
      </c>
      <c r="I1795" s="82" t="s">
        <v>8158</v>
      </c>
      <c r="J1795" s="80">
        <v>28</v>
      </c>
      <c r="K1795" s="80">
        <v>2</v>
      </c>
      <c r="L1795" s="80">
        <v>2019</v>
      </c>
      <c r="M1795" s="76">
        <f t="shared" si="28"/>
        <v>43524</v>
      </c>
      <c r="N1795" s="80" t="s">
        <v>3859</v>
      </c>
      <c r="O1795" s="80">
        <v>19</v>
      </c>
      <c r="P1795" s="82" t="s">
        <v>4506</v>
      </c>
      <c r="Q1795" s="82" t="s">
        <v>4456</v>
      </c>
      <c r="R1795" s="82" t="s">
        <v>4507</v>
      </c>
      <c r="S1795" s="82" t="s">
        <v>4508</v>
      </c>
      <c r="T1795" s="82" t="s">
        <v>4456</v>
      </c>
      <c r="U1795" s="82" t="s">
        <v>4457</v>
      </c>
      <c r="V1795" s="82" t="s">
        <v>4457</v>
      </c>
      <c r="W1795" s="82" t="s">
        <v>173</v>
      </c>
      <c r="X1795" s="82" t="s">
        <v>4521</v>
      </c>
      <c r="Y1795" s="82" t="s">
        <v>4456</v>
      </c>
      <c r="Z1795" s="80" t="str">
        <f>IF(OR(R:R="",S:S=""),"Missing",IF(OR(S:S="Both EC and Condoms",S:S="Condom",S:S="EC"),"Yes",IF(AND(R:R&lt;&gt;"0: No Method",R:R&lt;&gt;"6: EC",R:R&lt;&gt;"5: Condoms"),"Yes","No")))</f>
        <v>No</v>
      </c>
      <c r="AA17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5" s="80" t="str">
        <f>IF(W:W="Pregnant","Pregnant",IF(AND(Z:Z="No",AA:AA="Yes"),"Adopter",IF(Z:Z="Yes","Continuing User",IF(AND(Z:Z="No",AA:AA="No"),"Non-user","Missing"))))</f>
        <v>Adopter</v>
      </c>
      <c r="AC1795" s="80">
        <f>VLOOKUP(N1795,Registration!O:P,2,FALSE)</f>
        <v>19</v>
      </c>
    </row>
    <row r="1796" spans="1:29" s="80" customFormat="1" ht="23.1" customHeight="1">
      <c r="A1796" s="80" t="s">
        <v>1564</v>
      </c>
      <c r="B1796" s="80" t="s">
        <v>26</v>
      </c>
      <c r="C1796" s="80" t="s">
        <v>27</v>
      </c>
      <c r="D1796" s="82" t="s">
        <v>28</v>
      </c>
      <c r="E1796" s="80" t="s">
        <v>120</v>
      </c>
      <c r="F1796" s="80" t="s">
        <v>121</v>
      </c>
      <c r="G1796" s="80" t="s">
        <v>3640</v>
      </c>
      <c r="H1796" s="80" t="s">
        <v>8157</v>
      </c>
      <c r="I1796" s="82" t="s">
        <v>8158</v>
      </c>
      <c r="J1796" s="80">
        <v>28</v>
      </c>
      <c r="K1796" s="80">
        <v>2</v>
      </c>
      <c r="L1796" s="80">
        <v>2019</v>
      </c>
      <c r="M1796" s="76">
        <f t="shared" si="28"/>
        <v>43524</v>
      </c>
      <c r="N1796" s="80" t="s">
        <v>3750</v>
      </c>
      <c r="O1796" s="80">
        <v>19</v>
      </c>
      <c r="P1796" s="82" t="s">
        <v>4506</v>
      </c>
      <c r="Q1796" s="82" t="s">
        <v>4456</v>
      </c>
      <c r="R1796" s="82" t="s">
        <v>4507</v>
      </c>
      <c r="S1796" s="82" t="s">
        <v>4508</v>
      </c>
      <c r="T1796" s="82" t="s">
        <v>4456</v>
      </c>
      <c r="U1796" s="82" t="s">
        <v>4457</v>
      </c>
      <c r="V1796" s="82" t="s">
        <v>4457</v>
      </c>
      <c r="W1796" s="82" t="s">
        <v>173</v>
      </c>
      <c r="X1796" s="82" t="s">
        <v>4516</v>
      </c>
      <c r="Y1796" s="82" t="s">
        <v>4456</v>
      </c>
      <c r="Z1796" s="80" t="str">
        <f>IF(OR(R:R="",S:S=""),"Missing",IF(OR(S:S="Both EC and Condoms",S:S="Condom",S:S="EC"),"Yes",IF(AND(R:R&lt;&gt;"0: No Method",R:R&lt;&gt;"6: EC",R:R&lt;&gt;"5: Condoms"),"Yes","No")))</f>
        <v>No</v>
      </c>
      <c r="AA17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6" s="80" t="str">
        <f>IF(W:W="Pregnant","Pregnant",IF(AND(Z:Z="No",AA:AA="Yes"),"Adopter",IF(Z:Z="Yes","Continuing User",IF(AND(Z:Z="No",AA:AA="No"),"Non-user","Missing"))))</f>
        <v>Adopter</v>
      </c>
      <c r="AC1796" s="80">
        <f>VLOOKUP(N1796,Registration!O:P,2,FALSE)</f>
        <v>18</v>
      </c>
    </row>
    <row r="1797" spans="1:29" s="80" customFormat="1" ht="23.1" customHeight="1">
      <c r="A1797" s="80" t="s">
        <v>1564</v>
      </c>
      <c r="B1797" s="80" t="s">
        <v>26</v>
      </c>
      <c r="C1797" s="80" t="s">
        <v>27</v>
      </c>
      <c r="D1797" s="82" t="s">
        <v>28</v>
      </c>
      <c r="E1797" s="80" t="s">
        <v>120</v>
      </c>
      <c r="F1797" s="80" t="s">
        <v>121</v>
      </c>
      <c r="G1797" s="80" t="s">
        <v>3640</v>
      </c>
      <c r="H1797" s="80" t="s">
        <v>8157</v>
      </c>
      <c r="I1797" s="82" t="s">
        <v>8158</v>
      </c>
      <c r="J1797" s="80">
        <v>28</v>
      </c>
      <c r="K1797" s="80">
        <v>2</v>
      </c>
      <c r="L1797" s="80">
        <v>2019</v>
      </c>
      <c r="M1797" s="76">
        <f t="shared" si="28"/>
        <v>43524</v>
      </c>
      <c r="N1797" s="80" t="s">
        <v>3752</v>
      </c>
      <c r="O1797" s="80">
        <v>19</v>
      </c>
      <c r="P1797" s="82" t="s">
        <v>4506</v>
      </c>
      <c r="Q1797" s="82" t="s">
        <v>4456</v>
      </c>
      <c r="R1797" s="82" t="s">
        <v>4507</v>
      </c>
      <c r="S1797" s="82" t="s">
        <v>4508</v>
      </c>
      <c r="T1797" s="82" t="s">
        <v>4456</v>
      </c>
      <c r="U1797" s="82" t="s">
        <v>4457</v>
      </c>
      <c r="V1797" s="82" t="s">
        <v>4457</v>
      </c>
      <c r="W1797" s="82" t="s">
        <v>173</v>
      </c>
      <c r="X1797" s="82" t="s">
        <v>4521</v>
      </c>
      <c r="Y1797" s="82" t="s">
        <v>4456</v>
      </c>
      <c r="Z1797" s="80" t="str">
        <f>IF(OR(R:R="",S:S=""),"Missing",IF(OR(S:S="Both EC and Condoms",S:S="Condom",S:S="EC"),"Yes",IF(AND(R:R&lt;&gt;"0: No Method",R:R&lt;&gt;"6: EC",R:R&lt;&gt;"5: Condoms"),"Yes","No")))</f>
        <v>No</v>
      </c>
      <c r="AA17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7" s="80" t="str">
        <f>IF(W:W="Pregnant","Pregnant",IF(AND(Z:Z="No",AA:AA="Yes"),"Adopter",IF(Z:Z="Yes","Continuing User",IF(AND(Z:Z="No",AA:AA="No"),"Non-user","Missing"))))</f>
        <v>Adopter</v>
      </c>
      <c r="AC1797" s="80">
        <f>VLOOKUP(N1797,Registration!O:P,2,FALSE)</f>
        <v>19</v>
      </c>
    </row>
    <row r="1798" spans="1:29" s="80" customFormat="1" ht="23.1" customHeight="1">
      <c r="A1798" s="80" t="s">
        <v>1564</v>
      </c>
      <c r="B1798" s="80" t="s">
        <v>26</v>
      </c>
      <c r="C1798" s="80" t="s">
        <v>27</v>
      </c>
      <c r="D1798" s="82" t="s">
        <v>28</v>
      </c>
      <c r="E1798" s="80" t="s">
        <v>120</v>
      </c>
      <c r="F1798" s="80" t="s">
        <v>121</v>
      </c>
      <c r="G1798" s="80" t="s">
        <v>3640</v>
      </c>
      <c r="H1798" s="80" t="s">
        <v>8157</v>
      </c>
      <c r="I1798" s="82" t="s">
        <v>8158</v>
      </c>
      <c r="J1798" s="80">
        <v>28</v>
      </c>
      <c r="K1798" s="80">
        <v>2</v>
      </c>
      <c r="L1798" s="80">
        <v>2019</v>
      </c>
      <c r="M1798" s="76">
        <f t="shared" si="28"/>
        <v>43524</v>
      </c>
      <c r="N1798" s="80" t="s">
        <v>3754</v>
      </c>
      <c r="O1798" s="80">
        <v>19</v>
      </c>
      <c r="P1798" s="82" t="s">
        <v>4506</v>
      </c>
      <c r="Q1798" s="82" t="s">
        <v>4456</v>
      </c>
      <c r="R1798" s="82" t="s">
        <v>4507</v>
      </c>
      <c r="S1798" s="82" t="s">
        <v>4508</v>
      </c>
      <c r="T1798" s="82" t="s">
        <v>4456</v>
      </c>
      <c r="U1798" s="82" t="s">
        <v>4457</v>
      </c>
      <c r="V1798" s="82" t="s">
        <v>4457</v>
      </c>
      <c r="W1798" s="82" t="s">
        <v>173</v>
      </c>
      <c r="X1798" s="82" t="s">
        <v>4521</v>
      </c>
      <c r="Y1798" s="82" t="s">
        <v>4456</v>
      </c>
      <c r="Z1798" s="80" t="str">
        <f>IF(OR(R:R="",S:S=""),"Missing",IF(OR(S:S="Both EC and Condoms",S:S="Condom",S:S="EC"),"Yes",IF(AND(R:R&lt;&gt;"0: No Method",R:R&lt;&gt;"6: EC",R:R&lt;&gt;"5: Condoms"),"Yes","No")))</f>
        <v>No</v>
      </c>
      <c r="AA17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8" s="80" t="str">
        <f>IF(W:W="Pregnant","Pregnant",IF(AND(Z:Z="No",AA:AA="Yes"),"Adopter",IF(Z:Z="Yes","Continuing User",IF(AND(Z:Z="No",AA:AA="No"),"Non-user","Missing"))))</f>
        <v>Adopter</v>
      </c>
      <c r="AC1798" s="80">
        <f>VLOOKUP(N1798,Registration!O:P,2,FALSE)</f>
        <v>19</v>
      </c>
    </row>
    <row r="1799" spans="1:29" s="80" customFormat="1" ht="23.1" customHeight="1">
      <c r="A1799" s="80" t="s">
        <v>1564</v>
      </c>
      <c r="B1799" s="80" t="s">
        <v>26</v>
      </c>
      <c r="C1799" s="80" t="s">
        <v>27</v>
      </c>
      <c r="D1799" s="82" t="s">
        <v>28</v>
      </c>
      <c r="E1799" s="80" t="s">
        <v>120</v>
      </c>
      <c r="F1799" s="80" t="s">
        <v>121</v>
      </c>
      <c r="G1799" s="80" t="s">
        <v>3640</v>
      </c>
      <c r="H1799" s="80" t="s">
        <v>8157</v>
      </c>
      <c r="I1799" s="82" t="s">
        <v>8158</v>
      </c>
      <c r="J1799" s="80">
        <v>28</v>
      </c>
      <c r="K1799" s="80">
        <v>2</v>
      </c>
      <c r="L1799" s="80">
        <v>2019</v>
      </c>
      <c r="M1799" s="76">
        <f t="shared" si="28"/>
        <v>43524</v>
      </c>
      <c r="N1799" s="80" t="s">
        <v>3756</v>
      </c>
      <c r="O1799" s="80">
        <v>19</v>
      </c>
      <c r="P1799" s="82" t="s">
        <v>4506</v>
      </c>
      <c r="Q1799" s="82" t="s">
        <v>4456</v>
      </c>
      <c r="R1799" s="82" t="s">
        <v>4507</v>
      </c>
      <c r="S1799" s="82" t="s">
        <v>4508</v>
      </c>
      <c r="T1799" s="82" t="s">
        <v>4456</v>
      </c>
      <c r="U1799" s="82" t="s">
        <v>4457</v>
      </c>
      <c r="V1799" s="82" t="s">
        <v>4457</v>
      </c>
      <c r="W1799" s="82" t="s">
        <v>173</v>
      </c>
      <c r="X1799" s="82" t="s">
        <v>4521</v>
      </c>
      <c r="Y1799" s="82" t="s">
        <v>4456</v>
      </c>
      <c r="Z1799" s="80" t="str">
        <f>IF(OR(R:R="",S:S=""),"Missing",IF(OR(S:S="Both EC and Condoms",S:S="Condom",S:S="EC"),"Yes",IF(AND(R:R&lt;&gt;"0: No Method",R:R&lt;&gt;"6: EC",R:R&lt;&gt;"5: Condoms"),"Yes","No")))</f>
        <v>No</v>
      </c>
      <c r="AA17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9" s="80" t="str">
        <f>IF(W:W="Pregnant","Pregnant",IF(AND(Z:Z="No",AA:AA="Yes"),"Adopter",IF(Z:Z="Yes","Continuing User",IF(AND(Z:Z="No",AA:AA="No"),"Non-user","Missing"))))</f>
        <v>Adopter</v>
      </c>
      <c r="AC1799" s="80">
        <f>VLOOKUP(N1799,Registration!O:P,2,FALSE)</f>
        <v>19</v>
      </c>
    </row>
    <row r="1800" spans="1:29" s="80" customFormat="1" ht="23.1" customHeight="1">
      <c r="A1800" s="80" t="s">
        <v>1564</v>
      </c>
      <c r="B1800" s="80" t="s">
        <v>26</v>
      </c>
      <c r="C1800" s="80" t="s">
        <v>27</v>
      </c>
      <c r="D1800" s="82" t="s">
        <v>28</v>
      </c>
      <c r="E1800" s="80" t="s">
        <v>120</v>
      </c>
      <c r="F1800" s="80" t="s">
        <v>121</v>
      </c>
      <c r="G1800" s="80" t="s">
        <v>3640</v>
      </c>
      <c r="H1800" s="80" t="s">
        <v>8157</v>
      </c>
      <c r="I1800" s="82" t="s">
        <v>8158</v>
      </c>
      <c r="J1800" s="80">
        <v>28</v>
      </c>
      <c r="K1800" s="80">
        <v>2</v>
      </c>
      <c r="L1800" s="80">
        <v>2019</v>
      </c>
      <c r="M1800" s="76">
        <f t="shared" si="28"/>
        <v>43524</v>
      </c>
      <c r="N1800" s="80" t="s">
        <v>3663</v>
      </c>
      <c r="O1800" s="80">
        <v>19</v>
      </c>
      <c r="P1800" s="82" t="s">
        <v>4506</v>
      </c>
      <c r="Q1800" s="82" t="s">
        <v>4456</v>
      </c>
      <c r="R1800" s="82" t="s">
        <v>4507</v>
      </c>
      <c r="S1800" s="82" t="s">
        <v>4508</v>
      </c>
      <c r="T1800" s="82" t="s">
        <v>4456</v>
      </c>
      <c r="U1800" s="82" t="s">
        <v>4457</v>
      </c>
      <c r="V1800" s="82" t="s">
        <v>4457</v>
      </c>
      <c r="W1800" s="82" t="s">
        <v>173</v>
      </c>
      <c r="X1800" s="82" t="s">
        <v>4521</v>
      </c>
      <c r="Y1800" s="82" t="s">
        <v>4456</v>
      </c>
      <c r="Z1800" s="80" t="str">
        <f>IF(OR(R:R="",S:S=""),"Missing",IF(OR(S:S="Both EC and Condoms",S:S="Condom",S:S="EC"),"Yes",IF(AND(R:R&lt;&gt;"0: No Method",R:R&lt;&gt;"6: EC",R:R&lt;&gt;"5: Condoms"),"Yes","No")))</f>
        <v>No</v>
      </c>
      <c r="AA18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00" s="80" t="str">
        <f>IF(W:W="Pregnant","Pregnant",IF(AND(Z:Z="No",AA:AA="Yes"),"Adopter",IF(Z:Z="Yes","Continuing User",IF(AND(Z:Z="No",AA:AA="No"),"Non-user","Missing"))))</f>
        <v>Adopter</v>
      </c>
      <c r="AC1800" s="80">
        <f>VLOOKUP(N1800,Registration!O:P,2,FALSE)</f>
        <v>19</v>
      </c>
    </row>
    <row r="1801" spans="1:29" s="80" customFormat="1" ht="23.1" customHeight="1">
      <c r="A1801" s="80" t="s">
        <v>1564</v>
      </c>
      <c r="B1801" s="80" t="s">
        <v>26</v>
      </c>
      <c r="C1801" s="80" t="s">
        <v>27</v>
      </c>
      <c r="D1801" s="82" t="s">
        <v>28</v>
      </c>
      <c r="E1801" s="80" t="s">
        <v>120</v>
      </c>
      <c r="F1801" s="80" t="s">
        <v>121</v>
      </c>
      <c r="G1801" s="80" t="s">
        <v>3640</v>
      </c>
      <c r="H1801" s="80" t="s">
        <v>8157</v>
      </c>
      <c r="I1801" s="82" t="s">
        <v>8158</v>
      </c>
      <c r="J1801" s="80">
        <v>28</v>
      </c>
      <c r="K1801" s="80">
        <v>2</v>
      </c>
      <c r="L1801" s="80">
        <v>2019</v>
      </c>
      <c r="M1801" s="76">
        <f t="shared" si="28"/>
        <v>43524</v>
      </c>
      <c r="N1801" s="80" t="s">
        <v>3704</v>
      </c>
      <c r="O1801" s="80">
        <v>19</v>
      </c>
      <c r="P1801" s="82" t="s">
        <v>4506</v>
      </c>
      <c r="Q1801" s="82" t="s">
        <v>4456</v>
      </c>
      <c r="R1801" s="82" t="s">
        <v>4507</v>
      </c>
      <c r="S1801" s="82" t="s">
        <v>4508</v>
      </c>
      <c r="T1801" s="82" t="s">
        <v>4456</v>
      </c>
      <c r="U1801" s="82" t="s">
        <v>4457</v>
      </c>
      <c r="V1801" s="82" t="s">
        <v>4457</v>
      </c>
      <c r="W1801" s="82" t="s">
        <v>173</v>
      </c>
      <c r="X1801" s="82" t="s">
        <v>4521</v>
      </c>
      <c r="Y1801" s="82" t="s">
        <v>4456</v>
      </c>
      <c r="Z1801" s="80" t="str">
        <f>IF(OR(R:R="",S:S=""),"Missing",IF(OR(S:S="Both EC and Condoms",S:S="Condom",S:S="EC"),"Yes",IF(AND(R:R&lt;&gt;"0: No Method",R:R&lt;&gt;"6: EC",R:R&lt;&gt;"5: Condoms"),"Yes","No")))</f>
        <v>No</v>
      </c>
      <c r="AA18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01" s="80" t="str">
        <f>IF(W:W="Pregnant","Pregnant",IF(AND(Z:Z="No",AA:AA="Yes"),"Adopter",IF(Z:Z="Yes","Continuing User",IF(AND(Z:Z="No",AA:AA="No"),"Non-user","Missing"))))</f>
        <v>Adopter</v>
      </c>
      <c r="AC1801" s="80">
        <f>VLOOKUP(N1801,Registration!O:P,2,FALSE)</f>
        <v>19</v>
      </c>
    </row>
    <row r="1802" spans="1:29" s="80" customFormat="1" ht="23.1" customHeight="1">
      <c r="A1802" s="80" t="s">
        <v>1564</v>
      </c>
      <c r="B1802" s="80" t="s">
        <v>26</v>
      </c>
      <c r="C1802" s="80" t="s">
        <v>27</v>
      </c>
      <c r="D1802" s="82" t="s">
        <v>28</v>
      </c>
      <c r="E1802" s="80" t="s">
        <v>120</v>
      </c>
      <c r="F1802" s="80" t="s">
        <v>121</v>
      </c>
      <c r="G1802" s="80" t="s">
        <v>3640</v>
      </c>
      <c r="H1802" s="80" t="s">
        <v>8157</v>
      </c>
      <c r="I1802" s="82" t="s">
        <v>8158</v>
      </c>
      <c r="J1802" s="80">
        <v>28</v>
      </c>
      <c r="K1802" s="80">
        <v>2</v>
      </c>
      <c r="L1802" s="80">
        <v>2019</v>
      </c>
      <c r="M1802" s="76">
        <f t="shared" si="28"/>
        <v>43524</v>
      </c>
      <c r="N1802" s="80" t="s">
        <v>3758</v>
      </c>
      <c r="O1802" s="80">
        <v>19</v>
      </c>
      <c r="P1802" s="82" t="s">
        <v>4506</v>
      </c>
      <c r="Q1802" s="82" t="s">
        <v>4456</v>
      </c>
      <c r="R1802" s="82" t="s">
        <v>4507</v>
      </c>
      <c r="S1802" s="82" t="s">
        <v>4508</v>
      </c>
      <c r="T1802" s="82" t="s">
        <v>4456</v>
      </c>
      <c r="U1802" s="82" t="s">
        <v>4457</v>
      </c>
      <c r="V1802" s="82" t="s">
        <v>4457</v>
      </c>
      <c r="W1802" s="82" t="s">
        <v>173</v>
      </c>
      <c r="X1802" s="82" t="s">
        <v>4521</v>
      </c>
      <c r="Y1802" s="82" t="s">
        <v>4456</v>
      </c>
      <c r="Z1802" s="80" t="str">
        <f>IF(OR(R:R="",S:S=""),"Missing",IF(OR(S:S="Both EC and Condoms",S:S="Condom",S:S="EC"),"Yes",IF(AND(R:R&lt;&gt;"0: No Method",R:R&lt;&gt;"6: EC",R:R&lt;&gt;"5: Condoms"),"Yes","No")))</f>
        <v>No</v>
      </c>
      <c r="AA18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02" s="80" t="str">
        <f>IF(W:W="Pregnant","Pregnant",IF(AND(Z:Z="No",AA:AA="Yes"),"Adopter",IF(Z:Z="Yes","Continuing User",IF(AND(Z:Z="No",AA:AA="No"),"Non-user","Missing"))))</f>
        <v>Adopter</v>
      </c>
      <c r="AC1802" s="80">
        <f>VLOOKUP(N1802,Registration!O:P,2,FALSE)</f>
        <v>18</v>
      </c>
    </row>
    <row r="1803" spans="1:29" s="80" customFormat="1" ht="23.1" customHeight="1">
      <c r="A1803" s="80" t="s">
        <v>1564</v>
      </c>
      <c r="B1803" s="80" t="s">
        <v>26</v>
      </c>
      <c r="C1803" s="80" t="s">
        <v>27</v>
      </c>
      <c r="D1803" s="82" t="s">
        <v>28</v>
      </c>
      <c r="E1803" s="80" t="s">
        <v>120</v>
      </c>
      <c r="F1803" s="80" t="s">
        <v>121</v>
      </c>
      <c r="G1803" s="80" t="s">
        <v>3640</v>
      </c>
      <c r="H1803" s="80" t="s">
        <v>8157</v>
      </c>
      <c r="I1803" s="82" t="s">
        <v>8158</v>
      </c>
      <c r="J1803" s="80">
        <v>28</v>
      </c>
      <c r="K1803" s="80">
        <v>2</v>
      </c>
      <c r="L1803" s="80">
        <v>2019</v>
      </c>
      <c r="M1803" s="76">
        <f t="shared" si="28"/>
        <v>43524</v>
      </c>
      <c r="N1803" s="80" t="s">
        <v>3760</v>
      </c>
      <c r="O1803" s="80">
        <v>19</v>
      </c>
      <c r="P1803" s="82" t="s">
        <v>4506</v>
      </c>
      <c r="Q1803" s="82" t="s">
        <v>4456</v>
      </c>
      <c r="R1803" s="82" t="s">
        <v>4507</v>
      </c>
      <c r="S1803" s="82" t="s">
        <v>4508</v>
      </c>
      <c r="T1803" s="82" t="s">
        <v>4456</v>
      </c>
      <c r="U1803" s="82" t="s">
        <v>4457</v>
      </c>
      <c r="V1803" s="82" t="s">
        <v>4457</v>
      </c>
      <c r="W1803" s="82" t="s">
        <v>173</v>
      </c>
      <c r="X1803" s="82" t="s">
        <v>4521</v>
      </c>
      <c r="Y1803" s="82" t="s">
        <v>4456</v>
      </c>
      <c r="Z1803" s="80" t="str">
        <f>IF(OR(R:R="",S:S=""),"Missing",IF(OR(S:S="Both EC and Condoms",S:S="Condom",S:S="EC"),"Yes",IF(AND(R:R&lt;&gt;"0: No Method",R:R&lt;&gt;"6: EC",R:R&lt;&gt;"5: Condoms"),"Yes","No")))</f>
        <v>No</v>
      </c>
      <c r="AA18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03" s="80" t="str">
        <f>IF(W:W="Pregnant","Pregnant",IF(AND(Z:Z="No",AA:AA="Yes"),"Adopter",IF(Z:Z="Yes","Continuing User",IF(AND(Z:Z="No",AA:AA="No"),"Non-user","Missing"))))</f>
        <v>Adopter</v>
      </c>
      <c r="AC1803" s="80">
        <f>VLOOKUP(N1803,Registration!O:P,2,FALSE)</f>
        <v>19</v>
      </c>
    </row>
    <row r="1804" spans="1:29" s="80" customFormat="1" ht="23.1" customHeight="1">
      <c r="A1804" s="80" t="s">
        <v>1564</v>
      </c>
      <c r="B1804" s="80" t="s">
        <v>26</v>
      </c>
      <c r="C1804" s="80" t="s">
        <v>27</v>
      </c>
      <c r="D1804" s="82" t="s">
        <v>28</v>
      </c>
      <c r="E1804" s="80" t="s">
        <v>120</v>
      </c>
      <c r="F1804" s="80" t="s">
        <v>121</v>
      </c>
      <c r="G1804" s="80" t="s">
        <v>3640</v>
      </c>
      <c r="H1804" s="80" t="s">
        <v>8157</v>
      </c>
      <c r="I1804" s="82" t="s">
        <v>8158</v>
      </c>
      <c r="J1804" s="80">
        <v>28</v>
      </c>
      <c r="K1804" s="80">
        <v>2</v>
      </c>
      <c r="L1804" s="80">
        <v>2019</v>
      </c>
      <c r="M1804" s="76">
        <f t="shared" si="28"/>
        <v>43524</v>
      </c>
      <c r="N1804" s="80" t="s">
        <v>3694</v>
      </c>
      <c r="O1804" s="80">
        <v>18</v>
      </c>
      <c r="P1804" s="82" t="s">
        <v>4506</v>
      </c>
      <c r="Q1804" s="82" t="s">
        <v>4456</v>
      </c>
      <c r="R1804" s="82" t="s">
        <v>4507</v>
      </c>
      <c r="S1804" s="82" t="s">
        <v>4508</v>
      </c>
      <c r="T1804" s="82" t="s">
        <v>4456</v>
      </c>
      <c r="U1804" s="82" t="s">
        <v>4457</v>
      </c>
      <c r="V1804" s="82" t="s">
        <v>4457</v>
      </c>
      <c r="W1804" s="82" t="s">
        <v>173</v>
      </c>
      <c r="X1804" s="82" t="s">
        <v>4521</v>
      </c>
      <c r="Y1804" s="82" t="s">
        <v>4456</v>
      </c>
      <c r="Z1804" s="80" t="str">
        <f>IF(OR(R:R="",S:S=""),"Missing",IF(OR(S:S="Both EC and Condoms",S:S="Condom",S:S="EC"),"Yes",IF(AND(R:R&lt;&gt;"0: No Method",R:R&lt;&gt;"6: EC",R:R&lt;&gt;"5: Condoms"),"Yes","No")))</f>
        <v>No</v>
      </c>
      <c r="AA18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04" s="80" t="str">
        <f>IF(W:W="Pregnant","Pregnant",IF(AND(Z:Z="No",AA:AA="Yes"),"Adopter",IF(Z:Z="Yes","Continuing User",IF(AND(Z:Z="No",AA:AA="No"),"Non-user","Missing"))))</f>
        <v>Adopter</v>
      </c>
      <c r="AC1804" s="80">
        <f>VLOOKUP(N1804,Registration!O:P,2,FALSE)</f>
        <v>19</v>
      </c>
    </row>
    <row r="1805" spans="1:29" s="80" customFormat="1" ht="23.1" customHeight="1">
      <c r="A1805" s="80" t="s">
        <v>1564</v>
      </c>
      <c r="B1805" s="80" t="s">
        <v>26</v>
      </c>
      <c r="C1805" s="80" t="s">
        <v>27</v>
      </c>
      <c r="D1805" s="82" t="s">
        <v>28</v>
      </c>
      <c r="E1805" s="80" t="s">
        <v>120</v>
      </c>
      <c r="F1805" s="80" t="s">
        <v>121</v>
      </c>
      <c r="G1805" s="80" t="s">
        <v>3640</v>
      </c>
      <c r="H1805" s="80" t="s">
        <v>8157</v>
      </c>
      <c r="I1805" s="82" t="s">
        <v>8158</v>
      </c>
      <c r="J1805" s="80">
        <v>28</v>
      </c>
      <c r="K1805" s="80">
        <v>2</v>
      </c>
      <c r="L1805" s="80">
        <v>2019</v>
      </c>
      <c r="M1805" s="76">
        <f t="shared" si="28"/>
        <v>43524</v>
      </c>
      <c r="N1805" s="80" t="s">
        <v>3762</v>
      </c>
      <c r="O1805" s="80">
        <v>17</v>
      </c>
      <c r="P1805" s="82" t="s">
        <v>4506</v>
      </c>
      <c r="Q1805" s="82" t="s">
        <v>4456</v>
      </c>
      <c r="R1805" s="82" t="s">
        <v>4507</v>
      </c>
      <c r="S1805" s="82" t="s">
        <v>4508</v>
      </c>
      <c r="T1805" s="82" t="s">
        <v>4456</v>
      </c>
      <c r="U1805" s="82" t="s">
        <v>4457</v>
      </c>
      <c r="V1805" s="82" t="s">
        <v>4457</v>
      </c>
      <c r="W1805" s="82" t="s">
        <v>173</v>
      </c>
      <c r="X1805" s="82" t="s">
        <v>4521</v>
      </c>
      <c r="Y1805" s="82" t="s">
        <v>4456</v>
      </c>
      <c r="Z1805" s="80" t="str">
        <f>IF(OR(R:R="",S:S=""),"Missing",IF(OR(S:S="Both EC and Condoms",S:S="Condom",S:S="EC"),"Yes",IF(AND(R:R&lt;&gt;"0: No Method",R:R&lt;&gt;"6: EC",R:R&lt;&gt;"5: Condoms"),"Yes","No")))</f>
        <v>No</v>
      </c>
      <c r="AA18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05" s="80" t="str">
        <f>IF(W:W="Pregnant","Pregnant",IF(AND(Z:Z="No",AA:AA="Yes"),"Adopter",IF(Z:Z="Yes","Continuing User",IF(AND(Z:Z="No",AA:AA="No"),"Non-user","Missing"))))</f>
        <v>Adopter</v>
      </c>
      <c r="AC1805" s="80">
        <f>VLOOKUP(N1805,Registration!O:P,2,FALSE)</f>
        <v>17</v>
      </c>
    </row>
    <row r="1806" spans="1:29" s="80" customFormat="1" ht="23.1" customHeight="1">
      <c r="A1806" s="80" t="s">
        <v>1564</v>
      </c>
      <c r="B1806" s="80" t="s">
        <v>26</v>
      </c>
      <c r="C1806" s="80" t="s">
        <v>27</v>
      </c>
      <c r="D1806" s="82" t="s">
        <v>28</v>
      </c>
      <c r="E1806" s="80" t="s">
        <v>120</v>
      </c>
      <c r="F1806" s="80" t="s">
        <v>121</v>
      </c>
      <c r="G1806" s="80" t="s">
        <v>3640</v>
      </c>
      <c r="H1806" s="80" t="s">
        <v>8157</v>
      </c>
      <c r="I1806" s="82" t="s">
        <v>8158</v>
      </c>
      <c r="J1806" s="80">
        <v>28</v>
      </c>
      <c r="K1806" s="80">
        <v>2</v>
      </c>
      <c r="L1806" s="80">
        <v>2019</v>
      </c>
      <c r="M1806" s="76">
        <f t="shared" si="28"/>
        <v>43524</v>
      </c>
      <c r="N1806" s="80" t="s">
        <v>3764</v>
      </c>
      <c r="O1806" s="80">
        <v>18</v>
      </c>
      <c r="P1806" s="82" t="s">
        <v>4506</v>
      </c>
      <c r="Q1806" s="82" t="s">
        <v>4456</v>
      </c>
      <c r="R1806" s="82" t="s">
        <v>4507</v>
      </c>
      <c r="S1806" s="82" t="s">
        <v>4508</v>
      </c>
      <c r="T1806" s="82" t="s">
        <v>4456</v>
      </c>
      <c r="U1806" s="82" t="s">
        <v>4457</v>
      </c>
      <c r="V1806" s="82" t="s">
        <v>4457</v>
      </c>
      <c r="W1806" s="82" t="s">
        <v>173</v>
      </c>
      <c r="X1806" s="82" t="s">
        <v>4521</v>
      </c>
      <c r="Y1806" s="82" t="s">
        <v>4456</v>
      </c>
      <c r="Z1806" s="80" t="str">
        <f>IF(OR(R:R="",S:S=""),"Missing",IF(OR(S:S="Both EC and Condoms",S:S="Condom",S:S="EC"),"Yes",IF(AND(R:R&lt;&gt;"0: No Method",R:R&lt;&gt;"6: EC",R:R&lt;&gt;"5: Condoms"),"Yes","No")))</f>
        <v>No</v>
      </c>
      <c r="AA18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06" s="80" t="str">
        <f>IF(W:W="Pregnant","Pregnant",IF(AND(Z:Z="No",AA:AA="Yes"),"Adopter",IF(Z:Z="Yes","Continuing User",IF(AND(Z:Z="No",AA:AA="No"),"Non-user","Missing"))))</f>
        <v>Adopter</v>
      </c>
      <c r="AC1806" s="80">
        <f>VLOOKUP(N1806,Registration!O:P,2,FALSE)</f>
        <v>18</v>
      </c>
    </row>
    <row r="1807" spans="1:29" s="80" customFormat="1" ht="23.1" customHeight="1">
      <c r="A1807" s="80" t="s">
        <v>1564</v>
      </c>
      <c r="B1807" s="80" t="s">
        <v>26</v>
      </c>
      <c r="C1807" s="80" t="s">
        <v>27</v>
      </c>
      <c r="D1807" s="82" t="s">
        <v>28</v>
      </c>
      <c r="E1807" s="80" t="s">
        <v>120</v>
      </c>
      <c r="F1807" s="80" t="s">
        <v>121</v>
      </c>
      <c r="G1807" s="80" t="s">
        <v>3640</v>
      </c>
      <c r="H1807" s="80" t="s">
        <v>8157</v>
      </c>
      <c r="I1807" s="82" t="s">
        <v>8158</v>
      </c>
      <c r="J1807" s="80">
        <v>28</v>
      </c>
      <c r="K1807" s="80">
        <v>2</v>
      </c>
      <c r="L1807" s="80">
        <v>2019</v>
      </c>
      <c r="M1807" s="76">
        <f t="shared" si="28"/>
        <v>43524</v>
      </c>
      <c r="N1807" s="80" t="s">
        <v>3801</v>
      </c>
      <c r="O1807" s="80">
        <v>18</v>
      </c>
      <c r="P1807" s="82" t="s">
        <v>4506</v>
      </c>
      <c r="Q1807" s="82" t="s">
        <v>4456</v>
      </c>
      <c r="R1807" s="82" t="s">
        <v>4507</v>
      </c>
      <c r="S1807" s="82" t="s">
        <v>4508</v>
      </c>
      <c r="T1807" s="82" t="s">
        <v>4456</v>
      </c>
      <c r="U1807" s="82" t="s">
        <v>4457</v>
      </c>
      <c r="V1807" s="82" t="s">
        <v>4457</v>
      </c>
      <c r="W1807" s="82" t="s">
        <v>173</v>
      </c>
      <c r="X1807" s="82" t="s">
        <v>4516</v>
      </c>
      <c r="Y1807" s="82" t="s">
        <v>4456</v>
      </c>
      <c r="Z1807" s="80" t="str">
        <f>IF(OR(R:R="",S:S=""),"Missing",IF(OR(S:S="Both EC and Condoms",S:S="Condom",S:S="EC"),"Yes",IF(AND(R:R&lt;&gt;"0: No Method",R:R&lt;&gt;"6: EC",R:R&lt;&gt;"5: Condoms"),"Yes","No")))</f>
        <v>No</v>
      </c>
      <c r="AA18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07" s="80" t="str">
        <f>IF(W:W="Pregnant","Pregnant",IF(AND(Z:Z="No",AA:AA="Yes"),"Adopter",IF(Z:Z="Yes","Continuing User",IF(AND(Z:Z="No",AA:AA="No"),"Non-user","Missing"))))</f>
        <v>Adopter</v>
      </c>
      <c r="AC1807" s="80">
        <f>VLOOKUP(N1807,Registration!O:P,2,FALSE)</f>
        <v>19</v>
      </c>
    </row>
    <row r="1808" spans="1:29" s="80" customFormat="1" ht="23.1" customHeight="1">
      <c r="A1808" s="80" t="s">
        <v>1564</v>
      </c>
      <c r="B1808" s="80" t="s">
        <v>26</v>
      </c>
      <c r="C1808" s="80" t="s">
        <v>27</v>
      </c>
      <c r="D1808" s="82" t="s">
        <v>28</v>
      </c>
      <c r="E1808" s="80" t="s">
        <v>120</v>
      </c>
      <c r="F1808" s="80" t="s">
        <v>121</v>
      </c>
      <c r="G1808" s="80" t="s">
        <v>3640</v>
      </c>
      <c r="H1808" s="80" t="s">
        <v>8157</v>
      </c>
      <c r="I1808" s="82" t="s">
        <v>8158</v>
      </c>
      <c r="J1808" s="80">
        <v>28</v>
      </c>
      <c r="K1808" s="80">
        <v>2</v>
      </c>
      <c r="L1808" s="80">
        <v>2019</v>
      </c>
      <c r="M1808" s="76">
        <f t="shared" si="28"/>
        <v>43524</v>
      </c>
      <c r="N1808" s="80" t="s">
        <v>3766</v>
      </c>
      <c r="O1808" s="80">
        <v>18</v>
      </c>
      <c r="P1808" s="82" t="s">
        <v>4506</v>
      </c>
      <c r="Q1808" s="82" t="s">
        <v>4456</v>
      </c>
      <c r="R1808" s="82" t="s">
        <v>4507</v>
      </c>
      <c r="S1808" s="82" t="s">
        <v>4508</v>
      </c>
      <c r="T1808" s="82" t="s">
        <v>4456</v>
      </c>
      <c r="U1808" s="82" t="s">
        <v>4457</v>
      </c>
      <c r="V1808" s="82" t="s">
        <v>4457</v>
      </c>
      <c r="W1808" s="82" t="s">
        <v>173</v>
      </c>
      <c r="X1808" s="82" t="s">
        <v>4521</v>
      </c>
      <c r="Y1808" s="82" t="s">
        <v>4456</v>
      </c>
      <c r="Z1808" s="80" t="str">
        <f>IF(OR(R:R="",S:S=""),"Missing",IF(OR(S:S="Both EC and Condoms",S:S="Condom",S:S="EC"),"Yes",IF(AND(R:R&lt;&gt;"0: No Method",R:R&lt;&gt;"6: EC",R:R&lt;&gt;"5: Condoms"),"Yes","No")))</f>
        <v>No</v>
      </c>
      <c r="AA18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08" s="80" t="str">
        <f>IF(W:W="Pregnant","Pregnant",IF(AND(Z:Z="No",AA:AA="Yes"),"Adopter",IF(Z:Z="Yes","Continuing User",IF(AND(Z:Z="No",AA:AA="No"),"Non-user","Missing"))))</f>
        <v>Adopter</v>
      </c>
      <c r="AC1808" s="80">
        <f>VLOOKUP(N1808,Registration!O:P,2,FALSE)</f>
        <v>18</v>
      </c>
    </row>
    <row r="1809" spans="1:29" s="80" customFormat="1" ht="23.1" customHeight="1">
      <c r="A1809" s="80" t="s">
        <v>1564</v>
      </c>
      <c r="B1809" s="80" t="s">
        <v>26</v>
      </c>
      <c r="C1809" s="80" t="s">
        <v>27</v>
      </c>
      <c r="D1809" s="82" t="s">
        <v>28</v>
      </c>
      <c r="E1809" s="80" t="s">
        <v>120</v>
      </c>
      <c r="F1809" s="80" t="s">
        <v>121</v>
      </c>
      <c r="G1809" s="80" t="s">
        <v>3640</v>
      </c>
      <c r="H1809" s="80" t="s">
        <v>8157</v>
      </c>
      <c r="I1809" s="82" t="s">
        <v>8158</v>
      </c>
      <c r="J1809" s="80">
        <v>28</v>
      </c>
      <c r="K1809" s="80">
        <v>2</v>
      </c>
      <c r="L1809" s="80">
        <v>2019</v>
      </c>
      <c r="M1809" s="76">
        <f t="shared" si="28"/>
        <v>43524</v>
      </c>
      <c r="N1809" s="80" t="s">
        <v>3768</v>
      </c>
      <c r="O1809" s="80">
        <v>18</v>
      </c>
      <c r="P1809" s="82" t="s">
        <v>4506</v>
      </c>
      <c r="Q1809" s="82" t="s">
        <v>4456</v>
      </c>
      <c r="R1809" s="82" t="s">
        <v>4507</v>
      </c>
      <c r="S1809" s="82" t="s">
        <v>4508</v>
      </c>
      <c r="T1809" s="82" t="s">
        <v>4456</v>
      </c>
      <c r="U1809" s="82" t="s">
        <v>4457</v>
      </c>
      <c r="V1809" s="82" t="s">
        <v>4457</v>
      </c>
      <c r="W1809" s="82" t="s">
        <v>173</v>
      </c>
      <c r="X1809" s="82" t="s">
        <v>4521</v>
      </c>
      <c r="Y1809" s="82" t="s">
        <v>4456</v>
      </c>
      <c r="Z1809" s="80" t="str">
        <f>IF(OR(R:R="",S:S=""),"Missing",IF(OR(S:S="Both EC and Condoms",S:S="Condom",S:S="EC"),"Yes",IF(AND(R:R&lt;&gt;"0: No Method",R:R&lt;&gt;"6: EC",R:R&lt;&gt;"5: Condoms"),"Yes","No")))</f>
        <v>No</v>
      </c>
      <c r="AA18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09" s="80" t="str">
        <f>IF(W:W="Pregnant","Pregnant",IF(AND(Z:Z="No",AA:AA="Yes"),"Adopter",IF(Z:Z="Yes","Continuing User",IF(AND(Z:Z="No",AA:AA="No"),"Non-user","Missing"))))</f>
        <v>Adopter</v>
      </c>
      <c r="AC1809" s="80">
        <f>VLOOKUP(N1809,Registration!O:P,2,FALSE)</f>
        <v>18</v>
      </c>
    </row>
    <row r="1810" spans="1:29" s="80" customFormat="1" ht="23.1" customHeight="1">
      <c r="A1810" s="80" t="s">
        <v>1564</v>
      </c>
      <c r="B1810" s="80" t="s">
        <v>26</v>
      </c>
      <c r="C1810" s="80" t="s">
        <v>27</v>
      </c>
      <c r="D1810" s="82" t="s">
        <v>28</v>
      </c>
      <c r="E1810" s="80" t="s">
        <v>120</v>
      </c>
      <c r="F1810" s="80" t="s">
        <v>121</v>
      </c>
      <c r="G1810" s="80" t="s">
        <v>3640</v>
      </c>
      <c r="H1810" s="80" t="s">
        <v>8157</v>
      </c>
      <c r="I1810" s="82" t="s">
        <v>8158</v>
      </c>
      <c r="J1810" s="80">
        <v>28</v>
      </c>
      <c r="K1810" s="80">
        <v>2</v>
      </c>
      <c r="L1810" s="80">
        <v>2019</v>
      </c>
      <c r="M1810" s="76">
        <f t="shared" si="28"/>
        <v>43524</v>
      </c>
      <c r="N1810" s="80" t="s">
        <v>3795</v>
      </c>
      <c r="O1810" s="80">
        <v>16</v>
      </c>
      <c r="P1810" s="82" t="s">
        <v>4506</v>
      </c>
      <c r="Q1810" s="82" t="s">
        <v>4456</v>
      </c>
      <c r="R1810" s="82" t="s">
        <v>4507</v>
      </c>
      <c r="S1810" s="82" t="s">
        <v>4508</v>
      </c>
      <c r="T1810" s="82" t="s">
        <v>4456</v>
      </c>
      <c r="U1810" s="82" t="s">
        <v>4457</v>
      </c>
      <c r="V1810" s="82" t="s">
        <v>4457</v>
      </c>
      <c r="W1810" s="82" t="s">
        <v>173</v>
      </c>
      <c r="X1810" s="82" t="s">
        <v>4522</v>
      </c>
      <c r="Y1810" s="82" t="s">
        <v>4456</v>
      </c>
      <c r="Z1810" s="80" t="str">
        <f>IF(OR(R:R="",S:S=""),"Missing",IF(OR(S:S="Both EC and Condoms",S:S="Condom",S:S="EC"),"Yes",IF(AND(R:R&lt;&gt;"0: No Method",R:R&lt;&gt;"6: EC",R:R&lt;&gt;"5: Condoms"),"Yes","No")))</f>
        <v>No</v>
      </c>
      <c r="AA18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10" s="80" t="str">
        <f>IF(W:W="Pregnant","Pregnant",IF(AND(Z:Z="No",AA:AA="Yes"),"Adopter",IF(Z:Z="Yes","Continuing User",IF(AND(Z:Z="No",AA:AA="No"),"Non-user","Missing"))))</f>
        <v>Adopter</v>
      </c>
      <c r="AC1810" s="80">
        <f>VLOOKUP(N1810,Registration!O:P,2,FALSE)</f>
        <v>17</v>
      </c>
    </row>
    <row r="1811" spans="1:29" s="80" customFormat="1" ht="23.1" customHeight="1">
      <c r="A1811" s="80" t="s">
        <v>1564</v>
      </c>
      <c r="B1811" s="80" t="s">
        <v>26</v>
      </c>
      <c r="C1811" s="80" t="s">
        <v>27</v>
      </c>
      <c r="D1811" s="82" t="s">
        <v>28</v>
      </c>
      <c r="E1811" s="80" t="s">
        <v>120</v>
      </c>
      <c r="F1811" s="80" t="s">
        <v>121</v>
      </c>
      <c r="G1811" s="80" t="s">
        <v>3640</v>
      </c>
      <c r="H1811" s="80" t="s">
        <v>8157</v>
      </c>
      <c r="I1811" s="82" t="s">
        <v>8158</v>
      </c>
      <c r="J1811" s="80">
        <v>28</v>
      </c>
      <c r="K1811" s="80">
        <v>2</v>
      </c>
      <c r="L1811" s="80">
        <v>2019</v>
      </c>
      <c r="M1811" s="76">
        <f t="shared" si="28"/>
        <v>43524</v>
      </c>
      <c r="N1811" s="80" t="s">
        <v>3770</v>
      </c>
      <c r="O1811" s="80">
        <v>19</v>
      </c>
      <c r="P1811" s="82" t="s">
        <v>4506</v>
      </c>
      <c r="Q1811" s="82" t="s">
        <v>4456</v>
      </c>
      <c r="R1811" s="82" t="s">
        <v>4507</v>
      </c>
      <c r="S1811" s="82" t="s">
        <v>4508</v>
      </c>
      <c r="T1811" s="82" t="s">
        <v>4456</v>
      </c>
      <c r="U1811" s="82" t="s">
        <v>4457</v>
      </c>
      <c r="V1811" s="82" t="s">
        <v>4457</v>
      </c>
      <c r="W1811" s="82" t="s">
        <v>173</v>
      </c>
      <c r="X1811" s="82" t="s">
        <v>4522</v>
      </c>
      <c r="Y1811" s="82" t="s">
        <v>4456</v>
      </c>
      <c r="Z1811" s="80" t="str">
        <f>IF(OR(R:R="",S:S=""),"Missing",IF(OR(S:S="Both EC and Condoms",S:S="Condom",S:S="EC"),"Yes",IF(AND(R:R&lt;&gt;"0: No Method",R:R&lt;&gt;"6: EC",R:R&lt;&gt;"5: Condoms"),"Yes","No")))</f>
        <v>No</v>
      </c>
      <c r="AA18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11" s="80" t="str">
        <f>IF(W:W="Pregnant","Pregnant",IF(AND(Z:Z="No",AA:AA="Yes"),"Adopter",IF(Z:Z="Yes","Continuing User",IF(AND(Z:Z="No",AA:AA="No"),"Non-user","Missing"))))</f>
        <v>Adopter</v>
      </c>
      <c r="AC1811" s="80">
        <f>VLOOKUP(N1811,Registration!O:P,2,FALSE)</f>
        <v>19</v>
      </c>
    </row>
    <row r="1812" spans="1:29" s="80" customFormat="1" ht="23.1" customHeight="1">
      <c r="A1812" s="80" t="s">
        <v>1564</v>
      </c>
      <c r="B1812" s="80" t="s">
        <v>26</v>
      </c>
      <c r="C1812" s="80" t="s">
        <v>27</v>
      </c>
      <c r="D1812" s="82" t="s">
        <v>28</v>
      </c>
      <c r="E1812" s="80" t="s">
        <v>120</v>
      </c>
      <c r="F1812" s="80" t="s">
        <v>121</v>
      </c>
      <c r="G1812" s="80" t="s">
        <v>3640</v>
      </c>
      <c r="H1812" s="80" t="s">
        <v>8157</v>
      </c>
      <c r="I1812" s="82" t="s">
        <v>8158</v>
      </c>
      <c r="J1812" s="80">
        <v>28</v>
      </c>
      <c r="K1812" s="80">
        <v>2</v>
      </c>
      <c r="L1812" s="80">
        <v>2019</v>
      </c>
      <c r="M1812" s="76">
        <f t="shared" si="28"/>
        <v>43524</v>
      </c>
      <c r="N1812" s="80" t="s">
        <v>3805</v>
      </c>
      <c r="O1812" s="80">
        <v>19</v>
      </c>
      <c r="P1812" s="82" t="s">
        <v>4506</v>
      </c>
      <c r="Q1812" s="82" t="s">
        <v>4456</v>
      </c>
      <c r="R1812" s="82" t="s">
        <v>4507</v>
      </c>
      <c r="S1812" s="82" t="s">
        <v>4508</v>
      </c>
      <c r="T1812" s="82" t="s">
        <v>4456</v>
      </c>
      <c r="U1812" s="82" t="s">
        <v>4457</v>
      </c>
      <c r="V1812" s="82" t="s">
        <v>4457</v>
      </c>
      <c r="W1812" s="82" t="s">
        <v>173</v>
      </c>
      <c r="X1812" s="82" t="s">
        <v>4521</v>
      </c>
      <c r="Y1812" s="82" t="s">
        <v>4456</v>
      </c>
      <c r="Z1812" s="80" t="str">
        <f>IF(OR(R:R="",S:S=""),"Missing",IF(OR(S:S="Both EC and Condoms",S:S="Condom",S:S="EC"),"Yes",IF(AND(R:R&lt;&gt;"0: No Method",R:R&lt;&gt;"6: EC",R:R&lt;&gt;"5: Condoms"),"Yes","No")))</f>
        <v>No</v>
      </c>
      <c r="AA18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12" s="80" t="str">
        <f>IF(W:W="Pregnant","Pregnant",IF(AND(Z:Z="No",AA:AA="Yes"),"Adopter",IF(Z:Z="Yes","Continuing User",IF(AND(Z:Z="No",AA:AA="No"),"Non-user","Missing"))))</f>
        <v>Adopter</v>
      </c>
      <c r="AC1812" s="80">
        <f>VLOOKUP(N1812,Registration!O:P,2,FALSE)</f>
        <v>19</v>
      </c>
    </row>
    <row r="1813" spans="1:29" s="80" customFormat="1" ht="23.1" customHeight="1">
      <c r="A1813" s="80" t="s">
        <v>1564</v>
      </c>
      <c r="B1813" s="80" t="s">
        <v>26</v>
      </c>
      <c r="C1813" s="80" t="s">
        <v>27</v>
      </c>
      <c r="D1813" s="82" t="s">
        <v>28</v>
      </c>
      <c r="E1813" s="80" t="s">
        <v>120</v>
      </c>
      <c r="F1813" s="80" t="s">
        <v>121</v>
      </c>
      <c r="G1813" s="80" t="s">
        <v>3640</v>
      </c>
      <c r="H1813" s="80" t="s">
        <v>8157</v>
      </c>
      <c r="I1813" s="82" t="s">
        <v>8158</v>
      </c>
      <c r="J1813" s="80">
        <v>28</v>
      </c>
      <c r="K1813" s="80">
        <v>2</v>
      </c>
      <c r="L1813" s="80">
        <v>2019</v>
      </c>
      <c r="M1813" s="76">
        <f t="shared" si="28"/>
        <v>43524</v>
      </c>
      <c r="N1813" s="80" t="s">
        <v>3803</v>
      </c>
      <c r="O1813" s="80">
        <v>18</v>
      </c>
      <c r="P1813" s="82" t="s">
        <v>4506</v>
      </c>
      <c r="Q1813" s="82" t="s">
        <v>4456</v>
      </c>
      <c r="R1813" s="82" t="s">
        <v>4507</v>
      </c>
      <c r="S1813" s="82" t="s">
        <v>4508</v>
      </c>
      <c r="T1813" s="82" t="s">
        <v>4456</v>
      </c>
      <c r="U1813" s="82" t="s">
        <v>4457</v>
      </c>
      <c r="V1813" s="82" t="s">
        <v>4457</v>
      </c>
      <c r="W1813" s="82" t="s">
        <v>173</v>
      </c>
      <c r="X1813" s="82" t="s">
        <v>4522</v>
      </c>
      <c r="Y1813" s="82" t="s">
        <v>4456</v>
      </c>
      <c r="Z1813" s="80" t="str">
        <f>IF(OR(R:R="",S:S=""),"Missing",IF(OR(S:S="Both EC and Condoms",S:S="Condom",S:S="EC"),"Yes",IF(AND(R:R&lt;&gt;"0: No Method",R:R&lt;&gt;"6: EC",R:R&lt;&gt;"5: Condoms"),"Yes","No")))</f>
        <v>No</v>
      </c>
      <c r="AA18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13" s="80" t="str">
        <f>IF(W:W="Pregnant","Pregnant",IF(AND(Z:Z="No",AA:AA="Yes"),"Adopter",IF(Z:Z="Yes","Continuing User",IF(AND(Z:Z="No",AA:AA="No"),"Non-user","Missing"))))</f>
        <v>Adopter</v>
      </c>
      <c r="AC1813" s="80">
        <f>VLOOKUP(N1813,Registration!O:P,2,FALSE)</f>
        <v>19</v>
      </c>
    </row>
    <row r="1814" spans="1:29" s="80" customFormat="1" ht="23.1" customHeight="1">
      <c r="A1814" s="80" t="s">
        <v>1564</v>
      </c>
      <c r="B1814" s="80" t="s">
        <v>26</v>
      </c>
      <c r="C1814" s="80" t="s">
        <v>27</v>
      </c>
      <c r="D1814" s="82" t="s">
        <v>28</v>
      </c>
      <c r="E1814" s="80" t="s">
        <v>120</v>
      </c>
      <c r="F1814" s="80" t="s">
        <v>121</v>
      </c>
      <c r="G1814" s="80" t="s">
        <v>3640</v>
      </c>
      <c r="H1814" s="80" t="s">
        <v>8157</v>
      </c>
      <c r="I1814" s="82" t="s">
        <v>8158</v>
      </c>
      <c r="J1814" s="80">
        <v>28</v>
      </c>
      <c r="K1814" s="80">
        <v>2</v>
      </c>
      <c r="L1814" s="80">
        <v>2019</v>
      </c>
      <c r="M1814" s="76">
        <f t="shared" si="28"/>
        <v>43524</v>
      </c>
      <c r="N1814" s="80" t="s">
        <v>3772</v>
      </c>
      <c r="O1814" s="80">
        <v>17</v>
      </c>
      <c r="P1814" s="82" t="s">
        <v>4506</v>
      </c>
      <c r="Q1814" s="82" t="s">
        <v>4456</v>
      </c>
      <c r="R1814" s="82" t="s">
        <v>4507</v>
      </c>
      <c r="S1814" s="82" t="s">
        <v>4508</v>
      </c>
      <c r="T1814" s="82" t="s">
        <v>4456</v>
      </c>
      <c r="U1814" s="82" t="s">
        <v>4457</v>
      </c>
      <c r="V1814" s="82" t="s">
        <v>4457</v>
      </c>
      <c r="W1814" s="82" t="s">
        <v>173</v>
      </c>
      <c r="X1814" s="82" t="s">
        <v>4522</v>
      </c>
      <c r="Y1814" s="82" t="s">
        <v>4456</v>
      </c>
      <c r="Z1814" s="80" t="str">
        <f>IF(OR(R:R="",S:S=""),"Missing",IF(OR(S:S="Both EC and Condoms",S:S="Condom",S:S="EC"),"Yes",IF(AND(R:R&lt;&gt;"0: No Method",R:R&lt;&gt;"6: EC",R:R&lt;&gt;"5: Condoms"),"Yes","No")))</f>
        <v>No</v>
      </c>
      <c r="AA18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14" s="80" t="str">
        <f>IF(W:W="Pregnant","Pregnant",IF(AND(Z:Z="No",AA:AA="Yes"),"Adopter",IF(Z:Z="Yes","Continuing User",IF(AND(Z:Z="No",AA:AA="No"),"Non-user","Missing"))))</f>
        <v>Adopter</v>
      </c>
      <c r="AC1814" s="80">
        <f>VLOOKUP(N1814,Registration!O:P,2,FALSE)</f>
        <v>18</v>
      </c>
    </row>
    <row r="1815" spans="1:29" s="80" customFormat="1" ht="23.1" customHeight="1">
      <c r="A1815" s="80" t="s">
        <v>1564</v>
      </c>
      <c r="B1815" s="80" t="s">
        <v>26</v>
      </c>
      <c r="C1815" s="80" t="s">
        <v>27</v>
      </c>
      <c r="D1815" s="82" t="s">
        <v>28</v>
      </c>
      <c r="E1815" s="80" t="s">
        <v>120</v>
      </c>
      <c r="F1815" s="80" t="s">
        <v>121</v>
      </c>
      <c r="G1815" s="80" t="s">
        <v>3640</v>
      </c>
      <c r="H1815" s="80" t="s">
        <v>8157</v>
      </c>
      <c r="I1815" s="82" t="s">
        <v>8158</v>
      </c>
      <c r="J1815" s="80">
        <v>28</v>
      </c>
      <c r="K1815" s="80">
        <v>2</v>
      </c>
      <c r="L1815" s="80">
        <v>2019</v>
      </c>
      <c r="M1815" s="76">
        <f t="shared" si="28"/>
        <v>43524</v>
      </c>
      <c r="N1815" s="80" t="s">
        <v>3807</v>
      </c>
      <c r="O1815" s="80">
        <v>19</v>
      </c>
      <c r="P1815" s="82" t="s">
        <v>4506</v>
      </c>
      <c r="Q1815" s="82" t="s">
        <v>4456</v>
      </c>
      <c r="R1815" s="82" t="s">
        <v>4507</v>
      </c>
      <c r="S1815" s="82" t="s">
        <v>4508</v>
      </c>
      <c r="T1815" s="82" t="s">
        <v>4456</v>
      </c>
      <c r="U1815" s="82" t="s">
        <v>4457</v>
      </c>
      <c r="V1815" s="82" t="s">
        <v>4457</v>
      </c>
      <c r="W1815" s="82" t="s">
        <v>173</v>
      </c>
      <c r="X1815" s="82" t="s">
        <v>4521</v>
      </c>
      <c r="Y1815" s="82" t="s">
        <v>4456</v>
      </c>
      <c r="Z1815" s="80" t="str">
        <f>IF(OR(R:R="",S:S=""),"Missing",IF(OR(S:S="Both EC and Condoms",S:S="Condom",S:S="EC"),"Yes",IF(AND(R:R&lt;&gt;"0: No Method",R:R&lt;&gt;"6: EC",R:R&lt;&gt;"5: Condoms"),"Yes","No")))</f>
        <v>No</v>
      </c>
      <c r="AA18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15" s="80" t="str">
        <f>IF(W:W="Pregnant","Pregnant",IF(AND(Z:Z="No",AA:AA="Yes"),"Adopter",IF(Z:Z="Yes","Continuing User",IF(AND(Z:Z="No",AA:AA="No"),"Non-user","Missing"))))</f>
        <v>Adopter</v>
      </c>
      <c r="AC1815" s="80">
        <f>VLOOKUP(N1815,Registration!O:P,2,FALSE)</f>
        <v>19</v>
      </c>
    </row>
    <row r="1816" spans="1:29" s="80" customFormat="1" ht="23.1" customHeight="1">
      <c r="A1816" s="80" t="s">
        <v>1564</v>
      </c>
      <c r="B1816" s="80" t="s">
        <v>26</v>
      </c>
      <c r="C1816" s="80" t="s">
        <v>27</v>
      </c>
      <c r="D1816" s="82" t="s">
        <v>28</v>
      </c>
      <c r="E1816" s="80" t="s">
        <v>120</v>
      </c>
      <c r="F1816" s="80" t="s">
        <v>121</v>
      </c>
      <c r="G1816" s="80" t="s">
        <v>3640</v>
      </c>
      <c r="H1816" s="80" t="s">
        <v>8157</v>
      </c>
      <c r="I1816" s="82" t="s">
        <v>8158</v>
      </c>
      <c r="J1816" s="80">
        <v>28</v>
      </c>
      <c r="K1816" s="80">
        <v>2</v>
      </c>
      <c r="L1816" s="80">
        <v>2019</v>
      </c>
      <c r="M1816" s="76">
        <f t="shared" si="28"/>
        <v>43524</v>
      </c>
      <c r="N1816" s="80" t="s">
        <v>3817</v>
      </c>
      <c r="O1816" s="80">
        <v>16</v>
      </c>
      <c r="P1816" s="82" t="s">
        <v>4506</v>
      </c>
      <c r="Q1816" s="82" t="s">
        <v>4456</v>
      </c>
      <c r="R1816" s="82" t="s">
        <v>4507</v>
      </c>
      <c r="S1816" s="82" t="s">
        <v>4508</v>
      </c>
      <c r="T1816" s="82" t="s">
        <v>4456</v>
      </c>
      <c r="U1816" s="82" t="s">
        <v>4457</v>
      </c>
      <c r="V1816" s="82" t="s">
        <v>4457</v>
      </c>
      <c r="W1816" s="82" t="s">
        <v>173</v>
      </c>
      <c r="X1816" s="82" t="s">
        <v>4521</v>
      </c>
      <c r="Y1816" s="82" t="s">
        <v>4456</v>
      </c>
      <c r="Z1816" s="80" t="str">
        <f>IF(OR(R:R="",S:S=""),"Missing",IF(OR(S:S="Both EC and Condoms",S:S="Condom",S:S="EC"),"Yes",IF(AND(R:R&lt;&gt;"0: No Method",R:R&lt;&gt;"6: EC",R:R&lt;&gt;"5: Condoms"),"Yes","No")))</f>
        <v>No</v>
      </c>
      <c r="AA18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16" s="80" t="str">
        <f>IF(W:W="Pregnant","Pregnant",IF(AND(Z:Z="No",AA:AA="Yes"),"Adopter",IF(Z:Z="Yes","Continuing User",IF(AND(Z:Z="No",AA:AA="No"),"Non-user","Missing"))))</f>
        <v>Adopter</v>
      </c>
      <c r="AC1816" s="80">
        <f>VLOOKUP(N1816,Registration!O:P,2,FALSE)</f>
        <v>19</v>
      </c>
    </row>
    <row r="1817" spans="1:29" s="80" customFormat="1" ht="23.1" customHeight="1">
      <c r="A1817" s="80" t="s">
        <v>1564</v>
      </c>
      <c r="B1817" s="80" t="s">
        <v>26</v>
      </c>
      <c r="C1817" s="80" t="s">
        <v>27</v>
      </c>
      <c r="D1817" s="82" t="s">
        <v>28</v>
      </c>
      <c r="E1817" s="80" t="s">
        <v>120</v>
      </c>
      <c r="F1817" s="80" t="s">
        <v>121</v>
      </c>
      <c r="G1817" s="80" t="s">
        <v>3640</v>
      </c>
      <c r="H1817" s="80" t="s">
        <v>8157</v>
      </c>
      <c r="I1817" s="82" t="s">
        <v>8158</v>
      </c>
      <c r="J1817" s="80">
        <v>28</v>
      </c>
      <c r="K1817" s="80">
        <v>2</v>
      </c>
      <c r="L1817" s="80">
        <v>2019</v>
      </c>
      <c r="M1817" s="76">
        <f t="shared" si="28"/>
        <v>43524</v>
      </c>
      <c r="N1817" s="80" t="s">
        <v>3774</v>
      </c>
      <c r="O1817" s="80">
        <v>19</v>
      </c>
      <c r="P1817" s="82" t="s">
        <v>4506</v>
      </c>
      <c r="Q1817" s="82" t="s">
        <v>4456</v>
      </c>
      <c r="R1817" s="82" t="s">
        <v>4507</v>
      </c>
      <c r="S1817" s="82" t="s">
        <v>4508</v>
      </c>
      <c r="T1817" s="82" t="s">
        <v>4456</v>
      </c>
      <c r="U1817" s="82" t="s">
        <v>4457</v>
      </c>
      <c r="V1817" s="82" t="s">
        <v>4457</v>
      </c>
      <c r="W1817" s="82" t="s">
        <v>173</v>
      </c>
      <c r="X1817" s="82" t="s">
        <v>4521</v>
      </c>
      <c r="Y1817" s="82" t="s">
        <v>4456</v>
      </c>
      <c r="Z1817" s="80" t="str">
        <f>IF(OR(R:R="",S:S=""),"Missing",IF(OR(S:S="Both EC and Condoms",S:S="Condom",S:S="EC"),"Yes",IF(AND(R:R&lt;&gt;"0: No Method",R:R&lt;&gt;"6: EC",R:R&lt;&gt;"5: Condoms"),"Yes","No")))</f>
        <v>No</v>
      </c>
      <c r="AA18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17" s="80" t="str">
        <f>IF(W:W="Pregnant","Pregnant",IF(AND(Z:Z="No",AA:AA="Yes"),"Adopter",IF(Z:Z="Yes","Continuing User",IF(AND(Z:Z="No",AA:AA="No"),"Non-user","Missing"))))</f>
        <v>Adopter</v>
      </c>
      <c r="AC1817" s="80">
        <f>VLOOKUP(N1817,Registration!O:P,2,FALSE)</f>
        <v>18</v>
      </c>
    </row>
    <row r="1818" spans="1:29" s="80" customFormat="1" ht="23.1" customHeight="1">
      <c r="A1818" s="80" t="s">
        <v>1564</v>
      </c>
      <c r="B1818" s="80" t="s">
        <v>26</v>
      </c>
      <c r="C1818" s="80" t="s">
        <v>27</v>
      </c>
      <c r="D1818" s="82" t="s">
        <v>28</v>
      </c>
      <c r="E1818" s="80" t="s">
        <v>120</v>
      </c>
      <c r="F1818" s="80" t="s">
        <v>121</v>
      </c>
      <c r="G1818" s="80" t="s">
        <v>3640</v>
      </c>
      <c r="H1818" s="80" t="s">
        <v>8157</v>
      </c>
      <c r="I1818" s="82" t="s">
        <v>8158</v>
      </c>
      <c r="J1818" s="80">
        <v>28</v>
      </c>
      <c r="K1818" s="80">
        <v>2</v>
      </c>
      <c r="L1818" s="80">
        <v>2019</v>
      </c>
      <c r="M1818" s="76">
        <f t="shared" si="28"/>
        <v>43524</v>
      </c>
      <c r="N1818" s="80" t="s">
        <v>3819</v>
      </c>
      <c r="O1818" s="80">
        <v>15</v>
      </c>
      <c r="P1818" s="82" t="s">
        <v>4506</v>
      </c>
      <c r="Q1818" s="82" t="s">
        <v>4456</v>
      </c>
      <c r="R1818" s="82" t="s">
        <v>4507</v>
      </c>
      <c r="S1818" s="82" t="s">
        <v>4508</v>
      </c>
      <c r="T1818" s="82" t="s">
        <v>4456</v>
      </c>
      <c r="U1818" s="82" t="s">
        <v>4457</v>
      </c>
      <c r="V1818" s="82" t="s">
        <v>4457</v>
      </c>
      <c r="W1818" s="82" t="s">
        <v>173</v>
      </c>
      <c r="X1818" s="82" t="s">
        <v>4521</v>
      </c>
      <c r="Y1818" s="82" t="s">
        <v>4456</v>
      </c>
      <c r="Z1818" s="80" t="str">
        <f>IF(OR(R:R="",S:S=""),"Missing",IF(OR(S:S="Both EC and Condoms",S:S="Condom",S:S="EC"),"Yes",IF(AND(R:R&lt;&gt;"0: No Method",R:R&lt;&gt;"6: EC",R:R&lt;&gt;"5: Condoms"),"Yes","No")))</f>
        <v>No</v>
      </c>
      <c r="AA18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18" s="80" t="str">
        <f>IF(W:W="Pregnant","Pregnant",IF(AND(Z:Z="No",AA:AA="Yes"),"Adopter",IF(Z:Z="Yes","Continuing User",IF(AND(Z:Z="No",AA:AA="No"),"Non-user","Missing"))))</f>
        <v>Adopter</v>
      </c>
      <c r="AC1818" s="80">
        <f>VLOOKUP(N1818,Registration!O:P,2,FALSE)</f>
        <v>18</v>
      </c>
    </row>
    <row r="1819" spans="1:29" s="80" customFormat="1" ht="23.1" customHeight="1">
      <c r="A1819" s="80" t="s">
        <v>1564</v>
      </c>
      <c r="B1819" s="80" t="s">
        <v>26</v>
      </c>
      <c r="C1819" s="80" t="s">
        <v>27</v>
      </c>
      <c r="D1819" s="82" t="s">
        <v>28</v>
      </c>
      <c r="E1819" s="80" t="s">
        <v>120</v>
      </c>
      <c r="F1819" s="80" t="s">
        <v>121</v>
      </c>
      <c r="G1819" s="80" t="s">
        <v>3640</v>
      </c>
      <c r="H1819" s="80" t="s">
        <v>8157</v>
      </c>
      <c r="I1819" s="82" t="s">
        <v>8158</v>
      </c>
      <c r="J1819" s="80">
        <v>28</v>
      </c>
      <c r="K1819" s="80">
        <v>2</v>
      </c>
      <c r="L1819" s="80">
        <v>2019</v>
      </c>
      <c r="M1819" s="76">
        <f t="shared" si="28"/>
        <v>43524</v>
      </c>
      <c r="N1819" s="80" t="s">
        <v>3776</v>
      </c>
      <c r="O1819" s="80">
        <v>16</v>
      </c>
      <c r="P1819" s="82" t="s">
        <v>4506</v>
      </c>
      <c r="Q1819" s="82" t="s">
        <v>4456</v>
      </c>
      <c r="R1819" s="82" t="s">
        <v>4507</v>
      </c>
      <c r="S1819" s="82" t="s">
        <v>4508</v>
      </c>
      <c r="T1819" s="82" t="s">
        <v>4456</v>
      </c>
      <c r="U1819" s="82" t="s">
        <v>4457</v>
      </c>
      <c r="V1819" s="82" t="s">
        <v>4457</v>
      </c>
      <c r="W1819" s="82" t="s">
        <v>173</v>
      </c>
      <c r="X1819" s="82" t="s">
        <v>4514</v>
      </c>
      <c r="Y1819" s="82" t="s">
        <v>4456</v>
      </c>
      <c r="Z1819" s="80" t="str">
        <f>IF(OR(R:R="",S:S=""),"Missing",IF(OR(S:S="Both EC and Condoms",S:S="Condom",S:S="EC"),"Yes",IF(AND(R:R&lt;&gt;"0: No Method",R:R&lt;&gt;"6: EC",R:R&lt;&gt;"5: Condoms"),"Yes","No")))</f>
        <v>No</v>
      </c>
      <c r="AA18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19" s="80" t="str">
        <f>IF(W:W="Pregnant","Pregnant",IF(AND(Z:Z="No",AA:AA="Yes"),"Adopter",IF(Z:Z="Yes","Continuing User",IF(AND(Z:Z="No",AA:AA="No"),"Non-user","Missing"))))</f>
        <v>Adopter</v>
      </c>
      <c r="AC1819" s="80">
        <f>VLOOKUP(N1819,Registration!O:P,2,FALSE)</f>
        <v>16</v>
      </c>
    </row>
    <row r="1820" spans="1:29" s="80" customFormat="1" ht="23.1" customHeight="1">
      <c r="A1820" s="80" t="s">
        <v>1564</v>
      </c>
      <c r="B1820" s="80" t="s">
        <v>26</v>
      </c>
      <c r="C1820" s="80" t="s">
        <v>27</v>
      </c>
      <c r="D1820" s="82" t="s">
        <v>28</v>
      </c>
      <c r="E1820" s="80" t="s">
        <v>120</v>
      </c>
      <c r="F1820" s="80" t="s">
        <v>121</v>
      </c>
      <c r="G1820" s="80" t="s">
        <v>3640</v>
      </c>
      <c r="H1820" s="80" t="s">
        <v>8157</v>
      </c>
      <c r="I1820" s="82" t="s">
        <v>8158</v>
      </c>
      <c r="J1820" s="80">
        <v>28</v>
      </c>
      <c r="K1820" s="80">
        <v>2</v>
      </c>
      <c r="L1820" s="80">
        <v>2019</v>
      </c>
      <c r="M1820" s="76">
        <f t="shared" si="28"/>
        <v>43524</v>
      </c>
      <c r="N1820" s="80" t="s">
        <v>3700</v>
      </c>
      <c r="O1820" s="80">
        <v>19</v>
      </c>
      <c r="P1820" s="82" t="s">
        <v>4506</v>
      </c>
      <c r="Q1820" s="82" t="s">
        <v>4456</v>
      </c>
      <c r="R1820" s="82" t="s">
        <v>4507</v>
      </c>
      <c r="S1820" s="82" t="s">
        <v>4508</v>
      </c>
      <c r="T1820" s="82" t="s">
        <v>4456</v>
      </c>
      <c r="U1820" s="82" t="s">
        <v>4457</v>
      </c>
      <c r="V1820" s="82" t="s">
        <v>4457</v>
      </c>
      <c r="W1820" s="82" t="s">
        <v>173</v>
      </c>
      <c r="X1820" s="82" t="s">
        <v>4521</v>
      </c>
      <c r="Y1820" s="82" t="s">
        <v>4456</v>
      </c>
      <c r="Z1820" s="80" t="str">
        <f>IF(OR(R:R="",S:S=""),"Missing",IF(OR(S:S="Both EC and Condoms",S:S="Condom",S:S="EC"),"Yes",IF(AND(R:R&lt;&gt;"0: No Method",R:R&lt;&gt;"6: EC",R:R&lt;&gt;"5: Condoms"),"Yes","No")))</f>
        <v>No</v>
      </c>
      <c r="AA18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20" s="80" t="str">
        <f>IF(W:W="Pregnant","Pregnant",IF(AND(Z:Z="No",AA:AA="Yes"),"Adopter",IF(Z:Z="Yes","Continuing User",IF(AND(Z:Z="No",AA:AA="No"),"Non-user","Missing"))))</f>
        <v>Adopter</v>
      </c>
      <c r="AC1820" s="80">
        <f>VLOOKUP(N1820,Registration!O:P,2,FALSE)</f>
        <v>19</v>
      </c>
    </row>
    <row r="1821" spans="1:29" s="80" customFormat="1" ht="23.1" customHeight="1">
      <c r="A1821" s="80" t="s">
        <v>1564</v>
      </c>
      <c r="B1821" s="80" t="s">
        <v>26</v>
      </c>
      <c r="C1821" s="80" t="s">
        <v>27</v>
      </c>
      <c r="D1821" s="82" t="s">
        <v>28</v>
      </c>
      <c r="E1821" s="80" t="s">
        <v>120</v>
      </c>
      <c r="F1821" s="80" t="s">
        <v>121</v>
      </c>
      <c r="G1821" s="80" t="s">
        <v>3640</v>
      </c>
      <c r="H1821" s="80" t="s">
        <v>8157</v>
      </c>
      <c r="I1821" s="82" t="s">
        <v>8158</v>
      </c>
      <c r="J1821" s="80">
        <v>28</v>
      </c>
      <c r="K1821" s="80">
        <v>2</v>
      </c>
      <c r="L1821" s="80">
        <v>2019</v>
      </c>
      <c r="M1821" s="76">
        <f t="shared" si="28"/>
        <v>43524</v>
      </c>
      <c r="N1821" s="80" t="s">
        <v>3831</v>
      </c>
      <c r="O1821" s="80">
        <v>18</v>
      </c>
      <c r="P1821" s="82" t="s">
        <v>4506</v>
      </c>
      <c r="Q1821" s="82" t="s">
        <v>4456</v>
      </c>
      <c r="R1821" s="82" t="s">
        <v>4507</v>
      </c>
      <c r="S1821" s="82" t="s">
        <v>4508</v>
      </c>
      <c r="T1821" s="82" t="s">
        <v>4456</v>
      </c>
      <c r="U1821" s="82" t="s">
        <v>4457</v>
      </c>
      <c r="V1821" s="82" t="s">
        <v>4457</v>
      </c>
      <c r="W1821" s="82" t="s">
        <v>173</v>
      </c>
      <c r="X1821" s="82" t="s">
        <v>4521</v>
      </c>
      <c r="Y1821" s="82" t="s">
        <v>4456</v>
      </c>
      <c r="Z1821" s="80" t="str">
        <f>IF(OR(R:R="",S:S=""),"Missing",IF(OR(S:S="Both EC and Condoms",S:S="Condom",S:S="EC"),"Yes",IF(AND(R:R&lt;&gt;"0: No Method",R:R&lt;&gt;"6: EC",R:R&lt;&gt;"5: Condoms"),"Yes","No")))</f>
        <v>No</v>
      </c>
      <c r="AA18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21" s="80" t="str">
        <f>IF(W:W="Pregnant","Pregnant",IF(AND(Z:Z="No",AA:AA="Yes"),"Adopter",IF(Z:Z="Yes","Continuing User",IF(AND(Z:Z="No",AA:AA="No"),"Non-user","Missing"))))</f>
        <v>Adopter</v>
      </c>
      <c r="AC1821" s="80">
        <f>VLOOKUP(N1821,Registration!O:P,2,FALSE)</f>
        <v>18</v>
      </c>
    </row>
    <row r="1822" spans="1:29" s="80" customFormat="1" ht="23.1" customHeight="1">
      <c r="A1822" s="80" t="s">
        <v>1564</v>
      </c>
      <c r="B1822" s="80" t="s">
        <v>26</v>
      </c>
      <c r="C1822" s="80" t="s">
        <v>27</v>
      </c>
      <c r="D1822" s="82" t="s">
        <v>28</v>
      </c>
      <c r="E1822" s="80" t="s">
        <v>120</v>
      </c>
      <c r="F1822" s="80" t="s">
        <v>121</v>
      </c>
      <c r="G1822" s="80" t="s">
        <v>3640</v>
      </c>
      <c r="H1822" s="80" t="s">
        <v>8157</v>
      </c>
      <c r="I1822" s="82" t="s">
        <v>8158</v>
      </c>
      <c r="J1822" s="80">
        <v>28</v>
      </c>
      <c r="K1822" s="80">
        <v>2</v>
      </c>
      <c r="L1822" s="80">
        <v>2019</v>
      </c>
      <c r="M1822" s="76">
        <f t="shared" si="28"/>
        <v>43524</v>
      </c>
      <c r="N1822" s="80" t="s">
        <v>3778</v>
      </c>
      <c r="O1822" s="80">
        <v>17</v>
      </c>
      <c r="P1822" s="82" t="s">
        <v>4506</v>
      </c>
      <c r="Q1822" s="82" t="s">
        <v>4456</v>
      </c>
      <c r="R1822" s="82" t="s">
        <v>4507</v>
      </c>
      <c r="S1822" s="82" t="s">
        <v>4508</v>
      </c>
      <c r="T1822" s="82" t="s">
        <v>4456</v>
      </c>
      <c r="U1822" s="82" t="s">
        <v>4457</v>
      </c>
      <c r="V1822" s="82" t="s">
        <v>4457</v>
      </c>
      <c r="W1822" s="82" t="s">
        <v>173</v>
      </c>
      <c r="X1822" s="82" t="s">
        <v>4516</v>
      </c>
      <c r="Y1822" s="82" t="s">
        <v>4456</v>
      </c>
      <c r="Z1822" s="80" t="str">
        <f>IF(OR(R:R="",S:S=""),"Missing",IF(OR(S:S="Both EC and Condoms",S:S="Condom",S:S="EC"),"Yes",IF(AND(R:R&lt;&gt;"0: No Method",R:R&lt;&gt;"6: EC",R:R&lt;&gt;"5: Condoms"),"Yes","No")))</f>
        <v>No</v>
      </c>
      <c r="AA18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22" s="80" t="str">
        <f>IF(W:W="Pregnant","Pregnant",IF(AND(Z:Z="No",AA:AA="Yes"),"Adopter",IF(Z:Z="Yes","Continuing User",IF(AND(Z:Z="No",AA:AA="No"),"Non-user","Missing"))))</f>
        <v>Adopter</v>
      </c>
      <c r="AC1822" s="80">
        <f>VLOOKUP(N1822,Registration!O:P,2,FALSE)</f>
        <v>17</v>
      </c>
    </row>
    <row r="1823" spans="1:29" s="80" customFormat="1" ht="23.1" customHeight="1">
      <c r="A1823" s="80" t="s">
        <v>1564</v>
      </c>
      <c r="B1823" s="80" t="s">
        <v>26</v>
      </c>
      <c r="C1823" s="80" t="s">
        <v>27</v>
      </c>
      <c r="D1823" s="82" t="s">
        <v>28</v>
      </c>
      <c r="E1823" s="80" t="s">
        <v>120</v>
      </c>
      <c r="F1823" s="80" t="s">
        <v>121</v>
      </c>
      <c r="G1823" s="80" t="s">
        <v>3640</v>
      </c>
      <c r="H1823" s="80" t="s">
        <v>8157</v>
      </c>
      <c r="I1823" s="82" t="s">
        <v>8158</v>
      </c>
      <c r="J1823" s="80">
        <v>28</v>
      </c>
      <c r="K1823" s="80">
        <v>2</v>
      </c>
      <c r="L1823" s="80">
        <v>2019</v>
      </c>
      <c r="M1823" s="76">
        <f t="shared" si="28"/>
        <v>43524</v>
      </c>
      <c r="N1823" s="80" t="s">
        <v>3780</v>
      </c>
      <c r="O1823" s="80">
        <v>19</v>
      </c>
      <c r="P1823" s="82" t="s">
        <v>4506</v>
      </c>
      <c r="Q1823" s="82" t="s">
        <v>4456</v>
      </c>
      <c r="R1823" s="82" t="s">
        <v>4507</v>
      </c>
      <c r="S1823" s="82" t="s">
        <v>4508</v>
      </c>
      <c r="T1823" s="82" t="s">
        <v>4456</v>
      </c>
      <c r="U1823" s="82" t="s">
        <v>4457</v>
      </c>
      <c r="V1823" s="82" t="s">
        <v>4457</v>
      </c>
      <c r="W1823" s="82" t="s">
        <v>173</v>
      </c>
      <c r="X1823" s="82" t="s">
        <v>4516</v>
      </c>
      <c r="Y1823" s="82" t="s">
        <v>4456</v>
      </c>
      <c r="Z1823" s="80" t="str">
        <f>IF(OR(R:R="",S:S=""),"Missing",IF(OR(S:S="Both EC and Condoms",S:S="Condom",S:S="EC"),"Yes",IF(AND(R:R&lt;&gt;"0: No Method",R:R&lt;&gt;"6: EC",R:R&lt;&gt;"5: Condoms"),"Yes","No")))</f>
        <v>No</v>
      </c>
      <c r="AA18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23" s="80" t="str">
        <f>IF(W:W="Pregnant","Pregnant",IF(AND(Z:Z="No",AA:AA="Yes"),"Adopter",IF(Z:Z="Yes","Continuing User",IF(AND(Z:Z="No",AA:AA="No"),"Non-user","Missing"))))</f>
        <v>Adopter</v>
      </c>
      <c r="AC1823" s="80">
        <f>VLOOKUP(N1823,Registration!O:P,2,FALSE)</f>
        <v>19</v>
      </c>
    </row>
    <row r="1824" spans="1:29" s="80" customFormat="1" ht="23.1" customHeight="1">
      <c r="A1824" s="80" t="s">
        <v>1564</v>
      </c>
      <c r="B1824" s="80" t="s">
        <v>26</v>
      </c>
      <c r="C1824" s="80" t="s">
        <v>27</v>
      </c>
      <c r="D1824" s="82" t="s">
        <v>28</v>
      </c>
      <c r="E1824" s="80" t="s">
        <v>120</v>
      </c>
      <c r="F1824" s="80" t="s">
        <v>121</v>
      </c>
      <c r="G1824" s="80" t="s">
        <v>3640</v>
      </c>
      <c r="H1824" s="80" t="s">
        <v>8157</v>
      </c>
      <c r="I1824" s="82" t="s">
        <v>8158</v>
      </c>
      <c r="J1824" s="80">
        <v>28</v>
      </c>
      <c r="K1824" s="80">
        <v>2</v>
      </c>
      <c r="L1824" s="80">
        <v>2019</v>
      </c>
      <c r="M1824" s="76">
        <f t="shared" si="28"/>
        <v>43524</v>
      </c>
      <c r="N1824" s="80" t="s">
        <v>3782</v>
      </c>
      <c r="O1824" s="80">
        <v>19</v>
      </c>
      <c r="P1824" s="82" t="s">
        <v>4506</v>
      </c>
      <c r="Q1824" s="82" t="s">
        <v>4456</v>
      </c>
      <c r="R1824" s="82" t="s">
        <v>4507</v>
      </c>
      <c r="S1824" s="82" t="s">
        <v>4508</v>
      </c>
      <c r="T1824" s="82" t="s">
        <v>4456</v>
      </c>
      <c r="U1824" s="82" t="s">
        <v>4457</v>
      </c>
      <c r="V1824" s="82" t="s">
        <v>4457</v>
      </c>
      <c r="W1824" s="82" t="s">
        <v>173</v>
      </c>
      <c r="X1824" s="82" t="s">
        <v>4521</v>
      </c>
      <c r="Y1824" s="82" t="s">
        <v>4456</v>
      </c>
      <c r="Z1824" s="80" t="str">
        <f>IF(OR(R:R="",S:S=""),"Missing",IF(OR(S:S="Both EC and Condoms",S:S="Condom",S:S="EC"),"Yes",IF(AND(R:R&lt;&gt;"0: No Method",R:R&lt;&gt;"6: EC",R:R&lt;&gt;"5: Condoms"),"Yes","No")))</f>
        <v>No</v>
      </c>
      <c r="AA18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24" s="80" t="str">
        <f>IF(W:W="Pregnant","Pregnant",IF(AND(Z:Z="No",AA:AA="Yes"),"Adopter",IF(Z:Z="Yes","Continuing User",IF(AND(Z:Z="No",AA:AA="No"),"Non-user","Missing"))))</f>
        <v>Adopter</v>
      </c>
      <c r="AC1824" s="80">
        <f>VLOOKUP(N1824,Registration!O:P,2,FALSE)</f>
        <v>19</v>
      </c>
    </row>
    <row r="1825" spans="1:29" s="80" customFormat="1" ht="23.1" customHeight="1">
      <c r="A1825" s="80" t="s">
        <v>1564</v>
      </c>
      <c r="B1825" s="80" t="s">
        <v>26</v>
      </c>
      <c r="C1825" s="80" t="s">
        <v>27</v>
      </c>
      <c r="D1825" s="82" t="s">
        <v>28</v>
      </c>
      <c r="E1825" s="80" t="s">
        <v>120</v>
      </c>
      <c r="F1825" s="80" t="s">
        <v>121</v>
      </c>
      <c r="G1825" s="80" t="s">
        <v>3640</v>
      </c>
      <c r="H1825" s="80" t="s">
        <v>8157</v>
      </c>
      <c r="I1825" s="82" t="s">
        <v>8158</v>
      </c>
      <c r="J1825" s="80">
        <v>28</v>
      </c>
      <c r="K1825" s="80">
        <v>2</v>
      </c>
      <c r="L1825" s="80">
        <v>2019</v>
      </c>
      <c r="M1825" s="76">
        <f t="shared" si="28"/>
        <v>43524</v>
      </c>
      <c r="N1825" s="80" t="s">
        <v>3815</v>
      </c>
      <c r="O1825" s="80">
        <v>19</v>
      </c>
      <c r="P1825" s="82" t="s">
        <v>4506</v>
      </c>
      <c r="Q1825" s="82" t="s">
        <v>4456</v>
      </c>
      <c r="R1825" s="82" t="s">
        <v>4507</v>
      </c>
      <c r="S1825" s="82" t="s">
        <v>4508</v>
      </c>
      <c r="T1825" s="82" t="s">
        <v>4456</v>
      </c>
      <c r="U1825" s="82" t="s">
        <v>4457</v>
      </c>
      <c r="V1825" s="82" t="s">
        <v>4457</v>
      </c>
      <c r="W1825" s="82" t="s">
        <v>173</v>
      </c>
      <c r="X1825" s="82" t="s">
        <v>4514</v>
      </c>
      <c r="Y1825" s="82" t="s">
        <v>4456</v>
      </c>
      <c r="Z1825" s="80" t="str">
        <f>IF(OR(R:R="",S:S=""),"Missing",IF(OR(S:S="Both EC and Condoms",S:S="Condom",S:S="EC"),"Yes",IF(AND(R:R&lt;&gt;"0: No Method",R:R&lt;&gt;"6: EC",R:R&lt;&gt;"5: Condoms"),"Yes","No")))</f>
        <v>No</v>
      </c>
      <c r="AA18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25" s="80" t="str">
        <f>IF(W:W="Pregnant","Pregnant",IF(AND(Z:Z="No",AA:AA="Yes"),"Adopter",IF(Z:Z="Yes","Continuing User",IF(AND(Z:Z="No",AA:AA="No"),"Non-user","Missing"))))</f>
        <v>Adopter</v>
      </c>
      <c r="AC1825" s="80">
        <f>VLOOKUP(N1825,Registration!O:P,2,FALSE)</f>
        <v>19</v>
      </c>
    </row>
    <row r="1826" spans="1:29" s="80" customFormat="1" ht="23.1" customHeight="1">
      <c r="A1826" s="80" t="s">
        <v>1564</v>
      </c>
      <c r="B1826" s="80" t="s">
        <v>26</v>
      </c>
      <c r="C1826" s="80" t="s">
        <v>27</v>
      </c>
      <c r="D1826" s="82" t="s">
        <v>28</v>
      </c>
      <c r="E1826" s="80" t="s">
        <v>120</v>
      </c>
      <c r="F1826" s="80" t="s">
        <v>121</v>
      </c>
      <c r="G1826" s="80" t="s">
        <v>3640</v>
      </c>
      <c r="H1826" s="80" t="s">
        <v>8157</v>
      </c>
      <c r="I1826" s="82" t="s">
        <v>8158</v>
      </c>
      <c r="J1826" s="80">
        <v>28</v>
      </c>
      <c r="K1826" s="80">
        <v>2</v>
      </c>
      <c r="L1826" s="80">
        <v>2019</v>
      </c>
      <c r="M1826" s="76">
        <f t="shared" si="28"/>
        <v>43524</v>
      </c>
      <c r="N1826" s="80" t="s">
        <v>3784</v>
      </c>
      <c r="O1826" s="80">
        <v>18</v>
      </c>
      <c r="P1826" s="82" t="s">
        <v>4506</v>
      </c>
      <c r="Q1826" s="82" t="s">
        <v>4456</v>
      </c>
      <c r="R1826" s="82" t="s">
        <v>4507</v>
      </c>
      <c r="S1826" s="82" t="s">
        <v>4508</v>
      </c>
      <c r="T1826" s="82" t="s">
        <v>4456</v>
      </c>
      <c r="U1826" s="82" t="s">
        <v>4457</v>
      </c>
      <c r="V1826" s="82" t="s">
        <v>4457</v>
      </c>
      <c r="W1826" s="82" t="s">
        <v>173</v>
      </c>
      <c r="X1826" s="82" t="s">
        <v>4514</v>
      </c>
      <c r="Y1826" s="82" t="s">
        <v>4456</v>
      </c>
      <c r="Z1826" s="80" t="str">
        <f>IF(OR(R:R="",S:S=""),"Missing",IF(OR(S:S="Both EC and Condoms",S:S="Condom",S:S="EC"),"Yes",IF(AND(R:R&lt;&gt;"0: No Method",R:R&lt;&gt;"6: EC",R:R&lt;&gt;"5: Condoms"),"Yes","No")))</f>
        <v>No</v>
      </c>
      <c r="AA18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26" s="80" t="str">
        <f>IF(W:W="Pregnant","Pregnant",IF(AND(Z:Z="No",AA:AA="Yes"),"Adopter",IF(Z:Z="Yes","Continuing User",IF(AND(Z:Z="No",AA:AA="No"),"Non-user","Missing"))))</f>
        <v>Adopter</v>
      </c>
      <c r="AC1826" s="80">
        <f>VLOOKUP(N1826,Registration!O:P,2,FALSE)</f>
        <v>18</v>
      </c>
    </row>
    <row r="1827" spans="1:29" s="80" customFormat="1" ht="23.1" customHeight="1">
      <c r="A1827" s="80" t="s">
        <v>1564</v>
      </c>
      <c r="B1827" s="80" t="s">
        <v>26</v>
      </c>
      <c r="C1827" s="80" t="s">
        <v>27</v>
      </c>
      <c r="D1827" s="82" t="s">
        <v>28</v>
      </c>
      <c r="E1827" s="80" t="s">
        <v>120</v>
      </c>
      <c r="F1827" s="80" t="s">
        <v>121</v>
      </c>
      <c r="G1827" s="80" t="s">
        <v>3640</v>
      </c>
      <c r="H1827" s="80" t="s">
        <v>8157</v>
      </c>
      <c r="I1827" s="82" t="s">
        <v>8158</v>
      </c>
      <c r="J1827" s="80">
        <v>28</v>
      </c>
      <c r="K1827" s="80">
        <v>2</v>
      </c>
      <c r="L1827" s="80">
        <v>2019</v>
      </c>
      <c r="M1827" s="76">
        <f t="shared" si="28"/>
        <v>43524</v>
      </c>
      <c r="N1827" s="80" t="s">
        <v>3797</v>
      </c>
      <c r="O1827" s="80">
        <v>19</v>
      </c>
      <c r="P1827" s="82" t="s">
        <v>4506</v>
      </c>
      <c r="Q1827" s="82" t="s">
        <v>4456</v>
      </c>
      <c r="R1827" s="82" t="s">
        <v>4507</v>
      </c>
      <c r="S1827" s="82" t="s">
        <v>4508</v>
      </c>
      <c r="T1827" s="82" t="s">
        <v>4456</v>
      </c>
      <c r="U1827" s="82" t="s">
        <v>4457</v>
      </c>
      <c r="V1827" s="82" t="s">
        <v>4457</v>
      </c>
      <c r="W1827" s="82" t="s">
        <v>173</v>
      </c>
      <c r="X1827" s="82" t="s">
        <v>4516</v>
      </c>
      <c r="Y1827" s="82" t="s">
        <v>4456</v>
      </c>
      <c r="Z1827" s="80" t="str">
        <f>IF(OR(R:R="",S:S=""),"Missing",IF(OR(S:S="Both EC and Condoms",S:S="Condom",S:S="EC"),"Yes",IF(AND(R:R&lt;&gt;"0: No Method",R:R&lt;&gt;"6: EC",R:R&lt;&gt;"5: Condoms"),"Yes","No")))</f>
        <v>No</v>
      </c>
      <c r="AA18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27" s="80" t="str">
        <f>IF(W:W="Pregnant","Pregnant",IF(AND(Z:Z="No",AA:AA="Yes"),"Adopter",IF(Z:Z="Yes","Continuing User",IF(AND(Z:Z="No",AA:AA="No"),"Non-user","Missing"))))</f>
        <v>Adopter</v>
      </c>
      <c r="AC1827" s="80">
        <f>VLOOKUP(N1827,Registration!O:P,2,FALSE)</f>
        <v>17</v>
      </c>
    </row>
    <row r="1828" spans="1:29" s="80" customFormat="1" ht="23.1" customHeight="1">
      <c r="A1828" s="80" t="s">
        <v>1564</v>
      </c>
      <c r="B1828" s="80" t="s">
        <v>26</v>
      </c>
      <c r="C1828" s="80" t="s">
        <v>27</v>
      </c>
      <c r="D1828" s="82" t="s">
        <v>28</v>
      </c>
      <c r="E1828" s="80" t="s">
        <v>120</v>
      </c>
      <c r="F1828" s="80" t="s">
        <v>121</v>
      </c>
      <c r="G1828" s="80" t="s">
        <v>3640</v>
      </c>
      <c r="H1828" s="80" t="s">
        <v>8157</v>
      </c>
      <c r="I1828" s="82" t="s">
        <v>8158</v>
      </c>
      <c r="J1828" s="80">
        <v>28</v>
      </c>
      <c r="K1828" s="80">
        <v>2</v>
      </c>
      <c r="L1828" s="80">
        <v>2019</v>
      </c>
      <c r="M1828" s="76">
        <f t="shared" si="28"/>
        <v>43524</v>
      </c>
      <c r="N1828" s="80" t="s">
        <v>3786</v>
      </c>
      <c r="O1828" s="80">
        <v>17</v>
      </c>
      <c r="P1828" s="82" t="s">
        <v>4506</v>
      </c>
      <c r="Q1828" s="82" t="s">
        <v>4456</v>
      </c>
      <c r="R1828" s="82" t="s">
        <v>4507</v>
      </c>
      <c r="S1828" s="82" t="s">
        <v>4508</v>
      </c>
      <c r="T1828" s="82" t="s">
        <v>4456</v>
      </c>
      <c r="U1828" s="82" t="s">
        <v>4457</v>
      </c>
      <c r="V1828" s="82" t="s">
        <v>4457</v>
      </c>
      <c r="W1828" s="82" t="s">
        <v>173</v>
      </c>
      <c r="X1828" s="82" t="s">
        <v>4516</v>
      </c>
      <c r="Y1828" s="82" t="s">
        <v>4456</v>
      </c>
      <c r="Z1828" s="80" t="str">
        <f>IF(OR(R:R="",S:S=""),"Missing",IF(OR(S:S="Both EC and Condoms",S:S="Condom",S:S="EC"),"Yes",IF(AND(R:R&lt;&gt;"0: No Method",R:R&lt;&gt;"6: EC",R:R&lt;&gt;"5: Condoms"),"Yes","No")))</f>
        <v>No</v>
      </c>
      <c r="AA18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28" s="80" t="str">
        <f>IF(W:W="Pregnant","Pregnant",IF(AND(Z:Z="No",AA:AA="Yes"),"Adopter",IF(Z:Z="Yes","Continuing User",IF(AND(Z:Z="No",AA:AA="No"),"Non-user","Missing"))))</f>
        <v>Adopter</v>
      </c>
      <c r="AC1828" s="80">
        <f>VLOOKUP(N1828,Registration!O:P,2,FALSE)</f>
        <v>17</v>
      </c>
    </row>
    <row r="1829" spans="1:29" s="80" customFormat="1" ht="23.1" customHeight="1">
      <c r="A1829" s="80" t="s">
        <v>1564</v>
      </c>
      <c r="B1829" s="80" t="s">
        <v>26</v>
      </c>
      <c r="C1829" s="80" t="s">
        <v>27</v>
      </c>
      <c r="D1829" s="82" t="s">
        <v>28</v>
      </c>
      <c r="E1829" s="80" t="s">
        <v>120</v>
      </c>
      <c r="F1829" s="80" t="s">
        <v>121</v>
      </c>
      <c r="G1829" s="80" t="s">
        <v>3640</v>
      </c>
      <c r="H1829" s="80" t="s">
        <v>8157</v>
      </c>
      <c r="I1829" s="82" t="s">
        <v>8158</v>
      </c>
      <c r="J1829" s="80">
        <v>28</v>
      </c>
      <c r="K1829" s="80">
        <v>2</v>
      </c>
      <c r="L1829" s="80">
        <v>2019</v>
      </c>
      <c r="M1829" s="76">
        <f t="shared" si="28"/>
        <v>43524</v>
      </c>
      <c r="N1829" s="80" t="s">
        <v>3787</v>
      </c>
      <c r="O1829" s="80">
        <v>19</v>
      </c>
      <c r="P1829" s="82" t="s">
        <v>4506</v>
      </c>
      <c r="Q1829" s="82" t="s">
        <v>4456</v>
      </c>
      <c r="R1829" s="82" t="s">
        <v>4507</v>
      </c>
      <c r="S1829" s="82" t="s">
        <v>4508</v>
      </c>
      <c r="T1829" s="82" t="s">
        <v>4456</v>
      </c>
      <c r="U1829" s="82" t="s">
        <v>4457</v>
      </c>
      <c r="V1829" s="82" t="s">
        <v>4457</v>
      </c>
      <c r="W1829" s="82" t="s">
        <v>173</v>
      </c>
      <c r="X1829" s="82" t="s">
        <v>4521</v>
      </c>
      <c r="Y1829" s="82" t="s">
        <v>4456</v>
      </c>
      <c r="Z1829" s="80" t="str">
        <f>IF(OR(R:R="",S:S=""),"Missing",IF(OR(S:S="Both EC and Condoms",S:S="Condom",S:S="EC"),"Yes",IF(AND(R:R&lt;&gt;"0: No Method",R:R&lt;&gt;"6: EC",R:R&lt;&gt;"5: Condoms"),"Yes","No")))</f>
        <v>No</v>
      </c>
      <c r="AA18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29" s="80" t="str">
        <f>IF(W:W="Pregnant","Pregnant",IF(AND(Z:Z="No",AA:AA="Yes"),"Adopter",IF(Z:Z="Yes","Continuing User",IF(AND(Z:Z="No",AA:AA="No"),"Non-user","Missing"))))</f>
        <v>Adopter</v>
      </c>
      <c r="AC1829" s="80">
        <f>VLOOKUP(N1829,Registration!O:P,2,FALSE)</f>
        <v>19</v>
      </c>
    </row>
    <row r="1830" spans="1:29" s="80" customFormat="1" ht="23.1" customHeight="1">
      <c r="A1830" s="80" t="s">
        <v>1564</v>
      </c>
      <c r="B1830" s="80" t="s">
        <v>26</v>
      </c>
      <c r="C1830" s="80" t="s">
        <v>27</v>
      </c>
      <c r="D1830" s="82" t="s">
        <v>28</v>
      </c>
      <c r="E1830" s="80" t="s">
        <v>120</v>
      </c>
      <c r="F1830" s="80" t="s">
        <v>121</v>
      </c>
      <c r="G1830" s="80" t="s">
        <v>3640</v>
      </c>
      <c r="H1830" s="80" t="s">
        <v>8157</v>
      </c>
      <c r="I1830" s="82" t="s">
        <v>8158</v>
      </c>
      <c r="J1830" s="80">
        <v>28</v>
      </c>
      <c r="K1830" s="80">
        <v>2</v>
      </c>
      <c r="L1830" s="80">
        <v>2019</v>
      </c>
      <c r="M1830" s="76">
        <f t="shared" si="28"/>
        <v>43524</v>
      </c>
      <c r="N1830" s="80" t="s">
        <v>3716</v>
      </c>
      <c r="O1830" s="80">
        <v>19</v>
      </c>
      <c r="P1830" s="82" t="s">
        <v>4506</v>
      </c>
      <c r="Q1830" s="82" t="s">
        <v>4456</v>
      </c>
      <c r="R1830" s="82" t="s">
        <v>4507</v>
      </c>
      <c r="S1830" s="82" t="s">
        <v>4508</v>
      </c>
      <c r="T1830" s="82" t="s">
        <v>4456</v>
      </c>
      <c r="U1830" s="82" t="s">
        <v>4457</v>
      </c>
      <c r="V1830" s="82" t="s">
        <v>4457</v>
      </c>
      <c r="W1830" s="82" t="s">
        <v>173</v>
      </c>
      <c r="X1830" s="82" t="s">
        <v>4516</v>
      </c>
      <c r="Y1830" s="82" t="s">
        <v>4456</v>
      </c>
      <c r="Z1830" s="80" t="str">
        <f>IF(OR(R:R="",S:S=""),"Missing",IF(OR(S:S="Both EC and Condoms",S:S="Condom",S:S="EC"),"Yes",IF(AND(R:R&lt;&gt;"0: No Method",R:R&lt;&gt;"6: EC",R:R&lt;&gt;"5: Condoms"),"Yes","No")))</f>
        <v>No</v>
      </c>
      <c r="AA18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30" s="80" t="str">
        <f>IF(W:W="Pregnant","Pregnant",IF(AND(Z:Z="No",AA:AA="Yes"),"Adopter",IF(Z:Z="Yes","Continuing User",IF(AND(Z:Z="No",AA:AA="No"),"Non-user","Missing"))))</f>
        <v>Adopter</v>
      </c>
      <c r="AC1830" s="80">
        <f>VLOOKUP(N1830,Registration!O:P,2,FALSE)</f>
        <v>17</v>
      </c>
    </row>
    <row r="1831" spans="1:29" s="80" customFormat="1" ht="23.1" customHeight="1">
      <c r="A1831" s="80" t="s">
        <v>1564</v>
      </c>
      <c r="B1831" s="80" t="s">
        <v>26</v>
      </c>
      <c r="C1831" s="80" t="s">
        <v>27</v>
      </c>
      <c r="D1831" s="82" t="s">
        <v>28</v>
      </c>
      <c r="E1831" s="80" t="s">
        <v>120</v>
      </c>
      <c r="F1831" s="80" t="s">
        <v>121</v>
      </c>
      <c r="G1831" s="80" t="s">
        <v>3640</v>
      </c>
      <c r="H1831" s="80" t="s">
        <v>8157</v>
      </c>
      <c r="I1831" s="82" t="s">
        <v>8158</v>
      </c>
      <c r="J1831" s="80">
        <v>28</v>
      </c>
      <c r="K1831" s="80">
        <v>2</v>
      </c>
      <c r="L1831" s="80">
        <v>2019</v>
      </c>
      <c r="M1831" s="76">
        <f t="shared" si="28"/>
        <v>43524</v>
      </c>
      <c r="N1831" s="80" t="s">
        <v>3789</v>
      </c>
      <c r="O1831" s="80">
        <v>16</v>
      </c>
      <c r="P1831" s="82" t="s">
        <v>4506</v>
      </c>
      <c r="Q1831" s="82" t="s">
        <v>4456</v>
      </c>
      <c r="R1831" s="82" t="s">
        <v>4507</v>
      </c>
      <c r="S1831" s="82" t="s">
        <v>4508</v>
      </c>
      <c r="T1831" s="82" t="s">
        <v>4456</v>
      </c>
      <c r="U1831" s="82" t="s">
        <v>4457</v>
      </c>
      <c r="V1831" s="82" t="s">
        <v>4457</v>
      </c>
      <c r="W1831" s="82" t="s">
        <v>173</v>
      </c>
      <c r="X1831" s="82" t="s">
        <v>4516</v>
      </c>
      <c r="Y1831" s="82" t="s">
        <v>4456</v>
      </c>
      <c r="Z1831" s="80" t="str">
        <f>IF(OR(R:R="",S:S=""),"Missing",IF(OR(S:S="Both EC and Condoms",S:S="Condom",S:S="EC"),"Yes",IF(AND(R:R&lt;&gt;"0: No Method",R:R&lt;&gt;"6: EC",R:R&lt;&gt;"5: Condoms"),"Yes","No")))</f>
        <v>No</v>
      </c>
      <c r="AA18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31" s="80" t="str">
        <f>IF(W:W="Pregnant","Pregnant",IF(AND(Z:Z="No",AA:AA="Yes"),"Adopter",IF(Z:Z="Yes","Continuing User",IF(AND(Z:Z="No",AA:AA="No"),"Non-user","Missing"))))</f>
        <v>Adopter</v>
      </c>
      <c r="AC1831" s="80">
        <f>VLOOKUP(N1831,Registration!O:P,2,FALSE)</f>
        <v>16</v>
      </c>
    </row>
    <row r="1832" spans="1:29" s="80" customFormat="1" ht="23.1" customHeight="1">
      <c r="A1832" s="80" t="s">
        <v>1564</v>
      </c>
      <c r="B1832" s="80" t="s">
        <v>26</v>
      </c>
      <c r="C1832" s="80" t="s">
        <v>27</v>
      </c>
      <c r="D1832" s="82" t="s">
        <v>28</v>
      </c>
      <c r="E1832" s="80" t="s">
        <v>120</v>
      </c>
      <c r="F1832" s="80" t="s">
        <v>121</v>
      </c>
      <c r="G1832" s="80" t="s">
        <v>3640</v>
      </c>
      <c r="H1832" s="80" t="s">
        <v>8157</v>
      </c>
      <c r="I1832" s="82" t="s">
        <v>8158</v>
      </c>
      <c r="J1832" s="80">
        <v>28</v>
      </c>
      <c r="K1832" s="80">
        <v>2</v>
      </c>
      <c r="L1832" s="80">
        <v>2019</v>
      </c>
      <c r="M1832" s="76">
        <f t="shared" si="28"/>
        <v>43524</v>
      </c>
      <c r="N1832" s="80" t="s">
        <v>3791</v>
      </c>
      <c r="O1832" s="80">
        <v>15</v>
      </c>
      <c r="P1832" s="82" t="s">
        <v>4506</v>
      </c>
      <c r="Q1832" s="82" t="s">
        <v>4456</v>
      </c>
      <c r="R1832" s="82" t="s">
        <v>4507</v>
      </c>
      <c r="S1832" s="82" t="s">
        <v>4508</v>
      </c>
      <c r="T1832" s="82" t="s">
        <v>4456</v>
      </c>
      <c r="U1832" s="82" t="s">
        <v>4457</v>
      </c>
      <c r="V1832" s="82" t="s">
        <v>4457</v>
      </c>
      <c r="W1832" s="82" t="s">
        <v>173</v>
      </c>
      <c r="X1832" s="82" t="s">
        <v>4521</v>
      </c>
      <c r="Y1832" s="82" t="s">
        <v>4456</v>
      </c>
      <c r="Z1832" s="80" t="str">
        <f>IF(OR(R:R="",S:S=""),"Missing",IF(OR(S:S="Both EC and Condoms",S:S="Condom",S:S="EC"),"Yes",IF(AND(R:R&lt;&gt;"0: No Method",R:R&lt;&gt;"6: EC",R:R&lt;&gt;"5: Condoms"),"Yes","No")))</f>
        <v>No</v>
      </c>
      <c r="AA18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32" s="80" t="str">
        <f>IF(W:W="Pregnant","Pregnant",IF(AND(Z:Z="No",AA:AA="Yes"),"Adopter",IF(Z:Z="Yes","Continuing User",IF(AND(Z:Z="No",AA:AA="No"),"Non-user","Missing"))))</f>
        <v>Adopter</v>
      </c>
      <c r="AC1832" s="80">
        <f>VLOOKUP(N1832,Registration!O:P,2,FALSE)</f>
        <v>15</v>
      </c>
    </row>
    <row r="1833" spans="1:29" s="80" customFormat="1" ht="23.1" customHeight="1">
      <c r="A1833" s="80" t="s">
        <v>1564</v>
      </c>
      <c r="B1833" s="80" t="s">
        <v>26</v>
      </c>
      <c r="C1833" s="80" t="s">
        <v>27</v>
      </c>
      <c r="D1833" s="82" t="s">
        <v>28</v>
      </c>
      <c r="E1833" s="80" t="s">
        <v>120</v>
      </c>
      <c r="F1833" s="80" t="s">
        <v>121</v>
      </c>
      <c r="G1833" s="80" t="s">
        <v>3640</v>
      </c>
      <c r="H1833" s="80" t="s">
        <v>8157</v>
      </c>
      <c r="I1833" s="82" t="s">
        <v>8158</v>
      </c>
      <c r="J1833" s="80">
        <v>28</v>
      </c>
      <c r="K1833" s="80">
        <v>2</v>
      </c>
      <c r="L1833" s="80">
        <v>2019</v>
      </c>
      <c r="M1833" s="76">
        <f t="shared" si="28"/>
        <v>43524</v>
      </c>
      <c r="N1833" s="80" t="s">
        <v>3793</v>
      </c>
      <c r="O1833" s="80">
        <v>19</v>
      </c>
      <c r="P1833" s="82" t="s">
        <v>4506</v>
      </c>
      <c r="Q1833" s="82" t="s">
        <v>4456</v>
      </c>
      <c r="R1833" s="82" t="s">
        <v>4507</v>
      </c>
      <c r="S1833" s="82" t="s">
        <v>4508</v>
      </c>
      <c r="T1833" s="82" t="s">
        <v>4456</v>
      </c>
      <c r="U1833" s="82" t="s">
        <v>4457</v>
      </c>
      <c r="V1833" s="82" t="s">
        <v>4457</v>
      </c>
      <c r="W1833" s="82" t="s">
        <v>173</v>
      </c>
      <c r="X1833" s="82" t="s">
        <v>4521</v>
      </c>
      <c r="Y1833" s="82" t="s">
        <v>4456</v>
      </c>
      <c r="Z1833" s="80" t="str">
        <f>IF(OR(R:R="",S:S=""),"Missing",IF(OR(S:S="Both EC and Condoms",S:S="Condom",S:S="EC"),"Yes",IF(AND(R:R&lt;&gt;"0: No Method",R:R&lt;&gt;"6: EC",R:R&lt;&gt;"5: Condoms"),"Yes","No")))</f>
        <v>No</v>
      </c>
      <c r="AA18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33" s="80" t="str">
        <f>IF(W:W="Pregnant","Pregnant",IF(AND(Z:Z="No",AA:AA="Yes"),"Adopter",IF(Z:Z="Yes","Continuing User",IF(AND(Z:Z="No",AA:AA="No"),"Non-user","Missing"))))</f>
        <v>Adopter</v>
      </c>
      <c r="AC1833" s="80">
        <f>VLOOKUP(N1833,Registration!O:P,2,FALSE)</f>
        <v>19</v>
      </c>
    </row>
    <row r="1834" spans="1:29" s="80" customFormat="1" ht="23.1" customHeight="1">
      <c r="A1834" s="80" t="s">
        <v>1564</v>
      </c>
      <c r="B1834" s="80" t="s">
        <v>26</v>
      </c>
      <c r="C1834" s="80" t="s">
        <v>27</v>
      </c>
      <c r="D1834" s="82" t="s">
        <v>28</v>
      </c>
      <c r="E1834" s="80" t="s">
        <v>120</v>
      </c>
      <c r="F1834" s="80" t="s">
        <v>121</v>
      </c>
      <c r="G1834" s="80" t="s">
        <v>3640</v>
      </c>
      <c r="H1834" s="80" t="s">
        <v>8157</v>
      </c>
      <c r="I1834" s="82" t="s">
        <v>8158</v>
      </c>
      <c r="J1834" s="80">
        <v>28</v>
      </c>
      <c r="K1834" s="80">
        <v>2</v>
      </c>
      <c r="L1834" s="80">
        <v>2019</v>
      </c>
      <c r="M1834" s="76">
        <f t="shared" si="28"/>
        <v>43524</v>
      </c>
      <c r="N1834" s="80" t="s">
        <v>3811</v>
      </c>
      <c r="O1834" s="80">
        <v>19</v>
      </c>
      <c r="P1834" s="82" t="s">
        <v>4506</v>
      </c>
      <c r="Q1834" s="82" t="s">
        <v>4456</v>
      </c>
      <c r="R1834" s="82" t="s">
        <v>4507</v>
      </c>
      <c r="S1834" s="82" t="s">
        <v>4508</v>
      </c>
      <c r="T1834" s="82" t="s">
        <v>4456</v>
      </c>
      <c r="U1834" s="82" t="s">
        <v>4457</v>
      </c>
      <c r="V1834" s="82" t="s">
        <v>4457</v>
      </c>
      <c r="W1834" s="82" t="s">
        <v>173</v>
      </c>
      <c r="X1834" s="82" t="s">
        <v>4514</v>
      </c>
      <c r="Y1834" s="82" t="s">
        <v>4456</v>
      </c>
      <c r="Z1834" s="80" t="str">
        <f>IF(OR(R:R="",S:S=""),"Missing",IF(OR(S:S="Both EC and Condoms",S:S="Condom",S:S="EC"),"Yes",IF(AND(R:R&lt;&gt;"0: No Method",R:R&lt;&gt;"6: EC",R:R&lt;&gt;"5: Condoms"),"Yes","No")))</f>
        <v>No</v>
      </c>
      <c r="AA18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34" s="80" t="str">
        <f>IF(W:W="Pregnant","Pregnant",IF(AND(Z:Z="No",AA:AA="Yes"),"Adopter",IF(Z:Z="Yes","Continuing User",IF(AND(Z:Z="No",AA:AA="No"),"Non-user","Missing"))))</f>
        <v>Adopter</v>
      </c>
      <c r="AC1834" s="80">
        <f>VLOOKUP(N1834,Registration!O:P,2,FALSE)</f>
        <v>19</v>
      </c>
    </row>
    <row r="1835" spans="1:29" s="80" customFormat="1" ht="23.1" customHeight="1">
      <c r="A1835" s="80" t="s">
        <v>1564</v>
      </c>
      <c r="B1835" s="80" t="s">
        <v>26</v>
      </c>
      <c r="C1835" s="80" t="s">
        <v>27</v>
      </c>
      <c r="D1835" s="82" t="s">
        <v>28</v>
      </c>
      <c r="E1835" s="80" t="s">
        <v>120</v>
      </c>
      <c r="F1835" s="80" t="s">
        <v>121</v>
      </c>
      <c r="G1835" s="80" t="s">
        <v>3640</v>
      </c>
      <c r="H1835" s="80" t="s">
        <v>8157</v>
      </c>
      <c r="I1835" s="82" t="s">
        <v>8158</v>
      </c>
      <c r="J1835" s="80">
        <v>28</v>
      </c>
      <c r="K1835" s="80">
        <v>2</v>
      </c>
      <c r="L1835" s="80">
        <v>2019</v>
      </c>
      <c r="M1835" s="76">
        <f t="shared" si="28"/>
        <v>43524</v>
      </c>
      <c r="N1835" s="80" t="s">
        <v>3836</v>
      </c>
      <c r="O1835" s="80">
        <v>17</v>
      </c>
      <c r="P1835" s="82" t="s">
        <v>4506</v>
      </c>
      <c r="Q1835" s="82" t="s">
        <v>4456</v>
      </c>
      <c r="R1835" s="82" t="s">
        <v>4507</v>
      </c>
      <c r="S1835" s="82" t="s">
        <v>4508</v>
      </c>
      <c r="T1835" s="82" t="s">
        <v>4456</v>
      </c>
      <c r="U1835" s="82" t="s">
        <v>4457</v>
      </c>
      <c r="V1835" s="82" t="s">
        <v>4457</v>
      </c>
      <c r="W1835" s="82" t="s">
        <v>173</v>
      </c>
      <c r="X1835" s="82" t="s">
        <v>4521</v>
      </c>
      <c r="Y1835" s="82" t="s">
        <v>4456</v>
      </c>
      <c r="Z1835" s="80" t="str">
        <f>IF(OR(R:R="",S:S=""),"Missing",IF(OR(S:S="Both EC and Condoms",S:S="Condom",S:S="EC"),"Yes",IF(AND(R:R&lt;&gt;"0: No Method",R:R&lt;&gt;"6: EC",R:R&lt;&gt;"5: Condoms"),"Yes","No")))</f>
        <v>No</v>
      </c>
      <c r="AA18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35" s="80" t="str">
        <f>IF(W:W="Pregnant","Pregnant",IF(AND(Z:Z="No",AA:AA="Yes"),"Adopter",IF(Z:Z="Yes","Continuing User",IF(AND(Z:Z="No",AA:AA="No"),"Non-user","Missing"))))</f>
        <v>Adopter</v>
      </c>
      <c r="AC1835" s="80">
        <f>VLOOKUP(N1835,Registration!O:P,2,FALSE)</f>
        <v>17</v>
      </c>
    </row>
    <row r="1836" spans="1:29" s="80" customFormat="1" ht="23.1" customHeight="1">
      <c r="A1836" s="80" t="s">
        <v>1564</v>
      </c>
      <c r="B1836" s="80" t="s">
        <v>26</v>
      </c>
      <c r="C1836" s="80" t="s">
        <v>27</v>
      </c>
      <c r="D1836" s="82" t="s">
        <v>28</v>
      </c>
      <c r="E1836" s="80" t="s">
        <v>120</v>
      </c>
      <c r="F1836" s="80" t="s">
        <v>121</v>
      </c>
      <c r="G1836" s="80" t="s">
        <v>3640</v>
      </c>
      <c r="H1836" s="80" t="s">
        <v>8157</v>
      </c>
      <c r="I1836" s="82" t="s">
        <v>8158</v>
      </c>
      <c r="J1836" s="80">
        <v>28</v>
      </c>
      <c r="K1836" s="80">
        <v>2</v>
      </c>
      <c r="L1836" s="80">
        <v>2019</v>
      </c>
      <c r="M1836" s="76">
        <f t="shared" si="28"/>
        <v>43524</v>
      </c>
      <c r="N1836" s="80" t="s">
        <v>3838</v>
      </c>
      <c r="O1836" s="80">
        <v>19</v>
      </c>
      <c r="P1836" s="82" t="s">
        <v>4506</v>
      </c>
      <c r="Q1836" s="82" t="s">
        <v>4456</v>
      </c>
      <c r="R1836" s="82" t="s">
        <v>4507</v>
      </c>
      <c r="S1836" s="82" t="s">
        <v>4508</v>
      </c>
      <c r="T1836" s="82" t="s">
        <v>4456</v>
      </c>
      <c r="U1836" s="82" t="s">
        <v>4457</v>
      </c>
      <c r="V1836" s="82" t="s">
        <v>4457</v>
      </c>
      <c r="W1836" s="82" t="s">
        <v>173</v>
      </c>
      <c r="X1836" s="82" t="s">
        <v>4521</v>
      </c>
      <c r="Y1836" s="82" t="s">
        <v>4456</v>
      </c>
      <c r="Z1836" s="80" t="str">
        <f>IF(OR(R:R="",S:S=""),"Missing",IF(OR(S:S="Both EC and Condoms",S:S="Condom",S:S="EC"),"Yes",IF(AND(R:R&lt;&gt;"0: No Method",R:R&lt;&gt;"6: EC",R:R&lt;&gt;"5: Condoms"),"Yes","No")))</f>
        <v>No</v>
      </c>
      <c r="AA18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36" s="80" t="str">
        <f>IF(W:W="Pregnant","Pregnant",IF(AND(Z:Z="No",AA:AA="Yes"),"Adopter",IF(Z:Z="Yes","Continuing User",IF(AND(Z:Z="No",AA:AA="No"),"Non-user","Missing"))))</f>
        <v>Adopter</v>
      </c>
      <c r="AC1836" s="80">
        <f>VLOOKUP(N1836,Registration!O:P,2,FALSE)</f>
        <v>19</v>
      </c>
    </row>
    <row r="1837" spans="1:29" s="80" customFormat="1" ht="23.1" customHeight="1">
      <c r="A1837" s="80" t="s">
        <v>1564</v>
      </c>
      <c r="B1837" s="80" t="s">
        <v>26</v>
      </c>
      <c r="C1837" s="80" t="s">
        <v>27</v>
      </c>
      <c r="D1837" s="82" t="s">
        <v>28</v>
      </c>
      <c r="E1837" s="80" t="s">
        <v>120</v>
      </c>
      <c r="F1837" s="80" t="s">
        <v>121</v>
      </c>
      <c r="G1837" s="80" t="s">
        <v>3640</v>
      </c>
      <c r="H1837" s="80" t="s">
        <v>8157</v>
      </c>
      <c r="I1837" s="82" t="s">
        <v>8158</v>
      </c>
      <c r="J1837" s="80">
        <v>28</v>
      </c>
      <c r="K1837" s="80">
        <v>2</v>
      </c>
      <c r="L1837" s="80">
        <v>2019</v>
      </c>
      <c r="M1837" s="76">
        <f t="shared" si="28"/>
        <v>43524</v>
      </c>
      <c r="N1837" s="80" t="s">
        <v>3813</v>
      </c>
      <c r="O1837" s="80">
        <v>19</v>
      </c>
      <c r="P1837" s="82" t="s">
        <v>4506</v>
      </c>
      <c r="Q1837" s="82" t="s">
        <v>4456</v>
      </c>
      <c r="R1837" s="82" t="s">
        <v>4507</v>
      </c>
      <c r="S1837" s="82" t="s">
        <v>4508</v>
      </c>
      <c r="T1837" s="82" t="s">
        <v>4456</v>
      </c>
      <c r="U1837" s="82" t="s">
        <v>4457</v>
      </c>
      <c r="V1837" s="82" t="s">
        <v>4457</v>
      </c>
      <c r="W1837" s="82" t="s">
        <v>173</v>
      </c>
      <c r="X1837" s="82" t="s">
        <v>4521</v>
      </c>
      <c r="Y1837" s="82" t="s">
        <v>4456</v>
      </c>
      <c r="Z1837" s="80" t="str">
        <f>IF(OR(R:R="",S:S=""),"Missing",IF(OR(S:S="Both EC and Condoms",S:S="Condom",S:S="EC"),"Yes",IF(AND(R:R&lt;&gt;"0: No Method",R:R&lt;&gt;"6: EC",R:R&lt;&gt;"5: Condoms"),"Yes","No")))</f>
        <v>No</v>
      </c>
      <c r="AA18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37" s="80" t="str">
        <f>IF(W:W="Pregnant","Pregnant",IF(AND(Z:Z="No",AA:AA="Yes"),"Adopter",IF(Z:Z="Yes","Continuing User",IF(AND(Z:Z="No",AA:AA="No"),"Non-user","Missing"))))</f>
        <v>Adopter</v>
      </c>
      <c r="AC1837" s="80">
        <f>VLOOKUP(N1837,Registration!O:P,2,FALSE)</f>
        <v>19</v>
      </c>
    </row>
    <row r="1838" spans="1:29" s="80" customFormat="1" ht="23.1" customHeight="1">
      <c r="A1838" s="80" t="s">
        <v>1564</v>
      </c>
      <c r="B1838" s="80" t="s">
        <v>26</v>
      </c>
      <c r="C1838" s="80" t="s">
        <v>27</v>
      </c>
      <c r="D1838" s="82" t="s">
        <v>28</v>
      </c>
      <c r="E1838" s="80" t="s">
        <v>120</v>
      </c>
      <c r="F1838" s="80" t="s">
        <v>121</v>
      </c>
      <c r="G1838" s="80" t="s">
        <v>3640</v>
      </c>
      <c r="H1838" s="80" t="s">
        <v>8157</v>
      </c>
      <c r="I1838" s="82" t="s">
        <v>8158</v>
      </c>
      <c r="J1838" s="80">
        <v>28</v>
      </c>
      <c r="K1838" s="80">
        <v>2</v>
      </c>
      <c r="L1838" s="80">
        <v>2019</v>
      </c>
      <c r="M1838" s="76">
        <f t="shared" si="28"/>
        <v>43524</v>
      </c>
      <c r="N1838" s="80" t="s">
        <v>3835</v>
      </c>
      <c r="O1838" s="80">
        <v>19</v>
      </c>
      <c r="P1838" s="82" t="s">
        <v>4506</v>
      </c>
      <c r="Q1838" s="82" t="s">
        <v>4456</v>
      </c>
      <c r="R1838" s="82" t="s">
        <v>4507</v>
      </c>
      <c r="S1838" s="82" t="s">
        <v>4508</v>
      </c>
      <c r="T1838" s="82" t="s">
        <v>4456</v>
      </c>
      <c r="U1838" s="82" t="s">
        <v>4457</v>
      </c>
      <c r="V1838" s="82" t="s">
        <v>4457</v>
      </c>
      <c r="W1838" s="82" t="s">
        <v>1118</v>
      </c>
      <c r="X1838" s="82" t="s">
        <v>4507</v>
      </c>
      <c r="Y1838" s="82" t="s">
        <v>4457</v>
      </c>
      <c r="Z1838" s="80" t="str">
        <f>IF(OR(R:R="",S:S=""),"Missing",IF(OR(S:S="Both EC and Condoms",S:S="Condom",S:S="EC"),"Yes",IF(AND(R:R&lt;&gt;"0: No Method",R:R&lt;&gt;"6: EC",R:R&lt;&gt;"5: Condoms"),"Yes","No")))</f>
        <v>No</v>
      </c>
      <c r="AA18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838" s="80" t="str">
        <f>IF(W:W="Pregnant","Pregnant",IF(AND(Z:Z="No",AA:AA="Yes"),"Adopter",IF(Z:Z="Yes","Continuing User",IF(AND(Z:Z="No",AA:AA="No"),"Non-user","Missing"))))</f>
        <v>Pregnant</v>
      </c>
      <c r="AC1838" s="80">
        <f>VLOOKUP(N1838,Registration!O:P,2,FALSE)</f>
        <v>19</v>
      </c>
    </row>
    <row r="1839" spans="1:29" s="80" customFormat="1" ht="23.1" customHeight="1">
      <c r="A1839" s="80" t="s">
        <v>1564</v>
      </c>
      <c r="B1839" s="80" t="s">
        <v>26</v>
      </c>
      <c r="C1839" s="80" t="s">
        <v>27</v>
      </c>
      <c r="D1839" s="82" t="s">
        <v>28</v>
      </c>
      <c r="E1839" s="80" t="s">
        <v>120</v>
      </c>
      <c r="F1839" s="80" t="s">
        <v>121</v>
      </c>
      <c r="G1839" s="80" t="s">
        <v>3640</v>
      </c>
      <c r="H1839" s="80" t="s">
        <v>8157</v>
      </c>
      <c r="I1839" s="82" t="s">
        <v>8158</v>
      </c>
      <c r="J1839" s="80">
        <v>28</v>
      </c>
      <c r="K1839" s="80">
        <v>2</v>
      </c>
      <c r="L1839" s="80">
        <v>2019</v>
      </c>
      <c r="M1839" s="76">
        <f t="shared" si="28"/>
        <v>43524</v>
      </c>
      <c r="N1839" s="80" t="s">
        <v>4606</v>
      </c>
      <c r="O1839" s="80">
        <v>19</v>
      </c>
      <c r="P1839" s="82" t="s">
        <v>4506</v>
      </c>
      <c r="Q1839" s="82" t="s">
        <v>4456</v>
      </c>
      <c r="R1839" s="82" t="s">
        <v>4507</v>
      </c>
      <c r="S1839" s="82" t="s">
        <v>4508</v>
      </c>
      <c r="T1839" s="82" t="s">
        <v>4456</v>
      </c>
      <c r="U1839" s="82" t="s">
        <v>4457</v>
      </c>
      <c r="V1839" s="82" t="s">
        <v>4457</v>
      </c>
      <c r="W1839" s="82" t="s">
        <v>173</v>
      </c>
      <c r="X1839" s="82" t="s">
        <v>4516</v>
      </c>
      <c r="Y1839" s="82" t="s">
        <v>4456</v>
      </c>
      <c r="Z1839" s="80" t="str">
        <f>IF(OR(R:R="",S:S=""),"Missing",IF(OR(S:S="Both EC and Condoms",S:S="Condom",S:S="EC"),"Yes",IF(AND(R:R&lt;&gt;"0: No Method",R:R&lt;&gt;"6: EC",R:R&lt;&gt;"5: Condoms"),"Yes","No")))</f>
        <v>No</v>
      </c>
      <c r="AA18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39" s="80" t="str">
        <f>IF(W:W="Pregnant","Pregnant",IF(AND(Z:Z="No",AA:AA="Yes"),"Adopter",IF(Z:Z="Yes","Continuing User",IF(AND(Z:Z="No",AA:AA="No"),"Non-user","Missing"))))</f>
        <v>Adopter</v>
      </c>
      <c r="AC1839" s="80">
        <f>VLOOKUP(N1839,Registration!O:P,2,FALSE)</f>
        <v>19</v>
      </c>
    </row>
    <row r="1840" spans="1:29" s="80" customFormat="1" ht="23.1" customHeight="1">
      <c r="A1840" s="80" t="s">
        <v>1564</v>
      </c>
      <c r="B1840" s="80" t="s">
        <v>26</v>
      </c>
      <c r="C1840" s="80" t="s">
        <v>27</v>
      </c>
      <c r="D1840" s="82" t="s">
        <v>28</v>
      </c>
      <c r="E1840" s="80" t="s">
        <v>120</v>
      </c>
      <c r="F1840" s="80" t="s">
        <v>121</v>
      </c>
      <c r="G1840" s="80" t="s">
        <v>3640</v>
      </c>
      <c r="H1840" s="80" t="s">
        <v>8157</v>
      </c>
      <c r="I1840" s="82" t="s">
        <v>8158</v>
      </c>
      <c r="J1840" s="80">
        <v>28</v>
      </c>
      <c r="K1840" s="80">
        <v>2</v>
      </c>
      <c r="L1840" s="80">
        <v>2019</v>
      </c>
      <c r="M1840" s="76">
        <f t="shared" si="28"/>
        <v>43524</v>
      </c>
      <c r="N1840" s="80" t="s">
        <v>3827</v>
      </c>
      <c r="O1840" s="80">
        <v>18</v>
      </c>
      <c r="P1840" s="82" t="s">
        <v>4506</v>
      </c>
      <c r="Q1840" s="82" t="s">
        <v>4456</v>
      </c>
      <c r="R1840" s="82" t="s">
        <v>4507</v>
      </c>
      <c r="S1840" s="82" t="s">
        <v>4508</v>
      </c>
      <c r="T1840" s="82" t="s">
        <v>4456</v>
      </c>
      <c r="U1840" s="82" t="s">
        <v>4457</v>
      </c>
      <c r="V1840" s="82" t="s">
        <v>4457</v>
      </c>
      <c r="W1840" s="82" t="s">
        <v>173</v>
      </c>
      <c r="X1840" s="82" t="s">
        <v>4516</v>
      </c>
      <c r="Y1840" s="82" t="s">
        <v>4456</v>
      </c>
      <c r="Z1840" s="80" t="str">
        <f>IF(OR(R:R="",S:S=""),"Missing",IF(OR(S:S="Both EC and Condoms",S:S="Condom",S:S="EC"),"Yes",IF(AND(R:R&lt;&gt;"0: No Method",R:R&lt;&gt;"6: EC",R:R&lt;&gt;"5: Condoms"),"Yes","No")))</f>
        <v>No</v>
      </c>
      <c r="AA18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40" s="80" t="str">
        <f>IF(W:W="Pregnant","Pregnant",IF(AND(Z:Z="No",AA:AA="Yes"),"Adopter",IF(Z:Z="Yes","Continuing User",IF(AND(Z:Z="No",AA:AA="No"),"Non-user","Missing"))))</f>
        <v>Adopter</v>
      </c>
      <c r="AC1840" s="80">
        <f>VLOOKUP(N1840,Registration!O:P,2,FALSE)</f>
        <v>15</v>
      </c>
    </row>
    <row r="1841" spans="1:29" s="80" customFormat="1" ht="23.1" customHeight="1">
      <c r="A1841" s="80" t="s">
        <v>1564</v>
      </c>
      <c r="B1841" s="80" t="s">
        <v>26</v>
      </c>
      <c r="C1841" s="80" t="s">
        <v>27</v>
      </c>
      <c r="D1841" s="82" t="s">
        <v>28</v>
      </c>
      <c r="E1841" s="80" t="s">
        <v>120</v>
      </c>
      <c r="F1841" s="80" t="s">
        <v>121</v>
      </c>
      <c r="G1841" s="80" t="s">
        <v>3640</v>
      </c>
      <c r="H1841" s="80" t="s">
        <v>8157</v>
      </c>
      <c r="I1841" s="82" t="s">
        <v>8158</v>
      </c>
      <c r="J1841" s="80">
        <v>28</v>
      </c>
      <c r="K1841" s="80">
        <v>2</v>
      </c>
      <c r="L1841" s="80">
        <v>2019</v>
      </c>
      <c r="M1841" s="76">
        <f t="shared" si="28"/>
        <v>43524</v>
      </c>
      <c r="N1841" s="80" t="s">
        <v>3809</v>
      </c>
      <c r="O1841" s="80">
        <v>19</v>
      </c>
      <c r="P1841" s="82" t="s">
        <v>4506</v>
      </c>
      <c r="Q1841" s="82" t="s">
        <v>4456</v>
      </c>
      <c r="R1841" s="82" t="s">
        <v>4507</v>
      </c>
      <c r="S1841" s="82" t="s">
        <v>4508</v>
      </c>
      <c r="T1841" s="82" t="s">
        <v>4457</v>
      </c>
      <c r="U1841" s="82" t="s">
        <v>4457</v>
      </c>
      <c r="V1841" s="82" t="s">
        <v>4457</v>
      </c>
      <c r="W1841" s="82" t="s">
        <v>173</v>
      </c>
      <c r="X1841" s="82" t="s">
        <v>4507</v>
      </c>
      <c r="Y1841" s="82" t="s">
        <v>4457</v>
      </c>
      <c r="Z1841" s="80" t="str">
        <f>IF(OR(R:R="",S:S=""),"Missing",IF(OR(S:S="Both EC and Condoms",S:S="Condom",S:S="EC"),"Yes",IF(AND(R:R&lt;&gt;"0: No Method",R:R&lt;&gt;"6: EC",R:R&lt;&gt;"5: Condoms"),"Yes","No")))</f>
        <v>No</v>
      </c>
      <c r="AA18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841" s="80" t="s">
        <v>4509</v>
      </c>
      <c r="AC1841" s="80">
        <f>VLOOKUP(N1841,Registration!O:P,2,FALSE)</f>
        <v>19</v>
      </c>
    </row>
    <row r="1842" spans="1:29" s="80" customFormat="1" ht="23.1" customHeight="1">
      <c r="A1842" s="80" t="s">
        <v>1564</v>
      </c>
      <c r="B1842" s="80" t="s">
        <v>26</v>
      </c>
      <c r="C1842" s="80" t="s">
        <v>27</v>
      </c>
      <c r="D1842" s="82" t="s">
        <v>28</v>
      </c>
      <c r="E1842" s="80" t="s">
        <v>120</v>
      </c>
      <c r="F1842" s="80" t="s">
        <v>121</v>
      </c>
      <c r="G1842" s="80" t="s">
        <v>3640</v>
      </c>
      <c r="H1842" s="80" t="s">
        <v>8157</v>
      </c>
      <c r="I1842" s="82" t="s">
        <v>8158</v>
      </c>
      <c r="J1842" s="80">
        <v>28</v>
      </c>
      <c r="K1842" s="80">
        <v>2</v>
      </c>
      <c r="L1842" s="80">
        <v>2019</v>
      </c>
      <c r="M1842" s="76">
        <f t="shared" si="28"/>
        <v>43524</v>
      </c>
      <c r="N1842" s="80" t="s">
        <v>4607</v>
      </c>
      <c r="O1842" s="80">
        <v>19</v>
      </c>
      <c r="P1842" s="82" t="s">
        <v>4506</v>
      </c>
      <c r="Q1842" s="82" t="s">
        <v>4456</v>
      </c>
      <c r="R1842" s="82" t="s">
        <v>4507</v>
      </c>
      <c r="S1842" s="82" t="s">
        <v>4508</v>
      </c>
      <c r="T1842" s="82" t="s">
        <v>4456</v>
      </c>
      <c r="U1842" s="82" t="s">
        <v>4457</v>
      </c>
      <c r="V1842" s="82" t="s">
        <v>4457</v>
      </c>
      <c r="W1842" s="82" t="s">
        <v>173</v>
      </c>
      <c r="X1842" s="82" t="s">
        <v>4521</v>
      </c>
      <c r="Y1842" s="82" t="s">
        <v>4456</v>
      </c>
      <c r="Z1842" s="80" t="str">
        <f>IF(OR(R:R="",S:S=""),"Missing",IF(OR(S:S="Both EC and Condoms",S:S="Condom",S:S="EC"),"Yes",IF(AND(R:R&lt;&gt;"0: No Method",R:R&lt;&gt;"6: EC",R:R&lt;&gt;"5: Condoms"),"Yes","No")))</f>
        <v>No</v>
      </c>
      <c r="AA18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42" s="80" t="str">
        <f>IF(W:W="Pregnant","Pregnant",IF(AND(Z:Z="No",AA:AA="Yes"),"Adopter",IF(Z:Z="Yes","Continuing User",IF(AND(Z:Z="No",AA:AA="No"),"Non-user","Missing"))))</f>
        <v>Adopter</v>
      </c>
      <c r="AC1842" s="80">
        <f>VLOOKUP(N1842,Registration!O:P,2,FALSE)</f>
        <v>19</v>
      </c>
    </row>
    <row r="1843" spans="1:29" s="80" customFormat="1" ht="23.1" customHeight="1">
      <c r="A1843" s="80" t="s">
        <v>1564</v>
      </c>
      <c r="B1843" s="80" t="s">
        <v>26</v>
      </c>
      <c r="C1843" s="80" t="s">
        <v>27</v>
      </c>
      <c r="D1843" s="82" t="s">
        <v>28</v>
      </c>
      <c r="E1843" s="80" t="s">
        <v>120</v>
      </c>
      <c r="F1843" s="80" t="s">
        <v>121</v>
      </c>
      <c r="G1843" s="80" t="s">
        <v>3640</v>
      </c>
      <c r="H1843" s="80" t="s">
        <v>8157</v>
      </c>
      <c r="I1843" s="82" t="s">
        <v>8158</v>
      </c>
      <c r="J1843" s="80">
        <v>28</v>
      </c>
      <c r="K1843" s="80">
        <v>2</v>
      </c>
      <c r="L1843" s="80">
        <v>2019</v>
      </c>
      <c r="M1843" s="76">
        <f t="shared" si="28"/>
        <v>43524</v>
      </c>
      <c r="N1843" s="80" t="s">
        <v>3825</v>
      </c>
      <c r="O1843" s="80">
        <v>19</v>
      </c>
      <c r="P1843" s="82" t="s">
        <v>4506</v>
      </c>
      <c r="Q1843" s="82" t="s">
        <v>4456</v>
      </c>
      <c r="R1843" s="82" t="s">
        <v>4507</v>
      </c>
      <c r="S1843" s="82" t="s">
        <v>4508</v>
      </c>
      <c r="T1843" s="82" t="s">
        <v>4457</v>
      </c>
      <c r="U1843" s="82" t="s">
        <v>4457</v>
      </c>
      <c r="V1843" s="82" t="s">
        <v>4457</v>
      </c>
      <c r="W1843" s="82" t="s">
        <v>1118</v>
      </c>
      <c r="X1843" s="82" t="s">
        <v>4507</v>
      </c>
      <c r="Y1843" s="82" t="s">
        <v>4457</v>
      </c>
      <c r="Z1843" s="80" t="str">
        <f>IF(OR(R:R="",S:S=""),"Missing",IF(OR(S:S="Both EC and Condoms",S:S="Condom",S:S="EC"),"Yes",IF(AND(R:R&lt;&gt;"0: No Method",R:R&lt;&gt;"6: EC",R:R&lt;&gt;"5: Condoms"),"Yes","No")))</f>
        <v>No</v>
      </c>
      <c r="AA18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843" s="80" t="str">
        <f>IF(W:W="Pregnant","Pregnant",IF(AND(Z:Z="No",AA:AA="Yes"),"Adopter",IF(Z:Z="Yes","Continuing User",IF(AND(Z:Z="No",AA:AA="No"),"Non-user","Missing"))))</f>
        <v>Pregnant</v>
      </c>
      <c r="AC1843" s="80">
        <f>VLOOKUP(N1843,Registration!O:P,2,FALSE)</f>
        <v>19</v>
      </c>
    </row>
    <row r="1844" spans="1:29" s="80" customFormat="1" ht="23.1" customHeight="1">
      <c r="A1844" s="80" t="s">
        <v>1564</v>
      </c>
      <c r="B1844" s="80" t="s">
        <v>26</v>
      </c>
      <c r="C1844" s="80" t="s">
        <v>27</v>
      </c>
      <c r="D1844" s="82" t="s">
        <v>28</v>
      </c>
      <c r="E1844" s="80" t="s">
        <v>120</v>
      </c>
      <c r="F1844" s="80" t="s">
        <v>121</v>
      </c>
      <c r="G1844" s="80" t="s">
        <v>3640</v>
      </c>
      <c r="H1844" s="80" t="s">
        <v>8157</v>
      </c>
      <c r="I1844" s="82" t="s">
        <v>8158</v>
      </c>
      <c r="J1844" s="80">
        <v>28</v>
      </c>
      <c r="K1844" s="80">
        <v>2</v>
      </c>
      <c r="L1844" s="80">
        <v>2019</v>
      </c>
      <c r="M1844" s="76">
        <f t="shared" si="28"/>
        <v>43524</v>
      </c>
      <c r="N1844" s="80" t="s">
        <v>3829</v>
      </c>
      <c r="O1844" s="80">
        <v>19</v>
      </c>
      <c r="P1844" s="82" t="s">
        <v>4506</v>
      </c>
      <c r="Q1844" s="82" t="s">
        <v>4456</v>
      </c>
      <c r="R1844" s="82" t="s">
        <v>4507</v>
      </c>
      <c r="S1844" s="82" t="s">
        <v>4508</v>
      </c>
      <c r="T1844" s="82" t="s">
        <v>4456</v>
      </c>
      <c r="U1844" s="82" t="s">
        <v>4457</v>
      </c>
      <c r="V1844" s="82" t="s">
        <v>4457</v>
      </c>
      <c r="W1844" s="82" t="s">
        <v>173</v>
      </c>
      <c r="X1844" s="82" t="s">
        <v>4521</v>
      </c>
      <c r="Y1844" s="82" t="s">
        <v>4456</v>
      </c>
      <c r="Z1844" s="80" t="str">
        <f>IF(OR(R:R="",S:S=""),"Missing",IF(OR(S:S="Both EC and Condoms",S:S="Condom",S:S="EC"),"Yes",IF(AND(R:R&lt;&gt;"0: No Method",R:R&lt;&gt;"6: EC",R:R&lt;&gt;"5: Condoms"),"Yes","No")))</f>
        <v>No</v>
      </c>
      <c r="AA18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44" s="80" t="str">
        <f>IF(W:W="Pregnant","Pregnant",IF(AND(Z:Z="No",AA:AA="Yes"),"Adopter",IF(Z:Z="Yes","Continuing User",IF(AND(Z:Z="No",AA:AA="No"),"Non-user","Missing"))))</f>
        <v>Adopter</v>
      </c>
      <c r="AC1844" s="80">
        <f>VLOOKUP(N1844,Registration!O:P,2,FALSE)</f>
        <v>19</v>
      </c>
    </row>
    <row r="1845" spans="1:29" s="80" customFormat="1" ht="23.1" customHeight="1">
      <c r="A1845" s="80" t="s">
        <v>1564</v>
      </c>
      <c r="B1845" s="80" t="s">
        <v>26</v>
      </c>
      <c r="C1845" s="80" t="s">
        <v>27</v>
      </c>
      <c r="D1845" s="82" t="s">
        <v>28</v>
      </c>
      <c r="E1845" s="80" t="s">
        <v>120</v>
      </c>
      <c r="F1845" s="80" t="s">
        <v>121</v>
      </c>
      <c r="G1845" s="80" t="s">
        <v>3640</v>
      </c>
      <c r="H1845" s="80" t="s">
        <v>8157</v>
      </c>
      <c r="I1845" s="82" t="s">
        <v>8158</v>
      </c>
      <c r="J1845" s="80">
        <v>28</v>
      </c>
      <c r="K1845" s="80">
        <v>2</v>
      </c>
      <c r="L1845" s="80">
        <v>2019</v>
      </c>
      <c r="M1845" s="76">
        <f t="shared" si="28"/>
        <v>43524</v>
      </c>
      <c r="N1845" s="80" t="s">
        <v>3840</v>
      </c>
      <c r="O1845" s="80">
        <v>17</v>
      </c>
      <c r="P1845" s="82" t="s">
        <v>4506</v>
      </c>
      <c r="Q1845" s="82" t="s">
        <v>4456</v>
      </c>
      <c r="R1845" s="82" t="s">
        <v>4507</v>
      </c>
      <c r="S1845" s="82" t="s">
        <v>4508</v>
      </c>
      <c r="T1845" s="82" t="s">
        <v>4456</v>
      </c>
      <c r="U1845" s="82" t="s">
        <v>4457</v>
      </c>
      <c r="V1845" s="82" t="s">
        <v>4457</v>
      </c>
      <c r="W1845" s="82" t="s">
        <v>173</v>
      </c>
      <c r="X1845" s="82" t="s">
        <v>4521</v>
      </c>
      <c r="Y1845" s="82" t="s">
        <v>4456</v>
      </c>
      <c r="Z1845" s="80" t="str">
        <f>IF(OR(R:R="",S:S=""),"Missing",IF(OR(S:S="Both EC and Condoms",S:S="Condom",S:S="EC"),"Yes",IF(AND(R:R&lt;&gt;"0: No Method",R:R&lt;&gt;"6: EC",R:R&lt;&gt;"5: Condoms"),"Yes","No")))</f>
        <v>No</v>
      </c>
      <c r="AA18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45" s="80" t="str">
        <f>IF(W:W="Pregnant","Pregnant",IF(AND(Z:Z="No",AA:AA="Yes"),"Adopter",IF(Z:Z="Yes","Continuing User",IF(AND(Z:Z="No",AA:AA="No"),"Non-user","Missing"))))</f>
        <v>Adopter</v>
      </c>
      <c r="AC1845" s="80">
        <f>VLOOKUP(N1845,Registration!O:P,2,FALSE)</f>
        <v>17</v>
      </c>
    </row>
    <row r="1846" spans="1:29" s="80" customFormat="1" ht="23.1" customHeight="1">
      <c r="A1846" s="80" t="s">
        <v>1564</v>
      </c>
      <c r="B1846" s="80" t="s">
        <v>26</v>
      </c>
      <c r="C1846" s="80" t="s">
        <v>27</v>
      </c>
      <c r="D1846" s="82" t="s">
        <v>28</v>
      </c>
      <c r="E1846" s="80" t="s">
        <v>120</v>
      </c>
      <c r="F1846" s="80" t="s">
        <v>121</v>
      </c>
      <c r="G1846" s="80" t="s">
        <v>3640</v>
      </c>
      <c r="H1846" s="80" t="s">
        <v>8157</v>
      </c>
      <c r="I1846" s="82" t="s">
        <v>8158</v>
      </c>
      <c r="J1846" s="80">
        <v>28</v>
      </c>
      <c r="K1846" s="80">
        <v>2</v>
      </c>
      <c r="L1846" s="80">
        <v>2019</v>
      </c>
      <c r="M1846" s="76">
        <f t="shared" si="28"/>
        <v>43524</v>
      </c>
      <c r="N1846" s="80" t="s">
        <v>3842</v>
      </c>
      <c r="O1846" s="80">
        <v>19</v>
      </c>
      <c r="P1846" s="82" t="s">
        <v>4506</v>
      </c>
      <c r="Q1846" s="82" t="s">
        <v>4456</v>
      </c>
      <c r="R1846" s="82" t="s">
        <v>4507</v>
      </c>
      <c r="S1846" s="82" t="s">
        <v>4508</v>
      </c>
      <c r="T1846" s="82" t="s">
        <v>4456</v>
      </c>
      <c r="U1846" s="82" t="s">
        <v>4457</v>
      </c>
      <c r="V1846" s="82" t="s">
        <v>4457</v>
      </c>
      <c r="W1846" s="82" t="s">
        <v>173</v>
      </c>
      <c r="X1846" s="82" t="s">
        <v>4521</v>
      </c>
      <c r="Y1846" s="82" t="s">
        <v>4456</v>
      </c>
      <c r="Z1846" s="80" t="str">
        <f>IF(OR(R:R="",S:S=""),"Missing",IF(OR(S:S="Both EC and Condoms",S:S="Condom",S:S="EC"),"Yes",IF(AND(R:R&lt;&gt;"0: No Method",R:R&lt;&gt;"6: EC",R:R&lt;&gt;"5: Condoms"),"Yes","No")))</f>
        <v>No</v>
      </c>
      <c r="AA18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46" s="80" t="str">
        <f>IF(W:W="Pregnant","Pregnant",IF(AND(Z:Z="No",AA:AA="Yes"),"Adopter",IF(Z:Z="Yes","Continuing User",IF(AND(Z:Z="No",AA:AA="No"),"Non-user","Missing"))))</f>
        <v>Adopter</v>
      </c>
      <c r="AC1846" s="80">
        <f>VLOOKUP(N1846,Registration!O:P,2,FALSE)</f>
        <v>19</v>
      </c>
    </row>
    <row r="1847" spans="1:29" s="80" customFormat="1" ht="23.1" customHeight="1">
      <c r="A1847" s="80" t="s">
        <v>1564</v>
      </c>
      <c r="B1847" s="80" t="s">
        <v>26</v>
      </c>
      <c r="C1847" s="80" t="s">
        <v>27</v>
      </c>
      <c r="D1847" s="82" t="s">
        <v>28</v>
      </c>
      <c r="E1847" s="80" t="s">
        <v>120</v>
      </c>
      <c r="F1847" s="80" t="s">
        <v>121</v>
      </c>
      <c r="G1847" s="80" t="s">
        <v>3640</v>
      </c>
      <c r="H1847" s="80" t="s">
        <v>8157</v>
      </c>
      <c r="I1847" s="82" t="s">
        <v>8158</v>
      </c>
      <c r="J1847" s="80">
        <v>28</v>
      </c>
      <c r="K1847" s="80">
        <v>2</v>
      </c>
      <c r="L1847" s="80">
        <v>2019</v>
      </c>
      <c r="M1847" s="76">
        <f t="shared" si="28"/>
        <v>43524</v>
      </c>
      <c r="N1847" s="80" t="s">
        <v>3799</v>
      </c>
      <c r="O1847" s="80">
        <v>18</v>
      </c>
      <c r="P1847" s="82" t="s">
        <v>4506</v>
      </c>
      <c r="Q1847" s="82" t="s">
        <v>4456</v>
      </c>
      <c r="R1847" s="82" t="s">
        <v>4507</v>
      </c>
      <c r="S1847" s="82" t="s">
        <v>4508</v>
      </c>
      <c r="T1847" s="82" t="s">
        <v>4456</v>
      </c>
      <c r="U1847" s="82" t="s">
        <v>4457</v>
      </c>
      <c r="V1847" s="82" t="s">
        <v>4457</v>
      </c>
      <c r="W1847" s="82" t="s">
        <v>173</v>
      </c>
      <c r="X1847" s="82" t="s">
        <v>4522</v>
      </c>
      <c r="Y1847" s="82" t="s">
        <v>4456</v>
      </c>
      <c r="Z1847" s="80" t="str">
        <f>IF(OR(R:R="",S:S=""),"Missing",IF(OR(S:S="Both EC and Condoms",S:S="Condom",S:S="EC"),"Yes",IF(AND(R:R&lt;&gt;"0: No Method",R:R&lt;&gt;"6: EC",R:R&lt;&gt;"5: Condoms"),"Yes","No")))</f>
        <v>No</v>
      </c>
      <c r="AA18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47" s="80" t="str">
        <f>IF(W:W="Pregnant","Pregnant",IF(AND(Z:Z="No",AA:AA="Yes"),"Adopter",IF(Z:Z="Yes","Continuing User",IF(AND(Z:Z="No",AA:AA="No"),"Non-user","Missing"))))</f>
        <v>Adopter</v>
      </c>
      <c r="AC1847" s="80">
        <f>VLOOKUP(N1847,Registration!O:P,2,FALSE)</f>
        <v>19</v>
      </c>
    </row>
    <row r="1848" spans="1:29" s="80" customFormat="1" ht="23.1" customHeight="1">
      <c r="A1848" s="80" t="s">
        <v>1564</v>
      </c>
      <c r="B1848" s="80" t="s">
        <v>26</v>
      </c>
      <c r="C1848" s="80" t="s">
        <v>27</v>
      </c>
      <c r="D1848" s="82" t="s">
        <v>28</v>
      </c>
      <c r="E1848" s="80" t="s">
        <v>120</v>
      </c>
      <c r="F1848" s="80" t="s">
        <v>121</v>
      </c>
      <c r="G1848" s="80" t="s">
        <v>3640</v>
      </c>
      <c r="H1848" s="80" t="s">
        <v>8157</v>
      </c>
      <c r="I1848" s="82" t="s">
        <v>8158</v>
      </c>
      <c r="J1848" s="80">
        <v>28</v>
      </c>
      <c r="K1848" s="80">
        <v>2</v>
      </c>
      <c r="L1848" s="80">
        <v>2019</v>
      </c>
      <c r="M1848" s="76">
        <f t="shared" si="28"/>
        <v>43524</v>
      </c>
      <c r="N1848" s="80" t="s">
        <v>3817</v>
      </c>
      <c r="O1848" s="80">
        <v>19</v>
      </c>
      <c r="P1848" s="82" t="s">
        <v>4506</v>
      </c>
      <c r="Q1848" s="82" t="s">
        <v>4456</v>
      </c>
      <c r="R1848" s="82" t="s">
        <v>4507</v>
      </c>
      <c r="S1848" s="82" t="s">
        <v>4508</v>
      </c>
      <c r="T1848" s="82" t="s">
        <v>4456</v>
      </c>
      <c r="U1848" s="82" t="s">
        <v>4457</v>
      </c>
      <c r="V1848" s="82" t="s">
        <v>4457</v>
      </c>
      <c r="W1848" s="82" t="s">
        <v>173</v>
      </c>
      <c r="X1848" s="82" t="s">
        <v>4521</v>
      </c>
      <c r="Y1848" s="82" t="s">
        <v>4456</v>
      </c>
      <c r="Z1848" s="80" t="str">
        <f>IF(OR(R:R="",S:S=""),"Missing",IF(OR(S:S="Both EC and Condoms",S:S="Condom",S:S="EC"),"Yes",IF(AND(R:R&lt;&gt;"0: No Method",R:R&lt;&gt;"6: EC",R:R&lt;&gt;"5: Condoms"),"Yes","No")))</f>
        <v>No</v>
      </c>
      <c r="AA18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48" s="80" t="str">
        <f>IF(W:W="Pregnant","Pregnant",IF(AND(Z:Z="No",AA:AA="Yes"),"Adopter",IF(Z:Z="Yes","Continuing User",IF(AND(Z:Z="No",AA:AA="No"),"Non-user","Missing"))))</f>
        <v>Adopter</v>
      </c>
      <c r="AC1848" s="80">
        <f>VLOOKUP(N1848,Registration!O:P,2,FALSE)</f>
        <v>19</v>
      </c>
    </row>
    <row r="1849" spans="1:29" s="80" customFormat="1" ht="23.1" customHeight="1">
      <c r="A1849" s="80" t="s">
        <v>1564</v>
      </c>
      <c r="B1849" s="80" t="s">
        <v>26</v>
      </c>
      <c r="C1849" s="80" t="s">
        <v>27</v>
      </c>
      <c r="D1849" s="82" t="s">
        <v>28</v>
      </c>
      <c r="E1849" s="80" t="s">
        <v>120</v>
      </c>
      <c r="F1849" s="80" t="s">
        <v>121</v>
      </c>
      <c r="G1849" s="80" t="s">
        <v>3640</v>
      </c>
      <c r="H1849" s="80" t="s">
        <v>8157</v>
      </c>
      <c r="I1849" s="82" t="s">
        <v>8158</v>
      </c>
      <c r="J1849" s="80">
        <v>28</v>
      </c>
      <c r="K1849" s="80">
        <v>2</v>
      </c>
      <c r="L1849" s="80">
        <v>2019</v>
      </c>
      <c r="M1849" s="76">
        <f t="shared" si="28"/>
        <v>43524</v>
      </c>
      <c r="N1849" s="80" t="s">
        <v>3831</v>
      </c>
      <c r="O1849" s="80">
        <v>18</v>
      </c>
      <c r="P1849" s="82" t="s">
        <v>4506</v>
      </c>
      <c r="Q1849" s="82" t="s">
        <v>4456</v>
      </c>
      <c r="R1849" s="82" t="s">
        <v>4507</v>
      </c>
      <c r="S1849" s="82" t="s">
        <v>4508</v>
      </c>
      <c r="T1849" s="82" t="s">
        <v>4456</v>
      </c>
      <c r="U1849" s="82" t="s">
        <v>4457</v>
      </c>
      <c r="V1849" s="82" t="s">
        <v>4457</v>
      </c>
      <c r="W1849" s="82" t="s">
        <v>173</v>
      </c>
      <c r="X1849" s="82" t="s">
        <v>4514</v>
      </c>
      <c r="Y1849" s="82" t="s">
        <v>4456</v>
      </c>
      <c r="Z1849" s="80" t="str">
        <f>IF(OR(R:R="",S:S=""),"Missing",IF(OR(S:S="Both EC and Condoms",S:S="Condom",S:S="EC"),"Yes",IF(AND(R:R&lt;&gt;"0: No Method",R:R&lt;&gt;"6: EC",R:R&lt;&gt;"5: Condoms"),"Yes","No")))</f>
        <v>No</v>
      </c>
      <c r="AA18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49" s="80" t="str">
        <f>IF(W:W="Pregnant","Pregnant",IF(AND(Z:Z="No",AA:AA="Yes"),"Adopter",IF(Z:Z="Yes","Continuing User",IF(AND(Z:Z="No",AA:AA="No"),"Non-user","Missing"))))</f>
        <v>Adopter</v>
      </c>
      <c r="AC1849" s="80">
        <f>VLOOKUP(N1849,Registration!O:P,2,FALSE)</f>
        <v>18</v>
      </c>
    </row>
    <row r="1850" spans="1:29" s="80" customFormat="1" ht="23.1" customHeight="1">
      <c r="A1850" s="80" t="s">
        <v>1564</v>
      </c>
      <c r="B1850" s="80" t="s">
        <v>26</v>
      </c>
      <c r="C1850" s="80" t="s">
        <v>27</v>
      </c>
      <c r="D1850" s="82" t="s">
        <v>28</v>
      </c>
      <c r="E1850" s="80" t="s">
        <v>120</v>
      </c>
      <c r="F1850" s="80" t="s">
        <v>121</v>
      </c>
      <c r="G1850" s="80" t="s">
        <v>3640</v>
      </c>
      <c r="H1850" s="80" t="s">
        <v>8157</v>
      </c>
      <c r="I1850" s="82" t="s">
        <v>8158</v>
      </c>
      <c r="J1850" s="80">
        <v>28</v>
      </c>
      <c r="K1850" s="80">
        <v>2</v>
      </c>
      <c r="L1850" s="80">
        <v>2019</v>
      </c>
      <c r="M1850" s="76">
        <f t="shared" si="28"/>
        <v>43524</v>
      </c>
      <c r="N1850" s="80" t="s">
        <v>3833</v>
      </c>
      <c r="O1850" s="80">
        <v>19</v>
      </c>
      <c r="P1850" s="82" t="s">
        <v>4506</v>
      </c>
      <c r="Q1850" s="82" t="s">
        <v>4456</v>
      </c>
      <c r="R1850" s="82" t="s">
        <v>4507</v>
      </c>
      <c r="S1850" s="82" t="s">
        <v>4508</v>
      </c>
      <c r="T1850" s="82" t="s">
        <v>4456</v>
      </c>
      <c r="U1850" s="82" t="s">
        <v>4457</v>
      </c>
      <c r="V1850" s="82" t="s">
        <v>4457</v>
      </c>
      <c r="W1850" s="82" t="s">
        <v>173</v>
      </c>
      <c r="X1850" s="82" t="s">
        <v>4517</v>
      </c>
      <c r="Y1850" s="82" t="s">
        <v>4457</v>
      </c>
      <c r="Z1850" s="80" t="str">
        <f>IF(OR(R:R="",S:S=""),"Missing",IF(OR(S:S="Both EC and Condoms",S:S="Condom",S:S="EC"),"Yes",IF(AND(R:R&lt;&gt;"0: No Method",R:R&lt;&gt;"6: EC",R:R&lt;&gt;"5: Condoms"),"Yes","No")))</f>
        <v>No</v>
      </c>
      <c r="AA18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50" s="80" t="str">
        <f>IF(W:W="Pregnant","Pregnant",IF(AND(Z:Z="No",AA:AA="Yes"),"Adopter",IF(Z:Z="Yes","Continuing User",IF(AND(Z:Z="No",AA:AA="No"),"Non-user","Missing"))))</f>
        <v>Adopter</v>
      </c>
      <c r="AC1850" s="80">
        <f>VLOOKUP(N1850,Registration!O:P,2,FALSE)</f>
        <v>19</v>
      </c>
    </row>
    <row r="1851" spans="1:29" s="80" customFormat="1" ht="23.1" customHeight="1">
      <c r="A1851" s="80" t="s">
        <v>1564</v>
      </c>
      <c r="B1851" s="80" t="s">
        <v>26</v>
      </c>
      <c r="C1851" s="80" t="s">
        <v>27</v>
      </c>
      <c r="D1851" s="82" t="s">
        <v>28</v>
      </c>
      <c r="E1851" s="80" t="s">
        <v>120</v>
      </c>
      <c r="F1851" s="80" t="s">
        <v>121</v>
      </c>
      <c r="G1851" s="80" t="s">
        <v>3640</v>
      </c>
      <c r="H1851" s="80" t="s">
        <v>8157</v>
      </c>
      <c r="I1851" s="82" t="s">
        <v>8158</v>
      </c>
      <c r="J1851" s="80">
        <v>28</v>
      </c>
      <c r="K1851" s="80">
        <v>2</v>
      </c>
      <c r="L1851" s="80">
        <v>2019</v>
      </c>
      <c r="M1851" s="76">
        <f t="shared" si="28"/>
        <v>43524</v>
      </c>
      <c r="N1851" s="80" t="s">
        <v>3844</v>
      </c>
      <c r="O1851" s="80">
        <v>17</v>
      </c>
      <c r="P1851" s="82" t="s">
        <v>4506</v>
      </c>
      <c r="Q1851" s="82" t="s">
        <v>4456</v>
      </c>
      <c r="R1851" s="82" t="s">
        <v>4507</v>
      </c>
      <c r="S1851" s="82" t="s">
        <v>4508</v>
      </c>
      <c r="T1851" s="82" t="s">
        <v>4456</v>
      </c>
      <c r="U1851" s="82" t="s">
        <v>4457</v>
      </c>
      <c r="V1851" s="82" t="s">
        <v>4457</v>
      </c>
      <c r="W1851" s="82" t="s">
        <v>173</v>
      </c>
      <c r="X1851" s="82" t="s">
        <v>4521</v>
      </c>
      <c r="Y1851" s="82" t="s">
        <v>4456</v>
      </c>
      <c r="Z1851" s="80" t="str">
        <f>IF(OR(R:R="",S:S=""),"Missing",IF(OR(S:S="Both EC and Condoms",S:S="Condom",S:S="EC"),"Yes",IF(AND(R:R&lt;&gt;"0: No Method",R:R&lt;&gt;"6: EC",R:R&lt;&gt;"5: Condoms"),"Yes","No")))</f>
        <v>No</v>
      </c>
      <c r="AA18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51" s="80" t="str">
        <f>IF(W:W="Pregnant","Pregnant",IF(AND(Z:Z="No",AA:AA="Yes"),"Adopter",IF(Z:Z="Yes","Continuing User",IF(AND(Z:Z="No",AA:AA="No"),"Non-user","Missing"))))</f>
        <v>Adopter</v>
      </c>
      <c r="AC1851" s="80">
        <f>VLOOKUP(N1851,Registration!O:P,2,FALSE)</f>
        <v>17</v>
      </c>
    </row>
    <row r="1852" spans="1:29" s="80" customFormat="1" ht="23.1" customHeight="1">
      <c r="A1852" s="80" t="s">
        <v>1564</v>
      </c>
      <c r="B1852" s="80" t="s">
        <v>26</v>
      </c>
      <c r="C1852" s="80" t="s">
        <v>27</v>
      </c>
      <c r="D1852" s="82" t="s">
        <v>28</v>
      </c>
      <c r="E1852" s="80" t="s">
        <v>120</v>
      </c>
      <c r="F1852" s="80" t="s">
        <v>121</v>
      </c>
      <c r="G1852" s="80" t="s">
        <v>3640</v>
      </c>
      <c r="H1852" s="80" t="s">
        <v>8157</v>
      </c>
      <c r="I1852" s="82" t="s">
        <v>8158</v>
      </c>
      <c r="J1852" s="80">
        <v>28</v>
      </c>
      <c r="K1852" s="80">
        <v>2</v>
      </c>
      <c r="L1852" s="80">
        <v>2019</v>
      </c>
      <c r="M1852" s="76">
        <f t="shared" si="28"/>
        <v>43524</v>
      </c>
      <c r="N1852" s="80" t="s">
        <v>3846</v>
      </c>
      <c r="O1852" s="80">
        <v>18</v>
      </c>
      <c r="P1852" s="82" t="s">
        <v>4506</v>
      </c>
      <c r="Q1852" s="82" t="s">
        <v>4456</v>
      </c>
      <c r="R1852" s="82" t="s">
        <v>4507</v>
      </c>
      <c r="S1852" s="82" t="s">
        <v>4508</v>
      </c>
      <c r="T1852" s="82" t="s">
        <v>4456</v>
      </c>
      <c r="U1852" s="82" t="s">
        <v>4457</v>
      </c>
      <c r="V1852" s="82" t="s">
        <v>4457</v>
      </c>
      <c r="W1852" s="82" t="s">
        <v>173</v>
      </c>
      <c r="X1852" s="82" t="s">
        <v>4521</v>
      </c>
      <c r="Y1852" s="82" t="s">
        <v>4456</v>
      </c>
      <c r="Z1852" s="80" t="str">
        <f>IF(OR(R:R="",S:S=""),"Missing",IF(OR(S:S="Both EC and Condoms",S:S="Condom",S:S="EC"),"Yes",IF(AND(R:R&lt;&gt;"0: No Method",R:R&lt;&gt;"6: EC",R:R&lt;&gt;"5: Condoms"),"Yes","No")))</f>
        <v>No</v>
      </c>
      <c r="AA18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52" s="80" t="str">
        <f>IF(W:W="Pregnant","Pregnant",IF(AND(Z:Z="No",AA:AA="Yes"),"Adopter",IF(Z:Z="Yes","Continuing User",IF(AND(Z:Z="No",AA:AA="No"),"Non-user","Missing"))))</f>
        <v>Adopter</v>
      </c>
      <c r="AC1852" s="80">
        <f>VLOOKUP(N1852,Registration!O:P,2,FALSE)</f>
        <v>18</v>
      </c>
    </row>
    <row r="1853" spans="1:29" s="80" customFormat="1" ht="23.1" customHeight="1">
      <c r="A1853" s="80" t="s">
        <v>1564</v>
      </c>
      <c r="B1853" s="80" t="s">
        <v>26</v>
      </c>
      <c r="C1853" s="80" t="s">
        <v>27</v>
      </c>
      <c r="D1853" s="82" t="s">
        <v>28</v>
      </c>
      <c r="E1853" s="80" t="s">
        <v>120</v>
      </c>
      <c r="F1853" s="80" t="s">
        <v>121</v>
      </c>
      <c r="G1853" s="80" t="s">
        <v>3640</v>
      </c>
      <c r="H1853" s="80" t="s">
        <v>8157</v>
      </c>
      <c r="I1853" s="82" t="s">
        <v>8158</v>
      </c>
      <c r="J1853" s="80">
        <v>28</v>
      </c>
      <c r="K1853" s="80">
        <v>2</v>
      </c>
      <c r="L1853" s="80">
        <v>2019</v>
      </c>
      <c r="M1853" s="76">
        <f t="shared" si="28"/>
        <v>43524</v>
      </c>
      <c r="N1853" s="80" t="s">
        <v>3821</v>
      </c>
      <c r="O1853" s="80">
        <v>16</v>
      </c>
      <c r="P1853" s="82" t="s">
        <v>4506</v>
      </c>
      <c r="Q1853" s="82" t="s">
        <v>4456</v>
      </c>
      <c r="R1853" s="82" t="s">
        <v>4507</v>
      </c>
      <c r="S1853" s="82" t="s">
        <v>4508</v>
      </c>
      <c r="T1853" s="82" t="s">
        <v>4456</v>
      </c>
      <c r="U1853" s="82" t="s">
        <v>4457</v>
      </c>
      <c r="V1853" s="82" t="s">
        <v>4457</v>
      </c>
      <c r="W1853" s="82" t="s">
        <v>173</v>
      </c>
      <c r="X1853" s="82" t="s">
        <v>4521</v>
      </c>
      <c r="Y1853" s="82" t="s">
        <v>4456</v>
      </c>
      <c r="Z1853" s="80" t="str">
        <f>IF(OR(R:R="",S:S=""),"Missing",IF(OR(S:S="Both EC and Condoms",S:S="Condom",S:S="EC"),"Yes",IF(AND(R:R&lt;&gt;"0: No Method",R:R&lt;&gt;"6: EC",R:R&lt;&gt;"5: Condoms"),"Yes","No")))</f>
        <v>No</v>
      </c>
      <c r="AA18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53" s="80" t="str">
        <f>IF(W:W="Pregnant","Pregnant",IF(AND(Z:Z="No",AA:AA="Yes"),"Adopter",IF(Z:Z="Yes","Continuing User",IF(AND(Z:Z="No",AA:AA="No"),"Non-user","Missing"))))</f>
        <v>Adopter</v>
      </c>
      <c r="AC1853" s="80">
        <f>VLOOKUP(N1853,Registration!O:P,2,FALSE)</f>
        <v>16</v>
      </c>
    </row>
    <row r="1854" spans="1:29" s="80" customFormat="1" ht="23.1" customHeight="1">
      <c r="A1854" s="80" t="s">
        <v>1564</v>
      </c>
      <c r="B1854" s="80" t="s">
        <v>26</v>
      </c>
      <c r="C1854" s="80" t="s">
        <v>27</v>
      </c>
      <c r="D1854" s="82" t="s">
        <v>28</v>
      </c>
      <c r="E1854" s="80" t="s">
        <v>28</v>
      </c>
      <c r="F1854" s="80" t="s">
        <v>111</v>
      </c>
      <c r="G1854" s="80" t="s">
        <v>167</v>
      </c>
      <c r="H1854" s="80" t="s">
        <v>8159</v>
      </c>
      <c r="I1854" s="82" t="s">
        <v>8161</v>
      </c>
      <c r="J1854" s="80">
        <v>1</v>
      </c>
      <c r="K1854" s="80">
        <v>3</v>
      </c>
      <c r="L1854" s="80">
        <v>2019</v>
      </c>
      <c r="M1854" s="76">
        <f t="shared" si="28"/>
        <v>43525</v>
      </c>
      <c r="N1854" s="80" t="s">
        <v>489</v>
      </c>
      <c r="O1854" s="80">
        <v>19</v>
      </c>
      <c r="P1854" s="82" t="s">
        <v>4506</v>
      </c>
      <c r="Q1854" s="82" t="s">
        <v>4456</v>
      </c>
      <c r="R1854" s="82" t="s">
        <v>4507</v>
      </c>
      <c r="S1854" s="82" t="s">
        <v>4508</v>
      </c>
      <c r="T1854" s="82" t="s">
        <v>4456</v>
      </c>
      <c r="U1854" s="82" t="s">
        <v>4457</v>
      </c>
      <c r="V1854" s="82" t="s">
        <v>4457</v>
      </c>
      <c r="W1854" s="82" t="s">
        <v>173</v>
      </c>
      <c r="X1854" s="82" t="s">
        <v>4521</v>
      </c>
      <c r="Y1854" s="82" t="s">
        <v>4456</v>
      </c>
      <c r="Z1854" s="80" t="str">
        <f>IF(OR(R:R="",S:S=""),"Missing",IF(OR(S:S="Both EC and Condoms",S:S="Condom",S:S="EC"),"Yes",IF(AND(R:R&lt;&gt;"0: No Method",R:R&lt;&gt;"6: EC",R:R&lt;&gt;"5: Condoms"),"Yes","No")))</f>
        <v>No</v>
      </c>
      <c r="AA18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54" s="80" t="str">
        <f>IF(W:W="Pregnant","Pregnant",IF(AND(Z:Z="No",AA:AA="Yes"),"Adopter",IF(Z:Z="Yes","Continuing User",IF(AND(Z:Z="No",AA:AA="No"),"Non-user","Missing"))))</f>
        <v>Adopter</v>
      </c>
      <c r="AC1854" s="80">
        <f>VLOOKUP(N1854,Registration!O:P,2,FALSE)</f>
        <v>17</v>
      </c>
    </row>
    <row r="1855" spans="1:29" s="80" customFormat="1" ht="23.1" customHeight="1">
      <c r="A1855" s="80" t="s">
        <v>1564</v>
      </c>
      <c r="B1855" s="80" t="s">
        <v>26</v>
      </c>
      <c r="C1855" s="80" t="s">
        <v>27</v>
      </c>
      <c r="D1855" s="82" t="s">
        <v>28</v>
      </c>
      <c r="E1855" s="80" t="s">
        <v>28</v>
      </c>
      <c r="F1855" s="80" t="s">
        <v>111</v>
      </c>
      <c r="G1855" s="80" t="s">
        <v>167</v>
      </c>
      <c r="H1855" s="80" t="s">
        <v>8159</v>
      </c>
      <c r="I1855" s="82" t="s">
        <v>8161</v>
      </c>
      <c r="J1855" s="80">
        <v>1</v>
      </c>
      <c r="K1855" s="80">
        <v>3</v>
      </c>
      <c r="L1855" s="80">
        <v>2019</v>
      </c>
      <c r="M1855" s="76">
        <f t="shared" si="28"/>
        <v>43525</v>
      </c>
      <c r="N1855" s="80" t="s">
        <v>1586</v>
      </c>
      <c r="O1855" s="80">
        <v>19</v>
      </c>
      <c r="P1855" s="82" t="s">
        <v>4506</v>
      </c>
      <c r="Q1855" s="82" t="s">
        <v>4456</v>
      </c>
      <c r="R1855" s="82" t="s">
        <v>4507</v>
      </c>
      <c r="S1855" s="82" t="s">
        <v>4508</v>
      </c>
      <c r="T1855" s="82" t="s">
        <v>4456</v>
      </c>
      <c r="U1855" s="82" t="s">
        <v>4457</v>
      </c>
      <c r="V1855" s="82" t="s">
        <v>4457</v>
      </c>
      <c r="W1855" s="82" t="s">
        <v>173</v>
      </c>
      <c r="X1855" s="82" t="s">
        <v>4521</v>
      </c>
      <c r="Y1855" s="82" t="s">
        <v>4456</v>
      </c>
      <c r="Z1855" s="80" t="str">
        <f>IF(OR(R:R="",S:S=""),"Missing",IF(OR(S:S="Both EC and Condoms",S:S="Condom",S:S="EC"),"Yes",IF(AND(R:R&lt;&gt;"0: No Method",R:R&lt;&gt;"6: EC",R:R&lt;&gt;"5: Condoms"),"Yes","No")))</f>
        <v>No</v>
      </c>
      <c r="AA18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55" s="80" t="str">
        <f>IF(W:W="Pregnant","Pregnant",IF(AND(Z:Z="No",AA:AA="Yes"),"Adopter",IF(Z:Z="Yes","Continuing User",IF(AND(Z:Z="No",AA:AA="No"),"Non-user","Missing"))))</f>
        <v>Adopter</v>
      </c>
      <c r="AC1855" s="80">
        <f>VLOOKUP(N1855,Registration!O:P,2,FALSE)</f>
        <v>19</v>
      </c>
    </row>
    <row r="1856" spans="1:29" s="80" customFormat="1" ht="23.1" customHeight="1">
      <c r="A1856" s="80" t="s">
        <v>1587</v>
      </c>
      <c r="B1856" s="80" t="s">
        <v>26</v>
      </c>
      <c r="C1856" s="80" t="s">
        <v>27</v>
      </c>
      <c r="D1856" s="82" t="s">
        <v>28</v>
      </c>
      <c r="E1856" s="80" t="s">
        <v>28</v>
      </c>
      <c r="F1856" s="80" t="s">
        <v>111</v>
      </c>
      <c r="G1856" s="80" t="s">
        <v>167</v>
      </c>
      <c r="H1856" s="80" t="s">
        <v>8159</v>
      </c>
      <c r="I1856" s="82" t="s">
        <v>8161</v>
      </c>
      <c r="J1856" s="80">
        <v>4</v>
      </c>
      <c r="K1856" s="80">
        <v>3</v>
      </c>
      <c r="L1856" s="80">
        <v>2019</v>
      </c>
      <c r="M1856" s="76">
        <f t="shared" si="28"/>
        <v>43528</v>
      </c>
      <c r="N1856" s="80" t="s">
        <v>1589</v>
      </c>
      <c r="O1856" s="80">
        <v>19</v>
      </c>
      <c r="P1856" s="82" t="s">
        <v>4506</v>
      </c>
      <c r="Q1856" s="82" t="s">
        <v>4456</v>
      </c>
      <c r="R1856" s="82" t="s">
        <v>4507</v>
      </c>
      <c r="S1856" s="82" t="s">
        <v>4508</v>
      </c>
      <c r="T1856" s="82" t="s">
        <v>4456</v>
      </c>
      <c r="U1856" s="82" t="s">
        <v>4457</v>
      </c>
      <c r="V1856" s="82" t="s">
        <v>4457</v>
      </c>
      <c r="W1856" s="82" t="s">
        <v>173</v>
      </c>
      <c r="X1856" s="82" t="s">
        <v>4516</v>
      </c>
      <c r="Y1856" s="82" t="s">
        <v>4456</v>
      </c>
      <c r="Z1856" s="80" t="str">
        <f>IF(OR(R:R="",S:S=""),"Missing",IF(OR(S:S="Both EC and Condoms",S:S="Condom",S:S="EC"),"Yes",IF(AND(R:R&lt;&gt;"0: No Method",R:R&lt;&gt;"6: EC",R:R&lt;&gt;"5: Condoms"),"Yes","No")))</f>
        <v>No</v>
      </c>
      <c r="AA18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56" s="80" t="str">
        <f>IF(W:W="Pregnant","Pregnant",IF(AND(Z:Z="No",AA:AA="Yes"),"Adopter",IF(Z:Z="Yes","Continuing User",IF(AND(Z:Z="No",AA:AA="No"),"Non-user","Missing"))))</f>
        <v>Adopter</v>
      </c>
      <c r="AC1856" s="80">
        <f>VLOOKUP(N1856,Registration!O:P,2,FALSE)</f>
        <v>19</v>
      </c>
    </row>
    <row r="1857" spans="1:29" s="80" customFormat="1" ht="23.1" customHeight="1">
      <c r="A1857" s="80" t="s">
        <v>1587</v>
      </c>
      <c r="B1857" s="80" t="s">
        <v>26</v>
      </c>
      <c r="C1857" s="80" t="s">
        <v>27</v>
      </c>
      <c r="D1857" s="82" t="s">
        <v>28</v>
      </c>
      <c r="E1857" s="80" t="s">
        <v>28</v>
      </c>
      <c r="F1857" s="80" t="s">
        <v>111</v>
      </c>
      <c r="G1857" s="80" t="s">
        <v>167</v>
      </c>
      <c r="H1857" s="80" t="s">
        <v>8159</v>
      </c>
      <c r="I1857" s="82" t="s">
        <v>8161</v>
      </c>
      <c r="J1857" s="80">
        <v>4</v>
      </c>
      <c r="K1857" s="80">
        <v>3</v>
      </c>
      <c r="L1857" s="80">
        <v>2019</v>
      </c>
      <c r="M1857" s="76">
        <f t="shared" si="28"/>
        <v>43528</v>
      </c>
      <c r="N1857" s="80" t="s">
        <v>845</v>
      </c>
      <c r="O1857" s="80">
        <v>19</v>
      </c>
      <c r="P1857" s="82" t="s">
        <v>4506</v>
      </c>
      <c r="Q1857" s="82" t="s">
        <v>4456</v>
      </c>
      <c r="R1857" s="82" t="s">
        <v>4507</v>
      </c>
      <c r="S1857" s="82" t="s">
        <v>4508</v>
      </c>
      <c r="T1857" s="82" t="s">
        <v>4456</v>
      </c>
      <c r="U1857" s="82" t="s">
        <v>4457</v>
      </c>
      <c r="V1857" s="82" t="s">
        <v>4457</v>
      </c>
      <c r="W1857" s="82" t="s">
        <v>173</v>
      </c>
      <c r="X1857" s="82" t="s">
        <v>4516</v>
      </c>
      <c r="Y1857" s="82" t="s">
        <v>4456</v>
      </c>
      <c r="Z1857" s="80" t="str">
        <f>IF(OR(R:R="",S:S=""),"Missing",IF(OR(S:S="Both EC and Condoms",S:S="Condom",S:S="EC"),"Yes",IF(AND(R:R&lt;&gt;"0: No Method",R:R&lt;&gt;"6: EC",R:R&lt;&gt;"5: Condoms"),"Yes","No")))</f>
        <v>No</v>
      </c>
      <c r="AA18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57" s="80" t="str">
        <f>IF(W:W="Pregnant","Pregnant",IF(AND(Z:Z="No",AA:AA="Yes"),"Adopter",IF(Z:Z="Yes","Continuing User",IF(AND(Z:Z="No",AA:AA="No"),"Non-user","Missing"))))</f>
        <v>Adopter</v>
      </c>
      <c r="AC1857" s="80">
        <f>VLOOKUP(N1857,Registration!O:P,2,FALSE)</f>
        <v>18</v>
      </c>
    </row>
    <row r="1858" spans="1:29" s="80" customFormat="1" ht="23.1" customHeight="1">
      <c r="A1858" s="80" t="s">
        <v>1587</v>
      </c>
      <c r="B1858" s="80" t="s">
        <v>26</v>
      </c>
      <c r="C1858" s="80" t="s">
        <v>27</v>
      </c>
      <c r="D1858" s="82" t="s">
        <v>28</v>
      </c>
      <c r="E1858" s="80" t="s">
        <v>28</v>
      </c>
      <c r="F1858" s="80" t="s">
        <v>95</v>
      </c>
      <c r="G1858" s="80" t="s">
        <v>2811</v>
      </c>
      <c r="H1858" s="80" t="s">
        <v>8157</v>
      </c>
      <c r="I1858" s="82" t="s">
        <v>8156</v>
      </c>
      <c r="J1858" s="80">
        <v>5</v>
      </c>
      <c r="K1858" s="80">
        <v>3</v>
      </c>
      <c r="L1858" s="80">
        <v>2019</v>
      </c>
      <c r="M1858" s="76">
        <f t="shared" ref="M1858:M1921" si="29">DATE(L1858,K1858,J1858)</f>
        <v>43529</v>
      </c>
      <c r="N1858" s="80" t="s">
        <v>3864</v>
      </c>
      <c r="O1858" s="80">
        <v>18</v>
      </c>
      <c r="P1858" s="82" t="s">
        <v>4506</v>
      </c>
      <c r="Q1858" s="82" t="s">
        <v>4456</v>
      </c>
      <c r="R1858" s="82" t="s">
        <v>4507</v>
      </c>
      <c r="S1858" s="82" t="s">
        <v>4508</v>
      </c>
      <c r="T1858" s="82" t="s">
        <v>4457</v>
      </c>
      <c r="U1858" s="82" t="s">
        <v>4457</v>
      </c>
      <c r="V1858" s="82" t="s">
        <v>4457</v>
      </c>
      <c r="W1858" s="82" t="s">
        <v>173</v>
      </c>
      <c r="X1858" s="82" t="s">
        <v>4516</v>
      </c>
      <c r="Y1858" s="82" t="s">
        <v>4457</v>
      </c>
      <c r="Z1858" s="80" t="str">
        <f>IF(OR(R:R="",S:S=""),"Missing",IF(OR(S:S="Both EC and Condoms",S:S="Condom",S:S="EC"),"Yes",IF(AND(R:R&lt;&gt;"0: No Method",R:R&lt;&gt;"6: EC",R:R&lt;&gt;"5: Condoms"),"Yes","No")))</f>
        <v>No</v>
      </c>
      <c r="AA18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58" s="80" t="str">
        <f>IF(W:W="Pregnant","Pregnant",IF(AND(Z:Z="No",AA:AA="Yes"),"Adopter",IF(Z:Z="Yes","Continuing User",IF(AND(Z:Z="No",AA:AA="No"),"Non-user","Missing"))))</f>
        <v>Adopter</v>
      </c>
      <c r="AC1858" s="80">
        <f>VLOOKUP(N1858,Registration!O:P,2,FALSE)</f>
        <v>18</v>
      </c>
    </row>
    <row r="1859" spans="1:29" s="80" customFormat="1" ht="23.1" customHeight="1">
      <c r="A1859" s="80" t="s">
        <v>1587</v>
      </c>
      <c r="B1859" s="80" t="s">
        <v>26</v>
      </c>
      <c r="C1859" s="80" t="s">
        <v>27</v>
      </c>
      <c r="D1859" s="82" t="s">
        <v>28</v>
      </c>
      <c r="E1859" s="80" t="s">
        <v>28</v>
      </c>
      <c r="F1859" s="80" t="s">
        <v>29</v>
      </c>
      <c r="G1859" s="80" t="s">
        <v>1887</v>
      </c>
      <c r="H1859" s="80" t="s">
        <v>8165</v>
      </c>
      <c r="I1859" s="80" t="s">
        <v>8163</v>
      </c>
      <c r="J1859" s="80">
        <v>7</v>
      </c>
      <c r="K1859" s="80">
        <v>3</v>
      </c>
      <c r="L1859" s="80">
        <v>2019</v>
      </c>
      <c r="M1859" s="76">
        <f t="shared" si="29"/>
        <v>43531</v>
      </c>
      <c r="N1859" s="80" t="s">
        <v>443</v>
      </c>
      <c r="O1859" s="80">
        <v>18</v>
      </c>
      <c r="P1859" s="82" t="s">
        <v>4506</v>
      </c>
      <c r="Q1859" s="82" t="s">
        <v>4456</v>
      </c>
      <c r="R1859" s="82" t="s">
        <v>4507</v>
      </c>
      <c r="S1859" s="82" t="s">
        <v>4508</v>
      </c>
      <c r="T1859" s="82" t="s">
        <v>4457</v>
      </c>
      <c r="U1859" s="82" t="s">
        <v>4457</v>
      </c>
      <c r="V1859" s="82" t="s">
        <v>4457</v>
      </c>
      <c r="W1859" s="82" t="s">
        <v>173</v>
      </c>
      <c r="X1859" s="80" t="s">
        <v>4516</v>
      </c>
      <c r="Y1859" s="82" t="s">
        <v>4457</v>
      </c>
      <c r="Z1859" s="80" t="str">
        <f>IF(OR(R:R="",S:S=""),"Missing",IF(OR(S:S="Both EC and Condoms",S:S="Condom",S:S="EC"),"Yes",IF(AND(R:R&lt;&gt;"0: No Method",R:R&lt;&gt;"6: EC",R:R&lt;&gt;"5: Condoms"),"Yes","No")))</f>
        <v>No</v>
      </c>
      <c r="AA18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59" s="80" t="str">
        <f>IF(W:W="Pregnant","Pregnant",IF(AND(Z:Z="No",AA:AA="Yes"),"Adopter",IF(Z:Z="Yes","Continuing User",IF(AND(Z:Z="No",AA:AA="No"),"Non-user","Missing"))))</f>
        <v>Adopter</v>
      </c>
      <c r="AC1859" s="80">
        <f>VLOOKUP(N1859,Registration!O:P,2,FALSE)</f>
        <v>19</v>
      </c>
    </row>
    <row r="1860" spans="1:29" s="80" customFormat="1" ht="23.1" customHeight="1">
      <c r="A1860" s="80" t="s">
        <v>1587</v>
      </c>
      <c r="B1860" s="80" t="s">
        <v>26</v>
      </c>
      <c r="C1860" s="80" t="s">
        <v>27</v>
      </c>
      <c r="D1860" s="82" t="s">
        <v>28</v>
      </c>
      <c r="E1860" s="80" t="s">
        <v>28</v>
      </c>
      <c r="F1860" s="80" t="s">
        <v>111</v>
      </c>
      <c r="G1860" s="80" t="s">
        <v>167</v>
      </c>
      <c r="H1860" s="80" t="s">
        <v>8159</v>
      </c>
      <c r="I1860" s="80" t="s">
        <v>8161</v>
      </c>
      <c r="J1860" s="80">
        <v>8</v>
      </c>
      <c r="K1860" s="80">
        <v>3</v>
      </c>
      <c r="L1860" s="80">
        <v>2019</v>
      </c>
      <c r="M1860" s="76">
        <f t="shared" si="29"/>
        <v>43532</v>
      </c>
      <c r="N1860" s="80" t="s">
        <v>1652</v>
      </c>
      <c r="O1860" s="80">
        <v>19</v>
      </c>
      <c r="P1860" s="82" t="s">
        <v>4506</v>
      </c>
      <c r="Q1860" s="82" t="s">
        <v>4456</v>
      </c>
      <c r="R1860" s="82" t="s">
        <v>4507</v>
      </c>
      <c r="S1860" s="82" t="s">
        <v>4508</v>
      </c>
      <c r="T1860" s="82" t="s">
        <v>4456</v>
      </c>
      <c r="U1860" s="82" t="s">
        <v>4457</v>
      </c>
      <c r="V1860" s="82" t="s">
        <v>4457</v>
      </c>
      <c r="W1860" s="82" t="s">
        <v>173</v>
      </c>
      <c r="X1860" s="80" t="s">
        <v>4516</v>
      </c>
      <c r="Y1860" s="82" t="s">
        <v>4456</v>
      </c>
      <c r="Z1860" s="80" t="str">
        <f>IF(OR(R:R="",S:S=""),"Missing",IF(OR(S:S="Both EC and Condoms",S:S="Condom",S:S="EC"),"Yes",IF(AND(R:R&lt;&gt;"0: No Method",R:R&lt;&gt;"6: EC",R:R&lt;&gt;"5: Condoms"),"Yes","No")))</f>
        <v>No</v>
      </c>
      <c r="AA18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60" s="80" t="str">
        <f>IF(W:W="Pregnant","Pregnant",IF(AND(Z:Z="No",AA:AA="Yes"),"Adopter",IF(Z:Z="Yes","Continuing User",IF(AND(Z:Z="No",AA:AA="No"),"Non-user","Missing"))))</f>
        <v>Adopter</v>
      </c>
      <c r="AC1860" s="80">
        <f>VLOOKUP(N1860,Registration!O:P,2,FALSE)</f>
        <v>19</v>
      </c>
    </row>
    <row r="1861" spans="1:29" s="80" customFormat="1" ht="23.1" customHeight="1">
      <c r="A1861" s="80" t="s">
        <v>1587</v>
      </c>
      <c r="B1861" s="80" t="s">
        <v>26</v>
      </c>
      <c r="C1861" s="80" t="s">
        <v>27</v>
      </c>
      <c r="D1861" s="82" t="s">
        <v>28</v>
      </c>
      <c r="E1861" s="80" t="s">
        <v>28</v>
      </c>
      <c r="F1861" s="80" t="s">
        <v>111</v>
      </c>
      <c r="G1861" s="80" t="s">
        <v>167</v>
      </c>
      <c r="H1861" s="80" t="s">
        <v>8159</v>
      </c>
      <c r="I1861" s="80" t="s">
        <v>8160</v>
      </c>
      <c r="J1861" s="80">
        <v>8</v>
      </c>
      <c r="K1861" s="80">
        <v>3</v>
      </c>
      <c r="L1861" s="80">
        <v>2019</v>
      </c>
      <c r="M1861" s="76">
        <f t="shared" si="29"/>
        <v>43532</v>
      </c>
      <c r="N1861" s="80" t="s">
        <v>1626</v>
      </c>
      <c r="O1861" s="80">
        <v>18</v>
      </c>
      <c r="P1861" s="82" t="s">
        <v>4506</v>
      </c>
      <c r="Q1861" s="82" t="s">
        <v>4456</v>
      </c>
      <c r="R1861" s="82" t="s">
        <v>4507</v>
      </c>
      <c r="S1861" s="82" t="s">
        <v>4508</v>
      </c>
      <c r="T1861" s="82" t="s">
        <v>4456</v>
      </c>
      <c r="U1861" s="82" t="s">
        <v>4457</v>
      </c>
      <c r="V1861" s="82" t="s">
        <v>4457</v>
      </c>
      <c r="W1861" s="82" t="s">
        <v>173</v>
      </c>
      <c r="X1861" s="80" t="s">
        <v>4518</v>
      </c>
      <c r="Y1861" s="82" t="s">
        <v>4457</v>
      </c>
      <c r="Z1861" s="80" t="str">
        <f>IF(OR(R:R="",S:S=""),"Missing",IF(OR(S:S="Both EC and Condoms",S:S="Condom",S:S="EC"),"Yes",IF(AND(R:R&lt;&gt;"0: No Method",R:R&lt;&gt;"6: EC",R:R&lt;&gt;"5: Condoms"),"Yes","No")))</f>
        <v>No</v>
      </c>
      <c r="AA18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61" s="80" t="str">
        <f>IF(W:W="Pregnant","Pregnant",IF(AND(Z:Z="No",AA:AA="Yes"),"Adopter",IF(Z:Z="Yes","Continuing User",IF(AND(Z:Z="No",AA:AA="No"),"Non-user","Missing"))))</f>
        <v>Adopter</v>
      </c>
      <c r="AC1861" s="80">
        <f>VLOOKUP(N1861,Registration!O:P,2,FALSE)</f>
        <v>18</v>
      </c>
    </row>
    <row r="1862" spans="1:29" s="80" customFormat="1" ht="23.1" customHeight="1">
      <c r="A1862" s="80" t="s">
        <v>1587</v>
      </c>
      <c r="B1862" s="80" t="s">
        <v>26</v>
      </c>
      <c r="C1862" s="80" t="s">
        <v>27</v>
      </c>
      <c r="D1862" s="82" t="s">
        <v>28</v>
      </c>
      <c r="E1862" s="80" t="s">
        <v>28</v>
      </c>
      <c r="F1862" s="80" t="s">
        <v>111</v>
      </c>
      <c r="G1862" s="80" t="s">
        <v>167</v>
      </c>
      <c r="H1862" s="80" t="s">
        <v>8159</v>
      </c>
      <c r="I1862" s="80" t="s">
        <v>8160</v>
      </c>
      <c r="J1862" s="80">
        <v>8</v>
      </c>
      <c r="K1862" s="80">
        <v>3</v>
      </c>
      <c r="L1862" s="80">
        <v>2019</v>
      </c>
      <c r="M1862" s="76">
        <f t="shared" si="29"/>
        <v>43532</v>
      </c>
      <c r="N1862" s="80" t="s">
        <v>1049</v>
      </c>
      <c r="O1862" s="80">
        <v>19</v>
      </c>
      <c r="P1862" s="82" t="s">
        <v>4506</v>
      </c>
      <c r="Q1862" s="82" t="s">
        <v>4456</v>
      </c>
      <c r="R1862" s="82" t="s">
        <v>4507</v>
      </c>
      <c r="S1862" s="82" t="s">
        <v>4508</v>
      </c>
      <c r="T1862" s="82" t="s">
        <v>4456</v>
      </c>
      <c r="U1862" s="82" t="s">
        <v>4457</v>
      </c>
      <c r="V1862" s="82" t="s">
        <v>4457</v>
      </c>
      <c r="W1862" s="82" t="s">
        <v>173</v>
      </c>
      <c r="X1862" s="80" t="s">
        <v>4518</v>
      </c>
      <c r="Y1862" s="82" t="s">
        <v>4457</v>
      </c>
      <c r="Z1862" s="80" t="str">
        <f>IF(OR(R:R="",S:S=""),"Missing",IF(OR(S:S="Both EC and Condoms",S:S="Condom",S:S="EC"),"Yes",IF(AND(R:R&lt;&gt;"0: No Method",R:R&lt;&gt;"6: EC",R:R&lt;&gt;"5: Condoms"),"Yes","No")))</f>
        <v>No</v>
      </c>
      <c r="AA18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62" s="80" t="str">
        <f>IF(W:W="Pregnant","Pregnant",IF(AND(Z:Z="No",AA:AA="Yes"),"Adopter",IF(Z:Z="Yes","Continuing User",IF(AND(Z:Z="No",AA:AA="No"),"Non-user","Missing"))))</f>
        <v>Adopter</v>
      </c>
      <c r="AC1862" s="80">
        <f>VLOOKUP(N1862,Registration!O:P,2,FALSE)</f>
        <v>19</v>
      </c>
    </row>
    <row r="1863" spans="1:29" s="80" customFormat="1" ht="23.1" customHeight="1">
      <c r="A1863" s="80" t="s">
        <v>1587</v>
      </c>
      <c r="B1863" s="80" t="s">
        <v>26</v>
      </c>
      <c r="C1863" s="80" t="s">
        <v>27</v>
      </c>
      <c r="D1863" s="82" t="s">
        <v>28</v>
      </c>
      <c r="E1863" s="80" t="s">
        <v>28</v>
      </c>
      <c r="F1863" s="80" t="s">
        <v>111</v>
      </c>
      <c r="G1863" s="80" t="s">
        <v>167</v>
      </c>
      <c r="H1863" s="80" t="s">
        <v>8159</v>
      </c>
      <c r="I1863" s="80" t="s">
        <v>8160</v>
      </c>
      <c r="J1863" s="80">
        <v>8</v>
      </c>
      <c r="K1863" s="80">
        <v>3</v>
      </c>
      <c r="L1863" s="80">
        <v>2019</v>
      </c>
      <c r="M1863" s="76">
        <f t="shared" si="29"/>
        <v>43532</v>
      </c>
      <c r="N1863" s="80" t="s">
        <v>363</v>
      </c>
      <c r="O1863" s="80">
        <v>19</v>
      </c>
      <c r="P1863" s="82" t="s">
        <v>4506</v>
      </c>
      <c r="Q1863" s="82" t="s">
        <v>4456</v>
      </c>
      <c r="R1863" s="82" t="s">
        <v>4507</v>
      </c>
      <c r="S1863" s="82" t="s">
        <v>4508</v>
      </c>
      <c r="T1863" s="82" t="s">
        <v>4456</v>
      </c>
      <c r="U1863" s="82" t="s">
        <v>4457</v>
      </c>
      <c r="V1863" s="82" t="s">
        <v>4457</v>
      </c>
      <c r="W1863" s="82" t="s">
        <v>173</v>
      </c>
      <c r="X1863" s="80" t="s">
        <v>4516</v>
      </c>
      <c r="Y1863" s="82" t="s">
        <v>4457</v>
      </c>
      <c r="Z1863" s="80" t="str">
        <f>IF(OR(R:R="",S:S=""),"Missing",IF(OR(S:S="Both EC and Condoms",S:S="Condom",S:S="EC"),"Yes",IF(AND(R:R&lt;&gt;"0: No Method",R:R&lt;&gt;"6: EC",R:R&lt;&gt;"5: Condoms"),"Yes","No")))</f>
        <v>No</v>
      </c>
      <c r="AA18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63" s="80" t="str">
        <f>IF(W:W="Pregnant","Pregnant",IF(AND(Z:Z="No",AA:AA="Yes"),"Adopter",IF(Z:Z="Yes","Continuing User",IF(AND(Z:Z="No",AA:AA="No"),"Non-user","Missing"))))</f>
        <v>Adopter</v>
      </c>
      <c r="AC1863" s="80">
        <f>VLOOKUP(N1863,Registration!O:P,2,FALSE)</f>
        <v>19</v>
      </c>
    </row>
    <row r="1864" spans="1:29" s="80" customFormat="1" ht="23.1" customHeight="1">
      <c r="A1864" s="80" t="s">
        <v>1587</v>
      </c>
      <c r="B1864" s="80" t="s">
        <v>26</v>
      </c>
      <c r="C1864" s="80" t="s">
        <v>27</v>
      </c>
      <c r="D1864" s="82" t="s">
        <v>28</v>
      </c>
      <c r="E1864" s="80" t="s">
        <v>28</v>
      </c>
      <c r="F1864" s="80" t="s">
        <v>111</v>
      </c>
      <c r="G1864" s="80" t="s">
        <v>167</v>
      </c>
      <c r="H1864" s="80" t="s">
        <v>8159</v>
      </c>
      <c r="I1864" s="80" t="s">
        <v>8160</v>
      </c>
      <c r="J1864" s="80">
        <v>8</v>
      </c>
      <c r="K1864" s="80">
        <v>3</v>
      </c>
      <c r="L1864" s="80">
        <v>2019</v>
      </c>
      <c r="M1864" s="76">
        <f t="shared" si="29"/>
        <v>43532</v>
      </c>
      <c r="N1864" s="80" t="s">
        <v>1629</v>
      </c>
      <c r="O1864" s="80">
        <v>17</v>
      </c>
      <c r="P1864" s="82" t="s">
        <v>4506</v>
      </c>
      <c r="Q1864" s="82" t="s">
        <v>4456</v>
      </c>
      <c r="R1864" s="82" t="s">
        <v>4507</v>
      </c>
      <c r="S1864" s="82" t="s">
        <v>4508</v>
      </c>
      <c r="T1864" s="82" t="s">
        <v>4456</v>
      </c>
      <c r="U1864" s="82" t="s">
        <v>4457</v>
      </c>
      <c r="V1864" s="82" t="s">
        <v>4457</v>
      </c>
      <c r="W1864" s="82" t="s">
        <v>173</v>
      </c>
      <c r="X1864" s="80" t="s">
        <v>4518</v>
      </c>
      <c r="Y1864" s="82" t="s">
        <v>4457</v>
      </c>
      <c r="Z1864" s="80" t="str">
        <f>IF(OR(R:R="",S:S=""),"Missing",IF(OR(S:S="Both EC and Condoms",S:S="Condom",S:S="EC"),"Yes",IF(AND(R:R&lt;&gt;"0: No Method",R:R&lt;&gt;"6: EC",R:R&lt;&gt;"5: Condoms"),"Yes","No")))</f>
        <v>No</v>
      </c>
      <c r="AA18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64" s="80" t="str">
        <f>IF(W:W="Pregnant","Pregnant",IF(AND(Z:Z="No",AA:AA="Yes"),"Adopter",IF(Z:Z="Yes","Continuing User",IF(AND(Z:Z="No",AA:AA="No"),"Non-user","Missing"))))</f>
        <v>Adopter</v>
      </c>
      <c r="AC1864" s="80">
        <f>VLOOKUP(N1864,Registration!O:P,2,FALSE)</f>
        <v>17</v>
      </c>
    </row>
    <row r="1865" spans="1:29" s="80" customFormat="1" ht="23.1" customHeight="1">
      <c r="A1865" s="80" t="s">
        <v>1587</v>
      </c>
      <c r="B1865" s="80" t="s">
        <v>26</v>
      </c>
      <c r="C1865" s="80" t="s">
        <v>27</v>
      </c>
      <c r="D1865" s="82" t="s">
        <v>28</v>
      </c>
      <c r="E1865" s="80" t="s">
        <v>28</v>
      </c>
      <c r="F1865" s="80" t="s">
        <v>111</v>
      </c>
      <c r="G1865" s="80" t="s">
        <v>167</v>
      </c>
      <c r="H1865" s="80" t="s">
        <v>8159</v>
      </c>
      <c r="I1865" s="80" t="s">
        <v>8160</v>
      </c>
      <c r="J1865" s="80">
        <v>8</v>
      </c>
      <c r="K1865" s="80">
        <v>3</v>
      </c>
      <c r="L1865" s="80">
        <v>2019</v>
      </c>
      <c r="M1865" s="76">
        <f t="shared" si="29"/>
        <v>43532</v>
      </c>
      <c r="N1865" s="80" t="s">
        <v>1631</v>
      </c>
      <c r="O1865" s="80">
        <v>18</v>
      </c>
      <c r="P1865" s="82" t="s">
        <v>4506</v>
      </c>
      <c r="Q1865" s="82" t="s">
        <v>4456</v>
      </c>
      <c r="R1865" s="82" t="s">
        <v>4507</v>
      </c>
      <c r="S1865" s="82" t="s">
        <v>4508</v>
      </c>
      <c r="T1865" s="82" t="s">
        <v>4456</v>
      </c>
      <c r="U1865" s="82" t="s">
        <v>4457</v>
      </c>
      <c r="V1865" s="82" t="s">
        <v>4457</v>
      </c>
      <c r="W1865" s="82" t="s">
        <v>173</v>
      </c>
      <c r="X1865" s="80" t="s">
        <v>4518</v>
      </c>
      <c r="Y1865" s="82" t="s">
        <v>4457</v>
      </c>
      <c r="Z1865" s="80" t="str">
        <f>IF(OR(R:R="",S:S=""),"Missing",IF(OR(S:S="Both EC and Condoms",S:S="Condom",S:S="EC"),"Yes",IF(AND(R:R&lt;&gt;"0: No Method",R:R&lt;&gt;"6: EC",R:R&lt;&gt;"5: Condoms"),"Yes","No")))</f>
        <v>No</v>
      </c>
      <c r="AA18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65" s="80" t="str">
        <f>IF(W:W="Pregnant","Pregnant",IF(AND(Z:Z="No",AA:AA="Yes"),"Adopter",IF(Z:Z="Yes","Continuing User",IF(AND(Z:Z="No",AA:AA="No"),"Non-user","Missing"))))</f>
        <v>Adopter</v>
      </c>
      <c r="AC1865" s="80">
        <f>VLOOKUP(N1865,Registration!O:P,2,FALSE)</f>
        <v>18</v>
      </c>
    </row>
    <row r="1866" spans="1:29" s="80" customFormat="1" ht="23.1" customHeight="1">
      <c r="A1866" s="80" t="s">
        <v>1587</v>
      </c>
      <c r="B1866" s="80" t="s">
        <v>26</v>
      </c>
      <c r="C1866" s="80" t="s">
        <v>27</v>
      </c>
      <c r="D1866" s="82" t="s">
        <v>28</v>
      </c>
      <c r="E1866" s="80" t="s">
        <v>28</v>
      </c>
      <c r="F1866" s="80" t="s">
        <v>111</v>
      </c>
      <c r="G1866" s="80" t="s">
        <v>167</v>
      </c>
      <c r="H1866" s="80" t="s">
        <v>8159</v>
      </c>
      <c r="I1866" s="80" t="s">
        <v>8160</v>
      </c>
      <c r="J1866" s="80">
        <v>8</v>
      </c>
      <c r="K1866" s="80">
        <v>3</v>
      </c>
      <c r="L1866" s="80">
        <v>2019</v>
      </c>
      <c r="M1866" s="76">
        <f t="shared" si="29"/>
        <v>43532</v>
      </c>
      <c r="N1866" s="80" t="s">
        <v>1307</v>
      </c>
      <c r="O1866" s="80">
        <v>19</v>
      </c>
      <c r="P1866" s="82" t="s">
        <v>4506</v>
      </c>
      <c r="Q1866" s="82" t="s">
        <v>4456</v>
      </c>
      <c r="R1866" s="82" t="s">
        <v>4507</v>
      </c>
      <c r="S1866" s="82" t="s">
        <v>4508</v>
      </c>
      <c r="T1866" s="82" t="s">
        <v>4456</v>
      </c>
      <c r="U1866" s="82" t="s">
        <v>4457</v>
      </c>
      <c r="V1866" s="82" t="s">
        <v>4457</v>
      </c>
      <c r="W1866" s="82" t="s">
        <v>173</v>
      </c>
      <c r="X1866" s="80" t="s">
        <v>4518</v>
      </c>
      <c r="Y1866" s="82" t="s">
        <v>4457</v>
      </c>
      <c r="Z1866" s="80" t="str">
        <f>IF(OR(R:R="",S:S=""),"Missing",IF(OR(S:S="Both EC and Condoms",S:S="Condom",S:S="EC"),"Yes",IF(AND(R:R&lt;&gt;"0: No Method",R:R&lt;&gt;"6: EC",R:R&lt;&gt;"5: Condoms"),"Yes","No")))</f>
        <v>No</v>
      </c>
      <c r="AA18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66" s="80" t="str">
        <f>IF(W:W="Pregnant","Pregnant",IF(AND(Z:Z="No",AA:AA="Yes"),"Adopter",IF(Z:Z="Yes","Continuing User",IF(AND(Z:Z="No",AA:AA="No"),"Non-user","Missing"))))</f>
        <v>Adopter</v>
      </c>
      <c r="AC1866" s="80">
        <f>VLOOKUP(N1866,Registration!O:P,2,FALSE)</f>
        <v>19</v>
      </c>
    </row>
    <row r="1867" spans="1:29" s="80" customFormat="1" ht="23.1" customHeight="1">
      <c r="A1867" s="80" t="s">
        <v>1587</v>
      </c>
      <c r="B1867" s="80" t="s">
        <v>26</v>
      </c>
      <c r="C1867" s="80" t="s">
        <v>27</v>
      </c>
      <c r="D1867" s="82" t="s">
        <v>28</v>
      </c>
      <c r="E1867" s="80" t="s">
        <v>28</v>
      </c>
      <c r="F1867" s="80" t="s">
        <v>111</v>
      </c>
      <c r="G1867" s="80" t="s">
        <v>167</v>
      </c>
      <c r="H1867" s="80" t="s">
        <v>8159</v>
      </c>
      <c r="I1867" s="80" t="s">
        <v>8160</v>
      </c>
      <c r="J1867" s="80">
        <v>8</v>
      </c>
      <c r="K1867" s="80">
        <v>3</v>
      </c>
      <c r="L1867" s="80">
        <v>2019</v>
      </c>
      <c r="M1867" s="76">
        <f t="shared" si="29"/>
        <v>43532</v>
      </c>
      <c r="N1867" s="80" t="s">
        <v>1634</v>
      </c>
      <c r="O1867" s="80">
        <v>18</v>
      </c>
      <c r="P1867" s="82" t="s">
        <v>4506</v>
      </c>
      <c r="Q1867" s="82" t="s">
        <v>4456</v>
      </c>
      <c r="R1867" s="82" t="s">
        <v>4507</v>
      </c>
      <c r="S1867" s="82" t="s">
        <v>4508</v>
      </c>
      <c r="T1867" s="82" t="s">
        <v>4456</v>
      </c>
      <c r="U1867" s="82" t="s">
        <v>4457</v>
      </c>
      <c r="V1867" s="82" t="s">
        <v>4457</v>
      </c>
      <c r="W1867" s="82" t="s">
        <v>173</v>
      </c>
      <c r="X1867" s="80" t="s">
        <v>4515</v>
      </c>
      <c r="Y1867" s="82" t="s">
        <v>4457</v>
      </c>
      <c r="Z1867" s="80" t="str">
        <f>IF(OR(R:R="",S:S=""),"Missing",IF(OR(S:S="Both EC and Condoms",S:S="Condom",S:S="EC"),"Yes",IF(AND(R:R&lt;&gt;"0: No Method",R:R&lt;&gt;"6: EC",R:R&lt;&gt;"5: Condoms"),"Yes","No")))</f>
        <v>No</v>
      </c>
      <c r="AA18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67" s="80" t="str">
        <f>IF(W:W="Pregnant","Pregnant",IF(AND(Z:Z="No",AA:AA="Yes"),"Adopter",IF(Z:Z="Yes","Continuing User",IF(AND(Z:Z="No",AA:AA="No"),"Non-user","Missing"))))</f>
        <v>Adopter</v>
      </c>
      <c r="AC1867" s="80">
        <f>VLOOKUP(N1867,Registration!O:P,2,FALSE)</f>
        <v>18</v>
      </c>
    </row>
    <row r="1868" spans="1:29" s="80" customFormat="1" ht="23.1" customHeight="1">
      <c r="A1868" s="80" t="s">
        <v>1587</v>
      </c>
      <c r="B1868" s="80" t="s">
        <v>26</v>
      </c>
      <c r="C1868" s="80" t="s">
        <v>27</v>
      </c>
      <c r="D1868" s="82" t="s">
        <v>28</v>
      </c>
      <c r="E1868" s="80" t="s">
        <v>28</v>
      </c>
      <c r="F1868" s="80" t="s">
        <v>111</v>
      </c>
      <c r="G1868" s="80" t="s">
        <v>167</v>
      </c>
      <c r="H1868" s="80" t="s">
        <v>8159</v>
      </c>
      <c r="I1868" s="80" t="s">
        <v>8160</v>
      </c>
      <c r="J1868" s="80">
        <v>8</v>
      </c>
      <c r="K1868" s="80">
        <v>3</v>
      </c>
      <c r="L1868" s="80">
        <v>2019</v>
      </c>
      <c r="M1868" s="76">
        <f t="shared" si="29"/>
        <v>43532</v>
      </c>
      <c r="N1868" s="80" t="s">
        <v>1488</v>
      </c>
      <c r="O1868" s="80">
        <v>16</v>
      </c>
      <c r="P1868" s="82" t="s">
        <v>4506</v>
      </c>
      <c r="Q1868" s="82" t="s">
        <v>4456</v>
      </c>
      <c r="R1868" s="82" t="s">
        <v>4507</v>
      </c>
      <c r="S1868" s="82" t="s">
        <v>4508</v>
      </c>
      <c r="T1868" s="82" t="s">
        <v>4456</v>
      </c>
      <c r="U1868" s="82" t="s">
        <v>4457</v>
      </c>
      <c r="V1868" s="82" t="s">
        <v>4457</v>
      </c>
      <c r="W1868" s="82" t="s">
        <v>173</v>
      </c>
      <c r="X1868" s="80" t="s">
        <v>4518</v>
      </c>
      <c r="Y1868" s="82" t="s">
        <v>4457</v>
      </c>
      <c r="Z1868" s="80" t="str">
        <f>IF(OR(R:R="",S:S=""),"Missing",IF(OR(S:S="Both EC and Condoms",S:S="Condom",S:S="EC"),"Yes",IF(AND(R:R&lt;&gt;"0: No Method",R:R&lt;&gt;"6: EC",R:R&lt;&gt;"5: Condoms"),"Yes","No")))</f>
        <v>No</v>
      </c>
      <c r="AA18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68" s="80" t="str">
        <f>IF(W:W="Pregnant","Pregnant",IF(AND(Z:Z="No",AA:AA="Yes"),"Adopter",IF(Z:Z="Yes","Continuing User",IF(AND(Z:Z="No",AA:AA="No"),"Non-user","Missing"))))</f>
        <v>Adopter</v>
      </c>
      <c r="AC1868" s="80">
        <f>VLOOKUP(N1868,Registration!O:P,2,FALSE)</f>
        <v>18</v>
      </c>
    </row>
    <row r="1869" spans="1:29" s="80" customFormat="1" ht="23.1" customHeight="1">
      <c r="A1869" s="80" t="s">
        <v>1587</v>
      </c>
      <c r="B1869" s="80" t="s">
        <v>26</v>
      </c>
      <c r="C1869" s="80" t="s">
        <v>27</v>
      </c>
      <c r="D1869" s="82" t="s">
        <v>28</v>
      </c>
      <c r="E1869" s="80" t="s">
        <v>28</v>
      </c>
      <c r="F1869" s="80" t="s">
        <v>111</v>
      </c>
      <c r="G1869" s="80" t="s">
        <v>167</v>
      </c>
      <c r="H1869" s="80" t="s">
        <v>8159</v>
      </c>
      <c r="I1869" s="80" t="s">
        <v>8160</v>
      </c>
      <c r="J1869" s="80">
        <v>8</v>
      </c>
      <c r="K1869" s="80">
        <v>3</v>
      </c>
      <c r="L1869" s="80">
        <v>2019</v>
      </c>
      <c r="M1869" s="76">
        <f t="shared" si="29"/>
        <v>43532</v>
      </c>
      <c r="N1869" s="80" t="s">
        <v>1637</v>
      </c>
      <c r="O1869" s="80">
        <v>19</v>
      </c>
      <c r="P1869" s="82" t="s">
        <v>4506</v>
      </c>
      <c r="Q1869" s="82" t="s">
        <v>4456</v>
      </c>
      <c r="R1869" s="82" t="s">
        <v>4507</v>
      </c>
      <c r="S1869" s="82" t="s">
        <v>4508</v>
      </c>
      <c r="T1869" s="82" t="s">
        <v>4456</v>
      </c>
      <c r="U1869" s="82" t="s">
        <v>4457</v>
      </c>
      <c r="V1869" s="82" t="s">
        <v>4457</v>
      </c>
      <c r="W1869" s="82" t="s">
        <v>173</v>
      </c>
      <c r="X1869" s="80" t="s">
        <v>4518</v>
      </c>
      <c r="Y1869" s="82" t="s">
        <v>4457</v>
      </c>
      <c r="Z1869" s="80" t="str">
        <f>IF(OR(R:R="",S:S=""),"Missing",IF(OR(S:S="Both EC and Condoms",S:S="Condom",S:S="EC"),"Yes",IF(AND(R:R&lt;&gt;"0: No Method",R:R&lt;&gt;"6: EC",R:R&lt;&gt;"5: Condoms"),"Yes","No")))</f>
        <v>No</v>
      </c>
      <c r="AA18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69" s="80" t="str">
        <f>IF(W:W="Pregnant","Pregnant",IF(AND(Z:Z="No",AA:AA="Yes"),"Adopter",IF(Z:Z="Yes","Continuing User",IF(AND(Z:Z="No",AA:AA="No"),"Non-user","Missing"))))</f>
        <v>Adopter</v>
      </c>
      <c r="AC1869" s="80">
        <f>VLOOKUP(N1869,Registration!O:P,2,FALSE)</f>
        <v>19</v>
      </c>
    </row>
    <row r="1870" spans="1:29" s="80" customFormat="1" ht="23.1" customHeight="1">
      <c r="A1870" s="80" t="s">
        <v>1587</v>
      </c>
      <c r="B1870" s="80" t="s">
        <v>26</v>
      </c>
      <c r="C1870" s="80" t="s">
        <v>27</v>
      </c>
      <c r="D1870" s="82" t="s">
        <v>28</v>
      </c>
      <c r="E1870" s="80" t="s">
        <v>28</v>
      </c>
      <c r="F1870" s="80" t="s">
        <v>111</v>
      </c>
      <c r="G1870" s="80" t="s">
        <v>167</v>
      </c>
      <c r="H1870" s="80" t="s">
        <v>8159</v>
      </c>
      <c r="I1870" s="80" t="s">
        <v>8160</v>
      </c>
      <c r="J1870" s="80">
        <v>8</v>
      </c>
      <c r="K1870" s="80">
        <v>3</v>
      </c>
      <c r="L1870" s="80">
        <v>2019</v>
      </c>
      <c r="M1870" s="76">
        <f t="shared" si="29"/>
        <v>43532</v>
      </c>
      <c r="N1870" s="80" t="s">
        <v>764</v>
      </c>
      <c r="O1870" s="80">
        <v>19</v>
      </c>
      <c r="P1870" s="82" t="s">
        <v>4506</v>
      </c>
      <c r="Q1870" s="82" t="s">
        <v>4456</v>
      </c>
      <c r="R1870" s="82" t="s">
        <v>4507</v>
      </c>
      <c r="S1870" s="82" t="s">
        <v>4508</v>
      </c>
      <c r="T1870" s="82" t="s">
        <v>4456</v>
      </c>
      <c r="U1870" s="82" t="s">
        <v>4457</v>
      </c>
      <c r="V1870" s="82" t="s">
        <v>4457</v>
      </c>
      <c r="W1870" s="82" t="s">
        <v>173</v>
      </c>
      <c r="X1870" s="80" t="s">
        <v>4516</v>
      </c>
      <c r="Y1870" s="82" t="s">
        <v>4456</v>
      </c>
      <c r="Z1870" s="80" t="str">
        <f>IF(OR(R:R="",S:S=""),"Missing",IF(OR(S:S="Both EC and Condoms",S:S="Condom",S:S="EC"),"Yes",IF(AND(R:R&lt;&gt;"0: No Method",R:R&lt;&gt;"6: EC",R:R&lt;&gt;"5: Condoms"),"Yes","No")))</f>
        <v>No</v>
      </c>
      <c r="AA18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70" s="80" t="str">
        <f>IF(W:W="Pregnant","Pregnant",IF(AND(Z:Z="No",AA:AA="Yes"),"Adopter",IF(Z:Z="Yes","Continuing User",IF(AND(Z:Z="No",AA:AA="No"),"Non-user","Missing"))))</f>
        <v>Adopter</v>
      </c>
      <c r="AC1870" s="80">
        <f>VLOOKUP(N1870,Registration!O:P,2,FALSE)</f>
        <v>19</v>
      </c>
    </row>
    <row r="1871" spans="1:29" s="80" customFormat="1" ht="23.1" customHeight="1">
      <c r="A1871" s="80" t="s">
        <v>1587</v>
      </c>
      <c r="B1871" s="80" t="s">
        <v>26</v>
      </c>
      <c r="C1871" s="80" t="s">
        <v>27</v>
      </c>
      <c r="D1871" s="82" t="s">
        <v>28</v>
      </c>
      <c r="E1871" s="80" t="s">
        <v>28</v>
      </c>
      <c r="F1871" s="80" t="s">
        <v>111</v>
      </c>
      <c r="G1871" s="80" t="s">
        <v>167</v>
      </c>
      <c r="H1871" s="80" t="s">
        <v>8159</v>
      </c>
      <c r="I1871" s="80" t="s">
        <v>8160</v>
      </c>
      <c r="J1871" s="80">
        <v>8</v>
      </c>
      <c r="K1871" s="80">
        <v>3</v>
      </c>
      <c r="L1871" s="80">
        <v>2019</v>
      </c>
      <c r="M1871" s="76">
        <f t="shared" si="29"/>
        <v>43532</v>
      </c>
      <c r="N1871" s="80" t="s">
        <v>469</v>
      </c>
      <c r="O1871" s="80">
        <v>18</v>
      </c>
      <c r="P1871" s="82" t="s">
        <v>4506</v>
      </c>
      <c r="Q1871" s="82" t="s">
        <v>4456</v>
      </c>
      <c r="R1871" s="82" t="s">
        <v>4507</v>
      </c>
      <c r="S1871" s="82" t="s">
        <v>4508</v>
      </c>
      <c r="T1871" s="82" t="s">
        <v>4456</v>
      </c>
      <c r="U1871" s="82" t="s">
        <v>4457</v>
      </c>
      <c r="V1871" s="82" t="s">
        <v>4457</v>
      </c>
      <c r="W1871" s="82" t="s">
        <v>173</v>
      </c>
      <c r="X1871" s="80" t="s">
        <v>4518</v>
      </c>
      <c r="Y1871" s="82" t="s">
        <v>4457</v>
      </c>
      <c r="Z1871" s="80" t="str">
        <f>IF(OR(R:R="",S:S=""),"Missing",IF(OR(S:S="Both EC and Condoms",S:S="Condom",S:S="EC"),"Yes",IF(AND(R:R&lt;&gt;"0: No Method",R:R&lt;&gt;"6: EC",R:R&lt;&gt;"5: Condoms"),"Yes","No")))</f>
        <v>No</v>
      </c>
      <c r="AA18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71" s="80" t="str">
        <f>IF(W:W="Pregnant","Pregnant",IF(AND(Z:Z="No",AA:AA="Yes"),"Adopter",IF(Z:Z="Yes","Continuing User",IF(AND(Z:Z="No",AA:AA="No"),"Non-user","Missing"))))</f>
        <v>Adopter</v>
      </c>
      <c r="AC1871" s="80">
        <f>VLOOKUP(N1871,Registration!O:P,2,FALSE)</f>
        <v>19</v>
      </c>
    </row>
    <row r="1872" spans="1:29" s="80" customFormat="1" ht="23.1" customHeight="1">
      <c r="A1872" s="80" t="s">
        <v>1587</v>
      </c>
      <c r="B1872" s="80" t="s">
        <v>26</v>
      </c>
      <c r="C1872" s="80" t="s">
        <v>27</v>
      </c>
      <c r="D1872" s="82" t="s">
        <v>28</v>
      </c>
      <c r="E1872" s="80" t="s">
        <v>28</v>
      </c>
      <c r="F1872" s="80" t="s">
        <v>111</v>
      </c>
      <c r="G1872" s="80" t="s">
        <v>167</v>
      </c>
      <c r="H1872" s="80" t="s">
        <v>8159</v>
      </c>
      <c r="I1872" s="80" t="s">
        <v>8160</v>
      </c>
      <c r="J1872" s="80">
        <v>8</v>
      </c>
      <c r="K1872" s="80">
        <v>3</v>
      </c>
      <c r="L1872" s="80">
        <v>2019</v>
      </c>
      <c r="M1872" s="76">
        <f t="shared" si="29"/>
        <v>43532</v>
      </c>
      <c r="N1872" s="80" t="s">
        <v>1641</v>
      </c>
      <c r="O1872" s="80">
        <v>19</v>
      </c>
      <c r="P1872" s="82" t="s">
        <v>4506</v>
      </c>
      <c r="Q1872" s="82" t="s">
        <v>4456</v>
      </c>
      <c r="R1872" s="82" t="s">
        <v>4507</v>
      </c>
      <c r="S1872" s="82" t="s">
        <v>4508</v>
      </c>
      <c r="T1872" s="82" t="s">
        <v>4456</v>
      </c>
      <c r="U1872" s="82" t="s">
        <v>4457</v>
      </c>
      <c r="V1872" s="82" t="s">
        <v>4457</v>
      </c>
      <c r="W1872" s="82" t="s">
        <v>173</v>
      </c>
      <c r="X1872" s="80" t="s">
        <v>4518</v>
      </c>
      <c r="Y1872" s="82" t="s">
        <v>4457</v>
      </c>
      <c r="Z1872" s="80" t="str">
        <f>IF(OR(R:R="",S:S=""),"Missing",IF(OR(S:S="Both EC and Condoms",S:S="Condom",S:S="EC"),"Yes",IF(AND(R:R&lt;&gt;"0: No Method",R:R&lt;&gt;"6: EC",R:R&lt;&gt;"5: Condoms"),"Yes","No")))</f>
        <v>No</v>
      </c>
      <c r="AA18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72" s="80" t="str">
        <f>IF(W:W="Pregnant","Pregnant",IF(AND(Z:Z="No",AA:AA="Yes"),"Adopter",IF(Z:Z="Yes","Continuing User",IF(AND(Z:Z="No",AA:AA="No"),"Non-user","Missing"))))</f>
        <v>Adopter</v>
      </c>
      <c r="AC1872" s="80">
        <f>VLOOKUP(N1872,Registration!O:P,2,FALSE)</f>
        <v>19</v>
      </c>
    </row>
    <row r="1873" spans="1:29" s="80" customFormat="1" ht="23.1" customHeight="1">
      <c r="A1873" s="80" t="s">
        <v>1587</v>
      </c>
      <c r="B1873" s="80" t="s">
        <v>26</v>
      </c>
      <c r="C1873" s="80" t="s">
        <v>27</v>
      </c>
      <c r="D1873" s="82" t="s">
        <v>28</v>
      </c>
      <c r="E1873" s="80" t="s">
        <v>28</v>
      </c>
      <c r="F1873" s="80" t="s">
        <v>111</v>
      </c>
      <c r="G1873" s="80" t="s">
        <v>167</v>
      </c>
      <c r="H1873" s="80" t="s">
        <v>8159</v>
      </c>
      <c r="I1873" s="80" t="s">
        <v>8160</v>
      </c>
      <c r="J1873" s="80">
        <v>8</v>
      </c>
      <c r="K1873" s="80">
        <v>3</v>
      </c>
      <c r="L1873" s="80">
        <v>2019</v>
      </c>
      <c r="M1873" s="76">
        <f t="shared" si="29"/>
        <v>43532</v>
      </c>
      <c r="N1873" s="80" t="s">
        <v>1643</v>
      </c>
      <c r="O1873" s="80">
        <v>17</v>
      </c>
      <c r="P1873" s="82" t="s">
        <v>4506</v>
      </c>
      <c r="Q1873" s="82" t="s">
        <v>4456</v>
      </c>
      <c r="R1873" s="82" t="s">
        <v>4507</v>
      </c>
      <c r="S1873" s="82" t="s">
        <v>4508</v>
      </c>
      <c r="T1873" s="82" t="s">
        <v>4456</v>
      </c>
      <c r="U1873" s="82" t="s">
        <v>4457</v>
      </c>
      <c r="V1873" s="82" t="s">
        <v>4457</v>
      </c>
      <c r="W1873" s="82" t="s">
        <v>173</v>
      </c>
      <c r="X1873" s="80" t="s">
        <v>4518</v>
      </c>
      <c r="Y1873" s="82" t="s">
        <v>4457</v>
      </c>
      <c r="Z1873" s="80" t="str">
        <f>IF(OR(R:R="",S:S=""),"Missing",IF(OR(S:S="Both EC and Condoms",S:S="Condom",S:S="EC"),"Yes",IF(AND(R:R&lt;&gt;"0: No Method",R:R&lt;&gt;"6: EC",R:R&lt;&gt;"5: Condoms"),"Yes","No")))</f>
        <v>No</v>
      </c>
      <c r="AA18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73" s="80" t="str">
        <f>IF(W:W="Pregnant","Pregnant",IF(AND(Z:Z="No",AA:AA="Yes"),"Adopter",IF(Z:Z="Yes","Continuing User",IF(AND(Z:Z="No",AA:AA="No"),"Non-user","Missing"))))</f>
        <v>Adopter</v>
      </c>
      <c r="AC1873" s="80">
        <f>VLOOKUP(N1873,Registration!O:P,2,FALSE)</f>
        <v>17</v>
      </c>
    </row>
    <row r="1874" spans="1:29" s="80" customFormat="1" ht="23.1" customHeight="1">
      <c r="A1874" s="80" t="s">
        <v>1587</v>
      </c>
      <c r="B1874" s="80" t="s">
        <v>26</v>
      </c>
      <c r="C1874" s="80" t="s">
        <v>27</v>
      </c>
      <c r="D1874" s="82" t="s">
        <v>28</v>
      </c>
      <c r="E1874" s="80" t="s">
        <v>28</v>
      </c>
      <c r="F1874" s="80" t="s">
        <v>111</v>
      </c>
      <c r="G1874" s="80" t="s">
        <v>167</v>
      </c>
      <c r="H1874" s="80" t="s">
        <v>8159</v>
      </c>
      <c r="I1874" s="80" t="s">
        <v>8160</v>
      </c>
      <c r="J1874" s="80">
        <v>8</v>
      </c>
      <c r="K1874" s="80">
        <v>3</v>
      </c>
      <c r="L1874" s="80">
        <v>2019</v>
      </c>
      <c r="M1874" s="76">
        <f t="shared" si="29"/>
        <v>43532</v>
      </c>
      <c r="N1874" s="80" t="s">
        <v>1645</v>
      </c>
      <c r="O1874" s="80">
        <v>16</v>
      </c>
      <c r="P1874" s="82" t="s">
        <v>4506</v>
      </c>
      <c r="Q1874" s="82" t="s">
        <v>4456</v>
      </c>
      <c r="R1874" s="82" t="s">
        <v>4507</v>
      </c>
      <c r="S1874" s="82" t="s">
        <v>4508</v>
      </c>
      <c r="T1874" s="82" t="s">
        <v>4457</v>
      </c>
      <c r="U1874" s="82" t="s">
        <v>4457</v>
      </c>
      <c r="V1874" s="82" t="s">
        <v>4457</v>
      </c>
      <c r="W1874" s="82" t="s">
        <v>173</v>
      </c>
      <c r="X1874" s="82" t="s">
        <v>4507</v>
      </c>
      <c r="Y1874" s="82" t="s">
        <v>4457</v>
      </c>
      <c r="Z1874" s="80" t="str">
        <f>IF(OR(R:R="",S:S=""),"Missing",IF(OR(S:S="Both EC and Condoms",S:S="Condom",S:S="EC"),"Yes",IF(AND(R:R&lt;&gt;"0: No Method",R:R&lt;&gt;"6: EC",R:R&lt;&gt;"5: Condoms"),"Yes","No")))</f>
        <v>No</v>
      </c>
      <c r="AA18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874" s="80" t="s">
        <v>4509</v>
      </c>
      <c r="AC1874" s="80">
        <f>VLOOKUP(N1874,Registration!O:P,2,FALSE)</f>
        <v>16</v>
      </c>
    </row>
    <row r="1875" spans="1:29" s="80" customFormat="1" ht="23.1" customHeight="1">
      <c r="A1875" s="80" t="s">
        <v>1587</v>
      </c>
      <c r="B1875" s="80" t="s">
        <v>26</v>
      </c>
      <c r="C1875" s="80" t="s">
        <v>27</v>
      </c>
      <c r="D1875" s="82" t="s">
        <v>28</v>
      </c>
      <c r="E1875" s="80" t="s">
        <v>28</v>
      </c>
      <c r="F1875" s="80" t="s">
        <v>111</v>
      </c>
      <c r="G1875" s="80" t="s">
        <v>167</v>
      </c>
      <c r="H1875" s="80" t="s">
        <v>8159</v>
      </c>
      <c r="I1875" s="80" t="s">
        <v>8160</v>
      </c>
      <c r="J1875" s="80">
        <v>8</v>
      </c>
      <c r="K1875" s="80">
        <v>3</v>
      </c>
      <c r="L1875" s="80">
        <v>2019</v>
      </c>
      <c r="M1875" s="76">
        <f t="shared" si="29"/>
        <v>43532</v>
      </c>
      <c r="N1875" s="80" t="s">
        <v>1647</v>
      </c>
      <c r="O1875" s="80">
        <v>18</v>
      </c>
      <c r="P1875" s="82" t="s">
        <v>4506</v>
      </c>
      <c r="Q1875" s="82" t="s">
        <v>4456</v>
      </c>
      <c r="R1875" s="82" t="s">
        <v>4507</v>
      </c>
      <c r="S1875" s="82" t="s">
        <v>4508</v>
      </c>
      <c r="T1875" s="82" t="s">
        <v>4456</v>
      </c>
      <c r="U1875" s="82" t="s">
        <v>4457</v>
      </c>
      <c r="V1875" s="82" t="s">
        <v>4457</v>
      </c>
      <c r="W1875" s="82" t="s">
        <v>173</v>
      </c>
      <c r="X1875" s="80" t="s">
        <v>4515</v>
      </c>
      <c r="Y1875" s="82" t="s">
        <v>4457</v>
      </c>
      <c r="Z1875" s="80" t="str">
        <f>IF(OR(R:R="",S:S=""),"Missing",IF(OR(S:S="Both EC and Condoms",S:S="Condom",S:S="EC"),"Yes",IF(AND(R:R&lt;&gt;"0: No Method",R:R&lt;&gt;"6: EC",R:R&lt;&gt;"5: Condoms"),"Yes","No")))</f>
        <v>No</v>
      </c>
      <c r="AA18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75" s="80" t="str">
        <f>IF(W:W="Pregnant","Pregnant",IF(AND(Z:Z="No",AA:AA="Yes"),"Adopter",IF(Z:Z="Yes","Continuing User",IF(AND(Z:Z="No",AA:AA="No"),"Non-user","Missing"))))</f>
        <v>Adopter</v>
      </c>
      <c r="AC1875" s="80">
        <f>VLOOKUP(N1875,Registration!O:P,2,FALSE)</f>
        <v>18</v>
      </c>
    </row>
    <row r="1876" spans="1:29" s="80" customFormat="1" ht="23.1" customHeight="1">
      <c r="A1876" s="80" t="s">
        <v>1587</v>
      </c>
      <c r="B1876" s="80" t="s">
        <v>26</v>
      </c>
      <c r="C1876" s="80" t="s">
        <v>27</v>
      </c>
      <c r="D1876" s="82" t="s">
        <v>28</v>
      </c>
      <c r="E1876" s="80" t="s">
        <v>28</v>
      </c>
      <c r="F1876" s="80" t="s">
        <v>111</v>
      </c>
      <c r="G1876" s="80" t="s">
        <v>167</v>
      </c>
      <c r="H1876" s="80" t="s">
        <v>8159</v>
      </c>
      <c r="I1876" s="80" t="s">
        <v>8160</v>
      </c>
      <c r="J1876" s="80">
        <v>8</v>
      </c>
      <c r="K1876" s="80">
        <v>3</v>
      </c>
      <c r="L1876" s="80">
        <v>2019</v>
      </c>
      <c r="M1876" s="76">
        <f t="shared" si="29"/>
        <v>43532</v>
      </c>
      <c r="N1876" s="80" t="s">
        <v>816</v>
      </c>
      <c r="O1876" s="80">
        <v>19</v>
      </c>
      <c r="P1876" s="82" t="s">
        <v>4506</v>
      </c>
      <c r="Q1876" s="82" t="s">
        <v>4456</v>
      </c>
      <c r="R1876" s="82" t="s">
        <v>4507</v>
      </c>
      <c r="S1876" s="82" t="s">
        <v>4508</v>
      </c>
      <c r="T1876" s="82" t="s">
        <v>4456</v>
      </c>
      <c r="U1876" s="82" t="s">
        <v>4457</v>
      </c>
      <c r="V1876" s="82" t="s">
        <v>4457</v>
      </c>
      <c r="W1876" s="82" t="s">
        <v>173</v>
      </c>
      <c r="X1876" s="80" t="s">
        <v>4515</v>
      </c>
      <c r="Y1876" s="82" t="s">
        <v>4457</v>
      </c>
      <c r="Z1876" s="80" t="str">
        <f>IF(OR(R:R="",S:S=""),"Missing",IF(OR(S:S="Both EC and Condoms",S:S="Condom",S:S="EC"),"Yes",IF(AND(R:R&lt;&gt;"0: No Method",R:R&lt;&gt;"6: EC",R:R&lt;&gt;"5: Condoms"),"Yes","No")))</f>
        <v>No</v>
      </c>
      <c r="AA18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76" s="80" t="str">
        <f>IF(W:W="Pregnant","Pregnant",IF(AND(Z:Z="No",AA:AA="Yes"),"Adopter",IF(Z:Z="Yes","Continuing User",IF(AND(Z:Z="No",AA:AA="No"),"Non-user","Missing"))))</f>
        <v>Adopter</v>
      </c>
      <c r="AC1876" s="80">
        <f>VLOOKUP(N1876,Registration!O:P,2,FALSE)</f>
        <v>19</v>
      </c>
    </row>
    <row r="1877" spans="1:29" s="80" customFormat="1" ht="23.1" customHeight="1">
      <c r="A1877" s="80" t="s">
        <v>1587</v>
      </c>
      <c r="B1877" s="80" t="s">
        <v>26</v>
      </c>
      <c r="C1877" s="80" t="s">
        <v>27</v>
      </c>
      <c r="D1877" s="82" t="s">
        <v>28</v>
      </c>
      <c r="E1877" s="80" t="s">
        <v>28</v>
      </c>
      <c r="F1877" s="80" t="s">
        <v>111</v>
      </c>
      <c r="G1877" s="80" t="s">
        <v>167</v>
      </c>
      <c r="H1877" s="80" t="s">
        <v>8159</v>
      </c>
      <c r="I1877" s="80" t="s">
        <v>8160</v>
      </c>
      <c r="J1877" s="80">
        <v>8</v>
      </c>
      <c r="K1877" s="80">
        <v>3</v>
      </c>
      <c r="L1877" s="80">
        <v>2019</v>
      </c>
      <c r="M1877" s="76">
        <f t="shared" si="29"/>
        <v>43532</v>
      </c>
      <c r="N1877" s="80" t="s">
        <v>1650</v>
      </c>
      <c r="O1877" s="80">
        <v>18</v>
      </c>
      <c r="P1877" s="82" t="s">
        <v>4506</v>
      </c>
      <c r="Q1877" s="82" t="s">
        <v>4456</v>
      </c>
      <c r="R1877" s="82" t="s">
        <v>4507</v>
      </c>
      <c r="S1877" s="82" t="s">
        <v>4508</v>
      </c>
      <c r="T1877" s="82" t="s">
        <v>4456</v>
      </c>
      <c r="U1877" s="82" t="s">
        <v>4457</v>
      </c>
      <c r="V1877" s="82" t="s">
        <v>4457</v>
      </c>
      <c r="W1877" s="82" t="s">
        <v>173</v>
      </c>
      <c r="X1877" s="80" t="s">
        <v>4518</v>
      </c>
      <c r="Y1877" s="82" t="s">
        <v>4457</v>
      </c>
      <c r="Z1877" s="80" t="str">
        <f>IF(OR(R:R="",S:S=""),"Missing",IF(OR(S:S="Both EC and Condoms",S:S="Condom",S:S="EC"),"Yes",IF(AND(R:R&lt;&gt;"0: No Method",R:R&lt;&gt;"6: EC",R:R&lt;&gt;"5: Condoms"),"Yes","No")))</f>
        <v>No</v>
      </c>
      <c r="AA18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77" s="80" t="str">
        <f>IF(W:W="Pregnant","Pregnant",IF(AND(Z:Z="No",AA:AA="Yes"),"Adopter",IF(Z:Z="Yes","Continuing User",IF(AND(Z:Z="No",AA:AA="No"),"Non-user","Missing"))))</f>
        <v>Adopter</v>
      </c>
      <c r="AC1877" s="80">
        <f>VLOOKUP(N1877,Registration!O:P,2,FALSE)</f>
        <v>18</v>
      </c>
    </row>
    <row r="1878" spans="1:29" s="80" customFormat="1" ht="23.1" customHeight="1">
      <c r="A1878" s="80" t="s">
        <v>127</v>
      </c>
      <c r="B1878" s="80" t="s">
        <v>26</v>
      </c>
      <c r="C1878" s="80" t="s">
        <v>27</v>
      </c>
      <c r="D1878" s="82" t="s">
        <v>28</v>
      </c>
      <c r="E1878" s="80" t="s">
        <v>28</v>
      </c>
      <c r="F1878" s="80" t="s">
        <v>111</v>
      </c>
      <c r="G1878" s="80" t="s">
        <v>167</v>
      </c>
      <c r="H1878" s="80" t="s">
        <v>8159</v>
      </c>
      <c r="I1878" s="80" t="s">
        <v>8160</v>
      </c>
      <c r="J1878" s="80">
        <v>11</v>
      </c>
      <c r="K1878" s="80">
        <v>3</v>
      </c>
      <c r="L1878" s="80">
        <v>2019</v>
      </c>
      <c r="M1878" s="76">
        <f t="shared" si="29"/>
        <v>43535</v>
      </c>
      <c r="N1878" s="80" t="s">
        <v>1654</v>
      </c>
      <c r="O1878" s="80">
        <v>18</v>
      </c>
      <c r="P1878" s="82" t="s">
        <v>4506</v>
      </c>
      <c r="Q1878" s="82" t="s">
        <v>4456</v>
      </c>
      <c r="R1878" s="82" t="s">
        <v>4507</v>
      </c>
      <c r="S1878" s="82" t="s">
        <v>4508</v>
      </c>
      <c r="T1878" s="82" t="s">
        <v>4456</v>
      </c>
      <c r="U1878" s="82" t="s">
        <v>4457</v>
      </c>
      <c r="V1878" s="82" t="s">
        <v>4457</v>
      </c>
      <c r="W1878" s="82" t="s">
        <v>173</v>
      </c>
      <c r="X1878" s="80" t="s">
        <v>4518</v>
      </c>
      <c r="Y1878" s="82" t="s">
        <v>4457</v>
      </c>
      <c r="Z1878" s="80" t="str">
        <f>IF(OR(R:R="",S:S=""),"Missing",IF(OR(S:S="Both EC and Condoms",S:S="Condom",S:S="EC"),"Yes",IF(AND(R:R&lt;&gt;"0: No Method",R:R&lt;&gt;"6: EC",R:R&lt;&gt;"5: Condoms"),"Yes","No")))</f>
        <v>No</v>
      </c>
      <c r="AA18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78" s="80" t="str">
        <f>IF(W:W="Pregnant","Pregnant",IF(AND(Z:Z="No",AA:AA="Yes"),"Adopter",IF(Z:Z="Yes","Continuing User",IF(AND(Z:Z="No",AA:AA="No"),"Non-user","Missing"))))</f>
        <v>Adopter</v>
      </c>
      <c r="AC1878" s="80">
        <f>VLOOKUP(N1878,Registration!O:P,2,FALSE)</f>
        <v>18</v>
      </c>
    </row>
    <row r="1879" spans="1:29" s="80" customFormat="1" ht="23.1" customHeight="1">
      <c r="A1879" s="80" t="s">
        <v>127</v>
      </c>
      <c r="B1879" s="80" t="s">
        <v>26</v>
      </c>
      <c r="C1879" s="80" t="s">
        <v>27</v>
      </c>
      <c r="D1879" s="82" t="s">
        <v>28</v>
      </c>
      <c r="E1879" s="80" t="s">
        <v>28</v>
      </c>
      <c r="F1879" s="80" t="s">
        <v>111</v>
      </c>
      <c r="G1879" s="80" t="s">
        <v>167</v>
      </c>
      <c r="H1879" s="80" t="s">
        <v>8159</v>
      </c>
      <c r="I1879" s="80" t="s">
        <v>8160</v>
      </c>
      <c r="J1879" s="80">
        <v>11</v>
      </c>
      <c r="K1879" s="80">
        <v>3</v>
      </c>
      <c r="L1879" s="80">
        <v>2019</v>
      </c>
      <c r="M1879" s="76">
        <f t="shared" si="29"/>
        <v>43535</v>
      </c>
      <c r="N1879" s="80" t="s">
        <v>1656</v>
      </c>
      <c r="O1879" s="80">
        <v>17</v>
      </c>
      <c r="P1879" s="82" t="s">
        <v>4506</v>
      </c>
      <c r="Q1879" s="82" t="s">
        <v>4456</v>
      </c>
      <c r="R1879" s="82" t="s">
        <v>4507</v>
      </c>
      <c r="S1879" s="82" t="s">
        <v>4508</v>
      </c>
      <c r="T1879" s="82" t="s">
        <v>4456</v>
      </c>
      <c r="U1879" s="82" t="s">
        <v>4457</v>
      </c>
      <c r="V1879" s="82" t="s">
        <v>4457</v>
      </c>
      <c r="W1879" s="82" t="s">
        <v>173</v>
      </c>
      <c r="X1879" s="82" t="s">
        <v>4515</v>
      </c>
      <c r="Y1879" s="82" t="s">
        <v>4457</v>
      </c>
      <c r="Z1879" s="80" t="str">
        <f>IF(OR(R:R="",S:S=""),"Missing",IF(OR(S:S="Both EC and Condoms",S:S="Condom",S:S="EC"),"Yes",IF(AND(R:R&lt;&gt;"0: No Method",R:R&lt;&gt;"6: EC",R:R&lt;&gt;"5: Condoms"),"Yes","No")))</f>
        <v>No</v>
      </c>
      <c r="AA18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79" s="80" t="str">
        <f>IF(W:W="Pregnant","Pregnant",IF(AND(Z:Z="No",AA:AA="Yes"),"Adopter",IF(Z:Z="Yes","Continuing User",IF(AND(Z:Z="No",AA:AA="No"),"Non-user","Missing"))))</f>
        <v>Adopter</v>
      </c>
      <c r="AC1879" s="80">
        <f>VLOOKUP(N1879,Registration!O:P,2,FALSE)</f>
        <v>17</v>
      </c>
    </row>
    <row r="1880" spans="1:29" s="80" customFormat="1" ht="23.1" customHeight="1">
      <c r="A1880" s="80" t="s">
        <v>127</v>
      </c>
      <c r="B1880" s="80" t="s">
        <v>26</v>
      </c>
      <c r="C1880" s="80" t="s">
        <v>27</v>
      </c>
      <c r="D1880" s="82" t="s">
        <v>28</v>
      </c>
      <c r="E1880" s="80" t="s">
        <v>28</v>
      </c>
      <c r="F1880" s="80" t="s">
        <v>111</v>
      </c>
      <c r="G1880" s="80" t="s">
        <v>167</v>
      </c>
      <c r="H1880" s="80" t="s">
        <v>8159</v>
      </c>
      <c r="I1880" s="80" t="s">
        <v>8160</v>
      </c>
      <c r="J1880" s="80">
        <v>11</v>
      </c>
      <c r="K1880" s="80">
        <v>3</v>
      </c>
      <c r="L1880" s="80">
        <v>2019</v>
      </c>
      <c r="M1880" s="76">
        <f t="shared" si="29"/>
        <v>43535</v>
      </c>
      <c r="N1880" s="80" t="s">
        <v>1657</v>
      </c>
      <c r="O1880" s="80">
        <v>18</v>
      </c>
      <c r="P1880" s="82" t="s">
        <v>4506</v>
      </c>
      <c r="Q1880" s="82" t="s">
        <v>4456</v>
      </c>
      <c r="R1880" s="82" t="s">
        <v>4507</v>
      </c>
      <c r="S1880" s="82" t="s">
        <v>4508</v>
      </c>
      <c r="T1880" s="82" t="s">
        <v>4456</v>
      </c>
      <c r="U1880" s="82" t="s">
        <v>4457</v>
      </c>
      <c r="V1880" s="82" t="s">
        <v>4457</v>
      </c>
      <c r="W1880" s="82" t="s">
        <v>173</v>
      </c>
      <c r="X1880" s="80" t="s">
        <v>4518</v>
      </c>
      <c r="Y1880" s="82" t="s">
        <v>4457</v>
      </c>
      <c r="Z1880" s="80" t="str">
        <f>IF(OR(R:R="",S:S=""),"Missing",IF(OR(S:S="Both EC and Condoms",S:S="Condom",S:S="EC"),"Yes",IF(AND(R:R&lt;&gt;"0: No Method",R:R&lt;&gt;"6: EC",R:R&lt;&gt;"5: Condoms"),"Yes","No")))</f>
        <v>No</v>
      </c>
      <c r="AA18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80" s="80" t="str">
        <f>IF(W:W="Pregnant","Pregnant",IF(AND(Z:Z="No",AA:AA="Yes"),"Adopter",IF(Z:Z="Yes","Continuing User",IF(AND(Z:Z="No",AA:AA="No"),"Non-user","Missing"))))</f>
        <v>Adopter</v>
      </c>
      <c r="AC1880" s="80">
        <f>VLOOKUP(N1880,Registration!O:P,2,FALSE)</f>
        <v>18</v>
      </c>
    </row>
    <row r="1881" spans="1:29" s="80" customFormat="1" ht="23.1" customHeight="1">
      <c r="A1881" s="80" t="s">
        <v>127</v>
      </c>
      <c r="B1881" s="80" t="s">
        <v>26</v>
      </c>
      <c r="C1881" s="80" t="s">
        <v>27</v>
      </c>
      <c r="D1881" s="82" t="s">
        <v>28</v>
      </c>
      <c r="E1881" s="80" t="s">
        <v>28</v>
      </c>
      <c r="F1881" s="80" t="s">
        <v>111</v>
      </c>
      <c r="G1881" s="80" t="s">
        <v>167</v>
      </c>
      <c r="H1881" s="80" t="s">
        <v>8159</v>
      </c>
      <c r="I1881" s="80" t="s">
        <v>8160</v>
      </c>
      <c r="J1881" s="80">
        <v>11</v>
      </c>
      <c r="K1881" s="80">
        <v>3</v>
      </c>
      <c r="L1881" s="80">
        <v>2019</v>
      </c>
      <c r="M1881" s="76">
        <f t="shared" si="29"/>
        <v>43535</v>
      </c>
      <c r="N1881" s="80" t="s">
        <v>1659</v>
      </c>
      <c r="O1881" s="80">
        <v>19</v>
      </c>
      <c r="P1881" s="82" t="s">
        <v>4506</v>
      </c>
      <c r="Q1881" s="82" t="s">
        <v>4456</v>
      </c>
      <c r="R1881" s="82" t="s">
        <v>4507</v>
      </c>
      <c r="S1881" s="82" t="s">
        <v>4508</v>
      </c>
      <c r="T1881" s="82" t="s">
        <v>4456</v>
      </c>
      <c r="U1881" s="82" t="s">
        <v>4457</v>
      </c>
      <c r="V1881" s="82" t="s">
        <v>4457</v>
      </c>
      <c r="W1881" s="82" t="s">
        <v>173</v>
      </c>
      <c r="X1881" s="80" t="s">
        <v>4516</v>
      </c>
      <c r="Y1881" s="82" t="s">
        <v>4456</v>
      </c>
      <c r="Z1881" s="80" t="str">
        <f>IF(OR(R:R="",S:S=""),"Missing",IF(OR(S:S="Both EC and Condoms",S:S="Condom",S:S="EC"),"Yes",IF(AND(R:R&lt;&gt;"0: No Method",R:R&lt;&gt;"6: EC",R:R&lt;&gt;"5: Condoms"),"Yes","No")))</f>
        <v>No</v>
      </c>
      <c r="AA18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81" s="80" t="str">
        <f>IF(W:W="Pregnant","Pregnant",IF(AND(Z:Z="No",AA:AA="Yes"),"Adopter",IF(Z:Z="Yes","Continuing User",IF(AND(Z:Z="No",AA:AA="No"),"Non-user","Missing"))))</f>
        <v>Adopter</v>
      </c>
      <c r="AC1881" s="80">
        <f>VLOOKUP(N1881,Registration!O:P,2,FALSE)</f>
        <v>19</v>
      </c>
    </row>
    <row r="1882" spans="1:29" s="80" customFormat="1" ht="23.1" customHeight="1">
      <c r="A1882" s="80" t="s">
        <v>127</v>
      </c>
      <c r="B1882" s="80" t="s">
        <v>26</v>
      </c>
      <c r="C1882" s="80" t="s">
        <v>27</v>
      </c>
      <c r="D1882" s="82" t="s">
        <v>28</v>
      </c>
      <c r="E1882" s="80" t="s">
        <v>28</v>
      </c>
      <c r="F1882" s="80" t="s">
        <v>111</v>
      </c>
      <c r="G1882" s="80" t="s">
        <v>167</v>
      </c>
      <c r="H1882" s="80" t="s">
        <v>8159</v>
      </c>
      <c r="I1882" s="80" t="s">
        <v>8160</v>
      </c>
      <c r="J1882" s="80">
        <v>11</v>
      </c>
      <c r="K1882" s="80">
        <v>3</v>
      </c>
      <c r="L1882" s="80">
        <v>2019</v>
      </c>
      <c r="M1882" s="76">
        <f t="shared" si="29"/>
        <v>43535</v>
      </c>
      <c r="N1882" s="80" t="s">
        <v>722</v>
      </c>
      <c r="O1882" s="80">
        <v>19</v>
      </c>
      <c r="P1882" s="82" t="s">
        <v>4506</v>
      </c>
      <c r="Q1882" s="82" t="s">
        <v>4456</v>
      </c>
      <c r="R1882" s="82" t="s">
        <v>4507</v>
      </c>
      <c r="S1882" s="82" t="s">
        <v>4508</v>
      </c>
      <c r="T1882" s="82" t="s">
        <v>4456</v>
      </c>
      <c r="U1882" s="82" t="s">
        <v>4457</v>
      </c>
      <c r="V1882" s="82" t="s">
        <v>4457</v>
      </c>
      <c r="W1882" s="82" t="s">
        <v>173</v>
      </c>
      <c r="X1882" s="80" t="s">
        <v>4518</v>
      </c>
      <c r="Y1882" s="82" t="s">
        <v>4457</v>
      </c>
      <c r="Z1882" s="80" t="str">
        <f>IF(OR(R:R="",S:S=""),"Missing",IF(OR(S:S="Both EC and Condoms",S:S="Condom",S:S="EC"),"Yes",IF(AND(R:R&lt;&gt;"0: No Method",R:R&lt;&gt;"6: EC",R:R&lt;&gt;"5: Condoms"),"Yes","No")))</f>
        <v>No</v>
      </c>
      <c r="AA18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82" s="80" t="str">
        <f>IF(W:W="Pregnant","Pregnant",IF(AND(Z:Z="No",AA:AA="Yes"),"Adopter",IF(Z:Z="Yes","Continuing User",IF(AND(Z:Z="No",AA:AA="No"),"Non-user","Missing"))))</f>
        <v>Adopter</v>
      </c>
      <c r="AC1882" s="80">
        <f>VLOOKUP(N1882,Registration!O:P,2,FALSE)</f>
        <v>18</v>
      </c>
    </row>
    <row r="1883" spans="1:29" s="80" customFormat="1" ht="23.1" customHeight="1">
      <c r="A1883" s="80" t="s">
        <v>127</v>
      </c>
      <c r="B1883" s="80" t="s">
        <v>26</v>
      </c>
      <c r="C1883" s="80" t="s">
        <v>27</v>
      </c>
      <c r="D1883" s="82" t="s">
        <v>28</v>
      </c>
      <c r="E1883" s="80" t="s">
        <v>28</v>
      </c>
      <c r="F1883" s="80" t="s">
        <v>111</v>
      </c>
      <c r="G1883" s="80" t="s">
        <v>167</v>
      </c>
      <c r="H1883" s="80" t="s">
        <v>8159</v>
      </c>
      <c r="I1883" s="80" t="s">
        <v>8160</v>
      </c>
      <c r="J1883" s="80">
        <v>11</v>
      </c>
      <c r="K1883" s="80">
        <v>3</v>
      </c>
      <c r="L1883" s="80">
        <v>2019</v>
      </c>
      <c r="M1883" s="76">
        <f t="shared" si="29"/>
        <v>43535</v>
      </c>
      <c r="N1883" s="80" t="s">
        <v>760</v>
      </c>
      <c r="O1883" s="80">
        <v>18</v>
      </c>
      <c r="P1883" s="82" t="s">
        <v>4506</v>
      </c>
      <c r="Q1883" s="82" t="s">
        <v>4456</v>
      </c>
      <c r="R1883" s="82" t="s">
        <v>4507</v>
      </c>
      <c r="S1883" s="82" t="s">
        <v>4508</v>
      </c>
      <c r="T1883" s="82" t="s">
        <v>4456</v>
      </c>
      <c r="U1883" s="82" t="s">
        <v>4457</v>
      </c>
      <c r="V1883" s="82" t="s">
        <v>4457</v>
      </c>
      <c r="W1883" s="82" t="s">
        <v>173</v>
      </c>
      <c r="X1883" s="80" t="s">
        <v>4518</v>
      </c>
      <c r="Y1883" s="82" t="s">
        <v>4457</v>
      </c>
      <c r="Z1883" s="80" t="str">
        <f>IF(OR(R:R="",S:S=""),"Missing",IF(OR(S:S="Both EC and Condoms",S:S="Condom",S:S="EC"),"Yes",IF(AND(R:R&lt;&gt;"0: No Method",R:R&lt;&gt;"6: EC",R:R&lt;&gt;"5: Condoms"),"Yes","No")))</f>
        <v>No</v>
      </c>
      <c r="AA18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83" s="80" t="str">
        <f>IF(W:W="Pregnant","Pregnant",IF(AND(Z:Z="No",AA:AA="Yes"),"Adopter",IF(Z:Z="Yes","Continuing User",IF(AND(Z:Z="No",AA:AA="No"),"Non-user","Missing"))))</f>
        <v>Adopter</v>
      </c>
      <c r="AC1883" s="80">
        <f>VLOOKUP(N1883,Registration!O:P,2,FALSE)</f>
        <v>17</v>
      </c>
    </row>
    <row r="1884" spans="1:29" s="80" customFormat="1" ht="23.1" customHeight="1">
      <c r="A1884" s="80" t="s">
        <v>127</v>
      </c>
      <c r="B1884" s="80" t="s">
        <v>26</v>
      </c>
      <c r="C1884" s="80" t="s">
        <v>27</v>
      </c>
      <c r="D1884" s="82" t="s">
        <v>28</v>
      </c>
      <c r="E1884" s="80" t="s">
        <v>28</v>
      </c>
      <c r="F1884" s="80" t="s">
        <v>111</v>
      </c>
      <c r="G1884" s="80" t="s">
        <v>167</v>
      </c>
      <c r="H1884" s="80" t="s">
        <v>8159</v>
      </c>
      <c r="I1884" s="80" t="s">
        <v>8160</v>
      </c>
      <c r="J1884" s="80">
        <v>11</v>
      </c>
      <c r="K1884" s="80">
        <v>3</v>
      </c>
      <c r="L1884" s="80">
        <v>2019</v>
      </c>
      <c r="M1884" s="76">
        <f t="shared" si="29"/>
        <v>43535</v>
      </c>
      <c r="N1884" s="80" t="s">
        <v>1154</v>
      </c>
      <c r="O1884" s="80">
        <v>19</v>
      </c>
      <c r="P1884" s="82" t="s">
        <v>4506</v>
      </c>
      <c r="Q1884" s="82" t="s">
        <v>4456</v>
      </c>
      <c r="R1884" s="82" t="s">
        <v>4507</v>
      </c>
      <c r="S1884" s="82" t="s">
        <v>4508</v>
      </c>
      <c r="T1884" s="82" t="s">
        <v>4456</v>
      </c>
      <c r="U1884" s="82" t="s">
        <v>4457</v>
      </c>
      <c r="V1884" s="82" t="s">
        <v>4457</v>
      </c>
      <c r="W1884" s="82" t="s">
        <v>173</v>
      </c>
      <c r="X1884" s="82" t="s">
        <v>4516</v>
      </c>
      <c r="Y1884" s="82" t="s">
        <v>4456</v>
      </c>
      <c r="Z1884" s="80" t="str">
        <f>IF(OR(R:R="",S:S=""),"Missing",IF(OR(S:S="Both EC and Condoms",S:S="Condom",S:S="EC"),"Yes",IF(AND(R:R&lt;&gt;"0: No Method",R:R&lt;&gt;"6: EC",R:R&lt;&gt;"5: Condoms"),"Yes","No")))</f>
        <v>No</v>
      </c>
      <c r="AA18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84" s="80" t="str">
        <f>IF(W:W="Pregnant","Pregnant",IF(AND(Z:Z="No",AA:AA="Yes"),"Adopter",IF(Z:Z="Yes","Continuing User",IF(AND(Z:Z="No",AA:AA="No"),"Non-user","Missing"))))</f>
        <v>Adopter</v>
      </c>
      <c r="AC1884" s="80">
        <f>VLOOKUP(N1884,Registration!O:P,2,FALSE)</f>
        <v>19</v>
      </c>
    </row>
    <row r="1885" spans="1:29" s="80" customFormat="1" ht="23.1" customHeight="1">
      <c r="A1885" s="80" t="s">
        <v>127</v>
      </c>
      <c r="B1885" s="80" t="s">
        <v>26</v>
      </c>
      <c r="C1885" s="80" t="s">
        <v>27</v>
      </c>
      <c r="D1885" s="82" t="s">
        <v>28</v>
      </c>
      <c r="E1885" s="80" t="s">
        <v>120</v>
      </c>
      <c r="F1885" s="80" t="s">
        <v>121</v>
      </c>
      <c r="G1885" s="80" t="s">
        <v>3640</v>
      </c>
      <c r="H1885" s="80" t="s">
        <v>8157</v>
      </c>
      <c r="I1885" s="80" t="s">
        <v>8156</v>
      </c>
      <c r="J1885" s="80">
        <v>14</v>
      </c>
      <c r="K1885" s="80">
        <v>3</v>
      </c>
      <c r="L1885" s="80">
        <v>2019</v>
      </c>
      <c r="M1885" s="76">
        <f t="shared" si="29"/>
        <v>43538</v>
      </c>
      <c r="N1885" s="80" t="s">
        <v>3868</v>
      </c>
      <c r="O1885" s="80">
        <v>19</v>
      </c>
      <c r="P1885" s="82" t="s">
        <v>4506</v>
      </c>
      <c r="Q1885" s="82" t="s">
        <v>4456</v>
      </c>
      <c r="R1885" s="82" t="s">
        <v>4507</v>
      </c>
      <c r="S1885" s="82" t="s">
        <v>4508</v>
      </c>
      <c r="T1885" s="82" t="s">
        <v>4456</v>
      </c>
      <c r="U1885" s="82" t="s">
        <v>4457</v>
      </c>
      <c r="V1885" s="82" t="s">
        <v>4457</v>
      </c>
      <c r="W1885" s="82" t="s">
        <v>173</v>
      </c>
      <c r="X1885" s="80" t="s">
        <v>4514</v>
      </c>
      <c r="Y1885" s="82" t="s">
        <v>4457</v>
      </c>
      <c r="Z1885" s="80" t="str">
        <f>IF(OR(R:R="",S:S=""),"Missing",IF(OR(S:S="Both EC and Condoms",S:S="Condom",S:S="EC"),"Yes",IF(AND(R:R&lt;&gt;"0: No Method",R:R&lt;&gt;"6: EC",R:R&lt;&gt;"5: Condoms"),"Yes","No")))</f>
        <v>No</v>
      </c>
      <c r="AA18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85" s="80" t="str">
        <f>IF(W:W="Pregnant","Pregnant",IF(AND(Z:Z="No",AA:AA="Yes"),"Adopter",IF(Z:Z="Yes","Continuing User",IF(AND(Z:Z="No",AA:AA="No"),"Non-user","Missing"))))</f>
        <v>Adopter</v>
      </c>
      <c r="AC1885" s="80">
        <f>VLOOKUP(N1885,Registration!O:P,2,FALSE)</f>
        <v>19</v>
      </c>
    </row>
    <row r="1886" spans="1:29" s="80" customFormat="1" ht="23.1" customHeight="1">
      <c r="A1886" s="80" t="s">
        <v>127</v>
      </c>
      <c r="B1886" s="80" t="s">
        <v>26</v>
      </c>
      <c r="C1886" s="80" t="s">
        <v>27</v>
      </c>
      <c r="D1886" s="82" t="s">
        <v>28</v>
      </c>
      <c r="E1886" s="80" t="s">
        <v>120</v>
      </c>
      <c r="F1886" s="80" t="s">
        <v>121</v>
      </c>
      <c r="G1886" s="80" t="s">
        <v>3640</v>
      </c>
      <c r="H1886" s="80" t="s">
        <v>8157</v>
      </c>
      <c r="I1886" s="80" t="s">
        <v>8156</v>
      </c>
      <c r="J1886" s="80">
        <v>14</v>
      </c>
      <c r="K1886" s="80">
        <v>3</v>
      </c>
      <c r="L1886" s="80">
        <v>2019</v>
      </c>
      <c r="M1886" s="76">
        <f t="shared" si="29"/>
        <v>43538</v>
      </c>
      <c r="N1886" s="80" t="s">
        <v>3870</v>
      </c>
      <c r="O1886" s="80">
        <v>19</v>
      </c>
      <c r="P1886" s="82" t="s">
        <v>4506</v>
      </c>
      <c r="Q1886" s="82" t="s">
        <v>4456</v>
      </c>
      <c r="R1886" s="82" t="s">
        <v>4507</v>
      </c>
      <c r="S1886" s="82" t="s">
        <v>4508</v>
      </c>
      <c r="T1886" s="82" t="s">
        <v>4456</v>
      </c>
      <c r="U1886" s="82" t="s">
        <v>4457</v>
      </c>
      <c r="V1886" s="82" t="s">
        <v>4457</v>
      </c>
      <c r="W1886" s="82" t="s">
        <v>173</v>
      </c>
      <c r="X1886" s="80" t="s">
        <v>4518</v>
      </c>
      <c r="Y1886" s="82" t="s">
        <v>4457</v>
      </c>
      <c r="Z1886" s="80" t="str">
        <f>IF(OR(R:R="",S:S=""),"Missing",IF(OR(S:S="Both EC and Condoms",S:S="Condom",S:S="EC"),"Yes",IF(AND(R:R&lt;&gt;"0: No Method",R:R&lt;&gt;"6: EC",R:R&lt;&gt;"5: Condoms"),"Yes","No")))</f>
        <v>No</v>
      </c>
      <c r="AA18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86" s="80" t="str">
        <f>IF(W:W="Pregnant","Pregnant",IF(AND(Z:Z="No",AA:AA="Yes"),"Adopter",IF(Z:Z="Yes","Continuing User",IF(AND(Z:Z="No",AA:AA="No"),"Non-user","Missing"))))</f>
        <v>Adopter</v>
      </c>
      <c r="AC1886" s="80">
        <f>VLOOKUP(N1886,Registration!O:P,2,FALSE)</f>
        <v>19</v>
      </c>
    </row>
    <row r="1887" spans="1:29" s="80" customFormat="1" ht="23.1" customHeight="1">
      <c r="A1887" s="80" t="s">
        <v>127</v>
      </c>
      <c r="B1887" s="80" t="s">
        <v>26</v>
      </c>
      <c r="C1887" s="80" t="s">
        <v>27</v>
      </c>
      <c r="D1887" s="82" t="s">
        <v>28</v>
      </c>
      <c r="E1887" s="80" t="s">
        <v>120</v>
      </c>
      <c r="F1887" s="80" t="s">
        <v>121</v>
      </c>
      <c r="G1887" s="80" t="s">
        <v>3640</v>
      </c>
      <c r="H1887" s="80" t="s">
        <v>8157</v>
      </c>
      <c r="I1887" s="80" t="s">
        <v>8156</v>
      </c>
      <c r="J1887" s="80">
        <v>14</v>
      </c>
      <c r="K1887" s="80">
        <v>3</v>
      </c>
      <c r="L1887" s="80">
        <v>2019</v>
      </c>
      <c r="M1887" s="76">
        <f t="shared" si="29"/>
        <v>43538</v>
      </c>
      <c r="N1887" s="80" t="s">
        <v>3871</v>
      </c>
      <c r="O1887" s="80">
        <v>19</v>
      </c>
      <c r="P1887" s="82" t="s">
        <v>4506</v>
      </c>
      <c r="Q1887" s="82" t="s">
        <v>4456</v>
      </c>
      <c r="R1887" s="82" t="s">
        <v>4507</v>
      </c>
      <c r="S1887" s="82" t="s">
        <v>4508</v>
      </c>
      <c r="T1887" s="82" t="s">
        <v>4456</v>
      </c>
      <c r="U1887" s="82" t="s">
        <v>4457</v>
      </c>
      <c r="V1887" s="82" t="s">
        <v>4457</v>
      </c>
      <c r="W1887" s="82" t="s">
        <v>173</v>
      </c>
      <c r="X1887" s="82" t="s">
        <v>4516</v>
      </c>
      <c r="Y1887" s="82" t="s">
        <v>4457</v>
      </c>
      <c r="Z1887" s="80" t="str">
        <f>IF(OR(R:R="",S:S=""),"Missing",IF(OR(S:S="Both EC and Condoms",S:S="Condom",S:S="EC"),"Yes",IF(AND(R:R&lt;&gt;"0: No Method",R:R&lt;&gt;"6: EC",R:R&lt;&gt;"5: Condoms"),"Yes","No")))</f>
        <v>No</v>
      </c>
      <c r="AA18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87" s="80" t="str">
        <f>IF(W:W="Pregnant","Pregnant",IF(AND(Z:Z="No",AA:AA="Yes"),"Adopter",IF(Z:Z="Yes","Continuing User",IF(AND(Z:Z="No",AA:AA="No"),"Non-user","Missing"))))</f>
        <v>Adopter</v>
      </c>
      <c r="AC1887" s="80">
        <f>VLOOKUP(N1887,Registration!O:P,2,FALSE)</f>
        <v>19</v>
      </c>
    </row>
    <row r="1888" spans="1:29" s="80" customFormat="1" ht="23.1" customHeight="1">
      <c r="A1888" s="80" t="s">
        <v>127</v>
      </c>
      <c r="B1888" s="80" t="s">
        <v>26</v>
      </c>
      <c r="C1888" s="80" t="s">
        <v>27</v>
      </c>
      <c r="D1888" s="82" t="s">
        <v>28</v>
      </c>
      <c r="E1888" s="80" t="s">
        <v>120</v>
      </c>
      <c r="F1888" s="80" t="s">
        <v>121</v>
      </c>
      <c r="G1888" s="80" t="s">
        <v>3640</v>
      </c>
      <c r="H1888" s="80" t="s">
        <v>8157</v>
      </c>
      <c r="I1888" s="80" t="s">
        <v>8156</v>
      </c>
      <c r="J1888" s="80">
        <v>14</v>
      </c>
      <c r="K1888" s="80">
        <v>3</v>
      </c>
      <c r="L1888" s="80">
        <v>2019</v>
      </c>
      <c r="M1888" s="76">
        <f t="shared" si="29"/>
        <v>43538</v>
      </c>
      <c r="N1888" s="80" t="s">
        <v>3873</v>
      </c>
      <c r="O1888" s="80">
        <v>18</v>
      </c>
      <c r="P1888" s="82" t="s">
        <v>4506</v>
      </c>
      <c r="Q1888" s="82" t="s">
        <v>4456</v>
      </c>
      <c r="R1888" s="82" t="s">
        <v>4507</v>
      </c>
      <c r="S1888" s="82" t="s">
        <v>4508</v>
      </c>
      <c r="T1888" s="82" t="s">
        <v>4456</v>
      </c>
      <c r="U1888" s="82" t="s">
        <v>4457</v>
      </c>
      <c r="V1888" s="82" t="s">
        <v>4457</v>
      </c>
      <c r="W1888" s="82" t="s">
        <v>173</v>
      </c>
      <c r="X1888" s="80" t="s">
        <v>4518</v>
      </c>
      <c r="Y1888" s="82" t="s">
        <v>4457</v>
      </c>
      <c r="Z1888" s="80" t="str">
        <f>IF(OR(R:R="",S:S=""),"Missing",IF(OR(S:S="Both EC and Condoms",S:S="Condom",S:S="EC"),"Yes",IF(AND(R:R&lt;&gt;"0: No Method",R:R&lt;&gt;"6: EC",R:R&lt;&gt;"5: Condoms"),"Yes","No")))</f>
        <v>No</v>
      </c>
      <c r="AA18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88" s="80" t="str">
        <f>IF(W:W="Pregnant","Pregnant",IF(AND(Z:Z="No",AA:AA="Yes"),"Adopter",IF(Z:Z="Yes","Continuing User",IF(AND(Z:Z="No",AA:AA="No"),"Non-user","Missing"))))</f>
        <v>Adopter</v>
      </c>
      <c r="AC1888" s="80">
        <f>VLOOKUP(N1888,Registration!O:P,2,FALSE)</f>
        <v>18</v>
      </c>
    </row>
    <row r="1889" spans="1:29" s="80" customFormat="1" ht="23.1" customHeight="1">
      <c r="A1889" s="80" t="s">
        <v>127</v>
      </c>
      <c r="B1889" s="80" t="s">
        <v>26</v>
      </c>
      <c r="C1889" s="80" t="s">
        <v>27</v>
      </c>
      <c r="D1889" s="82" t="s">
        <v>28</v>
      </c>
      <c r="E1889" s="80" t="s">
        <v>120</v>
      </c>
      <c r="F1889" s="80" t="s">
        <v>121</v>
      </c>
      <c r="G1889" s="80" t="s">
        <v>3640</v>
      </c>
      <c r="H1889" s="80" t="s">
        <v>8157</v>
      </c>
      <c r="I1889" s="80" t="s">
        <v>8156</v>
      </c>
      <c r="J1889" s="80">
        <v>14</v>
      </c>
      <c r="K1889" s="80">
        <v>3</v>
      </c>
      <c r="L1889" s="80">
        <v>2019</v>
      </c>
      <c r="M1889" s="76">
        <f t="shared" si="29"/>
        <v>43538</v>
      </c>
      <c r="N1889" s="80" t="s">
        <v>3875</v>
      </c>
      <c r="O1889" s="80">
        <v>19</v>
      </c>
      <c r="P1889" s="82" t="s">
        <v>4506</v>
      </c>
      <c r="Q1889" s="82" t="s">
        <v>4456</v>
      </c>
      <c r="R1889" s="82" t="s">
        <v>4507</v>
      </c>
      <c r="S1889" s="82" t="s">
        <v>4508</v>
      </c>
      <c r="T1889" s="82" t="s">
        <v>4456</v>
      </c>
      <c r="U1889" s="82" t="s">
        <v>4457</v>
      </c>
      <c r="V1889" s="82" t="s">
        <v>4457</v>
      </c>
      <c r="W1889" s="82" t="s">
        <v>173</v>
      </c>
      <c r="X1889" s="82" t="s">
        <v>4516</v>
      </c>
      <c r="Y1889" s="82" t="s">
        <v>4457</v>
      </c>
      <c r="Z1889" s="80" t="str">
        <f>IF(OR(R:R="",S:S=""),"Missing",IF(OR(S:S="Both EC and Condoms",S:S="Condom",S:S="EC"),"Yes",IF(AND(R:R&lt;&gt;"0: No Method",R:R&lt;&gt;"6: EC",R:R&lt;&gt;"5: Condoms"),"Yes","No")))</f>
        <v>No</v>
      </c>
      <c r="AA18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89" s="80" t="str">
        <f>IF(W:W="Pregnant","Pregnant",IF(AND(Z:Z="No",AA:AA="Yes"),"Adopter",IF(Z:Z="Yes","Continuing User",IF(AND(Z:Z="No",AA:AA="No"),"Non-user","Missing"))))</f>
        <v>Adopter</v>
      </c>
      <c r="AC1889" s="80">
        <f>VLOOKUP(N1889,Registration!O:P,2,FALSE)</f>
        <v>19</v>
      </c>
    </row>
    <row r="1890" spans="1:29" s="80" customFormat="1" ht="23.1" customHeight="1">
      <c r="A1890" s="80" t="s">
        <v>127</v>
      </c>
      <c r="B1890" s="80" t="s">
        <v>26</v>
      </c>
      <c r="C1890" s="80" t="s">
        <v>27</v>
      </c>
      <c r="D1890" s="82" t="s">
        <v>28</v>
      </c>
      <c r="E1890" s="80" t="s">
        <v>28</v>
      </c>
      <c r="F1890" s="80" t="s">
        <v>95</v>
      </c>
      <c r="G1890" s="80" t="s">
        <v>2811</v>
      </c>
      <c r="H1890" s="80" t="s">
        <v>8157</v>
      </c>
      <c r="I1890" s="80" t="s">
        <v>8156</v>
      </c>
      <c r="J1890" s="80">
        <v>14</v>
      </c>
      <c r="K1890" s="80">
        <v>3</v>
      </c>
      <c r="L1890" s="80">
        <v>2019</v>
      </c>
      <c r="M1890" s="76">
        <f t="shared" si="29"/>
        <v>43538</v>
      </c>
      <c r="N1890" s="80" t="s">
        <v>3877</v>
      </c>
      <c r="O1890" s="80">
        <v>19</v>
      </c>
      <c r="P1890" s="82" t="s">
        <v>4506</v>
      </c>
      <c r="Q1890" s="82" t="s">
        <v>4456</v>
      </c>
      <c r="R1890" s="82" t="s">
        <v>4507</v>
      </c>
      <c r="S1890" s="82" t="s">
        <v>4508</v>
      </c>
      <c r="T1890" s="82" t="s">
        <v>4457</v>
      </c>
      <c r="U1890" s="82" t="s">
        <v>4457</v>
      </c>
      <c r="V1890" s="82" t="s">
        <v>4457</v>
      </c>
      <c r="W1890" s="82" t="s">
        <v>173</v>
      </c>
      <c r="X1890" s="80" t="s">
        <v>4516</v>
      </c>
      <c r="Y1890" s="82" t="s">
        <v>4457</v>
      </c>
      <c r="Z1890" s="80" t="str">
        <f>IF(OR(R:R="",S:S=""),"Missing",IF(OR(S:S="Both EC and Condoms",S:S="Condom",S:S="EC"),"Yes",IF(AND(R:R&lt;&gt;"0: No Method",R:R&lt;&gt;"6: EC",R:R&lt;&gt;"5: Condoms"),"Yes","No")))</f>
        <v>No</v>
      </c>
      <c r="AA18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90" s="80" t="str">
        <f>IF(W:W="Pregnant","Pregnant",IF(AND(Z:Z="No",AA:AA="Yes"),"Adopter",IF(Z:Z="Yes","Continuing User",IF(AND(Z:Z="No",AA:AA="No"),"Non-user","Missing"))))</f>
        <v>Adopter</v>
      </c>
      <c r="AC1890" s="80">
        <f>VLOOKUP(N1890,Registration!O:P,2,FALSE)</f>
        <v>19</v>
      </c>
    </row>
    <row r="1891" spans="1:29" s="80" customFormat="1" ht="23.1" customHeight="1">
      <c r="A1891" s="80" t="s">
        <v>127</v>
      </c>
      <c r="B1891" s="80" t="s">
        <v>26</v>
      </c>
      <c r="C1891" s="80" t="s">
        <v>27</v>
      </c>
      <c r="D1891" s="82" t="s">
        <v>28</v>
      </c>
      <c r="E1891" s="80" t="s">
        <v>28</v>
      </c>
      <c r="F1891" s="80" t="s">
        <v>111</v>
      </c>
      <c r="G1891" s="80" t="s">
        <v>167</v>
      </c>
      <c r="H1891" s="80" t="s">
        <v>8159</v>
      </c>
      <c r="I1891" s="80" t="s">
        <v>8160</v>
      </c>
      <c r="J1891" s="80">
        <v>15</v>
      </c>
      <c r="K1891" s="80">
        <v>3</v>
      </c>
      <c r="L1891" s="80">
        <v>2019</v>
      </c>
      <c r="M1891" s="76">
        <f t="shared" si="29"/>
        <v>43539</v>
      </c>
      <c r="N1891" s="80" t="s">
        <v>1610</v>
      </c>
      <c r="O1891" s="80">
        <v>19</v>
      </c>
      <c r="P1891" s="82" t="s">
        <v>4506</v>
      </c>
      <c r="Q1891" s="82" t="s">
        <v>4456</v>
      </c>
      <c r="R1891" s="82" t="s">
        <v>4507</v>
      </c>
      <c r="S1891" s="82" t="s">
        <v>4508</v>
      </c>
      <c r="T1891" s="82" t="s">
        <v>4456</v>
      </c>
      <c r="U1891" s="82" t="s">
        <v>4457</v>
      </c>
      <c r="V1891" s="82" t="s">
        <v>4457</v>
      </c>
      <c r="W1891" s="82" t="s">
        <v>173</v>
      </c>
      <c r="X1891" s="82" t="s">
        <v>4603</v>
      </c>
      <c r="Y1891" s="82" t="s">
        <v>4457</v>
      </c>
      <c r="Z1891" s="80" t="str">
        <f>IF(OR(R:R="",S:S=""),"Missing",IF(OR(S:S="Both EC and Condoms",S:S="Condom",S:S="EC"),"Yes",IF(AND(R:R&lt;&gt;"0: No Method",R:R&lt;&gt;"6: EC",R:R&lt;&gt;"5: Condoms"),"Yes","No")))</f>
        <v>No</v>
      </c>
      <c r="AA18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91" s="80" t="str">
        <f>IF(W:W="Pregnant","Pregnant",IF(AND(Z:Z="No",AA:AA="Yes"),"Adopter",IF(Z:Z="Yes","Continuing User",IF(AND(Z:Z="No",AA:AA="No"),"Non-user","Missing"))))</f>
        <v>Adopter</v>
      </c>
      <c r="AC1891" s="80">
        <f>VLOOKUP(N1891,Registration!O:P,2,FALSE)</f>
        <v>19</v>
      </c>
    </row>
    <row r="1892" spans="1:29" s="80" customFormat="1" ht="23.1" customHeight="1">
      <c r="A1892" s="80" t="s">
        <v>127</v>
      </c>
      <c r="B1892" s="80" t="s">
        <v>26</v>
      </c>
      <c r="C1892" s="80" t="s">
        <v>27</v>
      </c>
      <c r="D1892" s="82" t="s">
        <v>28</v>
      </c>
      <c r="E1892" s="80" t="s">
        <v>28</v>
      </c>
      <c r="F1892" s="80" t="s">
        <v>111</v>
      </c>
      <c r="G1892" s="80" t="s">
        <v>167</v>
      </c>
      <c r="H1892" s="80" t="s">
        <v>8159</v>
      </c>
      <c r="I1892" s="80" t="s">
        <v>8160</v>
      </c>
      <c r="J1892" s="80">
        <v>15</v>
      </c>
      <c r="K1892" s="80">
        <v>3</v>
      </c>
      <c r="L1892" s="80">
        <v>2019</v>
      </c>
      <c r="M1892" s="76">
        <f t="shared" si="29"/>
        <v>43539</v>
      </c>
      <c r="N1892" s="80" t="s">
        <v>1598</v>
      </c>
      <c r="O1892" s="80">
        <v>19</v>
      </c>
      <c r="P1892" s="82" t="s">
        <v>4506</v>
      </c>
      <c r="Q1892" s="82" t="s">
        <v>4456</v>
      </c>
      <c r="R1892" s="82" t="s">
        <v>4507</v>
      </c>
      <c r="S1892" s="82" t="s">
        <v>4508</v>
      </c>
      <c r="T1892" s="82" t="s">
        <v>4456</v>
      </c>
      <c r="U1892" s="82" t="s">
        <v>4457</v>
      </c>
      <c r="V1892" s="82" t="s">
        <v>4457</v>
      </c>
      <c r="W1892" s="82" t="s">
        <v>173</v>
      </c>
      <c r="X1892" s="82" t="s">
        <v>4521</v>
      </c>
      <c r="Y1892" s="82" t="s">
        <v>4456</v>
      </c>
      <c r="Z1892" s="80" t="str">
        <f>IF(OR(R:R="",S:S=""),"Missing",IF(OR(S:S="Both EC and Condoms",S:S="Condom",S:S="EC"),"Yes",IF(AND(R:R&lt;&gt;"0: No Method",R:R&lt;&gt;"6: EC",R:R&lt;&gt;"5: Condoms"),"Yes","No")))</f>
        <v>No</v>
      </c>
      <c r="AA18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92" s="80" t="str">
        <f>IF(W:W="Pregnant","Pregnant",IF(AND(Z:Z="No",AA:AA="Yes"),"Adopter",IF(Z:Z="Yes","Continuing User",IF(AND(Z:Z="No",AA:AA="No"),"Non-user","Missing"))))</f>
        <v>Adopter</v>
      </c>
      <c r="AC1892" s="80">
        <f>VLOOKUP(N1892,Registration!O:P,2,FALSE)</f>
        <v>19</v>
      </c>
    </row>
    <row r="1893" spans="1:29" s="80" customFormat="1" ht="23.1" customHeight="1">
      <c r="A1893" s="80" t="s">
        <v>127</v>
      </c>
      <c r="B1893" s="80" t="s">
        <v>26</v>
      </c>
      <c r="C1893" s="80" t="s">
        <v>27</v>
      </c>
      <c r="D1893" s="82" t="s">
        <v>28</v>
      </c>
      <c r="E1893" s="80" t="s">
        <v>28</v>
      </c>
      <c r="F1893" s="80" t="s">
        <v>111</v>
      </c>
      <c r="G1893" s="80" t="s">
        <v>167</v>
      </c>
      <c r="H1893" s="80" t="s">
        <v>8159</v>
      </c>
      <c r="I1893" s="80" t="s">
        <v>8160</v>
      </c>
      <c r="J1893" s="80">
        <v>15</v>
      </c>
      <c r="K1893" s="80">
        <v>3</v>
      </c>
      <c r="L1893" s="80">
        <v>2019</v>
      </c>
      <c r="M1893" s="76">
        <f t="shared" si="29"/>
        <v>43539</v>
      </c>
      <c r="N1893" s="80" t="s">
        <v>1600</v>
      </c>
      <c r="O1893" s="80">
        <v>19</v>
      </c>
      <c r="P1893" s="82" t="s">
        <v>4506</v>
      </c>
      <c r="Q1893" s="82" t="s">
        <v>4456</v>
      </c>
      <c r="R1893" s="82" t="s">
        <v>4507</v>
      </c>
      <c r="S1893" s="82" t="s">
        <v>4508</v>
      </c>
      <c r="T1893" s="82" t="s">
        <v>4456</v>
      </c>
      <c r="U1893" s="82" t="s">
        <v>4457</v>
      </c>
      <c r="V1893" s="82" t="s">
        <v>4457</v>
      </c>
      <c r="W1893" s="82" t="s">
        <v>173</v>
      </c>
      <c r="X1893" s="80" t="s">
        <v>4518</v>
      </c>
      <c r="Y1893" s="82" t="s">
        <v>4457</v>
      </c>
      <c r="Z1893" s="80" t="str">
        <f>IF(OR(R:R="",S:S=""),"Missing",IF(OR(S:S="Both EC and Condoms",S:S="Condom",S:S="EC"),"Yes",IF(AND(R:R&lt;&gt;"0: No Method",R:R&lt;&gt;"6: EC",R:R&lt;&gt;"5: Condoms"),"Yes","No")))</f>
        <v>No</v>
      </c>
      <c r="AA18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93" s="80" t="str">
        <f>IF(W:W="Pregnant","Pregnant",IF(AND(Z:Z="No",AA:AA="Yes"),"Adopter",IF(Z:Z="Yes","Continuing User",IF(AND(Z:Z="No",AA:AA="No"),"Non-user","Missing"))))</f>
        <v>Adopter</v>
      </c>
      <c r="AC1893" s="80">
        <f>VLOOKUP(N1893,Registration!O:P,2,FALSE)</f>
        <v>19</v>
      </c>
    </row>
    <row r="1894" spans="1:29" s="80" customFormat="1" ht="23.1" customHeight="1">
      <c r="A1894" s="80" t="s">
        <v>127</v>
      </c>
      <c r="B1894" s="80" t="s">
        <v>26</v>
      </c>
      <c r="C1894" s="80" t="s">
        <v>27</v>
      </c>
      <c r="D1894" s="82" t="s">
        <v>28</v>
      </c>
      <c r="E1894" s="80" t="s">
        <v>28</v>
      </c>
      <c r="F1894" s="80" t="s">
        <v>111</v>
      </c>
      <c r="G1894" s="80" t="s">
        <v>167</v>
      </c>
      <c r="H1894" s="80" t="s">
        <v>8159</v>
      </c>
      <c r="I1894" s="80" t="s">
        <v>8160</v>
      </c>
      <c r="J1894" s="80">
        <v>15</v>
      </c>
      <c r="K1894" s="80">
        <v>3</v>
      </c>
      <c r="L1894" s="80">
        <v>2019</v>
      </c>
      <c r="M1894" s="76">
        <f t="shared" si="29"/>
        <v>43539</v>
      </c>
      <c r="N1894" s="80" t="s">
        <v>1325</v>
      </c>
      <c r="O1894" s="80">
        <v>19</v>
      </c>
      <c r="P1894" s="82" t="s">
        <v>4506</v>
      </c>
      <c r="Q1894" s="82" t="s">
        <v>4456</v>
      </c>
      <c r="R1894" s="82" t="s">
        <v>4507</v>
      </c>
      <c r="S1894" s="82" t="s">
        <v>4508</v>
      </c>
      <c r="T1894" s="82" t="s">
        <v>4456</v>
      </c>
      <c r="U1894" s="82" t="s">
        <v>4457</v>
      </c>
      <c r="V1894" s="82" t="s">
        <v>4457</v>
      </c>
      <c r="W1894" s="82" t="s">
        <v>173</v>
      </c>
      <c r="X1894" s="80" t="s">
        <v>4516</v>
      </c>
      <c r="Y1894" s="82" t="s">
        <v>4456</v>
      </c>
      <c r="Z1894" s="80" t="str">
        <f>IF(OR(R:R="",S:S=""),"Missing",IF(OR(S:S="Both EC and Condoms",S:S="Condom",S:S="EC"),"Yes",IF(AND(R:R&lt;&gt;"0: No Method",R:R&lt;&gt;"6: EC",R:R&lt;&gt;"5: Condoms"),"Yes","No")))</f>
        <v>No</v>
      </c>
      <c r="AA18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94" s="80" t="str">
        <f>IF(W:W="Pregnant","Pregnant",IF(AND(Z:Z="No",AA:AA="Yes"),"Adopter",IF(Z:Z="Yes","Continuing User",IF(AND(Z:Z="No",AA:AA="No"),"Non-user","Missing"))))</f>
        <v>Adopter</v>
      </c>
      <c r="AC1894" s="80">
        <f>VLOOKUP(N1894,Registration!O:P,2,FALSE)</f>
        <v>18</v>
      </c>
    </row>
    <row r="1895" spans="1:29" s="80" customFormat="1" ht="23.1" customHeight="1">
      <c r="A1895" s="80" t="s">
        <v>127</v>
      </c>
      <c r="B1895" s="80" t="s">
        <v>26</v>
      </c>
      <c r="C1895" s="80" t="s">
        <v>27</v>
      </c>
      <c r="D1895" s="82" t="s">
        <v>28</v>
      </c>
      <c r="E1895" s="80" t="s">
        <v>28</v>
      </c>
      <c r="F1895" s="80" t="s">
        <v>111</v>
      </c>
      <c r="G1895" s="80" t="s">
        <v>167</v>
      </c>
      <c r="H1895" s="80" t="s">
        <v>8159</v>
      </c>
      <c r="I1895" s="80" t="s">
        <v>8160</v>
      </c>
      <c r="J1895" s="80">
        <v>15</v>
      </c>
      <c r="K1895" s="80">
        <v>3</v>
      </c>
      <c r="L1895" s="80">
        <v>2019</v>
      </c>
      <c r="M1895" s="76">
        <f t="shared" si="29"/>
        <v>43539</v>
      </c>
      <c r="N1895" s="80" t="s">
        <v>917</v>
      </c>
      <c r="O1895" s="80">
        <v>19</v>
      </c>
      <c r="P1895" s="82" t="s">
        <v>4506</v>
      </c>
      <c r="Q1895" s="82" t="s">
        <v>4456</v>
      </c>
      <c r="R1895" s="82" t="s">
        <v>4507</v>
      </c>
      <c r="S1895" s="82" t="s">
        <v>4508</v>
      </c>
      <c r="T1895" s="82" t="s">
        <v>4457</v>
      </c>
      <c r="U1895" s="82" t="s">
        <v>4457</v>
      </c>
      <c r="V1895" s="82" t="s">
        <v>4457</v>
      </c>
      <c r="W1895" s="82" t="s">
        <v>173</v>
      </c>
      <c r="X1895" s="82" t="s">
        <v>4507</v>
      </c>
      <c r="Y1895" s="82" t="s">
        <v>4457</v>
      </c>
      <c r="Z1895" s="80" t="str">
        <f>IF(OR(R:R="",S:S=""),"Missing",IF(OR(S:S="Both EC and Condoms",S:S="Condom",S:S="EC"),"Yes",IF(AND(R:R&lt;&gt;"0: No Method",R:R&lt;&gt;"6: EC",R:R&lt;&gt;"5: Condoms"),"Yes","No")))</f>
        <v>No</v>
      </c>
      <c r="AA18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895" s="80" t="s">
        <v>4509</v>
      </c>
      <c r="AC1895" s="80">
        <f>VLOOKUP(N1895,Registration!O:P,2,FALSE)</f>
        <v>17</v>
      </c>
    </row>
    <row r="1896" spans="1:29" s="80" customFormat="1" ht="23.1" customHeight="1">
      <c r="A1896" s="80" t="s">
        <v>127</v>
      </c>
      <c r="B1896" s="80" t="s">
        <v>26</v>
      </c>
      <c r="C1896" s="80" t="s">
        <v>27</v>
      </c>
      <c r="D1896" s="82" t="s">
        <v>28</v>
      </c>
      <c r="E1896" s="80" t="s">
        <v>28</v>
      </c>
      <c r="F1896" s="80" t="s">
        <v>111</v>
      </c>
      <c r="G1896" s="80" t="s">
        <v>167</v>
      </c>
      <c r="H1896" s="80" t="s">
        <v>8159</v>
      </c>
      <c r="I1896" s="80" t="s">
        <v>8160</v>
      </c>
      <c r="J1896" s="80">
        <v>15</v>
      </c>
      <c r="K1896" s="80">
        <v>3</v>
      </c>
      <c r="L1896" s="80">
        <v>2019</v>
      </c>
      <c r="M1896" s="76">
        <f t="shared" si="29"/>
        <v>43539</v>
      </c>
      <c r="N1896" s="80" t="s">
        <v>407</v>
      </c>
      <c r="O1896" s="80">
        <v>19</v>
      </c>
      <c r="P1896" s="82" t="s">
        <v>4506</v>
      </c>
      <c r="Q1896" s="82" t="s">
        <v>4456</v>
      </c>
      <c r="R1896" s="82" t="s">
        <v>4507</v>
      </c>
      <c r="S1896" s="82" t="s">
        <v>4508</v>
      </c>
      <c r="T1896" s="82" t="s">
        <v>4457</v>
      </c>
      <c r="U1896" s="82" t="s">
        <v>4457</v>
      </c>
      <c r="V1896" s="82" t="s">
        <v>4457</v>
      </c>
      <c r="W1896" s="82" t="s">
        <v>173</v>
      </c>
      <c r="X1896" s="80" t="s">
        <v>4507</v>
      </c>
      <c r="Y1896" s="82" t="s">
        <v>4457</v>
      </c>
      <c r="Z1896" s="80" t="str">
        <f>IF(OR(R:R="",S:S=""),"Missing",IF(OR(S:S="Both EC and Condoms",S:S="Condom",S:S="EC"),"Yes",IF(AND(R:R&lt;&gt;"0: No Method",R:R&lt;&gt;"6: EC",R:R&lt;&gt;"5: Condoms"),"Yes","No")))</f>
        <v>No</v>
      </c>
      <c r="AA18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896" s="80" t="s">
        <v>4509</v>
      </c>
      <c r="AC1896" s="80">
        <f>VLOOKUP(N1896,Registration!O:P,2,FALSE)</f>
        <v>18</v>
      </c>
    </row>
    <row r="1897" spans="1:29" s="80" customFormat="1" ht="23.1" customHeight="1">
      <c r="A1897" s="80" t="s">
        <v>127</v>
      </c>
      <c r="B1897" s="80" t="s">
        <v>26</v>
      </c>
      <c r="C1897" s="80" t="s">
        <v>27</v>
      </c>
      <c r="D1897" s="82" t="s">
        <v>28</v>
      </c>
      <c r="E1897" s="80" t="s">
        <v>28</v>
      </c>
      <c r="F1897" s="80" t="s">
        <v>111</v>
      </c>
      <c r="G1897" s="80" t="s">
        <v>167</v>
      </c>
      <c r="H1897" s="80" t="s">
        <v>8159</v>
      </c>
      <c r="I1897" s="80" t="s">
        <v>8160</v>
      </c>
      <c r="J1897" s="80">
        <v>15</v>
      </c>
      <c r="K1897" s="80">
        <v>3</v>
      </c>
      <c r="L1897" s="80">
        <v>2019</v>
      </c>
      <c r="M1897" s="76">
        <f t="shared" si="29"/>
        <v>43539</v>
      </c>
      <c r="N1897" s="80" t="s">
        <v>428</v>
      </c>
      <c r="O1897" s="80">
        <v>19</v>
      </c>
      <c r="P1897" s="82" t="s">
        <v>4506</v>
      </c>
      <c r="Q1897" s="82" t="s">
        <v>4456</v>
      </c>
      <c r="R1897" s="82" t="s">
        <v>4507</v>
      </c>
      <c r="S1897" s="82" t="s">
        <v>4508</v>
      </c>
      <c r="T1897" s="82" t="s">
        <v>4457</v>
      </c>
      <c r="U1897" s="82" t="s">
        <v>4457</v>
      </c>
      <c r="V1897" s="82" t="s">
        <v>4457</v>
      </c>
      <c r="W1897" s="82" t="s">
        <v>1118</v>
      </c>
      <c r="X1897" s="82" t="s">
        <v>4507</v>
      </c>
      <c r="Y1897" s="82" t="s">
        <v>4457</v>
      </c>
      <c r="Z1897" s="80" t="str">
        <f>IF(OR(R:R="",S:S=""),"Missing",IF(OR(S:S="Both EC and Condoms",S:S="Condom",S:S="EC"),"Yes",IF(AND(R:R&lt;&gt;"0: No Method",R:R&lt;&gt;"6: EC",R:R&lt;&gt;"5: Condoms"),"Yes","No")))</f>
        <v>No</v>
      </c>
      <c r="AA18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897" s="80" t="str">
        <f>IF(W:W="Pregnant","Pregnant",IF(AND(Z:Z="No",AA:AA="Yes"),"Adopter",IF(Z:Z="Yes","Continuing User",IF(AND(Z:Z="No",AA:AA="No"),"Non-user","Missing"))))</f>
        <v>Pregnant</v>
      </c>
      <c r="AC1897" s="80">
        <f>VLOOKUP(N1897,Registration!O:P,2,FALSE)</f>
        <v>19</v>
      </c>
    </row>
    <row r="1898" spans="1:29" s="80" customFormat="1" ht="23.1" customHeight="1">
      <c r="A1898" s="80" t="s">
        <v>127</v>
      </c>
      <c r="B1898" s="80" t="s">
        <v>26</v>
      </c>
      <c r="C1898" s="80" t="s">
        <v>27</v>
      </c>
      <c r="D1898" s="82" t="s">
        <v>28</v>
      </c>
      <c r="E1898" s="80" t="s">
        <v>28</v>
      </c>
      <c r="F1898" s="80" t="s">
        <v>111</v>
      </c>
      <c r="G1898" s="80" t="s">
        <v>167</v>
      </c>
      <c r="H1898" s="80" t="s">
        <v>8159</v>
      </c>
      <c r="I1898" s="80" t="s">
        <v>8160</v>
      </c>
      <c r="J1898" s="80">
        <v>15</v>
      </c>
      <c r="K1898" s="80">
        <v>3</v>
      </c>
      <c r="L1898" s="80">
        <v>2019</v>
      </c>
      <c r="M1898" s="76">
        <f t="shared" si="29"/>
        <v>43539</v>
      </c>
      <c r="N1898" s="80" t="s">
        <v>1607</v>
      </c>
      <c r="O1898" s="80">
        <v>19</v>
      </c>
      <c r="P1898" s="82" t="s">
        <v>4506</v>
      </c>
      <c r="Q1898" s="82" t="s">
        <v>4456</v>
      </c>
      <c r="R1898" s="82" t="s">
        <v>4507</v>
      </c>
      <c r="S1898" s="82" t="s">
        <v>4508</v>
      </c>
      <c r="T1898" s="82" t="s">
        <v>4456</v>
      </c>
      <c r="U1898" s="82" t="s">
        <v>4457</v>
      </c>
      <c r="V1898" s="82" t="s">
        <v>4457</v>
      </c>
      <c r="W1898" s="82" t="s">
        <v>173</v>
      </c>
      <c r="X1898" s="82" t="s">
        <v>4603</v>
      </c>
      <c r="Y1898" s="82" t="s">
        <v>4457</v>
      </c>
      <c r="Z1898" s="80" t="str">
        <f>IF(OR(R:R="",S:S=""),"Missing",IF(OR(S:S="Both EC and Condoms",S:S="Condom",S:S="EC"),"Yes",IF(AND(R:R&lt;&gt;"0: No Method",R:R&lt;&gt;"6: EC",R:R&lt;&gt;"5: Condoms"),"Yes","No")))</f>
        <v>No</v>
      </c>
      <c r="AA18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98" s="80" t="str">
        <f>IF(W:W="Pregnant","Pregnant",IF(AND(Z:Z="No",AA:AA="Yes"),"Adopter",IF(Z:Z="Yes","Continuing User",IF(AND(Z:Z="No",AA:AA="No"),"Non-user","Missing"))))</f>
        <v>Adopter</v>
      </c>
      <c r="AC1898" s="80">
        <f>VLOOKUP(N1898,Registration!O:P,2,FALSE)</f>
        <v>19</v>
      </c>
    </row>
    <row r="1899" spans="1:29" s="80" customFormat="1" ht="23.1" customHeight="1">
      <c r="A1899" s="80" t="s">
        <v>127</v>
      </c>
      <c r="B1899" s="80" t="s">
        <v>26</v>
      </c>
      <c r="C1899" s="80" t="s">
        <v>27</v>
      </c>
      <c r="D1899" s="82" t="s">
        <v>28</v>
      </c>
      <c r="E1899" s="80" t="s">
        <v>28</v>
      </c>
      <c r="F1899" s="80" t="s">
        <v>111</v>
      </c>
      <c r="G1899" s="80" t="s">
        <v>167</v>
      </c>
      <c r="H1899" s="80" t="s">
        <v>8159</v>
      </c>
      <c r="I1899" s="80" t="s">
        <v>8160</v>
      </c>
      <c r="J1899" s="80">
        <v>15</v>
      </c>
      <c r="K1899" s="80">
        <v>3</v>
      </c>
      <c r="L1899" s="80">
        <v>2019</v>
      </c>
      <c r="M1899" s="76">
        <f t="shared" si="29"/>
        <v>43539</v>
      </c>
      <c r="N1899" s="80" t="s">
        <v>1624</v>
      </c>
      <c r="O1899" s="80">
        <v>17</v>
      </c>
      <c r="P1899" s="82" t="s">
        <v>4506</v>
      </c>
      <c r="Q1899" s="82" t="s">
        <v>4456</v>
      </c>
      <c r="R1899" s="82" t="s">
        <v>4507</v>
      </c>
      <c r="S1899" s="82" t="s">
        <v>4508</v>
      </c>
      <c r="T1899" s="82" t="s">
        <v>4456</v>
      </c>
      <c r="U1899" s="82" t="s">
        <v>4457</v>
      </c>
      <c r="V1899" s="82" t="s">
        <v>4457</v>
      </c>
      <c r="W1899" s="82" t="s">
        <v>173</v>
      </c>
      <c r="X1899" s="80" t="s">
        <v>4517</v>
      </c>
      <c r="Y1899" s="82" t="s">
        <v>4456</v>
      </c>
      <c r="Z1899" s="80" t="str">
        <f>IF(OR(R:R="",S:S=""),"Missing",IF(OR(S:S="Both EC and Condoms",S:S="Condom",S:S="EC"),"Yes",IF(AND(R:R&lt;&gt;"0: No Method",R:R&lt;&gt;"6: EC",R:R&lt;&gt;"5: Condoms"),"Yes","No")))</f>
        <v>No</v>
      </c>
      <c r="AA18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899" s="80" t="str">
        <f>IF(W:W="Pregnant","Pregnant",IF(AND(Z:Z="No",AA:AA="Yes"),"Adopter",IF(Z:Z="Yes","Continuing User",IF(AND(Z:Z="No",AA:AA="No"),"Non-user","Missing"))))</f>
        <v>Adopter</v>
      </c>
      <c r="AC1899" s="80">
        <f>VLOOKUP(N1899,Registration!O:P,2,FALSE)</f>
        <v>17</v>
      </c>
    </row>
    <row r="1900" spans="1:29" s="80" customFormat="1" ht="23.1" customHeight="1">
      <c r="A1900" s="80" t="s">
        <v>127</v>
      </c>
      <c r="B1900" s="80" t="s">
        <v>26</v>
      </c>
      <c r="C1900" s="80" t="s">
        <v>27</v>
      </c>
      <c r="D1900" s="82" t="s">
        <v>28</v>
      </c>
      <c r="E1900" s="80" t="s">
        <v>28</v>
      </c>
      <c r="F1900" s="80" t="s">
        <v>111</v>
      </c>
      <c r="G1900" s="80" t="s">
        <v>167</v>
      </c>
      <c r="H1900" s="80" t="s">
        <v>8159</v>
      </c>
      <c r="I1900" s="80" t="s">
        <v>8160</v>
      </c>
      <c r="J1900" s="80">
        <v>15</v>
      </c>
      <c r="K1900" s="80">
        <v>3</v>
      </c>
      <c r="L1900" s="80">
        <v>2019</v>
      </c>
      <c r="M1900" s="76">
        <f t="shared" si="29"/>
        <v>43539</v>
      </c>
      <c r="N1900" s="80" t="s">
        <v>1621</v>
      </c>
      <c r="O1900" s="80">
        <v>19</v>
      </c>
      <c r="P1900" s="82" t="s">
        <v>4506</v>
      </c>
      <c r="Q1900" s="82" t="s">
        <v>4456</v>
      </c>
      <c r="R1900" s="82" t="s">
        <v>4507</v>
      </c>
      <c r="S1900" s="82" t="s">
        <v>4508</v>
      </c>
      <c r="T1900" s="82" t="s">
        <v>4456</v>
      </c>
      <c r="U1900" s="82" t="s">
        <v>4457</v>
      </c>
      <c r="V1900" s="82" t="s">
        <v>4457</v>
      </c>
      <c r="W1900" s="82" t="s">
        <v>173</v>
      </c>
      <c r="X1900" s="82" t="s">
        <v>4522</v>
      </c>
      <c r="Y1900" s="82" t="s">
        <v>4457</v>
      </c>
      <c r="Z1900" s="80" t="str">
        <f>IF(OR(R:R="",S:S=""),"Missing",IF(OR(S:S="Both EC and Condoms",S:S="Condom",S:S="EC"),"Yes",IF(AND(R:R&lt;&gt;"0: No Method",R:R&lt;&gt;"6: EC",R:R&lt;&gt;"5: Condoms"),"Yes","No")))</f>
        <v>No</v>
      </c>
      <c r="AA19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00" s="80" t="str">
        <f>IF(W:W="Pregnant","Pregnant",IF(AND(Z:Z="No",AA:AA="Yes"),"Adopter",IF(Z:Z="Yes","Continuing User",IF(AND(Z:Z="No",AA:AA="No"),"Non-user","Missing"))))</f>
        <v>Adopter</v>
      </c>
      <c r="AC1900" s="80">
        <f>VLOOKUP(N1900,Registration!O:P,2,FALSE)</f>
        <v>19</v>
      </c>
    </row>
    <row r="1901" spans="1:29" s="80" customFormat="1" ht="23.1" customHeight="1">
      <c r="A1901" s="80" t="s">
        <v>127</v>
      </c>
      <c r="B1901" s="80" t="s">
        <v>26</v>
      </c>
      <c r="C1901" s="80" t="s">
        <v>27</v>
      </c>
      <c r="D1901" s="82" t="s">
        <v>28</v>
      </c>
      <c r="E1901" s="80" t="s">
        <v>28</v>
      </c>
      <c r="F1901" s="80" t="s">
        <v>111</v>
      </c>
      <c r="G1901" s="80" t="s">
        <v>167</v>
      </c>
      <c r="H1901" s="80" t="s">
        <v>8159</v>
      </c>
      <c r="I1901" s="80" t="s">
        <v>8160</v>
      </c>
      <c r="J1901" s="80">
        <v>15</v>
      </c>
      <c r="K1901" s="80">
        <v>3</v>
      </c>
      <c r="L1901" s="80">
        <v>2019</v>
      </c>
      <c r="M1901" s="76">
        <f t="shared" si="29"/>
        <v>43539</v>
      </c>
      <c r="N1901" s="80" t="s">
        <v>217</v>
      </c>
      <c r="O1901" s="80">
        <v>17</v>
      </c>
      <c r="P1901" s="82" t="s">
        <v>4506</v>
      </c>
      <c r="Q1901" s="82" t="s">
        <v>4456</v>
      </c>
      <c r="R1901" s="82" t="s">
        <v>4507</v>
      </c>
      <c r="S1901" s="82" t="s">
        <v>4508</v>
      </c>
      <c r="T1901" s="82" t="s">
        <v>4456</v>
      </c>
      <c r="U1901" s="82" t="s">
        <v>4457</v>
      </c>
      <c r="V1901" s="82" t="s">
        <v>4457</v>
      </c>
      <c r="W1901" s="82" t="s">
        <v>173</v>
      </c>
      <c r="X1901" s="82" t="s">
        <v>4515</v>
      </c>
      <c r="Y1901" s="82" t="s">
        <v>4457</v>
      </c>
      <c r="Z1901" s="80" t="str">
        <f>IF(OR(R:R="",S:S=""),"Missing",IF(OR(S:S="Both EC and Condoms",S:S="Condom",S:S="EC"),"Yes",IF(AND(R:R&lt;&gt;"0: No Method",R:R&lt;&gt;"6: EC",R:R&lt;&gt;"5: Condoms"),"Yes","No")))</f>
        <v>No</v>
      </c>
      <c r="AA19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01" s="80" t="str">
        <f>IF(W:W="Pregnant","Pregnant",IF(AND(Z:Z="No",AA:AA="Yes"),"Adopter",IF(Z:Z="Yes","Continuing User",IF(AND(Z:Z="No",AA:AA="No"),"Non-user","Missing"))))</f>
        <v>Adopter</v>
      </c>
      <c r="AC1901" s="80">
        <f>VLOOKUP(N1901,Registration!O:P,2,FALSE)</f>
        <v>18</v>
      </c>
    </row>
    <row r="1902" spans="1:29" s="80" customFormat="1" ht="23.1" customHeight="1">
      <c r="A1902" s="80" t="s">
        <v>127</v>
      </c>
      <c r="B1902" s="80" t="s">
        <v>26</v>
      </c>
      <c r="C1902" s="80" t="s">
        <v>27</v>
      </c>
      <c r="D1902" s="82" t="s">
        <v>28</v>
      </c>
      <c r="E1902" s="80" t="s">
        <v>28</v>
      </c>
      <c r="F1902" s="80" t="s">
        <v>111</v>
      </c>
      <c r="G1902" s="80" t="s">
        <v>167</v>
      </c>
      <c r="H1902" s="80" t="s">
        <v>8159</v>
      </c>
      <c r="I1902" s="80" t="s">
        <v>8160</v>
      </c>
      <c r="J1902" s="80">
        <v>15</v>
      </c>
      <c r="K1902" s="80">
        <v>3</v>
      </c>
      <c r="L1902" s="80">
        <v>2019</v>
      </c>
      <c r="M1902" s="76">
        <f t="shared" si="29"/>
        <v>43539</v>
      </c>
      <c r="N1902" s="80" t="s">
        <v>1595</v>
      </c>
      <c r="O1902" s="80">
        <v>19</v>
      </c>
      <c r="P1902" s="82" t="s">
        <v>4506</v>
      </c>
      <c r="Q1902" s="82" t="s">
        <v>4456</v>
      </c>
      <c r="R1902" s="82" t="s">
        <v>4507</v>
      </c>
      <c r="S1902" s="82" t="s">
        <v>4508</v>
      </c>
      <c r="T1902" s="82" t="s">
        <v>4456</v>
      </c>
      <c r="U1902" s="82" t="s">
        <v>4457</v>
      </c>
      <c r="V1902" s="82" t="s">
        <v>4457</v>
      </c>
      <c r="W1902" s="82" t="s">
        <v>173</v>
      </c>
      <c r="X1902" s="82" t="s">
        <v>4527</v>
      </c>
      <c r="Y1902" s="82" t="s">
        <v>4457</v>
      </c>
      <c r="Z1902" s="80" t="str">
        <f>IF(OR(R:R="",S:S=""),"Missing",IF(OR(S:S="Both EC and Condoms",S:S="Condom",S:S="EC"),"Yes",IF(AND(R:R&lt;&gt;"0: No Method",R:R&lt;&gt;"6: EC",R:R&lt;&gt;"5: Condoms"),"Yes","No")))</f>
        <v>No</v>
      </c>
      <c r="AA19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02" s="80" t="str">
        <f>IF(W:W="Pregnant","Pregnant",IF(AND(Z:Z="No",AA:AA="Yes"),"Adopter",IF(Z:Z="Yes","Continuing User",IF(AND(Z:Z="No",AA:AA="No"),"Non-user","Missing"))))</f>
        <v>Adopter</v>
      </c>
      <c r="AC1902" s="80">
        <f>VLOOKUP(N1902,Registration!O:P,2,FALSE)</f>
        <v>19</v>
      </c>
    </row>
    <row r="1903" spans="1:29" s="80" customFormat="1" ht="23.1" customHeight="1">
      <c r="A1903" s="80" t="s">
        <v>127</v>
      </c>
      <c r="B1903" s="80" t="s">
        <v>26</v>
      </c>
      <c r="C1903" s="80" t="s">
        <v>27</v>
      </c>
      <c r="D1903" s="82" t="s">
        <v>28</v>
      </c>
      <c r="E1903" s="80" t="s">
        <v>28</v>
      </c>
      <c r="F1903" s="80" t="s">
        <v>111</v>
      </c>
      <c r="G1903" s="80" t="s">
        <v>167</v>
      </c>
      <c r="H1903" s="80" t="s">
        <v>8159</v>
      </c>
      <c r="I1903" s="80" t="s">
        <v>8160</v>
      </c>
      <c r="J1903" s="80">
        <v>15</v>
      </c>
      <c r="K1903" s="80">
        <v>3</v>
      </c>
      <c r="L1903" s="80">
        <v>2019</v>
      </c>
      <c r="M1903" s="76">
        <f t="shared" si="29"/>
        <v>43539</v>
      </c>
      <c r="N1903" s="80" t="s">
        <v>1596</v>
      </c>
      <c r="O1903" s="80">
        <v>15</v>
      </c>
      <c r="P1903" s="82" t="s">
        <v>4506</v>
      </c>
      <c r="Q1903" s="82" t="s">
        <v>4456</v>
      </c>
      <c r="R1903" s="82" t="s">
        <v>4507</v>
      </c>
      <c r="S1903" s="82" t="s">
        <v>4508</v>
      </c>
      <c r="T1903" s="82" t="s">
        <v>4457</v>
      </c>
      <c r="U1903" s="82" t="s">
        <v>4457</v>
      </c>
      <c r="V1903" s="82" t="s">
        <v>4457</v>
      </c>
      <c r="W1903" s="82" t="s">
        <v>173</v>
      </c>
      <c r="X1903" s="82" t="s">
        <v>4507</v>
      </c>
      <c r="Y1903" s="82" t="s">
        <v>4457</v>
      </c>
      <c r="Z1903" s="80" t="str">
        <f>IF(OR(R:R="",S:S=""),"Missing",IF(OR(S:S="Both EC and Condoms",S:S="Condom",S:S="EC"),"Yes",IF(AND(R:R&lt;&gt;"0: No Method",R:R&lt;&gt;"6: EC",R:R&lt;&gt;"5: Condoms"),"Yes","No")))</f>
        <v>No</v>
      </c>
      <c r="AA19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903" s="80" t="s">
        <v>4509</v>
      </c>
      <c r="AC1903" s="80">
        <f>VLOOKUP(N1903,Registration!O:P,2,FALSE)</f>
        <v>15</v>
      </c>
    </row>
    <row r="1904" spans="1:29" s="80" customFormat="1" ht="23.1" customHeight="1">
      <c r="A1904" s="80" t="s">
        <v>127</v>
      </c>
      <c r="B1904" s="80" t="s">
        <v>26</v>
      </c>
      <c r="C1904" s="80" t="s">
        <v>27</v>
      </c>
      <c r="D1904" s="82" t="s">
        <v>28</v>
      </c>
      <c r="E1904" s="80" t="s">
        <v>28</v>
      </c>
      <c r="F1904" s="80" t="s">
        <v>111</v>
      </c>
      <c r="G1904" s="80" t="s">
        <v>167</v>
      </c>
      <c r="H1904" s="80" t="s">
        <v>8159</v>
      </c>
      <c r="I1904" s="80" t="s">
        <v>8160</v>
      </c>
      <c r="J1904" s="80">
        <v>15</v>
      </c>
      <c r="K1904" s="80">
        <v>3</v>
      </c>
      <c r="L1904" s="80">
        <v>2019</v>
      </c>
      <c r="M1904" s="76">
        <f t="shared" si="29"/>
        <v>43539</v>
      </c>
      <c r="N1904" s="80" t="s">
        <v>1602</v>
      </c>
      <c r="O1904" s="80">
        <v>18</v>
      </c>
      <c r="P1904" s="82" t="s">
        <v>4506</v>
      </c>
      <c r="Q1904" s="82" t="s">
        <v>4456</v>
      </c>
      <c r="R1904" s="82" t="s">
        <v>4507</v>
      </c>
      <c r="S1904" s="82" t="s">
        <v>4508</v>
      </c>
      <c r="T1904" s="82" t="s">
        <v>4456</v>
      </c>
      <c r="U1904" s="82" t="s">
        <v>4457</v>
      </c>
      <c r="V1904" s="82" t="s">
        <v>4457</v>
      </c>
      <c r="W1904" s="82" t="s">
        <v>173</v>
      </c>
      <c r="X1904" s="80" t="s">
        <v>4518</v>
      </c>
      <c r="Y1904" s="82" t="s">
        <v>4457</v>
      </c>
      <c r="Z1904" s="80" t="str">
        <f>IF(OR(R:R="",S:S=""),"Missing",IF(OR(S:S="Both EC and Condoms",S:S="Condom",S:S="EC"),"Yes",IF(AND(R:R&lt;&gt;"0: No Method",R:R&lt;&gt;"6: EC",R:R&lt;&gt;"5: Condoms"),"Yes","No")))</f>
        <v>No</v>
      </c>
      <c r="AA19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04" s="80" t="str">
        <f>IF(W:W="Pregnant","Pregnant",IF(AND(Z:Z="No",AA:AA="Yes"),"Adopter",IF(Z:Z="Yes","Continuing User",IF(AND(Z:Z="No",AA:AA="No"),"Non-user","Missing"))))</f>
        <v>Adopter</v>
      </c>
      <c r="AC1904" s="80">
        <f>VLOOKUP(N1904,Registration!O:P,2,FALSE)</f>
        <v>18</v>
      </c>
    </row>
    <row r="1905" spans="1:29" s="80" customFormat="1" ht="23.1" customHeight="1">
      <c r="A1905" s="80" t="s">
        <v>127</v>
      </c>
      <c r="B1905" s="80" t="s">
        <v>26</v>
      </c>
      <c r="C1905" s="80" t="s">
        <v>27</v>
      </c>
      <c r="D1905" s="82" t="s">
        <v>28</v>
      </c>
      <c r="E1905" s="80" t="s">
        <v>28</v>
      </c>
      <c r="F1905" s="80" t="s">
        <v>111</v>
      </c>
      <c r="G1905" s="80" t="s">
        <v>167</v>
      </c>
      <c r="H1905" s="80" t="s">
        <v>8159</v>
      </c>
      <c r="I1905" s="80" t="s">
        <v>8160</v>
      </c>
      <c r="J1905" s="80">
        <v>15</v>
      </c>
      <c r="K1905" s="80">
        <v>3</v>
      </c>
      <c r="L1905" s="80">
        <v>2019</v>
      </c>
      <c r="M1905" s="76">
        <f t="shared" si="29"/>
        <v>43539</v>
      </c>
      <c r="N1905" s="80" t="s">
        <v>1604</v>
      </c>
      <c r="O1905" s="80">
        <v>17</v>
      </c>
      <c r="P1905" s="82" t="s">
        <v>4506</v>
      </c>
      <c r="Q1905" s="82" t="s">
        <v>4456</v>
      </c>
      <c r="R1905" s="82" t="s">
        <v>4507</v>
      </c>
      <c r="S1905" s="82" t="s">
        <v>4508</v>
      </c>
      <c r="T1905" s="82" t="s">
        <v>4457</v>
      </c>
      <c r="U1905" s="82" t="s">
        <v>4457</v>
      </c>
      <c r="V1905" s="82" t="s">
        <v>4457</v>
      </c>
      <c r="W1905" s="82" t="s">
        <v>173</v>
      </c>
      <c r="X1905" s="82" t="s">
        <v>4507</v>
      </c>
      <c r="Y1905" s="82" t="s">
        <v>4457</v>
      </c>
      <c r="Z1905" s="80" t="str">
        <f>IF(OR(R:R="",S:S=""),"Missing",IF(OR(S:S="Both EC and Condoms",S:S="Condom",S:S="EC"),"Yes",IF(AND(R:R&lt;&gt;"0: No Method",R:R&lt;&gt;"6: EC",R:R&lt;&gt;"5: Condoms"),"Yes","No")))</f>
        <v>No</v>
      </c>
      <c r="AA19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905" s="80" t="s">
        <v>4509</v>
      </c>
      <c r="AC1905" s="80">
        <f>VLOOKUP(N1905,Registration!O:P,2,FALSE)</f>
        <v>17</v>
      </c>
    </row>
    <row r="1906" spans="1:29" s="80" customFormat="1" ht="23.1" customHeight="1">
      <c r="A1906" s="80" t="s">
        <v>127</v>
      </c>
      <c r="B1906" s="80" t="s">
        <v>26</v>
      </c>
      <c r="C1906" s="80" t="s">
        <v>27</v>
      </c>
      <c r="D1906" s="82" t="s">
        <v>28</v>
      </c>
      <c r="E1906" s="80" t="s">
        <v>28</v>
      </c>
      <c r="F1906" s="80" t="s">
        <v>111</v>
      </c>
      <c r="G1906" s="80" t="s">
        <v>167</v>
      </c>
      <c r="H1906" s="80" t="s">
        <v>8159</v>
      </c>
      <c r="I1906" s="82" t="s">
        <v>8160</v>
      </c>
      <c r="J1906" s="80">
        <v>15</v>
      </c>
      <c r="K1906" s="80">
        <v>3</v>
      </c>
      <c r="L1906" s="80">
        <v>2019</v>
      </c>
      <c r="M1906" s="76">
        <f t="shared" si="29"/>
        <v>43539</v>
      </c>
      <c r="N1906" s="80" t="s">
        <v>1606</v>
      </c>
      <c r="O1906" s="80">
        <v>18</v>
      </c>
      <c r="P1906" s="82" t="s">
        <v>4506</v>
      </c>
      <c r="Q1906" s="82" t="s">
        <v>4456</v>
      </c>
      <c r="R1906" s="82" t="s">
        <v>4507</v>
      </c>
      <c r="S1906" s="82" t="s">
        <v>4508</v>
      </c>
      <c r="T1906" s="82" t="s">
        <v>4456</v>
      </c>
      <c r="U1906" s="82" t="s">
        <v>4457</v>
      </c>
      <c r="V1906" s="82" t="s">
        <v>4457</v>
      </c>
      <c r="W1906" s="82" t="s">
        <v>173</v>
      </c>
      <c r="X1906" s="82" t="s">
        <v>4515</v>
      </c>
      <c r="Y1906" s="82" t="s">
        <v>4457</v>
      </c>
      <c r="Z1906" s="80" t="str">
        <f>IF(OR(R:R="",S:S=""),"Missing",IF(OR(S:S="Both EC and Condoms",S:S="Condom",S:S="EC"),"Yes",IF(AND(R:R&lt;&gt;"0: No Method",R:R&lt;&gt;"6: EC",R:R&lt;&gt;"5: Condoms"),"Yes","No")))</f>
        <v>No</v>
      </c>
      <c r="AA19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06" s="80" t="str">
        <f>IF(W:W="Pregnant","Pregnant",IF(AND(Z:Z="No",AA:AA="Yes"),"Adopter",IF(Z:Z="Yes","Continuing User",IF(AND(Z:Z="No",AA:AA="No"),"Non-user","Missing"))))</f>
        <v>Adopter</v>
      </c>
      <c r="AC1906" s="80">
        <f>VLOOKUP(N1906,Registration!O:P,2,FALSE)</f>
        <v>18</v>
      </c>
    </row>
    <row r="1907" spans="1:29" s="80" customFormat="1" ht="23.1" customHeight="1">
      <c r="A1907" s="80" t="s">
        <v>127</v>
      </c>
      <c r="B1907" s="80" t="s">
        <v>26</v>
      </c>
      <c r="C1907" s="80" t="s">
        <v>27</v>
      </c>
      <c r="D1907" s="82" t="s">
        <v>28</v>
      </c>
      <c r="E1907" s="80" t="s">
        <v>28</v>
      </c>
      <c r="F1907" s="80" t="s">
        <v>111</v>
      </c>
      <c r="G1907" s="80" t="s">
        <v>167</v>
      </c>
      <c r="H1907" s="80" t="s">
        <v>8159</v>
      </c>
      <c r="I1907" s="82" t="s">
        <v>8160</v>
      </c>
      <c r="J1907" s="80">
        <v>15</v>
      </c>
      <c r="K1907" s="80">
        <v>3</v>
      </c>
      <c r="L1907" s="80">
        <v>2019</v>
      </c>
      <c r="M1907" s="76">
        <f t="shared" si="29"/>
        <v>43539</v>
      </c>
      <c r="N1907" s="80" t="s">
        <v>1612</v>
      </c>
      <c r="O1907" s="80">
        <v>19</v>
      </c>
      <c r="P1907" s="82" t="s">
        <v>4506</v>
      </c>
      <c r="Q1907" s="82" t="s">
        <v>4456</v>
      </c>
      <c r="R1907" s="82" t="s">
        <v>4507</v>
      </c>
      <c r="S1907" s="82" t="s">
        <v>4508</v>
      </c>
      <c r="T1907" s="82" t="s">
        <v>4456</v>
      </c>
      <c r="U1907" s="82" t="s">
        <v>4457</v>
      </c>
      <c r="V1907" s="82" t="s">
        <v>4457</v>
      </c>
      <c r="W1907" s="82" t="s">
        <v>173</v>
      </c>
      <c r="X1907" s="80" t="s">
        <v>4518</v>
      </c>
      <c r="Y1907" s="82" t="s">
        <v>4457</v>
      </c>
      <c r="Z1907" s="80" t="str">
        <f>IF(OR(R:R="",S:S=""),"Missing",IF(OR(S:S="Both EC and Condoms",S:S="Condom",S:S="EC"),"Yes",IF(AND(R:R&lt;&gt;"0: No Method",R:R&lt;&gt;"6: EC",R:R&lt;&gt;"5: Condoms"),"Yes","No")))</f>
        <v>No</v>
      </c>
      <c r="AA19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07" s="80" t="str">
        <f>IF(W:W="Pregnant","Pregnant",IF(AND(Z:Z="No",AA:AA="Yes"),"Adopter",IF(Z:Z="Yes","Continuing User",IF(AND(Z:Z="No",AA:AA="No"),"Non-user","Missing"))))</f>
        <v>Adopter</v>
      </c>
      <c r="AC1907" s="80">
        <f>VLOOKUP(N1907,Registration!O:P,2,FALSE)</f>
        <v>19</v>
      </c>
    </row>
    <row r="1908" spans="1:29" s="80" customFormat="1" ht="23.1" customHeight="1">
      <c r="A1908" s="80" t="s">
        <v>127</v>
      </c>
      <c r="B1908" s="80" t="s">
        <v>26</v>
      </c>
      <c r="C1908" s="80" t="s">
        <v>27</v>
      </c>
      <c r="D1908" s="82" t="s">
        <v>28</v>
      </c>
      <c r="E1908" s="80" t="s">
        <v>28</v>
      </c>
      <c r="F1908" s="80" t="s">
        <v>111</v>
      </c>
      <c r="G1908" s="80" t="s">
        <v>167</v>
      </c>
      <c r="H1908" s="80" t="s">
        <v>8159</v>
      </c>
      <c r="I1908" s="82" t="s">
        <v>8160</v>
      </c>
      <c r="J1908" s="80">
        <v>15</v>
      </c>
      <c r="K1908" s="80">
        <v>3</v>
      </c>
      <c r="L1908" s="80">
        <v>2019</v>
      </c>
      <c r="M1908" s="76">
        <f t="shared" si="29"/>
        <v>43539</v>
      </c>
      <c r="N1908" s="80" t="s">
        <v>1614</v>
      </c>
      <c r="O1908" s="80">
        <v>19</v>
      </c>
      <c r="P1908" s="82" t="s">
        <v>4506</v>
      </c>
      <c r="Q1908" s="82" t="s">
        <v>4456</v>
      </c>
      <c r="R1908" s="82" t="s">
        <v>4507</v>
      </c>
      <c r="S1908" s="82" t="s">
        <v>4508</v>
      </c>
      <c r="T1908" s="82" t="s">
        <v>4457</v>
      </c>
      <c r="U1908" s="82" t="s">
        <v>4457</v>
      </c>
      <c r="V1908" s="82" t="s">
        <v>4457</v>
      </c>
      <c r="W1908" s="82" t="s">
        <v>1118</v>
      </c>
      <c r="X1908" s="82" t="s">
        <v>4507</v>
      </c>
      <c r="Y1908" s="82" t="s">
        <v>4457</v>
      </c>
      <c r="Z1908" s="80" t="str">
        <f>IF(OR(R:R="",S:S=""),"Missing",IF(OR(S:S="Both EC and Condoms",S:S="Condom",S:S="EC"),"Yes",IF(AND(R:R&lt;&gt;"0: No Method",R:R&lt;&gt;"6: EC",R:R&lt;&gt;"5: Condoms"),"Yes","No")))</f>
        <v>No</v>
      </c>
      <c r="AA19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908" s="80" t="str">
        <f>IF(W:W="Pregnant","Pregnant",IF(AND(Z:Z="No",AA:AA="Yes"),"Adopter",IF(Z:Z="Yes","Continuing User",IF(AND(Z:Z="No",AA:AA="No"),"Non-user","Missing"))))</f>
        <v>Pregnant</v>
      </c>
      <c r="AC1908" s="80">
        <f>VLOOKUP(N1908,Registration!O:P,2,FALSE)</f>
        <v>19</v>
      </c>
    </row>
    <row r="1909" spans="1:29" s="80" customFormat="1" ht="23.1" customHeight="1">
      <c r="A1909" s="80" t="s">
        <v>127</v>
      </c>
      <c r="B1909" s="80" t="s">
        <v>26</v>
      </c>
      <c r="C1909" s="80" t="s">
        <v>27</v>
      </c>
      <c r="D1909" s="82" t="s">
        <v>28</v>
      </c>
      <c r="E1909" s="80" t="s">
        <v>28</v>
      </c>
      <c r="F1909" s="80" t="s">
        <v>111</v>
      </c>
      <c r="G1909" s="80" t="s">
        <v>167</v>
      </c>
      <c r="H1909" s="80" t="s">
        <v>8159</v>
      </c>
      <c r="I1909" s="82" t="s">
        <v>8160</v>
      </c>
      <c r="J1909" s="80">
        <v>15</v>
      </c>
      <c r="K1909" s="80">
        <v>3</v>
      </c>
      <c r="L1909" s="80">
        <v>2019</v>
      </c>
      <c r="M1909" s="76">
        <f t="shared" si="29"/>
        <v>43539</v>
      </c>
      <c r="N1909" s="80" t="s">
        <v>1616</v>
      </c>
      <c r="O1909" s="80">
        <v>18</v>
      </c>
      <c r="P1909" s="82" t="s">
        <v>4506</v>
      </c>
      <c r="Q1909" s="82" t="s">
        <v>4456</v>
      </c>
      <c r="R1909" s="82" t="s">
        <v>4507</v>
      </c>
      <c r="S1909" s="82" t="s">
        <v>4508</v>
      </c>
      <c r="T1909" s="82" t="s">
        <v>4457</v>
      </c>
      <c r="U1909" s="82" t="s">
        <v>4457</v>
      </c>
      <c r="V1909" s="82" t="s">
        <v>4457</v>
      </c>
      <c r="W1909" s="82" t="s">
        <v>173</v>
      </c>
      <c r="X1909" s="82" t="s">
        <v>4507</v>
      </c>
      <c r="Y1909" s="82" t="s">
        <v>4457</v>
      </c>
      <c r="Z1909" s="80" t="str">
        <f>IF(OR(R:R="",S:S=""),"Missing",IF(OR(S:S="Both EC and Condoms",S:S="Condom",S:S="EC"),"Yes",IF(AND(R:R&lt;&gt;"0: No Method",R:R&lt;&gt;"6: EC",R:R&lt;&gt;"5: Condoms"),"Yes","No")))</f>
        <v>No</v>
      </c>
      <c r="AA19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909" s="80" t="s">
        <v>4509</v>
      </c>
      <c r="AC1909" s="80">
        <f>VLOOKUP(N1909,Registration!O:P,2,FALSE)</f>
        <v>18</v>
      </c>
    </row>
    <row r="1910" spans="1:29" s="80" customFormat="1" ht="23.1" customHeight="1">
      <c r="A1910" s="80" t="s">
        <v>127</v>
      </c>
      <c r="B1910" s="80" t="s">
        <v>26</v>
      </c>
      <c r="C1910" s="80" t="s">
        <v>27</v>
      </c>
      <c r="D1910" s="82" t="s">
        <v>28</v>
      </c>
      <c r="E1910" s="80" t="s">
        <v>28</v>
      </c>
      <c r="F1910" s="80" t="s">
        <v>111</v>
      </c>
      <c r="G1910" s="80" t="s">
        <v>167</v>
      </c>
      <c r="H1910" s="80" t="s">
        <v>8159</v>
      </c>
      <c r="I1910" s="82" t="s">
        <v>8160</v>
      </c>
      <c r="J1910" s="80">
        <v>15</v>
      </c>
      <c r="K1910" s="80">
        <v>3</v>
      </c>
      <c r="L1910" s="80">
        <v>2019</v>
      </c>
      <c r="M1910" s="76">
        <f t="shared" si="29"/>
        <v>43539</v>
      </c>
      <c r="N1910" s="80" t="s">
        <v>1618</v>
      </c>
      <c r="O1910" s="80">
        <v>19</v>
      </c>
      <c r="P1910" s="82" t="s">
        <v>4506</v>
      </c>
      <c r="Q1910" s="82" t="s">
        <v>4456</v>
      </c>
      <c r="R1910" s="82" t="s">
        <v>4507</v>
      </c>
      <c r="S1910" s="82" t="s">
        <v>4508</v>
      </c>
      <c r="T1910" s="82" t="s">
        <v>4457</v>
      </c>
      <c r="U1910" s="82" t="s">
        <v>4457</v>
      </c>
      <c r="V1910" s="82" t="s">
        <v>4457</v>
      </c>
      <c r="W1910" s="82" t="s">
        <v>173</v>
      </c>
      <c r="X1910" s="82" t="s">
        <v>4507</v>
      </c>
      <c r="Y1910" s="82" t="s">
        <v>4457</v>
      </c>
      <c r="Z1910" s="80" t="str">
        <f>IF(OR(R:R="",S:S=""),"Missing",IF(OR(S:S="Both EC and Condoms",S:S="Condom",S:S="EC"),"Yes",IF(AND(R:R&lt;&gt;"0: No Method",R:R&lt;&gt;"6: EC",R:R&lt;&gt;"5: Condoms"),"Yes","No")))</f>
        <v>No</v>
      </c>
      <c r="AA19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910" s="80" t="s">
        <v>4509</v>
      </c>
      <c r="AC1910" s="80">
        <f>VLOOKUP(N1910,Registration!O:P,2,FALSE)</f>
        <v>19</v>
      </c>
    </row>
    <row r="1911" spans="1:29" s="80" customFormat="1" ht="23.1" customHeight="1">
      <c r="A1911" s="80" t="s">
        <v>127</v>
      </c>
      <c r="B1911" s="80" t="s">
        <v>26</v>
      </c>
      <c r="C1911" s="80" t="s">
        <v>27</v>
      </c>
      <c r="D1911" s="82" t="s">
        <v>28</v>
      </c>
      <c r="E1911" s="80" t="s">
        <v>28</v>
      </c>
      <c r="F1911" s="80" t="s">
        <v>111</v>
      </c>
      <c r="G1911" s="80" t="s">
        <v>167</v>
      </c>
      <c r="H1911" s="80" t="s">
        <v>8159</v>
      </c>
      <c r="I1911" s="82" t="s">
        <v>8160</v>
      </c>
      <c r="J1911" s="80">
        <v>15</v>
      </c>
      <c r="K1911" s="80">
        <v>3</v>
      </c>
      <c r="L1911" s="80">
        <v>2019</v>
      </c>
      <c r="M1911" s="76">
        <f t="shared" si="29"/>
        <v>43539</v>
      </c>
      <c r="N1911" s="80" t="s">
        <v>1620</v>
      </c>
      <c r="O1911" s="80">
        <v>19</v>
      </c>
      <c r="P1911" s="82" t="s">
        <v>4506</v>
      </c>
      <c r="Q1911" s="82" t="s">
        <v>4456</v>
      </c>
      <c r="R1911" s="82" t="s">
        <v>4507</v>
      </c>
      <c r="S1911" s="82" t="s">
        <v>4508</v>
      </c>
      <c r="T1911" s="82" t="s">
        <v>4456</v>
      </c>
      <c r="U1911" s="82" t="s">
        <v>4457</v>
      </c>
      <c r="V1911" s="82" t="s">
        <v>4457</v>
      </c>
      <c r="W1911" s="82" t="s">
        <v>173</v>
      </c>
      <c r="X1911" s="82" t="s">
        <v>4516</v>
      </c>
      <c r="Y1911" s="82" t="s">
        <v>4457</v>
      </c>
      <c r="Z1911" s="80" t="str">
        <f>IF(OR(R:R="",S:S=""),"Missing",IF(OR(S:S="Both EC and Condoms",S:S="Condom",S:S="EC"),"Yes",IF(AND(R:R&lt;&gt;"0: No Method",R:R&lt;&gt;"6: EC",R:R&lt;&gt;"5: Condoms"),"Yes","No")))</f>
        <v>No</v>
      </c>
      <c r="AA19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11" s="80" t="str">
        <f>IF(W:W="Pregnant","Pregnant",IF(AND(Z:Z="No",AA:AA="Yes"),"Adopter",IF(Z:Z="Yes","Continuing User",IF(AND(Z:Z="No",AA:AA="No"),"Non-user","Missing"))))</f>
        <v>Adopter</v>
      </c>
      <c r="AC1911" s="80">
        <f>VLOOKUP(N1911,Registration!O:P,2,FALSE)</f>
        <v>19</v>
      </c>
    </row>
    <row r="1912" spans="1:29" s="80" customFormat="1" ht="23.1" customHeight="1">
      <c r="A1912" s="80" t="s">
        <v>127</v>
      </c>
      <c r="B1912" s="80" t="s">
        <v>26</v>
      </c>
      <c r="C1912" s="80" t="s">
        <v>27</v>
      </c>
      <c r="D1912" s="82" t="s">
        <v>28</v>
      </c>
      <c r="E1912" s="80" t="s">
        <v>28</v>
      </c>
      <c r="F1912" s="80" t="s">
        <v>111</v>
      </c>
      <c r="G1912" s="80" t="s">
        <v>167</v>
      </c>
      <c r="H1912" s="80" t="s">
        <v>8159</v>
      </c>
      <c r="I1912" s="82" t="s">
        <v>8160</v>
      </c>
      <c r="J1912" s="80">
        <v>15</v>
      </c>
      <c r="K1912" s="80">
        <v>3</v>
      </c>
      <c r="L1912" s="80">
        <v>2019</v>
      </c>
      <c r="M1912" s="76">
        <f t="shared" si="29"/>
        <v>43539</v>
      </c>
      <c r="N1912" s="80" t="s">
        <v>471</v>
      </c>
      <c r="O1912" s="80">
        <v>18</v>
      </c>
      <c r="P1912" s="82" t="s">
        <v>4506</v>
      </c>
      <c r="Q1912" s="82" t="s">
        <v>4456</v>
      </c>
      <c r="R1912" s="82" t="s">
        <v>4507</v>
      </c>
      <c r="S1912" s="82" t="s">
        <v>4508</v>
      </c>
      <c r="T1912" s="82" t="s">
        <v>4457</v>
      </c>
      <c r="U1912" s="82" t="s">
        <v>4457</v>
      </c>
      <c r="V1912" s="82" t="s">
        <v>4457</v>
      </c>
      <c r="W1912" s="82" t="s">
        <v>173</v>
      </c>
      <c r="X1912" s="80" t="s">
        <v>4507</v>
      </c>
      <c r="Y1912" s="82" t="s">
        <v>4457</v>
      </c>
      <c r="Z1912" s="80" t="str">
        <f>IF(OR(R:R="",S:S=""),"Missing",IF(OR(S:S="Both EC and Condoms",S:S="Condom",S:S="EC"),"Yes",IF(AND(R:R&lt;&gt;"0: No Method",R:R&lt;&gt;"6: EC",R:R&lt;&gt;"5: Condoms"),"Yes","No")))</f>
        <v>No</v>
      </c>
      <c r="AA19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912" s="80" t="s">
        <v>4509</v>
      </c>
      <c r="AC1912" s="80">
        <f>VLOOKUP(N1912,Registration!O:P,2,FALSE)</f>
        <v>18</v>
      </c>
    </row>
    <row r="1913" spans="1:29" s="80" customFormat="1" ht="23.1" customHeight="1">
      <c r="A1913" s="80" t="s">
        <v>127</v>
      </c>
      <c r="B1913" s="80" t="s">
        <v>26</v>
      </c>
      <c r="C1913" s="80" t="s">
        <v>27</v>
      </c>
      <c r="D1913" s="82" t="s">
        <v>28</v>
      </c>
      <c r="E1913" s="80" t="s">
        <v>28</v>
      </c>
      <c r="F1913" s="80" t="s">
        <v>111</v>
      </c>
      <c r="G1913" s="80" t="s">
        <v>167</v>
      </c>
      <c r="H1913" s="80" t="s">
        <v>8159</v>
      </c>
      <c r="I1913" s="82" t="s">
        <v>8160</v>
      </c>
      <c r="J1913" s="80">
        <v>15</v>
      </c>
      <c r="K1913" s="80">
        <v>3</v>
      </c>
      <c r="L1913" s="80">
        <v>2019</v>
      </c>
      <c r="M1913" s="76">
        <f t="shared" si="29"/>
        <v>43539</v>
      </c>
      <c r="N1913" s="80" t="s">
        <v>649</v>
      </c>
      <c r="O1913" s="80">
        <v>18</v>
      </c>
      <c r="P1913" s="82" t="s">
        <v>4506</v>
      </c>
      <c r="Q1913" s="82" t="s">
        <v>4456</v>
      </c>
      <c r="R1913" s="82" t="s">
        <v>4507</v>
      </c>
      <c r="S1913" s="82" t="s">
        <v>4508</v>
      </c>
      <c r="T1913" s="82" t="s">
        <v>4457</v>
      </c>
      <c r="U1913" s="82" t="s">
        <v>4457</v>
      </c>
      <c r="V1913" s="82" t="s">
        <v>4457</v>
      </c>
      <c r="W1913" s="82" t="s">
        <v>173</v>
      </c>
      <c r="X1913" s="82" t="s">
        <v>4507</v>
      </c>
      <c r="Y1913" s="82" t="s">
        <v>4457</v>
      </c>
      <c r="Z1913" s="80" t="str">
        <f>IF(OR(R:R="",S:S=""),"Missing",IF(OR(S:S="Both EC and Condoms",S:S="Condom",S:S="EC"),"Yes",IF(AND(R:R&lt;&gt;"0: No Method",R:R&lt;&gt;"6: EC",R:R&lt;&gt;"5: Condoms"),"Yes","No")))</f>
        <v>No</v>
      </c>
      <c r="AA19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913" s="80" t="s">
        <v>4509</v>
      </c>
      <c r="AC1913" s="80">
        <f>VLOOKUP(N1913,Registration!O:P,2,FALSE)</f>
        <v>19</v>
      </c>
    </row>
    <row r="1914" spans="1:29" s="80" customFormat="1" ht="23.1" customHeight="1">
      <c r="A1914" s="80" t="s">
        <v>127</v>
      </c>
      <c r="B1914" s="80" t="s">
        <v>26</v>
      </c>
      <c r="C1914" s="80" t="s">
        <v>27</v>
      </c>
      <c r="D1914" s="82" t="s">
        <v>28</v>
      </c>
      <c r="E1914" s="80" t="s">
        <v>147</v>
      </c>
      <c r="F1914" s="80" t="s">
        <v>129</v>
      </c>
      <c r="G1914" s="80" t="s">
        <v>3878</v>
      </c>
      <c r="H1914" s="80" t="s">
        <v>8157</v>
      </c>
      <c r="I1914" s="82" t="s">
        <v>8158</v>
      </c>
      <c r="J1914" s="80">
        <v>15</v>
      </c>
      <c r="K1914" s="80">
        <v>3</v>
      </c>
      <c r="L1914" s="80">
        <v>2019</v>
      </c>
      <c r="M1914" s="76">
        <f t="shared" si="29"/>
        <v>43539</v>
      </c>
      <c r="N1914" s="80" t="s">
        <v>3880</v>
      </c>
      <c r="O1914" s="80">
        <v>18</v>
      </c>
      <c r="P1914" s="82" t="s">
        <v>4506</v>
      </c>
      <c r="Q1914" s="82" t="s">
        <v>4456</v>
      </c>
      <c r="R1914" s="82" t="s">
        <v>4507</v>
      </c>
      <c r="S1914" s="82" t="s">
        <v>4508</v>
      </c>
      <c r="T1914" s="82" t="s">
        <v>4457</v>
      </c>
      <c r="U1914" s="82" t="s">
        <v>4457</v>
      </c>
      <c r="V1914" s="82" t="s">
        <v>4457</v>
      </c>
      <c r="W1914" s="82" t="s">
        <v>173</v>
      </c>
      <c r="X1914" s="82" t="s">
        <v>4521</v>
      </c>
      <c r="Y1914" s="82" t="s">
        <v>4456</v>
      </c>
      <c r="Z1914" s="80" t="str">
        <f>IF(OR(R:R="",S:S=""),"Missing",IF(OR(S:S="Both EC and Condoms",S:S="Condom",S:S="EC"),"Yes",IF(AND(R:R&lt;&gt;"0: No Method",R:R&lt;&gt;"6: EC",R:R&lt;&gt;"5: Condoms"),"Yes","No")))</f>
        <v>No</v>
      </c>
      <c r="AA19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14" s="80" t="str">
        <f>IF(W:W="Pregnant","Pregnant",IF(AND(Z:Z="No",AA:AA="Yes"),"Adopter",IF(Z:Z="Yes","Continuing User",IF(AND(Z:Z="No",AA:AA="No"),"Non-user","Missing"))))</f>
        <v>Adopter</v>
      </c>
      <c r="AC1914" s="80">
        <f>VLOOKUP(N1914,Registration!O:P,2,FALSE)</f>
        <v>18</v>
      </c>
    </row>
    <row r="1915" spans="1:29" s="80" customFormat="1" ht="23.1" customHeight="1">
      <c r="A1915" s="80" t="s">
        <v>127</v>
      </c>
      <c r="B1915" s="80" t="s">
        <v>26</v>
      </c>
      <c r="C1915" s="80" t="s">
        <v>27</v>
      </c>
      <c r="D1915" s="82" t="s">
        <v>28</v>
      </c>
      <c r="E1915" s="80" t="s">
        <v>147</v>
      </c>
      <c r="F1915" s="80" t="s">
        <v>129</v>
      </c>
      <c r="G1915" s="80" t="s">
        <v>3878</v>
      </c>
      <c r="H1915" s="80" t="s">
        <v>8157</v>
      </c>
      <c r="I1915" s="82" t="s">
        <v>8158</v>
      </c>
      <c r="J1915" s="80">
        <v>15</v>
      </c>
      <c r="K1915" s="80">
        <v>3</v>
      </c>
      <c r="L1915" s="80">
        <v>2019</v>
      </c>
      <c r="M1915" s="76">
        <f t="shared" si="29"/>
        <v>43539</v>
      </c>
      <c r="N1915" s="80" t="s">
        <v>3882</v>
      </c>
      <c r="O1915" s="80">
        <v>19</v>
      </c>
      <c r="P1915" s="82" t="s">
        <v>4506</v>
      </c>
      <c r="Q1915" s="82" t="s">
        <v>4456</v>
      </c>
      <c r="R1915" s="82" t="s">
        <v>4507</v>
      </c>
      <c r="S1915" s="82" t="s">
        <v>4508</v>
      </c>
      <c r="T1915" s="82" t="s">
        <v>4457</v>
      </c>
      <c r="U1915" s="82" t="s">
        <v>4457</v>
      </c>
      <c r="V1915" s="82" t="s">
        <v>4457</v>
      </c>
      <c r="W1915" s="82" t="s">
        <v>173</v>
      </c>
      <c r="X1915" s="82" t="s">
        <v>4521</v>
      </c>
      <c r="Y1915" s="82" t="s">
        <v>4456</v>
      </c>
      <c r="Z1915" s="80" t="str">
        <f>IF(OR(R:R="",S:S=""),"Missing",IF(OR(S:S="Both EC and Condoms",S:S="Condom",S:S="EC"),"Yes",IF(AND(R:R&lt;&gt;"0: No Method",R:R&lt;&gt;"6: EC",R:R&lt;&gt;"5: Condoms"),"Yes","No")))</f>
        <v>No</v>
      </c>
      <c r="AA19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15" s="80" t="str">
        <f>IF(W:W="Pregnant","Pregnant",IF(AND(Z:Z="No",AA:AA="Yes"),"Adopter",IF(Z:Z="Yes","Continuing User",IF(AND(Z:Z="No",AA:AA="No"),"Non-user","Missing"))))</f>
        <v>Adopter</v>
      </c>
      <c r="AC1915" s="80">
        <f>VLOOKUP(N1915,Registration!O:P,2,FALSE)</f>
        <v>19</v>
      </c>
    </row>
    <row r="1916" spans="1:29" s="80" customFormat="1" ht="23.1" customHeight="1">
      <c r="A1916" s="80" t="s">
        <v>127</v>
      </c>
      <c r="B1916" s="80" t="s">
        <v>26</v>
      </c>
      <c r="C1916" s="80" t="s">
        <v>27</v>
      </c>
      <c r="D1916" s="82" t="s">
        <v>28</v>
      </c>
      <c r="E1916" s="80" t="s">
        <v>147</v>
      </c>
      <c r="F1916" s="80" t="s">
        <v>129</v>
      </c>
      <c r="G1916" s="80" t="s">
        <v>3878</v>
      </c>
      <c r="H1916" s="80" t="s">
        <v>8157</v>
      </c>
      <c r="I1916" s="82" t="s">
        <v>8158</v>
      </c>
      <c r="J1916" s="80">
        <v>15</v>
      </c>
      <c r="K1916" s="80">
        <v>3</v>
      </c>
      <c r="L1916" s="80">
        <v>2019</v>
      </c>
      <c r="M1916" s="76">
        <f t="shared" si="29"/>
        <v>43539</v>
      </c>
      <c r="N1916" s="80" t="s">
        <v>3888</v>
      </c>
      <c r="O1916" s="80">
        <v>19</v>
      </c>
      <c r="P1916" s="82" t="s">
        <v>4506</v>
      </c>
      <c r="Q1916" s="82" t="s">
        <v>4456</v>
      </c>
      <c r="R1916" s="82" t="s">
        <v>4507</v>
      </c>
      <c r="S1916" s="82" t="s">
        <v>4508</v>
      </c>
      <c r="T1916" s="82" t="s">
        <v>4457</v>
      </c>
      <c r="U1916" s="82" t="s">
        <v>4457</v>
      </c>
      <c r="V1916" s="82" t="s">
        <v>4457</v>
      </c>
      <c r="W1916" s="82" t="s">
        <v>173</v>
      </c>
      <c r="X1916" s="82" t="s">
        <v>4521</v>
      </c>
      <c r="Y1916" s="82" t="s">
        <v>4456</v>
      </c>
      <c r="Z1916" s="80" t="str">
        <f>IF(OR(R:R="",S:S=""),"Missing",IF(OR(S:S="Both EC and Condoms",S:S="Condom",S:S="EC"),"Yes",IF(AND(R:R&lt;&gt;"0: No Method",R:R&lt;&gt;"6: EC",R:R&lt;&gt;"5: Condoms"),"Yes","No")))</f>
        <v>No</v>
      </c>
      <c r="AA19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16" s="80" t="str">
        <f>IF(W:W="Pregnant","Pregnant",IF(AND(Z:Z="No",AA:AA="Yes"),"Adopter",IF(Z:Z="Yes","Continuing User",IF(AND(Z:Z="No",AA:AA="No"),"Non-user","Missing"))))</f>
        <v>Adopter</v>
      </c>
      <c r="AC1916" s="80">
        <f>VLOOKUP(N1916,Registration!O:P,2,FALSE)</f>
        <v>19</v>
      </c>
    </row>
    <row r="1917" spans="1:29" s="80" customFormat="1" ht="23.1" customHeight="1">
      <c r="A1917" s="80" t="s">
        <v>127</v>
      </c>
      <c r="B1917" s="80" t="s">
        <v>26</v>
      </c>
      <c r="C1917" s="80" t="s">
        <v>27</v>
      </c>
      <c r="D1917" s="82" t="s">
        <v>28</v>
      </c>
      <c r="E1917" s="80" t="s">
        <v>147</v>
      </c>
      <c r="F1917" s="80" t="s">
        <v>129</v>
      </c>
      <c r="G1917" s="80" t="s">
        <v>3878</v>
      </c>
      <c r="H1917" s="80" t="s">
        <v>8157</v>
      </c>
      <c r="I1917" s="82" t="s">
        <v>8158</v>
      </c>
      <c r="J1917" s="80">
        <v>15</v>
      </c>
      <c r="K1917" s="80">
        <v>3</v>
      </c>
      <c r="L1917" s="80">
        <v>2019</v>
      </c>
      <c r="M1917" s="76">
        <f t="shared" si="29"/>
        <v>43539</v>
      </c>
      <c r="N1917" s="80" t="s">
        <v>3886</v>
      </c>
      <c r="O1917" s="80">
        <v>15</v>
      </c>
      <c r="P1917" s="82" t="s">
        <v>4506</v>
      </c>
      <c r="Q1917" s="82" t="s">
        <v>4456</v>
      </c>
      <c r="R1917" s="82" t="s">
        <v>4507</v>
      </c>
      <c r="S1917" s="82" t="s">
        <v>4508</v>
      </c>
      <c r="T1917" s="82" t="s">
        <v>4457</v>
      </c>
      <c r="U1917" s="82" t="s">
        <v>4457</v>
      </c>
      <c r="V1917" s="82" t="s">
        <v>4457</v>
      </c>
      <c r="W1917" s="82" t="s">
        <v>173</v>
      </c>
      <c r="X1917" s="82" t="s">
        <v>4517</v>
      </c>
      <c r="Y1917" s="82" t="s">
        <v>4457</v>
      </c>
      <c r="Z1917" s="80" t="str">
        <f>IF(OR(R:R="",S:S=""),"Missing",IF(OR(S:S="Both EC and Condoms",S:S="Condom",S:S="EC"),"Yes",IF(AND(R:R&lt;&gt;"0: No Method",R:R&lt;&gt;"6: EC",R:R&lt;&gt;"5: Condoms"),"Yes","No")))</f>
        <v>No</v>
      </c>
      <c r="AA19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17" s="80" t="str">
        <f>IF(W:W="Pregnant","Pregnant",IF(AND(Z:Z="No",AA:AA="Yes"),"Adopter",IF(Z:Z="Yes","Continuing User",IF(AND(Z:Z="No",AA:AA="No"),"Non-user","Missing"))))</f>
        <v>Adopter</v>
      </c>
      <c r="AC1917" s="80">
        <f>VLOOKUP(N1917,Registration!O:P,2,FALSE)</f>
        <v>15</v>
      </c>
    </row>
    <row r="1918" spans="1:29" s="80" customFormat="1" ht="23.1" customHeight="1">
      <c r="A1918" s="80" t="s">
        <v>127</v>
      </c>
      <c r="B1918" s="80" t="s">
        <v>26</v>
      </c>
      <c r="C1918" s="80" t="s">
        <v>27</v>
      </c>
      <c r="D1918" s="82" t="s">
        <v>28</v>
      </c>
      <c r="E1918" s="80" t="s">
        <v>147</v>
      </c>
      <c r="F1918" s="80" t="s">
        <v>129</v>
      </c>
      <c r="G1918" s="80" t="s">
        <v>3878</v>
      </c>
      <c r="H1918" s="80" t="s">
        <v>8157</v>
      </c>
      <c r="I1918" s="82" t="s">
        <v>8158</v>
      </c>
      <c r="J1918" s="80">
        <v>15</v>
      </c>
      <c r="K1918" s="80">
        <v>3</v>
      </c>
      <c r="L1918" s="80">
        <v>2019</v>
      </c>
      <c r="M1918" s="76">
        <f t="shared" si="29"/>
        <v>43539</v>
      </c>
      <c r="N1918" s="80" t="s">
        <v>3896</v>
      </c>
      <c r="O1918" s="80">
        <v>15</v>
      </c>
      <c r="P1918" s="82" t="s">
        <v>4506</v>
      </c>
      <c r="Q1918" s="82" t="s">
        <v>4456</v>
      </c>
      <c r="R1918" s="82" t="s">
        <v>4507</v>
      </c>
      <c r="S1918" s="82" t="s">
        <v>4508</v>
      </c>
      <c r="T1918" s="82" t="s">
        <v>4457</v>
      </c>
      <c r="U1918" s="82" t="s">
        <v>4457</v>
      </c>
      <c r="V1918" s="82" t="s">
        <v>4457</v>
      </c>
      <c r="W1918" s="82" t="s">
        <v>173</v>
      </c>
      <c r="X1918" s="80" t="s">
        <v>4517</v>
      </c>
      <c r="Y1918" s="82" t="s">
        <v>4457</v>
      </c>
      <c r="Z1918" s="80" t="str">
        <f>IF(OR(R:R="",S:S=""),"Missing",IF(OR(S:S="Both EC and Condoms",S:S="Condom",S:S="EC"),"Yes",IF(AND(R:R&lt;&gt;"0: No Method",R:R&lt;&gt;"6: EC",R:R&lt;&gt;"5: Condoms"),"Yes","No")))</f>
        <v>No</v>
      </c>
      <c r="AA19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18" s="80" t="str">
        <f>IF(W:W="Pregnant","Pregnant",IF(AND(Z:Z="No",AA:AA="Yes"),"Adopter",IF(Z:Z="Yes","Continuing User",IF(AND(Z:Z="No",AA:AA="No"),"Non-user","Missing"))))</f>
        <v>Adopter</v>
      </c>
      <c r="AC1918" s="80">
        <f>VLOOKUP(N1918,Registration!O:P,2,FALSE)</f>
        <v>15</v>
      </c>
    </row>
    <row r="1919" spans="1:29" s="80" customFormat="1" ht="23.1" customHeight="1">
      <c r="A1919" s="80" t="s">
        <v>127</v>
      </c>
      <c r="B1919" s="80" t="s">
        <v>26</v>
      </c>
      <c r="C1919" s="80" t="s">
        <v>27</v>
      </c>
      <c r="D1919" s="82" t="s">
        <v>28</v>
      </c>
      <c r="E1919" s="80" t="s">
        <v>147</v>
      </c>
      <c r="F1919" s="80" t="s">
        <v>129</v>
      </c>
      <c r="G1919" s="80" t="s">
        <v>3878</v>
      </c>
      <c r="H1919" s="80" t="s">
        <v>8157</v>
      </c>
      <c r="I1919" s="82" t="s">
        <v>8158</v>
      </c>
      <c r="J1919" s="80">
        <v>15</v>
      </c>
      <c r="K1919" s="80">
        <v>3</v>
      </c>
      <c r="L1919" s="80">
        <v>2019</v>
      </c>
      <c r="M1919" s="76">
        <f t="shared" si="29"/>
        <v>43539</v>
      </c>
      <c r="N1919" s="80" t="s">
        <v>3894</v>
      </c>
      <c r="O1919" s="80">
        <v>18</v>
      </c>
      <c r="P1919" s="82" t="s">
        <v>4506</v>
      </c>
      <c r="Q1919" s="82" t="s">
        <v>4456</v>
      </c>
      <c r="R1919" s="82" t="s">
        <v>4507</v>
      </c>
      <c r="S1919" s="82" t="s">
        <v>4508</v>
      </c>
      <c r="T1919" s="82" t="s">
        <v>4457</v>
      </c>
      <c r="U1919" s="82" t="s">
        <v>4457</v>
      </c>
      <c r="V1919" s="82" t="s">
        <v>4457</v>
      </c>
      <c r="W1919" s="82" t="s">
        <v>173</v>
      </c>
      <c r="X1919" s="82" t="s">
        <v>4517</v>
      </c>
      <c r="Y1919" s="82" t="s">
        <v>4457</v>
      </c>
      <c r="Z1919" s="80" t="str">
        <f>IF(OR(R:R="",S:S=""),"Missing",IF(OR(S:S="Both EC and Condoms",S:S="Condom",S:S="EC"),"Yes",IF(AND(R:R&lt;&gt;"0: No Method",R:R&lt;&gt;"6: EC",R:R&lt;&gt;"5: Condoms"),"Yes","No")))</f>
        <v>No</v>
      </c>
      <c r="AA19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19" s="80" t="str">
        <f>IF(W:W="Pregnant","Pregnant",IF(AND(Z:Z="No",AA:AA="Yes"),"Adopter",IF(Z:Z="Yes","Continuing User",IF(AND(Z:Z="No",AA:AA="No"),"Non-user","Missing"))))</f>
        <v>Adopter</v>
      </c>
      <c r="AC1919" s="80">
        <f>VLOOKUP(N1919,Registration!O:P,2,FALSE)</f>
        <v>18</v>
      </c>
    </row>
    <row r="1920" spans="1:29" s="80" customFormat="1" ht="23.1" customHeight="1">
      <c r="A1920" s="80" t="s">
        <v>127</v>
      </c>
      <c r="B1920" s="80" t="s">
        <v>26</v>
      </c>
      <c r="C1920" s="80" t="s">
        <v>27</v>
      </c>
      <c r="D1920" s="82" t="s">
        <v>28</v>
      </c>
      <c r="E1920" s="80" t="s">
        <v>147</v>
      </c>
      <c r="F1920" s="80" t="s">
        <v>129</v>
      </c>
      <c r="G1920" s="80" t="s">
        <v>3878</v>
      </c>
      <c r="H1920" s="80" t="s">
        <v>8157</v>
      </c>
      <c r="I1920" s="82" t="s">
        <v>8158</v>
      </c>
      <c r="J1920" s="80">
        <v>15</v>
      </c>
      <c r="K1920" s="80">
        <v>3</v>
      </c>
      <c r="L1920" s="80">
        <v>2019</v>
      </c>
      <c r="M1920" s="76">
        <f t="shared" si="29"/>
        <v>43539</v>
      </c>
      <c r="N1920" s="80" t="s">
        <v>3892</v>
      </c>
      <c r="O1920" s="80">
        <v>18</v>
      </c>
      <c r="P1920" s="82" t="s">
        <v>4506</v>
      </c>
      <c r="Q1920" s="82" t="s">
        <v>4456</v>
      </c>
      <c r="R1920" s="82" t="s">
        <v>4507</v>
      </c>
      <c r="S1920" s="82" t="s">
        <v>4508</v>
      </c>
      <c r="T1920" s="82" t="s">
        <v>4457</v>
      </c>
      <c r="U1920" s="82" t="s">
        <v>4457</v>
      </c>
      <c r="V1920" s="82" t="s">
        <v>4457</v>
      </c>
      <c r="W1920" s="82" t="s">
        <v>173</v>
      </c>
      <c r="X1920" s="80" t="s">
        <v>4518</v>
      </c>
      <c r="Y1920" s="82" t="s">
        <v>4456</v>
      </c>
      <c r="Z1920" s="80" t="str">
        <f>IF(OR(R:R="",S:S=""),"Missing",IF(OR(S:S="Both EC and Condoms",S:S="Condom",S:S="EC"),"Yes",IF(AND(R:R&lt;&gt;"0: No Method",R:R&lt;&gt;"6: EC",R:R&lt;&gt;"5: Condoms"),"Yes","No")))</f>
        <v>No</v>
      </c>
      <c r="AA19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0" s="80" t="str">
        <f>IF(W:W="Pregnant","Pregnant",IF(AND(Z:Z="No",AA:AA="Yes"),"Adopter",IF(Z:Z="Yes","Continuing User",IF(AND(Z:Z="No",AA:AA="No"),"Non-user","Missing"))))</f>
        <v>Adopter</v>
      </c>
      <c r="AC1920" s="80">
        <f>VLOOKUP(N1920,Registration!O:P,2,FALSE)</f>
        <v>18</v>
      </c>
    </row>
    <row r="1921" spans="1:29" s="80" customFormat="1" ht="23.1" customHeight="1">
      <c r="A1921" s="80" t="s">
        <v>127</v>
      </c>
      <c r="B1921" s="80" t="s">
        <v>26</v>
      </c>
      <c r="C1921" s="80" t="s">
        <v>27</v>
      </c>
      <c r="D1921" s="82" t="s">
        <v>28</v>
      </c>
      <c r="E1921" s="80" t="s">
        <v>147</v>
      </c>
      <c r="F1921" s="80" t="s">
        <v>129</v>
      </c>
      <c r="G1921" s="80" t="s">
        <v>3878</v>
      </c>
      <c r="H1921" s="80" t="s">
        <v>8157</v>
      </c>
      <c r="I1921" s="82" t="s">
        <v>8158</v>
      </c>
      <c r="J1921" s="80">
        <v>15</v>
      </c>
      <c r="K1921" s="80">
        <v>3</v>
      </c>
      <c r="L1921" s="80">
        <v>2019</v>
      </c>
      <c r="M1921" s="76">
        <f t="shared" si="29"/>
        <v>43539</v>
      </c>
      <c r="N1921" s="80" t="s">
        <v>3900</v>
      </c>
      <c r="O1921" s="80">
        <v>19</v>
      </c>
      <c r="P1921" s="82" t="s">
        <v>4506</v>
      </c>
      <c r="Q1921" s="82" t="s">
        <v>4456</v>
      </c>
      <c r="R1921" s="82" t="s">
        <v>4507</v>
      </c>
      <c r="S1921" s="82" t="s">
        <v>4508</v>
      </c>
      <c r="T1921" s="82" t="s">
        <v>4457</v>
      </c>
      <c r="U1921" s="82" t="s">
        <v>4457</v>
      </c>
      <c r="V1921" s="82" t="s">
        <v>4457</v>
      </c>
      <c r="W1921" s="82" t="s">
        <v>173</v>
      </c>
      <c r="X1921" s="82" t="s">
        <v>4521</v>
      </c>
      <c r="Y1921" s="82" t="s">
        <v>4456</v>
      </c>
      <c r="Z1921" s="80" t="str">
        <f>IF(OR(R:R="",S:S=""),"Missing",IF(OR(S:S="Both EC and Condoms",S:S="Condom",S:S="EC"),"Yes",IF(AND(R:R&lt;&gt;"0: No Method",R:R&lt;&gt;"6: EC",R:R&lt;&gt;"5: Condoms"),"Yes","No")))</f>
        <v>No</v>
      </c>
      <c r="AA19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1" s="80" t="str">
        <f>IF(W:W="Pregnant","Pregnant",IF(AND(Z:Z="No",AA:AA="Yes"),"Adopter",IF(Z:Z="Yes","Continuing User",IF(AND(Z:Z="No",AA:AA="No"),"Non-user","Missing"))))</f>
        <v>Adopter</v>
      </c>
      <c r="AC1921" s="80">
        <f>VLOOKUP(N1921,Registration!O:P,2,FALSE)</f>
        <v>19</v>
      </c>
    </row>
    <row r="1922" spans="1:29" s="80" customFormat="1" ht="23.1" customHeight="1">
      <c r="A1922" s="80" t="s">
        <v>127</v>
      </c>
      <c r="B1922" s="80" t="s">
        <v>26</v>
      </c>
      <c r="C1922" s="80" t="s">
        <v>27</v>
      </c>
      <c r="D1922" s="82" t="s">
        <v>28</v>
      </c>
      <c r="E1922" s="80" t="s">
        <v>147</v>
      </c>
      <c r="F1922" s="80" t="s">
        <v>129</v>
      </c>
      <c r="G1922" s="80" t="s">
        <v>3878</v>
      </c>
      <c r="H1922" s="80" t="s">
        <v>8157</v>
      </c>
      <c r="I1922" s="82" t="s">
        <v>8158</v>
      </c>
      <c r="J1922" s="80">
        <v>15</v>
      </c>
      <c r="K1922" s="80">
        <v>3</v>
      </c>
      <c r="L1922" s="80">
        <v>2019</v>
      </c>
      <c r="M1922" s="76">
        <f t="shared" ref="M1922:M1985" si="30">DATE(L1922,K1922,J1922)</f>
        <v>43539</v>
      </c>
      <c r="N1922" s="80" t="s">
        <v>3902</v>
      </c>
      <c r="O1922" s="80">
        <v>19</v>
      </c>
      <c r="P1922" s="82" t="s">
        <v>4506</v>
      </c>
      <c r="Q1922" s="82" t="s">
        <v>4456</v>
      </c>
      <c r="R1922" s="82" t="s">
        <v>4507</v>
      </c>
      <c r="S1922" s="82" t="s">
        <v>4508</v>
      </c>
      <c r="T1922" s="82" t="s">
        <v>4457</v>
      </c>
      <c r="U1922" s="82" t="s">
        <v>4457</v>
      </c>
      <c r="V1922" s="82" t="s">
        <v>4457</v>
      </c>
      <c r="W1922" s="82" t="s">
        <v>173</v>
      </c>
      <c r="X1922" s="82" t="s">
        <v>4521</v>
      </c>
      <c r="Y1922" s="82" t="s">
        <v>4456</v>
      </c>
      <c r="Z1922" s="80" t="str">
        <f>IF(OR(R:R="",S:S=""),"Missing",IF(OR(S:S="Both EC and Condoms",S:S="Condom",S:S="EC"),"Yes",IF(AND(R:R&lt;&gt;"0: No Method",R:R&lt;&gt;"6: EC",R:R&lt;&gt;"5: Condoms"),"Yes","No")))</f>
        <v>No</v>
      </c>
      <c r="AA19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2" s="80" t="str">
        <f>IF(W:W="Pregnant","Pregnant",IF(AND(Z:Z="No",AA:AA="Yes"),"Adopter",IF(Z:Z="Yes","Continuing User",IF(AND(Z:Z="No",AA:AA="No"),"Non-user","Missing"))))</f>
        <v>Adopter</v>
      </c>
      <c r="AC1922" s="80">
        <f>VLOOKUP(N1922,Registration!O:P,2,FALSE)</f>
        <v>19</v>
      </c>
    </row>
    <row r="1923" spans="1:29" s="80" customFormat="1" ht="23.1" customHeight="1">
      <c r="A1923" s="80" t="s">
        <v>127</v>
      </c>
      <c r="B1923" s="80" t="s">
        <v>26</v>
      </c>
      <c r="C1923" s="80" t="s">
        <v>27</v>
      </c>
      <c r="D1923" s="82" t="s">
        <v>28</v>
      </c>
      <c r="E1923" s="80" t="s">
        <v>147</v>
      </c>
      <c r="F1923" s="80" t="s">
        <v>129</v>
      </c>
      <c r="G1923" s="80" t="s">
        <v>3878</v>
      </c>
      <c r="H1923" s="80" t="s">
        <v>8157</v>
      </c>
      <c r="I1923" s="82" t="s">
        <v>8158</v>
      </c>
      <c r="J1923" s="80">
        <v>15</v>
      </c>
      <c r="K1923" s="80">
        <v>3</v>
      </c>
      <c r="L1923" s="80">
        <v>2019</v>
      </c>
      <c r="M1923" s="76">
        <f t="shared" si="30"/>
        <v>43539</v>
      </c>
      <c r="N1923" s="80" t="s">
        <v>3884</v>
      </c>
      <c r="O1923" s="80">
        <v>16</v>
      </c>
      <c r="P1923" s="82" t="s">
        <v>4506</v>
      </c>
      <c r="Q1923" s="82" t="s">
        <v>4456</v>
      </c>
      <c r="R1923" s="82" t="s">
        <v>4507</v>
      </c>
      <c r="S1923" s="82" t="s">
        <v>4508</v>
      </c>
      <c r="T1923" s="82" t="s">
        <v>4457</v>
      </c>
      <c r="U1923" s="82" t="s">
        <v>4457</v>
      </c>
      <c r="V1923" s="82" t="s">
        <v>4457</v>
      </c>
      <c r="W1923" s="82" t="s">
        <v>173</v>
      </c>
      <c r="X1923" s="82" t="s">
        <v>4515</v>
      </c>
      <c r="Y1923" s="82" t="s">
        <v>4456</v>
      </c>
      <c r="Z1923" s="80" t="str">
        <f>IF(OR(R:R="",S:S=""),"Missing",IF(OR(S:S="Both EC and Condoms",S:S="Condom",S:S="EC"),"Yes",IF(AND(R:R&lt;&gt;"0: No Method",R:R&lt;&gt;"6: EC",R:R&lt;&gt;"5: Condoms"),"Yes","No")))</f>
        <v>No</v>
      </c>
      <c r="AA19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3" s="80" t="str">
        <f>IF(W:W="Pregnant","Pregnant",IF(AND(Z:Z="No",AA:AA="Yes"),"Adopter",IF(Z:Z="Yes","Continuing User",IF(AND(Z:Z="No",AA:AA="No"),"Non-user","Missing"))))</f>
        <v>Adopter</v>
      </c>
      <c r="AC1923" s="80">
        <f>VLOOKUP(N1923,Registration!O:P,2,FALSE)</f>
        <v>16</v>
      </c>
    </row>
    <row r="1924" spans="1:29" s="80" customFormat="1" ht="23.1" customHeight="1">
      <c r="A1924" s="80" t="s">
        <v>127</v>
      </c>
      <c r="B1924" s="80" t="s">
        <v>26</v>
      </c>
      <c r="C1924" s="80" t="s">
        <v>27</v>
      </c>
      <c r="D1924" s="82" t="s">
        <v>28</v>
      </c>
      <c r="E1924" s="80" t="s">
        <v>147</v>
      </c>
      <c r="F1924" s="80" t="s">
        <v>129</v>
      </c>
      <c r="G1924" s="80" t="s">
        <v>3878</v>
      </c>
      <c r="H1924" s="80" t="s">
        <v>8157</v>
      </c>
      <c r="I1924" s="82" t="s">
        <v>8158</v>
      </c>
      <c r="J1924" s="80">
        <v>15</v>
      </c>
      <c r="K1924" s="80">
        <v>3</v>
      </c>
      <c r="L1924" s="80">
        <v>2019</v>
      </c>
      <c r="M1924" s="76">
        <f t="shared" si="30"/>
        <v>43539</v>
      </c>
      <c r="N1924" s="80" t="s">
        <v>3890</v>
      </c>
      <c r="O1924" s="80">
        <v>17</v>
      </c>
      <c r="P1924" s="82" t="s">
        <v>4506</v>
      </c>
      <c r="Q1924" s="82" t="s">
        <v>4456</v>
      </c>
      <c r="R1924" s="82" t="s">
        <v>4507</v>
      </c>
      <c r="S1924" s="82" t="s">
        <v>4508</v>
      </c>
      <c r="T1924" s="82" t="s">
        <v>4457</v>
      </c>
      <c r="U1924" s="82" t="s">
        <v>4457</v>
      </c>
      <c r="V1924" s="82" t="s">
        <v>4457</v>
      </c>
      <c r="W1924" s="82" t="s">
        <v>173</v>
      </c>
      <c r="X1924" s="82" t="s">
        <v>4515</v>
      </c>
      <c r="Y1924" s="82" t="s">
        <v>4456</v>
      </c>
      <c r="Z1924" s="80" t="str">
        <f>IF(OR(R:R="",S:S=""),"Missing",IF(OR(S:S="Both EC and Condoms",S:S="Condom",S:S="EC"),"Yes",IF(AND(R:R&lt;&gt;"0: No Method",R:R&lt;&gt;"6: EC",R:R&lt;&gt;"5: Condoms"),"Yes","No")))</f>
        <v>No</v>
      </c>
      <c r="AA19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4" s="80" t="str">
        <f>IF(W:W="Pregnant","Pregnant",IF(AND(Z:Z="No",AA:AA="Yes"),"Adopter",IF(Z:Z="Yes","Continuing User",IF(AND(Z:Z="No",AA:AA="No"),"Non-user","Missing"))))</f>
        <v>Adopter</v>
      </c>
      <c r="AC1924" s="80">
        <f>VLOOKUP(N1924,Registration!O:P,2,FALSE)</f>
        <v>17</v>
      </c>
    </row>
    <row r="1925" spans="1:29" s="80" customFormat="1" ht="23.1" customHeight="1">
      <c r="A1925" s="80" t="s">
        <v>127</v>
      </c>
      <c r="B1925" s="80" t="s">
        <v>26</v>
      </c>
      <c r="C1925" s="80" t="s">
        <v>27</v>
      </c>
      <c r="D1925" s="82" t="s">
        <v>28</v>
      </c>
      <c r="E1925" s="80" t="s">
        <v>147</v>
      </c>
      <c r="F1925" s="80" t="s">
        <v>129</v>
      </c>
      <c r="G1925" s="80" t="s">
        <v>3878</v>
      </c>
      <c r="H1925" s="80" t="s">
        <v>8157</v>
      </c>
      <c r="I1925" s="82" t="s">
        <v>8158</v>
      </c>
      <c r="J1925" s="80">
        <v>15</v>
      </c>
      <c r="K1925" s="80">
        <v>3</v>
      </c>
      <c r="L1925" s="80">
        <v>2019</v>
      </c>
      <c r="M1925" s="76">
        <f t="shared" si="30"/>
        <v>43539</v>
      </c>
      <c r="N1925" s="80" t="s">
        <v>3904</v>
      </c>
      <c r="O1925" s="80">
        <v>19</v>
      </c>
      <c r="P1925" s="82" t="s">
        <v>4506</v>
      </c>
      <c r="Q1925" s="82" t="s">
        <v>4456</v>
      </c>
      <c r="R1925" s="82" t="s">
        <v>4507</v>
      </c>
      <c r="S1925" s="82" t="s">
        <v>4508</v>
      </c>
      <c r="T1925" s="82" t="s">
        <v>4457</v>
      </c>
      <c r="U1925" s="82" t="s">
        <v>4457</v>
      </c>
      <c r="V1925" s="82" t="s">
        <v>4457</v>
      </c>
      <c r="W1925" s="82" t="s">
        <v>173</v>
      </c>
      <c r="X1925" s="82" t="s">
        <v>4516</v>
      </c>
      <c r="Y1925" s="82" t="s">
        <v>4456</v>
      </c>
      <c r="Z1925" s="80" t="str">
        <f>IF(OR(R:R="",S:S=""),"Missing",IF(OR(S:S="Both EC and Condoms",S:S="Condom",S:S="EC"),"Yes",IF(AND(R:R&lt;&gt;"0: No Method",R:R&lt;&gt;"6: EC",R:R&lt;&gt;"5: Condoms"),"Yes","No")))</f>
        <v>No</v>
      </c>
      <c r="AA19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5" s="80" t="str">
        <f>IF(W:W="Pregnant","Pregnant",IF(AND(Z:Z="No",AA:AA="Yes"),"Adopter",IF(Z:Z="Yes","Continuing User",IF(AND(Z:Z="No",AA:AA="No"),"Non-user","Missing"))))</f>
        <v>Adopter</v>
      </c>
      <c r="AC1925" s="80">
        <f>VLOOKUP(N1925,Registration!O:P,2,FALSE)</f>
        <v>19</v>
      </c>
    </row>
    <row r="1926" spans="1:29" s="80" customFormat="1" ht="23.1" customHeight="1">
      <c r="A1926" s="80" t="s">
        <v>127</v>
      </c>
      <c r="B1926" s="80" t="s">
        <v>26</v>
      </c>
      <c r="C1926" s="80" t="s">
        <v>27</v>
      </c>
      <c r="D1926" s="82" t="s">
        <v>28</v>
      </c>
      <c r="E1926" s="80" t="s">
        <v>147</v>
      </c>
      <c r="F1926" s="80" t="s">
        <v>129</v>
      </c>
      <c r="G1926" s="80" t="s">
        <v>3878</v>
      </c>
      <c r="H1926" s="80" t="s">
        <v>8157</v>
      </c>
      <c r="I1926" s="82" t="s">
        <v>8158</v>
      </c>
      <c r="J1926" s="80">
        <v>15</v>
      </c>
      <c r="K1926" s="80">
        <v>3</v>
      </c>
      <c r="L1926" s="80">
        <v>2019</v>
      </c>
      <c r="M1926" s="76">
        <f t="shared" si="30"/>
        <v>43539</v>
      </c>
      <c r="N1926" s="80" t="s">
        <v>3898</v>
      </c>
      <c r="O1926" s="80">
        <v>19</v>
      </c>
      <c r="P1926" s="82" t="s">
        <v>4506</v>
      </c>
      <c r="Q1926" s="82" t="s">
        <v>4456</v>
      </c>
      <c r="R1926" s="82" t="s">
        <v>4507</v>
      </c>
      <c r="S1926" s="82" t="s">
        <v>4508</v>
      </c>
      <c r="T1926" s="82" t="s">
        <v>4456</v>
      </c>
      <c r="U1926" s="82" t="s">
        <v>4457</v>
      </c>
      <c r="V1926" s="82" t="s">
        <v>4457</v>
      </c>
      <c r="W1926" s="82" t="s">
        <v>173</v>
      </c>
      <c r="X1926" s="82" t="s">
        <v>4603</v>
      </c>
      <c r="Y1926" s="82" t="s">
        <v>4457</v>
      </c>
      <c r="Z1926" s="80" t="str">
        <f>IF(OR(R:R="",S:S=""),"Missing",IF(OR(S:S="Both EC and Condoms",S:S="Condom",S:S="EC"),"Yes",IF(AND(R:R&lt;&gt;"0: No Method",R:R&lt;&gt;"6: EC",R:R&lt;&gt;"5: Condoms"),"Yes","No")))</f>
        <v>No</v>
      </c>
      <c r="AA19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6" s="80" t="str">
        <f>IF(W:W="Pregnant","Pregnant",IF(AND(Z:Z="No",AA:AA="Yes"),"Adopter",IF(Z:Z="Yes","Continuing User",IF(AND(Z:Z="No",AA:AA="No"),"Non-user","Missing"))))</f>
        <v>Adopter</v>
      </c>
      <c r="AC1926" s="80">
        <f>VLOOKUP(N1926,Registration!O:P,2,FALSE)</f>
        <v>19</v>
      </c>
    </row>
    <row r="1927" spans="1:29" s="80" customFormat="1" ht="23.1" customHeight="1">
      <c r="A1927" s="80" t="s">
        <v>127</v>
      </c>
      <c r="B1927" s="80" t="s">
        <v>26</v>
      </c>
      <c r="C1927" s="80" t="s">
        <v>27</v>
      </c>
      <c r="D1927" s="82" t="s">
        <v>28</v>
      </c>
      <c r="E1927" s="80" t="s">
        <v>147</v>
      </c>
      <c r="F1927" s="80" t="s">
        <v>129</v>
      </c>
      <c r="G1927" s="80" t="s">
        <v>3878</v>
      </c>
      <c r="H1927" s="80" t="s">
        <v>8157</v>
      </c>
      <c r="I1927" s="82" t="s">
        <v>8158</v>
      </c>
      <c r="J1927" s="80">
        <v>15</v>
      </c>
      <c r="K1927" s="80">
        <v>3</v>
      </c>
      <c r="L1927" s="80">
        <v>2019</v>
      </c>
      <c r="M1927" s="76">
        <f t="shared" si="30"/>
        <v>43539</v>
      </c>
      <c r="N1927" s="80" t="s">
        <v>3906</v>
      </c>
      <c r="O1927" s="80">
        <v>19</v>
      </c>
      <c r="P1927" s="82" t="s">
        <v>4506</v>
      </c>
      <c r="Q1927" s="82" t="s">
        <v>4456</v>
      </c>
      <c r="R1927" s="82" t="s">
        <v>4507</v>
      </c>
      <c r="S1927" s="82" t="s">
        <v>4508</v>
      </c>
      <c r="T1927" s="82" t="s">
        <v>4456</v>
      </c>
      <c r="U1927" s="82" t="s">
        <v>4457</v>
      </c>
      <c r="V1927" s="82" t="s">
        <v>4457</v>
      </c>
      <c r="W1927" s="82" t="s">
        <v>173</v>
      </c>
      <c r="X1927" s="82" t="s">
        <v>4516</v>
      </c>
      <c r="Y1927" s="82" t="s">
        <v>4456</v>
      </c>
      <c r="Z1927" s="80" t="str">
        <f>IF(OR(R:R="",S:S=""),"Missing",IF(OR(S:S="Both EC and Condoms",S:S="Condom",S:S="EC"),"Yes",IF(AND(R:R&lt;&gt;"0: No Method",R:R&lt;&gt;"6: EC",R:R&lt;&gt;"5: Condoms"),"Yes","No")))</f>
        <v>No</v>
      </c>
      <c r="AA19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7" s="80" t="str">
        <f>IF(W:W="Pregnant","Pregnant",IF(AND(Z:Z="No",AA:AA="Yes"),"Adopter",IF(Z:Z="Yes","Continuing User",IF(AND(Z:Z="No",AA:AA="No"),"Non-user","Missing"))))</f>
        <v>Adopter</v>
      </c>
      <c r="AC1927" s="80">
        <f>VLOOKUP(N1927,Registration!O:P,2,FALSE)</f>
        <v>19</v>
      </c>
    </row>
    <row r="1928" spans="1:29" s="80" customFormat="1" ht="23.1" customHeight="1">
      <c r="A1928" s="80" t="s">
        <v>127</v>
      </c>
      <c r="B1928" s="80" t="s">
        <v>26</v>
      </c>
      <c r="C1928" s="80" t="s">
        <v>27</v>
      </c>
      <c r="D1928" s="82" t="s">
        <v>28</v>
      </c>
      <c r="E1928" s="80" t="s">
        <v>147</v>
      </c>
      <c r="F1928" s="80" t="s">
        <v>129</v>
      </c>
      <c r="G1928" s="80" t="s">
        <v>3878</v>
      </c>
      <c r="H1928" s="80" t="s">
        <v>8157</v>
      </c>
      <c r="I1928" s="82" t="s">
        <v>8158</v>
      </c>
      <c r="J1928" s="80">
        <v>15</v>
      </c>
      <c r="K1928" s="80">
        <v>3</v>
      </c>
      <c r="L1928" s="80">
        <v>2019</v>
      </c>
      <c r="M1928" s="76">
        <f t="shared" si="30"/>
        <v>43539</v>
      </c>
      <c r="N1928" s="80" t="s">
        <v>3908</v>
      </c>
      <c r="O1928" s="80">
        <v>18</v>
      </c>
      <c r="P1928" s="82" t="s">
        <v>4506</v>
      </c>
      <c r="Q1928" s="82" t="s">
        <v>4456</v>
      </c>
      <c r="R1928" s="82" t="s">
        <v>4507</v>
      </c>
      <c r="S1928" s="82" t="s">
        <v>4508</v>
      </c>
      <c r="T1928" s="82" t="s">
        <v>4456</v>
      </c>
      <c r="U1928" s="82" t="s">
        <v>4457</v>
      </c>
      <c r="V1928" s="82" t="s">
        <v>4457</v>
      </c>
      <c r="W1928" s="82" t="s">
        <v>173</v>
      </c>
      <c r="X1928" s="82" t="s">
        <v>4515</v>
      </c>
      <c r="Y1928" s="82" t="s">
        <v>4457</v>
      </c>
      <c r="Z1928" s="80" t="str">
        <f>IF(OR(R:R="",S:S=""),"Missing",IF(OR(S:S="Both EC and Condoms",S:S="Condom",S:S="EC"),"Yes",IF(AND(R:R&lt;&gt;"0: No Method",R:R&lt;&gt;"6: EC",R:R&lt;&gt;"5: Condoms"),"Yes","No")))</f>
        <v>No</v>
      </c>
      <c r="AA19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8" s="80" t="str">
        <f>IF(W:W="Pregnant","Pregnant",IF(AND(Z:Z="No",AA:AA="Yes"),"Adopter",IF(Z:Z="Yes","Continuing User",IF(AND(Z:Z="No",AA:AA="No"),"Non-user","Missing"))))</f>
        <v>Adopter</v>
      </c>
      <c r="AC1928" s="80">
        <f>VLOOKUP(N1928,Registration!O:P,2,FALSE)</f>
        <v>18</v>
      </c>
    </row>
    <row r="1929" spans="1:29" s="80" customFormat="1" ht="23.1" customHeight="1">
      <c r="A1929" s="80" t="s">
        <v>127</v>
      </c>
      <c r="B1929" s="80" t="s">
        <v>26</v>
      </c>
      <c r="C1929" s="80" t="s">
        <v>27</v>
      </c>
      <c r="D1929" s="82" t="s">
        <v>28</v>
      </c>
      <c r="E1929" s="80" t="s">
        <v>147</v>
      </c>
      <c r="F1929" s="80" t="s">
        <v>129</v>
      </c>
      <c r="G1929" s="80" t="s">
        <v>3878</v>
      </c>
      <c r="H1929" s="80" t="s">
        <v>8157</v>
      </c>
      <c r="I1929" s="82" t="s">
        <v>8158</v>
      </c>
      <c r="J1929" s="80">
        <v>15</v>
      </c>
      <c r="K1929" s="80">
        <v>3</v>
      </c>
      <c r="L1929" s="80">
        <v>2019</v>
      </c>
      <c r="M1929" s="76">
        <f t="shared" si="30"/>
        <v>43539</v>
      </c>
      <c r="N1929" s="80" t="s">
        <v>3914</v>
      </c>
      <c r="O1929" s="80">
        <v>18</v>
      </c>
      <c r="P1929" s="82" t="s">
        <v>4506</v>
      </c>
      <c r="Q1929" s="82" t="s">
        <v>4456</v>
      </c>
      <c r="R1929" s="82" t="s">
        <v>4507</v>
      </c>
      <c r="S1929" s="82" t="s">
        <v>4508</v>
      </c>
      <c r="T1929" s="82" t="s">
        <v>4456</v>
      </c>
      <c r="U1929" s="82" t="s">
        <v>4457</v>
      </c>
      <c r="V1929" s="82" t="s">
        <v>4457</v>
      </c>
      <c r="W1929" s="82" t="s">
        <v>173</v>
      </c>
      <c r="X1929" s="80" t="s">
        <v>4521</v>
      </c>
      <c r="Y1929" s="82" t="s">
        <v>4456</v>
      </c>
      <c r="Z1929" s="80" t="str">
        <f>IF(OR(R:R="",S:S=""),"Missing",IF(OR(S:S="Both EC and Condoms",S:S="Condom",S:S="EC"),"Yes",IF(AND(R:R&lt;&gt;"0: No Method",R:R&lt;&gt;"6: EC",R:R&lt;&gt;"5: Condoms"),"Yes","No")))</f>
        <v>No</v>
      </c>
      <c r="AA19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9" s="80" t="str">
        <f>IF(W:W="Pregnant","Pregnant",IF(AND(Z:Z="No",AA:AA="Yes"),"Adopter",IF(Z:Z="Yes","Continuing User",IF(AND(Z:Z="No",AA:AA="No"),"Non-user","Missing"))))</f>
        <v>Adopter</v>
      </c>
      <c r="AC1929" s="80">
        <f>VLOOKUP(N1929,Registration!O:P,2,FALSE)</f>
        <v>18</v>
      </c>
    </row>
    <row r="1930" spans="1:29" s="80" customFormat="1" ht="23.1" customHeight="1">
      <c r="A1930" s="80" t="s">
        <v>127</v>
      </c>
      <c r="B1930" s="80" t="s">
        <v>26</v>
      </c>
      <c r="C1930" s="80" t="s">
        <v>27</v>
      </c>
      <c r="D1930" s="82" t="s">
        <v>28</v>
      </c>
      <c r="E1930" s="80" t="s">
        <v>147</v>
      </c>
      <c r="F1930" s="80" t="s">
        <v>129</v>
      </c>
      <c r="G1930" s="80" t="s">
        <v>3878</v>
      </c>
      <c r="H1930" s="80" t="s">
        <v>8157</v>
      </c>
      <c r="I1930" s="82" t="s">
        <v>8158</v>
      </c>
      <c r="J1930" s="80">
        <v>15</v>
      </c>
      <c r="K1930" s="80">
        <v>3</v>
      </c>
      <c r="L1930" s="80">
        <v>2019</v>
      </c>
      <c r="M1930" s="76">
        <f t="shared" si="30"/>
        <v>43539</v>
      </c>
      <c r="N1930" s="80" t="s">
        <v>3912</v>
      </c>
      <c r="O1930" s="80">
        <v>18</v>
      </c>
      <c r="P1930" s="82" t="s">
        <v>4506</v>
      </c>
      <c r="Q1930" s="82" t="s">
        <v>4456</v>
      </c>
      <c r="R1930" s="82" t="s">
        <v>4507</v>
      </c>
      <c r="S1930" s="82" t="s">
        <v>4508</v>
      </c>
      <c r="T1930" s="82" t="s">
        <v>4456</v>
      </c>
      <c r="U1930" s="82" t="s">
        <v>4457</v>
      </c>
      <c r="V1930" s="82" t="s">
        <v>4457</v>
      </c>
      <c r="W1930" s="82" t="s">
        <v>173</v>
      </c>
      <c r="X1930" s="82" t="s">
        <v>4515</v>
      </c>
      <c r="Y1930" s="82" t="s">
        <v>4457</v>
      </c>
      <c r="Z1930" s="80" t="str">
        <f>IF(OR(R:R="",S:S=""),"Missing",IF(OR(S:S="Both EC and Condoms",S:S="Condom",S:S="EC"),"Yes",IF(AND(R:R&lt;&gt;"0: No Method",R:R&lt;&gt;"6: EC",R:R&lt;&gt;"5: Condoms"),"Yes","No")))</f>
        <v>No</v>
      </c>
      <c r="AA19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30" s="80" t="str">
        <f>IF(W:W="Pregnant","Pregnant",IF(AND(Z:Z="No",AA:AA="Yes"),"Adopter",IF(Z:Z="Yes","Continuing User",IF(AND(Z:Z="No",AA:AA="No"),"Non-user","Missing"))))</f>
        <v>Adopter</v>
      </c>
      <c r="AC1930" s="80">
        <f>VLOOKUP(N1930,Registration!O:P,2,FALSE)</f>
        <v>18</v>
      </c>
    </row>
    <row r="1931" spans="1:29" s="80" customFormat="1" ht="23.1" customHeight="1">
      <c r="A1931" s="80" t="s">
        <v>127</v>
      </c>
      <c r="B1931" s="80" t="s">
        <v>26</v>
      </c>
      <c r="C1931" s="80" t="s">
        <v>27</v>
      </c>
      <c r="D1931" s="82" t="s">
        <v>28</v>
      </c>
      <c r="E1931" s="80" t="s">
        <v>147</v>
      </c>
      <c r="F1931" s="80" t="s">
        <v>129</v>
      </c>
      <c r="G1931" s="80" t="s">
        <v>3878</v>
      </c>
      <c r="H1931" s="80" t="s">
        <v>8157</v>
      </c>
      <c r="I1931" s="82" t="s">
        <v>8158</v>
      </c>
      <c r="J1931" s="80">
        <v>15</v>
      </c>
      <c r="K1931" s="80">
        <v>3</v>
      </c>
      <c r="L1931" s="80">
        <v>2019</v>
      </c>
      <c r="M1931" s="76">
        <f t="shared" si="30"/>
        <v>43539</v>
      </c>
      <c r="N1931" s="80" t="s">
        <v>3910</v>
      </c>
      <c r="O1931" s="80">
        <v>19</v>
      </c>
      <c r="P1931" s="82" t="s">
        <v>4506</v>
      </c>
      <c r="Q1931" s="82" t="s">
        <v>4456</v>
      </c>
      <c r="R1931" s="82" t="s">
        <v>4507</v>
      </c>
      <c r="S1931" s="82" t="s">
        <v>4508</v>
      </c>
      <c r="T1931" s="82" t="s">
        <v>4457</v>
      </c>
      <c r="U1931" s="82" t="s">
        <v>4457</v>
      </c>
      <c r="V1931" s="82" t="s">
        <v>4457</v>
      </c>
      <c r="W1931" s="82" t="s">
        <v>173</v>
      </c>
      <c r="X1931" s="82" t="s">
        <v>4517</v>
      </c>
      <c r="Y1931" s="82" t="s">
        <v>4457</v>
      </c>
      <c r="Z1931" s="80" t="str">
        <f>IF(OR(R:R="",S:S=""),"Missing",IF(OR(S:S="Both EC and Condoms",S:S="Condom",S:S="EC"),"Yes",IF(AND(R:R&lt;&gt;"0: No Method",R:R&lt;&gt;"6: EC",R:R&lt;&gt;"5: Condoms"),"Yes","No")))</f>
        <v>No</v>
      </c>
      <c r="AA19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31" s="80" t="str">
        <f>IF(W:W="Pregnant","Pregnant",IF(AND(Z:Z="No",AA:AA="Yes"),"Adopter",IF(Z:Z="Yes","Continuing User",IF(AND(Z:Z="No",AA:AA="No"),"Non-user","Missing"))))</f>
        <v>Adopter</v>
      </c>
      <c r="AC1931" s="80">
        <f>VLOOKUP(N1931,Registration!O:P,2,FALSE)</f>
        <v>19</v>
      </c>
    </row>
    <row r="1932" spans="1:29" s="80" customFormat="1" ht="23.1" customHeight="1">
      <c r="A1932" s="80" t="s">
        <v>127</v>
      </c>
      <c r="B1932" s="80" t="s">
        <v>26</v>
      </c>
      <c r="C1932" s="80" t="s">
        <v>27</v>
      </c>
      <c r="D1932" s="82" t="s">
        <v>28</v>
      </c>
      <c r="E1932" s="80" t="s">
        <v>147</v>
      </c>
      <c r="F1932" s="80" t="s">
        <v>129</v>
      </c>
      <c r="G1932" s="80" t="s">
        <v>3878</v>
      </c>
      <c r="H1932" s="80" t="s">
        <v>8157</v>
      </c>
      <c r="I1932" s="82" t="s">
        <v>8158</v>
      </c>
      <c r="J1932" s="80">
        <v>15</v>
      </c>
      <c r="K1932" s="80">
        <v>3</v>
      </c>
      <c r="L1932" s="80">
        <v>2019</v>
      </c>
      <c r="M1932" s="76">
        <f t="shared" si="30"/>
        <v>43539</v>
      </c>
      <c r="N1932" s="80" t="s">
        <v>3918</v>
      </c>
      <c r="O1932" s="80">
        <v>17</v>
      </c>
      <c r="P1932" s="82" t="s">
        <v>4506</v>
      </c>
      <c r="Q1932" s="82" t="s">
        <v>4456</v>
      </c>
      <c r="R1932" s="82" t="s">
        <v>4507</v>
      </c>
      <c r="S1932" s="82" t="s">
        <v>4508</v>
      </c>
      <c r="T1932" s="82" t="s">
        <v>4456</v>
      </c>
      <c r="U1932" s="82" t="s">
        <v>4457</v>
      </c>
      <c r="V1932" s="82" t="s">
        <v>4457</v>
      </c>
      <c r="W1932" s="82" t="s">
        <v>173</v>
      </c>
      <c r="X1932" s="82" t="s">
        <v>4523</v>
      </c>
      <c r="Y1932" s="82" t="s">
        <v>4457</v>
      </c>
      <c r="Z1932" s="80" t="str">
        <f>IF(OR(R:R="",S:S=""),"Missing",IF(OR(S:S="Both EC and Condoms",S:S="Condom",S:S="EC"),"Yes",IF(AND(R:R&lt;&gt;"0: No Method",R:R&lt;&gt;"6: EC",R:R&lt;&gt;"5: Condoms"),"Yes","No")))</f>
        <v>No</v>
      </c>
      <c r="AA19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32" s="80" t="str">
        <f>IF(W:W="Pregnant","Pregnant",IF(AND(Z:Z="No",AA:AA="Yes"),"Adopter",IF(Z:Z="Yes","Continuing User",IF(AND(Z:Z="No",AA:AA="No"),"Non-user","Missing"))))</f>
        <v>Adopter</v>
      </c>
      <c r="AC1932" s="80">
        <f>VLOOKUP(N1932,Registration!O:P,2,FALSE)</f>
        <v>17</v>
      </c>
    </row>
    <row r="1933" spans="1:29" s="80" customFormat="1" ht="23.1" customHeight="1">
      <c r="A1933" s="80" t="s">
        <v>127</v>
      </c>
      <c r="B1933" s="80" t="s">
        <v>26</v>
      </c>
      <c r="C1933" s="80" t="s">
        <v>27</v>
      </c>
      <c r="D1933" s="82" t="s">
        <v>28</v>
      </c>
      <c r="E1933" s="80" t="s">
        <v>147</v>
      </c>
      <c r="F1933" s="80" t="s">
        <v>129</v>
      </c>
      <c r="G1933" s="80" t="s">
        <v>3878</v>
      </c>
      <c r="H1933" s="80" t="s">
        <v>8157</v>
      </c>
      <c r="I1933" s="82" t="s">
        <v>8158</v>
      </c>
      <c r="J1933" s="80">
        <v>15</v>
      </c>
      <c r="K1933" s="80">
        <v>3</v>
      </c>
      <c r="L1933" s="80">
        <v>2019</v>
      </c>
      <c r="M1933" s="76">
        <f t="shared" si="30"/>
        <v>43539</v>
      </c>
      <c r="N1933" s="80" t="s">
        <v>3920</v>
      </c>
      <c r="O1933" s="80">
        <v>18</v>
      </c>
      <c r="P1933" s="82" t="s">
        <v>4506</v>
      </c>
      <c r="Q1933" s="82" t="s">
        <v>4456</v>
      </c>
      <c r="R1933" s="82" t="s">
        <v>4507</v>
      </c>
      <c r="S1933" s="82" t="s">
        <v>4508</v>
      </c>
      <c r="T1933" s="82" t="s">
        <v>4456</v>
      </c>
      <c r="U1933" s="82" t="s">
        <v>4457</v>
      </c>
      <c r="V1933" s="82" t="s">
        <v>4457</v>
      </c>
      <c r="W1933" s="82" t="s">
        <v>173</v>
      </c>
      <c r="X1933" s="82" t="s">
        <v>4522</v>
      </c>
      <c r="Y1933" s="82" t="s">
        <v>4456</v>
      </c>
      <c r="Z1933" s="80" t="str">
        <f>IF(OR(R:R="",S:S=""),"Missing",IF(OR(S:S="Both EC and Condoms",S:S="Condom",S:S="EC"),"Yes",IF(AND(R:R&lt;&gt;"0: No Method",R:R&lt;&gt;"6: EC",R:R&lt;&gt;"5: Condoms"),"Yes","No")))</f>
        <v>No</v>
      </c>
      <c r="AA19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33" s="80" t="str">
        <f>IF(W:W="Pregnant","Pregnant",IF(AND(Z:Z="No",AA:AA="Yes"),"Adopter",IF(Z:Z="Yes","Continuing User",IF(AND(Z:Z="No",AA:AA="No"),"Non-user","Missing"))))</f>
        <v>Adopter</v>
      </c>
      <c r="AC1933" s="80">
        <f>VLOOKUP(N1933,Registration!O:P,2,FALSE)</f>
        <v>18</v>
      </c>
    </row>
    <row r="1934" spans="1:29" s="80" customFormat="1" ht="23.1" customHeight="1">
      <c r="A1934" s="80" t="s">
        <v>127</v>
      </c>
      <c r="B1934" s="80" t="s">
        <v>26</v>
      </c>
      <c r="C1934" s="80" t="s">
        <v>27</v>
      </c>
      <c r="D1934" s="82" t="s">
        <v>28</v>
      </c>
      <c r="E1934" s="80" t="s">
        <v>147</v>
      </c>
      <c r="F1934" s="80" t="s">
        <v>129</v>
      </c>
      <c r="G1934" s="80" t="s">
        <v>3878</v>
      </c>
      <c r="H1934" s="80" t="s">
        <v>8157</v>
      </c>
      <c r="I1934" s="82" t="s">
        <v>8158</v>
      </c>
      <c r="J1934" s="80">
        <v>15</v>
      </c>
      <c r="K1934" s="80">
        <v>3</v>
      </c>
      <c r="L1934" s="80">
        <v>2019</v>
      </c>
      <c r="M1934" s="76">
        <f t="shared" si="30"/>
        <v>43539</v>
      </c>
      <c r="N1934" s="80" t="s">
        <v>3916</v>
      </c>
      <c r="O1934" s="80">
        <v>18</v>
      </c>
      <c r="P1934" s="82" t="s">
        <v>4506</v>
      </c>
      <c r="Q1934" s="82" t="s">
        <v>4456</v>
      </c>
      <c r="R1934" s="82" t="s">
        <v>4507</v>
      </c>
      <c r="S1934" s="82" t="s">
        <v>4508</v>
      </c>
      <c r="T1934" s="82" t="s">
        <v>4456</v>
      </c>
      <c r="U1934" s="82" t="s">
        <v>4457</v>
      </c>
      <c r="V1934" s="82" t="s">
        <v>4457</v>
      </c>
      <c r="W1934" s="82" t="s">
        <v>173</v>
      </c>
      <c r="X1934" s="82" t="s">
        <v>4515</v>
      </c>
      <c r="Y1934" s="82" t="s">
        <v>4457</v>
      </c>
      <c r="Z1934" s="80" t="str">
        <f>IF(OR(R:R="",S:S=""),"Missing",IF(OR(S:S="Both EC and Condoms",S:S="Condom",S:S="EC"),"Yes",IF(AND(R:R&lt;&gt;"0: No Method",R:R&lt;&gt;"6: EC",R:R&lt;&gt;"5: Condoms"),"Yes","No")))</f>
        <v>No</v>
      </c>
      <c r="AA19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34" s="80" t="str">
        <f>IF(W:W="Pregnant","Pregnant",IF(AND(Z:Z="No",AA:AA="Yes"),"Adopter",IF(Z:Z="Yes","Continuing User",IF(AND(Z:Z="No",AA:AA="No"),"Non-user","Missing"))))</f>
        <v>Adopter</v>
      </c>
      <c r="AC1934" s="80">
        <f>VLOOKUP(N1934,Registration!O:P,2,FALSE)</f>
        <v>18</v>
      </c>
    </row>
    <row r="1935" spans="1:29" s="80" customFormat="1" ht="23.1" customHeight="1">
      <c r="A1935" s="80" t="s">
        <v>127</v>
      </c>
      <c r="B1935" s="80" t="s">
        <v>26</v>
      </c>
      <c r="C1935" s="80" t="s">
        <v>27</v>
      </c>
      <c r="D1935" s="82" t="s">
        <v>28</v>
      </c>
      <c r="E1935" s="80" t="s">
        <v>147</v>
      </c>
      <c r="F1935" s="80" t="s">
        <v>129</v>
      </c>
      <c r="G1935" s="80" t="s">
        <v>3878</v>
      </c>
      <c r="H1935" s="80" t="s">
        <v>8157</v>
      </c>
      <c r="I1935" s="82" t="s">
        <v>8158</v>
      </c>
      <c r="J1935" s="80">
        <v>15</v>
      </c>
      <c r="K1935" s="80">
        <v>3</v>
      </c>
      <c r="L1935" s="80">
        <v>2019</v>
      </c>
      <c r="M1935" s="76">
        <f t="shared" si="30"/>
        <v>43539</v>
      </c>
      <c r="N1935" s="80" t="s">
        <v>3934</v>
      </c>
      <c r="O1935" s="80">
        <v>19</v>
      </c>
      <c r="P1935" s="82" t="s">
        <v>4506</v>
      </c>
      <c r="Q1935" s="82" t="s">
        <v>4456</v>
      </c>
      <c r="R1935" s="82" t="s">
        <v>4507</v>
      </c>
      <c r="S1935" s="82" t="s">
        <v>4508</v>
      </c>
      <c r="T1935" s="82" t="s">
        <v>4456</v>
      </c>
      <c r="U1935" s="82" t="s">
        <v>4457</v>
      </c>
      <c r="V1935" s="82" t="s">
        <v>4457</v>
      </c>
      <c r="W1935" s="82" t="s">
        <v>173</v>
      </c>
      <c r="X1935" s="82" t="s">
        <v>4521</v>
      </c>
      <c r="Y1935" s="82" t="s">
        <v>4456</v>
      </c>
      <c r="Z1935" s="80" t="str">
        <f>IF(OR(R:R="",S:S=""),"Missing",IF(OR(S:S="Both EC and Condoms",S:S="Condom",S:S="EC"),"Yes",IF(AND(R:R&lt;&gt;"0: No Method",R:R&lt;&gt;"6: EC",R:R&lt;&gt;"5: Condoms"),"Yes","No")))</f>
        <v>No</v>
      </c>
      <c r="AA19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35" s="80" t="str">
        <f>IF(W:W="Pregnant","Pregnant",IF(AND(Z:Z="No",AA:AA="Yes"),"Adopter",IF(Z:Z="Yes","Continuing User",IF(AND(Z:Z="No",AA:AA="No"),"Non-user","Missing"))))</f>
        <v>Adopter</v>
      </c>
      <c r="AC1935" s="80">
        <f>VLOOKUP(N1935,Registration!O:P,2,FALSE)</f>
        <v>19</v>
      </c>
    </row>
    <row r="1936" spans="1:29" s="80" customFormat="1" ht="23.1" customHeight="1">
      <c r="A1936" s="80" t="s">
        <v>127</v>
      </c>
      <c r="B1936" s="80" t="s">
        <v>26</v>
      </c>
      <c r="C1936" s="80" t="s">
        <v>27</v>
      </c>
      <c r="D1936" s="82" t="s">
        <v>28</v>
      </c>
      <c r="E1936" s="80" t="s">
        <v>147</v>
      </c>
      <c r="F1936" s="80" t="s">
        <v>129</v>
      </c>
      <c r="G1936" s="80" t="s">
        <v>3878</v>
      </c>
      <c r="H1936" s="80" t="s">
        <v>8157</v>
      </c>
      <c r="I1936" s="82" t="s">
        <v>8158</v>
      </c>
      <c r="J1936" s="80">
        <v>15</v>
      </c>
      <c r="K1936" s="80">
        <v>3</v>
      </c>
      <c r="L1936" s="80">
        <v>2019</v>
      </c>
      <c r="M1936" s="76">
        <f t="shared" si="30"/>
        <v>43539</v>
      </c>
      <c r="N1936" s="80" t="s">
        <v>3930</v>
      </c>
      <c r="O1936" s="80">
        <v>19</v>
      </c>
      <c r="P1936" s="82" t="s">
        <v>4506</v>
      </c>
      <c r="Q1936" s="82" t="s">
        <v>4456</v>
      </c>
      <c r="R1936" s="82" t="s">
        <v>4507</v>
      </c>
      <c r="S1936" s="82" t="s">
        <v>4508</v>
      </c>
      <c r="T1936" s="82" t="s">
        <v>4456</v>
      </c>
      <c r="U1936" s="82" t="s">
        <v>4457</v>
      </c>
      <c r="V1936" s="82" t="s">
        <v>4457</v>
      </c>
      <c r="W1936" s="82" t="s">
        <v>173</v>
      </c>
      <c r="X1936" s="82" t="s">
        <v>4521</v>
      </c>
      <c r="Y1936" s="82" t="s">
        <v>4456</v>
      </c>
      <c r="Z1936" s="80" t="str">
        <f>IF(OR(R:R="",S:S=""),"Missing",IF(OR(S:S="Both EC and Condoms",S:S="Condom",S:S="EC"),"Yes",IF(AND(R:R&lt;&gt;"0: No Method",R:R&lt;&gt;"6: EC",R:R&lt;&gt;"5: Condoms"),"Yes","No")))</f>
        <v>No</v>
      </c>
      <c r="AA19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36" s="80" t="str">
        <f>IF(W:W="Pregnant","Pregnant",IF(AND(Z:Z="No",AA:AA="Yes"),"Adopter",IF(Z:Z="Yes","Continuing User",IF(AND(Z:Z="No",AA:AA="No"),"Non-user","Missing"))))</f>
        <v>Adopter</v>
      </c>
      <c r="AC1936" s="80">
        <f>VLOOKUP(N1936,Registration!O:P,2,FALSE)</f>
        <v>19</v>
      </c>
    </row>
    <row r="1937" spans="1:29" s="80" customFormat="1" ht="23.1" customHeight="1">
      <c r="A1937" s="80" t="s">
        <v>127</v>
      </c>
      <c r="B1937" s="80" t="s">
        <v>26</v>
      </c>
      <c r="C1937" s="80" t="s">
        <v>27</v>
      </c>
      <c r="D1937" s="82" t="s">
        <v>28</v>
      </c>
      <c r="E1937" s="80" t="s">
        <v>147</v>
      </c>
      <c r="F1937" s="80" t="s">
        <v>129</v>
      </c>
      <c r="G1937" s="80" t="s">
        <v>3878</v>
      </c>
      <c r="H1937" s="80" t="s">
        <v>8157</v>
      </c>
      <c r="I1937" s="82" t="s">
        <v>8158</v>
      </c>
      <c r="J1937" s="80">
        <v>15</v>
      </c>
      <c r="K1937" s="80">
        <v>3</v>
      </c>
      <c r="L1937" s="80">
        <v>2019</v>
      </c>
      <c r="M1937" s="76">
        <f t="shared" si="30"/>
        <v>43539</v>
      </c>
      <c r="N1937" s="80" t="s">
        <v>3936</v>
      </c>
      <c r="O1937" s="80">
        <v>19</v>
      </c>
      <c r="P1937" s="82" t="s">
        <v>4506</v>
      </c>
      <c r="Q1937" s="82" t="s">
        <v>4456</v>
      </c>
      <c r="R1937" s="82" t="s">
        <v>4507</v>
      </c>
      <c r="S1937" s="82" t="s">
        <v>4508</v>
      </c>
      <c r="T1937" s="82" t="s">
        <v>4456</v>
      </c>
      <c r="U1937" s="82" t="s">
        <v>4457</v>
      </c>
      <c r="V1937" s="82" t="s">
        <v>4457</v>
      </c>
      <c r="W1937" s="82" t="s">
        <v>173</v>
      </c>
      <c r="X1937" s="80" t="s">
        <v>4518</v>
      </c>
      <c r="Y1937" s="82" t="s">
        <v>4457</v>
      </c>
      <c r="Z1937" s="80" t="str">
        <f>IF(OR(R:R="",S:S=""),"Missing",IF(OR(S:S="Both EC and Condoms",S:S="Condom",S:S="EC"),"Yes",IF(AND(R:R&lt;&gt;"0: No Method",R:R&lt;&gt;"6: EC",R:R&lt;&gt;"5: Condoms"),"Yes","No")))</f>
        <v>No</v>
      </c>
      <c r="AA19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37" s="80" t="str">
        <f>IF(W:W="Pregnant","Pregnant",IF(AND(Z:Z="No",AA:AA="Yes"),"Adopter",IF(Z:Z="Yes","Continuing User",IF(AND(Z:Z="No",AA:AA="No"),"Non-user","Missing"))))</f>
        <v>Adopter</v>
      </c>
      <c r="AC1937" s="80">
        <f>VLOOKUP(N1937,Registration!O:P,2,FALSE)</f>
        <v>19</v>
      </c>
    </row>
    <row r="1938" spans="1:29" s="80" customFormat="1" ht="23.1" customHeight="1">
      <c r="A1938" s="80" t="s">
        <v>127</v>
      </c>
      <c r="B1938" s="80" t="s">
        <v>26</v>
      </c>
      <c r="C1938" s="80" t="s">
        <v>27</v>
      </c>
      <c r="D1938" s="82" t="s">
        <v>28</v>
      </c>
      <c r="E1938" s="80" t="s">
        <v>147</v>
      </c>
      <c r="F1938" s="80" t="s">
        <v>129</v>
      </c>
      <c r="G1938" s="80" t="s">
        <v>3878</v>
      </c>
      <c r="H1938" s="80" t="s">
        <v>8157</v>
      </c>
      <c r="I1938" s="82" t="s">
        <v>8158</v>
      </c>
      <c r="J1938" s="80">
        <v>15</v>
      </c>
      <c r="K1938" s="80">
        <v>3</v>
      </c>
      <c r="L1938" s="80">
        <v>2019</v>
      </c>
      <c r="M1938" s="76">
        <f t="shared" si="30"/>
        <v>43539</v>
      </c>
      <c r="N1938" s="80" t="s">
        <v>3922</v>
      </c>
      <c r="O1938" s="80">
        <v>15</v>
      </c>
      <c r="P1938" s="82" t="s">
        <v>4506</v>
      </c>
      <c r="Q1938" s="82" t="s">
        <v>4456</v>
      </c>
      <c r="R1938" s="82" t="s">
        <v>4507</v>
      </c>
      <c r="S1938" s="82" t="s">
        <v>4508</v>
      </c>
      <c r="T1938" s="82" t="s">
        <v>4457</v>
      </c>
      <c r="U1938" s="82" t="s">
        <v>4457</v>
      </c>
      <c r="V1938" s="82" t="s">
        <v>4457</v>
      </c>
      <c r="W1938" s="82" t="s">
        <v>173</v>
      </c>
      <c r="X1938" s="82" t="s">
        <v>4517</v>
      </c>
      <c r="Y1938" s="82" t="s">
        <v>4457</v>
      </c>
      <c r="Z1938" s="80" t="str">
        <f>IF(OR(R:R="",S:S=""),"Missing",IF(OR(S:S="Both EC and Condoms",S:S="Condom",S:S="EC"),"Yes",IF(AND(R:R&lt;&gt;"0: No Method",R:R&lt;&gt;"6: EC",R:R&lt;&gt;"5: Condoms"),"Yes","No")))</f>
        <v>No</v>
      </c>
      <c r="AA19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38" s="80" t="str">
        <f>IF(W:W="Pregnant","Pregnant",IF(AND(Z:Z="No",AA:AA="Yes"),"Adopter",IF(Z:Z="Yes","Continuing User",IF(AND(Z:Z="No",AA:AA="No"),"Non-user","Missing"))))</f>
        <v>Adopter</v>
      </c>
      <c r="AC1938" s="80">
        <f>VLOOKUP(N1938,Registration!O:P,2,FALSE)</f>
        <v>15</v>
      </c>
    </row>
    <row r="1939" spans="1:29" s="80" customFormat="1" ht="23.1" customHeight="1">
      <c r="A1939" s="80" t="s">
        <v>127</v>
      </c>
      <c r="B1939" s="80" t="s">
        <v>26</v>
      </c>
      <c r="C1939" s="80" t="s">
        <v>27</v>
      </c>
      <c r="D1939" s="82" t="s">
        <v>28</v>
      </c>
      <c r="E1939" s="80" t="s">
        <v>147</v>
      </c>
      <c r="F1939" s="80" t="s">
        <v>129</v>
      </c>
      <c r="G1939" s="80" t="s">
        <v>3878</v>
      </c>
      <c r="H1939" s="80" t="s">
        <v>8157</v>
      </c>
      <c r="I1939" s="82" t="s">
        <v>8158</v>
      </c>
      <c r="J1939" s="80">
        <v>15</v>
      </c>
      <c r="K1939" s="80">
        <v>3</v>
      </c>
      <c r="L1939" s="80">
        <v>2019</v>
      </c>
      <c r="M1939" s="76">
        <f t="shared" si="30"/>
        <v>43539</v>
      </c>
      <c r="N1939" s="80" t="s">
        <v>3924</v>
      </c>
      <c r="O1939" s="80">
        <v>15</v>
      </c>
      <c r="P1939" s="82" t="s">
        <v>4506</v>
      </c>
      <c r="Q1939" s="82" t="s">
        <v>4456</v>
      </c>
      <c r="R1939" s="82" t="s">
        <v>4507</v>
      </c>
      <c r="S1939" s="82" t="s">
        <v>4508</v>
      </c>
      <c r="T1939" s="82" t="s">
        <v>4457</v>
      </c>
      <c r="U1939" s="82" t="s">
        <v>4457</v>
      </c>
      <c r="V1939" s="82" t="s">
        <v>4457</v>
      </c>
      <c r="W1939" s="82" t="s">
        <v>173</v>
      </c>
      <c r="X1939" s="82" t="s">
        <v>4517</v>
      </c>
      <c r="Y1939" s="82" t="s">
        <v>4457</v>
      </c>
      <c r="Z1939" s="80" t="str">
        <f>IF(OR(R:R="",S:S=""),"Missing",IF(OR(S:S="Both EC and Condoms",S:S="Condom",S:S="EC"),"Yes",IF(AND(R:R&lt;&gt;"0: No Method",R:R&lt;&gt;"6: EC",R:R&lt;&gt;"5: Condoms"),"Yes","No")))</f>
        <v>No</v>
      </c>
      <c r="AA19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39" s="80" t="str">
        <f>IF(W:W="Pregnant","Pregnant",IF(AND(Z:Z="No",AA:AA="Yes"),"Adopter",IF(Z:Z="Yes","Continuing User",IF(AND(Z:Z="No",AA:AA="No"),"Non-user","Missing"))))</f>
        <v>Adopter</v>
      </c>
      <c r="AC1939" s="80">
        <f>VLOOKUP(N1939,Registration!O:P,2,FALSE)</f>
        <v>15</v>
      </c>
    </row>
    <row r="1940" spans="1:29" s="80" customFormat="1" ht="23.1" customHeight="1">
      <c r="A1940" s="80" t="s">
        <v>127</v>
      </c>
      <c r="B1940" s="80" t="s">
        <v>26</v>
      </c>
      <c r="C1940" s="80" t="s">
        <v>27</v>
      </c>
      <c r="D1940" s="82" t="s">
        <v>28</v>
      </c>
      <c r="E1940" s="80" t="s">
        <v>147</v>
      </c>
      <c r="F1940" s="80" t="s">
        <v>129</v>
      </c>
      <c r="G1940" s="80" t="s">
        <v>3878</v>
      </c>
      <c r="H1940" s="80" t="s">
        <v>8157</v>
      </c>
      <c r="I1940" s="82" t="s">
        <v>8158</v>
      </c>
      <c r="J1940" s="80">
        <v>15</v>
      </c>
      <c r="K1940" s="80">
        <v>3</v>
      </c>
      <c r="L1940" s="80">
        <v>2019</v>
      </c>
      <c r="M1940" s="76">
        <f t="shared" si="30"/>
        <v>43539</v>
      </c>
      <c r="N1940" s="80" t="s">
        <v>3926</v>
      </c>
      <c r="O1940" s="80">
        <v>19</v>
      </c>
      <c r="P1940" s="82" t="s">
        <v>4506</v>
      </c>
      <c r="Q1940" s="82" t="s">
        <v>4456</v>
      </c>
      <c r="R1940" s="82" t="s">
        <v>4507</v>
      </c>
      <c r="S1940" s="82" t="s">
        <v>4508</v>
      </c>
      <c r="T1940" s="82" t="s">
        <v>4456</v>
      </c>
      <c r="U1940" s="82" t="s">
        <v>4457</v>
      </c>
      <c r="V1940" s="82" t="s">
        <v>4457</v>
      </c>
      <c r="W1940" s="82" t="s">
        <v>173</v>
      </c>
      <c r="X1940" s="82" t="s">
        <v>4522</v>
      </c>
      <c r="Y1940" s="82" t="s">
        <v>4457</v>
      </c>
      <c r="Z1940" s="80" t="str">
        <f>IF(OR(R:R="",S:S=""),"Missing",IF(OR(S:S="Both EC and Condoms",S:S="Condom",S:S="EC"),"Yes",IF(AND(R:R&lt;&gt;"0: No Method",R:R&lt;&gt;"6: EC",R:R&lt;&gt;"5: Condoms"),"Yes","No")))</f>
        <v>No</v>
      </c>
      <c r="AA19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40" s="80" t="str">
        <f>IF(W:W="Pregnant","Pregnant",IF(AND(Z:Z="No",AA:AA="Yes"),"Adopter",IF(Z:Z="Yes","Continuing User",IF(AND(Z:Z="No",AA:AA="No"),"Non-user","Missing"))))</f>
        <v>Adopter</v>
      </c>
      <c r="AC1940" s="80">
        <f>VLOOKUP(N1940,Registration!O:P,2,FALSE)</f>
        <v>19</v>
      </c>
    </row>
    <row r="1941" spans="1:29" s="80" customFormat="1" ht="23.1" customHeight="1">
      <c r="A1941" s="80" t="s">
        <v>127</v>
      </c>
      <c r="B1941" s="80" t="s">
        <v>26</v>
      </c>
      <c r="C1941" s="80" t="s">
        <v>27</v>
      </c>
      <c r="D1941" s="82" t="s">
        <v>28</v>
      </c>
      <c r="E1941" s="80" t="s">
        <v>147</v>
      </c>
      <c r="F1941" s="80" t="s">
        <v>129</v>
      </c>
      <c r="G1941" s="80" t="s">
        <v>3878</v>
      </c>
      <c r="H1941" s="80" t="s">
        <v>8157</v>
      </c>
      <c r="I1941" s="82" t="s">
        <v>8158</v>
      </c>
      <c r="J1941" s="80">
        <v>15</v>
      </c>
      <c r="K1941" s="80">
        <v>3</v>
      </c>
      <c r="L1941" s="80">
        <v>2019</v>
      </c>
      <c r="M1941" s="76">
        <f t="shared" si="30"/>
        <v>43539</v>
      </c>
      <c r="N1941" s="80" t="s">
        <v>3932</v>
      </c>
      <c r="O1941" s="80">
        <v>15</v>
      </c>
      <c r="P1941" s="82" t="s">
        <v>4506</v>
      </c>
      <c r="Q1941" s="82" t="s">
        <v>4456</v>
      </c>
      <c r="R1941" s="82" t="s">
        <v>4507</v>
      </c>
      <c r="S1941" s="82" t="s">
        <v>4508</v>
      </c>
      <c r="T1941" s="82" t="s">
        <v>4457</v>
      </c>
      <c r="U1941" s="82" t="s">
        <v>4457</v>
      </c>
      <c r="V1941" s="82" t="s">
        <v>4457</v>
      </c>
      <c r="W1941" s="82" t="s">
        <v>173</v>
      </c>
      <c r="X1941" s="82" t="s">
        <v>4507</v>
      </c>
      <c r="Y1941" s="82" t="s">
        <v>4457</v>
      </c>
      <c r="Z1941" s="80" t="str">
        <f>IF(OR(R:R="",S:S=""),"Missing",IF(OR(S:S="Both EC and Condoms",S:S="Condom",S:S="EC"),"Yes",IF(AND(R:R&lt;&gt;"0: No Method",R:R&lt;&gt;"6: EC",R:R&lt;&gt;"5: Condoms"),"Yes","No")))</f>
        <v>No</v>
      </c>
      <c r="AA19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941" s="80" t="s">
        <v>4509</v>
      </c>
      <c r="AC1941" s="80">
        <f>VLOOKUP(N1941,Registration!O:P,2,FALSE)</f>
        <v>15</v>
      </c>
    </row>
    <row r="1942" spans="1:29" s="80" customFormat="1" ht="23.1" customHeight="1">
      <c r="A1942" s="80" t="s">
        <v>127</v>
      </c>
      <c r="B1942" s="80" t="s">
        <v>26</v>
      </c>
      <c r="C1942" s="80" t="s">
        <v>27</v>
      </c>
      <c r="D1942" s="82" t="s">
        <v>28</v>
      </c>
      <c r="E1942" s="80" t="s">
        <v>147</v>
      </c>
      <c r="F1942" s="80" t="s">
        <v>129</v>
      </c>
      <c r="G1942" s="80" t="s">
        <v>3878</v>
      </c>
      <c r="H1942" s="80" t="s">
        <v>8157</v>
      </c>
      <c r="I1942" s="82" t="s">
        <v>8158</v>
      </c>
      <c r="J1942" s="80">
        <v>15</v>
      </c>
      <c r="K1942" s="80">
        <v>3</v>
      </c>
      <c r="L1942" s="80">
        <v>2019</v>
      </c>
      <c r="M1942" s="76">
        <f t="shared" si="30"/>
        <v>43539</v>
      </c>
      <c r="N1942" s="80" t="s">
        <v>3928</v>
      </c>
      <c r="O1942" s="80">
        <v>15</v>
      </c>
      <c r="P1942" s="82" t="s">
        <v>4506</v>
      </c>
      <c r="Q1942" s="82" t="s">
        <v>4456</v>
      </c>
      <c r="R1942" s="82" t="s">
        <v>4507</v>
      </c>
      <c r="S1942" s="82" t="s">
        <v>4508</v>
      </c>
      <c r="T1942" s="82" t="s">
        <v>4456</v>
      </c>
      <c r="U1942" s="82" t="s">
        <v>4457</v>
      </c>
      <c r="V1942" s="82" t="s">
        <v>4457</v>
      </c>
      <c r="W1942" s="82" t="s">
        <v>173</v>
      </c>
      <c r="X1942" s="82" t="s">
        <v>4522</v>
      </c>
      <c r="Y1942" s="82" t="s">
        <v>4457</v>
      </c>
      <c r="Z1942" s="80" t="str">
        <f>IF(OR(R:R="",S:S=""),"Missing",IF(OR(S:S="Both EC and Condoms",S:S="Condom",S:S="EC"),"Yes",IF(AND(R:R&lt;&gt;"0: No Method",R:R&lt;&gt;"6: EC",R:R&lt;&gt;"5: Condoms"),"Yes","No")))</f>
        <v>No</v>
      </c>
      <c r="AA19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42" s="80" t="str">
        <f>IF(W:W="Pregnant","Pregnant",IF(AND(Z:Z="No",AA:AA="Yes"),"Adopter",IF(Z:Z="Yes","Continuing User",IF(AND(Z:Z="No",AA:AA="No"),"Non-user","Missing"))))</f>
        <v>Adopter</v>
      </c>
      <c r="AC1942" s="80">
        <f>VLOOKUP(N1942,Registration!O:P,2,FALSE)</f>
        <v>15</v>
      </c>
    </row>
    <row r="1943" spans="1:29" s="80" customFormat="1" ht="23.1" customHeight="1">
      <c r="A1943" s="80" t="s">
        <v>127</v>
      </c>
      <c r="B1943" s="80" t="s">
        <v>26</v>
      </c>
      <c r="C1943" s="80" t="s">
        <v>27</v>
      </c>
      <c r="D1943" s="82" t="s">
        <v>28</v>
      </c>
      <c r="E1943" s="80" t="s">
        <v>28</v>
      </c>
      <c r="F1943" s="80" t="s">
        <v>95</v>
      </c>
      <c r="G1943" s="80" t="s">
        <v>2811</v>
      </c>
      <c r="H1943" s="80" t="s">
        <v>8157</v>
      </c>
      <c r="I1943" s="82" t="s">
        <v>8156</v>
      </c>
      <c r="J1943" s="80">
        <v>16</v>
      </c>
      <c r="K1943" s="80">
        <v>3</v>
      </c>
      <c r="L1943" s="80">
        <v>2019</v>
      </c>
      <c r="M1943" s="76">
        <f t="shared" si="30"/>
        <v>43540</v>
      </c>
      <c r="N1943" s="80" t="s">
        <v>2930</v>
      </c>
      <c r="O1943" s="80">
        <v>18</v>
      </c>
      <c r="P1943" s="82" t="s">
        <v>4506</v>
      </c>
      <c r="Q1943" s="82" t="s">
        <v>4456</v>
      </c>
      <c r="R1943" s="82" t="s">
        <v>4507</v>
      </c>
      <c r="S1943" s="82" t="s">
        <v>4508</v>
      </c>
      <c r="T1943" s="82" t="s">
        <v>4457</v>
      </c>
      <c r="U1943" s="82" t="s">
        <v>4457</v>
      </c>
      <c r="V1943" s="82" t="s">
        <v>4457</v>
      </c>
      <c r="W1943" s="82" t="s">
        <v>173</v>
      </c>
      <c r="X1943" s="80" t="s">
        <v>4518</v>
      </c>
      <c r="Y1943" s="82" t="s">
        <v>4457</v>
      </c>
      <c r="Z1943" s="80" t="str">
        <f>IF(OR(R:R="",S:S=""),"Missing",IF(OR(S:S="Both EC and Condoms",S:S="Condom",S:S="EC"),"Yes",IF(AND(R:R&lt;&gt;"0: No Method",R:R&lt;&gt;"6: EC",R:R&lt;&gt;"5: Condoms"),"Yes","No")))</f>
        <v>No</v>
      </c>
      <c r="AA19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43" s="80" t="str">
        <f>IF(W:W="Pregnant","Pregnant",IF(AND(Z:Z="No",AA:AA="Yes"),"Adopter",IF(Z:Z="Yes","Continuing User",IF(AND(Z:Z="No",AA:AA="No"),"Non-user","Missing"))))</f>
        <v>Adopter</v>
      </c>
      <c r="AC1943" s="80">
        <f>VLOOKUP(N1943,Registration!O:P,2,FALSE)</f>
        <v>15</v>
      </c>
    </row>
    <row r="1944" spans="1:29" s="80" customFormat="1" ht="23.1" customHeight="1">
      <c r="A1944" s="80" t="s">
        <v>127</v>
      </c>
      <c r="B1944" s="80" t="s">
        <v>26</v>
      </c>
      <c r="C1944" s="80" t="s">
        <v>27</v>
      </c>
      <c r="D1944" s="82" t="s">
        <v>28</v>
      </c>
      <c r="E1944" s="80" t="s">
        <v>147</v>
      </c>
      <c r="F1944" s="80" t="s">
        <v>129</v>
      </c>
      <c r="G1944" s="80" t="s">
        <v>3878</v>
      </c>
      <c r="H1944" s="80" t="s">
        <v>8157</v>
      </c>
      <c r="I1944" s="82" t="s">
        <v>8158</v>
      </c>
      <c r="J1944" s="80">
        <v>16</v>
      </c>
      <c r="K1944" s="80">
        <v>3</v>
      </c>
      <c r="L1944" s="80">
        <v>2019</v>
      </c>
      <c r="M1944" s="76">
        <f t="shared" si="30"/>
        <v>43540</v>
      </c>
      <c r="N1944" s="80" t="s">
        <v>3938</v>
      </c>
      <c r="O1944" s="80">
        <v>19</v>
      </c>
      <c r="P1944" s="82" t="s">
        <v>4506</v>
      </c>
      <c r="Q1944" s="82" t="s">
        <v>4456</v>
      </c>
      <c r="R1944" s="82" t="s">
        <v>4507</v>
      </c>
      <c r="S1944" s="82" t="s">
        <v>4508</v>
      </c>
      <c r="T1944" s="82" t="s">
        <v>4456</v>
      </c>
      <c r="U1944" s="82" t="s">
        <v>4457</v>
      </c>
      <c r="V1944" s="82" t="s">
        <v>4457</v>
      </c>
      <c r="W1944" s="82" t="s">
        <v>173</v>
      </c>
      <c r="X1944" s="82" t="s">
        <v>4516</v>
      </c>
      <c r="Y1944" s="82" t="s">
        <v>4456</v>
      </c>
      <c r="Z1944" s="80" t="str">
        <f>IF(OR(R:R="",S:S=""),"Missing",IF(OR(S:S="Both EC and Condoms",S:S="Condom",S:S="EC"),"Yes",IF(AND(R:R&lt;&gt;"0: No Method",R:R&lt;&gt;"6: EC",R:R&lt;&gt;"5: Condoms"),"Yes","No")))</f>
        <v>No</v>
      </c>
      <c r="AA19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44" s="80" t="str">
        <f>IF(W:W="Pregnant","Pregnant",IF(AND(Z:Z="No",AA:AA="Yes"),"Adopter",IF(Z:Z="Yes","Continuing User",IF(AND(Z:Z="No",AA:AA="No"),"Non-user","Missing"))))</f>
        <v>Adopter</v>
      </c>
      <c r="AC1944" s="80">
        <f>VLOOKUP(N1944,Registration!O:P,2,FALSE)</f>
        <v>19</v>
      </c>
    </row>
    <row r="1945" spans="1:29" s="80" customFormat="1" ht="23.1" customHeight="1">
      <c r="A1945" s="80" t="s">
        <v>127</v>
      </c>
      <c r="B1945" s="80" t="s">
        <v>26</v>
      </c>
      <c r="C1945" s="80" t="s">
        <v>27</v>
      </c>
      <c r="D1945" s="82" t="s">
        <v>28</v>
      </c>
      <c r="E1945" s="80" t="s">
        <v>147</v>
      </c>
      <c r="F1945" s="80" t="s">
        <v>129</v>
      </c>
      <c r="G1945" s="80" t="s">
        <v>3878</v>
      </c>
      <c r="H1945" s="80" t="s">
        <v>8157</v>
      </c>
      <c r="I1945" s="82" t="s">
        <v>8158</v>
      </c>
      <c r="J1945" s="80">
        <v>16</v>
      </c>
      <c r="K1945" s="80">
        <v>3</v>
      </c>
      <c r="L1945" s="80">
        <v>2019</v>
      </c>
      <c r="M1945" s="76">
        <f t="shared" si="30"/>
        <v>43540</v>
      </c>
      <c r="N1945" s="80" t="s">
        <v>3940</v>
      </c>
      <c r="O1945" s="80">
        <v>18</v>
      </c>
      <c r="P1945" s="82" t="s">
        <v>4506</v>
      </c>
      <c r="Q1945" s="82" t="s">
        <v>4456</v>
      </c>
      <c r="R1945" s="82" t="s">
        <v>4507</v>
      </c>
      <c r="S1945" s="82" t="s">
        <v>4508</v>
      </c>
      <c r="T1945" s="82" t="s">
        <v>4456</v>
      </c>
      <c r="U1945" s="82" t="s">
        <v>4457</v>
      </c>
      <c r="V1945" s="82" t="s">
        <v>4457</v>
      </c>
      <c r="W1945" s="82" t="s">
        <v>173</v>
      </c>
      <c r="X1945" s="82" t="s">
        <v>4521</v>
      </c>
      <c r="Y1945" s="82" t="s">
        <v>4456</v>
      </c>
      <c r="Z1945" s="80" t="str">
        <f>IF(OR(R:R="",S:S=""),"Missing",IF(OR(S:S="Both EC and Condoms",S:S="Condom",S:S="EC"),"Yes",IF(AND(R:R&lt;&gt;"0: No Method",R:R&lt;&gt;"6: EC",R:R&lt;&gt;"5: Condoms"),"Yes","No")))</f>
        <v>No</v>
      </c>
      <c r="AA19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45" s="80" t="str">
        <f>IF(W:W="Pregnant","Pregnant",IF(AND(Z:Z="No",AA:AA="Yes"),"Adopter",IF(Z:Z="Yes","Continuing User",IF(AND(Z:Z="No",AA:AA="No"),"Non-user","Missing"))))</f>
        <v>Adopter</v>
      </c>
      <c r="AC1945" s="80">
        <f>VLOOKUP(N1945,Registration!O:P,2,FALSE)</f>
        <v>18</v>
      </c>
    </row>
    <row r="1946" spans="1:29" s="80" customFormat="1" ht="23.1" customHeight="1">
      <c r="A1946" s="80" t="s">
        <v>127</v>
      </c>
      <c r="B1946" s="80" t="s">
        <v>26</v>
      </c>
      <c r="C1946" s="80" t="s">
        <v>27</v>
      </c>
      <c r="D1946" s="82" t="s">
        <v>28</v>
      </c>
      <c r="E1946" s="80" t="s">
        <v>147</v>
      </c>
      <c r="F1946" s="80" t="s">
        <v>129</v>
      </c>
      <c r="G1946" s="80" t="s">
        <v>3878</v>
      </c>
      <c r="H1946" s="80" t="s">
        <v>8157</v>
      </c>
      <c r="I1946" s="82" t="s">
        <v>8158</v>
      </c>
      <c r="J1946" s="80">
        <v>16</v>
      </c>
      <c r="K1946" s="80">
        <v>3</v>
      </c>
      <c r="L1946" s="80">
        <v>2019</v>
      </c>
      <c r="M1946" s="76">
        <f t="shared" si="30"/>
        <v>43540</v>
      </c>
      <c r="N1946" s="80" t="s">
        <v>3942</v>
      </c>
      <c r="O1946" s="80">
        <v>19</v>
      </c>
      <c r="P1946" s="82" t="s">
        <v>4506</v>
      </c>
      <c r="Q1946" s="82" t="s">
        <v>4456</v>
      </c>
      <c r="R1946" s="82" t="s">
        <v>4507</v>
      </c>
      <c r="S1946" s="82" t="s">
        <v>4508</v>
      </c>
      <c r="T1946" s="82" t="s">
        <v>4456</v>
      </c>
      <c r="U1946" s="82" t="s">
        <v>4457</v>
      </c>
      <c r="V1946" s="82" t="s">
        <v>4457</v>
      </c>
      <c r="W1946" s="82" t="s">
        <v>173</v>
      </c>
      <c r="X1946" s="82" t="s">
        <v>4522</v>
      </c>
      <c r="Y1946" s="82" t="s">
        <v>4457</v>
      </c>
      <c r="Z1946" s="80" t="str">
        <f>IF(OR(R:R="",S:S=""),"Missing",IF(OR(S:S="Both EC and Condoms",S:S="Condom",S:S="EC"),"Yes",IF(AND(R:R&lt;&gt;"0: No Method",R:R&lt;&gt;"6: EC",R:R&lt;&gt;"5: Condoms"),"Yes","No")))</f>
        <v>No</v>
      </c>
      <c r="AA19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46" s="80" t="str">
        <f>IF(W:W="Pregnant","Pregnant",IF(AND(Z:Z="No",AA:AA="Yes"),"Adopter",IF(Z:Z="Yes","Continuing User",IF(AND(Z:Z="No",AA:AA="No"),"Non-user","Missing"))))</f>
        <v>Adopter</v>
      </c>
      <c r="AC1946" s="80">
        <f>VLOOKUP(N1946,Registration!O:P,2,FALSE)</f>
        <v>19</v>
      </c>
    </row>
    <row r="1947" spans="1:29" s="80" customFormat="1" ht="23.1" customHeight="1">
      <c r="A1947" s="80" t="s">
        <v>127</v>
      </c>
      <c r="B1947" s="80" t="s">
        <v>26</v>
      </c>
      <c r="C1947" s="80" t="s">
        <v>27</v>
      </c>
      <c r="D1947" s="82" t="s">
        <v>28</v>
      </c>
      <c r="E1947" s="80" t="s">
        <v>147</v>
      </c>
      <c r="F1947" s="80" t="s">
        <v>129</v>
      </c>
      <c r="G1947" s="80" t="s">
        <v>3878</v>
      </c>
      <c r="H1947" s="80" t="s">
        <v>8157</v>
      </c>
      <c r="I1947" s="82" t="s">
        <v>8158</v>
      </c>
      <c r="J1947" s="80">
        <v>16</v>
      </c>
      <c r="K1947" s="80">
        <v>3</v>
      </c>
      <c r="L1947" s="80">
        <v>2019</v>
      </c>
      <c r="M1947" s="76">
        <f t="shared" si="30"/>
        <v>43540</v>
      </c>
      <c r="N1947" s="80" t="s">
        <v>3944</v>
      </c>
      <c r="O1947" s="80">
        <v>19</v>
      </c>
      <c r="P1947" s="82" t="s">
        <v>4506</v>
      </c>
      <c r="Q1947" s="82" t="s">
        <v>4456</v>
      </c>
      <c r="R1947" s="82" t="s">
        <v>4507</v>
      </c>
      <c r="S1947" s="82" t="s">
        <v>4508</v>
      </c>
      <c r="T1947" s="82" t="s">
        <v>4456</v>
      </c>
      <c r="U1947" s="82" t="s">
        <v>4457</v>
      </c>
      <c r="V1947" s="82" t="s">
        <v>4457</v>
      </c>
      <c r="W1947" s="82" t="s">
        <v>173</v>
      </c>
      <c r="X1947" s="82" t="s">
        <v>4521</v>
      </c>
      <c r="Y1947" s="82" t="s">
        <v>4456</v>
      </c>
      <c r="Z1947" s="80" t="str">
        <f>IF(OR(R:R="",S:S=""),"Missing",IF(OR(S:S="Both EC and Condoms",S:S="Condom",S:S="EC"),"Yes",IF(AND(R:R&lt;&gt;"0: No Method",R:R&lt;&gt;"6: EC",R:R&lt;&gt;"5: Condoms"),"Yes","No")))</f>
        <v>No</v>
      </c>
      <c r="AA19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47" s="80" t="str">
        <f>IF(W:W="Pregnant","Pregnant",IF(AND(Z:Z="No",AA:AA="Yes"),"Adopter",IF(Z:Z="Yes","Continuing User",IF(AND(Z:Z="No",AA:AA="No"),"Non-user","Missing"))))</f>
        <v>Adopter</v>
      </c>
      <c r="AC1947" s="80">
        <f>VLOOKUP(N1947,Registration!O:P,2,FALSE)</f>
        <v>19</v>
      </c>
    </row>
    <row r="1948" spans="1:29" s="80" customFormat="1" ht="23.1" customHeight="1">
      <c r="A1948" s="80" t="s">
        <v>127</v>
      </c>
      <c r="B1948" s="80" t="s">
        <v>26</v>
      </c>
      <c r="C1948" s="80" t="s">
        <v>27</v>
      </c>
      <c r="D1948" s="82" t="s">
        <v>28</v>
      </c>
      <c r="E1948" s="80" t="s">
        <v>147</v>
      </c>
      <c r="F1948" s="80" t="s">
        <v>129</v>
      </c>
      <c r="G1948" s="80" t="s">
        <v>3878</v>
      </c>
      <c r="H1948" s="80" t="s">
        <v>8157</v>
      </c>
      <c r="I1948" s="82" t="s">
        <v>8158</v>
      </c>
      <c r="J1948" s="80">
        <v>16</v>
      </c>
      <c r="K1948" s="80">
        <v>3</v>
      </c>
      <c r="L1948" s="80">
        <v>2019</v>
      </c>
      <c r="M1948" s="76">
        <f t="shared" si="30"/>
        <v>43540</v>
      </c>
      <c r="N1948" s="80" t="s">
        <v>3946</v>
      </c>
      <c r="O1948" s="80">
        <v>19</v>
      </c>
      <c r="P1948" s="82" t="s">
        <v>4506</v>
      </c>
      <c r="Q1948" s="82" t="s">
        <v>4456</v>
      </c>
      <c r="R1948" s="82" t="s">
        <v>4507</v>
      </c>
      <c r="S1948" s="82" t="s">
        <v>4508</v>
      </c>
      <c r="T1948" s="82" t="s">
        <v>4456</v>
      </c>
      <c r="U1948" s="82" t="s">
        <v>4457</v>
      </c>
      <c r="V1948" s="82" t="s">
        <v>4457</v>
      </c>
      <c r="W1948" s="82" t="s">
        <v>173</v>
      </c>
      <c r="X1948" s="82" t="s">
        <v>4521</v>
      </c>
      <c r="Y1948" s="82" t="s">
        <v>4456</v>
      </c>
      <c r="Z1948" s="80" t="str">
        <f>IF(OR(R:R="",S:S=""),"Missing",IF(OR(S:S="Both EC and Condoms",S:S="Condom",S:S="EC"),"Yes",IF(AND(R:R&lt;&gt;"0: No Method",R:R&lt;&gt;"6: EC",R:R&lt;&gt;"5: Condoms"),"Yes","No")))</f>
        <v>No</v>
      </c>
      <c r="AA19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48" s="80" t="str">
        <f>IF(W:W="Pregnant","Pregnant",IF(AND(Z:Z="No",AA:AA="Yes"),"Adopter",IF(Z:Z="Yes","Continuing User",IF(AND(Z:Z="No",AA:AA="No"),"Non-user","Missing"))))</f>
        <v>Adopter</v>
      </c>
      <c r="AC1948" s="80">
        <f>VLOOKUP(N1948,Registration!O:P,2,FALSE)</f>
        <v>19</v>
      </c>
    </row>
    <row r="1949" spans="1:29" s="80" customFormat="1" ht="23.1" customHeight="1">
      <c r="A1949" s="80" t="s">
        <v>127</v>
      </c>
      <c r="B1949" s="80" t="s">
        <v>26</v>
      </c>
      <c r="C1949" s="80" t="s">
        <v>27</v>
      </c>
      <c r="D1949" s="82" t="s">
        <v>28</v>
      </c>
      <c r="E1949" s="80" t="s">
        <v>147</v>
      </c>
      <c r="F1949" s="80" t="s">
        <v>129</v>
      </c>
      <c r="G1949" s="80" t="s">
        <v>3878</v>
      </c>
      <c r="H1949" s="80" t="s">
        <v>8157</v>
      </c>
      <c r="I1949" s="82" t="s">
        <v>8158</v>
      </c>
      <c r="J1949" s="80">
        <v>16</v>
      </c>
      <c r="K1949" s="80">
        <v>3</v>
      </c>
      <c r="L1949" s="80">
        <v>2019</v>
      </c>
      <c r="M1949" s="76">
        <f t="shared" si="30"/>
        <v>43540</v>
      </c>
      <c r="N1949" s="80" t="s">
        <v>3948</v>
      </c>
      <c r="O1949" s="80">
        <v>18</v>
      </c>
      <c r="P1949" s="82" t="s">
        <v>4506</v>
      </c>
      <c r="Q1949" s="82" t="s">
        <v>4456</v>
      </c>
      <c r="R1949" s="82" t="s">
        <v>4507</v>
      </c>
      <c r="S1949" s="82" t="s">
        <v>4508</v>
      </c>
      <c r="T1949" s="82" t="s">
        <v>4456</v>
      </c>
      <c r="U1949" s="82" t="s">
        <v>4457</v>
      </c>
      <c r="V1949" s="82" t="s">
        <v>4457</v>
      </c>
      <c r="W1949" s="82" t="s">
        <v>173</v>
      </c>
      <c r="X1949" s="82" t="s">
        <v>4514</v>
      </c>
      <c r="Y1949" s="82" t="s">
        <v>4457</v>
      </c>
      <c r="Z1949" s="80" t="str">
        <f>IF(OR(R:R="",S:S=""),"Missing",IF(OR(S:S="Both EC and Condoms",S:S="Condom",S:S="EC"),"Yes",IF(AND(R:R&lt;&gt;"0: No Method",R:R&lt;&gt;"6: EC",R:R&lt;&gt;"5: Condoms"),"Yes","No")))</f>
        <v>No</v>
      </c>
      <c r="AA19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49" s="80" t="str">
        <f>IF(W:W="Pregnant","Pregnant",IF(AND(Z:Z="No",AA:AA="Yes"),"Adopter",IF(Z:Z="Yes","Continuing User",IF(AND(Z:Z="No",AA:AA="No"),"Non-user","Missing"))))</f>
        <v>Adopter</v>
      </c>
      <c r="AC1949" s="80">
        <f>VLOOKUP(N1949,Registration!O:P,2,FALSE)</f>
        <v>18</v>
      </c>
    </row>
    <row r="1950" spans="1:29" s="80" customFormat="1" ht="23.1" customHeight="1">
      <c r="A1950" s="80" t="s">
        <v>127</v>
      </c>
      <c r="B1950" s="80" t="s">
        <v>26</v>
      </c>
      <c r="C1950" s="80" t="s">
        <v>27</v>
      </c>
      <c r="D1950" s="82" t="s">
        <v>28</v>
      </c>
      <c r="E1950" s="80" t="s">
        <v>147</v>
      </c>
      <c r="F1950" s="80" t="s">
        <v>129</v>
      </c>
      <c r="G1950" s="80" t="s">
        <v>3878</v>
      </c>
      <c r="H1950" s="80" t="s">
        <v>8157</v>
      </c>
      <c r="I1950" s="82" t="s">
        <v>8158</v>
      </c>
      <c r="J1950" s="80">
        <v>16</v>
      </c>
      <c r="K1950" s="80">
        <v>3</v>
      </c>
      <c r="L1950" s="80">
        <v>2019</v>
      </c>
      <c r="M1950" s="76">
        <f t="shared" si="30"/>
        <v>43540</v>
      </c>
      <c r="N1950" s="80" t="s">
        <v>3950</v>
      </c>
      <c r="O1950" s="80">
        <v>17</v>
      </c>
      <c r="P1950" s="82" t="s">
        <v>4506</v>
      </c>
      <c r="Q1950" s="82" t="s">
        <v>4456</v>
      </c>
      <c r="R1950" s="82" t="s">
        <v>4507</v>
      </c>
      <c r="S1950" s="82" t="s">
        <v>4508</v>
      </c>
      <c r="T1950" s="82" t="s">
        <v>4456</v>
      </c>
      <c r="U1950" s="82" t="s">
        <v>4457</v>
      </c>
      <c r="V1950" s="82" t="s">
        <v>4457</v>
      </c>
      <c r="W1950" s="82" t="s">
        <v>173</v>
      </c>
      <c r="X1950" s="82" t="s">
        <v>4521</v>
      </c>
      <c r="Y1950" s="82" t="s">
        <v>4457</v>
      </c>
      <c r="Z1950" s="80" t="str">
        <f>IF(OR(R:R="",S:S=""),"Missing",IF(OR(S:S="Both EC and Condoms",S:S="Condom",S:S="EC"),"Yes",IF(AND(R:R&lt;&gt;"0: No Method",R:R&lt;&gt;"6: EC",R:R&lt;&gt;"5: Condoms"),"Yes","No")))</f>
        <v>No</v>
      </c>
      <c r="AA19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50" s="80" t="str">
        <f>IF(W:W="Pregnant","Pregnant",IF(AND(Z:Z="No",AA:AA="Yes"),"Adopter",IF(Z:Z="Yes","Continuing User",IF(AND(Z:Z="No",AA:AA="No"),"Non-user","Missing"))))</f>
        <v>Adopter</v>
      </c>
      <c r="AC1950" s="80">
        <f>VLOOKUP(N1950,Registration!O:P,2,FALSE)</f>
        <v>17</v>
      </c>
    </row>
    <row r="1951" spans="1:29" s="80" customFormat="1" ht="23.1" customHeight="1">
      <c r="A1951" s="80" t="s">
        <v>127</v>
      </c>
      <c r="B1951" s="80" t="s">
        <v>26</v>
      </c>
      <c r="C1951" s="80" t="s">
        <v>27</v>
      </c>
      <c r="D1951" s="82" t="s">
        <v>28</v>
      </c>
      <c r="E1951" s="80" t="s">
        <v>147</v>
      </c>
      <c r="F1951" s="80" t="s">
        <v>129</v>
      </c>
      <c r="G1951" s="80" t="s">
        <v>3878</v>
      </c>
      <c r="H1951" s="80" t="s">
        <v>8157</v>
      </c>
      <c r="I1951" s="82" t="s">
        <v>8158</v>
      </c>
      <c r="J1951" s="80">
        <v>16</v>
      </c>
      <c r="K1951" s="80">
        <v>3</v>
      </c>
      <c r="L1951" s="80">
        <v>2019</v>
      </c>
      <c r="M1951" s="76">
        <f t="shared" si="30"/>
        <v>43540</v>
      </c>
      <c r="N1951" s="80" t="s">
        <v>3952</v>
      </c>
      <c r="O1951" s="80">
        <v>17</v>
      </c>
      <c r="P1951" s="82" t="s">
        <v>4506</v>
      </c>
      <c r="Q1951" s="82" t="s">
        <v>4456</v>
      </c>
      <c r="R1951" s="82" t="s">
        <v>4507</v>
      </c>
      <c r="S1951" s="82" t="s">
        <v>4508</v>
      </c>
      <c r="T1951" s="82" t="s">
        <v>4456</v>
      </c>
      <c r="U1951" s="82" t="s">
        <v>4457</v>
      </c>
      <c r="V1951" s="82" t="s">
        <v>4457</v>
      </c>
      <c r="W1951" s="82" t="s">
        <v>173</v>
      </c>
      <c r="X1951" s="82" t="s">
        <v>4521</v>
      </c>
      <c r="Y1951" s="82" t="s">
        <v>4457</v>
      </c>
      <c r="Z1951" s="80" t="str">
        <f>IF(OR(R:R="",S:S=""),"Missing",IF(OR(S:S="Both EC and Condoms",S:S="Condom",S:S="EC"),"Yes",IF(AND(R:R&lt;&gt;"0: No Method",R:R&lt;&gt;"6: EC",R:R&lt;&gt;"5: Condoms"),"Yes","No")))</f>
        <v>No</v>
      </c>
      <c r="AA19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51" s="80" t="str">
        <f>IF(W:W="Pregnant","Pregnant",IF(AND(Z:Z="No",AA:AA="Yes"),"Adopter",IF(Z:Z="Yes","Continuing User",IF(AND(Z:Z="No",AA:AA="No"),"Non-user","Missing"))))</f>
        <v>Adopter</v>
      </c>
      <c r="AC1951" s="80">
        <f>VLOOKUP(N1951,Registration!O:P,2,FALSE)</f>
        <v>17</v>
      </c>
    </row>
    <row r="1952" spans="1:29" s="80" customFormat="1" ht="23.1" customHeight="1">
      <c r="A1952" s="80" t="s">
        <v>127</v>
      </c>
      <c r="B1952" s="80" t="s">
        <v>26</v>
      </c>
      <c r="C1952" s="80" t="s">
        <v>27</v>
      </c>
      <c r="D1952" s="82" t="s">
        <v>28</v>
      </c>
      <c r="E1952" s="80" t="s">
        <v>147</v>
      </c>
      <c r="F1952" s="80" t="s">
        <v>129</v>
      </c>
      <c r="G1952" s="80" t="s">
        <v>3878</v>
      </c>
      <c r="H1952" s="80" t="s">
        <v>8157</v>
      </c>
      <c r="I1952" s="82" t="s">
        <v>8158</v>
      </c>
      <c r="J1952" s="80">
        <v>16</v>
      </c>
      <c r="K1952" s="80">
        <v>3</v>
      </c>
      <c r="L1952" s="80">
        <v>2019</v>
      </c>
      <c r="M1952" s="76">
        <f t="shared" si="30"/>
        <v>43540</v>
      </c>
      <c r="N1952" s="80" t="s">
        <v>3954</v>
      </c>
      <c r="O1952" s="80">
        <v>18</v>
      </c>
      <c r="P1952" s="82" t="s">
        <v>4506</v>
      </c>
      <c r="Q1952" s="82" t="s">
        <v>4456</v>
      </c>
      <c r="R1952" s="82" t="s">
        <v>4507</v>
      </c>
      <c r="S1952" s="82" t="s">
        <v>4508</v>
      </c>
      <c r="T1952" s="82" t="s">
        <v>4456</v>
      </c>
      <c r="U1952" s="82" t="s">
        <v>4457</v>
      </c>
      <c r="V1952" s="82" t="s">
        <v>4457</v>
      </c>
      <c r="W1952" s="82" t="s">
        <v>173</v>
      </c>
      <c r="X1952" s="82" t="s">
        <v>4521</v>
      </c>
      <c r="Y1952" s="82" t="s">
        <v>4456</v>
      </c>
      <c r="Z1952" s="80" t="str">
        <f>IF(OR(R:R="",S:S=""),"Missing",IF(OR(S:S="Both EC and Condoms",S:S="Condom",S:S="EC"),"Yes",IF(AND(R:R&lt;&gt;"0: No Method",R:R&lt;&gt;"6: EC",R:R&lt;&gt;"5: Condoms"),"Yes","No")))</f>
        <v>No</v>
      </c>
      <c r="AA19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52" s="80" t="str">
        <f>IF(W:W="Pregnant","Pregnant",IF(AND(Z:Z="No",AA:AA="Yes"),"Adopter",IF(Z:Z="Yes","Continuing User",IF(AND(Z:Z="No",AA:AA="No"),"Non-user","Missing"))))</f>
        <v>Adopter</v>
      </c>
      <c r="AC1952" s="80">
        <f>VLOOKUP(N1952,Registration!O:P,2,FALSE)</f>
        <v>18</v>
      </c>
    </row>
    <row r="1953" spans="1:29" s="80" customFormat="1" ht="23.1" customHeight="1">
      <c r="A1953" s="80" t="s">
        <v>127</v>
      </c>
      <c r="B1953" s="80" t="s">
        <v>26</v>
      </c>
      <c r="C1953" s="80" t="s">
        <v>27</v>
      </c>
      <c r="D1953" s="82" t="s">
        <v>28</v>
      </c>
      <c r="E1953" s="80" t="s">
        <v>147</v>
      </c>
      <c r="F1953" s="80" t="s">
        <v>129</v>
      </c>
      <c r="G1953" s="80" t="s">
        <v>3878</v>
      </c>
      <c r="H1953" s="80" t="s">
        <v>8157</v>
      </c>
      <c r="I1953" s="82" t="s">
        <v>8158</v>
      </c>
      <c r="J1953" s="80">
        <v>16</v>
      </c>
      <c r="K1953" s="80">
        <v>3</v>
      </c>
      <c r="L1953" s="80">
        <v>2019</v>
      </c>
      <c r="M1953" s="76">
        <f t="shared" si="30"/>
        <v>43540</v>
      </c>
      <c r="N1953" s="80" t="s">
        <v>3956</v>
      </c>
      <c r="O1953" s="80">
        <v>17</v>
      </c>
      <c r="P1953" s="82" t="s">
        <v>4506</v>
      </c>
      <c r="Q1953" s="82" t="s">
        <v>4456</v>
      </c>
      <c r="R1953" s="82" t="s">
        <v>4507</v>
      </c>
      <c r="S1953" s="82" t="s">
        <v>4508</v>
      </c>
      <c r="T1953" s="82" t="s">
        <v>4456</v>
      </c>
      <c r="U1953" s="82" t="s">
        <v>4457</v>
      </c>
      <c r="V1953" s="82" t="s">
        <v>4457</v>
      </c>
      <c r="W1953" s="82" t="s">
        <v>173</v>
      </c>
      <c r="X1953" s="82" t="s">
        <v>4521</v>
      </c>
      <c r="Y1953" s="82" t="s">
        <v>4456</v>
      </c>
      <c r="Z1953" s="80" t="str">
        <f>IF(OR(R:R="",S:S=""),"Missing",IF(OR(S:S="Both EC and Condoms",S:S="Condom",S:S="EC"),"Yes",IF(AND(R:R&lt;&gt;"0: No Method",R:R&lt;&gt;"6: EC",R:R&lt;&gt;"5: Condoms"),"Yes","No")))</f>
        <v>No</v>
      </c>
      <c r="AA19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53" s="80" t="str">
        <f>IF(W:W="Pregnant","Pregnant",IF(AND(Z:Z="No",AA:AA="Yes"),"Adopter",IF(Z:Z="Yes","Continuing User",IF(AND(Z:Z="No",AA:AA="No"),"Non-user","Missing"))))</f>
        <v>Adopter</v>
      </c>
      <c r="AC1953" s="80">
        <f>VLOOKUP(N1953,Registration!O:P,2,FALSE)</f>
        <v>17</v>
      </c>
    </row>
    <row r="1954" spans="1:29" s="80" customFormat="1" ht="23.1" customHeight="1">
      <c r="A1954" s="80" t="s">
        <v>127</v>
      </c>
      <c r="B1954" s="80" t="s">
        <v>26</v>
      </c>
      <c r="C1954" s="80" t="s">
        <v>27</v>
      </c>
      <c r="D1954" s="82" t="s">
        <v>28</v>
      </c>
      <c r="E1954" s="80" t="s">
        <v>147</v>
      </c>
      <c r="F1954" s="80" t="s">
        <v>129</v>
      </c>
      <c r="G1954" s="80" t="s">
        <v>3878</v>
      </c>
      <c r="H1954" s="80" t="s">
        <v>8157</v>
      </c>
      <c r="I1954" s="82" t="s">
        <v>8158</v>
      </c>
      <c r="J1954" s="80">
        <v>16</v>
      </c>
      <c r="K1954" s="80">
        <v>3</v>
      </c>
      <c r="L1954" s="80">
        <v>2019</v>
      </c>
      <c r="M1954" s="76">
        <f t="shared" si="30"/>
        <v>43540</v>
      </c>
      <c r="N1954" s="80" t="s">
        <v>3958</v>
      </c>
      <c r="O1954" s="80">
        <v>16</v>
      </c>
      <c r="P1954" s="82" t="s">
        <v>4506</v>
      </c>
      <c r="Q1954" s="82" t="s">
        <v>4456</v>
      </c>
      <c r="R1954" s="82" t="s">
        <v>4507</v>
      </c>
      <c r="S1954" s="82" t="s">
        <v>4508</v>
      </c>
      <c r="T1954" s="82" t="s">
        <v>4456</v>
      </c>
      <c r="U1954" s="82" t="s">
        <v>4457</v>
      </c>
      <c r="V1954" s="82" t="s">
        <v>4457</v>
      </c>
      <c r="W1954" s="82" t="s">
        <v>173</v>
      </c>
      <c r="X1954" s="82" t="s">
        <v>4516</v>
      </c>
      <c r="Y1954" s="82" t="s">
        <v>4456</v>
      </c>
      <c r="Z1954" s="80" t="str">
        <f>IF(OR(R:R="",S:S=""),"Missing",IF(OR(S:S="Both EC and Condoms",S:S="Condom",S:S="EC"),"Yes",IF(AND(R:R&lt;&gt;"0: No Method",R:R&lt;&gt;"6: EC",R:R&lt;&gt;"5: Condoms"),"Yes","No")))</f>
        <v>No</v>
      </c>
      <c r="AA19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54" s="80" t="str">
        <f>IF(W:W="Pregnant","Pregnant",IF(AND(Z:Z="No",AA:AA="Yes"),"Adopter",IF(Z:Z="Yes","Continuing User",IF(AND(Z:Z="No",AA:AA="No"),"Non-user","Missing"))))</f>
        <v>Adopter</v>
      </c>
      <c r="AC1954" s="80">
        <f>VLOOKUP(N1954,Registration!O:P,2,FALSE)</f>
        <v>16</v>
      </c>
    </row>
    <row r="1955" spans="1:29" s="80" customFormat="1" ht="23.1" customHeight="1">
      <c r="A1955" s="80" t="s">
        <v>127</v>
      </c>
      <c r="B1955" s="80" t="s">
        <v>26</v>
      </c>
      <c r="C1955" s="80" t="s">
        <v>27</v>
      </c>
      <c r="D1955" s="82" t="s">
        <v>28</v>
      </c>
      <c r="E1955" s="80" t="s">
        <v>147</v>
      </c>
      <c r="F1955" s="80" t="s">
        <v>129</v>
      </c>
      <c r="G1955" s="80" t="s">
        <v>3878</v>
      </c>
      <c r="H1955" s="80" t="s">
        <v>8157</v>
      </c>
      <c r="I1955" s="82" t="s">
        <v>8158</v>
      </c>
      <c r="J1955" s="80">
        <v>16</v>
      </c>
      <c r="K1955" s="80">
        <v>3</v>
      </c>
      <c r="L1955" s="80">
        <v>2019</v>
      </c>
      <c r="M1955" s="76">
        <f t="shared" si="30"/>
        <v>43540</v>
      </c>
      <c r="N1955" s="80" t="s">
        <v>3960</v>
      </c>
      <c r="O1955" s="80">
        <v>17</v>
      </c>
      <c r="P1955" s="82" t="s">
        <v>4506</v>
      </c>
      <c r="Q1955" s="82" t="s">
        <v>4456</v>
      </c>
      <c r="R1955" s="82" t="s">
        <v>4507</v>
      </c>
      <c r="S1955" s="82" t="s">
        <v>4508</v>
      </c>
      <c r="T1955" s="82" t="s">
        <v>4456</v>
      </c>
      <c r="U1955" s="82" t="s">
        <v>4457</v>
      </c>
      <c r="V1955" s="82" t="s">
        <v>4457</v>
      </c>
      <c r="W1955" s="82" t="s">
        <v>173</v>
      </c>
      <c r="X1955" s="82" t="s">
        <v>4521</v>
      </c>
      <c r="Y1955" s="82" t="s">
        <v>4456</v>
      </c>
      <c r="Z1955" s="80" t="str">
        <f>IF(OR(R:R="",S:S=""),"Missing",IF(OR(S:S="Both EC and Condoms",S:S="Condom",S:S="EC"),"Yes",IF(AND(R:R&lt;&gt;"0: No Method",R:R&lt;&gt;"6: EC",R:R&lt;&gt;"5: Condoms"),"Yes","No")))</f>
        <v>No</v>
      </c>
      <c r="AA19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55" s="80" t="str">
        <f>IF(W:W="Pregnant","Pregnant",IF(AND(Z:Z="No",AA:AA="Yes"),"Adopter",IF(Z:Z="Yes","Continuing User",IF(AND(Z:Z="No",AA:AA="No"),"Non-user","Missing"))))</f>
        <v>Adopter</v>
      </c>
      <c r="AC1955" s="80">
        <f>VLOOKUP(N1955,Registration!O:P,2,FALSE)</f>
        <v>17</v>
      </c>
    </row>
    <row r="1956" spans="1:29" s="80" customFormat="1" ht="23.1" customHeight="1">
      <c r="A1956" s="80" t="s">
        <v>127</v>
      </c>
      <c r="B1956" s="80" t="s">
        <v>26</v>
      </c>
      <c r="C1956" s="80" t="s">
        <v>27</v>
      </c>
      <c r="D1956" s="82" t="s">
        <v>28</v>
      </c>
      <c r="E1956" s="80" t="s">
        <v>147</v>
      </c>
      <c r="F1956" s="80" t="s">
        <v>129</v>
      </c>
      <c r="G1956" s="80" t="s">
        <v>3878</v>
      </c>
      <c r="H1956" s="80" t="s">
        <v>8157</v>
      </c>
      <c r="I1956" s="82" t="s">
        <v>8158</v>
      </c>
      <c r="J1956" s="80">
        <v>16</v>
      </c>
      <c r="K1956" s="80">
        <v>3</v>
      </c>
      <c r="L1956" s="80">
        <v>2019</v>
      </c>
      <c r="M1956" s="76">
        <f t="shared" si="30"/>
        <v>43540</v>
      </c>
      <c r="N1956" s="80" t="s">
        <v>3961</v>
      </c>
      <c r="O1956" s="80">
        <v>17</v>
      </c>
      <c r="P1956" s="82" t="s">
        <v>4506</v>
      </c>
      <c r="Q1956" s="82" t="s">
        <v>4456</v>
      </c>
      <c r="R1956" s="82" t="s">
        <v>4507</v>
      </c>
      <c r="S1956" s="82" t="s">
        <v>4508</v>
      </c>
      <c r="T1956" s="82" t="s">
        <v>4456</v>
      </c>
      <c r="U1956" s="82" t="s">
        <v>4457</v>
      </c>
      <c r="V1956" s="82" t="s">
        <v>4457</v>
      </c>
      <c r="W1956" s="82" t="s">
        <v>173</v>
      </c>
      <c r="X1956" s="82" t="s">
        <v>4516</v>
      </c>
      <c r="Y1956" s="82" t="s">
        <v>4456</v>
      </c>
      <c r="Z1956" s="80" t="str">
        <f>IF(OR(R:R="",S:S=""),"Missing",IF(OR(S:S="Both EC and Condoms",S:S="Condom",S:S="EC"),"Yes",IF(AND(R:R&lt;&gt;"0: No Method",R:R&lt;&gt;"6: EC",R:R&lt;&gt;"5: Condoms"),"Yes","No")))</f>
        <v>No</v>
      </c>
      <c r="AA19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56" s="80" t="str">
        <f>IF(W:W="Pregnant","Pregnant",IF(AND(Z:Z="No",AA:AA="Yes"),"Adopter",IF(Z:Z="Yes","Continuing User",IF(AND(Z:Z="No",AA:AA="No"),"Non-user","Missing"))))</f>
        <v>Adopter</v>
      </c>
      <c r="AC1956" s="80">
        <f>VLOOKUP(N1956,Registration!O:P,2,FALSE)</f>
        <v>17</v>
      </c>
    </row>
    <row r="1957" spans="1:29" s="80" customFormat="1" ht="23.1" customHeight="1">
      <c r="A1957" s="88" t="s">
        <v>127</v>
      </c>
      <c r="B1957" s="88" t="s">
        <v>26</v>
      </c>
      <c r="C1957" s="88" t="s">
        <v>27</v>
      </c>
      <c r="D1957" s="88" t="s">
        <v>28</v>
      </c>
      <c r="E1957" s="89" t="s">
        <v>147</v>
      </c>
      <c r="F1957" s="89" t="s">
        <v>129</v>
      </c>
      <c r="G1957" s="89" t="s">
        <v>3878</v>
      </c>
      <c r="H1957" s="89" t="s">
        <v>8157</v>
      </c>
      <c r="I1957" s="89" t="s">
        <v>8158</v>
      </c>
      <c r="J1957" s="89">
        <v>16</v>
      </c>
      <c r="K1957" s="89">
        <v>3</v>
      </c>
      <c r="L1957" s="89">
        <v>2019</v>
      </c>
      <c r="M1957" s="76">
        <f t="shared" si="30"/>
        <v>43540</v>
      </c>
      <c r="N1957" s="89" t="s">
        <v>3963</v>
      </c>
      <c r="O1957" s="89">
        <v>17</v>
      </c>
      <c r="P1957" s="88" t="s">
        <v>4506</v>
      </c>
      <c r="Q1957" s="88" t="s">
        <v>4456</v>
      </c>
      <c r="R1957" s="88" t="s">
        <v>4507</v>
      </c>
      <c r="S1957" s="88" t="s">
        <v>4508</v>
      </c>
      <c r="T1957" s="88" t="s">
        <v>4456</v>
      </c>
      <c r="U1957" s="88" t="s">
        <v>4457</v>
      </c>
      <c r="V1957" s="88" t="s">
        <v>4457</v>
      </c>
      <c r="W1957" s="88" t="s">
        <v>173</v>
      </c>
      <c r="X1957" s="89" t="s">
        <v>4516</v>
      </c>
      <c r="Y1957" s="89" t="s">
        <v>4456</v>
      </c>
      <c r="Z1957" s="80" t="str">
        <f>IF(OR(R:R="",S:S=""),"Missing",IF(OR(S:S="Both EC and Condoms",S:S="Condom",S:S="EC"),"Yes",IF(AND(R:R&lt;&gt;"0: No Method",R:R&lt;&gt;"6: EC",R:R&lt;&gt;"5: Condoms"),"Yes","No")))</f>
        <v>No</v>
      </c>
      <c r="AA19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57" s="80" t="str">
        <f>IF(W:W="Pregnant","Pregnant",IF(AND(Z:Z="No",AA:AA="Yes"),"Adopter",IF(Z:Z="Yes","Continuing User",IF(AND(Z:Z="No",AA:AA="No"),"Non-user","Missing"))))</f>
        <v>Adopter</v>
      </c>
      <c r="AC1957" s="80">
        <f>VLOOKUP(N1957,Registration!O:P,2,FALSE)</f>
        <v>17</v>
      </c>
    </row>
    <row r="1958" spans="1:29" s="80" customFormat="1" ht="23.1" customHeight="1">
      <c r="A1958" s="88" t="s">
        <v>127</v>
      </c>
      <c r="B1958" s="88" t="s">
        <v>26</v>
      </c>
      <c r="C1958" s="88" t="s">
        <v>27</v>
      </c>
      <c r="D1958" s="88" t="s">
        <v>28</v>
      </c>
      <c r="E1958" s="89" t="s">
        <v>147</v>
      </c>
      <c r="F1958" s="89" t="s">
        <v>129</v>
      </c>
      <c r="G1958" s="89" t="s">
        <v>3878</v>
      </c>
      <c r="H1958" s="89" t="s">
        <v>8157</v>
      </c>
      <c r="I1958" s="89" t="s">
        <v>8158</v>
      </c>
      <c r="J1958" s="89">
        <v>16</v>
      </c>
      <c r="K1958" s="89">
        <v>3</v>
      </c>
      <c r="L1958" s="89">
        <v>2019</v>
      </c>
      <c r="M1958" s="76">
        <f t="shared" si="30"/>
        <v>43540</v>
      </c>
      <c r="N1958" s="89" t="s">
        <v>3965</v>
      </c>
      <c r="O1958" s="89">
        <v>18</v>
      </c>
      <c r="P1958" s="88" t="s">
        <v>4506</v>
      </c>
      <c r="Q1958" s="88" t="s">
        <v>4456</v>
      </c>
      <c r="R1958" s="88" t="s">
        <v>4507</v>
      </c>
      <c r="S1958" s="88" t="s">
        <v>4508</v>
      </c>
      <c r="T1958" s="88" t="s">
        <v>4456</v>
      </c>
      <c r="U1958" s="88" t="s">
        <v>4457</v>
      </c>
      <c r="V1958" s="88" t="s">
        <v>4457</v>
      </c>
      <c r="W1958" s="88" t="s">
        <v>173</v>
      </c>
      <c r="X1958" s="89" t="s">
        <v>4516</v>
      </c>
      <c r="Y1958" s="89" t="s">
        <v>4456</v>
      </c>
      <c r="Z1958" s="80" t="str">
        <f>IF(OR(R:R="",S:S=""),"Missing",IF(OR(S:S="Both EC and Condoms",S:S="Condom",S:S="EC"),"Yes",IF(AND(R:R&lt;&gt;"0: No Method",R:R&lt;&gt;"6: EC",R:R&lt;&gt;"5: Condoms"),"Yes","No")))</f>
        <v>No</v>
      </c>
      <c r="AA19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58" s="80" t="str">
        <f>IF(W:W="Pregnant","Pregnant",IF(AND(Z:Z="No",AA:AA="Yes"),"Adopter",IF(Z:Z="Yes","Continuing User",IF(AND(Z:Z="No",AA:AA="No"),"Non-user","Missing"))))</f>
        <v>Adopter</v>
      </c>
      <c r="AC1958" s="80">
        <f>VLOOKUP(N1958,Registration!O:P,2,FALSE)</f>
        <v>18</v>
      </c>
    </row>
    <row r="1959" spans="1:29" s="80" customFormat="1" ht="23.1" customHeight="1">
      <c r="A1959" s="89" t="s">
        <v>127</v>
      </c>
      <c r="B1959" s="88" t="s">
        <v>26</v>
      </c>
      <c r="C1959" s="88" t="s">
        <v>27</v>
      </c>
      <c r="D1959" s="88" t="s">
        <v>28</v>
      </c>
      <c r="E1959" s="89" t="s">
        <v>147</v>
      </c>
      <c r="F1959" s="89" t="s">
        <v>129</v>
      </c>
      <c r="G1959" s="89" t="s">
        <v>3878</v>
      </c>
      <c r="H1959" s="89" t="s">
        <v>8157</v>
      </c>
      <c r="I1959" s="89" t="s">
        <v>8158</v>
      </c>
      <c r="J1959" s="89">
        <v>16</v>
      </c>
      <c r="K1959" s="89">
        <v>3</v>
      </c>
      <c r="L1959" s="89">
        <v>2019</v>
      </c>
      <c r="M1959" s="76">
        <f t="shared" si="30"/>
        <v>43540</v>
      </c>
      <c r="N1959" s="89" t="s">
        <v>3967</v>
      </c>
      <c r="O1959" s="89">
        <v>19</v>
      </c>
      <c r="P1959" s="88" t="s">
        <v>4506</v>
      </c>
      <c r="Q1959" s="88" t="s">
        <v>4456</v>
      </c>
      <c r="R1959" s="88" t="s">
        <v>4507</v>
      </c>
      <c r="S1959" s="88" t="s">
        <v>4508</v>
      </c>
      <c r="T1959" s="88" t="s">
        <v>4456</v>
      </c>
      <c r="U1959" s="88" t="s">
        <v>4457</v>
      </c>
      <c r="V1959" s="88" t="s">
        <v>4457</v>
      </c>
      <c r="W1959" s="88" t="s">
        <v>173</v>
      </c>
      <c r="X1959" s="89" t="s">
        <v>4514</v>
      </c>
      <c r="Y1959" s="89" t="s">
        <v>4457</v>
      </c>
      <c r="Z1959" s="80" t="str">
        <f>IF(OR(R:R="",S:S=""),"Missing",IF(OR(S:S="Both EC and Condoms",S:S="Condom",S:S="EC"),"Yes",IF(AND(R:R&lt;&gt;"0: No Method",R:R&lt;&gt;"6: EC",R:R&lt;&gt;"5: Condoms"),"Yes","No")))</f>
        <v>No</v>
      </c>
      <c r="AA19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59" s="80" t="str">
        <f>IF(W:W="Pregnant","Pregnant",IF(AND(Z:Z="No",AA:AA="Yes"),"Adopter",IF(Z:Z="Yes","Continuing User",IF(AND(Z:Z="No",AA:AA="No"),"Non-user","Missing"))))</f>
        <v>Adopter</v>
      </c>
      <c r="AC1959" s="80">
        <f>VLOOKUP(N1959,Registration!O:P,2,FALSE)</f>
        <v>19</v>
      </c>
    </row>
    <row r="1960" spans="1:29" s="80" customFormat="1" ht="23.1" customHeight="1">
      <c r="A1960" s="89" t="s">
        <v>127</v>
      </c>
      <c r="B1960" s="88" t="s">
        <v>26</v>
      </c>
      <c r="C1960" s="88" t="s">
        <v>27</v>
      </c>
      <c r="D1960" s="88" t="s">
        <v>28</v>
      </c>
      <c r="E1960" s="89" t="s">
        <v>147</v>
      </c>
      <c r="F1960" s="89" t="s">
        <v>129</v>
      </c>
      <c r="G1960" s="89" t="s">
        <v>3878</v>
      </c>
      <c r="H1960" s="89" t="s">
        <v>8157</v>
      </c>
      <c r="I1960" s="89" t="s">
        <v>8158</v>
      </c>
      <c r="J1960" s="89">
        <v>16</v>
      </c>
      <c r="K1960" s="89">
        <v>3</v>
      </c>
      <c r="L1960" s="89">
        <v>2019</v>
      </c>
      <c r="M1960" s="76">
        <f t="shared" si="30"/>
        <v>43540</v>
      </c>
      <c r="N1960" s="89" t="s">
        <v>3969</v>
      </c>
      <c r="O1960" s="89">
        <v>18</v>
      </c>
      <c r="P1960" s="88" t="s">
        <v>4506</v>
      </c>
      <c r="Q1960" s="88" t="s">
        <v>4456</v>
      </c>
      <c r="R1960" s="88" t="s">
        <v>4507</v>
      </c>
      <c r="S1960" s="88" t="s">
        <v>4508</v>
      </c>
      <c r="T1960" s="88" t="s">
        <v>4456</v>
      </c>
      <c r="U1960" s="88" t="s">
        <v>4457</v>
      </c>
      <c r="V1960" s="88" t="s">
        <v>4457</v>
      </c>
      <c r="W1960" s="88" t="s">
        <v>173</v>
      </c>
      <c r="X1960" s="80" t="s">
        <v>4518</v>
      </c>
      <c r="Y1960" s="89" t="s">
        <v>4456</v>
      </c>
      <c r="Z1960" s="80" t="str">
        <f>IF(OR(R:R="",S:S=""),"Missing",IF(OR(S:S="Both EC and Condoms",S:S="Condom",S:S="EC"),"Yes",IF(AND(R:R&lt;&gt;"0: No Method",R:R&lt;&gt;"6: EC",R:R&lt;&gt;"5: Condoms"),"Yes","No")))</f>
        <v>No</v>
      </c>
      <c r="AA19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60" s="80" t="str">
        <f>IF(W:W="Pregnant","Pregnant",IF(AND(Z:Z="No",AA:AA="Yes"),"Adopter",IF(Z:Z="Yes","Continuing User",IF(AND(Z:Z="No",AA:AA="No"),"Non-user","Missing"))))</f>
        <v>Adopter</v>
      </c>
      <c r="AC1960" s="80">
        <f>VLOOKUP(N1960,Registration!O:P,2,FALSE)</f>
        <v>18</v>
      </c>
    </row>
    <row r="1961" spans="1:29" s="80" customFormat="1" ht="23.1" customHeight="1">
      <c r="A1961" s="89" t="s">
        <v>127</v>
      </c>
      <c r="B1961" s="88" t="s">
        <v>26</v>
      </c>
      <c r="C1961" s="88" t="s">
        <v>27</v>
      </c>
      <c r="D1961" s="88" t="s">
        <v>28</v>
      </c>
      <c r="E1961" s="89" t="s">
        <v>147</v>
      </c>
      <c r="F1961" s="89" t="s">
        <v>129</v>
      </c>
      <c r="G1961" s="89" t="s">
        <v>3878</v>
      </c>
      <c r="H1961" s="90" t="s">
        <v>8157</v>
      </c>
      <c r="I1961" s="89" t="s">
        <v>8158</v>
      </c>
      <c r="J1961" s="89">
        <v>16</v>
      </c>
      <c r="K1961" s="89">
        <v>3</v>
      </c>
      <c r="L1961" s="89">
        <v>2019</v>
      </c>
      <c r="M1961" s="76">
        <f t="shared" si="30"/>
        <v>43540</v>
      </c>
      <c r="N1961" s="89" t="s">
        <v>3971</v>
      </c>
      <c r="O1961" s="89">
        <v>19</v>
      </c>
      <c r="P1961" s="88" t="s">
        <v>4506</v>
      </c>
      <c r="Q1961" s="88" t="s">
        <v>4456</v>
      </c>
      <c r="R1961" s="88" t="s">
        <v>4507</v>
      </c>
      <c r="S1961" s="88" t="s">
        <v>4508</v>
      </c>
      <c r="T1961" s="88" t="s">
        <v>4456</v>
      </c>
      <c r="U1961" s="88" t="s">
        <v>4457</v>
      </c>
      <c r="V1961" s="88" t="s">
        <v>4457</v>
      </c>
      <c r="W1961" s="88" t="s">
        <v>173</v>
      </c>
      <c r="X1961" s="89" t="s">
        <v>4516</v>
      </c>
      <c r="Y1961" s="89" t="s">
        <v>4456</v>
      </c>
      <c r="Z1961" s="80" t="str">
        <f>IF(OR(R:R="",S:S=""),"Missing",IF(OR(S:S="Both EC and Condoms",S:S="Condom",S:S="EC"),"Yes",IF(AND(R:R&lt;&gt;"0: No Method",R:R&lt;&gt;"6: EC",R:R&lt;&gt;"5: Condoms"),"Yes","No")))</f>
        <v>No</v>
      </c>
      <c r="AA19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61" s="80" t="str">
        <f>IF(W:W="Pregnant","Pregnant",IF(AND(Z:Z="No",AA:AA="Yes"),"Adopter",IF(Z:Z="Yes","Continuing User",IF(AND(Z:Z="No",AA:AA="No"),"Non-user","Missing"))))</f>
        <v>Adopter</v>
      </c>
      <c r="AC1961" s="80">
        <f>VLOOKUP(N1961,Registration!O:P,2,FALSE)</f>
        <v>19</v>
      </c>
    </row>
    <row r="1962" spans="1:29" s="80" customFormat="1" ht="23.1" customHeight="1">
      <c r="A1962" s="89" t="s">
        <v>127</v>
      </c>
      <c r="B1962" s="88" t="s">
        <v>26</v>
      </c>
      <c r="C1962" s="88" t="s">
        <v>27</v>
      </c>
      <c r="D1962" s="88" t="s">
        <v>28</v>
      </c>
      <c r="E1962" s="89" t="s">
        <v>147</v>
      </c>
      <c r="F1962" s="89" t="s">
        <v>129</v>
      </c>
      <c r="G1962" s="89" t="s">
        <v>3878</v>
      </c>
      <c r="H1962" s="89" t="s">
        <v>8157</v>
      </c>
      <c r="I1962" s="89" t="s">
        <v>8158</v>
      </c>
      <c r="J1962" s="89">
        <v>16</v>
      </c>
      <c r="K1962" s="89">
        <v>3</v>
      </c>
      <c r="L1962" s="89">
        <v>2019</v>
      </c>
      <c r="M1962" s="76">
        <f t="shared" si="30"/>
        <v>43540</v>
      </c>
      <c r="N1962" s="89" t="s">
        <v>3973</v>
      </c>
      <c r="O1962" s="89">
        <v>19</v>
      </c>
      <c r="P1962" s="88" t="s">
        <v>4506</v>
      </c>
      <c r="Q1962" s="88" t="s">
        <v>4456</v>
      </c>
      <c r="R1962" s="88" t="s">
        <v>4507</v>
      </c>
      <c r="S1962" s="88" t="s">
        <v>4508</v>
      </c>
      <c r="T1962" s="88" t="s">
        <v>4456</v>
      </c>
      <c r="U1962" s="88" t="s">
        <v>4457</v>
      </c>
      <c r="V1962" s="88" t="s">
        <v>4457</v>
      </c>
      <c r="W1962" s="88" t="s">
        <v>173</v>
      </c>
      <c r="X1962" s="89" t="s">
        <v>4516</v>
      </c>
      <c r="Y1962" s="89" t="s">
        <v>4456</v>
      </c>
      <c r="Z1962" s="80" t="str">
        <f>IF(OR(R:R="",S:S=""),"Missing",IF(OR(S:S="Both EC and Condoms",S:S="Condom",S:S="EC"),"Yes",IF(AND(R:R&lt;&gt;"0: No Method",R:R&lt;&gt;"6: EC",R:R&lt;&gt;"5: Condoms"),"Yes","No")))</f>
        <v>No</v>
      </c>
      <c r="AA19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62" s="80" t="str">
        <f>IF(W:W="Pregnant","Pregnant",IF(AND(Z:Z="No",AA:AA="Yes"),"Adopter",IF(Z:Z="Yes","Continuing User",IF(AND(Z:Z="No",AA:AA="No"),"Non-user","Missing"))))</f>
        <v>Adopter</v>
      </c>
      <c r="AC1962" s="80">
        <f>VLOOKUP(N1962,Registration!O:P,2,FALSE)</f>
        <v>19</v>
      </c>
    </row>
    <row r="1963" spans="1:29" s="80" customFormat="1" ht="23.1" customHeight="1">
      <c r="A1963" s="89" t="s">
        <v>127</v>
      </c>
      <c r="B1963" s="88" t="s">
        <v>26</v>
      </c>
      <c r="C1963" s="88" t="s">
        <v>27</v>
      </c>
      <c r="D1963" s="88" t="s">
        <v>28</v>
      </c>
      <c r="E1963" s="89" t="s">
        <v>147</v>
      </c>
      <c r="F1963" s="89" t="s">
        <v>129</v>
      </c>
      <c r="G1963" s="89" t="s">
        <v>3878</v>
      </c>
      <c r="H1963" s="89" t="s">
        <v>8157</v>
      </c>
      <c r="I1963" s="89" t="s">
        <v>8158</v>
      </c>
      <c r="J1963" s="89">
        <v>16</v>
      </c>
      <c r="K1963" s="89">
        <v>3</v>
      </c>
      <c r="L1963" s="89">
        <v>2019</v>
      </c>
      <c r="M1963" s="76">
        <f t="shared" si="30"/>
        <v>43540</v>
      </c>
      <c r="N1963" s="89" t="s">
        <v>3974</v>
      </c>
      <c r="O1963" s="89">
        <v>18</v>
      </c>
      <c r="P1963" s="88" t="s">
        <v>4506</v>
      </c>
      <c r="Q1963" s="88" t="s">
        <v>4456</v>
      </c>
      <c r="R1963" s="88" t="s">
        <v>4507</v>
      </c>
      <c r="S1963" s="88" t="s">
        <v>4508</v>
      </c>
      <c r="T1963" s="88" t="s">
        <v>4456</v>
      </c>
      <c r="U1963" s="88" t="s">
        <v>4457</v>
      </c>
      <c r="V1963" s="88" t="s">
        <v>4457</v>
      </c>
      <c r="W1963" s="88" t="s">
        <v>173</v>
      </c>
      <c r="X1963" s="89" t="s">
        <v>4517</v>
      </c>
      <c r="Y1963" s="89" t="s">
        <v>4456</v>
      </c>
      <c r="Z1963" s="80" t="str">
        <f>IF(OR(R:R="",S:S=""),"Missing",IF(OR(S:S="Both EC and Condoms",S:S="Condom",S:S="EC"),"Yes",IF(AND(R:R&lt;&gt;"0: No Method",R:R&lt;&gt;"6: EC",R:R&lt;&gt;"5: Condoms"),"Yes","No")))</f>
        <v>No</v>
      </c>
      <c r="AA19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63" s="80" t="str">
        <f>IF(W:W="Pregnant","Pregnant",IF(AND(Z:Z="No",AA:AA="Yes"),"Adopter",IF(Z:Z="Yes","Continuing User",IF(AND(Z:Z="No",AA:AA="No"),"Non-user","Missing"))))</f>
        <v>Adopter</v>
      </c>
      <c r="AC1963" s="80">
        <f>VLOOKUP(N1963,Registration!O:P,2,FALSE)</f>
        <v>18</v>
      </c>
    </row>
    <row r="1964" spans="1:29" s="80" customFormat="1" ht="23.1" customHeight="1">
      <c r="A1964" s="89" t="s">
        <v>127</v>
      </c>
      <c r="B1964" s="88" t="s">
        <v>26</v>
      </c>
      <c r="C1964" s="88" t="s">
        <v>27</v>
      </c>
      <c r="D1964" s="88" t="s">
        <v>28</v>
      </c>
      <c r="E1964" s="89" t="s">
        <v>147</v>
      </c>
      <c r="F1964" s="89" t="s">
        <v>129</v>
      </c>
      <c r="G1964" s="89" t="s">
        <v>3878</v>
      </c>
      <c r="H1964" s="89" t="s">
        <v>8157</v>
      </c>
      <c r="I1964" s="89" t="s">
        <v>8158</v>
      </c>
      <c r="J1964" s="89">
        <v>16</v>
      </c>
      <c r="K1964" s="89">
        <v>3</v>
      </c>
      <c r="L1964" s="89">
        <v>2019</v>
      </c>
      <c r="M1964" s="76">
        <f t="shared" si="30"/>
        <v>43540</v>
      </c>
      <c r="N1964" s="89" t="s">
        <v>3976</v>
      </c>
      <c r="O1964" s="89">
        <v>17</v>
      </c>
      <c r="P1964" s="88" t="s">
        <v>4506</v>
      </c>
      <c r="Q1964" s="88" t="s">
        <v>4456</v>
      </c>
      <c r="R1964" s="88" t="s">
        <v>4507</v>
      </c>
      <c r="S1964" s="88" t="s">
        <v>4508</v>
      </c>
      <c r="T1964" s="88" t="s">
        <v>4456</v>
      </c>
      <c r="U1964" s="88" t="s">
        <v>4457</v>
      </c>
      <c r="V1964" s="88" t="s">
        <v>4457</v>
      </c>
      <c r="W1964" s="88" t="s">
        <v>173</v>
      </c>
      <c r="X1964" s="89" t="s">
        <v>4515</v>
      </c>
      <c r="Y1964" s="89" t="s">
        <v>4456</v>
      </c>
      <c r="Z1964" s="80" t="str">
        <f>IF(OR(R:R="",S:S=""),"Missing",IF(OR(S:S="Both EC and Condoms",S:S="Condom",S:S="EC"),"Yes",IF(AND(R:R&lt;&gt;"0: No Method",R:R&lt;&gt;"6: EC",R:R&lt;&gt;"5: Condoms"),"Yes","No")))</f>
        <v>No</v>
      </c>
      <c r="AA19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64" s="80" t="str">
        <f>IF(W:W="Pregnant","Pregnant",IF(AND(Z:Z="No",AA:AA="Yes"),"Adopter",IF(Z:Z="Yes","Continuing User",IF(AND(Z:Z="No",AA:AA="No"),"Non-user","Missing"))))</f>
        <v>Adopter</v>
      </c>
      <c r="AC1964" s="80">
        <f>VLOOKUP(N1964,Registration!O:P,2,FALSE)</f>
        <v>17</v>
      </c>
    </row>
    <row r="1965" spans="1:29" s="80" customFormat="1" ht="23.1" customHeight="1">
      <c r="A1965" s="89" t="s">
        <v>127</v>
      </c>
      <c r="B1965" s="88" t="s">
        <v>26</v>
      </c>
      <c r="C1965" s="88" t="s">
        <v>27</v>
      </c>
      <c r="D1965" s="88" t="s">
        <v>28</v>
      </c>
      <c r="E1965" s="89" t="s">
        <v>147</v>
      </c>
      <c r="F1965" s="89" t="s">
        <v>129</v>
      </c>
      <c r="G1965" s="89" t="s">
        <v>3878</v>
      </c>
      <c r="H1965" s="89" t="s">
        <v>8157</v>
      </c>
      <c r="I1965" s="89" t="s">
        <v>8158</v>
      </c>
      <c r="J1965" s="89">
        <v>16</v>
      </c>
      <c r="K1965" s="89">
        <v>3</v>
      </c>
      <c r="L1965" s="89">
        <v>2019</v>
      </c>
      <c r="M1965" s="76">
        <f t="shared" si="30"/>
        <v>43540</v>
      </c>
      <c r="N1965" s="89" t="s">
        <v>3978</v>
      </c>
      <c r="O1965" s="89">
        <v>19</v>
      </c>
      <c r="P1965" s="88" t="s">
        <v>4506</v>
      </c>
      <c r="Q1965" s="88" t="s">
        <v>4456</v>
      </c>
      <c r="R1965" s="88" t="s">
        <v>4507</v>
      </c>
      <c r="S1965" s="88" t="s">
        <v>4508</v>
      </c>
      <c r="T1965" s="88" t="s">
        <v>4456</v>
      </c>
      <c r="U1965" s="88" t="s">
        <v>4457</v>
      </c>
      <c r="V1965" s="88" t="s">
        <v>4457</v>
      </c>
      <c r="W1965" s="88" t="s">
        <v>173</v>
      </c>
      <c r="X1965" s="89" t="s">
        <v>4515</v>
      </c>
      <c r="Y1965" s="89" t="s">
        <v>4456</v>
      </c>
      <c r="Z1965" s="80" t="str">
        <f>IF(OR(R:R="",S:S=""),"Missing",IF(OR(S:S="Both EC and Condoms",S:S="Condom",S:S="EC"),"Yes",IF(AND(R:R&lt;&gt;"0: No Method",R:R&lt;&gt;"6: EC",R:R&lt;&gt;"5: Condoms"),"Yes","No")))</f>
        <v>No</v>
      </c>
      <c r="AA19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65" s="80" t="str">
        <f>IF(W:W="Pregnant","Pregnant",IF(AND(Z:Z="No",AA:AA="Yes"),"Adopter",IF(Z:Z="Yes","Continuing User",IF(AND(Z:Z="No",AA:AA="No"),"Non-user","Missing"))))</f>
        <v>Adopter</v>
      </c>
      <c r="AC1965" s="80">
        <f>VLOOKUP(N1965,Registration!O:P,2,FALSE)</f>
        <v>19</v>
      </c>
    </row>
    <row r="1966" spans="1:29" s="80" customFormat="1" ht="23.1" customHeight="1">
      <c r="A1966" s="89" t="s">
        <v>127</v>
      </c>
      <c r="B1966" s="88" t="s">
        <v>26</v>
      </c>
      <c r="C1966" s="88" t="s">
        <v>27</v>
      </c>
      <c r="D1966" s="88" t="s">
        <v>28</v>
      </c>
      <c r="E1966" s="89" t="s">
        <v>147</v>
      </c>
      <c r="F1966" s="89" t="s">
        <v>129</v>
      </c>
      <c r="G1966" s="89" t="s">
        <v>3878</v>
      </c>
      <c r="H1966" s="89" t="s">
        <v>8157</v>
      </c>
      <c r="I1966" s="89" t="s">
        <v>8158</v>
      </c>
      <c r="J1966" s="89">
        <v>16</v>
      </c>
      <c r="K1966" s="89">
        <v>3</v>
      </c>
      <c r="L1966" s="89">
        <v>2019</v>
      </c>
      <c r="M1966" s="76">
        <f t="shared" si="30"/>
        <v>43540</v>
      </c>
      <c r="N1966" s="89" t="s">
        <v>3980</v>
      </c>
      <c r="O1966" s="89">
        <v>19</v>
      </c>
      <c r="P1966" s="88" t="s">
        <v>4506</v>
      </c>
      <c r="Q1966" s="88" t="s">
        <v>4456</v>
      </c>
      <c r="R1966" s="88" t="s">
        <v>4507</v>
      </c>
      <c r="S1966" s="88" t="s">
        <v>4508</v>
      </c>
      <c r="T1966" s="88" t="s">
        <v>4456</v>
      </c>
      <c r="U1966" s="88" t="s">
        <v>4457</v>
      </c>
      <c r="V1966" s="88" t="s">
        <v>4457</v>
      </c>
      <c r="W1966" s="88" t="s">
        <v>173</v>
      </c>
      <c r="X1966" s="89" t="s">
        <v>4516</v>
      </c>
      <c r="Y1966" s="89" t="s">
        <v>4456</v>
      </c>
      <c r="Z1966" s="80" t="str">
        <f>IF(OR(R:R="",S:S=""),"Missing",IF(OR(S:S="Both EC and Condoms",S:S="Condom",S:S="EC"),"Yes",IF(AND(R:R&lt;&gt;"0: No Method",R:R&lt;&gt;"6: EC",R:R&lt;&gt;"5: Condoms"),"Yes","No")))</f>
        <v>No</v>
      </c>
      <c r="AA19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66" s="80" t="str">
        <f>IF(W:W="Pregnant","Pregnant",IF(AND(Z:Z="No",AA:AA="Yes"),"Adopter",IF(Z:Z="Yes","Continuing User",IF(AND(Z:Z="No",AA:AA="No"),"Non-user","Missing"))))</f>
        <v>Adopter</v>
      </c>
      <c r="AC1966" s="80">
        <f>VLOOKUP(N1966,Registration!O:P,2,FALSE)</f>
        <v>19</v>
      </c>
    </row>
    <row r="1967" spans="1:29" s="80" customFormat="1" ht="23.1" customHeight="1">
      <c r="A1967" s="89" t="s">
        <v>127</v>
      </c>
      <c r="B1967" s="88" t="s">
        <v>26</v>
      </c>
      <c r="C1967" s="88" t="s">
        <v>27</v>
      </c>
      <c r="D1967" s="88" t="s">
        <v>28</v>
      </c>
      <c r="E1967" s="89" t="s">
        <v>147</v>
      </c>
      <c r="F1967" s="89" t="s">
        <v>129</v>
      </c>
      <c r="G1967" s="89" t="s">
        <v>3878</v>
      </c>
      <c r="H1967" s="89" t="s">
        <v>8157</v>
      </c>
      <c r="I1967" s="89" t="s">
        <v>8158</v>
      </c>
      <c r="J1967" s="89">
        <v>16</v>
      </c>
      <c r="K1967" s="89">
        <v>3</v>
      </c>
      <c r="L1967" s="89">
        <v>2019</v>
      </c>
      <c r="M1967" s="76">
        <f t="shared" si="30"/>
        <v>43540</v>
      </c>
      <c r="N1967" s="89" t="s">
        <v>3982</v>
      </c>
      <c r="O1967" s="89">
        <v>18</v>
      </c>
      <c r="P1967" s="88" t="s">
        <v>4506</v>
      </c>
      <c r="Q1967" s="88" t="s">
        <v>4456</v>
      </c>
      <c r="R1967" s="88" t="s">
        <v>4507</v>
      </c>
      <c r="S1967" s="88" t="s">
        <v>4508</v>
      </c>
      <c r="T1967" s="88" t="s">
        <v>4456</v>
      </c>
      <c r="U1967" s="88" t="s">
        <v>4457</v>
      </c>
      <c r="V1967" s="88" t="s">
        <v>4457</v>
      </c>
      <c r="W1967" s="88" t="s">
        <v>173</v>
      </c>
      <c r="X1967" s="89" t="s">
        <v>4517</v>
      </c>
      <c r="Y1967" s="89" t="s">
        <v>4456</v>
      </c>
      <c r="Z1967" s="80" t="str">
        <f>IF(OR(R:R="",S:S=""),"Missing",IF(OR(S:S="Both EC and Condoms",S:S="Condom",S:S="EC"),"Yes",IF(AND(R:R&lt;&gt;"0: No Method",R:R&lt;&gt;"6: EC",R:R&lt;&gt;"5: Condoms"),"Yes","No")))</f>
        <v>No</v>
      </c>
      <c r="AA19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67" s="80" t="str">
        <f>IF(W:W="Pregnant","Pregnant",IF(AND(Z:Z="No",AA:AA="Yes"),"Adopter",IF(Z:Z="Yes","Continuing User",IF(AND(Z:Z="No",AA:AA="No"),"Non-user","Missing"))))</f>
        <v>Adopter</v>
      </c>
      <c r="AC1967" s="80">
        <f>VLOOKUP(N1967,Registration!O:P,2,FALSE)</f>
        <v>18</v>
      </c>
    </row>
    <row r="1968" spans="1:29" s="80" customFormat="1" ht="23.1" customHeight="1">
      <c r="A1968" s="89" t="s">
        <v>127</v>
      </c>
      <c r="B1968" s="88" t="s">
        <v>26</v>
      </c>
      <c r="C1968" s="88" t="s">
        <v>27</v>
      </c>
      <c r="D1968" s="88" t="s">
        <v>28</v>
      </c>
      <c r="E1968" s="89" t="s">
        <v>28</v>
      </c>
      <c r="F1968" s="89" t="s">
        <v>29</v>
      </c>
      <c r="G1968" s="89" t="s">
        <v>1887</v>
      </c>
      <c r="H1968" s="89" t="s">
        <v>8165</v>
      </c>
      <c r="I1968" s="89" t="s">
        <v>8163</v>
      </c>
      <c r="J1968" s="89">
        <v>16</v>
      </c>
      <c r="K1968" s="89">
        <v>3</v>
      </c>
      <c r="L1968" s="89">
        <v>2019</v>
      </c>
      <c r="M1968" s="76">
        <f t="shared" si="30"/>
        <v>43540</v>
      </c>
      <c r="N1968" s="89" t="s">
        <v>3985</v>
      </c>
      <c r="O1968" s="89">
        <v>19</v>
      </c>
      <c r="P1968" s="88" t="s">
        <v>4506</v>
      </c>
      <c r="Q1968" s="88" t="s">
        <v>4456</v>
      </c>
      <c r="R1968" s="88" t="s">
        <v>4507</v>
      </c>
      <c r="S1968" s="88" t="s">
        <v>4508</v>
      </c>
      <c r="T1968" s="88" t="s">
        <v>4457</v>
      </c>
      <c r="U1968" s="88" t="s">
        <v>4457</v>
      </c>
      <c r="V1968" s="88" t="s">
        <v>4457</v>
      </c>
      <c r="W1968" s="88" t="s">
        <v>173</v>
      </c>
      <c r="X1968" s="89" t="s">
        <v>4521</v>
      </c>
      <c r="Y1968" s="89" t="s">
        <v>4457</v>
      </c>
      <c r="Z1968" s="80" t="str">
        <f>IF(OR(R:R="",S:S=""),"Missing",IF(OR(S:S="Both EC and Condoms",S:S="Condom",S:S="EC"),"Yes",IF(AND(R:R&lt;&gt;"0: No Method",R:R&lt;&gt;"6: EC",R:R&lt;&gt;"5: Condoms"),"Yes","No")))</f>
        <v>No</v>
      </c>
      <c r="AA19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68" s="80" t="str">
        <f>IF(W:W="Pregnant","Pregnant",IF(AND(Z:Z="No",AA:AA="Yes"),"Adopter",IF(Z:Z="Yes","Continuing User",IF(AND(Z:Z="No",AA:AA="No"),"Non-user","Missing"))))</f>
        <v>Adopter</v>
      </c>
      <c r="AC1968" s="80">
        <f>VLOOKUP(N1968,Registration!O:P,2,FALSE)</f>
        <v>19</v>
      </c>
    </row>
    <row r="1969" spans="1:29" s="80" customFormat="1" ht="23.1" customHeight="1">
      <c r="A1969" s="89" t="s">
        <v>127</v>
      </c>
      <c r="B1969" s="88" t="s">
        <v>26</v>
      </c>
      <c r="C1969" s="88" t="s">
        <v>27</v>
      </c>
      <c r="D1969" s="88" t="s">
        <v>28</v>
      </c>
      <c r="E1969" s="89" t="s">
        <v>28</v>
      </c>
      <c r="F1969" s="89" t="s">
        <v>29</v>
      </c>
      <c r="G1969" s="89" t="s">
        <v>1887</v>
      </c>
      <c r="H1969" s="89" t="s">
        <v>8165</v>
      </c>
      <c r="I1969" s="89" t="s">
        <v>8163</v>
      </c>
      <c r="J1969" s="89">
        <v>16</v>
      </c>
      <c r="K1969" s="89">
        <v>3</v>
      </c>
      <c r="L1969" s="89">
        <v>2019</v>
      </c>
      <c r="M1969" s="76">
        <f t="shared" si="30"/>
        <v>43540</v>
      </c>
      <c r="N1969" s="89" t="s">
        <v>3987</v>
      </c>
      <c r="O1969" s="89">
        <v>19</v>
      </c>
      <c r="P1969" s="88" t="s">
        <v>4506</v>
      </c>
      <c r="Q1969" s="88" t="s">
        <v>4456</v>
      </c>
      <c r="R1969" s="88" t="s">
        <v>4507</v>
      </c>
      <c r="S1969" s="88" t="s">
        <v>4508</v>
      </c>
      <c r="T1969" s="88" t="s">
        <v>4457</v>
      </c>
      <c r="U1969" s="88" t="s">
        <v>4457</v>
      </c>
      <c r="V1969" s="88" t="s">
        <v>4457</v>
      </c>
      <c r="W1969" s="88" t="s">
        <v>173</v>
      </c>
      <c r="X1969" s="89" t="s">
        <v>4521</v>
      </c>
      <c r="Y1969" s="89" t="s">
        <v>4457</v>
      </c>
      <c r="Z1969" s="80" t="str">
        <f>IF(OR(R:R="",S:S=""),"Missing",IF(OR(S:S="Both EC and Condoms",S:S="Condom",S:S="EC"),"Yes",IF(AND(R:R&lt;&gt;"0: No Method",R:R&lt;&gt;"6: EC",R:R&lt;&gt;"5: Condoms"),"Yes","No")))</f>
        <v>No</v>
      </c>
      <c r="AA19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69" s="80" t="str">
        <f>IF(W:W="Pregnant","Pregnant",IF(AND(Z:Z="No",AA:AA="Yes"),"Adopter",IF(Z:Z="Yes","Continuing User",IF(AND(Z:Z="No",AA:AA="No"),"Non-user","Missing"))))</f>
        <v>Adopter</v>
      </c>
      <c r="AC1969" s="80">
        <f>VLOOKUP(N1969,Registration!O:P,2,FALSE)</f>
        <v>19</v>
      </c>
    </row>
    <row r="1970" spans="1:29" s="80" customFormat="1" ht="23.1" customHeight="1">
      <c r="A1970" s="89" t="s">
        <v>127</v>
      </c>
      <c r="B1970" s="88" t="s">
        <v>26</v>
      </c>
      <c r="C1970" s="88" t="s">
        <v>27</v>
      </c>
      <c r="D1970" s="88" t="s">
        <v>28</v>
      </c>
      <c r="E1970" s="89" t="s">
        <v>120</v>
      </c>
      <c r="F1970" s="89" t="s">
        <v>121</v>
      </c>
      <c r="G1970" s="89" t="s">
        <v>3640</v>
      </c>
      <c r="H1970" s="89" t="s">
        <v>8157</v>
      </c>
      <c r="I1970" s="89" t="s">
        <v>8156</v>
      </c>
      <c r="J1970" s="89">
        <v>17</v>
      </c>
      <c r="K1970" s="89">
        <v>3</v>
      </c>
      <c r="L1970" s="89">
        <v>2019</v>
      </c>
      <c r="M1970" s="76">
        <f t="shared" si="30"/>
        <v>43541</v>
      </c>
      <c r="N1970" s="89" t="s">
        <v>3988</v>
      </c>
      <c r="O1970" s="89">
        <v>18</v>
      </c>
      <c r="P1970" s="88" t="s">
        <v>4506</v>
      </c>
      <c r="Q1970" s="88" t="s">
        <v>4456</v>
      </c>
      <c r="R1970" s="88" t="s">
        <v>4507</v>
      </c>
      <c r="S1970" s="88" t="s">
        <v>4508</v>
      </c>
      <c r="T1970" s="88" t="s">
        <v>4457</v>
      </c>
      <c r="U1970" s="88" t="s">
        <v>4457</v>
      </c>
      <c r="V1970" s="88" t="s">
        <v>4457</v>
      </c>
      <c r="W1970" s="88" t="s">
        <v>173</v>
      </c>
      <c r="X1970" s="89" t="s">
        <v>4516</v>
      </c>
      <c r="Y1970" s="89" t="s">
        <v>4457</v>
      </c>
      <c r="Z1970" s="80" t="str">
        <f>IF(OR(R:R="",S:S=""),"Missing",IF(OR(S:S="Both EC and Condoms",S:S="Condom",S:S="EC"),"Yes",IF(AND(R:R&lt;&gt;"0: No Method",R:R&lt;&gt;"6: EC",R:R&lt;&gt;"5: Condoms"),"Yes","No")))</f>
        <v>No</v>
      </c>
      <c r="AA19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70" s="80" t="str">
        <f>IF(W:W="Pregnant","Pregnant",IF(AND(Z:Z="No",AA:AA="Yes"),"Adopter",IF(Z:Z="Yes","Continuing User",IF(AND(Z:Z="No",AA:AA="No"),"Non-user","Missing"))))</f>
        <v>Adopter</v>
      </c>
      <c r="AC1970" s="80">
        <f>VLOOKUP(N1970,Registration!O:P,2,FALSE)</f>
        <v>18</v>
      </c>
    </row>
    <row r="1971" spans="1:29" s="80" customFormat="1" ht="23.1" customHeight="1">
      <c r="A1971" s="89" t="s">
        <v>1662</v>
      </c>
      <c r="B1971" s="88" t="s">
        <v>26</v>
      </c>
      <c r="C1971" s="88" t="s">
        <v>27</v>
      </c>
      <c r="D1971" s="88" t="s">
        <v>28</v>
      </c>
      <c r="E1971" s="89" t="s">
        <v>28</v>
      </c>
      <c r="F1971" s="89" t="s">
        <v>111</v>
      </c>
      <c r="G1971" s="89" t="s">
        <v>167</v>
      </c>
      <c r="H1971" s="89" t="s">
        <v>8159</v>
      </c>
      <c r="I1971" s="89" t="s">
        <v>8161</v>
      </c>
      <c r="J1971" s="89">
        <v>19</v>
      </c>
      <c r="K1971" s="89">
        <v>3</v>
      </c>
      <c r="L1971" s="89">
        <v>2019</v>
      </c>
      <c r="M1971" s="76">
        <f t="shared" si="30"/>
        <v>43543</v>
      </c>
      <c r="N1971" s="89" t="s">
        <v>1664</v>
      </c>
      <c r="O1971" s="89">
        <v>19</v>
      </c>
      <c r="P1971" s="88" t="s">
        <v>4506</v>
      </c>
      <c r="Q1971" s="88" t="s">
        <v>4456</v>
      </c>
      <c r="R1971" s="88" t="s">
        <v>4507</v>
      </c>
      <c r="S1971" s="88" t="s">
        <v>4508</v>
      </c>
      <c r="T1971" s="88" t="s">
        <v>4456</v>
      </c>
      <c r="U1971" s="88" t="s">
        <v>4457</v>
      </c>
      <c r="V1971" s="88" t="s">
        <v>4457</v>
      </c>
      <c r="W1971" s="88" t="s">
        <v>173</v>
      </c>
      <c r="X1971" s="89" t="s">
        <v>4521</v>
      </c>
      <c r="Y1971" s="89" t="s">
        <v>4456</v>
      </c>
      <c r="Z1971" s="80" t="str">
        <f>IF(OR(R:R="",S:S=""),"Missing",IF(OR(S:S="Both EC and Condoms",S:S="Condom",S:S="EC"),"Yes",IF(AND(R:R&lt;&gt;"0: No Method",R:R&lt;&gt;"6: EC",R:R&lt;&gt;"5: Condoms"),"Yes","No")))</f>
        <v>No</v>
      </c>
      <c r="AA19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71" s="80" t="str">
        <f>IF(W:W="Pregnant","Pregnant",IF(AND(Z:Z="No",AA:AA="Yes"),"Adopter",IF(Z:Z="Yes","Continuing User",IF(AND(Z:Z="No",AA:AA="No"),"Non-user","Missing"))))</f>
        <v>Adopter</v>
      </c>
      <c r="AC1971" s="80">
        <f>VLOOKUP(N1971,Registration!O:P,2,FALSE)</f>
        <v>19</v>
      </c>
    </row>
    <row r="1972" spans="1:29" s="80" customFormat="1" ht="23.1" customHeight="1">
      <c r="A1972" s="89" t="s">
        <v>1662</v>
      </c>
      <c r="B1972" s="88" t="s">
        <v>26</v>
      </c>
      <c r="C1972" s="88" t="s">
        <v>27</v>
      </c>
      <c r="D1972" s="88" t="s">
        <v>28</v>
      </c>
      <c r="E1972" s="89" t="s">
        <v>28</v>
      </c>
      <c r="F1972" s="89" t="s">
        <v>111</v>
      </c>
      <c r="G1972" s="89" t="s">
        <v>167</v>
      </c>
      <c r="H1972" s="89" t="s">
        <v>8159</v>
      </c>
      <c r="I1972" s="89" t="s">
        <v>8161</v>
      </c>
      <c r="J1972" s="89">
        <v>19</v>
      </c>
      <c r="K1972" s="89">
        <v>3</v>
      </c>
      <c r="L1972" s="89">
        <v>2019</v>
      </c>
      <c r="M1972" s="76">
        <f t="shared" si="30"/>
        <v>43543</v>
      </c>
      <c r="N1972" s="89" t="s">
        <v>858</v>
      </c>
      <c r="O1972" s="89">
        <v>19</v>
      </c>
      <c r="P1972" s="88" t="s">
        <v>4506</v>
      </c>
      <c r="Q1972" s="88" t="s">
        <v>4456</v>
      </c>
      <c r="R1972" s="88" t="s">
        <v>4507</v>
      </c>
      <c r="S1972" s="88" t="s">
        <v>4508</v>
      </c>
      <c r="T1972" s="88" t="s">
        <v>4456</v>
      </c>
      <c r="U1972" s="88" t="s">
        <v>4457</v>
      </c>
      <c r="V1972" s="88" t="s">
        <v>4457</v>
      </c>
      <c r="W1972" s="88" t="s">
        <v>173</v>
      </c>
      <c r="X1972" s="89" t="s">
        <v>4516</v>
      </c>
      <c r="Y1972" s="89" t="s">
        <v>4456</v>
      </c>
      <c r="Z1972" s="80" t="str">
        <f>IF(OR(R:R="",S:S=""),"Missing",IF(OR(S:S="Both EC and Condoms",S:S="Condom",S:S="EC"),"Yes",IF(AND(R:R&lt;&gt;"0: No Method",R:R&lt;&gt;"6: EC",R:R&lt;&gt;"5: Condoms"),"Yes","No")))</f>
        <v>No</v>
      </c>
      <c r="AA19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72" s="80" t="str">
        <f>IF(W:W="Pregnant","Pregnant",IF(AND(Z:Z="No",AA:AA="Yes"),"Adopter",IF(Z:Z="Yes","Continuing User",IF(AND(Z:Z="No",AA:AA="No"),"Non-user","Missing"))))</f>
        <v>Adopter</v>
      </c>
      <c r="AC1972" s="80">
        <f>VLOOKUP(N1972,Registration!O:P,2,FALSE)</f>
        <v>19</v>
      </c>
    </row>
    <row r="1973" spans="1:29" s="80" customFormat="1" ht="23.1" customHeight="1">
      <c r="A1973" s="89" t="s">
        <v>1662</v>
      </c>
      <c r="B1973" s="88" t="s">
        <v>26</v>
      </c>
      <c r="C1973" s="88" t="s">
        <v>27</v>
      </c>
      <c r="D1973" s="88" t="s">
        <v>28</v>
      </c>
      <c r="E1973" s="89" t="s">
        <v>28</v>
      </c>
      <c r="F1973" s="89" t="s">
        <v>111</v>
      </c>
      <c r="G1973" s="89" t="s">
        <v>167</v>
      </c>
      <c r="H1973" s="89" t="s">
        <v>8159</v>
      </c>
      <c r="I1973" s="89" t="s">
        <v>8161</v>
      </c>
      <c r="J1973" s="89">
        <v>20</v>
      </c>
      <c r="K1973" s="89">
        <v>3</v>
      </c>
      <c r="L1973" s="89">
        <v>2019</v>
      </c>
      <c r="M1973" s="76">
        <f t="shared" si="30"/>
        <v>43544</v>
      </c>
      <c r="N1973" s="89" t="s">
        <v>1690</v>
      </c>
      <c r="O1973" s="89">
        <v>19</v>
      </c>
      <c r="P1973" s="88" t="s">
        <v>4506</v>
      </c>
      <c r="Q1973" s="88" t="s">
        <v>4456</v>
      </c>
      <c r="R1973" s="88" t="s">
        <v>4507</v>
      </c>
      <c r="S1973" s="88" t="s">
        <v>4508</v>
      </c>
      <c r="T1973" s="88" t="s">
        <v>4456</v>
      </c>
      <c r="U1973" s="88" t="s">
        <v>4457</v>
      </c>
      <c r="V1973" s="88" t="s">
        <v>4457</v>
      </c>
      <c r="W1973" s="88" t="s">
        <v>173</v>
      </c>
      <c r="X1973" s="89" t="s">
        <v>4514</v>
      </c>
      <c r="Y1973" s="89" t="s">
        <v>4457</v>
      </c>
      <c r="Z1973" s="80" t="str">
        <f>IF(OR(R:R="",S:S=""),"Missing",IF(OR(S:S="Both EC and Condoms",S:S="Condom",S:S="EC"),"Yes",IF(AND(R:R&lt;&gt;"0: No Method",R:R&lt;&gt;"6: EC",R:R&lt;&gt;"5: Condoms"),"Yes","No")))</f>
        <v>No</v>
      </c>
      <c r="AA19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73" s="80" t="str">
        <f>IF(W:W="Pregnant","Pregnant",IF(AND(Z:Z="No",AA:AA="Yes"),"Adopter",IF(Z:Z="Yes","Continuing User",IF(AND(Z:Z="No",AA:AA="No"),"Non-user","Missing"))))</f>
        <v>Adopter</v>
      </c>
      <c r="AC1973" s="80">
        <f>VLOOKUP(N1973,Registration!O:P,2,FALSE)</f>
        <v>19</v>
      </c>
    </row>
    <row r="1974" spans="1:29" s="80" customFormat="1" ht="23.1" customHeight="1">
      <c r="A1974" s="89" t="s">
        <v>1662</v>
      </c>
      <c r="B1974" s="88" t="s">
        <v>26</v>
      </c>
      <c r="C1974" s="88" t="s">
        <v>27</v>
      </c>
      <c r="D1974" s="88" t="s">
        <v>28</v>
      </c>
      <c r="E1974" s="89" t="s">
        <v>28</v>
      </c>
      <c r="F1974" s="89" t="s">
        <v>111</v>
      </c>
      <c r="G1974" s="89" t="s">
        <v>167</v>
      </c>
      <c r="H1974" s="89" t="s">
        <v>8159</v>
      </c>
      <c r="I1974" s="89" t="s">
        <v>8161</v>
      </c>
      <c r="J1974" s="89">
        <v>20</v>
      </c>
      <c r="K1974" s="89">
        <v>3</v>
      </c>
      <c r="L1974" s="89">
        <v>2019</v>
      </c>
      <c r="M1974" s="76">
        <f t="shared" si="30"/>
        <v>43544</v>
      </c>
      <c r="N1974" s="89" t="s">
        <v>866</v>
      </c>
      <c r="O1974" s="89">
        <v>19</v>
      </c>
      <c r="P1974" s="88" t="s">
        <v>4506</v>
      </c>
      <c r="Q1974" s="88" t="s">
        <v>4456</v>
      </c>
      <c r="R1974" s="88" t="s">
        <v>4507</v>
      </c>
      <c r="S1974" s="88" t="s">
        <v>4508</v>
      </c>
      <c r="T1974" s="88" t="s">
        <v>4456</v>
      </c>
      <c r="U1974" s="88" t="s">
        <v>4457</v>
      </c>
      <c r="V1974" s="88" t="s">
        <v>4457</v>
      </c>
      <c r="W1974" s="88" t="s">
        <v>173</v>
      </c>
      <c r="X1974" s="89" t="s">
        <v>4514</v>
      </c>
      <c r="Y1974" s="89" t="s">
        <v>4457</v>
      </c>
      <c r="Z1974" s="80" t="str">
        <f>IF(OR(R:R="",S:S=""),"Missing",IF(OR(S:S="Both EC and Condoms",S:S="Condom",S:S="EC"),"Yes",IF(AND(R:R&lt;&gt;"0: No Method",R:R&lt;&gt;"6: EC",R:R&lt;&gt;"5: Condoms"),"Yes","No")))</f>
        <v>No</v>
      </c>
      <c r="AA19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74" s="80" t="str">
        <f>IF(W:W="Pregnant","Pregnant",IF(AND(Z:Z="No",AA:AA="Yes"),"Adopter",IF(Z:Z="Yes","Continuing User",IF(AND(Z:Z="No",AA:AA="No"),"Non-user","Missing"))))</f>
        <v>Adopter</v>
      </c>
      <c r="AC1974" s="80">
        <f>VLOOKUP(N1974,Registration!O:P,2,FALSE)</f>
        <v>18</v>
      </c>
    </row>
    <row r="1975" spans="1:29" s="80" customFormat="1" ht="23.1" customHeight="1">
      <c r="A1975" s="89" t="s">
        <v>1662</v>
      </c>
      <c r="B1975" s="88" t="s">
        <v>26</v>
      </c>
      <c r="C1975" s="88" t="s">
        <v>27</v>
      </c>
      <c r="D1975" s="88" t="s">
        <v>28</v>
      </c>
      <c r="E1975" s="89" t="s">
        <v>28</v>
      </c>
      <c r="F1975" s="89" t="s">
        <v>29</v>
      </c>
      <c r="G1975" s="89" t="s">
        <v>1887</v>
      </c>
      <c r="H1975" s="89" t="s">
        <v>8165</v>
      </c>
      <c r="I1975" s="89" t="s">
        <v>8163</v>
      </c>
      <c r="J1975" s="89">
        <v>20</v>
      </c>
      <c r="K1975" s="89">
        <v>3</v>
      </c>
      <c r="L1975" s="89">
        <v>2019</v>
      </c>
      <c r="M1975" s="76">
        <f t="shared" si="30"/>
        <v>43544</v>
      </c>
      <c r="N1975" s="89" t="s">
        <v>3990</v>
      </c>
      <c r="O1975" s="89">
        <v>17</v>
      </c>
      <c r="P1975" s="88" t="s">
        <v>4506</v>
      </c>
      <c r="Q1975" s="88" t="s">
        <v>4456</v>
      </c>
      <c r="R1975" s="88" t="s">
        <v>4507</v>
      </c>
      <c r="S1975" s="88" t="s">
        <v>4508</v>
      </c>
      <c r="T1975" s="88" t="s">
        <v>4457</v>
      </c>
      <c r="U1975" s="88" t="s">
        <v>4457</v>
      </c>
      <c r="V1975" s="88" t="s">
        <v>4457</v>
      </c>
      <c r="W1975" s="88" t="s">
        <v>173</v>
      </c>
      <c r="X1975" s="80" t="s">
        <v>4518</v>
      </c>
      <c r="Y1975" s="89" t="s">
        <v>4457</v>
      </c>
      <c r="Z1975" s="80" t="str">
        <f>IF(OR(R:R="",S:S=""),"Missing",IF(OR(S:S="Both EC and Condoms",S:S="Condom",S:S="EC"),"Yes",IF(AND(R:R&lt;&gt;"0: No Method",R:R&lt;&gt;"6: EC",R:R&lt;&gt;"5: Condoms"),"Yes","No")))</f>
        <v>No</v>
      </c>
      <c r="AA19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75" s="80" t="str">
        <f>IF(W:W="Pregnant","Pregnant",IF(AND(Z:Z="No",AA:AA="Yes"),"Adopter",IF(Z:Z="Yes","Continuing User",IF(AND(Z:Z="No",AA:AA="No"),"Non-user","Missing"))))</f>
        <v>Adopter</v>
      </c>
      <c r="AC1975" s="80">
        <f>VLOOKUP(N1975,Registration!O:P,2,FALSE)</f>
        <v>17</v>
      </c>
    </row>
    <row r="1976" spans="1:29" s="80" customFormat="1" ht="23.1" customHeight="1">
      <c r="A1976" s="89" t="s">
        <v>1662</v>
      </c>
      <c r="B1976" s="88" t="s">
        <v>26</v>
      </c>
      <c r="C1976" s="88" t="s">
        <v>27</v>
      </c>
      <c r="D1976" s="88" t="s">
        <v>28</v>
      </c>
      <c r="E1976" s="89" t="s">
        <v>28</v>
      </c>
      <c r="F1976" s="89" t="s">
        <v>29</v>
      </c>
      <c r="G1976" s="89" t="s">
        <v>1887</v>
      </c>
      <c r="H1976" s="89" t="s">
        <v>8165</v>
      </c>
      <c r="I1976" s="89" t="s">
        <v>8163</v>
      </c>
      <c r="J1976" s="89">
        <v>21</v>
      </c>
      <c r="K1976" s="89">
        <v>3</v>
      </c>
      <c r="L1976" s="89">
        <v>2019</v>
      </c>
      <c r="M1976" s="76">
        <f t="shared" si="30"/>
        <v>43545</v>
      </c>
      <c r="N1976" s="89" t="s">
        <v>3992</v>
      </c>
      <c r="O1976" s="89">
        <v>18</v>
      </c>
      <c r="P1976" s="88" t="s">
        <v>4506</v>
      </c>
      <c r="Q1976" s="88" t="s">
        <v>4456</v>
      </c>
      <c r="R1976" s="88" t="s">
        <v>4507</v>
      </c>
      <c r="S1976" s="88" t="s">
        <v>4508</v>
      </c>
      <c r="T1976" s="88" t="s">
        <v>4457</v>
      </c>
      <c r="U1976" s="88" t="s">
        <v>4457</v>
      </c>
      <c r="V1976" s="88" t="s">
        <v>4457</v>
      </c>
      <c r="W1976" s="88" t="s">
        <v>173</v>
      </c>
      <c r="X1976" s="80" t="s">
        <v>4518</v>
      </c>
      <c r="Y1976" s="89" t="s">
        <v>4457</v>
      </c>
      <c r="Z1976" s="80" t="str">
        <f>IF(OR(R:R="",S:S=""),"Missing",IF(OR(S:S="Both EC and Condoms",S:S="Condom",S:S="EC"),"Yes",IF(AND(R:R&lt;&gt;"0: No Method",R:R&lt;&gt;"6: EC",R:R&lt;&gt;"5: Condoms"),"Yes","No")))</f>
        <v>No</v>
      </c>
      <c r="AA19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76" s="80" t="str">
        <f>IF(W:W="Pregnant","Pregnant",IF(AND(Z:Z="No",AA:AA="Yes"),"Adopter",IF(Z:Z="Yes","Continuing User",IF(AND(Z:Z="No",AA:AA="No"),"Non-user","Missing"))))</f>
        <v>Adopter</v>
      </c>
      <c r="AC1976" s="80">
        <f>VLOOKUP(N1976,Registration!O:P,2,FALSE)</f>
        <v>18</v>
      </c>
    </row>
    <row r="1977" spans="1:29" s="80" customFormat="1" ht="23.1" customHeight="1">
      <c r="A1977" s="89" t="s">
        <v>1662</v>
      </c>
      <c r="B1977" s="88" t="s">
        <v>26</v>
      </c>
      <c r="C1977" s="88" t="s">
        <v>27</v>
      </c>
      <c r="D1977" s="88" t="s">
        <v>28</v>
      </c>
      <c r="E1977" s="89" t="s">
        <v>28</v>
      </c>
      <c r="F1977" s="89" t="s">
        <v>95</v>
      </c>
      <c r="G1977" s="89" t="s">
        <v>2811</v>
      </c>
      <c r="H1977" s="89" t="s">
        <v>8157</v>
      </c>
      <c r="I1977" s="89" t="s">
        <v>8156</v>
      </c>
      <c r="J1977" s="89">
        <v>21</v>
      </c>
      <c r="K1977" s="89">
        <v>3</v>
      </c>
      <c r="L1977" s="89">
        <v>2019</v>
      </c>
      <c r="M1977" s="76">
        <f t="shared" si="30"/>
        <v>43545</v>
      </c>
      <c r="N1977" s="89" t="s">
        <v>3310</v>
      </c>
      <c r="O1977" s="89">
        <v>18</v>
      </c>
      <c r="P1977" s="88" t="s">
        <v>4511</v>
      </c>
      <c r="Q1977" s="88" t="s">
        <v>4456</v>
      </c>
      <c r="R1977" s="82" t="s">
        <v>4519</v>
      </c>
      <c r="S1977" s="88" t="s">
        <v>4508</v>
      </c>
      <c r="T1977" s="88" t="s">
        <v>4457</v>
      </c>
      <c r="U1977" s="88" t="s">
        <v>4457</v>
      </c>
      <c r="V1977" s="88" t="s">
        <v>4457</v>
      </c>
      <c r="W1977" s="88" t="s">
        <v>173</v>
      </c>
      <c r="X1977" s="89" t="s">
        <v>4518</v>
      </c>
      <c r="Y1977" s="89" t="s">
        <v>4457</v>
      </c>
      <c r="Z1977" s="80" t="str">
        <f>IF(OR(R:R="",S:S=""),"Missing",IF(OR(S:S="Both EC and Condoms",S:S="Condom",S:S="EC"),"Yes",IF(AND(R:R&lt;&gt;"0: No Method",R:R&lt;&gt;"6: EC",R:R&lt;&gt;"5: Condoms"),"Yes","No")))</f>
        <v>Yes</v>
      </c>
      <c r="AA19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77" s="80" t="str">
        <f>IF(W:W="Pregnant","Pregnant",IF(AND(Z:Z="No",AA:AA="Yes"),"Adopter",IF(Z:Z="Yes","Continuing User",IF(AND(Z:Z="No",AA:AA="No"),"Non-user","Missing"))))</f>
        <v>Continuing User</v>
      </c>
      <c r="AC1977" s="80">
        <f>VLOOKUP(N1977,Registration!O:P,2,FALSE)</f>
        <v>18</v>
      </c>
    </row>
    <row r="1978" spans="1:29" s="80" customFormat="1" ht="23.1" customHeight="1">
      <c r="A1978" s="89" t="s">
        <v>1662</v>
      </c>
      <c r="B1978" s="88" t="s">
        <v>26</v>
      </c>
      <c r="C1978" s="88" t="s">
        <v>27</v>
      </c>
      <c r="D1978" s="88" t="s">
        <v>28</v>
      </c>
      <c r="E1978" s="89" t="s">
        <v>120</v>
      </c>
      <c r="F1978" s="89" t="s">
        <v>121</v>
      </c>
      <c r="G1978" s="89" t="s">
        <v>3640</v>
      </c>
      <c r="H1978" s="89" t="s">
        <v>8157</v>
      </c>
      <c r="I1978" s="89" t="s">
        <v>8156</v>
      </c>
      <c r="J1978" s="89">
        <v>25</v>
      </c>
      <c r="K1978" s="89">
        <v>3</v>
      </c>
      <c r="L1978" s="89">
        <v>2019</v>
      </c>
      <c r="M1978" s="76">
        <f t="shared" si="30"/>
        <v>43549</v>
      </c>
      <c r="N1978" s="89" t="s">
        <v>3994</v>
      </c>
      <c r="O1978" s="89">
        <v>19</v>
      </c>
      <c r="P1978" s="88" t="s">
        <v>4506</v>
      </c>
      <c r="Q1978" s="88" t="s">
        <v>4456</v>
      </c>
      <c r="R1978" s="88" t="s">
        <v>4507</v>
      </c>
      <c r="S1978" s="88" t="s">
        <v>4508</v>
      </c>
      <c r="T1978" s="88" t="s">
        <v>4457</v>
      </c>
      <c r="U1978" s="88" t="s">
        <v>4457</v>
      </c>
      <c r="V1978" s="88" t="s">
        <v>4457</v>
      </c>
      <c r="W1978" s="88" t="s">
        <v>173</v>
      </c>
      <c r="X1978" s="89" t="s">
        <v>4514</v>
      </c>
      <c r="Y1978" s="89" t="s">
        <v>4457</v>
      </c>
      <c r="Z1978" s="80" t="str">
        <f>IF(OR(R:R="",S:S=""),"Missing",IF(OR(S:S="Both EC and Condoms",S:S="Condom",S:S="EC"),"Yes",IF(AND(R:R&lt;&gt;"0: No Method",R:R&lt;&gt;"6: EC",R:R&lt;&gt;"5: Condoms"),"Yes","No")))</f>
        <v>No</v>
      </c>
      <c r="AA19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78" s="80" t="str">
        <f>IF(W:W="Pregnant","Pregnant",IF(AND(Z:Z="No",AA:AA="Yes"),"Adopter",IF(Z:Z="Yes","Continuing User",IF(AND(Z:Z="No",AA:AA="No"),"Non-user","Missing"))))</f>
        <v>Adopter</v>
      </c>
      <c r="AC1978" s="80">
        <f>VLOOKUP(N1978,Registration!O:P,2,FALSE)</f>
        <v>19</v>
      </c>
    </row>
    <row r="1979" spans="1:29" s="80" customFormat="1" ht="23.1" customHeight="1">
      <c r="A1979" s="89" t="s">
        <v>133</v>
      </c>
      <c r="B1979" s="88" t="s">
        <v>26</v>
      </c>
      <c r="C1979" s="88" t="s">
        <v>27</v>
      </c>
      <c r="D1979" s="88" t="s">
        <v>28</v>
      </c>
      <c r="E1979" s="89" t="s">
        <v>28</v>
      </c>
      <c r="F1979" s="89" t="s">
        <v>111</v>
      </c>
      <c r="G1979" s="89" t="s">
        <v>167</v>
      </c>
      <c r="H1979" s="89" t="s">
        <v>8159</v>
      </c>
      <c r="I1979" s="89" t="s">
        <v>8161</v>
      </c>
      <c r="J1979" s="89">
        <v>25</v>
      </c>
      <c r="K1979" s="89">
        <v>3</v>
      </c>
      <c r="L1979" s="89">
        <v>2019</v>
      </c>
      <c r="M1979" s="76">
        <f t="shared" si="30"/>
        <v>43549</v>
      </c>
      <c r="N1979" s="89" t="s">
        <v>1728</v>
      </c>
      <c r="O1979" s="89">
        <v>19</v>
      </c>
      <c r="P1979" s="88" t="s">
        <v>4506</v>
      </c>
      <c r="Q1979" s="88" t="s">
        <v>4456</v>
      </c>
      <c r="R1979" s="88" t="s">
        <v>4507</v>
      </c>
      <c r="S1979" s="88" t="s">
        <v>4508</v>
      </c>
      <c r="T1979" s="88" t="s">
        <v>4456</v>
      </c>
      <c r="U1979" s="88" t="s">
        <v>4457</v>
      </c>
      <c r="V1979" s="88" t="s">
        <v>4457</v>
      </c>
      <c r="W1979" s="88" t="s">
        <v>173</v>
      </c>
      <c r="X1979" s="89" t="s">
        <v>4516</v>
      </c>
      <c r="Y1979" s="89" t="s">
        <v>4456</v>
      </c>
      <c r="Z1979" s="80" t="str">
        <f>IF(OR(R:R="",S:S=""),"Missing",IF(OR(S:S="Both EC and Condoms",S:S="Condom",S:S="EC"),"Yes",IF(AND(R:R&lt;&gt;"0: No Method",R:R&lt;&gt;"6: EC",R:R&lt;&gt;"5: Condoms"),"Yes","No")))</f>
        <v>No</v>
      </c>
      <c r="AA19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79" s="80" t="str">
        <f>IF(W:W="Pregnant","Pregnant",IF(AND(Z:Z="No",AA:AA="Yes"),"Adopter",IF(Z:Z="Yes","Continuing User",IF(AND(Z:Z="No",AA:AA="No"),"Non-user","Missing"))))</f>
        <v>Adopter</v>
      </c>
      <c r="AC1979" s="80">
        <f>VLOOKUP(N1979,Registration!O:P,2,FALSE)</f>
        <v>19</v>
      </c>
    </row>
    <row r="1980" spans="1:29" s="80" customFormat="1" ht="23.1" customHeight="1">
      <c r="A1980" s="89" t="s">
        <v>133</v>
      </c>
      <c r="B1980" s="88" t="s">
        <v>26</v>
      </c>
      <c r="C1980" s="88" t="s">
        <v>27</v>
      </c>
      <c r="D1980" s="88" t="s">
        <v>28</v>
      </c>
      <c r="E1980" s="89" t="s">
        <v>28</v>
      </c>
      <c r="F1980" s="89" t="s">
        <v>111</v>
      </c>
      <c r="G1980" s="89" t="s">
        <v>167</v>
      </c>
      <c r="H1980" s="89" t="s">
        <v>8159</v>
      </c>
      <c r="I1980" s="89" t="s">
        <v>8161</v>
      </c>
      <c r="J1980" s="89">
        <v>26</v>
      </c>
      <c r="K1980" s="89">
        <v>3</v>
      </c>
      <c r="L1980" s="89">
        <v>2019</v>
      </c>
      <c r="M1980" s="76">
        <f t="shared" si="30"/>
        <v>43550</v>
      </c>
      <c r="N1980" s="89" t="s">
        <v>1031</v>
      </c>
      <c r="O1980" s="89">
        <v>19</v>
      </c>
      <c r="P1980" s="88" t="s">
        <v>4506</v>
      </c>
      <c r="Q1980" s="88" t="s">
        <v>4456</v>
      </c>
      <c r="R1980" s="88" t="s">
        <v>4507</v>
      </c>
      <c r="S1980" s="88" t="s">
        <v>4508</v>
      </c>
      <c r="T1980" s="88" t="s">
        <v>4456</v>
      </c>
      <c r="U1980" s="88" t="s">
        <v>4457</v>
      </c>
      <c r="V1980" s="88" t="s">
        <v>4457</v>
      </c>
      <c r="W1980" s="88" t="s">
        <v>173</v>
      </c>
      <c r="X1980" s="89" t="s">
        <v>4521</v>
      </c>
      <c r="Y1980" s="89" t="s">
        <v>4456</v>
      </c>
      <c r="Z1980" s="80" t="str">
        <f>IF(OR(R:R="",S:S=""),"Missing",IF(OR(S:S="Both EC and Condoms",S:S="Condom",S:S="EC"),"Yes",IF(AND(R:R&lt;&gt;"0: No Method",R:R&lt;&gt;"6: EC",R:R&lt;&gt;"5: Condoms"),"Yes","No")))</f>
        <v>No</v>
      </c>
      <c r="AA19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80" s="80" t="str">
        <f>IF(W:W="Pregnant","Pregnant",IF(AND(Z:Z="No",AA:AA="Yes"),"Adopter",IF(Z:Z="Yes","Continuing User",IF(AND(Z:Z="No",AA:AA="No"),"Non-user","Missing"))))</f>
        <v>Adopter</v>
      </c>
      <c r="AC1980" s="80">
        <f>VLOOKUP(N1980,Registration!O:P,2,FALSE)</f>
        <v>18</v>
      </c>
    </row>
    <row r="1981" spans="1:29" s="80" customFormat="1" ht="23.1" customHeight="1">
      <c r="A1981" s="89" t="s">
        <v>133</v>
      </c>
      <c r="B1981" s="88" t="s">
        <v>26</v>
      </c>
      <c r="C1981" s="88" t="s">
        <v>27</v>
      </c>
      <c r="D1981" s="88" t="s">
        <v>28</v>
      </c>
      <c r="E1981" s="89" t="s">
        <v>120</v>
      </c>
      <c r="F1981" s="89" t="s">
        <v>121</v>
      </c>
      <c r="G1981" s="89" t="s">
        <v>3640</v>
      </c>
      <c r="H1981" s="89" t="s">
        <v>8157</v>
      </c>
      <c r="I1981" s="89" t="s">
        <v>8156</v>
      </c>
      <c r="J1981" s="89">
        <v>27</v>
      </c>
      <c r="K1981" s="89">
        <v>3</v>
      </c>
      <c r="L1981" s="89">
        <v>2019</v>
      </c>
      <c r="M1981" s="76">
        <f t="shared" si="30"/>
        <v>43551</v>
      </c>
      <c r="N1981" s="89" t="s">
        <v>3996</v>
      </c>
      <c r="O1981" s="89">
        <v>19</v>
      </c>
      <c r="P1981" s="88" t="s">
        <v>4506</v>
      </c>
      <c r="Q1981" s="88" t="s">
        <v>4456</v>
      </c>
      <c r="R1981" s="88" t="s">
        <v>4507</v>
      </c>
      <c r="S1981" s="88" t="s">
        <v>4508</v>
      </c>
      <c r="T1981" s="88" t="s">
        <v>4457</v>
      </c>
      <c r="U1981" s="88" t="s">
        <v>4457</v>
      </c>
      <c r="V1981" s="88" t="s">
        <v>4457</v>
      </c>
      <c r="W1981" s="88" t="s">
        <v>173</v>
      </c>
      <c r="X1981" s="80" t="s">
        <v>4518</v>
      </c>
      <c r="Y1981" s="89" t="s">
        <v>4457</v>
      </c>
      <c r="Z1981" s="80" t="str">
        <f>IF(OR(R:R="",S:S=""),"Missing",IF(OR(S:S="Both EC and Condoms",S:S="Condom",S:S="EC"),"Yes",IF(AND(R:R&lt;&gt;"0: No Method",R:R&lt;&gt;"6: EC",R:R&lt;&gt;"5: Condoms"),"Yes","No")))</f>
        <v>No</v>
      </c>
      <c r="AA19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81" s="80" t="str">
        <f>IF(W:W="Pregnant","Pregnant",IF(AND(Z:Z="No",AA:AA="Yes"),"Adopter",IF(Z:Z="Yes","Continuing User",IF(AND(Z:Z="No",AA:AA="No"),"Non-user","Missing"))))</f>
        <v>Adopter</v>
      </c>
      <c r="AC1981" s="80">
        <f>VLOOKUP(N1981,Registration!O:P,2,FALSE)</f>
        <v>19</v>
      </c>
    </row>
    <row r="1982" spans="1:29" s="80" customFormat="1" ht="23.1" customHeight="1">
      <c r="A1982" s="89" t="s">
        <v>133</v>
      </c>
      <c r="B1982" s="88" t="s">
        <v>26</v>
      </c>
      <c r="C1982" s="88" t="s">
        <v>27</v>
      </c>
      <c r="D1982" s="88" t="s">
        <v>28</v>
      </c>
      <c r="E1982" s="89" t="s">
        <v>120</v>
      </c>
      <c r="F1982" s="89" t="s">
        <v>121</v>
      </c>
      <c r="G1982" s="89" t="s">
        <v>3640</v>
      </c>
      <c r="H1982" s="89" t="s">
        <v>8157</v>
      </c>
      <c r="I1982" s="89" t="s">
        <v>8156</v>
      </c>
      <c r="J1982" s="89">
        <v>27</v>
      </c>
      <c r="K1982" s="89">
        <v>3</v>
      </c>
      <c r="L1982" s="89">
        <v>2019</v>
      </c>
      <c r="M1982" s="76">
        <f t="shared" si="30"/>
        <v>43551</v>
      </c>
      <c r="N1982" s="89" t="s">
        <v>3998</v>
      </c>
      <c r="O1982" s="89">
        <v>18</v>
      </c>
      <c r="P1982" s="88" t="s">
        <v>4506</v>
      </c>
      <c r="Q1982" s="88" t="s">
        <v>4456</v>
      </c>
      <c r="R1982" s="88" t="s">
        <v>4507</v>
      </c>
      <c r="S1982" s="88" t="s">
        <v>4508</v>
      </c>
      <c r="T1982" s="88" t="s">
        <v>4457</v>
      </c>
      <c r="U1982" s="88" t="s">
        <v>4457</v>
      </c>
      <c r="V1982" s="88" t="s">
        <v>4457</v>
      </c>
      <c r="W1982" s="88" t="s">
        <v>173</v>
      </c>
      <c r="X1982" s="89" t="s">
        <v>4516</v>
      </c>
      <c r="Y1982" s="89" t="s">
        <v>4457</v>
      </c>
      <c r="Z1982" s="80" t="str">
        <f>IF(OR(R:R="",S:S=""),"Missing",IF(OR(S:S="Both EC and Condoms",S:S="Condom",S:S="EC"),"Yes",IF(AND(R:R&lt;&gt;"0: No Method",R:R&lt;&gt;"6: EC",R:R&lt;&gt;"5: Condoms"),"Yes","No")))</f>
        <v>No</v>
      </c>
      <c r="AA19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82" s="80" t="str">
        <f>IF(W:W="Pregnant","Pregnant",IF(AND(Z:Z="No",AA:AA="Yes"),"Adopter",IF(Z:Z="Yes","Continuing User",IF(AND(Z:Z="No",AA:AA="No"),"Non-user","Missing"))))</f>
        <v>Adopter</v>
      </c>
      <c r="AC1982" s="80">
        <f>VLOOKUP(N1982,Registration!O:P,2,FALSE)</f>
        <v>18</v>
      </c>
    </row>
    <row r="1983" spans="1:29" s="80" customFormat="1" ht="23.1" customHeight="1">
      <c r="A1983" s="89" t="s">
        <v>133</v>
      </c>
      <c r="B1983" s="88" t="s">
        <v>26</v>
      </c>
      <c r="C1983" s="88" t="s">
        <v>27</v>
      </c>
      <c r="D1983" s="88" t="s">
        <v>28</v>
      </c>
      <c r="E1983" s="89" t="s">
        <v>135</v>
      </c>
      <c r="F1983" s="89" t="s">
        <v>135</v>
      </c>
      <c r="G1983" s="89" t="s">
        <v>3999</v>
      </c>
      <c r="H1983" s="89" t="s">
        <v>8157</v>
      </c>
      <c r="I1983" s="89" t="s">
        <v>8158</v>
      </c>
      <c r="J1983" s="89">
        <v>27</v>
      </c>
      <c r="K1983" s="89">
        <v>3</v>
      </c>
      <c r="L1983" s="89">
        <v>2019</v>
      </c>
      <c r="M1983" s="76">
        <f t="shared" si="30"/>
        <v>43551</v>
      </c>
      <c r="N1983" s="89" t="s">
        <v>4003</v>
      </c>
      <c r="O1983" s="89">
        <v>17</v>
      </c>
      <c r="P1983" s="88" t="s">
        <v>4506</v>
      </c>
      <c r="Q1983" s="88" t="s">
        <v>4456</v>
      </c>
      <c r="R1983" s="88" t="s">
        <v>4507</v>
      </c>
      <c r="S1983" s="88" t="s">
        <v>4508</v>
      </c>
      <c r="T1983" s="88" t="s">
        <v>4456</v>
      </c>
      <c r="U1983" s="88" t="s">
        <v>4457</v>
      </c>
      <c r="V1983" s="88" t="s">
        <v>4457</v>
      </c>
      <c r="W1983" s="88" t="s">
        <v>173</v>
      </c>
      <c r="X1983" s="82" t="s">
        <v>4523</v>
      </c>
      <c r="Y1983" s="89" t="s">
        <v>4456</v>
      </c>
      <c r="Z1983" s="80" t="str">
        <f>IF(OR(R:R="",S:S=""),"Missing",IF(OR(S:S="Both EC and Condoms",S:S="Condom",S:S="EC"),"Yes",IF(AND(R:R&lt;&gt;"0: No Method",R:R&lt;&gt;"6: EC",R:R&lt;&gt;"5: Condoms"),"Yes","No")))</f>
        <v>No</v>
      </c>
      <c r="AA19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83" s="80" t="str">
        <f>IF(W:W="Pregnant","Pregnant",IF(AND(Z:Z="No",AA:AA="Yes"),"Adopter",IF(Z:Z="Yes","Continuing User",IF(AND(Z:Z="No",AA:AA="No"),"Non-user","Missing"))))</f>
        <v>Adopter</v>
      </c>
      <c r="AC1983" s="80">
        <f>VLOOKUP(N1983,Registration!O:P,2,FALSE)</f>
        <v>17</v>
      </c>
    </row>
    <row r="1984" spans="1:29" s="80" customFormat="1" ht="23.1" customHeight="1">
      <c r="A1984" s="89" t="s">
        <v>133</v>
      </c>
      <c r="B1984" s="88" t="s">
        <v>26</v>
      </c>
      <c r="C1984" s="88" t="s">
        <v>27</v>
      </c>
      <c r="D1984" s="88" t="s">
        <v>28</v>
      </c>
      <c r="E1984" s="89" t="s">
        <v>135</v>
      </c>
      <c r="F1984" s="89" t="s">
        <v>135</v>
      </c>
      <c r="G1984" s="89" t="s">
        <v>3999</v>
      </c>
      <c r="H1984" s="89" t="s">
        <v>8157</v>
      </c>
      <c r="I1984" s="89" t="s">
        <v>8158</v>
      </c>
      <c r="J1984" s="89">
        <v>27</v>
      </c>
      <c r="K1984" s="89">
        <v>3</v>
      </c>
      <c r="L1984" s="89">
        <v>2019</v>
      </c>
      <c r="M1984" s="76">
        <f t="shared" si="30"/>
        <v>43551</v>
      </c>
      <c r="N1984" s="89" t="s">
        <v>4006</v>
      </c>
      <c r="O1984" s="89">
        <v>18</v>
      </c>
      <c r="P1984" s="88" t="s">
        <v>4506</v>
      </c>
      <c r="Q1984" s="88" t="s">
        <v>4456</v>
      </c>
      <c r="R1984" s="88" t="s">
        <v>4507</v>
      </c>
      <c r="S1984" s="88" t="s">
        <v>4508</v>
      </c>
      <c r="T1984" s="88" t="s">
        <v>4456</v>
      </c>
      <c r="U1984" s="88" t="s">
        <v>4457</v>
      </c>
      <c r="V1984" s="88" t="s">
        <v>4457</v>
      </c>
      <c r="W1984" s="88" t="s">
        <v>173</v>
      </c>
      <c r="X1984" s="82" t="s">
        <v>4523</v>
      </c>
      <c r="Y1984" s="89" t="s">
        <v>4456</v>
      </c>
      <c r="Z1984" s="80" t="str">
        <f>IF(OR(R:R="",S:S=""),"Missing",IF(OR(S:S="Both EC and Condoms",S:S="Condom",S:S="EC"),"Yes",IF(AND(R:R&lt;&gt;"0: No Method",R:R&lt;&gt;"6: EC",R:R&lt;&gt;"5: Condoms"),"Yes","No")))</f>
        <v>No</v>
      </c>
      <c r="AA19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84" s="80" t="str">
        <f>IF(W:W="Pregnant","Pregnant",IF(AND(Z:Z="No",AA:AA="Yes"),"Adopter",IF(Z:Z="Yes","Continuing User",IF(AND(Z:Z="No",AA:AA="No"),"Non-user","Missing"))))</f>
        <v>Adopter</v>
      </c>
      <c r="AC1984" s="80">
        <f>VLOOKUP(N1984,Registration!O:P,2,FALSE)</f>
        <v>18</v>
      </c>
    </row>
    <row r="1985" spans="1:29" s="80" customFormat="1" ht="23.1" customHeight="1">
      <c r="A1985" s="89" t="s">
        <v>133</v>
      </c>
      <c r="B1985" s="88" t="s">
        <v>26</v>
      </c>
      <c r="C1985" s="88" t="s">
        <v>27</v>
      </c>
      <c r="D1985" s="88" t="s">
        <v>28</v>
      </c>
      <c r="E1985" s="89" t="s">
        <v>135</v>
      </c>
      <c r="F1985" s="89" t="s">
        <v>135</v>
      </c>
      <c r="G1985" s="89" t="s">
        <v>3999</v>
      </c>
      <c r="H1985" s="89" t="s">
        <v>8157</v>
      </c>
      <c r="I1985" s="89" t="s">
        <v>8158</v>
      </c>
      <c r="J1985" s="89">
        <v>27</v>
      </c>
      <c r="K1985" s="89">
        <v>3</v>
      </c>
      <c r="L1985" s="89">
        <v>2019</v>
      </c>
      <c r="M1985" s="76">
        <f t="shared" si="30"/>
        <v>43551</v>
      </c>
      <c r="N1985" s="89" t="s">
        <v>4007</v>
      </c>
      <c r="O1985" s="89">
        <v>18</v>
      </c>
      <c r="P1985" s="88" t="s">
        <v>4506</v>
      </c>
      <c r="Q1985" s="88" t="s">
        <v>4456</v>
      </c>
      <c r="R1985" s="88" t="s">
        <v>4507</v>
      </c>
      <c r="S1985" s="88" t="s">
        <v>4508</v>
      </c>
      <c r="T1985" s="88" t="s">
        <v>4456</v>
      </c>
      <c r="U1985" s="88" t="s">
        <v>4457</v>
      </c>
      <c r="V1985" s="88" t="s">
        <v>4457</v>
      </c>
      <c r="W1985" s="88" t="s">
        <v>173</v>
      </c>
      <c r="X1985" s="80" t="s">
        <v>4518</v>
      </c>
      <c r="Y1985" s="89" t="s">
        <v>4456</v>
      </c>
      <c r="Z1985" s="80" t="str">
        <f>IF(OR(R:R="",S:S=""),"Missing",IF(OR(S:S="Both EC and Condoms",S:S="Condom",S:S="EC"),"Yes",IF(AND(R:R&lt;&gt;"0: No Method",R:R&lt;&gt;"6: EC",R:R&lt;&gt;"5: Condoms"),"Yes","No")))</f>
        <v>No</v>
      </c>
      <c r="AA19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85" s="80" t="str">
        <f>IF(W:W="Pregnant","Pregnant",IF(AND(Z:Z="No",AA:AA="Yes"),"Adopter",IF(Z:Z="Yes","Continuing User",IF(AND(Z:Z="No",AA:AA="No"),"Non-user","Missing"))))</f>
        <v>Adopter</v>
      </c>
      <c r="AC1985" s="80">
        <f>VLOOKUP(N1985,Registration!O:P,2,FALSE)</f>
        <v>18</v>
      </c>
    </row>
    <row r="1986" spans="1:29" s="80" customFormat="1" ht="23.1" customHeight="1">
      <c r="A1986" s="89" t="s">
        <v>133</v>
      </c>
      <c r="B1986" s="88" t="s">
        <v>26</v>
      </c>
      <c r="C1986" s="88" t="s">
        <v>27</v>
      </c>
      <c r="D1986" s="88" t="s">
        <v>28</v>
      </c>
      <c r="E1986" s="89" t="s">
        <v>135</v>
      </c>
      <c r="F1986" s="89" t="s">
        <v>135</v>
      </c>
      <c r="G1986" s="89" t="s">
        <v>3999</v>
      </c>
      <c r="H1986" s="89" t="s">
        <v>8157</v>
      </c>
      <c r="I1986" s="89" t="s">
        <v>8158</v>
      </c>
      <c r="J1986" s="89">
        <v>27</v>
      </c>
      <c r="K1986" s="89">
        <v>3</v>
      </c>
      <c r="L1986" s="89">
        <v>2019</v>
      </c>
      <c r="M1986" s="76">
        <f t="shared" ref="M1986:M2049" si="31">DATE(L1986,K1986,J1986)</f>
        <v>43551</v>
      </c>
      <c r="N1986" s="89" t="s">
        <v>4008</v>
      </c>
      <c r="O1986" s="89">
        <v>18</v>
      </c>
      <c r="P1986" s="88" t="s">
        <v>4506</v>
      </c>
      <c r="Q1986" s="88" t="s">
        <v>4456</v>
      </c>
      <c r="R1986" s="88" t="s">
        <v>4507</v>
      </c>
      <c r="S1986" s="88" t="s">
        <v>4508</v>
      </c>
      <c r="T1986" s="88" t="s">
        <v>4456</v>
      </c>
      <c r="U1986" s="88" t="s">
        <v>4457</v>
      </c>
      <c r="V1986" s="88" t="s">
        <v>4457</v>
      </c>
      <c r="W1986" s="88" t="s">
        <v>173</v>
      </c>
      <c r="X1986" s="82" t="s">
        <v>4522</v>
      </c>
      <c r="Y1986" s="89" t="s">
        <v>4457</v>
      </c>
      <c r="Z1986" s="80" t="str">
        <f>IF(OR(R:R="",S:S=""),"Missing",IF(OR(S:S="Both EC and Condoms",S:S="Condom",S:S="EC"),"Yes",IF(AND(R:R&lt;&gt;"0: No Method",R:R&lt;&gt;"6: EC",R:R&lt;&gt;"5: Condoms"),"Yes","No")))</f>
        <v>No</v>
      </c>
      <c r="AA19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86" s="80" t="str">
        <f>IF(W:W="Pregnant","Pregnant",IF(AND(Z:Z="No",AA:AA="Yes"),"Adopter",IF(Z:Z="Yes","Continuing User",IF(AND(Z:Z="No",AA:AA="No"),"Non-user","Missing"))))</f>
        <v>Adopter</v>
      </c>
      <c r="AC1986" s="80">
        <f>VLOOKUP(N1986,Registration!O:P,2,FALSE)</f>
        <v>18</v>
      </c>
    </row>
    <row r="1987" spans="1:29" s="80" customFormat="1" ht="23.1" customHeight="1">
      <c r="A1987" s="89" t="s">
        <v>133</v>
      </c>
      <c r="B1987" s="88" t="s">
        <v>26</v>
      </c>
      <c r="C1987" s="88" t="s">
        <v>27</v>
      </c>
      <c r="D1987" s="88" t="s">
        <v>28</v>
      </c>
      <c r="E1987" s="89" t="s">
        <v>135</v>
      </c>
      <c r="F1987" s="89" t="s">
        <v>135</v>
      </c>
      <c r="G1987" s="89" t="s">
        <v>3999</v>
      </c>
      <c r="H1987" s="89" t="s">
        <v>8157</v>
      </c>
      <c r="I1987" s="89" t="s">
        <v>8158</v>
      </c>
      <c r="J1987" s="89">
        <v>27</v>
      </c>
      <c r="K1987" s="89">
        <v>3</v>
      </c>
      <c r="L1987" s="89">
        <v>2019</v>
      </c>
      <c r="M1987" s="76">
        <f t="shared" si="31"/>
        <v>43551</v>
      </c>
      <c r="N1987" s="89" t="s">
        <v>4014</v>
      </c>
      <c r="O1987" s="89">
        <v>18</v>
      </c>
      <c r="P1987" s="88" t="s">
        <v>4506</v>
      </c>
      <c r="Q1987" s="88" t="s">
        <v>4456</v>
      </c>
      <c r="R1987" s="88" t="s">
        <v>4507</v>
      </c>
      <c r="S1987" s="88" t="s">
        <v>4508</v>
      </c>
      <c r="T1987" s="88" t="s">
        <v>4456</v>
      </c>
      <c r="U1987" s="88" t="s">
        <v>4457</v>
      </c>
      <c r="V1987" s="88" t="s">
        <v>4457</v>
      </c>
      <c r="W1987" s="88" t="s">
        <v>173</v>
      </c>
      <c r="X1987" s="89" t="s">
        <v>4516</v>
      </c>
      <c r="Y1987" s="89" t="s">
        <v>4457</v>
      </c>
      <c r="Z1987" s="80" t="str">
        <f>IF(OR(R:R="",S:S=""),"Missing",IF(OR(S:S="Both EC and Condoms",S:S="Condom",S:S="EC"),"Yes",IF(AND(R:R&lt;&gt;"0: No Method",R:R&lt;&gt;"6: EC",R:R&lt;&gt;"5: Condoms"),"Yes","No")))</f>
        <v>No</v>
      </c>
      <c r="AA19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87" s="80" t="str">
        <f>IF(W:W="Pregnant","Pregnant",IF(AND(Z:Z="No",AA:AA="Yes"),"Adopter",IF(Z:Z="Yes","Continuing User",IF(AND(Z:Z="No",AA:AA="No"),"Non-user","Missing"))))</f>
        <v>Adopter</v>
      </c>
      <c r="AC1987" s="80">
        <f>VLOOKUP(N1987,Registration!O:P,2,FALSE)</f>
        <v>18</v>
      </c>
    </row>
    <row r="1988" spans="1:29" s="80" customFormat="1" ht="23.1" customHeight="1">
      <c r="A1988" s="89" t="s">
        <v>133</v>
      </c>
      <c r="B1988" s="88" t="s">
        <v>26</v>
      </c>
      <c r="C1988" s="88" t="s">
        <v>27</v>
      </c>
      <c r="D1988" s="88" t="s">
        <v>28</v>
      </c>
      <c r="E1988" s="89" t="s">
        <v>135</v>
      </c>
      <c r="F1988" s="89" t="s">
        <v>135</v>
      </c>
      <c r="G1988" s="89" t="s">
        <v>3999</v>
      </c>
      <c r="H1988" s="89" t="s">
        <v>8157</v>
      </c>
      <c r="I1988" s="89" t="s">
        <v>8158</v>
      </c>
      <c r="J1988" s="89">
        <v>27</v>
      </c>
      <c r="K1988" s="89">
        <v>3</v>
      </c>
      <c r="L1988" s="89">
        <v>2019</v>
      </c>
      <c r="M1988" s="76">
        <f t="shared" si="31"/>
        <v>43551</v>
      </c>
      <c r="N1988" s="89" t="s">
        <v>4029</v>
      </c>
      <c r="O1988" s="89">
        <v>16</v>
      </c>
      <c r="P1988" s="88" t="s">
        <v>4506</v>
      </c>
      <c r="Q1988" s="88" t="s">
        <v>4456</v>
      </c>
      <c r="R1988" s="88" t="s">
        <v>4507</v>
      </c>
      <c r="S1988" s="88" t="s">
        <v>4508</v>
      </c>
      <c r="T1988" s="88" t="s">
        <v>4456</v>
      </c>
      <c r="U1988" s="88" t="s">
        <v>4457</v>
      </c>
      <c r="V1988" s="88" t="s">
        <v>4457</v>
      </c>
      <c r="W1988" s="88" t="s">
        <v>173</v>
      </c>
      <c r="X1988" s="82" t="s">
        <v>4523</v>
      </c>
      <c r="Y1988" s="89" t="s">
        <v>4456</v>
      </c>
      <c r="Z1988" s="80" t="str">
        <f>IF(OR(R:R="",S:S=""),"Missing",IF(OR(S:S="Both EC and Condoms",S:S="Condom",S:S="EC"),"Yes",IF(AND(R:R&lt;&gt;"0: No Method",R:R&lt;&gt;"6: EC",R:R&lt;&gt;"5: Condoms"),"Yes","No")))</f>
        <v>No</v>
      </c>
      <c r="AA19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88" s="80" t="str">
        <f>IF(W:W="Pregnant","Pregnant",IF(AND(Z:Z="No",AA:AA="Yes"),"Adopter",IF(Z:Z="Yes","Continuing User",IF(AND(Z:Z="No",AA:AA="No"),"Non-user","Missing"))))</f>
        <v>Adopter</v>
      </c>
      <c r="AC1988" s="80">
        <f>VLOOKUP(N1988,Registration!O:P,2,FALSE)</f>
        <v>16</v>
      </c>
    </row>
    <row r="1989" spans="1:29" s="80" customFormat="1" ht="23.1" customHeight="1">
      <c r="A1989" s="89" t="s">
        <v>133</v>
      </c>
      <c r="B1989" s="88" t="s">
        <v>26</v>
      </c>
      <c r="C1989" s="88" t="s">
        <v>27</v>
      </c>
      <c r="D1989" s="88" t="s">
        <v>28</v>
      </c>
      <c r="E1989" s="89" t="s">
        <v>135</v>
      </c>
      <c r="F1989" s="89" t="s">
        <v>135</v>
      </c>
      <c r="G1989" s="89" t="s">
        <v>3999</v>
      </c>
      <c r="H1989" s="89" t="s">
        <v>8157</v>
      </c>
      <c r="I1989" s="89" t="s">
        <v>8158</v>
      </c>
      <c r="J1989" s="89">
        <v>27</v>
      </c>
      <c r="K1989" s="89">
        <v>3</v>
      </c>
      <c r="L1989" s="89">
        <v>2019</v>
      </c>
      <c r="M1989" s="76">
        <f t="shared" si="31"/>
        <v>43551</v>
      </c>
      <c r="N1989" s="89" t="s">
        <v>4031</v>
      </c>
      <c r="O1989" s="89">
        <v>17</v>
      </c>
      <c r="P1989" s="88" t="s">
        <v>4506</v>
      </c>
      <c r="Q1989" s="88" t="s">
        <v>4456</v>
      </c>
      <c r="R1989" s="88" t="s">
        <v>4507</v>
      </c>
      <c r="S1989" s="88" t="s">
        <v>4508</v>
      </c>
      <c r="T1989" s="88" t="s">
        <v>4456</v>
      </c>
      <c r="U1989" s="88" t="s">
        <v>4457</v>
      </c>
      <c r="V1989" s="88" t="s">
        <v>4457</v>
      </c>
      <c r="W1989" s="88" t="s">
        <v>173</v>
      </c>
      <c r="X1989" s="90" t="s">
        <v>4517</v>
      </c>
      <c r="Y1989" s="89" t="s">
        <v>4457</v>
      </c>
      <c r="Z1989" s="80" t="str">
        <f>IF(OR(R:R="",S:S=""),"Missing",IF(OR(S:S="Both EC and Condoms",S:S="Condom",S:S="EC"),"Yes",IF(AND(R:R&lt;&gt;"0: No Method",R:R&lt;&gt;"6: EC",R:R&lt;&gt;"5: Condoms"),"Yes","No")))</f>
        <v>No</v>
      </c>
      <c r="AA19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89" s="80" t="str">
        <f>IF(W:W="Pregnant","Pregnant",IF(AND(Z:Z="No",AA:AA="Yes"),"Adopter",IF(Z:Z="Yes","Continuing User",IF(AND(Z:Z="No",AA:AA="No"),"Non-user","Missing"))))</f>
        <v>Adopter</v>
      </c>
      <c r="AC1989" s="80">
        <f>VLOOKUP(N1989,Registration!O:P,2,FALSE)</f>
        <v>17</v>
      </c>
    </row>
    <row r="1990" spans="1:29" s="80" customFormat="1" ht="23.1" customHeight="1">
      <c r="A1990" s="89" t="s">
        <v>133</v>
      </c>
      <c r="B1990" s="88" t="s">
        <v>26</v>
      </c>
      <c r="C1990" s="88" t="s">
        <v>27</v>
      </c>
      <c r="D1990" s="88" t="s">
        <v>28</v>
      </c>
      <c r="E1990" s="89" t="s">
        <v>135</v>
      </c>
      <c r="F1990" s="89" t="s">
        <v>4608</v>
      </c>
      <c r="G1990" s="89" t="s">
        <v>3999</v>
      </c>
      <c r="H1990" s="89" t="s">
        <v>8157</v>
      </c>
      <c r="I1990" s="89" t="s">
        <v>8158</v>
      </c>
      <c r="J1990" s="89">
        <v>27</v>
      </c>
      <c r="K1990" s="89">
        <v>3</v>
      </c>
      <c r="L1990" s="89">
        <v>2019</v>
      </c>
      <c r="M1990" s="76">
        <f t="shared" si="31"/>
        <v>43551</v>
      </c>
      <c r="N1990" s="89" t="s">
        <v>4035</v>
      </c>
      <c r="O1990" s="89">
        <v>17</v>
      </c>
      <c r="P1990" s="88" t="s">
        <v>4506</v>
      </c>
      <c r="Q1990" s="88" t="s">
        <v>4456</v>
      </c>
      <c r="R1990" s="88" t="s">
        <v>4507</v>
      </c>
      <c r="S1990" s="88" t="s">
        <v>4508</v>
      </c>
      <c r="T1990" s="88" t="s">
        <v>4457</v>
      </c>
      <c r="U1990" s="88" t="s">
        <v>4457</v>
      </c>
      <c r="V1990" s="88" t="s">
        <v>4457</v>
      </c>
      <c r="W1990" s="88" t="s">
        <v>1118</v>
      </c>
      <c r="X1990" s="90" t="s">
        <v>4507</v>
      </c>
      <c r="Y1990" s="89" t="s">
        <v>4457</v>
      </c>
      <c r="Z1990" s="80" t="str">
        <f>IF(OR(R:R="",S:S=""),"Missing",IF(OR(S:S="Both EC and Condoms",S:S="Condom",S:S="EC"),"Yes",IF(AND(R:R&lt;&gt;"0: No Method",R:R&lt;&gt;"6: EC",R:R&lt;&gt;"5: Condoms"),"Yes","No")))</f>
        <v>No</v>
      </c>
      <c r="AA19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990" s="80" t="str">
        <f>IF(W:W="Pregnant","Pregnant",IF(AND(Z:Z="No",AA:AA="Yes"),"Adopter",IF(Z:Z="Yes","Continuing User",IF(AND(Z:Z="No",AA:AA="No"),"Non-user","Missing"))))</f>
        <v>Pregnant</v>
      </c>
      <c r="AC1990" s="80">
        <f>VLOOKUP(N1990,Registration!O:P,2,FALSE)</f>
        <v>19</v>
      </c>
    </row>
    <row r="1991" spans="1:29" s="80" customFormat="1" ht="23.1" customHeight="1">
      <c r="A1991" s="89" t="s">
        <v>133</v>
      </c>
      <c r="B1991" s="88" t="s">
        <v>26</v>
      </c>
      <c r="C1991" s="88" t="s">
        <v>27</v>
      </c>
      <c r="D1991" s="88" t="s">
        <v>28</v>
      </c>
      <c r="E1991" s="89" t="s">
        <v>135</v>
      </c>
      <c r="F1991" s="89" t="s">
        <v>135</v>
      </c>
      <c r="G1991" s="89" t="s">
        <v>3999</v>
      </c>
      <c r="H1991" s="89" t="s">
        <v>8157</v>
      </c>
      <c r="I1991" s="89" t="s">
        <v>8158</v>
      </c>
      <c r="J1991" s="89">
        <v>27</v>
      </c>
      <c r="K1991" s="89">
        <v>3</v>
      </c>
      <c r="L1991" s="89">
        <v>2019</v>
      </c>
      <c r="M1991" s="76">
        <f t="shared" si="31"/>
        <v>43551</v>
      </c>
      <c r="N1991" s="89" t="s">
        <v>4037</v>
      </c>
      <c r="O1991" s="89">
        <v>16</v>
      </c>
      <c r="P1991" s="88" t="s">
        <v>4506</v>
      </c>
      <c r="Q1991" s="88" t="s">
        <v>4456</v>
      </c>
      <c r="R1991" s="88" t="s">
        <v>4507</v>
      </c>
      <c r="S1991" s="88" t="s">
        <v>4508</v>
      </c>
      <c r="T1991" s="88" t="s">
        <v>4456</v>
      </c>
      <c r="U1991" s="88" t="s">
        <v>4457</v>
      </c>
      <c r="V1991" s="88" t="s">
        <v>4457</v>
      </c>
      <c r="W1991" s="88" t="s">
        <v>173</v>
      </c>
      <c r="X1991" s="90" t="s">
        <v>4516</v>
      </c>
      <c r="Y1991" s="89" t="s">
        <v>4457</v>
      </c>
      <c r="Z1991" s="80" t="str">
        <f>IF(OR(R:R="",S:S=""),"Missing",IF(OR(S:S="Both EC and Condoms",S:S="Condom",S:S="EC"),"Yes",IF(AND(R:R&lt;&gt;"0: No Method",R:R&lt;&gt;"6: EC",R:R&lt;&gt;"5: Condoms"),"Yes","No")))</f>
        <v>No</v>
      </c>
      <c r="AA19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91" s="80" t="str">
        <f>IF(W:W="Pregnant","Pregnant",IF(AND(Z:Z="No",AA:AA="Yes"),"Adopter",IF(Z:Z="Yes","Continuing User",IF(AND(Z:Z="No",AA:AA="No"),"Non-user","Missing"))))</f>
        <v>Adopter</v>
      </c>
      <c r="AC1991" s="80">
        <f>VLOOKUP(N1991,Registration!O:P,2,FALSE)</f>
        <v>16</v>
      </c>
    </row>
    <row r="1992" spans="1:29" s="80" customFormat="1" ht="23.1" customHeight="1">
      <c r="A1992" s="89" t="s">
        <v>133</v>
      </c>
      <c r="B1992" s="88" t="s">
        <v>26</v>
      </c>
      <c r="C1992" s="88" t="s">
        <v>27</v>
      </c>
      <c r="D1992" s="88" t="s">
        <v>28</v>
      </c>
      <c r="E1992" s="89" t="s">
        <v>135</v>
      </c>
      <c r="F1992" s="89" t="s">
        <v>135</v>
      </c>
      <c r="G1992" s="89" t="s">
        <v>3999</v>
      </c>
      <c r="H1992" s="89" t="s">
        <v>8157</v>
      </c>
      <c r="I1992" s="89" t="s">
        <v>8158</v>
      </c>
      <c r="J1992" s="89">
        <v>27</v>
      </c>
      <c r="K1992" s="89">
        <v>3</v>
      </c>
      <c r="L1992" s="89">
        <v>2019</v>
      </c>
      <c r="M1992" s="76">
        <f t="shared" si="31"/>
        <v>43551</v>
      </c>
      <c r="N1992" s="89" t="s">
        <v>4002</v>
      </c>
      <c r="O1992" s="89">
        <v>17</v>
      </c>
      <c r="P1992" s="88" t="s">
        <v>4506</v>
      </c>
      <c r="Q1992" s="88" t="s">
        <v>4456</v>
      </c>
      <c r="R1992" s="88" t="s">
        <v>4507</v>
      </c>
      <c r="S1992" s="88" t="s">
        <v>4508</v>
      </c>
      <c r="T1992" s="88" t="s">
        <v>4456</v>
      </c>
      <c r="U1992" s="88" t="s">
        <v>4457</v>
      </c>
      <c r="V1992" s="88" t="s">
        <v>4457</v>
      </c>
      <c r="W1992" s="88" t="s">
        <v>173</v>
      </c>
      <c r="X1992" s="82" t="s">
        <v>4523</v>
      </c>
      <c r="Y1992" s="89" t="s">
        <v>4457</v>
      </c>
      <c r="Z1992" s="80" t="str">
        <f>IF(OR(R:R="",S:S=""),"Missing",IF(OR(S:S="Both EC and Condoms",S:S="Condom",S:S="EC"),"Yes",IF(AND(R:R&lt;&gt;"0: No Method",R:R&lt;&gt;"6: EC",R:R&lt;&gt;"5: Condoms"),"Yes","No")))</f>
        <v>No</v>
      </c>
      <c r="AA19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92" s="80" t="str">
        <f>IF(W:W="Pregnant","Pregnant",IF(AND(Z:Z="No",AA:AA="Yes"),"Adopter",IF(Z:Z="Yes","Continuing User",IF(AND(Z:Z="No",AA:AA="No"),"Non-user","Missing"))))</f>
        <v>Adopter</v>
      </c>
      <c r="AC1992" s="80">
        <f>VLOOKUP(N1992,Registration!O:P,2,FALSE)</f>
        <v>17</v>
      </c>
    </row>
    <row r="1993" spans="1:29" s="80" customFormat="1" ht="23.1" customHeight="1">
      <c r="A1993" s="89" t="s">
        <v>133</v>
      </c>
      <c r="B1993" s="88" t="s">
        <v>26</v>
      </c>
      <c r="C1993" s="88" t="s">
        <v>27</v>
      </c>
      <c r="D1993" s="88" t="s">
        <v>28</v>
      </c>
      <c r="E1993" s="89" t="s">
        <v>135</v>
      </c>
      <c r="F1993" s="89" t="s">
        <v>135</v>
      </c>
      <c r="G1993" s="89" t="s">
        <v>3999</v>
      </c>
      <c r="H1993" s="89" t="s">
        <v>8157</v>
      </c>
      <c r="I1993" s="89" t="s">
        <v>8158</v>
      </c>
      <c r="J1993" s="89">
        <v>27</v>
      </c>
      <c r="K1993" s="89">
        <v>3</v>
      </c>
      <c r="L1993" s="89">
        <v>2019</v>
      </c>
      <c r="M1993" s="76">
        <f t="shared" si="31"/>
        <v>43551</v>
      </c>
      <c r="N1993" s="89" t="s">
        <v>4004</v>
      </c>
      <c r="O1993" s="89">
        <v>17</v>
      </c>
      <c r="P1993" s="88" t="s">
        <v>4506</v>
      </c>
      <c r="Q1993" s="88" t="s">
        <v>4456</v>
      </c>
      <c r="R1993" s="88" t="s">
        <v>4507</v>
      </c>
      <c r="S1993" s="88" t="s">
        <v>4508</v>
      </c>
      <c r="T1993" s="88" t="s">
        <v>4456</v>
      </c>
      <c r="U1993" s="88" t="s">
        <v>4457</v>
      </c>
      <c r="V1993" s="88" t="s">
        <v>4457</v>
      </c>
      <c r="W1993" s="88" t="s">
        <v>173</v>
      </c>
      <c r="X1993" s="90" t="s">
        <v>4516</v>
      </c>
      <c r="Y1993" s="89" t="s">
        <v>4457</v>
      </c>
      <c r="Z1993" s="80" t="str">
        <f>IF(OR(R:R="",S:S=""),"Missing",IF(OR(S:S="Both EC and Condoms",S:S="Condom",S:S="EC"),"Yes",IF(AND(R:R&lt;&gt;"0: No Method",R:R&lt;&gt;"6: EC",R:R&lt;&gt;"5: Condoms"),"Yes","No")))</f>
        <v>No</v>
      </c>
      <c r="AA19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93" s="80" t="str">
        <f>IF(W:W="Pregnant","Pregnant",IF(AND(Z:Z="No",AA:AA="Yes"),"Adopter",IF(Z:Z="Yes","Continuing User",IF(AND(Z:Z="No",AA:AA="No"),"Non-user","Missing"))))</f>
        <v>Adopter</v>
      </c>
      <c r="AC1993" s="80">
        <f>VLOOKUP(N1993,Registration!O:P,2,FALSE)</f>
        <v>17</v>
      </c>
    </row>
    <row r="1994" spans="1:29" s="80" customFormat="1" ht="23.1" customHeight="1">
      <c r="A1994" s="89" t="s">
        <v>133</v>
      </c>
      <c r="B1994" s="88" t="s">
        <v>26</v>
      </c>
      <c r="C1994" s="88" t="s">
        <v>27</v>
      </c>
      <c r="D1994" s="88" t="s">
        <v>28</v>
      </c>
      <c r="E1994" s="89" t="s">
        <v>135</v>
      </c>
      <c r="F1994" s="89" t="s">
        <v>135</v>
      </c>
      <c r="G1994" s="89" t="s">
        <v>3999</v>
      </c>
      <c r="H1994" s="89" t="s">
        <v>8157</v>
      </c>
      <c r="I1994" s="89" t="s">
        <v>8158</v>
      </c>
      <c r="J1994" s="89">
        <v>27</v>
      </c>
      <c r="K1994" s="89">
        <v>3</v>
      </c>
      <c r="L1994" s="89">
        <v>2019</v>
      </c>
      <c r="M1994" s="76">
        <f t="shared" si="31"/>
        <v>43551</v>
      </c>
      <c r="N1994" s="89" t="s">
        <v>4010</v>
      </c>
      <c r="O1994" s="89">
        <v>19</v>
      </c>
      <c r="P1994" s="88" t="s">
        <v>4506</v>
      </c>
      <c r="Q1994" s="88" t="s">
        <v>4456</v>
      </c>
      <c r="R1994" s="88" t="s">
        <v>4507</v>
      </c>
      <c r="S1994" s="88" t="s">
        <v>4508</v>
      </c>
      <c r="T1994" s="88" t="s">
        <v>4456</v>
      </c>
      <c r="U1994" s="88" t="s">
        <v>4457</v>
      </c>
      <c r="V1994" s="88" t="s">
        <v>4457</v>
      </c>
      <c r="W1994" s="88" t="s">
        <v>173</v>
      </c>
      <c r="X1994" s="90" t="s">
        <v>4521</v>
      </c>
      <c r="Y1994" s="89" t="s">
        <v>4457</v>
      </c>
      <c r="Z1994" s="80" t="str">
        <f>IF(OR(R:R="",S:S=""),"Missing",IF(OR(S:S="Both EC and Condoms",S:S="Condom",S:S="EC"),"Yes",IF(AND(R:R&lt;&gt;"0: No Method",R:R&lt;&gt;"6: EC",R:R&lt;&gt;"5: Condoms"),"Yes","No")))</f>
        <v>No</v>
      </c>
      <c r="AA19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94" s="80" t="str">
        <f>IF(W:W="Pregnant","Pregnant",IF(AND(Z:Z="No",AA:AA="Yes"),"Adopter",IF(Z:Z="Yes","Continuing User",IF(AND(Z:Z="No",AA:AA="No"),"Non-user","Missing"))))</f>
        <v>Adopter</v>
      </c>
      <c r="AC1994" s="80">
        <f>VLOOKUP(N1994,Registration!O:P,2,FALSE)</f>
        <v>19</v>
      </c>
    </row>
    <row r="1995" spans="1:29" s="80" customFormat="1" ht="23.1" customHeight="1">
      <c r="A1995" s="89" t="s">
        <v>133</v>
      </c>
      <c r="B1995" s="88" t="s">
        <v>26</v>
      </c>
      <c r="C1995" s="88" t="s">
        <v>27</v>
      </c>
      <c r="D1995" s="88" t="s">
        <v>28</v>
      </c>
      <c r="E1995" s="89" t="s">
        <v>135</v>
      </c>
      <c r="F1995" s="89" t="s">
        <v>135</v>
      </c>
      <c r="G1995" s="89" t="s">
        <v>3999</v>
      </c>
      <c r="H1995" s="89" t="s">
        <v>8157</v>
      </c>
      <c r="I1995" s="89" t="s">
        <v>8158</v>
      </c>
      <c r="J1995" s="89">
        <v>27</v>
      </c>
      <c r="K1995" s="89">
        <v>3</v>
      </c>
      <c r="L1995" s="89">
        <v>2019</v>
      </c>
      <c r="M1995" s="76">
        <f t="shared" si="31"/>
        <v>43551</v>
      </c>
      <c r="N1995" s="89" t="s">
        <v>4012</v>
      </c>
      <c r="O1995" s="89">
        <v>18</v>
      </c>
      <c r="P1995" s="88" t="s">
        <v>4506</v>
      </c>
      <c r="Q1995" s="88" t="s">
        <v>4456</v>
      </c>
      <c r="R1995" s="88" t="s">
        <v>4507</v>
      </c>
      <c r="S1995" s="88" t="s">
        <v>4508</v>
      </c>
      <c r="T1995" s="88" t="s">
        <v>4456</v>
      </c>
      <c r="U1995" s="88" t="s">
        <v>4457</v>
      </c>
      <c r="V1995" s="88" t="s">
        <v>4457</v>
      </c>
      <c r="W1995" s="88" t="s">
        <v>173</v>
      </c>
      <c r="X1995" s="90" t="s">
        <v>4516</v>
      </c>
      <c r="Y1995" s="89" t="s">
        <v>4457</v>
      </c>
      <c r="Z1995" s="80" t="str">
        <f>IF(OR(R:R="",S:S=""),"Missing",IF(OR(S:S="Both EC and Condoms",S:S="Condom",S:S="EC"),"Yes",IF(AND(R:R&lt;&gt;"0: No Method",R:R&lt;&gt;"6: EC",R:R&lt;&gt;"5: Condoms"),"Yes","No")))</f>
        <v>No</v>
      </c>
      <c r="AA19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95" s="80" t="str">
        <f>IF(W:W="Pregnant","Pregnant",IF(AND(Z:Z="No",AA:AA="Yes"),"Adopter",IF(Z:Z="Yes","Continuing User",IF(AND(Z:Z="No",AA:AA="No"),"Non-user","Missing"))))</f>
        <v>Adopter</v>
      </c>
      <c r="AC1995" s="80">
        <f>VLOOKUP(N1995,Registration!O:P,2,FALSE)</f>
        <v>18</v>
      </c>
    </row>
    <row r="1996" spans="1:29" s="80" customFormat="1" ht="23.1" customHeight="1">
      <c r="A1996" s="89" t="s">
        <v>133</v>
      </c>
      <c r="B1996" s="88" t="s">
        <v>26</v>
      </c>
      <c r="C1996" s="88" t="s">
        <v>27</v>
      </c>
      <c r="D1996" s="88" t="s">
        <v>28</v>
      </c>
      <c r="E1996" s="89" t="s">
        <v>135</v>
      </c>
      <c r="F1996" s="89" t="s">
        <v>135</v>
      </c>
      <c r="G1996" s="89" t="s">
        <v>3999</v>
      </c>
      <c r="H1996" s="89" t="s">
        <v>8157</v>
      </c>
      <c r="I1996" s="89" t="s">
        <v>8158</v>
      </c>
      <c r="J1996" s="89">
        <v>27</v>
      </c>
      <c r="K1996" s="89">
        <v>3</v>
      </c>
      <c r="L1996" s="89">
        <v>2019</v>
      </c>
      <c r="M1996" s="76">
        <f t="shared" si="31"/>
        <v>43551</v>
      </c>
      <c r="N1996" s="89" t="s">
        <v>4015</v>
      </c>
      <c r="O1996" s="89">
        <v>19</v>
      </c>
      <c r="P1996" s="88" t="s">
        <v>4506</v>
      </c>
      <c r="Q1996" s="88" t="s">
        <v>4456</v>
      </c>
      <c r="R1996" s="88" t="s">
        <v>4507</v>
      </c>
      <c r="S1996" s="88" t="s">
        <v>4508</v>
      </c>
      <c r="T1996" s="88" t="s">
        <v>4456</v>
      </c>
      <c r="U1996" s="88" t="s">
        <v>4457</v>
      </c>
      <c r="V1996" s="88" t="s">
        <v>4457</v>
      </c>
      <c r="W1996" s="88" t="s">
        <v>173</v>
      </c>
      <c r="X1996" s="90" t="s">
        <v>4521</v>
      </c>
      <c r="Y1996" s="89" t="s">
        <v>4457</v>
      </c>
      <c r="Z1996" s="80" t="str">
        <f>IF(OR(R:R="",S:S=""),"Missing",IF(OR(S:S="Both EC and Condoms",S:S="Condom",S:S="EC"),"Yes",IF(AND(R:R&lt;&gt;"0: No Method",R:R&lt;&gt;"6: EC",R:R&lt;&gt;"5: Condoms"),"Yes","No")))</f>
        <v>No</v>
      </c>
      <c r="AA19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96" s="80" t="str">
        <f>IF(W:W="Pregnant","Pregnant",IF(AND(Z:Z="No",AA:AA="Yes"),"Adopter",IF(Z:Z="Yes","Continuing User",IF(AND(Z:Z="No",AA:AA="No"),"Non-user","Missing"))))</f>
        <v>Adopter</v>
      </c>
      <c r="AC1996" s="80">
        <f>VLOOKUP(N1996,Registration!O:P,2,FALSE)</f>
        <v>19</v>
      </c>
    </row>
    <row r="1997" spans="1:29" s="80" customFormat="1" ht="23.1" customHeight="1">
      <c r="A1997" s="89" t="s">
        <v>133</v>
      </c>
      <c r="B1997" s="88" t="s">
        <v>26</v>
      </c>
      <c r="C1997" s="88" t="s">
        <v>27</v>
      </c>
      <c r="D1997" s="88" t="s">
        <v>28</v>
      </c>
      <c r="E1997" s="89" t="s">
        <v>135</v>
      </c>
      <c r="F1997" s="89" t="s">
        <v>135</v>
      </c>
      <c r="G1997" s="89" t="s">
        <v>3999</v>
      </c>
      <c r="H1997" s="89" t="s">
        <v>8157</v>
      </c>
      <c r="I1997" s="89" t="s">
        <v>8158</v>
      </c>
      <c r="J1997" s="89">
        <v>27</v>
      </c>
      <c r="K1997" s="89">
        <v>3</v>
      </c>
      <c r="L1997" s="89">
        <v>2019</v>
      </c>
      <c r="M1997" s="76">
        <f t="shared" si="31"/>
        <v>43551</v>
      </c>
      <c r="N1997" s="89" t="s">
        <v>4033</v>
      </c>
      <c r="O1997" s="89">
        <v>18</v>
      </c>
      <c r="P1997" s="88" t="s">
        <v>4506</v>
      </c>
      <c r="Q1997" s="88" t="s">
        <v>4456</v>
      </c>
      <c r="R1997" s="88" t="s">
        <v>4507</v>
      </c>
      <c r="S1997" s="88" t="s">
        <v>4508</v>
      </c>
      <c r="T1997" s="88" t="s">
        <v>4456</v>
      </c>
      <c r="U1997" s="88" t="s">
        <v>4457</v>
      </c>
      <c r="V1997" s="88" t="s">
        <v>4457</v>
      </c>
      <c r="W1997" s="88" t="s">
        <v>173</v>
      </c>
      <c r="X1997" s="90" t="s">
        <v>4516</v>
      </c>
      <c r="Y1997" s="89" t="s">
        <v>4457</v>
      </c>
      <c r="Z1997" s="80" t="str">
        <f>IF(OR(R:R="",S:S=""),"Missing",IF(OR(S:S="Both EC and Condoms",S:S="Condom",S:S="EC"),"Yes",IF(AND(R:R&lt;&gt;"0: No Method",R:R&lt;&gt;"6: EC",R:R&lt;&gt;"5: Condoms"),"Yes","No")))</f>
        <v>No</v>
      </c>
      <c r="AA19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97" s="80" t="str">
        <f>IF(W:W="Pregnant","Pregnant",IF(AND(Z:Z="No",AA:AA="Yes"),"Adopter",IF(Z:Z="Yes","Continuing User",IF(AND(Z:Z="No",AA:AA="No"),"Non-user","Missing"))))</f>
        <v>Adopter</v>
      </c>
      <c r="AC1997" s="80">
        <f>VLOOKUP(N1997,Registration!O:P,2,FALSE)</f>
        <v>18</v>
      </c>
    </row>
    <row r="1998" spans="1:29" s="80" customFormat="1" ht="23.1" customHeight="1">
      <c r="A1998" s="89" t="s">
        <v>133</v>
      </c>
      <c r="B1998" s="88" t="s">
        <v>26</v>
      </c>
      <c r="C1998" s="88" t="s">
        <v>27</v>
      </c>
      <c r="D1998" s="88" t="s">
        <v>28</v>
      </c>
      <c r="E1998" s="89" t="s">
        <v>135</v>
      </c>
      <c r="F1998" s="89" t="s">
        <v>135</v>
      </c>
      <c r="G1998" s="89" t="s">
        <v>3999</v>
      </c>
      <c r="H1998" s="89" t="s">
        <v>8157</v>
      </c>
      <c r="I1998" s="89" t="s">
        <v>8158</v>
      </c>
      <c r="J1998" s="89">
        <v>27</v>
      </c>
      <c r="K1998" s="89">
        <v>3</v>
      </c>
      <c r="L1998" s="89">
        <v>2019</v>
      </c>
      <c r="M1998" s="76">
        <f t="shared" si="31"/>
        <v>43551</v>
      </c>
      <c r="N1998" s="89" t="s">
        <v>4017</v>
      </c>
      <c r="O1998" s="89">
        <v>18</v>
      </c>
      <c r="P1998" s="88" t="s">
        <v>4506</v>
      </c>
      <c r="Q1998" s="88" t="s">
        <v>4456</v>
      </c>
      <c r="R1998" s="88" t="s">
        <v>4507</v>
      </c>
      <c r="S1998" s="88" t="s">
        <v>4508</v>
      </c>
      <c r="T1998" s="88" t="s">
        <v>4456</v>
      </c>
      <c r="U1998" s="88" t="s">
        <v>4457</v>
      </c>
      <c r="V1998" s="88" t="s">
        <v>4457</v>
      </c>
      <c r="W1998" s="88" t="s">
        <v>173</v>
      </c>
      <c r="X1998" s="82" t="s">
        <v>4523</v>
      </c>
      <c r="Y1998" s="89" t="s">
        <v>4457</v>
      </c>
      <c r="Z1998" s="80" t="str">
        <f>IF(OR(R:R="",S:S=""),"Missing",IF(OR(S:S="Both EC and Condoms",S:S="Condom",S:S="EC"),"Yes",IF(AND(R:R&lt;&gt;"0: No Method",R:R&lt;&gt;"6: EC",R:R&lt;&gt;"5: Condoms"),"Yes","No")))</f>
        <v>No</v>
      </c>
      <c r="AA19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98" s="80" t="str">
        <f>IF(W:W="Pregnant","Pregnant",IF(AND(Z:Z="No",AA:AA="Yes"),"Adopter",IF(Z:Z="Yes","Continuing User",IF(AND(Z:Z="No",AA:AA="No"),"Non-user","Missing"))))</f>
        <v>Adopter</v>
      </c>
      <c r="AC1998" s="80">
        <f>VLOOKUP(N1998,Registration!O:P,2,FALSE)</f>
        <v>18</v>
      </c>
    </row>
    <row r="1999" spans="1:29" s="80" customFormat="1" ht="23.1" customHeight="1">
      <c r="A1999" s="89" t="s">
        <v>133</v>
      </c>
      <c r="B1999" s="88" t="s">
        <v>26</v>
      </c>
      <c r="C1999" s="88" t="s">
        <v>27</v>
      </c>
      <c r="D1999" s="88" t="s">
        <v>28</v>
      </c>
      <c r="E1999" s="89" t="s">
        <v>135</v>
      </c>
      <c r="F1999" s="89" t="s">
        <v>135</v>
      </c>
      <c r="G1999" s="89" t="s">
        <v>3999</v>
      </c>
      <c r="H1999" s="89" t="s">
        <v>8157</v>
      </c>
      <c r="I1999" s="89" t="s">
        <v>8158</v>
      </c>
      <c r="J1999" s="89">
        <v>27</v>
      </c>
      <c r="K1999" s="89">
        <v>3</v>
      </c>
      <c r="L1999" s="89">
        <v>2019</v>
      </c>
      <c r="M1999" s="76">
        <f t="shared" si="31"/>
        <v>43551</v>
      </c>
      <c r="N1999" s="89" t="s">
        <v>4019</v>
      </c>
      <c r="O1999" s="89">
        <v>16</v>
      </c>
      <c r="P1999" s="88" t="s">
        <v>4506</v>
      </c>
      <c r="Q1999" s="88" t="s">
        <v>4456</v>
      </c>
      <c r="R1999" s="88" t="s">
        <v>4507</v>
      </c>
      <c r="S1999" s="88" t="s">
        <v>4508</v>
      </c>
      <c r="T1999" s="88" t="s">
        <v>4456</v>
      </c>
      <c r="U1999" s="88" t="s">
        <v>4457</v>
      </c>
      <c r="V1999" s="88" t="s">
        <v>4457</v>
      </c>
      <c r="W1999" s="88" t="s">
        <v>173</v>
      </c>
      <c r="X1999" s="82" t="s">
        <v>4523</v>
      </c>
      <c r="Y1999" s="89" t="s">
        <v>4457</v>
      </c>
      <c r="Z1999" s="80" t="str">
        <f>IF(OR(R:R="",S:S=""),"Missing",IF(OR(S:S="Both EC and Condoms",S:S="Condom",S:S="EC"),"Yes",IF(AND(R:R&lt;&gt;"0: No Method",R:R&lt;&gt;"6: EC",R:R&lt;&gt;"5: Condoms"),"Yes","No")))</f>
        <v>No</v>
      </c>
      <c r="AA19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99" s="80" t="str">
        <f>IF(W:W="Pregnant","Pregnant",IF(AND(Z:Z="No",AA:AA="Yes"),"Adopter",IF(Z:Z="Yes","Continuing User",IF(AND(Z:Z="No",AA:AA="No"),"Non-user","Missing"))))</f>
        <v>Adopter</v>
      </c>
      <c r="AC1999" s="80">
        <f>VLOOKUP(N1999,Registration!O:P,2,FALSE)</f>
        <v>16</v>
      </c>
    </row>
    <row r="2000" spans="1:29" s="80" customFormat="1" ht="23.1" customHeight="1">
      <c r="A2000" s="89" t="s">
        <v>133</v>
      </c>
      <c r="B2000" s="88" t="s">
        <v>26</v>
      </c>
      <c r="C2000" s="88" t="s">
        <v>27</v>
      </c>
      <c r="D2000" s="88" t="s">
        <v>28</v>
      </c>
      <c r="E2000" s="89" t="s">
        <v>135</v>
      </c>
      <c r="F2000" s="89" t="s">
        <v>4608</v>
      </c>
      <c r="G2000" s="89" t="s">
        <v>3999</v>
      </c>
      <c r="H2000" s="89" t="s">
        <v>8157</v>
      </c>
      <c r="I2000" s="89" t="s">
        <v>8158</v>
      </c>
      <c r="J2000" s="89">
        <v>27</v>
      </c>
      <c r="K2000" s="89">
        <v>3</v>
      </c>
      <c r="L2000" s="89">
        <v>2019</v>
      </c>
      <c r="M2000" s="76">
        <f t="shared" si="31"/>
        <v>43551</v>
      </c>
      <c r="N2000" s="89" t="s">
        <v>4021</v>
      </c>
      <c r="O2000" s="89">
        <v>18</v>
      </c>
      <c r="P2000" s="88" t="s">
        <v>4506</v>
      </c>
      <c r="Q2000" s="88" t="s">
        <v>4456</v>
      </c>
      <c r="R2000" s="88" t="s">
        <v>4507</v>
      </c>
      <c r="S2000" s="88" t="s">
        <v>4508</v>
      </c>
      <c r="T2000" s="88" t="s">
        <v>4457</v>
      </c>
      <c r="U2000" s="88" t="s">
        <v>4457</v>
      </c>
      <c r="V2000" s="88" t="s">
        <v>4457</v>
      </c>
      <c r="W2000" s="89" t="s">
        <v>1118</v>
      </c>
      <c r="X2000" s="89" t="s">
        <v>4507</v>
      </c>
      <c r="Y2000" s="89" t="s">
        <v>4457</v>
      </c>
      <c r="Z2000" s="80" t="str">
        <f>IF(OR(R:R="",S:S=""),"Missing",IF(OR(S:S="Both EC and Condoms",S:S="Condom",S:S="EC"),"Yes",IF(AND(R:R&lt;&gt;"0: No Method",R:R&lt;&gt;"6: EC",R:R&lt;&gt;"5: Condoms"),"Yes","No")))</f>
        <v>No</v>
      </c>
      <c r="AA20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00" s="80" t="str">
        <f>IF(W:W="Pregnant","Pregnant",IF(AND(Z:Z="No",AA:AA="Yes"),"Adopter",IF(Z:Z="Yes","Continuing User",IF(AND(Z:Z="No",AA:AA="No"),"Non-user","Missing"))))</f>
        <v>Pregnant</v>
      </c>
      <c r="AC2000" s="80">
        <f>VLOOKUP(N2000,Registration!O:P,2,FALSE)</f>
        <v>18</v>
      </c>
    </row>
    <row r="2001" spans="1:29" s="80" customFormat="1" ht="23.1" customHeight="1">
      <c r="A2001" s="89" t="s">
        <v>133</v>
      </c>
      <c r="B2001" s="88" t="s">
        <v>26</v>
      </c>
      <c r="C2001" s="88" t="s">
        <v>27</v>
      </c>
      <c r="D2001" s="88" t="s">
        <v>28</v>
      </c>
      <c r="E2001" s="89" t="s">
        <v>135</v>
      </c>
      <c r="F2001" s="89" t="s">
        <v>135</v>
      </c>
      <c r="G2001" s="89" t="s">
        <v>3999</v>
      </c>
      <c r="H2001" s="89" t="s">
        <v>8157</v>
      </c>
      <c r="I2001" s="89" t="s">
        <v>8158</v>
      </c>
      <c r="J2001" s="89">
        <v>27</v>
      </c>
      <c r="K2001" s="89">
        <v>3</v>
      </c>
      <c r="L2001" s="89">
        <v>2019</v>
      </c>
      <c r="M2001" s="76">
        <f t="shared" si="31"/>
        <v>43551</v>
      </c>
      <c r="N2001" s="89" t="s">
        <v>4023</v>
      </c>
      <c r="O2001" s="89">
        <v>19</v>
      </c>
      <c r="P2001" s="88" t="s">
        <v>4506</v>
      </c>
      <c r="Q2001" s="88" t="s">
        <v>4456</v>
      </c>
      <c r="R2001" s="88" t="s">
        <v>4507</v>
      </c>
      <c r="S2001" s="88" t="s">
        <v>4508</v>
      </c>
      <c r="T2001" s="88" t="s">
        <v>4456</v>
      </c>
      <c r="U2001" s="88" t="s">
        <v>4457</v>
      </c>
      <c r="V2001" s="88" t="s">
        <v>4457</v>
      </c>
      <c r="W2001" s="89" t="s">
        <v>173</v>
      </c>
      <c r="X2001" s="89" t="s">
        <v>4514</v>
      </c>
      <c r="Y2001" s="89" t="s">
        <v>4457</v>
      </c>
      <c r="Z2001" s="80" t="str">
        <f>IF(OR(R:R="",S:S=""),"Missing",IF(OR(S:S="Both EC and Condoms",S:S="Condom",S:S="EC"),"Yes",IF(AND(R:R&lt;&gt;"0: No Method",R:R&lt;&gt;"6: EC",R:R&lt;&gt;"5: Condoms"),"Yes","No")))</f>
        <v>No</v>
      </c>
      <c r="AA20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01" s="80" t="str">
        <f>IF(W:W="Pregnant","Pregnant",IF(AND(Z:Z="No",AA:AA="Yes"),"Adopter",IF(Z:Z="Yes","Continuing User",IF(AND(Z:Z="No",AA:AA="No"),"Non-user","Missing"))))</f>
        <v>Adopter</v>
      </c>
      <c r="AC2001" s="80">
        <f>VLOOKUP(N2001,Registration!O:P,2,FALSE)</f>
        <v>19</v>
      </c>
    </row>
    <row r="2002" spans="1:29" s="80" customFormat="1" ht="23.1" customHeight="1">
      <c r="A2002" s="89" t="s">
        <v>133</v>
      </c>
      <c r="B2002" s="88" t="s">
        <v>26</v>
      </c>
      <c r="C2002" s="88" t="s">
        <v>27</v>
      </c>
      <c r="D2002" s="88" t="s">
        <v>28</v>
      </c>
      <c r="E2002" s="89" t="s">
        <v>135</v>
      </c>
      <c r="F2002" s="89" t="s">
        <v>135</v>
      </c>
      <c r="G2002" s="89" t="s">
        <v>3999</v>
      </c>
      <c r="H2002" s="89" t="s">
        <v>8157</v>
      </c>
      <c r="I2002" s="89" t="s">
        <v>8158</v>
      </c>
      <c r="J2002" s="89">
        <v>27</v>
      </c>
      <c r="K2002" s="89">
        <v>3</v>
      </c>
      <c r="L2002" s="89">
        <v>2019</v>
      </c>
      <c r="M2002" s="76">
        <f t="shared" si="31"/>
        <v>43551</v>
      </c>
      <c r="N2002" s="89" t="s">
        <v>4027</v>
      </c>
      <c r="O2002" s="89">
        <v>19</v>
      </c>
      <c r="P2002" s="88" t="s">
        <v>4506</v>
      </c>
      <c r="Q2002" s="88" t="s">
        <v>4456</v>
      </c>
      <c r="R2002" s="88" t="s">
        <v>4507</v>
      </c>
      <c r="S2002" s="88" t="s">
        <v>4508</v>
      </c>
      <c r="T2002" s="88" t="s">
        <v>4456</v>
      </c>
      <c r="U2002" s="88" t="s">
        <v>4457</v>
      </c>
      <c r="V2002" s="88" t="s">
        <v>4457</v>
      </c>
      <c r="W2002" s="89" t="s">
        <v>173</v>
      </c>
      <c r="X2002" s="89" t="s">
        <v>4521</v>
      </c>
      <c r="Y2002" s="89" t="s">
        <v>4457</v>
      </c>
      <c r="Z2002" s="80" t="str">
        <f>IF(OR(R:R="",S:S=""),"Missing",IF(OR(S:S="Both EC and Condoms",S:S="Condom",S:S="EC"),"Yes",IF(AND(R:R&lt;&gt;"0: No Method",R:R&lt;&gt;"6: EC",R:R&lt;&gt;"5: Condoms"),"Yes","No")))</f>
        <v>No</v>
      </c>
      <c r="AA20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02" s="80" t="str">
        <f>IF(W:W="Pregnant","Pregnant",IF(AND(Z:Z="No",AA:AA="Yes"),"Adopter",IF(Z:Z="Yes","Continuing User",IF(AND(Z:Z="No",AA:AA="No"),"Non-user","Missing"))))</f>
        <v>Adopter</v>
      </c>
      <c r="AC2002" s="80">
        <f>VLOOKUP(N2002,Registration!O:P,2,FALSE)</f>
        <v>19</v>
      </c>
    </row>
    <row r="2003" spans="1:29" s="80" customFormat="1" ht="23.1" customHeight="1">
      <c r="A2003" s="89" t="s">
        <v>133</v>
      </c>
      <c r="B2003" s="88" t="s">
        <v>26</v>
      </c>
      <c r="C2003" s="88" t="s">
        <v>27</v>
      </c>
      <c r="D2003" s="88" t="s">
        <v>28</v>
      </c>
      <c r="E2003" s="89" t="s">
        <v>135</v>
      </c>
      <c r="F2003" s="89" t="s">
        <v>4608</v>
      </c>
      <c r="G2003" s="89" t="s">
        <v>3999</v>
      </c>
      <c r="H2003" s="89" t="s">
        <v>8157</v>
      </c>
      <c r="I2003" s="89" t="s">
        <v>8158</v>
      </c>
      <c r="J2003" s="89">
        <v>27</v>
      </c>
      <c r="K2003" s="89">
        <v>3</v>
      </c>
      <c r="L2003" s="89">
        <v>2019</v>
      </c>
      <c r="M2003" s="76">
        <f t="shared" si="31"/>
        <v>43551</v>
      </c>
      <c r="N2003" s="89" t="s">
        <v>4025</v>
      </c>
      <c r="O2003" s="89">
        <v>19</v>
      </c>
      <c r="P2003" s="88" t="s">
        <v>4506</v>
      </c>
      <c r="Q2003" s="88" t="s">
        <v>4456</v>
      </c>
      <c r="R2003" s="88" t="s">
        <v>4507</v>
      </c>
      <c r="S2003" s="88" t="s">
        <v>4508</v>
      </c>
      <c r="T2003" s="88" t="s">
        <v>4457</v>
      </c>
      <c r="U2003" s="88" t="s">
        <v>4457</v>
      </c>
      <c r="V2003" s="88" t="s">
        <v>4457</v>
      </c>
      <c r="W2003" s="89" t="s">
        <v>1118</v>
      </c>
      <c r="X2003" s="89" t="s">
        <v>4507</v>
      </c>
      <c r="Y2003" s="89" t="s">
        <v>4457</v>
      </c>
      <c r="Z2003" s="80" t="str">
        <f>IF(OR(R:R="",S:S=""),"Missing",IF(OR(S:S="Both EC and Condoms",S:S="Condom",S:S="EC"),"Yes",IF(AND(R:R&lt;&gt;"0: No Method",R:R&lt;&gt;"6: EC",R:R&lt;&gt;"5: Condoms"),"Yes","No")))</f>
        <v>No</v>
      </c>
      <c r="AA20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03" s="80" t="str">
        <f>IF(W:W="Pregnant","Pregnant",IF(AND(Z:Z="No",AA:AA="Yes"),"Adopter",IF(Z:Z="Yes","Continuing User",IF(AND(Z:Z="No",AA:AA="No"),"Non-user","Missing"))))</f>
        <v>Pregnant</v>
      </c>
      <c r="AC2003" s="80">
        <f>VLOOKUP(N2003,Registration!O:P,2,FALSE)</f>
        <v>19</v>
      </c>
    </row>
    <row r="2004" spans="1:29" s="80" customFormat="1" ht="23.1" customHeight="1">
      <c r="A2004" s="89" t="s">
        <v>133</v>
      </c>
      <c r="B2004" s="88" t="s">
        <v>26</v>
      </c>
      <c r="C2004" s="88" t="s">
        <v>27</v>
      </c>
      <c r="D2004" s="88" t="s">
        <v>28</v>
      </c>
      <c r="E2004" s="89" t="s">
        <v>135</v>
      </c>
      <c r="F2004" s="89" t="s">
        <v>135</v>
      </c>
      <c r="G2004" s="89" t="s">
        <v>3999</v>
      </c>
      <c r="H2004" s="89" t="s">
        <v>8157</v>
      </c>
      <c r="I2004" s="89" t="s">
        <v>8158</v>
      </c>
      <c r="J2004" s="89">
        <v>27</v>
      </c>
      <c r="K2004" s="89">
        <v>3</v>
      </c>
      <c r="L2004" s="89">
        <v>2019</v>
      </c>
      <c r="M2004" s="76">
        <f t="shared" si="31"/>
        <v>43551</v>
      </c>
      <c r="N2004" s="89" t="s">
        <v>4064</v>
      </c>
      <c r="O2004" s="89">
        <v>19</v>
      </c>
      <c r="P2004" s="88" t="s">
        <v>4506</v>
      </c>
      <c r="Q2004" s="88" t="s">
        <v>4456</v>
      </c>
      <c r="R2004" s="88" t="s">
        <v>4507</v>
      </c>
      <c r="S2004" s="88" t="s">
        <v>4508</v>
      </c>
      <c r="T2004" s="88" t="s">
        <v>4456</v>
      </c>
      <c r="U2004" s="88" t="s">
        <v>4457</v>
      </c>
      <c r="V2004" s="88" t="s">
        <v>4457</v>
      </c>
      <c r="W2004" s="89" t="s">
        <v>173</v>
      </c>
      <c r="X2004" s="89" t="s">
        <v>4521</v>
      </c>
      <c r="Y2004" s="89" t="s">
        <v>4456</v>
      </c>
      <c r="Z2004" s="80" t="str">
        <f>IF(OR(R:R="",S:S=""),"Missing",IF(OR(S:S="Both EC and Condoms",S:S="Condom",S:S="EC"),"Yes",IF(AND(R:R&lt;&gt;"0: No Method",R:R&lt;&gt;"6: EC",R:R&lt;&gt;"5: Condoms"),"Yes","No")))</f>
        <v>No</v>
      </c>
      <c r="AA20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04" s="80" t="str">
        <f>IF(W:W="Pregnant","Pregnant",IF(AND(Z:Z="No",AA:AA="Yes"),"Adopter",IF(Z:Z="Yes","Continuing User",IF(AND(Z:Z="No",AA:AA="No"),"Non-user","Missing"))))</f>
        <v>Adopter</v>
      </c>
      <c r="AC2004" s="80">
        <f>VLOOKUP(N2004,Registration!O:P,2,FALSE)</f>
        <v>19</v>
      </c>
    </row>
    <row r="2005" spans="1:29" s="80" customFormat="1" ht="23.1" customHeight="1">
      <c r="A2005" s="89" t="s">
        <v>133</v>
      </c>
      <c r="B2005" s="88" t="s">
        <v>26</v>
      </c>
      <c r="C2005" s="88" t="s">
        <v>27</v>
      </c>
      <c r="D2005" s="88" t="s">
        <v>28</v>
      </c>
      <c r="E2005" s="89" t="s">
        <v>135</v>
      </c>
      <c r="F2005" s="89" t="s">
        <v>135</v>
      </c>
      <c r="G2005" s="89" t="s">
        <v>3999</v>
      </c>
      <c r="H2005" s="89" t="s">
        <v>8157</v>
      </c>
      <c r="I2005" s="89" t="s">
        <v>8158</v>
      </c>
      <c r="J2005" s="89">
        <v>27</v>
      </c>
      <c r="K2005" s="89">
        <v>3</v>
      </c>
      <c r="L2005" s="89">
        <v>2019</v>
      </c>
      <c r="M2005" s="76">
        <f t="shared" si="31"/>
        <v>43551</v>
      </c>
      <c r="N2005" s="89" t="s">
        <v>4041</v>
      </c>
      <c r="O2005" s="89">
        <v>18</v>
      </c>
      <c r="P2005" s="88" t="s">
        <v>4506</v>
      </c>
      <c r="Q2005" s="88" t="s">
        <v>4456</v>
      </c>
      <c r="R2005" s="88" t="s">
        <v>4507</v>
      </c>
      <c r="S2005" s="88" t="s">
        <v>4508</v>
      </c>
      <c r="T2005" s="88" t="s">
        <v>4456</v>
      </c>
      <c r="U2005" s="88" t="s">
        <v>4457</v>
      </c>
      <c r="V2005" s="88" t="s">
        <v>4457</v>
      </c>
      <c r="W2005" s="89" t="s">
        <v>173</v>
      </c>
      <c r="X2005" s="89" t="s">
        <v>4521</v>
      </c>
      <c r="Y2005" s="89" t="s">
        <v>4456</v>
      </c>
      <c r="Z2005" s="80" t="str">
        <f>IF(OR(R:R="",S:S=""),"Missing",IF(OR(S:S="Both EC and Condoms",S:S="Condom",S:S="EC"),"Yes",IF(AND(R:R&lt;&gt;"0: No Method",R:R&lt;&gt;"6: EC",R:R&lt;&gt;"5: Condoms"),"Yes","No")))</f>
        <v>No</v>
      </c>
      <c r="AA20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05" s="80" t="str">
        <f>IF(W:W="Pregnant","Pregnant",IF(AND(Z:Z="No",AA:AA="Yes"),"Adopter",IF(Z:Z="Yes","Continuing User",IF(AND(Z:Z="No",AA:AA="No"),"Non-user","Missing"))))</f>
        <v>Adopter</v>
      </c>
      <c r="AC2005" s="80">
        <f>VLOOKUP(N2005,Registration!O:P,2,FALSE)</f>
        <v>18</v>
      </c>
    </row>
    <row r="2006" spans="1:29" s="80" customFormat="1" ht="23.1" customHeight="1">
      <c r="A2006" s="89" t="s">
        <v>133</v>
      </c>
      <c r="B2006" s="88" t="s">
        <v>26</v>
      </c>
      <c r="C2006" s="88" t="s">
        <v>27</v>
      </c>
      <c r="D2006" s="88" t="s">
        <v>28</v>
      </c>
      <c r="E2006" s="89" t="s">
        <v>135</v>
      </c>
      <c r="F2006" s="89" t="s">
        <v>135</v>
      </c>
      <c r="G2006" s="89" t="s">
        <v>3999</v>
      </c>
      <c r="H2006" s="89" t="s">
        <v>8157</v>
      </c>
      <c r="I2006" s="89" t="s">
        <v>8158</v>
      </c>
      <c r="J2006" s="89">
        <v>27</v>
      </c>
      <c r="K2006" s="89">
        <v>3</v>
      </c>
      <c r="L2006" s="89">
        <v>2019</v>
      </c>
      <c r="M2006" s="76">
        <f t="shared" si="31"/>
        <v>43551</v>
      </c>
      <c r="N2006" s="89" t="s">
        <v>4047</v>
      </c>
      <c r="O2006" s="89">
        <v>19</v>
      </c>
      <c r="P2006" s="88" t="s">
        <v>4506</v>
      </c>
      <c r="Q2006" s="88" t="s">
        <v>4456</v>
      </c>
      <c r="R2006" s="88" t="s">
        <v>4507</v>
      </c>
      <c r="S2006" s="88" t="s">
        <v>4508</v>
      </c>
      <c r="T2006" s="88" t="s">
        <v>4456</v>
      </c>
      <c r="U2006" s="88" t="s">
        <v>4457</v>
      </c>
      <c r="V2006" s="88" t="s">
        <v>4457</v>
      </c>
      <c r="W2006" s="89" t="s">
        <v>173</v>
      </c>
      <c r="X2006" s="89" t="s">
        <v>4521</v>
      </c>
      <c r="Y2006" s="89" t="s">
        <v>4456</v>
      </c>
      <c r="Z2006" s="80" t="str">
        <f>IF(OR(R:R="",S:S=""),"Missing",IF(OR(S:S="Both EC and Condoms",S:S="Condom",S:S="EC"),"Yes",IF(AND(R:R&lt;&gt;"0: No Method",R:R&lt;&gt;"6: EC",R:R&lt;&gt;"5: Condoms"),"Yes","No")))</f>
        <v>No</v>
      </c>
      <c r="AA20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06" s="80" t="str">
        <f>IF(W:W="Pregnant","Pregnant",IF(AND(Z:Z="No",AA:AA="Yes"),"Adopter",IF(Z:Z="Yes","Continuing User",IF(AND(Z:Z="No",AA:AA="No"),"Non-user","Missing"))))</f>
        <v>Adopter</v>
      </c>
      <c r="AC2006" s="80">
        <f>VLOOKUP(N2006,Registration!O:P,2,FALSE)</f>
        <v>19</v>
      </c>
    </row>
    <row r="2007" spans="1:29" s="80" customFormat="1" ht="23.1" customHeight="1">
      <c r="A2007" s="89" t="s">
        <v>133</v>
      </c>
      <c r="B2007" s="88" t="s">
        <v>26</v>
      </c>
      <c r="C2007" s="88" t="s">
        <v>27</v>
      </c>
      <c r="D2007" s="88" t="s">
        <v>28</v>
      </c>
      <c r="E2007" s="89" t="s">
        <v>135</v>
      </c>
      <c r="F2007" s="89" t="s">
        <v>135</v>
      </c>
      <c r="G2007" s="89" t="s">
        <v>3999</v>
      </c>
      <c r="H2007" s="89" t="s">
        <v>8157</v>
      </c>
      <c r="I2007" s="89" t="s">
        <v>8158</v>
      </c>
      <c r="J2007" s="89">
        <v>27</v>
      </c>
      <c r="K2007" s="89">
        <v>3</v>
      </c>
      <c r="L2007" s="89">
        <v>2019</v>
      </c>
      <c r="M2007" s="76">
        <f t="shared" si="31"/>
        <v>43551</v>
      </c>
      <c r="N2007" s="89" t="s">
        <v>4049</v>
      </c>
      <c r="O2007" s="89">
        <v>19</v>
      </c>
      <c r="P2007" s="88" t="s">
        <v>4506</v>
      </c>
      <c r="Q2007" s="88" t="s">
        <v>4456</v>
      </c>
      <c r="R2007" s="88" t="s">
        <v>4507</v>
      </c>
      <c r="S2007" s="88" t="s">
        <v>4508</v>
      </c>
      <c r="T2007" s="88" t="s">
        <v>4456</v>
      </c>
      <c r="U2007" s="88" t="s">
        <v>4457</v>
      </c>
      <c r="V2007" s="88" t="s">
        <v>4457</v>
      </c>
      <c r="W2007" s="89" t="s">
        <v>173</v>
      </c>
      <c r="X2007" s="89" t="s">
        <v>4521</v>
      </c>
      <c r="Y2007" s="89" t="s">
        <v>4456</v>
      </c>
      <c r="Z2007" s="80" t="str">
        <f>IF(OR(R:R="",S:S=""),"Missing",IF(OR(S:S="Both EC and Condoms",S:S="Condom",S:S="EC"),"Yes",IF(AND(R:R&lt;&gt;"0: No Method",R:R&lt;&gt;"6: EC",R:R&lt;&gt;"5: Condoms"),"Yes","No")))</f>
        <v>No</v>
      </c>
      <c r="AA20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07" s="80" t="str">
        <f>IF(W:W="Pregnant","Pregnant",IF(AND(Z:Z="No",AA:AA="Yes"),"Adopter",IF(Z:Z="Yes","Continuing User",IF(AND(Z:Z="No",AA:AA="No"),"Non-user","Missing"))))</f>
        <v>Adopter</v>
      </c>
      <c r="AC2007" s="80">
        <f>VLOOKUP(N2007,Registration!O:P,2,FALSE)</f>
        <v>19</v>
      </c>
    </row>
    <row r="2008" spans="1:29" s="80" customFormat="1" ht="23.1" customHeight="1">
      <c r="A2008" s="89" t="s">
        <v>133</v>
      </c>
      <c r="B2008" s="88" t="s">
        <v>26</v>
      </c>
      <c r="C2008" s="88" t="s">
        <v>27</v>
      </c>
      <c r="D2008" s="88" t="s">
        <v>28</v>
      </c>
      <c r="E2008" s="89" t="s">
        <v>135</v>
      </c>
      <c r="F2008" s="89" t="s">
        <v>135</v>
      </c>
      <c r="G2008" s="89" t="s">
        <v>3999</v>
      </c>
      <c r="H2008" s="89" t="s">
        <v>8157</v>
      </c>
      <c r="I2008" s="89" t="s">
        <v>8158</v>
      </c>
      <c r="J2008" s="89">
        <v>27</v>
      </c>
      <c r="K2008" s="89">
        <v>3</v>
      </c>
      <c r="L2008" s="89">
        <v>2019</v>
      </c>
      <c r="M2008" s="76">
        <f t="shared" si="31"/>
        <v>43551</v>
      </c>
      <c r="N2008" s="89" t="s">
        <v>4043</v>
      </c>
      <c r="O2008" s="89">
        <v>19</v>
      </c>
      <c r="P2008" s="88" t="s">
        <v>4506</v>
      </c>
      <c r="Q2008" s="88" t="s">
        <v>4456</v>
      </c>
      <c r="R2008" s="88" t="s">
        <v>4507</v>
      </c>
      <c r="S2008" s="88" t="s">
        <v>4508</v>
      </c>
      <c r="T2008" s="88" t="s">
        <v>4456</v>
      </c>
      <c r="U2008" s="88" t="s">
        <v>4457</v>
      </c>
      <c r="V2008" s="88" t="s">
        <v>4457</v>
      </c>
      <c r="W2008" s="89" t="s">
        <v>173</v>
      </c>
      <c r="X2008" s="82" t="s">
        <v>4522</v>
      </c>
      <c r="Y2008" s="89" t="s">
        <v>4456</v>
      </c>
      <c r="Z2008" s="80" t="str">
        <f>IF(OR(R:R="",S:S=""),"Missing",IF(OR(S:S="Both EC and Condoms",S:S="Condom",S:S="EC"),"Yes",IF(AND(R:R&lt;&gt;"0: No Method",R:R&lt;&gt;"6: EC",R:R&lt;&gt;"5: Condoms"),"Yes","No")))</f>
        <v>No</v>
      </c>
      <c r="AA20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08" s="80" t="str">
        <f>IF(W:W="Pregnant","Pregnant",IF(AND(Z:Z="No",AA:AA="Yes"),"Adopter",IF(Z:Z="Yes","Continuing User",IF(AND(Z:Z="No",AA:AA="No"),"Non-user","Missing"))))</f>
        <v>Adopter</v>
      </c>
      <c r="AC2008" s="80">
        <f>VLOOKUP(N2008,Registration!O:P,2,FALSE)</f>
        <v>19</v>
      </c>
    </row>
    <row r="2009" spans="1:29" s="80" customFormat="1" ht="23.1" customHeight="1">
      <c r="A2009" s="89" t="s">
        <v>133</v>
      </c>
      <c r="B2009" s="88" t="s">
        <v>26</v>
      </c>
      <c r="C2009" s="88" t="s">
        <v>27</v>
      </c>
      <c r="D2009" s="88" t="s">
        <v>28</v>
      </c>
      <c r="E2009" s="89" t="s">
        <v>135</v>
      </c>
      <c r="F2009" s="89" t="s">
        <v>135</v>
      </c>
      <c r="G2009" s="89" t="s">
        <v>3999</v>
      </c>
      <c r="H2009" s="89" t="s">
        <v>8157</v>
      </c>
      <c r="I2009" s="89" t="s">
        <v>8158</v>
      </c>
      <c r="J2009" s="89">
        <v>27</v>
      </c>
      <c r="K2009" s="89">
        <v>3</v>
      </c>
      <c r="L2009" s="89">
        <v>2019</v>
      </c>
      <c r="M2009" s="76">
        <f t="shared" si="31"/>
        <v>43551</v>
      </c>
      <c r="N2009" s="89" t="s">
        <v>4045</v>
      </c>
      <c r="O2009" s="89">
        <v>18</v>
      </c>
      <c r="P2009" s="88" t="s">
        <v>4506</v>
      </c>
      <c r="Q2009" s="88" t="s">
        <v>4456</v>
      </c>
      <c r="R2009" s="88" t="s">
        <v>4507</v>
      </c>
      <c r="S2009" s="88" t="s">
        <v>4508</v>
      </c>
      <c r="T2009" s="88" t="s">
        <v>4456</v>
      </c>
      <c r="U2009" s="88" t="s">
        <v>4457</v>
      </c>
      <c r="V2009" s="88" t="s">
        <v>4457</v>
      </c>
      <c r="W2009" s="89" t="s">
        <v>173</v>
      </c>
      <c r="X2009" s="82" t="s">
        <v>4522</v>
      </c>
      <c r="Y2009" s="89" t="s">
        <v>4456</v>
      </c>
      <c r="Z2009" s="80" t="str">
        <f>IF(OR(R:R="",S:S=""),"Missing",IF(OR(S:S="Both EC and Condoms",S:S="Condom",S:S="EC"),"Yes",IF(AND(R:R&lt;&gt;"0: No Method",R:R&lt;&gt;"6: EC",R:R&lt;&gt;"5: Condoms"),"Yes","No")))</f>
        <v>No</v>
      </c>
      <c r="AA20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09" s="80" t="str">
        <f>IF(W:W="Pregnant","Pregnant",IF(AND(Z:Z="No",AA:AA="Yes"),"Adopter",IF(Z:Z="Yes","Continuing User",IF(AND(Z:Z="No",AA:AA="No"),"Non-user","Missing"))))</f>
        <v>Adopter</v>
      </c>
      <c r="AC2009" s="80">
        <f>VLOOKUP(N2009,Registration!O:P,2,FALSE)</f>
        <v>18</v>
      </c>
    </row>
    <row r="2010" spans="1:29" s="80" customFormat="1" ht="23.1" customHeight="1">
      <c r="A2010" s="89" t="s">
        <v>133</v>
      </c>
      <c r="B2010" s="88" t="s">
        <v>26</v>
      </c>
      <c r="C2010" s="88" t="s">
        <v>27</v>
      </c>
      <c r="D2010" s="88" t="s">
        <v>28</v>
      </c>
      <c r="E2010" s="89" t="s">
        <v>135</v>
      </c>
      <c r="F2010" s="89" t="s">
        <v>135</v>
      </c>
      <c r="G2010" s="89" t="s">
        <v>3999</v>
      </c>
      <c r="H2010" s="89" t="s">
        <v>8157</v>
      </c>
      <c r="I2010" s="89" t="s">
        <v>8158</v>
      </c>
      <c r="J2010" s="89">
        <v>27</v>
      </c>
      <c r="K2010" s="89">
        <v>3</v>
      </c>
      <c r="L2010" s="89">
        <v>2019</v>
      </c>
      <c r="M2010" s="76">
        <f t="shared" si="31"/>
        <v>43551</v>
      </c>
      <c r="N2010" s="89" t="s">
        <v>4053</v>
      </c>
      <c r="O2010" s="89">
        <v>18</v>
      </c>
      <c r="P2010" s="88" t="s">
        <v>4506</v>
      </c>
      <c r="Q2010" s="88" t="s">
        <v>4456</v>
      </c>
      <c r="R2010" s="88" t="s">
        <v>4507</v>
      </c>
      <c r="S2010" s="88" t="s">
        <v>4508</v>
      </c>
      <c r="T2010" s="88" t="s">
        <v>4456</v>
      </c>
      <c r="U2010" s="88" t="s">
        <v>4457</v>
      </c>
      <c r="V2010" s="88" t="s">
        <v>4457</v>
      </c>
      <c r="W2010" s="89" t="s">
        <v>173</v>
      </c>
      <c r="X2010" s="89" t="s">
        <v>4521</v>
      </c>
      <c r="Y2010" s="89" t="s">
        <v>4456</v>
      </c>
      <c r="Z2010" s="80" t="str">
        <f>IF(OR(R:R="",S:S=""),"Missing",IF(OR(S:S="Both EC and Condoms",S:S="Condom",S:S="EC"),"Yes",IF(AND(R:R&lt;&gt;"0: No Method",R:R&lt;&gt;"6: EC",R:R&lt;&gt;"5: Condoms"),"Yes","No")))</f>
        <v>No</v>
      </c>
      <c r="AA20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10" s="80" t="str">
        <f>IF(W:W="Pregnant","Pregnant",IF(AND(Z:Z="No",AA:AA="Yes"),"Adopter",IF(Z:Z="Yes","Continuing User",IF(AND(Z:Z="No",AA:AA="No"),"Non-user","Missing"))))</f>
        <v>Adopter</v>
      </c>
      <c r="AC2010" s="80">
        <f>VLOOKUP(N2010,Registration!O:P,2,FALSE)</f>
        <v>18</v>
      </c>
    </row>
    <row r="2011" spans="1:29" s="80" customFormat="1" ht="23.1" customHeight="1">
      <c r="A2011" s="89" t="s">
        <v>133</v>
      </c>
      <c r="B2011" s="88" t="s">
        <v>26</v>
      </c>
      <c r="C2011" s="88" t="s">
        <v>27</v>
      </c>
      <c r="D2011" s="88" t="s">
        <v>28</v>
      </c>
      <c r="E2011" s="89" t="s">
        <v>135</v>
      </c>
      <c r="F2011" s="89" t="s">
        <v>135</v>
      </c>
      <c r="G2011" s="89" t="s">
        <v>3999</v>
      </c>
      <c r="H2011" s="89" t="s">
        <v>8157</v>
      </c>
      <c r="I2011" s="89" t="s">
        <v>8158</v>
      </c>
      <c r="J2011" s="89">
        <v>27</v>
      </c>
      <c r="K2011" s="89">
        <v>3</v>
      </c>
      <c r="L2011" s="89">
        <v>2019</v>
      </c>
      <c r="M2011" s="76">
        <f t="shared" si="31"/>
        <v>43551</v>
      </c>
      <c r="N2011" s="89" t="s">
        <v>4051</v>
      </c>
      <c r="O2011" s="89">
        <v>18</v>
      </c>
      <c r="P2011" s="88" t="s">
        <v>4506</v>
      </c>
      <c r="Q2011" s="88" t="s">
        <v>4456</v>
      </c>
      <c r="R2011" s="88" t="s">
        <v>4507</v>
      </c>
      <c r="S2011" s="88" t="s">
        <v>4508</v>
      </c>
      <c r="T2011" s="88" t="s">
        <v>4456</v>
      </c>
      <c r="U2011" s="88" t="s">
        <v>4457</v>
      </c>
      <c r="V2011" s="88" t="s">
        <v>4457</v>
      </c>
      <c r="W2011" s="89" t="s">
        <v>173</v>
      </c>
      <c r="X2011" s="89" t="s">
        <v>4521</v>
      </c>
      <c r="Y2011" s="89" t="s">
        <v>4456</v>
      </c>
      <c r="Z2011" s="80" t="str">
        <f>IF(OR(R:R="",S:S=""),"Missing",IF(OR(S:S="Both EC and Condoms",S:S="Condom",S:S="EC"),"Yes",IF(AND(R:R&lt;&gt;"0: No Method",R:R&lt;&gt;"6: EC",R:R&lt;&gt;"5: Condoms"),"Yes","No")))</f>
        <v>No</v>
      </c>
      <c r="AA20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11" s="80" t="str">
        <f>IF(W:W="Pregnant","Pregnant",IF(AND(Z:Z="No",AA:AA="Yes"),"Adopter",IF(Z:Z="Yes","Continuing User",IF(AND(Z:Z="No",AA:AA="No"),"Non-user","Missing"))))</f>
        <v>Adopter</v>
      </c>
      <c r="AC2011" s="80">
        <f>VLOOKUP(N2011,Registration!O:P,2,FALSE)</f>
        <v>18</v>
      </c>
    </row>
    <row r="2012" spans="1:29" s="80" customFormat="1" ht="23.1" customHeight="1">
      <c r="A2012" s="89" t="s">
        <v>133</v>
      </c>
      <c r="B2012" s="88" t="s">
        <v>26</v>
      </c>
      <c r="C2012" s="88" t="s">
        <v>27</v>
      </c>
      <c r="D2012" s="88" t="s">
        <v>28</v>
      </c>
      <c r="E2012" s="89" t="s">
        <v>135</v>
      </c>
      <c r="F2012" s="89" t="s">
        <v>135</v>
      </c>
      <c r="G2012" s="89" t="s">
        <v>3999</v>
      </c>
      <c r="H2012" s="89" t="s">
        <v>8157</v>
      </c>
      <c r="I2012" s="89" t="s">
        <v>8158</v>
      </c>
      <c r="J2012" s="89">
        <v>27</v>
      </c>
      <c r="K2012" s="89">
        <v>3</v>
      </c>
      <c r="L2012" s="89">
        <v>2019</v>
      </c>
      <c r="M2012" s="76">
        <f t="shared" si="31"/>
        <v>43551</v>
      </c>
      <c r="N2012" s="89" t="s">
        <v>4063</v>
      </c>
      <c r="O2012" s="89">
        <v>18</v>
      </c>
      <c r="P2012" s="88" t="s">
        <v>4506</v>
      </c>
      <c r="Q2012" s="88" t="s">
        <v>4456</v>
      </c>
      <c r="R2012" s="88" t="s">
        <v>4507</v>
      </c>
      <c r="S2012" s="88" t="s">
        <v>4508</v>
      </c>
      <c r="T2012" s="88" t="s">
        <v>4456</v>
      </c>
      <c r="U2012" s="88" t="s">
        <v>4457</v>
      </c>
      <c r="V2012" s="88" t="s">
        <v>4457</v>
      </c>
      <c r="W2012" s="89" t="s">
        <v>173</v>
      </c>
      <c r="X2012" s="82" t="s">
        <v>4523</v>
      </c>
      <c r="Y2012" s="89" t="s">
        <v>4456</v>
      </c>
      <c r="Z2012" s="80" t="str">
        <f>IF(OR(R:R="",S:S=""),"Missing",IF(OR(S:S="Both EC and Condoms",S:S="Condom",S:S="EC"),"Yes",IF(AND(R:R&lt;&gt;"0: No Method",R:R&lt;&gt;"6: EC",R:R&lt;&gt;"5: Condoms"),"Yes","No")))</f>
        <v>No</v>
      </c>
      <c r="AA20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12" s="80" t="str">
        <f>IF(W:W="Pregnant","Pregnant",IF(AND(Z:Z="No",AA:AA="Yes"),"Adopter",IF(Z:Z="Yes","Continuing User",IF(AND(Z:Z="No",AA:AA="No"),"Non-user","Missing"))))</f>
        <v>Adopter</v>
      </c>
      <c r="AC2012" s="80">
        <f>VLOOKUP(N2012,Registration!O:P,2,FALSE)</f>
        <v>18</v>
      </c>
    </row>
    <row r="2013" spans="1:29" s="80" customFormat="1" ht="23.1" customHeight="1">
      <c r="A2013" s="89" t="s">
        <v>133</v>
      </c>
      <c r="B2013" s="88" t="s">
        <v>26</v>
      </c>
      <c r="C2013" s="88" t="s">
        <v>27</v>
      </c>
      <c r="D2013" s="88" t="s">
        <v>28</v>
      </c>
      <c r="E2013" s="89" t="s">
        <v>135</v>
      </c>
      <c r="F2013" s="89" t="s">
        <v>135</v>
      </c>
      <c r="G2013" s="89" t="s">
        <v>3999</v>
      </c>
      <c r="H2013" s="89" t="s">
        <v>8157</v>
      </c>
      <c r="I2013" s="89" t="s">
        <v>8158</v>
      </c>
      <c r="J2013" s="89">
        <v>27</v>
      </c>
      <c r="K2013" s="89">
        <v>3</v>
      </c>
      <c r="L2013" s="89">
        <v>2019</v>
      </c>
      <c r="M2013" s="76">
        <f t="shared" si="31"/>
        <v>43551</v>
      </c>
      <c r="N2013" s="89" t="s">
        <v>4061</v>
      </c>
      <c r="O2013" s="89">
        <v>19</v>
      </c>
      <c r="P2013" s="88" t="s">
        <v>4506</v>
      </c>
      <c r="Q2013" s="88" t="s">
        <v>4456</v>
      </c>
      <c r="R2013" s="88" t="s">
        <v>4507</v>
      </c>
      <c r="S2013" s="88" t="s">
        <v>4508</v>
      </c>
      <c r="T2013" s="88" t="s">
        <v>4456</v>
      </c>
      <c r="U2013" s="88" t="s">
        <v>4457</v>
      </c>
      <c r="V2013" s="88" t="s">
        <v>4457</v>
      </c>
      <c r="W2013" s="89" t="s">
        <v>173</v>
      </c>
      <c r="X2013" s="90" t="s">
        <v>4521</v>
      </c>
      <c r="Y2013" s="89" t="s">
        <v>4456</v>
      </c>
      <c r="Z2013" s="80" t="str">
        <f>IF(OR(R:R="",S:S=""),"Missing",IF(OR(S:S="Both EC and Condoms",S:S="Condom",S:S="EC"),"Yes",IF(AND(R:R&lt;&gt;"0: No Method",R:R&lt;&gt;"6: EC",R:R&lt;&gt;"5: Condoms"),"Yes","No")))</f>
        <v>No</v>
      </c>
      <c r="AA20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13" s="80" t="str">
        <f>IF(W:W="Pregnant","Pregnant",IF(AND(Z:Z="No",AA:AA="Yes"),"Adopter",IF(Z:Z="Yes","Continuing User",IF(AND(Z:Z="No",AA:AA="No"),"Non-user","Missing"))))</f>
        <v>Adopter</v>
      </c>
      <c r="AC2013" s="80">
        <f>VLOOKUP(N2013,Registration!O:P,2,FALSE)</f>
        <v>19</v>
      </c>
    </row>
    <row r="2014" spans="1:29" s="80" customFormat="1" ht="23.1" customHeight="1">
      <c r="A2014" s="89" t="s">
        <v>133</v>
      </c>
      <c r="B2014" s="88" t="s">
        <v>26</v>
      </c>
      <c r="C2014" s="88" t="s">
        <v>27</v>
      </c>
      <c r="D2014" s="88" t="s">
        <v>28</v>
      </c>
      <c r="E2014" s="89" t="s">
        <v>135</v>
      </c>
      <c r="F2014" s="89" t="s">
        <v>135</v>
      </c>
      <c r="G2014" s="89" t="s">
        <v>3999</v>
      </c>
      <c r="H2014" s="89" t="s">
        <v>8157</v>
      </c>
      <c r="I2014" s="89" t="s">
        <v>8158</v>
      </c>
      <c r="J2014" s="89">
        <v>27</v>
      </c>
      <c r="K2014" s="89">
        <v>3</v>
      </c>
      <c r="L2014" s="89">
        <v>2019</v>
      </c>
      <c r="M2014" s="76">
        <f t="shared" si="31"/>
        <v>43551</v>
      </c>
      <c r="N2014" s="89" t="s">
        <v>4059</v>
      </c>
      <c r="O2014" s="89">
        <v>18</v>
      </c>
      <c r="P2014" s="88" t="s">
        <v>4506</v>
      </c>
      <c r="Q2014" s="88" t="s">
        <v>4456</v>
      </c>
      <c r="R2014" s="88" t="s">
        <v>4507</v>
      </c>
      <c r="S2014" s="88" t="s">
        <v>4508</v>
      </c>
      <c r="T2014" s="88" t="s">
        <v>4456</v>
      </c>
      <c r="U2014" s="88" t="s">
        <v>4457</v>
      </c>
      <c r="V2014" s="88" t="s">
        <v>4457</v>
      </c>
      <c r="W2014" s="89" t="s">
        <v>173</v>
      </c>
      <c r="X2014" s="90" t="s">
        <v>4517</v>
      </c>
      <c r="Y2014" s="89" t="s">
        <v>4457</v>
      </c>
      <c r="Z2014" s="80" t="str">
        <f>IF(OR(R:R="",S:S=""),"Missing",IF(OR(S:S="Both EC and Condoms",S:S="Condom",S:S="EC"),"Yes",IF(AND(R:R&lt;&gt;"0: No Method",R:R&lt;&gt;"6: EC",R:R&lt;&gt;"5: Condoms"),"Yes","No")))</f>
        <v>No</v>
      </c>
      <c r="AA20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14" s="80" t="str">
        <f>IF(W:W="Pregnant","Pregnant",IF(AND(Z:Z="No",AA:AA="Yes"),"Adopter",IF(Z:Z="Yes","Continuing User",IF(AND(Z:Z="No",AA:AA="No"),"Non-user","Missing"))))</f>
        <v>Adopter</v>
      </c>
      <c r="AC2014" s="80">
        <f>VLOOKUP(N2014,Registration!O:P,2,FALSE)</f>
        <v>18</v>
      </c>
    </row>
    <row r="2015" spans="1:29" s="80" customFormat="1" ht="23.1" customHeight="1">
      <c r="A2015" s="89" t="s">
        <v>133</v>
      </c>
      <c r="B2015" s="88" t="s">
        <v>26</v>
      </c>
      <c r="C2015" s="88" t="s">
        <v>27</v>
      </c>
      <c r="D2015" s="88" t="s">
        <v>28</v>
      </c>
      <c r="E2015" s="89" t="s">
        <v>135</v>
      </c>
      <c r="F2015" s="89" t="s">
        <v>135</v>
      </c>
      <c r="G2015" s="89" t="s">
        <v>3999</v>
      </c>
      <c r="H2015" s="89" t="s">
        <v>8157</v>
      </c>
      <c r="I2015" s="89" t="s">
        <v>8158</v>
      </c>
      <c r="J2015" s="89">
        <v>27</v>
      </c>
      <c r="K2015" s="89">
        <v>3</v>
      </c>
      <c r="L2015" s="89">
        <v>2019</v>
      </c>
      <c r="M2015" s="76">
        <f t="shared" si="31"/>
        <v>43551</v>
      </c>
      <c r="N2015" s="89" t="s">
        <v>4055</v>
      </c>
      <c r="O2015" s="89">
        <v>18</v>
      </c>
      <c r="P2015" s="88" t="s">
        <v>4506</v>
      </c>
      <c r="Q2015" s="88" t="s">
        <v>4456</v>
      </c>
      <c r="R2015" s="88" t="s">
        <v>4507</v>
      </c>
      <c r="S2015" s="88" t="s">
        <v>4508</v>
      </c>
      <c r="T2015" s="88" t="s">
        <v>4456</v>
      </c>
      <c r="U2015" s="88" t="s">
        <v>4457</v>
      </c>
      <c r="V2015" s="88" t="s">
        <v>4457</v>
      </c>
      <c r="W2015" s="89" t="s">
        <v>173</v>
      </c>
      <c r="X2015" s="90" t="s">
        <v>4517</v>
      </c>
      <c r="Y2015" s="89" t="s">
        <v>4457</v>
      </c>
      <c r="Z2015" s="80" t="str">
        <f>IF(OR(R:R="",S:S=""),"Missing",IF(OR(S:S="Both EC and Condoms",S:S="Condom",S:S="EC"),"Yes",IF(AND(R:R&lt;&gt;"0: No Method",R:R&lt;&gt;"6: EC",R:R&lt;&gt;"5: Condoms"),"Yes","No")))</f>
        <v>No</v>
      </c>
      <c r="AA20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15" s="80" t="str">
        <f>IF(W:W="Pregnant","Pregnant",IF(AND(Z:Z="No",AA:AA="Yes"),"Adopter",IF(Z:Z="Yes","Continuing User",IF(AND(Z:Z="No",AA:AA="No"),"Non-user","Missing"))))</f>
        <v>Adopter</v>
      </c>
      <c r="AC2015" s="80">
        <f>VLOOKUP(N2015,Registration!O:P,2,FALSE)</f>
        <v>18</v>
      </c>
    </row>
    <row r="2016" spans="1:29" s="80" customFormat="1" ht="23.1" customHeight="1">
      <c r="A2016" s="89" t="s">
        <v>133</v>
      </c>
      <c r="B2016" s="88" t="s">
        <v>26</v>
      </c>
      <c r="C2016" s="88" t="s">
        <v>27</v>
      </c>
      <c r="D2016" s="88" t="s">
        <v>28</v>
      </c>
      <c r="E2016" s="89" t="s">
        <v>135</v>
      </c>
      <c r="F2016" s="89" t="s">
        <v>135</v>
      </c>
      <c r="G2016" s="89" t="s">
        <v>3999</v>
      </c>
      <c r="H2016" s="89" t="s">
        <v>8157</v>
      </c>
      <c r="I2016" s="89" t="s">
        <v>8158</v>
      </c>
      <c r="J2016" s="89">
        <v>27</v>
      </c>
      <c r="K2016" s="89">
        <v>3</v>
      </c>
      <c r="L2016" s="89">
        <v>2019</v>
      </c>
      <c r="M2016" s="76">
        <f t="shared" si="31"/>
        <v>43551</v>
      </c>
      <c r="N2016" s="89" t="s">
        <v>4057</v>
      </c>
      <c r="O2016" s="89">
        <v>18</v>
      </c>
      <c r="P2016" s="88" t="s">
        <v>4506</v>
      </c>
      <c r="Q2016" s="88" t="s">
        <v>4456</v>
      </c>
      <c r="R2016" s="88" t="s">
        <v>4507</v>
      </c>
      <c r="S2016" s="88" t="s">
        <v>4508</v>
      </c>
      <c r="T2016" s="88" t="s">
        <v>4456</v>
      </c>
      <c r="U2016" s="88" t="s">
        <v>4457</v>
      </c>
      <c r="V2016" s="88" t="s">
        <v>4457</v>
      </c>
      <c r="W2016" s="89" t="s">
        <v>173</v>
      </c>
      <c r="X2016" s="90" t="s">
        <v>4524</v>
      </c>
      <c r="Y2016" s="89" t="s">
        <v>4457</v>
      </c>
      <c r="Z2016" s="80" t="str">
        <f>IF(OR(R:R="",S:S=""),"Missing",IF(OR(S:S="Both EC and Condoms",S:S="Condom",S:S="EC"),"Yes",IF(AND(R:R&lt;&gt;"0: No Method",R:R&lt;&gt;"6: EC",R:R&lt;&gt;"5: Condoms"),"Yes","No")))</f>
        <v>No</v>
      </c>
      <c r="AA20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16" s="80" t="str">
        <f>IF(W:W="Pregnant","Pregnant",IF(AND(Z:Z="No",AA:AA="Yes"),"Adopter",IF(Z:Z="Yes","Continuing User",IF(AND(Z:Z="No",AA:AA="No"),"Non-user","Missing"))))</f>
        <v>Adopter</v>
      </c>
      <c r="AC2016" s="80">
        <f>VLOOKUP(N2016,Registration!O:P,2,FALSE)</f>
        <v>18</v>
      </c>
    </row>
    <row r="2017" spans="1:29" s="80" customFormat="1" ht="23.1" customHeight="1">
      <c r="A2017" s="89" t="s">
        <v>133</v>
      </c>
      <c r="B2017" s="88" t="s">
        <v>26</v>
      </c>
      <c r="C2017" s="88" t="s">
        <v>27</v>
      </c>
      <c r="D2017" s="88" t="s">
        <v>28</v>
      </c>
      <c r="E2017" s="89" t="s">
        <v>135</v>
      </c>
      <c r="F2017" s="89" t="s">
        <v>135</v>
      </c>
      <c r="G2017" s="89" t="s">
        <v>3999</v>
      </c>
      <c r="H2017" s="89" t="s">
        <v>8157</v>
      </c>
      <c r="I2017" s="89" t="s">
        <v>8158</v>
      </c>
      <c r="J2017" s="89">
        <v>27</v>
      </c>
      <c r="K2017" s="89">
        <v>3</v>
      </c>
      <c r="L2017" s="89">
        <v>2019</v>
      </c>
      <c r="M2017" s="76">
        <f t="shared" si="31"/>
        <v>43551</v>
      </c>
      <c r="N2017" s="89" t="s">
        <v>4070</v>
      </c>
      <c r="O2017" s="89">
        <v>18</v>
      </c>
      <c r="P2017" s="88" t="s">
        <v>4506</v>
      </c>
      <c r="Q2017" s="88" t="s">
        <v>4456</v>
      </c>
      <c r="R2017" s="88" t="s">
        <v>4507</v>
      </c>
      <c r="S2017" s="88" t="s">
        <v>4508</v>
      </c>
      <c r="T2017" s="88" t="s">
        <v>4456</v>
      </c>
      <c r="U2017" s="88" t="s">
        <v>4457</v>
      </c>
      <c r="V2017" s="88" t="s">
        <v>4457</v>
      </c>
      <c r="W2017" s="89" t="s">
        <v>173</v>
      </c>
      <c r="X2017" s="90" t="s">
        <v>4516</v>
      </c>
      <c r="Y2017" s="89" t="s">
        <v>4456</v>
      </c>
      <c r="Z2017" s="80" t="str">
        <f>IF(OR(R:R="",S:S=""),"Missing",IF(OR(S:S="Both EC and Condoms",S:S="Condom",S:S="EC"),"Yes",IF(AND(R:R&lt;&gt;"0: No Method",R:R&lt;&gt;"6: EC",R:R&lt;&gt;"5: Condoms"),"Yes","No")))</f>
        <v>No</v>
      </c>
      <c r="AA20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17" s="80" t="str">
        <f>IF(W:W="Pregnant","Pregnant",IF(AND(Z:Z="No",AA:AA="Yes"),"Adopter",IF(Z:Z="Yes","Continuing User",IF(AND(Z:Z="No",AA:AA="No"),"Non-user","Missing"))))</f>
        <v>Adopter</v>
      </c>
      <c r="AC2017" s="80">
        <f>VLOOKUP(N2017,Registration!O:P,2,FALSE)</f>
        <v>18</v>
      </c>
    </row>
    <row r="2018" spans="1:29" s="80" customFormat="1" ht="23.1" customHeight="1">
      <c r="A2018" s="89" t="s">
        <v>133</v>
      </c>
      <c r="B2018" s="88" t="s">
        <v>26</v>
      </c>
      <c r="C2018" s="88" t="s">
        <v>27</v>
      </c>
      <c r="D2018" s="88" t="s">
        <v>28</v>
      </c>
      <c r="E2018" s="89" t="s">
        <v>135</v>
      </c>
      <c r="F2018" s="89" t="s">
        <v>135</v>
      </c>
      <c r="G2018" s="89" t="s">
        <v>3999</v>
      </c>
      <c r="H2018" s="89" t="s">
        <v>8157</v>
      </c>
      <c r="I2018" s="89" t="s">
        <v>8158</v>
      </c>
      <c r="J2018" s="89">
        <v>27</v>
      </c>
      <c r="K2018" s="89">
        <v>3</v>
      </c>
      <c r="L2018" s="89">
        <v>2019</v>
      </c>
      <c r="M2018" s="76">
        <f t="shared" si="31"/>
        <v>43551</v>
      </c>
      <c r="N2018" s="89" t="s">
        <v>4071</v>
      </c>
      <c r="O2018" s="89">
        <v>19</v>
      </c>
      <c r="P2018" s="88" t="s">
        <v>4506</v>
      </c>
      <c r="Q2018" s="88" t="s">
        <v>4456</v>
      </c>
      <c r="R2018" s="88" t="s">
        <v>4507</v>
      </c>
      <c r="S2018" s="88" t="s">
        <v>4508</v>
      </c>
      <c r="T2018" s="88" t="s">
        <v>4456</v>
      </c>
      <c r="U2018" s="88" t="s">
        <v>4457</v>
      </c>
      <c r="V2018" s="88" t="s">
        <v>4457</v>
      </c>
      <c r="W2018" s="89" t="s">
        <v>173</v>
      </c>
      <c r="X2018" s="90" t="s">
        <v>4516</v>
      </c>
      <c r="Y2018" s="89" t="s">
        <v>4456</v>
      </c>
      <c r="Z2018" s="80" t="str">
        <f>IF(OR(R:R="",S:S=""),"Missing",IF(OR(S:S="Both EC and Condoms",S:S="Condom",S:S="EC"),"Yes",IF(AND(R:R&lt;&gt;"0: No Method",R:R&lt;&gt;"6: EC",R:R&lt;&gt;"5: Condoms"),"Yes","No")))</f>
        <v>No</v>
      </c>
      <c r="AA20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18" s="80" t="str">
        <f>IF(W:W="Pregnant","Pregnant",IF(AND(Z:Z="No",AA:AA="Yes"),"Adopter",IF(Z:Z="Yes","Continuing User",IF(AND(Z:Z="No",AA:AA="No"),"Non-user","Missing"))))</f>
        <v>Adopter</v>
      </c>
      <c r="AC2018" s="80">
        <f>VLOOKUP(N2018,Registration!O:P,2,FALSE)</f>
        <v>19</v>
      </c>
    </row>
    <row r="2019" spans="1:29" s="80" customFormat="1" ht="23.1" customHeight="1">
      <c r="A2019" s="89" t="s">
        <v>133</v>
      </c>
      <c r="B2019" s="88" t="s">
        <v>26</v>
      </c>
      <c r="C2019" s="88" t="s">
        <v>27</v>
      </c>
      <c r="D2019" s="88" t="s">
        <v>28</v>
      </c>
      <c r="E2019" s="89" t="s">
        <v>135</v>
      </c>
      <c r="F2019" s="89" t="s">
        <v>135</v>
      </c>
      <c r="G2019" s="89" t="s">
        <v>3999</v>
      </c>
      <c r="H2019" s="89" t="s">
        <v>8157</v>
      </c>
      <c r="I2019" s="89" t="s">
        <v>8158</v>
      </c>
      <c r="J2019" s="89">
        <v>27</v>
      </c>
      <c r="K2019" s="89">
        <v>3</v>
      </c>
      <c r="L2019" s="89">
        <v>2019</v>
      </c>
      <c r="M2019" s="76">
        <f t="shared" si="31"/>
        <v>43551</v>
      </c>
      <c r="N2019" s="89" t="s">
        <v>4609</v>
      </c>
      <c r="O2019" s="89">
        <v>18</v>
      </c>
      <c r="P2019" s="88" t="s">
        <v>4506</v>
      </c>
      <c r="Q2019" s="88" t="s">
        <v>4456</v>
      </c>
      <c r="R2019" s="88" t="s">
        <v>4507</v>
      </c>
      <c r="S2019" s="88" t="s">
        <v>4508</v>
      </c>
      <c r="T2019" s="88" t="s">
        <v>4456</v>
      </c>
      <c r="U2019" s="88" t="s">
        <v>4457</v>
      </c>
      <c r="V2019" s="88" t="s">
        <v>4457</v>
      </c>
      <c r="W2019" s="89" t="s">
        <v>173</v>
      </c>
      <c r="X2019" s="90" t="s">
        <v>4516</v>
      </c>
      <c r="Y2019" s="89" t="s">
        <v>4456</v>
      </c>
      <c r="Z2019" s="80" t="str">
        <f>IF(OR(R:R="",S:S=""),"Missing",IF(OR(S:S="Both EC and Condoms",S:S="Condom",S:S="EC"),"Yes",IF(AND(R:R&lt;&gt;"0: No Method",R:R&lt;&gt;"6: EC",R:R&lt;&gt;"5: Condoms"),"Yes","No")))</f>
        <v>No</v>
      </c>
      <c r="AA20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19" s="80" t="str">
        <f>IF(W:W="Pregnant","Pregnant",IF(AND(Z:Z="No",AA:AA="Yes"),"Adopter",IF(Z:Z="Yes","Continuing User",IF(AND(Z:Z="No",AA:AA="No"),"Non-user","Missing"))))</f>
        <v>Adopter</v>
      </c>
      <c r="AC2019" s="80">
        <f>VLOOKUP(N2019,Registration!O:P,2,FALSE)</f>
        <v>18</v>
      </c>
    </row>
    <row r="2020" spans="1:29" s="80" customFormat="1" ht="23.1" customHeight="1">
      <c r="A2020" s="89" t="s">
        <v>133</v>
      </c>
      <c r="B2020" s="88" t="s">
        <v>26</v>
      </c>
      <c r="C2020" s="88" t="s">
        <v>27</v>
      </c>
      <c r="D2020" s="88" t="s">
        <v>28</v>
      </c>
      <c r="E2020" s="89" t="s">
        <v>135</v>
      </c>
      <c r="F2020" s="89" t="s">
        <v>135</v>
      </c>
      <c r="G2020" s="89" t="s">
        <v>3999</v>
      </c>
      <c r="H2020" s="89" t="s">
        <v>8157</v>
      </c>
      <c r="I2020" s="89" t="s">
        <v>8158</v>
      </c>
      <c r="J2020" s="89">
        <v>27</v>
      </c>
      <c r="K2020" s="89">
        <v>3</v>
      </c>
      <c r="L2020" s="89">
        <v>2019</v>
      </c>
      <c r="M2020" s="76">
        <f t="shared" si="31"/>
        <v>43551</v>
      </c>
      <c r="N2020" s="89" t="s">
        <v>4039</v>
      </c>
      <c r="O2020" s="89">
        <v>19</v>
      </c>
      <c r="P2020" s="88" t="s">
        <v>4506</v>
      </c>
      <c r="Q2020" s="88" t="s">
        <v>4456</v>
      </c>
      <c r="R2020" s="88" t="s">
        <v>4507</v>
      </c>
      <c r="S2020" s="88" t="s">
        <v>4508</v>
      </c>
      <c r="T2020" s="88" t="s">
        <v>4456</v>
      </c>
      <c r="U2020" s="88" t="s">
        <v>4457</v>
      </c>
      <c r="V2020" s="88" t="s">
        <v>4457</v>
      </c>
      <c r="W2020" s="89" t="s">
        <v>173</v>
      </c>
      <c r="X2020" s="90" t="s">
        <v>4521</v>
      </c>
      <c r="Y2020" s="89" t="s">
        <v>4456</v>
      </c>
      <c r="Z2020" s="80" t="str">
        <f>IF(OR(R:R="",S:S=""),"Missing",IF(OR(S:S="Both EC and Condoms",S:S="Condom",S:S="EC"),"Yes",IF(AND(R:R&lt;&gt;"0: No Method",R:R&lt;&gt;"6: EC",R:R&lt;&gt;"5: Condoms"),"Yes","No")))</f>
        <v>No</v>
      </c>
      <c r="AA20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20" s="80" t="str">
        <f>IF(W:W="Pregnant","Pregnant",IF(AND(Z:Z="No",AA:AA="Yes"),"Adopter",IF(Z:Z="Yes","Continuing User",IF(AND(Z:Z="No",AA:AA="No"),"Non-user","Missing"))))</f>
        <v>Adopter</v>
      </c>
      <c r="AC2020" s="80">
        <f>VLOOKUP(N2020,Registration!O:P,2,FALSE)</f>
        <v>19</v>
      </c>
    </row>
    <row r="2021" spans="1:29" s="80" customFormat="1" ht="23.1" customHeight="1">
      <c r="A2021" s="89" t="s">
        <v>133</v>
      </c>
      <c r="B2021" s="88" t="s">
        <v>26</v>
      </c>
      <c r="C2021" s="88" t="s">
        <v>27</v>
      </c>
      <c r="D2021" s="88" t="s">
        <v>28</v>
      </c>
      <c r="E2021" s="89" t="s">
        <v>135</v>
      </c>
      <c r="F2021" s="89" t="s">
        <v>135</v>
      </c>
      <c r="G2021" s="89" t="s">
        <v>3999</v>
      </c>
      <c r="H2021" s="89" t="s">
        <v>8157</v>
      </c>
      <c r="I2021" s="89" t="s">
        <v>8158</v>
      </c>
      <c r="J2021" s="89">
        <v>27</v>
      </c>
      <c r="K2021" s="89">
        <v>3</v>
      </c>
      <c r="L2021" s="89">
        <v>2019</v>
      </c>
      <c r="M2021" s="76">
        <f t="shared" si="31"/>
        <v>43551</v>
      </c>
      <c r="N2021" s="89" t="s">
        <v>4073</v>
      </c>
      <c r="O2021" s="89">
        <v>17</v>
      </c>
      <c r="P2021" s="88" t="s">
        <v>4506</v>
      </c>
      <c r="Q2021" s="88" t="s">
        <v>4456</v>
      </c>
      <c r="R2021" s="88" t="s">
        <v>4507</v>
      </c>
      <c r="S2021" s="88" t="s">
        <v>4508</v>
      </c>
      <c r="T2021" s="88" t="s">
        <v>4456</v>
      </c>
      <c r="U2021" s="88" t="s">
        <v>4457</v>
      </c>
      <c r="V2021" s="88" t="s">
        <v>4457</v>
      </c>
      <c r="W2021" s="89" t="s">
        <v>173</v>
      </c>
      <c r="X2021" s="90" t="s">
        <v>4517</v>
      </c>
      <c r="Y2021" s="89" t="s">
        <v>4457</v>
      </c>
      <c r="Z2021" s="80" t="str">
        <f>IF(OR(R:R="",S:S=""),"Missing",IF(OR(S:S="Both EC and Condoms",S:S="Condom",S:S="EC"),"Yes",IF(AND(R:R&lt;&gt;"0: No Method",R:R&lt;&gt;"6: EC",R:R&lt;&gt;"5: Condoms"),"Yes","No")))</f>
        <v>No</v>
      </c>
      <c r="AA20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21" s="80" t="str">
        <f>IF(W:W="Pregnant","Pregnant",IF(AND(Z:Z="No",AA:AA="Yes"),"Adopter",IF(Z:Z="Yes","Continuing User",IF(AND(Z:Z="No",AA:AA="No"),"Non-user","Missing"))))</f>
        <v>Adopter</v>
      </c>
      <c r="AC2021" s="80">
        <f>VLOOKUP(N2021,Registration!O:P,2,FALSE)</f>
        <v>17</v>
      </c>
    </row>
    <row r="2022" spans="1:29" s="80" customFormat="1" ht="23.1" customHeight="1">
      <c r="A2022" s="89" t="s">
        <v>133</v>
      </c>
      <c r="B2022" s="88" t="s">
        <v>26</v>
      </c>
      <c r="C2022" s="88" t="s">
        <v>27</v>
      </c>
      <c r="D2022" s="88" t="s">
        <v>28</v>
      </c>
      <c r="E2022" s="89" t="s">
        <v>135</v>
      </c>
      <c r="F2022" s="89" t="s">
        <v>135</v>
      </c>
      <c r="G2022" s="89" t="s">
        <v>3999</v>
      </c>
      <c r="H2022" s="89" t="s">
        <v>8157</v>
      </c>
      <c r="I2022" s="89" t="s">
        <v>8158</v>
      </c>
      <c r="J2022" s="89">
        <v>28</v>
      </c>
      <c r="K2022" s="89">
        <v>3</v>
      </c>
      <c r="L2022" s="89">
        <v>2019</v>
      </c>
      <c r="M2022" s="76">
        <f t="shared" si="31"/>
        <v>43552</v>
      </c>
      <c r="N2022" s="89" t="s">
        <v>4154</v>
      </c>
      <c r="O2022" s="89">
        <v>19</v>
      </c>
      <c r="P2022" s="88" t="s">
        <v>4506</v>
      </c>
      <c r="Q2022" s="88" t="s">
        <v>4456</v>
      </c>
      <c r="R2022" s="88" t="s">
        <v>4507</v>
      </c>
      <c r="S2022" s="88" t="s">
        <v>4508</v>
      </c>
      <c r="T2022" s="88" t="s">
        <v>4456</v>
      </c>
      <c r="U2022" s="88" t="s">
        <v>4457</v>
      </c>
      <c r="V2022" s="88" t="s">
        <v>4457</v>
      </c>
      <c r="W2022" s="89" t="s">
        <v>173</v>
      </c>
      <c r="X2022" s="90" t="s">
        <v>4521</v>
      </c>
      <c r="Y2022" s="89" t="s">
        <v>4456</v>
      </c>
      <c r="Z2022" s="80" t="str">
        <f>IF(OR(R:R="",S:S=""),"Missing",IF(OR(S:S="Both EC and Condoms",S:S="Condom",S:S="EC"),"Yes",IF(AND(R:R&lt;&gt;"0: No Method",R:R&lt;&gt;"6: EC",R:R&lt;&gt;"5: Condoms"),"Yes","No")))</f>
        <v>No</v>
      </c>
      <c r="AA20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22" s="80" t="str">
        <f>IF(W:W="Pregnant","Pregnant",IF(AND(Z:Z="No",AA:AA="Yes"),"Adopter",IF(Z:Z="Yes","Continuing User",IF(AND(Z:Z="No",AA:AA="No"),"Non-user","Missing"))))</f>
        <v>Adopter</v>
      </c>
      <c r="AC2022" s="80">
        <f>VLOOKUP(N2022,Registration!O:P,2,FALSE)</f>
        <v>19</v>
      </c>
    </row>
    <row r="2023" spans="1:29" s="80" customFormat="1" ht="23.1" customHeight="1">
      <c r="A2023" s="89" t="s">
        <v>133</v>
      </c>
      <c r="B2023" s="88" t="s">
        <v>26</v>
      </c>
      <c r="C2023" s="88" t="s">
        <v>27</v>
      </c>
      <c r="D2023" s="88" t="s">
        <v>28</v>
      </c>
      <c r="E2023" s="89" t="s">
        <v>135</v>
      </c>
      <c r="F2023" s="89" t="s">
        <v>135</v>
      </c>
      <c r="G2023" s="89" t="s">
        <v>3999</v>
      </c>
      <c r="H2023" s="89" t="s">
        <v>8157</v>
      </c>
      <c r="I2023" s="89" t="s">
        <v>8158</v>
      </c>
      <c r="J2023" s="89">
        <v>28</v>
      </c>
      <c r="K2023" s="89">
        <v>3</v>
      </c>
      <c r="L2023" s="89">
        <v>2019</v>
      </c>
      <c r="M2023" s="76">
        <f t="shared" si="31"/>
        <v>43552</v>
      </c>
      <c r="N2023" s="89" t="s">
        <v>4156</v>
      </c>
      <c r="O2023" s="89">
        <v>19</v>
      </c>
      <c r="P2023" s="88" t="s">
        <v>4506</v>
      </c>
      <c r="Q2023" s="88" t="s">
        <v>4456</v>
      </c>
      <c r="R2023" s="88" t="s">
        <v>4507</v>
      </c>
      <c r="S2023" s="88" t="s">
        <v>4508</v>
      </c>
      <c r="T2023" s="88" t="s">
        <v>4456</v>
      </c>
      <c r="U2023" s="88" t="s">
        <v>4457</v>
      </c>
      <c r="V2023" s="88" t="s">
        <v>4457</v>
      </c>
      <c r="W2023" s="89" t="s">
        <v>173</v>
      </c>
      <c r="X2023" s="90" t="s">
        <v>4521</v>
      </c>
      <c r="Y2023" s="89" t="s">
        <v>4456</v>
      </c>
      <c r="Z2023" s="80" t="str">
        <f>IF(OR(R:R="",S:S=""),"Missing",IF(OR(S:S="Both EC and Condoms",S:S="Condom",S:S="EC"),"Yes",IF(AND(R:R&lt;&gt;"0: No Method",R:R&lt;&gt;"6: EC",R:R&lt;&gt;"5: Condoms"),"Yes","No")))</f>
        <v>No</v>
      </c>
      <c r="AA20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23" s="80" t="str">
        <f>IF(W:W="Pregnant","Pregnant",IF(AND(Z:Z="No",AA:AA="Yes"),"Adopter",IF(Z:Z="Yes","Continuing User",IF(AND(Z:Z="No",AA:AA="No"),"Non-user","Missing"))))</f>
        <v>Adopter</v>
      </c>
      <c r="AC2023" s="80">
        <f>VLOOKUP(N2023,Registration!O:P,2,FALSE)</f>
        <v>19</v>
      </c>
    </row>
    <row r="2024" spans="1:29" s="80" customFormat="1" ht="23.1" customHeight="1">
      <c r="A2024" s="89" t="s">
        <v>133</v>
      </c>
      <c r="B2024" s="88" t="s">
        <v>26</v>
      </c>
      <c r="C2024" s="88" t="s">
        <v>27</v>
      </c>
      <c r="D2024" s="88" t="s">
        <v>28</v>
      </c>
      <c r="E2024" s="89" t="s">
        <v>135</v>
      </c>
      <c r="F2024" s="89" t="s">
        <v>135</v>
      </c>
      <c r="G2024" s="89" t="s">
        <v>3999</v>
      </c>
      <c r="H2024" s="89" t="s">
        <v>8157</v>
      </c>
      <c r="I2024" s="89" t="s">
        <v>8158</v>
      </c>
      <c r="J2024" s="89">
        <v>28</v>
      </c>
      <c r="K2024" s="89">
        <v>3</v>
      </c>
      <c r="L2024" s="89">
        <v>2019</v>
      </c>
      <c r="M2024" s="76">
        <f t="shared" si="31"/>
        <v>43552</v>
      </c>
      <c r="N2024" s="89" t="s">
        <v>4158</v>
      </c>
      <c r="O2024" s="89">
        <v>19</v>
      </c>
      <c r="P2024" s="88" t="s">
        <v>4506</v>
      </c>
      <c r="Q2024" s="88" t="s">
        <v>4456</v>
      </c>
      <c r="R2024" s="88" t="s">
        <v>4507</v>
      </c>
      <c r="S2024" s="88" t="s">
        <v>4508</v>
      </c>
      <c r="T2024" s="88" t="s">
        <v>4456</v>
      </c>
      <c r="U2024" s="88" t="s">
        <v>4457</v>
      </c>
      <c r="V2024" s="88" t="s">
        <v>4457</v>
      </c>
      <c r="W2024" s="89" t="s">
        <v>173</v>
      </c>
      <c r="X2024" s="90" t="s">
        <v>4521</v>
      </c>
      <c r="Y2024" s="89" t="s">
        <v>4456</v>
      </c>
      <c r="Z2024" s="80" t="str">
        <f>IF(OR(R:R="",S:S=""),"Missing",IF(OR(S:S="Both EC and Condoms",S:S="Condom",S:S="EC"),"Yes",IF(AND(R:R&lt;&gt;"0: No Method",R:R&lt;&gt;"6: EC",R:R&lt;&gt;"5: Condoms"),"Yes","No")))</f>
        <v>No</v>
      </c>
      <c r="AA20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24" s="80" t="str">
        <f>IF(W:W="Pregnant","Pregnant",IF(AND(Z:Z="No",AA:AA="Yes"),"Adopter",IF(Z:Z="Yes","Continuing User",IF(AND(Z:Z="No",AA:AA="No"),"Non-user","Missing"))))</f>
        <v>Adopter</v>
      </c>
      <c r="AC2024" s="80">
        <f>VLOOKUP(N2024,Registration!O:P,2,FALSE)</f>
        <v>19</v>
      </c>
    </row>
    <row r="2025" spans="1:29" s="80" customFormat="1" ht="23.1" customHeight="1">
      <c r="A2025" s="89" t="s">
        <v>133</v>
      </c>
      <c r="B2025" s="88" t="s">
        <v>26</v>
      </c>
      <c r="C2025" s="88" t="s">
        <v>27</v>
      </c>
      <c r="D2025" s="88" t="s">
        <v>28</v>
      </c>
      <c r="E2025" s="89" t="s">
        <v>135</v>
      </c>
      <c r="F2025" s="89" t="s">
        <v>135</v>
      </c>
      <c r="G2025" s="89" t="s">
        <v>3999</v>
      </c>
      <c r="H2025" s="89" t="s">
        <v>8157</v>
      </c>
      <c r="I2025" s="89" t="s">
        <v>8158</v>
      </c>
      <c r="J2025" s="89">
        <v>28</v>
      </c>
      <c r="K2025" s="89">
        <v>3</v>
      </c>
      <c r="L2025" s="89">
        <v>2019</v>
      </c>
      <c r="M2025" s="76">
        <f t="shared" si="31"/>
        <v>43552</v>
      </c>
      <c r="N2025" s="89" t="s">
        <v>4160</v>
      </c>
      <c r="O2025" s="89">
        <v>18</v>
      </c>
      <c r="P2025" s="88" t="s">
        <v>4506</v>
      </c>
      <c r="Q2025" s="88" t="s">
        <v>4456</v>
      </c>
      <c r="R2025" s="88" t="s">
        <v>4507</v>
      </c>
      <c r="S2025" s="88" t="s">
        <v>4508</v>
      </c>
      <c r="T2025" s="88" t="s">
        <v>4456</v>
      </c>
      <c r="U2025" s="88" t="s">
        <v>4457</v>
      </c>
      <c r="V2025" s="88" t="s">
        <v>4457</v>
      </c>
      <c r="W2025" s="89" t="s">
        <v>173</v>
      </c>
      <c r="X2025" s="90" t="s">
        <v>4514</v>
      </c>
      <c r="Y2025" s="89" t="s">
        <v>4456</v>
      </c>
      <c r="Z2025" s="80" t="str">
        <f>IF(OR(R:R="",S:S=""),"Missing",IF(OR(S:S="Both EC and Condoms",S:S="Condom",S:S="EC"),"Yes",IF(AND(R:R&lt;&gt;"0: No Method",R:R&lt;&gt;"6: EC",R:R&lt;&gt;"5: Condoms"),"Yes","No")))</f>
        <v>No</v>
      </c>
      <c r="AA20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25" s="80" t="str">
        <f>IF(W:W="Pregnant","Pregnant",IF(AND(Z:Z="No",AA:AA="Yes"),"Adopter",IF(Z:Z="Yes","Continuing User",IF(AND(Z:Z="No",AA:AA="No"),"Non-user","Missing"))))</f>
        <v>Adopter</v>
      </c>
      <c r="AC2025" s="80">
        <f>VLOOKUP(N2025,Registration!O:P,2,FALSE)</f>
        <v>18</v>
      </c>
    </row>
    <row r="2026" spans="1:29" s="80" customFormat="1" ht="23.1" customHeight="1">
      <c r="A2026" s="89" t="s">
        <v>133</v>
      </c>
      <c r="B2026" s="88" t="s">
        <v>26</v>
      </c>
      <c r="C2026" s="88" t="s">
        <v>27</v>
      </c>
      <c r="D2026" s="88" t="s">
        <v>28</v>
      </c>
      <c r="E2026" s="89" t="s">
        <v>135</v>
      </c>
      <c r="F2026" s="89" t="s">
        <v>135</v>
      </c>
      <c r="G2026" s="89" t="s">
        <v>3999</v>
      </c>
      <c r="H2026" s="89" t="s">
        <v>8157</v>
      </c>
      <c r="I2026" s="89" t="s">
        <v>8158</v>
      </c>
      <c r="J2026" s="89">
        <v>28</v>
      </c>
      <c r="K2026" s="89">
        <v>3</v>
      </c>
      <c r="L2026" s="89">
        <v>2019</v>
      </c>
      <c r="M2026" s="76">
        <f t="shared" si="31"/>
        <v>43552</v>
      </c>
      <c r="N2026" s="89" t="s">
        <v>4162</v>
      </c>
      <c r="O2026" s="89">
        <v>18</v>
      </c>
      <c r="P2026" s="88" t="s">
        <v>4506</v>
      </c>
      <c r="Q2026" s="88" t="s">
        <v>4456</v>
      </c>
      <c r="R2026" s="88" t="s">
        <v>4507</v>
      </c>
      <c r="S2026" s="88" t="s">
        <v>4508</v>
      </c>
      <c r="T2026" s="88" t="s">
        <v>4456</v>
      </c>
      <c r="U2026" s="88" t="s">
        <v>4457</v>
      </c>
      <c r="V2026" s="88" t="s">
        <v>4457</v>
      </c>
      <c r="W2026" s="89" t="s">
        <v>173</v>
      </c>
      <c r="X2026" s="90" t="s">
        <v>4521</v>
      </c>
      <c r="Y2026" s="89" t="s">
        <v>4456</v>
      </c>
      <c r="Z2026" s="80" t="str">
        <f>IF(OR(R:R="",S:S=""),"Missing",IF(OR(S:S="Both EC and Condoms",S:S="Condom",S:S="EC"),"Yes",IF(AND(R:R&lt;&gt;"0: No Method",R:R&lt;&gt;"6: EC",R:R&lt;&gt;"5: Condoms"),"Yes","No")))</f>
        <v>No</v>
      </c>
      <c r="AA20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26" s="80" t="str">
        <f>IF(W:W="Pregnant","Pregnant",IF(AND(Z:Z="No",AA:AA="Yes"),"Adopter",IF(Z:Z="Yes","Continuing User",IF(AND(Z:Z="No",AA:AA="No"),"Non-user","Missing"))))</f>
        <v>Adopter</v>
      </c>
      <c r="AC2026" s="80">
        <f>VLOOKUP(N2026,Registration!O:P,2,FALSE)</f>
        <v>18</v>
      </c>
    </row>
    <row r="2027" spans="1:29" s="80" customFormat="1" ht="23.1" customHeight="1">
      <c r="A2027" s="89" t="s">
        <v>133</v>
      </c>
      <c r="B2027" s="88" t="s">
        <v>26</v>
      </c>
      <c r="C2027" s="88" t="s">
        <v>27</v>
      </c>
      <c r="D2027" s="88" t="s">
        <v>28</v>
      </c>
      <c r="E2027" s="89" t="s">
        <v>135</v>
      </c>
      <c r="F2027" s="89" t="s">
        <v>135</v>
      </c>
      <c r="G2027" s="89" t="s">
        <v>3999</v>
      </c>
      <c r="H2027" s="89" t="s">
        <v>8157</v>
      </c>
      <c r="I2027" s="89" t="s">
        <v>8158</v>
      </c>
      <c r="J2027" s="89">
        <v>28</v>
      </c>
      <c r="K2027" s="89">
        <v>3</v>
      </c>
      <c r="L2027" s="89">
        <v>2019</v>
      </c>
      <c r="M2027" s="76">
        <f t="shared" si="31"/>
        <v>43552</v>
      </c>
      <c r="N2027" s="89" t="s">
        <v>4164</v>
      </c>
      <c r="O2027" s="89">
        <v>19</v>
      </c>
      <c r="P2027" s="88" t="s">
        <v>4506</v>
      </c>
      <c r="Q2027" s="88" t="s">
        <v>4456</v>
      </c>
      <c r="R2027" s="88" t="s">
        <v>4507</v>
      </c>
      <c r="S2027" s="88" t="s">
        <v>4508</v>
      </c>
      <c r="T2027" s="88" t="s">
        <v>4456</v>
      </c>
      <c r="U2027" s="88" t="s">
        <v>4457</v>
      </c>
      <c r="V2027" s="88" t="s">
        <v>4457</v>
      </c>
      <c r="W2027" s="89" t="s">
        <v>173</v>
      </c>
      <c r="X2027" s="90" t="s">
        <v>4521</v>
      </c>
      <c r="Y2027" s="89" t="s">
        <v>4456</v>
      </c>
      <c r="Z2027" s="80" t="str">
        <f>IF(OR(R:R="",S:S=""),"Missing",IF(OR(S:S="Both EC and Condoms",S:S="Condom",S:S="EC"),"Yes",IF(AND(R:R&lt;&gt;"0: No Method",R:R&lt;&gt;"6: EC",R:R&lt;&gt;"5: Condoms"),"Yes","No")))</f>
        <v>No</v>
      </c>
      <c r="AA20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27" s="80" t="str">
        <f>IF(W:W="Pregnant","Pregnant",IF(AND(Z:Z="No",AA:AA="Yes"),"Adopter",IF(Z:Z="Yes","Continuing User",IF(AND(Z:Z="No",AA:AA="No"),"Non-user","Missing"))))</f>
        <v>Adopter</v>
      </c>
      <c r="AC2027" s="80">
        <f>VLOOKUP(N2027,Registration!O:P,2,FALSE)</f>
        <v>19</v>
      </c>
    </row>
    <row r="2028" spans="1:29" s="80" customFormat="1" ht="23.1" customHeight="1">
      <c r="A2028" s="89" t="s">
        <v>133</v>
      </c>
      <c r="B2028" s="88" t="s">
        <v>26</v>
      </c>
      <c r="C2028" s="88" t="s">
        <v>27</v>
      </c>
      <c r="D2028" s="88" t="s">
        <v>28</v>
      </c>
      <c r="E2028" s="89" t="s">
        <v>135</v>
      </c>
      <c r="F2028" s="89" t="s">
        <v>135</v>
      </c>
      <c r="G2028" s="89" t="s">
        <v>3999</v>
      </c>
      <c r="H2028" s="89" t="s">
        <v>8157</v>
      </c>
      <c r="I2028" s="89" t="s">
        <v>8158</v>
      </c>
      <c r="J2028" s="89">
        <v>28</v>
      </c>
      <c r="K2028" s="89">
        <v>3</v>
      </c>
      <c r="L2028" s="89">
        <v>2019</v>
      </c>
      <c r="M2028" s="76">
        <f t="shared" si="31"/>
        <v>43552</v>
      </c>
      <c r="N2028" s="89" t="s">
        <v>4092</v>
      </c>
      <c r="O2028" s="89">
        <v>18</v>
      </c>
      <c r="P2028" s="88" t="s">
        <v>4506</v>
      </c>
      <c r="Q2028" s="88" t="s">
        <v>4456</v>
      </c>
      <c r="R2028" s="88" t="s">
        <v>4507</v>
      </c>
      <c r="S2028" s="88" t="s">
        <v>4508</v>
      </c>
      <c r="T2028" s="88" t="s">
        <v>4456</v>
      </c>
      <c r="U2028" s="88" t="s">
        <v>4457</v>
      </c>
      <c r="V2028" s="88" t="s">
        <v>4457</v>
      </c>
      <c r="W2028" s="89" t="s">
        <v>173</v>
      </c>
      <c r="X2028" s="82" t="s">
        <v>4523</v>
      </c>
      <c r="Y2028" s="89" t="s">
        <v>4456</v>
      </c>
      <c r="Z2028" s="80" t="str">
        <f>IF(OR(R:R="",S:S=""),"Missing",IF(OR(S:S="Both EC and Condoms",S:S="Condom",S:S="EC"),"Yes",IF(AND(R:R&lt;&gt;"0: No Method",R:R&lt;&gt;"6: EC",R:R&lt;&gt;"5: Condoms"),"Yes","No")))</f>
        <v>No</v>
      </c>
      <c r="AA20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28" s="80" t="str">
        <f>IF(W:W="Pregnant","Pregnant",IF(AND(Z:Z="No",AA:AA="Yes"),"Adopter",IF(Z:Z="Yes","Continuing User",IF(AND(Z:Z="No",AA:AA="No"),"Non-user","Missing"))))</f>
        <v>Adopter</v>
      </c>
      <c r="AC2028" s="80">
        <f>VLOOKUP(N2028,Registration!O:P,2,FALSE)</f>
        <v>18</v>
      </c>
    </row>
    <row r="2029" spans="1:29" s="80" customFormat="1" ht="23.1" customHeight="1">
      <c r="A2029" s="89" t="s">
        <v>133</v>
      </c>
      <c r="B2029" s="88" t="s">
        <v>26</v>
      </c>
      <c r="C2029" s="88" t="s">
        <v>27</v>
      </c>
      <c r="D2029" s="88" t="s">
        <v>28</v>
      </c>
      <c r="E2029" s="89" t="s">
        <v>135</v>
      </c>
      <c r="F2029" s="89" t="s">
        <v>135</v>
      </c>
      <c r="G2029" s="89" t="s">
        <v>3999</v>
      </c>
      <c r="H2029" s="89" t="s">
        <v>8157</v>
      </c>
      <c r="I2029" s="89" t="s">
        <v>8158</v>
      </c>
      <c r="J2029" s="89">
        <v>28</v>
      </c>
      <c r="K2029" s="89">
        <v>3</v>
      </c>
      <c r="L2029" s="89">
        <v>2019</v>
      </c>
      <c r="M2029" s="76">
        <f t="shared" si="31"/>
        <v>43552</v>
      </c>
      <c r="N2029" s="89" t="s">
        <v>4087</v>
      </c>
      <c r="O2029" s="89">
        <v>18</v>
      </c>
      <c r="P2029" s="88" t="s">
        <v>4506</v>
      </c>
      <c r="Q2029" s="88" t="s">
        <v>4456</v>
      </c>
      <c r="R2029" s="88" t="s">
        <v>4507</v>
      </c>
      <c r="S2029" s="88" t="s">
        <v>4508</v>
      </c>
      <c r="T2029" s="88" t="s">
        <v>4456</v>
      </c>
      <c r="U2029" s="88" t="s">
        <v>4457</v>
      </c>
      <c r="V2029" s="88" t="s">
        <v>4457</v>
      </c>
      <c r="W2029" s="89" t="s">
        <v>173</v>
      </c>
      <c r="X2029" s="90" t="s">
        <v>4521</v>
      </c>
      <c r="Y2029" s="89" t="s">
        <v>4456</v>
      </c>
      <c r="Z2029" s="80" t="str">
        <f>IF(OR(R:R="",S:S=""),"Missing",IF(OR(S:S="Both EC and Condoms",S:S="Condom",S:S="EC"),"Yes",IF(AND(R:R&lt;&gt;"0: No Method",R:R&lt;&gt;"6: EC",R:R&lt;&gt;"5: Condoms"),"Yes","No")))</f>
        <v>No</v>
      </c>
      <c r="AA20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29" s="80" t="str">
        <f>IF(W:W="Pregnant","Pregnant",IF(AND(Z:Z="No",AA:AA="Yes"),"Adopter",IF(Z:Z="Yes","Continuing User",IF(AND(Z:Z="No",AA:AA="No"),"Non-user","Missing"))))</f>
        <v>Adopter</v>
      </c>
      <c r="AC2029" s="80">
        <f>VLOOKUP(N2029,Registration!O:P,2,FALSE)</f>
        <v>18</v>
      </c>
    </row>
    <row r="2030" spans="1:29" s="80" customFormat="1" ht="23.1" customHeight="1">
      <c r="A2030" s="89" t="s">
        <v>133</v>
      </c>
      <c r="B2030" s="88" t="s">
        <v>26</v>
      </c>
      <c r="C2030" s="88" t="s">
        <v>27</v>
      </c>
      <c r="D2030" s="88" t="s">
        <v>28</v>
      </c>
      <c r="E2030" s="89" t="s">
        <v>135</v>
      </c>
      <c r="F2030" s="89" t="s">
        <v>135</v>
      </c>
      <c r="G2030" s="89" t="s">
        <v>3999</v>
      </c>
      <c r="H2030" s="89" t="s">
        <v>8157</v>
      </c>
      <c r="I2030" s="89" t="s">
        <v>8158</v>
      </c>
      <c r="J2030" s="89">
        <v>28</v>
      </c>
      <c r="K2030" s="89">
        <v>3</v>
      </c>
      <c r="L2030" s="89">
        <v>2019</v>
      </c>
      <c r="M2030" s="76">
        <f t="shared" si="31"/>
        <v>43552</v>
      </c>
      <c r="N2030" s="89" t="s">
        <v>4094</v>
      </c>
      <c r="O2030" s="89">
        <v>19</v>
      </c>
      <c r="P2030" s="88" t="s">
        <v>4506</v>
      </c>
      <c r="Q2030" s="88" t="s">
        <v>4456</v>
      </c>
      <c r="R2030" s="88" t="s">
        <v>4507</v>
      </c>
      <c r="S2030" s="88" t="s">
        <v>4508</v>
      </c>
      <c r="T2030" s="88" t="s">
        <v>4456</v>
      </c>
      <c r="U2030" s="88" t="s">
        <v>4457</v>
      </c>
      <c r="V2030" s="88" t="s">
        <v>4457</v>
      </c>
      <c r="W2030" s="89" t="s">
        <v>173</v>
      </c>
      <c r="X2030" s="90" t="s">
        <v>4521</v>
      </c>
      <c r="Y2030" s="89" t="s">
        <v>4456</v>
      </c>
      <c r="Z2030" s="80" t="str">
        <f>IF(OR(R:R="",S:S=""),"Missing",IF(OR(S:S="Both EC and Condoms",S:S="Condom",S:S="EC"),"Yes",IF(AND(R:R&lt;&gt;"0: No Method",R:R&lt;&gt;"6: EC",R:R&lt;&gt;"5: Condoms"),"Yes","No")))</f>
        <v>No</v>
      </c>
      <c r="AA20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30" s="80" t="str">
        <f>IF(W:W="Pregnant","Pregnant",IF(AND(Z:Z="No",AA:AA="Yes"),"Adopter",IF(Z:Z="Yes","Continuing User",IF(AND(Z:Z="No",AA:AA="No"),"Non-user","Missing"))))</f>
        <v>Adopter</v>
      </c>
      <c r="AC2030" s="80">
        <f>VLOOKUP(N2030,Registration!O:P,2,FALSE)</f>
        <v>19</v>
      </c>
    </row>
    <row r="2031" spans="1:29" s="80" customFormat="1" ht="23.1" customHeight="1">
      <c r="A2031" s="89" t="s">
        <v>133</v>
      </c>
      <c r="B2031" s="88" t="s">
        <v>26</v>
      </c>
      <c r="C2031" s="88" t="s">
        <v>27</v>
      </c>
      <c r="D2031" s="88" t="s">
        <v>28</v>
      </c>
      <c r="E2031" s="89" t="s">
        <v>135</v>
      </c>
      <c r="F2031" s="89" t="s">
        <v>135</v>
      </c>
      <c r="G2031" s="89" t="s">
        <v>3999</v>
      </c>
      <c r="H2031" s="89" t="s">
        <v>8157</v>
      </c>
      <c r="I2031" s="89" t="s">
        <v>8158</v>
      </c>
      <c r="J2031" s="89">
        <v>28</v>
      </c>
      <c r="K2031" s="89">
        <v>3</v>
      </c>
      <c r="L2031" s="89">
        <v>2019</v>
      </c>
      <c r="M2031" s="76">
        <f t="shared" si="31"/>
        <v>43552</v>
      </c>
      <c r="N2031" s="89" t="s">
        <v>4096</v>
      </c>
      <c r="O2031" s="89">
        <v>18</v>
      </c>
      <c r="P2031" s="88" t="s">
        <v>4506</v>
      </c>
      <c r="Q2031" s="88" t="s">
        <v>4456</v>
      </c>
      <c r="R2031" s="88" t="s">
        <v>4507</v>
      </c>
      <c r="S2031" s="88" t="s">
        <v>4508</v>
      </c>
      <c r="T2031" s="88" t="s">
        <v>4456</v>
      </c>
      <c r="U2031" s="88" t="s">
        <v>4457</v>
      </c>
      <c r="V2031" s="88" t="s">
        <v>4457</v>
      </c>
      <c r="W2031" s="89" t="s">
        <v>173</v>
      </c>
      <c r="X2031" s="90" t="s">
        <v>4521</v>
      </c>
      <c r="Y2031" s="89" t="s">
        <v>4456</v>
      </c>
      <c r="Z2031" s="80" t="str">
        <f>IF(OR(R:R="",S:S=""),"Missing",IF(OR(S:S="Both EC and Condoms",S:S="Condom",S:S="EC"),"Yes",IF(AND(R:R&lt;&gt;"0: No Method",R:R&lt;&gt;"6: EC",R:R&lt;&gt;"5: Condoms"),"Yes","No")))</f>
        <v>No</v>
      </c>
      <c r="AA20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31" s="80" t="str">
        <f>IF(W:W="Pregnant","Pregnant",IF(AND(Z:Z="No",AA:AA="Yes"),"Adopter",IF(Z:Z="Yes","Continuing User",IF(AND(Z:Z="No",AA:AA="No"),"Non-user","Missing"))))</f>
        <v>Adopter</v>
      </c>
      <c r="AC2031" s="80">
        <f>VLOOKUP(N2031,Registration!O:P,2,FALSE)</f>
        <v>18</v>
      </c>
    </row>
    <row r="2032" spans="1:29" s="80" customFormat="1" ht="23.1" customHeight="1">
      <c r="A2032" s="89" t="s">
        <v>133</v>
      </c>
      <c r="B2032" s="88" t="s">
        <v>26</v>
      </c>
      <c r="C2032" s="88" t="s">
        <v>27</v>
      </c>
      <c r="D2032" s="88" t="s">
        <v>28</v>
      </c>
      <c r="E2032" s="89" t="s">
        <v>135</v>
      </c>
      <c r="F2032" s="89" t="s">
        <v>135</v>
      </c>
      <c r="G2032" s="89" t="s">
        <v>3999</v>
      </c>
      <c r="H2032" s="89" t="s">
        <v>8157</v>
      </c>
      <c r="I2032" s="89" t="s">
        <v>8158</v>
      </c>
      <c r="J2032" s="89">
        <v>28</v>
      </c>
      <c r="K2032" s="89">
        <v>3</v>
      </c>
      <c r="L2032" s="89">
        <v>2019</v>
      </c>
      <c r="M2032" s="76">
        <f t="shared" si="31"/>
        <v>43552</v>
      </c>
      <c r="N2032" s="89" t="s">
        <v>4075</v>
      </c>
      <c r="O2032" s="89">
        <v>15</v>
      </c>
      <c r="P2032" s="88" t="s">
        <v>4506</v>
      </c>
      <c r="Q2032" s="88" t="s">
        <v>4456</v>
      </c>
      <c r="R2032" s="88" t="s">
        <v>4507</v>
      </c>
      <c r="S2032" s="88" t="s">
        <v>4508</v>
      </c>
      <c r="T2032" s="88" t="s">
        <v>4456</v>
      </c>
      <c r="U2032" s="88" t="s">
        <v>4457</v>
      </c>
      <c r="V2032" s="88" t="s">
        <v>4457</v>
      </c>
      <c r="W2032" s="89" t="s">
        <v>173</v>
      </c>
      <c r="X2032" s="80" t="s">
        <v>4518</v>
      </c>
      <c r="Y2032" s="89" t="s">
        <v>4456</v>
      </c>
      <c r="Z2032" s="80" t="str">
        <f>IF(OR(R:R="",S:S=""),"Missing",IF(OR(S:S="Both EC and Condoms",S:S="Condom",S:S="EC"),"Yes",IF(AND(R:R&lt;&gt;"0: No Method",R:R&lt;&gt;"6: EC",R:R&lt;&gt;"5: Condoms"),"Yes","No")))</f>
        <v>No</v>
      </c>
      <c r="AA203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32" s="80" t="str">
        <f>IF(W:W="Pregnant","Pregnant",IF(AND(Z:Z="No",AA:AA="Yes"),"Adopter",IF(Z:Z="Yes","Continuing User",IF(AND(Z:Z="No",AA:AA="No"),"Non-user","Missing"))))</f>
        <v>Adopter</v>
      </c>
      <c r="AC2032" s="80">
        <f>VLOOKUP(N2032,Registration!O:P,2,FALSE)</f>
        <v>15</v>
      </c>
    </row>
    <row r="2033" spans="1:29" s="80" customFormat="1" ht="23.1" customHeight="1">
      <c r="A2033" s="89" t="s">
        <v>133</v>
      </c>
      <c r="B2033" s="88" t="s">
        <v>26</v>
      </c>
      <c r="C2033" s="88" t="s">
        <v>27</v>
      </c>
      <c r="D2033" s="88" t="s">
        <v>28</v>
      </c>
      <c r="E2033" s="89" t="s">
        <v>135</v>
      </c>
      <c r="F2033" s="89" t="s">
        <v>135</v>
      </c>
      <c r="G2033" s="89" t="s">
        <v>3999</v>
      </c>
      <c r="H2033" s="89" t="s">
        <v>8157</v>
      </c>
      <c r="I2033" s="89" t="s">
        <v>8158</v>
      </c>
      <c r="J2033" s="89">
        <v>28</v>
      </c>
      <c r="K2033" s="89">
        <v>3</v>
      </c>
      <c r="L2033" s="89">
        <v>2019</v>
      </c>
      <c r="M2033" s="76">
        <f t="shared" si="31"/>
        <v>43552</v>
      </c>
      <c r="N2033" s="89" t="s">
        <v>4077</v>
      </c>
      <c r="O2033" s="89">
        <v>19</v>
      </c>
      <c r="P2033" s="88" t="s">
        <v>4506</v>
      </c>
      <c r="Q2033" s="88" t="s">
        <v>4456</v>
      </c>
      <c r="R2033" s="88" t="s">
        <v>4507</v>
      </c>
      <c r="S2033" s="88" t="s">
        <v>4508</v>
      </c>
      <c r="T2033" s="88" t="s">
        <v>4456</v>
      </c>
      <c r="U2033" s="88" t="s">
        <v>4457</v>
      </c>
      <c r="V2033" s="88" t="s">
        <v>4457</v>
      </c>
      <c r="W2033" s="89" t="s">
        <v>173</v>
      </c>
      <c r="X2033" s="80" t="s">
        <v>4518</v>
      </c>
      <c r="Y2033" s="89" t="s">
        <v>4456</v>
      </c>
      <c r="Z2033" s="80" t="str">
        <f>IF(OR(R:R="",S:S=""),"Missing",IF(OR(S:S="Both EC and Condoms",S:S="Condom",S:S="EC"),"Yes",IF(AND(R:R&lt;&gt;"0: No Method",R:R&lt;&gt;"6: EC",R:R&lt;&gt;"5: Condoms"),"Yes","No")))</f>
        <v>No</v>
      </c>
      <c r="AA203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33" s="80" t="str">
        <f>IF(W:W="Pregnant","Pregnant",IF(AND(Z:Z="No",AA:AA="Yes"),"Adopter",IF(Z:Z="Yes","Continuing User",IF(AND(Z:Z="No",AA:AA="No"),"Non-user","Missing"))))</f>
        <v>Adopter</v>
      </c>
      <c r="AC2033" s="80">
        <f>VLOOKUP(N2033,Registration!O:P,2,FALSE)</f>
        <v>19</v>
      </c>
    </row>
    <row r="2034" spans="1:29" s="80" customFormat="1" ht="23.1" customHeight="1">
      <c r="A2034" s="89" t="s">
        <v>133</v>
      </c>
      <c r="B2034" s="88" t="s">
        <v>26</v>
      </c>
      <c r="C2034" s="88" t="s">
        <v>27</v>
      </c>
      <c r="D2034" s="88" t="s">
        <v>28</v>
      </c>
      <c r="E2034" s="89" t="s">
        <v>135</v>
      </c>
      <c r="F2034" s="89" t="s">
        <v>135</v>
      </c>
      <c r="G2034" s="89" t="s">
        <v>3999</v>
      </c>
      <c r="H2034" s="89" t="s">
        <v>8157</v>
      </c>
      <c r="I2034" s="89" t="s">
        <v>8158</v>
      </c>
      <c r="J2034" s="89">
        <v>28</v>
      </c>
      <c r="K2034" s="89">
        <v>3</v>
      </c>
      <c r="L2034" s="89">
        <v>2019</v>
      </c>
      <c r="M2034" s="76">
        <f t="shared" si="31"/>
        <v>43552</v>
      </c>
      <c r="N2034" s="89" t="s">
        <v>4081</v>
      </c>
      <c r="O2034" s="89">
        <v>19</v>
      </c>
      <c r="P2034" s="88" t="s">
        <v>4506</v>
      </c>
      <c r="Q2034" s="88" t="s">
        <v>4456</v>
      </c>
      <c r="R2034" s="88" t="s">
        <v>4507</v>
      </c>
      <c r="S2034" s="88" t="s">
        <v>4508</v>
      </c>
      <c r="T2034" s="88" t="s">
        <v>4456</v>
      </c>
      <c r="U2034" s="88" t="s">
        <v>4457</v>
      </c>
      <c r="V2034" s="88" t="s">
        <v>4457</v>
      </c>
      <c r="W2034" s="89" t="s">
        <v>173</v>
      </c>
      <c r="X2034" s="82" t="s">
        <v>4523</v>
      </c>
      <c r="Y2034" s="89" t="s">
        <v>4456</v>
      </c>
      <c r="Z2034" s="80" t="str">
        <f>IF(OR(R:R="",S:S=""),"Missing",IF(OR(S:S="Both EC and Condoms",S:S="Condom",S:S="EC"),"Yes",IF(AND(R:R&lt;&gt;"0: No Method",R:R&lt;&gt;"6: EC",R:R&lt;&gt;"5: Condoms"),"Yes","No")))</f>
        <v>No</v>
      </c>
      <c r="AA203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34" s="80" t="str">
        <f>IF(W:W="Pregnant","Pregnant",IF(AND(Z:Z="No",AA:AA="Yes"),"Adopter",IF(Z:Z="Yes","Continuing User",IF(AND(Z:Z="No",AA:AA="No"),"Non-user","Missing"))))</f>
        <v>Adopter</v>
      </c>
      <c r="AC2034" s="80">
        <f>VLOOKUP(N2034,Registration!O:P,2,FALSE)</f>
        <v>19</v>
      </c>
    </row>
    <row r="2035" spans="1:29" s="80" customFormat="1" ht="23.1" customHeight="1">
      <c r="A2035" s="89" t="s">
        <v>133</v>
      </c>
      <c r="B2035" s="88" t="s">
        <v>26</v>
      </c>
      <c r="C2035" s="88" t="s">
        <v>27</v>
      </c>
      <c r="D2035" s="88" t="s">
        <v>28</v>
      </c>
      <c r="E2035" s="89" t="s">
        <v>135</v>
      </c>
      <c r="F2035" s="89" t="s">
        <v>135</v>
      </c>
      <c r="G2035" s="89" t="s">
        <v>3999</v>
      </c>
      <c r="H2035" s="89" t="s">
        <v>8157</v>
      </c>
      <c r="I2035" s="89" t="s">
        <v>8158</v>
      </c>
      <c r="J2035" s="89">
        <v>28</v>
      </c>
      <c r="K2035" s="89">
        <v>3</v>
      </c>
      <c r="L2035" s="89">
        <v>2019</v>
      </c>
      <c r="M2035" s="76">
        <f t="shared" si="31"/>
        <v>43552</v>
      </c>
      <c r="N2035" s="89" t="s">
        <v>4083</v>
      </c>
      <c r="O2035" s="89">
        <v>18</v>
      </c>
      <c r="P2035" s="88" t="s">
        <v>4506</v>
      </c>
      <c r="Q2035" s="88" t="s">
        <v>4456</v>
      </c>
      <c r="R2035" s="88" t="s">
        <v>4507</v>
      </c>
      <c r="S2035" s="88" t="s">
        <v>4508</v>
      </c>
      <c r="T2035" s="88" t="s">
        <v>4456</v>
      </c>
      <c r="U2035" s="88" t="s">
        <v>4457</v>
      </c>
      <c r="V2035" s="88" t="s">
        <v>4457</v>
      </c>
      <c r="W2035" s="89" t="s">
        <v>173</v>
      </c>
      <c r="X2035" s="90" t="s">
        <v>4521</v>
      </c>
      <c r="Y2035" s="89" t="s">
        <v>4456</v>
      </c>
      <c r="Z2035" s="80" t="str">
        <f>IF(OR(R:R="",S:S=""),"Missing",IF(OR(S:S="Both EC and Condoms",S:S="Condom",S:S="EC"),"Yes",IF(AND(R:R&lt;&gt;"0: No Method",R:R&lt;&gt;"6: EC",R:R&lt;&gt;"5: Condoms"),"Yes","No")))</f>
        <v>No</v>
      </c>
      <c r="AA203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35" s="80" t="str">
        <f>IF(W:W="Pregnant","Pregnant",IF(AND(Z:Z="No",AA:AA="Yes"),"Adopter",IF(Z:Z="Yes","Continuing User",IF(AND(Z:Z="No",AA:AA="No"),"Non-user","Missing"))))</f>
        <v>Adopter</v>
      </c>
      <c r="AC2035" s="80">
        <f>VLOOKUP(N2035,Registration!O:P,2,FALSE)</f>
        <v>18</v>
      </c>
    </row>
    <row r="2036" spans="1:29" s="80" customFormat="1" ht="23.1" customHeight="1">
      <c r="A2036" s="89" t="s">
        <v>133</v>
      </c>
      <c r="B2036" s="88" t="s">
        <v>26</v>
      </c>
      <c r="C2036" s="88" t="s">
        <v>27</v>
      </c>
      <c r="D2036" s="88" t="s">
        <v>28</v>
      </c>
      <c r="E2036" s="89" t="s">
        <v>135</v>
      </c>
      <c r="F2036" s="89" t="s">
        <v>135</v>
      </c>
      <c r="G2036" s="89" t="s">
        <v>3999</v>
      </c>
      <c r="H2036" s="89" t="s">
        <v>8157</v>
      </c>
      <c r="I2036" s="89" t="s">
        <v>8158</v>
      </c>
      <c r="J2036" s="89">
        <v>28</v>
      </c>
      <c r="K2036" s="89">
        <v>3</v>
      </c>
      <c r="L2036" s="89">
        <v>2019</v>
      </c>
      <c r="M2036" s="76">
        <f t="shared" si="31"/>
        <v>43552</v>
      </c>
      <c r="N2036" s="89" t="s">
        <v>4079</v>
      </c>
      <c r="O2036" s="89">
        <v>19</v>
      </c>
      <c r="P2036" s="88" t="s">
        <v>4506</v>
      </c>
      <c r="Q2036" s="88" t="s">
        <v>4456</v>
      </c>
      <c r="R2036" s="88" t="s">
        <v>4507</v>
      </c>
      <c r="S2036" s="88" t="s">
        <v>4508</v>
      </c>
      <c r="T2036" s="88" t="s">
        <v>4456</v>
      </c>
      <c r="U2036" s="88" t="s">
        <v>4457</v>
      </c>
      <c r="V2036" s="88" t="s">
        <v>4457</v>
      </c>
      <c r="W2036" s="89" t="s">
        <v>173</v>
      </c>
      <c r="X2036" s="90" t="s">
        <v>4521</v>
      </c>
      <c r="Y2036" s="89" t="s">
        <v>4456</v>
      </c>
      <c r="Z2036" s="80" t="str">
        <f>IF(OR(R:R="",S:S=""),"Missing",IF(OR(S:S="Both EC and Condoms",S:S="Condom",S:S="EC"),"Yes",IF(AND(R:R&lt;&gt;"0: No Method",R:R&lt;&gt;"6: EC",R:R&lt;&gt;"5: Condoms"),"Yes","No")))</f>
        <v>No</v>
      </c>
      <c r="AA203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36" s="80" t="str">
        <f>IF(W:W="Pregnant","Pregnant",IF(AND(Z:Z="No",AA:AA="Yes"),"Adopter",IF(Z:Z="Yes","Continuing User",IF(AND(Z:Z="No",AA:AA="No"),"Non-user","Missing"))))</f>
        <v>Adopter</v>
      </c>
      <c r="AC2036" s="80">
        <f>VLOOKUP(N2036,Registration!O:P,2,FALSE)</f>
        <v>19</v>
      </c>
    </row>
    <row r="2037" spans="1:29" s="80" customFormat="1" ht="23.1" customHeight="1">
      <c r="A2037" s="89" t="s">
        <v>133</v>
      </c>
      <c r="B2037" s="88" t="s">
        <v>26</v>
      </c>
      <c r="C2037" s="88" t="s">
        <v>27</v>
      </c>
      <c r="D2037" s="88" t="s">
        <v>28</v>
      </c>
      <c r="E2037" s="89" t="s">
        <v>135</v>
      </c>
      <c r="F2037" s="89" t="s">
        <v>135</v>
      </c>
      <c r="G2037" s="89" t="s">
        <v>3999</v>
      </c>
      <c r="H2037" s="89" t="s">
        <v>8157</v>
      </c>
      <c r="I2037" s="89" t="s">
        <v>8158</v>
      </c>
      <c r="J2037" s="89">
        <v>28</v>
      </c>
      <c r="K2037" s="89">
        <v>3</v>
      </c>
      <c r="L2037" s="89">
        <v>2019</v>
      </c>
      <c r="M2037" s="76">
        <f t="shared" si="31"/>
        <v>43552</v>
      </c>
      <c r="N2037" s="89" t="s">
        <v>4088</v>
      </c>
      <c r="O2037" s="89">
        <v>18</v>
      </c>
      <c r="P2037" s="88" t="s">
        <v>4506</v>
      </c>
      <c r="Q2037" s="88" t="s">
        <v>4456</v>
      </c>
      <c r="R2037" s="88" t="s">
        <v>4507</v>
      </c>
      <c r="S2037" s="88" t="s">
        <v>4508</v>
      </c>
      <c r="T2037" s="88" t="s">
        <v>4457</v>
      </c>
      <c r="U2037" s="88" t="s">
        <v>4457</v>
      </c>
      <c r="V2037" s="88" t="s">
        <v>4457</v>
      </c>
      <c r="W2037" s="89" t="s">
        <v>173</v>
      </c>
      <c r="X2037" s="90" t="s">
        <v>4514</v>
      </c>
      <c r="Y2037" s="89" t="s">
        <v>4456</v>
      </c>
      <c r="Z2037" s="80" t="str">
        <f>IF(OR(R:R="",S:S=""),"Missing",IF(OR(S:S="Both EC and Condoms",S:S="Condom",S:S="EC"),"Yes",IF(AND(R:R&lt;&gt;"0: No Method",R:R&lt;&gt;"6: EC",R:R&lt;&gt;"5: Condoms"),"Yes","No")))</f>
        <v>No</v>
      </c>
      <c r="AA203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37" s="80" t="str">
        <f>IF(W:W="Pregnant","Pregnant",IF(AND(Z:Z="No",AA:AA="Yes"),"Adopter",IF(Z:Z="Yes","Continuing User",IF(AND(Z:Z="No",AA:AA="No"),"Non-user","Missing"))))</f>
        <v>Adopter</v>
      </c>
      <c r="AC2037" s="80">
        <f>VLOOKUP(N2037,Registration!O:P,2,FALSE)</f>
        <v>18</v>
      </c>
    </row>
    <row r="2038" spans="1:29" s="80" customFormat="1" ht="23.1" customHeight="1">
      <c r="A2038" s="89" t="s">
        <v>133</v>
      </c>
      <c r="B2038" s="88" t="s">
        <v>26</v>
      </c>
      <c r="C2038" s="88" t="s">
        <v>27</v>
      </c>
      <c r="D2038" s="88" t="s">
        <v>28</v>
      </c>
      <c r="E2038" s="89" t="s">
        <v>135</v>
      </c>
      <c r="F2038" s="89" t="s">
        <v>135</v>
      </c>
      <c r="G2038" s="89" t="s">
        <v>3999</v>
      </c>
      <c r="H2038" s="89" t="s">
        <v>8157</v>
      </c>
      <c r="I2038" s="89" t="s">
        <v>8158</v>
      </c>
      <c r="J2038" s="89">
        <v>28</v>
      </c>
      <c r="K2038" s="89">
        <v>3</v>
      </c>
      <c r="L2038" s="89">
        <v>2019</v>
      </c>
      <c r="M2038" s="76">
        <f t="shared" si="31"/>
        <v>43552</v>
      </c>
      <c r="N2038" s="89" t="s">
        <v>4090</v>
      </c>
      <c r="O2038" s="89">
        <v>19</v>
      </c>
      <c r="P2038" s="88" t="s">
        <v>4506</v>
      </c>
      <c r="Q2038" s="88" t="s">
        <v>4456</v>
      </c>
      <c r="R2038" s="88" t="s">
        <v>4507</v>
      </c>
      <c r="S2038" s="88" t="s">
        <v>4508</v>
      </c>
      <c r="T2038" s="88" t="s">
        <v>4456</v>
      </c>
      <c r="U2038" s="88" t="s">
        <v>4457</v>
      </c>
      <c r="V2038" s="88" t="s">
        <v>4457</v>
      </c>
      <c r="W2038" s="89" t="s">
        <v>173</v>
      </c>
      <c r="X2038" s="90" t="s">
        <v>4516</v>
      </c>
      <c r="Y2038" s="89" t="s">
        <v>4456</v>
      </c>
      <c r="Z2038" s="80" t="str">
        <f>IF(OR(R:R="",S:S=""),"Missing",IF(OR(S:S="Both EC and Condoms",S:S="Condom",S:S="EC"),"Yes",IF(AND(R:R&lt;&gt;"0: No Method",R:R&lt;&gt;"6: EC",R:R&lt;&gt;"5: Condoms"),"Yes","No")))</f>
        <v>No</v>
      </c>
      <c r="AA203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38" s="80" t="str">
        <f>IF(W:W="Pregnant","Pregnant",IF(AND(Z:Z="No",AA:AA="Yes"),"Adopter",IF(Z:Z="Yes","Continuing User",IF(AND(Z:Z="No",AA:AA="No"),"Non-user","Missing"))))</f>
        <v>Adopter</v>
      </c>
      <c r="AC2038" s="80">
        <f>VLOOKUP(N2038,Registration!O:P,2,FALSE)</f>
        <v>19</v>
      </c>
    </row>
    <row r="2039" spans="1:29" s="80" customFormat="1" ht="23.1" customHeight="1">
      <c r="A2039" s="89" t="s">
        <v>133</v>
      </c>
      <c r="B2039" s="88" t="s">
        <v>26</v>
      </c>
      <c r="C2039" s="88" t="s">
        <v>27</v>
      </c>
      <c r="D2039" s="88" t="s">
        <v>28</v>
      </c>
      <c r="E2039" s="89" t="s">
        <v>135</v>
      </c>
      <c r="F2039" s="89" t="s">
        <v>135</v>
      </c>
      <c r="G2039" s="89" t="s">
        <v>3999</v>
      </c>
      <c r="H2039" s="89" t="s">
        <v>8157</v>
      </c>
      <c r="I2039" s="89" t="s">
        <v>8158</v>
      </c>
      <c r="J2039" s="89">
        <v>28</v>
      </c>
      <c r="K2039" s="89">
        <v>3</v>
      </c>
      <c r="L2039" s="89">
        <v>2019</v>
      </c>
      <c r="M2039" s="76">
        <f t="shared" si="31"/>
        <v>43552</v>
      </c>
      <c r="N2039" s="89" t="s">
        <v>4085</v>
      </c>
      <c r="O2039" s="89">
        <v>19</v>
      </c>
      <c r="P2039" s="88" t="s">
        <v>4506</v>
      </c>
      <c r="Q2039" s="88" t="s">
        <v>4456</v>
      </c>
      <c r="R2039" s="88" t="s">
        <v>4507</v>
      </c>
      <c r="S2039" s="88" t="s">
        <v>4508</v>
      </c>
      <c r="T2039" s="88" t="s">
        <v>4456</v>
      </c>
      <c r="U2039" s="88" t="s">
        <v>4457</v>
      </c>
      <c r="V2039" s="88" t="s">
        <v>4457</v>
      </c>
      <c r="W2039" s="89" t="s">
        <v>173</v>
      </c>
      <c r="X2039" s="90" t="s">
        <v>4514</v>
      </c>
      <c r="Y2039" s="89" t="s">
        <v>4456</v>
      </c>
      <c r="Z2039" s="80" t="str">
        <f>IF(OR(R:R="",S:S=""),"Missing",IF(OR(S:S="Both EC and Condoms",S:S="Condom",S:S="EC"),"Yes",IF(AND(R:R&lt;&gt;"0: No Method",R:R&lt;&gt;"6: EC",R:R&lt;&gt;"5: Condoms"),"Yes","No")))</f>
        <v>No</v>
      </c>
      <c r="AA203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39" s="80" t="str">
        <f>IF(W:W="Pregnant","Pregnant",IF(AND(Z:Z="No",AA:AA="Yes"),"Adopter",IF(Z:Z="Yes","Continuing User",IF(AND(Z:Z="No",AA:AA="No"),"Non-user","Missing"))))</f>
        <v>Adopter</v>
      </c>
      <c r="AC2039" s="80">
        <f>VLOOKUP(N2039,Registration!O:P,2,FALSE)</f>
        <v>19</v>
      </c>
    </row>
    <row r="2040" spans="1:29" s="80" customFormat="1" ht="23.1" customHeight="1">
      <c r="A2040" s="89" t="s">
        <v>133</v>
      </c>
      <c r="B2040" s="88" t="s">
        <v>26</v>
      </c>
      <c r="C2040" s="88" t="s">
        <v>27</v>
      </c>
      <c r="D2040" s="88" t="s">
        <v>28</v>
      </c>
      <c r="E2040" s="89" t="s">
        <v>135</v>
      </c>
      <c r="F2040" s="89" t="s">
        <v>4608</v>
      </c>
      <c r="G2040" s="89" t="s">
        <v>3999</v>
      </c>
      <c r="H2040" s="89" t="s">
        <v>8157</v>
      </c>
      <c r="I2040" s="89" t="s">
        <v>8158</v>
      </c>
      <c r="J2040" s="89">
        <v>28</v>
      </c>
      <c r="K2040" s="89">
        <v>3</v>
      </c>
      <c r="L2040" s="89">
        <v>2019</v>
      </c>
      <c r="M2040" s="76">
        <f t="shared" si="31"/>
        <v>43552</v>
      </c>
      <c r="N2040" s="89" t="s">
        <v>4116</v>
      </c>
      <c r="O2040" s="89">
        <v>16</v>
      </c>
      <c r="P2040" s="88" t="s">
        <v>4506</v>
      </c>
      <c r="Q2040" s="88" t="s">
        <v>4456</v>
      </c>
      <c r="R2040" s="88" t="s">
        <v>4507</v>
      </c>
      <c r="S2040" s="88" t="s">
        <v>4508</v>
      </c>
      <c r="T2040" s="88" t="s">
        <v>4457</v>
      </c>
      <c r="U2040" s="88" t="s">
        <v>4457</v>
      </c>
      <c r="V2040" s="88" t="s">
        <v>4457</v>
      </c>
      <c r="W2040" s="89" t="s">
        <v>173</v>
      </c>
      <c r="X2040" s="90" t="s">
        <v>4507</v>
      </c>
      <c r="Y2040" s="89" t="s">
        <v>4457</v>
      </c>
      <c r="Z2040" s="80" t="str">
        <f>IF(OR(R:R="",S:S=""),"Missing",IF(OR(S:S="Both EC and Condoms",S:S="Condom",S:S="EC"),"Yes",IF(AND(R:R&lt;&gt;"0: No Method",R:R&lt;&gt;"6: EC",R:R&lt;&gt;"5: Condoms"),"Yes","No")))</f>
        <v>No</v>
      </c>
      <c r="AA204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40" s="80" t="s">
        <v>4509</v>
      </c>
      <c r="AC2040" s="80">
        <f>VLOOKUP(N2040,Registration!O:P,2,FALSE)</f>
        <v>16</v>
      </c>
    </row>
    <row r="2041" spans="1:29" s="80" customFormat="1" ht="23.1" customHeight="1">
      <c r="A2041" s="89" t="s">
        <v>133</v>
      </c>
      <c r="B2041" s="88" t="s">
        <v>26</v>
      </c>
      <c r="C2041" s="88" t="s">
        <v>27</v>
      </c>
      <c r="D2041" s="88" t="s">
        <v>28</v>
      </c>
      <c r="E2041" s="89" t="s">
        <v>135</v>
      </c>
      <c r="F2041" s="89" t="s">
        <v>135</v>
      </c>
      <c r="G2041" s="89" t="s">
        <v>3999</v>
      </c>
      <c r="H2041" s="89" t="s">
        <v>8157</v>
      </c>
      <c r="I2041" s="89" t="s">
        <v>8158</v>
      </c>
      <c r="J2041" s="89">
        <v>28</v>
      </c>
      <c r="K2041" s="89">
        <v>3</v>
      </c>
      <c r="L2041" s="89">
        <v>2019</v>
      </c>
      <c r="M2041" s="76">
        <f t="shared" si="31"/>
        <v>43552</v>
      </c>
      <c r="N2041" s="89" t="s">
        <v>4142</v>
      </c>
      <c r="O2041" s="89">
        <v>19</v>
      </c>
      <c r="P2041" s="88" t="s">
        <v>4506</v>
      </c>
      <c r="Q2041" s="88" t="s">
        <v>4456</v>
      </c>
      <c r="R2041" s="88" t="s">
        <v>4507</v>
      </c>
      <c r="S2041" s="88" t="s">
        <v>4508</v>
      </c>
      <c r="T2041" s="88" t="s">
        <v>4456</v>
      </c>
      <c r="U2041" s="88" t="s">
        <v>4457</v>
      </c>
      <c r="V2041" s="88" t="s">
        <v>4457</v>
      </c>
      <c r="W2041" s="89" t="s">
        <v>173</v>
      </c>
      <c r="X2041" s="90" t="s">
        <v>4516</v>
      </c>
      <c r="Y2041" s="89" t="s">
        <v>4457</v>
      </c>
      <c r="Z2041" s="80" t="str">
        <f>IF(OR(R:R="",S:S=""),"Missing",IF(OR(S:S="Both EC and Condoms",S:S="Condom",S:S="EC"),"Yes",IF(AND(R:R&lt;&gt;"0: No Method",R:R&lt;&gt;"6: EC",R:R&lt;&gt;"5: Condoms"),"Yes","No")))</f>
        <v>No</v>
      </c>
      <c r="AA204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41" s="80" t="str">
        <f>IF(W:W="Pregnant","Pregnant",IF(AND(Z:Z="No",AA:AA="Yes"),"Adopter",IF(Z:Z="Yes","Continuing User",IF(AND(Z:Z="No",AA:AA="No"),"Non-user","Missing"))))</f>
        <v>Adopter</v>
      </c>
      <c r="AC2041" s="80">
        <f>VLOOKUP(N2041,Registration!O:P,2,FALSE)</f>
        <v>19</v>
      </c>
    </row>
    <row r="2042" spans="1:29" s="80" customFormat="1" ht="23.1" customHeight="1">
      <c r="A2042" s="89" t="s">
        <v>133</v>
      </c>
      <c r="B2042" s="88" t="s">
        <v>26</v>
      </c>
      <c r="C2042" s="88" t="s">
        <v>27</v>
      </c>
      <c r="D2042" s="88" t="s">
        <v>28</v>
      </c>
      <c r="E2042" s="89" t="s">
        <v>135</v>
      </c>
      <c r="F2042" s="89" t="s">
        <v>135</v>
      </c>
      <c r="G2042" s="89" t="s">
        <v>3999</v>
      </c>
      <c r="H2042" s="89" t="s">
        <v>8157</v>
      </c>
      <c r="I2042" s="89" t="s">
        <v>8158</v>
      </c>
      <c r="J2042" s="89">
        <v>28</v>
      </c>
      <c r="K2042" s="89">
        <v>3</v>
      </c>
      <c r="L2042" s="89">
        <v>2019</v>
      </c>
      <c r="M2042" s="76">
        <f t="shared" si="31"/>
        <v>43552</v>
      </c>
      <c r="N2042" s="89" t="s">
        <v>4141</v>
      </c>
      <c r="O2042" s="89">
        <v>17</v>
      </c>
      <c r="P2042" s="88" t="s">
        <v>4506</v>
      </c>
      <c r="Q2042" s="88" t="s">
        <v>4456</v>
      </c>
      <c r="R2042" s="88" t="s">
        <v>4507</v>
      </c>
      <c r="S2042" s="88" t="s">
        <v>4508</v>
      </c>
      <c r="T2042" s="88" t="s">
        <v>4456</v>
      </c>
      <c r="U2042" s="88" t="s">
        <v>4457</v>
      </c>
      <c r="V2042" s="88" t="s">
        <v>4457</v>
      </c>
      <c r="W2042" s="89" t="s">
        <v>173</v>
      </c>
      <c r="X2042" s="82" t="s">
        <v>4523</v>
      </c>
      <c r="Y2042" s="89" t="s">
        <v>4457</v>
      </c>
      <c r="Z2042" s="80" t="str">
        <f>IF(OR(R:R="",S:S=""),"Missing",IF(OR(S:S="Both EC and Condoms",S:S="Condom",S:S="EC"),"Yes",IF(AND(R:R&lt;&gt;"0: No Method",R:R&lt;&gt;"6: EC",R:R&lt;&gt;"5: Condoms"),"Yes","No")))</f>
        <v>No</v>
      </c>
      <c r="AA204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42" s="80" t="str">
        <f>IF(W:W="Pregnant","Pregnant",IF(AND(Z:Z="No",AA:AA="Yes"),"Adopter",IF(Z:Z="Yes","Continuing User",IF(AND(Z:Z="No",AA:AA="No"),"Non-user","Missing"))))</f>
        <v>Adopter</v>
      </c>
      <c r="AC2042" s="80">
        <f>VLOOKUP(N2042,Registration!O:P,2,FALSE)</f>
        <v>17</v>
      </c>
    </row>
    <row r="2043" spans="1:29" s="80" customFormat="1" ht="23.1" customHeight="1">
      <c r="A2043" s="89" t="s">
        <v>133</v>
      </c>
      <c r="B2043" s="88" t="s">
        <v>26</v>
      </c>
      <c r="C2043" s="88" t="s">
        <v>27</v>
      </c>
      <c r="D2043" s="88" t="s">
        <v>28</v>
      </c>
      <c r="E2043" s="89" t="s">
        <v>135</v>
      </c>
      <c r="F2043" s="89" t="s">
        <v>135</v>
      </c>
      <c r="G2043" s="89" t="s">
        <v>3999</v>
      </c>
      <c r="H2043" s="89" t="s">
        <v>8157</v>
      </c>
      <c r="I2043" s="89" t="s">
        <v>8158</v>
      </c>
      <c r="J2043" s="89">
        <v>28</v>
      </c>
      <c r="K2043" s="89">
        <v>3</v>
      </c>
      <c r="L2043" s="89">
        <v>2019</v>
      </c>
      <c r="M2043" s="76">
        <f t="shared" si="31"/>
        <v>43552</v>
      </c>
      <c r="N2043" s="89" t="s">
        <v>4098</v>
      </c>
      <c r="O2043" s="89">
        <v>19</v>
      </c>
      <c r="P2043" s="88" t="s">
        <v>4506</v>
      </c>
      <c r="Q2043" s="88" t="s">
        <v>4456</v>
      </c>
      <c r="R2043" s="88" t="s">
        <v>4507</v>
      </c>
      <c r="S2043" s="88" t="s">
        <v>4508</v>
      </c>
      <c r="T2043" s="88" t="s">
        <v>4456</v>
      </c>
      <c r="U2043" s="88" t="s">
        <v>4457</v>
      </c>
      <c r="V2043" s="88" t="s">
        <v>4457</v>
      </c>
      <c r="W2043" s="89" t="s">
        <v>173</v>
      </c>
      <c r="X2043" s="90" t="s">
        <v>4514</v>
      </c>
      <c r="Y2043" s="89" t="s">
        <v>4457</v>
      </c>
      <c r="Z2043" s="80" t="str">
        <f>IF(OR(R:R="",S:S=""),"Missing",IF(OR(S:S="Both EC and Condoms",S:S="Condom",S:S="EC"),"Yes",IF(AND(R:R&lt;&gt;"0: No Method",R:R&lt;&gt;"6: EC",R:R&lt;&gt;"5: Condoms"),"Yes","No")))</f>
        <v>No</v>
      </c>
      <c r="AA204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43" s="80" t="str">
        <f>IF(W:W="Pregnant","Pregnant",IF(AND(Z:Z="No",AA:AA="Yes"),"Adopter",IF(Z:Z="Yes","Continuing User",IF(AND(Z:Z="No",AA:AA="No"),"Non-user","Missing"))))</f>
        <v>Adopter</v>
      </c>
      <c r="AC2043" s="80">
        <f>VLOOKUP(N2043,Registration!O:P,2,FALSE)</f>
        <v>19</v>
      </c>
    </row>
    <row r="2044" spans="1:29" s="80" customFormat="1" ht="23.1" customHeight="1">
      <c r="A2044" s="89" t="s">
        <v>133</v>
      </c>
      <c r="B2044" s="88" t="s">
        <v>26</v>
      </c>
      <c r="C2044" s="88" t="s">
        <v>27</v>
      </c>
      <c r="D2044" s="88" t="s">
        <v>28</v>
      </c>
      <c r="E2044" s="89" t="s">
        <v>135</v>
      </c>
      <c r="F2044" s="89" t="s">
        <v>135</v>
      </c>
      <c r="G2044" s="89" t="s">
        <v>3999</v>
      </c>
      <c r="H2044" s="89" t="s">
        <v>8157</v>
      </c>
      <c r="I2044" s="89" t="s">
        <v>8158</v>
      </c>
      <c r="J2044" s="89">
        <v>28</v>
      </c>
      <c r="K2044" s="89">
        <v>3</v>
      </c>
      <c r="L2044" s="89">
        <v>2019</v>
      </c>
      <c r="M2044" s="76">
        <f t="shared" si="31"/>
        <v>43552</v>
      </c>
      <c r="N2044" s="89" t="s">
        <v>4102</v>
      </c>
      <c r="O2044" s="89">
        <v>19</v>
      </c>
      <c r="P2044" s="88" t="s">
        <v>4506</v>
      </c>
      <c r="Q2044" s="88" t="s">
        <v>4456</v>
      </c>
      <c r="R2044" s="88" t="s">
        <v>4507</v>
      </c>
      <c r="S2044" s="88" t="s">
        <v>4508</v>
      </c>
      <c r="T2044" s="88" t="s">
        <v>4456</v>
      </c>
      <c r="U2044" s="88" t="s">
        <v>4457</v>
      </c>
      <c r="V2044" s="88" t="s">
        <v>4457</v>
      </c>
      <c r="W2044" s="89" t="s">
        <v>173</v>
      </c>
      <c r="X2044" s="90" t="s">
        <v>4521</v>
      </c>
      <c r="Y2044" s="89" t="s">
        <v>4457</v>
      </c>
      <c r="Z2044" s="80" t="str">
        <f>IF(OR(R:R="",S:S=""),"Missing",IF(OR(S:S="Both EC and Condoms",S:S="Condom",S:S="EC"),"Yes",IF(AND(R:R&lt;&gt;"0: No Method",R:R&lt;&gt;"6: EC",R:R&lt;&gt;"5: Condoms"),"Yes","No")))</f>
        <v>No</v>
      </c>
      <c r="AA204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44" s="80" t="str">
        <f>IF(W:W="Pregnant","Pregnant",IF(AND(Z:Z="No",AA:AA="Yes"),"Adopter",IF(Z:Z="Yes","Continuing User",IF(AND(Z:Z="No",AA:AA="No"),"Non-user","Missing"))))</f>
        <v>Adopter</v>
      </c>
      <c r="AC2044" s="80">
        <f>VLOOKUP(N2044,Registration!O:P,2,FALSE)</f>
        <v>19</v>
      </c>
    </row>
    <row r="2045" spans="1:29" s="80" customFormat="1" ht="23.1" customHeight="1">
      <c r="A2045" s="89" t="s">
        <v>133</v>
      </c>
      <c r="B2045" s="88" t="s">
        <v>26</v>
      </c>
      <c r="C2045" s="88" t="s">
        <v>27</v>
      </c>
      <c r="D2045" s="88" t="s">
        <v>28</v>
      </c>
      <c r="E2045" s="89" t="s">
        <v>135</v>
      </c>
      <c r="F2045" s="89" t="s">
        <v>135</v>
      </c>
      <c r="G2045" s="89" t="s">
        <v>3999</v>
      </c>
      <c r="H2045" s="89" t="s">
        <v>8157</v>
      </c>
      <c r="I2045" s="89" t="s">
        <v>8158</v>
      </c>
      <c r="J2045" s="89">
        <v>28</v>
      </c>
      <c r="K2045" s="89">
        <v>3</v>
      </c>
      <c r="L2045" s="89">
        <v>2019</v>
      </c>
      <c r="M2045" s="76">
        <f t="shared" si="31"/>
        <v>43552</v>
      </c>
      <c r="N2045" s="89" t="s">
        <v>4106</v>
      </c>
      <c r="O2045" s="89">
        <v>17</v>
      </c>
      <c r="P2045" s="88" t="s">
        <v>4506</v>
      </c>
      <c r="Q2045" s="88" t="s">
        <v>4456</v>
      </c>
      <c r="R2045" s="88" t="s">
        <v>4507</v>
      </c>
      <c r="S2045" s="88" t="s">
        <v>4508</v>
      </c>
      <c r="T2045" s="88" t="s">
        <v>4456</v>
      </c>
      <c r="U2045" s="88" t="s">
        <v>4457</v>
      </c>
      <c r="V2045" s="88" t="s">
        <v>4457</v>
      </c>
      <c r="W2045" s="89" t="s">
        <v>173</v>
      </c>
      <c r="X2045" s="90" t="s">
        <v>4517</v>
      </c>
      <c r="Y2045" s="89" t="s">
        <v>4457</v>
      </c>
      <c r="Z2045" s="80" t="str">
        <f>IF(OR(R:R="",S:S=""),"Missing",IF(OR(S:S="Both EC and Condoms",S:S="Condom",S:S="EC"),"Yes",IF(AND(R:R&lt;&gt;"0: No Method",R:R&lt;&gt;"6: EC",R:R&lt;&gt;"5: Condoms"),"Yes","No")))</f>
        <v>No</v>
      </c>
      <c r="AA204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45" s="80" t="str">
        <f>IF(W:W="Pregnant","Pregnant",IF(AND(Z:Z="No",AA:AA="Yes"),"Adopter",IF(Z:Z="Yes","Continuing User",IF(AND(Z:Z="No",AA:AA="No"),"Non-user","Missing"))))</f>
        <v>Adopter</v>
      </c>
      <c r="AC2045" s="80">
        <f>VLOOKUP(N2045,Registration!O:P,2,FALSE)</f>
        <v>17</v>
      </c>
    </row>
    <row r="2046" spans="1:29" s="80" customFormat="1" ht="23.1" customHeight="1">
      <c r="A2046" s="89" t="s">
        <v>133</v>
      </c>
      <c r="B2046" s="88" t="s">
        <v>26</v>
      </c>
      <c r="C2046" s="88" t="s">
        <v>27</v>
      </c>
      <c r="D2046" s="88" t="s">
        <v>28</v>
      </c>
      <c r="E2046" s="89" t="s">
        <v>135</v>
      </c>
      <c r="F2046" s="89" t="s">
        <v>135</v>
      </c>
      <c r="G2046" s="89" t="s">
        <v>3999</v>
      </c>
      <c r="H2046" s="89" t="s">
        <v>8157</v>
      </c>
      <c r="I2046" s="89" t="s">
        <v>8158</v>
      </c>
      <c r="J2046" s="89">
        <v>28</v>
      </c>
      <c r="K2046" s="89">
        <v>3</v>
      </c>
      <c r="L2046" s="89">
        <v>2019</v>
      </c>
      <c r="M2046" s="76">
        <f t="shared" si="31"/>
        <v>43552</v>
      </c>
      <c r="N2046" s="89" t="s">
        <v>4104</v>
      </c>
      <c r="O2046" s="89">
        <v>19</v>
      </c>
      <c r="P2046" s="88" t="s">
        <v>4506</v>
      </c>
      <c r="Q2046" s="88" t="s">
        <v>4456</v>
      </c>
      <c r="R2046" s="88" t="s">
        <v>4507</v>
      </c>
      <c r="S2046" s="88" t="s">
        <v>4508</v>
      </c>
      <c r="T2046" s="88" t="s">
        <v>4456</v>
      </c>
      <c r="U2046" s="88" t="s">
        <v>4457</v>
      </c>
      <c r="V2046" s="88" t="s">
        <v>4457</v>
      </c>
      <c r="W2046" s="89" t="s">
        <v>173</v>
      </c>
      <c r="X2046" s="90" t="s">
        <v>4516</v>
      </c>
      <c r="Y2046" s="89" t="s">
        <v>4457</v>
      </c>
      <c r="Z2046" s="80" t="str">
        <f>IF(OR(R:R="",S:S=""),"Missing",IF(OR(S:S="Both EC and Condoms",S:S="Condom",S:S="EC"),"Yes",IF(AND(R:R&lt;&gt;"0: No Method",R:R&lt;&gt;"6: EC",R:R&lt;&gt;"5: Condoms"),"Yes","No")))</f>
        <v>No</v>
      </c>
      <c r="AA204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46" s="80" t="str">
        <f>IF(W:W="Pregnant","Pregnant",IF(AND(Z:Z="No",AA:AA="Yes"),"Adopter",IF(Z:Z="Yes","Continuing User",IF(AND(Z:Z="No",AA:AA="No"),"Non-user","Missing"))))</f>
        <v>Adopter</v>
      </c>
      <c r="AC2046" s="80">
        <f>VLOOKUP(N2046,Registration!O:P,2,FALSE)</f>
        <v>19</v>
      </c>
    </row>
    <row r="2047" spans="1:29" s="80" customFormat="1" ht="23.1" customHeight="1">
      <c r="A2047" s="89" t="s">
        <v>133</v>
      </c>
      <c r="B2047" s="88" t="s">
        <v>26</v>
      </c>
      <c r="C2047" s="88" t="s">
        <v>27</v>
      </c>
      <c r="D2047" s="88" t="s">
        <v>28</v>
      </c>
      <c r="E2047" s="89" t="s">
        <v>135</v>
      </c>
      <c r="F2047" s="89" t="s">
        <v>135</v>
      </c>
      <c r="G2047" s="89" t="s">
        <v>3999</v>
      </c>
      <c r="H2047" s="89" t="s">
        <v>8157</v>
      </c>
      <c r="I2047" s="89" t="s">
        <v>8158</v>
      </c>
      <c r="J2047" s="89">
        <v>28</v>
      </c>
      <c r="K2047" s="89">
        <v>3</v>
      </c>
      <c r="L2047" s="89">
        <v>2019</v>
      </c>
      <c r="M2047" s="76">
        <f t="shared" si="31"/>
        <v>43552</v>
      </c>
      <c r="N2047" s="89" t="s">
        <v>4100</v>
      </c>
      <c r="O2047" s="89">
        <v>18</v>
      </c>
      <c r="P2047" s="89" t="s">
        <v>4506</v>
      </c>
      <c r="Q2047" s="89" t="s">
        <v>4456</v>
      </c>
      <c r="R2047" s="89" t="s">
        <v>4507</v>
      </c>
      <c r="S2047" s="89" t="s">
        <v>4508</v>
      </c>
      <c r="T2047" s="89" t="s">
        <v>4456</v>
      </c>
      <c r="U2047" s="89" t="s">
        <v>4457</v>
      </c>
      <c r="V2047" s="89" t="s">
        <v>4457</v>
      </c>
      <c r="W2047" s="89" t="s">
        <v>173</v>
      </c>
      <c r="X2047" s="82" t="s">
        <v>4523</v>
      </c>
      <c r="Y2047" s="89" t="s">
        <v>4457</v>
      </c>
      <c r="Z2047" s="80" t="str">
        <f>IF(OR(R:R="",S:S=""),"Missing",IF(OR(S:S="Both EC and Condoms",S:S="Condom",S:S="EC"),"Yes",IF(AND(R:R&lt;&gt;"0: No Method",R:R&lt;&gt;"6: EC",R:R&lt;&gt;"5: Condoms"),"Yes","No")))</f>
        <v>No</v>
      </c>
      <c r="AA204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47" s="80" t="str">
        <f>IF(W:W="Pregnant","Pregnant",IF(AND(Z:Z="No",AA:AA="Yes"),"Adopter",IF(Z:Z="Yes","Continuing User",IF(AND(Z:Z="No",AA:AA="No"),"Non-user","Missing"))))</f>
        <v>Adopter</v>
      </c>
      <c r="AC2047" s="80">
        <f>VLOOKUP(N2047,Registration!O:P,2,FALSE)</f>
        <v>18</v>
      </c>
    </row>
    <row r="2048" spans="1:29" s="80" customFormat="1" ht="23.1" customHeight="1">
      <c r="A2048" s="89" t="s">
        <v>133</v>
      </c>
      <c r="B2048" s="88" t="s">
        <v>26</v>
      </c>
      <c r="C2048" s="88" t="s">
        <v>27</v>
      </c>
      <c r="D2048" s="88" t="s">
        <v>28</v>
      </c>
      <c r="E2048" s="89" t="s">
        <v>135</v>
      </c>
      <c r="F2048" s="89" t="s">
        <v>135</v>
      </c>
      <c r="G2048" s="89" t="s">
        <v>3999</v>
      </c>
      <c r="H2048" s="89" t="s">
        <v>8157</v>
      </c>
      <c r="I2048" s="89" t="s">
        <v>8158</v>
      </c>
      <c r="J2048" s="89">
        <v>28</v>
      </c>
      <c r="K2048" s="89">
        <v>3</v>
      </c>
      <c r="L2048" s="89">
        <v>2019</v>
      </c>
      <c r="M2048" s="76">
        <f t="shared" si="31"/>
        <v>43552</v>
      </c>
      <c r="N2048" s="89" t="s">
        <v>4144</v>
      </c>
      <c r="O2048" s="89">
        <v>18</v>
      </c>
      <c r="P2048" s="88" t="s">
        <v>4506</v>
      </c>
      <c r="Q2048" s="88" t="s">
        <v>4456</v>
      </c>
      <c r="R2048" s="88" t="s">
        <v>4507</v>
      </c>
      <c r="S2048" s="88" t="s">
        <v>4508</v>
      </c>
      <c r="T2048" s="88" t="s">
        <v>4456</v>
      </c>
      <c r="U2048" s="88" t="s">
        <v>4457</v>
      </c>
      <c r="V2048" s="88" t="s">
        <v>4457</v>
      </c>
      <c r="W2048" s="89" t="s">
        <v>173</v>
      </c>
      <c r="X2048" s="89" t="s">
        <v>4517</v>
      </c>
      <c r="Y2048" s="89" t="s">
        <v>4457</v>
      </c>
      <c r="Z2048" s="80" t="str">
        <f>IF(OR(R:R="",S:S=""),"Missing",IF(OR(S:S="Both EC and Condoms",S:S="Condom",S:S="EC"),"Yes",IF(AND(R:R&lt;&gt;"0: No Method",R:R&lt;&gt;"6: EC",R:R&lt;&gt;"5: Condoms"),"Yes","No")))</f>
        <v>No</v>
      </c>
      <c r="AA204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48" s="80" t="str">
        <f>IF(W:W="Pregnant","Pregnant",IF(AND(Z:Z="No",AA:AA="Yes"),"Adopter",IF(Z:Z="Yes","Continuing User",IF(AND(Z:Z="No",AA:AA="No"),"Non-user","Missing"))))</f>
        <v>Adopter</v>
      </c>
      <c r="AC2048" s="80">
        <f>VLOOKUP(N2048,Registration!O:P,2,FALSE)</f>
        <v>18</v>
      </c>
    </row>
    <row r="2049" spans="1:29" s="80" customFormat="1" ht="23.1" customHeight="1">
      <c r="A2049" s="89" t="s">
        <v>133</v>
      </c>
      <c r="B2049" s="88" t="s">
        <v>26</v>
      </c>
      <c r="C2049" s="88" t="s">
        <v>27</v>
      </c>
      <c r="D2049" s="88" t="s">
        <v>28</v>
      </c>
      <c r="E2049" s="89" t="s">
        <v>135</v>
      </c>
      <c r="F2049" s="89" t="s">
        <v>135</v>
      </c>
      <c r="G2049" s="89" t="s">
        <v>3999</v>
      </c>
      <c r="H2049" s="89" t="s">
        <v>8157</v>
      </c>
      <c r="I2049" s="89" t="s">
        <v>8158</v>
      </c>
      <c r="J2049" s="89">
        <v>28</v>
      </c>
      <c r="K2049" s="89">
        <v>3</v>
      </c>
      <c r="L2049" s="89">
        <v>2019</v>
      </c>
      <c r="M2049" s="76">
        <f t="shared" si="31"/>
        <v>43552</v>
      </c>
      <c r="N2049" s="89" t="s">
        <v>4148</v>
      </c>
      <c r="O2049" s="89">
        <v>18</v>
      </c>
      <c r="P2049" s="89" t="s">
        <v>4506</v>
      </c>
      <c r="Q2049" s="89" t="s">
        <v>4456</v>
      </c>
      <c r="R2049" s="89" t="s">
        <v>4507</v>
      </c>
      <c r="S2049" s="89" t="s">
        <v>4508</v>
      </c>
      <c r="T2049" s="89" t="s">
        <v>4456</v>
      </c>
      <c r="U2049" s="89" t="s">
        <v>4457</v>
      </c>
      <c r="V2049" s="89" t="s">
        <v>4457</v>
      </c>
      <c r="W2049" s="89" t="s">
        <v>173</v>
      </c>
      <c r="X2049" s="89" t="s">
        <v>4524</v>
      </c>
      <c r="Y2049" s="89" t="s">
        <v>4457</v>
      </c>
      <c r="Z2049" s="80" t="str">
        <f>IF(OR(R:R="",S:S=""),"Missing",IF(OR(S:S="Both EC and Condoms",S:S="Condom",S:S="EC"),"Yes",IF(AND(R:R&lt;&gt;"0: No Method",R:R&lt;&gt;"6: EC",R:R&lt;&gt;"5: Condoms"),"Yes","No")))</f>
        <v>No</v>
      </c>
      <c r="AA204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49" s="80" t="str">
        <f>IF(W:W="Pregnant","Pregnant",IF(AND(Z:Z="No",AA:AA="Yes"),"Adopter",IF(Z:Z="Yes","Continuing User",IF(AND(Z:Z="No",AA:AA="No"),"Non-user","Missing"))))</f>
        <v>Adopter</v>
      </c>
      <c r="AC2049" s="80">
        <f>VLOOKUP(N2049,Registration!O:P,2,FALSE)</f>
        <v>18</v>
      </c>
    </row>
    <row r="2050" spans="1:29" s="80" customFormat="1" ht="23.1" customHeight="1">
      <c r="A2050" s="89" t="s">
        <v>133</v>
      </c>
      <c r="B2050" s="88" t="s">
        <v>26</v>
      </c>
      <c r="C2050" s="88" t="s">
        <v>27</v>
      </c>
      <c r="D2050" s="88" t="s">
        <v>28</v>
      </c>
      <c r="E2050" s="89" t="s">
        <v>135</v>
      </c>
      <c r="F2050" s="89" t="s">
        <v>135</v>
      </c>
      <c r="G2050" s="89" t="s">
        <v>3999</v>
      </c>
      <c r="H2050" s="89" t="s">
        <v>8157</v>
      </c>
      <c r="I2050" s="89" t="s">
        <v>8158</v>
      </c>
      <c r="J2050" s="89">
        <v>28</v>
      </c>
      <c r="K2050" s="89">
        <v>3</v>
      </c>
      <c r="L2050" s="89">
        <v>2019</v>
      </c>
      <c r="M2050" s="76">
        <f t="shared" ref="M2050:M2113" si="32">DATE(L2050,K2050,J2050)</f>
        <v>43552</v>
      </c>
      <c r="N2050" s="89" t="s">
        <v>4108</v>
      </c>
      <c r="O2050" s="89">
        <v>17</v>
      </c>
      <c r="P2050" s="88" t="s">
        <v>4506</v>
      </c>
      <c r="Q2050" s="88" t="s">
        <v>4456</v>
      </c>
      <c r="R2050" s="88" t="s">
        <v>4507</v>
      </c>
      <c r="S2050" s="88" t="s">
        <v>4508</v>
      </c>
      <c r="T2050" s="88" t="s">
        <v>4456</v>
      </c>
      <c r="U2050" s="88" t="s">
        <v>4457</v>
      </c>
      <c r="V2050" s="88" t="s">
        <v>4457</v>
      </c>
      <c r="W2050" s="89" t="s">
        <v>173</v>
      </c>
      <c r="X2050" s="80" t="s">
        <v>4518</v>
      </c>
      <c r="Y2050" s="89" t="s">
        <v>4457</v>
      </c>
      <c r="Z2050" s="80" t="str">
        <f>IF(OR(R:R="",S:S=""),"Missing",IF(OR(S:S="Both EC and Condoms",S:S="Condom",S:S="EC"),"Yes",IF(AND(R:R&lt;&gt;"0: No Method",R:R&lt;&gt;"6: EC",R:R&lt;&gt;"5: Condoms"),"Yes","No")))</f>
        <v>No</v>
      </c>
      <c r="AA205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50" s="80" t="str">
        <f>IF(W:W="Pregnant","Pregnant",IF(AND(Z:Z="No",AA:AA="Yes"),"Adopter",IF(Z:Z="Yes","Continuing User",IF(AND(Z:Z="No",AA:AA="No"),"Non-user","Missing"))))</f>
        <v>Adopter</v>
      </c>
      <c r="AC2050" s="80">
        <f>VLOOKUP(N2050,Registration!O:P,2,FALSE)</f>
        <v>17</v>
      </c>
    </row>
    <row r="2051" spans="1:29" s="80" customFormat="1" ht="23.1" customHeight="1">
      <c r="A2051" s="89" t="s">
        <v>133</v>
      </c>
      <c r="B2051" s="88" t="s">
        <v>26</v>
      </c>
      <c r="C2051" s="88" t="s">
        <v>27</v>
      </c>
      <c r="D2051" s="88" t="s">
        <v>28</v>
      </c>
      <c r="E2051" s="89" t="s">
        <v>135</v>
      </c>
      <c r="F2051" s="89" t="s">
        <v>135</v>
      </c>
      <c r="G2051" s="89" t="s">
        <v>3999</v>
      </c>
      <c r="H2051" s="89" t="s">
        <v>8157</v>
      </c>
      <c r="I2051" s="89" t="s">
        <v>8158</v>
      </c>
      <c r="J2051" s="89">
        <v>28</v>
      </c>
      <c r="K2051" s="89">
        <v>3</v>
      </c>
      <c r="L2051" s="89">
        <v>2019</v>
      </c>
      <c r="M2051" s="76">
        <f t="shared" si="32"/>
        <v>43552</v>
      </c>
      <c r="N2051" s="89" t="s">
        <v>4150</v>
      </c>
      <c r="O2051" s="89">
        <v>17</v>
      </c>
      <c r="P2051" s="89" t="s">
        <v>4506</v>
      </c>
      <c r="Q2051" s="89" t="s">
        <v>4456</v>
      </c>
      <c r="R2051" s="89" t="s">
        <v>4507</v>
      </c>
      <c r="S2051" s="89" t="s">
        <v>4508</v>
      </c>
      <c r="T2051" s="89" t="s">
        <v>4456</v>
      </c>
      <c r="U2051" s="89" t="s">
        <v>4457</v>
      </c>
      <c r="V2051" s="89" t="s">
        <v>4457</v>
      </c>
      <c r="W2051" s="89" t="s">
        <v>173</v>
      </c>
      <c r="X2051" s="89" t="s">
        <v>4515</v>
      </c>
      <c r="Y2051" s="89" t="s">
        <v>4457</v>
      </c>
      <c r="Z2051" s="80" t="str">
        <f>IF(OR(R:R="",S:S=""),"Missing",IF(OR(S:S="Both EC and Condoms",S:S="Condom",S:S="EC"),"Yes",IF(AND(R:R&lt;&gt;"0: No Method",R:R&lt;&gt;"6: EC",R:R&lt;&gt;"5: Condoms"),"Yes","No")))</f>
        <v>No</v>
      </c>
      <c r="AA205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51" s="80" t="str">
        <f>IF(W:W="Pregnant","Pregnant",IF(AND(Z:Z="No",AA:AA="Yes"),"Adopter",IF(Z:Z="Yes","Continuing User",IF(AND(Z:Z="No",AA:AA="No"),"Non-user","Missing"))))</f>
        <v>Adopter</v>
      </c>
      <c r="AC2051" s="80">
        <f>VLOOKUP(N2051,Registration!O:P,2,FALSE)</f>
        <v>17</v>
      </c>
    </row>
    <row r="2052" spans="1:29" s="80" customFormat="1" ht="23.1" customHeight="1">
      <c r="A2052" s="89" t="s">
        <v>133</v>
      </c>
      <c r="B2052" s="88" t="s">
        <v>26</v>
      </c>
      <c r="C2052" s="88" t="s">
        <v>27</v>
      </c>
      <c r="D2052" s="88" t="s">
        <v>28</v>
      </c>
      <c r="E2052" s="89" t="s">
        <v>135</v>
      </c>
      <c r="F2052" s="89" t="s">
        <v>135</v>
      </c>
      <c r="G2052" s="89" t="s">
        <v>3999</v>
      </c>
      <c r="H2052" s="89" t="s">
        <v>8157</v>
      </c>
      <c r="I2052" s="89" t="s">
        <v>8158</v>
      </c>
      <c r="J2052" s="89">
        <v>28</v>
      </c>
      <c r="K2052" s="89">
        <v>3</v>
      </c>
      <c r="L2052" s="89">
        <v>2019</v>
      </c>
      <c r="M2052" s="76">
        <f t="shared" si="32"/>
        <v>43552</v>
      </c>
      <c r="N2052" s="89" t="s">
        <v>4110</v>
      </c>
      <c r="O2052" s="89">
        <v>18</v>
      </c>
      <c r="P2052" s="88" t="s">
        <v>4506</v>
      </c>
      <c r="Q2052" s="88" t="s">
        <v>4456</v>
      </c>
      <c r="R2052" s="88" t="s">
        <v>4507</v>
      </c>
      <c r="S2052" s="88" t="s">
        <v>4508</v>
      </c>
      <c r="T2052" s="88" t="s">
        <v>4456</v>
      </c>
      <c r="U2052" s="88" t="s">
        <v>4457</v>
      </c>
      <c r="V2052" s="88" t="s">
        <v>4457</v>
      </c>
      <c r="W2052" s="89" t="s">
        <v>173</v>
      </c>
      <c r="X2052" s="80" t="s">
        <v>4518</v>
      </c>
      <c r="Y2052" s="89" t="s">
        <v>4457</v>
      </c>
      <c r="Z2052" s="80" t="str">
        <f>IF(OR(R:R="",S:S=""),"Missing",IF(OR(S:S="Both EC and Condoms",S:S="Condom",S:S="EC"),"Yes",IF(AND(R:R&lt;&gt;"0: No Method",R:R&lt;&gt;"6: EC",R:R&lt;&gt;"5: Condoms"),"Yes","No")))</f>
        <v>No</v>
      </c>
      <c r="AA205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52" s="80" t="str">
        <f>IF(W:W="Pregnant","Pregnant",IF(AND(Z:Z="No",AA:AA="Yes"),"Adopter",IF(Z:Z="Yes","Continuing User",IF(AND(Z:Z="No",AA:AA="No"),"Non-user","Missing"))))</f>
        <v>Adopter</v>
      </c>
      <c r="AC2052" s="80">
        <f>VLOOKUP(N2052,Registration!O:P,2,FALSE)</f>
        <v>18</v>
      </c>
    </row>
    <row r="2053" spans="1:29" s="80" customFormat="1" ht="23.1" customHeight="1">
      <c r="A2053" s="89" t="s">
        <v>133</v>
      </c>
      <c r="B2053" s="88" t="s">
        <v>26</v>
      </c>
      <c r="C2053" s="88" t="s">
        <v>27</v>
      </c>
      <c r="D2053" s="88" t="s">
        <v>28</v>
      </c>
      <c r="E2053" s="89" t="s">
        <v>135</v>
      </c>
      <c r="F2053" s="89" t="s">
        <v>135</v>
      </c>
      <c r="G2053" s="89" t="s">
        <v>3999</v>
      </c>
      <c r="H2053" s="89" t="s">
        <v>8157</v>
      </c>
      <c r="I2053" s="89" t="s">
        <v>8158</v>
      </c>
      <c r="J2053" s="89">
        <v>28</v>
      </c>
      <c r="K2053" s="89">
        <v>3</v>
      </c>
      <c r="L2053" s="89">
        <v>2019</v>
      </c>
      <c r="M2053" s="76">
        <f t="shared" si="32"/>
        <v>43552</v>
      </c>
      <c r="N2053" s="89" t="s">
        <v>4112</v>
      </c>
      <c r="O2053" s="89">
        <v>19</v>
      </c>
      <c r="P2053" s="89" t="s">
        <v>4506</v>
      </c>
      <c r="Q2053" s="89" t="s">
        <v>4456</v>
      </c>
      <c r="R2053" s="89" t="s">
        <v>4507</v>
      </c>
      <c r="S2053" s="89" t="s">
        <v>4508</v>
      </c>
      <c r="T2053" s="89" t="s">
        <v>4456</v>
      </c>
      <c r="U2053" s="89" t="s">
        <v>4457</v>
      </c>
      <c r="V2053" s="89" t="s">
        <v>4457</v>
      </c>
      <c r="W2053" s="89" t="s">
        <v>173</v>
      </c>
      <c r="X2053" s="89" t="s">
        <v>4514</v>
      </c>
      <c r="Y2053" s="89" t="s">
        <v>4457</v>
      </c>
      <c r="Z2053" s="80" t="str">
        <f>IF(OR(R:R="",S:S=""),"Missing",IF(OR(S:S="Both EC and Condoms",S:S="Condom",S:S="EC"),"Yes",IF(AND(R:R&lt;&gt;"0: No Method",R:R&lt;&gt;"6: EC",R:R&lt;&gt;"5: Condoms"),"Yes","No")))</f>
        <v>No</v>
      </c>
      <c r="AA205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53" s="80" t="str">
        <f>IF(W:W="Pregnant","Pregnant",IF(AND(Z:Z="No",AA:AA="Yes"),"Adopter",IF(Z:Z="Yes","Continuing User",IF(AND(Z:Z="No",AA:AA="No"),"Non-user","Missing"))))</f>
        <v>Adopter</v>
      </c>
      <c r="AC2053" s="80">
        <f>VLOOKUP(N2053,Registration!O:P,2,FALSE)</f>
        <v>19</v>
      </c>
    </row>
    <row r="2054" spans="1:29" s="80" customFormat="1" ht="23.1" customHeight="1">
      <c r="A2054" s="89" t="s">
        <v>133</v>
      </c>
      <c r="B2054" s="88" t="s">
        <v>26</v>
      </c>
      <c r="C2054" s="88" t="s">
        <v>27</v>
      </c>
      <c r="D2054" s="88" t="s">
        <v>28</v>
      </c>
      <c r="E2054" s="89" t="s">
        <v>135</v>
      </c>
      <c r="F2054" s="89" t="s">
        <v>135</v>
      </c>
      <c r="G2054" s="89" t="s">
        <v>3999</v>
      </c>
      <c r="H2054" s="89" t="s">
        <v>8157</v>
      </c>
      <c r="I2054" s="89" t="s">
        <v>8158</v>
      </c>
      <c r="J2054" s="89">
        <v>28</v>
      </c>
      <c r="K2054" s="89">
        <v>3</v>
      </c>
      <c r="L2054" s="89">
        <v>2019</v>
      </c>
      <c r="M2054" s="76">
        <f t="shared" si="32"/>
        <v>43552</v>
      </c>
      <c r="N2054" s="89" t="s">
        <v>4114</v>
      </c>
      <c r="O2054" s="89">
        <v>19</v>
      </c>
      <c r="P2054" s="88" t="s">
        <v>4506</v>
      </c>
      <c r="Q2054" s="88" t="s">
        <v>4456</v>
      </c>
      <c r="R2054" s="88" t="s">
        <v>4507</v>
      </c>
      <c r="S2054" s="88" t="s">
        <v>4508</v>
      </c>
      <c r="T2054" s="88" t="s">
        <v>4456</v>
      </c>
      <c r="U2054" s="88" t="s">
        <v>4457</v>
      </c>
      <c r="V2054" s="88" t="s">
        <v>4457</v>
      </c>
      <c r="W2054" s="89" t="s">
        <v>173</v>
      </c>
      <c r="X2054" s="89" t="s">
        <v>4516</v>
      </c>
      <c r="Y2054" s="89" t="s">
        <v>4457</v>
      </c>
      <c r="Z2054" s="80" t="str">
        <f>IF(OR(R:R="",S:S=""),"Missing",IF(OR(S:S="Both EC and Condoms",S:S="Condom",S:S="EC"),"Yes",IF(AND(R:R&lt;&gt;"0: No Method",R:R&lt;&gt;"6: EC",R:R&lt;&gt;"5: Condoms"),"Yes","No")))</f>
        <v>No</v>
      </c>
      <c r="AA205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54" s="80" t="str">
        <f>IF(W:W="Pregnant","Pregnant",IF(AND(Z:Z="No",AA:AA="Yes"),"Adopter",IF(Z:Z="Yes","Continuing User",IF(AND(Z:Z="No",AA:AA="No"),"Non-user","Missing"))))</f>
        <v>Adopter</v>
      </c>
      <c r="AC2054" s="80">
        <f>VLOOKUP(N2054,Registration!O:P,2,FALSE)</f>
        <v>19</v>
      </c>
    </row>
    <row r="2055" spans="1:29" s="80" customFormat="1" ht="23.1" customHeight="1">
      <c r="A2055" s="89" t="s">
        <v>133</v>
      </c>
      <c r="B2055" s="88" t="s">
        <v>26</v>
      </c>
      <c r="C2055" s="88" t="s">
        <v>27</v>
      </c>
      <c r="D2055" s="88" t="s">
        <v>28</v>
      </c>
      <c r="E2055" s="89" t="s">
        <v>135</v>
      </c>
      <c r="F2055" s="89" t="s">
        <v>4608</v>
      </c>
      <c r="G2055" s="89" t="s">
        <v>3999</v>
      </c>
      <c r="H2055" s="89" t="s">
        <v>8157</v>
      </c>
      <c r="I2055" s="89" t="s">
        <v>8158</v>
      </c>
      <c r="J2055" s="89">
        <v>28</v>
      </c>
      <c r="K2055" s="89">
        <v>3</v>
      </c>
      <c r="L2055" s="89">
        <v>2019</v>
      </c>
      <c r="M2055" s="76">
        <f t="shared" si="32"/>
        <v>43552</v>
      </c>
      <c r="N2055" s="89" t="s">
        <v>4120</v>
      </c>
      <c r="O2055" s="89">
        <v>16</v>
      </c>
      <c r="P2055" s="89" t="s">
        <v>4506</v>
      </c>
      <c r="Q2055" s="89" t="s">
        <v>4456</v>
      </c>
      <c r="R2055" s="89" t="s">
        <v>4507</v>
      </c>
      <c r="S2055" s="89" t="s">
        <v>4508</v>
      </c>
      <c r="T2055" s="89" t="s">
        <v>4457</v>
      </c>
      <c r="U2055" s="89" t="s">
        <v>4457</v>
      </c>
      <c r="V2055" s="89" t="s">
        <v>4457</v>
      </c>
      <c r="W2055" s="89" t="s">
        <v>173</v>
      </c>
      <c r="X2055" s="89" t="s">
        <v>4507</v>
      </c>
      <c r="Y2055" s="89" t="s">
        <v>4457</v>
      </c>
      <c r="Z2055" s="80" t="str">
        <f>IF(OR(R:R="",S:S=""),"Missing",IF(OR(S:S="Both EC and Condoms",S:S="Condom",S:S="EC"),"Yes",IF(AND(R:R&lt;&gt;"0: No Method",R:R&lt;&gt;"6: EC",R:R&lt;&gt;"5: Condoms"),"Yes","No")))</f>
        <v>No</v>
      </c>
      <c r="AA205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55" s="80" t="s">
        <v>4509</v>
      </c>
      <c r="AC2055" s="80">
        <f>VLOOKUP(N2055,Registration!O:P,2,FALSE)</f>
        <v>16</v>
      </c>
    </row>
    <row r="2056" spans="1:29" s="80" customFormat="1" ht="23.1" customHeight="1">
      <c r="A2056" s="89" t="s">
        <v>133</v>
      </c>
      <c r="B2056" s="88" t="s">
        <v>26</v>
      </c>
      <c r="C2056" s="88" t="s">
        <v>27</v>
      </c>
      <c r="D2056" s="88" t="s">
        <v>28</v>
      </c>
      <c r="E2056" s="89" t="s">
        <v>135</v>
      </c>
      <c r="F2056" s="89" t="s">
        <v>135</v>
      </c>
      <c r="G2056" s="89" t="s">
        <v>3999</v>
      </c>
      <c r="H2056" s="89" t="s">
        <v>8157</v>
      </c>
      <c r="I2056" s="89" t="s">
        <v>8158</v>
      </c>
      <c r="J2056" s="89">
        <v>28</v>
      </c>
      <c r="K2056" s="89">
        <v>3</v>
      </c>
      <c r="L2056" s="89">
        <v>2019</v>
      </c>
      <c r="M2056" s="76">
        <f t="shared" si="32"/>
        <v>43552</v>
      </c>
      <c r="N2056" s="89" t="s">
        <v>4126</v>
      </c>
      <c r="O2056" s="89">
        <v>19</v>
      </c>
      <c r="P2056" s="88" t="s">
        <v>4506</v>
      </c>
      <c r="Q2056" s="88" t="s">
        <v>4456</v>
      </c>
      <c r="R2056" s="88" t="s">
        <v>4507</v>
      </c>
      <c r="S2056" s="88" t="s">
        <v>4508</v>
      </c>
      <c r="T2056" s="88" t="s">
        <v>4456</v>
      </c>
      <c r="U2056" s="88" t="s">
        <v>4457</v>
      </c>
      <c r="V2056" s="88" t="s">
        <v>4457</v>
      </c>
      <c r="W2056" s="89" t="s">
        <v>173</v>
      </c>
      <c r="X2056" s="82" t="s">
        <v>4522</v>
      </c>
      <c r="Y2056" s="89" t="s">
        <v>4457</v>
      </c>
      <c r="Z2056" s="80" t="str">
        <f>IF(OR(R:R="",S:S=""),"Missing",IF(OR(S:S="Both EC and Condoms",S:S="Condom",S:S="EC"),"Yes",IF(AND(R:R&lt;&gt;"0: No Method",R:R&lt;&gt;"6: EC",R:R&lt;&gt;"5: Condoms"),"Yes","No")))</f>
        <v>No</v>
      </c>
      <c r="AA205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56" s="80" t="str">
        <f>IF(W:W="Pregnant","Pregnant",IF(AND(Z:Z="No",AA:AA="Yes"),"Adopter",IF(Z:Z="Yes","Continuing User",IF(AND(Z:Z="No",AA:AA="No"),"Non-user","Missing"))))</f>
        <v>Adopter</v>
      </c>
      <c r="AC2056" s="80">
        <f>VLOOKUP(N2056,Registration!O:P,2,FALSE)</f>
        <v>19</v>
      </c>
    </row>
    <row r="2057" spans="1:29" s="80" customFormat="1" ht="23.1" customHeight="1">
      <c r="A2057" s="89" t="s">
        <v>133</v>
      </c>
      <c r="B2057" s="88" t="s">
        <v>26</v>
      </c>
      <c r="C2057" s="88" t="s">
        <v>27</v>
      </c>
      <c r="D2057" s="88" t="s">
        <v>28</v>
      </c>
      <c r="E2057" s="89" t="s">
        <v>135</v>
      </c>
      <c r="F2057" s="89" t="s">
        <v>135</v>
      </c>
      <c r="G2057" s="89" t="s">
        <v>3999</v>
      </c>
      <c r="H2057" s="89" t="s">
        <v>8157</v>
      </c>
      <c r="I2057" s="89" t="s">
        <v>8158</v>
      </c>
      <c r="J2057" s="89">
        <v>28</v>
      </c>
      <c r="K2057" s="89">
        <v>3</v>
      </c>
      <c r="L2057" s="89">
        <v>2019</v>
      </c>
      <c r="M2057" s="76">
        <f t="shared" si="32"/>
        <v>43552</v>
      </c>
      <c r="N2057" s="89" t="s">
        <v>4124</v>
      </c>
      <c r="O2057" s="89">
        <v>18</v>
      </c>
      <c r="P2057" s="89" t="s">
        <v>4506</v>
      </c>
      <c r="Q2057" s="89" t="s">
        <v>4456</v>
      </c>
      <c r="R2057" s="89" t="s">
        <v>4507</v>
      </c>
      <c r="S2057" s="89" t="s">
        <v>4508</v>
      </c>
      <c r="T2057" s="89" t="s">
        <v>4456</v>
      </c>
      <c r="U2057" s="89" t="s">
        <v>4457</v>
      </c>
      <c r="V2057" s="89" t="s">
        <v>4457</v>
      </c>
      <c r="W2057" s="89" t="s">
        <v>173</v>
      </c>
      <c r="X2057" s="89" t="s">
        <v>4517</v>
      </c>
      <c r="Y2057" s="89" t="s">
        <v>4457</v>
      </c>
      <c r="Z2057" s="80" t="str">
        <f>IF(OR(R:R="",S:S=""),"Missing",IF(OR(S:S="Both EC and Condoms",S:S="Condom",S:S="EC"),"Yes",IF(AND(R:R&lt;&gt;"0: No Method",R:R&lt;&gt;"6: EC",R:R&lt;&gt;"5: Condoms"),"Yes","No")))</f>
        <v>No</v>
      </c>
      <c r="AA205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57" s="80" t="str">
        <f>IF(W:W="Pregnant","Pregnant",IF(AND(Z:Z="No",AA:AA="Yes"),"Adopter",IF(Z:Z="Yes","Continuing User",IF(AND(Z:Z="No",AA:AA="No"),"Non-user","Missing"))))</f>
        <v>Adopter</v>
      </c>
      <c r="AC2057" s="80">
        <f>VLOOKUP(N2057,Registration!O:P,2,FALSE)</f>
        <v>18</v>
      </c>
    </row>
    <row r="2058" spans="1:29" s="80" customFormat="1" ht="23.1" customHeight="1">
      <c r="A2058" s="89" t="s">
        <v>133</v>
      </c>
      <c r="B2058" s="88" t="s">
        <v>26</v>
      </c>
      <c r="C2058" s="88" t="s">
        <v>27</v>
      </c>
      <c r="D2058" s="88" t="s">
        <v>28</v>
      </c>
      <c r="E2058" s="89" t="s">
        <v>135</v>
      </c>
      <c r="F2058" s="89" t="s">
        <v>135</v>
      </c>
      <c r="G2058" s="89" t="s">
        <v>3999</v>
      </c>
      <c r="H2058" s="89" t="s">
        <v>8157</v>
      </c>
      <c r="I2058" s="89" t="s">
        <v>8158</v>
      </c>
      <c r="J2058" s="89">
        <v>28</v>
      </c>
      <c r="K2058" s="89">
        <v>3</v>
      </c>
      <c r="L2058" s="89">
        <v>2019</v>
      </c>
      <c r="M2058" s="76">
        <f t="shared" si="32"/>
        <v>43552</v>
      </c>
      <c r="N2058" s="89" t="s">
        <v>4128</v>
      </c>
      <c r="O2058" s="89">
        <v>16</v>
      </c>
      <c r="P2058" s="88" t="s">
        <v>4506</v>
      </c>
      <c r="Q2058" s="88" t="s">
        <v>4456</v>
      </c>
      <c r="R2058" s="88" t="s">
        <v>4507</v>
      </c>
      <c r="S2058" s="88" t="s">
        <v>4508</v>
      </c>
      <c r="T2058" s="88" t="s">
        <v>4456</v>
      </c>
      <c r="U2058" s="88" t="s">
        <v>4457</v>
      </c>
      <c r="V2058" s="88" t="s">
        <v>4457</v>
      </c>
      <c r="W2058" s="89" t="s">
        <v>173</v>
      </c>
      <c r="X2058" s="89" t="s">
        <v>4515</v>
      </c>
      <c r="Y2058" s="89" t="s">
        <v>4457</v>
      </c>
      <c r="Z2058" s="80" t="str">
        <f>IF(OR(R:R="",S:S=""),"Missing",IF(OR(S:S="Both EC and Condoms",S:S="Condom",S:S="EC"),"Yes",IF(AND(R:R&lt;&gt;"0: No Method",R:R&lt;&gt;"6: EC",R:R&lt;&gt;"5: Condoms"),"Yes","No")))</f>
        <v>No</v>
      </c>
      <c r="AA205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58" s="80" t="str">
        <f>IF(W:W="Pregnant","Pregnant",IF(AND(Z:Z="No",AA:AA="Yes"),"Adopter",IF(Z:Z="Yes","Continuing User",IF(AND(Z:Z="No",AA:AA="No"),"Non-user","Missing"))))</f>
        <v>Adopter</v>
      </c>
      <c r="AC2058" s="80">
        <f>VLOOKUP(N2058,Registration!O:P,2,FALSE)</f>
        <v>16</v>
      </c>
    </row>
    <row r="2059" spans="1:29" s="80" customFormat="1" ht="23.1" customHeight="1">
      <c r="A2059" s="89" t="s">
        <v>133</v>
      </c>
      <c r="B2059" s="88" t="s">
        <v>26</v>
      </c>
      <c r="C2059" s="88" t="s">
        <v>27</v>
      </c>
      <c r="D2059" s="88" t="s">
        <v>28</v>
      </c>
      <c r="E2059" s="89" t="s">
        <v>135</v>
      </c>
      <c r="F2059" s="89" t="s">
        <v>135</v>
      </c>
      <c r="G2059" s="89" t="s">
        <v>3999</v>
      </c>
      <c r="H2059" s="89" t="s">
        <v>8157</v>
      </c>
      <c r="I2059" s="89" t="s">
        <v>8158</v>
      </c>
      <c r="J2059" s="89">
        <v>28</v>
      </c>
      <c r="K2059" s="89">
        <v>3</v>
      </c>
      <c r="L2059" s="89">
        <v>2019</v>
      </c>
      <c r="M2059" s="76">
        <f t="shared" si="32"/>
        <v>43552</v>
      </c>
      <c r="N2059" s="89" t="s">
        <v>4132</v>
      </c>
      <c r="O2059" s="89">
        <v>17</v>
      </c>
      <c r="P2059" s="89" t="s">
        <v>4506</v>
      </c>
      <c r="Q2059" s="89" t="s">
        <v>4456</v>
      </c>
      <c r="R2059" s="89" t="s">
        <v>4507</v>
      </c>
      <c r="S2059" s="89" t="s">
        <v>4508</v>
      </c>
      <c r="T2059" s="89" t="s">
        <v>4456</v>
      </c>
      <c r="U2059" s="89" t="s">
        <v>4457</v>
      </c>
      <c r="V2059" s="89" t="s">
        <v>4457</v>
      </c>
      <c r="W2059" s="89" t="s">
        <v>173</v>
      </c>
      <c r="X2059" s="89" t="s">
        <v>4514</v>
      </c>
      <c r="Y2059" s="89" t="s">
        <v>4457</v>
      </c>
      <c r="Z2059" s="80" t="str">
        <f>IF(OR(R:R="",S:S=""),"Missing",IF(OR(S:S="Both EC and Condoms",S:S="Condom",S:S="EC"),"Yes",IF(AND(R:R&lt;&gt;"0: No Method",R:R&lt;&gt;"6: EC",R:R&lt;&gt;"5: Condoms"),"Yes","No")))</f>
        <v>No</v>
      </c>
      <c r="AA205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59" s="80" t="str">
        <f>IF(W:W="Pregnant","Pregnant",IF(AND(Z:Z="No",AA:AA="Yes"),"Adopter",IF(Z:Z="Yes","Continuing User",IF(AND(Z:Z="No",AA:AA="No"),"Non-user","Missing"))))</f>
        <v>Adopter</v>
      </c>
      <c r="AC2059" s="80">
        <f>VLOOKUP(N2059,Registration!O:P,2,FALSE)</f>
        <v>17</v>
      </c>
    </row>
    <row r="2060" spans="1:29" s="80" customFormat="1" ht="23.1" customHeight="1">
      <c r="A2060" s="89" t="s">
        <v>133</v>
      </c>
      <c r="B2060" s="88" t="s">
        <v>26</v>
      </c>
      <c r="C2060" s="88" t="s">
        <v>27</v>
      </c>
      <c r="D2060" s="88" t="s">
        <v>28</v>
      </c>
      <c r="E2060" s="89" t="s">
        <v>135</v>
      </c>
      <c r="F2060" s="89" t="s">
        <v>135</v>
      </c>
      <c r="G2060" s="89" t="s">
        <v>3999</v>
      </c>
      <c r="H2060" s="89" t="s">
        <v>8157</v>
      </c>
      <c r="I2060" s="89" t="s">
        <v>8158</v>
      </c>
      <c r="J2060" s="89">
        <v>28</v>
      </c>
      <c r="K2060" s="89">
        <v>3</v>
      </c>
      <c r="L2060" s="89">
        <v>2019</v>
      </c>
      <c r="M2060" s="76">
        <f t="shared" si="32"/>
        <v>43552</v>
      </c>
      <c r="N2060" s="89" t="s">
        <v>4138</v>
      </c>
      <c r="O2060" s="89">
        <v>17</v>
      </c>
      <c r="P2060" s="88" t="s">
        <v>4506</v>
      </c>
      <c r="Q2060" s="88" t="s">
        <v>4456</v>
      </c>
      <c r="R2060" s="88" t="s">
        <v>4507</v>
      </c>
      <c r="S2060" s="88" t="s">
        <v>4508</v>
      </c>
      <c r="T2060" s="88" t="s">
        <v>4456</v>
      </c>
      <c r="U2060" s="88" t="s">
        <v>4457</v>
      </c>
      <c r="V2060" s="88" t="s">
        <v>4457</v>
      </c>
      <c r="W2060" s="89" t="s">
        <v>173</v>
      </c>
      <c r="X2060" s="89" t="s">
        <v>4514</v>
      </c>
      <c r="Y2060" s="89" t="s">
        <v>4457</v>
      </c>
      <c r="Z2060" s="80" t="str">
        <f>IF(OR(R:R="",S:S=""),"Missing",IF(OR(S:S="Both EC and Condoms",S:S="Condom",S:S="EC"),"Yes",IF(AND(R:R&lt;&gt;"0: No Method",R:R&lt;&gt;"6: EC",R:R&lt;&gt;"5: Condoms"),"Yes","No")))</f>
        <v>No</v>
      </c>
      <c r="AA206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60" s="80" t="str">
        <f>IF(W:W="Pregnant","Pregnant",IF(AND(Z:Z="No",AA:AA="Yes"),"Adopter",IF(Z:Z="Yes","Continuing User",IF(AND(Z:Z="No",AA:AA="No"),"Non-user","Missing"))))</f>
        <v>Adopter</v>
      </c>
      <c r="AC2060" s="80">
        <f>VLOOKUP(N2060,Registration!O:P,2,FALSE)</f>
        <v>17</v>
      </c>
    </row>
    <row r="2061" spans="1:29" s="80" customFormat="1" ht="23.1" customHeight="1">
      <c r="A2061" s="89" t="s">
        <v>133</v>
      </c>
      <c r="B2061" s="88" t="s">
        <v>26</v>
      </c>
      <c r="C2061" s="88" t="s">
        <v>27</v>
      </c>
      <c r="D2061" s="88" t="s">
        <v>28</v>
      </c>
      <c r="E2061" s="89" t="s">
        <v>135</v>
      </c>
      <c r="F2061" s="89" t="s">
        <v>135</v>
      </c>
      <c r="G2061" s="89" t="s">
        <v>3999</v>
      </c>
      <c r="H2061" s="89" t="s">
        <v>8157</v>
      </c>
      <c r="I2061" s="89" t="s">
        <v>8158</v>
      </c>
      <c r="J2061" s="89">
        <v>28</v>
      </c>
      <c r="K2061" s="89">
        <v>3</v>
      </c>
      <c r="L2061" s="89">
        <v>2019</v>
      </c>
      <c r="M2061" s="76">
        <f t="shared" si="32"/>
        <v>43552</v>
      </c>
      <c r="N2061" s="89" t="s">
        <v>4134</v>
      </c>
      <c r="O2061" s="89">
        <v>17</v>
      </c>
      <c r="P2061" s="89" t="s">
        <v>4506</v>
      </c>
      <c r="Q2061" s="89" t="s">
        <v>4456</v>
      </c>
      <c r="R2061" s="89" t="s">
        <v>4507</v>
      </c>
      <c r="S2061" s="89" t="s">
        <v>4508</v>
      </c>
      <c r="T2061" s="89" t="s">
        <v>4456</v>
      </c>
      <c r="U2061" s="89" t="s">
        <v>4457</v>
      </c>
      <c r="V2061" s="89" t="s">
        <v>4457</v>
      </c>
      <c r="W2061" s="89" t="s">
        <v>173</v>
      </c>
      <c r="X2061" s="80" t="s">
        <v>4518</v>
      </c>
      <c r="Y2061" s="89" t="s">
        <v>4457</v>
      </c>
      <c r="Z2061" s="80" t="str">
        <f>IF(OR(R:R="",S:S=""),"Missing",IF(OR(S:S="Both EC and Condoms",S:S="Condom",S:S="EC"),"Yes",IF(AND(R:R&lt;&gt;"0: No Method",R:R&lt;&gt;"6: EC",R:R&lt;&gt;"5: Condoms"),"Yes","No")))</f>
        <v>No</v>
      </c>
      <c r="AA206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61" s="80" t="str">
        <f>IF(W:W="Pregnant","Pregnant",IF(AND(Z:Z="No",AA:AA="Yes"),"Adopter",IF(Z:Z="Yes","Continuing User",IF(AND(Z:Z="No",AA:AA="No"),"Non-user","Missing"))))</f>
        <v>Adopter</v>
      </c>
      <c r="AC2061" s="80">
        <f>VLOOKUP(N2061,Registration!O:P,2,FALSE)</f>
        <v>17</v>
      </c>
    </row>
    <row r="2062" spans="1:29" s="80" customFormat="1" ht="23.1" customHeight="1">
      <c r="A2062" s="89" t="s">
        <v>133</v>
      </c>
      <c r="B2062" s="88" t="s">
        <v>26</v>
      </c>
      <c r="C2062" s="88" t="s">
        <v>27</v>
      </c>
      <c r="D2062" s="88" t="s">
        <v>28</v>
      </c>
      <c r="E2062" s="89" t="s">
        <v>135</v>
      </c>
      <c r="F2062" s="89" t="s">
        <v>135</v>
      </c>
      <c r="G2062" s="89" t="s">
        <v>3999</v>
      </c>
      <c r="H2062" s="89" t="s">
        <v>8157</v>
      </c>
      <c r="I2062" s="89" t="s">
        <v>8158</v>
      </c>
      <c r="J2062" s="89">
        <v>28</v>
      </c>
      <c r="K2062" s="89">
        <v>3</v>
      </c>
      <c r="L2062" s="89">
        <v>2019</v>
      </c>
      <c r="M2062" s="76">
        <f t="shared" si="32"/>
        <v>43552</v>
      </c>
      <c r="N2062" s="89" t="s">
        <v>4136</v>
      </c>
      <c r="O2062" s="89">
        <v>19</v>
      </c>
      <c r="P2062" s="88" t="s">
        <v>4506</v>
      </c>
      <c r="Q2062" s="88" t="s">
        <v>4456</v>
      </c>
      <c r="R2062" s="88" t="s">
        <v>4507</v>
      </c>
      <c r="S2062" s="88" t="s">
        <v>4508</v>
      </c>
      <c r="T2062" s="88" t="s">
        <v>4456</v>
      </c>
      <c r="U2062" s="88" t="s">
        <v>4457</v>
      </c>
      <c r="V2062" s="88" t="s">
        <v>4457</v>
      </c>
      <c r="W2062" s="89" t="s">
        <v>173</v>
      </c>
      <c r="X2062" s="89" t="s">
        <v>4521</v>
      </c>
      <c r="Y2062" s="89" t="s">
        <v>4457</v>
      </c>
      <c r="Z2062" s="80" t="str">
        <f>IF(OR(R:R="",S:S=""),"Missing",IF(OR(S:S="Both EC and Condoms",S:S="Condom",S:S="EC"),"Yes",IF(AND(R:R&lt;&gt;"0: No Method",R:R&lt;&gt;"6: EC",R:R&lt;&gt;"5: Condoms"),"Yes","No")))</f>
        <v>No</v>
      </c>
      <c r="AA206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62" s="80" t="str">
        <f>IF(W:W="Pregnant","Pregnant",IF(AND(Z:Z="No",AA:AA="Yes"),"Adopter",IF(Z:Z="Yes","Continuing User",IF(AND(Z:Z="No",AA:AA="No"),"Non-user","Missing"))))</f>
        <v>Adopter</v>
      </c>
      <c r="AC2062" s="80">
        <f>VLOOKUP(N2062,Registration!O:P,2,FALSE)</f>
        <v>19</v>
      </c>
    </row>
    <row r="2063" spans="1:29" s="80" customFormat="1" ht="23.1" customHeight="1">
      <c r="A2063" s="89" t="s">
        <v>133</v>
      </c>
      <c r="B2063" s="88" t="s">
        <v>26</v>
      </c>
      <c r="C2063" s="88" t="s">
        <v>27</v>
      </c>
      <c r="D2063" s="88" t="s">
        <v>28</v>
      </c>
      <c r="E2063" s="89" t="s">
        <v>135</v>
      </c>
      <c r="F2063" s="89" t="s">
        <v>135</v>
      </c>
      <c r="G2063" s="89" t="s">
        <v>3999</v>
      </c>
      <c r="H2063" s="89" t="s">
        <v>8157</v>
      </c>
      <c r="I2063" s="89" t="s">
        <v>8158</v>
      </c>
      <c r="J2063" s="89">
        <v>28</v>
      </c>
      <c r="K2063" s="89">
        <v>3</v>
      </c>
      <c r="L2063" s="89">
        <v>2019</v>
      </c>
      <c r="M2063" s="76">
        <f t="shared" si="32"/>
        <v>43552</v>
      </c>
      <c r="N2063" s="89" t="s">
        <v>4118</v>
      </c>
      <c r="O2063" s="89">
        <v>16</v>
      </c>
      <c r="P2063" s="88" t="s">
        <v>4506</v>
      </c>
      <c r="Q2063" s="88" t="s">
        <v>4456</v>
      </c>
      <c r="R2063" s="88" t="s">
        <v>4507</v>
      </c>
      <c r="S2063" s="88" t="s">
        <v>4508</v>
      </c>
      <c r="T2063" s="88" t="s">
        <v>4456</v>
      </c>
      <c r="U2063" s="88" t="s">
        <v>4457</v>
      </c>
      <c r="V2063" s="88" t="s">
        <v>4457</v>
      </c>
      <c r="W2063" s="89" t="s">
        <v>173</v>
      </c>
      <c r="X2063" s="81" t="s">
        <v>4517</v>
      </c>
      <c r="Y2063" s="89" t="s">
        <v>4457</v>
      </c>
      <c r="Z2063" s="80" t="str">
        <f>IF(OR(R:R="",S:S=""),"Missing",IF(OR(S:S="Both EC and Condoms",S:S="Condom",S:S="EC"),"Yes",IF(AND(R:R&lt;&gt;"0: No Method",R:R&lt;&gt;"6: EC",R:R&lt;&gt;"5: Condoms"),"Yes","No")))</f>
        <v>No</v>
      </c>
      <c r="AA206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63" s="80" t="str">
        <f>IF(W:W="Pregnant","Pregnant",IF(AND(Z:Z="No",AA:AA="Yes"),"Adopter",IF(Z:Z="Yes","Continuing User",IF(AND(Z:Z="No",AA:AA="No"),"Non-user","Missing"))))</f>
        <v>Adopter</v>
      </c>
      <c r="AC2063" s="80">
        <f>VLOOKUP(N2063,Registration!O:P,2,FALSE)</f>
        <v>16</v>
      </c>
    </row>
    <row r="2064" spans="1:29" s="80" customFormat="1" ht="23.1" customHeight="1">
      <c r="A2064" s="89" t="s">
        <v>133</v>
      </c>
      <c r="B2064" s="88" t="s">
        <v>26</v>
      </c>
      <c r="C2064" s="88" t="s">
        <v>27</v>
      </c>
      <c r="D2064" s="88" t="s">
        <v>28</v>
      </c>
      <c r="E2064" s="89" t="s">
        <v>135</v>
      </c>
      <c r="F2064" s="89" t="s">
        <v>135</v>
      </c>
      <c r="G2064" s="89" t="s">
        <v>3999</v>
      </c>
      <c r="H2064" s="89" t="s">
        <v>8157</v>
      </c>
      <c r="I2064" s="89" t="s">
        <v>8158</v>
      </c>
      <c r="J2064" s="89">
        <v>28</v>
      </c>
      <c r="K2064" s="89">
        <v>3</v>
      </c>
      <c r="L2064" s="89">
        <v>2019</v>
      </c>
      <c r="M2064" s="76">
        <f t="shared" si="32"/>
        <v>43552</v>
      </c>
      <c r="N2064" s="89" t="s">
        <v>4146</v>
      </c>
      <c r="O2064" s="89">
        <v>16</v>
      </c>
      <c r="P2064" s="88" t="s">
        <v>4506</v>
      </c>
      <c r="Q2064" s="88" t="s">
        <v>4456</v>
      </c>
      <c r="R2064" s="88" t="s">
        <v>4507</v>
      </c>
      <c r="S2064" s="88" t="s">
        <v>4508</v>
      </c>
      <c r="T2064" s="88" t="s">
        <v>4456</v>
      </c>
      <c r="U2064" s="88" t="s">
        <v>4457</v>
      </c>
      <c r="V2064" s="88" t="s">
        <v>4457</v>
      </c>
      <c r="W2064" s="89" t="s">
        <v>173</v>
      </c>
      <c r="X2064" s="82" t="s">
        <v>4523</v>
      </c>
      <c r="Y2064" s="89" t="s">
        <v>4457</v>
      </c>
      <c r="Z2064" s="80" t="str">
        <f>IF(OR(R:R="",S:S=""),"Missing",IF(OR(S:S="Both EC and Condoms",S:S="Condom",S:S="EC"),"Yes",IF(AND(R:R&lt;&gt;"0: No Method",R:R&lt;&gt;"6: EC",R:R&lt;&gt;"5: Condoms"),"Yes","No")))</f>
        <v>No</v>
      </c>
      <c r="AA206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64" s="80" t="str">
        <f>IF(W:W="Pregnant","Pregnant",IF(AND(Z:Z="No",AA:AA="Yes"),"Adopter",IF(Z:Z="Yes","Continuing User",IF(AND(Z:Z="No",AA:AA="No"),"Non-user","Missing"))))</f>
        <v>Adopter</v>
      </c>
      <c r="AC2064" s="80">
        <f>VLOOKUP(N2064,Registration!O:P,2,FALSE)</f>
        <v>16</v>
      </c>
    </row>
    <row r="2065" spans="1:29" s="80" customFormat="1" ht="23.1" customHeight="1">
      <c r="A2065" s="89" t="s">
        <v>133</v>
      </c>
      <c r="B2065" s="88" t="s">
        <v>26</v>
      </c>
      <c r="C2065" s="88" t="s">
        <v>27</v>
      </c>
      <c r="D2065" s="88" t="s">
        <v>28</v>
      </c>
      <c r="E2065" s="89" t="s">
        <v>28</v>
      </c>
      <c r="F2065" s="89" t="s">
        <v>111</v>
      </c>
      <c r="G2065" s="89" t="s">
        <v>167</v>
      </c>
      <c r="H2065" s="89" t="s">
        <v>8159</v>
      </c>
      <c r="I2065" s="89" t="s">
        <v>8160</v>
      </c>
      <c r="J2065" s="89">
        <v>28</v>
      </c>
      <c r="K2065" s="89">
        <v>3</v>
      </c>
      <c r="L2065" s="89">
        <v>2019</v>
      </c>
      <c r="M2065" s="76">
        <f t="shared" si="32"/>
        <v>43552</v>
      </c>
      <c r="N2065" s="89" t="s">
        <v>1196</v>
      </c>
      <c r="O2065" s="89">
        <v>19</v>
      </c>
      <c r="P2065" s="88" t="s">
        <v>4506</v>
      </c>
      <c r="Q2065" s="88" t="s">
        <v>4456</v>
      </c>
      <c r="R2065" s="88" t="s">
        <v>4507</v>
      </c>
      <c r="S2065" s="88" t="s">
        <v>4508</v>
      </c>
      <c r="T2065" s="88" t="s">
        <v>4456</v>
      </c>
      <c r="U2065" s="88" t="s">
        <v>4457</v>
      </c>
      <c r="V2065" s="88" t="s">
        <v>4457</v>
      </c>
      <c r="W2065" s="89" t="s">
        <v>173</v>
      </c>
      <c r="X2065" s="90" t="s">
        <v>4516</v>
      </c>
      <c r="Y2065" s="89" t="s">
        <v>4456</v>
      </c>
      <c r="Z2065" s="80" t="str">
        <f>IF(OR(R:R="",S:S=""),"Missing",IF(OR(S:S="Both EC and Condoms",S:S="Condom",S:S="EC"),"Yes",IF(AND(R:R&lt;&gt;"0: No Method",R:R&lt;&gt;"6: EC",R:R&lt;&gt;"5: Condoms"),"Yes","No")))</f>
        <v>No</v>
      </c>
      <c r="AA206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65" s="80" t="str">
        <f>IF(W:W="Pregnant","Pregnant",IF(AND(Z:Z="No",AA:AA="Yes"),"Adopter",IF(Z:Z="Yes","Continuing User",IF(AND(Z:Z="No",AA:AA="No"),"Non-user","Missing"))))</f>
        <v>Adopter</v>
      </c>
      <c r="AC2065" s="80">
        <f>VLOOKUP(N2065,Registration!O:P,2,FALSE)</f>
        <v>18</v>
      </c>
    </row>
    <row r="2066" spans="1:29" s="80" customFormat="1" ht="23.1" customHeight="1">
      <c r="A2066" s="89" t="s">
        <v>133</v>
      </c>
      <c r="B2066" s="88" t="s">
        <v>26</v>
      </c>
      <c r="C2066" s="88" t="s">
        <v>27</v>
      </c>
      <c r="D2066" s="88" t="s">
        <v>28</v>
      </c>
      <c r="E2066" s="89" t="s">
        <v>28</v>
      </c>
      <c r="F2066" s="89" t="s">
        <v>111</v>
      </c>
      <c r="G2066" s="89" t="s">
        <v>167</v>
      </c>
      <c r="H2066" s="89" t="s">
        <v>8159</v>
      </c>
      <c r="I2066" s="89" t="s">
        <v>8160</v>
      </c>
      <c r="J2066" s="89">
        <v>28</v>
      </c>
      <c r="K2066" s="89">
        <v>3</v>
      </c>
      <c r="L2066" s="89">
        <v>2019</v>
      </c>
      <c r="M2066" s="76">
        <f t="shared" si="32"/>
        <v>43552</v>
      </c>
      <c r="N2066" s="89" t="s">
        <v>1704</v>
      </c>
      <c r="O2066" s="89">
        <v>19</v>
      </c>
      <c r="P2066" s="88" t="s">
        <v>4506</v>
      </c>
      <c r="Q2066" s="88" t="s">
        <v>4456</v>
      </c>
      <c r="R2066" s="88" t="s">
        <v>4507</v>
      </c>
      <c r="S2066" s="88" t="s">
        <v>4508</v>
      </c>
      <c r="T2066" s="88" t="s">
        <v>4456</v>
      </c>
      <c r="U2066" s="88" t="s">
        <v>4457</v>
      </c>
      <c r="V2066" s="88" t="s">
        <v>4457</v>
      </c>
      <c r="W2066" s="89" t="s">
        <v>173</v>
      </c>
      <c r="X2066" s="90" t="s">
        <v>4603</v>
      </c>
      <c r="Y2066" s="89" t="s">
        <v>4457</v>
      </c>
      <c r="Z2066" s="80" t="str">
        <f>IF(OR(R:R="",S:S=""),"Missing",IF(OR(S:S="Both EC and Condoms",S:S="Condom",S:S="EC"),"Yes",IF(AND(R:R&lt;&gt;"0: No Method",R:R&lt;&gt;"6: EC",R:R&lt;&gt;"5: Condoms"),"Yes","No")))</f>
        <v>No</v>
      </c>
      <c r="AA206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66" s="80" t="str">
        <f>IF(W:W="Pregnant","Pregnant",IF(AND(Z:Z="No",AA:AA="Yes"),"Adopter",IF(Z:Z="Yes","Continuing User",IF(AND(Z:Z="No",AA:AA="No"),"Non-user","Missing"))))</f>
        <v>Adopter</v>
      </c>
      <c r="AC2066" s="80">
        <f>VLOOKUP(N2066,Registration!O:P,2,FALSE)</f>
        <v>19</v>
      </c>
    </row>
    <row r="2067" spans="1:29" s="80" customFormat="1" ht="23.1" customHeight="1">
      <c r="A2067" s="89" t="s">
        <v>133</v>
      </c>
      <c r="B2067" s="88" t="s">
        <v>26</v>
      </c>
      <c r="C2067" s="88" t="s">
        <v>27</v>
      </c>
      <c r="D2067" s="88" t="s">
        <v>28</v>
      </c>
      <c r="E2067" s="89" t="s">
        <v>28</v>
      </c>
      <c r="F2067" s="89" t="s">
        <v>111</v>
      </c>
      <c r="G2067" s="89" t="s">
        <v>167</v>
      </c>
      <c r="H2067" s="89" t="s">
        <v>8159</v>
      </c>
      <c r="I2067" s="89" t="s">
        <v>8160</v>
      </c>
      <c r="J2067" s="89">
        <v>28</v>
      </c>
      <c r="K2067" s="89">
        <v>3</v>
      </c>
      <c r="L2067" s="89">
        <v>2019</v>
      </c>
      <c r="M2067" s="76">
        <f t="shared" si="32"/>
        <v>43552</v>
      </c>
      <c r="N2067" s="89" t="s">
        <v>1106</v>
      </c>
      <c r="O2067" s="89">
        <v>19</v>
      </c>
      <c r="P2067" s="88" t="s">
        <v>4506</v>
      </c>
      <c r="Q2067" s="88" t="s">
        <v>4456</v>
      </c>
      <c r="R2067" s="88" t="s">
        <v>4507</v>
      </c>
      <c r="S2067" s="88" t="s">
        <v>4508</v>
      </c>
      <c r="T2067" s="88" t="s">
        <v>4456</v>
      </c>
      <c r="U2067" s="88" t="s">
        <v>4457</v>
      </c>
      <c r="V2067" s="88" t="s">
        <v>4457</v>
      </c>
      <c r="W2067" s="89" t="s">
        <v>173</v>
      </c>
      <c r="X2067" s="90" t="s">
        <v>4521</v>
      </c>
      <c r="Y2067" s="89" t="s">
        <v>4456</v>
      </c>
      <c r="Z2067" s="80" t="str">
        <f>IF(OR(R:R="",S:S=""),"Missing",IF(OR(S:S="Both EC and Condoms",S:S="Condom",S:S="EC"),"Yes",IF(AND(R:R&lt;&gt;"0: No Method",R:R&lt;&gt;"6: EC",R:R&lt;&gt;"5: Condoms"),"Yes","No")))</f>
        <v>No</v>
      </c>
      <c r="AA206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67" s="80" t="str">
        <f>IF(W:W="Pregnant","Pregnant",IF(AND(Z:Z="No",AA:AA="Yes"),"Adopter",IF(Z:Z="Yes","Continuing User",IF(AND(Z:Z="No",AA:AA="No"),"Non-user","Missing"))))</f>
        <v>Adopter</v>
      </c>
      <c r="AC2067" s="80">
        <f>VLOOKUP(N2067,Registration!O:P,2,FALSE)</f>
        <v>19</v>
      </c>
    </row>
    <row r="2068" spans="1:29" s="80" customFormat="1" ht="23.1" customHeight="1">
      <c r="A2068" s="89" t="s">
        <v>133</v>
      </c>
      <c r="B2068" s="88" t="s">
        <v>26</v>
      </c>
      <c r="C2068" s="88" t="s">
        <v>27</v>
      </c>
      <c r="D2068" s="88" t="s">
        <v>28</v>
      </c>
      <c r="E2068" s="89" t="s">
        <v>28</v>
      </c>
      <c r="F2068" s="89" t="s">
        <v>111</v>
      </c>
      <c r="G2068" s="89" t="s">
        <v>167</v>
      </c>
      <c r="H2068" s="89" t="s">
        <v>8159</v>
      </c>
      <c r="I2068" s="89" t="s">
        <v>8160</v>
      </c>
      <c r="J2068" s="89">
        <v>28</v>
      </c>
      <c r="K2068" s="89">
        <v>3</v>
      </c>
      <c r="L2068" s="89">
        <v>2019</v>
      </c>
      <c r="M2068" s="76">
        <f t="shared" si="32"/>
        <v>43552</v>
      </c>
      <c r="N2068" s="89" t="s">
        <v>1618</v>
      </c>
      <c r="O2068" s="89">
        <v>19</v>
      </c>
      <c r="P2068" s="88" t="s">
        <v>4506</v>
      </c>
      <c r="Q2068" s="88" t="s">
        <v>4456</v>
      </c>
      <c r="R2068" s="88" t="s">
        <v>4507</v>
      </c>
      <c r="S2068" s="88" t="s">
        <v>4508</v>
      </c>
      <c r="T2068" s="88" t="s">
        <v>4456</v>
      </c>
      <c r="U2068" s="88" t="s">
        <v>4457</v>
      </c>
      <c r="V2068" s="88" t="s">
        <v>4457</v>
      </c>
      <c r="W2068" s="89" t="s">
        <v>173</v>
      </c>
      <c r="X2068" s="82" t="s">
        <v>4523</v>
      </c>
      <c r="Y2068" s="89" t="s">
        <v>4457</v>
      </c>
      <c r="Z2068" s="80" t="str">
        <f>IF(OR(R:R="",S:S=""),"Missing",IF(OR(S:S="Both EC and Condoms",S:S="Condom",S:S="EC"),"Yes",IF(AND(R:R&lt;&gt;"0: No Method",R:R&lt;&gt;"6: EC",R:R&lt;&gt;"5: Condoms"),"Yes","No")))</f>
        <v>No</v>
      </c>
      <c r="AA206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68" s="80" t="str">
        <f>IF(W:W="Pregnant","Pregnant",IF(AND(Z:Z="No",AA:AA="Yes"),"Adopter",IF(Z:Z="Yes","Continuing User",IF(AND(Z:Z="No",AA:AA="No"),"Non-user","Missing"))))</f>
        <v>Adopter</v>
      </c>
      <c r="AC2068" s="80">
        <f>VLOOKUP(N2068,Registration!O:P,2,FALSE)</f>
        <v>19</v>
      </c>
    </row>
    <row r="2069" spans="1:29" s="80" customFormat="1" ht="23.1" customHeight="1">
      <c r="A2069" s="89" t="s">
        <v>133</v>
      </c>
      <c r="B2069" s="88" t="s">
        <v>26</v>
      </c>
      <c r="C2069" s="88" t="s">
        <v>27</v>
      </c>
      <c r="D2069" s="88" t="s">
        <v>28</v>
      </c>
      <c r="E2069" s="89" t="s">
        <v>28</v>
      </c>
      <c r="F2069" s="89" t="s">
        <v>111</v>
      </c>
      <c r="G2069" s="89" t="s">
        <v>167</v>
      </c>
      <c r="H2069" s="89" t="s">
        <v>8159</v>
      </c>
      <c r="I2069" s="89" t="s">
        <v>8160</v>
      </c>
      <c r="J2069" s="89">
        <v>28</v>
      </c>
      <c r="K2069" s="89">
        <v>3</v>
      </c>
      <c r="L2069" s="89">
        <v>2019</v>
      </c>
      <c r="M2069" s="76">
        <f t="shared" si="32"/>
        <v>43552</v>
      </c>
      <c r="N2069" s="89" t="s">
        <v>711</v>
      </c>
      <c r="O2069" s="89">
        <v>17</v>
      </c>
      <c r="P2069" s="88" t="s">
        <v>4506</v>
      </c>
      <c r="Q2069" s="88" t="s">
        <v>4456</v>
      </c>
      <c r="R2069" s="88" t="s">
        <v>4507</v>
      </c>
      <c r="S2069" s="88" t="s">
        <v>4508</v>
      </c>
      <c r="T2069" s="88" t="s">
        <v>4456</v>
      </c>
      <c r="U2069" s="88" t="s">
        <v>4457</v>
      </c>
      <c r="V2069" s="88" t="s">
        <v>4457</v>
      </c>
      <c r="W2069" s="89" t="s">
        <v>173</v>
      </c>
      <c r="X2069" s="81" t="s">
        <v>4516</v>
      </c>
      <c r="Y2069" s="89" t="s">
        <v>4456</v>
      </c>
      <c r="Z2069" s="80" t="str">
        <f>IF(OR(R:R="",S:S=""),"Missing",IF(OR(S:S="Both EC and Condoms",S:S="Condom",S:S="EC"),"Yes",IF(AND(R:R&lt;&gt;"0: No Method",R:R&lt;&gt;"6: EC",R:R&lt;&gt;"5: Condoms"),"Yes","No")))</f>
        <v>No</v>
      </c>
      <c r="AA206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69" s="80" t="str">
        <f>IF(W:W="Pregnant","Pregnant",IF(AND(Z:Z="No",AA:AA="Yes"),"Adopter",IF(Z:Z="Yes","Continuing User",IF(AND(Z:Z="No",AA:AA="No"),"Non-user","Missing"))))</f>
        <v>Adopter</v>
      </c>
      <c r="AC2069" s="80">
        <f>VLOOKUP(N2069,Registration!O:P,2,FALSE)</f>
        <v>19</v>
      </c>
    </row>
    <row r="2070" spans="1:29" s="80" customFormat="1" ht="23.1" customHeight="1">
      <c r="A2070" s="89" t="s">
        <v>133</v>
      </c>
      <c r="B2070" s="88" t="s">
        <v>26</v>
      </c>
      <c r="C2070" s="88" t="s">
        <v>27</v>
      </c>
      <c r="D2070" s="88" t="s">
        <v>28</v>
      </c>
      <c r="E2070" s="89" t="s">
        <v>28</v>
      </c>
      <c r="F2070" s="89" t="s">
        <v>111</v>
      </c>
      <c r="G2070" s="89" t="s">
        <v>167</v>
      </c>
      <c r="H2070" s="89" t="s">
        <v>8159</v>
      </c>
      <c r="I2070" s="89" t="s">
        <v>8160</v>
      </c>
      <c r="J2070" s="89">
        <v>28</v>
      </c>
      <c r="K2070" s="89">
        <v>3</v>
      </c>
      <c r="L2070" s="89">
        <v>2019</v>
      </c>
      <c r="M2070" s="76">
        <f t="shared" si="32"/>
        <v>43552</v>
      </c>
      <c r="N2070" s="89" t="s">
        <v>1612</v>
      </c>
      <c r="O2070" s="89">
        <v>19</v>
      </c>
      <c r="P2070" s="88" t="s">
        <v>4506</v>
      </c>
      <c r="Q2070" s="88" t="s">
        <v>4456</v>
      </c>
      <c r="R2070" s="88" t="s">
        <v>4507</v>
      </c>
      <c r="S2070" s="88" t="s">
        <v>4508</v>
      </c>
      <c r="T2070" s="88" t="s">
        <v>4457</v>
      </c>
      <c r="U2070" s="88" t="s">
        <v>4457</v>
      </c>
      <c r="V2070" s="88" t="s">
        <v>4457</v>
      </c>
      <c r="W2070" s="89" t="s">
        <v>173</v>
      </c>
      <c r="X2070" s="81" t="s">
        <v>4507</v>
      </c>
      <c r="Y2070" s="89" t="s">
        <v>4457</v>
      </c>
      <c r="Z2070" s="80" t="str">
        <f>IF(OR(R:R="",S:S=""),"Missing",IF(OR(S:S="Both EC and Condoms",S:S="Condom",S:S="EC"),"Yes",IF(AND(R:R&lt;&gt;"0: No Method",R:R&lt;&gt;"6: EC",R:R&lt;&gt;"5: Condoms"),"Yes","No")))</f>
        <v>No</v>
      </c>
      <c r="AA207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70" s="80" t="s">
        <v>4509</v>
      </c>
      <c r="AC2070" s="80">
        <f>VLOOKUP(N2070,Registration!O:P,2,FALSE)</f>
        <v>19</v>
      </c>
    </row>
    <row r="2071" spans="1:29" s="80" customFormat="1" ht="23.1" customHeight="1">
      <c r="A2071" s="89" t="s">
        <v>133</v>
      </c>
      <c r="B2071" s="88" t="s">
        <v>26</v>
      </c>
      <c r="C2071" s="88" t="s">
        <v>27</v>
      </c>
      <c r="D2071" s="88" t="s">
        <v>28</v>
      </c>
      <c r="E2071" s="89" t="s">
        <v>28</v>
      </c>
      <c r="F2071" s="89" t="s">
        <v>111</v>
      </c>
      <c r="G2071" s="89" t="s">
        <v>167</v>
      </c>
      <c r="H2071" s="89" t="s">
        <v>8159</v>
      </c>
      <c r="I2071" s="89" t="s">
        <v>8160</v>
      </c>
      <c r="J2071" s="89">
        <v>28</v>
      </c>
      <c r="K2071" s="89">
        <v>3</v>
      </c>
      <c r="L2071" s="89">
        <v>2019</v>
      </c>
      <c r="M2071" s="76">
        <f t="shared" si="32"/>
        <v>43552</v>
      </c>
      <c r="N2071" s="89" t="s">
        <v>221</v>
      </c>
      <c r="O2071" s="89">
        <v>19</v>
      </c>
      <c r="P2071" s="89" t="s">
        <v>4506</v>
      </c>
      <c r="Q2071" s="89" t="s">
        <v>4456</v>
      </c>
      <c r="R2071" s="88" t="s">
        <v>4507</v>
      </c>
      <c r="S2071" s="88" t="s">
        <v>4508</v>
      </c>
      <c r="T2071" s="88" t="s">
        <v>4456</v>
      </c>
      <c r="U2071" s="88" t="s">
        <v>4457</v>
      </c>
      <c r="V2071" s="88" t="s">
        <v>4457</v>
      </c>
      <c r="W2071" s="89" t="s">
        <v>173</v>
      </c>
      <c r="X2071" s="82" t="s">
        <v>4522</v>
      </c>
      <c r="Y2071" s="89" t="s">
        <v>4457</v>
      </c>
      <c r="Z2071" s="80" t="str">
        <f>IF(OR(R:R="",S:S=""),"Missing",IF(OR(S:S="Both EC and Condoms",S:S="Condom",S:S="EC"),"Yes",IF(AND(R:R&lt;&gt;"0: No Method",R:R&lt;&gt;"6: EC",R:R&lt;&gt;"5: Condoms"),"Yes","No")))</f>
        <v>No</v>
      </c>
      <c r="AA207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71" s="80" t="str">
        <f>IF(W:W="Pregnant","Pregnant",IF(AND(Z:Z="No",AA:AA="Yes"),"Adopter",IF(Z:Z="Yes","Continuing User",IF(AND(Z:Z="No",AA:AA="No"),"Non-user","Missing"))))</f>
        <v>Adopter</v>
      </c>
      <c r="AC2071" s="80">
        <f>VLOOKUP(N2071,Registration!O:P,2,FALSE)</f>
        <v>19</v>
      </c>
    </row>
    <row r="2072" spans="1:29" s="80" customFormat="1" ht="23.1" customHeight="1">
      <c r="A2072" s="89" t="s">
        <v>133</v>
      </c>
      <c r="B2072" s="88" t="s">
        <v>26</v>
      </c>
      <c r="C2072" s="88" t="s">
        <v>27</v>
      </c>
      <c r="D2072" s="88" t="s">
        <v>28</v>
      </c>
      <c r="E2072" s="89" t="s">
        <v>28</v>
      </c>
      <c r="F2072" s="89" t="s">
        <v>111</v>
      </c>
      <c r="G2072" s="89" t="s">
        <v>167</v>
      </c>
      <c r="H2072" s="89" t="s">
        <v>8159</v>
      </c>
      <c r="I2072" s="89" t="s">
        <v>8160</v>
      </c>
      <c r="J2072" s="89">
        <v>28</v>
      </c>
      <c r="K2072" s="89">
        <v>3</v>
      </c>
      <c r="L2072" s="89">
        <v>2019</v>
      </c>
      <c r="M2072" s="76">
        <f t="shared" si="32"/>
        <v>43552</v>
      </c>
      <c r="N2072" s="89" t="s">
        <v>1523</v>
      </c>
      <c r="O2072" s="89">
        <v>18</v>
      </c>
      <c r="P2072" s="89" t="s">
        <v>4506</v>
      </c>
      <c r="Q2072" s="89" t="s">
        <v>4456</v>
      </c>
      <c r="R2072" s="88" t="s">
        <v>4507</v>
      </c>
      <c r="S2072" s="88" t="s">
        <v>4508</v>
      </c>
      <c r="T2072" s="88" t="s">
        <v>4457</v>
      </c>
      <c r="U2072" s="88" t="s">
        <v>4457</v>
      </c>
      <c r="V2072" s="88" t="s">
        <v>4457</v>
      </c>
      <c r="W2072" s="89" t="s">
        <v>173</v>
      </c>
      <c r="X2072" s="89" t="s">
        <v>4507</v>
      </c>
      <c r="Y2072" s="89" t="s">
        <v>4457</v>
      </c>
      <c r="Z2072" s="80" t="str">
        <f>IF(OR(R:R="",S:S=""),"Missing",IF(OR(S:S="Both EC and Condoms",S:S="Condom",S:S="EC"),"Yes",IF(AND(R:R&lt;&gt;"0: No Method",R:R&lt;&gt;"6: EC",R:R&lt;&gt;"5: Condoms"),"Yes","No")))</f>
        <v>No</v>
      </c>
      <c r="AA207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72" s="80" t="s">
        <v>4509</v>
      </c>
      <c r="AC2072" s="80">
        <f>VLOOKUP(N2072,Registration!O:P,2,FALSE)</f>
        <v>19</v>
      </c>
    </row>
    <row r="2073" spans="1:29" s="80" customFormat="1" ht="23.1" customHeight="1">
      <c r="A2073" s="89" t="s">
        <v>133</v>
      </c>
      <c r="B2073" s="88" t="s">
        <v>26</v>
      </c>
      <c r="C2073" s="88" t="s">
        <v>27</v>
      </c>
      <c r="D2073" s="88" t="s">
        <v>28</v>
      </c>
      <c r="E2073" s="89" t="s">
        <v>28</v>
      </c>
      <c r="F2073" s="89" t="s">
        <v>111</v>
      </c>
      <c r="G2073" s="89" t="s">
        <v>167</v>
      </c>
      <c r="H2073" s="89" t="s">
        <v>8159</v>
      </c>
      <c r="I2073" s="89" t="s">
        <v>8160</v>
      </c>
      <c r="J2073" s="89">
        <v>28</v>
      </c>
      <c r="K2073" s="89">
        <v>3</v>
      </c>
      <c r="L2073" s="89">
        <v>2019</v>
      </c>
      <c r="M2073" s="76">
        <f t="shared" si="32"/>
        <v>43552</v>
      </c>
      <c r="N2073" s="89" t="s">
        <v>639</v>
      </c>
      <c r="O2073" s="89">
        <v>19</v>
      </c>
      <c r="P2073" s="89" t="s">
        <v>4506</v>
      </c>
      <c r="Q2073" s="89" t="s">
        <v>4456</v>
      </c>
      <c r="R2073" s="88" t="s">
        <v>4507</v>
      </c>
      <c r="S2073" s="88" t="s">
        <v>4508</v>
      </c>
      <c r="T2073" s="88" t="s">
        <v>4457</v>
      </c>
      <c r="U2073" s="88" t="s">
        <v>4457</v>
      </c>
      <c r="V2073" s="88" t="s">
        <v>4457</v>
      </c>
      <c r="W2073" s="89" t="s">
        <v>173</v>
      </c>
      <c r="X2073" s="89" t="s">
        <v>4507</v>
      </c>
      <c r="Y2073" s="89" t="s">
        <v>4457</v>
      </c>
      <c r="Z2073" s="80" t="str">
        <f>IF(OR(R:R="",S:S=""),"Missing",IF(OR(S:S="Both EC and Condoms",S:S="Condom",S:S="EC"),"Yes",IF(AND(R:R&lt;&gt;"0: No Method",R:R&lt;&gt;"6: EC",R:R&lt;&gt;"5: Condoms"),"Yes","No")))</f>
        <v>No</v>
      </c>
      <c r="AA207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73" s="80" t="s">
        <v>4509</v>
      </c>
      <c r="AC2073" s="80">
        <f>VLOOKUP(N2073,Registration!O:P,2,FALSE)</f>
        <v>19</v>
      </c>
    </row>
    <row r="2074" spans="1:29" s="80" customFormat="1" ht="23.1" customHeight="1">
      <c r="A2074" s="89" t="s">
        <v>133</v>
      </c>
      <c r="B2074" s="89" t="s">
        <v>26</v>
      </c>
      <c r="C2074" s="89" t="s">
        <v>27</v>
      </c>
      <c r="D2074" s="89" t="s">
        <v>28</v>
      </c>
      <c r="E2074" s="89" t="s">
        <v>28</v>
      </c>
      <c r="F2074" s="89" t="s">
        <v>111</v>
      </c>
      <c r="G2074" s="89" t="s">
        <v>167</v>
      </c>
      <c r="H2074" s="89" t="s">
        <v>8159</v>
      </c>
      <c r="I2074" s="89" t="s">
        <v>8160</v>
      </c>
      <c r="J2074" s="89">
        <v>28</v>
      </c>
      <c r="K2074" s="89">
        <v>3</v>
      </c>
      <c r="L2074" s="89">
        <v>2019</v>
      </c>
      <c r="M2074" s="76">
        <f t="shared" si="32"/>
        <v>43552</v>
      </c>
      <c r="N2074" s="89" t="s">
        <v>1614</v>
      </c>
      <c r="O2074" s="89">
        <v>19</v>
      </c>
      <c r="P2074" s="89" t="s">
        <v>4506</v>
      </c>
      <c r="Q2074" s="89" t="s">
        <v>4456</v>
      </c>
      <c r="R2074" s="88" t="s">
        <v>4507</v>
      </c>
      <c r="S2074" s="88" t="s">
        <v>4508</v>
      </c>
      <c r="T2074" s="88" t="s">
        <v>4456</v>
      </c>
      <c r="U2074" s="88" t="s">
        <v>4457</v>
      </c>
      <c r="V2074" s="88" t="s">
        <v>4457</v>
      </c>
      <c r="W2074" s="89" t="s">
        <v>173</v>
      </c>
      <c r="X2074" s="89" t="s">
        <v>4517</v>
      </c>
      <c r="Y2074" s="89" t="s">
        <v>4457</v>
      </c>
      <c r="Z2074" s="80" t="str">
        <f>IF(OR(R:R="",S:S=""),"Missing",IF(OR(S:S="Both EC and Condoms",S:S="Condom",S:S="EC"),"Yes",IF(AND(R:R&lt;&gt;"0: No Method",R:R&lt;&gt;"6: EC",R:R&lt;&gt;"5: Condoms"),"Yes","No")))</f>
        <v>No</v>
      </c>
      <c r="AA207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74" s="80" t="str">
        <f>IF(W:W="Pregnant","Pregnant",IF(AND(Z:Z="No",AA:AA="Yes"),"Adopter",IF(Z:Z="Yes","Continuing User",IF(AND(Z:Z="No",AA:AA="No"),"Non-user","Missing"))))</f>
        <v>Adopter</v>
      </c>
      <c r="AC2074" s="80">
        <f>VLOOKUP(N2074,Registration!O:P,2,FALSE)</f>
        <v>19</v>
      </c>
    </row>
    <row r="2075" spans="1:29" s="80" customFormat="1" ht="23.1" customHeight="1">
      <c r="A2075" s="89" t="s">
        <v>133</v>
      </c>
      <c r="B2075" s="89" t="s">
        <v>26</v>
      </c>
      <c r="C2075" s="89" t="s">
        <v>27</v>
      </c>
      <c r="D2075" s="89" t="s">
        <v>28</v>
      </c>
      <c r="E2075" s="89" t="s">
        <v>28</v>
      </c>
      <c r="F2075" s="89" t="s">
        <v>111</v>
      </c>
      <c r="G2075" s="89" t="s">
        <v>167</v>
      </c>
      <c r="H2075" s="89" t="s">
        <v>8159</v>
      </c>
      <c r="I2075" s="89" t="s">
        <v>8160</v>
      </c>
      <c r="J2075" s="89">
        <v>28</v>
      </c>
      <c r="K2075" s="89">
        <v>3</v>
      </c>
      <c r="L2075" s="89">
        <v>2019</v>
      </c>
      <c r="M2075" s="76">
        <f t="shared" si="32"/>
        <v>43552</v>
      </c>
      <c r="N2075" s="89" t="s">
        <v>1700</v>
      </c>
      <c r="O2075" s="89">
        <v>19</v>
      </c>
      <c r="P2075" s="89" t="s">
        <v>4506</v>
      </c>
      <c r="Q2075" s="89" t="s">
        <v>4456</v>
      </c>
      <c r="R2075" s="88" t="s">
        <v>4507</v>
      </c>
      <c r="S2075" s="88" t="s">
        <v>4508</v>
      </c>
      <c r="T2075" s="88" t="s">
        <v>4456</v>
      </c>
      <c r="U2075" s="88" t="s">
        <v>4457</v>
      </c>
      <c r="V2075" s="88" t="s">
        <v>4457</v>
      </c>
      <c r="W2075" s="89" t="s">
        <v>173</v>
      </c>
      <c r="X2075" s="82" t="s">
        <v>4523</v>
      </c>
      <c r="Y2075" s="89" t="s">
        <v>4457</v>
      </c>
      <c r="Z2075" s="80" t="str">
        <f>IF(OR(R:R="",S:S=""),"Missing",IF(OR(S:S="Both EC and Condoms",S:S="Condom",S:S="EC"),"Yes",IF(AND(R:R&lt;&gt;"0: No Method",R:R&lt;&gt;"6: EC",R:R&lt;&gt;"5: Condoms"),"Yes","No")))</f>
        <v>No</v>
      </c>
      <c r="AA207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75" s="80" t="str">
        <f>IF(W:W="Pregnant","Pregnant",IF(AND(Z:Z="No",AA:AA="Yes"),"Adopter",IF(Z:Z="Yes","Continuing User",IF(AND(Z:Z="No",AA:AA="No"),"Non-user","Missing"))))</f>
        <v>Adopter</v>
      </c>
      <c r="AC2075" s="80">
        <f>VLOOKUP(N2075,Registration!O:P,2,FALSE)</f>
        <v>19</v>
      </c>
    </row>
    <row r="2076" spans="1:29" s="80" customFormat="1" ht="23.1" customHeight="1">
      <c r="A2076" s="89" t="s">
        <v>133</v>
      </c>
      <c r="B2076" s="89" t="s">
        <v>26</v>
      </c>
      <c r="C2076" s="89" t="s">
        <v>27</v>
      </c>
      <c r="D2076" s="89" t="s">
        <v>28</v>
      </c>
      <c r="E2076" s="89" t="s">
        <v>28</v>
      </c>
      <c r="F2076" s="89" t="s">
        <v>111</v>
      </c>
      <c r="G2076" s="89" t="s">
        <v>167</v>
      </c>
      <c r="H2076" s="89" t="s">
        <v>8159</v>
      </c>
      <c r="I2076" s="89" t="s">
        <v>8161</v>
      </c>
      <c r="J2076" s="89">
        <v>28</v>
      </c>
      <c r="K2076" s="89">
        <v>3</v>
      </c>
      <c r="L2076" s="89">
        <v>2019</v>
      </c>
      <c r="M2076" s="76">
        <f t="shared" si="32"/>
        <v>43552</v>
      </c>
      <c r="N2076" s="89" t="s">
        <v>1175</v>
      </c>
      <c r="O2076" s="89">
        <v>18</v>
      </c>
      <c r="P2076" s="89" t="s">
        <v>4511</v>
      </c>
      <c r="Q2076" s="89" t="s">
        <v>4456</v>
      </c>
      <c r="R2076" s="82" t="s">
        <v>4519</v>
      </c>
      <c r="S2076" s="89" t="s">
        <v>4508</v>
      </c>
      <c r="T2076" s="89" t="s">
        <v>4457</v>
      </c>
      <c r="U2076" s="89" t="s">
        <v>4457</v>
      </c>
      <c r="V2076" s="89" t="s">
        <v>4457</v>
      </c>
      <c r="W2076" s="89" t="s">
        <v>173</v>
      </c>
      <c r="X2076" s="90" t="s">
        <v>4514</v>
      </c>
      <c r="Y2076" s="89" t="s">
        <v>4457</v>
      </c>
      <c r="Z2076" s="80" t="str">
        <f>IF(OR(R:R="",S:S=""),"Missing",IF(OR(S:S="Both EC and Condoms",S:S="Condom",S:S="EC"),"Yes",IF(AND(R:R&lt;&gt;"0: No Method",R:R&lt;&gt;"6: EC",R:R&lt;&gt;"5: Condoms"),"Yes","No")))</f>
        <v>Yes</v>
      </c>
      <c r="AA207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76" s="80" t="str">
        <f>IF(W:W="Pregnant","Pregnant",IF(AND(Z:Z="No",AA:AA="Yes"),"Adopter",IF(Z:Z="Yes","Continuing User",IF(AND(Z:Z="No",AA:AA="No"),"Non-user","Missing"))))</f>
        <v>Continuing User</v>
      </c>
      <c r="AC2076" s="80">
        <f>VLOOKUP(N2076,Registration!O:P,2,FALSE)</f>
        <v>18</v>
      </c>
    </row>
    <row r="2077" spans="1:29" s="80" customFormat="1" ht="23.1" customHeight="1">
      <c r="A2077" s="89" t="s">
        <v>133</v>
      </c>
      <c r="B2077" s="89" t="s">
        <v>26</v>
      </c>
      <c r="C2077" s="89" t="s">
        <v>27</v>
      </c>
      <c r="D2077" s="89" t="s">
        <v>28</v>
      </c>
      <c r="E2077" s="89" t="s">
        <v>28</v>
      </c>
      <c r="F2077" s="89" t="s">
        <v>111</v>
      </c>
      <c r="G2077" s="89" t="s">
        <v>167</v>
      </c>
      <c r="H2077" s="89" t="s">
        <v>8159</v>
      </c>
      <c r="I2077" s="89" t="s">
        <v>8160</v>
      </c>
      <c r="J2077" s="89">
        <v>28</v>
      </c>
      <c r="K2077" s="89">
        <v>3</v>
      </c>
      <c r="L2077" s="89">
        <v>2019</v>
      </c>
      <c r="M2077" s="76">
        <f t="shared" si="32"/>
        <v>43552</v>
      </c>
      <c r="N2077" s="89" t="s">
        <v>1701</v>
      </c>
      <c r="O2077" s="89">
        <v>18</v>
      </c>
      <c r="P2077" s="89" t="s">
        <v>4506</v>
      </c>
      <c r="Q2077" s="89" t="s">
        <v>4456</v>
      </c>
      <c r="R2077" s="89" t="s">
        <v>4507</v>
      </c>
      <c r="S2077" s="89" t="s">
        <v>4508</v>
      </c>
      <c r="T2077" s="89" t="s">
        <v>4456</v>
      </c>
      <c r="U2077" s="89" t="s">
        <v>4457</v>
      </c>
      <c r="V2077" s="89" t="s">
        <v>4457</v>
      </c>
      <c r="W2077" s="89" t="s">
        <v>173</v>
      </c>
      <c r="X2077" s="90" t="s">
        <v>4514</v>
      </c>
      <c r="Y2077" s="89" t="s">
        <v>4457</v>
      </c>
      <c r="Z2077" s="80" t="str">
        <f>IF(OR(R:R="",S:S=""),"Missing",IF(OR(S:S="Both EC and Condoms",S:S="Condom",S:S="EC"),"Yes",IF(AND(R:R&lt;&gt;"0: No Method",R:R&lt;&gt;"6: EC",R:R&lt;&gt;"5: Condoms"),"Yes","No")))</f>
        <v>No</v>
      </c>
      <c r="AA207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77" s="80" t="str">
        <f>IF(W:W="Pregnant","Pregnant",IF(AND(Z:Z="No",AA:AA="Yes"),"Adopter",IF(Z:Z="Yes","Continuing User",IF(AND(Z:Z="No",AA:AA="No"),"Non-user","Missing"))))</f>
        <v>Adopter</v>
      </c>
      <c r="AC2077" s="80">
        <f>VLOOKUP(N2077,Registration!O:P,2,FALSE)</f>
        <v>18</v>
      </c>
    </row>
    <row r="2078" spans="1:29" s="80" customFormat="1" ht="23.1" customHeight="1">
      <c r="A2078" s="89" t="s">
        <v>133</v>
      </c>
      <c r="B2078" s="89" t="s">
        <v>26</v>
      </c>
      <c r="C2078" s="89" t="s">
        <v>27</v>
      </c>
      <c r="D2078" s="89" t="s">
        <v>28</v>
      </c>
      <c r="E2078" s="89" t="s">
        <v>28</v>
      </c>
      <c r="F2078" s="89" t="s">
        <v>111</v>
      </c>
      <c r="G2078" s="89" t="s">
        <v>167</v>
      </c>
      <c r="H2078" s="89" t="s">
        <v>8159</v>
      </c>
      <c r="I2078" s="89" t="s">
        <v>8160</v>
      </c>
      <c r="J2078" s="89">
        <v>28</v>
      </c>
      <c r="K2078" s="89">
        <v>3</v>
      </c>
      <c r="L2078" s="89">
        <v>2019</v>
      </c>
      <c r="M2078" s="76">
        <f t="shared" si="32"/>
        <v>43552</v>
      </c>
      <c r="N2078" s="89" t="s">
        <v>1706</v>
      </c>
      <c r="O2078" s="89">
        <v>19</v>
      </c>
      <c r="P2078" s="89" t="s">
        <v>4506</v>
      </c>
      <c r="Q2078" s="89" t="s">
        <v>4456</v>
      </c>
      <c r="R2078" s="89" t="s">
        <v>4507</v>
      </c>
      <c r="S2078" s="89" t="s">
        <v>4508</v>
      </c>
      <c r="T2078" s="89" t="s">
        <v>4456</v>
      </c>
      <c r="U2078" s="89" t="s">
        <v>4457</v>
      </c>
      <c r="V2078" s="89" t="s">
        <v>4457</v>
      </c>
      <c r="W2078" s="89" t="s">
        <v>173</v>
      </c>
      <c r="X2078" s="90" t="s">
        <v>4516</v>
      </c>
      <c r="Y2078" s="89" t="s">
        <v>4456</v>
      </c>
      <c r="Z2078" s="80" t="str">
        <f>IF(OR(R:R="",S:S=""),"Missing",IF(OR(S:S="Both EC and Condoms",S:S="Condom",S:S="EC"),"Yes",IF(AND(R:R&lt;&gt;"0: No Method",R:R&lt;&gt;"6: EC",R:R&lt;&gt;"5: Condoms"),"Yes","No")))</f>
        <v>No</v>
      </c>
      <c r="AA207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78" s="80" t="str">
        <f>IF(W:W="Pregnant","Pregnant",IF(AND(Z:Z="No",AA:AA="Yes"),"Adopter",IF(Z:Z="Yes","Continuing User",IF(AND(Z:Z="No",AA:AA="No"),"Non-user","Missing"))))</f>
        <v>Adopter</v>
      </c>
      <c r="AC2078" s="80">
        <f>VLOOKUP(N2078,Registration!O:P,2,FALSE)</f>
        <v>19</v>
      </c>
    </row>
    <row r="2079" spans="1:29" s="80" customFormat="1" ht="23.1" customHeight="1">
      <c r="A2079" s="89" t="s">
        <v>133</v>
      </c>
      <c r="B2079" s="89" t="s">
        <v>26</v>
      </c>
      <c r="C2079" s="89" t="s">
        <v>27</v>
      </c>
      <c r="D2079" s="89" t="s">
        <v>28</v>
      </c>
      <c r="E2079" s="89" t="s">
        <v>28</v>
      </c>
      <c r="F2079" s="89" t="s">
        <v>111</v>
      </c>
      <c r="G2079" s="89" t="s">
        <v>167</v>
      </c>
      <c r="H2079" s="89" t="s">
        <v>8159</v>
      </c>
      <c r="I2079" s="89" t="s">
        <v>8160</v>
      </c>
      <c r="J2079" s="89">
        <v>28</v>
      </c>
      <c r="K2079" s="89">
        <v>3</v>
      </c>
      <c r="L2079" s="89">
        <v>2019</v>
      </c>
      <c r="M2079" s="76">
        <f t="shared" si="32"/>
        <v>43552</v>
      </c>
      <c r="N2079" s="89" t="s">
        <v>1709</v>
      </c>
      <c r="O2079" s="89">
        <v>19</v>
      </c>
      <c r="P2079" s="89" t="s">
        <v>4506</v>
      </c>
      <c r="Q2079" s="89" t="s">
        <v>4456</v>
      </c>
      <c r="R2079" s="89" t="s">
        <v>4507</v>
      </c>
      <c r="S2079" s="89" t="s">
        <v>4508</v>
      </c>
      <c r="T2079" s="89" t="s">
        <v>4456</v>
      </c>
      <c r="U2079" s="89" t="s">
        <v>4457</v>
      </c>
      <c r="V2079" s="89" t="s">
        <v>4457</v>
      </c>
      <c r="W2079" s="89" t="s">
        <v>173</v>
      </c>
      <c r="X2079" s="82" t="s">
        <v>4523</v>
      </c>
      <c r="Y2079" s="89" t="s">
        <v>4457</v>
      </c>
      <c r="Z2079" s="80" t="str">
        <f>IF(OR(R:R="",S:S=""),"Missing",IF(OR(S:S="Both EC and Condoms",S:S="Condom",S:S="EC"),"Yes",IF(AND(R:R&lt;&gt;"0: No Method",R:R&lt;&gt;"6: EC",R:R&lt;&gt;"5: Condoms"),"Yes","No")))</f>
        <v>No</v>
      </c>
      <c r="AA207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79" s="80" t="str">
        <f>IF(W:W="Pregnant","Pregnant",IF(AND(Z:Z="No",AA:AA="Yes"),"Adopter",IF(Z:Z="Yes","Continuing User",IF(AND(Z:Z="No",AA:AA="No"),"Non-user","Missing"))))</f>
        <v>Adopter</v>
      </c>
      <c r="AC2079" s="80">
        <f>VLOOKUP(N2079,Registration!O:P,2,FALSE)</f>
        <v>19</v>
      </c>
    </row>
    <row r="2080" spans="1:29" s="80" customFormat="1" ht="23.1" customHeight="1">
      <c r="A2080" s="89" t="s">
        <v>133</v>
      </c>
      <c r="B2080" s="89" t="s">
        <v>26</v>
      </c>
      <c r="C2080" s="89" t="s">
        <v>27</v>
      </c>
      <c r="D2080" s="89" t="s">
        <v>28</v>
      </c>
      <c r="E2080" s="89" t="s">
        <v>28</v>
      </c>
      <c r="F2080" s="89" t="s">
        <v>111</v>
      </c>
      <c r="G2080" s="89" t="s">
        <v>167</v>
      </c>
      <c r="H2080" s="89" t="s">
        <v>8159</v>
      </c>
      <c r="I2080" s="89" t="s">
        <v>8160</v>
      </c>
      <c r="J2080" s="89">
        <v>28</v>
      </c>
      <c r="K2080" s="89">
        <v>3</v>
      </c>
      <c r="L2080" s="89">
        <v>2019</v>
      </c>
      <c r="M2080" s="76">
        <f t="shared" si="32"/>
        <v>43552</v>
      </c>
      <c r="N2080" s="90" t="s">
        <v>1712</v>
      </c>
      <c r="O2080" s="89">
        <v>19</v>
      </c>
      <c r="P2080" s="90" t="s">
        <v>4506</v>
      </c>
      <c r="Q2080" s="89" t="s">
        <v>4456</v>
      </c>
      <c r="R2080" s="89" t="s">
        <v>4507</v>
      </c>
      <c r="S2080" s="89" t="s">
        <v>4508</v>
      </c>
      <c r="T2080" s="89" t="s">
        <v>4456</v>
      </c>
      <c r="U2080" s="89" t="s">
        <v>4457</v>
      </c>
      <c r="V2080" s="89" t="s">
        <v>4457</v>
      </c>
      <c r="W2080" s="89" t="s">
        <v>173</v>
      </c>
      <c r="X2080" s="90" t="s">
        <v>4524</v>
      </c>
      <c r="Y2080" s="89" t="s">
        <v>4457</v>
      </c>
      <c r="Z2080" s="80" t="str">
        <f>IF(OR(R:R="",S:S=""),"Missing",IF(OR(S:S="Both EC and Condoms",S:S="Condom",S:S="EC"),"Yes",IF(AND(R:R&lt;&gt;"0: No Method",R:R&lt;&gt;"6: EC",R:R&lt;&gt;"5: Condoms"),"Yes","No")))</f>
        <v>No</v>
      </c>
      <c r="AA208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80" s="80" t="str">
        <f>IF(W:W="Pregnant","Pregnant",IF(AND(Z:Z="No",AA:AA="Yes"),"Adopter",IF(Z:Z="Yes","Continuing User",IF(AND(Z:Z="No",AA:AA="No"),"Non-user","Missing"))))</f>
        <v>Adopter</v>
      </c>
      <c r="AC2080" s="80">
        <f>VLOOKUP(N2080,Registration!O:P,2,FALSE)</f>
        <v>19</v>
      </c>
    </row>
    <row r="2081" spans="1:29" s="80" customFormat="1" ht="23.1" customHeight="1">
      <c r="A2081" s="89" t="s">
        <v>133</v>
      </c>
      <c r="B2081" s="89" t="s">
        <v>26</v>
      </c>
      <c r="C2081" s="89" t="s">
        <v>27</v>
      </c>
      <c r="D2081" s="89" t="s">
        <v>28</v>
      </c>
      <c r="E2081" s="89" t="s">
        <v>28</v>
      </c>
      <c r="F2081" s="89" t="s">
        <v>111</v>
      </c>
      <c r="G2081" s="89" t="s">
        <v>167</v>
      </c>
      <c r="H2081" s="89" t="s">
        <v>8159</v>
      </c>
      <c r="I2081" s="89" t="s">
        <v>8160</v>
      </c>
      <c r="J2081" s="89">
        <v>28</v>
      </c>
      <c r="K2081" s="89">
        <v>3</v>
      </c>
      <c r="L2081" s="89">
        <v>2019</v>
      </c>
      <c r="M2081" s="76">
        <f t="shared" si="32"/>
        <v>43552</v>
      </c>
      <c r="N2081" s="89" t="s">
        <v>1501</v>
      </c>
      <c r="O2081" s="89">
        <v>17</v>
      </c>
      <c r="P2081" s="89" t="s">
        <v>4506</v>
      </c>
      <c r="Q2081" s="89" t="s">
        <v>4456</v>
      </c>
      <c r="R2081" s="89" t="s">
        <v>4507</v>
      </c>
      <c r="S2081" s="89" t="s">
        <v>4508</v>
      </c>
      <c r="T2081" s="89" t="s">
        <v>4456</v>
      </c>
      <c r="U2081" s="89" t="s">
        <v>4457</v>
      </c>
      <c r="V2081" s="89" t="s">
        <v>4457</v>
      </c>
      <c r="W2081" s="89" t="s">
        <v>173</v>
      </c>
      <c r="X2081" s="90" t="s">
        <v>4507</v>
      </c>
      <c r="Y2081" s="89" t="s">
        <v>4457</v>
      </c>
      <c r="Z2081" s="80" t="str">
        <f>IF(OR(R:R="",S:S=""),"Missing",IF(OR(S:S="Both EC and Condoms",S:S="Condom",S:S="EC"),"Yes",IF(AND(R:R&lt;&gt;"0: No Method",R:R&lt;&gt;"6: EC",R:R&lt;&gt;"5: Condoms"),"Yes","No")))</f>
        <v>No</v>
      </c>
      <c r="AA208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81" s="80" t="s">
        <v>4509</v>
      </c>
      <c r="AC2081" s="80">
        <f>VLOOKUP(N2081,Registration!O:P,2,FALSE)</f>
        <v>19</v>
      </c>
    </row>
    <row r="2082" spans="1:29" s="80" customFormat="1" ht="23.1" customHeight="1">
      <c r="A2082" s="89" t="s">
        <v>133</v>
      </c>
      <c r="B2082" s="89" t="s">
        <v>26</v>
      </c>
      <c r="C2082" s="89" t="s">
        <v>27</v>
      </c>
      <c r="D2082" s="89" t="s">
        <v>28</v>
      </c>
      <c r="E2082" s="89" t="s">
        <v>28</v>
      </c>
      <c r="F2082" s="89" t="s">
        <v>111</v>
      </c>
      <c r="G2082" s="89" t="s">
        <v>167</v>
      </c>
      <c r="H2082" s="89" t="s">
        <v>8159</v>
      </c>
      <c r="I2082" s="89" t="s">
        <v>8160</v>
      </c>
      <c r="J2082" s="89">
        <v>28</v>
      </c>
      <c r="K2082" s="89">
        <v>3</v>
      </c>
      <c r="L2082" s="89">
        <v>2019</v>
      </c>
      <c r="M2082" s="76">
        <f t="shared" si="32"/>
        <v>43552</v>
      </c>
      <c r="N2082" s="89" t="s">
        <v>1717</v>
      </c>
      <c r="O2082" s="89">
        <v>19</v>
      </c>
      <c r="P2082" s="89" t="s">
        <v>4506</v>
      </c>
      <c r="Q2082" s="89" t="s">
        <v>4456</v>
      </c>
      <c r="R2082" s="89" t="s">
        <v>4507</v>
      </c>
      <c r="S2082" s="89" t="s">
        <v>4508</v>
      </c>
      <c r="T2082" s="89" t="s">
        <v>4456</v>
      </c>
      <c r="U2082" s="89" t="s">
        <v>4457</v>
      </c>
      <c r="V2082" s="89" t="s">
        <v>4457</v>
      </c>
      <c r="W2082" s="89" t="s">
        <v>173</v>
      </c>
      <c r="X2082" s="90" t="s">
        <v>4516</v>
      </c>
      <c r="Y2082" s="89" t="s">
        <v>4456</v>
      </c>
      <c r="Z2082" s="80" t="str">
        <f>IF(OR(R:R="",S:S=""),"Missing",IF(OR(S:S="Both EC and Condoms",S:S="Condom",S:S="EC"),"Yes",IF(AND(R:R&lt;&gt;"0: No Method",R:R&lt;&gt;"6: EC",R:R&lt;&gt;"5: Condoms"),"Yes","No")))</f>
        <v>No</v>
      </c>
      <c r="AA208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82" s="80" t="str">
        <f>IF(W:W="Pregnant","Pregnant",IF(AND(Z:Z="No",AA:AA="Yes"),"Adopter",IF(Z:Z="Yes","Continuing User",IF(AND(Z:Z="No",AA:AA="No"),"Non-user","Missing"))))</f>
        <v>Adopter</v>
      </c>
      <c r="AC2082" s="80">
        <f>VLOOKUP(N2082,Registration!O:P,2,FALSE)</f>
        <v>19</v>
      </c>
    </row>
    <row r="2083" spans="1:29" s="80" customFormat="1" ht="23.1" customHeight="1">
      <c r="A2083" s="89" t="s">
        <v>133</v>
      </c>
      <c r="B2083" s="89" t="s">
        <v>26</v>
      </c>
      <c r="C2083" s="89" t="s">
        <v>27</v>
      </c>
      <c r="D2083" s="89" t="s">
        <v>28</v>
      </c>
      <c r="E2083" s="89" t="s">
        <v>28</v>
      </c>
      <c r="F2083" s="89" t="s">
        <v>111</v>
      </c>
      <c r="G2083" s="89" t="s">
        <v>167</v>
      </c>
      <c r="H2083" s="89" t="s">
        <v>8159</v>
      </c>
      <c r="I2083" s="89" t="s">
        <v>8160</v>
      </c>
      <c r="J2083" s="89">
        <v>28</v>
      </c>
      <c r="K2083" s="89">
        <v>3</v>
      </c>
      <c r="L2083" s="89">
        <v>2019</v>
      </c>
      <c r="M2083" s="76">
        <f t="shared" si="32"/>
        <v>43552</v>
      </c>
      <c r="N2083" s="89" t="s">
        <v>1715</v>
      </c>
      <c r="O2083" s="89">
        <v>18</v>
      </c>
      <c r="P2083" s="89" t="s">
        <v>4506</v>
      </c>
      <c r="Q2083" s="89" t="s">
        <v>4456</v>
      </c>
      <c r="R2083" s="89" t="s">
        <v>4507</v>
      </c>
      <c r="S2083" s="89" t="s">
        <v>4508</v>
      </c>
      <c r="T2083" s="89" t="s">
        <v>4456</v>
      </c>
      <c r="U2083" s="89" t="s">
        <v>4457</v>
      </c>
      <c r="V2083" s="89" t="s">
        <v>4457</v>
      </c>
      <c r="W2083" s="89" t="s">
        <v>173</v>
      </c>
      <c r="X2083" s="90" t="s">
        <v>4507</v>
      </c>
      <c r="Y2083" s="89" t="s">
        <v>4457</v>
      </c>
      <c r="Z2083" s="80" t="str">
        <f>IF(OR(R:R="",S:S=""),"Missing",IF(OR(S:S="Both EC and Condoms",S:S="Condom",S:S="EC"),"Yes",IF(AND(R:R&lt;&gt;"0: No Method",R:R&lt;&gt;"6: EC",R:R&lt;&gt;"5: Condoms"),"Yes","No")))</f>
        <v>No</v>
      </c>
      <c r="AA208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83" s="80" t="s">
        <v>4509</v>
      </c>
      <c r="AC2083" s="80">
        <f>VLOOKUP(N2083,Registration!O:P,2,FALSE)</f>
        <v>18</v>
      </c>
    </row>
    <row r="2084" spans="1:29" s="80" customFormat="1" ht="23.1" customHeight="1">
      <c r="A2084" s="89" t="s">
        <v>133</v>
      </c>
      <c r="B2084" s="89" t="s">
        <v>26</v>
      </c>
      <c r="C2084" s="89" t="s">
        <v>27</v>
      </c>
      <c r="D2084" s="89" t="s">
        <v>28</v>
      </c>
      <c r="E2084" s="89" t="s">
        <v>28</v>
      </c>
      <c r="F2084" s="89" t="s">
        <v>111</v>
      </c>
      <c r="G2084" s="89" t="s">
        <v>167</v>
      </c>
      <c r="H2084" s="89" t="s">
        <v>8159</v>
      </c>
      <c r="I2084" s="89" t="s">
        <v>8160</v>
      </c>
      <c r="J2084" s="89">
        <v>28</v>
      </c>
      <c r="K2084" s="89">
        <v>3</v>
      </c>
      <c r="L2084" s="89">
        <v>2019</v>
      </c>
      <c r="M2084" s="76">
        <f t="shared" si="32"/>
        <v>43552</v>
      </c>
      <c r="N2084" s="89" t="s">
        <v>1719</v>
      </c>
      <c r="O2084" s="89">
        <v>18</v>
      </c>
      <c r="P2084" s="89" t="s">
        <v>4506</v>
      </c>
      <c r="Q2084" s="89" t="s">
        <v>4456</v>
      </c>
      <c r="R2084" s="89" t="s">
        <v>4507</v>
      </c>
      <c r="S2084" s="89" t="s">
        <v>4508</v>
      </c>
      <c r="T2084" s="89" t="s">
        <v>4456</v>
      </c>
      <c r="U2084" s="89" t="s">
        <v>4457</v>
      </c>
      <c r="V2084" s="89" t="s">
        <v>4457</v>
      </c>
      <c r="W2084" s="89" t="s">
        <v>173</v>
      </c>
      <c r="X2084" s="82" t="s">
        <v>4523</v>
      </c>
      <c r="Y2084" s="89" t="s">
        <v>4457</v>
      </c>
      <c r="Z2084" s="80" t="str">
        <f>IF(OR(R:R="",S:S=""),"Missing",IF(OR(S:S="Both EC and Condoms",S:S="Condom",S:S="EC"),"Yes",IF(AND(R:R&lt;&gt;"0: No Method",R:R&lt;&gt;"6: EC",R:R&lt;&gt;"5: Condoms"),"Yes","No")))</f>
        <v>No</v>
      </c>
      <c r="AA208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84" s="80" t="str">
        <f>IF(W:W="Pregnant","Pregnant",IF(AND(Z:Z="No",AA:AA="Yes"),"Adopter",IF(Z:Z="Yes","Continuing User",IF(AND(Z:Z="No",AA:AA="No"),"Non-user","Missing"))))</f>
        <v>Adopter</v>
      </c>
      <c r="AC2084" s="80">
        <f>VLOOKUP(N2084,Registration!O:P,2,FALSE)</f>
        <v>18</v>
      </c>
    </row>
    <row r="2085" spans="1:29" s="80" customFormat="1" ht="23.1" customHeight="1">
      <c r="A2085" s="89" t="s">
        <v>133</v>
      </c>
      <c r="B2085" s="89" t="s">
        <v>26</v>
      </c>
      <c r="C2085" s="89" t="s">
        <v>27</v>
      </c>
      <c r="D2085" s="89" t="s">
        <v>28</v>
      </c>
      <c r="E2085" s="89" t="s">
        <v>28</v>
      </c>
      <c r="F2085" s="89" t="s">
        <v>111</v>
      </c>
      <c r="G2085" s="89" t="s">
        <v>167</v>
      </c>
      <c r="H2085" s="89" t="s">
        <v>8159</v>
      </c>
      <c r="I2085" s="89" t="s">
        <v>8160</v>
      </c>
      <c r="J2085" s="89">
        <v>28</v>
      </c>
      <c r="K2085" s="89">
        <v>3</v>
      </c>
      <c r="L2085" s="89">
        <v>2019</v>
      </c>
      <c r="M2085" s="76">
        <f t="shared" si="32"/>
        <v>43552</v>
      </c>
      <c r="N2085" s="89" t="s">
        <v>1040</v>
      </c>
      <c r="O2085" s="89">
        <v>19</v>
      </c>
      <c r="P2085" s="89" t="s">
        <v>4506</v>
      </c>
      <c r="Q2085" s="89" t="s">
        <v>4456</v>
      </c>
      <c r="R2085" s="89" t="s">
        <v>4507</v>
      </c>
      <c r="S2085" s="89" t="s">
        <v>4508</v>
      </c>
      <c r="T2085" s="89" t="s">
        <v>4456</v>
      </c>
      <c r="U2085" s="89" t="s">
        <v>4457</v>
      </c>
      <c r="V2085" s="89" t="s">
        <v>4457</v>
      </c>
      <c r="W2085" s="89" t="s">
        <v>173</v>
      </c>
      <c r="X2085" s="82" t="s">
        <v>4523</v>
      </c>
      <c r="Y2085" s="89" t="s">
        <v>4457</v>
      </c>
      <c r="Z2085" s="80" t="str">
        <f>IF(OR(R:R="",S:S=""),"Missing",IF(OR(S:S="Both EC and Condoms",S:S="Condom",S:S="EC"),"Yes",IF(AND(R:R&lt;&gt;"0: No Method",R:R&lt;&gt;"6: EC",R:R&lt;&gt;"5: Condoms"),"Yes","No")))</f>
        <v>No</v>
      </c>
      <c r="AA208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85" s="80" t="str">
        <f>IF(W:W="Pregnant","Pregnant",IF(AND(Z:Z="No",AA:AA="Yes"),"Adopter",IF(Z:Z="Yes","Continuing User",IF(AND(Z:Z="No",AA:AA="No"),"Non-user","Missing"))))</f>
        <v>Adopter</v>
      </c>
      <c r="AC2085" s="80">
        <f>VLOOKUP(N2085,Registration!O:P,2,FALSE)</f>
        <v>18</v>
      </c>
    </row>
    <row r="2086" spans="1:29" s="80" customFormat="1" ht="23.1" customHeight="1">
      <c r="A2086" s="89" t="s">
        <v>133</v>
      </c>
      <c r="B2086" s="89" t="s">
        <v>26</v>
      </c>
      <c r="C2086" s="89" t="s">
        <v>27</v>
      </c>
      <c r="D2086" s="89" t="s">
        <v>28</v>
      </c>
      <c r="E2086" s="89" t="s">
        <v>28</v>
      </c>
      <c r="F2086" s="89" t="s">
        <v>111</v>
      </c>
      <c r="G2086" s="89" t="s">
        <v>167</v>
      </c>
      <c r="H2086" s="89" t="s">
        <v>8159</v>
      </c>
      <c r="I2086" s="89" t="s">
        <v>8160</v>
      </c>
      <c r="J2086" s="89">
        <v>28</v>
      </c>
      <c r="K2086" s="89">
        <v>3</v>
      </c>
      <c r="L2086" s="89">
        <v>2019</v>
      </c>
      <c r="M2086" s="76">
        <f t="shared" si="32"/>
        <v>43552</v>
      </c>
      <c r="N2086" s="89" t="s">
        <v>1192</v>
      </c>
      <c r="O2086" s="89">
        <v>17</v>
      </c>
      <c r="P2086" s="89" t="s">
        <v>4506</v>
      </c>
      <c r="Q2086" s="89" t="s">
        <v>4456</v>
      </c>
      <c r="R2086" s="89" t="s">
        <v>4507</v>
      </c>
      <c r="S2086" s="89" t="s">
        <v>4508</v>
      </c>
      <c r="T2086" s="89" t="s">
        <v>4456</v>
      </c>
      <c r="U2086" s="89" t="s">
        <v>4457</v>
      </c>
      <c r="V2086" s="89" t="s">
        <v>4457</v>
      </c>
      <c r="W2086" s="89" t="s">
        <v>173</v>
      </c>
      <c r="X2086" s="90" t="s">
        <v>4507</v>
      </c>
      <c r="Y2086" s="89" t="s">
        <v>4457</v>
      </c>
      <c r="Z2086" s="80" t="str">
        <f>IF(OR(R:R="",S:S=""),"Missing",IF(OR(S:S="Both EC and Condoms",S:S="Condom",S:S="EC"),"Yes",IF(AND(R:R&lt;&gt;"0: No Method",R:R&lt;&gt;"6: EC",R:R&lt;&gt;"5: Condoms"),"Yes","No")))</f>
        <v>No</v>
      </c>
      <c r="AA208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86" s="80" t="s">
        <v>4509</v>
      </c>
      <c r="AC2086" s="80">
        <f>VLOOKUP(N2086,Registration!O:P,2,FALSE)</f>
        <v>19</v>
      </c>
    </row>
    <row r="2087" spans="1:29" s="80" customFormat="1" ht="23.1" customHeight="1">
      <c r="A2087" s="89" t="s">
        <v>133</v>
      </c>
      <c r="B2087" s="89" t="s">
        <v>26</v>
      </c>
      <c r="C2087" s="89" t="s">
        <v>27</v>
      </c>
      <c r="D2087" s="89" t="s">
        <v>28</v>
      </c>
      <c r="E2087" s="89" t="s">
        <v>28</v>
      </c>
      <c r="F2087" s="89" t="s">
        <v>111</v>
      </c>
      <c r="G2087" s="89" t="s">
        <v>167</v>
      </c>
      <c r="H2087" s="89" t="s">
        <v>8159</v>
      </c>
      <c r="I2087" s="89" t="s">
        <v>8160</v>
      </c>
      <c r="J2087" s="89">
        <v>28</v>
      </c>
      <c r="K2087" s="89">
        <v>3</v>
      </c>
      <c r="L2087" s="89">
        <v>2019</v>
      </c>
      <c r="M2087" s="76">
        <f t="shared" si="32"/>
        <v>43552</v>
      </c>
      <c r="N2087" s="89" t="s">
        <v>1723</v>
      </c>
      <c r="O2087" s="89">
        <v>19</v>
      </c>
      <c r="P2087" s="89" t="s">
        <v>4506</v>
      </c>
      <c r="Q2087" s="89" t="s">
        <v>4456</v>
      </c>
      <c r="R2087" s="89" t="s">
        <v>4507</v>
      </c>
      <c r="S2087" s="89" t="s">
        <v>4508</v>
      </c>
      <c r="T2087" s="89" t="s">
        <v>4456</v>
      </c>
      <c r="U2087" s="89" t="s">
        <v>4457</v>
      </c>
      <c r="V2087" s="89" t="s">
        <v>4457</v>
      </c>
      <c r="W2087" s="89" t="s">
        <v>173</v>
      </c>
      <c r="X2087" s="90" t="s">
        <v>4521</v>
      </c>
      <c r="Y2087" s="89" t="s">
        <v>4456</v>
      </c>
      <c r="Z2087" s="80" t="str">
        <f>IF(OR(R:R="",S:S=""),"Missing",IF(OR(S:S="Both EC and Condoms",S:S="Condom",S:S="EC"),"Yes",IF(AND(R:R&lt;&gt;"0: No Method",R:R&lt;&gt;"6: EC",R:R&lt;&gt;"5: Condoms"),"Yes","No")))</f>
        <v>No</v>
      </c>
      <c r="AA208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87" s="80" t="str">
        <f>IF(W:W="Pregnant","Pregnant",IF(AND(Z:Z="No",AA:AA="Yes"),"Adopter",IF(Z:Z="Yes","Continuing User",IF(AND(Z:Z="No",AA:AA="No"),"Non-user","Missing"))))</f>
        <v>Adopter</v>
      </c>
      <c r="AC2087" s="80">
        <f>VLOOKUP(N2087,Registration!O:P,2,FALSE)</f>
        <v>19</v>
      </c>
    </row>
    <row r="2088" spans="1:29" s="80" customFormat="1" ht="23.1" customHeight="1">
      <c r="A2088" s="89" t="s">
        <v>133</v>
      </c>
      <c r="B2088" s="89" t="s">
        <v>26</v>
      </c>
      <c r="C2088" s="89" t="s">
        <v>27</v>
      </c>
      <c r="D2088" s="89" t="s">
        <v>28</v>
      </c>
      <c r="E2088" s="89" t="s">
        <v>28</v>
      </c>
      <c r="F2088" s="89" t="s">
        <v>111</v>
      </c>
      <c r="G2088" s="89" t="s">
        <v>167</v>
      </c>
      <c r="H2088" s="89" t="s">
        <v>8159</v>
      </c>
      <c r="I2088" s="89" t="s">
        <v>8160</v>
      </c>
      <c r="J2088" s="89">
        <v>28</v>
      </c>
      <c r="K2088" s="89">
        <v>3</v>
      </c>
      <c r="L2088" s="89">
        <v>2019</v>
      </c>
      <c r="M2088" s="76">
        <f t="shared" si="32"/>
        <v>43552</v>
      </c>
      <c r="N2088" s="89" t="s">
        <v>1144</v>
      </c>
      <c r="O2088" s="89">
        <v>18</v>
      </c>
      <c r="P2088" s="89" t="s">
        <v>4506</v>
      </c>
      <c r="Q2088" s="89" t="s">
        <v>4456</v>
      </c>
      <c r="R2088" s="89" t="s">
        <v>4507</v>
      </c>
      <c r="S2088" s="89" t="s">
        <v>4508</v>
      </c>
      <c r="T2088" s="89" t="s">
        <v>4456</v>
      </c>
      <c r="U2088" s="89" t="s">
        <v>4457</v>
      </c>
      <c r="V2088" s="89" t="s">
        <v>4457</v>
      </c>
      <c r="W2088" s="89" t="s">
        <v>173</v>
      </c>
      <c r="X2088" s="90" t="s">
        <v>4507</v>
      </c>
      <c r="Y2088" s="89" t="s">
        <v>4457</v>
      </c>
      <c r="Z2088" s="80" t="str">
        <f>IF(OR(R:R="",S:S=""),"Missing",IF(OR(S:S="Both EC and Condoms",S:S="Condom",S:S="EC"),"Yes",IF(AND(R:R&lt;&gt;"0: No Method",R:R&lt;&gt;"6: EC",R:R&lt;&gt;"5: Condoms"),"Yes","No")))</f>
        <v>No</v>
      </c>
      <c r="AA208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88" s="80" t="s">
        <v>4509</v>
      </c>
      <c r="AC2088" s="80">
        <f>VLOOKUP(N2088,Registration!O:P,2,FALSE)</f>
        <v>19</v>
      </c>
    </row>
    <row r="2089" spans="1:29" s="80" customFormat="1" ht="23.1" customHeight="1">
      <c r="A2089" s="89" t="s">
        <v>133</v>
      </c>
      <c r="B2089" s="89" t="s">
        <v>26</v>
      </c>
      <c r="C2089" s="89" t="s">
        <v>27</v>
      </c>
      <c r="D2089" s="89" t="s">
        <v>28</v>
      </c>
      <c r="E2089" s="89" t="s">
        <v>28</v>
      </c>
      <c r="F2089" s="89" t="s">
        <v>111</v>
      </c>
      <c r="G2089" s="89" t="s">
        <v>167</v>
      </c>
      <c r="H2089" s="89" t="s">
        <v>8159</v>
      </c>
      <c r="I2089" s="89" t="s">
        <v>8160</v>
      </c>
      <c r="J2089" s="89">
        <v>28</v>
      </c>
      <c r="K2089" s="89">
        <v>3</v>
      </c>
      <c r="L2089" s="89">
        <v>2019</v>
      </c>
      <c r="M2089" s="76">
        <f t="shared" si="32"/>
        <v>43552</v>
      </c>
      <c r="N2089" s="89" t="s">
        <v>317</v>
      </c>
      <c r="O2089" s="89">
        <v>19</v>
      </c>
      <c r="P2089" s="89" t="s">
        <v>4506</v>
      </c>
      <c r="Q2089" s="89" t="s">
        <v>4456</v>
      </c>
      <c r="R2089" s="89" t="s">
        <v>4507</v>
      </c>
      <c r="S2089" s="89" t="s">
        <v>4508</v>
      </c>
      <c r="T2089" s="89" t="s">
        <v>4456</v>
      </c>
      <c r="U2089" s="89" t="s">
        <v>4457</v>
      </c>
      <c r="V2089" s="89" t="s">
        <v>4457</v>
      </c>
      <c r="W2089" s="89" t="s">
        <v>173</v>
      </c>
      <c r="X2089" s="90" t="s">
        <v>4507</v>
      </c>
      <c r="Y2089" s="89" t="s">
        <v>4457</v>
      </c>
      <c r="Z2089" s="80" t="str">
        <f>IF(OR(R:R="",S:S=""),"Missing",IF(OR(S:S="Both EC and Condoms",S:S="Condom",S:S="EC"),"Yes",IF(AND(R:R&lt;&gt;"0: No Method",R:R&lt;&gt;"6: EC",R:R&lt;&gt;"5: Condoms"),"Yes","No")))</f>
        <v>No</v>
      </c>
      <c r="AA208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89" s="80" t="s">
        <v>4509</v>
      </c>
      <c r="AC2089" s="80">
        <f>VLOOKUP(N2089,Registration!O:P,2,FALSE)</f>
        <v>18</v>
      </c>
    </row>
    <row r="2090" spans="1:29" s="80" customFormat="1" ht="23.1" customHeight="1">
      <c r="A2090" s="89" t="s">
        <v>133</v>
      </c>
      <c r="B2090" s="89" t="s">
        <v>26</v>
      </c>
      <c r="C2090" s="89" t="s">
        <v>27</v>
      </c>
      <c r="D2090" s="89" t="s">
        <v>28</v>
      </c>
      <c r="E2090" s="89" t="s">
        <v>28</v>
      </c>
      <c r="F2090" s="89" t="s">
        <v>111</v>
      </c>
      <c r="G2090" s="89" t="s">
        <v>167</v>
      </c>
      <c r="H2090" s="89" t="s">
        <v>8159</v>
      </c>
      <c r="I2090" s="89" t="s">
        <v>8161</v>
      </c>
      <c r="J2090" s="89">
        <v>28</v>
      </c>
      <c r="K2090" s="89">
        <v>3</v>
      </c>
      <c r="L2090" s="89">
        <v>2019</v>
      </c>
      <c r="M2090" s="76">
        <f t="shared" si="32"/>
        <v>43552</v>
      </c>
      <c r="N2090" s="89" t="s">
        <v>1733</v>
      </c>
      <c r="O2090" s="89">
        <v>18</v>
      </c>
      <c r="P2090" s="89" t="s">
        <v>4506</v>
      </c>
      <c r="Q2090" s="89" t="s">
        <v>4456</v>
      </c>
      <c r="R2090" s="89" t="s">
        <v>4507</v>
      </c>
      <c r="S2090" s="89" t="s">
        <v>4508</v>
      </c>
      <c r="T2090" s="89" t="s">
        <v>4456</v>
      </c>
      <c r="U2090" s="89" t="s">
        <v>4457</v>
      </c>
      <c r="V2090" s="89" t="s">
        <v>4457</v>
      </c>
      <c r="W2090" s="89" t="s">
        <v>173</v>
      </c>
      <c r="X2090" s="82" t="s">
        <v>4523</v>
      </c>
      <c r="Y2090" s="89" t="s">
        <v>4457</v>
      </c>
      <c r="Z2090" s="80" t="str">
        <f>IF(OR(R:R="",S:S=""),"Missing",IF(OR(S:S="Both EC and Condoms",S:S="Condom",S:S="EC"),"Yes",IF(AND(R:R&lt;&gt;"0: No Method",R:R&lt;&gt;"6: EC",R:R&lt;&gt;"5: Condoms"),"Yes","No")))</f>
        <v>No</v>
      </c>
      <c r="AA209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90" s="80" t="str">
        <f>IF(W:W="Pregnant","Pregnant",IF(AND(Z:Z="No",AA:AA="Yes"),"Adopter",IF(Z:Z="Yes","Continuing User",IF(AND(Z:Z="No",AA:AA="No"),"Non-user","Missing"))))</f>
        <v>Adopter</v>
      </c>
      <c r="AC2090" s="80">
        <f>VLOOKUP(N2090,Registration!O:P,2,FALSE)</f>
        <v>18</v>
      </c>
    </row>
    <row r="2091" spans="1:29" s="80" customFormat="1" ht="23.1" customHeight="1">
      <c r="A2091" s="89" t="s">
        <v>133</v>
      </c>
      <c r="B2091" s="89" t="s">
        <v>26</v>
      </c>
      <c r="C2091" s="89" t="s">
        <v>27</v>
      </c>
      <c r="D2091" s="89" t="s">
        <v>28</v>
      </c>
      <c r="E2091" s="89" t="s">
        <v>28</v>
      </c>
      <c r="F2091" s="89" t="s">
        <v>111</v>
      </c>
      <c r="G2091" s="89" t="s">
        <v>167</v>
      </c>
      <c r="H2091" s="89" t="s">
        <v>8159</v>
      </c>
      <c r="I2091" s="89" t="s">
        <v>8161</v>
      </c>
      <c r="J2091" s="89">
        <v>28</v>
      </c>
      <c r="K2091" s="89">
        <v>3</v>
      </c>
      <c r="L2091" s="89">
        <v>2019</v>
      </c>
      <c r="M2091" s="76">
        <f t="shared" si="32"/>
        <v>43552</v>
      </c>
      <c r="N2091" s="89" t="s">
        <v>1734</v>
      </c>
      <c r="O2091" s="89">
        <v>19</v>
      </c>
      <c r="P2091" s="89" t="s">
        <v>4506</v>
      </c>
      <c r="Q2091" s="89" t="s">
        <v>4456</v>
      </c>
      <c r="R2091" s="89" t="s">
        <v>4507</v>
      </c>
      <c r="S2091" s="89" t="s">
        <v>4508</v>
      </c>
      <c r="T2091" s="89" t="s">
        <v>4456</v>
      </c>
      <c r="U2091" s="89" t="s">
        <v>4457</v>
      </c>
      <c r="V2091" s="89" t="s">
        <v>4457</v>
      </c>
      <c r="W2091" s="89" t="s">
        <v>173</v>
      </c>
      <c r="X2091" s="90" t="s">
        <v>4516</v>
      </c>
      <c r="Y2091" s="89" t="s">
        <v>4456</v>
      </c>
      <c r="Z2091" s="80" t="str">
        <f>IF(OR(R:R="",S:S=""),"Missing",IF(OR(S:S="Both EC and Condoms",S:S="Condom",S:S="EC"),"Yes",IF(AND(R:R&lt;&gt;"0: No Method",R:R&lt;&gt;"6: EC",R:R&lt;&gt;"5: Condoms"),"Yes","No")))</f>
        <v>No</v>
      </c>
      <c r="AA209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91" s="80" t="str">
        <f>IF(W:W="Pregnant","Pregnant",IF(AND(Z:Z="No",AA:AA="Yes"),"Adopter",IF(Z:Z="Yes","Continuing User",IF(AND(Z:Z="No",AA:AA="No"),"Non-user","Missing"))))</f>
        <v>Adopter</v>
      </c>
      <c r="AC2091" s="80">
        <f>VLOOKUP(N2091,Registration!O:P,2,FALSE)</f>
        <v>19</v>
      </c>
    </row>
    <row r="2092" spans="1:29" s="80" customFormat="1" ht="23.1" customHeight="1">
      <c r="A2092" s="89" t="s">
        <v>133</v>
      </c>
      <c r="B2092" s="89" t="s">
        <v>26</v>
      </c>
      <c r="C2092" s="89" t="s">
        <v>27</v>
      </c>
      <c r="D2092" s="89" t="s">
        <v>28</v>
      </c>
      <c r="E2092" s="89" t="s">
        <v>28</v>
      </c>
      <c r="F2092" s="89" t="s">
        <v>111</v>
      </c>
      <c r="G2092" s="89" t="s">
        <v>167</v>
      </c>
      <c r="H2092" s="89" t="s">
        <v>8159</v>
      </c>
      <c r="I2092" s="89" t="s">
        <v>8161</v>
      </c>
      <c r="J2092" s="89">
        <v>28</v>
      </c>
      <c r="K2092" s="89">
        <v>3</v>
      </c>
      <c r="L2092" s="89">
        <v>2019</v>
      </c>
      <c r="M2092" s="76">
        <f t="shared" si="32"/>
        <v>43552</v>
      </c>
      <c r="N2092" s="89" t="s">
        <v>1736</v>
      </c>
      <c r="O2092" s="89">
        <v>19</v>
      </c>
      <c r="P2092" s="89" t="s">
        <v>4506</v>
      </c>
      <c r="Q2092" s="89" t="s">
        <v>4456</v>
      </c>
      <c r="R2092" s="89" t="s">
        <v>4507</v>
      </c>
      <c r="S2092" s="89" t="s">
        <v>4508</v>
      </c>
      <c r="T2092" s="89" t="s">
        <v>4457</v>
      </c>
      <c r="U2092" s="89" t="s">
        <v>4457</v>
      </c>
      <c r="V2092" s="89" t="s">
        <v>4457</v>
      </c>
      <c r="W2092" s="89" t="s">
        <v>173</v>
      </c>
      <c r="X2092" s="90" t="s">
        <v>4507</v>
      </c>
      <c r="Y2092" s="89" t="s">
        <v>4457</v>
      </c>
      <c r="Z2092" s="80" t="str">
        <f>IF(OR(R:R="",S:S=""),"Missing",IF(OR(S:S="Both EC and Condoms",S:S="Condom",S:S="EC"),"Yes",IF(AND(R:R&lt;&gt;"0: No Method",R:R&lt;&gt;"6: EC",R:R&lt;&gt;"5: Condoms"),"Yes","No")))</f>
        <v>No</v>
      </c>
      <c r="AA209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92" s="80" t="s">
        <v>4509</v>
      </c>
      <c r="AC2092" s="80">
        <f>VLOOKUP(N2092,Registration!O:P,2,FALSE)</f>
        <v>19</v>
      </c>
    </row>
    <row r="2093" spans="1:29" s="80" customFormat="1" ht="23.1" customHeight="1">
      <c r="A2093" s="89" t="s">
        <v>133</v>
      </c>
      <c r="B2093" s="89" t="s">
        <v>26</v>
      </c>
      <c r="C2093" s="89" t="s">
        <v>27</v>
      </c>
      <c r="D2093" s="89" t="s">
        <v>28</v>
      </c>
      <c r="E2093" s="89" t="s">
        <v>28</v>
      </c>
      <c r="F2093" s="89" t="s">
        <v>111</v>
      </c>
      <c r="G2093" s="89" t="s">
        <v>167</v>
      </c>
      <c r="H2093" s="89" t="s">
        <v>8159</v>
      </c>
      <c r="I2093" s="89" t="s">
        <v>8161</v>
      </c>
      <c r="J2093" s="89">
        <v>28</v>
      </c>
      <c r="K2093" s="89">
        <v>3</v>
      </c>
      <c r="L2093" s="89">
        <v>2019</v>
      </c>
      <c r="M2093" s="76">
        <f t="shared" si="32"/>
        <v>43552</v>
      </c>
      <c r="N2093" s="89" t="s">
        <v>1738</v>
      </c>
      <c r="O2093" s="89">
        <v>19</v>
      </c>
      <c r="P2093" s="89" t="s">
        <v>4506</v>
      </c>
      <c r="Q2093" s="89" t="s">
        <v>4456</v>
      </c>
      <c r="R2093" s="89" t="s">
        <v>4507</v>
      </c>
      <c r="S2093" s="89" t="s">
        <v>4508</v>
      </c>
      <c r="T2093" s="89" t="s">
        <v>4456</v>
      </c>
      <c r="U2093" s="89" t="s">
        <v>4457</v>
      </c>
      <c r="V2093" s="89" t="s">
        <v>4457</v>
      </c>
      <c r="W2093" s="89" t="s">
        <v>173</v>
      </c>
      <c r="X2093" s="90" t="s">
        <v>4514</v>
      </c>
      <c r="Y2093" s="89" t="s">
        <v>4457</v>
      </c>
      <c r="Z2093" s="80" t="str">
        <f>IF(OR(R:R="",S:S=""),"Missing",IF(OR(S:S="Both EC and Condoms",S:S="Condom",S:S="EC"),"Yes",IF(AND(R:R&lt;&gt;"0: No Method",R:R&lt;&gt;"6: EC",R:R&lt;&gt;"5: Condoms"),"Yes","No")))</f>
        <v>No</v>
      </c>
      <c r="AA209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93" s="80" t="str">
        <f>IF(W:W="Pregnant","Pregnant",IF(AND(Z:Z="No",AA:AA="Yes"),"Adopter",IF(Z:Z="Yes","Continuing User",IF(AND(Z:Z="No",AA:AA="No"),"Non-user","Missing"))))</f>
        <v>Adopter</v>
      </c>
      <c r="AC2093" s="80">
        <f>VLOOKUP(N2093,Registration!O:P,2,FALSE)</f>
        <v>19</v>
      </c>
    </row>
    <row r="2094" spans="1:29" s="80" customFormat="1" ht="23.1" customHeight="1">
      <c r="A2094" s="89" t="s">
        <v>133</v>
      </c>
      <c r="B2094" s="89" t="s">
        <v>26</v>
      </c>
      <c r="C2094" s="89" t="s">
        <v>27</v>
      </c>
      <c r="D2094" s="89" t="s">
        <v>28</v>
      </c>
      <c r="E2094" s="89" t="s">
        <v>28</v>
      </c>
      <c r="F2094" s="89" t="s">
        <v>111</v>
      </c>
      <c r="G2094" s="89" t="s">
        <v>167</v>
      </c>
      <c r="H2094" s="89" t="s">
        <v>8159</v>
      </c>
      <c r="I2094" s="89" t="s">
        <v>8161</v>
      </c>
      <c r="J2094" s="89">
        <v>28</v>
      </c>
      <c r="K2094" s="89">
        <v>3</v>
      </c>
      <c r="L2094" s="89">
        <v>2019</v>
      </c>
      <c r="M2094" s="76">
        <f t="shared" si="32"/>
        <v>43552</v>
      </c>
      <c r="N2094" s="89" t="s">
        <v>1740</v>
      </c>
      <c r="O2094" s="89">
        <v>18</v>
      </c>
      <c r="P2094" s="89" t="s">
        <v>4506</v>
      </c>
      <c r="Q2094" s="89" t="s">
        <v>4456</v>
      </c>
      <c r="R2094" s="89" t="s">
        <v>4507</v>
      </c>
      <c r="S2094" s="89" t="s">
        <v>4508</v>
      </c>
      <c r="T2094" s="89" t="s">
        <v>4456</v>
      </c>
      <c r="U2094" s="89" t="s">
        <v>4457</v>
      </c>
      <c r="V2094" s="89" t="s">
        <v>4457</v>
      </c>
      <c r="W2094" s="89" t="s">
        <v>173</v>
      </c>
      <c r="X2094" s="90" t="s">
        <v>4524</v>
      </c>
      <c r="Y2094" s="89" t="s">
        <v>4457</v>
      </c>
      <c r="Z2094" s="80" t="str">
        <f>IF(OR(R:R="",S:S=""),"Missing",IF(OR(S:S="Both EC and Condoms",S:S="Condom",S:S="EC"),"Yes",IF(AND(R:R&lt;&gt;"0: No Method",R:R&lt;&gt;"6: EC",R:R&lt;&gt;"5: Condoms"),"Yes","No")))</f>
        <v>No</v>
      </c>
      <c r="AA209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94" s="80" t="str">
        <f>IF(W:W="Pregnant","Pregnant",IF(AND(Z:Z="No",AA:AA="Yes"),"Adopter",IF(Z:Z="Yes","Continuing User",IF(AND(Z:Z="No",AA:AA="No"),"Non-user","Missing"))))</f>
        <v>Adopter</v>
      </c>
      <c r="AC2094" s="80">
        <f>VLOOKUP(N2094,Registration!O:P,2,FALSE)</f>
        <v>18</v>
      </c>
    </row>
    <row r="2095" spans="1:29" s="80" customFormat="1" ht="23.1" customHeight="1">
      <c r="A2095" s="89" t="s">
        <v>133</v>
      </c>
      <c r="B2095" s="89" t="s">
        <v>26</v>
      </c>
      <c r="C2095" s="89" t="s">
        <v>27</v>
      </c>
      <c r="D2095" s="89" t="s">
        <v>28</v>
      </c>
      <c r="E2095" s="89" t="s">
        <v>28</v>
      </c>
      <c r="F2095" s="89" t="s">
        <v>111</v>
      </c>
      <c r="G2095" s="89" t="s">
        <v>167</v>
      </c>
      <c r="H2095" s="89" t="s">
        <v>8159</v>
      </c>
      <c r="I2095" s="89" t="s">
        <v>8161</v>
      </c>
      <c r="J2095" s="89">
        <v>28</v>
      </c>
      <c r="K2095" s="89">
        <v>3</v>
      </c>
      <c r="L2095" s="89">
        <v>2019</v>
      </c>
      <c r="M2095" s="76">
        <f t="shared" si="32"/>
        <v>43552</v>
      </c>
      <c r="N2095" s="89" t="s">
        <v>1742</v>
      </c>
      <c r="O2095" s="89">
        <v>19</v>
      </c>
      <c r="P2095" s="89" t="s">
        <v>4506</v>
      </c>
      <c r="Q2095" s="89" t="s">
        <v>4456</v>
      </c>
      <c r="R2095" s="89" t="s">
        <v>4507</v>
      </c>
      <c r="S2095" s="89" t="s">
        <v>4508</v>
      </c>
      <c r="T2095" s="89" t="s">
        <v>4456</v>
      </c>
      <c r="U2095" s="89" t="s">
        <v>4457</v>
      </c>
      <c r="V2095" s="89" t="s">
        <v>4457</v>
      </c>
      <c r="W2095" s="89" t="s">
        <v>173</v>
      </c>
      <c r="X2095" s="90" t="s">
        <v>4516</v>
      </c>
      <c r="Y2095" s="89" t="s">
        <v>4456</v>
      </c>
      <c r="Z2095" s="80" t="str">
        <f>IF(OR(R:R="",S:S=""),"Missing",IF(OR(S:S="Both EC and Condoms",S:S="Condom",S:S="EC"),"Yes",IF(AND(R:R&lt;&gt;"0: No Method",R:R&lt;&gt;"6: EC",R:R&lt;&gt;"5: Condoms"),"Yes","No")))</f>
        <v>No</v>
      </c>
      <c r="AA209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95" s="80" t="str">
        <f>IF(W:W="Pregnant","Pregnant",IF(AND(Z:Z="No",AA:AA="Yes"),"Adopter",IF(Z:Z="Yes","Continuing User",IF(AND(Z:Z="No",AA:AA="No"),"Non-user","Missing"))))</f>
        <v>Adopter</v>
      </c>
      <c r="AC2095" s="80">
        <f>VLOOKUP(N2095,Registration!O:P,2,FALSE)</f>
        <v>19</v>
      </c>
    </row>
    <row r="2096" spans="1:29" s="80" customFormat="1" ht="23.1" customHeight="1">
      <c r="A2096" s="89" t="s">
        <v>133</v>
      </c>
      <c r="B2096" s="89" t="s">
        <v>26</v>
      </c>
      <c r="C2096" s="89" t="s">
        <v>27</v>
      </c>
      <c r="D2096" s="89" t="s">
        <v>28</v>
      </c>
      <c r="E2096" s="89" t="s">
        <v>28</v>
      </c>
      <c r="F2096" s="89" t="s">
        <v>111</v>
      </c>
      <c r="G2096" s="89" t="s">
        <v>167</v>
      </c>
      <c r="H2096" s="89" t="s">
        <v>8159</v>
      </c>
      <c r="I2096" s="89" t="s">
        <v>8161</v>
      </c>
      <c r="J2096" s="89">
        <v>28</v>
      </c>
      <c r="K2096" s="89">
        <v>3</v>
      </c>
      <c r="L2096" s="89">
        <v>2019</v>
      </c>
      <c r="M2096" s="76">
        <f t="shared" si="32"/>
        <v>43552</v>
      </c>
      <c r="N2096" s="89" t="s">
        <v>1127</v>
      </c>
      <c r="O2096" s="89">
        <v>18</v>
      </c>
      <c r="P2096" s="89" t="s">
        <v>4511</v>
      </c>
      <c r="Q2096" s="89" t="s">
        <v>4456</v>
      </c>
      <c r="R2096" s="82" t="s">
        <v>4519</v>
      </c>
      <c r="S2096" s="89" t="s">
        <v>4508</v>
      </c>
      <c r="T2096" s="89" t="s">
        <v>4456</v>
      </c>
      <c r="U2096" s="89" t="s">
        <v>4457</v>
      </c>
      <c r="V2096" s="89" t="s">
        <v>4457</v>
      </c>
      <c r="W2096" s="89" t="s">
        <v>173</v>
      </c>
      <c r="X2096" s="90" t="s">
        <v>4514</v>
      </c>
      <c r="Y2096" s="89" t="s">
        <v>4457</v>
      </c>
      <c r="Z2096" s="80" t="str">
        <f>IF(OR(R:R="",S:S=""),"Missing",IF(OR(S:S="Both EC and Condoms",S:S="Condom",S:S="EC"),"Yes",IF(AND(R:R&lt;&gt;"0: No Method",R:R&lt;&gt;"6: EC",R:R&lt;&gt;"5: Condoms"),"Yes","No")))</f>
        <v>Yes</v>
      </c>
      <c r="AA209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96" s="80" t="str">
        <f>IF(W:W="Pregnant","Pregnant",IF(AND(Z:Z="No",AA:AA="Yes"),"Adopter",IF(Z:Z="Yes","Continuing User",IF(AND(Z:Z="No",AA:AA="No"),"Non-user","Missing"))))</f>
        <v>Continuing User</v>
      </c>
      <c r="AC2096" s="80">
        <f>VLOOKUP(N2096,Registration!O:P,2,FALSE)</f>
        <v>18</v>
      </c>
    </row>
    <row r="2097" spans="1:29" s="80" customFormat="1" ht="23.1" customHeight="1">
      <c r="A2097" s="89" t="s">
        <v>133</v>
      </c>
      <c r="B2097" s="89" t="s">
        <v>26</v>
      </c>
      <c r="C2097" s="89" t="s">
        <v>27</v>
      </c>
      <c r="D2097" s="89" t="s">
        <v>28</v>
      </c>
      <c r="E2097" s="89" t="s">
        <v>28</v>
      </c>
      <c r="F2097" s="89" t="s">
        <v>111</v>
      </c>
      <c r="G2097" s="89" t="s">
        <v>167</v>
      </c>
      <c r="H2097" s="89" t="s">
        <v>8159</v>
      </c>
      <c r="I2097" s="89" t="s">
        <v>8161</v>
      </c>
      <c r="J2097" s="89">
        <v>28</v>
      </c>
      <c r="K2097" s="89">
        <v>3</v>
      </c>
      <c r="L2097" s="89">
        <v>2019</v>
      </c>
      <c r="M2097" s="76">
        <f t="shared" si="32"/>
        <v>43552</v>
      </c>
      <c r="N2097" s="89" t="s">
        <v>1177</v>
      </c>
      <c r="O2097" s="89">
        <v>18</v>
      </c>
      <c r="P2097" s="89" t="s">
        <v>4511</v>
      </c>
      <c r="Q2097" s="89" t="s">
        <v>4456</v>
      </c>
      <c r="R2097" s="82" t="s">
        <v>4519</v>
      </c>
      <c r="S2097" s="89" t="s">
        <v>4508</v>
      </c>
      <c r="T2097" s="89" t="s">
        <v>4456</v>
      </c>
      <c r="U2097" s="89" t="s">
        <v>4457</v>
      </c>
      <c r="V2097" s="89" t="s">
        <v>4457</v>
      </c>
      <c r="W2097" s="89" t="s">
        <v>173</v>
      </c>
      <c r="X2097" s="90" t="s">
        <v>4518</v>
      </c>
      <c r="Y2097" s="89" t="s">
        <v>4457</v>
      </c>
      <c r="Z2097" s="80" t="str">
        <f>IF(OR(R:R="",S:S=""),"Missing",IF(OR(S:S="Both EC and Condoms",S:S="Condom",S:S="EC"),"Yes",IF(AND(R:R&lt;&gt;"0: No Method",R:R&lt;&gt;"6: EC",R:R&lt;&gt;"5: Condoms"),"Yes","No")))</f>
        <v>Yes</v>
      </c>
      <c r="AA209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97" s="80" t="str">
        <f>IF(W:W="Pregnant","Pregnant",IF(AND(Z:Z="No",AA:AA="Yes"),"Adopter",IF(Z:Z="Yes","Continuing User",IF(AND(Z:Z="No",AA:AA="No"),"Non-user","Missing"))))</f>
        <v>Continuing User</v>
      </c>
      <c r="AC2097" s="80">
        <f>VLOOKUP(N2097,Registration!O:P,2,FALSE)</f>
        <v>18</v>
      </c>
    </row>
    <row r="2098" spans="1:29" s="80" customFormat="1" ht="23.1" customHeight="1">
      <c r="A2098" s="89" t="s">
        <v>133</v>
      </c>
      <c r="B2098" s="89" t="s">
        <v>26</v>
      </c>
      <c r="C2098" s="89" t="s">
        <v>27</v>
      </c>
      <c r="D2098" s="89" t="s">
        <v>28</v>
      </c>
      <c r="E2098" s="89" t="s">
        <v>28</v>
      </c>
      <c r="F2098" s="89" t="s">
        <v>111</v>
      </c>
      <c r="G2098" s="89" t="s">
        <v>167</v>
      </c>
      <c r="H2098" s="89" t="s">
        <v>8159</v>
      </c>
      <c r="I2098" s="89" t="s">
        <v>8161</v>
      </c>
      <c r="J2098" s="89">
        <v>29</v>
      </c>
      <c r="K2098" s="89">
        <v>3</v>
      </c>
      <c r="L2098" s="89">
        <v>2019</v>
      </c>
      <c r="M2098" s="76">
        <f t="shared" si="32"/>
        <v>43553</v>
      </c>
      <c r="N2098" s="89" t="s">
        <v>1744</v>
      </c>
      <c r="O2098" s="89">
        <v>18</v>
      </c>
      <c r="P2098" s="89" t="s">
        <v>4506</v>
      </c>
      <c r="Q2098" s="89" t="s">
        <v>4456</v>
      </c>
      <c r="R2098" s="89" t="s">
        <v>4507</v>
      </c>
      <c r="S2098" s="89" t="s">
        <v>4508</v>
      </c>
      <c r="T2098" s="89" t="s">
        <v>4456</v>
      </c>
      <c r="U2098" s="89" t="s">
        <v>4457</v>
      </c>
      <c r="V2098" s="89" t="s">
        <v>4457</v>
      </c>
      <c r="W2098" s="89" t="s">
        <v>173</v>
      </c>
      <c r="X2098" s="80" t="s">
        <v>4518</v>
      </c>
      <c r="Y2098" s="89" t="s">
        <v>4457</v>
      </c>
      <c r="Z2098" s="80" t="str">
        <f>IF(OR(R:R="",S:S=""),"Missing",IF(OR(S:S="Both EC and Condoms",S:S="Condom",S:S="EC"),"Yes",IF(AND(R:R&lt;&gt;"0: No Method",R:R&lt;&gt;"6: EC",R:R&lt;&gt;"5: Condoms"),"Yes","No")))</f>
        <v>No</v>
      </c>
      <c r="AA209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98" s="80" t="str">
        <f>IF(W:W="Pregnant","Pregnant",IF(AND(Z:Z="No",AA:AA="Yes"),"Adopter",IF(Z:Z="Yes","Continuing User",IF(AND(Z:Z="No",AA:AA="No"),"Non-user","Missing"))))</f>
        <v>Adopter</v>
      </c>
      <c r="AC2098" s="80">
        <f>VLOOKUP(N2098,Registration!O:P,2,FALSE)</f>
        <v>18</v>
      </c>
    </row>
    <row r="2099" spans="1:29" s="80" customFormat="1" ht="23.1" customHeight="1">
      <c r="A2099" s="89" t="s">
        <v>133</v>
      </c>
      <c r="B2099" s="89" t="s">
        <v>26</v>
      </c>
      <c r="C2099" s="89" t="s">
        <v>27</v>
      </c>
      <c r="D2099" s="89" t="s">
        <v>28</v>
      </c>
      <c r="E2099" s="89" t="s">
        <v>28</v>
      </c>
      <c r="F2099" s="89" t="s">
        <v>111</v>
      </c>
      <c r="G2099" s="89" t="s">
        <v>167</v>
      </c>
      <c r="H2099" s="89" t="s">
        <v>8159</v>
      </c>
      <c r="I2099" s="89" t="s">
        <v>8161</v>
      </c>
      <c r="J2099" s="89">
        <v>29</v>
      </c>
      <c r="K2099" s="89">
        <v>3</v>
      </c>
      <c r="L2099" s="89">
        <v>2019</v>
      </c>
      <c r="M2099" s="76">
        <f t="shared" si="32"/>
        <v>43553</v>
      </c>
      <c r="N2099" s="89" t="s">
        <v>1746</v>
      </c>
      <c r="O2099" s="89">
        <v>18</v>
      </c>
      <c r="P2099" s="89" t="s">
        <v>4506</v>
      </c>
      <c r="Q2099" s="89" t="s">
        <v>4456</v>
      </c>
      <c r="R2099" s="89" t="s">
        <v>4507</v>
      </c>
      <c r="S2099" s="89" t="s">
        <v>4508</v>
      </c>
      <c r="T2099" s="89" t="s">
        <v>4457</v>
      </c>
      <c r="U2099" s="89" t="s">
        <v>4457</v>
      </c>
      <c r="V2099" s="89" t="s">
        <v>4457</v>
      </c>
      <c r="W2099" s="89" t="s">
        <v>173</v>
      </c>
      <c r="X2099" s="90" t="s">
        <v>4507</v>
      </c>
      <c r="Y2099" s="89" t="s">
        <v>4457</v>
      </c>
      <c r="Z2099" s="80" t="str">
        <f>IF(OR(R:R="",S:S=""),"Missing",IF(OR(S:S="Both EC and Condoms",S:S="Condom",S:S="EC"),"Yes",IF(AND(R:R&lt;&gt;"0: No Method",R:R&lt;&gt;"6: EC",R:R&lt;&gt;"5: Condoms"),"Yes","No")))</f>
        <v>No</v>
      </c>
      <c r="AA209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099" s="80" t="s">
        <v>4509</v>
      </c>
      <c r="AC2099" s="80">
        <f>VLOOKUP(N2099,Registration!O:P,2,FALSE)</f>
        <v>18</v>
      </c>
    </row>
    <row r="2100" spans="1:29" s="80" customFormat="1" ht="23.1" customHeight="1">
      <c r="A2100" s="89" t="s">
        <v>133</v>
      </c>
      <c r="B2100" s="89" t="s">
        <v>26</v>
      </c>
      <c r="C2100" s="89" t="s">
        <v>27</v>
      </c>
      <c r="D2100" s="89" t="s">
        <v>28</v>
      </c>
      <c r="E2100" s="89" t="s">
        <v>28</v>
      </c>
      <c r="F2100" s="89" t="s">
        <v>111</v>
      </c>
      <c r="G2100" s="89" t="s">
        <v>167</v>
      </c>
      <c r="H2100" s="89" t="s">
        <v>8159</v>
      </c>
      <c r="I2100" s="89" t="s">
        <v>8161</v>
      </c>
      <c r="J2100" s="89">
        <v>29</v>
      </c>
      <c r="K2100" s="89">
        <v>3</v>
      </c>
      <c r="L2100" s="89">
        <v>2019</v>
      </c>
      <c r="M2100" s="76">
        <f t="shared" si="32"/>
        <v>43553</v>
      </c>
      <c r="N2100" s="89" t="s">
        <v>428</v>
      </c>
      <c r="O2100" s="89">
        <v>19</v>
      </c>
      <c r="P2100" s="89" t="s">
        <v>4511</v>
      </c>
      <c r="Q2100" s="89" t="s">
        <v>4456</v>
      </c>
      <c r="R2100" s="89" t="s">
        <v>4526</v>
      </c>
      <c r="S2100" s="89" t="s">
        <v>4508</v>
      </c>
      <c r="T2100" s="89" t="s">
        <v>4456</v>
      </c>
      <c r="U2100" s="89" t="s">
        <v>4457</v>
      </c>
      <c r="V2100" s="89" t="s">
        <v>4457</v>
      </c>
      <c r="W2100" s="89" t="s">
        <v>173</v>
      </c>
      <c r="X2100" s="90" t="s">
        <v>4518</v>
      </c>
      <c r="Y2100" s="89" t="s">
        <v>4457</v>
      </c>
      <c r="Z2100" s="80" t="str">
        <f>IF(OR(R:R="",S:S=""),"Missing",IF(OR(S:S="Both EC and Condoms",S:S="Condom",S:S="EC"),"Yes",IF(AND(R:R&lt;&gt;"0: No Method",R:R&lt;&gt;"6: EC",R:R&lt;&gt;"5: Condoms"),"Yes","No")))</f>
        <v>Yes</v>
      </c>
      <c r="AA210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00" s="80" t="str">
        <f>IF(W:W="Pregnant","Pregnant",IF(AND(Z:Z="No",AA:AA="Yes"),"Adopter",IF(Z:Z="Yes","Continuing User",IF(AND(Z:Z="No",AA:AA="No"),"Non-user","Missing"))))</f>
        <v>Continuing User</v>
      </c>
      <c r="AC2100" s="80">
        <f>VLOOKUP(N2100,Registration!O:P,2,FALSE)</f>
        <v>19</v>
      </c>
    </row>
    <row r="2101" spans="1:29" s="80" customFormat="1" ht="23.1" customHeight="1">
      <c r="A2101" s="89" t="s">
        <v>133</v>
      </c>
      <c r="B2101" s="89" t="s">
        <v>26</v>
      </c>
      <c r="C2101" s="89" t="s">
        <v>27</v>
      </c>
      <c r="D2101" s="89" t="s">
        <v>28</v>
      </c>
      <c r="E2101" s="89" t="s">
        <v>28</v>
      </c>
      <c r="F2101" s="89" t="s">
        <v>111</v>
      </c>
      <c r="G2101" s="89" t="s">
        <v>167</v>
      </c>
      <c r="H2101" s="89" t="s">
        <v>8159</v>
      </c>
      <c r="I2101" s="89" t="s">
        <v>8161</v>
      </c>
      <c r="J2101" s="89">
        <v>29</v>
      </c>
      <c r="K2101" s="89">
        <v>3</v>
      </c>
      <c r="L2101" s="89">
        <v>2019</v>
      </c>
      <c r="M2101" s="76">
        <f t="shared" si="32"/>
        <v>43553</v>
      </c>
      <c r="N2101" s="89" t="s">
        <v>1146</v>
      </c>
      <c r="O2101" s="89">
        <v>18</v>
      </c>
      <c r="P2101" s="89" t="s">
        <v>4511</v>
      </c>
      <c r="Q2101" s="89" t="s">
        <v>4456</v>
      </c>
      <c r="R2101" s="89" t="s">
        <v>4526</v>
      </c>
      <c r="S2101" s="89" t="s">
        <v>4508</v>
      </c>
      <c r="T2101" s="89" t="s">
        <v>4456</v>
      </c>
      <c r="U2101" s="89" t="s">
        <v>4457</v>
      </c>
      <c r="V2101" s="89" t="s">
        <v>4457</v>
      </c>
      <c r="W2101" s="89" t="s">
        <v>173</v>
      </c>
      <c r="X2101" s="82" t="s">
        <v>4523</v>
      </c>
      <c r="Y2101" s="89" t="s">
        <v>4457</v>
      </c>
      <c r="Z2101" s="80" t="str">
        <f>IF(OR(R:R="",S:S=""),"Missing",IF(OR(S:S="Both EC and Condoms",S:S="Condom",S:S="EC"),"Yes",IF(AND(R:R&lt;&gt;"0: No Method",R:R&lt;&gt;"6: EC",R:R&lt;&gt;"5: Condoms"),"Yes","No")))</f>
        <v>Yes</v>
      </c>
      <c r="AA210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01" s="80" t="str">
        <f>IF(W:W="Pregnant","Pregnant",IF(AND(Z:Z="No",AA:AA="Yes"),"Adopter",IF(Z:Z="Yes","Continuing User",IF(AND(Z:Z="No",AA:AA="No"),"Non-user","Missing"))))</f>
        <v>Continuing User</v>
      </c>
      <c r="AC2101" s="80">
        <f>VLOOKUP(N2101,Registration!O:P,2,FALSE)</f>
        <v>18</v>
      </c>
    </row>
    <row r="2102" spans="1:29" s="80" customFormat="1" ht="23.1" customHeight="1">
      <c r="A2102" s="89" t="s">
        <v>133</v>
      </c>
      <c r="B2102" s="89" t="s">
        <v>26</v>
      </c>
      <c r="C2102" s="89" t="s">
        <v>27</v>
      </c>
      <c r="D2102" s="89" t="s">
        <v>28</v>
      </c>
      <c r="E2102" s="89" t="s">
        <v>28</v>
      </c>
      <c r="F2102" s="89" t="s">
        <v>111</v>
      </c>
      <c r="G2102" s="89" t="s">
        <v>167</v>
      </c>
      <c r="H2102" s="89" t="s">
        <v>8159</v>
      </c>
      <c r="I2102" s="89" t="s">
        <v>8161</v>
      </c>
      <c r="J2102" s="89">
        <v>29</v>
      </c>
      <c r="K2102" s="89">
        <v>3</v>
      </c>
      <c r="L2102" s="89">
        <v>2019</v>
      </c>
      <c r="M2102" s="76">
        <f t="shared" si="32"/>
        <v>43553</v>
      </c>
      <c r="N2102" s="89" t="s">
        <v>1748</v>
      </c>
      <c r="O2102" s="89">
        <v>19</v>
      </c>
      <c r="P2102" s="89" t="s">
        <v>4506</v>
      </c>
      <c r="Q2102" s="89" t="s">
        <v>4456</v>
      </c>
      <c r="R2102" s="89" t="s">
        <v>4507</v>
      </c>
      <c r="S2102" s="89" t="s">
        <v>4508</v>
      </c>
      <c r="T2102" s="89" t="s">
        <v>4456</v>
      </c>
      <c r="U2102" s="89" t="s">
        <v>4457</v>
      </c>
      <c r="V2102" s="89" t="s">
        <v>4457</v>
      </c>
      <c r="W2102" s="89" t="s">
        <v>173</v>
      </c>
      <c r="X2102" s="82" t="s">
        <v>4523</v>
      </c>
      <c r="Y2102" s="89" t="s">
        <v>4457</v>
      </c>
      <c r="Z2102" s="80" t="str">
        <f>IF(OR(R:R="",S:S=""),"Missing",IF(OR(S:S="Both EC and Condoms",S:S="Condom",S:S="EC"),"Yes",IF(AND(R:R&lt;&gt;"0: No Method",R:R&lt;&gt;"6: EC",R:R&lt;&gt;"5: Condoms"),"Yes","No")))</f>
        <v>No</v>
      </c>
      <c r="AA210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02" s="80" t="str">
        <f>IF(W:W="Pregnant","Pregnant",IF(AND(Z:Z="No",AA:AA="Yes"),"Adopter",IF(Z:Z="Yes","Continuing User",IF(AND(Z:Z="No",AA:AA="No"),"Non-user","Missing"))))</f>
        <v>Adopter</v>
      </c>
      <c r="AC2102" s="80">
        <f>VLOOKUP(N2102,Registration!O:P,2,FALSE)</f>
        <v>19</v>
      </c>
    </row>
    <row r="2103" spans="1:29" s="80" customFormat="1" ht="23.1" customHeight="1">
      <c r="A2103" s="89" t="s">
        <v>133</v>
      </c>
      <c r="B2103" s="89" t="s">
        <v>26</v>
      </c>
      <c r="C2103" s="89" t="s">
        <v>27</v>
      </c>
      <c r="D2103" s="89" t="s">
        <v>28</v>
      </c>
      <c r="E2103" s="89" t="s">
        <v>28</v>
      </c>
      <c r="F2103" s="89" t="s">
        <v>111</v>
      </c>
      <c r="G2103" s="89" t="s">
        <v>167</v>
      </c>
      <c r="H2103" s="89" t="s">
        <v>8159</v>
      </c>
      <c r="I2103" s="89" t="s">
        <v>8161</v>
      </c>
      <c r="J2103" s="89">
        <v>29</v>
      </c>
      <c r="K2103" s="89">
        <v>3</v>
      </c>
      <c r="L2103" s="89">
        <v>2019</v>
      </c>
      <c r="M2103" s="76">
        <f t="shared" si="32"/>
        <v>43553</v>
      </c>
      <c r="N2103" s="89" t="s">
        <v>1142</v>
      </c>
      <c r="O2103" s="89">
        <v>19</v>
      </c>
      <c r="P2103" s="89" t="s">
        <v>4511</v>
      </c>
      <c r="Q2103" s="89" t="s">
        <v>4456</v>
      </c>
      <c r="R2103" s="82" t="s">
        <v>4519</v>
      </c>
      <c r="S2103" s="89" t="s">
        <v>4508</v>
      </c>
      <c r="T2103" s="89" t="s">
        <v>4456</v>
      </c>
      <c r="U2103" s="89" t="s">
        <v>4457</v>
      </c>
      <c r="V2103" s="89" t="s">
        <v>4457</v>
      </c>
      <c r="W2103" s="89" t="s">
        <v>173</v>
      </c>
      <c r="X2103" s="89" t="s">
        <v>4514</v>
      </c>
      <c r="Y2103" s="89" t="s">
        <v>4457</v>
      </c>
      <c r="Z2103" s="80" t="str">
        <f>IF(OR(R:R="",S:S=""),"Missing",IF(OR(S:S="Both EC and Condoms",S:S="Condom",S:S="EC"),"Yes",IF(AND(R:R&lt;&gt;"0: No Method",R:R&lt;&gt;"6: EC",R:R&lt;&gt;"5: Condoms"),"Yes","No")))</f>
        <v>Yes</v>
      </c>
      <c r="AA210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03" s="80" t="str">
        <f>IF(W:W="Pregnant","Pregnant",IF(AND(Z:Z="No",AA:AA="Yes"),"Adopter",IF(Z:Z="Yes","Continuing User",IF(AND(Z:Z="No",AA:AA="No"),"Non-user","Missing"))))</f>
        <v>Continuing User</v>
      </c>
      <c r="AC2103" s="80">
        <f>VLOOKUP(N2103,Registration!O:P,2,FALSE)</f>
        <v>19</v>
      </c>
    </row>
    <row r="2104" spans="1:29" s="80" customFormat="1" ht="23.1" customHeight="1">
      <c r="A2104" s="89" t="s">
        <v>133</v>
      </c>
      <c r="B2104" s="89" t="s">
        <v>26</v>
      </c>
      <c r="C2104" s="89" t="s">
        <v>27</v>
      </c>
      <c r="D2104" s="89" t="s">
        <v>28</v>
      </c>
      <c r="E2104" s="89" t="s">
        <v>28</v>
      </c>
      <c r="F2104" s="89" t="s">
        <v>111</v>
      </c>
      <c r="G2104" s="89" t="s">
        <v>167</v>
      </c>
      <c r="H2104" s="89" t="s">
        <v>8159</v>
      </c>
      <c r="I2104" s="89" t="s">
        <v>8161</v>
      </c>
      <c r="J2104" s="89">
        <v>29</v>
      </c>
      <c r="K2104" s="89">
        <v>3</v>
      </c>
      <c r="L2104" s="89">
        <v>2019</v>
      </c>
      <c r="M2104" s="76">
        <f t="shared" si="32"/>
        <v>43553</v>
      </c>
      <c r="N2104" s="89" t="s">
        <v>1750</v>
      </c>
      <c r="O2104" s="89">
        <v>18</v>
      </c>
      <c r="P2104" s="89" t="s">
        <v>4506</v>
      </c>
      <c r="Q2104" s="89" t="s">
        <v>4456</v>
      </c>
      <c r="R2104" s="89" t="s">
        <v>4507</v>
      </c>
      <c r="S2104" s="89" t="s">
        <v>4508</v>
      </c>
      <c r="T2104" s="89" t="s">
        <v>4456</v>
      </c>
      <c r="U2104" s="89" t="s">
        <v>4457</v>
      </c>
      <c r="V2104" s="89" t="s">
        <v>4457</v>
      </c>
      <c r="W2104" s="89" t="s">
        <v>173</v>
      </c>
      <c r="X2104" s="89" t="s">
        <v>4524</v>
      </c>
      <c r="Y2104" s="89" t="s">
        <v>4457</v>
      </c>
      <c r="Z2104" s="80" t="str">
        <f>IF(OR(R:R="",S:S=""),"Missing",IF(OR(S:S="Both EC and Condoms",S:S="Condom",S:S="EC"),"Yes",IF(AND(R:R&lt;&gt;"0: No Method",R:R&lt;&gt;"6: EC",R:R&lt;&gt;"5: Condoms"),"Yes","No")))</f>
        <v>No</v>
      </c>
      <c r="AA210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04" s="80" t="str">
        <f>IF(W:W="Pregnant","Pregnant",IF(AND(Z:Z="No",AA:AA="Yes"),"Adopter",IF(Z:Z="Yes","Continuing User",IF(AND(Z:Z="No",AA:AA="No"),"Non-user","Missing"))))</f>
        <v>Adopter</v>
      </c>
      <c r="AC2104" s="80">
        <f>VLOOKUP(N2104,Registration!O:P,2,FALSE)</f>
        <v>18</v>
      </c>
    </row>
    <row r="2105" spans="1:29" s="80" customFormat="1" ht="23.1" customHeight="1">
      <c r="A2105" s="89" t="s">
        <v>133</v>
      </c>
      <c r="B2105" s="89" t="s">
        <v>26</v>
      </c>
      <c r="C2105" s="89" t="s">
        <v>27</v>
      </c>
      <c r="D2105" s="89" t="s">
        <v>28</v>
      </c>
      <c r="E2105" s="89" t="s">
        <v>28</v>
      </c>
      <c r="F2105" s="89" t="s">
        <v>111</v>
      </c>
      <c r="G2105" s="89" t="s">
        <v>167</v>
      </c>
      <c r="H2105" s="89" t="s">
        <v>8159</v>
      </c>
      <c r="I2105" s="89" t="s">
        <v>8161</v>
      </c>
      <c r="J2105" s="89">
        <v>29</v>
      </c>
      <c r="K2105" s="89">
        <v>3</v>
      </c>
      <c r="L2105" s="89">
        <v>2019</v>
      </c>
      <c r="M2105" s="76">
        <f t="shared" si="32"/>
        <v>43553</v>
      </c>
      <c r="N2105" s="89" t="s">
        <v>1675</v>
      </c>
      <c r="O2105" s="89">
        <v>19</v>
      </c>
      <c r="P2105" s="89" t="s">
        <v>4506</v>
      </c>
      <c r="Q2105" s="89" t="s">
        <v>4456</v>
      </c>
      <c r="R2105" s="89" t="s">
        <v>4507</v>
      </c>
      <c r="S2105" s="89" t="s">
        <v>4508</v>
      </c>
      <c r="T2105" s="89" t="s">
        <v>4456</v>
      </c>
      <c r="U2105" s="89" t="s">
        <v>4457</v>
      </c>
      <c r="V2105" s="89" t="s">
        <v>4457</v>
      </c>
      <c r="W2105" s="89" t="s">
        <v>173</v>
      </c>
      <c r="X2105" s="89" t="s">
        <v>4516</v>
      </c>
      <c r="Y2105" s="89" t="s">
        <v>4456</v>
      </c>
      <c r="Z2105" s="80" t="str">
        <f>IF(OR(R:R="",S:S=""),"Missing",IF(OR(S:S="Both EC and Condoms",S:S="Condom",S:S="EC"),"Yes",IF(AND(R:R&lt;&gt;"0: No Method",R:R&lt;&gt;"6: EC",R:R&lt;&gt;"5: Condoms"),"Yes","No")))</f>
        <v>No</v>
      </c>
      <c r="AA210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05" s="80" t="str">
        <f>IF(W:W="Pregnant","Pregnant",IF(AND(Z:Z="No",AA:AA="Yes"),"Adopter",IF(Z:Z="Yes","Continuing User",IF(AND(Z:Z="No",AA:AA="No"),"Non-user","Missing"))))</f>
        <v>Adopter</v>
      </c>
      <c r="AC2105" s="80">
        <f>VLOOKUP(N2105,Registration!O:P,2,FALSE)</f>
        <v>18</v>
      </c>
    </row>
    <row r="2106" spans="1:29" s="80" customFormat="1" ht="23.1" customHeight="1">
      <c r="A2106" s="89" t="s">
        <v>133</v>
      </c>
      <c r="B2106" s="89" t="s">
        <v>26</v>
      </c>
      <c r="C2106" s="89" t="s">
        <v>27</v>
      </c>
      <c r="D2106" s="89" t="s">
        <v>28</v>
      </c>
      <c r="E2106" s="89" t="s">
        <v>28</v>
      </c>
      <c r="F2106" s="89" t="s">
        <v>111</v>
      </c>
      <c r="G2106" s="89" t="s">
        <v>167</v>
      </c>
      <c r="H2106" s="89" t="s">
        <v>8159</v>
      </c>
      <c r="I2106" s="89" t="s">
        <v>8161</v>
      </c>
      <c r="J2106" s="89">
        <v>29</v>
      </c>
      <c r="K2106" s="89">
        <v>3</v>
      </c>
      <c r="L2106" s="89">
        <v>2019</v>
      </c>
      <c r="M2106" s="76">
        <f t="shared" si="32"/>
        <v>43553</v>
      </c>
      <c r="N2106" s="89" t="s">
        <v>1124</v>
      </c>
      <c r="O2106" s="89">
        <v>19</v>
      </c>
      <c r="P2106" s="89" t="s">
        <v>4511</v>
      </c>
      <c r="Q2106" s="89" t="s">
        <v>4456</v>
      </c>
      <c r="R2106" s="82" t="s">
        <v>4519</v>
      </c>
      <c r="S2106" s="89" t="s">
        <v>4508</v>
      </c>
      <c r="T2106" s="89" t="s">
        <v>4456</v>
      </c>
      <c r="U2106" s="89" t="s">
        <v>4457</v>
      </c>
      <c r="V2106" s="89" t="s">
        <v>4457</v>
      </c>
      <c r="W2106" s="89" t="s">
        <v>173</v>
      </c>
      <c r="X2106" s="89" t="s">
        <v>4518</v>
      </c>
      <c r="Y2106" s="89" t="s">
        <v>4457</v>
      </c>
      <c r="Z2106" s="80" t="str">
        <f>IF(OR(R:R="",S:S=""),"Missing",IF(OR(S:S="Both EC and Condoms",S:S="Condom",S:S="EC"),"Yes",IF(AND(R:R&lt;&gt;"0: No Method",R:R&lt;&gt;"6: EC",R:R&lt;&gt;"5: Condoms"),"Yes","No")))</f>
        <v>Yes</v>
      </c>
      <c r="AA210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06" s="80" t="str">
        <f>IF(W:W="Pregnant","Pregnant",IF(AND(Z:Z="No",AA:AA="Yes"),"Adopter",IF(Z:Z="Yes","Continuing User",IF(AND(Z:Z="No",AA:AA="No"),"Non-user","Missing"))))</f>
        <v>Continuing User</v>
      </c>
      <c r="AC2106" s="80">
        <f>VLOOKUP(N2106,Registration!O:P,2,FALSE)</f>
        <v>19</v>
      </c>
    </row>
    <row r="2107" spans="1:29" s="80" customFormat="1" ht="23.1" customHeight="1">
      <c r="A2107" s="89" t="s">
        <v>133</v>
      </c>
      <c r="B2107" s="89" t="s">
        <v>26</v>
      </c>
      <c r="C2107" s="89" t="s">
        <v>27</v>
      </c>
      <c r="D2107" s="89" t="s">
        <v>28</v>
      </c>
      <c r="E2107" s="89" t="s">
        <v>28</v>
      </c>
      <c r="F2107" s="89" t="s">
        <v>111</v>
      </c>
      <c r="G2107" s="89" t="s">
        <v>167</v>
      </c>
      <c r="H2107" s="89" t="s">
        <v>8159</v>
      </c>
      <c r="I2107" s="89" t="s">
        <v>8160</v>
      </c>
      <c r="J2107" s="89">
        <v>30</v>
      </c>
      <c r="K2107" s="89">
        <v>3</v>
      </c>
      <c r="L2107" s="89">
        <v>2019</v>
      </c>
      <c r="M2107" s="76">
        <f t="shared" si="32"/>
        <v>43554</v>
      </c>
      <c r="N2107" s="89" t="s">
        <v>908</v>
      </c>
      <c r="O2107" s="89">
        <v>18</v>
      </c>
      <c r="P2107" s="89" t="s">
        <v>4506</v>
      </c>
      <c r="Q2107" s="89" t="s">
        <v>4456</v>
      </c>
      <c r="R2107" s="89" t="s">
        <v>4507</v>
      </c>
      <c r="S2107" s="89" t="s">
        <v>4508</v>
      </c>
      <c r="T2107" s="89" t="s">
        <v>4456</v>
      </c>
      <c r="U2107" s="89" t="s">
        <v>4457</v>
      </c>
      <c r="V2107" s="89" t="s">
        <v>4457</v>
      </c>
      <c r="W2107" s="89" t="s">
        <v>173</v>
      </c>
      <c r="X2107" s="90" t="s">
        <v>4515</v>
      </c>
      <c r="Y2107" s="89" t="s">
        <v>4457</v>
      </c>
      <c r="Z2107" s="80" t="str">
        <f>IF(OR(R:R="",S:S=""),"Missing",IF(OR(S:S="Both EC and Condoms",S:S="Condom",S:S="EC"),"Yes",IF(AND(R:R&lt;&gt;"0: No Method",R:R&lt;&gt;"6: EC",R:R&lt;&gt;"5: Condoms"),"Yes","No")))</f>
        <v>No</v>
      </c>
      <c r="AA210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07" s="80" t="str">
        <f>IF(W:W="Pregnant","Pregnant",IF(AND(Z:Z="No",AA:AA="Yes"),"Adopter",IF(Z:Z="Yes","Continuing User",IF(AND(Z:Z="No",AA:AA="No"),"Non-user","Missing"))))</f>
        <v>Adopter</v>
      </c>
      <c r="AC2107" s="80">
        <f>VLOOKUP(N2107,Registration!O:P,2,FALSE)</f>
        <v>18</v>
      </c>
    </row>
    <row r="2108" spans="1:29" s="80" customFormat="1" ht="23.1" customHeight="1">
      <c r="A2108" s="89" t="s">
        <v>133</v>
      </c>
      <c r="B2108" s="89" t="s">
        <v>26</v>
      </c>
      <c r="C2108" s="89" t="s">
        <v>27</v>
      </c>
      <c r="D2108" s="89" t="s">
        <v>28</v>
      </c>
      <c r="E2108" s="89" t="s">
        <v>28</v>
      </c>
      <c r="F2108" s="89" t="s">
        <v>111</v>
      </c>
      <c r="G2108" s="89" t="s">
        <v>167</v>
      </c>
      <c r="H2108" s="89" t="s">
        <v>8159</v>
      </c>
      <c r="I2108" s="89" t="s">
        <v>8160</v>
      </c>
      <c r="J2108" s="89">
        <v>30</v>
      </c>
      <c r="K2108" s="89">
        <v>3</v>
      </c>
      <c r="L2108" s="89">
        <v>2019</v>
      </c>
      <c r="M2108" s="76">
        <f t="shared" si="32"/>
        <v>43554</v>
      </c>
      <c r="N2108" s="89" t="s">
        <v>1667</v>
      </c>
      <c r="O2108" s="89">
        <v>19</v>
      </c>
      <c r="P2108" s="89" t="s">
        <v>4506</v>
      </c>
      <c r="Q2108" s="89" t="s">
        <v>4456</v>
      </c>
      <c r="R2108" s="89" t="s">
        <v>4507</v>
      </c>
      <c r="S2108" s="89" t="s">
        <v>4508</v>
      </c>
      <c r="T2108" s="89" t="s">
        <v>4456</v>
      </c>
      <c r="U2108" s="89" t="s">
        <v>4457</v>
      </c>
      <c r="V2108" s="89" t="s">
        <v>4457</v>
      </c>
      <c r="W2108" s="89" t="s">
        <v>173</v>
      </c>
      <c r="X2108" s="90" t="s">
        <v>4516</v>
      </c>
      <c r="Y2108" s="89" t="s">
        <v>4456</v>
      </c>
      <c r="Z2108" s="80" t="str">
        <f>IF(OR(R:R="",S:S=""),"Missing",IF(OR(S:S="Both EC and Condoms",S:S="Condom",S:S="EC"),"Yes",IF(AND(R:R&lt;&gt;"0: No Method",R:R&lt;&gt;"6: EC",R:R&lt;&gt;"5: Condoms"),"Yes","No")))</f>
        <v>No</v>
      </c>
      <c r="AA210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08" s="80" t="str">
        <f>IF(W:W="Pregnant","Pregnant",IF(AND(Z:Z="No",AA:AA="Yes"),"Adopter",IF(Z:Z="Yes","Continuing User",IF(AND(Z:Z="No",AA:AA="No"),"Non-user","Missing"))))</f>
        <v>Adopter</v>
      </c>
      <c r="AC2108" s="80">
        <f>VLOOKUP(N2108,Registration!O:P,2,FALSE)</f>
        <v>19</v>
      </c>
    </row>
    <row r="2109" spans="1:29" s="80" customFormat="1" ht="23.1" customHeight="1">
      <c r="A2109" s="89" t="s">
        <v>133</v>
      </c>
      <c r="B2109" s="89" t="s">
        <v>26</v>
      </c>
      <c r="C2109" s="89" t="s">
        <v>27</v>
      </c>
      <c r="D2109" s="89" t="s">
        <v>28</v>
      </c>
      <c r="E2109" s="89" t="s">
        <v>28</v>
      </c>
      <c r="F2109" s="89" t="s">
        <v>111</v>
      </c>
      <c r="G2109" s="89" t="s">
        <v>167</v>
      </c>
      <c r="H2109" s="89" t="s">
        <v>8159</v>
      </c>
      <c r="I2109" s="89" t="s">
        <v>8160</v>
      </c>
      <c r="J2109" s="89">
        <v>30</v>
      </c>
      <c r="K2109" s="89">
        <v>3</v>
      </c>
      <c r="L2109" s="89">
        <v>2019</v>
      </c>
      <c r="M2109" s="76">
        <f t="shared" si="32"/>
        <v>43554</v>
      </c>
      <c r="N2109" s="89" t="s">
        <v>1669</v>
      </c>
      <c r="O2109" s="89">
        <v>17</v>
      </c>
      <c r="P2109" s="89" t="s">
        <v>4506</v>
      </c>
      <c r="Q2109" s="89" t="s">
        <v>4456</v>
      </c>
      <c r="R2109" s="89" t="s">
        <v>4507</v>
      </c>
      <c r="S2109" s="89" t="s">
        <v>4508</v>
      </c>
      <c r="T2109" s="89" t="s">
        <v>4456</v>
      </c>
      <c r="U2109" s="89" t="s">
        <v>4457</v>
      </c>
      <c r="V2109" s="89" t="s">
        <v>4457</v>
      </c>
      <c r="W2109" s="89" t="s">
        <v>173</v>
      </c>
      <c r="X2109" s="90" t="s">
        <v>4515</v>
      </c>
      <c r="Y2109" s="89" t="s">
        <v>4457</v>
      </c>
      <c r="Z2109" s="80" t="str">
        <f>IF(OR(R:R="",S:S=""),"Missing",IF(OR(S:S="Both EC and Condoms",S:S="Condom",S:S="EC"),"Yes",IF(AND(R:R&lt;&gt;"0: No Method",R:R&lt;&gt;"6: EC",R:R&lt;&gt;"5: Condoms"),"Yes","No")))</f>
        <v>No</v>
      </c>
      <c r="AA210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09" s="80" t="str">
        <f>IF(W:W="Pregnant","Pregnant",IF(AND(Z:Z="No",AA:AA="Yes"),"Adopter",IF(Z:Z="Yes","Continuing User",IF(AND(Z:Z="No",AA:AA="No"),"Non-user","Missing"))))</f>
        <v>Adopter</v>
      </c>
      <c r="AC2109" s="80">
        <f>VLOOKUP(N2109,Registration!O:P,2,FALSE)</f>
        <v>17</v>
      </c>
    </row>
    <row r="2110" spans="1:29" s="80" customFormat="1" ht="23.1" customHeight="1">
      <c r="A2110" s="89" t="s">
        <v>133</v>
      </c>
      <c r="B2110" s="89" t="s">
        <v>26</v>
      </c>
      <c r="C2110" s="89" t="s">
        <v>27</v>
      </c>
      <c r="D2110" s="89" t="s">
        <v>28</v>
      </c>
      <c r="E2110" s="89" t="s">
        <v>28</v>
      </c>
      <c r="F2110" s="89" t="s">
        <v>111</v>
      </c>
      <c r="G2110" s="89" t="s">
        <v>167</v>
      </c>
      <c r="H2110" s="89" t="s">
        <v>8159</v>
      </c>
      <c r="I2110" s="89" t="s">
        <v>8160</v>
      </c>
      <c r="J2110" s="89">
        <v>30</v>
      </c>
      <c r="K2110" s="89">
        <v>3</v>
      </c>
      <c r="L2110" s="89">
        <v>2019</v>
      </c>
      <c r="M2110" s="76">
        <f t="shared" si="32"/>
        <v>43554</v>
      </c>
      <c r="N2110" s="89" t="s">
        <v>1671</v>
      </c>
      <c r="O2110" s="89">
        <v>18</v>
      </c>
      <c r="P2110" s="89" t="s">
        <v>4506</v>
      </c>
      <c r="Q2110" s="89" t="s">
        <v>4456</v>
      </c>
      <c r="R2110" s="89" t="s">
        <v>4507</v>
      </c>
      <c r="S2110" s="89" t="s">
        <v>4508</v>
      </c>
      <c r="T2110" s="89" t="s">
        <v>4456</v>
      </c>
      <c r="U2110" s="89" t="s">
        <v>4457</v>
      </c>
      <c r="V2110" s="89" t="s">
        <v>4457</v>
      </c>
      <c r="W2110" s="89" t="s">
        <v>173</v>
      </c>
      <c r="X2110" s="80" t="s">
        <v>4518</v>
      </c>
      <c r="Y2110" s="89" t="s">
        <v>4457</v>
      </c>
      <c r="Z2110" s="80" t="str">
        <f>IF(OR(R:R="",S:S=""),"Missing",IF(OR(S:S="Both EC and Condoms",S:S="Condom",S:S="EC"),"Yes",IF(AND(R:R&lt;&gt;"0: No Method",R:R&lt;&gt;"6: EC",R:R&lt;&gt;"5: Condoms"),"Yes","No")))</f>
        <v>No</v>
      </c>
      <c r="AA211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10" s="80" t="str">
        <f>IF(W:W="Pregnant","Pregnant",IF(AND(Z:Z="No",AA:AA="Yes"),"Adopter",IF(Z:Z="Yes","Continuing User",IF(AND(Z:Z="No",AA:AA="No"),"Non-user","Missing"))))</f>
        <v>Adopter</v>
      </c>
      <c r="AC2110" s="80">
        <f>VLOOKUP(N2110,Registration!O:P,2,FALSE)</f>
        <v>18</v>
      </c>
    </row>
    <row r="2111" spans="1:29" s="80" customFormat="1" ht="23.1" customHeight="1">
      <c r="A2111" s="89" t="s">
        <v>133</v>
      </c>
      <c r="B2111" s="89" t="s">
        <v>26</v>
      </c>
      <c r="C2111" s="89" t="s">
        <v>27</v>
      </c>
      <c r="D2111" s="89" t="s">
        <v>28</v>
      </c>
      <c r="E2111" s="89" t="s">
        <v>28</v>
      </c>
      <c r="F2111" s="89" t="s">
        <v>111</v>
      </c>
      <c r="G2111" s="89" t="s">
        <v>167</v>
      </c>
      <c r="H2111" s="89" t="s">
        <v>8159</v>
      </c>
      <c r="I2111" s="89" t="s">
        <v>8160</v>
      </c>
      <c r="J2111" s="89">
        <v>30</v>
      </c>
      <c r="K2111" s="89">
        <v>3</v>
      </c>
      <c r="L2111" s="89">
        <v>2019</v>
      </c>
      <c r="M2111" s="76">
        <f t="shared" si="32"/>
        <v>43554</v>
      </c>
      <c r="N2111" s="89" t="s">
        <v>1673</v>
      </c>
      <c r="O2111" s="89">
        <v>17</v>
      </c>
      <c r="P2111" s="89" t="s">
        <v>4506</v>
      </c>
      <c r="Q2111" s="89" t="s">
        <v>4456</v>
      </c>
      <c r="R2111" s="89" t="s">
        <v>4507</v>
      </c>
      <c r="S2111" s="89" t="s">
        <v>4508</v>
      </c>
      <c r="T2111" s="89" t="s">
        <v>4456</v>
      </c>
      <c r="U2111" s="89" t="s">
        <v>4457</v>
      </c>
      <c r="V2111" s="89" t="s">
        <v>4457</v>
      </c>
      <c r="W2111" s="89" t="s">
        <v>173</v>
      </c>
      <c r="X2111" s="80" t="s">
        <v>4518</v>
      </c>
      <c r="Y2111" s="89" t="s">
        <v>4457</v>
      </c>
      <c r="Z2111" s="80" t="str">
        <f>IF(OR(R:R="",S:S=""),"Missing",IF(OR(S:S="Both EC and Condoms",S:S="Condom",S:S="EC"),"Yes",IF(AND(R:R&lt;&gt;"0: No Method",R:R&lt;&gt;"6: EC",R:R&lt;&gt;"5: Condoms"),"Yes","No")))</f>
        <v>No</v>
      </c>
      <c r="AA211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11" s="80" t="str">
        <f>IF(W:W="Pregnant","Pregnant",IF(AND(Z:Z="No",AA:AA="Yes"),"Adopter",IF(Z:Z="Yes","Continuing User",IF(AND(Z:Z="No",AA:AA="No"),"Non-user","Missing"))))</f>
        <v>Adopter</v>
      </c>
      <c r="AC2111" s="80">
        <f>VLOOKUP(N2111,Registration!O:P,2,FALSE)</f>
        <v>17</v>
      </c>
    </row>
    <row r="2112" spans="1:29" s="80" customFormat="1" ht="23.1" customHeight="1">
      <c r="A2112" s="89" t="s">
        <v>133</v>
      </c>
      <c r="B2112" s="89" t="s">
        <v>26</v>
      </c>
      <c r="C2112" s="89" t="s">
        <v>27</v>
      </c>
      <c r="D2112" s="89" t="s">
        <v>28</v>
      </c>
      <c r="E2112" s="89" t="s">
        <v>28</v>
      </c>
      <c r="F2112" s="89" t="s">
        <v>111</v>
      </c>
      <c r="G2112" s="89" t="s">
        <v>167</v>
      </c>
      <c r="H2112" s="89" t="s">
        <v>8159</v>
      </c>
      <c r="I2112" s="89" t="s">
        <v>8160</v>
      </c>
      <c r="J2112" s="89">
        <v>30</v>
      </c>
      <c r="K2112" s="89">
        <v>3</v>
      </c>
      <c r="L2112" s="89">
        <v>2019</v>
      </c>
      <c r="M2112" s="76">
        <f t="shared" si="32"/>
        <v>43554</v>
      </c>
      <c r="N2112" s="89" t="s">
        <v>1675</v>
      </c>
      <c r="O2112" s="89">
        <v>18</v>
      </c>
      <c r="P2112" s="89" t="s">
        <v>4506</v>
      </c>
      <c r="Q2112" s="89" t="s">
        <v>4456</v>
      </c>
      <c r="R2112" s="89" t="s">
        <v>4507</v>
      </c>
      <c r="S2112" s="89" t="s">
        <v>4508</v>
      </c>
      <c r="T2112" s="89" t="s">
        <v>4456</v>
      </c>
      <c r="U2112" s="89" t="s">
        <v>4457</v>
      </c>
      <c r="V2112" s="89" t="s">
        <v>4457</v>
      </c>
      <c r="W2112" s="89" t="s">
        <v>173</v>
      </c>
      <c r="X2112" s="80" t="s">
        <v>4518</v>
      </c>
      <c r="Y2112" s="89" t="s">
        <v>4457</v>
      </c>
      <c r="Z2112" s="80" t="str">
        <f>IF(OR(R:R="",S:S=""),"Missing",IF(OR(S:S="Both EC and Condoms",S:S="Condom",S:S="EC"),"Yes",IF(AND(R:R&lt;&gt;"0: No Method",R:R&lt;&gt;"6: EC",R:R&lt;&gt;"5: Condoms"),"Yes","No")))</f>
        <v>No</v>
      </c>
      <c r="AA211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12" s="80" t="str">
        <f>IF(W:W="Pregnant","Pregnant",IF(AND(Z:Z="No",AA:AA="Yes"),"Adopter",IF(Z:Z="Yes","Continuing User",IF(AND(Z:Z="No",AA:AA="No"),"Non-user","Missing"))))</f>
        <v>Adopter</v>
      </c>
      <c r="AC2112" s="80">
        <f>VLOOKUP(N2112,Registration!O:P,2,FALSE)</f>
        <v>18</v>
      </c>
    </row>
    <row r="2113" spans="1:29" s="80" customFormat="1" ht="23.1" customHeight="1">
      <c r="A2113" s="89" t="s">
        <v>133</v>
      </c>
      <c r="B2113" s="89" t="s">
        <v>26</v>
      </c>
      <c r="C2113" s="89" t="s">
        <v>27</v>
      </c>
      <c r="D2113" s="89" t="s">
        <v>28</v>
      </c>
      <c r="E2113" s="89" t="s">
        <v>28</v>
      </c>
      <c r="F2113" s="89" t="s">
        <v>111</v>
      </c>
      <c r="G2113" s="89" t="s">
        <v>167</v>
      </c>
      <c r="H2113" s="89" t="s">
        <v>8159</v>
      </c>
      <c r="I2113" s="89" t="s">
        <v>8160</v>
      </c>
      <c r="J2113" s="89">
        <v>30</v>
      </c>
      <c r="K2113" s="89">
        <v>3</v>
      </c>
      <c r="L2113" s="89">
        <v>2019</v>
      </c>
      <c r="M2113" s="76">
        <f t="shared" si="32"/>
        <v>43554</v>
      </c>
      <c r="N2113" s="89" t="s">
        <v>1677</v>
      </c>
      <c r="O2113" s="89">
        <v>18</v>
      </c>
      <c r="P2113" s="89" t="s">
        <v>4506</v>
      </c>
      <c r="Q2113" s="89" t="s">
        <v>4456</v>
      </c>
      <c r="R2113" s="89" t="s">
        <v>4507</v>
      </c>
      <c r="S2113" s="89" t="s">
        <v>4508</v>
      </c>
      <c r="T2113" s="89" t="s">
        <v>4456</v>
      </c>
      <c r="U2113" s="89" t="s">
        <v>4457</v>
      </c>
      <c r="V2113" s="89" t="s">
        <v>4457</v>
      </c>
      <c r="W2113" s="89" t="s">
        <v>173</v>
      </c>
      <c r="X2113" s="90" t="s">
        <v>4515</v>
      </c>
      <c r="Y2113" s="89" t="s">
        <v>4457</v>
      </c>
      <c r="Z2113" s="80" t="str">
        <f>IF(OR(R:R="",S:S=""),"Missing",IF(OR(S:S="Both EC and Condoms",S:S="Condom",S:S="EC"),"Yes",IF(AND(R:R&lt;&gt;"0: No Method",R:R&lt;&gt;"6: EC",R:R&lt;&gt;"5: Condoms"),"Yes","No")))</f>
        <v>No</v>
      </c>
      <c r="AA211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13" s="80" t="str">
        <f>IF(W:W="Pregnant","Pregnant",IF(AND(Z:Z="No",AA:AA="Yes"),"Adopter",IF(Z:Z="Yes","Continuing User",IF(AND(Z:Z="No",AA:AA="No"),"Non-user","Missing"))))</f>
        <v>Adopter</v>
      </c>
      <c r="AC2113" s="80">
        <f>VLOOKUP(N2113,Registration!O:P,2,FALSE)</f>
        <v>18</v>
      </c>
    </row>
    <row r="2114" spans="1:29" s="80" customFormat="1" ht="23.1" customHeight="1">
      <c r="A2114" s="89" t="s">
        <v>133</v>
      </c>
      <c r="B2114" s="89" t="s">
        <v>26</v>
      </c>
      <c r="C2114" s="89" t="s">
        <v>27</v>
      </c>
      <c r="D2114" s="89" t="s">
        <v>28</v>
      </c>
      <c r="E2114" s="89" t="s">
        <v>28</v>
      </c>
      <c r="F2114" s="89" t="s">
        <v>111</v>
      </c>
      <c r="G2114" s="89" t="s">
        <v>167</v>
      </c>
      <c r="H2114" s="89" t="s">
        <v>8159</v>
      </c>
      <c r="I2114" s="89" t="s">
        <v>8160</v>
      </c>
      <c r="J2114" s="89">
        <v>30</v>
      </c>
      <c r="K2114" s="89">
        <v>3</v>
      </c>
      <c r="L2114" s="89">
        <v>2019</v>
      </c>
      <c r="M2114" s="76">
        <f t="shared" ref="M2114:M2131" si="33">DATE(L2114,K2114,J2114)</f>
        <v>43554</v>
      </c>
      <c r="N2114" s="89" t="s">
        <v>1679</v>
      </c>
      <c r="O2114" s="89">
        <v>18</v>
      </c>
      <c r="P2114" s="89" t="s">
        <v>4506</v>
      </c>
      <c r="Q2114" s="89" t="s">
        <v>4456</v>
      </c>
      <c r="R2114" s="89" t="s">
        <v>4507</v>
      </c>
      <c r="S2114" s="89" t="s">
        <v>4508</v>
      </c>
      <c r="T2114" s="89" t="s">
        <v>4456</v>
      </c>
      <c r="U2114" s="89" t="s">
        <v>4457</v>
      </c>
      <c r="V2114" s="89" t="s">
        <v>4457</v>
      </c>
      <c r="W2114" s="89" t="s">
        <v>173</v>
      </c>
      <c r="X2114" s="80" t="s">
        <v>4518</v>
      </c>
      <c r="Y2114" s="89" t="s">
        <v>4457</v>
      </c>
      <c r="Z2114" s="80" t="str">
        <f>IF(OR(R:R="",S:S=""),"Missing",IF(OR(S:S="Both EC and Condoms",S:S="Condom",S:S="EC"),"Yes",IF(AND(R:R&lt;&gt;"0: No Method",R:R&lt;&gt;"6: EC",R:R&lt;&gt;"5: Condoms"),"Yes","No")))</f>
        <v>No</v>
      </c>
      <c r="AA211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14" s="80" t="str">
        <f>IF(W:W="Pregnant","Pregnant",IF(AND(Z:Z="No",AA:AA="Yes"),"Adopter",IF(Z:Z="Yes","Continuing User",IF(AND(Z:Z="No",AA:AA="No"),"Non-user","Missing"))))</f>
        <v>Adopter</v>
      </c>
      <c r="AC2114" s="80">
        <f>VLOOKUP(N2114,Registration!O:P,2,FALSE)</f>
        <v>18</v>
      </c>
    </row>
    <row r="2115" spans="1:29" s="80" customFormat="1" ht="23.1" customHeight="1">
      <c r="A2115" s="89" t="s">
        <v>133</v>
      </c>
      <c r="B2115" s="89" t="s">
        <v>26</v>
      </c>
      <c r="C2115" s="89" t="s">
        <v>27</v>
      </c>
      <c r="D2115" s="89" t="s">
        <v>28</v>
      </c>
      <c r="E2115" s="89" t="s">
        <v>28</v>
      </c>
      <c r="F2115" s="89" t="s">
        <v>111</v>
      </c>
      <c r="G2115" s="89" t="s">
        <v>167</v>
      </c>
      <c r="H2115" s="89" t="s">
        <v>8159</v>
      </c>
      <c r="I2115" s="89" t="s">
        <v>8160</v>
      </c>
      <c r="J2115" s="89">
        <v>30</v>
      </c>
      <c r="K2115" s="89">
        <v>3</v>
      </c>
      <c r="L2115" s="89">
        <v>2019</v>
      </c>
      <c r="M2115" s="76">
        <f t="shared" si="33"/>
        <v>43554</v>
      </c>
      <c r="N2115" s="89" t="s">
        <v>1680</v>
      </c>
      <c r="O2115" s="89">
        <v>17</v>
      </c>
      <c r="P2115" s="89" t="s">
        <v>4506</v>
      </c>
      <c r="Q2115" s="89" t="s">
        <v>4456</v>
      </c>
      <c r="R2115" s="89" t="s">
        <v>4507</v>
      </c>
      <c r="S2115" s="89" t="s">
        <v>4508</v>
      </c>
      <c r="T2115" s="89" t="s">
        <v>4457</v>
      </c>
      <c r="U2115" s="89" t="s">
        <v>4457</v>
      </c>
      <c r="V2115" s="89" t="s">
        <v>4457</v>
      </c>
      <c r="W2115" s="89" t="s">
        <v>173</v>
      </c>
      <c r="X2115" s="90" t="s">
        <v>4507</v>
      </c>
      <c r="Y2115" s="89" t="s">
        <v>4457</v>
      </c>
      <c r="Z2115" s="80" t="str">
        <f>IF(OR(R:R="",S:S=""),"Missing",IF(OR(S:S="Both EC and Condoms",S:S="Condom",S:S="EC"),"Yes",IF(AND(R:R&lt;&gt;"0: No Method",R:R&lt;&gt;"6: EC",R:R&lt;&gt;"5: Condoms"),"Yes","No")))</f>
        <v>No</v>
      </c>
      <c r="AA211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15" s="80" t="s">
        <v>4509</v>
      </c>
      <c r="AC2115" s="80">
        <f>VLOOKUP(N2115,Registration!O:P,2,FALSE)</f>
        <v>17</v>
      </c>
    </row>
    <row r="2116" spans="1:29" s="80" customFormat="1" ht="23.1" customHeight="1">
      <c r="A2116" s="89" t="s">
        <v>133</v>
      </c>
      <c r="B2116" s="89" t="s">
        <v>26</v>
      </c>
      <c r="C2116" s="89" t="s">
        <v>27</v>
      </c>
      <c r="D2116" s="89" t="s">
        <v>28</v>
      </c>
      <c r="E2116" s="89" t="s">
        <v>28</v>
      </c>
      <c r="F2116" s="89" t="s">
        <v>111</v>
      </c>
      <c r="G2116" s="89" t="s">
        <v>167</v>
      </c>
      <c r="H2116" s="89" t="s">
        <v>8159</v>
      </c>
      <c r="I2116" s="89" t="s">
        <v>8160</v>
      </c>
      <c r="J2116" s="89">
        <v>30</v>
      </c>
      <c r="K2116" s="89">
        <v>3</v>
      </c>
      <c r="L2116" s="89">
        <v>2019</v>
      </c>
      <c r="M2116" s="76">
        <f t="shared" si="33"/>
        <v>43554</v>
      </c>
      <c r="N2116" s="89" t="s">
        <v>1681</v>
      </c>
      <c r="O2116" s="89">
        <v>18</v>
      </c>
      <c r="P2116" s="89" t="s">
        <v>4506</v>
      </c>
      <c r="Q2116" s="89" t="s">
        <v>4456</v>
      </c>
      <c r="R2116" s="89" t="s">
        <v>4507</v>
      </c>
      <c r="S2116" s="89" t="s">
        <v>4508</v>
      </c>
      <c r="T2116" s="89" t="s">
        <v>4457</v>
      </c>
      <c r="U2116" s="89" t="s">
        <v>4457</v>
      </c>
      <c r="V2116" s="89" t="s">
        <v>4457</v>
      </c>
      <c r="W2116" s="89" t="s">
        <v>173</v>
      </c>
      <c r="X2116" s="90" t="s">
        <v>4507</v>
      </c>
      <c r="Y2116" s="89" t="s">
        <v>4457</v>
      </c>
      <c r="Z2116" s="80" t="str">
        <f>IF(OR(R:R="",S:S=""),"Missing",IF(OR(S:S="Both EC and Condoms",S:S="Condom",S:S="EC"),"Yes",IF(AND(R:R&lt;&gt;"0: No Method",R:R&lt;&gt;"6: EC",R:R&lt;&gt;"5: Condoms"),"Yes","No")))</f>
        <v>No</v>
      </c>
      <c r="AA211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16" s="80" t="s">
        <v>4509</v>
      </c>
      <c r="AC2116" s="80">
        <f>VLOOKUP(N2116,Registration!O:P,2,FALSE)</f>
        <v>18</v>
      </c>
    </row>
    <row r="2117" spans="1:29" s="80" customFormat="1" ht="23.1" customHeight="1">
      <c r="A2117" s="89" t="s">
        <v>133</v>
      </c>
      <c r="B2117" s="89" t="s">
        <v>26</v>
      </c>
      <c r="C2117" s="89" t="s">
        <v>27</v>
      </c>
      <c r="D2117" s="89" t="s">
        <v>28</v>
      </c>
      <c r="E2117" s="89" t="s">
        <v>28</v>
      </c>
      <c r="F2117" s="89" t="s">
        <v>111</v>
      </c>
      <c r="G2117" s="89" t="s">
        <v>167</v>
      </c>
      <c r="H2117" s="89" t="s">
        <v>8159</v>
      </c>
      <c r="I2117" s="89" t="s">
        <v>8160</v>
      </c>
      <c r="J2117" s="89">
        <v>30</v>
      </c>
      <c r="K2117" s="89">
        <v>3</v>
      </c>
      <c r="L2117" s="89">
        <v>2019</v>
      </c>
      <c r="M2117" s="76">
        <f t="shared" si="33"/>
        <v>43554</v>
      </c>
      <c r="N2117" s="89" t="s">
        <v>1683</v>
      </c>
      <c r="O2117" s="89">
        <v>17</v>
      </c>
      <c r="P2117" s="89" t="s">
        <v>4506</v>
      </c>
      <c r="Q2117" s="89" t="s">
        <v>4456</v>
      </c>
      <c r="R2117" s="89" t="s">
        <v>4507</v>
      </c>
      <c r="S2117" s="89" t="s">
        <v>4508</v>
      </c>
      <c r="T2117" s="89" t="s">
        <v>4457</v>
      </c>
      <c r="U2117" s="89" t="s">
        <v>4457</v>
      </c>
      <c r="V2117" s="89" t="s">
        <v>4457</v>
      </c>
      <c r="W2117" s="89" t="s">
        <v>173</v>
      </c>
      <c r="X2117" s="90" t="s">
        <v>4507</v>
      </c>
      <c r="Y2117" s="89" t="s">
        <v>4457</v>
      </c>
      <c r="Z2117" s="80" t="str">
        <f>IF(OR(R:R="",S:S=""),"Missing",IF(OR(S:S="Both EC and Condoms",S:S="Condom",S:S="EC"),"Yes",IF(AND(R:R&lt;&gt;"0: No Method",R:R&lt;&gt;"6: EC",R:R&lt;&gt;"5: Condoms"),"Yes","No")))</f>
        <v>No</v>
      </c>
      <c r="AA211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17" s="80" t="s">
        <v>4509</v>
      </c>
      <c r="AC2117" s="80">
        <f>VLOOKUP(N2117,Registration!O:P,2,FALSE)</f>
        <v>17</v>
      </c>
    </row>
    <row r="2118" spans="1:29" s="80" customFormat="1" ht="23.1" customHeight="1">
      <c r="A2118" s="89" t="s">
        <v>133</v>
      </c>
      <c r="B2118" s="89" t="s">
        <v>26</v>
      </c>
      <c r="C2118" s="89" t="s">
        <v>27</v>
      </c>
      <c r="D2118" s="89" t="s">
        <v>28</v>
      </c>
      <c r="E2118" s="89" t="s">
        <v>28</v>
      </c>
      <c r="F2118" s="89" t="s">
        <v>111</v>
      </c>
      <c r="G2118" s="89" t="s">
        <v>167</v>
      </c>
      <c r="H2118" s="89" t="s">
        <v>8159</v>
      </c>
      <c r="I2118" s="89" t="s">
        <v>8160</v>
      </c>
      <c r="J2118" s="89">
        <v>30</v>
      </c>
      <c r="K2118" s="89">
        <v>3</v>
      </c>
      <c r="L2118" s="89">
        <v>2019</v>
      </c>
      <c r="M2118" s="76">
        <f t="shared" si="33"/>
        <v>43554</v>
      </c>
      <c r="N2118" s="89" t="s">
        <v>1426</v>
      </c>
      <c r="O2118" s="89">
        <v>18</v>
      </c>
      <c r="P2118" s="89" t="s">
        <v>4506</v>
      </c>
      <c r="Q2118" s="89" t="s">
        <v>4456</v>
      </c>
      <c r="R2118" s="89" t="s">
        <v>4507</v>
      </c>
      <c r="S2118" s="89" t="s">
        <v>4508</v>
      </c>
      <c r="T2118" s="89" t="s">
        <v>4456</v>
      </c>
      <c r="U2118" s="89" t="s">
        <v>4457</v>
      </c>
      <c r="V2118" s="89" t="s">
        <v>4457</v>
      </c>
      <c r="W2118" s="89" t="s">
        <v>173</v>
      </c>
      <c r="X2118" s="80" t="s">
        <v>4518</v>
      </c>
      <c r="Y2118" s="89" t="s">
        <v>4457</v>
      </c>
      <c r="Z2118" s="80" t="str">
        <f>IF(OR(R:R="",S:S=""),"Missing",IF(OR(S:S="Both EC and Condoms",S:S="Condom",S:S="EC"),"Yes",IF(AND(R:R&lt;&gt;"0: No Method",R:R&lt;&gt;"6: EC",R:R&lt;&gt;"5: Condoms"),"Yes","No")))</f>
        <v>No</v>
      </c>
      <c r="AA211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18" s="80" t="str">
        <f>IF(W:W="Pregnant","Pregnant",IF(AND(Z:Z="No",AA:AA="Yes"),"Adopter",IF(Z:Z="Yes","Continuing User",IF(AND(Z:Z="No",AA:AA="No"),"Non-user","Missing"))))</f>
        <v>Adopter</v>
      </c>
      <c r="AC2118" s="80">
        <f>VLOOKUP(N2118,Registration!O:P,2,FALSE)</f>
        <v>19</v>
      </c>
    </row>
    <row r="2119" spans="1:29" s="80" customFormat="1" ht="23.1" customHeight="1">
      <c r="A2119" s="89" t="s">
        <v>133</v>
      </c>
      <c r="B2119" s="89" t="s">
        <v>26</v>
      </c>
      <c r="C2119" s="89" t="s">
        <v>27</v>
      </c>
      <c r="D2119" s="89" t="s">
        <v>28</v>
      </c>
      <c r="E2119" s="89" t="s">
        <v>28</v>
      </c>
      <c r="F2119" s="89" t="s">
        <v>111</v>
      </c>
      <c r="G2119" s="89" t="s">
        <v>167</v>
      </c>
      <c r="H2119" s="89" t="s">
        <v>8159</v>
      </c>
      <c r="I2119" s="89" t="s">
        <v>8160</v>
      </c>
      <c r="J2119" s="89">
        <v>30</v>
      </c>
      <c r="K2119" s="89">
        <v>3</v>
      </c>
      <c r="L2119" s="89">
        <v>2019</v>
      </c>
      <c r="M2119" s="76">
        <f t="shared" si="33"/>
        <v>43554</v>
      </c>
      <c r="N2119" s="89" t="s">
        <v>289</v>
      </c>
      <c r="O2119" s="89">
        <v>19</v>
      </c>
      <c r="P2119" s="89" t="s">
        <v>4506</v>
      </c>
      <c r="Q2119" s="89" t="s">
        <v>4456</v>
      </c>
      <c r="R2119" s="89" t="s">
        <v>4507</v>
      </c>
      <c r="S2119" s="89" t="s">
        <v>4508</v>
      </c>
      <c r="T2119" s="89" t="s">
        <v>4456</v>
      </c>
      <c r="U2119" s="89" t="s">
        <v>4457</v>
      </c>
      <c r="V2119" s="89" t="s">
        <v>4457</v>
      </c>
      <c r="W2119" s="89" t="s">
        <v>173</v>
      </c>
      <c r="X2119" s="80" t="s">
        <v>4518</v>
      </c>
      <c r="Y2119" s="89" t="s">
        <v>4457</v>
      </c>
      <c r="Z2119" s="80" t="str">
        <f>IF(OR(R:R="",S:S=""),"Missing",IF(OR(S:S="Both EC and Condoms",S:S="Condom",S:S="EC"),"Yes",IF(AND(R:R&lt;&gt;"0: No Method",R:R&lt;&gt;"6: EC",R:R&lt;&gt;"5: Condoms"),"Yes","No")))</f>
        <v>No</v>
      </c>
      <c r="AA211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19" s="80" t="str">
        <f>IF(W:W="Pregnant","Pregnant",IF(AND(Z:Z="No",AA:AA="Yes"),"Adopter",IF(Z:Z="Yes","Continuing User",IF(AND(Z:Z="No",AA:AA="No"),"Non-user","Missing"))))</f>
        <v>Adopter</v>
      </c>
      <c r="AC2119" s="80">
        <f>VLOOKUP(N2119,Registration!O:P,2,FALSE)</f>
        <v>19</v>
      </c>
    </row>
    <row r="2120" spans="1:29" s="80" customFormat="1" ht="23.1" customHeight="1">
      <c r="A2120" s="89" t="s">
        <v>133</v>
      </c>
      <c r="B2120" s="89" t="s">
        <v>26</v>
      </c>
      <c r="C2120" s="89" t="s">
        <v>27</v>
      </c>
      <c r="D2120" s="89" t="s">
        <v>28</v>
      </c>
      <c r="E2120" s="89" t="s">
        <v>28</v>
      </c>
      <c r="F2120" s="89" t="s">
        <v>111</v>
      </c>
      <c r="G2120" s="89" t="s">
        <v>167</v>
      </c>
      <c r="H2120" s="89" t="s">
        <v>8159</v>
      </c>
      <c r="I2120" s="89" t="s">
        <v>8160</v>
      </c>
      <c r="J2120" s="89">
        <v>30</v>
      </c>
      <c r="K2120" s="89">
        <v>3</v>
      </c>
      <c r="L2120" s="89">
        <v>2019</v>
      </c>
      <c r="M2120" s="76">
        <f t="shared" si="33"/>
        <v>43554</v>
      </c>
      <c r="N2120" s="89" t="s">
        <v>1101</v>
      </c>
      <c r="O2120" s="89">
        <v>17</v>
      </c>
      <c r="P2120" s="89" t="s">
        <v>4506</v>
      </c>
      <c r="Q2120" s="89" t="s">
        <v>4456</v>
      </c>
      <c r="R2120" s="89" t="s">
        <v>4507</v>
      </c>
      <c r="S2120" s="89" t="s">
        <v>4508</v>
      </c>
      <c r="T2120" s="89" t="s">
        <v>4456</v>
      </c>
      <c r="U2120" s="89" t="s">
        <v>4457</v>
      </c>
      <c r="V2120" s="89" t="s">
        <v>4457</v>
      </c>
      <c r="W2120" s="89" t="s">
        <v>173</v>
      </c>
      <c r="X2120" s="90" t="s">
        <v>4517</v>
      </c>
      <c r="Y2120" s="89" t="s">
        <v>4457</v>
      </c>
      <c r="Z2120" s="80" t="str">
        <f>IF(OR(R:R="",S:S=""),"Missing",IF(OR(S:S="Both EC and Condoms",S:S="Condom",S:S="EC"),"Yes",IF(AND(R:R&lt;&gt;"0: No Method",R:R&lt;&gt;"6: EC",R:R&lt;&gt;"5: Condoms"),"Yes","No")))</f>
        <v>No</v>
      </c>
      <c r="AA212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20" s="80" t="str">
        <f>IF(W:W="Pregnant","Pregnant",IF(AND(Z:Z="No",AA:AA="Yes"),"Adopter",IF(Z:Z="Yes","Continuing User",IF(AND(Z:Z="No",AA:AA="No"),"Non-user","Missing"))))</f>
        <v>Adopter</v>
      </c>
      <c r="AC2120" s="80">
        <f>VLOOKUP(N2120,Registration!O:P,2,FALSE)</f>
        <v>19</v>
      </c>
    </row>
    <row r="2121" spans="1:29" s="80" customFormat="1" ht="23.1" customHeight="1">
      <c r="A2121" s="89" t="s">
        <v>133</v>
      </c>
      <c r="B2121" s="89" t="s">
        <v>26</v>
      </c>
      <c r="C2121" s="89" t="s">
        <v>27</v>
      </c>
      <c r="D2121" s="89" t="s">
        <v>28</v>
      </c>
      <c r="E2121" s="89" t="s">
        <v>28</v>
      </c>
      <c r="F2121" s="89" t="s">
        <v>111</v>
      </c>
      <c r="G2121" s="89" t="s">
        <v>167</v>
      </c>
      <c r="H2121" s="89" t="s">
        <v>8159</v>
      </c>
      <c r="I2121" s="89" t="s">
        <v>8160</v>
      </c>
      <c r="J2121" s="89">
        <v>30</v>
      </c>
      <c r="K2121" s="89">
        <v>3</v>
      </c>
      <c r="L2121" s="89">
        <v>2019</v>
      </c>
      <c r="M2121" s="76">
        <f t="shared" si="33"/>
        <v>43554</v>
      </c>
      <c r="N2121" s="89" t="s">
        <v>1577</v>
      </c>
      <c r="O2121" s="89">
        <v>18</v>
      </c>
      <c r="P2121" s="89" t="s">
        <v>4506</v>
      </c>
      <c r="Q2121" s="89" t="s">
        <v>4456</v>
      </c>
      <c r="R2121" s="89" t="s">
        <v>4507</v>
      </c>
      <c r="S2121" s="89" t="s">
        <v>4508</v>
      </c>
      <c r="T2121" s="89" t="s">
        <v>4456</v>
      </c>
      <c r="U2121" s="89" t="s">
        <v>4457</v>
      </c>
      <c r="V2121" s="89" t="s">
        <v>4457</v>
      </c>
      <c r="W2121" s="89" t="s">
        <v>173</v>
      </c>
      <c r="X2121" s="80" t="s">
        <v>4518</v>
      </c>
      <c r="Y2121" s="89" t="s">
        <v>4457</v>
      </c>
      <c r="Z2121" s="80" t="str">
        <f>IF(OR(R:R="",S:S=""),"Missing",IF(OR(S:S="Both EC and Condoms",S:S="Condom",S:S="EC"),"Yes",IF(AND(R:R&lt;&gt;"0: No Method",R:R&lt;&gt;"6: EC",R:R&lt;&gt;"5: Condoms"),"Yes","No")))</f>
        <v>No</v>
      </c>
      <c r="AA212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21" s="80" t="str">
        <f>IF(W:W="Pregnant","Pregnant",IF(AND(Z:Z="No",AA:AA="Yes"),"Adopter",IF(Z:Z="Yes","Continuing User",IF(AND(Z:Z="No",AA:AA="No"),"Non-user","Missing"))))</f>
        <v>Adopter</v>
      </c>
      <c r="AC2121" s="80">
        <f>VLOOKUP(N2121,Registration!O:P,2,FALSE)</f>
        <v>19</v>
      </c>
    </row>
    <row r="2122" spans="1:29" s="80" customFormat="1" ht="23.1" customHeight="1">
      <c r="A2122" s="89" t="s">
        <v>133</v>
      </c>
      <c r="B2122" s="89" t="s">
        <v>26</v>
      </c>
      <c r="C2122" s="89" t="s">
        <v>27</v>
      </c>
      <c r="D2122" s="89" t="s">
        <v>28</v>
      </c>
      <c r="E2122" s="89" t="s">
        <v>28</v>
      </c>
      <c r="F2122" s="89" t="s">
        <v>111</v>
      </c>
      <c r="G2122" s="89" t="s">
        <v>167</v>
      </c>
      <c r="H2122" s="89" t="s">
        <v>8159</v>
      </c>
      <c r="I2122" s="89" t="s">
        <v>8160</v>
      </c>
      <c r="J2122" s="89">
        <v>30</v>
      </c>
      <c r="K2122" s="89">
        <v>3</v>
      </c>
      <c r="L2122" s="89">
        <v>2019</v>
      </c>
      <c r="M2122" s="76">
        <f t="shared" si="33"/>
        <v>43554</v>
      </c>
      <c r="N2122" s="89" t="s">
        <v>194</v>
      </c>
      <c r="O2122" s="89">
        <v>18</v>
      </c>
      <c r="P2122" s="89" t="s">
        <v>4506</v>
      </c>
      <c r="Q2122" s="89" t="s">
        <v>4456</v>
      </c>
      <c r="R2122" s="89" t="s">
        <v>4507</v>
      </c>
      <c r="S2122" s="89" t="s">
        <v>4508</v>
      </c>
      <c r="T2122" s="89" t="s">
        <v>4456</v>
      </c>
      <c r="U2122" s="89" t="s">
        <v>4457</v>
      </c>
      <c r="V2122" s="89" t="s">
        <v>4457</v>
      </c>
      <c r="W2122" s="89" t="s">
        <v>173</v>
      </c>
      <c r="X2122" s="80" t="s">
        <v>4518</v>
      </c>
      <c r="Y2122" s="89" t="s">
        <v>4457</v>
      </c>
      <c r="Z2122" s="80" t="str">
        <f>IF(OR(R:R="",S:S=""),"Missing",IF(OR(S:S="Both EC and Condoms",S:S="Condom",S:S="EC"),"Yes",IF(AND(R:R&lt;&gt;"0: No Method",R:R&lt;&gt;"6: EC",R:R&lt;&gt;"5: Condoms"),"Yes","No")))</f>
        <v>No</v>
      </c>
      <c r="AA2122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22" s="80" t="str">
        <f>IF(W:W="Pregnant","Pregnant",IF(AND(Z:Z="No",AA:AA="Yes"),"Adopter",IF(Z:Z="Yes","Continuing User",IF(AND(Z:Z="No",AA:AA="No"),"Non-user","Missing"))))</f>
        <v>Adopter</v>
      </c>
      <c r="AC2122" s="80">
        <f>VLOOKUP(N2122,Registration!O:P,2,FALSE)</f>
        <v>18</v>
      </c>
    </row>
    <row r="2123" spans="1:29" s="80" customFormat="1" ht="23.1" customHeight="1">
      <c r="A2123" s="89" t="s">
        <v>133</v>
      </c>
      <c r="B2123" s="89" t="s">
        <v>26</v>
      </c>
      <c r="C2123" s="89" t="s">
        <v>27</v>
      </c>
      <c r="D2123" s="89" t="s">
        <v>28</v>
      </c>
      <c r="E2123" s="89" t="s">
        <v>28</v>
      </c>
      <c r="F2123" s="89" t="s">
        <v>111</v>
      </c>
      <c r="G2123" s="89" t="s">
        <v>167</v>
      </c>
      <c r="H2123" s="89" t="s">
        <v>8159</v>
      </c>
      <c r="I2123" s="89" t="s">
        <v>8160</v>
      </c>
      <c r="J2123" s="89">
        <v>30</v>
      </c>
      <c r="K2123" s="89">
        <v>3</v>
      </c>
      <c r="L2123" s="89">
        <v>2019</v>
      </c>
      <c r="M2123" s="76">
        <f t="shared" si="33"/>
        <v>43554</v>
      </c>
      <c r="N2123" s="89" t="s">
        <v>498</v>
      </c>
      <c r="O2123" s="89">
        <v>18</v>
      </c>
      <c r="P2123" s="89" t="s">
        <v>4506</v>
      </c>
      <c r="Q2123" s="89" t="s">
        <v>4456</v>
      </c>
      <c r="R2123" s="89" t="s">
        <v>4507</v>
      </c>
      <c r="S2123" s="89" t="s">
        <v>4508</v>
      </c>
      <c r="T2123" s="89" t="s">
        <v>4456</v>
      </c>
      <c r="U2123" s="89" t="s">
        <v>4457</v>
      </c>
      <c r="V2123" s="89" t="s">
        <v>4457</v>
      </c>
      <c r="W2123" s="89" t="s">
        <v>173</v>
      </c>
      <c r="X2123" s="80" t="s">
        <v>4518</v>
      </c>
      <c r="Y2123" s="89" t="s">
        <v>4457</v>
      </c>
      <c r="Z2123" s="80" t="str">
        <f>IF(OR(R:R="",S:S=""),"Missing",IF(OR(S:S="Both EC and Condoms",S:S="Condom",S:S="EC"),"Yes",IF(AND(R:R&lt;&gt;"0: No Method",R:R&lt;&gt;"6: EC",R:R&lt;&gt;"5: Condoms"),"Yes","No")))</f>
        <v>No</v>
      </c>
      <c r="AA2123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23" s="80" t="str">
        <f>IF(W:W="Pregnant","Pregnant",IF(AND(Z:Z="No",AA:AA="Yes"),"Adopter",IF(Z:Z="Yes","Continuing User",IF(AND(Z:Z="No",AA:AA="No"),"Non-user","Missing"))))</f>
        <v>Adopter</v>
      </c>
      <c r="AC2123" s="80">
        <f>VLOOKUP(N2123,Registration!O:P,2,FALSE)</f>
        <v>19</v>
      </c>
    </row>
    <row r="2124" spans="1:29" s="80" customFormat="1" ht="23.1" customHeight="1">
      <c r="A2124" s="89" t="s">
        <v>133</v>
      </c>
      <c r="B2124" s="89" t="s">
        <v>26</v>
      </c>
      <c r="C2124" s="89" t="s">
        <v>27</v>
      </c>
      <c r="D2124" s="89" t="s">
        <v>28</v>
      </c>
      <c r="E2124" s="89" t="s">
        <v>28</v>
      </c>
      <c r="F2124" s="89" t="s">
        <v>111</v>
      </c>
      <c r="G2124" s="89" t="s">
        <v>167</v>
      </c>
      <c r="H2124" s="89" t="s">
        <v>8159</v>
      </c>
      <c r="I2124" s="89" t="s">
        <v>8160</v>
      </c>
      <c r="J2124" s="89">
        <v>30</v>
      </c>
      <c r="K2124" s="89">
        <v>3</v>
      </c>
      <c r="L2124" s="89">
        <v>2019</v>
      </c>
      <c r="M2124" s="76">
        <f t="shared" si="33"/>
        <v>43554</v>
      </c>
      <c r="N2124" s="89" t="s">
        <v>1689</v>
      </c>
      <c r="O2124" s="89">
        <v>19</v>
      </c>
      <c r="P2124" s="89" t="s">
        <v>4506</v>
      </c>
      <c r="Q2124" s="89" t="s">
        <v>4456</v>
      </c>
      <c r="R2124" s="89" t="s">
        <v>4507</v>
      </c>
      <c r="S2124" s="89" t="s">
        <v>4508</v>
      </c>
      <c r="T2124" s="89" t="s">
        <v>4456</v>
      </c>
      <c r="U2124" s="89" t="s">
        <v>4457</v>
      </c>
      <c r="V2124" s="89" t="s">
        <v>4457</v>
      </c>
      <c r="W2124" s="89" t="s">
        <v>173</v>
      </c>
      <c r="X2124" s="90" t="s">
        <v>4516</v>
      </c>
      <c r="Y2124" s="89" t="s">
        <v>4456</v>
      </c>
      <c r="Z2124" s="80" t="str">
        <f>IF(OR(R:R="",S:S=""),"Missing",IF(OR(S:S="Both EC and Condoms",S:S="Condom",S:S="EC"),"Yes",IF(AND(R:R&lt;&gt;"0: No Method",R:R&lt;&gt;"6: EC",R:R&lt;&gt;"5: Condoms"),"Yes","No")))</f>
        <v>No</v>
      </c>
      <c r="AA2124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24" s="80" t="str">
        <f>IF(W:W="Pregnant","Pregnant",IF(AND(Z:Z="No",AA:AA="Yes"),"Adopter",IF(Z:Z="Yes","Continuing User",IF(AND(Z:Z="No",AA:AA="No"),"Non-user","Missing"))))</f>
        <v>Adopter</v>
      </c>
      <c r="AC2124" s="80">
        <f>VLOOKUP(N2124,Registration!O:P,2,FALSE)</f>
        <v>19</v>
      </c>
    </row>
    <row r="2125" spans="1:29" s="80" customFormat="1" ht="23.1" customHeight="1">
      <c r="A2125" s="89" t="s">
        <v>133</v>
      </c>
      <c r="B2125" s="89" t="s">
        <v>26</v>
      </c>
      <c r="C2125" s="89" t="s">
        <v>27</v>
      </c>
      <c r="D2125" s="89" t="s">
        <v>28</v>
      </c>
      <c r="E2125" s="89" t="s">
        <v>28</v>
      </c>
      <c r="F2125" s="89" t="s">
        <v>111</v>
      </c>
      <c r="G2125" s="89" t="s">
        <v>167</v>
      </c>
      <c r="H2125" s="89" t="s">
        <v>8159</v>
      </c>
      <c r="I2125" s="89" t="s">
        <v>8160</v>
      </c>
      <c r="J2125" s="89">
        <v>30</v>
      </c>
      <c r="K2125" s="89">
        <v>3</v>
      </c>
      <c r="L2125" s="89">
        <v>2019</v>
      </c>
      <c r="M2125" s="76">
        <f t="shared" si="33"/>
        <v>43554</v>
      </c>
      <c r="N2125" s="89" t="s">
        <v>502</v>
      </c>
      <c r="O2125" s="89">
        <v>19</v>
      </c>
      <c r="P2125" s="89" t="s">
        <v>4506</v>
      </c>
      <c r="Q2125" s="89" t="s">
        <v>4456</v>
      </c>
      <c r="R2125" s="89" t="s">
        <v>4507</v>
      </c>
      <c r="S2125" s="89" t="s">
        <v>4508</v>
      </c>
      <c r="T2125" s="89" t="s">
        <v>4456</v>
      </c>
      <c r="U2125" s="89" t="s">
        <v>4457</v>
      </c>
      <c r="V2125" s="89" t="s">
        <v>4457</v>
      </c>
      <c r="W2125" s="89" t="s">
        <v>173</v>
      </c>
      <c r="X2125" s="80" t="s">
        <v>4518</v>
      </c>
      <c r="Y2125" s="89" t="s">
        <v>4457</v>
      </c>
      <c r="Z2125" s="80" t="str">
        <f>IF(OR(R:R="",S:S=""),"Missing",IF(OR(S:S="Both EC and Condoms",S:S="Condom",S:S="EC"),"Yes",IF(AND(R:R&lt;&gt;"0: No Method",R:R&lt;&gt;"6: EC",R:R&lt;&gt;"5: Condoms"),"Yes","No")))</f>
        <v>No</v>
      </c>
      <c r="AA2125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25" s="80" t="str">
        <f>IF(W:W="Pregnant","Pregnant",IF(AND(Z:Z="No",AA:AA="Yes"),"Adopter",IF(Z:Z="Yes","Continuing User",IF(AND(Z:Z="No",AA:AA="No"),"Non-user","Missing"))))</f>
        <v>Adopter</v>
      </c>
      <c r="AC2125" s="80">
        <f>VLOOKUP(N2125,Registration!O:P,2,FALSE)</f>
        <v>19</v>
      </c>
    </row>
    <row r="2126" spans="1:29" s="80" customFormat="1" ht="23.1" customHeight="1">
      <c r="A2126" s="89" t="s">
        <v>133</v>
      </c>
      <c r="B2126" s="89" t="s">
        <v>26</v>
      </c>
      <c r="C2126" s="89" t="s">
        <v>27</v>
      </c>
      <c r="D2126" s="89" t="s">
        <v>28</v>
      </c>
      <c r="E2126" s="89" t="s">
        <v>28</v>
      </c>
      <c r="F2126" s="89" t="s">
        <v>111</v>
      </c>
      <c r="G2126" s="89" t="s">
        <v>167</v>
      </c>
      <c r="H2126" s="89" t="s">
        <v>8159</v>
      </c>
      <c r="I2126" s="89" t="s">
        <v>8160</v>
      </c>
      <c r="J2126" s="89">
        <v>30</v>
      </c>
      <c r="K2126" s="89">
        <v>3</v>
      </c>
      <c r="L2126" s="89">
        <v>2019</v>
      </c>
      <c r="M2126" s="76">
        <f t="shared" si="33"/>
        <v>43554</v>
      </c>
      <c r="N2126" s="89" t="s">
        <v>1693</v>
      </c>
      <c r="O2126" s="89">
        <v>19</v>
      </c>
      <c r="P2126" s="89" t="s">
        <v>4506</v>
      </c>
      <c r="Q2126" s="89" t="s">
        <v>4456</v>
      </c>
      <c r="R2126" s="89" t="s">
        <v>4507</v>
      </c>
      <c r="S2126" s="89" t="s">
        <v>4508</v>
      </c>
      <c r="T2126" s="89" t="s">
        <v>4456</v>
      </c>
      <c r="U2126" s="89" t="s">
        <v>4457</v>
      </c>
      <c r="V2126" s="89" t="s">
        <v>4457</v>
      </c>
      <c r="W2126" s="89" t="s">
        <v>173</v>
      </c>
      <c r="X2126" s="80" t="s">
        <v>4518</v>
      </c>
      <c r="Y2126" s="89" t="s">
        <v>4457</v>
      </c>
      <c r="Z2126" s="80" t="str">
        <f>IF(OR(R:R="",S:S=""),"Missing",IF(OR(S:S="Both EC and Condoms",S:S="Condom",S:S="EC"),"Yes",IF(AND(R:R&lt;&gt;"0: No Method",R:R&lt;&gt;"6: EC",R:R&lt;&gt;"5: Condoms"),"Yes","No")))</f>
        <v>No</v>
      </c>
      <c r="AA2126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26" s="80" t="str">
        <f>IF(W:W="Pregnant","Pregnant",IF(AND(Z:Z="No",AA:AA="Yes"),"Adopter",IF(Z:Z="Yes","Continuing User",IF(AND(Z:Z="No",AA:AA="No"),"Non-user","Missing"))))</f>
        <v>Adopter</v>
      </c>
      <c r="AC2126" s="80">
        <f>VLOOKUP(N2126,Registration!O:P,2,FALSE)</f>
        <v>19</v>
      </c>
    </row>
    <row r="2127" spans="1:29" s="80" customFormat="1" ht="23.1" customHeight="1">
      <c r="A2127" s="89" t="s">
        <v>133</v>
      </c>
      <c r="B2127" s="89" t="s">
        <v>26</v>
      </c>
      <c r="C2127" s="89" t="s">
        <v>27</v>
      </c>
      <c r="D2127" s="89" t="s">
        <v>28</v>
      </c>
      <c r="E2127" s="89" t="s">
        <v>28</v>
      </c>
      <c r="F2127" s="89" t="s">
        <v>111</v>
      </c>
      <c r="G2127" s="89" t="s">
        <v>167</v>
      </c>
      <c r="H2127" s="89" t="s">
        <v>8159</v>
      </c>
      <c r="I2127" s="89" t="s">
        <v>8160</v>
      </c>
      <c r="J2127" s="89">
        <v>30</v>
      </c>
      <c r="K2127" s="89">
        <v>3</v>
      </c>
      <c r="L2127" s="89">
        <v>2019</v>
      </c>
      <c r="M2127" s="76">
        <f t="shared" si="33"/>
        <v>43554</v>
      </c>
      <c r="N2127" s="89" t="s">
        <v>1695</v>
      </c>
      <c r="O2127" s="89">
        <v>19</v>
      </c>
      <c r="P2127" s="89" t="s">
        <v>4506</v>
      </c>
      <c r="Q2127" s="89" t="s">
        <v>4456</v>
      </c>
      <c r="R2127" s="89" t="s">
        <v>4507</v>
      </c>
      <c r="S2127" s="89" t="s">
        <v>4508</v>
      </c>
      <c r="T2127" s="89" t="s">
        <v>4456</v>
      </c>
      <c r="U2127" s="89" t="s">
        <v>4457</v>
      </c>
      <c r="V2127" s="89" t="s">
        <v>4457</v>
      </c>
      <c r="W2127" s="89" t="s">
        <v>173</v>
      </c>
      <c r="X2127" s="90" t="s">
        <v>4515</v>
      </c>
      <c r="Y2127" s="89" t="s">
        <v>4457</v>
      </c>
      <c r="Z2127" s="80" t="str">
        <f>IF(OR(R:R="",S:S=""),"Missing",IF(OR(S:S="Both EC and Condoms",S:S="Condom",S:S="EC"),"Yes",IF(AND(R:R&lt;&gt;"0: No Method",R:R&lt;&gt;"6: EC",R:R&lt;&gt;"5: Condoms"),"Yes","No")))</f>
        <v>No</v>
      </c>
      <c r="AA2127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27" s="80" t="str">
        <f>IF(W:W="Pregnant","Pregnant",IF(AND(Z:Z="No",AA:AA="Yes"),"Adopter",IF(Z:Z="Yes","Continuing User",IF(AND(Z:Z="No",AA:AA="No"),"Non-user","Missing"))))</f>
        <v>Adopter</v>
      </c>
      <c r="AC2127" s="80">
        <f>VLOOKUP(N2127,Registration!O:P,2,FALSE)</f>
        <v>19</v>
      </c>
    </row>
    <row r="2128" spans="1:29" s="80" customFormat="1" ht="23.1" customHeight="1">
      <c r="A2128" s="89" t="s">
        <v>133</v>
      </c>
      <c r="B2128" s="89" t="s">
        <v>26</v>
      </c>
      <c r="C2128" s="89" t="s">
        <v>27</v>
      </c>
      <c r="D2128" s="89" t="s">
        <v>28</v>
      </c>
      <c r="E2128" s="89" t="s">
        <v>28</v>
      </c>
      <c r="F2128" s="89" t="s">
        <v>111</v>
      </c>
      <c r="G2128" s="89" t="s">
        <v>167</v>
      </c>
      <c r="H2128" s="89" t="s">
        <v>8159</v>
      </c>
      <c r="I2128" s="89" t="s">
        <v>8160</v>
      </c>
      <c r="J2128" s="89">
        <v>30</v>
      </c>
      <c r="K2128" s="89">
        <v>3</v>
      </c>
      <c r="L2128" s="89">
        <v>2019</v>
      </c>
      <c r="M2128" s="76">
        <f t="shared" si="33"/>
        <v>43554</v>
      </c>
      <c r="N2128" s="89" t="s">
        <v>1697</v>
      </c>
      <c r="O2128" s="89">
        <v>17</v>
      </c>
      <c r="P2128" s="89" t="s">
        <v>4506</v>
      </c>
      <c r="Q2128" s="89" t="s">
        <v>4456</v>
      </c>
      <c r="R2128" s="89" t="s">
        <v>4507</v>
      </c>
      <c r="S2128" s="89" t="s">
        <v>4508</v>
      </c>
      <c r="T2128" s="89" t="s">
        <v>4457</v>
      </c>
      <c r="U2128" s="89" t="s">
        <v>4457</v>
      </c>
      <c r="V2128" s="89" t="s">
        <v>4457</v>
      </c>
      <c r="W2128" s="89" t="s">
        <v>173</v>
      </c>
      <c r="X2128" s="90" t="s">
        <v>4507</v>
      </c>
      <c r="Y2128" s="89" t="s">
        <v>4457</v>
      </c>
      <c r="Z2128" s="80" t="str">
        <f>IF(OR(R:R="",S:S=""),"Missing",IF(OR(S:S="Both EC and Condoms",S:S="Condom",S:S="EC"),"Yes",IF(AND(R:R&lt;&gt;"0: No Method",R:R&lt;&gt;"6: EC",R:R&lt;&gt;"5: Condoms"),"Yes","No")))</f>
        <v>No</v>
      </c>
      <c r="AA2128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28" s="80" t="s">
        <v>4509</v>
      </c>
      <c r="AC2128" s="80">
        <f>VLOOKUP(N2128,Registration!O:P,2,FALSE)</f>
        <v>17</v>
      </c>
    </row>
    <row r="2129" spans="1:29" s="80" customFormat="1" ht="23.1" customHeight="1">
      <c r="A2129" s="89" t="s">
        <v>133</v>
      </c>
      <c r="B2129" s="89" t="s">
        <v>26</v>
      </c>
      <c r="C2129" s="89" t="s">
        <v>27</v>
      </c>
      <c r="D2129" s="89" t="s">
        <v>28</v>
      </c>
      <c r="E2129" s="89" t="s">
        <v>28</v>
      </c>
      <c r="F2129" s="89" t="s">
        <v>111</v>
      </c>
      <c r="G2129" s="89" t="s">
        <v>167</v>
      </c>
      <c r="H2129" s="89" t="s">
        <v>8159</v>
      </c>
      <c r="I2129" s="89" t="s">
        <v>8160</v>
      </c>
      <c r="J2129" s="89">
        <v>30</v>
      </c>
      <c r="K2129" s="89">
        <v>3</v>
      </c>
      <c r="L2129" s="89">
        <v>2019</v>
      </c>
      <c r="M2129" s="76">
        <f t="shared" si="33"/>
        <v>43554</v>
      </c>
      <c r="N2129" s="89" t="s">
        <v>1577</v>
      </c>
      <c r="O2129" s="89">
        <v>17</v>
      </c>
      <c r="P2129" s="89" t="s">
        <v>4506</v>
      </c>
      <c r="Q2129" s="89" t="s">
        <v>4456</v>
      </c>
      <c r="R2129" s="89" t="s">
        <v>4507</v>
      </c>
      <c r="S2129" s="89" t="s">
        <v>4508</v>
      </c>
      <c r="T2129" s="89" t="s">
        <v>4457</v>
      </c>
      <c r="U2129" s="89" t="s">
        <v>4457</v>
      </c>
      <c r="V2129" s="89" t="s">
        <v>4457</v>
      </c>
      <c r="W2129" s="89" t="s">
        <v>173</v>
      </c>
      <c r="X2129" s="90" t="s">
        <v>4507</v>
      </c>
      <c r="Y2129" s="89" t="s">
        <v>4457</v>
      </c>
      <c r="Z2129" s="80" t="str">
        <f>IF(OR(R:R="",S:S=""),"Missing",IF(OR(S:S="Both EC and Condoms",S:S="Condom",S:S="EC"),"Yes",IF(AND(R:R&lt;&gt;"0: No Method",R:R&lt;&gt;"6: EC",R:R&lt;&gt;"5: Condoms"),"Yes","No")))</f>
        <v>No</v>
      </c>
      <c r="AA2129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129" s="80" t="s">
        <v>4509</v>
      </c>
      <c r="AC2129" s="80">
        <f>VLOOKUP(N2129,Registration!O:P,2,FALSE)</f>
        <v>19</v>
      </c>
    </row>
    <row r="2130" spans="1:29" s="80" customFormat="1" ht="23.1" customHeight="1">
      <c r="A2130" s="89" t="s">
        <v>133</v>
      </c>
      <c r="B2130" s="89" t="s">
        <v>26</v>
      </c>
      <c r="C2130" s="89" t="s">
        <v>27</v>
      </c>
      <c r="D2130" s="89" t="s">
        <v>28</v>
      </c>
      <c r="E2130" s="89" t="s">
        <v>28</v>
      </c>
      <c r="F2130" s="89" t="s">
        <v>111</v>
      </c>
      <c r="G2130" s="89" t="s">
        <v>167</v>
      </c>
      <c r="H2130" s="89" t="s">
        <v>8159</v>
      </c>
      <c r="I2130" s="89" t="s">
        <v>8160</v>
      </c>
      <c r="J2130" s="89">
        <v>30</v>
      </c>
      <c r="K2130" s="89">
        <v>3</v>
      </c>
      <c r="L2130" s="89">
        <v>2019</v>
      </c>
      <c r="M2130" s="76">
        <f t="shared" si="33"/>
        <v>43554</v>
      </c>
      <c r="N2130" s="89" t="s">
        <v>1551</v>
      </c>
      <c r="O2130" s="89">
        <v>19</v>
      </c>
      <c r="P2130" s="89" t="s">
        <v>4506</v>
      </c>
      <c r="Q2130" s="89" t="s">
        <v>4456</v>
      </c>
      <c r="R2130" s="89" t="s">
        <v>4507</v>
      </c>
      <c r="S2130" s="89" t="s">
        <v>4508</v>
      </c>
      <c r="T2130" s="89" t="s">
        <v>4456</v>
      </c>
      <c r="U2130" s="89" t="s">
        <v>4457</v>
      </c>
      <c r="V2130" s="89" t="s">
        <v>4457</v>
      </c>
      <c r="W2130" s="89" t="s">
        <v>173</v>
      </c>
      <c r="X2130" s="80" t="s">
        <v>4518</v>
      </c>
      <c r="Y2130" s="89" t="s">
        <v>4457</v>
      </c>
      <c r="Z2130" s="80" t="str">
        <f>IF(OR(R:R="",S:S=""),"Missing",IF(OR(S:S="Both EC and Condoms",S:S="Condom",S:S="EC"),"Yes",IF(AND(R:R&lt;&gt;"0: No Method",R:R&lt;&gt;"6: EC",R:R&lt;&gt;"5: Condoms"),"Yes","No")))</f>
        <v>No</v>
      </c>
      <c r="AA2130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30" s="80" t="str">
        <f>IF(W:W="Pregnant","Pregnant",IF(AND(Z:Z="No",AA:AA="Yes"),"Adopter",IF(Z:Z="Yes","Continuing User",IF(AND(Z:Z="No",AA:AA="No"),"Non-user","Missing"))))</f>
        <v>Adopter</v>
      </c>
      <c r="AC2130" s="80">
        <f>VLOOKUP(N2130,Registration!O:P,2,FALSE)</f>
        <v>19</v>
      </c>
    </row>
    <row r="2131" spans="1:29" s="80" customFormat="1" ht="23.1" customHeight="1">
      <c r="A2131" s="89" t="s">
        <v>133</v>
      </c>
      <c r="B2131" s="89" t="s">
        <v>26</v>
      </c>
      <c r="C2131" s="89" t="s">
        <v>27</v>
      </c>
      <c r="D2131" s="89" t="s">
        <v>28</v>
      </c>
      <c r="E2131" s="89" t="s">
        <v>28</v>
      </c>
      <c r="F2131" s="89" t="s">
        <v>29</v>
      </c>
      <c r="G2131" s="89" t="s">
        <v>1887</v>
      </c>
      <c r="H2131" s="89" t="s">
        <v>8165</v>
      </c>
      <c r="I2131" s="89" t="s">
        <v>8163</v>
      </c>
      <c r="J2131" s="89">
        <v>30</v>
      </c>
      <c r="K2131" s="89">
        <v>3</v>
      </c>
      <c r="L2131" s="89">
        <v>2019</v>
      </c>
      <c r="M2131" s="76">
        <f t="shared" si="33"/>
        <v>43554</v>
      </c>
      <c r="N2131" s="89" t="s">
        <v>4166</v>
      </c>
      <c r="O2131" s="89">
        <v>18</v>
      </c>
      <c r="P2131" s="89" t="s">
        <v>4506</v>
      </c>
      <c r="Q2131" s="89" t="s">
        <v>4456</v>
      </c>
      <c r="R2131" s="89" t="s">
        <v>4507</v>
      </c>
      <c r="S2131" s="89" t="s">
        <v>4508</v>
      </c>
      <c r="T2131" s="89" t="s">
        <v>4457</v>
      </c>
      <c r="U2131" s="89" t="s">
        <v>4457</v>
      </c>
      <c r="V2131" s="89" t="s">
        <v>4457</v>
      </c>
      <c r="W2131" s="89" t="s">
        <v>173</v>
      </c>
      <c r="X2131" s="90" t="s">
        <v>4516</v>
      </c>
      <c r="Y2131" s="89" t="s">
        <v>4457</v>
      </c>
      <c r="Z2131" s="80" t="str">
        <f>IF(OR(R:R="",S:S=""),"Missing",IF(OR(S:S="Both EC and Condoms",S:S="Condom",S:S="EC"),"Yes",IF(AND(R:R&lt;&gt;"0: No Method",R:R&lt;&gt;"6: EC",R:R&lt;&gt;"5: Condoms"),"Yes","No")))</f>
        <v>No</v>
      </c>
      <c r="AA2131" s="80" t="str">
        <f>IF(X:X="","Missing",IF(X:X="0: No Method","No",IF(OR(X:X="1: IUCD",X:X="2a: Implant - Jadelle",X:X="2b: Implant - Implanon",X:X="3a: Injection - Norigynon 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31" s="80" t="str">
        <f>IF(W:W="Pregnant","Pregnant",IF(AND(Z:Z="No",AA:AA="Yes"),"Adopter",IF(Z:Z="Yes","Continuing User",IF(AND(Z:Z="No",AA:AA="No"),"Non-user","Missing"))))</f>
        <v>Adopter</v>
      </c>
      <c r="AC2131" s="80">
        <f>VLOOKUP(N2131,Registration!O:P,2,FALSE)</f>
        <v>18</v>
      </c>
    </row>
  </sheetData>
  <autoFilter ref="A1:AH2131"/>
  <dataValidations count="15">
    <dataValidation type="list" allowBlank="1" showInputMessage="1" showErrorMessage="1" sqref="AD2:AD1047">
      <formula1>"YES, NO"</formula1>
    </dataValidation>
    <dataValidation type="whole" allowBlank="1" showInputMessage="1" showErrorMessage="1" sqref="O976:O1036 O1038:O1039 O1041 O1045:O1048576 AC2:AC1048576">
      <formula1>10</formula1>
      <formula2>25</formula2>
    </dataValidation>
    <dataValidation type="list" allowBlank="1" showInputMessage="1" showErrorMessage="1" sqref="D1:D1048576">
      <formula1>LGA</formula1>
    </dataValidation>
    <dataValidation type="list" allowBlank="1" showInputMessage="1" showErrorMessage="1" sqref="C1:C1048576">
      <formula1>State</formula1>
    </dataValidation>
    <dataValidation type="list" allowBlank="1" showInputMessage="1" showErrorMessage="1" sqref="B1:B1048576">
      <formula1>Region</formula1>
    </dataValidation>
    <dataValidation type="list" allowBlank="1" showInputMessage="1" showErrorMessage="1" sqref="P1:P1048576">
      <formula1>Visit_Type</formula1>
    </dataValidation>
    <dataValidation type="list" allowBlank="1" showInputMessage="1" showErrorMessage="1" sqref="Y2:Y1048576 Q1:Q1048576 T1:V1048576 Z1:AA1048576">
      <formula1>Binary</formula1>
    </dataValidation>
    <dataValidation type="list" allowBlank="1" showInputMessage="1" showErrorMessage="1" sqref="E1:E1048576">
      <formula1>Ward</formula1>
    </dataValidation>
    <dataValidation type="whole" allowBlank="1" showInputMessage="1" showErrorMessage="1" sqref="J976:J1048576">
      <formula1>1</formula1>
      <formula2>31</formula2>
    </dataValidation>
    <dataValidation type="list" allowBlank="1" showInputMessage="1" showErrorMessage="1" sqref="S1:S1048576">
      <formula1>EC_Condom</formula1>
    </dataValidation>
    <dataValidation type="list" allowBlank="1" showInputMessage="1" showErrorMessage="1" sqref="I1:I1048576">
      <formula1>Activity</formula1>
    </dataValidation>
    <dataValidation type="list" allowBlank="1" showInputMessage="1" showErrorMessage="1" sqref="W1:W1048576">
      <formula1>Pregnancy</formula1>
    </dataValidation>
    <dataValidation type="whole" operator="equal" allowBlank="1" showInputMessage="1" showErrorMessage="1" sqref="K1:K1048576">
      <formula1>3</formula1>
    </dataValidation>
    <dataValidation type="whole" operator="equal" allowBlank="1" showInputMessage="1" showErrorMessage="1" sqref="L1:L1048576">
      <formula1>2019</formula1>
    </dataValidation>
    <dataValidation type="list" allowBlank="1" showInputMessage="1" showErrorMessage="1" sqref="R1:R1048576">
      <formula1>Current_Method</formula1>
    </dataValidation>
  </dataValidations>
  <pageMargins left="0.7" right="0.7" top="0.75" bottom="0.75" header="0.3" footer="0.3"/>
  <pageSetup orientation="portrait" horizontalDpi="4294967293" verticalDpi="4294967293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'Lists (DO NOT TOUCH)'!$U$2:$U$5</xm:f>
          </x14:formula1>
          <xm:sqref>AB1:AB1048576</xm:sqref>
        </x14:dataValidation>
        <x14:dataValidation type="list" allowBlank="1" showInputMessage="1" showErrorMessage="1">
          <x14:formula1>
            <xm:f>'Lists (DO NOT TOUCH)'!$F$2:$F$5</xm:f>
          </x14:formula1>
          <xm:sqref>H1:H1048576</xm:sqref>
        </x14:dataValidation>
        <x14:dataValidation type="list" allowBlank="1" showInputMessage="1" showErrorMessage="1">
          <x14:formula1>
            <xm:f>'Lists (DO NOT TOUCH)'!$R$2:$R$16</xm:f>
          </x14:formula1>
          <xm:sqref>X1:X1048576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9" sqref="H19"/>
    </sheetView>
  </sheetViews>
  <sheetFormatPr defaultColWidth="8.85546875" defaultRowHeight="15"/>
  <cols>
    <col min="1" max="1" width="12.7109375" customWidth="1"/>
    <col min="2" max="2" width="20.140625" customWidth="1"/>
    <col min="3" max="3" width="19.42578125" customWidth="1"/>
    <col min="4" max="4" width="18.140625" customWidth="1"/>
    <col min="5" max="5" width="17.42578125" customWidth="1"/>
    <col min="6" max="6" width="16" customWidth="1"/>
    <col min="7" max="7" width="19.42578125" customWidth="1"/>
  </cols>
  <sheetData>
    <row r="1" spans="1:7" ht="18.75">
      <c r="A1" s="18"/>
      <c r="B1" s="19" t="s">
        <v>4610</v>
      </c>
      <c r="C1" s="20"/>
      <c r="D1" s="20"/>
      <c r="E1" s="20"/>
      <c r="F1" s="20"/>
      <c r="G1" s="20"/>
    </row>
    <row r="2" spans="1:7" ht="37.5">
      <c r="A2" s="18"/>
      <c r="B2" s="21" t="s">
        <v>4611</v>
      </c>
      <c r="C2" s="22" t="s">
        <v>4612</v>
      </c>
      <c r="D2" s="21" t="s">
        <v>4613</v>
      </c>
      <c r="E2" s="22" t="s">
        <v>4614</v>
      </c>
      <c r="F2" s="21" t="s">
        <v>1118</v>
      </c>
      <c r="G2" s="21" t="s">
        <v>4509</v>
      </c>
    </row>
    <row r="3" spans="1:7" ht="31.5">
      <c r="A3" s="23" t="s">
        <v>4615</v>
      </c>
      <c r="B3" s="24"/>
      <c r="C3" s="25" t="e">
        <v>#VALUE!</v>
      </c>
      <c r="D3" s="25">
        <f>COUNTIFS('Service Provision'!O:O,"&gt;=15",'Service Provision'!O:O,"&lt;=19",'Service Provision'!AB:AB,"Adopter")</f>
        <v>1492</v>
      </c>
      <c r="E3" s="25">
        <f>COUNTIFS('Service Provision'!O:O,"&gt;=15",'Service Provision'!O:O,"&lt;=19",'Service Provision'!AB:AB,"Continuing User")</f>
        <v>106</v>
      </c>
      <c r="F3" s="25">
        <f>COUNTIFS('Service Provision'!O:O,"&gt;=15",'Service Provision'!O:O,"&lt;=19",'Service Provision'!AB:AB,"Pregnant")</f>
        <v>26</v>
      </c>
      <c r="G3" s="25">
        <f>COUNTIFS('Service Provision'!O:O,"&gt;=15",'Service Provision'!O:O,"&lt;=19",'Service Provision'!AB:AB,"Non-user")</f>
        <v>506</v>
      </c>
    </row>
    <row r="4" spans="1:7" ht="37.5">
      <c r="A4" s="23" t="s">
        <v>4616</v>
      </c>
      <c r="B4" s="26"/>
      <c r="C4" s="27"/>
      <c r="D4" s="25">
        <f>COUNTIFS('Service Provision'!O:O,"&gt;=15",'Service Provision'!O:O,"&lt;=19",'Service Provision'!AB:AB,"Adopter",'Service Provision'!I:I,"Matasa Matan Arewa")</f>
        <v>0</v>
      </c>
      <c r="E4" s="25">
        <f>COUNTIFS('Service Provision'!O:O,"&gt;=15",'Service Provision'!O:O,"&lt;=19",'Service Provision'!AB:AB,"Continuing User",'Service Provision'!I:I,"Matasa Matan Arewa")</f>
        <v>0</v>
      </c>
      <c r="F4" s="25">
        <f>COUNTIFS('Service Provision'!O:O,"&gt;=15",'Service Provision'!O:O,"&lt;=19",'Service Provision'!AB:AB,"Pregnant",'Service Provision'!I:I,"Matasa Matan Arewa")</f>
        <v>0</v>
      </c>
      <c r="G4" s="25">
        <f>COUNTIFS('Service Provision'!O:O,"&gt;=15",'Service Provision'!O:O,"&lt;=19",'Service Provision'!AB:AB,"Non-user",'Service Provision'!I:I,"Matasa Matan Arewa")</f>
        <v>0</v>
      </c>
    </row>
    <row r="5" spans="1:7" ht="31.5">
      <c r="A5" s="23" t="s">
        <v>4617</v>
      </c>
      <c r="B5" s="26"/>
      <c r="C5" s="27"/>
      <c r="D5" s="25">
        <f>COUNTIFS('Service Provision'!O:O,"&gt;=15",'Service Provision'!O:O,"&lt;=19",'Service Provision'!AB:AB,"Adopter",'Service Provision'!I:I,"LLH Class")</f>
        <v>0</v>
      </c>
      <c r="E5" s="25">
        <f>COUNTIFS('Service Provision'!O:O,"&gt;=15",'Service Provision'!O:O,"&lt;=19",'Service Provision'!AB:AB,"Continuing User",'Service Provision'!I:I,"LLH Class")</f>
        <v>0</v>
      </c>
      <c r="F5" s="25">
        <f>COUNTIFS('Service Provision'!O:O,"&gt;=15",'Service Provision'!O:O,"&lt;=19",'Service Provision'!AB:AB,"Pregnant",'Service Provision'!I:I,"LLH Class")</f>
        <v>0</v>
      </c>
      <c r="G5" s="25">
        <f>COUNTIFS('Service Provision'!O:O,"&gt;=15",'Service Provision'!O:O,"&lt;=19",'Service Provision'!AB:AB,"Non-user",'Service Provision'!I:I,"LLH Class")</f>
        <v>0</v>
      </c>
    </row>
    <row r="6" spans="1:7" ht="37.5">
      <c r="A6" s="23" t="s">
        <v>97</v>
      </c>
      <c r="B6" s="26"/>
      <c r="C6" s="27"/>
      <c r="D6" s="25">
        <f>COUNTIFS('Service Provision'!O:O,"&gt;=15",'Service Provision'!O:O,"&lt;=19",'Service Provision'!AB:AB,"Adopter",'Service Provision'!I:I,"Reach Out")</f>
        <v>0</v>
      </c>
      <c r="E6" s="25">
        <f>COUNTIFS('Service Provision'!O:O,"&gt;=15",'Service Provision'!O:O,"&lt;=19",'Service Provision'!AB:AB,"Continuing User",'Service Provision'!I:I,"Reach Out")</f>
        <v>0</v>
      </c>
      <c r="F6" s="25">
        <f>COUNTIFS('Service Provision'!O:O,"&gt;=15",'Service Provision'!O:O,"&lt;=19",'Service Provision'!AB:AB,"Pregnant",'Service Provision'!I:I,"Reach Out")</f>
        <v>0</v>
      </c>
      <c r="G6" s="25">
        <f>COUNTIFS('Service Provision'!O:O,"&gt;=15",'Service Provision'!O:O,"&lt;=19",'Service Provision'!AB:AB,"Non-user",'Service Provision'!I:I,"Reach Out")</f>
        <v>0</v>
      </c>
    </row>
    <row r="7" spans="1:7" ht="56.25">
      <c r="A7" s="23" t="s">
        <v>175</v>
      </c>
      <c r="B7" s="26"/>
      <c r="C7" s="27"/>
      <c r="D7" s="25">
        <f>COUNTIFS('Service Provision'!O:O,"&gt;=15",'Service Provision'!O:O,"&lt;=19",'Service Provision'!AB:AB,"Adopter",'Service Provision'!I:I,"Walk-in Counseling")</f>
        <v>0</v>
      </c>
      <c r="E7" s="25">
        <f>COUNTIFS('Service Provision'!O:O,"&gt;=15",'Service Provision'!O:O,"&lt;=19",'Service Provision'!AB:AB,"Continuing User",'Service Provision'!I:I,"Walk-in Counseling")</f>
        <v>0</v>
      </c>
      <c r="F7" s="25">
        <f>COUNTIFS('Service Provision'!O:O,"&gt;=15",'Service Provision'!O:O,"&lt;=19",'Service Provision'!AB:AB,"Pregnant",'Service Provision'!I:I,"Walk-in Counseling")</f>
        <v>0</v>
      </c>
      <c r="G7" s="25">
        <f>COUNTIFS('Service Provision'!O:O,"&gt;=15",'Service Provision'!O:O,"&lt;=19",'Service Provision'!AB:AB,"Non-user",'Service Provision'!I:I,"Walk-in Counseling")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7"/>
  <sheetViews>
    <sheetView zoomScale="85" zoomScaleNormal="85" workbookViewId="0">
      <selection activeCell="B1" sqref="B1"/>
    </sheetView>
  </sheetViews>
  <sheetFormatPr defaultRowHeight="15"/>
  <cols>
    <col min="2" max="2" width="15.28515625" bestFit="1" customWidth="1"/>
    <col min="3" max="3" width="20" bestFit="1" customWidth="1"/>
    <col min="4" max="4" width="18.5703125" bestFit="1" customWidth="1"/>
    <col min="5" max="5" width="11.28515625" bestFit="1" customWidth="1"/>
    <col min="6" max="6" width="9.140625" bestFit="1" customWidth="1"/>
    <col min="7" max="7" width="11.42578125" bestFit="1" customWidth="1"/>
  </cols>
  <sheetData>
    <row r="1" spans="2:5">
      <c r="B1" s="75" t="s">
        <v>17</v>
      </c>
      <c r="C1" s="34">
        <v>3</v>
      </c>
    </row>
    <row r="2" spans="2:5">
      <c r="B2" s="75" t="s">
        <v>18</v>
      </c>
      <c r="C2" s="34">
        <v>2019</v>
      </c>
    </row>
    <row r="3" spans="2:5">
      <c r="B3" s="75" t="s">
        <v>157</v>
      </c>
      <c r="C3" t="s">
        <v>4618</v>
      </c>
    </row>
    <row r="5" spans="2:5">
      <c r="C5" s="75" t="s">
        <v>4619</v>
      </c>
    </row>
    <row r="6" spans="2:5">
      <c r="C6" t="s">
        <v>252</v>
      </c>
      <c r="D6" t="s">
        <v>175</v>
      </c>
      <c r="E6" t="s">
        <v>4620</v>
      </c>
    </row>
    <row r="7" spans="2:5">
      <c r="B7" t="s">
        <v>4621</v>
      </c>
      <c r="C7" s="74">
        <v>47</v>
      </c>
      <c r="D7" s="74">
        <v>56</v>
      </c>
      <c r="E7" s="74">
        <v>103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3"/>
  <sheetViews>
    <sheetView topLeftCell="A3" workbookViewId="0">
      <selection activeCell="A3" sqref="A3"/>
    </sheetView>
  </sheetViews>
  <sheetFormatPr defaultColWidth="13.85546875" defaultRowHeight="23.1" customHeight="1"/>
  <cols>
    <col min="1" max="1" width="46.140625" style="2" customWidth="1"/>
    <col min="2" max="2" width="27.140625" style="2" customWidth="1"/>
    <col min="3" max="3" width="28" style="2" customWidth="1"/>
    <col min="4" max="4" width="13.42578125" style="2" customWidth="1"/>
    <col min="5" max="5" width="14.42578125" style="2" bestFit="1" customWidth="1"/>
    <col min="6" max="6" width="17.42578125" style="2" bestFit="1" customWidth="1"/>
    <col min="7" max="7" width="18.42578125" style="2" bestFit="1" customWidth="1"/>
    <col min="8" max="16384" width="13.85546875" style="2"/>
  </cols>
  <sheetData>
    <row r="1" spans="1:7" ht="23.1" customHeight="1">
      <c r="A1" s="2" t="s">
        <v>4622</v>
      </c>
    </row>
    <row r="2" spans="1:7" ht="23.1" customHeight="1">
      <c r="A2" s="12" t="s">
        <v>4623</v>
      </c>
      <c r="B2" s="12" t="s">
        <v>4624</v>
      </c>
      <c r="C2" s="12" t="s">
        <v>4614</v>
      </c>
      <c r="D2" s="12" t="s">
        <v>1118</v>
      </c>
      <c r="E2" s="12" t="s">
        <v>4509</v>
      </c>
      <c r="F2" s="12" t="s">
        <v>4625</v>
      </c>
      <c r="G2" s="12" t="s">
        <v>4626</v>
      </c>
    </row>
    <row r="3" spans="1:7" ht="23.1" customHeight="1">
      <c r="A3" s="2">
        <f>GETPIVOTDATA("Provider Outcome Status",$A$115)</f>
        <v>622</v>
      </c>
      <c r="B3" s="2">
        <f>GETPIVOTDATA("Provider Outcome Status",$A$115,"Provider Outcome Status","Adopter")</f>
        <v>377</v>
      </c>
      <c r="C3" s="2">
        <f>GETPIVOTDATA("Provider Outcome Status",$A$115,"Provider Outcome Status","Continuing User")</f>
        <v>47</v>
      </c>
      <c r="D3" s="2">
        <f>GETPIVOTDATA("Pregnant?",$A$38,"Pregnant?","Pregnant")</f>
        <v>4</v>
      </c>
      <c r="E3" s="2">
        <f>GETPIVOTDATA("Provider Outcome Status",$A$115,"Provider Outcome Status","Non-User")</f>
        <v>198</v>
      </c>
      <c r="F3" s="13">
        <f>B3/A3</f>
        <v>0.60610932475884249</v>
      </c>
      <c r="G3" s="13">
        <f>B3/(B3+E3)</f>
        <v>0.65565217391304342</v>
      </c>
    </row>
    <row r="4" spans="1:7" ht="23.1" customHeight="1">
      <c r="A4" s="4"/>
    </row>
    <row r="5" spans="1:7" ht="23.1" customHeight="1">
      <c r="A5" s="14" t="s">
        <v>4627</v>
      </c>
      <c r="B5" s="2" t="s">
        <v>4628</v>
      </c>
      <c r="C5" s="2" t="s">
        <v>4629</v>
      </c>
    </row>
    <row r="6" spans="1:7" ht="23.1" customHeight="1">
      <c r="A6" s="2">
        <v>15</v>
      </c>
      <c r="B6" s="2">
        <v>111</v>
      </c>
      <c r="C6" s="15">
        <v>0.25694444444444442</v>
      </c>
    </row>
    <row r="7" spans="1:7" ht="23.1" customHeight="1">
      <c r="A7" s="2">
        <v>16</v>
      </c>
      <c r="B7" s="2">
        <v>56</v>
      </c>
      <c r="C7" s="15">
        <v>0.12962962962962962</v>
      </c>
    </row>
    <row r="8" spans="1:7" ht="23.1" customHeight="1">
      <c r="A8" s="2">
        <v>17</v>
      </c>
      <c r="B8" s="2">
        <v>51</v>
      </c>
      <c r="C8" s="15">
        <v>0.11805555555555555</v>
      </c>
    </row>
    <row r="9" spans="1:7" ht="23.1" customHeight="1">
      <c r="A9" s="2">
        <v>18</v>
      </c>
      <c r="B9" s="2">
        <v>76</v>
      </c>
      <c r="C9" s="15">
        <v>0.17592592592592593</v>
      </c>
    </row>
    <row r="10" spans="1:7" ht="23.1" customHeight="1">
      <c r="A10" s="2">
        <v>19</v>
      </c>
      <c r="B10" s="2">
        <v>138</v>
      </c>
      <c r="C10" s="15">
        <v>0.31944444444444442</v>
      </c>
    </row>
    <row r="11" spans="1:7" ht="23.1" customHeight="1">
      <c r="A11" s="2" t="s">
        <v>4630</v>
      </c>
      <c r="C11" s="15">
        <v>0</v>
      </c>
    </row>
    <row r="12" spans="1:7" ht="23.1" customHeight="1">
      <c r="A12" s="2" t="s">
        <v>4620</v>
      </c>
      <c r="B12" s="2">
        <v>432</v>
      </c>
      <c r="C12" s="15">
        <v>1</v>
      </c>
    </row>
    <row r="13" spans="1:7" ht="23.1" customHeight="1">
      <c r="A13" s="4"/>
      <c r="C13" s="15"/>
    </row>
    <row r="14" spans="1:7" ht="23.1" customHeight="1">
      <c r="A14" s="14" t="s">
        <v>9</v>
      </c>
      <c r="B14" s="2" t="s">
        <v>4628</v>
      </c>
      <c r="C14" s="2" t="s">
        <v>4629</v>
      </c>
    </row>
    <row r="15" spans="1:7" ht="23.1" customHeight="1">
      <c r="A15" s="2" t="s">
        <v>26</v>
      </c>
      <c r="B15" s="2">
        <v>622</v>
      </c>
      <c r="C15" s="15">
        <v>1</v>
      </c>
    </row>
    <row r="16" spans="1:7" ht="23.1" customHeight="1">
      <c r="A16" s="2" t="s">
        <v>4630</v>
      </c>
      <c r="C16" s="15">
        <v>0</v>
      </c>
    </row>
    <row r="17" spans="1:7" ht="23.1" customHeight="1">
      <c r="A17" s="2" t="s">
        <v>4620</v>
      </c>
      <c r="B17" s="2">
        <v>622</v>
      </c>
      <c r="C17" s="15">
        <v>1</v>
      </c>
    </row>
    <row r="18" spans="1:7" ht="23.1" customHeight="1">
      <c r="A18" s="4"/>
    </row>
    <row r="19" spans="1:7" ht="23.1" customHeight="1">
      <c r="B19" s="14" t="s">
        <v>4631</v>
      </c>
    </row>
    <row r="20" spans="1:7" ht="23.1" customHeight="1">
      <c r="B20" s="2" t="s">
        <v>31</v>
      </c>
      <c r="D20" s="2" t="s">
        <v>4630</v>
      </c>
      <c r="F20" s="2" t="s">
        <v>4632</v>
      </c>
      <c r="G20" s="2" t="s">
        <v>4633</v>
      </c>
    </row>
    <row r="21" spans="1:7" ht="23.1" customHeight="1">
      <c r="A21" s="14" t="s">
        <v>4634</v>
      </c>
      <c r="B21" s="2" t="s">
        <v>4628</v>
      </c>
      <c r="C21" s="2" t="s">
        <v>4629</v>
      </c>
      <c r="D21" s="2" t="s">
        <v>4628</v>
      </c>
      <c r="E21" s="2" t="s">
        <v>4629</v>
      </c>
    </row>
    <row r="22" spans="1:7" ht="23.1" customHeight="1">
      <c r="A22" s="2" t="s">
        <v>26</v>
      </c>
      <c r="B22" s="2">
        <v>622</v>
      </c>
      <c r="C22" s="15">
        <v>1</v>
      </c>
      <c r="E22" s="15">
        <v>0</v>
      </c>
      <c r="F22" s="2">
        <v>622</v>
      </c>
      <c r="G22" s="15">
        <v>1</v>
      </c>
    </row>
    <row r="23" spans="1:7" ht="23.1" customHeight="1">
      <c r="A23" s="16" t="s">
        <v>167</v>
      </c>
      <c r="B23" s="2">
        <v>249</v>
      </c>
      <c r="C23" s="15">
        <v>0.40032154340836013</v>
      </c>
      <c r="E23" s="15">
        <v>0</v>
      </c>
      <c r="F23" s="2">
        <v>249</v>
      </c>
      <c r="G23" s="15">
        <v>0.40032154340836013</v>
      </c>
    </row>
    <row r="24" spans="1:7" ht="23.1" customHeight="1">
      <c r="A24" s="16" t="s">
        <v>1887</v>
      </c>
      <c r="B24" s="2">
        <v>373</v>
      </c>
      <c r="C24" s="15">
        <v>0.59967845659163987</v>
      </c>
      <c r="E24" s="15">
        <v>0</v>
      </c>
      <c r="F24" s="2">
        <v>373</v>
      </c>
      <c r="G24" s="15">
        <v>0.59967845659163987</v>
      </c>
    </row>
    <row r="25" spans="1:7" ht="23.1" customHeight="1">
      <c r="A25" s="2" t="s">
        <v>4630</v>
      </c>
      <c r="C25" s="15">
        <v>0</v>
      </c>
      <c r="E25" s="15">
        <v>0</v>
      </c>
      <c r="G25" s="15">
        <v>0</v>
      </c>
    </row>
    <row r="26" spans="1:7" ht="23.1" customHeight="1">
      <c r="A26" s="16" t="s">
        <v>4630</v>
      </c>
      <c r="C26" s="15">
        <v>0</v>
      </c>
      <c r="E26" s="15">
        <v>0</v>
      </c>
      <c r="G26" s="15">
        <v>0</v>
      </c>
    </row>
    <row r="27" spans="1:7" ht="23.1" customHeight="1">
      <c r="A27" s="2" t="s">
        <v>4620</v>
      </c>
      <c r="B27" s="2">
        <v>622</v>
      </c>
      <c r="C27" s="15">
        <v>1</v>
      </c>
      <c r="E27" s="15">
        <v>0</v>
      </c>
      <c r="F27" s="2">
        <v>622</v>
      </c>
      <c r="G27" s="15">
        <v>1</v>
      </c>
    </row>
    <row r="28" spans="1:7" ht="23.1" customHeight="1">
      <c r="A28" s="4"/>
    </row>
    <row r="29" spans="1:7" ht="23.1" customHeight="1">
      <c r="A29" s="14" t="s">
        <v>4635</v>
      </c>
      <c r="B29" s="2" t="s">
        <v>4628</v>
      </c>
      <c r="C29" s="2" t="s">
        <v>4629</v>
      </c>
    </row>
    <row r="30" spans="1:7" ht="23.1" customHeight="1">
      <c r="A30" s="2">
        <v>0</v>
      </c>
      <c r="B30" s="2">
        <v>318</v>
      </c>
      <c r="C30" s="15">
        <v>0.74823529411764711</v>
      </c>
    </row>
    <row r="31" spans="1:7" ht="23.1" customHeight="1">
      <c r="A31" s="2">
        <v>1</v>
      </c>
      <c r="B31" s="2">
        <v>69</v>
      </c>
      <c r="C31" s="15">
        <v>0.16235294117647059</v>
      </c>
    </row>
    <row r="32" spans="1:7" ht="23.1" customHeight="1">
      <c r="A32" s="2">
        <v>2</v>
      </c>
      <c r="B32" s="2">
        <v>33</v>
      </c>
      <c r="C32" s="15">
        <v>7.7647058823529416E-2</v>
      </c>
    </row>
    <row r="33" spans="1:7" ht="23.1" customHeight="1">
      <c r="A33" s="2">
        <v>3</v>
      </c>
      <c r="B33" s="2">
        <v>4</v>
      </c>
      <c r="C33" s="15">
        <v>9.4117647058823521E-3</v>
      </c>
    </row>
    <row r="34" spans="1:7" ht="23.1" customHeight="1">
      <c r="A34" s="2">
        <v>4</v>
      </c>
      <c r="B34" s="2">
        <v>1</v>
      </c>
      <c r="C34" s="15">
        <v>2.352941176470588E-3</v>
      </c>
    </row>
    <row r="35" spans="1:7" ht="23.1" customHeight="1">
      <c r="A35" s="2" t="s">
        <v>4630</v>
      </c>
      <c r="C35" s="15">
        <v>0</v>
      </c>
    </row>
    <row r="36" spans="1:7" ht="23.1" customHeight="1">
      <c r="A36" s="2" t="s">
        <v>4620</v>
      </c>
      <c r="B36" s="2">
        <v>425</v>
      </c>
      <c r="C36" s="15">
        <v>1</v>
      </c>
    </row>
    <row r="37" spans="1:7" ht="23.1" customHeight="1">
      <c r="A37" s="17"/>
      <c r="B37" s="7"/>
      <c r="C37" s="7"/>
      <c r="D37" s="7"/>
      <c r="E37" s="7"/>
      <c r="F37" s="7"/>
      <c r="G37" s="7"/>
    </row>
    <row r="38" spans="1:7" ht="23.1" customHeight="1">
      <c r="A38" s="14" t="s">
        <v>4636</v>
      </c>
      <c r="B38" s="2" t="s">
        <v>4628</v>
      </c>
      <c r="C38" s="2" t="s">
        <v>4629</v>
      </c>
    </row>
    <row r="39" spans="1:7" ht="23.1" customHeight="1">
      <c r="A39" s="2" t="s">
        <v>173</v>
      </c>
      <c r="B39" s="2">
        <v>618</v>
      </c>
      <c r="C39" s="15">
        <v>0.99356913183279738</v>
      </c>
    </row>
    <row r="40" spans="1:7" ht="23.1" customHeight="1">
      <c r="A40" s="2" t="s">
        <v>1118</v>
      </c>
      <c r="B40" s="2">
        <v>4</v>
      </c>
      <c r="C40" s="15">
        <v>6.4308681672025723E-3</v>
      </c>
    </row>
    <row r="41" spans="1:7" ht="23.1" customHeight="1">
      <c r="A41" s="2" t="s">
        <v>4630</v>
      </c>
      <c r="C41" s="15">
        <v>0</v>
      </c>
    </row>
    <row r="42" spans="1:7" ht="23.1" customHeight="1">
      <c r="A42" s="2" t="s">
        <v>4620</v>
      </c>
      <c r="B42" s="2">
        <v>622</v>
      </c>
      <c r="C42" s="15">
        <v>1</v>
      </c>
    </row>
    <row r="43" spans="1:7" ht="23.1" customHeight="1">
      <c r="A43" s="4"/>
      <c r="C43" s="15"/>
    </row>
    <row r="44" spans="1:7" ht="23.1" customHeight="1">
      <c r="A44" s="14" t="s">
        <v>4487</v>
      </c>
      <c r="B44" s="2" t="s">
        <v>4628</v>
      </c>
      <c r="C44" s="2" t="s">
        <v>4629</v>
      </c>
    </row>
    <row r="45" spans="1:7" ht="23.1" customHeight="1">
      <c r="A45" s="2" t="s">
        <v>4506</v>
      </c>
      <c r="B45" s="2">
        <v>465</v>
      </c>
      <c r="C45" s="15">
        <v>0.747588424437299</v>
      </c>
    </row>
    <row r="46" spans="1:7" ht="23.1" customHeight="1">
      <c r="A46" s="2" t="s">
        <v>4525</v>
      </c>
      <c r="B46" s="2">
        <v>12</v>
      </c>
      <c r="C46" s="15">
        <v>1.9292604501607719E-2</v>
      </c>
    </row>
    <row r="47" spans="1:7" ht="23.1" customHeight="1">
      <c r="A47" s="2" t="s">
        <v>4511</v>
      </c>
      <c r="B47" s="2">
        <v>145</v>
      </c>
      <c r="C47" s="15">
        <v>0.23311897106109325</v>
      </c>
    </row>
    <row r="48" spans="1:7" ht="23.1" customHeight="1">
      <c r="A48" s="2" t="s">
        <v>4630</v>
      </c>
      <c r="C48" s="15">
        <v>0</v>
      </c>
    </row>
    <row r="49" spans="1:3" ht="23.1" customHeight="1">
      <c r="A49" s="2" t="s">
        <v>4620</v>
      </c>
      <c r="B49" s="2">
        <v>622</v>
      </c>
      <c r="C49" s="15">
        <v>1</v>
      </c>
    </row>
    <row r="50" spans="1:3" ht="23.1" customHeight="1">
      <c r="A50" s="4"/>
    </row>
    <row r="51" spans="1:3" ht="23.1" customHeight="1">
      <c r="A51" s="14" t="s">
        <v>4495</v>
      </c>
      <c r="B51" s="2" t="s">
        <v>4628</v>
      </c>
      <c r="C51" s="2" t="s">
        <v>4629</v>
      </c>
    </row>
    <row r="52" spans="1:3" ht="23.1" customHeight="1">
      <c r="A52" s="2" t="s">
        <v>4507</v>
      </c>
      <c r="B52" s="2">
        <v>202</v>
      </c>
      <c r="C52" s="15">
        <v>0.32475884244372988</v>
      </c>
    </row>
    <row r="53" spans="1:3" ht="23.1" customHeight="1">
      <c r="A53" s="2" t="s">
        <v>4521</v>
      </c>
      <c r="B53" s="2">
        <v>19</v>
      </c>
      <c r="C53" s="15">
        <v>3.0546623794212219E-2</v>
      </c>
    </row>
    <row r="54" spans="1:3" ht="23.1" customHeight="1">
      <c r="A54" s="2" t="s">
        <v>4516</v>
      </c>
      <c r="B54" s="2">
        <v>55</v>
      </c>
      <c r="C54" s="15">
        <v>8.8424437299035374E-2</v>
      </c>
    </row>
    <row r="55" spans="1:3" ht="23.1" customHeight="1">
      <c r="A55" s="2" t="s">
        <v>4637</v>
      </c>
      <c r="B55" s="2">
        <v>1</v>
      </c>
      <c r="C55" s="15">
        <v>1.6077170418006431E-3</v>
      </c>
    </row>
    <row r="56" spans="1:3" ht="23.1" customHeight="1">
      <c r="A56" s="2" t="s">
        <v>4638</v>
      </c>
      <c r="B56" s="2">
        <v>1</v>
      </c>
      <c r="C56" s="15">
        <v>1.6077170418006431E-3</v>
      </c>
    </row>
    <row r="57" spans="1:3" ht="23.1" customHeight="1">
      <c r="A57" s="2" t="s">
        <v>4518</v>
      </c>
      <c r="B57" s="2">
        <v>29</v>
      </c>
      <c r="C57" s="15">
        <v>4.6623794212218649E-2</v>
      </c>
    </row>
    <row r="58" spans="1:3" ht="23.1" customHeight="1">
      <c r="A58" s="2" t="s">
        <v>4514</v>
      </c>
      <c r="B58" s="2">
        <v>21</v>
      </c>
      <c r="C58" s="15">
        <v>3.3762057877813507E-2</v>
      </c>
    </row>
    <row r="59" spans="1:3" ht="23.1" customHeight="1">
      <c r="A59" s="2" t="s">
        <v>4639</v>
      </c>
      <c r="B59" s="2">
        <v>1</v>
      </c>
      <c r="C59" s="15">
        <v>1.6077170418006431E-3</v>
      </c>
    </row>
    <row r="60" spans="1:3" ht="23.1" customHeight="1">
      <c r="A60" s="2" t="s">
        <v>4515</v>
      </c>
      <c r="B60" s="2">
        <v>167</v>
      </c>
      <c r="C60" s="15">
        <v>0.26848874598070738</v>
      </c>
    </row>
    <row r="61" spans="1:3" ht="23.1" customHeight="1">
      <c r="A61" s="2" t="s">
        <v>4640</v>
      </c>
      <c r="B61" s="2">
        <v>11</v>
      </c>
      <c r="C61" s="15">
        <v>1.7684887459807074E-2</v>
      </c>
    </row>
    <row r="62" spans="1:3" ht="23.1" customHeight="1">
      <c r="A62" s="2" t="s">
        <v>4641</v>
      </c>
      <c r="B62" s="2">
        <v>1</v>
      </c>
      <c r="C62" s="15">
        <v>1.6077170418006431E-3</v>
      </c>
    </row>
    <row r="63" spans="1:3" ht="23.1" customHeight="1">
      <c r="A63" s="2" t="s">
        <v>4517</v>
      </c>
      <c r="B63" s="2">
        <v>104</v>
      </c>
      <c r="C63" s="15">
        <v>0.16720257234726688</v>
      </c>
    </row>
    <row r="64" spans="1:3" ht="23.1" customHeight="1">
      <c r="A64" s="2" t="s">
        <v>4524</v>
      </c>
      <c r="B64" s="2">
        <v>10</v>
      </c>
      <c r="C64" s="15">
        <v>1.607717041800643E-2</v>
      </c>
    </row>
    <row r="65" spans="1:4" ht="23.1" customHeight="1">
      <c r="A65" s="2" t="s">
        <v>4630</v>
      </c>
      <c r="C65" s="15">
        <v>0</v>
      </c>
    </row>
    <row r="66" spans="1:4" ht="23.1" customHeight="1">
      <c r="A66" s="2" t="s">
        <v>4620</v>
      </c>
      <c r="B66" s="2">
        <v>622</v>
      </c>
      <c r="C66" s="15">
        <v>1</v>
      </c>
    </row>
    <row r="67" spans="1:4" ht="23.1" customHeight="1">
      <c r="A67" s="4"/>
      <c r="D67" s="16"/>
    </row>
    <row r="68" spans="1:4" ht="23.1" customHeight="1">
      <c r="A68" s="14" t="s">
        <v>4642</v>
      </c>
      <c r="B68" s="2" t="s">
        <v>4628</v>
      </c>
      <c r="C68" s="2" t="s">
        <v>4629</v>
      </c>
    </row>
    <row r="69" spans="1:4" ht="23.1" customHeight="1">
      <c r="A69" s="2" t="s">
        <v>4507</v>
      </c>
      <c r="B69" s="2">
        <v>576</v>
      </c>
      <c r="C69" s="15">
        <v>0.92604501607717038</v>
      </c>
    </row>
    <row r="70" spans="1:4" ht="23.1" customHeight="1">
      <c r="A70" s="2" t="s">
        <v>4520</v>
      </c>
      <c r="B70" s="2">
        <v>7</v>
      </c>
      <c r="C70" s="15">
        <v>1.1254019292604502E-2</v>
      </c>
    </row>
    <row r="71" spans="1:4" ht="23.1" customHeight="1">
      <c r="A71" s="2" t="s">
        <v>4519</v>
      </c>
      <c r="B71" s="2">
        <v>6</v>
      </c>
      <c r="C71" s="15">
        <v>9.6463022508038593E-3</v>
      </c>
    </row>
    <row r="72" spans="1:4" ht="23.1" customHeight="1">
      <c r="A72" s="2" t="s">
        <v>4526</v>
      </c>
      <c r="B72" s="2">
        <v>19</v>
      </c>
      <c r="C72" s="15">
        <v>3.0546623794212219E-2</v>
      </c>
    </row>
    <row r="73" spans="1:4" ht="23.1" customHeight="1">
      <c r="A73" s="2" t="s">
        <v>4512</v>
      </c>
      <c r="B73" s="2">
        <v>14</v>
      </c>
      <c r="C73" s="15">
        <v>2.2508038585209004E-2</v>
      </c>
    </row>
    <row r="74" spans="1:4" ht="23.1" customHeight="1">
      <c r="A74" s="2" t="s">
        <v>4630</v>
      </c>
      <c r="C74" s="15">
        <v>0</v>
      </c>
    </row>
    <row r="75" spans="1:4" ht="23.1" customHeight="1">
      <c r="A75" s="2" t="s">
        <v>4620</v>
      </c>
      <c r="B75" s="2">
        <v>622</v>
      </c>
      <c r="C75" s="15">
        <v>1</v>
      </c>
    </row>
    <row r="76" spans="1:4" ht="23.1" customHeight="1">
      <c r="A76" s="4"/>
      <c r="C76" s="15"/>
    </row>
    <row r="77" spans="1:4" ht="23.1" customHeight="1">
      <c r="A77" s="14" t="s">
        <v>4643</v>
      </c>
      <c r="B77" s="2" t="s">
        <v>4628</v>
      </c>
      <c r="C77" s="2" t="s">
        <v>4629</v>
      </c>
    </row>
    <row r="78" spans="1:4" ht="23.1" customHeight="1">
      <c r="A78" s="2" t="s">
        <v>4507</v>
      </c>
      <c r="B78" s="2">
        <v>576</v>
      </c>
      <c r="C78" s="15">
        <v>0.92604501607717038</v>
      </c>
    </row>
    <row r="79" spans="1:4" ht="23.1" customHeight="1">
      <c r="A79" s="16" t="s">
        <v>4507</v>
      </c>
      <c r="B79" s="2">
        <v>198</v>
      </c>
      <c r="C79" s="15">
        <v>0.31832797427652731</v>
      </c>
    </row>
    <row r="80" spans="1:4" ht="23.1" customHeight="1">
      <c r="A80" s="16" t="s">
        <v>4521</v>
      </c>
      <c r="B80" s="2">
        <v>19</v>
      </c>
      <c r="C80" s="15">
        <v>3.0546623794212219E-2</v>
      </c>
    </row>
    <row r="81" spans="1:3" ht="23.1" customHeight="1">
      <c r="A81" s="16" t="s">
        <v>4516</v>
      </c>
      <c r="B81" s="2">
        <v>54</v>
      </c>
      <c r="C81" s="15">
        <v>8.6816720257234734E-2</v>
      </c>
    </row>
    <row r="82" spans="1:3" ht="23.1" customHeight="1">
      <c r="A82" s="16" t="s">
        <v>4637</v>
      </c>
      <c r="B82" s="2">
        <v>1</v>
      </c>
      <c r="C82" s="15">
        <v>1.6077170418006431E-3</v>
      </c>
    </row>
    <row r="83" spans="1:3" ht="23.1" customHeight="1">
      <c r="A83" s="16" t="s">
        <v>4518</v>
      </c>
      <c r="B83" s="2">
        <v>27</v>
      </c>
      <c r="C83" s="15">
        <v>4.3408360128617367E-2</v>
      </c>
    </row>
    <row r="84" spans="1:3" ht="23.1" customHeight="1">
      <c r="A84" s="16" t="s">
        <v>4514</v>
      </c>
      <c r="B84" s="2">
        <v>18</v>
      </c>
      <c r="C84" s="15">
        <v>2.8938906752411574E-2</v>
      </c>
    </row>
    <row r="85" spans="1:3" ht="23.1" customHeight="1">
      <c r="A85" s="16" t="s">
        <v>4639</v>
      </c>
      <c r="B85" s="2">
        <v>1</v>
      </c>
      <c r="C85" s="15">
        <v>1.6077170418006431E-3</v>
      </c>
    </row>
    <row r="86" spans="1:3" ht="23.1" customHeight="1">
      <c r="A86" s="16" t="s">
        <v>4515</v>
      </c>
      <c r="B86" s="2">
        <v>153</v>
      </c>
      <c r="C86" s="15">
        <v>0.2459807073954984</v>
      </c>
    </row>
    <row r="87" spans="1:3" ht="23.1" customHeight="1">
      <c r="A87" s="16" t="s">
        <v>4640</v>
      </c>
      <c r="B87" s="2">
        <v>10</v>
      </c>
      <c r="C87" s="15">
        <v>1.607717041800643E-2</v>
      </c>
    </row>
    <row r="88" spans="1:3" ht="23.1" customHeight="1">
      <c r="A88" s="16" t="s">
        <v>4641</v>
      </c>
      <c r="B88" s="2">
        <v>1</v>
      </c>
      <c r="C88" s="15">
        <v>1.6077170418006431E-3</v>
      </c>
    </row>
    <row r="89" spans="1:3" ht="23.1" customHeight="1">
      <c r="A89" s="16" t="s">
        <v>4517</v>
      </c>
      <c r="B89" s="2">
        <v>84</v>
      </c>
      <c r="C89" s="15">
        <v>0.13504823151125403</v>
      </c>
    </row>
    <row r="90" spans="1:3" ht="23.1" customHeight="1">
      <c r="A90" s="16" t="s">
        <v>4524</v>
      </c>
      <c r="B90" s="2">
        <v>10</v>
      </c>
      <c r="C90" s="15">
        <v>1.607717041800643E-2</v>
      </c>
    </row>
    <row r="91" spans="1:3" ht="23.1" customHeight="1">
      <c r="A91" s="2" t="s">
        <v>4520</v>
      </c>
      <c r="B91" s="2">
        <v>7</v>
      </c>
      <c r="C91" s="15">
        <v>1.1254019292604502E-2</v>
      </c>
    </row>
    <row r="92" spans="1:3" ht="23.1" customHeight="1">
      <c r="A92" s="16" t="s">
        <v>4507</v>
      </c>
      <c r="B92" s="2">
        <v>1</v>
      </c>
      <c r="C92" s="15">
        <v>1.6077170418006431E-3</v>
      </c>
    </row>
    <row r="93" spans="1:3" ht="23.1" customHeight="1">
      <c r="A93" s="16" t="s">
        <v>4515</v>
      </c>
      <c r="B93" s="2">
        <v>1</v>
      </c>
      <c r="C93" s="15">
        <v>1.6077170418006431E-3</v>
      </c>
    </row>
    <row r="94" spans="1:3" ht="23.1" customHeight="1">
      <c r="A94" s="16" t="s">
        <v>4517</v>
      </c>
      <c r="B94" s="2">
        <v>5</v>
      </c>
      <c r="C94" s="15">
        <v>8.0385852090032149E-3</v>
      </c>
    </row>
    <row r="95" spans="1:3" ht="23.1" customHeight="1">
      <c r="A95" s="2" t="s">
        <v>4519</v>
      </c>
      <c r="B95" s="2">
        <v>6</v>
      </c>
      <c r="C95" s="15">
        <v>9.6463022508038593E-3</v>
      </c>
    </row>
    <row r="96" spans="1:3" ht="23.1" customHeight="1">
      <c r="A96" s="16" t="s">
        <v>4518</v>
      </c>
      <c r="B96" s="2">
        <v>2</v>
      </c>
      <c r="C96" s="15">
        <v>3.2154340836012861E-3</v>
      </c>
    </row>
    <row r="97" spans="1:3" ht="23.1" customHeight="1">
      <c r="A97" s="16" t="s">
        <v>4517</v>
      </c>
      <c r="B97" s="2">
        <v>4</v>
      </c>
      <c r="C97" s="15">
        <v>6.4308681672025723E-3</v>
      </c>
    </row>
    <row r="98" spans="1:3" ht="23.1" customHeight="1">
      <c r="A98" s="2" t="s">
        <v>4526</v>
      </c>
      <c r="B98" s="2">
        <v>19</v>
      </c>
      <c r="C98" s="15">
        <v>3.0546623794212219E-2</v>
      </c>
    </row>
    <row r="99" spans="1:3" ht="23.1" customHeight="1">
      <c r="A99" s="16" t="s">
        <v>4507</v>
      </c>
      <c r="B99" s="2">
        <v>2</v>
      </c>
      <c r="C99" s="15">
        <v>3.2154340836012861E-3</v>
      </c>
    </row>
    <row r="100" spans="1:3" ht="23.1" customHeight="1">
      <c r="A100" s="16" t="s">
        <v>4516</v>
      </c>
      <c r="B100" s="2">
        <v>1</v>
      </c>
      <c r="C100" s="15">
        <v>1.6077170418006431E-3</v>
      </c>
    </row>
    <row r="101" spans="1:3" ht="23.1" customHeight="1">
      <c r="A101" s="16" t="s">
        <v>4514</v>
      </c>
      <c r="B101" s="2">
        <v>1</v>
      </c>
      <c r="C101" s="15">
        <v>1.6077170418006431E-3</v>
      </c>
    </row>
    <row r="102" spans="1:3" ht="23.1" customHeight="1">
      <c r="A102" s="16" t="s">
        <v>4515</v>
      </c>
      <c r="B102" s="2">
        <v>9</v>
      </c>
      <c r="C102" s="15">
        <v>1.4469453376205787E-2</v>
      </c>
    </row>
    <row r="103" spans="1:3" ht="23.1" customHeight="1">
      <c r="A103" s="16" t="s">
        <v>4640</v>
      </c>
      <c r="B103" s="2">
        <v>1</v>
      </c>
      <c r="C103" s="15">
        <v>1.6077170418006431E-3</v>
      </c>
    </row>
    <row r="104" spans="1:3" ht="23.1" customHeight="1">
      <c r="A104" s="16" t="s">
        <v>4517</v>
      </c>
      <c r="B104" s="2">
        <v>5</v>
      </c>
      <c r="C104" s="15">
        <v>8.0385852090032149E-3</v>
      </c>
    </row>
    <row r="105" spans="1:3" ht="23.1" customHeight="1">
      <c r="A105" s="2" t="s">
        <v>4512</v>
      </c>
      <c r="B105" s="2">
        <v>14</v>
      </c>
      <c r="C105" s="15">
        <v>2.2508038585209004E-2</v>
      </c>
    </row>
    <row r="106" spans="1:3" ht="23.1" customHeight="1">
      <c r="A106" s="16" t="s">
        <v>4507</v>
      </c>
      <c r="B106" s="2">
        <v>1</v>
      </c>
      <c r="C106" s="15">
        <v>1.6077170418006431E-3</v>
      </c>
    </row>
    <row r="107" spans="1:3" ht="23.1" customHeight="1">
      <c r="A107" s="16" t="s">
        <v>4638</v>
      </c>
      <c r="B107" s="2">
        <v>1</v>
      </c>
      <c r="C107" s="15">
        <v>1.6077170418006431E-3</v>
      </c>
    </row>
    <row r="108" spans="1:3" ht="23.1" customHeight="1">
      <c r="A108" s="16" t="s">
        <v>4514</v>
      </c>
      <c r="B108" s="2">
        <v>2</v>
      </c>
      <c r="C108" s="15">
        <v>3.2154340836012861E-3</v>
      </c>
    </row>
    <row r="109" spans="1:3" ht="23.1" customHeight="1">
      <c r="A109" s="16" t="s">
        <v>4515</v>
      </c>
      <c r="B109" s="2">
        <v>4</v>
      </c>
      <c r="C109" s="15">
        <v>6.4308681672025723E-3</v>
      </c>
    </row>
    <row r="110" spans="1:3" ht="23.1" customHeight="1">
      <c r="A110" s="16" t="s">
        <v>4517</v>
      </c>
      <c r="B110" s="2">
        <v>6</v>
      </c>
      <c r="C110" s="15">
        <v>9.6463022508038593E-3</v>
      </c>
    </row>
    <row r="111" spans="1:3" ht="23.1" customHeight="1">
      <c r="A111" s="2" t="s">
        <v>4630</v>
      </c>
      <c r="C111" s="15">
        <v>0</v>
      </c>
    </row>
    <row r="112" spans="1:3" ht="23.1" customHeight="1">
      <c r="A112" s="16" t="s">
        <v>4630</v>
      </c>
      <c r="C112" s="15">
        <v>0</v>
      </c>
    </row>
    <row r="113" spans="1:3" ht="23.1" customHeight="1">
      <c r="A113" s="2" t="s">
        <v>4620</v>
      </c>
      <c r="B113" s="2">
        <v>622</v>
      </c>
      <c r="C113" s="15">
        <v>1</v>
      </c>
    </row>
    <row r="114" spans="1:3" ht="23.1" customHeight="1">
      <c r="A114" s="4"/>
    </row>
    <row r="115" spans="1:3" ht="23.1" customHeight="1">
      <c r="A115" s="14" t="s">
        <v>4644</v>
      </c>
      <c r="B115" s="2" t="s">
        <v>4628</v>
      </c>
      <c r="C115" s="2" t="s">
        <v>4629</v>
      </c>
    </row>
    <row r="116" spans="1:3" ht="23.1" customHeight="1">
      <c r="A116" s="2" t="s">
        <v>4645</v>
      </c>
      <c r="B116" s="2">
        <v>377</v>
      </c>
      <c r="C116" s="15">
        <v>0.60610932475884249</v>
      </c>
    </row>
    <row r="117" spans="1:3" ht="23.1" customHeight="1">
      <c r="A117" s="2" t="s">
        <v>4646</v>
      </c>
      <c r="B117" s="2">
        <v>47</v>
      </c>
      <c r="C117" s="15">
        <v>7.5562700964630219E-2</v>
      </c>
    </row>
    <row r="118" spans="1:3" ht="23.1" customHeight="1">
      <c r="A118" s="2" t="s">
        <v>4509</v>
      </c>
      <c r="B118" s="2">
        <v>198</v>
      </c>
      <c r="C118" s="15">
        <v>0.31832797427652731</v>
      </c>
    </row>
    <row r="119" spans="1:3" ht="23.1" customHeight="1">
      <c r="A119" s="2" t="s">
        <v>4630</v>
      </c>
      <c r="C119" s="15">
        <v>0</v>
      </c>
    </row>
    <row r="120" spans="1:3" ht="23.1" customHeight="1">
      <c r="A120" s="2" t="s">
        <v>4620</v>
      </c>
      <c r="B120" s="2">
        <v>622</v>
      </c>
      <c r="C120" s="15">
        <v>1</v>
      </c>
    </row>
    <row r="121" spans="1:3" ht="23.1" customHeight="1">
      <c r="A121" s="4"/>
    </row>
    <row r="122" spans="1:3" ht="23.1" customHeight="1">
      <c r="A122" s="14" t="s">
        <v>4486</v>
      </c>
      <c r="B122" s="2" t="s">
        <v>4628</v>
      </c>
      <c r="C122" s="2" t="s">
        <v>4629</v>
      </c>
    </row>
    <row r="123" spans="1:3" ht="23.1" customHeight="1">
      <c r="A123" s="2" t="s">
        <v>1899</v>
      </c>
      <c r="B123" s="2">
        <v>310</v>
      </c>
      <c r="C123" s="15">
        <v>0.49839228295819937</v>
      </c>
    </row>
    <row r="124" spans="1:3" ht="23.1" customHeight="1">
      <c r="A124" s="2" t="s">
        <v>252</v>
      </c>
      <c r="B124" s="2">
        <v>75</v>
      </c>
      <c r="C124" s="15">
        <v>0.12057877813504823</v>
      </c>
    </row>
    <row r="125" spans="1:3" ht="23.1" customHeight="1">
      <c r="A125" s="2" t="s">
        <v>175</v>
      </c>
      <c r="B125" s="2">
        <v>237</v>
      </c>
      <c r="C125" s="15">
        <v>0.38102893890675243</v>
      </c>
    </row>
    <row r="126" spans="1:3" ht="23.1" customHeight="1">
      <c r="A126" s="2" t="s">
        <v>4630</v>
      </c>
      <c r="C126" s="15">
        <v>0</v>
      </c>
    </row>
    <row r="127" spans="1:3" ht="23.1" customHeight="1">
      <c r="A127" s="2" t="s">
        <v>4620</v>
      </c>
      <c r="B127" s="2">
        <v>622</v>
      </c>
      <c r="C127" s="15">
        <v>1</v>
      </c>
    </row>
    <row r="128" spans="1:3" ht="23.1" customHeight="1">
      <c r="A128" s="4"/>
    </row>
    <row r="129" spans="1:3" ht="23.1" customHeight="1">
      <c r="A129" s="14" t="s">
        <v>4647</v>
      </c>
      <c r="B129" s="2" t="s">
        <v>4628</v>
      </c>
      <c r="C129" s="2" t="s">
        <v>4629</v>
      </c>
    </row>
    <row r="130" spans="1:3" ht="23.1" customHeight="1">
      <c r="A130" s="2" t="s">
        <v>1899</v>
      </c>
      <c r="B130" s="2">
        <v>310</v>
      </c>
      <c r="C130" s="15">
        <v>0.49839228295819937</v>
      </c>
    </row>
    <row r="131" spans="1:3" ht="23.1" customHeight="1">
      <c r="A131" s="16" t="s">
        <v>4645</v>
      </c>
      <c r="B131" s="2">
        <v>117</v>
      </c>
      <c r="C131" s="15">
        <v>0.18810289389067525</v>
      </c>
    </row>
    <row r="132" spans="1:3" ht="23.1" customHeight="1">
      <c r="A132" s="16" t="s">
        <v>4646</v>
      </c>
      <c r="B132" s="2">
        <v>22</v>
      </c>
      <c r="C132" s="15">
        <v>3.5369774919614148E-2</v>
      </c>
    </row>
    <row r="133" spans="1:3" ht="23.1" customHeight="1">
      <c r="A133" s="16" t="s">
        <v>4509</v>
      </c>
      <c r="B133" s="2">
        <v>171</v>
      </c>
      <c r="C133" s="15">
        <v>0.27491961414790994</v>
      </c>
    </row>
    <row r="134" spans="1:3" ht="23.1" customHeight="1">
      <c r="A134" s="2" t="s">
        <v>252</v>
      </c>
      <c r="B134" s="2">
        <v>75</v>
      </c>
      <c r="C134" s="15">
        <v>0.12057877813504823</v>
      </c>
    </row>
    <row r="135" spans="1:3" ht="23.1" customHeight="1">
      <c r="A135" s="16" t="s">
        <v>4645</v>
      </c>
      <c r="B135" s="2">
        <v>73</v>
      </c>
      <c r="C135" s="15">
        <v>0.11736334405144695</v>
      </c>
    </row>
    <row r="136" spans="1:3" ht="23.1" customHeight="1">
      <c r="A136" s="16" t="s">
        <v>4509</v>
      </c>
      <c r="B136" s="2">
        <v>2</v>
      </c>
      <c r="C136" s="15">
        <v>3.2154340836012861E-3</v>
      </c>
    </row>
    <row r="137" spans="1:3" ht="23.1" customHeight="1">
      <c r="A137" s="2" t="s">
        <v>175</v>
      </c>
      <c r="B137" s="2">
        <v>237</v>
      </c>
      <c r="C137" s="15">
        <v>0.38102893890675243</v>
      </c>
    </row>
    <row r="138" spans="1:3" ht="23.1" customHeight="1">
      <c r="A138" s="16" t="s">
        <v>4645</v>
      </c>
      <c r="B138" s="2">
        <v>187</v>
      </c>
      <c r="C138" s="15">
        <v>0.30064308681672025</v>
      </c>
    </row>
    <row r="139" spans="1:3" ht="23.1" customHeight="1">
      <c r="A139" s="16" t="s">
        <v>4646</v>
      </c>
      <c r="B139" s="2">
        <v>25</v>
      </c>
      <c r="C139" s="15">
        <v>4.0192926045016078E-2</v>
      </c>
    </row>
    <row r="140" spans="1:3" ht="23.1" customHeight="1">
      <c r="A140" s="16" t="s">
        <v>4509</v>
      </c>
      <c r="B140" s="2">
        <v>25</v>
      </c>
      <c r="C140" s="15">
        <v>4.0192926045016078E-2</v>
      </c>
    </row>
    <row r="141" spans="1:3" ht="23.1" customHeight="1">
      <c r="A141" s="2" t="s">
        <v>4630</v>
      </c>
      <c r="C141" s="15">
        <v>0</v>
      </c>
    </row>
    <row r="142" spans="1:3" ht="23.1" customHeight="1">
      <c r="A142" s="16" t="s">
        <v>4630</v>
      </c>
      <c r="C142" s="15">
        <v>0</v>
      </c>
    </row>
    <row r="143" spans="1:3" ht="23.1" customHeight="1">
      <c r="A143" s="2" t="s">
        <v>4620</v>
      </c>
      <c r="B143" s="2">
        <v>622</v>
      </c>
      <c r="C143" s="1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03"/>
  <sheetViews>
    <sheetView topLeftCell="G2" workbookViewId="0">
      <selection activeCell="M7" sqref="M7"/>
    </sheetView>
  </sheetViews>
  <sheetFormatPr defaultColWidth="13.7109375" defaultRowHeight="21.95" customHeight="1"/>
  <cols>
    <col min="1" max="16384" width="13.7109375" style="2"/>
  </cols>
  <sheetData>
    <row r="1" spans="1:22" ht="23.1" customHeight="1">
      <c r="A1" s="40" t="s">
        <v>7</v>
      </c>
      <c r="B1" s="40" t="s">
        <v>9</v>
      </c>
      <c r="C1" s="40" t="s">
        <v>10</v>
      </c>
      <c r="D1" s="40" t="s">
        <v>11</v>
      </c>
      <c r="E1" s="40" t="s">
        <v>12</v>
      </c>
      <c r="F1" s="40" t="s">
        <v>15</v>
      </c>
      <c r="G1" s="40" t="s">
        <v>154</v>
      </c>
      <c r="H1" s="40" t="s">
        <v>17</v>
      </c>
      <c r="I1" s="40" t="s">
        <v>18</v>
      </c>
      <c r="J1" s="40" t="s">
        <v>162</v>
      </c>
      <c r="K1" s="40" t="s">
        <v>159</v>
      </c>
      <c r="L1" s="40" t="s">
        <v>4636</v>
      </c>
      <c r="M1" s="40" t="s">
        <v>1886</v>
      </c>
      <c r="N1" s="40" t="s">
        <v>4648</v>
      </c>
      <c r="O1" s="40" t="s">
        <v>4649</v>
      </c>
      <c r="P1" s="40" t="s">
        <v>4487</v>
      </c>
      <c r="Q1" s="40" t="s">
        <v>4489</v>
      </c>
      <c r="R1" s="40" t="s">
        <v>4650</v>
      </c>
      <c r="S1" s="40" t="s">
        <v>4651</v>
      </c>
      <c r="T1" s="40" t="s">
        <v>4652</v>
      </c>
      <c r="U1" s="40" t="s">
        <v>4653</v>
      </c>
      <c r="V1" s="41" t="s">
        <v>4654</v>
      </c>
    </row>
    <row r="2" spans="1:22" ht="23.1" customHeight="1">
      <c r="A2" s="2" t="s">
        <v>24</v>
      </c>
      <c r="B2" s="2" t="s">
        <v>26</v>
      </c>
      <c r="C2" s="2" t="s">
        <v>4655</v>
      </c>
      <c r="D2" s="2" t="s">
        <v>4656</v>
      </c>
      <c r="E2" s="2" t="s">
        <v>4657</v>
      </c>
      <c r="F2" s="2" t="s">
        <v>4658</v>
      </c>
      <c r="G2" s="2">
        <v>1</v>
      </c>
      <c r="H2" s="2">
        <v>1</v>
      </c>
      <c r="I2" s="2">
        <v>2017</v>
      </c>
      <c r="J2" s="2" t="s">
        <v>418</v>
      </c>
      <c r="K2" s="2" t="s">
        <v>172</v>
      </c>
      <c r="L2" s="2" t="s">
        <v>1118</v>
      </c>
      <c r="M2" s="2" t="s">
        <v>1899</v>
      </c>
      <c r="N2" s="42" t="s">
        <v>4659</v>
      </c>
      <c r="O2" s="2" t="s">
        <v>176</v>
      </c>
      <c r="P2" s="4" t="s">
        <v>4660</v>
      </c>
      <c r="Q2" s="4" t="s">
        <v>4661</v>
      </c>
      <c r="R2" s="2" t="s">
        <v>4507</v>
      </c>
      <c r="S2" s="2" t="s">
        <v>4457</v>
      </c>
      <c r="T2" s="2" t="s">
        <v>4508</v>
      </c>
      <c r="U2" s="2" t="s">
        <v>4645</v>
      </c>
      <c r="V2" s="7">
        <v>1</v>
      </c>
    </row>
    <row r="3" spans="1:22" ht="23.1" customHeight="1">
      <c r="A3" s="2" t="s">
        <v>35</v>
      </c>
      <c r="B3" s="2" t="s">
        <v>4662</v>
      </c>
      <c r="C3" s="2" t="s">
        <v>4663</v>
      </c>
      <c r="D3" s="2" t="s">
        <v>4664</v>
      </c>
      <c r="E3" s="2" t="s">
        <v>4665</v>
      </c>
      <c r="F3" s="2" t="s">
        <v>31</v>
      </c>
      <c r="G3" s="2">
        <v>2</v>
      </c>
      <c r="H3" s="2">
        <v>2</v>
      </c>
      <c r="I3" s="2">
        <v>2018</v>
      </c>
      <c r="J3" s="2" t="s">
        <v>234</v>
      </c>
      <c r="K3" s="2" t="s">
        <v>417</v>
      </c>
      <c r="L3" s="2" t="s">
        <v>173</v>
      </c>
      <c r="M3" s="2" t="s">
        <v>252</v>
      </c>
      <c r="N3" s="2" t="s">
        <v>4666</v>
      </c>
      <c r="O3" s="2" t="s">
        <v>211</v>
      </c>
      <c r="P3" s="4" t="s">
        <v>4667</v>
      </c>
      <c r="Q3" s="4" t="s">
        <v>4668</v>
      </c>
      <c r="R3" s="2" t="s">
        <v>4603</v>
      </c>
      <c r="S3" s="2" t="s">
        <v>4456</v>
      </c>
      <c r="T3" s="2" t="s">
        <v>4669</v>
      </c>
      <c r="U3" s="2" t="s">
        <v>4646</v>
      </c>
      <c r="V3" s="7">
        <v>2</v>
      </c>
    </row>
    <row r="4" spans="1:22" ht="23.1" customHeight="1">
      <c r="A4" s="2" t="s">
        <v>38</v>
      </c>
      <c r="C4" s="2" t="s">
        <v>4670</v>
      </c>
      <c r="D4" s="2" t="s">
        <v>4671</v>
      </c>
      <c r="E4" s="2" t="s">
        <v>4672</v>
      </c>
      <c r="F4" s="2" t="s">
        <v>168</v>
      </c>
      <c r="G4" s="2">
        <v>3</v>
      </c>
      <c r="H4" s="2">
        <v>3</v>
      </c>
      <c r="I4" s="2">
        <v>2019</v>
      </c>
      <c r="J4" s="2" t="s">
        <v>4673</v>
      </c>
      <c r="K4" s="2" t="s">
        <v>4674</v>
      </c>
      <c r="L4" s="2" t="s">
        <v>1755</v>
      </c>
      <c r="M4" s="2" t="s">
        <v>175</v>
      </c>
      <c r="O4" s="2" t="s">
        <v>179</v>
      </c>
      <c r="P4" s="4" t="s">
        <v>4675</v>
      </c>
      <c r="Q4" s="4" t="s">
        <v>4676</v>
      </c>
      <c r="R4" s="2" t="s">
        <v>4521</v>
      </c>
      <c r="T4" s="2" t="s">
        <v>4513</v>
      </c>
      <c r="U4" s="2" t="s">
        <v>4677</v>
      </c>
      <c r="V4" s="7">
        <v>3</v>
      </c>
    </row>
    <row r="5" spans="1:22" ht="23.1" customHeight="1">
      <c r="A5" s="2" t="s">
        <v>41</v>
      </c>
      <c r="C5" s="2" t="s">
        <v>4678</v>
      </c>
      <c r="D5" s="2" t="s">
        <v>4679</v>
      </c>
      <c r="E5" s="2" t="s">
        <v>4680</v>
      </c>
      <c r="F5" s="2" t="s">
        <v>97</v>
      </c>
      <c r="G5" s="2">
        <v>4</v>
      </c>
      <c r="H5" s="2">
        <v>4</v>
      </c>
      <c r="I5" s="2">
        <v>2020</v>
      </c>
      <c r="J5" s="2" t="s">
        <v>251</v>
      </c>
      <c r="O5" s="2" t="s">
        <v>186</v>
      </c>
      <c r="Q5" s="2" t="s">
        <v>4681</v>
      </c>
      <c r="R5" s="2" t="s">
        <v>4516</v>
      </c>
      <c r="T5" s="2" t="s">
        <v>4682</v>
      </c>
      <c r="U5" s="2" t="s">
        <v>4509</v>
      </c>
      <c r="V5" s="7">
        <v>4</v>
      </c>
    </row>
    <row r="6" spans="1:22" ht="23.1" customHeight="1">
      <c r="A6" s="2" t="s">
        <v>42</v>
      </c>
      <c r="C6" s="2" t="s">
        <v>4683</v>
      </c>
      <c r="D6" s="2" t="s">
        <v>4684</v>
      </c>
      <c r="E6" s="2" t="s">
        <v>4685</v>
      </c>
      <c r="G6" s="2">
        <v>5</v>
      </c>
      <c r="H6" s="2">
        <v>5</v>
      </c>
      <c r="J6" s="2" t="s">
        <v>174</v>
      </c>
      <c r="O6" s="2" t="s">
        <v>444</v>
      </c>
      <c r="Q6" s="4" t="s">
        <v>4686</v>
      </c>
      <c r="R6" s="2" t="s">
        <v>4637</v>
      </c>
      <c r="V6" s="7">
        <v>5</v>
      </c>
    </row>
    <row r="7" spans="1:22" ht="23.1" customHeight="1">
      <c r="A7" s="2" t="s">
        <v>46</v>
      </c>
      <c r="C7" s="2" t="s">
        <v>4687</v>
      </c>
      <c r="D7" s="2" t="s">
        <v>4688</v>
      </c>
      <c r="E7" s="2" t="s">
        <v>4689</v>
      </c>
      <c r="G7" s="2">
        <v>6</v>
      </c>
      <c r="H7" s="2">
        <v>6</v>
      </c>
      <c r="J7" s="2" t="s">
        <v>313</v>
      </c>
      <c r="Q7" s="43" t="s">
        <v>4690</v>
      </c>
      <c r="R7" s="44" t="s">
        <v>4518</v>
      </c>
      <c r="V7" s="7">
        <v>6</v>
      </c>
    </row>
    <row r="8" spans="1:22" ht="23.1" customHeight="1">
      <c r="A8" s="2" t="s">
        <v>49</v>
      </c>
      <c r="C8" s="2" t="s">
        <v>27</v>
      </c>
      <c r="D8" s="2" t="s">
        <v>4691</v>
      </c>
      <c r="E8" s="2" t="s">
        <v>4692</v>
      </c>
      <c r="G8" s="2">
        <v>7</v>
      </c>
      <c r="H8" s="2">
        <v>7</v>
      </c>
      <c r="Q8" s="4" t="s">
        <v>4693</v>
      </c>
      <c r="R8" s="2" t="s">
        <v>4514</v>
      </c>
      <c r="V8" s="7"/>
    </row>
    <row r="9" spans="1:22" ht="23.1" customHeight="1">
      <c r="A9" s="2" t="s">
        <v>51</v>
      </c>
      <c r="C9" s="2" t="s">
        <v>4694</v>
      </c>
      <c r="D9" s="2" t="s">
        <v>4695</v>
      </c>
      <c r="E9" s="2" t="s">
        <v>4696</v>
      </c>
      <c r="G9" s="2">
        <v>8</v>
      </c>
      <c r="H9" s="2">
        <v>8</v>
      </c>
      <c r="R9" s="2" t="s">
        <v>4522</v>
      </c>
      <c r="V9" s="7"/>
    </row>
    <row r="10" spans="1:22" ht="23.1" customHeight="1">
      <c r="A10" s="2" t="s">
        <v>52</v>
      </c>
      <c r="C10" s="2" t="s">
        <v>4697</v>
      </c>
      <c r="D10" s="2" t="s">
        <v>4698</v>
      </c>
      <c r="E10" s="2" t="s">
        <v>4699</v>
      </c>
      <c r="G10" s="2">
        <v>9</v>
      </c>
      <c r="H10" s="2">
        <v>9</v>
      </c>
      <c r="R10" s="2" t="s">
        <v>4515</v>
      </c>
      <c r="V10" s="7"/>
    </row>
    <row r="11" spans="1:22" ht="23.1" customHeight="1">
      <c r="A11" s="2" t="s">
        <v>53</v>
      </c>
      <c r="C11" s="2" t="s">
        <v>4700</v>
      </c>
      <c r="D11" s="2" t="s">
        <v>4701</v>
      </c>
      <c r="E11" s="2" t="s">
        <v>4702</v>
      </c>
      <c r="G11" s="2">
        <v>10</v>
      </c>
      <c r="H11" s="2">
        <v>10</v>
      </c>
      <c r="R11" s="2" t="s">
        <v>4527</v>
      </c>
      <c r="V11" s="7"/>
    </row>
    <row r="12" spans="1:22" ht="23.1" customHeight="1">
      <c r="A12" s="2" t="s">
        <v>56</v>
      </c>
      <c r="D12" s="2" t="s">
        <v>4703</v>
      </c>
      <c r="E12" s="2" t="s">
        <v>4704</v>
      </c>
      <c r="G12" s="2">
        <v>11</v>
      </c>
      <c r="H12" s="2">
        <v>11</v>
      </c>
      <c r="R12" s="2" t="s">
        <v>4523</v>
      </c>
      <c r="V12" s="7"/>
    </row>
    <row r="13" spans="1:22" ht="23.1" customHeight="1">
      <c r="A13" s="2" t="s">
        <v>59</v>
      </c>
      <c r="D13" s="2" t="s">
        <v>4705</v>
      </c>
      <c r="E13" s="2" t="s">
        <v>4706</v>
      </c>
      <c r="G13" s="2">
        <v>12</v>
      </c>
      <c r="H13" s="2">
        <v>12</v>
      </c>
      <c r="R13" s="2" t="s">
        <v>4707</v>
      </c>
      <c r="V13" s="7"/>
    </row>
    <row r="14" spans="1:22" ht="23.1" customHeight="1">
      <c r="A14" s="2" t="s">
        <v>60</v>
      </c>
      <c r="D14" s="2" t="s">
        <v>4708</v>
      </c>
      <c r="E14" s="2" t="s">
        <v>4709</v>
      </c>
      <c r="G14" s="2">
        <v>13</v>
      </c>
      <c r="R14" s="2" t="s">
        <v>4517</v>
      </c>
      <c r="V14" s="7"/>
    </row>
    <row r="15" spans="1:22" ht="23.1" customHeight="1">
      <c r="A15" s="2" t="s">
        <v>63</v>
      </c>
      <c r="D15" s="2" t="s">
        <v>4710</v>
      </c>
      <c r="E15" s="2" t="s">
        <v>4711</v>
      </c>
      <c r="G15" s="2">
        <v>14</v>
      </c>
      <c r="R15" s="2" t="s">
        <v>4524</v>
      </c>
      <c r="V15" s="7"/>
    </row>
    <row r="16" spans="1:22" ht="23.1" customHeight="1">
      <c r="A16" s="2" t="s">
        <v>66</v>
      </c>
      <c r="D16" s="2" t="s">
        <v>4712</v>
      </c>
      <c r="E16" s="2" t="s">
        <v>4713</v>
      </c>
      <c r="G16" s="2">
        <v>15</v>
      </c>
      <c r="R16" s="2" t="s">
        <v>4714</v>
      </c>
      <c r="V16" s="7"/>
    </row>
    <row r="17" spans="1:22" ht="23.1" customHeight="1">
      <c r="A17" s="2" t="s">
        <v>70</v>
      </c>
      <c r="D17" s="2" t="s">
        <v>4715</v>
      </c>
      <c r="E17" s="2" t="s">
        <v>4716</v>
      </c>
      <c r="G17" s="2">
        <v>16</v>
      </c>
      <c r="V17" s="7"/>
    </row>
    <row r="18" spans="1:22" ht="23.1" customHeight="1">
      <c r="A18" s="2" t="s">
        <v>72</v>
      </c>
      <c r="D18" s="2" t="s">
        <v>4717</v>
      </c>
      <c r="E18" s="2" t="s">
        <v>4718</v>
      </c>
      <c r="G18" s="2">
        <v>17</v>
      </c>
      <c r="V18" s="7"/>
    </row>
    <row r="19" spans="1:22" ht="23.1" customHeight="1">
      <c r="A19" s="2" t="s">
        <v>73</v>
      </c>
      <c r="D19" s="2" t="s">
        <v>4719</v>
      </c>
      <c r="E19" s="2" t="s">
        <v>4720</v>
      </c>
      <c r="G19" s="2">
        <v>18</v>
      </c>
      <c r="V19" s="7"/>
    </row>
    <row r="20" spans="1:22" ht="23.1" customHeight="1">
      <c r="A20" s="2" t="s">
        <v>77</v>
      </c>
      <c r="D20" s="2" t="s">
        <v>4721</v>
      </c>
      <c r="E20" s="2" t="s">
        <v>4722</v>
      </c>
      <c r="G20" s="2">
        <v>19</v>
      </c>
      <c r="V20" s="7"/>
    </row>
    <row r="21" spans="1:22" ht="23.1" customHeight="1">
      <c r="A21" s="2" t="s">
        <v>80</v>
      </c>
      <c r="D21" s="2" t="s">
        <v>4723</v>
      </c>
      <c r="E21" s="2" t="s">
        <v>4724</v>
      </c>
      <c r="G21" s="2">
        <v>20</v>
      </c>
      <c r="V21" s="7"/>
    </row>
    <row r="22" spans="1:22" ht="23.1" customHeight="1">
      <c r="A22" s="2" t="s">
        <v>83</v>
      </c>
      <c r="D22" s="2" t="s">
        <v>4725</v>
      </c>
      <c r="E22" s="2" t="s">
        <v>4726</v>
      </c>
      <c r="G22" s="2">
        <v>21</v>
      </c>
      <c r="V22" s="7"/>
    </row>
    <row r="23" spans="1:22" ht="23.1" customHeight="1">
      <c r="A23" s="2" t="s">
        <v>84</v>
      </c>
      <c r="D23" s="2" t="s">
        <v>4727</v>
      </c>
      <c r="E23" s="2" t="s">
        <v>4728</v>
      </c>
      <c r="G23" s="2">
        <v>22</v>
      </c>
      <c r="V23" s="7"/>
    </row>
    <row r="24" spans="1:22" ht="23.1" customHeight="1">
      <c r="A24" s="2" t="s">
        <v>86</v>
      </c>
      <c r="D24" s="2" t="s">
        <v>4729</v>
      </c>
      <c r="E24" s="2" t="s">
        <v>4730</v>
      </c>
      <c r="G24" s="2">
        <v>23</v>
      </c>
      <c r="V24" s="7"/>
    </row>
    <row r="25" spans="1:22" ht="23.1" customHeight="1">
      <c r="A25" s="2" t="s">
        <v>88</v>
      </c>
      <c r="D25" s="2" t="s">
        <v>4731</v>
      </c>
      <c r="E25" s="2" t="s">
        <v>4732</v>
      </c>
      <c r="G25" s="2">
        <v>24</v>
      </c>
      <c r="V25" s="7"/>
    </row>
    <row r="26" spans="1:22" ht="23.1" customHeight="1">
      <c r="A26" s="2" t="s">
        <v>90</v>
      </c>
      <c r="B26" s="2" t="s">
        <v>4662</v>
      </c>
      <c r="D26" s="2" t="s">
        <v>4733</v>
      </c>
      <c r="E26" s="2" t="s">
        <v>4734</v>
      </c>
      <c r="G26" s="2">
        <v>25</v>
      </c>
      <c r="V26" s="7"/>
    </row>
    <row r="27" spans="1:22" ht="23.1" customHeight="1">
      <c r="A27" s="2" t="s">
        <v>91</v>
      </c>
      <c r="D27" s="2" t="s">
        <v>4735</v>
      </c>
      <c r="E27" s="2" t="s">
        <v>4736</v>
      </c>
      <c r="G27" s="2">
        <v>26</v>
      </c>
      <c r="V27" s="7"/>
    </row>
    <row r="28" spans="1:22" ht="23.1" customHeight="1">
      <c r="A28" s="2" t="s">
        <v>92</v>
      </c>
      <c r="D28" s="2" t="s">
        <v>4737</v>
      </c>
      <c r="E28" s="2" t="s">
        <v>4738</v>
      </c>
      <c r="G28" s="2">
        <v>27</v>
      </c>
      <c r="V28" s="7"/>
    </row>
    <row r="29" spans="1:22" ht="23.1" customHeight="1">
      <c r="A29" s="2" t="s">
        <v>93</v>
      </c>
      <c r="D29" s="2" t="s">
        <v>4739</v>
      </c>
      <c r="E29" s="2" t="s">
        <v>4740</v>
      </c>
      <c r="G29" s="2">
        <v>28</v>
      </c>
      <c r="V29" s="7"/>
    </row>
    <row r="30" spans="1:22" ht="23.1" customHeight="1">
      <c r="A30" s="2" t="s">
        <v>2805</v>
      </c>
      <c r="D30" s="2" t="s">
        <v>4741</v>
      </c>
      <c r="E30" s="2" t="s">
        <v>4742</v>
      </c>
      <c r="G30" s="2">
        <v>29</v>
      </c>
      <c r="V30" s="7"/>
    </row>
    <row r="31" spans="1:22" ht="23.1" customHeight="1">
      <c r="A31" s="2" t="s">
        <v>1012</v>
      </c>
      <c r="D31" s="2" t="s">
        <v>4743</v>
      </c>
      <c r="E31" s="2" t="s">
        <v>4744</v>
      </c>
      <c r="G31" s="2">
        <v>30</v>
      </c>
      <c r="V31" s="7"/>
    </row>
    <row r="32" spans="1:22" ht="23.1" customHeight="1">
      <c r="A32" s="2" t="s">
        <v>94</v>
      </c>
      <c r="D32" s="2" t="s">
        <v>4745</v>
      </c>
      <c r="E32" s="2" t="s">
        <v>4746</v>
      </c>
      <c r="G32" s="2">
        <v>31</v>
      </c>
      <c r="V32" s="7"/>
    </row>
    <row r="33" spans="1:22" ht="23.1" customHeight="1">
      <c r="A33" s="2" t="s">
        <v>1057</v>
      </c>
      <c r="D33" s="2" t="s">
        <v>4747</v>
      </c>
      <c r="E33" s="2" t="s">
        <v>4748</v>
      </c>
      <c r="V33" s="7"/>
    </row>
    <row r="34" spans="1:22" ht="23.1" customHeight="1">
      <c r="A34" s="2" t="s">
        <v>1087</v>
      </c>
      <c r="D34" s="2" t="s">
        <v>4749</v>
      </c>
      <c r="E34" s="2" t="s">
        <v>4750</v>
      </c>
      <c r="V34" s="7"/>
    </row>
    <row r="35" spans="1:22" ht="23.1" customHeight="1">
      <c r="A35" s="2" t="s">
        <v>1096</v>
      </c>
      <c r="D35" s="2" t="s">
        <v>4751</v>
      </c>
      <c r="E35" s="2" t="s">
        <v>4752</v>
      </c>
      <c r="V35" s="7"/>
    </row>
    <row r="36" spans="1:22" ht="23.1" customHeight="1">
      <c r="A36" s="2" t="s">
        <v>1140</v>
      </c>
      <c r="D36" s="2" t="s">
        <v>4753</v>
      </c>
      <c r="E36" s="2" t="s">
        <v>4754</v>
      </c>
      <c r="V36" s="7"/>
    </row>
    <row r="37" spans="1:22" ht="23.1" customHeight="1">
      <c r="A37" s="2" t="s">
        <v>100</v>
      </c>
      <c r="D37" s="2" t="s">
        <v>4755</v>
      </c>
      <c r="E37" s="2" t="s">
        <v>4756</v>
      </c>
      <c r="V37" s="7"/>
    </row>
    <row r="38" spans="1:22" ht="23.1" customHeight="1">
      <c r="A38" s="2" t="s">
        <v>1216</v>
      </c>
      <c r="D38" s="2" t="s">
        <v>4757</v>
      </c>
      <c r="E38" s="2" t="s">
        <v>4758</v>
      </c>
      <c r="V38" s="7"/>
    </row>
    <row r="39" spans="1:22" ht="23.1" customHeight="1">
      <c r="A39" s="2" t="s">
        <v>1224</v>
      </c>
      <c r="D39" s="2" t="s">
        <v>4759</v>
      </c>
      <c r="E39" s="2" t="s">
        <v>4760</v>
      </c>
      <c r="V39" s="7"/>
    </row>
    <row r="40" spans="1:22" ht="23.1" customHeight="1">
      <c r="A40" s="2" t="s">
        <v>1228</v>
      </c>
      <c r="D40" s="2" t="s">
        <v>4761</v>
      </c>
      <c r="E40" s="2" t="s">
        <v>4762</v>
      </c>
      <c r="V40" s="7"/>
    </row>
    <row r="41" spans="1:22" ht="23.1" customHeight="1">
      <c r="A41" s="2" t="s">
        <v>1269</v>
      </c>
      <c r="D41" s="2" t="s">
        <v>4763</v>
      </c>
      <c r="E41" s="2" t="s">
        <v>4764</v>
      </c>
      <c r="V41" s="7"/>
    </row>
    <row r="42" spans="1:22" ht="23.1" customHeight="1">
      <c r="A42" s="2" t="s">
        <v>109</v>
      </c>
      <c r="D42" s="2" t="s">
        <v>4765</v>
      </c>
      <c r="E42" s="2" t="s">
        <v>4766</v>
      </c>
      <c r="V42" s="7"/>
    </row>
    <row r="43" spans="1:22" ht="23.1" customHeight="1">
      <c r="A43" s="2" t="s">
        <v>1385</v>
      </c>
      <c r="D43" s="2" t="s">
        <v>4767</v>
      </c>
      <c r="E43" s="2" t="s">
        <v>4768</v>
      </c>
      <c r="V43" s="7"/>
    </row>
    <row r="44" spans="1:22" ht="23.1" customHeight="1">
      <c r="A44" s="2" t="s">
        <v>1398</v>
      </c>
      <c r="D44" s="2" t="s">
        <v>4769</v>
      </c>
      <c r="E44" s="2" t="s">
        <v>4770</v>
      </c>
      <c r="V44" s="7"/>
    </row>
    <row r="45" spans="1:22" ht="23.1" customHeight="1">
      <c r="A45" s="2" t="s">
        <v>1441</v>
      </c>
      <c r="D45" s="2" t="s">
        <v>4771</v>
      </c>
      <c r="E45" s="2" t="s">
        <v>4772</v>
      </c>
      <c r="V45" s="7"/>
    </row>
    <row r="46" spans="1:22" ht="23.1" customHeight="1">
      <c r="A46" s="2" t="s">
        <v>118</v>
      </c>
      <c r="D46" s="2" t="s">
        <v>4773</v>
      </c>
      <c r="E46" s="2" t="s">
        <v>4774</v>
      </c>
      <c r="V46" s="7"/>
    </row>
    <row r="47" spans="1:22" ht="23.1" customHeight="1">
      <c r="A47" s="2" t="s">
        <v>1564</v>
      </c>
      <c r="D47" s="2" t="s">
        <v>4775</v>
      </c>
      <c r="E47" s="2" t="s">
        <v>4776</v>
      </c>
      <c r="V47" s="7"/>
    </row>
    <row r="48" spans="1:22" ht="23.1" customHeight="1">
      <c r="A48" s="2" t="s">
        <v>1587</v>
      </c>
      <c r="D48" s="2" t="s">
        <v>4777</v>
      </c>
      <c r="E48" s="2" t="s">
        <v>4778</v>
      </c>
      <c r="V48" s="7"/>
    </row>
    <row r="49" spans="1:22" ht="23.1" customHeight="1">
      <c r="A49" s="2" t="s">
        <v>127</v>
      </c>
      <c r="D49" s="2" t="s">
        <v>4779</v>
      </c>
      <c r="E49" s="2" t="s">
        <v>4780</v>
      </c>
      <c r="V49" s="7"/>
    </row>
    <row r="50" spans="1:22" ht="23.1" customHeight="1">
      <c r="A50" s="2" t="s">
        <v>1662</v>
      </c>
      <c r="D50" s="2" t="s">
        <v>4781</v>
      </c>
      <c r="E50" s="2" t="s">
        <v>4782</v>
      </c>
      <c r="V50" s="7"/>
    </row>
    <row r="51" spans="1:22" ht="23.1" customHeight="1">
      <c r="A51" s="2" t="s">
        <v>133</v>
      </c>
      <c r="D51" s="2" t="s">
        <v>4783</v>
      </c>
      <c r="E51" s="2" t="s">
        <v>4784</v>
      </c>
      <c r="V51" s="7"/>
    </row>
    <row r="52" spans="1:22" ht="23.1" customHeight="1">
      <c r="A52" s="2" t="s">
        <v>1752</v>
      </c>
      <c r="D52" s="2" t="s">
        <v>4785</v>
      </c>
      <c r="E52" s="2" t="s">
        <v>4786</v>
      </c>
      <c r="V52" s="7"/>
    </row>
    <row r="53" spans="1:22" ht="23.1" customHeight="1">
      <c r="A53" s="2" t="s">
        <v>1793</v>
      </c>
      <c r="D53" s="2" t="s">
        <v>4787</v>
      </c>
      <c r="E53" s="2" t="s">
        <v>4788</v>
      </c>
      <c r="V53" s="7"/>
    </row>
    <row r="54" spans="1:22" ht="23.1" customHeight="1">
      <c r="A54" s="2" t="s">
        <v>141</v>
      </c>
      <c r="D54" s="2" t="s">
        <v>4789</v>
      </c>
      <c r="E54" s="2" t="s">
        <v>4790</v>
      </c>
      <c r="V54" s="7"/>
    </row>
    <row r="55" spans="1:22" ht="23.1" customHeight="1">
      <c r="A55" s="2" t="s">
        <v>1826</v>
      </c>
      <c r="D55" s="2" t="s">
        <v>4791</v>
      </c>
      <c r="E55" s="2" t="s">
        <v>4790</v>
      </c>
      <c r="V55" s="7"/>
    </row>
    <row r="56" spans="1:22" ht="23.1" customHeight="1">
      <c r="A56" s="2" t="s">
        <v>145</v>
      </c>
      <c r="D56" s="2" t="s">
        <v>4792</v>
      </c>
      <c r="E56" s="2" t="s">
        <v>4793</v>
      </c>
      <c r="V56" s="7"/>
    </row>
    <row r="57" spans="1:22" ht="23.1" customHeight="1">
      <c r="A57" s="2" t="s">
        <v>4794</v>
      </c>
      <c r="D57" s="2" t="s">
        <v>4795</v>
      </c>
      <c r="E57" s="2" t="s">
        <v>4796</v>
      </c>
      <c r="V57" s="7"/>
    </row>
    <row r="58" spans="1:22" ht="23.1" customHeight="1">
      <c r="A58" s="2" t="s">
        <v>4797</v>
      </c>
      <c r="D58" s="2" t="s">
        <v>4798</v>
      </c>
      <c r="E58" s="2" t="s">
        <v>4799</v>
      </c>
      <c r="V58" s="7"/>
    </row>
    <row r="59" spans="1:22" ht="23.1" customHeight="1">
      <c r="A59" s="2" t="s">
        <v>4800</v>
      </c>
      <c r="D59" s="2" t="s">
        <v>4801</v>
      </c>
      <c r="E59" s="2" t="s">
        <v>4802</v>
      </c>
      <c r="V59" s="7"/>
    </row>
    <row r="60" spans="1:22" ht="23.1" customHeight="1">
      <c r="A60" s="2" t="s">
        <v>4803</v>
      </c>
      <c r="D60" s="2" t="s">
        <v>4804</v>
      </c>
      <c r="E60" s="2" t="s">
        <v>4805</v>
      </c>
      <c r="V60" s="7"/>
    </row>
    <row r="61" spans="1:22" ht="23.1" customHeight="1">
      <c r="A61" s="2" t="s">
        <v>4806</v>
      </c>
      <c r="D61" s="2" t="s">
        <v>4807</v>
      </c>
      <c r="E61" s="2" t="s">
        <v>4808</v>
      </c>
      <c r="V61" s="7"/>
    </row>
    <row r="62" spans="1:22" ht="23.1" customHeight="1">
      <c r="A62" s="2" t="s">
        <v>4809</v>
      </c>
      <c r="D62" s="2" t="s">
        <v>4810</v>
      </c>
      <c r="E62" s="2" t="s">
        <v>4811</v>
      </c>
      <c r="V62" s="7"/>
    </row>
    <row r="63" spans="1:22" ht="23.1" customHeight="1">
      <c r="A63" s="2" t="s">
        <v>4812</v>
      </c>
      <c r="D63" s="2" t="s">
        <v>4813</v>
      </c>
      <c r="E63" s="2" t="s">
        <v>4814</v>
      </c>
      <c r="V63" s="7"/>
    </row>
    <row r="64" spans="1:22" ht="23.1" customHeight="1">
      <c r="A64" s="2" t="s">
        <v>4815</v>
      </c>
      <c r="D64" s="2" t="s">
        <v>4816</v>
      </c>
      <c r="E64" s="2" t="s">
        <v>4817</v>
      </c>
      <c r="V64" s="7"/>
    </row>
    <row r="65" spans="1:22" ht="23.1" customHeight="1">
      <c r="A65" s="2" t="s">
        <v>4818</v>
      </c>
      <c r="D65" s="2" t="s">
        <v>4819</v>
      </c>
      <c r="E65" s="2" t="s">
        <v>4820</v>
      </c>
      <c r="V65" s="7"/>
    </row>
    <row r="66" spans="1:22" ht="23.1" customHeight="1">
      <c r="A66" s="2" t="s">
        <v>4821</v>
      </c>
      <c r="D66" s="2" t="s">
        <v>4822</v>
      </c>
      <c r="E66" s="2" t="s">
        <v>4823</v>
      </c>
      <c r="V66" s="7"/>
    </row>
    <row r="67" spans="1:22" ht="23.1" customHeight="1">
      <c r="A67" s="2" t="s">
        <v>4824</v>
      </c>
      <c r="D67" s="2" t="s">
        <v>4825</v>
      </c>
      <c r="E67" s="2" t="s">
        <v>4826</v>
      </c>
      <c r="V67" s="7"/>
    </row>
    <row r="68" spans="1:22" ht="23.1" customHeight="1">
      <c r="A68" s="2" t="s">
        <v>4827</v>
      </c>
      <c r="D68" s="2" t="s">
        <v>4828</v>
      </c>
      <c r="E68" s="2" t="s">
        <v>4829</v>
      </c>
      <c r="V68" s="7"/>
    </row>
    <row r="69" spans="1:22" ht="23.1" customHeight="1">
      <c r="A69" s="2" t="s">
        <v>4830</v>
      </c>
      <c r="D69" s="2" t="s">
        <v>4831</v>
      </c>
      <c r="E69" s="2" t="s">
        <v>4832</v>
      </c>
      <c r="V69" s="7"/>
    </row>
    <row r="70" spans="1:22" ht="23.1" customHeight="1">
      <c r="A70" s="2" t="s">
        <v>4833</v>
      </c>
      <c r="D70" s="2" t="s">
        <v>4834</v>
      </c>
      <c r="E70" s="2" t="s">
        <v>4835</v>
      </c>
      <c r="V70" s="7"/>
    </row>
    <row r="71" spans="1:22" ht="23.1" customHeight="1">
      <c r="A71" s="2" t="s">
        <v>4836</v>
      </c>
      <c r="D71" s="2" t="s">
        <v>4837</v>
      </c>
      <c r="E71" s="2" t="s">
        <v>4838</v>
      </c>
      <c r="V71" s="7"/>
    </row>
    <row r="72" spans="1:22" ht="23.1" customHeight="1">
      <c r="A72" s="2" t="s">
        <v>4839</v>
      </c>
      <c r="D72" s="2" t="s">
        <v>4840</v>
      </c>
      <c r="E72" s="2" t="s">
        <v>4841</v>
      </c>
      <c r="V72" s="7"/>
    </row>
    <row r="73" spans="1:22" ht="23.1" customHeight="1">
      <c r="A73" s="2" t="s">
        <v>4842</v>
      </c>
      <c r="D73" s="2" t="s">
        <v>4843</v>
      </c>
      <c r="E73" s="2" t="s">
        <v>4844</v>
      </c>
      <c r="V73" s="7"/>
    </row>
    <row r="74" spans="1:22" ht="23.1" customHeight="1">
      <c r="A74" s="2" t="s">
        <v>4845</v>
      </c>
      <c r="D74" s="2" t="s">
        <v>4846</v>
      </c>
      <c r="E74" s="2" t="s">
        <v>4847</v>
      </c>
      <c r="V74" s="7"/>
    </row>
    <row r="75" spans="1:22" ht="23.1" customHeight="1">
      <c r="A75" s="2" t="s">
        <v>4848</v>
      </c>
      <c r="D75" s="2" t="s">
        <v>4849</v>
      </c>
      <c r="E75" s="2" t="s">
        <v>4850</v>
      </c>
      <c r="V75" s="7"/>
    </row>
    <row r="76" spans="1:22" ht="23.1" customHeight="1">
      <c r="A76" s="2" t="s">
        <v>4851</v>
      </c>
      <c r="D76" s="2" t="s">
        <v>4852</v>
      </c>
      <c r="E76" s="2" t="s">
        <v>4853</v>
      </c>
      <c r="V76" s="7"/>
    </row>
    <row r="77" spans="1:22" ht="23.1" customHeight="1">
      <c r="A77" s="2" t="s">
        <v>4854</v>
      </c>
      <c r="D77" s="2" t="s">
        <v>4855</v>
      </c>
      <c r="E77" s="2" t="s">
        <v>4856</v>
      </c>
      <c r="V77" s="7"/>
    </row>
    <row r="78" spans="1:22" ht="23.1" customHeight="1">
      <c r="A78" s="2" t="s">
        <v>4857</v>
      </c>
      <c r="D78" s="2" t="s">
        <v>4858</v>
      </c>
      <c r="E78" s="2" t="s">
        <v>4859</v>
      </c>
      <c r="V78" s="7"/>
    </row>
    <row r="79" spans="1:22" ht="23.1" customHeight="1">
      <c r="A79" s="2" t="s">
        <v>4860</v>
      </c>
      <c r="D79" s="2" t="s">
        <v>4861</v>
      </c>
      <c r="E79" s="2" t="s">
        <v>4862</v>
      </c>
      <c r="V79" s="7"/>
    </row>
    <row r="80" spans="1:22" ht="23.1" customHeight="1">
      <c r="A80" s="2" t="s">
        <v>4863</v>
      </c>
      <c r="D80" s="2" t="s">
        <v>4864</v>
      </c>
      <c r="E80" s="2" t="s">
        <v>4865</v>
      </c>
      <c r="V80" s="7"/>
    </row>
    <row r="81" spans="1:22" ht="23.1" customHeight="1">
      <c r="A81" s="2" t="s">
        <v>4866</v>
      </c>
      <c r="D81" s="2" t="s">
        <v>4867</v>
      </c>
      <c r="E81" s="2" t="s">
        <v>4868</v>
      </c>
      <c r="V81" s="7"/>
    </row>
    <row r="82" spans="1:22" ht="23.1" customHeight="1">
      <c r="A82" s="2" t="s">
        <v>4869</v>
      </c>
      <c r="D82" s="2" t="s">
        <v>4870</v>
      </c>
      <c r="E82" s="2" t="s">
        <v>4871</v>
      </c>
      <c r="V82" s="7"/>
    </row>
    <row r="83" spans="1:22" ht="23.1" customHeight="1">
      <c r="A83" s="2" t="s">
        <v>4872</v>
      </c>
      <c r="D83" s="2" t="s">
        <v>4873</v>
      </c>
      <c r="E83" s="2" t="s">
        <v>4874</v>
      </c>
      <c r="V83" s="7"/>
    </row>
    <row r="84" spans="1:22" ht="23.1" customHeight="1">
      <c r="A84" s="2" t="s">
        <v>4875</v>
      </c>
      <c r="D84" s="2" t="s">
        <v>4876</v>
      </c>
      <c r="E84" s="2" t="s">
        <v>4877</v>
      </c>
      <c r="V84" s="7"/>
    </row>
    <row r="85" spans="1:22" ht="23.1" customHeight="1">
      <c r="A85" s="2" t="s">
        <v>4878</v>
      </c>
      <c r="D85" s="2" t="s">
        <v>4879</v>
      </c>
      <c r="E85" s="2" t="s">
        <v>4880</v>
      </c>
      <c r="V85" s="7"/>
    </row>
    <row r="86" spans="1:22" ht="23.1" customHeight="1">
      <c r="A86" s="2" t="s">
        <v>4881</v>
      </c>
      <c r="D86" s="2" t="s">
        <v>4882</v>
      </c>
      <c r="E86" s="2" t="s">
        <v>4883</v>
      </c>
      <c r="V86" s="7"/>
    </row>
    <row r="87" spans="1:22" ht="23.1" customHeight="1">
      <c r="A87" s="2" t="s">
        <v>4884</v>
      </c>
      <c r="D87" s="2" t="s">
        <v>4885</v>
      </c>
      <c r="E87" s="2" t="s">
        <v>4886</v>
      </c>
      <c r="V87" s="7"/>
    </row>
    <row r="88" spans="1:22" ht="23.1" customHeight="1">
      <c r="A88" s="2" t="s">
        <v>4887</v>
      </c>
      <c r="D88" s="2" t="s">
        <v>4888</v>
      </c>
      <c r="E88" s="2" t="s">
        <v>4889</v>
      </c>
      <c r="V88" s="7"/>
    </row>
    <row r="89" spans="1:22" ht="23.1" customHeight="1">
      <c r="A89" s="2" t="s">
        <v>4890</v>
      </c>
      <c r="D89" s="2" t="s">
        <v>4891</v>
      </c>
      <c r="E89" s="2" t="s">
        <v>4892</v>
      </c>
      <c r="V89" s="7"/>
    </row>
    <row r="90" spans="1:22" ht="23.1" customHeight="1">
      <c r="A90" s="2" t="s">
        <v>4893</v>
      </c>
      <c r="D90" s="2" t="s">
        <v>4894</v>
      </c>
      <c r="E90" s="2" t="s">
        <v>4895</v>
      </c>
      <c r="V90" s="7"/>
    </row>
    <row r="91" spans="1:22" ht="23.1" customHeight="1">
      <c r="A91" s="2" t="s">
        <v>4896</v>
      </c>
      <c r="D91" s="2" t="s">
        <v>4897</v>
      </c>
      <c r="E91" s="2" t="s">
        <v>4898</v>
      </c>
      <c r="V91" s="7"/>
    </row>
    <row r="92" spans="1:22" ht="23.1" customHeight="1">
      <c r="A92" s="2" t="s">
        <v>4899</v>
      </c>
      <c r="D92" s="2" t="s">
        <v>4900</v>
      </c>
      <c r="E92" s="2" t="s">
        <v>4901</v>
      </c>
      <c r="V92" s="7"/>
    </row>
    <row r="93" spans="1:22" ht="23.1" customHeight="1">
      <c r="A93" s="2" t="s">
        <v>4902</v>
      </c>
      <c r="D93" s="2" t="s">
        <v>4903</v>
      </c>
      <c r="E93" s="2" t="s">
        <v>4904</v>
      </c>
      <c r="V93" s="7"/>
    </row>
    <row r="94" spans="1:22" ht="23.1" customHeight="1">
      <c r="A94" s="2" t="s">
        <v>4905</v>
      </c>
      <c r="D94" s="2" t="s">
        <v>4906</v>
      </c>
      <c r="E94" s="2" t="s">
        <v>4907</v>
      </c>
      <c r="V94" s="7"/>
    </row>
    <row r="95" spans="1:22" ht="23.1" customHeight="1">
      <c r="A95" s="2" t="s">
        <v>4908</v>
      </c>
      <c r="D95" s="2" t="s">
        <v>4906</v>
      </c>
      <c r="E95" s="2" t="s">
        <v>4909</v>
      </c>
      <c r="V95" s="7"/>
    </row>
    <row r="96" spans="1:22" ht="23.1" customHeight="1">
      <c r="A96" s="2" t="s">
        <v>4910</v>
      </c>
      <c r="D96" s="2" t="s">
        <v>4911</v>
      </c>
      <c r="E96" s="2" t="s">
        <v>4912</v>
      </c>
      <c r="V96" s="7"/>
    </row>
    <row r="97" spans="1:22" ht="23.1" customHeight="1">
      <c r="A97" s="2" t="s">
        <v>4913</v>
      </c>
      <c r="D97" s="2" t="s">
        <v>4914</v>
      </c>
      <c r="E97" s="2" t="s">
        <v>4915</v>
      </c>
      <c r="V97" s="7"/>
    </row>
    <row r="98" spans="1:22" ht="23.1" customHeight="1">
      <c r="A98" s="2" t="s">
        <v>4916</v>
      </c>
      <c r="D98" s="2" t="s">
        <v>4917</v>
      </c>
      <c r="E98" s="2" t="s">
        <v>4918</v>
      </c>
      <c r="V98" s="7"/>
    </row>
    <row r="99" spans="1:22" ht="23.1" customHeight="1">
      <c r="A99" s="2" t="s">
        <v>4919</v>
      </c>
      <c r="D99" s="2" t="s">
        <v>4920</v>
      </c>
      <c r="E99" s="2" t="s">
        <v>4921</v>
      </c>
      <c r="V99" s="7"/>
    </row>
    <row r="100" spans="1:22" ht="23.1" customHeight="1">
      <c r="A100" s="2" t="s">
        <v>4922</v>
      </c>
      <c r="D100" s="2" t="s">
        <v>4923</v>
      </c>
      <c r="E100" s="2" t="s">
        <v>4924</v>
      </c>
      <c r="V100" s="7"/>
    </row>
    <row r="101" spans="1:22" ht="23.1" customHeight="1">
      <c r="A101" s="2" t="s">
        <v>4925</v>
      </c>
      <c r="D101" s="2" t="s">
        <v>4926</v>
      </c>
      <c r="E101" s="2" t="s">
        <v>4927</v>
      </c>
      <c r="V101" s="7"/>
    </row>
    <row r="102" spans="1:22" ht="23.1" customHeight="1">
      <c r="A102" s="2" t="s">
        <v>4928</v>
      </c>
      <c r="D102" s="2" t="s">
        <v>4929</v>
      </c>
      <c r="E102" s="2" t="s">
        <v>4930</v>
      </c>
      <c r="V102" s="7"/>
    </row>
    <row r="103" spans="1:22" ht="23.1" customHeight="1">
      <c r="A103" s="2" t="s">
        <v>4931</v>
      </c>
      <c r="D103" s="2" t="s">
        <v>4932</v>
      </c>
      <c r="E103" s="2" t="s">
        <v>4933</v>
      </c>
      <c r="V103" s="7"/>
    </row>
    <row r="104" spans="1:22" ht="23.1" customHeight="1">
      <c r="A104" s="2" t="s">
        <v>4934</v>
      </c>
      <c r="D104" s="2" t="s">
        <v>4935</v>
      </c>
      <c r="E104" s="2" t="s">
        <v>4936</v>
      </c>
      <c r="V104" s="7"/>
    </row>
    <row r="105" spans="1:22" ht="23.1" customHeight="1">
      <c r="A105" s="2" t="s">
        <v>4937</v>
      </c>
      <c r="D105" s="2" t="s">
        <v>4938</v>
      </c>
      <c r="E105" s="2" t="s">
        <v>4939</v>
      </c>
      <c r="V105" s="7"/>
    </row>
    <row r="106" spans="1:22" ht="23.1" customHeight="1">
      <c r="A106" s="2" t="s">
        <v>4940</v>
      </c>
      <c r="D106" s="2" t="s">
        <v>4941</v>
      </c>
      <c r="E106" s="2" t="s">
        <v>4942</v>
      </c>
      <c r="V106" s="7"/>
    </row>
    <row r="107" spans="1:22" ht="23.1" customHeight="1">
      <c r="A107" s="2" t="s">
        <v>4943</v>
      </c>
      <c r="D107" s="2" t="s">
        <v>4944</v>
      </c>
      <c r="E107" s="2" t="s">
        <v>4945</v>
      </c>
      <c r="V107" s="7"/>
    </row>
    <row r="108" spans="1:22" ht="23.1" customHeight="1">
      <c r="A108" s="2" t="s">
        <v>4946</v>
      </c>
      <c r="D108" s="2" t="s">
        <v>4947</v>
      </c>
      <c r="E108" s="2" t="s">
        <v>4948</v>
      </c>
      <c r="V108" s="7"/>
    </row>
    <row r="109" spans="1:22" ht="23.1" customHeight="1">
      <c r="A109" s="2" t="s">
        <v>4949</v>
      </c>
      <c r="D109" s="2" t="s">
        <v>4950</v>
      </c>
      <c r="E109" s="2" t="s">
        <v>4951</v>
      </c>
      <c r="V109" s="7"/>
    </row>
    <row r="110" spans="1:22" ht="23.1" customHeight="1">
      <c r="A110" s="2" t="s">
        <v>4952</v>
      </c>
      <c r="D110" s="2" t="s">
        <v>4953</v>
      </c>
      <c r="E110" s="2" t="s">
        <v>4954</v>
      </c>
      <c r="V110" s="7"/>
    </row>
    <row r="111" spans="1:22" ht="23.1" customHeight="1">
      <c r="A111" s="2" t="s">
        <v>4955</v>
      </c>
      <c r="D111" s="2" t="s">
        <v>4956</v>
      </c>
      <c r="E111" s="2" t="s">
        <v>4957</v>
      </c>
      <c r="V111" s="7"/>
    </row>
    <row r="112" spans="1:22" ht="23.1" customHeight="1">
      <c r="A112" s="2" t="s">
        <v>4958</v>
      </c>
      <c r="D112" s="2" t="s">
        <v>4959</v>
      </c>
      <c r="E112" s="2" t="s">
        <v>4960</v>
      </c>
      <c r="V112" s="7"/>
    </row>
    <row r="113" spans="1:22" ht="23.1" customHeight="1">
      <c r="A113" s="2" t="s">
        <v>4961</v>
      </c>
      <c r="D113" s="2" t="s">
        <v>4962</v>
      </c>
      <c r="E113" s="2" t="s">
        <v>4963</v>
      </c>
      <c r="V113" s="7"/>
    </row>
    <row r="114" spans="1:22" ht="23.1" customHeight="1">
      <c r="A114" s="2" t="s">
        <v>4964</v>
      </c>
      <c r="D114" s="2" t="s">
        <v>4965</v>
      </c>
      <c r="E114" s="2" t="s">
        <v>4966</v>
      </c>
      <c r="V114" s="7"/>
    </row>
    <row r="115" spans="1:22" ht="23.1" customHeight="1">
      <c r="A115" s="2" t="s">
        <v>4967</v>
      </c>
      <c r="D115" s="2" t="s">
        <v>4968</v>
      </c>
      <c r="E115" s="2" t="s">
        <v>4969</v>
      </c>
      <c r="V115" s="7"/>
    </row>
    <row r="116" spans="1:22" ht="23.1" customHeight="1">
      <c r="A116" s="2" t="s">
        <v>4970</v>
      </c>
      <c r="D116" s="2" t="s">
        <v>4971</v>
      </c>
      <c r="E116" s="2" t="s">
        <v>4972</v>
      </c>
      <c r="V116" s="7"/>
    </row>
    <row r="117" spans="1:22" ht="23.1" customHeight="1">
      <c r="A117" s="2" t="s">
        <v>4973</v>
      </c>
      <c r="D117" s="2" t="s">
        <v>4974</v>
      </c>
      <c r="E117" s="2" t="s">
        <v>4975</v>
      </c>
      <c r="V117" s="7"/>
    </row>
    <row r="118" spans="1:22" ht="23.1" customHeight="1">
      <c r="A118" s="2" t="s">
        <v>4976</v>
      </c>
      <c r="D118" s="2" t="s">
        <v>4977</v>
      </c>
      <c r="E118" s="2" t="s">
        <v>4978</v>
      </c>
      <c r="V118" s="7"/>
    </row>
    <row r="119" spans="1:22" ht="23.1" customHeight="1">
      <c r="A119" s="2" t="s">
        <v>4979</v>
      </c>
      <c r="D119" s="2" t="s">
        <v>4980</v>
      </c>
      <c r="E119" s="2" t="s">
        <v>4981</v>
      </c>
      <c r="V119" s="7"/>
    </row>
    <row r="120" spans="1:22" ht="23.1" customHeight="1">
      <c r="A120" s="2" t="s">
        <v>4982</v>
      </c>
      <c r="D120" s="2" t="s">
        <v>4983</v>
      </c>
      <c r="E120" s="2" t="s">
        <v>4984</v>
      </c>
      <c r="V120" s="7"/>
    </row>
    <row r="121" spans="1:22" ht="23.1" customHeight="1">
      <c r="A121" s="2" t="s">
        <v>4985</v>
      </c>
      <c r="D121" s="2" t="s">
        <v>4986</v>
      </c>
      <c r="E121" s="2" t="s">
        <v>4987</v>
      </c>
      <c r="V121" s="7"/>
    </row>
    <row r="122" spans="1:22" ht="23.1" customHeight="1">
      <c r="A122" s="2" t="s">
        <v>4988</v>
      </c>
      <c r="D122" s="2" t="s">
        <v>4989</v>
      </c>
      <c r="E122" s="2" t="s">
        <v>4990</v>
      </c>
      <c r="V122" s="7"/>
    </row>
    <row r="123" spans="1:22" ht="23.1" customHeight="1">
      <c r="A123" s="2" t="s">
        <v>4991</v>
      </c>
      <c r="D123" s="2" t="s">
        <v>4992</v>
      </c>
      <c r="E123" s="2" t="s">
        <v>4993</v>
      </c>
      <c r="V123" s="7"/>
    </row>
    <row r="124" spans="1:22" ht="23.1" customHeight="1">
      <c r="A124" s="2" t="s">
        <v>4994</v>
      </c>
      <c r="D124" s="2" t="s">
        <v>4995</v>
      </c>
      <c r="E124" s="2" t="s">
        <v>4996</v>
      </c>
      <c r="V124" s="7"/>
    </row>
    <row r="125" spans="1:22" ht="23.1" customHeight="1">
      <c r="A125" s="2" t="s">
        <v>4997</v>
      </c>
      <c r="D125" s="2" t="s">
        <v>4998</v>
      </c>
      <c r="E125" s="2" t="s">
        <v>4999</v>
      </c>
      <c r="V125" s="7"/>
    </row>
    <row r="126" spans="1:22" ht="23.1" customHeight="1">
      <c r="A126" s="2" t="s">
        <v>5000</v>
      </c>
      <c r="D126" s="2" t="s">
        <v>5001</v>
      </c>
      <c r="E126" s="2" t="s">
        <v>5002</v>
      </c>
      <c r="V126" s="7"/>
    </row>
    <row r="127" spans="1:22" ht="23.1" customHeight="1">
      <c r="A127" s="2" t="s">
        <v>5003</v>
      </c>
      <c r="D127" s="2" t="s">
        <v>5004</v>
      </c>
      <c r="E127" s="2" t="s">
        <v>5005</v>
      </c>
      <c r="V127" s="7"/>
    </row>
    <row r="128" spans="1:22" ht="23.1" customHeight="1">
      <c r="A128" s="2" t="s">
        <v>5006</v>
      </c>
      <c r="D128" s="2" t="s">
        <v>5007</v>
      </c>
      <c r="E128" s="2" t="s">
        <v>5008</v>
      </c>
      <c r="V128" s="7"/>
    </row>
    <row r="129" spans="1:22" ht="23.1" customHeight="1">
      <c r="A129" s="2" t="s">
        <v>5009</v>
      </c>
      <c r="D129" s="2" t="s">
        <v>5010</v>
      </c>
      <c r="E129" s="2" t="s">
        <v>5011</v>
      </c>
      <c r="V129" s="7"/>
    </row>
    <row r="130" spans="1:22" ht="23.1" customHeight="1">
      <c r="A130" s="2" t="s">
        <v>5012</v>
      </c>
      <c r="D130" s="2" t="s">
        <v>5013</v>
      </c>
      <c r="E130" s="2" t="s">
        <v>5014</v>
      </c>
      <c r="V130" s="7"/>
    </row>
    <row r="131" spans="1:22" ht="23.1" customHeight="1">
      <c r="A131" s="2" t="s">
        <v>5015</v>
      </c>
      <c r="D131" s="2" t="s">
        <v>5016</v>
      </c>
      <c r="E131" s="2" t="s">
        <v>5017</v>
      </c>
      <c r="V131" s="7"/>
    </row>
    <row r="132" spans="1:22" ht="23.1" customHeight="1">
      <c r="A132" s="2" t="s">
        <v>5018</v>
      </c>
      <c r="D132" s="2" t="s">
        <v>5019</v>
      </c>
      <c r="E132" s="2" t="s">
        <v>5020</v>
      </c>
      <c r="V132" s="7"/>
    </row>
    <row r="133" spans="1:22" ht="23.1" customHeight="1">
      <c r="A133" s="2" t="s">
        <v>5021</v>
      </c>
      <c r="D133" s="2" t="s">
        <v>5022</v>
      </c>
      <c r="E133" s="2" t="s">
        <v>5023</v>
      </c>
      <c r="V133" s="7"/>
    </row>
    <row r="134" spans="1:22" ht="23.1" customHeight="1">
      <c r="A134" s="2" t="s">
        <v>5024</v>
      </c>
      <c r="D134" s="2" t="s">
        <v>5025</v>
      </c>
      <c r="E134" s="2" t="s">
        <v>5026</v>
      </c>
      <c r="V134" s="7"/>
    </row>
    <row r="135" spans="1:22" ht="23.1" customHeight="1">
      <c r="A135" s="2" t="s">
        <v>5027</v>
      </c>
      <c r="D135" s="2" t="s">
        <v>5028</v>
      </c>
      <c r="E135" s="2" t="s">
        <v>5029</v>
      </c>
      <c r="V135" s="7"/>
    </row>
    <row r="136" spans="1:22" ht="23.1" customHeight="1">
      <c r="A136" s="2" t="s">
        <v>5030</v>
      </c>
      <c r="D136" s="2" t="s">
        <v>5031</v>
      </c>
      <c r="E136" s="2" t="s">
        <v>5032</v>
      </c>
      <c r="V136" s="7"/>
    </row>
    <row r="137" spans="1:22" ht="23.1" customHeight="1">
      <c r="A137" s="2" t="s">
        <v>5033</v>
      </c>
      <c r="D137" s="2" t="s">
        <v>5034</v>
      </c>
      <c r="E137" s="2" t="s">
        <v>5035</v>
      </c>
      <c r="V137" s="7"/>
    </row>
    <row r="138" spans="1:22" ht="23.1" customHeight="1">
      <c r="A138" s="2" t="s">
        <v>5036</v>
      </c>
      <c r="D138" s="2" t="s">
        <v>5037</v>
      </c>
      <c r="E138" s="2" t="s">
        <v>5038</v>
      </c>
      <c r="V138" s="7"/>
    </row>
    <row r="139" spans="1:22" ht="23.1" customHeight="1">
      <c r="A139" s="2" t="s">
        <v>5039</v>
      </c>
      <c r="D139" s="2" t="s">
        <v>5040</v>
      </c>
      <c r="E139" s="2" t="s">
        <v>5041</v>
      </c>
      <c r="V139" s="7"/>
    </row>
    <row r="140" spans="1:22" ht="23.1" customHeight="1">
      <c r="A140" s="2" t="s">
        <v>5042</v>
      </c>
      <c r="D140" s="2" t="s">
        <v>5043</v>
      </c>
      <c r="E140" s="2" t="s">
        <v>5044</v>
      </c>
      <c r="V140" s="7"/>
    </row>
    <row r="141" spans="1:22" ht="23.1" customHeight="1">
      <c r="A141" s="2" t="s">
        <v>5045</v>
      </c>
      <c r="D141" s="2" t="s">
        <v>5046</v>
      </c>
      <c r="E141" s="2" t="s">
        <v>5047</v>
      </c>
      <c r="V141" s="7"/>
    </row>
    <row r="142" spans="1:22" ht="23.1" customHeight="1">
      <c r="A142" s="2" t="s">
        <v>5048</v>
      </c>
      <c r="D142" s="2" t="s">
        <v>5049</v>
      </c>
      <c r="E142" s="2" t="s">
        <v>5050</v>
      </c>
      <c r="V142" s="7"/>
    </row>
    <row r="143" spans="1:22" ht="23.1" customHeight="1">
      <c r="A143" s="2" t="s">
        <v>5051</v>
      </c>
      <c r="D143" s="2" t="s">
        <v>5052</v>
      </c>
      <c r="E143" s="2" t="s">
        <v>5053</v>
      </c>
      <c r="V143" s="7"/>
    </row>
    <row r="144" spans="1:22" ht="23.1" customHeight="1">
      <c r="A144" s="2" t="s">
        <v>5054</v>
      </c>
      <c r="D144" s="2" t="s">
        <v>5055</v>
      </c>
      <c r="E144" s="2" t="s">
        <v>5056</v>
      </c>
      <c r="V144" s="7"/>
    </row>
    <row r="145" spans="1:22" ht="23.1" customHeight="1">
      <c r="A145" s="2" t="s">
        <v>5057</v>
      </c>
      <c r="D145" s="2" t="s">
        <v>5058</v>
      </c>
      <c r="E145" s="2" t="s">
        <v>5059</v>
      </c>
      <c r="V145" s="7"/>
    </row>
    <row r="146" spans="1:22" ht="23.1" customHeight="1">
      <c r="A146" s="2" t="s">
        <v>5060</v>
      </c>
      <c r="D146" s="2" t="s">
        <v>5061</v>
      </c>
      <c r="E146" s="2" t="s">
        <v>5062</v>
      </c>
      <c r="V146" s="7"/>
    </row>
    <row r="147" spans="1:22" ht="23.1" customHeight="1">
      <c r="A147" s="2" t="s">
        <v>5063</v>
      </c>
      <c r="D147" s="2" t="s">
        <v>5064</v>
      </c>
      <c r="E147" s="2" t="s">
        <v>5065</v>
      </c>
      <c r="V147" s="7"/>
    </row>
    <row r="148" spans="1:22" ht="23.1" customHeight="1">
      <c r="A148" s="2" t="s">
        <v>5066</v>
      </c>
      <c r="D148" s="2" t="s">
        <v>5067</v>
      </c>
      <c r="E148" s="2" t="s">
        <v>5068</v>
      </c>
      <c r="V148" s="7"/>
    </row>
    <row r="149" spans="1:22" ht="23.1" customHeight="1">
      <c r="A149" s="2" t="s">
        <v>5069</v>
      </c>
      <c r="D149" s="2" t="s">
        <v>5070</v>
      </c>
      <c r="E149" s="2" t="s">
        <v>5071</v>
      </c>
      <c r="V149" s="7"/>
    </row>
    <row r="150" spans="1:22" ht="23.1" customHeight="1">
      <c r="A150" s="2" t="s">
        <v>5072</v>
      </c>
      <c r="D150" s="2" t="s">
        <v>5073</v>
      </c>
      <c r="E150" s="2" t="s">
        <v>5074</v>
      </c>
      <c r="V150" s="7"/>
    </row>
    <row r="151" spans="1:22" ht="23.1" customHeight="1">
      <c r="A151" s="2" t="s">
        <v>5075</v>
      </c>
      <c r="D151" s="2" t="s">
        <v>5076</v>
      </c>
      <c r="E151" s="2" t="s">
        <v>5077</v>
      </c>
      <c r="V151" s="7"/>
    </row>
    <row r="152" spans="1:22" ht="23.1" customHeight="1">
      <c r="A152" s="2" t="s">
        <v>5078</v>
      </c>
      <c r="D152" s="2" t="s">
        <v>5079</v>
      </c>
      <c r="E152" s="2" t="s">
        <v>5080</v>
      </c>
      <c r="V152" s="7"/>
    </row>
    <row r="153" spans="1:22" ht="23.1" customHeight="1">
      <c r="A153" s="2" t="s">
        <v>5081</v>
      </c>
      <c r="D153" s="2" t="s">
        <v>5082</v>
      </c>
      <c r="E153" s="2" t="s">
        <v>5083</v>
      </c>
      <c r="V153" s="7"/>
    </row>
    <row r="154" spans="1:22" ht="23.1" customHeight="1">
      <c r="A154" s="2" t="s">
        <v>5084</v>
      </c>
      <c r="D154" s="2" t="s">
        <v>5085</v>
      </c>
      <c r="E154" s="2" t="s">
        <v>5086</v>
      </c>
      <c r="V154" s="7"/>
    </row>
    <row r="155" spans="1:22" ht="23.1" customHeight="1">
      <c r="A155" s="2" t="s">
        <v>5087</v>
      </c>
      <c r="D155" s="2" t="s">
        <v>5088</v>
      </c>
      <c r="E155" s="2" t="s">
        <v>5089</v>
      </c>
      <c r="V155" s="7"/>
    </row>
    <row r="156" spans="1:22" ht="23.1" customHeight="1">
      <c r="A156" s="2" t="s">
        <v>5090</v>
      </c>
      <c r="D156" s="2" t="s">
        <v>5091</v>
      </c>
      <c r="E156" s="2" t="s">
        <v>5092</v>
      </c>
      <c r="V156" s="7"/>
    </row>
    <row r="157" spans="1:22" ht="23.1" customHeight="1">
      <c r="A157" s="2" t="s">
        <v>5093</v>
      </c>
      <c r="D157" s="2" t="s">
        <v>5094</v>
      </c>
      <c r="E157" s="2" t="s">
        <v>5095</v>
      </c>
      <c r="V157" s="7"/>
    </row>
    <row r="158" spans="1:22" ht="23.1" customHeight="1">
      <c r="A158" s="2" t="s">
        <v>5096</v>
      </c>
      <c r="D158" s="2" t="s">
        <v>5097</v>
      </c>
      <c r="E158" s="2" t="s">
        <v>5098</v>
      </c>
      <c r="V158" s="7"/>
    </row>
    <row r="159" spans="1:22" ht="23.1" customHeight="1">
      <c r="A159" s="2" t="s">
        <v>5099</v>
      </c>
      <c r="D159" s="2" t="s">
        <v>5100</v>
      </c>
      <c r="E159" s="2" t="s">
        <v>5101</v>
      </c>
      <c r="V159" s="7"/>
    </row>
    <row r="160" spans="1:22" ht="23.1" customHeight="1">
      <c r="A160" s="2" t="s">
        <v>5102</v>
      </c>
      <c r="D160" s="2" t="s">
        <v>5103</v>
      </c>
      <c r="E160" s="2" t="s">
        <v>5104</v>
      </c>
      <c r="V160" s="7"/>
    </row>
    <row r="161" spans="1:22" ht="23.1" customHeight="1">
      <c r="A161" s="2" t="s">
        <v>5105</v>
      </c>
      <c r="D161" s="2" t="s">
        <v>102</v>
      </c>
      <c r="E161" s="2" t="s">
        <v>5106</v>
      </c>
      <c r="V161" s="7"/>
    </row>
    <row r="162" spans="1:22" ht="23.1" customHeight="1">
      <c r="A162" s="2" t="s">
        <v>5107</v>
      </c>
      <c r="D162" s="2" t="s">
        <v>5108</v>
      </c>
      <c r="E162" s="2" t="s">
        <v>5109</v>
      </c>
      <c r="V162" s="7"/>
    </row>
    <row r="163" spans="1:22" ht="23.1" customHeight="1">
      <c r="A163" s="2" t="s">
        <v>5110</v>
      </c>
      <c r="D163" s="2" t="s">
        <v>5111</v>
      </c>
      <c r="E163" s="2" t="s">
        <v>5112</v>
      </c>
      <c r="V163" s="7"/>
    </row>
    <row r="164" spans="1:22" ht="23.1" customHeight="1">
      <c r="A164" s="2" t="s">
        <v>5113</v>
      </c>
      <c r="D164" s="2" t="s">
        <v>5114</v>
      </c>
      <c r="E164" s="2" t="s">
        <v>5115</v>
      </c>
      <c r="V164" s="7"/>
    </row>
    <row r="165" spans="1:22" ht="23.1" customHeight="1">
      <c r="A165" s="2" t="s">
        <v>5116</v>
      </c>
      <c r="D165" s="2" t="s">
        <v>5117</v>
      </c>
      <c r="E165" s="2" t="s">
        <v>5118</v>
      </c>
      <c r="V165" s="7"/>
    </row>
    <row r="166" spans="1:22" ht="23.1" customHeight="1">
      <c r="A166" s="2" t="s">
        <v>5119</v>
      </c>
      <c r="D166" s="2" t="s">
        <v>5120</v>
      </c>
      <c r="E166" s="2" t="s">
        <v>5121</v>
      </c>
      <c r="V166" s="7"/>
    </row>
    <row r="167" spans="1:22" ht="23.1" customHeight="1">
      <c r="A167" s="2" t="s">
        <v>5122</v>
      </c>
      <c r="D167" s="2" t="s">
        <v>5123</v>
      </c>
      <c r="E167" s="2" t="s">
        <v>5124</v>
      </c>
      <c r="V167" s="7"/>
    </row>
    <row r="168" spans="1:22" ht="23.1" customHeight="1">
      <c r="A168" s="2" t="s">
        <v>5125</v>
      </c>
      <c r="D168" s="2" t="s">
        <v>5126</v>
      </c>
      <c r="E168" s="2" t="s">
        <v>5127</v>
      </c>
      <c r="V168" s="7"/>
    </row>
    <row r="169" spans="1:22" ht="23.1" customHeight="1">
      <c r="A169" s="2" t="s">
        <v>5128</v>
      </c>
      <c r="D169" s="2" t="s">
        <v>5129</v>
      </c>
      <c r="E169" s="2" t="s">
        <v>5127</v>
      </c>
      <c r="V169" s="7"/>
    </row>
    <row r="170" spans="1:22" ht="23.1" customHeight="1">
      <c r="A170" s="2" t="s">
        <v>5130</v>
      </c>
      <c r="D170" s="2" t="s">
        <v>5131</v>
      </c>
      <c r="E170" s="2" t="s">
        <v>5132</v>
      </c>
      <c r="V170" s="7"/>
    </row>
    <row r="171" spans="1:22" ht="23.1" customHeight="1">
      <c r="A171" s="2" t="s">
        <v>5133</v>
      </c>
      <c r="D171" s="2" t="s">
        <v>5134</v>
      </c>
      <c r="E171" s="2" t="s">
        <v>5135</v>
      </c>
      <c r="V171" s="7"/>
    </row>
    <row r="172" spans="1:22" ht="23.1" customHeight="1">
      <c r="A172" s="2" t="s">
        <v>5136</v>
      </c>
      <c r="D172" s="2" t="s">
        <v>5137</v>
      </c>
      <c r="E172" s="2" t="s">
        <v>5138</v>
      </c>
      <c r="V172" s="7"/>
    </row>
    <row r="173" spans="1:22" ht="23.1" customHeight="1">
      <c r="A173" s="2" t="s">
        <v>5139</v>
      </c>
      <c r="D173" s="2" t="s">
        <v>5140</v>
      </c>
      <c r="E173" s="2" t="s">
        <v>5141</v>
      </c>
      <c r="V173" s="7"/>
    </row>
    <row r="174" spans="1:22" ht="23.1" customHeight="1">
      <c r="A174" s="2" t="s">
        <v>5142</v>
      </c>
      <c r="D174" s="2" t="s">
        <v>5143</v>
      </c>
      <c r="E174" s="2" t="s">
        <v>5144</v>
      </c>
      <c r="V174" s="7"/>
    </row>
    <row r="175" spans="1:22" ht="23.1" customHeight="1">
      <c r="A175" s="2" t="s">
        <v>5145</v>
      </c>
      <c r="D175" s="2" t="s">
        <v>5146</v>
      </c>
      <c r="E175" s="2" t="s">
        <v>5147</v>
      </c>
      <c r="V175" s="7"/>
    </row>
    <row r="176" spans="1:22" ht="23.1" customHeight="1">
      <c r="A176" s="2" t="s">
        <v>5148</v>
      </c>
      <c r="D176" s="2" t="s">
        <v>5149</v>
      </c>
      <c r="E176" s="2" t="s">
        <v>5150</v>
      </c>
      <c r="V176" s="7"/>
    </row>
    <row r="177" spans="1:22" ht="23.1" customHeight="1">
      <c r="A177" s="2" t="s">
        <v>5151</v>
      </c>
      <c r="D177" s="2" t="s">
        <v>5152</v>
      </c>
      <c r="E177" s="2" t="s">
        <v>5153</v>
      </c>
      <c r="V177" s="7"/>
    </row>
    <row r="178" spans="1:22" ht="23.1" customHeight="1">
      <c r="A178" s="2" t="s">
        <v>5154</v>
      </c>
      <c r="D178" s="2" t="s">
        <v>5155</v>
      </c>
      <c r="E178" s="2" t="s">
        <v>5156</v>
      </c>
      <c r="V178" s="7"/>
    </row>
    <row r="179" spans="1:22" ht="23.1" customHeight="1">
      <c r="A179" s="2" t="s">
        <v>5157</v>
      </c>
      <c r="D179" s="2" t="s">
        <v>5158</v>
      </c>
      <c r="E179" s="2" t="s">
        <v>5159</v>
      </c>
      <c r="V179" s="7"/>
    </row>
    <row r="180" spans="1:22" ht="23.1" customHeight="1">
      <c r="A180" s="2" t="s">
        <v>5160</v>
      </c>
      <c r="D180" s="2" t="s">
        <v>5161</v>
      </c>
      <c r="E180" s="2" t="s">
        <v>5162</v>
      </c>
      <c r="V180" s="7"/>
    </row>
    <row r="181" spans="1:22" ht="23.1" customHeight="1">
      <c r="A181" s="2" t="s">
        <v>5163</v>
      </c>
      <c r="D181" s="2" t="s">
        <v>5164</v>
      </c>
      <c r="E181" s="2" t="s">
        <v>5165</v>
      </c>
      <c r="V181" s="7"/>
    </row>
    <row r="182" spans="1:22" ht="23.1" customHeight="1">
      <c r="A182" s="2" t="s">
        <v>5166</v>
      </c>
      <c r="D182" s="2" t="s">
        <v>5167</v>
      </c>
      <c r="E182" s="2" t="s">
        <v>5168</v>
      </c>
      <c r="V182" s="7"/>
    </row>
    <row r="183" spans="1:22" ht="23.1" customHeight="1">
      <c r="A183" s="2" t="s">
        <v>5169</v>
      </c>
      <c r="D183" s="2" t="s">
        <v>5170</v>
      </c>
      <c r="E183" s="2" t="s">
        <v>5171</v>
      </c>
      <c r="V183" s="7"/>
    </row>
    <row r="184" spans="1:22" ht="23.1" customHeight="1">
      <c r="A184" s="2" t="s">
        <v>5172</v>
      </c>
      <c r="D184" s="2" t="s">
        <v>5173</v>
      </c>
      <c r="E184" s="2" t="s">
        <v>5174</v>
      </c>
      <c r="V184" s="7"/>
    </row>
    <row r="185" spans="1:22" ht="23.1" customHeight="1">
      <c r="A185" s="2" t="s">
        <v>5175</v>
      </c>
      <c r="D185" s="2" t="s">
        <v>5176</v>
      </c>
      <c r="E185" s="2" t="s">
        <v>5177</v>
      </c>
      <c r="V185" s="7"/>
    </row>
    <row r="186" spans="1:22" ht="23.1" customHeight="1">
      <c r="A186" s="2" t="s">
        <v>5178</v>
      </c>
      <c r="D186" s="2" t="s">
        <v>5179</v>
      </c>
      <c r="E186" s="2" t="s">
        <v>5180</v>
      </c>
      <c r="V186" s="7"/>
    </row>
    <row r="187" spans="1:22" ht="23.1" customHeight="1">
      <c r="A187" s="2" t="s">
        <v>5181</v>
      </c>
      <c r="D187" s="2" t="s">
        <v>5182</v>
      </c>
      <c r="E187" s="2" t="s">
        <v>5183</v>
      </c>
      <c r="V187" s="7"/>
    </row>
    <row r="188" spans="1:22" ht="23.1" customHeight="1">
      <c r="A188" s="2" t="s">
        <v>5184</v>
      </c>
      <c r="D188" s="2" t="s">
        <v>5185</v>
      </c>
      <c r="E188" s="2" t="s">
        <v>5186</v>
      </c>
      <c r="V188" s="7"/>
    </row>
    <row r="189" spans="1:22" ht="23.1" customHeight="1">
      <c r="A189" s="2" t="s">
        <v>5187</v>
      </c>
      <c r="D189" s="2" t="s">
        <v>5188</v>
      </c>
      <c r="E189" s="2" t="s">
        <v>5189</v>
      </c>
      <c r="V189" s="7"/>
    </row>
    <row r="190" spans="1:22" ht="23.1" customHeight="1">
      <c r="A190" s="2" t="s">
        <v>5190</v>
      </c>
      <c r="D190" s="2" t="s">
        <v>5191</v>
      </c>
      <c r="E190" s="2" t="s">
        <v>5192</v>
      </c>
      <c r="V190" s="7"/>
    </row>
    <row r="191" spans="1:22" ht="23.1" customHeight="1">
      <c r="A191" s="2" t="s">
        <v>5193</v>
      </c>
      <c r="D191" s="2" t="s">
        <v>5194</v>
      </c>
      <c r="E191" s="2" t="s">
        <v>5195</v>
      </c>
      <c r="V191" s="7"/>
    </row>
    <row r="192" spans="1:22" ht="23.1" customHeight="1">
      <c r="A192" s="2" t="s">
        <v>5196</v>
      </c>
      <c r="D192" s="2" t="s">
        <v>5197</v>
      </c>
      <c r="E192" s="2" t="s">
        <v>5198</v>
      </c>
      <c r="V192" s="7"/>
    </row>
    <row r="193" spans="1:22" ht="23.1" customHeight="1">
      <c r="A193" s="2" t="s">
        <v>5199</v>
      </c>
      <c r="D193" s="2" t="s">
        <v>5200</v>
      </c>
      <c r="E193" s="2" t="s">
        <v>5201</v>
      </c>
      <c r="V193" s="7"/>
    </row>
    <row r="194" spans="1:22" ht="23.1" customHeight="1">
      <c r="A194" s="2" t="s">
        <v>5202</v>
      </c>
      <c r="D194" s="2" t="s">
        <v>5203</v>
      </c>
      <c r="E194" s="2" t="s">
        <v>5204</v>
      </c>
      <c r="V194" s="7"/>
    </row>
    <row r="195" spans="1:22" ht="23.1" customHeight="1">
      <c r="A195" s="2" t="s">
        <v>5205</v>
      </c>
      <c r="D195" s="2" t="s">
        <v>5206</v>
      </c>
      <c r="E195" s="2" t="s">
        <v>5207</v>
      </c>
      <c r="V195" s="7"/>
    </row>
    <row r="196" spans="1:22" ht="23.1" customHeight="1">
      <c r="A196" s="2" t="s">
        <v>5208</v>
      </c>
      <c r="D196" s="2" t="s">
        <v>5209</v>
      </c>
      <c r="E196" s="2" t="s">
        <v>5210</v>
      </c>
      <c r="V196" s="7"/>
    </row>
    <row r="197" spans="1:22" ht="23.1" customHeight="1">
      <c r="A197" s="2" t="s">
        <v>5211</v>
      </c>
      <c r="D197" s="2" t="s">
        <v>5212</v>
      </c>
      <c r="E197" s="2" t="s">
        <v>5213</v>
      </c>
      <c r="V197" s="7"/>
    </row>
    <row r="198" spans="1:22" ht="23.1" customHeight="1">
      <c r="A198" s="2" t="s">
        <v>5214</v>
      </c>
      <c r="D198" s="2" t="s">
        <v>5215</v>
      </c>
      <c r="E198" s="2" t="s">
        <v>5216</v>
      </c>
      <c r="V198" s="7"/>
    </row>
    <row r="199" spans="1:22" ht="23.1" customHeight="1">
      <c r="A199" s="2" t="s">
        <v>5217</v>
      </c>
      <c r="D199" s="2" t="s">
        <v>5218</v>
      </c>
      <c r="E199" s="2" t="s">
        <v>5219</v>
      </c>
      <c r="V199" s="7"/>
    </row>
    <row r="200" spans="1:22" ht="23.1" customHeight="1">
      <c r="A200" s="2" t="s">
        <v>5220</v>
      </c>
      <c r="D200" s="2" t="s">
        <v>5221</v>
      </c>
      <c r="E200" s="2" t="s">
        <v>5222</v>
      </c>
      <c r="V200" s="7"/>
    </row>
    <row r="201" spans="1:22" ht="23.1" customHeight="1">
      <c r="A201" s="2" t="s">
        <v>5223</v>
      </c>
      <c r="D201" s="2" t="s">
        <v>5224</v>
      </c>
      <c r="E201" s="2" t="s">
        <v>5225</v>
      </c>
      <c r="V201" s="7"/>
    </row>
    <row r="202" spans="1:22" ht="23.1" customHeight="1">
      <c r="D202" s="2" t="s">
        <v>5226</v>
      </c>
      <c r="E202" s="2" t="s">
        <v>5227</v>
      </c>
      <c r="V202" s="7"/>
    </row>
    <row r="203" spans="1:22" ht="23.1" customHeight="1">
      <c r="D203" s="2" t="s">
        <v>5228</v>
      </c>
      <c r="E203" s="2" t="s">
        <v>5229</v>
      </c>
      <c r="V203" s="7"/>
    </row>
    <row r="204" spans="1:22" ht="23.1" customHeight="1">
      <c r="D204" s="2" t="s">
        <v>5230</v>
      </c>
      <c r="E204" s="2" t="s">
        <v>5231</v>
      </c>
      <c r="V204" s="7"/>
    </row>
    <row r="205" spans="1:22" ht="23.1" customHeight="1">
      <c r="D205" s="2" t="s">
        <v>5232</v>
      </c>
      <c r="E205" s="2" t="s">
        <v>5233</v>
      </c>
      <c r="V205" s="7"/>
    </row>
    <row r="206" spans="1:22" ht="23.1" customHeight="1">
      <c r="D206" s="2" t="s">
        <v>5234</v>
      </c>
      <c r="E206" s="2" t="s">
        <v>5235</v>
      </c>
      <c r="V206" s="7"/>
    </row>
    <row r="207" spans="1:22" ht="23.1" customHeight="1">
      <c r="D207" s="2" t="s">
        <v>5236</v>
      </c>
      <c r="E207" s="2" t="s">
        <v>5237</v>
      </c>
      <c r="V207" s="7"/>
    </row>
    <row r="208" spans="1:22" ht="23.1" customHeight="1">
      <c r="D208" s="2" t="s">
        <v>5238</v>
      </c>
      <c r="E208" s="2" t="s">
        <v>5239</v>
      </c>
      <c r="V208" s="7"/>
    </row>
    <row r="209" spans="4:22" ht="23.1" customHeight="1">
      <c r="D209" s="2" t="s">
        <v>5240</v>
      </c>
      <c r="E209" s="2" t="s">
        <v>5241</v>
      </c>
      <c r="V209" s="7"/>
    </row>
    <row r="210" spans="4:22" ht="23.1" customHeight="1">
      <c r="D210" s="2" t="s">
        <v>5242</v>
      </c>
      <c r="E210" s="2" t="s">
        <v>5243</v>
      </c>
      <c r="V210" s="7"/>
    </row>
    <row r="211" spans="4:22" ht="23.1" customHeight="1">
      <c r="D211" s="2" t="s">
        <v>5244</v>
      </c>
      <c r="E211" s="2" t="s">
        <v>5245</v>
      </c>
      <c r="V211" s="7"/>
    </row>
    <row r="212" spans="4:22" ht="23.1" customHeight="1">
      <c r="D212" s="2" t="s">
        <v>5246</v>
      </c>
      <c r="E212" s="2" t="s">
        <v>5247</v>
      </c>
      <c r="V212" s="7"/>
    </row>
    <row r="213" spans="4:22" ht="23.1" customHeight="1">
      <c r="D213" s="2" t="s">
        <v>5248</v>
      </c>
      <c r="E213" s="2" t="s">
        <v>5249</v>
      </c>
      <c r="V213" s="7"/>
    </row>
    <row r="214" spans="4:22" ht="23.1" customHeight="1">
      <c r="D214" s="2" t="s">
        <v>5250</v>
      </c>
      <c r="E214" s="2" t="s">
        <v>5251</v>
      </c>
      <c r="V214" s="7"/>
    </row>
    <row r="215" spans="4:22" ht="23.1" customHeight="1">
      <c r="D215" s="2" t="s">
        <v>5252</v>
      </c>
      <c r="E215" s="2" t="s">
        <v>5253</v>
      </c>
      <c r="V215" s="7"/>
    </row>
    <row r="216" spans="4:22" ht="23.1" customHeight="1">
      <c r="D216" s="2" t="s">
        <v>5254</v>
      </c>
      <c r="E216" s="2" t="s">
        <v>5255</v>
      </c>
      <c r="V216" s="7"/>
    </row>
    <row r="217" spans="4:22" ht="23.1" customHeight="1">
      <c r="D217" s="2" t="s">
        <v>5256</v>
      </c>
      <c r="E217" s="2" t="s">
        <v>5257</v>
      </c>
      <c r="V217" s="7"/>
    </row>
    <row r="218" spans="4:22" ht="23.1" customHeight="1">
      <c r="D218" s="2" t="s">
        <v>5258</v>
      </c>
      <c r="E218" s="2" t="s">
        <v>5259</v>
      </c>
      <c r="V218" s="7"/>
    </row>
    <row r="219" spans="4:22" ht="23.1" customHeight="1">
      <c r="D219" s="2" t="s">
        <v>5260</v>
      </c>
      <c r="E219" s="2" t="s">
        <v>5261</v>
      </c>
      <c r="V219" s="7"/>
    </row>
    <row r="220" spans="4:22" ht="23.1" customHeight="1">
      <c r="D220" s="2" t="s">
        <v>5262</v>
      </c>
      <c r="E220" s="2" t="s">
        <v>5263</v>
      </c>
      <c r="V220" s="7"/>
    </row>
    <row r="221" spans="4:22" ht="23.1" customHeight="1">
      <c r="D221" s="2" t="s">
        <v>5264</v>
      </c>
      <c r="E221" s="2" t="s">
        <v>5265</v>
      </c>
      <c r="V221" s="7"/>
    </row>
    <row r="222" spans="4:22" ht="23.1" customHeight="1">
      <c r="D222" s="2" t="s">
        <v>5266</v>
      </c>
      <c r="E222" s="2" t="s">
        <v>5267</v>
      </c>
      <c r="V222" s="7"/>
    </row>
    <row r="223" spans="4:22" ht="23.1" customHeight="1">
      <c r="D223" s="2" t="s">
        <v>5268</v>
      </c>
      <c r="E223" s="2" t="s">
        <v>5267</v>
      </c>
      <c r="V223" s="7"/>
    </row>
    <row r="224" spans="4:22" ht="23.1" customHeight="1">
      <c r="D224" s="2" t="s">
        <v>5269</v>
      </c>
      <c r="E224" s="2" t="s">
        <v>5270</v>
      </c>
      <c r="V224" s="7"/>
    </row>
    <row r="225" spans="4:22" ht="23.1" customHeight="1">
      <c r="D225" s="2" t="s">
        <v>5271</v>
      </c>
      <c r="E225" s="2" t="s">
        <v>5272</v>
      </c>
      <c r="V225" s="7"/>
    </row>
    <row r="226" spans="4:22" ht="23.1" customHeight="1">
      <c r="D226" s="2" t="s">
        <v>5273</v>
      </c>
      <c r="E226" s="2" t="s">
        <v>5274</v>
      </c>
      <c r="V226" s="7"/>
    </row>
    <row r="227" spans="4:22" ht="23.1" customHeight="1">
      <c r="D227" s="2" t="s">
        <v>5275</v>
      </c>
      <c r="E227" s="2" t="s">
        <v>5276</v>
      </c>
      <c r="V227" s="7"/>
    </row>
    <row r="228" spans="4:22" ht="23.1" customHeight="1">
      <c r="D228" s="2" t="s">
        <v>5277</v>
      </c>
      <c r="E228" s="2" t="s">
        <v>5278</v>
      </c>
      <c r="V228" s="7"/>
    </row>
    <row r="229" spans="4:22" ht="23.1" customHeight="1">
      <c r="D229" s="2" t="s">
        <v>5279</v>
      </c>
      <c r="E229" s="2" t="s">
        <v>5280</v>
      </c>
      <c r="V229" s="7"/>
    </row>
    <row r="230" spans="4:22" ht="23.1" customHeight="1">
      <c r="D230" s="2" t="s">
        <v>5281</v>
      </c>
      <c r="E230" s="2" t="s">
        <v>5282</v>
      </c>
      <c r="V230" s="7"/>
    </row>
    <row r="231" spans="4:22" ht="23.1" customHeight="1">
      <c r="D231" s="2" t="s">
        <v>5283</v>
      </c>
      <c r="E231" s="2" t="s">
        <v>5284</v>
      </c>
      <c r="V231" s="7"/>
    </row>
    <row r="232" spans="4:22" ht="23.1" customHeight="1">
      <c r="D232" s="2" t="s">
        <v>5285</v>
      </c>
      <c r="E232" s="2" t="s">
        <v>5286</v>
      </c>
      <c r="V232" s="7"/>
    </row>
    <row r="233" spans="4:22" ht="23.1" customHeight="1">
      <c r="D233" s="2" t="s">
        <v>5287</v>
      </c>
      <c r="E233" s="2" t="s">
        <v>5288</v>
      </c>
      <c r="V233" s="7"/>
    </row>
    <row r="234" spans="4:22" ht="23.1" customHeight="1">
      <c r="D234" s="2" t="s">
        <v>5289</v>
      </c>
      <c r="E234" s="2" t="s">
        <v>5290</v>
      </c>
      <c r="V234" s="7"/>
    </row>
    <row r="235" spans="4:22" ht="23.1" customHeight="1">
      <c r="D235" s="2" t="s">
        <v>5291</v>
      </c>
      <c r="E235" s="2" t="s">
        <v>5292</v>
      </c>
      <c r="V235" s="7"/>
    </row>
    <row r="236" spans="4:22" ht="23.1" customHeight="1">
      <c r="D236" s="2" t="s">
        <v>5293</v>
      </c>
      <c r="E236" s="2" t="s">
        <v>5294</v>
      </c>
      <c r="V236" s="7"/>
    </row>
    <row r="237" spans="4:22" ht="23.1" customHeight="1">
      <c r="D237" s="2" t="s">
        <v>5295</v>
      </c>
      <c r="E237" s="2" t="s">
        <v>5296</v>
      </c>
      <c r="V237" s="7"/>
    </row>
    <row r="238" spans="4:22" ht="23.1" customHeight="1">
      <c r="D238" s="2" t="s">
        <v>5297</v>
      </c>
      <c r="E238" s="2" t="s">
        <v>5298</v>
      </c>
      <c r="V238" s="7"/>
    </row>
    <row r="239" spans="4:22" ht="23.1" customHeight="1">
      <c r="D239" s="2" t="s">
        <v>5299</v>
      </c>
      <c r="E239" s="2" t="s">
        <v>5300</v>
      </c>
      <c r="V239" s="7"/>
    </row>
    <row r="240" spans="4:22" ht="23.1" customHeight="1">
      <c r="D240" s="2" t="s">
        <v>5301</v>
      </c>
      <c r="E240" s="2" t="s">
        <v>5302</v>
      </c>
      <c r="V240" s="7"/>
    </row>
    <row r="241" spans="4:22" ht="23.1" customHeight="1">
      <c r="D241" s="2" t="s">
        <v>5303</v>
      </c>
      <c r="E241" s="2" t="s">
        <v>5304</v>
      </c>
      <c r="V241" s="7"/>
    </row>
    <row r="242" spans="4:22" ht="23.1" customHeight="1">
      <c r="D242" s="2" t="s">
        <v>5305</v>
      </c>
      <c r="E242" s="2" t="s">
        <v>5306</v>
      </c>
      <c r="V242" s="7"/>
    </row>
    <row r="243" spans="4:22" ht="23.1" customHeight="1">
      <c r="D243" s="2" t="s">
        <v>5307</v>
      </c>
      <c r="E243" s="2" t="s">
        <v>5308</v>
      </c>
      <c r="V243" s="7"/>
    </row>
    <row r="244" spans="4:22" ht="23.1" customHeight="1">
      <c r="D244" s="2" t="s">
        <v>5309</v>
      </c>
      <c r="E244" s="2" t="s">
        <v>5310</v>
      </c>
      <c r="V244" s="7"/>
    </row>
    <row r="245" spans="4:22" ht="23.1" customHeight="1">
      <c r="D245" s="2" t="s">
        <v>5311</v>
      </c>
      <c r="E245" s="2" t="s">
        <v>5312</v>
      </c>
      <c r="V245" s="7"/>
    </row>
    <row r="246" spans="4:22" ht="23.1" customHeight="1">
      <c r="D246" s="2" t="s">
        <v>5313</v>
      </c>
      <c r="E246" s="2" t="s">
        <v>5314</v>
      </c>
      <c r="V246" s="7"/>
    </row>
    <row r="247" spans="4:22" ht="23.1" customHeight="1">
      <c r="D247" s="2" t="s">
        <v>5315</v>
      </c>
      <c r="E247" s="2" t="s">
        <v>5316</v>
      </c>
      <c r="V247" s="7"/>
    </row>
    <row r="248" spans="4:22" ht="23.1" customHeight="1">
      <c r="D248" s="2" t="s">
        <v>5317</v>
      </c>
      <c r="E248" s="2" t="s">
        <v>5318</v>
      </c>
      <c r="V248" s="7"/>
    </row>
    <row r="249" spans="4:22" ht="23.1" customHeight="1">
      <c r="D249" s="2" t="s">
        <v>5319</v>
      </c>
      <c r="E249" s="2" t="s">
        <v>5318</v>
      </c>
      <c r="V249" s="7"/>
    </row>
    <row r="250" spans="4:22" ht="23.1" customHeight="1">
      <c r="D250" s="2" t="s">
        <v>5320</v>
      </c>
      <c r="E250" s="2" t="s">
        <v>5321</v>
      </c>
      <c r="V250" s="7"/>
    </row>
    <row r="251" spans="4:22" ht="23.1" customHeight="1">
      <c r="D251" s="2" t="s">
        <v>5322</v>
      </c>
      <c r="E251" s="2" t="s">
        <v>5323</v>
      </c>
      <c r="V251" s="7"/>
    </row>
    <row r="252" spans="4:22" ht="23.1" customHeight="1">
      <c r="D252" s="2" t="s">
        <v>5324</v>
      </c>
      <c r="E252" s="2" t="s">
        <v>5325</v>
      </c>
      <c r="V252" s="7"/>
    </row>
    <row r="253" spans="4:22" ht="23.1" customHeight="1">
      <c r="D253" s="2" t="s">
        <v>5326</v>
      </c>
      <c r="E253" s="2" t="s">
        <v>5327</v>
      </c>
      <c r="V253" s="7"/>
    </row>
    <row r="254" spans="4:22" ht="23.1" customHeight="1">
      <c r="D254" s="2" t="s">
        <v>5328</v>
      </c>
      <c r="E254" s="2" t="s">
        <v>5329</v>
      </c>
      <c r="V254" s="7"/>
    </row>
    <row r="255" spans="4:22" ht="23.1" customHeight="1">
      <c r="D255" s="2" t="s">
        <v>5330</v>
      </c>
      <c r="E255" s="2" t="s">
        <v>5331</v>
      </c>
      <c r="V255" s="7"/>
    </row>
    <row r="256" spans="4:22" ht="23.1" customHeight="1">
      <c r="D256" s="2" t="s">
        <v>5332</v>
      </c>
      <c r="E256" s="2" t="s">
        <v>5333</v>
      </c>
      <c r="V256" s="7"/>
    </row>
    <row r="257" spans="4:22" ht="23.1" customHeight="1">
      <c r="D257" s="2" t="s">
        <v>5334</v>
      </c>
      <c r="E257" s="2" t="s">
        <v>5335</v>
      </c>
      <c r="V257" s="7"/>
    </row>
    <row r="258" spans="4:22" ht="23.1" customHeight="1">
      <c r="D258" s="2" t="s">
        <v>5336</v>
      </c>
      <c r="E258" s="2" t="s">
        <v>5337</v>
      </c>
      <c r="V258" s="7"/>
    </row>
    <row r="259" spans="4:22" ht="23.1" customHeight="1">
      <c r="D259" s="2" t="s">
        <v>5338</v>
      </c>
      <c r="E259" s="2" t="s">
        <v>5339</v>
      </c>
      <c r="V259" s="7"/>
    </row>
    <row r="260" spans="4:22" ht="23.1" customHeight="1">
      <c r="D260" s="2" t="s">
        <v>5340</v>
      </c>
      <c r="E260" s="2" t="s">
        <v>5341</v>
      </c>
      <c r="V260" s="7"/>
    </row>
    <row r="261" spans="4:22" ht="23.1" customHeight="1">
      <c r="D261" s="2" t="s">
        <v>5342</v>
      </c>
      <c r="E261" s="2" t="s">
        <v>5343</v>
      </c>
      <c r="V261" s="7"/>
    </row>
    <row r="262" spans="4:22" ht="23.1" customHeight="1">
      <c r="D262" s="2" t="s">
        <v>5344</v>
      </c>
      <c r="E262" s="2" t="s">
        <v>5345</v>
      </c>
      <c r="V262" s="7"/>
    </row>
    <row r="263" spans="4:22" ht="23.1" customHeight="1">
      <c r="D263" s="2" t="s">
        <v>5346</v>
      </c>
      <c r="E263" s="2" t="s">
        <v>5347</v>
      </c>
      <c r="V263" s="7"/>
    </row>
    <row r="264" spans="4:22" ht="23.1" customHeight="1">
      <c r="D264" s="2" t="s">
        <v>5348</v>
      </c>
      <c r="E264" s="2" t="s">
        <v>5349</v>
      </c>
      <c r="V264" s="7"/>
    </row>
    <row r="265" spans="4:22" ht="23.1" customHeight="1">
      <c r="D265" s="2" t="s">
        <v>5350</v>
      </c>
      <c r="E265" s="2" t="s">
        <v>5351</v>
      </c>
      <c r="V265" s="7"/>
    </row>
    <row r="266" spans="4:22" ht="23.1" customHeight="1">
      <c r="D266" s="2" t="s">
        <v>5352</v>
      </c>
      <c r="E266" s="2" t="s">
        <v>5353</v>
      </c>
      <c r="V266" s="7"/>
    </row>
    <row r="267" spans="4:22" ht="23.1" customHeight="1">
      <c r="D267" s="2" t="s">
        <v>5354</v>
      </c>
      <c r="E267" s="2" t="s">
        <v>5355</v>
      </c>
      <c r="V267" s="7"/>
    </row>
    <row r="268" spans="4:22" ht="23.1" customHeight="1">
      <c r="D268" s="2" t="s">
        <v>5356</v>
      </c>
      <c r="E268" s="2" t="s">
        <v>5357</v>
      </c>
      <c r="V268" s="7"/>
    </row>
    <row r="269" spans="4:22" ht="23.1" customHeight="1">
      <c r="D269" s="2" t="s">
        <v>5358</v>
      </c>
      <c r="E269" s="2" t="s">
        <v>5359</v>
      </c>
      <c r="V269" s="7"/>
    </row>
    <row r="270" spans="4:22" ht="23.1" customHeight="1">
      <c r="D270" s="2" t="s">
        <v>5360</v>
      </c>
      <c r="E270" s="2" t="s">
        <v>5361</v>
      </c>
      <c r="V270" s="7"/>
    </row>
    <row r="271" spans="4:22" ht="23.1" customHeight="1">
      <c r="D271" s="2" t="s">
        <v>5362</v>
      </c>
      <c r="E271" s="2" t="s">
        <v>5363</v>
      </c>
      <c r="V271" s="7"/>
    </row>
    <row r="272" spans="4:22" ht="23.1" customHeight="1">
      <c r="D272" s="2" t="s">
        <v>5364</v>
      </c>
      <c r="E272" s="2" t="s">
        <v>5365</v>
      </c>
      <c r="V272" s="7"/>
    </row>
    <row r="273" spans="4:22" ht="23.1" customHeight="1">
      <c r="D273" s="2" t="s">
        <v>5366</v>
      </c>
      <c r="E273" s="2" t="s">
        <v>5367</v>
      </c>
      <c r="V273" s="7"/>
    </row>
    <row r="274" spans="4:22" ht="23.1" customHeight="1">
      <c r="D274" s="2" t="s">
        <v>5368</v>
      </c>
      <c r="E274" s="2" t="s">
        <v>5369</v>
      </c>
      <c r="V274" s="7"/>
    </row>
    <row r="275" spans="4:22" ht="23.1" customHeight="1">
      <c r="D275" s="2" t="s">
        <v>5370</v>
      </c>
      <c r="E275" s="2" t="s">
        <v>5371</v>
      </c>
      <c r="V275" s="7"/>
    </row>
    <row r="276" spans="4:22" ht="23.1" customHeight="1">
      <c r="D276" s="2" t="s">
        <v>5372</v>
      </c>
      <c r="E276" s="2" t="s">
        <v>5371</v>
      </c>
      <c r="V276" s="7"/>
    </row>
    <row r="277" spans="4:22" ht="23.1" customHeight="1">
      <c r="D277" s="2" t="s">
        <v>5373</v>
      </c>
      <c r="E277" s="2" t="s">
        <v>5374</v>
      </c>
      <c r="V277" s="7"/>
    </row>
    <row r="278" spans="4:22" ht="23.1" customHeight="1">
      <c r="D278" s="2" t="s">
        <v>5375</v>
      </c>
      <c r="E278" s="2" t="s">
        <v>5374</v>
      </c>
      <c r="V278" s="7"/>
    </row>
    <row r="279" spans="4:22" ht="23.1" customHeight="1">
      <c r="D279" s="2" t="s">
        <v>5376</v>
      </c>
      <c r="E279" s="2" t="s">
        <v>5377</v>
      </c>
      <c r="V279" s="7"/>
    </row>
    <row r="280" spans="4:22" ht="23.1" customHeight="1">
      <c r="D280" s="2" t="s">
        <v>5378</v>
      </c>
      <c r="E280" s="2" t="s">
        <v>5379</v>
      </c>
      <c r="V280" s="7"/>
    </row>
    <row r="281" spans="4:22" ht="23.1" customHeight="1">
      <c r="D281" s="2" t="s">
        <v>5380</v>
      </c>
      <c r="E281" s="2" t="s">
        <v>5381</v>
      </c>
      <c r="V281" s="7"/>
    </row>
    <row r="282" spans="4:22" ht="23.1" customHeight="1">
      <c r="D282" s="2" t="s">
        <v>5382</v>
      </c>
      <c r="E282" s="2" t="s">
        <v>5383</v>
      </c>
      <c r="V282" s="7"/>
    </row>
    <row r="283" spans="4:22" ht="23.1" customHeight="1">
      <c r="D283" s="2" t="s">
        <v>5384</v>
      </c>
      <c r="E283" s="2" t="s">
        <v>5385</v>
      </c>
      <c r="V283" s="7"/>
    </row>
    <row r="284" spans="4:22" ht="23.1" customHeight="1">
      <c r="D284" s="2" t="s">
        <v>5386</v>
      </c>
      <c r="E284" s="2" t="s">
        <v>5387</v>
      </c>
      <c r="V284" s="7"/>
    </row>
    <row r="285" spans="4:22" ht="23.1" customHeight="1">
      <c r="D285" s="2" t="s">
        <v>5388</v>
      </c>
      <c r="E285" s="2" t="s">
        <v>5389</v>
      </c>
      <c r="V285" s="7"/>
    </row>
    <row r="286" spans="4:22" ht="23.1" customHeight="1">
      <c r="D286" s="2" t="s">
        <v>5390</v>
      </c>
      <c r="E286" s="2" t="s">
        <v>5391</v>
      </c>
      <c r="V286" s="7"/>
    </row>
    <row r="287" spans="4:22" ht="23.1" customHeight="1">
      <c r="D287" s="2" t="s">
        <v>5392</v>
      </c>
      <c r="E287" s="2" t="s">
        <v>5393</v>
      </c>
      <c r="V287" s="7"/>
    </row>
    <row r="288" spans="4:22" ht="23.1" customHeight="1">
      <c r="D288" s="2" t="s">
        <v>5394</v>
      </c>
      <c r="E288" s="2" t="s">
        <v>5395</v>
      </c>
      <c r="V288" s="7"/>
    </row>
    <row r="289" spans="4:22" ht="23.1" customHeight="1">
      <c r="D289" s="2" t="s">
        <v>5396</v>
      </c>
      <c r="E289" s="2" t="s">
        <v>5397</v>
      </c>
      <c r="V289" s="7"/>
    </row>
    <row r="290" spans="4:22" ht="23.1" customHeight="1">
      <c r="D290" s="2" t="s">
        <v>5398</v>
      </c>
      <c r="E290" s="2" t="s">
        <v>5399</v>
      </c>
      <c r="V290" s="7"/>
    </row>
    <row r="291" spans="4:22" ht="23.1" customHeight="1">
      <c r="D291" s="2" t="s">
        <v>5400</v>
      </c>
      <c r="E291" s="2" t="s">
        <v>5401</v>
      </c>
      <c r="V291" s="7"/>
    </row>
    <row r="292" spans="4:22" ht="23.1" customHeight="1">
      <c r="D292" s="2" t="s">
        <v>5402</v>
      </c>
      <c r="E292" s="2" t="s">
        <v>5403</v>
      </c>
      <c r="V292" s="7"/>
    </row>
    <row r="293" spans="4:22" ht="23.1" customHeight="1">
      <c r="D293" s="2" t="s">
        <v>5404</v>
      </c>
      <c r="E293" s="2" t="s">
        <v>5405</v>
      </c>
      <c r="V293" s="7"/>
    </row>
    <row r="294" spans="4:22" ht="23.1" customHeight="1">
      <c r="D294" s="2" t="s">
        <v>5406</v>
      </c>
      <c r="E294" s="2" t="s">
        <v>5407</v>
      </c>
      <c r="V294" s="7"/>
    </row>
    <row r="295" spans="4:22" ht="23.1" customHeight="1">
      <c r="D295" s="2" t="s">
        <v>5408</v>
      </c>
      <c r="E295" s="2" t="s">
        <v>5409</v>
      </c>
      <c r="V295" s="7"/>
    </row>
    <row r="296" spans="4:22" ht="23.1" customHeight="1">
      <c r="D296" s="2" t="s">
        <v>5410</v>
      </c>
      <c r="E296" s="2" t="s">
        <v>5411</v>
      </c>
      <c r="V296" s="7"/>
    </row>
    <row r="297" spans="4:22" ht="23.1" customHeight="1">
      <c r="D297" s="2" t="s">
        <v>5412</v>
      </c>
      <c r="E297" s="2" t="s">
        <v>5413</v>
      </c>
      <c r="V297" s="7"/>
    </row>
    <row r="298" spans="4:22" ht="23.1" customHeight="1">
      <c r="D298" s="2" t="s">
        <v>5414</v>
      </c>
      <c r="E298" s="2" t="s">
        <v>5415</v>
      </c>
      <c r="V298" s="7"/>
    </row>
    <row r="299" spans="4:22" ht="23.1" customHeight="1">
      <c r="D299" s="2" t="s">
        <v>5416</v>
      </c>
      <c r="E299" s="2" t="s">
        <v>5417</v>
      </c>
      <c r="V299" s="7"/>
    </row>
    <row r="300" spans="4:22" ht="23.1" customHeight="1">
      <c r="D300" s="2" t="s">
        <v>5418</v>
      </c>
      <c r="E300" s="2" t="s">
        <v>5419</v>
      </c>
      <c r="V300" s="7"/>
    </row>
    <row r="301" spans="4:22" ht="23.1" customHeight="1">
      <c r="D301" s="2" t="s">
        <v>5420</v>
      </c>
      <c r="E301" s="2" t="s">
        <v>5421</v>
      </c>
      <c r="V301" s="7"/>
    </row>
    <row r="302" spans="4:22" ht="23.1" customHeight="1">
      <c r="D302" s="2" t="s">
        <v>5422</v>
      </c>
      <c r="E302" s="2" t="s">
        <v>5423</v>
      </c>
      <c r="V302" s="7"/>
    </row>
    <row r="303" spans="4:22" ht="23.1" customHeight="1">
      <c r="D303" s="2" t="s">
        <v>5424</v>
      </c>
      <c r="E303" s="2" t="s">
        <v>5425</v>
      </c>
      <c r="V303" s="7"/>
    </row>
    <row r="304" spans="4:22" ht="23.1" customHeight="1">
      <c r="D304" s="2" t="s">
        <v>5426</v>
      </c>
      <c r="E304" s="2" t="s">
        <v>5427</v>
      </c>
      <c r="V304" s="7"/>
    </row>
    <row r="305" spans="4:22" ht="23.1" customHeight="1">
      <c r="D305" s="2" t="s">
        <v>5426</v>
      </c>
      <c r="E305" s="2" t="s">
        <v>5428</v>
      </c>
      <c r="V305" s="7"/>
    </row>
    <row r="306" spans="4:22" ht="23.1" customHeight="1">
      <c r="D306" s="2" t="s">
        <v>5429</v>
      </c>
      <c r="E306" s="45" t="s">
        <v>5430</v>
      </c>
      <c r="F306" s="45"/>
      <c r="G306" s="45"/>
      <c r="H306" s="45"/>
      <c r="I306" s="45"/>
      <c r="V306" s="7"/>
    </row>
    <row r="307" spans="4:22" ht="23.1" customHeight="1">
      <c r="D307" s="2" t="s">
        <v>5431</v>
      </c>
      <c r="E307" s="45" t="s">
        <v>5432</v>
      </c>
      <c r="F307" s="45"/>
      <c r="G307" s="45"/>
      <c r="H307" s="45"/>
      <c r="I307" s="45"/>
      <c r="V307" s="7"/>
    </row>
    <row r="308" spans="4:22" ht="23.1" customHeight="1">
      <c r="D308" s="2" t="s">
        <v>5433</v>
      </c>
      <c r="E308" s="2" t="s">
        <v>5434</v>
      </c>
      <c r="V308" s="7"/>
    </row>
    <row r="309" spans="4:22" ht="23.1" customHeight="1">
      <c r="D309" s="2" t="s">
        <v>5435</v>
      </c>
      <c r="E309" s="2" t="s">
        <v>5436</v>
      </c>
      <c r="V309" s="7"/>
    </row>
    <row r="310" spans="4:22" ht="23.1" customHeight="1">
      <c r="D310" s="2" t="s">
        <v>5437</v>
      </c>
      <c r="E310" s="2" t="s">
        <v>5438</v>
      </c>
      <c r="V310" s="7"/>
    </row>
    <row r="311" spans="4:22" ht="23.1" customHeight="1">
      <c r="D311" s="2" t="s">
        <v>5439</v>
      </c>
      <c r="E311" s="2" t="s">
        <v>5440</v>
      </c>
      <c r="V311" s="7"/>
    </row>
    <row r="312" spans="4:22" ht="23.1" customHeight="1">
      <c r="D312" s="2" t="s">
        <v>5441</v>
      </c>
      <c r="E312" s="2" t="s">
        <v>5442</v>
      </c>
      <c r="V312" s="7"/>
    </row>
    <row r="313" spans="4:22" ht="23.1" customHeight="1">
      <c r="D313" s="2" t="s">
        <v>5443</v>
      </c>
      <c r="E313" s="2" t="s">
        <v>5444</v>
      </c>
      <c r="V313" s="7"/>
    </row>
    <row r="314" spans="4:22" ht="23.1" customHeight="1">
      <c r="D314" s="2" t="s">
        <v>5445</v>
      </c>
      <c r="E314" s="2" t="s">
        <v>5446</v>
      </c>
      <c r="V314" s="7"/>
    </row>
    <row r="315" spans="4:22" ht="23.1" customHeight="1">
      <c r="D315" s="2" t="s">
        <v>5447</v>
      </c>
      <c r="E315" s="2" t="s">
        <v>5448</v>
      </c>
      <c r="V315" s="7"/>
    </row>
    <row r="316" spans="4:22" ht="23.1" customHeight="1">
      <c r="D316" s="2" t="s">
        <v>5449</v>
      </c>
      <c r="E316" s="2" t="s">
        <v>5450</v>
      </c>
      <c r="V316" s="7"/>
    </row>
    <row r="317" spans="4:22" ht="23.1" customHeight="1">
      <c r="D317" s="2" t="s">
        <v>5451</v>
      </c>
      <c r="E317" s="2" t="s">
        <v>5452</v>
      </c>
      <c r="V317" s="7"/>
    </row>
    <row r="318" spans="4:22" ht="23.1" customHeight="1">
      <c r="D318" s="2" t="s">
        <v>5453</v>
      </c>
      <c r="E318" s="2" t="s">
        <v>5454</v>
      </c>
      <c r="V318" s="7"/>
    </row>
    <row r="319" spans="4:22" ht="23.1" customHeight="1">
      <c r="D319" s="2" t="s">
        <v>5455</v>
      </c>
      <c r="E319" s="2" t="s">
        <v>5456</v>
      </c>
      <c r="V319" s="7"/>
    </row>
    <row r="320" spans="4:22" ht="23.1" customHeight="1">
      <c r="D320" s="2" t="s">
        <v>5457</v>
      </c>
      <c r="E320" s="2" t="s">
        <v>5458</v>
      </c>
      <c r="V320" s="7"/>
    </row>
    <row r="321" spans="4:22" ht="23.1" customHeight="1">
      <c r="D321" s="2" t="s">
        <v>5459</v>
      </c>
      <c r="E321" s="2" t="s">
        <v>5460</v>
      </c>
      <c r="V321" s="7"/>
    </row>
    <row r="322" spans="4:22" ht="23.1" customHeight="1">
      <c r="D322" s="2" t="s">
        <v>5461</v>
      </c>
      <c r="E322" s="2" t="s">
        <v>5462</v>
      </c>
      <c r="V322" s="7"/>
    </row>
    <row r="323" spans="4:22" ht="23.1" customHeight="1">
      <c r="D323" s="2" t="s">
        <v>5463</v>
      </c>
      <c r="E323" s="2" t="s">
        <v>5464</v>
      </c>
      <c r="V323" s="7"/>
    </row>
    <row r="324" spans="4:22" ht="23.1" customHeight="1">
      <c r="D324" s="2" t="s">
        <v>5465</v>
      </c>
      <c r="E324" s="2" t="s">
        <v>5466</v>
      </c>
      <c r="V324" s="7"/>
    </row>
    <row r="325" spans="4:22" ht="23.1" customHeight="1">
      <c r="D325" s="2" t="s">
        <v>5467</v>
      </c>
      <c r="E325" s="2" t="s">
        <v>5468</v>
      </c>
      <c r="V325" s="7"/>
    </row>
    <row r="326" spans="4:22" ht="23.1" customHeight="1">
      <c r="D326" s="2" t="s">
        <v>5469</v>
      </c>
      <c r="E326" s="2" t="s">
        <v>5470</v>
      </c>
      <c r="V326" s="7"/>
    </row>
    <row r="327" spans="4:22" ht="23.1" customHeight="1">
      <c r="D327" s="2" t="s">
        <v>5471</v>
      </c>
      <c r="E327" s="45" t="s">
        <v>5472</v>
      </c>
      <c r="F327" s="45"/>
      <c r="G327" s="45"/>
      <c r="H327" s="45"/>
      <c r="I327" s="45"/>
      <c r="V327" s="7"/>
    </row>
    <row r="328" spans="4:22" ht="23.1" customHeight="1">
      <c r="D328" s="2" t="s">
        <v>5473</v>
      </c>
      <c r="E328" s="2" t="s">
        <v>5474</v>
      </c>
      <c r="V328" s="7"/>
    </row>
    <row r="329" spans="4:22" ht="23.1" customHeight="1">
      <c r="D329" s="2" t="s">
        <v>5475</v>
      </c>
      <c r="E329" s="2" t="s">
        <v>5476</v>
      </c>
      <c r="V329" s="7"/>
    </row>
    <row r="330" spans="4:22" ht="23.1" customHeight="1">
      <c r="D330" s="2" t="s">
        <v>5477</v>
      </c>
      <c r="E330" s="2" t="s">
        <v>5478</v>
      </c>
      <c r="V330" s="7"/>
    </row>
    <row r="331" spans="4:22" ht="23.1" customHeight="1">
      <c r="D331" s="2" t="s">
        <v>5479</v>
      </c>
      <c r="E331" s="2" t="s">
        <v>5480</v>
      </c>
      <c r="V331" s="7"/>
    </row>
    <row r="332" spans="4:22" ht="23.1" customHeight="1">
      <c r="D332" s="2" t="s">
        <v>5481</v>
      </c>
      <c r="E332" s="2" t="s">
        <v>5482</v>
      </c>
      <c r="V332" s="7"/>
    </row>
    <row r="333" spans="4:22" ht="23.1" customHeight="1">
      <c r="D333" s="2" t="s">
        <v>5483</v>
      </c>
      <c r="E333" s="2" t="s">
        <v>5484</v>
      </c>
      <c r="V333" s="7"/>
    </row>
    <row r="334" spans="4:22" ht="23.1" customHeight="1">
      <c r="D334" s="2" t="s">
        <v>5485</v>
      </c>
      <c r="E334" s="2" t="s">
        <v>5486</v>
      </c>
      <c r="V334" s="7"/>
    </row>
    <row r="335" spans="4:22" ht="23.1" customHeight="1">
      <c r="D335" s="2" t="s">
        <v>5487</v>
      </c>
      <c r="E335" s="2" t="s">
        <v>5488</v>
      </c>
      <c r="V335" s="7"/>
    </row>
    <row r="336" spans="4:22" ht="23.1" customHeight="1">
      <c r="D336" s="2" t="s">
        <v>5489</v>
      </c>
      <c r="E336" s="2" t="s">
        <v>5490</v>
      </c>
      <c r="V336" s="7"/>
    </row>
    <row r="337" spans="4:22" ht="23.1" customHeight="1">
      <c r="D337" s="2" t="s">
        <v>5491</v>
      </c>
      <c r="E337" s="2" t="s">
        <v>5492</v>
      </c>
      <c r="V337" s="7"/>
    </row>
    <row r="338" spans="4:22" ht="23.1" customHeight="1">
      <c r="D338" s="2" t="s">
        <v>5493</v>
      </c>
      <c r="E338" s="2" t="s">
        <v>5494</v>
      </c>
      <c r="V338" s="7"/>
    </row>
    <row r="339" spans="4:22" ht="23.1" customHeight="1">
      <c r="D339" s="2" t="s">
        <v>5495</v>
      </c>
      <c r="E339" s="2" t="s">
        <v>5496</v>
      </c>
      <c r="V339" s="7"/>
    </row>
    <row r="340" spans="4:22" ht="23.1" customHeight="1">
      <c r="D340" s="2" t="s">
        <v>5497</v>
      </c>
      <c r="E340" s="2" t="s">
        <v>5498</v>
      </c>
      <c r="V340" s="7"/>
    </row>
    <row r="341" spans="4:22" ht="23.1" customHeight="1">
      <c r="D341" s="2" t="s">
        <v>5499</v>
      </c>
      <c r="E341" s="2" t="s">
        <v>5500</v>
      </c>
      <c r="V341" s="7"/>
    </row>
    <row r="342" spans="4:22" ht="23.1" customHeight="1">
      <c r="D342" s="2" t="s">
        <v>5501</v>
      </c>
      <c r="E342" s="2" t="s">
        <v>5502</v>
      </c>
      <c r="V342" s="7"/>
    </row>
    <row r="343" spans="4:22" ht="23.1" customHeight="1">
      <c r="D343" s="2" t="s">
        <v>5503</v>
      </c>
      <c r="E343" s="2" t="s">
        <v>5504</v>
      </c>
      <c r="V343" s="7"/>
    </row>
    <row r="344" spans="4:22" ht="23.1" customHeight="1">
      <c r="D344" s="2" t="s">
        <v>5505</v>
      </c>
      <c r="E344" s="2" t="s">
        <v>5506</v>
      </c>
      <c r="V344" s="7"/>
    </row>
    <row r="345" spans="4:22" ht="23.1" customHeight="1">
      <c r="D345" s="2" t="s">
        <v>5507</v>
      </c>
      <c r="E345" s="2" t="s">
        <v>5508</v>
      </c>
      <c r="V345" s="7"/>
    </row>
    <row r="346" spans="4:22" ht="23.1" customHeight="1">
      <c r="D346" s="2" t="s">
        <v>5509</v>
      </c>
      <c r="E346" s="2" t="s">
        <v>5510</v>
      </c>
      <c r="V346" s="7"/>
    </row>
    <row r="347" spans="4:22" ht="23.1" customHeight="1">
      <c r="D347" s="2" t="s">
        <v>5511</v>
      </c>
      <c r="E347" s="2" t="s">
        <v>5512</v>
      </c>
      <c r="V347" s="7"/>
    </row>
    <row r="348" spans="4:22" ht="23.1" customHeight="1">
      <c r="D348" s="2" t="s">
        <v>5513</v>
      </c>
      <c r="E348" s="2" t="s">
        <v>5514</v>
      </c>
      <c r="V348" s="7"/>
    </row>
    <row r="349" spans="4:22" ht="23.1" customHeight="1">
      <c r="D349" s="2" t="s">
        <v>5515</v>
      </c>
      <c r="E349" s="2" t="s">
        <v>5516</v>
      </c>
      <c r="V349" s="7"/>
    </row>
    <row r="350" spans="4:22" ht="23.1" customHeight="1">
      <c r="D350" s="2" t="s">
        <v>5517</v>
      </c>
      <c r="E350" s="2" t="s">
        <v>5518</v>
      </c>
      <c r="V350" s="7"/>
    </row>
    <row r="351" spans="4:22" ht="23.1" customHeight="1">
      <c r="D351" s="2" t="s">
        <v>5519</v>
      </c>
      <c r="E351" s="2" t="s">
        <v>5520</v>
      </c>
      <c r="V351" s="7"/>
    </row>
    <row r="352" spans="4:22" ht="23.1" customHeight="1">
      <c r="D352" s="2" t="s">
        <v>5521</v>
      </c>
      <c r="E352" s="2" t="s">
        <v>5522</v>
      </c>
      <c r="V352" s="7"/>
    </row>
    <row r="353" spans="4:22" ht="23.1" customHeight="1">
      <c r="D353" s="2" t="s">
        <v>5523</v>
      </c>
      <c r="E353" s="2" t="s">
        <v>5524</v>
      </c>
      <c r="V353" s="7"/>
    </row>
    <row r="354" spans="4:22" ht="23.1" customHeight="1">
      <c r="D354" s="2" t="s">
        <v>5525</v>
      </c>
      <c r="E354" s="2" t="s">
        <v>5526</v>
      </c>
      <c r="V354" s="7"/>
    </row>
    <row r="355" spans="4:22" ht="23.1" customHeight="1">
      <c r="D355" s="2" t="s">
        <v>5527</v>
      </c>
      <c r="E355" s="2" t="s">
        <v>5528</v>
      </c>
      <c r="V355" s="7"/>
    </row>
    <row r="356" spans="4:22" ht="23.1" customHeight="1">
      <c r="D356" s="2" t="s">
        <v>5527</v>
      </c>
      <c r="E356" s="2" t="s">
        <v>5529</v>
      </c>
      <c r="V356" s="7"/>
    </row>
    <row r="357" spans="4:22" ht="23.1" customHeight="1">
      <c r="D357" s="2" t="s">
        <v>5530</v>
      </c>
      <c r="E357" s="2" t="s">
        <v>5531</v>
      </c>
      <c r="V357" s="7"/>
    </row>
    <row r="358" spans="4:22" ht="23.1" customHeight="1">
      <c r="D358" s="2" t="s">
        <v>5532</v>
      </c>
      <c r="E358" s="2" t="s">
        <v>5533</v>
      </c>
      <c r="V358" s="7"/>
    </row>
    <row r="359" spans="4:22" ht="23.1" customHeight="1">
      <c r="D359" s="2" t="s">
        <v>5534</v>
      </c>
      <c r="E359" s="2" t="s">
        <v>5535</v>
      </c>
      <c r="V359" s="7"/>
    </row>
    <row r="360" spans="4:22" ht="23.1" customHeight="1">
      <c r="D360" s="2" t="s">
        <v>5536</v>
      </c>
      <c r="E360" s="2" t="s">
        <v>5537</v>
      </c>
      <c r="V360" s="7"/>
    </row>
    <row r="361" spans="4:22" ht="23.1" customHeight="1">
      <c r="D361" s="2" t="s">
        <v>5538</v>
      </c>
      <c r="E361" s="2" t="s">
        <v>5539</v>
      </c>
      <c r="V361" s="7"/>
    </row>
    <row r="362" spans="4:22" ht="23.1" customHeight="1">
      <c r="D362" s="2" t="s">
        <v>5540</v>
      </c>
      <c r="E362" s="2" t="s">
        <v>5541</v>
      </c>
      <c r="V362" s="7"/>
    </row>
    <row r="363" spans="4:22" ht="23.1" customHeight="1">
      <c r="D363" s="2" t="s">
        <v>5542</v>
      </c>
      <c r="E363" s="2" t="s">
        <v>5543</v>
      </c>
      <c r="V363" s="7"/>
    </row>
    <row r="364" spans="4:22" ht="23.1" customHeight="1">
      <c r="D364" s="2" t="s">
        <v>5544</v>
      </c>
      <c r="E364" s="2" t="s">
        <v>5545</v>
      </c>
      <c r="V364" s="7"/>
    </row>
    <row r="365" spans="4:22" ht="23.1" customHeight="1">
      <c r="D365" s="2" t="s">
        <v>5546</v>
      </c>
      <c r="E365" s="2" t="s">
        <v>5547</v>
      </c>
      <c r="V365" s="7"/>
    </row>
    <row r="366" spans="4:22" ht="23.1" customHeight="1">
      <c r="D366" s="2" t="s">
        <v>5548</v>
      </c>
      <c r="E366" s="2" t="s">
        <v>5549</v>
      </c>
      <c r="V366" s="7"/>
    </row>
    <row r="367" spans="4:22" ht="23.1" customHeight="1">
      <c r="D367" s="2" t="s">
        <v>5550</v>
      </c>
      <c r="E367" s="2" t="s">
        <v>5551</v>
      </c>
      <c r="V367" s="7"/>
    </row>
    <row r="368" spans="4:22" ht="23.1" customHeight="1">
      <c r="D368" s="2" t="s">
        <v>5552</v>
      </c>
      <c r="E368" s="2" t="s">
        <v>5553</v>
      </c>
      <c r="V368" s="7"/>
    </row>
    <row r="369" spans="4:22" ht="23.1" customHeight="1">
      <c r="D369" s="2" t="s">
        <v>5554</v>
      </c>
      <c r="E369" s="2" t="s">
        <v>5555</v>
      </c>
      <c r="V369" s="7"/>
    </row>
    <row r="370" spans="4:22" ht="23.1" customHeight="1">
      <c r="D370" s="2" t="s">
        <v>5556</v>
      </c>
      <c r="E370" s="2" t="s">
        <v>5557</v>
      </c>
      <c r="V370" s="7"/>
    </row>
    <row r="371" spans="4:22" ht="23.1" customHeight="1">
      <c r="D371" s="2" t="s">
        <v>5558</v>
      </c>
      <c r="E371" s="2" t="s">
        <v>5559</v>
      </c>
      <c r="V371" s="7"/>
    </row>
    <row r="372" spans="4:22" ht="23.1" customHeight="1">
      <c r="D372" s="2" t="s">
        <v>5560</v>
      </c>
      <c r="E372" s="2" t="s">
        <v>5561</v>
      </c>
      <c r="V372" s="7"/>
    </row>
    <row r="373" spans="4:22" ht="23.1" customHeight="1">
      <c r="D373" s="2" t="s">
        <v>5562</v>
      </c>
      <c r="E373" s="2" t="s">
        <v>5563</v>
      </c>
      <c r="V373" s="7"/>
    </row>
    <row r="374" spans="4:22" ht="23.1" customHeight="1">
      <c r="D374" s="2" t="s">
        <v>5564</v>
      </c>
      <c r="E374" s="2" t="s">
        <v>5565</v>
      </c>
      <c r="V374" s="7"/>
    </row>
    <row r="375" spans="4:22" ht="23.1" customHeight="1">
      <c r="D375" s="2" t="s">
        <v>5566</v>
      </c>
      <c r="E375" s="2" t="s">
        <v>5567</v>
      </c>
      <c r="V375" s="7"/>
    </row>
    <row r="376" spans="4:22" ht="23.1" customHeight="1">
      <c r="D376" s="2" t="s">
        <v>5568</v>
      </c>
      <c r="E376" s="2" t="s">
        <v>5569</v>
      </c>
      <c r="V376" s="7"/>
    </row>
    <row r="377" spans="4:22" ht="23.1" customHeight="1">
      <c r="D377" s="2" t="s">
        <v>5570</v>
      </c>
      <c r="E377" s="2" t="s">
        <v>5571</v>
      </c>
      <c r="V377" s="7"/>
    </row>
    <row r="378" spans="4:22" ht="23.1" customHeight="1">
      <c r="D378" s="2" t="s">
        <v>5572</v>
      </c>
      <c r="E378" s="2" t="s">
        <v>5573</v>
      </c>
      <c r="V378" s="7"/>
    </row>
    <row r="379" spans="4:22" ht="23.1" customHeight="1">
      <c r="D379" s="2" t="s">
        <v>5574</v>
      </c>
      <c r="E379" s="2" t="s">
        <v>5575</v>
      </c>
      <c r="V379" s="7"/>
    </row>
    <row r="380" spans="4:22" ht="23.1" customHeight="1">
      <c r="D380" s="2" t="s">
        <v>5576</v>
      </c>
      <c r="E380" s="2" t="s">
        <v>5577</v>
      </c>
      <c r="V380" s="7"/>
    </row>
    <row r="381" spans="4:22" ht="23.1" customHeight="1">
      <c r="D381" s="2" t="s">
        <v>5578</v>
      </c>
      <c r="E381" s="2" t="s">
        <v>5579</v>
      </c>
      <c r="V381" s="7"/>
    </row>
    <row r="382" spans="4:22" ht="23.1" customHeight="1">
      <c r="D382" s="2" t="s">
        <v>5580</v>
      </c>
      <c r="E382" s="2" t="s">
        <v>5581</v>
      </c>
      <c r="V382" s="7"/>
    </row>
    <row r="383" spans="4:22" ht="23.1" customHeight="1">
      <c r="D383" s="2" t="s">
        <v>5582</v>
      </c>
      <c r="E383" s="2" t="s">
        <v>5583</v>
      </c>
      <c r="V383" s="7"/>
    </row>
    <row r="384" spans="4:22" ht="23.1" customHeight="1">
      <c r="D384" s="2" t="s">
        <v>5584</v>
      </c>
      <c r="E384" s="2" t="s">
        <v>5585</v>
      </c>
      <c r="V384" s="7"/>
    </row>
    <row r="385" spans="4:22" ht="23.1" customHeight="1">
      <c r="D385" s="2" t="s">
        <v>5586</v>
      </c>
      <c r="E385" s="2" t="s">
        <v>5587</v>
      </c>
      <c r="V385" s="7"/>
    </row>
    <row r="386" spans="4:22" ht="23.1" customHeight="1">
      <c r="D386" s="2" t="s">
        <v>5588</v>
      </c>
      <c r="E386" s="2" t="s">
        <v>5589</v>
      </c>
      <c r="V386" s="7"/>
    </row>
    <row r="387" spans="4:22" ht="23.1" customHeight="1">
      <c r="D387" s="2" t="s">
        <v>5590</v>
      </c>
      <c r="E387" s="2" t="s">
        <v>5591</v>
      </c>
      <c r="V387" s="7"/>
    </row>
    <row r="388" spans="4:22" ht="23.1" customHeight="1">
      <c r="D388" s="2" t="s">
        <v>5592</v>
      </c>
      <c r="E388" s="2" t="s">
        <v>5593</v>
      </c>
      <c r="V388" s="7"/>
    </row>
    <row r="389" spans="4:22" ht="23.1" customHeight="1">
      <c r="D389" s="2" t="s">
        <v>5594</v>
      </c>
      <c r="E389" s="2" t="s">
        <v>5595</v>
      </c>
      <c r="V389" s="7"/>
    </row>
    <row r="390" spans="4:22" ht="23.1" customHeight="1">
      <c r="D390" s="2" t="s">
        <v>5596</v>
      </c>
      <c r="E390" s="2" t="s">
        <v>5595</v>
      </c>
      <c r="V390" s="7"/>
    </row>
    <row r="391" spans="4:22" ht="23.1" customHeight="1">
      <c r="D391" s="2" t="s">
        <v>5597</v>
      </c>
      <c r="E391" s="2" t="s">
        <v>5598</v>
      </c>
      <c r="V391" s="7"/>
    </row>
    <row r="392" spans="4:22" ht="23.1" customHeight="1">
      <c r="D392" s="2" t="s">
        <v>5599</v>
      </c>
      <c r="E392" s="2" t="s">
        <v>5600</v>
      </c>
      <c r="V392" s="7"/>
    </row>
    <row r="393" spans="4:22" ht="23.1" customHeight="1">
      <c r="D393" s="2" t="s">
        <v>5601</v>
      </c>
      <c r="E393" s="2" t="s">
        <v>5602</v>
      </c>
      <c r="V393" s="7"/>
    </row>
    <row r="394" spans="4:22" ht="23.1" customHeight="1">
      <c r="D394" s="2" t="s">
        <v>5603</v>
      </c>
      <c r="E394" s="2" t="s">
        <v>5604</v>
      </c>
      <c r="V394" s="7"/>
    </row>
    <row r="395" spans="4:22" ht="23.1" customHeight="1">
      <c r="D395" s="2" t="s">
        <v>5605</v>
      </c>
      <c r="E395" s="2" t="s">
        <v>5606</v>
      </c>
      <c r="V395" s="7"/>
    </row>
    <row r="396" spans="4:22" ht="23.1" customHeight="1">
      <c r="D396" s="2" t="s">
        <v>5607</v>
      </c>
      <c r="E396" s="2" t="s">
        <v>5608</v>
      </c>
      <c r="V396" s="7"/>
    </row>
    <row r="397" spans="4:22" ht="23.1" customHeight="1">
      <c r="D397" s="2" t="s">
        <v>5609</v>
      </c>
      <c r="E397" s="2" t="s">
        <v>5610</v>
      </c>
      <c r="V397" s="7"/>
    </row>
    <row r="398" spans="4:22" ht="23.1" customHeight="1">
      <c r="D398" s="2" t="s">
        <v>5611</v>
      </c>
      <c r="E398" s="2" t="s">
        <v>5612</v>
      </c>
      <c r="V398" s="7"/>
    </row>
    <row r="399" spans="4:22" ht="23.1" customHeight="1">
      <c r="D399" s="2" t="s">
        <v>5613</v>
      </c>
      <c r="E399" s="2" t="s">
        <v>5614</v>
      </c>
      <c r="V399" s="7"/>
    </row>
    <row r="400" spans="4:22" ht="23.1" customHeight="1">
      <c r="D400" s="2" t="s">
        <v>5615</v>
      </c>
      <c r="E400" s="2" t="s">
        <v>5616</v>
      </c>
      <c r="V400" s="7"/>
    </row>
    <row r="401" spans="4:22" ht="23.1" customHeight="1">
      <c r="D401" s="2" t="s">
        <v>5617</v>
      </c>
      <c r="E401" s="2" t="s">
        <v>5618</v>
      </c>
      <c r="V401" s="7"/>
    </row>
    <row r="402" spans="4:22" ht="23.1" customHeight="1">
      <c r="D402" s="2" t="s">
        <v>5619</v>
      </c>
      <c r="E402" s="2" t="s">
        <v>5620</v>
      </c>
      <c r="V402" s="7"/>
    </row>
    <row r="403" spans="4:22" ht="23.1" customHeight="1">
      <c r="D403" s="2" t="s">
        <v>5621</v>
      </c>
      <c r="E403" s="2" t="s">
        <v>5622</v>
      </c>
      <c r="V403" s="7"/>
    </row>
    <row r="404" spans="4:22" ht="23.1" customHeight="1">
      <c r="D404" s="2" t="s">
        <v>5623</v>
      </c>
      <c r="E404" s="2" t="s">
        <v>5624</v>
      </c>
      <c r="V404" s="7"/>
    </row>
    <row r="405" spans="4:22" ht="23.1" customHeight="1">
      <c r="D405" s="2" t="s">
        <v>5625</v>
      </c>
      <c r="E405" s="2" t="s">
        <v>5626</v>
      </c>
      <c r="V405" s="7"/>
    </row>
    <row r="406" spans="4:22" ht="23.1" customHeight="1">
      <c r="D406" s="2" t="s">
        <v>5627</v>
      </c>
      <c r="E406" s="2" t="s">
        <v>5628</v>
      </c>
      <c r="V406" s="7"/>
    </row>
    <row r="407" spans="4:22" ht="23.1" customHeight="1">
      <c r="D407" s="2" t="s">
        <v>5629</v>
      </c>
      <c r="E407" s="2" t="s">
        <v>5630</v>
      </c>
      <c r="V407" s="7"/>
    </row>
    <row r="408" spans="4:22" ht="23.1" customHeight="1">
      <c r="D408" s="2" t="s">
        <v>5631</v>
      </c>
      <c r="E408" s="2" t="s">
        <v>5632</v>
      </c>
      <c r="V408" s="7"/>
    </row>
    <row r="409" spans="4:22" ht="23.1" customHeight="1">
      <c r="D409" s="2" t="s">
        <v>5633</v>
      </c>
      <c r="E409" s="2" t="s">
        <v>5634</v>
      </c>
      <c r="V409" s="7"/>
    </row>
    <row r="410" spans="4:22" ht="23.1" customHeight="1">
      <c r="D410" s="2" t="s">
        <v>5635</v>
      </c>
      <c r="E410" s="2" t="s">
        <v>5636</v>
      </c>
      <c r="V410" s="7"/>
    </row>
    <row r="411" spans="4:22" ht="23.1" customHeight="1">
      <c r="D411" s="2" t="s">
        <v>5637</v>
      </c>
      <c r="E411" s="2" t="s">
        <v>5638</v>
      </c>
      <c r="V411" s="7"/>
    </row>
    <row r="412" spans="4:22" ht="23.1" customHeight="1">
      <c r="D412" s="2" t="s">
        <v>5639</v>
      </c>
      <c r="E412" s="2" t="s">
        <v>5640</v>
      </c>
      <c r="V412" s="7"/>
    </row>
    <row r="413" spans="4:22" ht="23.1" customHeight="1">
      <c r="D413" s="2" t="s">
        <v>5641</v>
      </c>
      <c r="E413" s="2" t="s">
        <v>5642</v>
      </c>
      <c r="V413" s="7"/>
    </row>
    <row r="414" spans="4:22" ht="23.1" customHeight="1">
      <c r="D414" s="2" t="s">
        <v>5643</v>
      </c>
      <c r="E414" s="2" t="s">
        <v>5644</v>
      </c>
      <c r="V414" s="7"/>
    </row>
    <row r="415" spans="4:22" ht="23.1" customHeight="1">
      <c r="D415" s="2" t="s">
        <v>5645</v>
      </c>
      <c r="E415" s="2" t="s">
        <v>5646</v>
      </c>
      <c r="V415" s="7"/>
    </row>
    <row r="416" spans="4:22" ht="23.1" customHeight="1">
      <c r="D416" s="2" t="s">
        <v>5647</v>
      </c>
      <c r="E416" s="2" t="s">
        <v>5648</v>
      </c>
      <c r="V416" s="7"/>
    </row>
    <row r="417" spans="4:22" ht="23.1" customHeight="1">
      <c r="D417" s="2" t="s">
        <v>28</v>
      </c>
      <c r="E417" s="2" t="s">
        <v>5648</v>
      </c>
      <c r="V417" s="7"/>
    </row>
    <row r="418" spans="4:22" ht="23.1" customHeight="1">
      <c r="D418" s="2" t="s">
        <v>5649</v>
      </c>
      <c r="E418" s="2" t="s">
        <v>5650</v>
      </c>
      <c r="V418" s="7"/>
    </row>
    <row r="419" spans="4:22" ht="23.1" customHeight="1">
      <c r="D419" s="2" t="s">
        <v>5651</v>
      </c>
      <c r="E419" s="2" t="s">
        <v>5652</v>
      </c>
      <c r="V419" s="7"/>
    </row>
    <row r="420" spans="4:22" ht="23.1" customHeight="1">
      <c r="D420" s="2" t="s">
        <v>5653</v>
      </c>
      <c r="E420" s="2" t="s">
        <v>5654</v>
      </c>
      <c r="V420" s="7"/>
    </row>
    <row r="421" spans="4:22" ht="23.1" customHeight="1">
      <c r="D421" s="2" t="s">
        <v>5655</v>
      </c>
      <c r="E421" s="2" t="s">
        <v>5656</v>
      </c>
      <c r="V421" s="7"/>
    </row>
    <row r="422" spans="4:22" ht="23.1" customHeight="1">
      <c r="D422" s="2" t="s">
        <v>5657</v>
      </c>
      <c r="E422" s="2" t="s">
        <v>5658</v>
      </c>
      <c r="V422" s="7"/>
    </row>
    <row r="423" spans="4:22" ht="23.1" customHeight="1">
      <c r="D423" s="2" t="s">
        <v>5659</v>
      </c>
      <c r="E423" s="2" t="s">
        <v>5660</v>
      </c>
      <c r="V423" s="7"/>
    </row>
    <row r="424" spans="4:22" ht="23.1" customHeight="1">
      <c r="D424" s="2" t="s">
        <v>5661</v>
      </c>
      <c r="E424" s="2" t="s">
        <v>5662</v>
      </c>
      <c r="V424" s="7"/>
    </row>
    <row r="425" spans="4:22" ht="23.1" customHeight="1">
      <c r="D425" s="2" t="s">
        <v>5663</v>
      </c>
      <c r="E425" s="2" t="s">
        <v>5664</v>
      </c>
      <c r="V425" s="7"/>
    </row>
    <row r="426" spans="4:22" ht="23.1" customHeight="1">
      <c r="D426" s="2" t="s">
        <v>5665</v>
      </c>
      <c r="E426" s="2" t="s">
        <v>5666</v>
      </c>
      <c r="V426" s="7"/>
    </row>
    <row r="427" spans="4:22" ht="23.1" customHeight="1">
      <c r="D427" s="2" t="s">
        <v>5667</v>
      </c>
      <c r="E427" s="2" t="s">
        <v>5668</v>
      </c>
      <c r="V427" s="7"/>
    </row>
    <row r="428" spans="4:22" ht="23.1" customHeight="1">
      <c r="D428" s="2" t="s">
        <v>5669</v>
      </c>
      <c r="E428" s="2" t="s">
        <v>5670</v>
      </c>
      <c r="V428" s="7"/>
    </row>
    <row r="429" spans="4:22" ht="23.1" customHeight="1">
      <c r="D429" s="2" t="s">
        <v>5671</v>
      </c>
      <c r="E429" s="2" t="s">
        <v>5672</v>
      </c>
      <c r="V429" s="7"/>
    </row>
    <row r="430" spans="4:22" ht="23.1" customHeight="1">
      <c r="D430" s="2" t="s">
        <v>5673</v>
      </c>
      <c r="E430" s="2" t="s">
        <v>5674</v>
      </c>
      <c r="V430" s="7"/>
    </row>
    <row r="431" spans="4:22" ht="23.1" customHeight="1">
      <c r="D431" s="2" t="s">
        <v>5675</v>
      </c>
      <c r="E431" s="2" t="s">
        <v>5676</v>
      </c>
      <c r="V431" s="7"/>
    </row>
    <row r="432" spans="4:22" ht="23.1" customHeight="1">
      <c r="D432" s="2" t="s">
        <v>5677</v>
      </c>
      <c r="E432" s="2" t="s">
        <v>5678</v>
      </c>
      <c r="V432" s="7"/>
    </row>
    <row r="433" spans="4:22" ht="23.1" customHeight="1">
      <c r="D433" s="2" t="s">
        <v>5679</v>
      </c>
      <c r="E433" s="2" t="s">
        <v>5680</v>
      </c>
      <c r="V433" s="7"/>
    </row>
    <row r="434" spans="4:22" ht="23.1" customHeight="1">
      <c r="D434" s="2" t="s">
        <v>5681</v>
      </c>
      <c r="E434" s="2" t="s">
        <v>5682</v>
      </c>
      <c r="V434" s="7"/>
    </row>
    <row r="435" spans="4:22" ht="23.1" customHeight="1">
      <c r="D435" s="2" t="s">
        <v>5683</v>
      </c>
      <c r="E435" s="2" t="s">
        <v>5684</v>
      </c>
      <c r="V435" s="7"/>
    </row>
    <row r="436" spans="4:22" ht="23.1" customHeight="1">
      <c r="D436" s="2" t="s">
        <v>5685</v>
      </c>
      <c r="E436" s="2" t="s">
        <v>5686</v>
      </c>
      <c r="V436" s="7"/>
    </row>
    <row r="437" spans="4:22" ht="23.1" customHeight="1">
      <c r="D437" s="2" t="s">
        <v>5687</v>
      </c>
      <c r="E437" s="2" t="s">
        <v>5688</v>
      </c>
      <c r="V437" s="7"/>
    </row>
    <row r="438" spans="4:22" ht="23.1" customHeight="1">
      <c r="D438" s="2" t="s">
        <v>5689</v>
      </c>
      <c r="E438" s="2" t="s">
        <v>5690</v>
      </c>
      <c r="V438" s="7"/>
    </row>
    <row r="439" spans="4:22" ht="23.1" customHeight="1">
      <c r="D439" s="2" t="s">
        <v>5691</v>
      </c>
      <c r="E439" s="2" t="s">
        <v>5692</v>
      </c>
      <c r="V439" s="7"/>
    </row>
    <row r="440" spans="4:22" ht="23.1" customHeight="1">
      <c r="D440" s="2" t="s">
        <v>5693</v>
      </c>
      <c r="E440" s="2" t="s">
        <v>5694</v>
      </c>
      <c r="V440" s="7"/>
    </row>
    <row r="441" spans="4:22" ht="23.1" customHeight="1">
      <c r="D441" s="2" t="s">
        <v>5695</v>
      </c>
      <c r="E441" s="2" t="s">
        <v>5696</v>
      </c>
      <c r="V441" s="7"/>
    </row>
    <row r="442" spans="4:22" ht="23.1" customHeight="1">
      <c r="D442" s="2" t="s">
        <v>5697</v>
      </c>
      <c r="E442" s="2" t="s">
        <v>5698</v>
      </c>
      <c r="V442" s="7"/>
    </row>
    <row r="443" spans="4:22" ht="23.1" customHeight="1">
      <c r="D443" s="2" t="s">
        <v>5699</v>
      </c>
      <c r="E443" s="2" t="s">
        <v>5700</v>
      </c>
      <c r="V443" s="7"/>
    </row>
    <row r="444" spans="4:22" ht="23.1" customHeight="1">
      <c r="D444" s="2" t="s">
        <v>5701</v>
      </c>
      <c r="E444" s="2" t="s">
        <v>5702</v>
      </c>
      <c r="V444" s="7"/>
    </row>
    <row r="445" spans="4:22" ht="23.1" customHeight="1">
      <c r="D445" s="2" t="s">
        <v>5703</v>
      </c>
      <c r="E445" s="2" t="s">
        <v>5704</v>
      </c>
      <c r="V445" s="7"/>
    </row>
    <row r="446" spans="4:22" ht="23.1" customHeight="1">
      <c r="D446" s="2" t="s">
        <v>5705</v>
      </c>
      <c r="E446" s="2" t="s">
        <v>5706</v>
      </c>
      <c r="V446" s="7"/>
    </row>
    <row r="447" spans="4:22" ht="23.1" customHeight="1">
      <c r="D447" s="2" t="s">
        <v>5707</v>
      </c>
      <c r="E447" s="2" t="s">
        <v>5708</v>
      </c>
      <c r="V447" s="7"/>
    </row>
    <row r="448" spans="4:22" ht="23.1" customHeight="1">
      <c r="D448" s="2" t="s">
        <v>5709</v>
      </c>
      <c r="E448" s="2" t="s">
        <v>5710</v>
      </c>
      <c r="V448" s="7"/>
    </row>
    <row r="449" spans="4:22" ht="23.1" customHeight="1">
      <c r="D449" s="2" t="s">
        <v>5711</v>
      </c>
      <c r="E449" s="2" t="s">
        <v>5712</v>
      </c>
      <c r="V449" s="7"/>
    </row>
    <row r="450" spans="4:22" ht="23.1" customHeight="1">
      <c r="D450" s="2" t="s">
        <v>5713</v>
      </c>
      <c r="E450" s="2" t="s">
        <v>5714</v>
      </c>
      <c r="V450" s="7"/>
    </row>
    <row r="451" spans="4:22" ht="23.1" customHeight="1">
      <c r="D451" s="2" t="s">
        <v>5715</v>
      </c>
      <c r="E451" s="2" t="s">
        <v>5716</v>
      </c>
      <c r="V451" s="7"/>
    </row>
    <row r="452" spans="4:22" ht="23.1" customHeight="1">
      <c r="D452" s="2" t="s">
        <v>5717</v>
      </c>
      <c r="E452" s="2" t="s">
        <v>5718</v>
      </c>
      <c r="V452" s="7"/>
    </row>
    <row r="453" spans="4:22" ht="23.1" customHeight="1">
      <c r="D453" s="2" t="s">
        <v>5719</v>
      </c>
      <c r="E453" s="2" t="s">
        <v>5720</v>
      </c>
      <c r="V453" s="7"/>
    </row>
    <row r="454" spans="4:22" ht="23.1" customHeight="1">
      <c r="D454" s="2" t="s">
        <v>5721</v>
      </c>
      <c r="E454" s="2" t="s">
        <v>5722</v>
      </c>
      <c r="V454" s="7"/>
    </row>
    <row r="455" spans="4:22" ht="23.1" customHeight="1">
      <c r="D455" s="2" t="s">
        <v>5723</v>
      </c>
      <c r="E455" s="2" t="s">
        <v>5724</v>
      </c>
      <c r="V455" s="7"/>
    </row>
    <row r="456" spans="4:22" ht="23.1" customHeight="1">
      <c r="D456" s="2" t="s">
        <v>5725</v>
      </c>
      <c r="E456" s="2" t="s">
        <v>5726</v>
      </c>
      <c r="V456" s="7"/>
    </row>
    <row r="457" spans="4:22" ht="23.1" customHeight="1">
      <c r="D457" s="2" t="s">
        <v>5727</v>
      </c>
      <c r="E457" s="2" t="s">
        <v>5728</v>
      </c>
      <c r="V457" s="7"/>
    </row>
    <row r="458" spans="4:22" ht="23.1" customHeight="1">
      <c r="D458" s="2" t="s">
        <v>5729</v>
      </c>
      <c r="E458" s="2" t="s">
        <v>5730</v>
      </c>
      <c r="V458" s="7"/>
    </row>
    <row r="459" spans="4:22" ht="23.1" customHeight="1">
      <c r="D459" s="2" t="s">
        <v>5731</v>
      </c>
      <c r="E459" s="2" t="s">
        <v>5732</v>
      </c>
      <c r="V459" s="7"/>
    </row>
    <row r="460" spans="4:22" ht="23.1" customHeight="1">
      <c r="D460" s="2" t="s">
        <v>5733</v>
      </c>
      <c r="E460" s="2" t="s">
        <v>5734</v>
      </c>
      <c r="V460" s="7"/>
    </row>
    <row r="461" spans="4:22" ht="23.1" customHeight="1">
      <c r="D461" s="2" t="s">
        <v>5735</v>
      </c>
      <c r="E461" s="2" t="s">
        <v>5736</v>
      </c>
      <c r="V461" s="7"/>
    </row>
    <row r="462" spans="4:22" ht="23.1" customHeight="1">
      <c r="D462" s="2" t="s">
        <v>5737</v>
      </c>
      <c r="E462" s="2" t="s">
        <v>5738</v>
      </c>
      <c r="V462" s="7"/>
    </row>
    <row r="463" spans="4:22" ht="23.1" customHeight="1">
      <c r="D463" s="2" t="s">
        <v>5739</v>
      </c>
      <c r="E463" s="2" t="s">
        <v>5740</v>
      </c>
      <c r="V463" s="7"/>
    </row>
    <row r="464" spans="4:22" ht="23.1" customHeight="1">
      <c r="D464" s="2" t="s">
        <v>5741</v>
      </c>
      <c r="E464" s="2" t="s">
        <v>5742</v>
      </c>
      <c r="V464" s="7"/>
    </row>
    <row r="465" spans="4:22" ht="23.1" customHeight="1">
      <c r="D465" s="2" t="s">
        <v>5743</v>
      </c>
      <c r="E465" s="2" t="s">
        <v>5744</v>
      </c>
      <c r="V465" s="7"/>
    </row>
    <row r="466" spans="4:22" ht="23.1" customHeight="1">
      <c r="D466" s="2" t="s">
        <v>5745</v>
      </c>
      <c r="E466" s="2" t="s">
        <v>5746</v>
      </c>
      <c r="V466" s="7"/>
    </row>
    <row r="467" spans="4:22" ht="23.1" customHeight="1">
      <c r="D467" s="2" t="s">
        <v>5747</v>
      </c>
      <c r="E467" s="2" t="s">
        <v>5748</v>
      </c>
      <c r="V467" s="7"/>
    </row>
    <row r="468" spans="4:22" ht="23.1" customHeight="1">
      <c r="D468" s="2" t="s">
        <v>5749</v>
      </c>
      <c r="E468" s="2" t="s">
        <v>5750</v>
      </c>
      <c r="V468" s="7"/>
    </row>
    <row r="469" spans="4:22" ht="23.1" customHeight="1">
      <c r="D469" s="2" t="s">
        <v>5751</v>
      </c>
      <c r="E469" s="2" t="s">
        <v>5752</v>
      </c>
      <c r="V469" s="7"/>
    </row>
    <row r="470" spans="4:22" ht="23.1" customHeight="1">
      <c r="D470" s="2" t="s">
        <v>5753</v>
      </c>
      <c r="E470" s="2" t="s">
        <v>5754</v>
      </c>
      <c r="V470" s="7"/>
    </row>
    <row r="471" spans="4:22" ht="23.1" customHeight="1">
      <c r="D471" s="2" t="s">
        <v>5755</v>
      </c>
      <c r="E471" s="2" t="s">
        <v>5756</v>
      </c>
      <c r="V471" s="7"/>
    </row>
    <row r="472" spans="4:22" ht="23.1" customHeight="1">
      <c r="D472" s="2" t="s">
        <v>5757</v>
      </c>
      <c r="E472" s="2" t="s">
        <v>5758</v>
      </c>
      <c r="V472" s="7"/>
    </row>
    <row r="473" spans="4:22" ht="23.1" customHeight="1">
      <c r="D473" s="2" t="s">
        <v>5759</v>
      </c>
      <c r="E473" s="2" t="s">
        <v>5760</v>
      </c>
      <c r="V473" s="7"/>
    </row>
    <row r="474" spans="4:22" ht="23.1" customHeight="1">
      <c r="D474" s="2" t="s">
        <v>5761</v>
      </c>
      <c r="E474" s="2" t="s">
        <v>5762</v>
      </c>
      <c r="V474" s="7"/>
    </row>
    <row r="475" spans="4:22" ht="23.1" customHeight="1">
      <c r="D475" s="2" t="s">
        <v>5763</v>
      </c>
      <c r="E475" s="2" t="s">
        <v>5762</v>
      </c>
      <c r="V475" s="7"/>
    </row>
    <row r="476" spans="4:22" ht="23.1" customHeight="1">
      <c r="D476" s="2" t="s">
        <v>5764</v>
      </c>
      <c r="E476" s="2" t="s">
        <v>5762</v>
      </c>
      <c r="V476" s="7"/>
    </row>
    <row r="477" spans="4:22" ht="23.1" customHeight="1">
      <c r="D477" s="2" t="s">
        <v>5765</v>
      </c>
      <c r="E477" s="2" t="s">
        <v>5762</v>
      </c>
      <c r="V477" s="7"/>
    </row>
    <row r="478" spans="4:22" ht="23.1" customHeight="1">
      <c r="D478" s="2" t="s">
        <v>5766</v>
      </c>
      <c r="E478" s="2" t="s">
        <v>5762</v>
      </c>
      <c r="V478" s="7"/>
    </row>
    <row r="479" spans="4:22" ht="23.1" customHeight="1">
      <c r="D479" s="2" t="s">
        <v>5767</v>
      </c>
      <c r="E479" s="2" t="s">
        <v>5762</v>
      </c>
      <c r="V479" s="7"/>
    </row>
    <row r="480" spans="4:22" ht="23.1" customHeight="1">
      <c r="D480" s="2" t="s">
        <v>5768</v>
      </c>
      <c r="E480" s="2" t="s">
        <v>5769</v>
      </c>
      <c r="V480" s="7"/>
    </row>
    <row r="481" spans="4:22" ht="23.1" customHeight="1">
      <c r="D481" s="2" t="s">
        <v>5770</v>
      </c>
      <c r="E481" s="2" t="s">
        <v>5771</v>
      </c>
      <c r="V481" s="7"/>
    </row>
    <row r="482" spans="4:22" ht="23.1" customHeight="1">
      <c r="D482" s="2" t="s">
        <v>5772</v>
      </c>
      <c r="E482" s="2" t="s">
        <v>5773</v>
      </c>
      <c r="V482" s="7"/>
    </row>
    <row r="483" spans="4:22" ht="23.1" customHeight="1">
      <c r="D483" s="2" t="s">
        <v>5774</v>
      </c>
      <c r="E483" s="2" t="s">
        <v>5775</v>
      </c>
      <c r="V483" s="7"/>
    </row>
    <row r="484" spans="4:22" ht="23.1" customHeight="1">
      <c r="D484" s="2" t="s">
        <v>5776</v>
      </c>
      <c r="E484" s="2" t="s">
        <v>5777</v>
      </c>
      <c r="V484" s="7"/>
    </row>
    <row r="485" spans="4:22" ht="23.1" customHeight="1">
      <c r="D485" s="2" t="s">
        <v>5778</v>
      </c>
      <c r="E485" s="2" t="s">
        <v>5779</v>
      </c>
      <c r="V485" s="7"/>
    </row>
    <row r="486" spans="4:22" ht="23.1" customHeight="1">
      <c r="D486" s="2" t="s">
        <v>5780</v>
      </c>
      <c r="E486" s="2" t="s">
        <v>5781</v>
      </c>
      <c r="V486" s="7"/>
    </row>
    <row r="487" spans="4:22" ht="23.1" customHeight="1">
      <c r="D487" s="2" t="s">
        <v>5782</v>
      </c>
      <c r="E487" s="2" t="s">
        <v>5783</v>
      </c>
      <c r="V487" s="7"/>
    </row>
    <row r="488" spans="4:22" ht="23.1" customHeight="1">
      <c r="D488" s="2" t="s">
        <v>5784</v>
      </c>
      <c r="E488" s="2" t="s">
        <v>5785</v>
      </c>
      <c r="V488" s="7"/>
    </row>
    <row r="489" spans="4:22" ht="23.1" customHeight="1">
      <c r="D489" s="2" t="s">
        <v>5786</v>
      </c>
      <c r="E489" s="2" t="s">
        <v>5787</v>
      </c>
      <c r="V489" s="7"/>
    </row>
    <row r="490" spans="4:22" ht="23.1" customHeight="1">
      <c r="D490" s="2" t="s">
        <v>5788</v>
      </c>
      <c r="E490" s="2" t="s">
        <v>5789</v>
      </c>
      <c r="V490" s="7"/>
    </row>
    <row r="491" spans="4:22" ht="23.1" customHeight="1">
      <c r="D491" s="2" t="s">
        <v>5790</v>
      </c>
      <c r="E491" s="2" t="s">
        <v>5791</v>
      </c>
      <c r="V491" s="7"/>
    </row>
    <row r="492" spans="4:22" ht="23.1" customHeight="1">
      <c r="D492" s="2" t="s">
        <v>5792</v>
      </c>
      <c r="E492" s="2" t="s">
        <v>5793</v>
      </c>
      <c r="V492" s="7"/>
    </row>
    <row r="493" spans="4:22" ht="23.1" customHeight="1">
      <c r="D493" s="2" t="s">
        <v>5794</v>
      </c>
      <c r="E493" s="2" t="s">
        <v>5795</v>
      </c>
      <c r="V493" s="7"/>
    </row>
    <row r="494" spans="4:22" ht="23.1" customHeight="1">
      <c r="D494" s="2" t="s">
        <v>5796</v>
      </c>
      <c r="E494" s="2" t="s">
        <v>5797</v>
      </c>
      <c r="V494" s="7"/>
    </row>
    <row r="495" spans="4:22" ht="23.1" customHeight="1">
      <c r="D495" s="2" t="s">
        <v>5798</v>
      </c>
      <c r="E495" s="2" t="s">
        <v>5799</v>
      </c>
      <c r="V495" s="7"/>
    </row>
    <row r="496" spans="4:22" ht="23.1" customHeight="1">
      <c r="D496" s="2" t="s">
        <v>5800</v>
      </c>
      <c r="E496" s="2" t="s">
        <v>5801</v>
      </c>
      <c r="V496" s="7"/>
    </row>
    <row r="497" spans="4:22" ht="23.1" customHeight="1">
      <c r="D497" s="2" t="s">
        <v>5802</v>
      </c>
      <c r="E497" s="2" t="s">
        <v>5803</v>
      </c>
      <c r="V497" s="7"/>
    </row>
    <row r="498" spans="4:22" ht="23.1" customHeight="1">
      <c r="D498" s="2" t="s">
        <v>5804</v>
      </c>
      <c r="E498" s="2" t="s">
        <v>5805</v>
      </c>
      <c r="V498" s="7"/>
    </row>
    <row r="499" spans="4:22" ht="23.1" customHeight="1">
      <c r="D499" s="2" t="s">
        <v>5806</v>
      </c>
      <c r="E499" s="2" t="s">
        <v>5807</v>
      </c>
      <c r="V499" s="7"/>
    </row>
    <row r="500" spans="4:22" ht="23.1" customHeight="1">
      <c r="D500" s="2" t="s">
        <v>5808</v>
      </c>
      <c r="E500" s="2" t="s">
        <v>5809</v>
      </c>
      <c r="V500" s="7"/>
    </row>
    <row r="501" spans="4:22" ht="23.1" customHeight="1">
      <c r="D501" s="2" t="s">
        <v>5810</v>
      </c>
      <c r="E501" s="2" t="s">
        <v>5811</v>
      </c>
      <c r="V501" s="7"/>
    </row>
    <row r="502" spans="4:22" ht="23.1" customHeight="1">
      <c r="D502" s="2" t="s">
        <v>5812</v>
      </c>
      <c r="E502" s="2" t="s">
        <v>5813</v>
      </c>
      <c r="V502" s="7"/>
    </row>
    <row r="503" spans="4:22" ht="23.1" customHeight="1">
      <c r="D503" s="2" t="s">
        <v>5814</v>
      </c>
      <c r="E503" s="2" t="s">
        <v>5815</v>
      </c>
      <c r="V503" s="7"/>
    </row>
    <row r="504" spans="4:22" ht="23.1" customHeight="1">
      <c r="D504" s="2" t="s">
        <v>5816</v>
      </c>
      <c r="E504" s="2" t="s">
        <v>5817</v>
      </c>
      <c r="V504" s="7"/>
    </row>
    <row r="505" spans="4:22" ht="23.1" customHeight="1">
      <c r="D505" s="2" t="s">
        <v>5818</v>
      </c>
      <c r="E505" s="2" t="s">
        <v>5819</v>
      </c>
      <c r="V505" s="7"/>
    </row>
    <row r="506" spans="4:22" ht="23.1" customHeight="1">
      <c r="D506" s="2" t="s">
        <v>5820</v>
      </c>
      <c r="E506" s="2" t="s">
        <v>5821</v>
      </c>
      <c r="V506" s="7"/>
    </row>
    <row r="507" spans="4:22" ht="23.1" customHeight="1">
      <c r="D507" s="2" t="s">
        <v>5822</v>
      </c>
      <c r="E507" s="2" t="s">
        <v>5823</v>
      </c>
      <c r="V507" s="7"/>
    </row>
    <row r="508" spans="4:22" ht="23.1" customHeight="1">
      <c r="D508" s="2" t="s">
        <v>5824</v>
      </c>
      <c r="E508" s="2" t="s">
        <v>5825</v>
      </c>
      <c r="V508" s="7"/>
    </row>
    <row r="509" spans="4:22" ht="23.1" customHeight="1">
      <c r="D509" s="2" t="s">
        <v>5826</v>
      </c>
      <c r="E509" s="2" t="s">
        <v>5827</v>
      </c>
      <c r="V509" s="7"/>
    </row>
    <row r="510" spans="4:22" ht="23.1" customHeight="1">
      <c r="D510" s="2" t="s">
        <v>5828</v>
      </c>
      <c r="E510" s="2" t="s">
        <v>5829</v>
      </c>
      <c r="V510" s="7"/>
    </row>
    <row r="511" spans="4:22" ht="23.1" customHeight="1">
      <c r="D511" s="2" t="s">
        <v>5830</v>
      </c>
      <c r="E511" s="2" t="s">
        <v>5831</v>
      </c>
      <c r="V511" s="7"/>
    </row>
    <row r="512" spans="4:22" ht="23.1" customHeight="1">
      <c r="D512" s="2" t="s">
        <v>5832</v>
      </c>
      <c r="E512" s="2" t="s">
        <v>5833</v>
      </c>
      <c r="V512" s="7"/>
    </row>
    <row r="513" spans="4:22" ht="23.1" customHeight="1">
      <c r="D513" s="2" t="s">
        <v>5834</v>
      </c>
      <c r="E513" s="2" t="s">
        <v>5835</v>
      </c>
      <c r="V513" s="7"/>
    </row>
    <row r="514" spans="4:22" ht="23.1" customHeight="1">
      <c r="D514" s="2" t="s">
        <v>5836</v>
      </c>
      <c r="E514" s="2" t="s">
        <v>5837</v>
      </c>
      <c r="V514" s="7"/>
    </row>
    <row r="515" spans="4:22" ht="23.1" customHeight="1">
      <c r="D515" s="2" t="s">
        <v>5838</v>
      </c>
      <c r="E515" s="2" t="s">
        <v>5839</v>
      </c>
      <c r="V515" s="7"/>
    </row>
    <row r="516" spans="4:22" ht="23.1" customHeight="1">
      <c r="D516" s="2" t="s">
        <v>5840</v>
      </c>
      <c r="E516" s="2" t="s">
        <v>5841</v>
      </c>
      <c r="V516" s="7"/>
    </row>
    <row r="517" spans="4:22" ht="23.1" customHeight="1">
      <c r="D517" s="2" t="s">
        <v>5842</v>
      </c>
      <c r="E517" s="2" t="s">
        <v>5843</v>
      </c>
      <c r="V517" s="7"/>
    </row>
    <row r="518" spans="4:22" ht="23.1" customHeight="1">
      <c r="D518" s="2" t="s">
        <v>5844</v>
      </c>
      <c r="E518" s="2" t="s">
        <v>5845</v>
      </c>
      <c r="V518" s="7"/>
    </row>
    <row r="519" spans="4:22" ht="23.1" customHeight="1">
      <c r="D519" s="2" t="s">
        <v>5846</v>
      </c>
      <c r="E519" s="2" t="s">
        <v>5847</v>
      </c>
      <c r="V519" s="7"/>
    </row>
    <row r="520" spans="4:22" ht="23.1" customHeight="1">
      <c r="D520" s="2" t="s">
        <v>27</v>
      </c>
      <c r="E520" s="2" t="s">
        <v>5848</v>
      </c>
      <c r="V520" s="7"/>
    </row>
    <row r="521" spans="4:22" ht="23.1" customHeight="1">
      <c r="D521" s="2" t="s">
        <v>27</v>
      </c>
      <c r="E521" s="2" t="s">
        <v>5849</v>
      </c>
      <c r="V521" s="7"/>
    </row>
    <row r="522" spans="4:22" ht="23.1" customHeight="1">
      <c r="D522" s="2" t="s">
        <v>5850</v>
      </c>
      <c r="E522" s="2" t="s">
        <v>5851</v>
      </c>
      <c r="V522" s="7"/>
    </row>
    <row r="523" spans="4:22" ht="23.1" customHeight="1">
      <c r="D523" s="2" t="s">
        <v>5852</v>
      </c>
      <c r="E523" s="2" t="s">
        <v>5853</v>
      </c>
      <c r="V523" s="7"/>
    </row>
    <row r="524" spans="4:22" ht="23.1" customHeight="1">
      <c r="D524" s="2" t="s">
        <v>5854</v>
      </c>
      <c r="E524" s="2" t="s">
        <v>5855</v>
      </c>
      <c r="V524" s="7"/>
    </row>
    <row r="525" spans="4:22" ht="23.1" customHeight="1">
      <c r="D525" s="2" t="s">
        <v>5856</v>
      </c>
      <c r="E525" s="2" t="s">
        <v>5855</v>
      </c>
      <c r="V525" s="7"/>
    </row>
    <row r="526" spans="4:22" ht="23.1" customHeight="1">
      <c r="D526" s="2" t="s">
        <v>5857</v>
      </c>
      <c r="E526" s="2" t="s">
        <v>5855</v>
      </c>
      <c r="V526" s="7"/>
    </row>
    <row r="527" spans="4:22" ht="23.1" customHeight="1">
      <c r="D527" s="2" t="s">
        <v>5858</v>
      </c>
      <c r="E527" s="2" t="s">
        <v>5855</v>
      </c>
      <c r="V527" s="7"/>
    </row>
    <row r="528" spans="4:22" ht="23.1" customHeight="1">
      <c r="D528" s="2" t="s">
        <v>5859</v>
      </c>
      <c r="E528" s="2" t="s">
        <v>5860</v>
      </c>
      <c r="V528" s="7"/>
    </row>
    <row r="529" spans="4:22" ht="23.1" customHeight="1">
      <c r="D529" s="2" t="s">
        <v>5861</v>
      </c>
      <c r="E529" s="2" t="s">
        <v>5862</v>
      </c>
      <c r="V529" s="7"/>
    </row>
    <row r="530" spans="4:22" ht="23.1" customHeight="1">
      <c r="D530" s="2" t="s">
        <v>5863</v>
      </c>
      <c r="E530" s="2" t="s">
        <v>5864</v>
      </c>
      <c r="V530" s="7"/>
    </row>
    <row r="531" spans="4:22" ht="23.1" customHeight="1">
      <c r="D531" s="2" t="s">
        <v>5865</v>
      </c>
      <c r="E531" s="2" t="s">
        <v>5866</v>
      </c>
      <c r="V531" s="7"/>
    </row>
    <row r="532" spans="4:22" ht="23.1" customHeight="1">
      <c r="D532" s="2" t="s">
        <v>5867</v>
      </c>
      <c r="E532" s="2" t="s">
        <v>5868</v>
      </c>
      <c r="V532" s="7"/>
    </row>
    <row r="533" spans="4:22" ht="23.1" customHeight="1">
      <c r="D533" s="2" t="s">
        <v>5869</v>
      </c>
      <c r="E533" s="2" t="s">
        <v>5870</v>
      </c>
      <c r="V533" s="7"/>
    </row>
    <row r="534" spans="4:22" ht="23.1" customHeight="1">
      <c r="D534" s="2" t="s">
        <v>5871</v>
      </c>
      <c r="E534" s="2" t="s">
        <v>5872</v>
      </c>
      <c r="V534" s="7"/>
    </row>
    <row r="535" spans="4:22" ht="23.1" customHeight="1">
      <c r="D535" s="2" t="s">
        <v>5873</v>
      </c>
      <c r="E535" s="2" t="s">
        <v>5874</v>
      </c>
      <c r="V535" s="7"/>
    </row>
    <row r="536" spans="4:22" ht="23.1" customHeight="1">
      <c r="D536" s="2" t="s">
        <v>5875</v>
      </c>
      <c r="E536" s="2" t="s">
        <v>5876</v>
      </c>
      <c r="V536" s="7"/>
    </row>
    <row r="537" spans="4:22" ht="23.1" customHeight="1">
      <c r="D537" s="2" t="s">
        <v>5877</v>
      </c>
      <c r="E537" s="2" t="s">
        <v>5878</v>
      </c>
      <c r="V537" s="7"/>
    </row>
    <row r="538" spans="4:22" ht="23.1" customHeight="1">
      <c r="D538" s="2" t="s">
        <v>5879</v>
      </c>
      <c r="E538" s="2" t="s">
        <v>5880</v>
      </c>
      <c r="V538" s="7"/>
    </row>
    <row r="539" spans="4:22" ht="23.1" customHeight="1">
      <c r="D539" s="2" t="s">
        <v>5881</v>
      </c>
      <c r="E539" s="2" t="s">
        <v>5882</v>
      </c>
      <c r="V539" s="7"/>
    </row>
    <row r="540" spans="4:22" ht="23.1" customHeight="1">
      <c r="D540" s="2" t="s">
        <v>5883</v>
      </c>
      <c r="E540" s="2" t="s">
        <v>5884</v>
      </c>
      <c r="V540" s="7"/>
    </row>
    <row r="541" spans="4:22" ht="23.1" customHeight="1">
      <c r="D541" s="2" t="s">
        <v>5885</v>
      </c>
      <c r="E541" s="2" t="s">
        <v>5886</v>
      </c>
      <c r="V541" s="7"/>
    </row>
    <row r="542" spans="4:22" ht="23.1" customHeight="1">
      <c r="D542" s="2" t="s">
        <v>5887</v>
      </c>
      <c r="E542" s="2" t="s">
        <v>5888</v>
      </c>
      <c r="V542" s="7"/>
    </row>
    <row r="543" spans="4:22" ht="23.1" customHeight="1">
      <c r="D543" s="2" t="s">
        <v>5889</v>
      </c>
      <c r="E543" s="2" t="s">
        <v>5890</v>
      </c>
      <c r="V543" s="7"/>
    </row>
    <row r="544" spans="4:22" ht="23.1" customHeight="1">
      <c r="D544" s="2" t="s">
        <v>5891</v>
      </c>
      <c r="E544" s="2" t="s">
        <v>5892</v>
      </c>
      <c r="V544" s="7"/>
    </row>
    <row r="545" spans="4:22" ht="23.1" customHeight="1">
      <c r="D545" s="2" t="s">
        <v>5893</v>
      </c>
      <c r="E545" s="2" t="s">
        <v>5894</v>
      </c>
      <c r="V545" s="7"/>
    </row>
    <row r="546" spans="4:22" ht="23.1" customHeight="1">
      <c r="D546" s="2" t="s">
        <v>5895</v>
      </c>
      <c r="E546" s="2" t="s">
        <v>5896</v>
      </c>
      <c r="V546" s="7"/>
    </row>
    <row r="547" spans="4:22" ht="23.1" customHeight="1">
      <c r="D547" s="2" t="s">
        <v>5897</v>
      </c>
      <c r="E547" s="2" t="s">
        <v>5898</v>
      </c>
      <c r="V547" s="7"/>
    </row>
    <row r="548" spans="4:22" ht="23.1" customHeight="1">
      <c r="D548" s="2" t="s">
        <v>5897</v>
      </c>
      <c r="E548" s="2" t="s">
        <v>5899</v>
      </c>
      <c r="V548" s="7"/>
    </row>
    <row r="549" spans="4:22" ht="23.1" customHeight="1">
      <c r="D549" s="2" t="s">
        <v>5900</v>
      </c>
      <c r="E549" s="2" t="s">
        <v>5901</v>
      </c>
      <c r="V549" s="7"/>
    </row>
    <row r="550" spans="4:22" ht="23.1" customHeight="1">
      <c r="D550" s="2" t="s">
        <v>5902</v>
      </c>
      <c r="E550" s="2" t="s">
        <v>5903</v>
      </c>
      <c r="V550" s="7"/>
    </row>
    <row r="551" spans="4:22" ht="23.1" customHeight="1">
      <c r="D551" s="2" t="s">
        <v>5904</v>
      </c>
      <c r="E551" s="2" t="s">
        <v>5905</v>
      </c>
      <c r="V551" s="7"/>
    </row>
    <row r="552" spans="4:22" ht="23.1" customHeight="1">
      <c r="D552" s="2" t="s">
        <v>5906</v>
      </c>
      <c r="E552" s="2" t="s">
        <v>5907</v>
      </c>
      <c r="V552" s="7"/>
    </row>
    <row r="553" spans="4:22" ht="23.1" customHeight="1">
      <c r="D553" s="2" t="s">
        <v>5908</v>
      </c>
      <c r="E553" s="2" t="s">
        <v>5907</v>
      </c>
      <c r="V553" s="7"/>
    </row>
    <row r="554" spans="4:22" ht="23.1" customHeight="1">
      <c r="D554" s="2" t="s">
        <v>5909</v>
      </c>
      <c r="E554" s="2" t="s">
        <v>5910</v>
      </c>
      <c r="V554" s="7"/>
    </row>
    <row r="555" spans="4:22" ht="23.1" customHeight="1">
      <c r="D555" s="2" t="s">
        <v>5911</v>
      </c>
      <c r="E555" s="2" t="s">
        <v>5912</v>
      </c>
      <c r="V555" s="7"/>
    </row>
    <row r="556" spans="4:22" ht="23.1" customHeight="1">
      <c r="D556" s="2" t="s">
        <v>5913</v>
      </c>
      <c r="E556" s="2" t="s">
        <v>5914</v>
      </c>
      <c r="V556" s="7"/>
    </row>
    <row r="557" spans="4:22" ht="23.1" customHeight="1">
      <c r="D557" s="2" t="s">
        <v>5915</v>
      </c>
      <c r="E557" s="2" t="s">
        <v>5916</v>
      </c>
      <c r="V557" s="7"/>
    </row>
    <row r="558" spans="4:22" ht="23.1" customHeight="1">
      <c r="D558" s="2" t="s">
        <v>5917</v>
      </c>
      <c r="E558" s="2" t="s">
        <v>5918</v>
      </c>
      <c r="V558" s="7"/>
    </row>
    <row r="559" spans="4:22" ht="23.1" customHeight="1">
      <c r="D559" s="2" t="s">
        <v>5919</v>
      </c>
      <c r="E559" s="2" t="s">
        <v>5920</v>
      </c>
      <c r="V559" s="7"/>
    </row>
    <row r="560" spans="4:22" ht="23.1" customHeight="1">
      <c r="D560" s="2" t="s">
        <v>5921</v>
      </c>
      <c r="E560" s="2" t="s">
        <v>5922</v>
      </c>
      <c r="V560" s="7"/>
    </row>
    <row r="561" spans="4:22" ht="23.1" customHeight="1">
      <c r="D561" s="2" t="s">
        <v>5923</v>
      </c>
      <c r="E561" s="2" t="s">
        <v>5924</v>
      </c>
      <c r="V561" s="7"/>
    </row>
    <row r="562" spans="4:22" ht="23.1" customHeight="1">
      <c r="D562" s="2" t="s">
        <v>5925</v>
      </c>
      <c r="E562" s="2" t="s">
        <v>5926</v>
      </c>
      <c r="V562" s="7"/>
    </row>
    <row r="563" spans="4:22" ht="23.1" customHeight="1">
      <c r="D563" s="2" t="s">
        <v>5927</v>
      </c>
      <c r="E563" s="2" t="s">
        <v>5928</v>
      </c>
      <c r="V563" s="7"/>
    </row>
    <row r="564" spans="4:22" ht="23.1" customHeight="1">
      <c r="D564" s="2" t="s">
        <v>5929</v>
      </c>
      <c r="E564" s="2" t="s">
        <v>5930</v>
      </c>
      <c r="V564" s="7"/>
    </row>
    <row r="565" spans="4:22" ht="23.1" customHeight="1">
      <c r="D565" s="2" t="s">
        <v>5931</v>
      </c>
      <c r="E565" s="2" t="s">
        <v>5932</v>
      </c>
      <c r="V565" s="7"/>
    </row>
    <row r="566" spans="4:22" ht="23.1" customHeight="1">
      <c r="D566" s="2" t="s">
        <v>5933</v>
      </c>
      <c r="E566" s="2" t="s">
        <v>5934</v>
      </c>
      <c r="V566" s="7"/>
    </row>
    <row r="567" spans="4:22" ht="23.1" customHeight="1">
      <c r="D567" s="2" t="s">
        <v>5935</v>
      </c>
      <c r="E567" s="2" t="s">
        <v>5936</v>
      </c>
      <c r="V567" s="7"/>
    </row>
    <row r="568" spans="4:22" ht="23.1" customHeight="1">
      <c r="D568" s="2" t="s">
        <v>5937</v>
      </c>
      <c r="E568" s="2" t="s">
        <v>5938</v>
      </c>
      <c r="V568" s="7"/>
    </row>
    <row r="569" spans="4:22" ht="23.1" customHeight="1">
      <c r="D569" s="2" t="s">
        <v>5939</v>
      </c>
      <c r="E569" s="2" t="s">
        <v>5938</v>
      </c>
      <c r="V569" s="7"/>
    </row>
    <row r="570" spans="4:22" ht="23.1" customHeight="1">
      <c r="D570" s="2" t="s">
        <v>5940</v>
      </c>
      <c r="E570" s="2" t="s">
        <v>5941</v>
      </c>
      <c r="V570" s="7"/>
    </row>
    <row r="571" spans="4:22" ht="23.1" customHeight="1">
      <c r="D571" s="2" t="s">
        <v>5942</v>
      </c>
      <c r="E571" s="2" t="s">
        <v>5943</v>
      </c>
      <c r="V571" s="7"/>
    </row>
    <row r="572" spans="4:22" ht="23.1" customHeight="1">
      <c r="D572" s="2" t="s">
        <v>5944</v>
      </c>
      <c r="E572" s="2" t="s">
        <v>5945</v>
      </c>
      <c r="V572" s="7"/>
    </row>
    <row r="573" spans="4:22" ht="23.1" customHeight="1">
      <c r="D573" s="2" t="s">
        <v>5946</v>
      </c>
      <c r="E573" s="2" t="s">
        <v>5947</v>
      </c>
      <c r="V573" s="7"/>
    </row>
    <row r="574" spans="4:22" ht="23.1" customHeight="1">
      <c r="D574" s="2" t="s">
        <v>5948</v>
      </c>
      <c r="E574" s="2" t="s">
        <v>5949</v>
      </c>
      <c r="V574" s="7"/>
    </row>
    <row r="575" spans="4:22" ht="23.1" customHeight="1">
      <c r="D575" s="2" t="s">
        <v>5950</v>
      </c>
      <c r="E575" s="2" t="s">
        <v>5951</v>
      </c>
      <c r="V575" s="7"/>
    </row>
    <row r="576" spans="4:22" ht="23.1" customHeight="1">
      <c r="D576" s="2" t="s">
        <v>5952</v>
      </c>
      <c r="E576" s="2" t="s">
        <v>5953</v>
      </c>
      <c r="V576" s="7"/>
    </row>
    <row r="577" spans="4:22" ht="23.1" customHeight="1">
      <c r="D577" s="2" t="s">
        <v>5954</v>
      </c>
      <c r="E577" s="2" t="s">
        <v>5955</v>
      </c>
      <c r="V577" s="7"/>
    </row>
    <row r="578" spans="4:22" ht="23.1" customHeight="1">
      <c r="D578" s="2" t="s">
        <v>5956</v>
      </c>
      <c r="E578" s="2" t="s">
        <v>5957</v>
      </c>
      <c r="V578" s="7"/>
    </row>
    <row r="579" spans="4:22" ht="23.1" customHeight="1">
      <c r="D579" s="2" t="s">
        <v>5958</v>
      </c>
      <c r="E579" s="2" t="s">
        <v>5959</v>
      </c>
      <c r="V579" s="7"/>
    </row>
    <row r="580" spans="4:22" ht="23.1" customHeight="1">
      <c r="D580" s="2" t="s">
        <v>5960</v>
      </c>
      <c r="E580" s="2" t="s">
        <v>5961</v>
      </c>
      <c r="V580" s="7"/>
    </row>
    <row r="581" spans="4:22" ht="23.1" customHeight="1">
      <c r="D581" s="2" t="s">
        <v>5962</v>
      </c>
      <c r="E581" s="2" t="s">
        <v>5963</v>
      </c>
      <c r="V581" s="7"/>
    </row>
    <row r="582" spans="4:22" ht="23.1" customHeight="1">
      <c r="D582" s="2" t="s">
        <v>5964</v>
      </c>
      <c r="E582" s="2" t="s">
        <v>5965</v>
      </c>
      <c r="V582" s="7"/>
    </row>
    <row r="583" spans="4:22" ht="23.1" customHeight="1">
      <c r="D583" s="2" t="s">
        <v>5966</v>
      </c>
      <c r="E583" s="2" t="s">
        <v>5967</v>
      </c>
      <c r="V583" s="7"/>
    </row>
    <row r="584" spans="4:22" ht="23.1" customHeight="1">
      <c r="D584" s="2" t="s">
        <v>5968</v>
      </c>
      <c r="E584" s="2" t="s">
        <v>5969</v>
      </c>
      <c r="V584" s="7"/>
    </row>
    <row r="585" spans="4:22" ht="23.1" customHeight="1">
      <c r="D585" s="2" t="s">
        <v>5970</v>
      </c>
      <c r="E585" s="2" t="s">
        <v>5971</v>
      </c>
      <c r="V585" s="7"/>
    </row>
    <row r="586" spans="4:22" ht="23.1" customHeight="1">
      <c r="D586" s="2" t="s">
        <v>5972</v>
      </c>
      <c r="E586" s="2" t="s">
        <v>5973</v>
      </c>
      <c r="V586" s="7"/>
    </row>
    <row r="587" spans="4:22" ht="23.1" customHeight="1">
      <c r="D587" s="2" t="s">
        <v>5974</v>
      </c>
      <c r="E587" s="2" t="s">
        <v>5975</v>
      </c>
      <c r="V587" s="7"/>
    </row>
    <row r="588" spans="4:22" ht="23.1" customHeight="1">
      <c r="D588" s="2" t="s">
        <v>5976</v>
      </c>
      <c r="E588" s="2" t="s">
        <v>5977</v>
      </c>
      <c r="V588" s="7"/>
    </row>
    <row r="589" spans="4:22" ht="23.1" customHeight="1">
      <c r="D589" s="2" t="s">
        <v>5978</v>
      </c>
      <c r="E589" s="2" t="s">
        <v>5979</v>
      </c>
      <c r="V589" s="7"/>
    </row>
    <row r="590" spans="4:22" ht="23.1" customHeight="1">
      <c r="D590" s="2" t="s">
        <v>5980</v>
      </c>
      <c r="E590" s="2" t="s">
        <v>5981</v>
      </c>
      <c r="V590" s="7"/>
    </row>
    <row r="591" spans="4:22" ht="23.1" customHeight="1">
      <c r="D591" s="2" t="s">
        <v>5982</v>
      </c>
      <c r="E591" s="2" t="s">
        <v>5981</v>
      </c>
      <c r="V591" s="7"/>
    </row>
    <row r="592" spans="4:22" ht="23.1" customHeight="1">
      <c r="D592" s="2" t="s">
        <v>5983</v>
      </c>
      <c r="E592" s="2" t="s">
        <v>5981</v>
      </c>
      <c r="V592" s="7"/>
    </row>
    <row r="593" spans="4:22" ht="23.1" customHeight="1">
      <c r="D593" s="2" t="s">
        <v>5984</v>
      </c>
      <c r="E593" s="2" t="s">
        <v>5985</v>
      </c>
      <c r="V593" s="7"/>
    </row>
    <row r="594" spans="4:22" ht="23.1" customHeight="1">
      <c r="D594" s="2" t="s">
        <v>5986</v>
      </c>
      <c r="E594" s="2" t="s">
        <v>5987</v>
      </c>
      <c r="V594" s="7"/>
    </row>
    <row r="595" spans="4:22" ht="23.1" customHeight="1">
      <c r="D595" s="2" t="s">
        <v>5988</v>
      </c>
      <c r="E595" s="2" t="s">
        <v>5989</v>
      </c>
      <c r="V595" s="7"/>
    </row>
    <row r="596" spans="4:22" ht="23.1" customHeight="1">
      <c r="D596" s="2" t="s">
        <v>5990</v>
      </c>
      <c r="E596" s="2" t="s">
        <v>5991</v>
      </c>
      <c r="V596" s="7"/>
    </row>
    <row r="597" spans="4:22" ht="23.1" customHeight="1">
      <c r="D597" s="2" t="s">
        <v>5992</v>
      </c>
      <c r="E597" s="2" t="s">
        <v>5993</v>
      </c>
      <c r="V597" s="7"/>
    </row>
    <row r="598" spans="4:22" ht="23.1" customHeight="1">
      <c r="D598" s="2" t="s">
        <v>5994</v>
      </c>
      <c r="E598" s="2" t="s">
        <v>5995</v>
      </c>
      <c r="V598" s="7"/>
    </row>
    <row r="599" spans="4:22" ht="23.1" customHeight="1">
      <c r="D599" s="2" t="s">
        <v>5996</v>
      </c>
      <c r="E599" s="2" t="s">
        <v>5997</v>
      </c>
      <c r="V599" s="7"/>
    </row>
    <row r="600" spans="4:22" ht="23.1" customHeight="1">
      <c r="D600" s="2" t="s">
        <v>5998</v>
      </c>
      <c r="E600" s="2" t="s">
        <v>5999</v>
      </c>
      <c r="V600" s="7"/>
    </row>
    <row r="601" spans="4:22" ht="23.1" customHeight="1">
      <c r="D601" s="2" t="s">
        <v>6000</v>
      </c>
      <c r="E601" s="2" t="s">
        <v>6001</v>
      </c>
      <c r="V601" s="7"/>
    </row>
    <row r="602" spans="4:22" ht="23.1" customHeight="1">
      <c r="D602" s="2" t="s">
        <v>6002</v>
      </c>
      <c r="E602" s="2" t="s">
        <v>6003</v>
      </c>
      <c r="V602" s="7"/>
    </row>
    <row r="603" spans="4:22" ht="23.1" customHeight="1">
      <c r="D603" s="2" t="s">
        <v>6004</v>
      </c>
      <c r="E603" s="2" t="s">
        <v>6005</v>
      </c>
      <c r="V603" s="7"/>
    </row>
    <row r="604" spans="4:22" ht="23.1" customHeight="1">
      <c r="D604" s="2" t="s">
        <v>6006</v>
      </c>
      <c r="E604" s="2" t="s">
        <v>6007</v>
      </c>
      <c r="V604" s="7"/>
    </row>
    <row r="605" spans="4:22" ht="23.1" customHeight="1">
      <c r="D605" s="2" t="s">
        <v>6008</v>
      </c>
      <c r="E605" s="2" t="s">
        <v>6009</v>
      </c>
      <c r="V605" s="7"/>
    </row>
    <row r="606" spans="4:22" ht="23.1" customHeight="1">
      <c r="D606" s="2" t="s">
        <v>6010</v>
      </c>
      <c r="E606" s="2" t="s">
        <v>6011</v>
      </c>
      <c r="V606" s="7"/>
    </row>
    <row r="607" spans="4:22" ht="23.1" customHeight="1">
      <c r="D607" s="2" t="s">
        <v>6012</v>
      </c>
      <c r="E607" s="2" t="s">
        <v>6013</v>
      </c>
      <c r="V607" s="7"/>
    </row>
    <row r="608" spans="4:22" ht="23.1" customHeight="1">
      <c r="D608" s="2" t="s">
        <v>6014</v>
      </c>
      <c r="E608" s="2" t="s">
        <v>6013</v>
      </c>
      <c r="V608" s="7"/>
    </row>
    <row r="609" spans="4:22" ht="23.1" customHeight="1">
      <c r="D609" s="2" t="s">
        <v>6015</v>
      </c>
      <c r="E609" s="2" t="s">
        <v>6016</v>
      </c>
      <c r="V609" s="7"/>
    </row>
    <row r="610" spans="4:22" ht="23.1" customHeight="1">
      <c r="D610" s="2" t="s">
        <v>6017</v>
      </c>
      <c r="E610" s="2" t="s">
        <v>6018</v>
      </c>
      <c r="V610" s="7"/>
    </row>
    <row r="611" spans="4:22" ht="23.1" customHeight="1">
      <c r="D611" s="2" t="s">
        <v>6019</v>
      </c>
      <c r="E611" s="2" t="s">
        <v>6020</v>
      </c>
      <c r="V611" s="7"/>
    </row>
    <row r="612" spans="4:22" ht="23.1" customHeight="1">
      <c r="D612" s="2" t="s">
        <v>6021</v>
      </c>
      <c r="E612" s="2" t="s">
        <v>6022</v>
      </c>
      <c r="V612" s="7"/>
    </row>
    <row r="613" spans="4:22" ht="23.1" customHeight="1">
      <c r="D613" s="2" t="s">
        <v>6023</v>
      </c>
      <c r="E613" s="2" t="s">
        <v>6024</v>
      </c>
      <c r="V613" s="7"/>
    </row>
    <row r="614" spans="4:22" ht="23.1" customHeight="1">
      <c r="D614" s="2" t="s">
        <v>6025</v>
      </c>
      <c r="E614" s="2" t="s">
        <v>6026</v>
      </c>
      <c r="V614" s="7"/>
    </row>
    <row r="615" spans="4:22" ht="23.1" customHeight="1">
      <c r="D615" s="2" t="s">
        <v>6027</v>
      </c>
      <c r="E615" s="2" t="s">
        <v>6028</v>
      </c>
      <c r="V615" s="7"/>
    </row>
    <row r="616" spans="4:22" ht="23.1" customHeight="1">
      <c r="D616" s="2" t="s">
        <v>6029</v>
      </c>
      <c r="E616" s="2" t="s">
        <v>6028</v>
      </c>
      <c r="V616" s="7"/>
    </row>
    <row r="617" spans="4:22" ht="23.1" customHeight="1">
      <c r="D617" s="2" t="s">
        <v>6030</v>
      </c>
      <c r="E617" s="2" t="s">
        <v>6031</v>
      </c>
      <c r="V617" s="7"/>
    </row>
    <row r="618" spans="4:22" ht="23.1" customHeight="1">
      <c r="D618" s="2" t="s">
        <v>6032</v>
      </c>
      <c r="E618" s="2" t="s">
        <v>6033</v>
      </c>
      <c r="V618" s="7"/>
    </row>
    <row r="619" spans="4:22" ht="23.1" customHeight="1">
      <c r="D619" s="2" t="s">
        <v>6034</v>
      </c>
      <c r="E619" s="2" t="s">
        <v>6035</v>
      </c>
      <c r="V619" s="7"/>
    </row>
    <row r="620" spans="4:22" ht="23.1" customHeight="1">
      <c r="D620" s="2" t="s">
        <v>6036</v>
      </c>
      <c r="E620" s="2" t="s">
        <v>6037</v>
      </c>
      <c r="V620" s="7"/>
    </row>
    <row r="621" spans="4:22" ht="23.1" customHeight="1">
      <c r="D621" s="2" t="s">
        <v>6038</v>
      </c>
      <c r="E621" s="2" t="s">
        <v>6039</v>
      </c>
      <c r="V621" s="7"/>
    </row>
    <row r="622" spans="4:22" ht="23.1" customHeight="1">
      <c r="D622" s="2" t="s">
        <v>6040</v>
      </c>
      <c r="E622" s="45" t="s">
        <v>6041</v>
      </c>
      <c r="F622" s="45"/>
      <c r="G622" s="45"/>
      <c r="H622" s="45"/>
      <c r="I622" s="45"/>
      <c r="V622" s="7"/>
    </row>
    <row r="623" spans="4:22" ht="23.1" customHeight="1">
      <c r="D623" s="2" t="s">
        <v>6042</v>
      </c>
      <c r="E623" s="2" t="s">
        <v>6043</v>
      </c>
      <c r="V623" s="7"/>
    </row>
    <row r="624" spans="4:22" ht="23.1" customHeight="1">
      <c r="D624" s="2" t="s">
        <v>6044</v>
      </c>
      <c r="E624" s="2" t="s">
        <v>6045</v>
      </c>
      <c r="V624" s="7"/>
    </row>
    <row r="625" spans="4:22" ht="23.1" customHeight="1">
      <c r="D625" s="2" t="s">
        <v>6046</v>
      </c>
      <c r="E625" s="2" t="s">
        <v>6047</v>
      </c>
      <c r="V625" s="7"/>
    </row>
    <row r="626" spans="4:22" ht="23.1" customHeight="1">
      <c r="D626" s="2" t="s">
        <v>6048</v>
      </c>
      <c r="E626" s="2" t="s">
        <v>6049</v>
      </c>
      <c r="V626" s="7"/>
    </row>
    <row r="627" spans="4:22" ht="23.1" customHeight="1">
      <c r="D627" s="2" t="s">
        <v>6050</v>
      </c>
      <c r="E627" s="2" t="s">
        <v>6051</v>
      </c>
      <c r="V627" s="7"/>
    </row>
    <row r="628" spans="4:22" ht="23.1" customHeight="1">
      <c r="D628" s="2" t="s">
        <v>6052</v>
      </c>
      <c r="E628" s="2" t="s">
        <v>6053</v>
      </c>
      <c r="V628" s="7"/>
    </row>
    <row r="629" spans="4:22" ht="23.1" customHeight="1">
      <c r="D629" s="2" t="s">
        <v>6054</v>
      </c>
      <c r="E629" s="2" t="s">
        <v>6055</v>
      </c>
      <c r="V629" s="7"/>
    </row>
    <row r="630" spans="4:22" ht="23.1" customHeight="1">
      <c r="D630" s="2" t="s">
        <v>6056</v>
      </c>
      <c r="E630" s="2" t="s">
        <v>6057</v>
      </c>
      <c r="V630" s="7"/>
    </row>
    <row r="631" spans="4:22" ht="23.1" customHeight="1">
      <c r="D631" s="2" t="s">
        <v>6058</v>
      </c>
      <c r="E631" s="2" t="s">
        <v>6059</v>
      </c>
      <c r="V631" s="7"/>
    </row>
    <row r="632" spans="4:22" ht="23.1" customHeight="1">
      <c r="D632" s="2" t="s">
        <v>6060</v>
      </c>
      <c r="E632" s="2" t="s">
        <v>6061</v>
      </c>
      <c r="V632" s="7"/>
    </row>
    <row r="633" spans="4:22" ht="23.1" customHeight="1">
      <c r="D633" s="2" t="s">
        <v>6062</v>
      </c>
      <c r="E633" s="2" t="s">
        <v>6063</v>
      </c>
      <c r="V633" s="7"/>
    </row>
    <row r="634" spans="4:22" ht="23.1" customHeight="1">
      <c r="D634" s="2" t="s">
        <v>6064</v>
      </c>
      <c r="E634" s="2" t="s">
        <v>6065</v>
      </c>
      <c r="V634" s="7"/>
    </row>
    <row r="635" spans="4:22" ht="23.1" customHeight="1">
      <c r="D635" s="2" t="s">
        <v>6066</v>
      </c>
      <c r="E635" s="2" t="s">
        <v>6067</v>
      </c>
      <c r="V635" s="7"/>
    </row>
    <row r="636" spans="4:22" ht="23.1" customHeight="1">
      <c r="D636" s="2" t="s">
        <v>6068</v>
      </c>
      <c r="E636" s="2" t="s">
        <v>6069</v>
      </c>
      <c r="V636" s="7"/>
    </row>
    <row r="637" spans="4:22" ht="23.1" customHeight="1">
      <c r="D637" s="2" t="s">
        <v>6070</v>
      </c>
      <c r="E637" s="2" t="s">
        <v>6071</v>
      </c>
      <c r="V637" s="7"/>
    </row>
    <row r="638" spans="4:22" ht="23.1" customHeight="1">
      <c r="D638" s="2" t="s">
        <v>6072</v>
      </c>
      <c r="E638" s="2" t="s">
        <v>6073</v>
      </c>
      <c r="V638" s="7"/>
    </row>
    <row r="639" spans="4:22" ht="23.1" customHeight="1">
      <c r="D639" s="2" t="s">
        <v>4700</v>
      </c>
      <c r="E639" s="2" t="s">
        <v>6074</v>
      </c>
      <c r="V639" s="7"/>
    </row>
    <row r="640" spans="4:22" ht="23.1" customHeight="1">
      <c r="D640" s="2" t="s">
        <v>6075</v>
      </c>
      <c r="E640" s="2" t="s">
        <v>6076</v>
      </c>
      <c r="V640" s="7"/>
    </row>
    <row r="641" spans="4:22" ht="23.1" customHeight="1">
      <c r="D641" s="2" t="s">
        <v>6077</v>
      </c>
      <c r="E641" s="2" t="s">
        <v>6078</v>
      </c>
      <c r="V641" s="7"/>
    </row>
    <row r="642" spans="4:22" ht="23.1" customHeight="1">
      <c r="D642" s="2" t="s">
        <v>6079</v>
      </c>
      <c r="E642" s="2" t="s">
        <v>6080</v>
      </c>
      <c r="V642" s="7"/>
    </row>
    <row r="643" spans="4:22" ht="23.1" customHeight="1">
      <c r="D643" s="2" t="s">
        <v>6081</v>
      </c>
      <c r="E643" s="2" t="s">
        <v>6082</v>
      </c>
      <c r="V643" s="7"/>
    </row>
    <row r="644" spans="4:22" ht="23.1" customHeight="1">
      <c r="D644" s="2" t="s">
        <v>6083</v>
      </c>
      <c r="E644" s="2" t="s">
        <v>6084</v>
      </c>
      <c r="V644" s="7"/>
    </row>
    <row r="645" spans="4:22" ht="23.1" customHeight="1">
      <c r="D645" s="2" t="s">
        <v>6085</v>
      </c>
      <c r="E645" s="2" t="s">
        <v>6086</v>
      </c>
      <c r="V645" s="7"/>
    </row>
    <row r="646" spans="4:22" ht="23.1" customHeight="1">
      <c r="D646" s="2" t="s">
        <v>6087</v>
      </c>
      <c r="E646" s="2" t="s">
        <v>6086</v>
      </c>
      <c r="V646" s="7"/>
    </row>
    <row r="647" spans="4:22" ht="23.1" customHeight="1">
      <c r="D647" s="2" t="s">
        <v>6088</v>
      </c>
      <c r="E647" s="2" t="s">
        <v>6089</v>
      </c>
      <c r="V647" s="7"/>
    </row>
    <row r="648" spans="4:22" ht="23.1" customHeight="1">
      <c r="D648" s="2" t="s">
        <v>6090</v>
      </c>
      <c r="E648" s="2" t="s">
        <v>6091</v>
      </c>
      <c r="V648" s="7"/>
    </row>
    <row r="649" spans="4:22" ht="23.1" customHeight="1">
      <c r="D649" s="2" t="s">
        <v>6092</v>
      </c>
      <c r="E649" s="2" t="s">
        <v>6093</v>
      </c>
      <c r="V649" s="7"/>
    </row>
    <row r="650" spans="4:22" ht="23.1" customHeight="1">
      <c r="D650" s="2" t="s">
        <v>6094</v>
      </c>
      <c r="E650" s="2" t="s">
        <v>6095</v>
      </c>
      <c r="V650" s="7"/>
    </row>
    <row r="651" spans="4:22" ht="23.1" customHeight="1">
      <c r="D651" s="2" t="s">
        <v>6096</v>
      </c>
      <c r="E651" s="2" t="s">
        <v>6097</v>
      </c>
      <c r="V651" s="7"/>
    </row>
    <row r="652" spans="4:22" ht="23.1" customHeight="1">
      <c r="D652" s="2" t="s">
        <v>6098</v>
      </c>
      <c r="E652" s="2" t="s">
        <v>6099</v>
      </c>
      <c r="V652" s="7"/>
    </row>
    <row r="653" spans="4:22" ht="23.1" customHeight="1">
      <c r="D653" s="2" t="s">
        <v>6100</v>
      </c>
      <c r="E653" s="2" t="s">
        <v>6101</v>
      </c>
      <c r="V653" s="7"/>
    </row>
    <row r="654" spans="4:22" ht="23.1" customHeight="1">
      <c r="D654" s="2" t="s">
        <v>6102</v>
      </c>
      <c r="E654" s="2" t="s">
        <v>6103</v>
      </c>
      <c r="V654" s="7"/>
    </row>
    <row r="655" spans="4:22" ht="23.1" customHeight="1">
      <c r="D655" s="2" t="s">
        <v>6104</v>
      </c>
      <c r="E655" s="2" t="s">
        <v>6105</v>
      </c>
      <c r="V655" s="7"/>
    </row>
    <row r="656" spans="4:22" ht="23.1" customHeight="1">
      <c r="D656" s="2" t="s">
        <v>6106</v>
      </c>
      <c r="E656" s="2" t="s">
        <v>6107</v>
      </c>
      <c r="V656" s="7"/>
    </row>
    <row r="657" spans="4:22" ht="23.1" customHeight="1">
      <c r="D657" s="2" t="s">
        <v>6108</v>
      </c>
      <c r="E657" s="2" t="s">
        <v>6109</v>
      </c>
      <c r="V657" s="7"/>
    </row>
    <row r="658" spans="4:22" ht="23.1" customHeight="1">
      <c r="D658" s="2" t="s">
        <v>6110</v>
      </c>
      <c r="E658" s="2" t="s">
        <v>6111</v>
      </c>
      <c r="V658" s="7"/>
    </row>
    <row r="659" spans="4:22" ht="23.1" customHeight="1">
      <c r="D659" s="2" t="s">
        <v>6112</v>
      </c>
      <c r="E659" s="2" t="s">
        <v>6113</v>
      </c>
      <c r="V659" s="7"/>
    </row>
    <row r="660" spans="4:22" ht="23.1" customHeight="1">
      <c r="D660" s="2" t="s">
        <v>6114</v>
      </c>
      <c r="E660" s="2" t="s">
        <v>6115</v>
      </c>
      <c r="V660" s="7"/>
    </row>
    <row r="661" spans="4:22" ht="23.1" customHeight="1">
      <c r="D661" s="2" t="s">
        <v>6116</v>
      </c>
      <c r="E661" s="2" t="s">
        <v>6117</v>
      </c>
      <c r="V661" s="7"/>
    </row>
    <row r="662" spans="4:22" ht="23.1" customHeight="1">
      <c r="D662" s="2" t="s">
        <v>6118</v>
      </c>
      <c r="E662" s="2" t="s">
        <v>6119</v>
      </c>
      <c r="V662" s="7"/>
    </row>
    <row r="663" spans="4:22" ht="23.1" customHeight="1">
      <c r="D663" s="2" t="s">
        <v>6120</v>
      </c>
      <c r="E663" s="2" t="s">
        <v>6121</v>
      </c>
      <c r="V663" s="7"/>
    </row>
    <row r="664" spans="4:22" ht="23.1" customHeight="1">
      <c r="D664" s="2" t="s">
        <v>6122</v>
      </c>
      <c r="E664" s="2" t="s">
        <v>6123</v>
      </c>
      <c r="V664" s="7"/>
    </row>
    <row r="665" spans="4:22" ht="23.1" customHeight="1">
      <c r="D665" s="2" t="s">
        <v>6124</v>
      </c>
      <c r="E665" s="2" t="s">
        <v>6125</v>
      </c>
      <c r="V665" s="7"/>
    </row>
    <row r="666" spans="4:22" ht="23.1" customHeight="1">
      <c r="D666" s="2" t="s">
        <v>6126</v>
      </c>
      <c r="E666" s="2" t="s">
        <v>6127</v>
      </c>
      <c r="V666" s="7"/>
    </row>
    <row r="667" spans="4:22" ht="23.1" customHeight="1">
      <c r="D667" s="2" t="s">
        <v>6128</v>
      </c>
      <c r="E667" s="2" t="s">
        <v>6129</v>
      </c>
      <c r="V667" s="7"/>
    </row>
    <row r="668" spans="4:22" ht="23.1" customHeight="1">
      <c r="D668" s="2" t="s">
        <v>6130</v>
      </c>
      <c r="E668" s="2" t="s">
        <v>6131</v>
      </c>
      <c r="V668" s="7"/>
    </row>
    <row r="669" spans="4:22" ht="23.1" customHeight="1">
      <c r="D669" s="2" t="s">
        <v>6132</v>
      </c>
      <c r="E669" s="2" t="s">
        <v>6133</v>
      </c>
      <c r="V669" s="7"/>
    </row>
    <row r="670" spans="4:22" ht="23.1" customHeight="1">
      <c r="D670" s="2" t="s">
        <v>6134</v>
      </c>
      <c r="E670" s="2" t="s">
        <v>6135</v>
      </c>
      <c r="V670" s="7"/>
    </row>
    <row r="671" spans="4:22" ht="23.1" customHeight="1">
      <c r="D671" s="2" t="s">
        <v>6136</v>
      </c>
      <c r="E671" s="2" t="s">
        <v>6137</v>
      </c>
      <c r="V671" s="7"/>
    </row>
    <row r="672" spans="4:22" ht="23.1" customHeight="1">
      <c r="D672" s="2" t="s">
        <v>6138</v>
      </c>
      <c r="E672" s="2" t="s">
        <v>6139</v>
      </c>
      <c r="V672" s="7"/>
    </row>
    <row r="673" spans="4:22" ht="23.1" customHeight="1">
      <c r="D673" s="2" t="s">
        <v>6140</v>
      </c>
      <c r="E673" s="2" t="s">
        <v>6139</v>
      </c>
      <c r="V673" s="7"/>
    </row>
    <row r="674" spans="4:22" ht="23.1" customHeight="1">
      <c r="D674" s="2" t="s">
        <v>6141</v>
      </c>
      <c r="E674" s="2" t="s">
        <v>6139</v>
      </c>
      <c r="V674" s="7"/>
    </row>
    <row r="675" spans="4:22" ht="23.1" customHeight="1">
      <c r="D675" s="2" t="s">
        <v>6142</v>
      </c>
      <c r="E675" s="2" t="s">
        <v>6139</v>
      </c>
      <c r="V675" s="7"/>
    </row>
    <row r="676" spans="4:22" ht="23.1" customHeight="1">
      <c r="D676" s="2" t="s">
        <v>6143</v>
      </c>
      <c r="E676" s="2" t="s">
        <v>6144</v>
      </c>
      <c r="V676" s="7"/>
    </row>
    <row r="677" spans="4:22" ht="23.1" customHeight="1">
      <c r="D677" s="2" t="s">
        <v>6145</v>
      </c>
      <c r="E677" s="2" t="s">
        <v>6146</v>
      </c>
      <c r="V677" s="7"/>
    </row>
    <row r="678" spans="4:22" ht="23.1" customHeight="1">
      <c r="D678" s="2" t="s">
        <v>6147</v>
      </c>
      <c r="E678" s="2" t="s">
        <v>6148</v>
      </c>
      <c r="V678" s="7"/>
    </row>
    <row r="679" spans="4:22" ht="23.1" customHeight="1">
      <c r="D679" s="2" t="s">
        <v>6149</v>
      </c>
      <c r="E679" s="2" t="s">
        <v>6148</v>
      </c>
      <c r="V679" s="7"/>
    </row>
    <row r="680" spans="4:22" ht="23.1" customHeight="1">
      <c r="D680" s="2" t="s">
        <v>6150</v>
      </c>
      <c r="E680" s="2" t="s">
        <v>6151</v>
      </c>
      <c r="V680" s="7"/>
    </row>
    <row r="681" spans="4:22" ht="23.1" customHeight="1">
      <c r="D681" s="2" t="s">
        <v>6152</v>
      </c>
      <c r="E681" s="2" t="s">
        <v>6153</v>
      </c>
      <c r="V681" s="7"/>
    </row>
    <row r="682" spans="4:22" ht="23.1" customHeight="1">
      <c r="D682" s="2" t="s">
        <v>6154</v>
      </c>
      <c r="E682" s="2" t="s">
        <v>6155</v>
      </c>
      <c r="V682" s="7"/>
    </row>
    <row r="683" spans="4:22" ht="23.1" customHeight="1">
      <c r="D683" s="2" t="s">
        <v>6156</v>
      </c>
      <c r="E683" s="2" t="s">
        <v>6157</v>
      </c>
      <c r="V683" s="7"/>
    </row>
    <row r="684" spans="4:22" ht="23.1" customHeight="1">
      <c r="D684" s="2" t="s">
        <v>6158</v>
      </c>
      <c r="E684" s="2" t="s">
        <v>6159</v>
      </c>
      <c r="V684" s="7"/>
    </row>
    <row r="685" spans="4:22" ht="23.1" customHeight="1">
      <c r="D685" s="2" t="s">
        <v>6160</v>
      </c>
      <c r="E685" s="2" t="s">
        <v>6161</v>
      </c>
      <c r="V685" s="7"/>
    </row>
    <row r="686" spans="4:22" ht="23.1" customHeight="1">
      <c r="D686" s="2" t="s">
        <v>6162</v>
      </c>
      <c r="E686" s="2" t="s">
        <v>6163</v>
      </c>
      <c r="V686" s="7"/>
    </row>
    <row r="687" spans="4:22" ht="23.1" customHeight="1">
      <c r="D687" s="2" t="s">
        <v>6164</v>
      </c>
      <c r="E687" s="2" t="s">
        <v>6165</v>
      </c>
      <c r="V687" s="7"/>
    </row>
    <row r="688" spans="4:22" ht="23.1" customHeight="1">
      <c r="D688" s="2" t="s">
        <v>6166</v>
      </c>
      <c r="E688" s="2" t="s">
        <v>6167</v>
      </c>
      <c r="V688" s="7"/>
    </row>
    <row r="689" spans="4:22" ht="23.1" customHeight="1">
      <c r="D689" s="2" t="s">
        <v>6168</v>
      </c>
      <c r="E689" s="2" t="s">
        <v>6169</v>
      </c>
      <c r="V689" s="7"/>
    </row>
    <row r="690" spans="4:22" ht="23.1" customHeight="1">
      <c r="D690" s="2" t="s">
        <v>6170</v>
      </c>
      <c r="E690" s="2" t="s">
        <v>6171</v>
      </c>
      <c r="V690" s="7"/>
    </row>
    <row r="691" spans="4:22" ht="23.1" customHeight="1">
      <c r="D691" s="2" t="s">
        <v>6172</v>
      </c>
      <c r="E691" s="2" t="s">
        <v>6173</v>
      </c>
      <c r="V691" s="7"/>
    </row>
    <row r="692" spans="4:22" ht="23.1" customHeight="1">
      <c r="D692" s="2" t="s">
        <v>6174</v>
      </c>
      <c r="E692" s="2" t="s">
        <v>6175</v>
      </c>
      <c r="V692" s="7"/>
    </row>
    <row r="693" spans="4:22" ht="23.1" customHeight="1">
      <c r="D693" s="2" t="s">
        <v>6176</v>
      </c>
      <c r="E693" s="2" t="s">
        <v>6177</v>
      </c>
      <c r="V693" s="7"/>
    </row>
    <row r="694" spans="4:22" ht="23.1" customHeight="1">
      <c r="D694" s="2" t="s">
        <v>6178</v>
      </c>
      <c r="E694" s="2" t="s">
        <v>6179</v>
      </c>
      <c r="V694" s="7"/>
    </row>
    <row r="695" spans="4:22" ht="23.1" customHeight="1">
      <c r="D695" s="2" t="s">
        <v>6178</v>
      </c>
      <c r="E695" s="45" t="s">
        <v>6180</v>
      </c>
      <c r="F695" s="45"/>
      <c r="G695" s="45"/>
      <c r="H695" s="45"/>
      <c r="I695" s="45"/>
      <c r="V695" s="7"/>
    </row>
    <row r="696" spans="4:22" ht="23.1" customHeight="1">
      <c r="D696" s="2" t="s">
        <v>6181</v>
      </c>
      <c r="E696" s="2" t="s">
        <v>6182</v>
      </c>
      <c r="V696" s="7"/>
    </row>
    <row r="697" spans="4:22" ht="23.1" customHeight="1">
      <c r="D697" s="2" t="s">
        <v>6183</v>
      </c>
      <c r="E697" s="2" t="s">
        <v>6184</v>
      </c>
      <c r="V697" s="7"/>
    </row>
    <row r="698" spans="4:22" ht="23.1" customHeight="1">
      <c r="D698" s="2" t="s">
        <v>6185</v>
      </c>
      <c r="E698" s="2" t="s">
        <v>6186</v>
      </c>
      <c r="V698" s="7"/>
    </row>
    <row r="699" spans="4:22" ht="23.1" customHeight="1">
      <c r="D699" s="2" t="s">
        <v>6187</v>
      </c>
      <c r="E699" s="2" t="s">
        <v>6188</v>
      </c>
      <c r="V699" s="7"/>
    </row>
    <row r="700" spans="4:22" ht="23.1" customHeight="1">
      <c r="D700" s="2" t="s">
        <v>6189</v>
      </c>
      <c r="E700" s="2" t="s">
        <v>6190</v>
      </c>
      <c r="V700" s="7"/>
    </row>
    <row r="701" spans="4:22" ht="23.1" customHeight="1">
      <c r="D701" s="2" t="s">
        <v>6191</v>
      </c>
      <c r="E701" s="2" t="s">
        <v>6192</v>
      </c>
      <c r="V701" s="7"/>
    </row>
    <row r="702" spans="4:22" ht="23.1" customHeight="1">
      <c r="D702" s="2" t="s">
        <v>6193</v>
      </c>
      <c r="E702" s="2" t="s">
        <v>6194</v>
      </c>
      <c r="V702" s="7"/>
    </row>
    <row r="703" spans="4:22" ht="23.1" customHeight="1">
      <c r="D703" s="2" t="s">
        <v>6195</v>
      </c>
      <c r="E703" s="2" t="s">
        <v>6196</v>
      </c>
      <c r="V703" s="7"/>
    </row>
    <row r="704" spans="4:22" ht="23.1" customHeight="1">
      <c r="D704" s="2" t="s">
        <v>6197</v>
      </c>
      <c r="E704" s="2" t="s">
        <v>6198</v>
      </c>
      <c r="V704" s="7"/>
    </row>
    <row r="705" spans="4:22" ht="23.1" customHeight="1">
      <c r="D705" s="2" t="s">
        <v>6199</v>
      </c>
      <c r="E705" s="2" t="s">
        <v>6200</v>
      </c>
      <c r="V705" s="7"/>
    </row>
    <row r="706" spans="4:22" ht="23.1" customHeight="1">
      <c r="D706" s="2" t="s">
        <v>6201</v>
      </c>
      <c r="E706" s="2" t="s">
        <v>6202</v>
      </c>
      <c r="V706" s="7"/>
    </row>
    <row r="707" spans="4:22" ht="23.1" customHeight="1">
      <c r="D707" s="2" t="s">
        <v>6203</v>
      </c>
      <c r="E707" s="2" t="s">
        <v>6204</v>
      </c>
      <c r="V707" s="7"/>
    </row>
    <row r="708" spans="4:22" ht="23.1" customHeight="1">
      <c r="D708" s="2" t="s">
        <v>6205</v>
      </c>
      <c r="E708" s="2" t="s">
        <v>6206</v>
      </c>
      <c r="V708" s="7"/>
    </row>
    <row r="709" spans="4:22" ht="23.1" customHeight="1">
      <c r="D709" s="2" t="s">
        <v>6207</v>
      </c>
      <c r="E709" s="2" t="s">
        <v>6208</v>
      </c>
      <c r="V709" s="7"/>
    </row>
    <row r="710" spans="4:22" ht="23.1" customHeight="1">
      <c r="D710" s="2" t="s">
        <v>6209</v>
      </c>
      <c r="E710" s="2" t="s">
        <v>6210</v>
      </c>
      <c r="V710" s="7"/>
    </row>
    <row r="711" spans="4:22" ht="23.1" customHeight="1">
      <c r="D711" s="2" t="s">
        <v>6211</v>
      </c>
      <c r="E711" s="2" t="s">
        <v>6212</v>
      </c>
      <c r="V711" s="7"/>
    </row>
    <row r="712" spans="4:22" ht="23.1" customHeight="1">
      <c r="D712" s="2" t="s">
        <v>6213</v>
      </c>
      <c r="E712" s="2" t="s">
        <v>6214</v>
      </c>
      <c r="V712" s="7"/>
    </row>
    <row r="713" spans="4:22" ht="23.1" customHeight="1">
      <c r="D713" s="2" t="s">
        <v>6215</v>
      </c>
      <c r="E713" s="2" t="s">
        <v>5289</v>
      </c>
      <c r="V713" s="7"/>
    </row>
    <row r="714" spans="4:22" ht="23.1" customHeight="1">
      <c r="D714" s="2" t="s">
        <v>6216</v>
      </c>
      <c r="E714" s="2" t="s">
        <v>6217</v>
      </c>
      <c r="V714" s="7"/>
    </row>
    <row r="715" spans="4:22" ht="23.1" customHeight="1">
      <c r="D715" s="2" t="s">
        <v>6218</v>
      </c>
      <c r="E715" s="2" t="s">
        <v>6219</v>
      </c>
      <c r="V715" s="7"/>
    </row>
    <row r="716" spans="4:22" ht="23.1" customHeight="1">
      <c r="D716" s="2" t="s">
        <v>6220</v>
      </c>
      <c r="E716" s="2" t="s">
        <v>6221</v>
      </c>
      <c r="V716" s="7"/>
    </row>
    <row r="717" spans="4:22" ht="23.1" customHeight="1">
      <c r="D717" s="2" t="s">
        <v>6222</v>
      </c>
      <c r="E717" s="2" t="s">
        <v>6223</v>
      </c>
      <c r="V717" s="7"/>
    </row>
    <row r="718" spans="4:22" ht="23.1" customHeight="1">
      <c r="D718" s="2" t="s">
        <v>6224</v>
      </c>
      <c r="E718" s="2" t="s">
        <v>6225</v>
      </c>
      <c r="V718" s="7"/>
    </row>
    <row r="719" spans="4:22" ht="23.1" customHeight="1">
      <c r="D719" s="2" t="s">
        <v>6226</v>
      </c>
      <c r="E719" s="2" t="s">
        <v>6227</v>
      </c>
      <c r="V719" s="7"/>
    </row>
    <row r="720" spans="4:22" ht="23.1" customHeight="1">
      <c r="D720" s="2" t="s">
        <v>6228</v>
      </c>
      <c r="E720" s="2" t="s">
        <v>6229</v>
      </c>
      <c r="V720" s="7"/>
    </row>
    <row r="721" spans="4:22" ht="23.1" customHeight="1">
      <c r="D721" s="2" t="s">
        <v>6230</v>
      </c>
      <c r="E721" s="2" t="s">
        <v>6231</v>
      </c>
      <c r="V721" s="7"/>
    </row>
    <row r="722" spans="4:22" ht="23.1" customHeight="1">
      <c r="D722" s="2" t="s">
        <v>6232</v>
      </c>
      <c r="E722" s="2" t="s">
        <v>6233</v>
      </c>
      <c r="V722" s="7"/>
    </row>
    <row r="723" spans="4:22" ht="23.1" customHeight="1">
      <c r="D723" s="2" t="s">
        <v>6234</v>
      </c>
      <c r="E723" s="2" t="s">
        <v>6235</v>
      </c>
      <c r="V723" s="7"/>
    </row>
    <row r="724" spans="4:22" ht="23.1" customHeight="1">
      <c r="D724" s="2" t="s">
        <v>6236</v>
      </c>
      <c r="E724" s="2" t="s">
        <v>6237</v>
      </c>
      <c r="V724" s="7"/>
    </row>
    <row r="725" spans="4:22" ht="23.1" customHeight="1">
      <c r="D725" s="2" t="s">
        <v>6238</v>
      </c>
      <c r="E725" s="2" t="s">
        <v>6239</v>
      </c>
      <c r="V725" s="7"/>
    </row>
    <row r="726" spans="4:22" ht="23.1" customHeight="1">
      <c r="D726" s="2" t="s">
        <v>6240</v>
      </c>
      <c r="E726" s="2" t="s">
        <v>6241</v>
      </c>
      <c r="V726" s="7"/>
    </row>
    <row r="727" spans="4:22" ht="23.1" customHeight="1">
      <c r="D727" s="2" t="s">
        <v>6242</v>
      </c>
      <c r="E727" s="2" t="s">
        <v>6243</v>
      </c>
      <c r="V727" s="7"/>
    </row>
    <row r="728" spans="4:22" ht="23.1" customHeight="1">
      <c r="D728" s="2" t="s">
        <v>6244</v>
      </c>
      <c r="E728" s="2" t="s">
        <v>6245</v>
      </c>
      <c r="V728" s="7"/>
    </row>
    <row r="729" spans="4:22" ht="23.1" customHeight="1">
      <c r="D729" s="2" t="s">
        <v>6246</v>
      </c>
      <c r="E729" s="2" t="s">
        <v>6247</v>
      </c>
      <c r="V729" s="7"/>
    </row>
    <row r="730" spans="4:22" ht="23.1" customHeight="1">
      <c r="D730" s="2" t="s">
        <v>6248</v>
      </c>
      <c r="E730" s="2" t="s">
        <v>6249</v>
      </c>
      <c r="V730" s="7"/>
    </row>
    <row r="731" spans="4:22" ht="23.1" customHeight="1">
      <c r="D731" s="2" t="s">
        <v>6250</v>
      </c>
      <c r="E731" s="2" t="s">
        <v>6251</v>
      </c>
      <c r="V731" s="7"/>
    </row>
    <row r="732" spans="4:22" ht="23.1" customHeight="1">
      <c r="D732" s="2" t="s">
        <v>6252</v>
      </c>
      <c r="E732" s="2" t="s">
        <v>6253</v>
      </c>
      <c r="V732" s="7"/>
    </row>
    <row r="733" spans="4:22" ht="23.1" customHeight="1">
      <c r="D733" s="2" t="s">
        <v>6254</v>
      </c>
      <c r="E733" s="2" t="s">
        <v>6255</v>
      </c>
      <c r="V733" s="7"/>
    </row>
    <row r="734" spans="4:22" ht="23.1" customHeight="1">
      <c r="D734" s="2" t="s">
        <v>6256</v>
      </c>
      <c r="E734" s="2" t="s">
        <v>6257</v>
      </c>
      <c r="V734" s="7"/>
    </row>
    <row r="735" spans="4:22" ht="23.1" customHeight="1">
      <c r="D735" s="2" t="s">
        <v>6258</v>
      </c>
      <c r="E735" s="2" t="s">
        <v>6259</v>
      </c>
      <c r="V735" s="7"/>
    </row>
    <row r="736" spans="4:22" ht="23.1" customHeight="1">
      <c r="D736" s="2" t="s">
        <v>6260</v>
      </c>
      <c r="E736" s="2" t="s">
        <v>6261</v>
      </c>
      <c r="V736" s="7"/>
    </row>
    <row r="737" spans="4:22" ht="23.1" customHeight="1">
      <c r="D737" s="2" t="s">
        <v>6262</v>
      </c>
      <c r="E737" s="2" t="s">
        <v>6263</v>
      </c>
      <c r="V737" s="7"/>
    </row>
    <row r="738" spans="4:22" ht="23.1" customHeight="1">
      <c r="D738" s="2" t="s">
        <v>6264</v>
      </c>
      <c r="E738" s="2" t="s">
        <v>6265</v>
      </c>
      <c r="V738" s="7"/>
    </row>
    <row r="739" spans="4:22" ht="23.1" customHeight="1">
      <c r="D739" s="2" t="s">
        <v>6266</v>
      </c>
      <c r="E739" s="2" t="s">
        <v>6265</v>
      </c>
      <c r="V739" s="7"/>
    </row>
    <row r="740" spans="4:22" ht="23.1" customHeight="1">
      <c r="D740" s="2" t="s">
        <v>6267</v>
      </c>
      <c r="E740" s="2" t="s">
        <v>6268</v>
      </c>
      <c r="V740" s="7"/>
    </row>
    <row r="741" spans="4:22" ht="23.1" customHeight="1">
      <c r="D741" s="2" t="s">
        <v>6269</v>
      </c>
      <c r="E741" s="2" t="s">
        <v>6270</v>
      </c>
      <c r="V741" s="7"/>
    </row>
    <row r="742" spans="4:22" ht="23.1" customHeight="1">
      <c r="D742" s="2" t="s">
        <v>6271</v>
      </c>
      <c r="E742" s="2" t="s">
        <v>6272</v>
      </c>
      <c r="V742" s="7"/>
    </row>
    <row r="743" spans="4:22" ht="23.1" customHeight="1">
      <c r="D743" s="2" t="s">
        <v>6273</v>
      </c>
      <c r="E743" s="2" t="s">
        <v>6274</v>
      </c>
      <c r="V743" s="7"/>
    </row>
    <row r="744" spans="4:22" ht="23.1" customHeight="1">
      <c r="D744" s="2" t="s">
        <v>6275</v>
      </c>
      <c r="E744" s="2" t="s">
        <v>6274</v>
      </c>
      <c r="V744" s="7"/>
    </row>
    <row r="745" spans="4:22" ht="23.1" customHeight="1">
      <c r="D745" s="2" t="s">
        <v>6276</v>
      </c>
      <c r="E745" s="2" t="s">
        <v>6277</v>
      </c>
      <c r="V745" s="7"/>
    </row>
    <row r="746" spans="4:22" ht="23.1" customHeight="1">
      <c r="D746" s="2" t="s">
        <v>6278</v>
      </c>
      <c r="E746" s="2" t="s">
        <v>6279</v>
      </c>
      <c r="V746" s="7"/>
    </row>
    <row r="747" spans="4:22" ht="23.1" customHeight="1">
      <c r="D747" s="2" t="s">
        <v>6280</v>
      </c>
      <c r="E747" s="2" t="s">
        <v>6281</v>
      </c>
      <c r="V747" s="7"/>
    </row>
    <row r="748" spans="4:22" ht="23.1" customHeight="1">
      <c r="D748" s="2" t="s">
        <v>6282</v>
      </c>
      <c r="E748" s="2" t="s">
        <v>6283</v>
      </c>
      <c r="V748" s="7"/>
    </row>
    <row r="749" spans="4:22" ht="23.1" customHeight="1">
      <c r="D749" s="2" t="s">
        <v>6284</v>
      </c>
      <c r="E749" s="2" t="s">
        <v>6285</v>
      </c>
      <c r="V749" s="7"/>
    </row>
    <row r="750" spans="4:22" ht="23.1" customHeight="1">
      <c r="D750" s="2" t="s">
        <v>6286</v>
      </c>
      <c r="E750" s="2" t="s">
        <v>6287</v>
      </c>
      <c r="V750" s="7"/>
    </row>
    <row r="751" spans="4:22" ht="23.1" customHeight="1">
      <c r="D751" s="2" t="s">
        <v>6288</v>
      </c>
      <c r="E751" s="2" t="s">
        <v>6289</v>
      </c>
      <c r="V751" s="7"/>
    </row>
    <row r="752" spans="4:22" ht="23.1" customHeight="1">
      <c r="D752" s="2" t="s">
        <v>6290</v>
      </c>
      <c r="E752" s="2" t="s">
        <v>6291</v>
      </c>
      <c r="V752" s="7"/>
    </row>
    <row r="753" spans="4:22" ht="23.1" customHeight="1">
      <c r="D753" s="2" t="s">
        <v>6292</v>
      </c>
      <c r="E753" s="2" t="s">
        <v>6293</v>
      </c>
      <c r="V753" s="7"/>
    </row>
    <row r="754" spans="4:22" ht="23.1" customHeight="1">
      <c r="D754" s="2" t="s">
        <v>6294</v>
      </c>
      <c r="E754" s="2" t="s">
        <v>6295</v>
      </c>
      <c r="V754" s="7"/>
    </row>
    <row r="755" spans="4:22" ht="23.1" customHeight="1">
      <c r="D755" s="2" t="s">
        <v>6296</v>
      </c>
      <c r="E755" s="2" t="s">
        <v>6297</v>
      </c>
      <c r="V755" s="7"/>
    </row>
    <row r="756" spans="4:22" ht="23.1" customHeight="1">
      <c r="D756" s="2" t="s">
        <v>6298</v>
      </c>
      <c r="E756" s="2" t="s">
        <v>6299</v>
      </c>
      <c r="V756" s="7"/>
    </row>
    <row r="757" spans="4:22" ht="23.1" customHeight="1">
      <c r="D757" s="2" t="s">
        <v>6300</v>
      </c>
      <c r="E757" s="2" t="s">
        <v>6301</v>
      </c>
      <c r="V757" s="7"/>
    </row>
    <row r="758" spans="4:22" ht="23.1" customHeight="1">
      <c r="D758" s="2" t="s">
        <v>6302</v>
      </c>
      <c r="E758" s="2" t="s">
        <v>6303</v>
      </c>
      <c r="V758" s="7"/>
    </row>
    <row r="759" spans="4:22" ht="23.1" customHeight="1">
      <c r="D759" s="2" t="s">
        <v>6304</v>
      </c>
      <c r="E759" s="2" t="s">
        <v>6305</v>
      </c>
      <c r="V759" s="7"/>
    </row>
    <row r="760" spans="4:22" ht="23.1" customHeight="1">
      <c r="D760" s="2" t="s">
        <v>6306</v>
      </c>
      <c r="E760" s="2" t="s">
        <v>6307</v>
      </c>
      <c r="V760" s="7"/>
    </row>
    <row r="761" spans="4:22" ht="23.1" customHeight="1">
      <c r="D761" s="2" t="s">
        <v>6308</v>
      </c>
      <c r="E761" s="2" t="s">
        <v>6309</v>
      </c>
      <c r="V761" s="7"/>
    </row>
    <row r="762" spans="4:22" ht="23.1" customHeight="1">
      <c r="D762" s="2" t="s">
        <v>6310</v>
      </c>
      <c r="E762" s="2" t="s">
        <v>6311</v>
      </c>
      <c r="V762" s="7"/>
    </row>
    <row r="763" spans="4:22" ht="23.1" customHeight="1">
      <c r="D763" s="2" t="s">
        <v>6312</v>
      </c>
      <c r="E763" s="2" t="s">
        <v>6313</v>
      </c>
      <c r="V763" s="7"/>
    </row>
    <row r="764" spans="4:22" ht="23.1" customHeight="1">
      <c r="D764" s="2" t="s">
        <v>6314</v>
      </c>
      <c r="E764" s="2" t="s">
        <v>6315</v>
      </c>
      <c r="V764" s="7"/>
    </row>
    <row r="765" spans="4:22" ht="23.1" customHeight="1">
      <c r="D765" s="2" t="s">
        <v>6316</v>
      </c>
      <c r="E765" s="2" t="s">
        <v>6317</v>
      </c>
      <c r="V765" s="7"/>
    </row>
    <row r="766" spans="4:22" ht="23.1" customHeight="1">
      <c r="D766" s="2" t="s">
        <v>6318</v>
      </c>
      <c r="E766" s="2" t="s">
        <v>6319</v>
      </c>
      <c r="V766" s="7"/>
    </row>
    <row r="767" spans="4:22" ht="23.1" customHeight="1">
      <c r="D767" s="2" t="s">
        <v>6320</v>
      </c>
      <c r="E767" s="2" t="s">
        <v>6319</v>
      </c>
      <c r="V767" s="7"/>
    </row>
    <row r="768" spans="4:22" ht="23.1" customHeight="1">
      <c r="D768" s="2" t="s">
        <v>6321</v>
      </c>
      <c r="E768" s="2" t="s">
        <v>6319</v>
      </c>
      <c r="V768" s="7"/>
    </row>
    <row r="769" spans="4:22" ht="23.1" customHeight="1">
      <c r="D769" s="2" t="s">
        <v>6322</v>
      </c>
      <c r="E769" s="2" t="s">
        <v>6323</v>
      </c>
      <c r="V769" s="7"/>
    </row>
    <row r="770" spans="4:22" ht="23.1" customHeight="1">
      <c r="D770" s="2" t="s">
        <v>6324</v>
      </c>
      <c r="E770" s="2" t="s">
        <v>6325</v>
      </c>
      <c r="V770" s="7"/>
    </row>
    <row r="771" spans="4:22" ht="23.1" customHeight="1">
      <c r="D771" s="2" t="s">
        <v>6326</v>
      </c>
      <c r="E771" s="2" t="s">
        <v>6327</v>
      </c>
      <c r="V771" s="7"/>
    </row>
    <row r="772" spans="4:22" ht="23.1" customHeight="1">
      <c r="D772" s="2" t="s">
        <v>6328</v>
      </c>
      <c r="E772" s="2" t="s">
        <v>6329</v>
      </c>
      <c r="V772" s="7"/>
    </row>
    <row r="773" spans="4:22" ht="23.1" customHeight="1">
      <c r="D773" s="2" t="s">
        <v>6330</v>
      </c>
      <c r="E773" s="2" t="s">
        <v>6331</v>
      </c>
      <c r="V773" s="7"/>
    </row>
    <row r="774" spans="4:22" ht="23.1" customHeight="1">
      <c r="D774" s="2" t="s">
        <v>6332</v>
      </c>
      <c r="E774" s="2" t="s">
        <v>6333</v>
      </c>
      <c r="V774" s="7"/>
    </row>
    <row r="775" spans="4:22" ht="23.1" customHeight="1">
      <c r="D775" s="2" t="s">
        <v>6334</v>
      </c>
      <c r="E775" s="2" t="s">
        <v>6335</v>
      </c>
      <c r="V775" s="7"/>
    </row>
    <row r="776" spans="4:22" ht="23.1" customHeight="1">
      <c r="E776" s="2" t="s">
        <v>6336</v>
      </c>
      <c r="V776" s="7"/>
    </row>
    <row r="777" spans="4:22" ht="23.1" customHeight="1">
      <c r="E777" s="2" t="s">
        <v>6337</v>
      </c>
      <c r="V777" s="7"/>
    </row>
    <row r="778" spans="4:22" ht="23.1" customHeight="1">
      <c r="E778" s="2" t="s">
        <v>6338</v>
      </c>
      <c r="V778" s="7"/>
    </row>
    <row r="779" spans="4:22" ht="23.1" customHeight="1">
      <c r="E779" s="2" t="s">
        <v>6339</v>
      </c>
      <c r="V779" s="7"/>
    </row>
    <row r="780" spans="4:22" ht="23.1" customHeight="1">
      <c r="E780" s="2" t="s">
        <v>6340</v>
      </c>
      <c r="V780" s="7"/>
    </row>
    <row r="781" spans="4:22" ht="23.1" customHeight="1">
      <c r="E781" s="2" t="s">
        <v>6341</v>
      </c>
      <c r="V781" s="7"/>
    </row>
    <row r="782" spans="4:22" ht="23.1" customHeight="1">
      <c r="E782" s="2" t="s">
        <v>6342</v>
      </c>
      <c r="V782" s="7"/>
    </row>
    <row r="783" spans="4:22" ht="23.1" customHeight="1">
      <c r="E783" s="2" t="s">
        <v>6343</v>
      </c>
      <c r="V783" s="7"/>
    </row>
    <row r="784" spans="4:22" ht="23.1" customHeight="1">
      <c r="E784" s="2" t="s">
        <v>6344</v>
      </c>
      <c r="V784" s="7"/>
    </row>
    <row r="785" spans="5:22" ht="23.1" customHeight="1">
      <c r="E785" s="2" t="s">
        <v>6345</v>
      </c>
      <c r="V785" s="7"/>
    </row>
    <row r="786" spans="5:22" ht="23.1" customHeight="1">
      <c r="E786" s="2" t="s">
        <v>6346</v>
      </c>
      <c r="V786" s="7"/>
    </row>
    <row r="787" spans="5:22" ht="23.1" customHeight="1">
      <c r="E787" s="2" t="s">
        <v>6347</v>
      </c>
      <c r="V787" s="7"/>
    </row>
    <row r="788" spans="5:22" ht="23.1" customHeight="1">
      <c r="E788" s="2" t="s">
        <v>6348</v>
      </c>
      <c r="V788" s="7"/>
    </row>
    <row r="789" spans="5:22" ht="23.1" customHeight="1">
      <c r="E789" s="2" t="s">
        <v>6349</v>
      </c>
      <c r="V789" s="7"/>
    </row>
    <row r="790" spans="5:22" ht="23.1" customHeight="1">
      <c r="E790" s="2" t="s">
        <v>6350</v>
      </c>
      <c r="V790" s="7"/>
    </row>
    <row r="791" spans="5:22" ht="23.1" customHeight="1">
      <c r="E791" s="2" t="s">
        <v>6351</v>
      </c>
      <c r="V791" s="7"/>
    </row>
    <row r="792" spans="5:22" ht="23.1" customHeight="1">
      <c r="E792" s="2" t="s">
        <v>6352</v>
      </c>
      <c r="V792" s="7"/>
    </row>
    <row r="793" spans="5:22" ht="23.1" customHeight="1">
      <c r="E793" s="2" t="s">
        <v>6353</v>
      </c>
      <c r="V793" s="7"/>
    </row>
    <row r="794" spans="5:22" ht="23.1" customHeight="1">
      <c r="E794" s="2" t="s">
        <v>6354</v>
      </c>
      <c r="V794" s="7"/>
    </row>
    <row r="795" spans="5:22" ht="23.1" customHeight="1">
      <c r="E795" s="2" t="s">
        <v>6355</v>
      </c>
      <c r="V795" s="7"/>
    </row>
    <row r="796" spans="5:22" ht="23.1" customHeight="1">
      <c r="E796" s="2" t="s">
        <v>6356</v>
      </c>
      <c r="V796" s="7"/>
    </row>
    <row r="797" spans="5:22" ht="23.1" customHeight="1">
      <c r="E797" s="2" t="s">
        <v>6357</v>
      </c>
      <c r="V797" s="7"/>
    </row>
    <row r="798" spans="5:22" ht="23.1" customHeight="1">
      <c r="E798" s="2" t="s">
        <v>6358</v>
      </c>
      <c r="V798" s="7"/>
    </row>
    <row r="799" spans="5:22" ht="23.1" customHeight="1">
      <c r="E799" s="2" t="s">
        <v>6359</v>
      </c>
      <c r="V799" s="7"/>
    </row>
    <row r="800" spans="5:22" ht="23.1" customHeight="1">
      <c r="E800" s="2" t="s">
        <v>6360</v>
      </c>
      <c r="V800" s="7"/>
    </row>
    <row r="801" spans="5:22" ht="23.1" customHeight="1">
      <c r="E801" s="2" t="s">
        <v>6361</v>
      </c>
      <c r="V801" s="7"/>
    </row>
    <row r="802" spans="5:22" ht="23.1" customHeight="1">
      <c r="E802" s="2" t="s">
        <v>6362</v>
      </c>
      <c r="V802" s="7"/>
    </row>
    <row r="803" spans="5:22" ht="23.1" customHeight="1">
      <c r="E803" s="2" t="s">
        <v>6363</v>
      </c>
      <c r="V803" s="7"/>
    </row>
    <row r="804" spans="5:22" ht="23.1" customHeight="1">
      <c r="E804" s="2" t="s">
        <v>6364</v>
      </c>
      <c r="V804" s="7"/>
    </row>
    <row r="805" spans="5:22" ht="23.1" customHeight="1">
      <c r="E805" s="2" t="s">
        <v>6365</v>
      </c>
      <c r="V805" s="7"/>
    </row>
    <row r="806" spans="5:22" ht="23.1" customHeight="1">
      <c r="E806" s="2" t="s">
        <v>6366</v>
      </c>
      <c r="V806" s="7"/>
    </row>
    <row r="807" spans="5:22" ht="23.1" customHeight="1">
      <c r="E807" s="2" t="s">
        <v>6367</v>
      </c>
      <c r="V807" s="7"/>
    </row>
    <row r="808" spans="5:22" ht="23.1" customHeight="1">
      <c r="E808" s="2" t="s">
        <v>6368</v>
      </c>
      <c r="V808" s="7"/>
    </row>
    <row r="809" spans="5:22" ht="23.1" customHeight="1">
      <c r="E809" s="2" t="s">
        <v>6369</v>
      </c>
      <c r="V809" s="7"/>
    </row>
    <row r="810" spans="5:22" ht="23.1" customHeight="1">
      <c r="E810" s="2" t="s">
        <v>6370</v>
      </c>
      <c r="V810" s="7"/>
    </row>
    <row r="811" spans="5:22" ht="23.1" customHeight="1">
      <c r="E811" s="2" t="s">
        <v>6371</v>
      </c>
      <c r="V811" s="7"/>
    </row>
    <row r="812" spans="5:22" ht="23.1" customHeight="1">
      <c r="E812" s="2" t="s">
        <v>6372</v>
      </c>
      <c r="V812" s="7"/>
    </row>
    <row r="813" spans="5:22" ht="23.1" customHeight="1">
      <c r="E813" s="2" t="s">
        <v>6373</v>
      </c>
      <c r="V813" s="7"/>
    </row>
    <row r="814" spans="5:22" ht="23.1" customHeight="1">
      <c r="E814" s="2" t="s">
        <v>6374</v>
      </c>
      <c r="V814" s="7"/>
    </row>
    <row r="815" spans="5:22" ht="23.1" customHeight="1">
      <c r="E815" s="2" t="s">
        <v>6375</v>
      </c>
      <c r="V815" s="7"/>
    </row>
    <row r="816" spans="5:22" ht="23.1" customHeight="1">
      <c r="E816" s="2" t="s">
        <v>6376</v>
      </c>
      <c r="V816" s="7"/>
    </row>
    <row r="817" spans="5:22" ht="23.1" customHeight="1">
      <c r="E817" s="2" t="s">
        <v>6377</v>
      </c>
      <c r="V817" s="7"/>
    </row>
    <row r="818" spans="5:22" ht="23.1" customHeight="1">
      <c r="E818" s="2" t="s">
        <v>6378</v>
      </c>
      <c r="V818" s="7"/>
    </row>
    <row r="819" spans="5:22" ht="23.1" customHeight="1">
      <c r="E819" s="2" t="s">
        <v>6379</v>
      </c>
      <c r="V819" s="7"/>
    </row>
    <row r="820" spans="5:22" ht="23.1" customHeight="1">
      <c r="E820" s="2" t="s">
        <v>6380</v>
      </c>
      <c r="V820" s="7"/>
    </row>
    <row r="821" spans="5:22" ht="23.1" customHeight="1">
      <c r="E821" s="2" t="s">
        <v>6381</v>
      </c>
      <c r="V821" s="7"/>
    </row>
    <row r="822" spans="5:22" ht="23.1" customHeight="1">
      <c r="E822" s="2" t="s">
        <v>6382</v>
      </c>
      <c r="V822" s="7"/>
    </row>
    <row r="823" spans="5:22" ht="23.1" customHeight="1">
      <c r="E823" s="2" t="s">
        <v>6383</v>
      </c>
      <c r="V823" s="7"/>
    </row>
    <row r="824" spans="5:22" ht="23.1" customHeight="1">
      <c r="E824" s="2" t="s">
        <v>6384</v>
      </c>
      <c r="V824" s="7"/>
    </row>
    <row r="825" spans="5:22" ht="23.1" customHeight="1">
      <c r="E825" s="2" t="s">
        <v>6385</v>
      </c>
      <c r="V825" s="7"/>
    </row>
    <row r="826" spans="5:22" ht="23.1" customHeight="1">
      <c r="E826" s="2" t="s">
        <v>6385</v>
      </c>
      <c r="V826" s="7"/>
    </row>
    <row r="827" spans="5:22" ht="23.1" customHeight="1">
      <c r="E827" s="2" t="s">
        <v>6385</v>
      </c>
      <c r="V827" s="7"/>
    </row>
    <row r="828" spans="5:22" ht="23.1" customHeight="1">
      <c r="E828" s="2" t="s">
        <v>6385</v>
      </c>
      <c r="V828" s="7"/>
    </row>
    <row r="829" spans="5:22" ht="23.1" customHeight="1">
      <c r="E829" s="2" t="s">
        <v>6385</v>
      </c>
      <c r="V829" s="7"/>
    </row>
    <row r="830" spans="5:22" ht="23.1" customHeight="1">
      <c r="E830" s="2" t="s">
        <v>6386</v>
      </c>
      <c r="V830" s="7"/>
    </row>
    <row r="831" spans="5:22" ht="23.1" customHeight="1">
      <c r="E831" s="2" t="s">
        <v>6387</v>
      </c>
      <c r="V831" s="7"/>
    </row>
    <row r="832" spans="5:22" ht="23.1" customHeight="1">
      <c r="E832" s="2" t="s">
        <v>6387</v>
      </c>
      <c r="V832" s="7"/>
    </row>
    <row r="833" spans="5:22" ht="23.1" customHeight="1">
      <c r="E833" s="2" t="s">
        <v>6388</v>
      </c>
      <c r="V833" s="7"/>
    </row>
    <row r="834" spans="5:22" ht="23.1" customHeight="1">
      <c r="E834" s="2" t="s">
        <v>6389</v>
      </c>
      <c r="V834" s="7"/>
    </row>
    <row r="835" spans="5:22" ht="23.1" customHeight="1">
      <c r="E835" s="2" t="s">
        <v>6390</v>
      </c>
      <c r="V835" s="7"/>
    </row>
    <row r="836" spans="5:22" ht="23.1" customHeight="1">
      <c r="E836" s="2" t="s">
        <v>6391</v>
      </c>
      <c r="V836" s="7"/>
    </row>
    <row r="837" spans="5:22" ht="23.1" customHeight="1">
      <c r="E837" s="2" t="s">
        <v>6392</v>
      </c>
      <c r="V837" s="7"/>
    </row>
    <row r="838" spans="5:22" ht="23.1" customHeight="1">
      <c r="E838" s="2" t="s">
        <v>6393</v>
      </c>
      <c r="V838" s="7"/>
    </row>
    <row r="839" spans="5:22" ht="23.1" customHeight="1">
      <c r="E839" s="2" t="s">
        <v>6393</v>
      </c>
      <c r="V839" s="7"/>
    </row>
    <row r="840" spans="5:22" ht="23.1" customHeight="1">
      <c r="E840" s="2" t="s">
        <v>6394</v>
      </c>
      <c r="V840" s="7"/>
    </row>
    <row r="841" spans="5:22" ht="23.1" customHeight="1">
      <c r="E841" s="2" t="s">
        <v>6395</v>
      </c>
      <c r="V841" s="7"/>
    </row>
    <row r="842" spans="5:22" ht="23.1" customHeight="1">
      <c r="E842" s="2" t="s">
        <v>6396</v>
      </c>
      <c r="V842" s="7"/>
    </row>
    <row r="843" spans="5:22" ht="23.1" customHeight="1">
      <c r="E843" s="2" t="s">
        <v>6397</v>
      </c>
      <c r="V843" s="7"/>
    </row>
    <row r="844" spans="5:22" ht="23.1" customHeight="1">
      <c r="E844" s="2" t="s">
        <v>6398</v>
      </c>
      <c r="V844" s="7"/>
    </row>
    <row r="845" spans="5:22" ht="23.1" customHeight="1">
      <c r="E845" s="2" t="s">
        <v>6399</v>
      </c>
      <c r="V845" s="7"/>
    </row>
    <row r="846" spans="5:22" ht="23.1" customHeight="1">
      <c r="E846" s="2" t="s">
        <v>6400</v>
      </c>
      <c r="V846" s="7"/>
    </row>
    <row r="847" spans="5:22" ht="23.1" customHeight="1">
      <c r="E847" s="2" t="s">
        <v>6401</v>
      </c>
      <c r="V847" s="7"/>
    </row>
    <row r="848" spans="5:22" ht="23.1" customHeight="1">
      <c r="E848" s="2" t="s">
        <v>6402</v>
      </c>
      <c r="V848" s="7"/>
    </row>
    <row r="849" spans="5:22" ht="23.1" customHeight="1">
      <c r="E849" s="2" t="s">
        <v>6403</v>
      </c>
      <c r="V849" s="7"/>
    </row>
    <row r="850" spans="5:22" ht="23.1" customHeight="1">
      <c r="E850" s="2" t="s">
        <v>6404</v>
      </c>
      <c r="V850" s="7"/>
    </row>
    <row r="851" spans="5:22" ht="23.1" customHeight="1">
      <c r="E851" s="2" t="s">
        <v>6405</v>
      </c>
      <c r="V851" s="7"/>
    </row>
    <row r="852" spans="5:22" ht="23.1" customHeight="1">
      <c r="E852" s="2" t="s">
        <v>6406</v>
      </c>
      <c r="V852" s="7"/>
    </row>
    <row r="853" spans="5:22" ht="23.1" customHeight="1">
      <c r="E853" s="2" t="s">
        <v>6407</v>
      </c>
      <c r="V853" s="7"/>
    </row>
    <row r="854" spans="5:22" ht="23.1" customHeight="1">
      <c r="E854" s="2" t="s">
        <v>6408</v>
      </c>
      <c r="V854" s="7"/>
    </row>
    <row r="855" spans="5:22" ht="23.1" customHeight="1">
      <c r="E855" s="2" t="s">
        <v>6409</v>
      </c>
      <c r="V855" s="7"/>
    </row>
    <row r="856" spans="5:22" ht="23.1" customHeight="1">
      <c r="E856" s="2" t="s">
        <v>6410</v>
      </c>
      <c r="V856" s="7"/>
    </row>
    <row r="857" spans="5:22" ht="23.1" customHeight="1">
      <c r="E857" s="2" t="s">
        <v>6411</v>
      </c>
      <c r="V857" s="7"/>
    </row>
    <row r="858" spans="5:22" ht="23.1" customHeight="1">
      <c r="E858" s="2" t="s">
        <v>6412</v>
      </c>
      <c r="V858" s="7"/>
    </row>
    <row r="859" spans="5:22" ht="23.1" customHeight="1">
      <c r="E859" s="2" t="s">
        <v>6413</v>
      </c>
      <c r="V859" s="7"/>
    </row>
    <row r="860" spans="5:22" ht="23.1" customHeight="1">
      <c r="E860" s="2" t="s">
        <v>6414</v>
      </c>
      <c r="V860" s="7"/>
    </row>
    <row r="861" spans="5:22" ht="23.1" customHeight="1">
      <c r="E861" s="2" t="s">
        <v>6415</v>
      </c>
      <c r="V861" s="7"/>
    </row>
    <row r="862" spans="5:22" ht="23.1" customHeight="1">
      <c r="E862" s="2" t="s">
        <v>6416</v>
      </c>
      <c r="V862" s="7"/>
    </row>
    <row r="863" spans="5:22" ht="23.1" customHeight="1">
      <c r="E863" s="2" t="s">
        <v>6417</v>
      </c>
      <c r="V863" s="7"/>
    </row>
    <row r="864" spans="5:22" ht="23.1" customHeight="1">
      <c r="E864" s="2" t="s">
        <v>6418</v>
      </c>
      <c r="V864" s="7"/>
    </row>
    <row r="865" spans="5:22" ht="23.1" customHeight="1">
      <c r="E865" s="2" t="s">
        <v>6419</v>
      </c>
      <c r="V865" s="7"/>
    </row>
    <row r="866" spans="5:22" ht="23.1" customHeight="1">
      <c r="E866" s="2" t="s">
        <v>6420</v>
      </c>
      <c r="V866" s="7"/>
    </row>
    <row r="867" spans="5:22" ht="23.1" customHeight="1">
      <c r="E867" s="2" t="s">
        <v>6421</v>
      </c>
      <c r="V867" s="7"/>
    </row>
    <row r="868" spans="5:22" ht="23.1" customHeight="1">
      <c r="E868" s="2" t="s">
        <v>6422</v>
      </c>
      <c r="V868" s="7"/>
    </row>
    <row r="869" spans="5:22" ht="23.1" customHeight="1">
      <c r="E869" s="2" t="s">
        <v>6423</v>
      </c>
      <c r="V869" s="7"/>
    </row>
    <row r="870" spans="5:22" ht="23.1" customHeight="1">
      <c r="E870" s="2" t="s">
        <v>6424</v>
      </c>
      <c r="V870" s="7"/>
    </row>
    <row r="871" spans="5:22" ht="23.1" customHeight="1">
      <c r="E871" s="2" t="s">
        <v>6425</v>
      </c>
      <c r="V871" s="7"/>
    </row>
    <row r="872" spans="5:22" ht="23.1" customHeight="1">
      <c r="E872" s="2" t="s">
        <v>6425</v>
      </c>
      <c r="V872" s="7"/>
    </row>
    <row r="873" spans="5:22" ht="23.1" customHeight="1">
      <c r="E873" s="2" t="s">
        <v>6425</v>
      </c>
      <c r="V873" s="7"/>
    </row>
    <row r="874" spans="5:22" ht="23.1" customHeight="1">
      <c r="E874" s="2" t="s">
        <v>6426</v>
      </c>
      <c r="V874" s="7"/>
    </row>
    <row r="875" spans="5:22" ht="23.1" customHeight="1">
      <c r="E875" s="2" t="s">
        <v>6427</v>
      </c>
      <c r="V875" s="7"/>
    </row>
    <row r="876" spans="5:22" ht="23.1" customHeight="1">
      <c r="E876" s="2" t="s">
        <v>6427</v>
      </c>
      <c r="V876" s="7"/>
    </row>
    <row r="877" spans="5:22" ht="23.1" customHeight="1">
      <c r="E877" s="2" t="s">
        <v>6428</v>
      </c>
      <c r="V877" s="7"/>
    </row>
    <row r="878" spans="5:22" ht="23.1" customHeight="1">
      <c r="E878" s="2" t="s">
        <v>6429</v>
      </c>
      <c r="V878" s="7"/>
    </row>
    <row r="879" spans="5:22" ht="23.1" customHeight="1">
      <c r="E879" s="2" t="s">
        <v>6430</v>
      </c>
      <c r="V879" s="7"/>
    </row>
    <row r="880" spans="5:22" ht="23.1" customHeight="1">
      <c r="E880" s="2" t="s">
        <v>6431</v>
      </c>
      <c r="V880" s="7"/>
    </row>
    <row r="881" spans="5:22" ht="23.1" customHeight="1">
      <c r="E881" s="2" t="s">
        <v>6432</v>
      </c>
      <c r="V881" s="7"/>
    </row>
    <row r="882" spans="5:22" ht="23.1" customHeight="1">
      <c r="E882" s="2" t="s">
        <v>6433</v>
      </c>
      <c r="V882" s="7"/>
    </row>
    <row r="883" spans="5:22" ht="23.1" customHeight="1">
      <c r="E883" s="2" t="s">
        <v>6434</v>
      </c>
      <c r="V883" s="7"/>
    </row>
    <row r="884" spans="5:22" ht="23.1" customHeight="1">
      <c r="E884" s="2" t="s">
        <v>6435</v>
      </c>
      <c r="V884" s="7"/>
    </row>
    <row r="885" spans="5:22" ht="23.1" customHeight="1">
      <c r="E885" s="2" t="s">
        <v>6436</v>
      </c>
      <c r="V885" s="7"/>
    </row>
    <row r="886" spans="5:22" ht="23.1" customHeight="1">
      <c r="E886" s="2" t="s">
        <v>6437</v>
      </c>
      <c r="V886" s="7"/>
    </row>
    <row r="887" spans="5:22" ht="23.1" customHeight="1">
      <c r="E887" s="2" t="s">
        <v>6438</v>
      </c>
      <c r="V887" s="7"/>
    </row>
    <row r="888" spans="5:22" ht="23.1" customHeight="1">
      <c r="E888" s="2" t="s">
        <v>6439</v>
      </c>
      <c r="V888" s="7"/>
    </row>
    <row r="889" spans="5:22" ht="23.1" customHeight="1">
      <c r="E889" s="2" t="s">
        <v>6440</v>
      </c>
      <c r="V889" s="7"/>
    </row>
    <row r="890" spans="5:22" ht="23.1" customHeight="1">
      <c r="E890" s="2" t="s">
        <v>6441</v>
      </c>
      <c r="V890" s="7"/>
    </row>
    <row r="891" spans="5:22" ht="23.1" customHeight="1">
      <c r="E891" s="2" t="s">
        <v>6442</v>
      </c>
      <c r="V891" s="7"/>
    </row>
    <row r="892" spans="5:22" ht="23.1" customHeight="1">
      <c r="E892" s="2" t="s">
        <v>6443</v>
      </c>
      <c r="V892" s="7"/>
    </row>
    <row r="893" spans="5:22" ht="23.1" customHeight="1">
      <c r="E893" s="2" t="s">
        <v>6444</v>
      </c>
      <c r="V893" s="7"/>
    </row>
    <row r="894" spans="5:22" ht="23.1" customHeight="1">
      <c r="E894" s="2" t="s">
        <v>6445</v>
      </c>
      <c r="V894" s="7"/>
    </row>
    <row r="895" spans="5:22" ht="23.1" customHeight="1">
      <c r="E895" s="2" t="s">
        <v>6446</v>
      </c>
      <c r="V895" s="7"/>
    </row>
    <row r="896" spans="5:22" ht="23.1" customHeight="1">
      <c r="E896" s="2" t="s">
        <v>6447</v>
      </c>
      <c r="V896" s="7"/>
    </row>
    <row r="897" spans="5:22" ht="23.1" customHeight="1">
      <c r="E897" s="2" t="s">
        <v>6448</v>
      </c>
      <c r="V897" s="7"/>
    </row>
    <row r="898" spans="5:22" ht="23.1" customHeight="1">
      <c r="E898" s="2" t="s">
        <v>6449</v>
      </c>
      <c r="V898" s="7"/>
    </row>
    <row r="899" spans="5:22" ht="23.1" customHeight="1">
      <c r="E899" s="2" t="s">
        <v>6450</v>
      </c>
      <c r="V899" s="7"/>
    </row>
    <row r="900" spans="5:22" ht="23.1" customHeight="1">
      <c r="E900" s="2" t="s">
        <v>6451</v>
      </c>
      <c r="V900" s="7"/>
    </row>
    <row r="901" spans="5:22" ht="23.1" customHeight="1">
      <c r="E901" s="2" t="s">
        <v>6452</v>
      </c>
      <c r="V901" s="7"/>
    </row>
    <row r="902" spans="5:22" ht="23.1" customHeight="1">
      <c r="E902" s="2" t="s">
        <v>6453</v>
      </c>
      <c r="V902" s="7"/>
    </row>
    <row r="903" spans="5:22" ht="23.1" customHeight="1">
      <c r="E903" s="2" t="s">
        <v>6454</v>
      </c>
      <c r="V903" s="7"/>
    </row>
    <row r="904" spans="5:22" ht="23.1" customHeight="1">
      <c r="E904" s="2" t="s">
        <v>6455</v>
      </c>
      <c r="V904" s="7"/>
    </row>
    <row r="905" spans="5:22" ht="23.1" customHeight="1">
      <c r="E905" s="2" t="s">
        <v>6456</v>
      </c>
      <c r="V905" s="7"/>
    </row>
    <row r="906" spans="5:22" ht="23.1" customHeight="1">
      <c r="E906" s="2" t="s">
        <v>6457</v>
      </c>
      <c r="V906" s="7"/>
    </row>
    <row r="907" spans="5:22" ht="23.1" customHeight="1">
      <c r="E907" s="2" t="s">
        <v>6458</v>
      </c>
      <c r="V907" s="7"/>
    </row>
    <row r="908" spans="5:22" ht="23.1" customHeight="1">
      <c r="E908" s="2" t="s">
        <v>6459</v>
      </c>
      <c r="V908" s="7"/>
    </row>
    <row r="909" spans="5:22" ht="23.1" customHeight="1">
      <c r="E909" s="2" t="s">
        <v>6460</v>
      </c>
      <c r="V909" s="7"/>
    </row>
    <row r="910" spans="5:22" ht="23.1" customHeight="1">
      <c r="E910" s="2" t="s">
        <v>6461</v>
      </c>
      <c r="V910" s="7"/>
    </row>
    <row r="911" spans="5:22" ht="23.1" customHeight="1">
      <c r="E911" s="2" t="s">
        <v>6462</v>
      </c>
      <c r="V911" s="7"/>
    </row>
    <row r="912" spans="5:22" ht="23.1" customHeight="1">
      <c r="E912" s="2" t="s">
        <v>6463</v>
      </c>
      <c r="V912" s="7"/>
    </row>
    <row r="913" spans="5:22" ht="23.1" customHeight="1">
      <c r="E913" s="2" t="s">
        <v>6464</v>
      </c>
      <c r="V913" s="7"/>
    </row>
    <row r="914" spans="5:22" ht="23.1" customHeight="1">
      <c r="E914" s="2" t="s">
        <v>6465</v>
      </c>
      <c r="V914" s="7"/>
    </row>
    <row r="915" spans="5:22" ht="23.1" customHeight="1">
      <c r="E915" s="2" t="s">
        <v>6466</v>
      </c>
      <c r="V915" s="7"/>
    </row>
    <row r="916" spans="5:22" ht="23.1" customHeight="1">
      <c r="E916" s="2" t="s">
        <v>6467</v>
      </c>
      <c r="V916" s="7"/>
    </row>
    <row r="917" spans="5:22" ht="23.1" customHeight="1">
      <c r="E917" s="2" t="s">
        <v>6468</v>
      </c>
      <c r="V917" s="7"/>
    </row>
    <row r="918" spans="5:22" ht="23.1" customHeight="1">
      <c r="E918" s="2" t="s">
        <v>6469</v>
      </c>
      <c r="V918" s="7"/>
    </row>
    <row r="919" spans="5:22" ht="23.1" customHeight="1">
      <c r="E919" s="2" t="s">
        <v>6469</v>
      </c>
      <c r="V919" s="7"/>
    </row>
    <row r="920" spans="5:22" ht="23.1" customHeight="1">
      <c r="E920" s="2" t="s">
        <v>6469</v>
      </c>
      <c r="V920" s="7"/>
    </row>
    <row r="921" spans="5:22" ht="23.1" customHeight="1">
      <c r="E921" s="2" t="s">
        <v>6470</v>
      </c>
      <c r="V921" s="7"/>
    </row>
    <row r="922" spans="5:22" ht="23.1" customHeight="1">
      <c r="E922" s="2" t="s">
        <v>6470</v>
      </c>
      <c r="V922" s="7"/>
    </row>
    <row r="923" spans="5:22" ht="23.1" customHeight="1">
      <c r="E923" s="2" t="s">
        <v>6471</v>
      </c>
      <c r="V923" s="7"/>
    </row>
    <row r="924" spans="5:22" ht="23.1" customHeight="1">
      <c r="E924" s="2" t="s">
        <v>6472</v>
      </c>
      <c r="V924" s="7"/>
    </row>
    <row r="925" spans="5:22" ht="23.1" customHeight="1">
      <c r="E925" s="2" t="s">
        <v>6472</v>
      </c>
      <c r="V925" s="7"/>
    </row>
    <row r="926" spans="5:22" ht="23.1" customHeight="1">
      <c r="E926" s="2" t="s">
        <v>6473</v>
      </c>
      <c r="V926" s="7"/>
    </row>
    <row r="927" spans="5:22" ht="23.1" customHeight="1">
      <c r="E927" s="2" t="s">
        <v>6474</v>
      </c>
      <c r="V927" s="7"/>
    </row>
    <row r="928" spans="5:22" ht="23.1" customHeight="1">
      <c r="E928" s="2" t="s">
        <v>6475</v>
      </c>
      <c r="V928" s="7"/>
    </row>
    <row r="929" spans="5:22" ht="23.1" customHeight="1">
      <c r="E929" s="2" t="s">
        <v>6476</v>
      </c>
      <c r="V929" s="7"/>
    </row>
    <row r="930" spans="5:22" ht="23.1" customHeight="1">
      <c r="E930" s="2" t="s">
        <v>6477</v>
      </c>
      <c r="V930" s="7"/>
    </row>
    <row r="931" spans="5:22" ht="23.1" customHeight="1">
      <c r="E931" s="2" t="s">
        <v>6478</v>
      </c>
      <c r="V931" s="7"/>
    </row>
    <row r="932" spans="5:22" ht="23.1" customHeight="1">
      <c r="E932" s="2" t="s">
        <v>6479</v>
      </c>
      <c r="V932" s="7"/>
    </row>
    <row r="933" spans="5:22" ht="23.1" customHeight="1">
      <c r="E933" s="2" t="s">
        <v>6480</v>
      </c>
      <c r="V933" s="7"/>
    </row>
    <row r="934" spans="5:22" ht="23.1" customHeight="1">
      <c r="E934" s="2" t="s">
        <v>6481</v>
      </c>
      <c r="V934" s="7"/>
    </row>
    <row r="935" spans="5:22" ht="23.1" customHeight="1">
      <c r="E935" s="2" t="s">
        <v>6482</v>
      </c>
      <c r="V935" s="7"/>
    </row>
    <row r="936" spans="5:22" ht="23.1" customHeight="1">
      <c r="E936" s="2" t="s">
        <v>6483</v>
      </c>
      <c r="V936" s="7"/>
    </row>
    <row r="937" spans="5:22" ht="23.1" customHeight="1">
      <c r="E937" s="2" t="s">
        <v>6484</v>
      </c>
      <c r="V937" s="7"/>
    </row>
    <row r="938" spans="5:22" ht="23.1" customHeight="1">
      <c r="E938" s="2" t="s">
        <v>6485</v>
      </c>
      <c r="V938" s="7"/>
    </row>
    <row r="939" spans="5:22" ht="23.1" customHeight="1">
      <c r="E939" s="2" t="s">
        <v>6486</v>
      </c>
      <c r="V939" s="7"/>
    </row>
    <row r="940" spans="5:22" ht="23.1" customHeight="1">
      <c r="E940" s="2" t="s">
        <v>6487</v>
      </c>
      <c r="V940" s="7"/>
    </row>
    <row r="941" spans="5:22" ht="23.1" customHeight="1">
      <c r="E941" s="2" t="s">
        <v>6488</v>
      </c>
      <c r="V941" s="7"/>
    </row>
    <row r="942" spans="5:22" ht="23.1" customHeight="1">
      <c r="E942" s="2" t="s">
        <v>6489</v>
      </c>
      <c r="V942" s="7"/>
    </row>
    <row r="943" spans="5:22" ht="23.1" customHeight="1">
      <c r="E943" s="2" t="s">
        <v>6490</v>
      </c>
      <c r="V943" s="7"/>
    </row>
    <row r="944" spans="5:22" ht="23.1" customHeight="1">
      <c r="E944" s="2" t="s">
        <v>6491</v>
      </c>
      <c r="V944" s="7"/>
    </row>
    <row r="945" spans="5:22" ht="23.1" customHeight="1">
      <c r="E945" s="2" t="s">
        <v>6492</v>
      </c>
      <c r="V945" s="7"/>
    </row>
    <row r="946" spans="5:22" ht="23.1" customHeight="1">
      <c r="E946" s="2" t="s">
        <v>6493</v>
      </c>
      <c r="V946" s="7"/>
    </row>
    <row r="947" spans="5:22" ht="23.1" customHeight="1">
      <c r="E947" s="2" t="s">
        <v>6494</v>
      </c>
      <c r="V947" s="7"/>
    </row>
    <row r="948" spans="5:22" ht="23.1" customHeight="1">
      <c r="E948" s="2" t="s">
        <v>6495</v>
      </c>
      <c r="V948" s="7"/>
    </row>
    <row r="949" spans="5:22" ht="23.1" customHeight="1">
      <c r="E949" s="2" t="s">
        <v>6496</v>
      </c>
      <c r="V949" s="7"/>
    </row>
    <row r="950" spans="5:22" ht="23.1" customHeight="1">
      <c r="E950" s="2" t="s">
        <v>6497</v>
      </c>
      <c r="V950" s="7"/>
    </row>
    <row r="951" spans="5:22" ht="23.1" customHeight="1">
      <c r="E951" s="2" t="s">
        <v>6498</v>
      </c>
      <c r="V951" s="7"/>
    </row>
    <row r="952" spans="5:22" ht="23.1" customHeight="1">
      <c r="E952" s="2" t="s">
        <v>6499</v>
      </c>
      <c r="V952" s="7"/>
    </row>
    <row r="953" spans="5:22" ht="23.1" customHeight="1">
      <c r="E953" s="2" t="s">
        <v>6500</v>
      </c>
      <c r="V953" s="7"/>
    </row>
    <row r="954" spans="5:22" ht="23.1" customHeight="1">
      <c r="E954" s="2" t="s">
        <v>6501</v>
      </c>
      <c r="V954" s="7"/>
    </row>
    <row r="955" spans="5:22" ht="23.1" customHeight="1">
      <c r="E955" s="2" t="s">
        <v>6502</v>
      </c>
      <c r="V955" s="7"/>
    </row>
    <row r="956" spans="5:22" ht="23.1" customHeight="1">
      <c r="E956" s="2" t="s">
        <v>6503</v>
      </c>
      <c r="V956" s="7"/>
    </row>
    <row r="957" spans="5:22" ht="23.1" customHeight="1">
      <c r="E957" s="2" t="s">
        <v>6504</v>
      </c>
      <c r="V957" s="7"/>
    </row>
    <row r="958" spans="5:22" ht="23.1" customHeight="1">
      <c r="E958" s="2" t="s">
        <v>6505</v>
      </c>
      <c r="V958" s="7"/>
    </row>
    <row r="959" spans="5:22" ht="23.1" customHeight="1">
      <c r="E959" s="2" t="s">
        <v>6506</v>
      </c>
      <c r="V959" s="7"/>
    </row>
    <row r="960" spans="5:22" ht="23.1" customHeight="1">
      <c r="E960" s="2" t="s">
        <v>6507</v>
      </c>
      <c r="V960" s="7"/>
    </row>
    <row r="961" spans="5:22" ht="23.1" customHeight="1">
      <c r="E961" s="2" t="s">
        <v>6508</v>
      </c>
      <c r="V961" s="7"/>
    </row>
    <row r="962" spans="5:22" ht="23.1" customHeight="1">
      <c r="E962" s="2" t="s">
        <v>6509</v>
      </c>
      <c r="V962" s="7"/>
    </row>
    <row r="963" spans="5:22" ht="23.1" customHeight="1">
      <c r="E963" s="2" t="s">
        <v>6510</v>
      </c>
      <c r="V963" s="7"/>
    </row>
    <row r="964" spans="5:22" ht="23.1" customHeight="1">
      <c r="E964" s="2" t="s">
        <v>6511</v>
      </c>
      <c r="V964" s="7"/>
    </row>
    <row r="965" spans="5:22" ht="23.1" customHeight="1">
      <c r="E965" s="2" t="s">
        <v>6512</v>
      </c>
      <c r="V965" s="7"/>
    </row>
    <row r="966" spans="5:22" ht="23.1" customHeight="1">
      <c r="E966" s="2" t="s">
        <v>6513</v>
      </c>
      <c r="V966" s="7"/>
    </row>
    <row r="967" spans="5:22" ht="23.1" customHeight="1">
      <c r="E967" s="2" t="s">
        <v>6514</v>
      </c>
      <c r="V967" s="7"/>
    </row>
    <row r="968" spans="5:22" ht="23.1" customHeight="1">
      <c r="E968" s="2" t="s">
        <v>6515</v>
      </c>
      <c r="V968" s="7"/>
    </row>
    <row r="969" spans="5:22" ht="23.1" customHeight="1">
      <c r="E969" s="2" t="s">
        <v>6516</v>
      </c>
      <c r="V969" s="7"/>
    </row>
    <row r="970" spans="5:22" ht="23.1" customHeight="1">
      <c r="E970" s="2" t="s">
        <v>6517</v>
      </c>
      <c r="V970" s="7"/>
    </row>
    <row r="971" spans="5:22" ht="23.1" customHeight="1">
      <c r="E971" s="2" t="s">
        <v>6518</v>
      </c>
      <c r="V971" s="7"/>
    </row>
    <row r="972" spans="5:22" ht="23.1" customHeight="1">
      <c r="E972" s="2" t="s">
        <v>6519</v>
      </c>
      <c r="V972" s="7"/>
    </row>
    <row r="973" spans="5:22" ht="23.1" customHeight="1">
      <c r="E973" s="2" t="s">
        <v>6520</v>
      </c>
      <c r="V973" s="7"/>
    </row>
    <row r="974" spans="5:22" ht="23.1" customHeight="1">
      <c r="E974" s="2" t="s">
        <v>6521</v>
      </c>
      <c r="V974" s="7"/>
    </row>
    <row r="975" spans="5:22" ht="23.1" customHeight="1">
      <c r="E975" s="2" t="s">
        <v>6522</v>
      </c>
      <c r="V975" s="7"/>
    </row>
    <row r="976" spans="5:22" ht="23.1" customHeight="1">
      <c r="E976" s="2" t="s">
        <v>6523</v>
      </c>
      <c r="V976" s="7"/>
    </row>
    <row r="977" spans="5:22" ht="23.1" customHeight="1">
      <c r="E977" s="2" t="s">
        <v>6524</v>
      </c>
      <c r="V977" s="7"/>
    </row>
    <row r="978" spans="5:22" ht="23.1" customHeight="1">
      <c r="E978" s="2" t="s">
        <v>6525</v>
      </c>
      <c r="V978" s="7"/>
    </row>
    <row r="979" spans="5:22" ht="23.1" customHeight="1">
      <c r="E979" s="2" t="s">
        <v>6526</v>
      </c>
      <c r="V979" s="7"/>
    </row>
    <row r="980" spans="5:22" ht="23.1" customHeight="1">
      <c r="E980" s="2" t="s">
        <v>6527</v>
      </c>
      <c r="V980" s="7"/>
    </row>
    <row r="981" spans="5:22" ht="23.1" customHeight="1">
      <c r="E981" s="2" t="s">
        <v>6528</v>
      </c>
      <c r="V981" s="7"/>
    </row>
    <row r="982" spans="5:22" ht="23.1" customHeight="1">
      <c r="E982" s="2" t="s">
        <v>6529</v>
      </c>
      <c r="V982" s="7"/>
    </row>
    <row r="983" spans="5:22" ht="23.1" customHeight="1">
      <c r="E983" s="2" t="s">
        <v>6530</v>
      </c>
      <c r="V983" s="7"/>
    </row>
    <row r="984" spans="5:22" ht="23.1" customHeight="1">
      <c r="E984" s="2" t="s">
        <v>6531</v>
      </c>
      <c r="V984" s="7"/>
    </row>
    <row r="985" spans="5:22" ht="23.1" customHeight="1">
      <c r="E985" s="2" t="s">
        <v>6532</v>
      </c>
      <c r="V985" s="7"/>
    </row>
    <row r="986" spans="5:22" ht="23.1" customHeight="1">
      <c r="E986" s="2" t="s">
        <v>6533</v>
      </c>
      <c r="V986" s="7"/>
    </row>
    <row r="987" spans="5:22" ht="23.1" customHeight="1">
      <c r="E987" s="2" t="s">
        <v>6534</v>
      </c>
      <c r="V987" s="7"/>
    </row>
    <row r="988" spans="5:22" ht="23.1" customHeight="1">
      <c r="E988" s="2" t="s">
        <v>6535</v>
      </c>
      <c r="V988" s="7"/>
    </row>
    <row r="989" spans="5:22" ht="23.1" customHeight="1">
      <c r="E989" s="2" t="s">
        <v>6536</v>
      </c>
      <c r="V989" s="7"/>
    </row>
    <row r="990" spans="5:22" ht="23.1" customHeight="1">
      <c r="E990" s="2" t="s">
        <v>6537</v>
      </c>
      <c r="V990" s="7"/>
    </row>
    <row r="991" spans="5:22" ht="23.1" customHeight="1">
      <c r="E991" s="2" t="s">
        <v>6538</v>
      </c>
      <c r="V991" s="7"/>
    </row>
    <row r="992" spans="5:22" ht="23.1" customHeight="1">
      <c r="E992" s="2" t="s">
        <v>6539</v>
      </c>
      <c r="V992" s="7"/>
    </row>
    <row r="993" spans="5:22" ht="23.1" customHeight="1">
      <c r="E993" s="2" t="s">
        <v>6540</v>
      </c>
      <c r="V993" s="7"/>
    </row>
    <row r="994" spans="5:22" ht="23.1" customHeight="1">
      <c r="E994" s="2" t="s">
        <v>6541</v>
      </c>
      <c r="V994" s="7"/>
    </row>
    <row r="995" spans="5:22" ht="23.1" customHeight="1">
      <c r="E995" s="2" t="s">
        <v>6542</v>
      </c>
      <c r="V995" s="7"/>
    </row>
    <row r="996" spans="5:22" ht="23.1" customHeight="1">
      <c r="E996" s="2" t="s">
        <v>6543</v>
      </c>
      <c r="V996" s="7"/>
    </row>
    <row r="997" spans="5:22" ht="23.1" customHeight="1">
      <c r="E997" s="2" t="s">
        <v>6544</v>
      </c>
      <c r="V997" s="7"/>
    </row>
    <row r="998" spans="5:22" ht="23.1" customHeight="1">
      <c r="E998" s="2" t="s">
        <v>6545</v>
      </c>
      <c r="V998" s="7"/>
    </row>
    <row r="999" spans="5:22" ht="23.1" customHeight="1">
      <c r="E999" s="2" t="s">
        <v>6546</v>
      </c>
      <c r="V999" s="7"/>
    </row>
    <row r="1000" spans="5:22" ht="23.1" customHeight="1">
      <c r="E1000" s="2" t="s">
        <v>6547</v>
      </c>
      <c r="V1000" s="7"/>
    </row>
    <row r="1001" spans="5:22" ht="23.1" customHeight="1">
      <c r="E1001" s="2" t="s">
        <v>6548</v>
      </c>
      <c r="V1001" s="7"/>
    </row>
    <row r="1002" spans="5:22" ht="23.1" customHeight="1">
      <c r="E1002" s="2" t="s">
        <v>6549</v>
      </c>
      <c r="V1002" s="7"/>
    </row>
    <row r="1003" spans="5:22" ht="23.1" customHeight="1">
      <c r="E1003" s="2" t="s">
        <v>6550</v>
      </c>
      <c r="V1003" s="7"/>
    </row>
    <row r="1004" spans="5:22" ht="23.1" customHeight="1">
      <c r="E1004" s="2" t="s">
        <v>6551</v>
      </c>
      <c r="V1004" s="7"/>
    </row>
    <row r="1005" spans="5:22" ht="23.1" customHeight="1">
      <c r="E1005" s="2" t="s">
        <v>6552</v>
      </c>
      <c r="V1005" s="7"/>
    </row>
    <row r="1006" spans="5:22" ht="23.1" customHeight="1">
      <c r="E1006" s="2" t="s">
        <v>6553</v>
      </c>
      <c r="V1006" s="7"/>
    </row>
    <row r="1007" spans="5:22" ht="23.1" customHeight="1">
      <c r="E1007" s="2" t="s">
        <v>6554</v>
      </c>
      <c r="V1007" s="7"/>
    </row>
    <row r="1008" spans="5:22" ht="23.1" customHeight="1">
      <c r="E1008" s="2" t="s">
        <v>6555</v>
      </c>
      <c r="V1008" s="7"/>
    </row>
    <row r="1009" spans="5:22" ht="23.1" customHeight="1">
      <c r="E1009" s="2" t="s">
        <v>6556</v>
      </c>
      <c r="V1009" s="7"/>
    </row>
    <row r="1010" spans="5:22" ht="23.1" customHeight="1">
      <c r="E1010" s="2" t="s">
        <v>6557</v>
      </c>
      <c r="V1010" s="7"/>
    </row>
    <row r="1011" spans="5:22" ht="23.1" customHeight="1">
      <c r="E1011" s="2" t="s">
        <v>6558</v>
      </c>
      <c r="V1011" s="7"/>
    </row>
    <row r="1012" spans="5:22" ht="23.1" customHeight="1">
      <c r="E1012" s="2" t="s">
        <v>6559</v>
      </c>
      <c r="V1012" s="7"/>
    </row>
    <row r="1013" spans="5:22" ht="23.1" customHeight="1">
      <c r="E1013" s="2" t="s">
        <v>6560</v>
      </c>
      <c r="V1013" s="7"/>
    </row>
    <row r="1014" spans="5:22" ht="23.1" customHeight="1">
      <c r="E1014" s="2" t="s">
        <v>6561</v>
      </c>
      <c r="V1014" s="7"/>
    </row>
    <row r="1015" spans="5:22" ht="23.1" customHeight="1">
      <c r="E1015" s="2" t="s">
        <v>6562</v>
      </c>
      <c r="V1015" s="7"/>
    </row>
    <row r="1016" spans="5:22" ht="23.1" customHeight="1">
      <c r="E1016" s="2" t="s">
        <v>6563</v>
      </c>
      <c r="V1016" s="7"/>
    </row>
    <row r="1017" spans="5:22" ht="23.1" customHeight="1">
      <c r="E1017" s="2" t="s">
        <v>6564</v>
      </c>
      <c r="V1017" s="7"/>
    </row>
    <row r="1018" spans="5:22" ht="23.1" customHeight="1">
      <c r="E1018" s="2" t="s">
        <v>6565</v>
      </c>
      <c r="V1018" s="7"/>
    </row>
    <row r="1019" spans="5:22" ht="23.1" customHeight="1">
      <c r="E1019" s="2" t="s">
        <v>6566</v>
      </c>
      <c r="V1019" s="7"/>
    </row>
    <row r="1020" spans="5:22" ht="23.1" customHeight="1">
      <c r="E1020" s="2" t="s">
        <v>6567</v>
      </c>
      <c r="V1020" s="7"/>
    </row>
    <row r="1021" spans="5:22" ht="23.1" customHeight="1">
      <c r="E1021" s="2" t="s">
        <v>6568</v>
      </c>
      <c r="V1021" s="7"/>
    </row>
    <row r="1022" spans="5:22" ht="23.1" customHeight="1">
      <c r="E1022" s="2" t="s">
        <v>6569</v>
      </c>
      <c r="V1022" s="7"/>
    </row>
    <row r="1023" spans="5:22" ht="23.1" customHeight="1">
      <c r="E1023" s="2" t="s">
        <v>6570</v>
      </c>
      <c r="V1023" s="7"/>
    </row>
    <row r="1024" spans="5:22" ht="23.1" customHeight="1">
      <c r="E1024" s="2" t="s">
        <v>6571</v>
      </c>
      <c r="V1024" s="7"/>
    </row>
    <row r="1025" spans="5:22" ht="23.1" customHeight="1">
      <c r="E1025" s="2" t="s">
        <v>6572</v>
      </c>
      <c r="V1025" s="7"/>
    </row>
    <row r="1026" spans="5:22" ht="23.1" customHeight="1">
      <c r="E1026" s="2" t="s">
        <v>6573</v>
      </c>
      <c r="V1026" s="7"/>
    </row>
    <row r="1027" spans="5:22" ht="23.1" customHeight="1">
      <c r="E1027" s="2" t="s">
        <v>6574</v>
      </c>
      <c r="V1027" s="7"/>
    </row>
    <row r="1028" spans="5:22" ht="23.1" customHeight="1">
      <c r="E1028" s="2" t="s">
        <v>6575</v>
      </c>
      <c r="V1028" s="7"/>
    </row>
    <row r="1029" spans="5:22" ht="23.1" customHeight="1">
      <c r="E1029" s="2" t="s">
        <v>6576</v>
      </c>
      <c r="V1029" s="7"/>
    </row>
    <row r="1030" spans="5:22" ht="23.1" customHeight="1">
      <c r="E1030" s="2" t="s">
        <v>6577</v>
      </c>
      <c r="V1030" s="7"/>
    </row>
    <row r="1031" spans="5:22" ht="23.1" customHeight="1">
      <c r="E1031" s="2" t="s">
        <v>6578</v>
      </c>
      <c r="V1031" s="7"/>
    </row>
    <row r="1032" spans="5:22" ht="23.1" customHeight="1">
      <c r="E1032" s="2" t="s">
        <v>6579</v>
      </c>
      <c r="V1032" s="7"/>
    </row>
    <row r="1033" spans="5:22" ht="23.1" customHeight="1">
      <c r="E1033" s="2" t="s">
        <v>6580</v>
      </c>
      <c r="V1033" s="7"/>
    </row>
    <row r="1034" spans="5:22" ht="23.1" customHeight="1">
      <c r="E1034" s="2" t="s">
        <v>6581</v>
      </c>
      <c r="V1034" s="7"/>
    </row>
    <row r="1035" spans="5:22" ht="23.1" customHeight="1">
      <c r="E1035" s="2" t="s">
        <v>6582</v>
      </c>
      <c r="V1035" s="7"/>
    </row>
    <row r="1036" spans="5:22" ht="23.1" customHeight="1">
      <c r="E1036" s="2" t="s">
        <v>6583</v>
      </c>
      <c r="V1036" s="7"/>
    </row>
    <row r="1037" spans="5:22" ht="23.1" customHeight="1">
      <c r="E1037" s="2" t="s">
        <v>6584</v>
      </c>
      <c r="V1037" s="7"/>
    </row>
    <row r="1038" spans="5:22" ht="23.1" customHeight="1">
      <c r="E1038" s="2" t="s">
        <v>6585</v>
      </c>
      <c r="V1038" s="7"/>
    </row>
    <row r="1039" spans="5:22" ht="23.1" customHeight="1">
      <c r="E1039" s="2" t="s">
        <v>6586</v>
      </c>
      <c r="V1039" s="7"/>
    </row>
    <row r="1040" spans="5:22" ht="23.1" customHeight="1">
      <c r="E1040" s="2" t="s">
        <v>6587</v>
      </c>
      <c r="V1040" s="7"/>
    </row>
    <row r="1041" spans="5:22" ht="23.1" customHeight="1">
      <c r="E1041" s="2" t="s">
        <v>6588</v>
      </c>
      <c r="V1041" s="7"/>
    </row>
    <row r="1042" spans="5:22" ht="23.1" customHeight="1">
      <c r="E1042" s="2" t="s">
        <v>6589</v>
      </c>
      <c r="V1042" s="7"/>
    </row>
    <row r="1043" spans="5:22" ht="23.1" customHeight="1">
      <c r="E1043" s="2" t="s">
        <v>6590</v>
      </c>
      <c r="V1043" s="7"/>
    </row>
    <row r="1044" spans="5:22" ht="23.1" customHeight="1">
      <c r="E1044" s="2" t="s">
        <v>6591</v>
      </c>
      <c r="V1044" s="7"/>
    </row>
    <row r="1045" spans="5:22" ht="23.1" customHeight="1">
      <c r="E1045" s="2" t="s">
        <v>6592</v>
      </c>
      <c r="V1045" s="7"/>
    </row>
    <row r="1046" spans="5:22" ht="23.1" customHeight="1">
      <c r="E1046" s="2" t="s">
        <v>6593</v>
      </c>
      <c r="V1046" s="7"/>
    </row>
    <row r="1047" spans="5:22" ht="23.1" customHeight="1">
      <c r="E1047" s="2" t="s">
        <v>6594</v>
      </c>
      <c r="V1047" s="7"/>
    </row>
    <row r="1048" spans="5:22" ht="23.1" customHeight="1">
      <c r="E1048" s="2" t="s">
        <v>6595</v>
      </c>
      <c r="V1048" s="7"/>
    </row>
    <row r="1049" spans="5:22" ht="23.1" customHeight="1">
      <c r="E1049" s="2" t="s">
        <v>6596</v>
      </c>
      <c r="V1049" s="7"/>
    </row>
    <row r="1050" spans="5:22" ht="23.1" customHeight="1">
      <c r="E1050" s="2" t="s">
        <v>6597</v>
      </c>
      <c r="V1050" s="7"/>
    </row>
    <row r="1051" spans="5:22" ht="23.1" customHeight="1">
      <c r="E1051" s="2" t="s">
        <v>6598</v>
      </c>
      <c r="V1051" s="7"/>
    </row>
    <row r="1052" spans="5:22" ht="23.1" customHeight="1">
      <c r="E1052" s="2" t="s">
        <v>6599</v>
      </c>
      <c r="V1052" s="7"/>
    </row>
    <row r="1053" spans="5:22" ht="23.1" customHeight="1">
      <c r="E1053" s="2" t="s">
        <v>6600</v>
      </c>
      <c r="V1053" s="7"/>
    </row>
    <row r="1054" spans="5:22" ht="23.1" customHeight="1">
      <c r="E1054" s="2" t="s">
        <v>6601</v>
      </c>
      <c r="V1054" s="7"/>
    </row>
    <row r="1055" spans="5:22" ht="23.1" customHeight="1">
      <c r="E1055" s="2" t="s">
        <v>6602</v>
      </c>
      <c r="V1055" s="7"/>
    </row>
    <row r="1056" spans="5:22" ht="23.1" customHeight="1">
      <c r="E1056" s="2" t="s">
        <v>6603</v>
      </c>
      <c r="V1056" s="7"/>
    </row>
    <row r="1057" spans="5:22" ht="23.1" customHeight="1">
      <c r="E1057" s="2" t="s">
        <v>6604</v>
      </c>
      <c r="V1057" s="7"/>
    </row>
    <row r="1058" spans="5:22" ht="23.1" customHeight="1">
      <c r="E1058" s="2" t="s">
        <v>6605</v>
      </c>
      <c r="V1058" s="7"/>
    </row>
    <row r="1059" spans="5:22" ht="23.1" customHeight="1">
      <c r="E1059" s="2" t="s">
        <v>6606</v>
      </c>
      <c r="V1059" s="7"/>
    </row>
    <row r="1060" spans="5:22" ht="23.1" customHeight="1">
      <c r="E1060" s="2" t="s">
        <v>6607</v>
      </c>
      <c r="V1060" s="7"/>
    </row>
    <row r="1061" spans="5:22" ht="23.1" customHeight="1">
      <c r="E1061" s="2" t="s">
        <v>6608</v>
      </c>
      <c r="V1061" s="7"/>
    </row>
    <row r="1062" spans="5:22" ht="23.1" customHeight="1">
      <c r="E1062" s="2" t="s">
        <v>6609</v>
      </c>
      <c r="V1062" s="7"/>
    </row>
    <row r="1063" spans="5:22" ht="23.1" customHeight="1">
      <c r="E1063" s="2" t="s">
        <v>6610</v>
      </c>
      <c r="V1063" s="7"/>
    </row>
    <row r="1064" spans="5:22" ht="23.1" customHeight="1">
      <c r="E1064" s="2" t="s">
        <v>6611</v>
      </c>
      <c r="V1064" s="7"/>
    </row>
    <row r="1065" spans="5:22" ht="23.1" customHeight="1">
      <c r="E1065" s="2" t="s">
        <v>6612</v>
      </c>
      <c r="V1065" s="7"/>
    </row>
    <row r="1066" spans="5:22" ht="23.1" customHeight="1">
      <c r="E1066" s="2" t="s">
        <v>6613</v>
      </c>
      <c r="V1066" s="7"/>
    </row>
    <row r="1067" spans="5:22" ht="23.1" customHeight="1">
      <c r="E1067" s="2" t="s">
        <v>6614</v>
      </c>
      <c r="V1067" s="7"/>
    </row>
    <row r="1068" spans="5:22" ht="23.1" customHeight="1">
      <c r="E1068" s="2" t="s">
        <v>6615</v>
      </c>
      <c r="V1068" s="7"/>
    </row>
    <row r="1069" spans="5:22" ht="23.1" customHeight="1">
      <c r="E1069" s="2" t="s">
        <v>6616</v>
      </c>
      <c r="V1069" s="7"/>
    </row>
    <row r="1070" spans="5:22" ht="23.1" customHeight="1">
      <c r="E1070" s="2" t="s">
        <v>6617</v>
      </c>
      <c r="V1070" s="7"/>
    </row>
    <row r="1071" spans="5:22" ht="23.1" customHeight="1">
      <c r="E1071" s="2" t="s">
        <v>6618</v>
      </c>
      <c r="V1071" s="7"/>
    </row>
    <row r="1072" spans="5:22" ht="23.1" customHeight="1">
      <c r="E1072" s="2" t="s">
        <v>6619</v>
      </c>
      <c r="V1072" s="7"/>
    </row>
    <row r="1073" spans="5:22" ht="23.1" customHeight="1">
      <c r="E1073" s="2" t="s">
        <v>6620</v>
      </c>
      <c r="V1073" s="7"/>
    </row>
    <row r="1074" spans="5:22" ht="23.1" customHeight="1">
      <c r="E1074" s="2" t="s">
        <v>6621</v>
      </c>
      <c r="V1074" s="7"/>
    </row>
    <row r="1075" spans="5:22" ht="23.1" customHeight="1">
      <c r="E1075" s="2" t="s">
        <v>6622</v>
      </c>
      <c r="V1075" s="7"/>
    </row>
    <row r="1076" spans="5:22" ht="23.1" customHeight="1">
      <c r="E1076" s="2" t="s">
        <v>6623</v>
      </c>
      <c r="V1076" s="7"/>
    </row>
    <row r="1077" spans="5:22" ht="23.1" customHeight="1">
      <c r="E1077" s="2" t="s">
        <v>6623</v>
      </c>
      <c r="V1077" s="7"/>
    </row>
    <row r="1078" spans="5:22" ht="23.1" customHeight="1">
      <c r="E1078" s="2" t="s">
        <v>6624</v>
      </c>
      <c r="V1078" s="7"/>
    </row>
    <row r="1079" spans="5:22" ht="23.1" customHeight="1">
      <c r="E1079" s="2" t="s">
        <v>6625</v>
      </c>
      <c r="V1079" s="7"/>
    </row>
    <row r="1080" spans="5:22" ht="23.1" customHeight="1">
      <c r="E1080" s="2" t="s">
        <v>6626</v>
      </c>
      <c r="V1080" s="7"/>
    </row>
    <row r="1081" spans="5:22" ht="23.1" customHeight="1">
      <c r="E1081" s="2" t="s">
        <v>6627</v>
      </c>
      <c r="V1081" s="7"/>
    </row>
    <row r="1082" spans="5:22" ht="23.1" customHeight="1">
      <c r="E1082" s="2" t="s">
        <v>6628</v>
      </c>
      <c r="V1082" s="7"/>
    </row>
    <row r="1083" spans="5:22" ht="23.1" customHeight="1">
      <c r="E1083" s="2" t="s">
        <v>6629</v>
      </c>
      <c r="V1083" s="7"/>
    </row>
    <row r="1084" spans="5:22" ht="23.1" customHeight="1">
      <c r="E1084" s="2" t="s">
        <v>6630</v>
      </c>
      <c r="V1084" s="7"/>
    </row>
    <row r="1085" spans="5:22" ht="23.1" customHeight="1">
      <c r="E1085" s="2" t="s">
        <v>6631</v>
      </c>
      <c r="V1085" s="7"/>
    </row>
    <row r="1086" spans="5:22" ht="23.1" customHeight="1">
      <c r="E1086" s="2" t="s">
        <v>6632</v>
      </c>
      <c r="V1086" s="7"/>
    </row>
    <row r="1087" spans="5:22" ht="23.1" customHeight="1">
      <c r="E1087" s="2" t="s">
        <v>6633</v>
      </c>
      <c r="V1087" s="7"/>
    </row>
    <row r="1088" spans="5:22" ht="23.1" customHeight="1">
      <c r="E1088" s="2" t="s">
        <v>6634</v>
      </c>
      <c r="V1088" s="7"/>
    </row>
    <row r="1089" spans="5:22" ht="23.1" customHeight="1">
      <c r="E1089" s="2" t="s">
        <v>6635</v>
      </c>
      <c r="V1089" s="7"/>
    </row>
    <row r="1090" spans="5:22" ht="23.1" customHeight="1">
      <c r="E1090" s="2" t="s">
        <v>6636</v>
      </c>
      <c r="V1090" s="7"/>
    </row>
    <row r="1091" spans="5:22" ht="23.1" customHeight="1">
      <c r="E1091" s="2" t="s">
        <v>6637</v>
      </c>
      <c r="V1091" s="7"/>
    </row>
    <row r="1092" spans="5:22" ht="23.1" customHeight="1">
      <c r="E1092" s="2" t="s">
        <v>6638</v>
      </c>
      <c r="V1092" s="7"/>
    </row>
    <row r="1093" spans="5:22" ht="23.1" customHeight="1">
      <c r="E1093" s="2" t="s">
        <v>6639</v>
      </c>
      <c r="V1093" s="7"/>
    </row>
    <row r="1094" spans="5:22" ht="23.1" customHeight="1">
      <c r="E1094" s="2" t="s">
        <v>6640</v>
      </c>
      <c r="V1094" s="7"/>
    </row>
    <row r="1095" spans="5:22" ht="23.1" customHeight="1">
      <c r="E1095" s="2" t="s">
        <v>6641</v>
      </c>
      <c r="V1095" s="7"/>
    </row>
    <row r="1096" spans="5:22" ht="23.1" customHeight="1">
      <c r="E1096" s="2" t="s">
        <v>6642</v>
      </c>
      <c r="V1096" s="7"/>
    </row>
    <row r="1097" spans="5:22" ht="23.1" customHeight="1">
      <c r="E1097" s="2" t="s">
        <v>6642</v>
      </c>
      <c r="V1097" s="7"/>
    </row>
    <row r="1098" spans="5:22" ht="23.1" customHeight="1">
      <c r="E1098" s="2" t="s">
        <v>6643</v>
      </c>
      <c r="V1098" s="7"/>
    </row>
    <row r="1099" spans="5:22" ht="23.1" customHeight="1">
      <c r="E1099" s="2" t="s">
        <v>6644</v>
      </c>
      <c r="V1099" s="7"/>
    </row>
    <row r="1100" spans="5:22" ht="23.1" customHeight="1">
      <c r="E1100" s="2" t="s">
        <v>6645</v>
      </c>
      <c r="V1100" s="7"/>
    </row>
    <row r="1101" spans="5:22" ht="23.1" customHeight="1">
      <c r="E1101" s="2" t="s">
        <v>6646</v>
      </c>
      <c r="V1101" s="7"/>
    </row>
    <row r="1102" spans="5:22" ht="23.1" customHeight="1">
      <c r="E1102" s="2" t="s">
        <v>6647</v>
      </c>
      <c r="V1102" s="7"/>
    </row>
    <row r="1103" spans="5:22" ht="23.1" customHeight="1">
      <c r="E1103" s="2" t="s">
        <v>6648</v>
      </c>
      <c r="V1103" s="7"/>
    </row>
    <row r="1104" spans="5:22" ht="23.1" customHeight="1">
      <c r="E1104" s="2" t="s">
        <v>6649</v>
      </c>
      <c r="V1104" s="7"/>
    </row>
    <row r="1105" spans="5:22" ht="23.1" customHeight="1">
      <c r="E1105" s="2" t="s">
        <v>6650</v>
      </c>
      <c r="V1105" s="7"/>
    </row>
    <row r="1106" spans="5:22" ht="23.1" customHeight="1">
      <c r="E1106" s="2" t="s">
        <v>6651</v>
      </c>
      <c r="V1106" s="7"/>
    </row>
    <row r="1107" spans="5:22" ht="23.1" customHeight="1">
      <c r="E1107" s="2" t="s">
        <v>6652</v>
      </c>
      <c r="V1107" s="7"/>
    </row>
    <row r="1108" spans="5:22" ht="23.1" customHeight="1">
      <c r="E1108" s="2" t="s">
        <v>6653</v>
      </c>
      <c r="V1108" s="7"/>
    </row>
    <row r="1109" spans="5:22" ht="23.1" customHeight="1">
      <c r="E1109" s="2" t="s">
        <v>6654</v>
      </c>
      <c r="V1109" s="7"/>
    </row>
    <row r="1110" spans="5:22" ht="23.1" customHeight="1">
      <c r="E1110" s="2" t="s">
        <v>6655</v>
      </c>
      <c r="V1110" s="7"/>
    </row>
    <row r="1111" spans="5:22" ht="23.1" customHeight="1">
      <c r="E1111" s="2" t="s">
        <v>6656</v>
      </c>
      <c r="V1111" s="7"/>
    </row>
    <row r="1112" spans="5:22" ht="23.1" customHeight="1">
      <c r="E1112" s="2" t="s">
        <v>6657</v>
      </c>
      <c r="V1112" s="7"/>
    </row>
    <row r="1113" spans="5:22" ht="23.1" customHeight="1">
      <c r="E1113" s="2" t="s">
        <v>6658</v>
      </c>
      <c r="V1113" s="7"/>
    </row>
    <row r="1114" spans="5:22" ht="23.1" customHeight="1">
      <c r="E1114" s="2" t="s">
        <v>6659</v>
      </c>
      <c r="V1114" s="7"/>
    </row>
    <row r="1115" spans="5:22" ht="23.1" customHeight="1">
      <c r="E1115" s="2" t="s">
        <v>6660</v>
      </c>
      <c r="V1115" s="7"/>
    </row>
    <row r="1116" spans="5:22" ht="23.1" customHeight="1">
      <c r="E1116" s="2" t="s">
        <v>6661</v>
      </c>
      <c r="V1116" s="7"/>
    </row>
    <row r="1117" spans="5:22" ht="23.1" customHeight="1">
      <c r="E1117" s="2" t="s">
        <v>6662</v>
      </c>
      <c r="V1117" s="7"/>
    </row>
    <row r="1118" spans="5:22" ht="23.1" customHeight="1">
      <c r="E1118" s="2" t="s">
        <v>6663</v>
      </c>
      <c r="V1118" s="7"/>
    </row>
    <row r="1119" spans="5:22" ht="23.1" customHeight="1">
      <c r="E1119" s="2" t="s">
        <v>6664</v>
      </c>
      <c r="V1119" s="7"/>
    </row>
    <row r="1120" spans="5:22" ht="23.1" customHeight="1">
      <c r="E1120" s="2" t="s">
        <v>6665</v>
      </c>
      <c r="V1120" s="7"/>
    </row>
    <row r="1121" spans="5:22" ht="23.1" customHeight="1">
      <c r="E1121" s="2" t="s">
        <v>6665</v>
      </c>
      <c r="V1121" s="7"/>
    </row>
    <row r="1122" spans="5:22" ht="23.1" customHeight="1">
      <c r="E1122" s="2" t="s">
        <v>6665</v>
      </c>
      <c r="V1122" s="7"/>
    </row>
    <row r="1123" spans="5:22" ht="23.1" customHeight="1">
      <c r="E1123" s="2" t="s">
        <v>6666</v>
      </c>
      <c r="V1123" s="7"/>
    </row>
    <row r="1124" spans="5:22" ht="23.1" customHeight="1">
      <c r="E1124" s="2" t="s">
        <v>6666</v>
      </c>
      <c r="V1124" s="7"/>
    </row>
    <row r="1125" spans="5:22" ht="23.1" customHeight="1">
      <c r="E1125" s="2" t="s">
        <v>6667</v>
      </c>
      <c r="V1125" s="7"/>
    </row>
    <row r="1126" spans="5:22" ht="23.1" customHeight="1">
      <c r="E1126" s="2" t="s">
        <v>6668</v>
      </c>
      <c r="V1126" s="7"/>
    </row>
    <row r="1127" spans="5:22" ht="23.1" customHeight="1">
      <c r="E1127" s="2" t="s">
        <v>6669</v>
      </c>
      <c r="V1127" s="7"/>
    </row>
    <row r="1128" spans="5:22" ht="23.1" customHeight="1">
      <c r="E1128" s="2" t="s">
        <v>6670</v>
      </c>
      <c r="V1128" s="7"/>
    </row>
    <row r="1129" spans="5:22" ht="23.1" customHeight="1">
      <c r="E1129" s="2" t="s">
        <v>6671</v>
      </c>
      <c r="V1129" s="7"/>
    </row>
    <row r="1130" spans="5:22" ht="23.1" customHeight="1">
      <c r="E1130" s="2" t="s">
        <v>6672</v>
      </c>
      <c r="V1130" s="7"/>
    </row>
    <row r="1131" spans="5:22" ht="23.1" customHeight="1">
      <c r="E1131" s="2" t="s">
        <v>6673</v>
      </c>
      <c r="V1131" s="7"/>
    </row>
    <row r="1132" spans="5:22" ht="23.1" customHeight="1">
      <c r="E1132" s="2" t="s">
        <v>6674</v>
      </c>
      <c r="V1132" s="7"/>
    </row>
    <row r="1133" spans="5:22" ht="23.1" customHeight="1">
      <c r="E1133" s="2" t="s">
        <v>6675</v>
      </c>
      <c r="V1133" s="7"/>
    </row>
    <row r="1134" spans="5:22" ht="23.1" customHeight="1">
      <c r="E1134" s="2" t="s">
        <v>6676</v>
      </c>
      <c r="V1134" s="7"/>
    </row>
    <row r="1135" spans="5:22" ht="23.1" customHeight="1">
      <c r="E1135" s="2" t="s">
        <v>6677</v>
      </c>
      <c r="V1135" s="7"/>
    </row>
    <row r="1136" spans="5:22" ht="23.1" customHeight="1">
      <c r="E1136" s="2" t="s">
        <v>6678</v>
      </c>
      <c r="V1136" s="7"/>
    </row>
    <row r="1137" spans="5:22" ht="23.1" customHeight="1">
      <c r="E1137" s="2" t="s">
        <v>6679</v>
      </c>
      <c r="V1137" s="7"/>
    </row>
    <row r="1138" spans="5:22" ht="23.1" customHeight="1">
      <c r="E1138" s="2" t="s">
        <v>6680</v>
      </c>
      <c r="V1138" s="7"/>
    </row>
    <row r="1139" spans="5:22" ht="23.1" customHeight="1">
      <c r="E1139" s="2" t="s">
        <v>6680</v>
      </c>
      <c r="V1139" s="7"/>
    </row>
    <row r="1140" spans="5:22" ht="23.1" customHeight="1">
      <c r="E1140" s="2" t="s">
        <v>6681</v>
      </c>
      <c r="V1140" s="7"/>
    </row>
    <row r="1141" spans="5:22" ht="23.1" customHeight="1">
      <c r="E1141" s="2" t="s">
        <v>6682</v>
      </c>
      <c r="V1141" s="7"/>
    </row>
    <row r="1142" spans="5:22" ht="23.1" customHeight="1">
      <c r="E1142" s="2" t="s">
        <v>6683</v>
      </c>
      <c r="V1142" s="7"/>
    </row>
    <row r="1143" spans="5:22" ht="23.1" customHeight="1">
      <c r="E1143" s="2" t="s">
        <v>6684</v>
      </c>
      <c r="V1143" s="7"/>
    </row>
    <row r="1144" spans="5:22" ht="23.1" customHeight="1">
      <c r="E1144" s="2" t="s">
        <v>6685</v>
      </c>
      <c r="V1144" s="7"/>
    </row>
    <row r="1145" spans="5:22" ht="23.1" customHeight="1">
      <c r="E1145" s="2" t="s">
        <v>6686</v>
      </c>
      <c r="V1145" s="7"/>
    </row>
    <row r="1146" spans="5:22" ht="23.1" customHeight="1">
      <c r="E1146" s="2" t="s">
        <v>6687</v>
      </c>
      <c r="V1146" s="7"/>
    </row>
    <row r="1147" spans="5:22" ht="23.1" customHeight="1">
      <c r="E1147" s="2" t="s">
        <v>6688</v>
      </c>
      <c r="V1147" s="7"/>
    </row>
    <row r="1148" spans="5:22" ht="23.1" customHeight="1">
      <c r="E1148" s="2" t="s">
        <v>6689</v>
      </c>
      <c r="V1148" s="7"/>
    </row>
    <row r="1149" spans="5:22" ht="23.1" customHeight="1">
      <c r="E1149" s="2" t="s">
        <v>6689</v>
      </c>
      <c r="V1149" s="7"/>
    </row>
    <row r="1150" spans="5:22" ht="23.1" customHeight="1">
      <c r="E1150" s="2" t="s">
        <v>6690</v>
      </c>
      <c r="V1150" s="7"/>
    </row>
    <row r="1151" spans="5:22" ht="23.1" customHeight="1">
      <c r="E1151" s="2" t="s">
        <v>6691</v>
      </c>
      <c r="V1151" s="7"/>
    </row>
    <row r="1152" spans="5:22" ht="23.1" customHeight="1">
      <c r="E1152" s="2" t="s">
        <v>6692</v>
      </c>
      <c r="V1152" s="7"/>
    </row>
    <row r="1153" spans="5:22" ht="23.1" customHeight="1">
      <c r="E1153" s="2" t="s">
        <v>6693</v>
      </c>
      <c r="V1153" s="7"/>
    </row>
    <row r="1154" spans="5:22" ht="23.1" customHeight="1">
      <c r="E1154" s="2" t="s">
        <v>6694</v>
      </c>
      <c r="V1154" s="7"/>
    </row>
    <row r="1155" spans="5:22" ht="23.1" customHeight="1">
      <c r="E1155" s="2" t="s">
        <v>6695</v>
      </c>
      <c r="V1155" s="7"/>
    </row>
    <row r="1156" spans="5:22" ht="23.1" customHeight="1">
      <c r="E1156" s="2" t="s">
        <v>6696</v>
      </c>
      <c r="V1156" s="7"/>
    </row>
    <row r="1157" spans="5:22" ht="23.1" customHeight="1">
      <c r="E1157" s="2" t="s">
        <v>6697</v>
      </c>
      <c r="V1157" s="7"/>
    </row>
    <row r="1158" spans="5:22" ht="23.1" customHeight="1">
      <c r="E1158" s="2" t="s">
        <v>6698</v>
      </c>
      <c r="V1158" s="7"/>
    </row>
    <row r="1159" spans="5:22" ht="23.1" customHeight="1">
      <c r="E1159" s="2" t="s">
        <v>6699</v>
      </c>
      <c r="V1159" s="7"/>
    </row>
    <row r="1160" spans="5:22" ht="23.1" customHeight="1">
      <c r="E1160" s="2" t="s">
        <v>6700</v>
      </c>
      <c r="V1160" s="7"/>
    </row>
    <row r="1161" spans="5:22" ht="23.1" customHeight="1">
      <c r="E1161" s="2" t="s">
        <v>6701</v>
      </c>
      <c r="V1161" s="7"/>
    </row>
    <row r="1162" spans="5:22" ht="23.1" customHeight="1">
      <c r="E1162" s="2" t="s">
        <v>6702</v>
      </c>
      <c r="V1162" s="7"/>
    </row>
    <row r="1163" spans="5:22" ht="23.1" customHeight="1">
      <c r="E1163" s="2" t="s">
        <v>6703</v>
      </c>
      <c r="V1163" s="7"/>
    </row>
    <row r="1164" spans="5:22" ht="23.1" customHeight="1">
      <c r="E1164" s="2" t="s">
        <v>6704</v>
      </c>
      <c r="V1164" s="7"/>
    </row>
    <row r="1165" spans="5:22" ht="23.1" customHeight="1">
      <c r="E1165" s="2" t="s">
        <v>6705</v>
      </c>
      <c r="V1165" s="7"/>
    </row>
    <row r="1166" spans="5:22" ht="23.1" customHeight="1">
      <c r="E1166" s="2" t="s">
        <v>6706</v>
      </c>
      <c r="V1166" s="7"/>
    </row>
    <row r="1167" spans="5:22" ht="23.1" customHeight="1">
      <c r="E1167" s="2" t="s">
        <v>6707</v>
      </c>
      <c r="V1167" s="7"/>
    </row>
    <row r="1168" spans="5:22" ht="23.1" customHeight="1">
      <c r="E1168" s="2" t="s">
        <v>6708</v>
      </c>
      <c r="V1168" s="7"/>
    </row>
    <row r="1169" spans="5:22" ht="23.1" customHeight="1">
      <c r="E1169" s="2" t="s">
        <v>6709</v>
      </c>
      <c r="V1169" s="7"/>
    </row>
    <row r="1170" spans="5:22" ht="23.1" customHeight="1">
      <c r="E1170" s="2" t="s">
        <v>6710</v>
      </c>
      <c r="V1170" s="7"/>
    </row>
    <row r="1171" spans="5:22" ht="23.1" customHeight="1">
      <c r="E1171" s="2" t="s">
        <v>6711</v>
      </c>
      <c r="V1171" s="7"/>
    </row>
    <row r="1172" spans="5:22" ht="23.1" customHeight="1">
      <c r="E1172" s="2" t="s">
        <v>6712</v>
      </c>
      <c r="V1172" s="7"/>
    </row>
    <row r="1173" spans="5:22" ht="23.1" customHeight="1">
      <c r="E1173" s="2" t="s">
        <v>6713</v>
      </c>
      <c r="V1173" s="7"/>
    </row>
    <row r="1174" spans="5:22" ht="23.1" customHeight="1">
      <c r="E1174" s="2" t="s">
        <v>6714</v>
      </c>
      <c r="V1174" s="7"/>
    </row>
    <row r="1175" spans="5:22" ht="23.1" customHeight="1">
      <c r="E1175" s="2" t="s">
        <v>6715</v>
      </c>
      <c r="V1175" s="7"/>
    </row>
    <row r="1176" spans="5:22" ht="23.1" customHeight="1">
      <c r="E1176" s="2" t="s">
        <v>6716</v>
      </c>
      <c r="V1176" s="7"/>
    </row>
    <row r="1177" spans="5:22" ht="23.1" customHeight="1">
      <c r="E1177" s="2" t="s">
        <v>6717</v>
      </c>
      <c r="V1177" s="7"/>
    </row>
    <row r="1178" spans="5:22" ht="23.1" customHeight="1">
      <c r="E1178" s="2" t="s">
        <v>6718</v>
      </c>
      <c r="V1178" s="7"/>
    </row>
    <row r="1179" spans="5:22" ht="23.1" customHeight="1">
      <c r="E1179" s="2" t="s">
        <v>6719</v>
      </c>
      <c r="V1179" s="7"/>
    </row>
    <row r="1180" spans="5:22" ht="23.1" customHeight="1">
      <c r="E1180" s="2" t="s">
        <v>6720</v>
      </c>
      <c r="V1180" s="7"/>
    </row>
    <row r="1181" spans="5:22" ht="23.1" customHeight="1">
      <c r="E1181" s="2" t="s">
        <v>6720</v>
      </c>
      <c r="V1181" s="7"/>
    </row>
    <row r="1182" spans="5:22" ht="23.1" customHeight="1">
      <c r="E1182" s="2" t="s">
        <v>6720</v>
      </c>
      <c r="V1182" s="7"/>
    </row>
    <row r="1183" spans="5:22" ht="23.1" customHeight="1">
      <c r="E1183" s="2" t="s">
        <v>6721</v>
      </c>
      <c r="V1183" s="7"/>
    </row>
    <row r="1184" spans="5:22" ht="23.1" customHeight="1">
      <c r="E1184" s="2" t="s">
        <v>6722</v>
      </c>
      <c r="V1184" s="7"/>
    </row>
    <row r="1185" spans="5:22" ht="23.1" customHeight="1">
      <c r="E1185" s="2" t="s">
        <v>6723</v>
      </c>
      <c r="V1185" s="7"/>
    </row>
    <row r="1186" spans="5:22" ht="23.1" customHeight="1">
      <c r="E1186" s="2" t="s">
        <v>6724</v>
      </c>
      <c r="V1186" s="7"/>
    </row>
    <row r="1187" spans="5:22" ht="23.1" customHeight="1">
      <c r="E1187" s="2" t="s">
        <v>6725</v>
      </c>
      <c r="V1187" s="7"/>
    </row>
    <row r="1188" spans="5:22" ht="23.1" customHeight="1">
      <c r="E1188" s="2" t="s">
        <v>6726</v>
      </c>
      <c r="V1188" s="7"/>
    </row>
    <row r="1189" spans="5:22" ht="23.1" customHeight="1">
      <c r="E1189" s="2" t="s">
        <v>6727</v>
      </c>
      <c r="V1189" s="7"/>
    </row>
    <row r="1190" spans="5:22" ht="23.1" customHeight="1">
      <c r="E1190" s="2" t="s">
        <v>6728</v>
      </c>
      <c r="V1190" s="7"/>
    </row>
    <row r="1191" spans="5:22" ht="23.1" customHeight="1">
      <c r="E1191" s="2" t="s">
        <v>6729</v>
      </c>
      <c r="V1191" s="7"/>
    </row>
    <row r="1192" spans="5:22" ht="23.1" customHeight="1">
      <c r="E1192" s="2" t="s">
        <v>6730</v>
      </c>
      <c r="V1192" s="7"/>
    </row>
    <row r="1193" spans="5:22" ht="23.1" customHeight="1">
      <c r="E1193" s="2" t="s">
        <v>6731</v>
      </c>
      <c r="V1193" s="7"/>
    </row>
    <row r="1194" spans="5:22" ht="23.1" customHeight="1">
      <c r="E1194" s="2" t="s">
        <v>6731</v>
      </c>
      <c r="V1194" s="7"/>
    </row>
    <row r="1195" spans="5:22" ht="23.1" customHeight="1">
      <c r="E1195" s="2" t="s">
        <v>6732</v>
      </c>
      <c r="V1195" s="7"/>
    </row>
    <row r="1196" spans="5:22" ht="23.1" customHeight="1">
      <c r="E1196" s="2" t="s">
        <v>6733</v>
      </c>
      <c r="V1196" s="7"/>
    </row>
    <row r="1197" spans="5:22" ht="23.1" customHeight="1">
      <c r="E1197" s="2" t="s">
        <v>6734</v>
      </c>
      <c r="V1197" s="7"/>
    </row>
    <row r="1198" spans="5:22" ht="23.1" customHeight="1">
      <c r="E1198" s="2" t="s">
        <v>6735</v>
      </c>
      <c r="V1198" s="7"/>
    </row>
    <row r="1199" spans="5:22" ht="23.1" customHeight="1">
      <c r="E1199" s="2" t="s">
        <v>6736</v>
      </c>
      <c r="V1199" s="7"/>
    </row>
    <row r="1200" spans="5:22" ht="23.1" customHeight="1">
      <c r="E1200" s="2" t="s">
        <v>6737</v>
      </c>
      <c r="V1200" s="7"/>
    </row>
    <row r="1201" spans="5:22" ht="23.1" customHeight="1">
      <c r="E1201" s="2" t="s">
        <v>6738</v>
      </c>
      <c r="V1201" s="7"/>
    </row>
    <row r="1202" spans="5:22" ht="23.1" customHeight="1">
      <c r="E1202" s="2" t="s">
        <v>6739</v>
      </c>
      <c r="V1202" s="7"/>
    </row>
    <row r="1203" spans="5:22" ht="23.1" customHeight="1">
      <c r="E1203" s="2" t="s">
        <v>6740</v>
      </c>
      <c r="V1203" s="7"/>
    </row>
    <row r="1204" spans="5:22" ht="23.1" customHeight="1">
      <c r="E1204" s="2" t="s">
        <v>6741</v>
      </c>
      <c r="V1204" s="7"/>
    </row>
    <row r="1205" spans="5:22" ht="23.1" customHeight="1">
      <c r="E1205" s="2" t="s">
        <v>6742</v>
      </c>
      <c r="V1205" s="7"/>
    </row>
    <row r="1206" spans="5:22" ht="23.1" customHeight="1">
      <c r="E1206" s="2" t="s">
        <v>6743</v>
      </c>
      <c r="V1206" s="7"/>
    </row>
    <row r="1207" spans="5:22" ht="23.1" customHeight="1">
      <c r="E1207" s="2" t="s">
        <v>3862</v>
      </c>
      <c r="V1207" s="7"/>
    </row>
    <row r="1208" spans="5:22" ht="23.1" customHeight="1">
      <c r="E1208" s="2" t="s">
        <v>3862</v>
      </c>
      <c r="V1208" s="7"/>
    </row>
    <row r="1209" spans="5:22" ht="23.1" customHeight="1">
      <c r="E1209" s="2" t="s">
        <v>6744</v>
      </c>
      <c r="V1209" s="7"/>
    </row>
    <row r="1210" spans="5:22" ht="23.1" customHeight="1">
      <c r="E1210" s="2" t="s">
        <v>6745</v>
      </c>
      <c r="V1210" s="7"/>
    </row>
    <row r="1211" spans="5:22" ht="23.1" customHeight="1">
      <c r="E1211" s="2" t="s">
        <v>6746</v>
      </c>
      <c r="V1211" s="7"/>
    </row>
    <row r="1212" spans="5:22" ht="23.1" customHeight="1">
      <c r="E1212" s="2" t="s">
        <v>6747</v>
      </c>
      <c r="V1212" s="7"/>
    </row>
    <row r="1213" spans="5:22" ht="23.1" customHeight="1">
      <c r="E1213" s="2" t="s">
        <v>6748</v>
      </c>
      <c r="V1213" s="7"/>
    </row>
    <row r="1214" spans="5:22" ht="23.1" customHeight="1">
      <c r="E1214" s="2" t="s">
        <v>6749</v>
      </c>
      <c r="V1214" s="7"/>
    </row>
    <row r="1215" spans="5:22" ht="23.1" customHeight="1">
      <c r="E1215" s="2" t="s">
        <v>6750</v>
      </c>
      <c r="V1215" s="7"/>
    </row>
    <row r="1216" spans="5:22" ht="23.1" customHeight="1">
      <c r="E1216" s="2" t="s">
        <v>6751</v>
      </c>
      <c r="V1216" s="7"/>
    </row>
    <row r="1217" spans="5:22" ht="23.1" customHeight="1">
      <c r="E1217" s="2" t="s">
        <v>6752</v>
      </c>
      <c r="V1217" s="7"/>
    </row>
    <row r="1218" spans="5:22" ht="23.1" customHeight="1">
      <c r="E1218" s="2" t="s">
        <v>6753</v>
      </c>
      <c r="V1218" s="7"/>
    </row>
    <row r="1219" spans="5:22" ht="23.1" customHeight="1">
      <c r="E1219" s="2" t="s">
        <v>6754</v>
      </c>
      <c r="V1219" s="7"/>
    </row>
    <row r="1220" spans="5:22" ht="23.1" customHeight="1">
      <c r="E1220" s="2" t="s">
        <v>6755</v>
      </c>
      <c r="V1220" s="7"/>
    </row>
    <row r="1221" spans="5:22" ht="23.1" customHeight="1">
      <c r="E1221" s="2" t="s">
        <v>6756</v>
      </c>
      <c r="V1221" s="7"/>
    </row>
    <row r="1222" spans="5:22" ht="23.1" customHeight="1">
      <c r="E1222" s="2" t="s">
        <v>6757</v>
      </c>
      <c r="V1222" s="7"/>
    </row>
    <row r="1223" spans="5:22" ht="23.1" customHeight="1">
      <c r="E1223" s="2" t="s">
        <v>6758</v>
      </c>
      <c r="V1223" s="7"/>
    </row>
    <row r="1224" spans="5:22" ht="23.1" customHeight="1">
      <c r="E1224" s="2" t="s">
        <v>6759</v>
      </c>
      <c r="V1224" s="7"/>
    </row>
    <row r="1225" spans="5:22" ht="23.1" customHeight="1">
      <c r="E1225" s="2" t="s">
        <v>6760</v>
      </c>
      <c r="V1225" s="7"/>
    </row>
    <row r="1226" spans="5:22" ht="23.1" customHeight="1">
      <c r="E1226" s="2" t="s">
        <v>6760</v>
      </c>
      <c r="V1226" s="7"/>
    </row>
    <row r="1227" spans="5:22" ht="23.1" customHeight="1">
      <c r="E1227" s="2" t="s">
        <v>6761</v>
      </c>
      <c r="V1227" s="7"/>
    </row>
    <row r="1228" spans="5:22" ht="23.1" customHeight="1">
      <c r="E1228" s="2" t="s">
        <v>6762</v>
      </c>
      <c r="V1228" s="7"/>
    </row>
    <row r="1229" spans="5:22" ht="23.1" customHeight="1">
      <c r="E1229" s="2" t="s">
        <v>6763</v>
      </c>
      <c r="V1229" s="7"/>
    </row>
    <row r="1230" spans="5:22" ht="23.1" customHeight="1">
      <c r="E1230" s="2" t="s">
        <v>6764</v>
      </c>
      <c r="V1230" s="7"/>
    </row>
    <row r="1231" spans="5:22" ht="23.1" customHeight="1">
      <c r="E1231" s="2" t="s">
        <v>6765</v>
      </c>
      <c r="V1231" s="7"/>
    </row>
    <row r="1232" spans="5:22" ht="23.1" customHeight="1">
      <c r="E1232" s="2" t="s">
        <v>6766</v>
      </c>
      <c r="V1232" s="7"/>
    </row>
    <row r="1233" spans="5:22" ht="23.1" customHeight="1">
      <c r="E1233" s="2" t="s">
        <v>6767</v>
      </c>
      <c r="V1233" s="7"/>
    </row>
    <row r="1234" spans="5:22" ht="23.1" customHeight="1">
      <c r="E1234" s="2" t="s">
        <v>6768</v>
      </c>
      <c r="V1234" s="7"/>
    </row>
    <row r="1235" spans="5:22" ht="23.1" customHeight="1">
      <c r="E1235" s="2" t="s">
        <v>6769</v>
      </c>
      <c r="V1235" s="7"/>
    </row>
    <row r="1236" spans="5:22" ht="23.1" customHeight="1">
      <c r="E1236" s="2" t="s">
        <v>6770</v>
      </c>
      <c r="V1236" s="7"/>
    </row>
    <row r="1237" spans="5:22" ht="23.1" customHeight="1">
      <c r="E1237" s="2" t="s">
        <v>6771</v>
      </c>
      <c r="V1237" s="7"/>
    </row>
    <row r="1238" spans="5:22" ht="23.1" customHeight="1">
      <c r="E1238" s="2" t="s">
        <v>6772</v>
      </c>
      <c r="V1238" s="7"/>
    </row>
    <row r="1239" spans="5:22" ht="23.1" customHeight="1">
      <c r="E1239" s="2" t="s">
        <v>6773</v>
      </c>
      <c r="V1239" s="7"/>
    </row>
    <row r="1240" spans="5:22" ht="23.1" customHeight="1">
      <c r="E1240" s="2" t="s">
        <v>6774</v>
      </c>
      <c r="V1240" s="7"/>
    </row>
    <row r="1241" spans="5:22" ht="23.1" customHeight="1">
      <c r="E1241" s="2" t="s">
        <v>6775</v>
      </c>
      <c r="V1241" s="7"/>
    </row>
    <row r="1242" spans="5:22" ht="23.1" customHeight="1">
      <c r="E1242" s="2" t="s">
        <v>6776</v>
      </c>
      <c r="V1242" s="7"/>
    </row>
    <row r="1243" spans="5:22" ht="23.1" customHeight="1">
      <c r="E1243" s="2" t="s">
        <v>6777</v>
      </c>
      <c r="V1243" s="7"/>
    </row>
    <row r="1244" spans="5:22" ht="23.1" customHeight="1">
      <c r="E1244" s="2" t="s">
        <v>6778</v>
      </c>
      <c r="V1244" s="7"/>
    </row>
    <row r="1245" spans="5:22" ht="23.1" customHeight="1">
      <c r="E1245" s="2" t="s">
        <v>6779</v>
      </c>
      <c r="V1245" s="7"/>
    </row>
    <row r="1246" spans="5:22" ht="23.1" customHeight="1">
      <c r="E1246" s="2" t="s">
        <v>6780</v>
      </c>
      <c r="V1246" s="7"/>
    </row>
    <row r="1247" spans="5:22" ht="23.1" customHeight="1">
      <c r="E1247" s="2" t="s">
        <v>6781</v>
      </c>
      <c r="V1247" s="7"/>
    </row>
    <row r="1248" spans="5:22" ht="23.1" customHeight="1">
      <c r="E1248" s="2" t="s">
        <v>6782</v>
      </c>
      <c r="V1248" s="7"/>
    </row>
    <row r="1249" spans="5:22" ht="23.1" customHeight="1">
      <c r="E1249" s="2" t="s">
        <v>6783</v>
      </c>
      <c r="V1249" s="7"/>
    </row>
    <row r="1250" spans="5:22" ht="23.1" customHeight="1">
      <c r="E1250" s="2" t="s">
        <v>6784</v>
      </c>
      <c r="V1250" s="7"/>
    </row>
    <row r="1251" spans="5:22" ht="23.1" customHeight="1">
      <c r="E1251" s="2" t="s">
        <v>6785</v>
      </c>
      <c r="V1251" s="7"/>
    </row>
    <row r="1252" spans="5:22" ht="23.1" customHeight="1">
      <c r="E1252" s="2" t="s">
        <v>6786</v>
      </c>
      <c r="V1252" s="7"/>
    </row>
    <row r="1253" spans="5:22" ht="23.1" customHeight="1">
      <c r="E1253" s="2" t="s">
        <v>6787</v>
      </c>
      <c r="V1253" s="7"/>
    </row>
    <row r="1254" spans="5:22" ht="23.1" customHeight="1">
      <c r="E1254" s="2" t="s">
        <v>6788</v>
      </c>
      <c r="V1254" s="7"/>
    </row>
    <row r="1255" spans="5:22" ht="23.1" customHeight="1">
      <c r="E1255" s="2" t="s">
        <v>6789</v>
      </c>
      <c r="V1255" s="7"/>
    </row>
    <row r="1256" spans="5:22" ht="23.1" customHeight="1">
      <c r="E1256" s="2" t="s">
        <v>6790</v>
      </c>
      <c r="V1256" s="7"/>
    </row>
    <row r="1257" spans="5:22" ht="23.1" customHeight="1">
      <c r="E1257" s="2" t="s">
        <v>6791</v>
      </c>
      <c r="V1257" s="7"/>
    </row>
    <row r="1258" spans="5:22" ht="23.1" customHeight="1">
      <c r="E1258" s="2" t="s">
        <v>6792</v>
      </c>
      <c r="V1258" s="7"/>
    </row>
    <row r="1259" spans="5:22" ht="23.1" customHeight="1">
      <c r="E1259" s="2" t="s">
        <v>6793</v>
      </c>
      <c r="V1259" s="7"/>
    </row>
    <row r="1260" spans="5:22" ht="23.1" customHeight="1">
      <c r="E1260" s="2" t="s">
        <v>6794</v>
      </c>
      <c r="V1260" s="7"/>
    </row>
    <row r="1261" spans="5:22" ht="23.1" customHeight="1">
      <c r="E1261" s="2" t="s">
        <v>6795</v>
      </c>
      <c r="V1261" s="7"/>
    </row>
    <row r="1262" spans="5:22" ht="23.1" customHeight="1">
      <c r="E1262" s="2" t="s">
        <v>6796</v>
      </c>
      <c r="V1262" s="7"/>
    </row>
    <row r="1263" spans="5:22" ht="23.1" customHeight="1">
      <c r="E1263" s="2" t="s">
        <v>6797</v>
      </c>
      <c r="V1263" s="7"/>
    </row>
    <row r="1264" spans="5:22" ht="23.1" customHeight="1">
      <c r="E1264" s="2" t="s">
        <v>6798</v>
      </c>
      <c r="V1264" s="7"/>
    </row>
    <row r="1265" spans="5:22" ht="23.1" customHeight="1">
      <c r="E1265" s="2" t="s">
        <v>6799</v>
      </c>
      <c r="V1265" s="7"/>
    </row>
    <row r="1266" spans="5:22" ht="23.1" customHeight="1">
      <c r="E1266" s="2" t="s">
        <v>6799</v>
      </c>
      <c r="V1266" s="7"/>
    </row>
    <row r="1267" spans="5:22" ht="23.1" customHeight="1">
      <c r="E1267" s="2" t="s">
        <v>6800</v>
      </c>
      <c r="V1267" s="7"/>
    </row>
    <row r="1268" spans="5:22" ht="23.1" customHeight="1">
      <c r="E1268" s="2" t="s">
        <v>6801</v>
      </c>
      <c r="V1268" s="7"/>
    </row>
    <row r="1269" spans="5:22" ht="23.1" customHeight="1">
      <c r="E1269" s="2" t="s">
        <v>6802</v>
      </c>
      <c r="V1269" s="7"/>
    </row>
    <row r="1270" spans="5:22" ht="23.1" customHeight="1">
      <c r="E1270" s="2" t="s">
        <v>6803</v>
      </c>
      <c r="V1270" s="7"/>
    </row>
    <row r="1271" spans="5:22" ht="23.1" customHeight="1">
      <c r="E1271" s="2" t="s">
        <v>6804</v>
      </c>
      <c r="V1271" s="7"/>
    </row>
    <row r="1272" spans="5:22" ht="23.1" customHeight="1">
      <c r="E1272" s="2" t="s">
        <v>6805</v>
      </c>
      <c r="V1272" s="7"/>
    </row>
    <row r="1273" spans="5:22" ht="23.1" customHeight="1">
      <c r="E1273" s="2" t="s">
        <v>6806</v>
      </c>
      <c r="V1273" s="7"/>
    </row>
    <row r="1274" spans="5:22" ht="23.1" customHeight="1">
      <c r="E1274" s="2" t="s">
        <v>6807</v>
      </c>
      <c r="V1274" s="7"/>
    </row>
    <row r="1275" spans="5:22" ht="23.1" customHeight="1">
      <c r="E1275" s="2" t="s">
        <v>6808</v>
      </c>
      <c r="V1275" s="7"/>
    </row>
    <row r="1276" spans="5:22" ht="23.1" customHeight="1">
      <c r="E1276" s="2" t="s">
        <v>6809</v>
      </c>
      <c r="V1276" s="7"/>
    </row>
    <row r="1277" spans="5:22" ht="23.1" customHeight="1">
      <c r="E1277" s="2" t="s">
        <v>6810</v>
      </c>
      <c r="V1277" s="7"/>
    </row>
    <row r="1278" spans="5:22" ht="23.1" customHeight="1">
      <c r="E1278" s="2" t="s">
        <v>6811</v>
      </c>
      <c r="V1278" s="7"/>
    </row>
    <row r="1279" spans="5:22" ht="23.1" customHeight="1">
      <c r="E1279" s="2" t="s">
        <v>6812</v>
      </c>
      <c r="V1279" s="7"/>
    </row>
    <row r="1280" spans="5:22" ht="23.1" customHeight="1">
      <c r="E1280" s="2" t="s">
        <v>6813</v>
      </c>
      <c r="V1280" s="7"/>
    </row>
    <row r="1281" spans="5:22" ht="23.1" customHeight="1">
      <c r="E1281" s="2" t="s">
        <v>6813</v>
      </c>
      <c r="V1281" s="7"/>
    </row>
    <row r="1282" spans="5:22" ht="23.1" customHeight="1">
      <c r="E1282" s="2" t="s">
        <v>6814</v>
      </c>
      <c r="V1282" s="7"/>
    </row>
    <row r="1283" spans="5:22" ht="23.1" customHeight="1">
      <c r="E1283" s="2" t="s">
        <v>6815</v>
      </c>
      <c r="V1283" s="7"/>
    </row>
    <row r="1284" spans="5:22" ht="23.1" customHeight="1">
      <c r="E1284" s="2" t="s">
        <v>6816</v>
      </c>
      <c r="V1284" s="7"/>
    </row>
    <row r="1285" spans="5:22" ht="23.1" customHeight="1">
      <c r="E1285" s="2" t="s">
        <v>6817</v>
      </c>
      <c r="V1285" s="7"/>
    </row>
    <row r="1286" spans="5:22" ht="23.1" customHeight="1">
      <c r="E1286" s="2" t="s">
        <v>6818</v>
      </c>
      <c r="V1286" s="7"/>
    </row>
    <row r="1287" spans="5:22" ht="23.1" customHeight="1">
      <c r="E1287" s="2" t="s">
        <v>6819</v>
      </c>
      <c r="V1287" s="7"/>
    </row>
    <row r="1288" spans="5:22" ht="23.1" customHeight="1">
      <c r="E1288" s="2" t="s">
        <v>6820</v>
      </c>
      <c r="V1288" s="7"/>
    </row>
    <row r="1289" spans="5:22" ht="23.1" customHeight="1">
      <c r="E1289" s="2" t="s">
        <v>6821</v>
      </c>
      <c r="V1289" s="7"/>
    </row>
    <row r="1290" spans="5:22" ht="23.1" customHeight="1">
      <c r="E1290" s="2" t="s">
        <v>6822</v>
      </c>
      <c r="V1290" s="7"/>
    </row>
    <row r="1291" spans="5:22" ht="23.1" customHeight="1">
      <c r="E1291" s="2" t="s">
        <v>6823</v>
      </c>
      <c r="V1291" s="7"/>
    </row>
    <row r="1292" spans="5:22" ht="23.1" customHeight="1">
      <c r="E1292" s="2" t="s">
        <v>6824</v>
      </c>
      <c r="V1292" s="7"/>
    </row>
    <row r="1293" spans="5:22" ht="23.1" customHeight="1">
      <c r="E1293" s="2" t="s">
        <v>6825</v>
      </c>
      <c r="V1293" s="7"/>
    </row>
    <row r="1294" spans="5:22" ht="23.1" customHeight="1">
      <c r="E1294" s="2" t="s">
        <v>6826</v>
      </c>
      <c r="V1294" s="7"/>
    </row>
    <row r="1295" spans="5:22" ht="23.1" customHeight="1">
      <c r="E1295" s="2" t="s">
        <v>6827</v>
      </c>
      <c r="V1295" s="7"/>
    </row>
    <row r="1296" spans="5:22" ht="23.1" customHeight="1">
      <c r="E1296" s="2" t="s">
        <v>6828</v>
      </c>
      <c r="V1296" s="7"/>
    </row>
    <row r="1297" spans="5:22" ht="23.1" customHeight="1">
      <c r="E1297" s="2" t="s">
        <v>6829</v>
      </c>
      <c r="V1297" s="7"/>
    </row>
    <row r="1298" spans="5:22" ht="23.1" customHeight="1">
      <c r="E1298" s="2" t="s">
        <v>6830</v>
      </c>
      <c r="V1298" s="7"/>
    </row>
    <row r="1299" spans="5:22" ht="23.1" customHeight="1">
      <c r="E1299" s="2" t="s">
        <v>6831</v>
      </c>
      <c r="V1299" s="7"/>
    </row>
    <row r="1300" spans="5:22" ht="23.1" customHeight="1">
      <c r="E1300" s="2" t="s">
        <v>6832</v>
      </c>
      <c r="V1300" s="7"/>
    </row>
    <row r="1301" spans="5:22" ht="23.1" customHeight="1">
      <c r="E1301" s="2" t="s">
        <v>6833</v>
      </c>
      <c r="V1301" s="7"/>
    </row>
    <row r="1302" spans="5:22" ht="23.1" customHeight="1">
      <c r="E1302" s="2" t="s">
        <v>6834</v>
      </c>
      <c r="V1302" s="7"/>
    </row>
    <row r="1303" spans="5:22" ht="23.1" customHeight="1">
      <c r="E1303" s="2" t="s">
        <v>6835</v>
      </c>
      <c r="V1303" s="7"/>
    </row>
    <row r="1304" spans="5:22" ht="23.1" customHeight="1">
      <c r="E1304" s="2" t="s">
        <v>6836</v>
      </c>
      <c r="V1304" s="7"/>
    </row>
    <row r="1305" spans="5:22" ht="23.1" customHeight="1">
      <c r="E1305" s="2" t="s">
        <v>6837</v>
      </c>
      <c r="V1305" s="7"/>
    </row>
    <row r="1306" spans="5:22" ht="23.1" customHeight="1">
      <c r="E1306" s="2" t="s">
        <v>6838</v>
      </c>
      <c r="V1306" s="7"/>
    </row>
    <row r="1307" spans="5:22" ht="23.1" customHeight="1">
      <c r="E1307" s="2" t="s">
        <v>6839</v>
      </c>
      <c r="V1307" s="7"/>
    </row>
    <row r="1308" spans="5:22" ht="23.1" customHeight="1">
      <c r="E1308" s="2" t="s">
        <v>6840</v>
      </c>
      <c r="V1308" s="7"/>
    </row>
    <row r="1309" spans="5:22" ht="23.1" customHeight="1">
      <c r="E1309" s="2" t="s">
        <v>6841</v>
      </c>
      <c r="V1309" s="7"/>
    </row>
    <row r="1310" spans="5:22" ht="23.1" customHeight="1">
      <c r="E1310" s="2" t="s">
        <v>6842</v>
      </c>
      <c r="V1310" s="7"/>
    </row>
    <row r="1311" spans="5:22" ht="23.1" customHeight="1">
      <c r="E1311" s="2" t="s">
        <v>6843</v>
      </c>
      <c r="V1311" s="7"/>
    </row>
    <row r="1312" spans="5:22" ht="23.1" customHeight="1">
      <c r="E1312" s="2" t="s">
        <v>6844</v>
      </c>
      <c r="V1312" s="7"/>
    </row>
    <row r="1313" spans="5:22" ht="23.1" customHeight="1">
      <c r="E1313" s="2" t="s">
        <v>6845</v>
      </c>
      <c r="V1313" s="7"/>
    </row>
    <row r="1314" spans="5:22" ht="23.1" customHeight="1">
      <c r="E1314" s="2" t="s">
        <v>6846</v>
      </c>
      <c r="V1314" s="7"/>
    </row>
    <row r="1315" spans="5:22" ht="23.1" customHeight="1">
      <c r="E1315" s="2" t="s">
        <v>6847</v>
      </c>
      <c r="V1315" s="7"/>
    </row>
    <row r="1316" spans="5:22" ht="23.1" customHeight="1">
      <c r="E1316" s="2" t="s">
        <v>6848</v>
      </c>
      <c r="V1316" s="7"/>
    </row>
    <row r="1317" spans="5:22" ht="23.1" customHeight="1">
      <c r="E1317" s="2" t="s">
        <v>6849</v>
      </c>
      <c r="V1317" s="7"/>
    </row>
    <row r="1318" spans="5:22" ht="23.1" customHeight="1">
      <c r="E1318" s="2" t="s">
        <v>6850</v>
      </c>
      <c r="V1318" s="7"/>
    </row>
    <row r="1319" spans="5:22" ht="23.1" customHeight="1">
      <c r="E1319" s="2" t="s">
        <v>6851</v>
      </c>
      <c r="V1319" s="7"/>
    </row>
    <row r="1320" spans="5:22" ht="23.1" customHeight="1">
      <c r="E1320" s="2" t="s">
        <v>6852</v>
      </c>
      <c r="V1320" s="7"/>
    </row>
    <row r="1321" spans="5:22" ht="23.1" customHeight="1">
      <c r="E1321" s="2" t="s">
        <v>6853</v>
      </c>
      <c r="V1321" s="7"/>
    </row>
    <row r="1322" spans="5:22" ht="23.1" customHeight="1">
      <c r="E1322" s="2" t="s">
        <v>6854</v>
      </c>
      <c r="V1322" s="7"/>
    </row>
    <row r="1323" spans="5:22" ht="23.1" customHeight="1">
      <c r="E1323" s="2" t="s">
        <v>6855</v>
      </c>
      <c r="V1323" s="7"/>
    </row>
    <row r="1324" spans="5:22" ht="23.1" customHeight="1">
      <c r="E1324" s="2" t="s">
        <v>6856</v>
      </c>
      <c r="V1324" s="7"/>
    </row>
    <row r="1325" spans="5:22" ht="23.1" customHeight="1">
      <c r="E1325" s="2" t="s">
        <v>6857</v>
      </c>
      <c r="V1325" s="7"/>
    </row>
    <row r="1326" spans="5:22" ht="23.1" customHeight="1">
      <c r="E1326" s="2" t="s">
        <v>6858</v>
      </c>
      <c r="V1326" s="7"/>
    </row>
    <row r="1327" spans="5:22" ht="23.1" customHeight="1">
      <c r="E1327" s="2" t="s">
        <v>6859</v>
      </c>
      <c r="V1327" s="7"/>
    </row>
    <row r="1328" spans="5:22" ht="23.1" customHeight="1">
      <c r="E1328" s="2" t="s">
        <v>6860</v>
      </c>
      <c r="V1328" s="7"/>
    </row>
    <row r="1329" spans="5:22" ht="23.1" customHeight="1">
      <c r="E1329" s="2" t="s">
        <v>6861</v>
      </c>
      <c r="V1329" s="7"/>
    </row>
    <row r="1330" spans="5:22" ht="23.1" customHeight="1">
      <c r="E1330" s="2" t="s">
        <v>6862</v>
      </c>
      <c r="V1330" s="7"/>
    </row>
    <row r="1331" spans="5:22" ht="23.1" customHeight="1">
      <c r="E1331" s="2" t="s">
        <v>6863</v>
      </c>
      <c r="V1331" s="7"/>
    </row>
    <row r="1332" spans="5:22" ht="23.1" customHeight="1">
      <c r="E1332" s="2" t="s">
        <v>6864</v>
      </c>
      <c r="V1332" s="7"/>
    </row>
    <row r="1333" spans="5:22" ht="23.1" customHeight="1">
      <c r="E1333" s="2" t="s">
        <v>6865</v>
      </c>
      <c r="V1333" s="7"/>
    </row>
    <row r="1334" spans="5:22" ht="23.1" customHeight="1">
      <c r="E1334" s="2" t="s">
        <v>6866</v>
      </c>
      <c r="V1334" s="7"/>
    </row>
    <row r="1335" spans="5:22" ht="23.1" customHeight="1">
      <c r="E1335" s="2" t="s">
        <v>6867</v>
      </c>
      <c r="V1335" s="7"/>
    </row>
    <row r="1336" spans="5:22" ht="23.1" customHeight="1">
      <c r="E1336" s="2" t="s">
        <v>6868</v>
      </c>
      <c r="V1336" s="7"/>
    </row>
    <row r="1337" spans="5:22" ht="23.1" customHeight="1">
      <c r="E1337" s="2" t="s">
        <v>6869</v>
      </c>
      <c r="V1337" s="7"/>
    </row>
    <row r="1338" spans="5:22" ht="23.1" customHeight="1">
      <c r="E1338" s="2" t="s">
        <v>6870</v>
      </c>
      <c r="V1338" s="7"/>
    </row>
    <row r="1339" spans="5:22" ht="23.1" customHeight="1">
      <c r="E1339" s="2" t="s">
        <v>6871</v>
      </c>
      <c r="V1339" s="7"/>
    </row>
    <row r="1340" spans="5:22" ht="23.1" customHeight="1">
      <c r="E1340" s="2" t="s">
        <v>6872</v>
      </c>
      <c r="V1340" s="7"/>
    </row>
    <row r="1341" spans="5:22" ht="23.1" customHeight="1">
      <c r="E1341" s="2" t="s">
        <v>6873</v>
      </c>
      <c r="V1341" s="7"/>
    </row>
    <row r="1342" spans="5:22" ht="23.1" customHeight="1">
      <c r="E1342" s="2" t="s">
        <v>6874</v>
      </c>
      <c r="V1342" s="7"/>
    </row>
    <row r="1343" spans="5:22" ht="23.1" customHeight="1">
      <c r="E1343" s="2" t="s">
        <v>6875</v>
      </c>
      <c r="V1343" s="7"/>
    </row>
    <row r="1344" spans="5:22" ht="23.1" customHeight="1">
      <c r="E1344" s="2" t="s">
        <v>6876</v>
      </c>
      <c r="V1344" s="7"/>
    </row>
    <row r="1345" spans="5:22" ht="23.1" customHeight="1">
      <c r="E1345" s="2" t="s">
        <v>6877</v>
      </c>
      <c r="V1345" s="7"/>
    </row>
    <row r="1346" spans="5:22" ht="23.1" customHeight="1">
      <c r="E1346" s="2" t="s">
        <v>6878</v>
      </c>
      <c r="V1346" s="7"/>
    </row>
    <row r="1347" spans="5:22" ht="23.1" customHeight="1">
      <c r="E1347" s="2" t="s">
        <v>6879</v>
      </c>
      <c r="V1347" s="7"/>
    </row>
    <row r="1348" spans="5:22" ht="23.1" customHeight="1">
      <c r="E1348" s="2" t="s">
        <v>6880</v>
      </c>
      <c r="V1348" s="7"/>
    </row>
    <row r="1349" spans="5:22" ht="23.1" customHeight="1">
      <c r="E1349" s="2" t="s">
        <v>6881</v>
      </c>
      <c r="V1349" s="7"/>
    </row>
    <row r="1350" spans="5:22" ht="23.1" customHeight="1">
      <c r="E1350" s="2" t="s">
        <v>6882</v>
      </c>
      <c r="V1350" s="7"/>
    </row>
    <row r="1351" spans="5:22" ht="23.1" customHeight="1">
      <c r="E1351" s="2" t="s">
        <v>6883</v>
      </c>
      <c r="V1351" s="7"/>
    </row>
    <row r="1352" spans="5:22" ht="23.1" customHeight="1">
      <c r="E1352" s="2" t="s">
        <v>6884</v>
      </c>
      <c r="V1352" s="7"/>
    </row>
    <row r="1353" spans="5:22" ht="23.1" customHeight="1">
      <c r="E1353" s="2" t="s">
        <v>6885</v>
      </c>
      <c r="V1353" s="7"/>
    </row>
    <row r="1354" spans="5:22" ht="23.1" customHeight="1">
      <c r="E1354" s="2" t="s">
        <v>6886</v>
      </c>
      <c r="V1354" s="7"/>
    </row>
    <row r="1355" spans="5:22" ht="23.1" customHeight="1">
      <c r="E1355" s="2" t="s">
        <v>6887</v>
      </c>
      <c r="V1355" s="7"/>
    </row>
    <row r="1356" spans="5:22" ht="23.1" customHeight="1">
      <c r="E1356" s="2" t="s">
        <v>6888</v>
      </c>
      <c r="V1356" s="7"/>
    </row>
    <row r="1357" spans="5:22" ht="23.1" customHeight="1">
      <c r="E1357" s="2" t="s">
        <v>6889</v>
      </c>
      <c r="V1357" s="7"/>
    </row>
    <row r="1358" spans="5:22" ht="23.1" customHeight="1">
      <c r="E1358" s="2" t="s">
        <v>6890</v>
      </c>
      <c r="V1358" s="7"/>
    </row>
    <row r="1359" spans="5:22" ht="23.1" customHeight="1">
      <c r="E1359" s="2" t="s">
        <v>6891</v>
      </c>
      <c r="V1359" s="7"/>
    </row>
    <row r="1360" spans="5:22" ht="23.1" customHeight="1">
      <c r="E1360" s="2" t="s">
        <v>6892</v>
      </c>
      <c r="V1360" s="7"/>
    </row>
    <row r="1361" spans="5:22" ht="23.1" customHeight="1">
      <c r="E1361" s="2" t="s">
        <v>6893</v>
      </c>
      <c r="V1361" s="7"/>
    </row>
    <row r="1362" spans="5:22" ht="23.1" customHeight="1">
      <c r="E1362" s="2" t="s">
        <v>6894</v>
      </c>
      <c r="V1362" s="7"/>
    </row>
    <row r="1363" spans="5:22" ht="23.1" customHeight="1">
      <c r="E1363" s="2" t="s">
        <v>6895</v>
      </c>
      <c r="V1363" s="7"/>
    </row>
    <row r="1364" spans="5:22" ht="23.1" customHeight="1">
      <c r="E1364" s="2" t="s">
        <v>6896</v>
      </c>
      <c r="V1364" s="7"/>
    </row>
    <row r="1365" spans="5:22" ht="23.1" customHeight="1">
      <c r="E1365" s="2" t="s">
        <v>6897</v>
      </c>
      <c r="V1365" s="7"/>
    </row>
    <row r="1366" spans="5:22" ht="23.1" customHeight="1">
      <c r="E1366" s="2" t="s">
        <v>6898</v>
      </c>
      <c r="V1366" s="7"/>
    </row>
    <row r="1367" spans="5:22" ht="23.1" customHeight="1">
      <c r="E1367" s="2" t="s">
        <v>6899</v>
      </c>
      <c r="V1367" s="7"/>
    </row>
    <row r="1368" spans="5:22" ht="23.1" customHeight="1">
      <c r="E1368" s="2" t="s">
        <v>6900</v>
      </c>
      <c r="V1368" s="7"/>
    </row>
    <row r="1369" spans="5:22" ht="23.1" customHeight="1">
      <c r="E1369" s="2" t="s">
        <v>6901</v>
      </c>
      <c r="V1369" s="7"/>
    </row>
    <row r="1370" spans="5:22" ht="23.1" customHeight="1">
      <c r="E1370" s="2" t="s">
        <v>6902</v>
      </c>
      <c r="V1370" s="7"/>
    </row>
    <row r="1371" spans="5:22" ht="23.1" customHeight="1">
      <c r="E1371" s="2" t="s">
        <v>6903</v>
      </c>
      <c r="V1371" s="7"/>
    </row>
    <row r="1372" spans="5:22" ht="23.1" customHeight="1">
      <c r="E1372" s="2" t="s">
        <v>6904</v>
      </c>
      <c r="V1372" s="7"/>
    </row>
    <row r="1373" spans="5:22" ht="23.1" customHeight="1">
      <c r="E1373" s="2" t="s">
        <v>6905</v>
      </c>
      <c r="V1373" s="7"/>
    </row>
    <row r="1374" spans="5:22" ht="23.1" customHeight="1">
      <c r="E1374" s="2" t="s">
        <v>6906</v>
      </c>
      <c r="V1374" s="7"/>
    </row>
    <row r="1375" spans="5:22" ht="23.1" customHeight="1">
      <c r="E1375" s="2" t="s">
        <v>6907</v>
      </c>
      <c r="V1375" s="7"/>
    </row>
    <row r="1376" spans="5:22" ht="23.1" customHeight="1">
      <c r="E1376" s="2" t="s">
        <v>6908</v>
      </c>
      <c r="V1376" s="7"/>
    </row>
    <row r="1377" spans="5:22" ht="23.1" customHeight="1">
      <c r="E1377" s="2" t="s">
        <v>6909</v>
      </c>
      <c r="V1377" s="7"/>
    </row>
    <row r="1378" spans="5:22" ht="23.1" customHeight="1">
      <c r="E1378" s="2" t="s">
        <v>6910</v>
      </c>
      <c r="V1378" s="7"/>
    </row>
    <row r="1379" spans="5:22" ht="23.1" customHeight="1">
      <c r="E1379" s="2" t="s">
        <v>6911</v>
      </c>
      <c r="V1379" s="7"/>
    </row>
    <row r="1380" spans="5:22" ht="23.1" customHeight="1">
      <c r="E1380" s="2" t="s">
        <v>6912</v>
      </c>
      <c r="V1380" s="7"/>
    </row>
    <row r="1381" spans="5:22" ht="23.1" customHeight="1">
      <c r="E1381" s="2" t="s">
        <v>6913</v>
      </c>
      <c r="V1381" s="7"/>
    </row>
    <row r="1382" spans="5:22" ht="23.1" customHeight="1">
      <c r="E1382" s="2" t="s">
        <v>6914</v>
      </c>
      <c r="V1382" s="7"/>
    </row>
    <row r="1383" spans="5:22" ht="23.1" customHeight="1">
      <c r="E1383" s="2" t="s">
        <v>6915</v>
      </c>
      <c r="V1383" s="7"/>
    </row>
    <row r="1384" spans="5:22" ht="23.1" customHeight="1">
      <c r="E1384" s="2" t="s">
        <v>6916</v>
      </c>
      <c r="V1384" s="7"/>
    </row>
    <row r="1385" spans="5:22" ht="23.1" customHeight="1">
      <c r="E1385" s="2" t="s">
        <v>6917</v>
      </c>
      <c r="V1385" s="7"/>
    </row>
    <row r="1386" spans="5:22" ht="23.1" customHeight="1">
      <c r="E1386" s="2" t="s">
        <v>6918</v>
      </c>
      <c r="V1386" s="7"/>
    </row>
    <row r="1387" spans="5:22" ht="23.1" customHeight="1">
      <c r="E1387" s="2" t="s">
        <v>6919</v>
      </c>
      <c r="V1387" s="7"/>
    </row>
    <row r="1388" spans="5:22" ht="23.1" customHeight="1">
      <c r="E1388" s="2" t="s">
        <v>6920</v>
      </c>
      <c r="V1388" s="7"/>
    </row>
    <row r="1389" spans="5:22" ht="23.1" customHeight="1">
      <c r="E1389" s="2" t="s">
        <v>6921</v>
      </c>
      <c r="V1389" s="7"/>
    </row>
    <row r="1390" spans="5:22" ht="23.1" customHeight="1">
      <c r="E1390" s="2" t="s">
        <v>6922</v>
      </c>
      <c r="V1390" s="7"/>
    </row>
    <row r="1391" spans="5:22" ht="23.1" customHeight="1">
      <c r="E1391" s="2" t="s">
        <v>6923</v>
      </c>
      <c r="V1391" s="7"/>
    </row>
    <row r="1392" spans="5:22" ht="23.1" customHeight="1">
      <c r="E1392" s="2" t="s">
        <v>6924</v>
      </c>
      <c r="V1392" s="7"/>
    </row>
    <row r="1393" spans="5:22" ht="23.1" customHeight="1">
      <c r="E1393" s="2" t="s">
        <v>6925</v>
      </c>
      <c r="V1393" s="7"/>
    </row>
    <row r="1394" spans="5:22" ht="23.1" customHeight="1">
      <c r="E1394" s="2" t="s">
        <v>6926</v>
      </c>
      <c r="V1394" s="7"/>
    </row>
    <row r="1395" spans="5:22" ht="23.1" customHeight="1">
      <c r="E1395" s="2" t="s">
        <v>6927</v>
      </c>
      <c r="V1395" s="7"/>
    </row>
    <row r="1396" spans="5:22" ht="23.1" customHeight="1">
      <c r="E1396" s="2" t="s">
        <v>6928</v>
      </c>
      <c r="V1396" s="7"/>
    </row>
    <row r="1397" spans="5:22" ht="23.1" customHeight="1">
      <c r="E1397" s="2" t="s">
        <v>6929</v>
      </c>
      <c r="V1397" s="7"/>
    </row>
    <row r="1398" spans="5:22" ht="23.1" customHeight="1">
      <c r="E1398" s="2" t="s">
        <v>6930</v>
      </c>
      <c r="V1398" s="7"/>
    </row>
    <row r="1399" spans="5:22" ht="23.1" customHeight="1">
      <c r="E1399" s="2" t="s">
        <v>6931</v>
      </c>
      <c r="V1399" s="7"/>
    </row>
    <row r="1400" spans="5:22" ht="23.1" customHeight="1">
      <c r="E1400" s="2" t="s">
        <v>6932</v>
      </c>
      <c r="V1400" s="7"/>
    </row>
    <row r="1401" spans="5:22" ht="23.1" customHeight="1">
      <c r="E1401" s="2" t="s">
        <v>6933</v>
      </c>
      <c r="V1401" s="7"/>
    </row>
    <row r="1402" spans="5:22" ht="23.1" customHeight="1">
      <c r="E1402" s="2" t="s">
        <v>6934</v>
      </c>
      <c r="V1402" s="7"/>
    </row>
    <row r="1403" spans="5:22" ht="23.1" customHeight="1">
      <c r="E1403" s="2" t="s">
        <v>6935</v>
      </c>
      <c r="V1403" s="7"/>
    </row>
    <row r="1404" spans="5:22" ht="23.1" customHeight="1">
      <c r="E1404" s="2" t="s">
        <v>6936</v>
      </c>
      <c r="V1404" s="7"/>
    </row>
    <row r="1405" spans="5:22" ht="23.1" customHeight="1">
      <c r="E1405" s="2" t="s">
        <v>6936</v>
      </c>
      <c r="V1405" s="7"/>
    </row>
    <row r="1406" spans="5:22" ht="23.1" customHeight="1">
      <c r="E1406" s="2" t="s">
        <v>6937</v>
      </c>
      <c r="V1406" s="7"/>
    </row>
    <row r="1407" spans="5:22" ht="23.1" customHeight="1">
      <c r="E1407" s="2" t="s">
        <v>6938</v>
      </c>
      <c r="V1407" s="7"/>
    </row>
    <row r="1408" spans="5:22" ht="23.1" customHeight="1">
      <c r="E1408" s="2" t="s">
        <v>6939</v>
      </c>
      <c r="V1408" s="7"/>
    </row>
    <row r="1409" spans="5:22" ht="23.1" customHeight="1">
      <c r="E1409" s="2" t="s">
        <v>6940</v>
      </c>
      <c r="V1409" s="7"/>
    </row>
    <row r="1410" spans="5:22" ht="23.1" customHeight="1">
      <c r="E1410" s="2" t="s">
        <v>6941</v>
      </c>
      <c r="V1410" s="7"/>
    </row>
    <row r="1411" spans="5:22" ht="23.1" customHeight="1">
      <c r="E1411" s="2" t="s">
        <v>6942</v>
      </c>
      <c r="V1411" s="7"/>
    </row>
    <row r="1412" spans="5:22" ht="23.1" customHeight="1">
      <c r="E1412" s="2" t="s">
        <v>6943</v>
      </c>
      <c r="V1412" s="7"/>
    </row>
    <row r="1413" spans="5:22" ht="23.1" customHeight="1">
      <c r="E1413" s="2" t="s">
        <v>6944</v>
      </c>
      <c r="V1413" s="7"/>
    </row>
    <row r="1414" spans="5:22" ht="23.1" customHeight="1">
      <c r="E1414" s="2" t="s">
        <v>6945</v>
      </c>
      <c r="V1414" s="7"/>
    </row>
    <row r="1415" spans="5:22" ht="23.1" customHeight="1">
      <c r="E1415" s="2" t="s">
        <v>6946</v>
      </c>
      <c r="V1415" s="7"/>
    </row>
    <row r="1416" spans="5:22" ht="23.1" customHeight="1">
      <c r="E1416" s="2" t="s">
        <v>6947</v>
      </c>
      <c r="V1416" s="7"/>
    </row>
    <row r="1417" spans="5:22" ht="23.1" customHeight="1">
      <c r="E1417" s="2" t="s">
        <v>6948</v>
      </c>
      <c r="V1417" s="7"/>
    </row>
    <row r="1418" spans="5:22" ht="23.1" customHeight="1">
      <c r="E1418" s="2" t="s">
        <v>6949</v>
      </c>
      <c r="V1418" s="7"/>
    </row>
    <row r="1419" spans="5:22" ht="23.1" customHeight="1">
      <c r="E1419" s="2" t="s">
        <v>6949</v>
      </c>
      <c r="V1419" s="7"/>
    </row>
    <row r="1420" spans="5:22" ht="23.1" customHeight="1">
      <c r="E1420" s="2" t="s">
        <v>6950</v>
      </c>
      <c r="V1420" s="7"/>
    </row>
    <row r="1421" spans="5:22" ht="23.1" customHeight="1">
      <c r="E1421" s="2" t="s">
        <v>6951</v>
      </c>
      <c r="V1421" s="7"/>
    </row>
    <row r="1422" spans="5:22" ht="23.1" customHeight="1">
      <c r="E1422" s="2" t="s">
        <v>6951</v>
      </c>
      <c r="V1422" s="7"/>
    </row>
    <row r="1423" spans="5:22" ht="23.1" customHeight="1">
      <c r="E1423" s="2" t="s">
        <v>6952</v>
      </c>
      <c r="V1423" s="7"/>
    </row>
    <row r="1424" spans="5:22" ht="23.1" customHeight="1">
      <c r="E1424" s="2" t="s">
        <v>6953</v>
      </c>
      <c r="V1424" s="7"/>
    </row>
    <row r="1425" spans="5:22" ht="23.1" customHeight="1">
      <c r="E1425" s="2" t="s">
        <v>6954</v>
      </c>
      <c r="V1425" s="7"/>
    </row>
    <row r="1426" spans="5:22" ht="23.1" customHeight="1">
      <c r="E1426" s="2" t="s">
        <v>6955</v>
      </c>
      <c r="V1426" s="7"/>
    </row>
    <row r="1427" spans="5:22" ht="23.1" customHeight="1">
      <c r="E1427" s="2" t="s">
        <v>6955</v>
      </c>
      <c r="V1427" s="7"/>
    </row>
    <row r="1428" spans="5:22" ht="23.1" customHeight="1">
      <c r="E1428" s="2" t="s">
        <v>6956</v>
      </c>
      <c r="V1428" s="7"/>
    </row>
    <row r="1429" spans="5:22" ht="23.1" customHeight="1">
      <c r="E1429" s="2" t="s">
        <v>6957</v>
      </c>
      <c r="V1429" s="7"/>
    </row>
    <row r="1430" spans="5:22" ht="23.1" customHeight="1">
      <c r="E1430" s="2" t="s">
        <v>6958</v>
      </c>
      <c r="V1430" s="7"/>
    </row>
    <row r="1431" spans="5:22" ht="23.1" customHeight="1">
      <c r="E1431" s="2" t="s">
        <v>6959</v>
      </c>
      <c r="V1431" s="7"/>
    </row>
    <row r="1432" spans="5:22" ht="23.1" customHeight="1">
      <c r="E1432" s="2" t="s">
        <v>6960</v>
      </c>
      <c r="V1432" s="7"/>
    </row>
    <row r="1433" spans="5:22" ht="23.1" customHeight="1">
      <c r="E1433" s="2" t="s">
        <v>6961</v>
      </c>
      <c r="V1433" s="7"/>
    </row>
    <row r="1434" spans="5:22" ht="23.1" customHeight="1">
      <c r="E1434" s="2" t="s">
        <v>6962</v>
      </c>
      <c r="V1434" s="7"/>
    </row>
    <row r="1435" spans="5:22" ht="23.1" customHeight="1">
      <c r="E1435" s="2" t="s">
        <v>6963</v>
      </c>
      <c r="V1435" s="7"/>
    </row>
    <row r="1436" spans="5:22" ht="23.1" customHeight="1">
      <c r="E1436" s="2" t="s">
        <v>6964</v>
      </c>
      <c r="V1436" s="7"/>
    </row>
    <row r="1437" spans="5:22" ht="23.1" customHeight="1">
      <c r="E1437" s="2" t="s">
        <v>6965</v>
      </c>
      <c r="V1437" s="7"/>
    </row>
    <row r="1438" spans="5:22" ht="23.1" customHeight="1">
      <c r="E1438" s="2" t="s">
        <v>6966</v>
      </c>
      <c r="V1438" s="7"/>
    </row>
    <row r="1439" spans="5:22" ht="23.1" customHeight="1">
      <c r="E1439" s="2" t="s">
        <v>6967</v>
      </c>
      <c r="V1439" s="7"/>
    </row>
    <row r="1440" spans="5:22" ht="23.1" customHeight="1">
      <c r="E1440" s="2" t="s">
        <v>6968</v>
      </c>
      <c r="V1440" s="7"/>
    </row>
    <row r="1441" spans="5:22" ht="23.1" customHeight="1">
      <c r="E1441" s="2" t="s">
        <v>6969</v>
      </c>
      <c r="V1441" s="7"/>
    </row>
    <row r="1442" spans="5:22" ht="23.1" customHeight="1">
      <c r="E1442" s="2" t="s">
        <v>6970</v>
      </c>
      <c r="V1442" s="7"/>
    </row>
    <row r="1443" spans="5:22" ht="23.1" customHeight="1">
      <c r="E1443" s="2" t="s">
        <v>6971</v>
      </c>
      <c r="V1443" s="7"/>
    </row>
    <row r="1444" spans="5:22" ht="23.1" customHeight="1">
      <c r="E1444" s="2" t="s">
        <v>6972</v>
      </c>
      <c r="V1444" s="7"/>
    </row>
    <row r="1445" spans="5:22" ht="23.1" customHeight="1">
      <c r="E1445" s="2" t="s">
        <v>6973</v>
      </c>
      <c r="V1445" s="7"/>
    </row>
    <row r="1446" spans="5:22" ht="23.1" customHeight="1">
      <c r="E1446" s="2" t="s">
        <v>6974</v>
      </c>
      <c r="V1446" s="7"/>
    </row>
    <row r="1447" spans="5:22" ht="23.1" customHeight="1">
      <c r="E1447" s="2" t="s">
        <v>6975</v>
      </c>
      <c r="V1447" s="7"/>
    </row>
    <row r="1448" spans="5:22" ht="23.1" customHeight="1">
      <c r="E1448" s="2" t="s">
        <v>6976</v>
      </c>
      <c r="V1448" s="7"/>
    </row>
    <row r="1449" spans="5:22" ht="23.1" customHeight="1">
      <c r="E1449" s="2" t="s">
        <v>6977</v>
      </c>
      <c r="V1449" s="7"/>
    </row>
    <row r="1450" spans="5:22" ht="23.1" customHeight="1">
      <c r="E1450" s="2" t="s">
        <v>6977</v>
      </c>
      <c r="V1450" s="7"/>
    </row>
    <row r="1451" spans="5:22" ht="23.1" customHeight="1">
      <c r="E1451" s="2" t="s">
        <v>6978</v>
      </c>
      <c r="V1451" s="7"/>
    </row>
    <row r="1452" spans="5:22" ht="23.1" customHeight="1">
      <c r="E1452" s="2" t="s">
        <v>6979</v>
      </c>
      <c r="V1452" s="7"/>
    </row>
    <row r="1453" spans="5:22" ht="23.1" customHeight="1">
      <c r="E1453" s="2" t="s">
        <v>6980</v>
      </c>
      <c r="V1453" s="7"/>
    </row>
    <row r="1454" spans="5:22" ht="23.1" customHeight="1">
      <c r="E1454" s="2" t="s">
        <v>6981</v>
      </c>
      <c r="V1454" s="7"/>
    </row>
    <row r="1455" spans="5:22" ht="23.1" customHeight="1">
      <c r="E1455" s="2" t="s">
        <v>6982</v>
      </c>
      <c r="V1455" s="7"/>
    </row>
    <row r="1456" spans="5:22" ht="23.1" customHeight="1">
      <c r="E1456" s="2" t="s">
        <v>6983</v>
      </c>
      <c r="V1456" s="7"/>
    </row>
    <row r="1457" spans="5:22" ht="23.1" customHeight="1">
      <c r="E1457" s="2" t="s">
        <v>6984</v>
      </c>
      <c r="V1457" s="7"/>
    </row>
    <row r="1458" spans="5:22" ht="23.1" customHeight="1">
      <c r="E1458" s="2" t="s">
        <v>6985</v>
      </c>
      <c r="V1458" s="7"/>
    </row>
    <row r="1459" spans="5:22" ht="23.1" customHeight="1">
      <c r="E1459" s="2" t="s">
        <v>6986</v>
      </c>
      <c r="V1459" s="7"/>
    </row>
    <row r="1460" spans="5:22" ht="23.1" customHeight="1">
      <c r="E1460" s="2" t="s">
        <v>6987</v>
      </c>
      <c r="V1460" s="7"/>
    </row>
    <row r="1461" spans="5:22" ht="23.1" customHeight="1">
      <c r="E1461" s="2" t="s">
        <v>6988</v>
      </c>
      <c r="V1461" s="7"/>
    </row>
    <row r="1462" spans="5:22" ht="23.1" customHeight="1">
      <c r="E1462" s="2" t="s">
        <v>6989</v>
      </c>
      <c r="V1462" s="7"/>
    </row>
    <row r="1463" spans="5:22" ht="23.1" customHeight="1">
      <c r="E1463" s="2" t="s">
        <v>6990</v>
      </c>
      <c r="V1463" s="7"/>
    </row>
    <row r="1464" spans="5:22" ht="23.1" customHeight="1">
      <c r="E1464" s="2" t="s">
        <v>6991</v>
      </c>
      <c r="V1464" s="7"/>
    </row>
    <row r="1465" spans="5:22" ht="23.1" customHeight="1">
      <c r="E1465" s="2" t="s">
        <v>6992</v>
      </c>
      <c r="V1465" s="7"/>
    </row>
    <row r="1466" spans="5:22" ht="23.1" customHeight="1">
      <c r="E1466" s="2" t="s">
        <v>6993</v>
      </c>
      <c r="V1466" s="7"/>
    </row>
    <row r="1467" spans="5:22" ht="23.1" customHeight="1">
      <c r="E1467" s="2" t="s">
        <v>6994</v>
      </c>
      <c r="V1467" s="7"/>
    </row>
    <row r="1468" spans="5:22" ht="23.1" customHeight="1">
      <c r="E1468" s="2" t="s">
        <v>6995</v>
      </c>
      <c r="V1468" s="7"/>
    </row>
    <row r="1469" spans="5:22" ht="23.1" customHeight="1">
      <c r="E1469" s="2" t="s">
        <v>6996</v>
      </c>
      <c r="V1469" s="7"/>
    </row>
    <row r="1470" spans="5:22" ht="23.1" customHeight="1">
      <c r="E1470" s="2" t="s">
        <v>6997</v>
      </c>
      <c r="V1470" s="7"/>
    </row>
    <row r="1471" spans="5:22" ht="23.1" customHeight="1">
      <c r="E1471" s="2" t="s">
        <v>6998</v>
      </c>
      <c r="V1471" s="7"/>
    </row>
    <row r="1472" spans="5:22" ht="23.1" customHeight="1">
      <c r="E1472" s="2" t="s">
        <v>6999</v>
      </c>
      <c r="V1472" s="7"/>
    </row>
    <row r="1473" spans="5:22" ht="23.1" customHeight="1">
      <c r="E1473" s="2" t="s">
        <v>7000</v>
      </c>
      <c r="V1473" s="7"/>
    </row>
    <row r="1474" spans="5:22" ht="23.1" customHeight="1">
      <c r="E1474" s="2" t="s">
        <v>7001</v>
      </c>
      <c r="V1474" s="7"/>
    </row>
    <row r="1475" spans="5:22" ht="23.1" customHeight="1">
      <c r="E1475" s="2" t="s">
        <v>7002</v>
      </c>
      <c r="V1475" s="7"/>
    </row>
    <row r="1476" spans="5:22" ht="23.1" customHeight="1">
      <c r="E1476" s="2" t="s">
        <v>7003</v>
      </c>
      <c r="V1476" s="7"/>
    </row>
    <row r="1477" spans="5:22" ht="23.1" customHeight="1">
      <c r="E1477" s="2" t="s">
        <v>7004</v>
      </c>
      <c r="V1477" s="7"/>
    </row>
    <row r="1478" spans="5:22" ht="23.1" customHeight="1">
      <c r="E1478" s="2" t="s">
        <v>7005</v>
      </c>
      <c r="V1478" s="7"/>
    </row>
    <row r="1479" spans="5:22" ht="23.1" customHeight="1">
      <c r="E1479" s="2" t="s">
        <v>7006</v>
      </c>
      <c r="V1479" s="7"/>
    </row>
    <row r="1480" spans="5:22" ht="23.1" customHeight="1">
      <c r="E1480" s="2" t="s">
        <v>7007</v>
      </c>
      <c r="V1480" s="7"/>
    </row>
    <row r="1481" spans="5:22" ht="23.1" customHeight="1">
      <c r="E1481" s="2" t="s">
        <v>7008</v>
      </c>
      <c r="V1481" s="7"/>
    </row>
    <row r="1482" spans="5:22" ht="23.1" customHeight="1">
      <c r="E1482" s="2" t="s">
        <v>7009</v>
      </c>
      <c r="V1482" s="7"/>
    </row>
    <row r="1483" spans="5:22" ht="23.1" customHeight="1">
      <c r="E1483" s="2" t="s">
        <v>7010</v>
      </c>
      <c r="V1483" s="7"/>
    </row>
    <row r="1484" spans="5:22" ht="23.1" customHeight="1">
      <c r="E1484" s="2" t="s">
        <v>7011</v>
      </c>
      <c r="V1484" s="7"/>
    </row>
    <row r="1485" spans="5:22" ht="23.1" customHeight="1">
      <c r="E1485" s="2" t="s">
        <v>7012</v>
      </c>
      <c r="V1485" s="7"/>
    </row>
    <row r="1486" spans="5:22" ht="23.1" customHeight="1">
      <c r="E1486" s="2" t="s">
        <v>7013</v>
      </c>
      <c r="V1486" s="7"/>
    </row>
    <row r="1487" spans="5:22" ht="23.1" customHeight="1">
      <c r="E1487" s="2" t="s">
        <v>7014</v>
      </c>
      <c r="V1487" s="7"/>
    </row>
    <row r="1488" spans="5:22" ht="23.1" customHeight="1">
      <c r="E1488" s="2" t="s">
        <v>7015</v>
      </c>
      <c r="V1488" s="7"/>
    </row>
    <row r="1489" spans="5:22" ht="23.1" customHeight="1">
      <c r="E1489" s="2" t="s">
        <v>7016</v>
      </c>
      <c r="V1489" s="7"/>
    </row>
    <row r="1490" spans="5:22" ht="23.1" customHeight="1">
      <c r="E1490" s="2" t="s">
        <v>7017</v>
      </c>
      <c r="V1490" s="7"/>
    </row>
    <row r="1491" spans="5:22" ht="23.1" customHeight="1">
      <c r="E1491" s="2" t="s">
        <v>7018</v>
      </c>
      <c r="V1491" s="7"/>
    </row>
    <row r="1492" spans="5:22" ht="23.1" customHeight="1">
      <c r="E1492" s="2" t="s">
        <v>7019</v>
      </c>
      <c r="V1492" s="7"/>
    </row>
    <row r="1493" spans="5:22" ht="23.1" customHeight="1">
      <c r="E1493" s="2" t="s">
        <v>7019</v>
      </c>
      <c r="V1493" s="7"/>
    </row>
    <row r="1494" spans="5:22" ht="23.1" customHeight="1">
      <c r="E1494" s="2" t="s">
        <v>7019</v>
      </c>
      <c r="V1494" s="7"/>
    </row>
    <row r="1495" spans="5:22" ht="23.1" customHeight="1">
      <c r="E1495" s="2" t="s">
        <v>7020</v>
      </c>
      <c r="V1495" s="7"/>
    </row>
    <row r="1496" spans="5:22" ht="23.1" customHeight="1">
      <c r="E1496" s="2" t="s">
        <v>7021</v>
      </c>
      <c r="V1496" s="7"/>
    </row>
    <row r="1497" spans="5:22" ht="23.1" customHeight="1">
      <c r="E1497" s="2" t="s">
        <v>7022</v>
      </c>
      <c r="V1497" s="7"/>
    </row>
    <row r="1498" spans="5:22" ht="23.1" customHeight="1">
      <c r="E1498" s="2" t="s">
        <v>7023</v>
      </c>
      <c r="V1498" s="7"/>
    </row>
    <row r="1499" spans="5:22" ht="23.1" customHeight="1">
      <c r="E1499" s="2" t="s">
        <v>7024</v>
      </c>
      <c r="V1499" s="7"/>
    </row>
    <row r="1500" spans="5:22" ht="23.1" customHeight="1">
      <c r="E1500" s="2" t="s">
        <v>7025</v>
      </c>
      <c r="V1500" s="7"/>
    </row>
    <row r="1501" spans="5:22" ht="23.1" customHeight="1">
      <c r="E1501" s="2" t="s">
        <v>7026</v>
      </c>
      <c r="V1501" s="7"/>
    </row>
    <row r="1502" spans="5:22" ht="23.1" customHeight="1">
      <c r="E1502" s="2" t="s">
        <v>7027</v>
      </c>
      <c r="V1502" s="7"/>
    </row>
    <row r="1503" spans="5:22" ht="23.1" customHeight="1">
      <c r="E1503" s="2" t="s">
        <v>7028</v>
      </c>
      <c r="V1503" s="7"/>
    </row>
    <row r="1504" spans="5:22" ht="23.1" customHeight="1">
      <c r="E1504" s="2" t="s">
        <v>7029</v>
      </c>
      <c r="V1504" s="7"/>
    </row>
    <row r="1505" spans="5:22" ht="23.1" customHeight="1">
      <c r="E1505" s="2" t="s">
        <v>7030</v>
      </c>
      <c r="V1505" s="7"/>
    </row>
    <row r="1506" spans="5:22" ht="23.1" customHeight="1">
      <c r="E1506" s="2" t="s">
        <v>7031</v>
      </c>
      <c r="V1506" s="7"/>
    </row>
    <row r="1507" spans="5:22" ht="23.1" customHeight="1">
      <c r="E1507" s="2" t="s">
        <v>7032</v>
      </c>
      <c r="V1507" s="7"/>
    </row>
    <row r="1508" spans="5:22" ht="23.1" customHeight="1">
      <c r="E1508" s="2" t="s">
        <v>7033</v>
      </c>
      <c r="V1508" s="7"/>
    </row>
    <row r="1509" spans="5:22" ht="23.1" customHeight="1">
      <c r="E1509" s="2" t="s">
        <v>7034</v>
      </c>
      <c r="V1509" s="7"/>
    </row>
    <row r="1510" spans="5:22" ht="23.1" customHeight="1">
      <c r="E1510" s="2" t="s">
        <v>7035</v>
      </c>
      <c r="V1510" s="7"/>
    </row>
    <row r="1511" spans="5:22" ht="23.1" customHeight="1">
      <c r="E1511" s="2" t="s">
        <v>7036</v>
      </c>
      <c r="V1511" s="7"/>
    </row>
    <row r="1512" spans="5:22" ht="23.1" customHeight="1">
      <c r="E1512" s="2" t="s">
        <v>7037</v>
      </c>
      <c r="V1512" s="7"/>
    </row>
    <row r="1513" spans="5:22" ht="23.1" customHeight="1">
      <c r="E1513" s="2" t="s">
        <v>7038</v>
      </c>
      <c r="V1513" s="7"/>
    </row>
    <row r="1514" spans="5:22" ht="23.1" customHeight="1">
      <c r="E1514" s="2" t="s">
        <v>7039</v>
      </c>
      <c r="V1514" s="7"/>
    </row>
    <row r="1515" spans="5:22" ht="23.1" customHeight="1">
      <c r="E1515" s="2" t="s">
        <v>7039</v>
      </c>
      <c r="V1515" s="7"/>
    </row>
    <row r="1516" spans="5:22" ht="23.1" customHeight="1">
      <c r="E1516" s="2" t="s">
        <v>7040</v>
      </c>
      <c r="V1516" s="7"/>
    </row>
    <row r="1517" spans="5:22" ht="23.1" customHeight="1">
      <c r="E1517" s="2" t="s">
        <v>7041</v>
      </c>
      <c r="V1517" s="7"/>
    </row>
    <row r="1518" spans="5:22" ht="23.1" customHeight="1">
      <c r="E1518" s="2" t="s">
        <v>7042</v>
      </c>
      <c r="V1518" s="7"/>
    </row>
    <row r="1519" spans="5:22" ht="23.1" customHeight="1">
      <c r="E1519" s="2" t="s">
        <v>7043</v>
      </c>
      <c r="V1519" s="7"/>
    </row>
    <row r="1520" spans="5:22" ht="23.1" customHeight="1">
      <c r="E1520" s="2" t="s">
        <v>7044</v>
      </c>
      <c r="V1520" s="7"/>
    </row>
    <row r="1521" spans="5:22" ht="23.1" customHeight="1">
      <c r="E1521" s="2" t="s">
        <v>7045</v>
      </c>
      <c r="V1521" s="7"/>
    </row>
    <row r="1522" spans="5:22" ht="23.1" customHeight="1">
      <c r="E1522" s="2" t="s">
        <v>7046</v>
      </c>
      <c r="V1522" s="7"/>
    </row>
    <row r="1523" spans="5:22" ht="23.1" customHeight="1">
      <c r="E1523" s="2" t="s">
        <v>7047</v>
      </c>
      <c r="V1523" s="7"/>
    </row>
    <row r="1524" spans="5:22" ht="23.1" customHeight="1">
      <c r="E1524" s="2" t="s">
        <v>7048</v>
      </c>
      <c r="V1524" s="7"/>
    </row>
    <row r="1525" spans="5:22" ht="23.1" customHeight="1">
      <c r="E1525" s="2" t="s">
        <v>7049</v>
      </c>
      <c r="V1525" s="7"/>
    </row>
    <row r="1526" spans="5:22" ht="23.1" customHeight="1">
      <c r="E1526" s="2" t="s">
        <v>7050</v>
      </c>
      <c r="V1526" s="7"/>
    </row>
    <row r="1527" spans="5:22" ht="23.1" customHeight="1">
      <c r="E1527" s="2" t="s">
        <v>7051</v>
      </c>
      <c r="V1527" s="7"/>
    </row>
    <row r="1528" spans="5:22" ht="23.1" customHeight="1">
      <c r="E1528" s="2" t="s">
        <v>7052</v>
      </c>
      <c r="V1528" s="7"/>
    </row>
    <row r="1529" spans="5:22" ht="23.1" customHeight="1">
      <c r="E1529" s="2" t="s">
        <v>7053</v>
      </c>
      <c r="V1529" s="7"/>
    </row>
    <row r="1530" spans="5:22" ht="23.1" customHeight="1">
      <c r="E1530" s="2" t="s">
        <v>7054</v>
      </c>
      <c r="V1530" s="7"/>
    </row>
    <row r="1531" spans="5:22" ht="23.1" customHeight="1">
      <c r="E1531" s="2" t="s">
        <v>7055</v>
      </c>
      <c r="V1531" s="7"/>
    </row>
    <row r="1532" spans="5:22" ht="23.1" customHeight="1">
      <c r="E1532" s="2" t="s">
        <v>7056</v>
      </c>
      <c r="V1532" s="7"/>
    </row>
    <row r="1533" spans="5:22" ht="23.1" customHeight="1">
      <c r="E1533" s="2" t="s">
        <v>7057</v>
      </c>
      <c r="V1533" s="7"/>
    </row>
    <row r="1534" spans="5:22" ht="23.1" customHeight="1">
      <c r="E1534" s="2" t="s">
        <v>7058</v>
      </c>
      <c r="V1534" s="7"/>
    </row>
    <row r="1535" spans="5:22" ht="23.1" customHeight="1">
      <c r="E1535" s="2" t="s">
        <v>7059</v>
      </c>
      <c r="V1535" s="7"/>
    </row>
    <row r="1536" spans="5:22" ht="23.1" customHeight="1">
      <c r="E1536" s="2" t="s">
        <v>7060</v>
      </c>
      <c r="V1536" s="7"/>
    </row>
    <row r="1537" spans="5:22" ht="23.1" customHeight="1">
      <c r="E1537" s="2" t="s">
        <v>7061</v>
      </c>
      <c r="V1537" s="7"/>
    </row>
    <row r="1538" spans="5:22" ht="23.1" customHeight="1">
      <c r="E1538" s="2" t="s">
        <v>7062</v>
      </c>
      <c r="V1538" s="7"/>
    </row>
    <row r="1539" spans="5:22" ht="23.1" customHeight="1">
      <c r="E1539" s="2" t="s">
        <v>7063</v>
      </c>
      <c r="V1539" s="7"/>
    </row>
    <row r="1540" spans="5:22" ht="23.1" customHeight="1">
      <c r="E1540" s="2" t="s">
        <v>7064</v>
      </c>
      <c r="V1540" s="7"/>
    </row>
    <row r="1541" spans="5:22" ht="23.1" customHeight="1">
      <c r="E1541" s="2" t="s">
        <v>7064</v>
      </c>
      <c r="V1541" s="7"/>
    </row>
    <row r="1542" spans="5:22" ht="23.1" customHeight="1">
      <c r="E1542" s="2" t="s">
        <v>7065</v>
      </c>
      <c r="V1542" s="7"/>
    </row>
    <row r="1543" spans="5:22" ht="23.1" customHeight="1">
      <c r="E1543" s="2" t="s">
        <v>7066</v>
      </c>
      <c r="V1543" s="7"/>
    </row>
    <row r="1544" spans="5:22" ht="23.1" customHeight="1">
      <c r="E1544" s="2" t="s">
        <v>7067</v>
      </c>
      <c r="V1544" s="7"/>
    </row>
    <row r="1545" spans="5:22" ht="23.1" customHeight="1">
      <c r="E1545" s="2" t="s">
        <v>7068</v>
      </c>
      <c r="V1545" s="7"/>
    </row>
    <row r="1546" spans="5:22" ht="23.1" customHeight="1">
      <c r="E1546" s="2" t="s">
        <v>7069</v>
      </c>
      <c r="V1546" s="7"/>
    </row>
    <row r="1547" spans="5:22" ht="23.1" customHeight="1">
      <c r="E1547" s="2" t="s">
        <v>7070</v>
      </c>
      <c r="V1547" s="7"/>
    </row>
    <row r="1548" spans="5:22" ht="23.1" customHeight="1">
      <c r="E1548" s="2" t="s">
        <v>7071</v>
      </c>
      <c r="V1548" s="7"/>
    </row>
    <row r="1549" spans="5:22" ht="23.1" customHeight="1">
      <c r="E1549" s="2" t="s">
        <v>7072</v>
      </c>
      <c r="V1549" s="7"/>
    </row>
    <row r="1550" spans="5:22" ht="23.1" customHeight="1">
      <c r="E1550" s="2" t="s">
        <v>7073</v>
      </c>
      <c r="V1550" s="7"/>
    </row>
    <row r="1551" spans="5:22" ht="23.1" customHeight="1">
      <c r="E1551" s="2" t="s">
        <v>7074</v>
      </c>
      <c r="V1551" s="7"/>
    </row>
    <row r="1552" spans="5:22" ht="23.1" customHeight="1">
      <c r="E1552" s="2" t="s">
        <v>7075</v>
      </c>
      <c r="V1552" s="7"/>
    </row>
    <row r="1553" spans="5:22" ht="23.1" customHeight="1">
      <c r="E1553" s="2" t="s">
        <v>7076</v>
      </c>
      <c r="V1553" s="7"/>
    </row>
    <row r="1554" spans="5:22" ht="23.1" customHeight="1">
      <c r="E1554" s="2" t="s">
        <v>7077</v>
      </c>
      <c r="V1554" s="7"/>
    </row>
    <row r="1555" spans="5:22" ht="23.1" customHeight="1">
      <c r="E1555" s="2" t="s">
        <v>7078</v>
      </c>
      <c r="V1555" s="7"/>
    </row>
    <row r="1556" spans="5:22" ht="23.1" customHeight="1">
      <c r="E1556" s="2" t="s">
        <v>7079</v>
      </c>
      <c r="V1556" s="7"/>
    </row>
    <row r="1557" spans="5:22" ht="23.1" customHeight="1">
      <c r="E1557" s="2" t="s">
        <v>7080</v>
      </c>
      <c r="V1557" s="7"/>
    </row>
    <row r="1558" spans="5:22" ht="23.1" customHeight="1">
      <c r="E1558" s="2" t="s">
        <v>7081</v>
      </c>
      <c r="V1558" s="7"/>
    </row>
    <row r="1559" spans="5:22" ht="23.1" customHeight="1">
      <c r="E1559" s="2" t="s">
        <v>7082</v>
      </c>
      <c r="V1559" s="7"/>
    </row>
    <row r="1560" spans="5:22" ht="23.1" customHeight="1">
      <c r="E1560" s="2" t="s">
        <v>7083</v>
      </c>
      <c r="V1560" s="7"/>
    </row>
    <row r="1561" spans="5:22" ht="23.1" customHeight="1">
      <c r="E1561" s="2" t="s">
        <v>7084</v>
      </c>
      <c r="V1561" s="7"/>
    </row>
    <row r="1562" spans="5:22" ht="23.1" customHeight="1">
      <c r="E1562" s="2" t="s">
        <v>7085</v>
      </c>
      <c r="V1562" s="7"/>
    </row>
    <row r="1563" spans="5:22" ht="23.1" customHeight="1">
      <c r="E1563" s="2" t="s">
        <v>7086</v>
      </c>
      <c r="V1563" s="7"/>
    </row>
    <row r="1564" spans="5:22" ht="23.1" customHeight="1">
      <c r="E1564" s="2" t="s">
        <v>7087</v>
      </c>
      <c r="V1564" s="7"/>
    </row>
    <row r="1565" spans="5:22" ht="23.1" customHeight="1">
      <c r="E1565" s="2" t="s">
        <v>7088</v>
      </c>
      <c r="V1565" s="7"/>
    </row>
    <row r="1566" spans="5:22" ht="23.1" customHeight="1">
      <c r="E1566" s="2" t="s">
        <v>7088</v>
      </c>
      <c r="V1566" s="7"/>
    </row>
    <row r="1567" spans="5:22" ht="23.1" customHeight="1">
      <c r="E1567" s="2" t="s">
        <v>7089</v>
      </c>
      <c r="V1567" s="7"/>
    </row>
    <row r="1568" spans="5:22" ht="23.1" customHeight="1">
      <c r="E1568" s="2" t="s">
        <v>7090</v>
      </c>
      <c r="V1568" s="7"/>
    </row>
    <row r="1569" spans="5:22" ht="23.1" customHeight="1">
      <c r="E1569" s="2" t="s">
        <v>7091</v>
      </c>
      <c r="V1569" s="7"/>
    </row>
    <row r="1570" spans="5:22" ht="23.1" customHeight="1">
      <c r="E1570" s="2" t="s">
        <v>7092</v>
      </c>
      <c r="V1570" s="7"/>
    </row>
    <row r="1571" spans="5:22" ht="23.1" customHeight="1">
      <c r="E1571" s="2" t="s">
        <v>7093</v>
      </c>
      <c r="V1571" s="7"/>
    </row>
    <row r="1572" spans="5:22" ht="23.1" customHeight="1">
      <c r="E1572" s="2" t="s">
        <v>7094</v>
      </c>
      <c r="V1572" s="7"/>
    </row>
    <row r="1573" spans="5:22" ht="23.1" customHeight="1">
      <c r="E1573" s="2" t="s">
        <v>7095</v>
      </c>
      <c r="V1573" s="7"/>
    </row>
    <row r="1574" spans="5:22" ht="23.1" customHeight="1">
      <c r="E1574" s="2" t="s">
        <v>7096</v>
      </c>
      <c r="V1574" s="7"/>
    </row>
    <row r="1575" spans="5:22" ht="23.1" customHeight="1">
      <c r="E1575" s="2" t="s">
        <v>7097</v>
      </c>
      <c r="V1575" s="7"/>
    </row>
    <row r="1576" spans="5:22" ht="23.1" customHeight="1">
      <c r="E1576" s="2" t="s">
        <v>7098</v>
      </c>
      <c r="V1576" s="7"/>
    </row>
    <row r="1577" spans="5:22" ht="23.1" customHeight="1">
      <c r="E1577" s="2" t="s">
        <v>7099</v>
      </c>
      <c r="V1577" s="7"/>
    </row>
    <row r="1578" spans="5:22" ht="23.1" customHeight="1">
      <c r="E1578" s="2" t="s">
        <v>7100</v>
      </c>
      <c r="V1578" s="7"/>
    </row>
    <row r="1579" spans="5:22" ht="23.1" customHeight="1">
      <c r="E1579" s="2" t="s">
        <v>7101</v>
      </c>
      <c r="V1579" s="7"/>
    </row>
    <row r="1580" spans="5:22" ht="23.1" customHeight="1">
      <c r="E1580" s="2" t="s">
        <v>7102</v>
      </c>
      <c r="V1580" s="7"/>
    </row>
    <row r="1581" spans="5:22" ht="23.1" customHeight="1">
      <c r="E1581" s="2" t="s">
        <v>7103</v>
      </c>
      <c r="V1581" s="7"/>
    </row>
    <row r="1582" spans="5:22" ht="23.1" customHeight="1">
      <c r="E1582" s="2" t="s">
        <v>7104</v>
      </c>
      <c r="V1582" s="7"/>
    </row>
    <row r="1583" spans="5:22" ht="23.1" customHeight="1">
      <c r="E1583" s="2" t="s">
        <v>7105</v>
      </c>
      <c r="V1583" s="7"/>
    </row>
    <row r="1584" spans="5:22" ht="23.1" customHeight="1">
      <c r="E1584" s="2" t="s">
        <v>7106</v>
      </c>
      <c r="V1584" s="7"/>
    </row>
    <row r="1585" spans="5:22" ht="23.1" customHeight="1">
      <c r="E1585" s="2" t="s">
        <v>7107</v>
      </c>
      <c r="V1585" s="7"/>
    </row>
    <row r="1586" spans="5:22" ht="23.1" customHeight="1">
      <c r="E1586" s="2" t="s">
        <v>7108</v>
      </c>
      <c r="V1586" s="7"/>
    </row>
    <row r="1587" spans="5:22" ht="23.1" customHeight="1">
      <c r="E1587" s="2" t="s">
        <v>7109</v>
      </c>
      <c r="V1587" s="7"/>
    </row>
    <row r="1588" spans="5:22" ht="23.1" customHeight="1">
      <c r="E1588" s="2" t="s">
        <v>7110</v>
      </c>
      <c r="V1588" s="7"/>
    </row>
    <row r="1589" spans="5:22" ht="23.1" customHeight="1">
      <c r="E1589" s="2" t="s">
        <v>7111</v>
      </c>
      <c r="V1589" s="7"/>
    </row>
    <row r="1590" spans="5:22" ht="23.1" customHeight="1">
      <c r="E1590" s="2" t="s">
        <v>7112</v>
      </c>
      <c r="V1590" s="7"/>
    </row>
    <row r="1591" spans="5:22" ht="23.1" customHeight="1">
      <c r="E1591" s="2" t="s">
        <v>7113</v>
      </c>
      <c r="V1591" s="7"/>
    </row>
    <row r="1592" spans="5:22" ht="23.1" customHeight="1">
      <c r="E1592" s="2" t="s">
        <v>7114</v>
      </c>
      <c r="V1592" s="7"/>
    </row>
    <row r="1593" spans="5:22" ht="23.1" customHeight="1">
      <c r="E1593" s="2" t="s">
        <v>7115</v>
      </c>
      <c r="V1593" s="7"/>
    </row>
    <row r="1594" spans="5:22" ht="23.1" customHeight="1">
      <c r="E1594" s="2" t="s">
        <v>7116</v>
      </c>
      <c r="V1594" s="7"/>
    </row>
    <row r="1595" spans="5:22" ht="23.1" customHeight="1">
      <c r="E1595" s="2" t="s">
        <v>7117</v>
      </c>
      <c r="V1595" s="7"/>
    </row>
    <row r="1596" spans="5:22" ht="23.1" customHeight="1">
      <c r="E1596" s="2" t="s">
        <v>7118</v>
      </c>
      <c r="V1596" s="7"/>
    </row>
    <row r="1597" spans="5:22" ht="23.1" customHeight="1">
      <c r="E1597" s="2" t="s">
        <v>7119</v>
      </c>
      <c r="V1597" s="7"/>
    </row>
    <row r="1598" spans="5:22" ht="23.1" customHeight="1">
      <c r="E1598" s="2" t="s">
        <v>7120</v>
      </c>
      <c r="V1598" s="7"/>
    </row>
    <row r="1599" spans="5:22" ht="23.1" customHeight="1">
      <c r="E1599" s="2" t="s">
        <v>7121</v>
      </c>
      <c r="V1599" s="7"/>
    </row>
    <row r="1600" spans="5:22" ht="23.1" customHeight="1">
      <c r="E1600" s="2" t="s">
        <v>7122</v>
      </c>
      <c r="V1600" s="7"/>
    </row>
    <row r="1601" spans="5:22" ht="23.1" customHeight="1">
      <c r="E1601" s="2" t="s">
        <v>7123</v>
      </c>
      <c r="V1601" s="7"/>
    </row>
    <row r="1602" spans="5:22" ht="23.1" customHeight="1">
      <c r="E1602" s="2" t="s">
        <v>7124</v>
      </c>
      <c r="V1602" s="7"/>
    </row>
    <row r="1603" spans="5:22" ht="23.1" customHeight="1">
      <c r="E1603" s="2" t="s">
        <v>7125</v>
      </c>
      <c r="V1603" s="7"/>
    </row>
    <row r="1604" spans="5:22" ht="23.1" customHeight="1">
      <c r="E1604" s="2" t="s">
        <v>7126</v>
      </c>
      <c r="V1604" s="7"/>
    </row>
    <row r="1605" spans="5:22" ht="23.1" customHeight="1">
      <c r="E1605" s="2" t="s">
        <v>7127</v>
      </c>
      <c r="V1605" s="7"/>
    </row>
    <row r="1606" spans="5:22" ht="23.1" customHeight="1">
      <c r="E1606" s="2" t="s">
        <v>7127</v>
      </c>
      <c r="V1606" s="7"/>
    </row>
    <row r="1607" spans="5:22" ht="23.1" customHeight="1">
      <c r="E1607" s="2" t="s">
        <v>7128</v>
      </c>
      <c r="V1607" s="7"/>
    </row>
    <row r="1608" spans="5:22" ht="23.1" customHeight="1">
      <c r="E1608" s="2" t="s">
        <v>7129</v>
      </c>
      <c r="V1608" s="7"/>
    </row>
    <row r="1609" spans="5:22" ht="23.1" customHeight="1">
      <c r="E1609" s="2" t="s">
        <v>7130</v>
      </c>
      <c r="V1609" s="7"/>
    </row>
    <row r="1610" spans="5:22" ht="23.1" customHeight="1">
      <c r="E1610" s="2" t="s">
        <v>7131</v>
      </c>
      <c r="V1610" s="7"/>
    </row>
    <row r="1611" spans="5:22" ht="23.1" customHeight="1">
      <c r="E1611" s="2" t="s">
        <v>7132</v>
      </c>
      <c r="V1611" s="7"/>
    </row>
    <row r="1612" spans="5:22" ht="23.1" customHeight="1">
      <c r="E1612" s="2" t="s">
        <v>7133</v>
      </c>
      <c r="V1612" s="7"/>
    </row>
    <row r="1613" spans="5:22" ht="23.1" customHeight="1">
      <c r="E1613" s="2" t="s">
        <v>7134</v>
      </c>
      <c r="V1613" s="7"/>
    </row>
    <row r="1614" spans="5:22" ht="23.1" customHeight="1">
      <c r="E1614" s="2" t="s">
        <v>7135</v>
      </c>
      <c r="V1614" s="7"/>
    </row>
    <row r="1615" spans="5:22" ht="23.1" customHeight="1">
      <c r="E1615" s="2" t="s">
        <v>7136</v>
      </c>
      <c r="V1615" s="7"/>
    </row>
    <row r="1616" spans="5:22" ht="23.1" customHeight="1">
      <c r="E1616" s="2" t="s">
        <v>7137</v>
      </c>
      <c r="V1616" s="7"/>
    </row>
    <row r="1617" spans="5:22" ht="23.1" customHeight="1">
      <c r="E1617" s="2" t="s">
        <v>7138</v>
      </c>
      <c r="V1617" s="7"/>
    </row>
    <row r="1618" spans="5:22" ht="23.1" customHeight="1">
      <c r="E1618" s="2" t="s">
        <v>7139</v>
      </c>
      <c r="V1618" s="7"/>
    </row>
    <row r="1619" spans="5:22" ht="23.1" customHeight="1">
      <c r="E1619" s="2" t="s">
        <v>7140</v>
      </c>
      <c r="V1619" s="7"/>
    </row>
    <row r="1620" spans="5:22" ht="23.1" customHeight="1">
      <c r="E1620" s="2" t="s">
        <v>7141</v>
      </c>
      <c r="V1620" s="7"/>
    </row>
    <row r="1621" spans="5:22" ht="23.1" customHeight="1">
      <c r="E1621" s="2" t="s">
        <v>7142</v>
      </c>
      <c r="V1621" s="7"/>
    </row>
    <row r="1622" spans="5:22" ht="23.1" customHeight="1">
      <c r="E1622" s="2" t="s">
        <v>7143</v>
      </c>
      <c r="V1622" s="7"/>
    </row>
    <row r="1623" spans="5:22" ht="23.1" customHeight="1">
      <c r="E1623" s="2" t="s">
        <v>7144</v>
      </c>
      <c r="V1623" s="7"/>
    </row>
    <row r="1624" spans="5:22" ht="23.1" customHeight="1">
      <c r="E1624" s="2" t="s">
        <v>7144</v>
      </c>
      <c r="V1624" s="7"/>
    </row>
    <row r="1625" spans="5:22" ht="23.1" customHeight="1">
      <c r="E1625" s="2" t="s">
        <v>7145</v>
      </c>
      <c r="V1625" s="7"/>
    </row>
    <row r="1626" spans="5:22" ht="23.1" customHeight="1">
      <c r="E1626" s="2" t="s">
        <v>7146</v>
      </c>
      <c r="V1626" s="7"/>
    </row>
    <row r="1627" spans="5:22" ht="23.1" customHeight="1">
      <c r="E1627" s="2" t="s">
        <v>7147</v>
      </c>
      <c r="V1627" s="7"/>
    </row>
    <row r="1628" spans="5:22" ht="23.1" customHeight="1">
      <c r="E1628" s="2" t="s">
        <v>7148</v>
      </c>
      <c r="V1628" s="7"/>
    </row>
    <row r="1629" spans="5:22" ht="23.1" customHeight="1">
      <c r="E1629" s="2" t="s">
        <v>7149</v>
      </c>
      <c r="V1629" s="7"/>
    </row>
    <row r="1630" spans="5:22" ht="23.1" customHeight="1">
      <c r="E1630" s="2" t="s">
        <v>7150</v>
      </c>
      <c r="V1630" s="7"/>
    </row>
    <row r="1631" spans="5:22" ht="23.1" customHeight="1">
      <c r="E1631" s="2" t="s">
        <v>7151</v>
      </c>
      <c r="V1631" s="7"/>
    </row>
    <row r="1632" spans="5:22" ht="23.1" customHeight="1">
      <c r="E1632" s="2" t="s">
        <v>7152</v>
      </c>
      <c r="V1632" s="7"/>
    </row>
    <row r="1633" spans="5:22" ht="23.1" customHeight="1">
      <c r="E1633" s="2" t="s">
        <v>7153</v>
      </c>
      <c r="V1633" s="7"/>
    </row>
    <row r="1634" spans="5:22" ht="23.1" customHeight="1">
      <c r="E1634" s="2" t="s">
        <v>7154</v>
      </c>
      <c r="V1634" s="7"/>
    </row>
    <row r="1635" spans="5:22" ht="23.1" customHeight="1">
      <c r="E1635" s="2" t="s">
        <v>7155</v>
      </c>
      <c r="V1635" s="7"/>
    </row>
    <row r="1636" spans="5:22" ht="23.1" customHeight="1">
      <c r="E1636" s="2" t="s">
        <v>7156</v>
      </c>
      <c r="V1636" s="7"/>
    </row>
    <row r="1637" spans="5:22" ht="23.1" customHeight="1">
      <c r="E1637" s="2" t="s">
        <v>7156</v>
      </c>
      <c r="V1637" s="7"/>
    </row>
    <row r="1638" spans="5:22" ht="23.1" customHeight="1">
      <c r="E1638" s="2" t="s">
        <v>7157</v>
      </c>
      <c r="V1638" s="7"/>
    </row>
    <row r="1639" spans="5:22" ht="23.1" customHeight="1">
      <c r="E1639" s="2" t="s">
        <v>7158</v>
      </c>
      <c r="V1639" s="7"/>
    </row>
    <row r="1640" spans="5:22" ht="23.1" customHeight="1">
      <c r="E1640" s="2" t="s">
        <v>7159</v>
      </c>
      <c r="V1640" s="7"/>
    </row>
    <row r="1641" spans="5:22" ht="23.1" customHeight="1">
      <c r="E1641" s="2" t="s">
        <v>7160</v>
      </c>
      <c r="V1641" s="7"/>
    </row>
    <row r="1642" spans="5:22" ht="23.1" customHeight="1">
      <c r="E1642" s="2" t="s">
        <v>7161</v>
      </c>
      <c r="V1642" s="7"/>
    </row>
    <row r="1643" spans="5:22" ht="23.1" customHeight="1">
      <c r="E1643" s="2" t="s">
        <v>7162</v>
      </c>
      <c r="V1643" s="7"/>
    </row>
    <row r="1644" spans="5:22" ht="23.1" customHeight="1">
      <c r="E1644" s="2" t="s">
        <v>7163</v>
      </c>
      <c r="V1644" s="7"/>
    </row>
    <row r="1645" spans="5:22" ht="23.1" customHeight="1">
      <c r="E1645" s="2" t="s">
        <v>7164</v>
      </c>
      <c r="V1645" s="7"/>
    </row>
    <row r="1646" spans="5:22" ht="23.1" customHeight="1">
      <c r="E1646" s="2" t="s">
        <v>7165</v>
      </c>
      <c r="V1646" s="7"/>
    </row>
    <row r="1647" spans="5:22" ht="23.1" customHeight="1">
      <c r="E1647" s="2" t="s">
        <v>7166</v>
      </c>
      <c r="V1647" s="7"/>
    </row>
    <row r="1648" spans="5:22" ht="23.1" customHeight="1">
      <c r="E1648" s="2" t="s">
        <v>7167</v>
      </c>
      <c r="V1648" s="7"/>
    </row>
    <row r="1649" spans="5:22" ht="23.1" customHeight="1">
      <c r="E1649" s="2" t="s">
        <v>7168</v>
      </c>
      <c r="V1649" s="7"/>
    </row>
    <row r="1650" spans="5:22" ht="23.1" customHeight="1">
      <c r="E1650" s="2" t="s">
        <v>7169</v>
      </c>
      <c r="V1650" s="7"/>
    </row>
    <row r="1651" spans="5:22" ht="23.1" customHeight="1">
      <c r="E1651" s="2" t="s">
        <v>7170</v>
      </c>
      <c r="V1651" s="7"/>
    </row>
    <row r="1652" spans="5:22" ht="23.1" customHeight="1">
      <c r="E1652" s="2" t="s">
        <v>7171</v>
      </c>
      <c r="V1652" s="7"/>
    </row>
    <row r="1653" spans="5:22" ht="23.1" customHeight="1">
      <c r="E1653" s="2" t="s">
        <v>7172</v>
      </c>
      <c r="V1653" s="7"/>
    </row>
    <row r="1654" spans="5:22" ht="23.1" customHeight="1">
      <c r="E1654" s="2" t="s">
        <v>7173</v>
      </c>
      <c r="V1654" s="7"/>
    </row>
    <row r="1655" spans="5:22" ht="23.1" customHeight="1">
      <c r="E1655" s="2" t="s">
        <v>7174</v>
      </c>
      <c r="V1655" s="7"/>
    </row>
    <row r="1656" spans="5:22" ht="23.1" customHeight="1">
      <c r="E1656" s="2" t="s">
        <v>7175</v>
      </c>
      <c r="V1656" s="7"/>
    </row>
    <row r="1657" spans="5:22" ht="23.1" customHeight="1">
      <c r="E1657" s="2" t="s">
        <v>7176</v>
      </c>
      <c r="V1657" s="7"/>
    </row>
    <row r="1658" spans="5:22" ht="23.1" customHeight="1">
      <c r="E1658" s="2" t="s">
        <v>7177</v>
      </c>
      <c r="V1658" s="7"/>
    </row>
    <row r="1659" spans="5:22" ht="23.1" customHeight="1">
      <c r="E1659" s="2" t="s">
        <v>7178</v>
      </c>
      <c r="V1659" s="7"/>
    </row>
    <row r="1660" spans="5:22" ht="23.1" customHeight="1">
      <c r="E1660" s="2" t="s">
        <v>7179</v>
      </c>
      <c r="V1660" s="7"/>
    </row>
    <row r="1661" spans="5:22" ht="23.1" customHeight="1">
      <c r="E1661" s="2" t="s">
        <v>7180</v>
      </c>
      <c r="V1661" s="7"/>
    </row>
    <row r="1662" spans="5:22" ht="23.1" customHeight="1">
      <c r="E1662" s="2" t="s">
        <v>7181</v>
      </c>
      <c r="V1662" s="7"/>
    </row>
    <row r="1663" spans="5:22" ht="23.1" customHeight="1">
      <c r="E1663" s="2" t="s">
        <v>7182</v>
      </c>
      <c r="V1663" s="7"/>
    </row>
    <row r="1664" spans="5:22" ht="23.1" customHeight="1">
      <c r="E1664" s="2" t="s">
        <v>7183</v>
      </c>
      <c r="V1664" s="7"/>
    </row>
    <row r="1665" spans="5:22" ht="23.1" customHeight="1">
      <c r="E1665" s="2" t="s">
        <v>7184</v>
      </c>
      <c r="V1665" s="7"/>
    </row>
    <row r="1666" spans="5:22" ht="23.1" customHeight="1">
      <c r="E1666" s="2" t="s">
        <v>7185</v>
      </c>
      <c r="V1666" s="7"/>
    </row>
    <row r="1667" spans="5:22" ht="23.1" customHeight="1">
      <c r="E1667" s="2" t="s">
        <v>7186</v>
      </c>
      <c r="V1667" s="7"/>
    </row>
    <row r="1668" spans="5:22" ht="23.1" customHeight="1">
      <c r="E1668" s="2" t="s">
        <v>7187</v>
      </c>
      <c r="V1668" s="7"/>
    </row>
    <row r="1669" spans="5:22" ht="23.1" customHeight="1">
      <c r="E1669" s="2" t="s">
        <v>7188</v>
      </c>
      <c r="V1669" s="7"/>
    </row>
    <row r="1670" spans="5:22" ht="23.1" customHeight="1">
      <c r="E1670" s="2" t="s">
        <v>7189</v>
      </c>
      <c r="V1670" s="7"/>
    </row>
    <row r="1671" spans="5:22" ht="23.1" customHeight="1">
      <c r="E1671" s="2" t="s">
        <v>7190</v>
      </c>
      <c r="V1671" s="7"/>
    </row>
    <row r="1672" spans="5:22" ht="23.1" customHeight="1">
      <c r="E1672" s="2" t="s">
        <v>7191</v>
      </c>
      <c r="V1672" s="7"/>
    </row>
    <row r="1673" spans="5:22" ht="23.1" customHeight="1">
      <c r="E1673" s="2" t="s">
        <v>7192</v>
      </c>
      <c r="V1673" s="7"/>
    </row>
    <row r="1674" spans="5:22" ht="23.1" customHeight="1">
      <c r="E1674" s="2" t="s">
        <v>7193</v>
      </c>
      <c r="V1674" s="7"/>
    </row>
    <row r="1675" spans="5:22" ht="23.1" customHeight="1">
      <c r="E1675" s="2" t="s">
        <v>7194</v>
      </c>
      <c r="V1675" s="7"/>
    </row>
    <row r="1676" spans="5:22" ht="23.1" customHeight="1">
      <c r="E1676" s="2" t="s">
        <v>7195</v>
      </c>
      <c r="V1676" s="7"/>
    </row>
    <row r="1677" spans="5:22" ht="23.1" customHeight="1">
      <c r="E1677" s="2" t="s">
        <v>7196</v>
      </c>
      <c r="V1677" s="7"/>
    </row>
    <row r="1678" spans="5:22" ht="23.1" customHeight="1">
      <c r="E1678" s="2" t="s">
        <v>7197</v>
      </c>
      <c r="V1678" s="7"/>
    </row>
    <row r="1679" spans="5:22" ht="23.1" customHeight="1">
      <c r="E1679" s="2" t="s">
        <v>7198</v>
      </c>
      <c r="V1679" s="7"/>
    </row>
    <row r="1680" spans="5:22" ht="23.1" customHeight="1">
      <c r="E1680" s="2" t="s">
        <v>7199</v>
      </c>
      <c r="V1680" s="7"/>
    </row>
    <row r="1681" spans="5:22" ht="23.1" customHeight="1">
      <c r="E1681" s="2" t="s">
        <v>7200</v>
      </c>
      <c r="V1681" s="7"/>
    </row>
    <row r="1682" spans="5:22" ht="23.1" customHeight="1">
      <c r="E1682" s="2" t="s">
        <v>7201</v>
      </c>
      <c r="V1682" s="7"/>
    </row>
    <row r="1683" spans="5:22" ht="23.1" customHeight="1">
      <c r="E1683" s="2" t="s">
        <v>7202</v>
      </c>
      <c r="V1683" s="7"/>
    </row>
    <row r="1684" spans="5:22" ht="23.1" customHeight="1">
      <c r="E1684" s="2" t="s">
        <v>7203</v>
      </c>
      <c r="V1684" s="7"/>
    </row>
    <row r="1685" spans="5:22" ht="23.1" customHeight="1">
      <c r="E1685" s="2" t="s">
        <v>7204</v>
      </c>
      <c r="V1685" s="7"/>
    </row>
    <row r="1686" spans="5:22" ht="23.1" customHeight="1">
      <c r="E1686" s="2" t="s">
        <v>7205</v>
      </c>
      <c r="V1686" s="7"/>
    </row>
    <row r="1687" spans="5:22" ht="23.1" customHeight="1">
      <c r="E1687" s="2" t="s">
        <v>7206</v>
      </c>
      <c r="V1687" s="7"/>
    </row>
    <row r="1688" spans="5:22" ht="23.1" customHeight="1">
      <c r="E1688" s="2" t="s">
        <v>7207</v>
      </c>
      <c r="V1688" s="7"/>
    </row>
    <row r="1689" spans="5:22" ht="23.1" customHeight="1">
      <c r="E1689" s="2" t="s">
        <v>7208</v>
      </c>
      <c r="V1689" s="7"/>
    </row>
    <row r="1690" spans="5:22" ht="23.1" customHeight="1">
      <c r="E1690" s="2" t="s">
        <v>7209</v>
      </c>
      <c r="V1690" s="7"/>
    </row>
    <row r="1691" spans="5:22" ht="23.1" customHeight="1">
      <c r="E1691" s="2" t="s">
        <v>7210</v>
      </c>
      <c r="V1691" s="7"/>
    </row>
    <row r="1692" spans="5:22" ht="23.1" customHeight="1">
      <c r="E1692" s="2" t="s">
        <v>7211</v>
      </c>
      <c r="V1692" s="7"/>
    </row>
    <row r="1693" spans="5:22" ht="23.1" customHeight="1">
      <c r="E1693" s="2" t="s">
        <v>7212</v>
      </c>
      <c r="V1693" s="7"/>
    </row>
    <row r="1694" spans="5:22" ht="23.1" customHeight="1">
      <c r="E1694" s="2" t="s">
        <v>7213</v>
      </c>
      <c r="V1694" s="7"/>
    </row>
    <row r="1695" spans="5:22" ht="23.1" customHeight="1">
      <c r="E1695" s="2" t="s">
        <v>7214</v>
      </c>
      <c r="V1695" s="7"/>
    </row>
    <row r="1696" spans="5:22" ht="23.1" customHeight="1">
      <c r="E1696" s="2" t="s">
        <v>7215</v>
      </c>
      <c r="V1696" s="7"/>
    </row>
    <row r="1697" spans="5:22" ht="23.1" customHeight="1">
      <c r="E1697" s="2" t="s">
        <v>7216</v>
      </c>
      <c r="V1697" s="7"/>
    </row>
    <row r="1698" spans="5:22" ht="23.1" customHeight="1">
      <c r="E1698" s="2" t="s">
        <v>7217</v>
      </c>
      <c r="V1698" s="7"/>
    </row>
    <row r="1699" spans="5:22" ht="23.1" customHeight="1">
      <c r="E1699" s="2" t="s">
        <v>7218</v>
      </c>
      <c r="V1699" s="7"/>
    </row>
    <row r="1700" spans="5:22" ht="23.1" customHeight="1">
      <c r="E1700" s="2" t="s">
        <v>7219</v>
      </c>
      <c r="V1700" s="7"/>
    </row>
    <row r="1701" spans="5:22" ht="23.1" customHeight="1">
      <c r="E1701" s="2" t="s">
        <v>7220</v>
      </c>
      <c r="V1701" s="7"/>
    </row>
    <row r="1702" spans="5:22" ht="23.1" customHeight="1">
      <c r="E1702" s="2" t="s">
        <v>7221</v>
      </c>
      <c r="V1702" s="7"/>
    </row>
    <row r="1703" spans="5:22" ht="23.1" customHeight="1">
      <c r="E1703" s="2" t="s">
        <v>7222</v>
      </c>
      <c r="V1703" s="7"/>
    </row>
    <row r="1704" spans="5:22" ht="23.1" customHeight="1">
      <c r="E1704" s="2" t="s">
        <v>7223</v>
      </c>
      <c r="V1704" s="7"/>
    </row>
    <row r="1705" spans="5:22" ht="23.1" customHeight="1">
      <c r="E1705" s="2" t="s">
        <v>7224</v>
      </c>
      <c r="V1705" s="7"/>
    </row>
    <row r="1706" spans="5:22" ht="23.1" customHeight="1">
      <c r="E1706" s="2" t="s">
        <v>7225</v>
      </c>
      <c r="V1706" s="7"/>
    </row>
    <row r="1707" spans="5:22" ht="23.1" customHeight="1">
      <c r="E1707" s="2" t="s">
        <v>7226</v>
      </c>
      <c r="V1707" s="7"/>
    </row>
    <row r="1708" spans="5:22" ht="23.1" customHeight="1">
      <c r="E1708" s="2" t="s">
        <v>7227</v>
      </c>
      <c r="V1708" s="7"/>
    </row>
    <row r="1709" spans="5:22" ht="23.1" customHeight="1">
      <c r="E1709" s="2" t="s">
        <v>7228</v>
      </c>
      <c r="V1709" s="7"/>
    </row>
    <row r="1710" spans="5:22" ht="23.1" customHeight="1">
      <c r="E1710" s="2" t="s">
        <v>7229</v>
      </c>
      <c r="V1710" s="7"/>
    </row>
    <row r="1711" spans="5:22" ht="23.1" customHeight="1">
      <c r="E1711" s="2" t="s">
        <v>7230</v>
      </c>
      <c r="V1711" s="7"/>
    </row>
    <row r="1712" spans="5:22" ht="23.1" customHeight="1">
      <c r="E1712" s="2" t="s">
        <v>7231</v>
      </c>
      <c r="V1712" s="7"/>
    </row>
    <row r="1713" spans="5:22" ht="23.1" customHeight="1">
      <c r="E1713" s="2" t="s">
        <v>7232</v>
      </c>
      <c r="V1713" s="7"/>
    </row>
    <row r="1714" spans="5:22" ht="23.1" customHeight="1">
      <c r="E1714" s="2" t="s">
        <v>7233</v>
      </c>
      <c r="V1714" s="7"/>
    </row>
    <row r="1715" spans="5:22" ht="23.1" customHeight="1">
      <c r="E1715" s="2" t="s">
        <v>7234</v>
      </c>
      <c r="V1715" s="7"/>
    </row>
    <row r="1716" spans="5:22" ht="23.1" customHeight="1">
      <c r="E1716" s="2" t="s">
        <v>7235</v>
      </c>
      <c r="V1716" s="7"/>
    </row>
    <row r="1717" spans="5:22" ht="23.1" customHeight="1">
      <c r="E1717" s="2" t="s">
        <v>7236</v>
      </c>
      <c r="V1717" s="7"/>
    </row>
    <row r="1718" spans="5:22" ht="23.1" customHeight="1">
      <c r="E1718" s="2" t="s">
        <v>7237</v>
      </c>
      <c r="V1718" s="7"/>
    </row>
    <row r="1719" spans="5:22" ht="23.1" customHeight="1">
      <c r="E1719" s="2" t="s">
        <v>7238</v>
      </c>
      <c r="V1719" s="7"/>
    </row>
    <row r="1720" spans="5:22" ht="23.1" customHeight="1">
      <c r="E1720" s="2" t="s">
        <v>7239</v>
      </c>
      <c r="V1720" s="7"/>
    </row>
    <row r="1721" spans="5:22" ht="23.1" customHeight="1">
      <c r="E1721" s="2" t="s">
        <v>7240</v>
      </c>
      <c r="V1721" s="7"/>
    </row>
    <row r="1722" spans="5:22" ht="23.1" customHeight="1">
      <c r="E1722" s="2" t="s">
        <v>7241</v>
      </c>
      <c r="V1722" s="7"/>
    </row>
    <row r="1723" spans="5:22" ht="23.1" customHeight="1">
      <c r="E1723" s="2" t="s">
        <v>7242</v>
      </c>
      <c r="V1723" s="7"/>
    </row>
    <row r="1724" spans="5:22" ht="23.1" customHeight="1">
      <c r="E1724" s="2" t="s">
        <v>7243</v>
      </c>
      <c r="V1724" s="7"/>
    </row>
    <row r="1725" spans="5:22" ht="23.1" customHeight="1">
      <c r="E1725" s="2" t="s">
        <v>7244</v>
      </c>
      <c r="V1725" s="7"/>
    </row>
    <row r="1726" spans="5:22" ht="23.1" customHeight="1">
      <c r="E1726" s="2" t="s">
        <v>7245</v>
      </c>
      <c r="V1726" s="7"/>
    </row>
    <row r="1727" spans="5:22" ht="23.1" customHeight="1">
      <c r="E1727" s="2" t="s">
        <v>7246</v>
      </c>
      <c r="V1727" s="7"/>
    </row>
    <row r="1728" spans="5:22" ht="23.1" customHeight="1">
      <c r="E1728" s="2" t="s">
        <v>7247</v>
      </c>
      <c r="V1728" s="7"/>
    </row>
    <row r="1729" spans="5:22" ht="23.1" customHeight="1">
      <c r="E1729" s="2" t="s">
        <v>7248</v>
      </c>
      <c r="V1729" s="7"/>
    </row>
    <row r="1730" spans="5:22" ht="23.1" customHeight="1">
      <c r="E1730" s="2" t="s">
        <v>7249</v>
      </c>
      <c r="V1730" s="7"/>
    </row>
    <row r="1731" spans="5:22" ht="23.1" customHeight="1">
      <c r="E1731" s="2" t="s">
        <v>7250</v>
      </c>
      <c r="V1731" s="7"/>
    </row>
    <row r="1732" spans="5:22" ht="23.1" customHeight="1">
      <c r="E1732" s="2" t="s">
        <v>7250</v>
      </c>
      <c r="V1732" s="7"/>
    </row>
    <row r="1733" spans="5:22" ht="23.1" customHeight="1">
      <c r="E1733" s="2" t="s">
        <v>7251</v>
      </c>
      <c r="V1733" s="7"/>
    </row>
    <row r="1734" spans="5:22" ht="23.1" customHeight="1">
      <c r="E1734" s="2" t="s">
        <v>7252</v>
      </c>
      <c r="V1734" s="7"/>
    </row>
    <row r="1735" spans="5:22" ht="23.1" customHeight="1">
      <c r="E1735" s="2" t="s">
        <v>7253</v>
      </c>
      <c r="V1735" s="7"/>
    </row>
    <row r="1736" spans="5:22" ht="23.1" customHeight="1">
      <c r="E1736" s="2" t="s">
        <v>7254</v>
      </c>
      <c r="V1736" s="7"/>
    </row>
    <row r="1737" spans="5:22" ht="23.1" customHeight="1">
      <c r="E1737" s="2" t="s">
        <v>7255</v>
      </c>
      <c r="V1737" s="7"/>
    </row>
    <row r="1738" spans="5:22" ht="23.1" customHeight="1">
      <c r="E1738" s="2" t="s">
        <v>7256</v>
      </c>
      <c r="V1738" s="7"/>
    </row>
    <row r="1739" spans="5:22" ht="23.1" customHeight="1">
      <c r="E1739" s="2" t="s">
        <v>7257</v>
      </c>
      <c r="V1739" s="7"/>
    </row>
    <row r="1740" spans="5:22" ht="23.1" customHeight="1">
      <c r="E1740" s="2" t="s">
        <v>7258</v>
      </c>
      <c r="V1740" s="7"/>
    </row>
    <row r="1741" spans="5:22" ht="23.1" customHeight="1">
      <c r="E1741" s="2" t="s">
        <v>7259</v>
      </c>
      <c r="V1741" s="7"/>
    </row>
    <row r="1742" spans="5:22" ht="23.1" customHeight="1">
      <c r="E1742" s="2" t="s">
        <v>7260</v>
      </c>
      <c r="V1742" s="7"/>
    </row>
    <row r="1743" spans="5:22" ht="23.1" customHeight="1">
      <c r="E1743" s="2" t="s">
        <v>7261</v>
      </c>
      <c r="V1743" s="7"/>
    </row>
    <row r="1744" spans="5:22" ht="23.1" customHeight="1">
      <c r="E1744" s="2" t="s">
        <v>7262</v>
      </c>
      <c r="V1744" s="7"/>
    </row>
    <row r="1745" spans="5:22" ht="23.1" customHeight="1">
      <c r="E1745" s="2" t="s">
        <v>7263</v>
      </c>
      <c r="V1745" s="7"/>
    </row>
    <row r="1746" spans="5:22" ht="23.1" customHeight="1">
      <c r="E1746" s="2" t="s">
        <v>7264</v>
      </c>
      <c r="V1746" s="7"/>
    </row>
    <row r="1747" spans="5:22" ht="23.1" customHeight="1">
      <c r="E1747" s="2" t="s">
        <v>7265</v>
      </c>
      <c r="V1747" s="7"/>
    </row>
    <row r="1748" spans="5:22" ht="23.1" customHeight="1">
      <c r="E1748" s="2" t="s">
        <v>7266</v>
      </c>
      <c r="V1748" s="7"/>
    </row>
    <row r="1749" spans="5:22" ht="23.1" customHeight="1">
      <c r="E1749" s="2" t="s">
        <v>7267</v>
      </c>
      <c r="V1749" s="7"/>
    </row>
    <row r="1750" spans="5:22" ht="23.1" customHeight="1">
      <c r="E1750" s="2" t="s">
        <v>7268</v>
      </c>
      <c r="V1750" s="7"/>
    </row>
    <row r="1751" spans="5:22" ht="23.1" customHeight="1">
      <c r="E1751" s="2" t="s">
        <v>7269</v>
      </c>
      <c r="V1751" s="7"/>
    </row>
    <row r="1752" spans="5:22" ht="23.1" customHeight="1">
      <c r="E1752" s="2" t="s">
        <v>7270</v>
      </c>
      <c r="V1752" s="7"/>
    </row>
    <row r="1753" spans="5:22" ht="23.1" customHeight="1">
      <c r="E1753" s="2" t="s">
        <v>7271</v>
      </c>
      <c r="V1753" s="7"/>
    </row>
    <row r="1754" spans="5:22" ht="23.1" customHeight="1">
      <c r="E1754" s="2" t="s">
        <v>7272</v>
      </c>
      <c r="V1754" s="7"/>
    </row>
    <row r="1755" spans="5:22" ht="23.1" customHeight="1">
      <c r="E1755" s="2" t="s">
        <v>7273</v>
      </c>
      <c r="V1755" s="7"/>
    </row>
    <row r="1756" spans="5:22" ht="23.1" customHeight="1">
      <c r="E1756" s="2" t="s">
        <v>7274</v>
      </c>
      <c r="V1756" s="7"/>
    </row>
    <row r="1757" spans="5:22" ht="23.1" customHeight="1">
      <c r="E1757" s="2" t="s">
        <v>7275</v>
      </c>
      <c r="V1757" s="7"/>
    </row>
    <row r="1758" spans="5:22" ht="23.1" customHeight="1">
      <c r="E1758" s="2" t="s">
        <v>7276</v>
      </c>
      <c r="V1758" s="7"/>
    </row>
    <row r="1759" spans="5:22" ht="23.1" customHeight="1">
      <c r="E1759" s="2" t="s">
        <v>7277</v>
      </c>
      <c r="V1759" s="7"/>
    </row>
    <row r="1760" spans="5:22" ht="23.1" customHeight="1">
      <c r="E1760" s="2" t="s">
        <v>7278</v>
      </c>
      <c r="V1760" s="7"/>
    </row>
    <row r="1761" spans="5:22" ht="23.1" customHeight="1">
      <c r="E1761" s="2" t="s">
        <v>7279</v>
      </c>
      <c r="V1761" s="7"/>
    </row>
    <row r="1762" spans="5:22" ht="23.1" customHeight="1">
      <c r="E1762" s="2" t="s">
        <v>7280</v>
      </c>
      <c r="V1762" s="7"/>
    </row>
    <row r="1763" spans="5:22" ht="23.1" customHeight="1">
      <c r="E1763" s="2" t="s">
        <v>7281</v>
      </c>
      <c r="V1763" s="7"/>
    </row>
    <row r="1764" spans="5:22" ht="23.1" customHeight="1">
      <c r="E1764" s="2" t="s">
        <v>7282</v>
      </c>
      <c r="V1764" s="7"/>
    </row>
    <row r="1765" spans="5:22" ht="23.1" customHeight="1">
      <c r="E1765" s="2" t="s">
        <v>7283</v>
      </c>
      <c r="V1765" s="7"/>
    </row>
    <row r="1766" spans="5:22" ht="23.1" customHeight="1">
      <c r="E1766" s="2" t="s">
        <v>7284</v>
      </c>
      <c r="V1766" s="7"/>
    </row>
    <row r="1767" spans="5:22" ht="23.1" customHeight="1">
      <c r="E1767" s="2" t="s">
        <v>7285</v>
      </c>
      <c r="V1767" s="7"/>
    </row>
    <row r="1768" spans="5:22" ht="23.1" customHeight="1">
      <c r="E1768" s="2" t="s">
        <v>7286</v>
      </c>
      <c r="V1768" s="7"/>
    </row>
    <row r="1769" spans="5:22" ht="23.1" customHeight="1">
      <c r="E1769" s="2" t="s">
        <v>7287</v>
      </c>
      <c r="V1769" s="7"/>
    </row>
    <row r="1770" spans="5:22" ht="23.1" customHeight="1">
      <c r="E1770" s="2" t="s">
        <v>7288</v>
      </c>
      <c r="V1770" s="7"/>
    </row>
    <row r="1771" spans="5:22" ht="23.1" customHeight="1">
      <c r="E1771" s="2" t="s">
        <v>7289</v>
      </c>
      <c r="V1771" s="7"/>
    </row>
    <row r="1772" spans="5:22" ht="23.1" customHeight="1">
      <c r="E1772" s="2" t="s">
        <v>7290</v>
      </c>
      <c r="V1772" s="7"/>
    </row>
    <row r="1773" spans="5:22" ht="23.1" customHeight="1">
      <c r="E1773" s="2" t="s">
        <v>7291</v>
      </c>
      <c r="V1773" s="7"/>
    </row>
    <row r="1774" spans="5:22" ht="23.1" customHeight="1">
      <c r="E1774" s="2" t="s">
        <v>7292</v>
      </c>
      <c r="V1774" s="7"/>
    </row>
    <row r="1775" spans="5:22" ht="23.1" customHeight="1">
      <c r="E1775" s="2" t="s">
        <v>7293</v>
      </c>
      <c r="V1775" s="7"/>
    </row>
    <row r="1776" spans="5:22" ht="23.1" customHeight="1">
      <c r="E1776" s="2" t="s">
        <v>7294</v>
      </c>
      <c r="V1776" s="7"/>
    </row>
    <row r="1777" spans="5:22" ht="23.1" customHeight="1">
      <c r="E1777" s="2" t="s">
        <v>7295</v>
      </c>
      <c r="V1777" s="7"/>
    </row>
    <row r="1778" spans="5:22" ht="23.1" customHeight="1">
      <c r="E1778" s="2" t="s">
        <v>7296</v>
      </c>
      <c r="V1778" s="7"/>
    </row>
    <row r="1779" spans="5:22" ht="23.1" customHeight="1">
      <c r="E1779" s="2" t="s">
        <v>7297</v>
      </c>
      <c r="V1779" s="7"/>
    </row>
    <row r="1780" spans="5:22" ht="23.1" customHeight="1">
      <c r="E1780" s="2" t="s">
        <v>7298</v>
      </c>
      <c r="V1780" s="7"/>
    </row>
    <row r="1781" spans="5:22" ht="23.1" customHeight="1">
      <c r="E1781" s="2" t="s">
        <v>7299</v>
      </c>
      <c r="V1781" s="7"/>
    </row>
    <row r="1782" spans="5:22" ht="23.1" customHeight="1">
      <c r="E1782" s="2" t="s">
        <v>7300</v>
      </c>
      <c r="V1782" s="7"/>
    </row>
    <row r="1783" spans="5:22" ht="23.1" customHeight="1">
      <c r="E1783" s="2" t="s">
        <v>7301</v>
      </c>
      <c r="V1783" s="7"/>
    </row>
    <row r="1784" spans="5:22" ht="23.1" customHeight="1">
      <c r="E1784" s="2" t="s">
        <v>7302</v>
      </c>
      <c r="V1784" s="7"/>
    </row>
    <row r="1785" spans="5:22" ht="23.1" customHeight="1">
      <c r="E1785" s="2" t="s">
        <v>7303</v>
      </c>
      <c r="V1785" s="7"/>
    </row>
    <row r="1786" spans="5:22" ht="23.1" customHeight="1">
      <c r="E1786" s="2" t="s">
        <v>7304</v>
      </c>
      <c r="V1786" s="7"/>
    </row>
    <row r="1787" spans="5:22" ht="23.1" customHeight="1">
      <c r="E1787" s="2" t="s">
        <v>7305</v>
      </c>
      <c r="V1787" s="7"/>
    </row>
    <row r="1788" spans="5:22" ht="23.1" customHeight="1">
      <c r="E1788" s="2" t="s">
        <v>7306</v>
      </c>
      <c r="V1788" s="7"/>
    </row>
    <row r="1789" spans="5:22" ht="23.1" customHeight="1">
      <c r="E1789" s="2" t="s">
        <v>7307</v>
      </c>
      <c r="V1789" s="7"/>
    </row>
    <row r="1790" spans="5:22" ht="23.1" customHeight="1">
      <c r="E1790" s="2" t="s">
        <v>7308</v>
      </c>
      <c r="V1790" s="7"/>
    </row>
    <row r="1791" spans="5:22" ht="23.1" customHeight="1">
      <c r="E1791" s="2" t="s">
        <v>7309</v>
      </c>
      <c r="V1791" s="7"/>
    </row>
    <row r="1792" spans="5:22" ht="23.1" customHeight="1">
      <c r="E1792" s="2" t="s">
        <v>7310</v>
      </c>
      <c r="V1792" s="7"/>
    </row>
    <row r="1793" spans="5:22" ht="23.1" customHeight="1">
      <c r="E1793" s="2" t="s">
        <v>7311</v>
      </c>
      <c r="V1793" s="7"/>
    </row>
    <row r="1794" spans="5:22" ht="23.1" customHeight="1">
      <c r="E1794" s="2" t="s">
        <v>7312</v>
      </c>
      <c r="V1794" s="7"/>
    </row>
    <row r="1795" spans="5:22" ht="23.1" customHeight="1">
      <c r="E1795" s="2" t="s">
        <v>7313</v>
      </c>
      <c r="V1795" s="7"/>
    </row>
    <row r="1796" spans="5:22" ht="23.1" customHeight="1">
      <c r="E1796" s="2" t="s">
        <v>7314</v>
      </c>
      <c r="V1796" s="7"/>
    </row>
    <row r="1797" spans="5:22" ht="23.1" customHeight="1">
      <c r="E1797" s="2" t="s">
        <v>7315</v>
      </c>
      <c r="V1797" s="7"/>
    </row>
    <row r="1798" spans="5:22" ht="23.1" customHeight="1">
      <c r="E1798" s="2" t="s">
        <v>7316</v>
      </c>
      <c r="V1798" s="7"/>
    </row>
    <row r="1799" spans="5:22" ht="23.1" customHeight="1">
      <c r="E1799" s="2" t="s">
        <v>7317</v>
      </c>
      <c r="V1799" s="7"/>
    </row>
    <row r="1800" spans="5:22" ht="23.1" customHeight="1">
      <c r="E1800" s="2" t="s">
        <v>7318</v>
      </c>
      <c r="V1800" s="7"/>
    </row>
    <row r="1801" spans="5:22" ht="23.1" customHeight="1">
      <c r="E1801" s="2" t="s">
        <v>7319</v>
      </c>
      <c r="V1801" s="7"/>
    </row>
    <row r="1802" spans="5:22" ht="23.1" customHeight="1">
      <c r="E1802" s="2" t="s">
        <v>7320</v>
      </c>
      <c r="V1802" s="7"/>
    </row>
    <row r="1803" spans="5:22" ht="23.1" customHeight="1">
      <c r="E1803" s="2" t="s">
        <v>7321</v>
      </c>
      <c r="V1803" s="7"/>
    </row>
    <row r="1804" spans="5:22" ht="23.1" customHeight="1">
      <c r="E1804" s="2" t="s">
        <v>7322</v>
      </c>
      <c r="V1804" s="7"/>
    </row>
    <row r="1805" spans="5:22" ht="23.1" customHeight="1">
      <c r="E1805" s="2" t="s">
        <v>7323</v>
      </c>
      <c r="V1805" s="7"/>
    </row>
    <row r="1806" spans="5:22" ht="23.1" customHeight="1">
      <c r="E1806" s="2" t="s">
        <v>7324</v>
      </c>
      <c r="V1806" s="7"/>
    </row>
    <row r="1807" spans="5:22" ht="23.1" customHeight="1">
      <c r="E1807" s="2" t="s">
        <v>7325</v>
      </c>
      <c r="V1807" s="7"/>
    </row>
    <row r="1808" spans="5:22" ht="23.1" customHeight="1">
      <c r="E1808" s="2" t="s">
        <v>7325</v>
      </c>
      <c r="V1808" s="7"/>
    </row>
    <row r="1809" spans="5:22" ht="23.1" customHeight="1">
      <c r="E1809" s="2" t="s">
        <v>7325</v>
      </c>
      <c r="V1809" s="7"/>
    </row>
    <row r="1810" spans="5:22" ht="23.1" customHeight="1">
      <c r="E1810" s="2" t="s">
        <v>7325</v>
      </c>
      <c r="V1810" s="7"/>
    </row>
    <row r="1811" spans="5:22" ht="23.1" customHeight="1">
      <c r="E1811" s="2" t="s">
        <v>7326</v>
      </c>
      <c r="V1811" s="7"/>
    </row>
    <row r="1812" spans="5:22" ht="23.1" customHeight="1">
      <c r="E1812" s="2" t="s">
        <v>7327</v>
      </c>
      <c r="V1812" s="7"/>
    </row>
    <row r="1813" spans="5:22" ht="23.1" customHeight="1">
      <c r="E1813" s="2" t="s">
        <v>7328</v>
      </c>
      <c r="V1813" s="7"/>
    </row>
    <row r="1814" spans="5:22" ht="23.1" customHeight="1">
      <c r="E1814" s="2" t="s">
        <v>7329</v>
      </c>
      <c r="V1814" s="7"/>
    </row>
    <row r="1815" spans="5:22" ht="23.1" customHeight="1">
      <c r="E1815" s="2" t="s">
        <v>7330</v>
      </c>
      <c r="V1815" s="7"/>
    </row>
    <row r="1816" spans="5:22" ht="23.1" customHeight="1">
      <c r="E1816" s="2" t="s">
        <v>7331</v>
      </c>
      <c r="V1816" s="7"/>
    </row>
    <row r="1817" spans="5:22" ht="23.1" customHeight="1">
      <c r="E1817" s="2" t="s">
        <v>7332</v>
      </c>
      <c r="V1817" s="7"/>
    </row>
    <row r="1818" spans="5:22" ht="23.1" customHeight="1">
      <c r="E1818" s="2" t="s">
        <v>7333</v>
      </c>
      <c r="V1818" s="7"/>
    </row>
    <row r="1819" spans="5:22" ht="23.1" customHeight="1">
      <c r="E1819" s="2" t="s">
        <v>7333</v>
      </c>
      <c r="V1819" s="7"/>
    </row>
    <row r="1820" spans="5:22" ht="23.1" customHeight="1">
      <c r="E1820" s="2" t="s">
        <v>7334</v>
      </c>
      <c r="V1820" s="7"/>
    </row>
    <row r="1821" spans="5:22" ht="23.1" customHeight="1">
      <c r="E1821" s="2" t="s">
        <v>7335</v>
      </c>
      <c r="V1821" s="7"/>
    </row>
    <row r="1822" spans="5:22" ht="23.1" customHeight="1">
      <c r="E1822" s="2" t="s">
        <v>7336</v>
      </c>
      <c r="V1822" s="7"/>
    </row>
    <row r="1823" spans="5:22" ht="23.1" customHeight="1">
      <c r="E1823" s="2" t="s">
        <v>7336</v>
      </c>
      <c r="V1823" s="7"/>
    </row>
    <row r="1824" spans="5:22" ht="23.1" customHeight="1">
      <c r="E1824" s="2" t="s">
        <v>7337</v>
      </c>
      <c r="V1824" s="7"/>
    </row>
    <row r="1825" spans="5:22" ht="23.1" customHeight="1">
      <c r="E1825" s="2" t="s">
        <v>7338</v>
      </c>
      <c r="V1825" s="7"/>
    </row>
    <row r="1826" spans="5:22" ht="23.1" customHeight="1">
      <c r="E1826" s="2" t="s">
        <v>7339</v>
      </c>
      <c r="V1826" s="7"/>
    </row>
    <row r="1827" spans="5:22" ht="23.1" customHeight="1">
      <c r="E1827" s="2" t="s">
        <v>7340</v>
      </c>
      <c r="V1827" s="7"/>
    </row>
    <row r="1828" spans="5:22" ht="23.1" customHeight="1">
      <c r="E1828" s="2" t="s">
        <v>7341</v>
      </c>
      <c r="V1828" s="7"/>
    </row>
    <row r="1829" spans="5:22" ht="23.1" customHeight="1">
      <c r="E1829" s="2" t="s">
        <v>7342</v>
      </c>
      <c r="V1829" s="7"/>
    </row>
    <row r="1830" spans="5:22" ht="23.1" customHeight="1">
      <c r="E1830" s="2" t="s">
        <v>7343</v>
      </c>
      <c r="V1830" s="7"/>
    </row>
    <row r="1831" spans="5:22" ht="23.1" customHeight="1">
      <c r="E1831" s="2" t="s">
        <v>7344</v>
      </c>
      <c r="V1831" s="7"/>
    </row>
    <row r="1832" spans="5:22" ht="23.1" customHeight="1">
      <c r="E1832" s="2" t="s">
        <v>7345</v>
      </c>
      <c r="V1832" s="7"/>
    </row>
    <row r="1833" spans="5:22" ht="23.1" customHeight="1">
      <c r="E1833" s="2" t="s">
        <v>7346</v>
      </c>
      <c r="V1833" s="7"/>
    </row>
    <row r="1834" spans="5:22" ht="23.1" customHeight="1">
      <c r="E1834" s="2" t="s">
        <v>7347</v>
      </c>
      <c r="V1834" s="7"/>
    </row>
    <row r="1835" spans="5:22" ht="23.1" customHeight="1">
      <c r="E1835" s="2" t="s">
        <v>7348</v>
      </c>
      <c r="V1835" s="7"/>
    </row>
    <row r="1836" spans="5:22" ht="23.1" customHeight="1">
      <c r="E1836" s="2" t="s">
        <v>7349</v>
      </c>
      <c r="V1836" s="7"/>
    </row>
    <row r="1837" spans="5:22" ht="23.1" customHeight="1">
      <c r="E1837" s="2" t="s">
        <v>7350</v>
      </c>
      <c r="V1837" s="7"/>
    </row>
    <row r="1838" spans="5:22" ht="23.1" customHeight="1">
      <c r="E1838" s="2" t="s">
        <v>7351</v>
      </c>
      <c r="V1838" s="7"/>
    </row>
    <row r="1839" spans="5:22" ht="23.1" customHeight="1">
      <c r="E1839" s="2" t="s">
        <v>7352</v>
      </c>
      <c r="V1839" s="7"/>
    </row>
    <row r="1840" spans="5:22" ht="23.1" customHeight="1">
      <c r="E1840" s="2" t="s">
        <v>7353</v>
      </c>
      <c r="V1840" s="7"/>
    </row>
    <row r="1841" spans="5:22" ht="23.1" customHeight="1">
      <c r="E1841" s="2" t="s">
        <v>7354</v>
      </c>
      <c r="V1841" s="7"/>
    </row>
    <row r="1842" spans="5:22" ht="23.1" customHeight="1">
      <c r="E1842" s="2" t="s">
        <v>7355</v>
      </c>
      <c r="V1842" s="7"/>
    </row>
    <row r="1843" spans="5:22" ht="23.1" customHeight="1">
      <c r="E1843" s="2" t="s">
        <v>7356</v>
      </c>
      <c r="V1843" s="7"/>
    </row>
    <row r="1844" spans="5:22" ht="23.1" customHeight="1">
      <c r="E1844" s="2" t="s">
        <v>7357</v>
      </c>
      <c r="V1844" s="7"/>
    </row>
    <row r="1845" spans="5:22" ht="23.1" customHeight="1">
      <c r="E1845" s="2" t="s">
        <v>7358</v>
      </c>
      <c r="V1845" s="7"/>
    </row>
    <row r="1846" spans="5:22" ht="23.1" customHeight="1">
      <c r="E1846" s="2" t="s">
        <v>7359</v>
      </c>
      <c r="V1846" s="7"/>
    </row>
    <row r="1847" spans="5:22" ht="23.1" customHeight="1">
      <c r="E1847" s="2" t="s">
        <v>7360</v>
      </c>
      <c r="V1847" s="7"/>
    </row>
    <row r="1848" spans="5:22" ht="23.1" customHeight="1">
      <c r="E1848" s="2" t="s">
        <v>7361</v>
      </c>
      <c r="V1848" s="7"/>
    </row>
    <row r="1849" spans="5:22" ht="23.1" customHeight="1">
      <c r="E1849" s="2" t="s">
        <v>7362</v>
      </c>
      <c r="V1849" s="7"/>
    </row>
    <row r="1850" spans="5:22" ht="23.1" customHeight="1">
      <c r="E1850" s="2" t="s">
        <v>7363</v>
      </c>
      <c r="V1850" s="7"/>
    </row>
    <row r="1851" spans="5:22" ht="23.1" customHeight="1">
      <c r="E1851" s="2" t="s">
        <v>7364</v>
      </c>
      <c r="V1851" s="7"/>
    </row>
    <row r="1852" spans="5:22" ht="23.1" customHeight="1">
      <c r="E1852" s="2" t="s">
        <v>7365</v>
      </c>
      <c r="V1852" s="7"/>
    </row>
    <row r="1853" spans="5:22" ht="23.1" customHeight="1">
      <c r="E1853" s="2" t="s">
        <v>7366</v>
      </c>
      <c r="V1853" s="7"/>
    </row>
    <row r="1854" spans="5:22" ht="23.1" customHeight="1">
      <c r="E1854" s="2" t="s">
        <v>7367</v>
      </c>
      <c r="V1854" s="7"/>
    </row>
    <row r="1855" spans="5:22" ht="23.1" customHeight="1">
      <c r="E1855" s="2" t="s">
        <v>7368</v>
      </c>
      <c r="V1855" s="7"/>
    </row>
    <row r="1856" spans="5:22" ht="23.1" customHeight="1">
      <c r="E1856" s="2" t="s">
        <v>7369</v>
      </c>
      <c r="V1856" s="7"/>
    </row>
    <row r="1857" spans="5:22" ht="23.1" customHeight="1">
      <c r="E1857" s="2" t="s">
        <v>7370</v>
      </c>
      <c r="V1857" s="7"/>
    </row>
    <row r="1858" spans="5:22" ht="23.1" customHeight="1">
      <c r="E1858" s="2" t="s">
        <v>7371</v>
      </c>
      <c r="V1858" s="7"/>
    </row>
    <row r="1859" spans="5:22" ht="23.1" customHeight="1">
      <c r="E1859" s="2" t="s">
        <v>7372</v>
      </c>
      <c r="V1859" s="7"/>
    </row>
    <row r="1860" spans="5:22" ht="23.1" customHeight="1">
      <c r="E1860" s="2" t="s">
        <v>7373</v>
      </c>
      <c r="V1860" s="7"/>
    </row>
    <row r="1861" spans="5:22" ht="23.1" customHeight="1">
      <c r="E1861" s="2" t="s">
        <v>7374</v>
      </c>
      <c r="V1861" s="7"/>
    </row>
    <row r="1862" spans="5:22" ht="23.1" customHeight="1">
      <c r="E1862" s="2" t="s">
        <v>7375</v>
      </c>
      <c r="V1862" s="7"/>
    </row>
    <row r="1863" spans="5:22" ht="23.1" customHeight="1">
      <c r="E1863" s="2" t="s">
        <v>7376</v>
      </c>
      <c r="V1863" s="7"/>
    </row>
    <row r="1864" spans="5:22" ht="23.1" customHeight="1">
      <c r="E1864" s="2" t="s">
        <v>7377</v>
      </c>
      <c r="V1864" s="7"/>
    </row>
    <row r="1865" spans="5:22" ht="23.1" customHeight="1">
      <c r="E1865" s="2" t="s">
        <v>7378</v>
      </c>
      <c r="V1865" s="7"/>
    </row>
    <row r="1866" spans="5:22" ht="23.1" customHeight="1">
      <c r="E1866" s="2" t="s">
        <v>7379</v>
      </c>
      <c r="V1866" s="7"/>
    </row>
    <row r="1867" spans="5:22" ht="23.1" customHeight="1">
      <c r="E1867" s="2" t="s">
        <v>7380</v>
      </c>
      <c r="V1867" s="7"/>
    </row>
    <row r="1868" spans="5:22" ht="23.1" customHeight="1">
      <c r="E1868" s="2" t="s">
        <v>7381</v>
      </c>
      <c r="V1868" s="7"/>
    </row>
    <row r="1869" spans="5:22" ht="23.1" customHeight="1">
      <c r="E1869" s="2" t="s">
        <v>7382</v>
      </c>
      <c r="V1869" s="7"/>
    </row>
    <row r="1870" spans="5:22" ht="23.1" customHeight="1">
      <c r="E1870" s="2" t="s">
        <v>7383</v>
      </c>
      <c r="V1870" s="7"/>
    </row>
    <row r="1871" spans="5:22" ht="23.1" customHeight="1">
      <c r="E1871" s="2" t="s">
        <v>7384</v>
      </c>
      <c r="V1871" s="7"/>
    </row>
    <row r="1872" spans="5:22" ht="23.1" customHeight="1">
      <c r="E1872" s="2" t="s">
        <v>7385</v>
      </c>
      <c r="V1872" s="7"/>
    </row>
    <row r="1873" spans="5:22" ht="23.1" customHeight="1">
      <c r="E1873" s="2" t="s">
        <v>7386</v>
      </c>
      <c r="V1873" s="7"/>
    </row>
    <row r="1874" spans="5:22" ht="23.1" customHeight="1">
      <c r="E1874" s="2" t="s">
        <v>7387</v>
      </c>
      <c r="V1874" s="7"/>
    </row>
    <row r="1875" spans="5:22" ht="23.1" customHeight="1">
      <c r="E1875" s="2" t="s">
        <v>7388</v>
      </c>
      <c r="V1875" s="7"/>
    </row>
    <row r="1876" spans="5:22" ht="23.1" customHeight="1">
      <c r="E1876" s="2" t="s">
        <v>7389</v>
      </c>
      <c r="V1876" s="7"/>
    </row>
    <row r="1877" spans="5:22" ht="23.1" customHeight="1">
      <c r="E1877" s="2" t="s">
        <v>7390</v>
      </c>
      <c r="V1877" s="7"/>
    </row>
    <row r="1878" spans="5:22" ht="23.1" customHeight="1">
      <c r="E1878" s="2" t="s">
        <v>7391</v>
      </c>
      <c r="V1878" s="7"/>
    </row>
    <row r="1879" spans="5:22" ht="23.1" customHeight="1">
      <c r="E1879" s="2" t="s">
        <v>7392</v>
      </c>
      <c r="V1879" s="7"/>
    </row>
    <row r="1880" spans="5:22" ht="23.1" customHeight="1">
      <c r="E1880" s="2" t="s">
        <v>7393</v>
      </c>
      <c r="V1880" s="7"/>
    </row>
    <row r="1881" spans="5:22" ht="23.1" customHeight="1">
      <c r="E1881" s="2" t="s">
        <v>7394</v>
      </c>
      <c r="V1881" s="7"/>
    </row>
    <row r="1882" spans="5:22" ht="23.1" customHeight="1">
      <c r="E1882" s="2" t="s">
        <v>7395</v>
      </c>
      <c r="V1882" s="7"/>
    </row>
    <row r="1883" spans="5:22" ht="23.1" customHeight="1">
      <c r="E1883" s="2" t="s">
        <v>7396</v>
      </c>
      <c r="V1883" s="7"/>
    </row>
    <row r="1884" spans="5:22" ht="23.1" customHeight="1">
      <c r="E1884" s="2" t="s">
        <v>7397</v>
      </c>
      <c r="V1884" s="7"/>
    </row>
    <row r="1885" spans="5:22" ht="23.1" customHeight="1">
      <c r="E1885" s="2" t="s">
        <v>7398</v>
      </c>
      <c r="V1885" s="7"/>
    </row>
    <row r="1886" spans="5:22" ht="23.1" customHeight="1">
      <c r="E1886" s="2" t="s">
        <v>7399</v>
      </c>
      <c r="V1886" s="7"/>
    </row>
    <row r="1887" spans="5:22" ht="23.1" customHeight="1">
      <c r="E1887" s="2" t="s">
        <v>7400</v>
      </c>
      <c r="V1887" s="7"/>
    </row>
    <row r="1888" spans="5:22" ht="23.1" customHeight="1">
      <c r="E1888" s="2" t="s">
        <v>7401</v>
      </c>
      <c r="V1888" s="7"/>
    </row>
    <row r="1889" spans="5:22" ht="23.1" customHeight="1">
      <c r="E1889" s="2" t="s">
        <v>7402</v>
      </c>
      <c r="V1889" s="7"/>
    </row>
    <row r="1890" spans="5:22" ht="23.1" customHeight="1">
      <c r="E1890" s="2" t="s">
        <v>7403</v>
      </c>
      <c r="V1890" s="7"/>
    </row>
    <row r="1891" spans="5:22" ht="23.1" customHeight="1">
      <c r="E1891" s="2" t="s">
        <v>7404</v>
      </c>
      <c r="V1891" s="7"/>
    </row>
    <row r="1892" spans="5:22" ht="23.1" customHeight="1">
      <c r="E1892" s="2" t="s">
        <v>7405</v>
      </c>
      <c r="V1892" s="7"/>
    </row>
    <row r="1893" spans="5:22" ht="23.1" customHeight="1">
      <c r="E1893" s="2" t="s">
        <v>7406</v>
      </c>
      <c r="V1893" s="7"/>
    </row>
    <row r="1894" spans="5:22" ht="23.1" customHeight="1">
      <c r="E1894" s="2" t="s">
        <v>7407</v>
      </c>
      <c r="V1894" s="7"/>
    </row>
    <row r="1895" spans="5:22" ht="23.1" customHeight="1">
      <c r="E1895" s="2" t="s">
        <v>7408</v>
      </c>
      <c r="V1895" s="7"/>
    </row>
    <row r="1896" spans="5:22" ht="23.1" customHeight="1">
      <c r="E1896" s="2" t="s">
        <v>7409</v>
      </c>
      <c r="V1896" s="7"/>
    </row>
    <row r="1897" spans="5:22" ht="23.1" customHeight="1">
      <c r="E1897" s="2" t="s">
        <v>7410</v>
      </c>
      <c r="V1897" s="7"/>
    </row>
    <row r="1898" spans="5:22" ht="23.1" customHeight="1">
      <c r="E1898" s="2" t="s">
        <v>7411</v>
      </c>
      <c r="V1898" s="7"/>
    </row>
    <row r="1899" spans="5:22" ht="23.1" customHeight="1">
      <c r="E1899" s="2" t="s">
        <v>7412</v>
      </c>
      <c r="V1899" s="7"/>
    </row>
    <row r="1900" spans="5:22" ht="23.1" customHeight="1">
      <c r="E1900" s="2" t="s">
        <v>7413</v>
      </c>
      <c r="V1900" s="7"/>
    </row>
    <row r="1901" spans="5:22" ht="23.1" customHeight="1">
      <c r="E1901" s="2" t="s">
        <v>7414</v>
      </c>
      <c r="V1901" s="7"/>
    </row>
    <row r="1902" spans="5:22" ht="23.1" customHeight="1">
      <c r="E1902" s="2" t="s">
        <v>7415</v>
      </c>
      <c r="V1902" s="7"/>
    </row>
    <row r="1903" spans="5:22" ht="23.1" customHeight="1">
      <c r="E1903" s="2" t="s">
        <v>7416</v>
      </c>
      <c r="V1903" s="7"/>
    </row>
    <row r="1904" spans="5:22" ht="23.1" customHeight="1">
      <c r="E1904" s="2" t="s">
        <v>7417</v>
      </c>
      <c r="V1904" s="7"/>
    </row>
    <row r="1905" spans="5:22" ht="23.1" customHeight="1">
      <c r="E1905" s="2" t="s">
        <v>7418</v>
      </c>
      <c r="V1905" s="7"/>
    </row>
    <row r="1906" spans="5:22" ht="23.1" customHeight="1">
      <c r="E1906" s="2" t="s">
        <v>7419</v>
      </c>
      <c r="V1906" s="7"/>
    </row>
    <row r="1907" spans="5:22" ht="23.1" customHeight="1">
      <c r="E1907" s="2" t="s">
        <v>7420</v>
      </c>
      <c r="V1907" s="7"/>
    </row>
    <row r="1908" spans="5:22" ht="23.1" customHeight="1">
      <c r="E1908" s="2" t="s">
        <v>7421</v>
      </c>
      <c r="V1908" s="7"/>
    </row>
    <row r="1909" spans="5:22" ht="23.1" customHeight="1">
      <c r="E1909" s="2" t="s">
        <v>7422</v>
      </c>
      <c r="V1909" s="7"/>
    </row>
    <row r="1910" spans="5:22" ht="23.1" customHeight="1">
      <c r="E1910" s="2" t="s">
        <v>7423</v>
      </c>
      <c r="V1910" s="7"/>
    </row>
    <row r="1911" spans="5:22" ht="23.1" customHeight="1">
      <c r="E1911" s="2" t="s">
        <v>7424</v>
      </c>
      <c r="V1911" s="7"/>
    </row>
    <row r="1912" spans="5:22" ht="23.1" customHeight="1">
      <c r="E1912" s="2" t="s">
        <v>7425</v>
      </c>
      <c r="V1912" s="7"/>
    </row>
    <row r="1913" spans="5:22" ht="23.1" customHeight="1">
      <c r="E1913" s="2" t="s">
        <v>7426</v>
      </c>
      <c r="V1913" s="7"/>
    </row>
    <row r="1914" spans="5:22" ht="23.1" customHeight="1">
      <c r="E1914" s="2" t="s">
        <v>7427</v>
      </c>
      <c r="V1914" s="7"/>
    </row>
    <row r="1915" spans="5:22" ht="23.1" customHeight="1">
      <c r="E1915" s="2" t="s">
        <v>7428</v>
      </c>
      <c r="V1915" s="7"/>
    </row>
    <row r="1916" spans="5:22" ht="23.1" customHeight="1">
      <c r="E1916" s="2" t="s">
        <v>7429</v>
      </c>
      <c r="V1916" s="7"/>
    </row>
    <row r="1917" spans="5:22" ht="23.1" customHeight="1">
      <c r="E1917" s="2" t="s">
        <v>7430</v>
      </c>
      <c r="V1917" s="7"/>
    </row>
    <row r="1918" spans="5:22" ht="23.1" customHeight="1">
      <c r="E1918" s="2" t="s">
        <v>7431</v>
      </c>
      <c r="V1918" s="7"/>
    </row>
    <row r="1919" spans="5:22" ht="23.1" customHeight="1">
      <c r="E1919" s="2" t="s">
        <v>7432</v>
      </c>
      <c r="V1919" s="7"/>
    </row>
    <row r="1920" spans="5:22" ht="23.1" customHeight="1">
      <c r="E1920" s="2" t="s">
        <v>7433</v>
      </c>
      <c r="V1920" s="7"/>
    </row>
    <row r="1921" spans="5:22" ht="23.1" customHeight="1">
      <c r="E1921" s="2" t="s">
        <v>7434</v>
      </c>
      <c r="V1921" s="7"/>
    </row>
    <row r="1922" spans="5:22" ht="23.1" customHeight="1">
      <c r="E1922" s="2" t="s">
        <v>7435</v>
      </c>
      <c r="V1922" s="7"/>
    </row>
    <row r="1923" spans="5:22" ht="23.1" customHeight="1">
      <c r="E1923" s="2" t="s">
        <v>7436</v>
      </c>
      <c r="V1923" s="7"/>
    </row>
    <row r="1924" spans="5:22" ht="23.1" customHeight="1">
      <c r="E1924" s="2" t="s">
        <v>7437</v>
      </c>
      <c r="V1924" s="7"/>
    </row>
    <row r="1925" spans="5:22" ht="23.1" customHeight="1">
      <c r="E1925" s="2" t="s">
        <v>7438</v>
      </c>
      <c r="V1925" s="7"/>
    </row>
    <row r="1926" spans="5:22" ht="23.1" customHeight="1">
      <c r="E1926" s="2" t="s">
        <v>7439</v>
      </c>
      <c r="V1926" s="7"/>
    </row>
    <row r="1927" spans="5:22" ht="23.1" customHeight="1">
      <c r="E1927" s="2" t="s">
        <v>7440</v>
      </c>
      <c r="V1927" s="7"/>
    </row>
    <row r="1928" spans="5:22" ht="23.1" customHeight="1">
      <c r="E1928" s="2" t="s">
        <v>7441</v>
      </c>
      <c r="V1928" s="7"/>
    </row>
    <row r="1929" spans="5:22" ht="23.1" customHeight="1">
      <c r="E1929" s="2" t="s">
        <v>7442</v>
      </c>
      <c r="V1929" s="7"/>
    </row>
    <row r="1930" spans="5:22" ht="23.1" customHeight="1">
      <c r="E1930" s="2" t="s">
        <v>7443</v>
      </c>
      <c r="V1930" s="7"/>
    </row>
    <row r="1931" spans="5:22" ht="23.1" customHeight="1">
      <c r="E1931" s="2" t="s">
        <v>7444</v>
      </c>
      <c r="V1931" s="7"/>
    </row>
    <row r="1932" spans="5:22" ht="23.1" customHeight="1">
      <c r="E1932" s="2" t="s">
        <v>7445</v>
      </c>
      <c r="V1932" s="7"/>
    </row>
    <row r="1933" spans="5:22" ht="23.1" customHeight="1">
      <c r="E1933" s="2" t="s">
        <v>7446</v>
      </c>
      <c r="V1933" s="7"/>
    </row>
    <row r="1934" spans="5:22" ht="23.1" customHeight="1">
      <c r="E1934" s="2" t="s">
        <v>7447</v>
      </c>
      <c r="V1934" s="7"/>
    </row>
    <row r="1935" spans="5:22" ht="23.1" customHeight="1">
      <c r="E1935" s="2" t="s">
        <v>7448</v>
      </c>
      <c r="V1935" s="7"/>
    </row>
    <row r="1936" spans="5:22" ht="23.1" customHeight="1">
      <c r="E1936" s="2" t="s">
        <v>7449</v>
      </c>
      <c r="V1936" s="7"/>
    </row>
    <row r="1937" spans="5:22" ht="23.1" customHeight="1">
      <c r="E1937" s="2" t="s">
        <v>7450</v>
      </c>
      <c r="V1937" s="7"/>
    </row>
    <row r="1938" spans="5:22" ht="23.1" customHeight="1">
      <c r="E1938" s="2" t="s">
        <v>7451</v>
      </c>
      <c r="V1938" s="7"/>
    </row>
    <row r="1939" spans="5:22" ht="23.1" customHeight="1">
      <c r="E1939" s="2" t="s">
        <v>7452</v>
      </c>
      <c r="V1939" s="7"/>
    </row>
    <row r="1940" spans="5:22" ht="23.1" customHeight="1">
      <c r="E1940" s="2" t="s">
        <v>7453</v>
      </c>
      <c r="V1940" s="7"/>
    </row>
    <row r="1941" spans="5:22" ht="23.1" customHeight="1">
      <c r="E1941" s="2" t="s">
        <v>7454</v>
      </c>
      <c r="V1941" s="7"/>
    </row>
    <row r="1942" spans="5:22" ht="23.1" customHeight="1">
      <c r="E1942" s="2" t="s">
        <v>7455</v>
      </c>
      <c r="V1942" s="7"/>
    </row>
    <row r="1943" spans="5:22" ht="23.1" customHeight="1">
      <c r="E1943" s="2" t="s">
        <v>7456</v>
      </c>
      <c r="V1943" s="7"/>
    </row>
    <row r="1944" spans="5:22" ht="23.1" customHeight="1">
      <c r="E1944" s="2" t="s">
        <v>7457</v>
      </c>
      <c r="V1944" s="7"/>
    </row>
    <row r="1945" spans="5:22" ht="23.1" customHeight="1">
      <c r="E1945" s="2" t="s">
        <v>7458</v>
      </c>
      <c r="V1945" s="7"/>
    </row>
    <row r="1946" spans="5:22" ht="23.1" customHeight="1">
      <c r="E1946" s="2" t="s">
        <v>7459</v>
      </c>
      <c r="V1946" s="7"/>
    </row>
    <row r="1947" spans="5:22" ht="23.1" customHeight="1">
      <c r="E1947" s="2" t="s">
        <v>7460</v>
      </c>
      <c r="V1947" s="7"/>
    </row>
    <row r="1948" spans="5:22" ht="23.1" customHeight="1">
      <c r="E1948" s="2" t="s">
        <v>7461</v>
      </c>
      <c r="V1948" s="7"/>
    </row>
    <row r="1949" spans="5:22" ht="23.1" customHeight="1">
      <c r="E1949" s="2" t="s">
        <v>7462</v>
      </c>
      <c r="V1949" s="7"/>
    </row>
    <row r="1950" spans="5:22" ht="23.1" customHeight="1">
      <c r="E1950" s="2" t="s">
        <v>7463</v>
      </c>
      <c r="V1950" s="7"/>
    </row>
    <row r="1951" spans="5:22" ht="23.1" customHeight="1">
      <c r="E1951" s="2" t="s">
        <v>7464</v>
      </c>
      <c r="V1951" s="7"/>
    </row>
    <row r="1952" spans="5:22" ht="23.1" customHeight="1">
      <c r="E1952" s="2" t="s">
        <v>7465</v>
      </c>
      <c r="V1952" s="7"/>
    </row>
    <row r="1953" spans="5:22" ht="23.1" customHeight="1">
      <c r="E1953" s="2" t="s">
        <v>7466</v>
      </c>
      <c r="V1953" s="7"/>
    </row>
    <row r="1954" spans="5:22" ht="23.1" customHeight="1">
      <c r="E1954" s="2" t="s">
        <v>7467</v>
      </c>
      <c r="V1954" s="7"/>
    </row>
    <row r="1955" spans="5:22" ht="23.1" customHeight="1">
      <c r="E1955" s="2" t="s">
        <v>7468</v>
      </c>
      <c r="V1955" s="7"/>
    </row>
    <row r="1956" spans="5:22" ht="23.1" customHeight="1">
      <c r="E1956" s="2" t="s">
        <v>7469</v>
      </c>
      <c r="V1956" s="7"/>
    </row>
    <row r="1957" spans="5:22" ht="23.1" customHeight="1">
      <c r="E1957" s="2" t="s">
        <v>7470</v>
      </c>
      <c r="V1957" s="7"/>
    </row>
    <row r="1958" spans="5:22" ht="23.1" customHeight="1">
      <c r="E1958" s="2" t="s">
        <v>7471</v>
      </c>
      <c r="V1958" s="7"/>
    </row>
    <row r="1959" spans="5:22" ht="23.1" customHeight="1">
      <c r="E1959" s="2" t="s">
        <v>7472</v>
      </c>
      <c r="V1959" s="7"/>
    </row>
    <row r="1960" spans="5:22" ht="23.1" customHeight="1">
      <c r="E1960" s="2" t="s">
        <v>7473</v>
      </c>
      <c r="V1960" s="7"/>
    </row>
    <row r="1961" spans="5:22" ht="23.1" customHeight="1">
      <c r="E1961" s="2" t="s">
        <v>7474</v>
      </c>
      <c r="V1961" s="7"/>
    </row>
    <row r="1962" spans="5:22" ht="23.1" customHeight="1">
      <c r="E1962" s="2" t="s">
        <v>7475</v>
      </c>
      <c r="V1962" s="7"/>
    </row>
    <row r="1963" spans="5:22" ht="23.1" customHeight="1">
      <c r="E1963" s="2" t="s">
        <v>7476</v>
      </c>
      <c r="V1963" s="7"/>
    </row>
    <row r="1964" spans="5:22" ht="23.1" customHeight="1">
      <c r="E1964" s="2" t="s">
        <v>7477</v>
      </c>
      <c r="V1964" s="7"/>
    </row>
    <row r="1965" spans="5:22" ht="23.1" customHeight="1">
      <c r="E1965" s="2" t="s">
        <v>7478</v>
      </c>
      <c r="V1965" s="7"/>
    </row>
    <row r="1966" spans="5:22" ht="23.1" customHeight="1">
      <c r="E1966" s="2" t="s">
        <v>7479</v>
      </c>
      <c r="V1966" s="7"/>
    </row>
    <row r="1967" spans="5:22" ht="23.1" customHeight="1">
      <c r="E1967" s="2" t="s">
        <v>7480</v>
      </c>
      <c r="V1967" s="7"/>
    </row>
    <row r="1968" spans="5:22" ht="23.1" customHeight="1">
      <c r="E1968" s="2" t="s">
        <v>7481</v>
      </c>
      <c r="V1968" s="7"/>
    </row>
    <row r="1969" spans="5:22" ht="23.1" customHeight="1">
      <c r="E1969" s="2" t="s">
        <v>7482</v>
      </c>
      <c r="V1969" s="7"/>
    </row>
    <row r="1970" spans="5:22" ht="23.1" customHeight="1">
      <c r="E1970" s="2" t="s">
        <v>7483</v>
      </c>
      <c r="V1970" s="7"/>
    </row>
    <row r="1971" spans="5:22" ht="23.1" customHeight="1">
      <c r="E1971" s="2" t="s">
        <v>7484</v>
      </c>
      <c r="V1971" s="7"/>
    </row>
    <row r="1972" spans="5:22" ht="23.1" customHeight="1">
      <c r="E1972" s="2" t="s">
        <v>7485</v>
      </c>
      <c r="V1972" s="7"/>
    </row>
    <row r="1973" spans="5:22" ht="23.1" customHeight="1">
      <c r="E1973" s="2" t="s">
        <v>7486</v>
      </c>
      <c r="V1973" s="7"/>
    </row>
    <row r="1974" spans="5:22" ht="23.1" customHeight="1">
      <c r="E1974" s="2" t="s">
        <v>7487</v>
      </c>
      <c r="V1974" s="7"/>
    </row>
    <row r="1975" spans="5:22" ht="23.1" customHeight="1">
      <c r="E1975" s="2" t="s">
        <v>7488</v>
      </c>
      <c r="V1975" s="7"/>
    </row>
    <row r="1976" spans="5:22" ht="23.1" customHeight="1">
      <c r="E1976" s="2" t="s">
        <v>7489</v>
      </c>
      <c r="V1976" s="7"/>
    </row>
    <row r="1977" spans="5:22" ht="23.1" customHeight="1">
      <c r="E1977" s="2" t="s">
        <v>7490</v>
      </c>
      <c r="V1977" s="7"/>
    </row>
    <row r="1978" spans="5:22" ht="23.1" customHeight="1">
      <c r="E1978" s="2" t="s">
        <v>7491</v>
      </c>
      <c r="V1978" s="7"/>
    </row>
    <row r="1979" spans="5:22" ht="23.1" customHeight="1">
      <c r="E1979" s="2" t="s">
        <v>7492</v>
      </c>
      <c r="V1979" s="7"/>
    </row>
    <row r="1980" spans="5:22" ht="23.1" customHeight="1">
      <c r="E1980" s="2" t="s">
        <v>7493</v>
      </c>
      <c r="V1980" s="7"/>
    </row>
    <row r="1981" spans="5:22" ht="23.1" customHeight="1">
      <c r="E1981" s="2" t="s">
        <v>7494</v>
      </c>
      <c r="V1981" s="7"/>
    </row>
    <row r="1982" spans="5:22" ht="23.1" customHeight="1">
      <c r="E1982" s="2" t="s">
        <v>7495</v>
      </c>
      <c r="V1982" s="7"/>
    </row>
    <row r="1983" spans="5:22" ht="23.1" customHeight="1">
      <c r="E1983" s="2" t="s">
        <v>7496</v>
      </c>
      <c r="V1983" s="7"/>
    </row>
    <row r="1984" spans="5:22" ht="23.1" customHeight="1">
      <c r="E1984" s="2" t="s">
        <v>7496</v>
      </c>
      <c r="V1984" s="7"/>
    </row>
    <row r="1985" spans="5:22" ht="23.1" customHeight="1">
      <c r="E1985" s="2" t="s">
        <v>7496</v>
      </c>
      <c r="V1985" s="7"/>
    </row>
    <row r="1986" spans="5:22" ht="23.1" customHeight="1">
      <c r="E1986" s="2" t="s">
        <v>7497</v>
      </c>
      <c r="V1986" s="7"/>
    </row>
    <row r="1987" spans="5:22" ht="23.1" customHeight="1">
      <c r="E1987" s="2" t="s">
        <v>7498</v>
      </c>
      <c r="V1987" s="7"/>
    </row>
    <row r="1988" spans="5:22" ht="23.1" customHeight="1">
      <c r="E1988" s="2" t="s">
        <v>7499</v>
      </c>
      <c r="V1988" s="7"/>
    </row>
    <row r="1989" spans="5:22" ht="23.1" customHeight="1">
      <c r="E1989" s="2" t="s">
        <v>7500</v>
      </c>
      <c r="V1989" s="7"/>
    </row>
    <row r="1990" spans="5:22" ht="23.1" customHeight="1">
      <c r="E1990" s="2" t="s">
        <v>7501</v>
      </c>
      <c r="V1990" s="7"/>
    </row>
    <row r="1991" spans="5:22" ht="23.1" customHeight="1">
      <c r="E1991" s="2" t="s">
        <v>7502</v>
      </c>
      <c r="V1991" s="7"/>
    </row>
    <row r="1992" spans="5:22" ht="23.1" customHeight="1">
      <c r="E1992" s="2" t="s">
        <v>7503</v>
      </c>
      <c r="V1992" s="7"/>
    </row>
    <row r="1993" spans="5:22" ht="23.1" customHeight="1">
      <c r="E1993" s="2" t="s">
        <v>7504</v>
      </c>
      <c r="V1993" s="7"/>
    </row>
    <row r="1994" spans="5:22" ht="23.1" customHeight="1">
      <c r="E1994" s="2" t="s">
        <v>7505</v>
      </c>
      <c r="V1994" s="7"/>
    </row>
    <row r="1995" spans="5:22" ht="23.1" customHeight="1">
      <c r="E1995" s="2" t="s">
        <v>7506</v>
      </c>
      <c r="V1995" s="7"/>
    </row>
    <row r="1996" spans="5:22" ht="23.1" customHeight="1">
      <c r="E1996" s="2" t="s">
        <v>7507</v>
      </c>
      <c r="V1996" s="7"/>
    </row>
    <row r="1997" spans="5:22" ht="23.1" customHeight="1">
      <c r="E1997" s="2" t="s">
        <v>7508</v>
      </c>
      <c r="V1997" s="7"/>
    </row>
    <row r="1998" spans="5:22" ht="23.1" customHeight="1">
      <c r="E1998" s="2" t="s">
        <v>7509</v>
      </c>
      <c r="V1998" s="7"/>
    </row>
    <row r="1999" spans="5:22" ht="23.1" customHeight="1">
      <c r="E1999" s="2" t="s">
        <v>7510</v>
      </c>
      <c r="V1999" s="7"/>
    </row>
    <row r="2000" spans="5:22" ht="23.1" customHeight="1">
      <c r="E2000" s="2" t="s">
        <v>7510</v>
      </c>
      <c r="V2000" s="7"/>
    </row>
    <row r="2001" spans="5:22" ht="23.1" customHeight="1">
      <c r="E2001" s="2" t="s">
        <v>7510</v>
      </c>
      <c r="V2001" s="7"/>
    </row>
    <row r="2002" spans="5:22" ht="23.1" customHeight="1">
      <c r="E2002" s="2" t="s">
        <v>7511</v>
      </c>
      <c r="V2002" s="7"/>
    </row>
    <row r="2003" spans="5:22" ht="23.1" customHeight="1">
      <c r="E2003" s="2" t="s">
        <v>7512</v>
      </c>
      <c r="V2003" s="7"/>
    </row>
    <row r="2004" spans="5:22" ht="23.1" customHeight="1">
      <c r="E2004" s="2" t="s">
        <v>7513</v>
      </c>
      <c r="V2004" s="7"/>
    </row>
    <row r="2005" spans="5:22" ht="23.1" customHeight="1">
      <c r="E2005" s="2" t="s">
        <v>7514</v>
      </c>
      <c r="V2005" s="7"/>
    </row>
    <row r="2006" spans="5:22" ht="23.1" customHeight="1">
      <c r="E2006" s="2" t="s">
        <v>7515</v>
      </c>
      <c r="V2006" s="7"/>
    </row>
    <row r="2007" spans="5:22" ht="23.1" customHeight="1">
      <c r="E2007" s="2" t="s">
        <v>7516</v>
      </c>
      <c r="V2007" s="7"/>
    </row>
    <row r="2008" spans="5:22" ht="23.1" customHeight="1">
      <c r="E2008" s="2" t="s">
        <v>7517</v>
      </c>
      <c r="V2008" s="7"/>
    </row>
    <row r="2009" spans="5:22" ht="23.1" customHeight="1">
      <c r="E2009" s="2" t="s">
        <v>7518</v>
      </c>
      <c r="V2009" s="7"/>
    </row>
    <row r="2010" spans="5:22" ht="23.1" customHeight="1">
      <c r="E2010" s="2" t="s">
        <v>7519</v>
      </c>
      <c r="V2010" s="7"/>
    </row>
    <row r="2011" spans="5:22" ht="23.1" customHeight="1">
      <c r="E2011" s="2" t="s">
        <v>7520</v>
      </c>
      <c r="V2011" s="7"/>
    </row>
    <row r="2012" spans="5:22" ht="23.1" customHeight="1">
      <c r="E2012" s="2" t="s">
        <v>7521</v>
      </c>
      <c r="V2012" s="7"/>
    </row>
    <row r="2013" spans="5:22" ht="23.1" customHeight="1">
      <c r="E2013" s="2" t="s">
        <v>7522</v>
      </c>
      <c r="V2013" s="7"/>
    </row>
    <row r="2014" spans="5:22" ht="23.1" customHeight="1">
      <c r="E2014" s="2" t="s">
        <v>7523</v>
      </c>
      <c r="V2014" s="7"/>
    </row>
    <row r="2015" spans="5:22" ht="23.1" customHeight="1">
      <c r="E2015" s="2" t="s">
        <v>7524</v>
      </c>
      <c r="V2015" s="7"/>
    </row>
    <row r="2016" spans="5:22" ht="23.1" customHeight="1">
      <c r="E2016" s="2" t="s">
        <v>7525</v>
      </c>
      <c r="V2016" s="7"/>
    </row>
    <row r="2017" spans="5:22" ht="23.1" customHeight="1">
      <c r="E2017" s="2" t="s">
        <v>7526</v>
      </c>
      <c r="V2017" s="7"/>
    </row>
    <row r="2018" spans="5:22" ht="23.1" customHeight="1">
      <c r="E2018" s="2" t="s">
        <v>7527</v>
      </c>
      <c r="V2018" s="7"/>
    </row>
    <row r="2019" spans="5:22" ht="23.1" customHeight="1">
      <c r="E2019" s="2" t="s">
        <v>7528</v>
      </c>
      <c r="V2019" s="7"/>
    </row>
    <row r="2020" spans="5:22" ht="23.1" customHeight="1">
      <c r="E2020" s="2" t="s">
        <v>7528</v>
      </c>
      <c r="V2020" s="7"/>
    </row>
    <row r="2021" spans="5:22" ht="23.1" customHeight="1">
      <c r="E2021" s="2" t="s">
        <v>7529</v>
      </c>
      <c r="V2021" s="7"/>
    </row>
    <row r="2022" spans="5:22" ht="23.1" customHeight="1">
      <c r="E2022" s="2" t="s">
        <v>7530</v>
      </c>
      <c r="V2022" s="7"/>
    </row>
    <row r="2023" spans="5:22" ht="23.1" customHeight="1">
      <c r="E2023" s="2" t="s">
        <v>7531</v>
      </c>
      <c r="V2023" s="7"/>
    </row>
    <row r="2024" spans="5:22" ht="23.1" customHeight="1">
      <c r="E2024" s="2" t="s">
        <v>7532</v>
      </c>
      <c r="V2024" s="7"/>
    </row>
    <row r="2025" spans="5:22" ht="23.1" customHeight="1">
      <c r="E2025" s="2" t="s">
        <v>7533</v>
      </c>
      <c r="V2025" s="7"/>
    </row>
    <row r="2026" spans="5:22" ht="23.1" customHeight="1">
      <c r="E2026" s="2" t="s">
        <v>7534</v>
      </c>
      <c r="V2026" s="7"/>
    </row>
    <row r="2027" spans="5:22" ht="23.1" customHeight="1">
      <c r="E2027" s="2" t="s">
        <v>7535</v>
      </c>
      <c r="V2027" s="7"/>
    </row>
    <row r="2028" spans="5:22" ht="23.1" customHeight="1">
      <c r="E2028" s="2" t="s">
        <v>7536</v>
      </c>
      <c r="V2028" s="7"/>
    </row>
    <row r="2029" spans="5:22" ht="23.1" customHeight="1">
      <c r="E2029" s="2" t="s">
        <v>7537</v>
      </c>
      <c r="V2029" s="7"/>
    </row>
    <row r="2030" spans="5:22" ht="23.1" customHeight="1">
      <c r="E2030" s="2" t="s">
        <v>7538</v>
      </c>
      <c r="V2030" s="7"/>
    </row>
    <row r="2031" spans="5:22" ht="23.1" customHeight="1">
      <c r="E2031" s="2" t="s">
        <v>7539</v>
      </c>
      <c r="V2031" s="7"/>
    </row>
    <row r="2032" spans="5:22" ht="23.1" customHeight="1">
      <c r="E2032" s="2" t="s">
        <v>7540</v>
      </c>
      <c r="V2032" s="7"/>
    </row>
    <row r="2033" spans="5:22" ht="23.1" customHeight="1">
      <c r="E2033" s="2" t="s">
        <v>7541</v>
      </c>
      <c r="V2033" s="7"/>
    </row>
    <row r="2034" spans="5:22" ht="23.1" customHeight="1">
      <c r="E2034" s="2" t="s">
        <v>7542</v>
      </c>
      <c r="V2034" s="7"/>
    </row>
    <row r="2035" spans="5:22" ht="23.1" customHeight="1">
      <c r="E2035" s="2" t="s">
        <v>7543</v>
      </c>
      <c r="V2035" s="7"/>
    </row>
    <row r="2036" spans="5:22" ht="23.1" customHeight="1">
      <c r="E2036" s="2" t="s">
        <v>7544</v>
      </c>
      <c r="V2036" s="7"/>
    </row>
    <row r="2037" spans="5:22" ht="23.1" customHeight="1">
      <c r="E2037" s="2" t="s">
        <v>7545</v>
      </c>
      <c r="V2037" s="7"/>
    </row>
    <row r="2038" spans="5:22" ht="23.1" customHeight="1">
      <c r="E2038" s="2" t="s">
        <v>7546</v>
      </c>
      <c r="V2038" s="7"/>
    </row>
    <row r="2039" spans="5:22" ht="23.1" customHeight="1">
      <c r="E2039" s="2" t="s">
        <v>7547</v>
      </c>
      <c r="V2039" s="7"/>
    </row>
    <row r="2040" spans="5:22" ht="23.1" customHeight="1">
      <c r="E2040" s="2" t="s">
        <v>7548</v>
      </c>
      <c r="V2040" s="7"/>
    </row>
    <row r="2041" spans="5:22" ht="23.1" customHeight="1">
      <c r="E2041" s="2" t="s">
        <v>7549</v>
      </c>
      <c r="V2041" s="7"/>
    </row>
    <row r="2042" spans="5:22" ht="23.1" customHeight="1">
      <c r="E2042" s="2" t="s">
        <v>7549</v>
      </c>
      <c r="V2042" s="7"/>
    </row>
    <row r="2043" spans="5:22" ht="23.1" customHeight="1">
      <c r="E2043" s="2" t="s">
        <v>7550</v>
      </c>
      <c r="V2043" s="7"/>
    </row>
    <row r="2044" spans="5:22" ht="23.1" customHeight="1">
      <c r="E2044" s="2" t="s">
        <v>7551</v>
      </c>
      <c r="V2044" s="7"/>
    </row>
    <row r="2045" spans="5:22" ht="23.1" customHeight="1">
      <c r="E2045" s="2" t="s">
        <v>7552</v>
      </c>
      <c r="V2045" s="7"/>
    </row>
    <row r="2046" spans="5:22" ht="23.1" customHeight="1">
      <c r="E2046" s="2" t="s">
        <v>7553</v>
      </c>
      <c r="V2046" s="7"/>
    </row>
    <row r="2047" spans="5:22" ht="23.1" customHeight="1">
      <c r="E2047" s="2" t="s">
        <v>7554</v>
      </c>
      <c r="V2047" s="7"/>
    </row>
    <row r="2048" spans="5:22" ht="23.1" customHeight="1">
      <c r="E2048" s="2" t="s">
        <v>7555</v>
      </c>
      <c r="V2048" s="7"/>
    </row>
    <row r="2049" spans="5:22" ht="23.1" customHeight="1">
      <c r="E2049" s="2" t="s">
        <v>7556</v>
      </c>
      <c r="V2049" s="7"/>
    </row>
    <row r="2050" spans="5:22" ht="23.1" customHeight="1">
      <c r="E2050" s="2" t="s">
        <v>7557</v>
      </c>
      <c r="V2050" s="7"/>
    </row>
    <row r="2051" spans="5:22" ht="23.1" customHeight="1">
      <c r="E2051" s="2" t="s">
        <v>7558</v>
      </c>
      <c r="V2051" s="7"/>
    </row>
    <row r="2052" spans="5:22" ht="23.1" customHeight="1">
      <c r="E2052" s="2" t="s">
        <v>7559</v>
      </c>
      <c r="V2052" s="7"/>
    </row>
    <row r="2053" spans="5:22" ht="23.1" customHeight="1">
      <c r="E2053" s="2" t="s">
        <v>7560</v>
      </c>
      <c r="V2053" s="7"/>
    </row>
    <row r="2054" spans="5:22" ht="23.1" customHeight="1">
      <c r="E2054" s="2" t="s">
        <v>7560</v>
      </c>
      <c r="V2054" s="7"/>
    </row>
    <row r="2055" spans="5:22" ht="23.1" customHeight="1">
      <c r="E2055" s="2" t="s">
        <v>7560</v>
      </c>
      <c r="V2055" s="7"/>
    </row>
    <row r="2056" spans="5:22" ht="23.1" customHeight="1">
      <c r="E2056" s="2" t="s">
        <v>7560</v>
      </c>
      <c r="V2056" s="7"/>
    </row>
    <row r="2057" spans="5:22" ht="23.1" customHeight="1">
      <c r="E2057" s="2" t="s">
        <v>7560</v>
      </c>
      <c r="V2057" s="7"/>
    </row>
    <row r="2058" spans="5:22" ht="23.1" customHeight="1">
      <c r="E2058" s="2" t="s">
        <v>7561</v>
      </c>
      <c r="V2058" s="7"/>
    </row>
    <row r="2059" spans="5:22" ht="23.1" customHeight="1">
      <c r="E2059" s="2" t="s">
        <v>7562</v>
      </c>
      <c r="V2059" s="7"/>
    </row>
    <row r="2060" spans="5:22" ht="23.1" customHeight="1">
      <c r="E2060" s="2" t="s">
        <v>7563</v>
      </c>
      <c r="V2060" s="7"/>
    </row>
    <row r="2061" spans="5:22" ht="23.1" customHeight="1">
      <c r="E2061" s="2" t="s">
        <v>7564</v>
      </c>
      <c r="V2061" s="7"/>
    </row>
    <row r="2062" spans="5:22" ht="23.1" customHeight="1">
      <c r="E2062" s="2" t="s">
        <v>7564</v>
      </c>
      <c r="V2062" s="7"/>
    </row>
    <row r="2063" spans="5:22" ht="23.1" customHeight="1">
      <c r="E2063" s="2" t="s">
        <v>7565</v>
      </c>
      <c r="V2063" s="7"/>
    </row>
    <row r="2064" spans="5:22" ht="23.1" customHeight="1">
      <c r="E2064" s="2" t="s">
        <v>7566</v>
      </c>
      <c r="V2064" s="7"/>
    </row>
    <row r="2065" spans="5:22" ht="23.1" customHeight="1">
      <c r="E2065" s="2" t="s">
        <v>7567</v>
      </c>
      <c r="V2065" s="7"/>
    </row>
    <row r="2066" spans="5:22" ht="23.1" customHeight="1">
      <c r="E2066" s="2" t="s">
        <v>7568</v>
      </c>
      <c r="V2066" s="7"/>
    </row>
    <row r="2067" spans="5:22" ht="23.1" customHeight="1">
      <c r="E2067" s="2" t="s">
        <v>7569</v>
      </c>
      <c r="V2067" s="7"/>
    </row>
    <row r="2068" spans="5:22" ht="23.1" customHeight="1">
      <c r="E2068" s="2" t="s">
        <v>7570</v>
      </c>
      <c r="V2068" s="7"/>
    </row>
    <row r="2069" spans="5:22" ht="23.1" customHeight="1">
      <c r="E2069" s="2" t="s">
        <v>7571</v>
      </c>
      <c r="V2069" s="7"/>
    </row>
    <row r="2070" spans="5:22" ht="23.1" customHeight="1">
      <c r="E2070" s="2" t="s">
        <v>7572</v>
      </c>
      <c r="V2070" s="7"/>
    </row>
    <row r="2071" spans="5:22" ht="23.1" customHeight="1">
      <c r="E2071" s="2" t="s">
        <v>7573</v>
      </c>
      <c r="V2071" s="7"/>
    </row>
    <row r="2072" spans="5:22" ht="23.1" customHeight="1">
      <c r="E2072" s="2" t="s">
        <v>7574</v>
      </c>
      <c r="V2072" s="7"/>
    </row>
    <row r="2073" spans="5:22" ht="23.1" customHeight="1">
      <c r="E2073" s="2" t="s">
        <v>7575</v>
      </c>
      <c r="V2073" s="7"/>
    </row>
    <row r="2074" spans="5:22" ht="23.1" customHeight="1">
      <c r="E2074" s="2" t="s">
        <v>7576</v>
      </c>
      <c r="V2074" s="7"/>
    </row>
    <row r="2075" spans="5:22" ht="23.1" customHeight="1">
      <c r="E2075" s="2" t="s">
        <v>7577</v>
      </c>
      <c r="V2075" s="7"/>
    </row>
    <row r="2076" spans="5:22" ht="23.1" customHeight="1">
      <c r="E2076" s="2" t="s">
        <v>7578</v>
      </c>
      <c r="V2076" s="7"/>
    </row>
    <row r="2077" spans="5:22" ht="23.1" customHeight="1">
      <c r="E2077" s="2" t="s">
        <v>7579</v>
      </c>
      <c r="V2077" s="7"/>
    </row>
    <row r="2078" spans="5:22" ht="23.1" customHeight="1">
      <c r="E2078" s="2" t="s">
        <v>7580</v>
      </c>
      <c r="V2078" s="7"/>
    </row>
    <row r="2079" spans="5:22" ht="23.1" customHeight="1">
      <c r="E2079" s="2" t="s">
        <v>7581</v>
      </c>
      <c r="V2079" s="7"/>
    </row>
    <row r="2080" spans="5:22" ht="23.1" customHeight="1">
      <c r="E2080" s="2" t="s">
        <v>7582</v>
      </c>
      <c r="V2080" s="7"/>
    </row>
    <row r="2081" spans="5:22" ht="23.1" customHeight="1">
      <c r="E2081" s="2" t="s">
        <v>7583</v>
      </c>
      <c r="V2081" s="7"/>
    </row>
    <row r="2082" spans="5:22" ht="23.1" customHeight="1">
      <c r="E2082" s="2" t="s">
        <v>7584</v>
      </c>
      <c r="V2082" s="7"/>
    </row>
    <row r="2083" spans="5:22" ht="23.1" customHeight="1">
      <c r="E2083" s="2" t="s">
        <v>7585</v>
      </c>
      <c r="V2083" s="7"/>
    </row>
    <row r="2084" spans="5:22" ht="23.1" customHeight="1">
      <c r="E2084" s="2" t="s">
        <v>7586</v>
      </c>
      <c r="V2084" s="7"/>
    </row>
    <row r="2085" spans="5:22" ht="23.1" customHeight="1">
      <c r="E2085" s="2" t="s">
        <v>7587</v>
      </c>
      <c r="V2085" s="7"/>
    </row>
    <row r="2086" spans="5:22" ht="23.1" customHeight="1">
      <c r="E2086" s="2" t="s">
        <v>7588</v>
      </c>
      <c r="V2086" s="7"/>
    </row>
    <row r="2087" spans="5:22" ht="23.1" customHeight="1">
      <c r="E2087" s="2" t="s">
        <v>7589</v>
      </c>
      <c r="V2087" s="7"/>
    </row>
    <row r="2088" spans="5:22" ht="23.1" customHeight="1">
      <c r="E2088" s="2" t="s">
        <v>7590</v>
      </c>
      <c r="V2088" s="7"/>
    </row>
    <row r="2089" spans="5:22" ht="23.1" customHeight="1">
      <c r="E2089" s="2" t="s">
        <v>7591</v>
      </c>
      <c r="V2089" s="7"/>
    </row>
    <row r="2090" spans="5:22" ht="23.1" customHeight="1">
      <c r="E2090" s="2" t="s">
        <v>7592</v>
      </c>
      <c r="V2090" s="7"/>
    </row>
    <row r="2091" spans="5:22" ht="23.1" customHeight="1">
      <c r="E2091" s="2" t="s">
        <v>7593</v>
      </c>
      <c r="V2091" s="7"/>
    </row>
    <row r="2092" spans="5:22" ht="23.1" customHeight="1">
      <c r="E2092" s="2" t="s">
        <v>7594</v>
      </c>
      <c r="V2092" s="7"/>
    </row>
    <row r="2093" spans="5:22" ht="23.1" customHeight="1">
      <c r="E2093" s="2" t="s">
        <v>7595</v>
      </c>
      <c r="V2093" s="7"/>
    </row>
    <row r="2094" spans="5:22" ht="23.1" customHeight="1">
      <c r="E2094" s="2" t="s">
        <v>7596</v>
      </c>
      <c r="V2094" s="7"/>
    </row>
    <row r="2095" spans="5:22" ht="23.1" customHeight="1">
      <c r="E2095" s="2" t="s">
        <v>7597</v>
      </c>
      <c r="V2095" s="7"/>
    </row>
    <row r="2096" spans="5:22" ht="23.1" customHeight="1">
      <c r="E2096" s="2" t="s">
        <v>7598</v>
      </c>
      <c r="V2096" s="7"/>
    </row>
    <row r="2097" spans="5:22" ht="23.1" customHeight="1">
      <c r="E2097" s="2" t="s">
        <v>7599</v>
      </c>
      <c r="V2097" s="7"/>
    </row>
    <row r="2098" spans="5:22" ht="23.1" customHeight="1">
      <c r="E2098" s="2" t="s">
        <v>7600</v>
      </c>
      <c r="V2098" s="7"/>
    </row>
    <row r="2099" spans="5:22" ht="23.1" customHeight="1">
      <c r="E2099" s="2" t="s">
        <v>7601</v>
      </c>
      <c r="V2099" s="7"/>
    </row>
    <row r="2100" spans="5:22" ht="23.1" customHeight="1">
      <c r="E2100" s="2" t="s">
        <v>7602</v>
      </c>
      <c r="V2100" s="7"/>
    </row>
    <row r="2101" spans="5:22" ht="23.1" customHeight="1">
      <c r="E2101" s="2" t="s">
        <v>7602</v>
      </c>
      <c r="V2101" s="7"/>
    </row>
    <row r="2102" spans="5:22" ht="23.1" customHeight="1">
      <c r="E2102" s="2" t="s">
        <v>7603</v>
      </c>
      <c r="V2102" s="7"/>
    </row>
    <row r="2103" spans="5:22" ht="23.1" customHeight="1">
      <c r="E2103" s="2" t="s">
        <v>7604</v>
      </c>
      <c r="V2103" s="7"/>
    </row>
    <row r="2104" spans="5:22" ht="23.1" customHeight="1">
      <c r="E2104" s="2" t="s">
        <v>7605</v>
      </c>
      <c r="V2104" s="7"/>
    </row>
    <row r="2105" spans="5:22" ht="23.1" customHeight="1">
      <c r="E2105" s="2" t="s">
        <v>7606</v>
      </c>
      <c r="V2105" s="7"/>
    </row>
    <row r="2106" spans="5:22" ht="23.1" customHeight="1">
      <c r="E2106" s="2" t="s">
        <v>7607</v>
      </c>
      <c r="V2106" s="7"/>
    </row>
    <row r="2107" spans="5:22" ht="23.1" customHeight="1">
      <c r="E2107" s="2" t="s">
        <v>7608</v>
      </c>
      <c r="V2107" s="7"/>
    </row>
    <row r="2108" spans="5:22" ht="23.1" customHeight="1">
      <c r="E2108" s="2" t="s">
        <v>7609</v>
      </c>
      <c r="V2108" s="7"/>
    </row>
    <row r="2109" spans="5:22" ht="23.1" customHeight="1">
      <c r="E2109" s="2" t="s">
        <v>7610</v>
      </c>
      <c r="V2109" s="7"/>
    </row>
    <row r="2110" spans="5:22" ht="23.1" customHeight="1">
      <c r="E2110" s="2" t="s">
        <v>7611</v>
      </c>
      <c r="V2110" s="7"/>
    </row>
    <row r="2111" spans="5:22" ht="23.1" customHeight="1">
      <c r="E2111" s="2" t="s">
        <v>7612</v>
      </c>
      <c r="V2111" s="7"/>
    </row>
    <row r="2112" spans="5:22" ht="23.1" customHeight="1">
      <c r="E2112" s="2" t="s">
        <v>7612</v>
      </c>
      <c r="V2112" s="7"/>
    </row>
    <row r="2113" spans="5:22" ht="23.1" customHeight="1">
      <c r="E2113" s="2" t="s">
        <v>7613</v>
      </c>
      <c r="V2113" s="7"/>
    </row>
    <row r="2114" spans="5:22" ht="23.1" customHeight="1">
      <c r="E2114" s="2" t="s">
        <v>7614</v>
      </c>
      <c r="V2114" s="7"/>
    </row>
    <row r="2115" spans="5:22" ht="23.1" customHeight="1">
      <c r="E2115" s="2" t="s">
        <v>7615</v>
      </c>
      <c r="V2115" s="7"/>
    </row>
    <row r="2116" spans="5:22" ht="23.1" customHeight="1">
      <c r="E2116" s="2" t="s">
        <v>7616</v>
      </c>
      <c r="V2116" s="7"/>
    </row>
    <row r="2117" spans="5:22" ht="23.1" customHeight="1">
      <c r="E2117" s="2" t="s">
        <v>7617</v>
      </c>
      <c r="V2117" s="7"/>
    </row>
    <row r="2118" spans="5:22" ht="23.1" customHeight="1">
      <c r="E2118" s="2" t="s">
        <v>7618</v>
      </c>
      <c r="V2118" s="7"/>
    </row>
    <row r="2119" spans="5:22" ht="23.1" customHeight="1">
      <c r="E2119" s="2" t="s">
        <v>7619</v>
      </c>
      <c r="V2119" s="7"/>
    </row>
    <row r="2120" spans="5:22" ht="23.1" customHeight="1">
      <c r="E2120" s="2" t="s">
        <v>7620</v>
      </c>
      <c r="V2120" s="7"/>
    </row>
    <row r="2121" spans="5:22" ht="23.1" customHeight="1">
      <c r="E2121" s="2" t="s">
        <v>7621</v>
      </c>
      <c r="V2121" s="7"/>
    </row>
    <row r="2122" spans="5:22" ht="23.1" customHeight="1">
      <c r="E2122" s="2" t="s">
        <v>7622</v>
      </c>
      <c r="V2122" s="7"/>
    </row>
    <row r="2123" spans="5:22" ht="23.1" customHeight="1">
      <c r="E2123" s="2" t="s">
        <v>7623</v>
      </c>
      <c r="V2123" s="7"/>
    </row>
    <row r="2124" spans="5:22" ht="23.1" customHeight="1">
      <c r="E2124" s="2" t="s">
        <v>7624</v>
      </c>
      <c r="V2124" s="7"/>
    </row>
    <row r="2125" spans="5:22" ht="23.1" customHeight="1">
      <c r="E2125" s="2" t="s">
        <v>7625</v>
      </c>
      <c r="V2125" s="7"/>
    </row>
    <row r="2126" spans="5:22" ht="23.1" customHeight="1">
      <c r="E2126" s="2" t="s">
        <v>7626</v>
      </c>
      <c r="V2126" s="7"/>
    </row>
    <row r="2127" spans="5:22" ht="23.1" customHeight="1">
      <c r="E2127" s="2" t="s">
        <v>7627</v>
      </c>
      <c r="V2127" s="7"/>
    </row>
    <row r="2128" spans="5:22" ht="23.1" customHeight="1">
      <c r="E2128" s="2" t="s">
        <v>7628</v>
      </c>
      <c r="V2128" s="7"/>
    </row>
    <row r="2129" spans="5:22" ht="23.1" customHeight="1">
      <c r="E2129" s="2" t="s">
        <v>7629</v>
      </c>
      <c r="V2129" s="7"/>
    </row>
    <row r="2130" spans="5:22" ht="23.1" customHeight="1">
      <c r="E2130" s="2" t="s">
        <v>7630</v>
      </c>
      <c r="V2130" s="7"/>
    </row>
    <row r="2131" spans="5:22" ht="23.1" customHeight="1">
      <c r="E2131" s="2" t="s">
        <v>7631</v>
      </c>
      <c r="V2131" s="7"/>
    </row>
    <row r="2132" spans="5:22" ht="23.1" customHeight="1">
      <c r="E2132" s="2" t="s">
        <v>7632</v>
      </c>
      <c r="V2132" s="7"/>
    </row>
    <row r="2133" spans="5:22" ht="23.1" customHeight="1">
      <c r="E2133" s="2" t="s">
        <v>7633</v>
      </c>
      <c r="V2133" s="7"/>
    </row>
    <row r="2134" spans="5:22" ht="23.1" customHeight="1">
      <c r="E2134" s="2" t="s">
        <v>7634</v>
      </c>
      <c r="V2134" s="7"/>
    </row>
    <row r="2135" spans="5:22" ht="23.1" customHeight="1">
      <c r="E2135" s="2" t="s">
        <v>7635</v>
      </c>
      <c r="V2135" s="7"/>
    </row>
    <row r="2136" spans="5:22" ht="23.1" customHeight="1">
      <c r="E2136" s="2" t="s">
        <v>7636</v>
      </c>
      <c r="V2136" s="7"/>
    </row>
    <row r="2137" spans="5:22" ht="23.1" customHeight="1">
      <c r="E2137" s="2" t="s">
        <v>7637</v>
      </c>
      <c r="V2137" s="7"/>
    </row>
    <row r="2138" spans="5:22" ht="23.1" customHeight="1">
      <c r="E2138" s="2" t="s">
        <v>7638</v>
      </c>
      <c r="V2138" s="7"/>
    </row>
    <row r="2139" spans="5:22" ht="23.1" customHeight="1">
      <c r="E2139" s="2" t="s">
        <v>7639</v>
      </c>
      <c r="V2139" s="7"/>
    </row>
    <row r="2140" spans="5:22" ht="23.1" customHeight="1">
      <c r="E2140" s="2" t="s">
        <v>7640</v>
      </c>
      <c r="V2140" s="7"/>
    </row>
    <row r="2141" spans="5:22" ht="23.1" customHeight="1">
      <c r="E2141" s="2" t="s">
        <v>7641</v>
      </c>
      <c r="V2141" s="7"/>
    </row>
    <row r="2142" spans="5:22" ht="23.1" customHeight="1">
      <c r="E2142" s="2" t="s">
        <v>7642</v>
      </c>
      <c r="V2142" s="7"/>
    </row>
    <row r="2143" spans="5:22" ht="23.1" customHeight="1">
      <c r="E2143" s="2" t="s">
        <v>7643</v>
      </c>
      <c r="V2143" s="7"/>
    </row>
    <row r="2144" spans="5:22" ht="23.1" customHeight="1">
      <c r="E2144" s="2" t="s">
        <v>7644</v>
      </c>
      <c r="V2144" s="7"/>
    </row>
    <row r="2145" spans="5:22" ht="23.1" customHeight="1">
      <c r="E2145" s="2" t="s">
        <v>7645</v>
      </c>
      <c r="V2145" s="7"/>
    </row>
    <row r="2146" spans="5:22" ht="23.1" customHeight="1">
      <c r="E2146" s="2" t="s">
        <v>7646</v>
      </c>
      <c r="V2146" s="7"/>
    </row>
    <row r="2147" spans="5:22" ht="23.1" customHeight="1">
      <c r="E2147" s="2" t="s">
        <v>7647</v>
      </c>
      <c r="V2147" s="7"/>
    </row>
    <row r="2148" spans="5:22" ht="23.1" customHeight="1">
      <c r="E2148" s="2" t="s">
        <v>7648</v>
      </c>
      <c r="V2148" s="7"/>
    </row>
    <row r="2149" spans="5:22" ht="23.1" customHeight="1">
      <c r="E2149" s="2" t="s">
        <v>7649</v>
      </c>
      <c r="V2149" s="7"/>
    </row>
    <row r="2150" spans="5:22" ht="23.1" customHeight="1">
      <c r="E2150" s="2" t="s">
        <v>7650</v>
      </c>
      <c r="V2150" s="7"/>
    </row>
    <row r="2151" spans="5:22" ht="23.1" customHeight="1">
      <c r="E2151" s="2" t="s">
        <v>7651</v>
      </c>
      <c r="V2151" s="7"/>
    </row>
    <row r="2152" spans="5:22" ht="23.1" customHeight="1">
      <c r="E2152" s="2" t="s">
        <v>7652</v>
      </c>
      <c r="V2152" s="7"/>
    </row>
    <row r="2153" spans="5:22" ht="23.1" customHeight="1">
      <c r="E2153" s="2" t="s">
        <v>7653</v>
      </c>
      <c r="V2153" s="7"/>
    </row>
    <row r="2154" spans="5:22" ht="23.1" customHeight="1">
      <c r="E2154" s="2" t="s">
        <v>7654</v>
      </c>
      <c r="V2154" s="7"/>
    </row>
    <row r="2155" spans="5:22" ht="23.1" customHeight="1">
      <c r="E2155" s="2" t="s">
        <v>7655</v>
      </c>
      <c r="V2155" s="7"/>
    </row>
    <row r="2156" spans="5:22" ht="23.1" customHeight="1">
      <c r="E2156" s="2" t="s">
        <v>7656</v>
      </c>
      <c r="V2156" s="7"/>
    </row>
    <row r="2157" spans="5:22" ht="23.1" customHeight="1">
      <c r="E2157" s="2" t="s">
        <v>7657</v>
      </c>
      <c r="V2157" s="7"/>
    </row>
    <row r="2158" spans="5:22" ht="23.1" customHeight="1">
      <c r="E2158" s="2" t="s">
        <v>7658</v>
      </c>
      <c r="V2158" s="7"/>
    </row>
    <row r="2159" spans="5:22" ht="23.1" customHeight="1">
      <c r="E2159" s="2" t="s">
        <v>7659</v>
      </c>
      <c r="V2159" s="7"/>
    </row>
    <row r="2160" spans="5:22" ht="23.1" customHeight="1">
      <c r="E2160" s="2" t="s">
        <v>7660</v>
      </c>
      <c r="V2160" s="7"/>
    </row>
    <row r="2161" spans="5:22" ht="23.1" customHeight="1">
      <c r="E2161" s="2" t="s">
        <v>7661</v>
      </c>
      <c r="V2161" s="7"/>
    </row>
    <row r="2162" spans="5:22" ht="23.1" customHeight="1">
      <c r="E2162" s="2" t="s">
        <v>7662</v>
      </c>
      <c r="V2162" s="7"/>
    </row>
    <row r="2163" spans="5:22" ht="23.1" customHeight="1">
      <c r="E2163" s="2" t="s">
        <v>7663</v>
      </c>
      <c r="V2163" s="7"/>
    </row>
    <row r="2164" spans="5:22" ht="23.1" customHeight="1">
      <c r="E2164" s="2" t="s">
        <v>7664</v>
      </c>
      <c r="V2164" s="7"/>
    </row>
    <row r="2165" spans="5:22" ht="23.1" customHeight="1">
      <c r="E2165" s="2" t="s">
        <v>7664</v>
      </c>
      <c r="V2165" s="7"/>
    </row>
    <row r="2166" spans="5:22" ht="23.1" customHeight="1">
      <c r="E2166" s="2" t="s">
        <v>7665</v>
      </c>
      <c r="V2166" s="7"/>
    </row>
    <row r="2167" spans="5:22" ht="23.1" customHeight="1">
      <c r="E2167" s="2" t="s">
        <v>7666</v>
      </c>
      <c r="V2167" s="7"/>
    </row>
    <row r="2168" spans="5:22" ht="23.1" customHeight="1">
      <c r="E2168" s="2" t="s">
        <v>7667</v>
      </c>
      <c r="V2168" s="7"/>
    </row>
    <row r="2169" spans="5:22" ht="23.1" customHeight="1">
      <c r="E2169" s="2" t="s">
        <v>7668</v>
      </c>
      <c r="V2169" s="7"/>
    </row>
    <row r="2170" spans="5:22" ht="23.1" customHeight="1">
      <c r="E2170" s="2" t="s">
        <v>7669</v>
      </c>
      <c r="V2170" s="7"/>
    </row>
    <row r="2171" spans="5:22" ht="23.1" customHeight="1">
      <c r="E2171" s="2" t="s">
        <v>7670</v>
      </c>
      <c r="V2171" s="7"/>
    </row>
    <row r="2172" spans="5:22" ht="23.1" customHeight="1">
      <c r="E2172" s="2" t="s">
        <v>7671</v>
      </c>
      <c r="V2172" s="7"/>
    </row>
    <row r="2173" spans="5:22" ht="23.1" customHeight="1">
      <c r="E2173" s="2" t="s">
        <v>7672</v>
      </c>
      <c r="V2173" s="7"/>
    </row>
    <row r="2174" spans="5:22" ht="23.1" customHeight="1">
      <c r="E2174" s="2" t="s">
        <v>7673</v>
      </c>
      <c r="V2174" s="7"/>
    </row>
    <row r="2175" spans="5:22" ht="23.1" customHeight="1">
      <c r="E2175" s="2" t="s">
        <v>7674</v>
      </c>
      <c r="V2175" s="7"/>
    </row>
    <row r="2176" spans="5:22" ht="23.1" customHeight="1">
      <c r="E2176" s="2" t="s">
        <v>7675</v>
      </c>
      <c r="V2176" s="7"/>
    </row>
    <row r="2177" spans="5:22" ht="23.1" customHeight="1">
      <c r="E2177" s="2" t="s">
        <v>7676</v>
      </c>
      <c r="V2177" s="7"/>
    </row>
    <row r="2178" spans="5:22" ht="23.1" customHeight="1">
      <c r="E2178" s="2" t="s">
        <v>7677</v>
      </c>
      <c r="V2178" s="7"/>
    </row>
    <row r="2179" spans="5:22" ht="23.1" customHeight="1">
      <c r="E2179" s="2" t="s">
        <v>7678</v>
      </c>
      <c r="V2179" s="7"/>
    </row>
    <row r="2180" spans="5:22" ht="23.1" customHeight="1">
      <c r="E2180" s="2" t="s">
        <v>7679</v>
      </c>
      <c r="V2180" s="7"/>
    </row>
    <row r="2181" spans="5:22" ht="23.1" customHeight="1">
      <c r="E2181" s="2" t="s">
        <v>7680</v>
      </c>
      <c r="V2181" s="7"/>
    </row>
    <row r="2182" spans="5:22" ht="23.1" customHeight="1">
      <c r="E2182" s="2" t="s">
        <v>7681</v>
      </c>
      <c r="V2182" s="7"/>
    </row>
    <row r="2183" spans="5:22" ht="23.1" customHeight="1">
      <c r="E2183" s="2" t="s">
        <v>7682</v>
      </c>
      <c r="V2183" s="7"/>
    </row>
    <row r="2184" spans="5:22" ht="23.1" customHeight="1">
      <c r="E2184" s="2" t="s">
        <v>7683</v>
      </c>
      <c r="V2184" s="7"/>
    </row>
    <row r="2185" spans="5:22" ht="23.1" customHeight="1">
      <c r="E2185" s="2" t="s">
        <v>7684</v>
      </c>
      <c r="V2185" s="7"/>
    </row>
    <row r="2186" spans="5:22" ht="23.1" customHeight="1">
      <c r="E2186" s="2" t="s">
        <v>7685</v>
      </c>
      <c r="V2186" s="7"/>
    </row>
    <row r="2187" spans="5:22" ht="23.1" customHeight="1">
      <c r="E2187" s="2" t="s">
        <v>7686</v>
      </c>
      <c r="V2187" s="7"/>
    </row>
    <row r="2188" spans="5:22" ht="23.1" customHeight="1">
      <c r="E2188" s="2" t="s">
        <v>7687</v>
      </c>
      <c r="V2188" s="7"/>
    </row>
    <row r="2189" spans="5:22" ht="23.1" customHeight="1">
      <c r="E2189" s="2" t="s">
        <v>7688</v>
      </c>
      <c r="V2189" s="7"/>
    </row>
    <row r="2190" spans="5:22" ht="23.1" customHeight="1">
      <c r="E2190" s="2" t="s">
        <v>7689</v>
      </c>
      <c r="V2190" s="7"/>
    </row>
    <row r="2191" spans="5:22" ht="23.1" customHeight="1">
      <c r="E2191" s="2" t="s">
        <v>7689</v>
      </c>
      <c r="V2191" s="7"/>
    </row>
    <row r="2192" spans="5:22" ht="23.1" customHeight="1">
      <c r="E2192" s="2" t="s">
        <v>7690</v>
      </c>
      <c r="V2192" s="7"/>
    </row>
    <row r="2193" spans="5:22" ht="23.1" customHeight="1">
      <c r="E2193" s="2" t="s">
        <v>7691</v>
      </c>
      <c r="V2193" s="7"/>
    </row>
    <row r="2194" spans="5:22" ht="23.1" customHeight="1">
      <c r="E2194" s="2" t="s">
        <v>7692</v>
      </c>
      <c r="V2194" s="7"/>
    </row>
    <row r="2195" spans="5:22" ht="23.1" customHeight="1">
      <c r="E2195" s="2" t="s">
        <v>7693</v>
      </c>
      <c r="V2195" s="7"/>
    </row>
    <row r="2196" spans="5:22" ht="23.1" customHeight="1">
      <c r="E2196" s="2" t="s">
        <v>7694</v>
      </c>
      <c r="V2196" s="7"/>
    </row>
    <row r="2197" spans="5:22" ht="23.1" customHeight="1">
      <c r="E2197" s="2" t="s">
        <v>7695</v>
      </c>
      <c r="V2197" s="7"/>
    </row>
    <row r="2198" spans="5:22" ht="23.1" customHeight="1">
      <c r="E2198" s="2" t="s">
        <v>7696</v>
      </c>
      <c r="V2198" s="7"/>
    </row>
    <row r="2199" spans="5:22" ht="23.1" customHeight="1">
      <c r="E2199" s="2" t="s">
        <v>7697</v>
      </c>
      <c r="V2199" s="7"/>
    </row>
    <row r="2200" spans="5:22" ht="23.1" customHeight="1">
      <c r="E2200" s="2" t="s">
        <v>7698</v>
      </c>
      <c r="V2200" s="7"/>
    </row>
    <row r="2201" spans="5:22" ht="23.1" customHeight="1">
      <c r="E2201" s="2" t="s">
        <v>7699</v>
      </c>
      <c r="V2201" s="7"/>
    </row>
    <row r="2202" spans="5:22" ht="23.1" customHeight="1">
      <c r="E2202" s="2" t="s">
        <v>7700</v>
      </c>
      <c r="V2202" s="7"/>
    </row>
    <row r="2203" spans="5:22" ht="23.1" customHeight="1">
      <c r="E2203" s="2" t="s">
        <v>7701</v>
      </c>
      <c r="V2203" s="7"/>
    </row>
    <row r="2204" spans="5:22" ht="23.1" customHeight="1">
      <c r="E2204" s="2" t="s">
        <v>7702</v>
      </c>
      <c r="V2204" s="7"/>
    </row>
    <row r="2205" spans="5:22" ht="23.1" customHeight="1">
      <c r="E2205" s="2" t="s">
        <v>7703</v>
      </c>
      <c r="V2205" s="7"/>
    </row>
    <row r="2206" spans="5:22" ht="23.1" customHeight="1">
      <c r="E2206" s="2" t="s">
        <v>7704</v>
      </c>
      <c r="V2206" s="7"/>
    </row>
    <row r="2207" spans="5:22" ht="23.1" customHeight="1">
      <c r="E2207" s="2" t="s">
        <v>7705</v>
      </c>
      <c r="V2207" s="7"/>
    </row>
    <row r="2208" spans="5:22" ht="23.1" customHeight="1">
      <c r="E2208" s="2" t="s">
        <v>7705</v>
      </c>
      <c r="V2208" s="7"/>
    </row>
    <row r="2209" spans="5:22" ht="23.1" customHeight="1">
      <c r="E2209" s="2" t="s">
        <v>7706</v>
      </c>
      <c r="V2209" s="7"/>
    </row>
    <row r="2210" spans="5:22" ht="23.1" customHeight="1">
      <c r="E2210" s="2" t="s">
        <v>7707</v>
      </c>
      <c r="V2210" s="7"/>
    </row>
    <row r="2211" spans="5:22" ht="23.1" customHeight="1">
      <c r="E2211" s="2" t="s">
        <v>7708</v>
      </c>
      <c r="V2211" s="7"/>
    </row>
    <row r="2212" spans="5:22" ht="23.1" customHeight="1">
      <c r="E2212" s="2" t="s">
        <v>7709</v>
      </c>
      <c r="V2212" s="7"/>
    </row>
    <row r="2213" spans="5:22" ht="23.1" customHeight="1">
      <c r="E2213" s="2" t="s">
        <v>7710</v>
      </c>
      <c r="V2213" s="7"/>
    </row>
    <row r="2214" spans="5:22" ht="23.1" customHeight="1">
      <c r="E2214" s="2" t="s">
        <v>7711</v>
      </c>
      <c r="V2214" s="7"/>
    </row>
    <row r="2215" spans="5:22" ht="23.1" customHeight="1">
      <c r="E2215" s="2" t="s">
        <v>7712</v>
      </c>
      <c r="V2215" s="7"/>
    </row>
    <row r="2216" spans="5:22" ht="23.1" customHeight="1">
      <c r="E2216" s="2" t="s">
        <v>7713</v>
      </c>
      <c r="V2216" s="7"/>
    </row>
    <row r="2217" spans="5:22" ht="23.1" customHeight="1">
      <c r="E2217" s="2" t="s">
        <v>7714</v>
      </c>
      <c r="V2217" s="7"/>
    </row>
    <row r="2218" spans="5:22" ht="23.1" customHeight="1">
      <c r="E2218" s="2" t="s">
        <v>7715</v>
      </c>
      <c r="V2218" s="7"/>
    </row>
    <row r="2219" spans="5:22" ht="23.1" customHeight="1">
      <c r="E2219" s="2" t="s">
        <v>7716</v>
      </c>
      <c r="V2219" s="7"/>
    </row>
    <row r="2220" spans="5:22" ht="23.1" customHeight="1">
      <c r="E2220" s="2" t="s">
        <v>7717</v>
      </c>
      <c r="V2220" s="7"/>
    </row>
    <row r="2221" spans="5:22" ht="23.1" customHeight="1">
      <c r="E2221" s="2" t="s">
        <v>7718</v>
      </c>
      <c r="V2221" s="7"/>
    </row>
    <row r="2222" spans="5:22" ht="23.1" customHeight="1">
      <c r="E2222" s="2" t="s">
        <v>7719</v>
      </c>
      <c r="V2222" s="7"/>
    </row>
    <row r="2223" spans="5:22" ht="23.1" customHeight="1">
      <c r="E2223" s="2" t="s">
        <v>7720</v>
      </c>
      <c r="V2223" s="7"/>
    </row>
    <row r="2224" spans="5:22" ht="23.1" customHeight="1">
      <c r="E2224" s="2" t="s">
        <v>7721</v>
      </c>
      <c r="V2224" s="7"/>
    </row>
    <row r="2225" spans="5:22" ht="23.1" customHeight="1">
      <c r="E2225" s="2" t="s">
        <v>7722</v>
      </c>
      <c r="V2225" s="7"/>
    </row>
    <row r="2226" spans="5:22" ht="23.1" customHeight="1">
      <c r="E2226" s="2" t="s">
        <v>7723</v>
      </c>
      <c r="V2226" s="7"/>
    </row>
    <row r="2227" spans="5:22" ht="23.1" customHeight="1">
      <c r="E2227" s="2" t="s">
        <v>7724</v>
      </c>
      <c r="V2227" s="7"/>
    </row>
    <row r="2228" spans="5:22" ht="23.1" customHeight="1">
      <c r="E2228" s="2" t="s">
        <v>7724</v>
      </c>
      <c r="V2228" s="7"/>
    </row>
    <row r="2229" spans="5:22" ht="23.1" customHeight="1">
      <c r="E2229" s="2" t="s">
        <v>7725</v>
      </c>
      <c r="V2229" s="7"/>
    </row>
    <row r="2230" spans="5:22" ht="23.1" customHeight="1">
      <c r="E2230" s="2" t="s">
        <v>7726</v>
      </c>
      <c r="V2230" s="7"/>
    </row>
    <row r="2231" spans="5:22" ht="23.1" customHeight="1">
      <c r="E2231" s="2" t="s">
        <v>7727</v>
      </c>
      <c r="V2231" s="7"/>
    </row>
    <row r="2232" spans="5:22" ht="23.1" customHeight="1">
      <c r="E2232" s="2" t="s">
        <v>7728</v>
      </c>
      <c r="V2232" s="7"/>
    </row>
    <row r="2233" spans="5:22" ht="23.1" customHeight="1">
      <c r="E2233" s="2" t="s">
        <v>7729</v>
      </c>
      <c r="V2233" s="7"/>
    </row>
    <row r="2234" spans="5:22" ht="23.1" customHeight="1">
      <c r="E2234" s="2" t="s">
        <v>7730</v>
      </c>
      <c r="V2234" s="7"/>
    </row>
    <row r="2235" spans="5:22" ht="23.1" customHeight="1">
      <c r="E2235" s="2" t="s">
        <v>7731</v>
      </c>
      <c r="V2235" s="7"/>
    </row>
    <row r="2236" spans="5:22" ht="23.1" customHeight="1">
      <c r="E2236" s="2" t="s">
        <v>7732</v>
      </c>
      <c r="V2236" s="7"/>
    </row>
    <row r="2237" spans="5:22" ht="23.1" customHeight="1">
      <c r="E2237" s="2" t="s">
        <v>7733</v>
      </c>
      <c r="V2237" s="7"/>
    </row>
    <row r="2238" spans="5:22" ht="23.1" customHeight="1">
      <c r="E2238" s="2" t="s">
        <v>7734</v>
      </c>
      <c r="V2238" s="7"/>
    </row>
    <row r="2239" spans="5:22" ht="23.1" customHeight="1">
      <c r="E2239" s="2" t="s">
        <v>7735</v>
      </c>
      <c r="V2239" s="7"/>
    </row>
    <row r="2240" spans="5:22" ht="23.1" customHeight="1">
      <c r="E2240" s="2" t="s">
        <v>7736</v>
      </c>
      <c r="V2240" s="7"/>
    </row>
    <row r="2241" spans="5:22" ht="23.1" customHeight="1">
      <c r="E2241" s="2" t="s">
        <v>7737</v>
      </c>
      <c r="V2241" s="7"/>
    </row>
    <row r="2242" spans="5:22" ht="23.1" customHeight="1">
      <c r="E2242" s="2" t="s">
        <v>7738</v>
      </c>
      <c r="V2242" s="7"/>
    </row>
    <row r="2243" spans="5:22" ht="23.1" customHeight="1">
      <c r="E2243" s="2" t="s">
        <v>7739</v>
      </c>
      <c r="V2243" s="7"/>
    </row>
    <row r="2244" spans="5:22" ht="23.1" customHeight="1">
      <c r="E2244" s="2" t="s">
        <v>7740</v>
      </c>
      <c r="V2244" s="7"/>
    </row>
    <row r="2245" spans="5:22" ht="23.1" customHeight="1">
      <c r="E2245" s="2" t="s">
        <v>7741</v>
      </c>
      <c r="V2245" s="7"/>
    </row>
    <row r="2246" spans="5:22" ht="23.1" customHeight="1">
      <c r="E2246" s="2" t="s">
        <v>7742</v>
      </c>
      <c r="V2246" s="7"/>
    </row>
    <row r="2247" spans="5:22" ht="23.1" customHeight="1">
      <c r="E2247" s="2" t="s">
        <v>7743</v>
      </c>
      <c r="V2247" s="7"/>
    </row>
    <row r="2248" spans="5:22" ht="23.1" customHeight="1">
      <c r="E2248" s="2" t="s">
        <v>7744</v>
      </c>
      <c r="V2248" s="7"/>
    </row>
    <row r="2249" spans="5:22" ht="23.1" customHeight="1">
      <c r="E2249" s="2" t="s">
        <v>7745</v>
      </c>
      <c r="V2249" s="7"/>
    </row>
    <row r="2250" spans="5:22" ht="23.1" customHeight="1">
      <c r="E2250" s="2" t="s">
        <v>7746</v>
      </c>
      <c r="V2250" s="7"/>
    </row>
    <row r="2251" spans="5:22" ht="23.1" customHeight="1">
      <c r="E2251" s="2" t="s">
        <v>7747</v>
      </c>
      <c r="V2251" s="7"/>
    </row>
    <row r="2252" spans="5:22" ht="23.1" customHeight="1">
      <c r="E2252" s="2" t="s">
        <v>7748</v>
      </c>
      <c r="V2252" s="7"/>
    </row>
    <row r="2253" spans="5:22" ht="23.1" customHeight="1">
      <c r="E2253" s="2" t="s">
        <v>7749</v>
      </c>
      <c r="V2253" s="7"/>
    </row>
    <row r="2254" spans="5:22" ht="23.1" customHeight="1">
      <c r="E2254" s="2" t="s">
        <v>7749</v>
      </c>
      <c r="V2254" s="7"/>
    </row>
    <row r="2255" spans="5:22" ht="23.1" customHeight="1">
      <c r="E2255" s="2" t="s">
        <v>7750</v>
      </c>
      <c r="V2255" s="7"/>
    </row>
    <row r="2256" spans="5:22" ht="23.1" customHeight="1">
      <c r="E2256" s="2" t="s">
        <v>7751</v>
      </c>
      <c r="V2256" s="7"/>
    </row>
    <row r="2257" spans="5:22" ht="23.1" customHeight="1">
      <c r="E2257" s="2" t="s">
        <v>7752</v>
      </c>
      <c r="V2257" s="7"/>
    </row>
    <row r="2258" spans="5:22" ht="23.1" customHeight="1">
      <c r="E2258" s="2" t="s">
        <v>7753</v>
      </c>
      <c r="V2258" s="7"/>
    </row>
    <row r="2259" spans="5:22" ht="23.1" customHeight="1">
      <c r="E2259" s="2" t="s">
        <v>7754</v>
      </c>
      <c r="V2259" s="7"/>
    </row>
    <row r="2260" spans="5:22" ht="23.1" customHeight="1">
      <c r="E2260" s="2" t="s">
        <v>7755</v>
      </c>
      <c r="V2260" s="7"/>
    </row>
    <row r="2261" spans="5:22" ht="23.1" customHeight="1">
      <c r="E2261" s="2" t="s">
        <v>7756</v>
      </c>
      <c r="V2261" s="7"/>
    </row>
    <row r="2262" spans="5:22" ht="23.1" customHeight="1">
      <c r="E2262" s="2" t="s">
        <v>7757</v>
      </c>
      <c r="V2262" s="7"/>
    </row>
    <row r="2263" spans="5:22" ht="23.1" customHeight="1">
      <c r="E2263" s="2" t="s">
        <v>7758</v>
      </c>
      <c r="V2263" s="7"/>
    </row>
    <row r="2264" spans="5:22" ht="23.1" customHeight="1">
      <c r="E2264" s="2" t="s">
        <v>7759</v>
      </c>
      <c r="V2264" s="7"/>
    </row>
    <row r="2265" spans="5:22" ht="23.1" customHeight="1">
      <c r="E2265" s="2" t="s">
        <v>7760</v>
      </c>
      <c r="V2265" s="7"/>
    </row>
    <row r="2266" spans="5:22" ht="23.1" customHeight="1">
      <c r="E2266" s="2" t="s">
        <v>7761</v>
      </c>
      <c r="V2266" s="7"/>
    </row>
    <row r="2267" spans="5:22" ht="23.1" customHeight="1">
      <c r="E2267" s="2" t="s">
        <v>7762</v>
      </c>
      <c r="V2267" s="7"/>
    </row>
    <row r="2268" spans="5:22" ht="23.1" customHeight="1">
      <c r="E2268" s="2" t="s">
        <v>7763</v>
      </c>
      <c r="V2268" s="7"/>
    </row>
    <row r="2269" spans="5:22" ht="23.1" customHeight="1">
      <c r="E2269" s="2" t="s">
        <v>7764</v>
      </c>
      <c r="V2269" s="7"/>
    </row>
    <row r="2270" spans="5:22" ht="23.1" customHeight="1">
      <c r="E2270" s="2" t="s">
        <v>7765</v>
      </c>
      <c r="V2270" s="7"/>
    </row>
    <row r="2271" spans="5:22" ht="23.1" customHeight="1">
      <c r="E2271" s="2" t="s">
        <v>7766</v>
      </c>
      <c r="V2271" s="7"/>
    </row>
    <row r="2272" spans="5:22" ht="23.1" customHeight="1">
      <c r="E2272" s="2" t="s">
        <v>7767</v>
      </c>
      <c r="V2272" s="7"/>
    </row>
    <row r="2273" spans="5:22" ht="23.1" customHeight="1">
      <c r="E2273" s="2" t="s">
        <v>7768</v>
      </c>
      <c r="V2273" s="7"/>
    </row>
    <row r="2274" spans="5:22" ht="23.1" customHeight="1">
      <c r="E2274" s="2" t="s">
        <v>7769</v>
      </c>
      <c r="V2274" s="7"/>
    </row>
    <row r="2275" spans="5:22" ht="23.1" customHeight="1">
      <c r="E2275" s="2" t="s">
        <v>7769</v>
      </c>
      <c r="V2275" s="7"/>
    </row>
    <row r="2276" spans="5:22" ht="23.1" customHeight="1">
      <c r="E2276" s="2" t="s">
        <v>7770</v>
      </c>
      <c r="V2276" s="7"/>
    </row>
    <row r="2277" spans="5:22" ht="23.1" customHeight="1">
      <c r="E2277" s="2" t="s">
        <v>7771</v>
      </c>
      <c r="V2277" s="7"/>
    </row>
    <row r="2278" spans="5:22" ht="23.1" customHeight="1">
      <c r="E2278" s="2" t="s">
        <v>7772</v>
      </c>
      <c r="V2278" s="7"/>
    </row>
    <row r="2279" spans="5:22" ht="23.1" customHeight="1">
      <c r="E2279" s="2" t="s">
        <v>7773</v>
      </c>
      <c r="V2279" s="7"/>
    </row>
    <row r="2280" spans="5:22" ht="23.1" customHeight="1">
      <c r="E2280" s="2" t="s">
        <v>7774</v>
      </c>
      <c r="V2280" s="7"/>
    </row>
    <row r="2281" spans="5:22" ht="23.1" customHeight="1">
      <c r="E2281" s="2" t="s">
        <v>7775</v>
      </c>
      <c r="V2281" s="7"/>
    </row>
    <row r="2282" spans="5:22" ht="23.1" customHeight="1">
      <c r="E2282" s="2" t="s">
        <v>7776</v>
      </c>
      <c r="V2282" s="7"/>
    </row>
    <row r="2283" spans="5:22" ht="23.1" customHeight="1">
      <c r="E2283" s="2" t="s">
        <v>7777</v>
      </c>
      <c r="V2283" s="7"/>
    </row>
    <row r="2284" spans="5:22" ht="23.1" customHeight="1">
      <c r="E2284" s="2" t="s">
        <v>7778</v>
      </c>
      <c r="V2284" s="7"/>
    </row>
    <row r="2285" spans="5:22" ht="23.1" customHeight="1">
      <c r="E2285" s="2" t="s">
        <v>7779</v>
      </c>
      <c r="V2285" s="7"/>
    </row>
    <row r="2286" spans="5:22" ht="23.1" customHeight="1">
      <c r="E2286" s="2" t="s">
        <v>7780</v>
      </c>
      <c r="V2286" s="7"/>
    </row>
    <row r="2287" spans="5:22" ht="23.1" customHeight="1">
      <c r="E2287" s="2" t="s">
        <v>7781</v>
      </c>
      <c r="V2287" s="7"/>
    </row>
    <row r="2288" spans="5:22" ht="23.1" customHeight="1">
      <c r="E2288" s="2" t="s">
        <v>7782</v>
      </c>
      <c r="V2288" s="7"/>
    </row>
    <row r="2289" spans="5:22" ht="23.1" customHeight="1">
      <c r="E2289" s="2" t="s">
        <v>7783</v>
      </c>
      <c r="V2289" s="7"/>
    </row>
    <row r="2290" spans="5:22" ht="23.1" customHeight="1">
      <c r="E2290" s="2" t="s">
        <v>7784</v>
      </c>
      <c r="V2290" s="7"/>
    </row>
    <row r="2291" spans="5:22" ht="23.1" customHeight="1">
      <c r="E2291" s="2" t="s">
        <v>7785</v>
      </c>
      <c r="V2291" s="7"/>
    </row>
    <row r="2292" spans="5:22" ht="23.1" customHeight="1">
      <c r="E2292" s="2" t="s">
        <v>7786</v>
      </c>
      <c r="V2292" s="7"/>
    </row>
    <row r="2293" spans="5:22" ht="23.1" customHeight="1">
      <c r="E2293" s="2" t="s">
        <v>7787</v>
      </c>
      <c r="V2293" s="7"/>
    </row>
    <row r="2294" spans="5:22" ht="23.1" customHeight="1">
      <c r="E2294" s="2" t="s">
        <v>7788</v>
      </c>
      <c r="V2294" s="7"/>
    </row>
    <row r="2295" spans="5:22" ht="23.1" customHeight="1">
      <c r="E2295" s="2" t="s">
        <v>7789</v>
      </c>
      <c r="V2295" s="7"/>
    </row>
    <row r="2296" spans="5:22" ht="23.1" customHeight="1">
      <c r="E2296" s="2" t="s">
        <v>7790</v>
      </c>
      <c r="V2296" s="7"/>
    </row>
    <row r="2297" spans="5:22" ht="23.1" customHeight="1">
      <c r="E2297" s="2" t="s">
        <v>7791</v>
      </c>
      <c r="V2297" s="7"/>
    </row>
    <row r="2298" spans="5:22" ht="23.1" customHeight="1">
      <c r="E2298" s="2" t="s">
        <v>7791</v>
      </c>
      <c r="V2298" s="7"/>
    </row>
    <row r="2299" spans="5:22" ht="23.1" customHeight="1">
      <c r="E2299" s="2" t="s">
        <v>7791</v>
      </c>
      <c r="V2299" s="7"/>
    </row>
    <row r="2300" spans="5:22" ht="23.1" customHeight="1">
      <c r="E2300" s="2" t="s">
        <v>7791</v>
      </c>
      <c r="V2300" s="7"/>
    </row>
    <row r="2301" spans="5:22" ht="23.1" customHeight="1">
      <c r="E2301" s="2" t="s">
        <v>7792</v>
      </c>
      <c r="V2301" s="7"/>
    </row>
    <row r="2302" spans="5:22" ht="23.1" customHeight="1">
      <c r="E2302" s="2" t="s">
        <v>7793</v>
      </c>
      <c r="V2302" s="7"/>
    </row>
    <row r="2303" spans="5:22" ht="23.1" customHeight="1">
      <c r="E2303" s="2" t="s">
        <v>7794</v>
      </c>
      <c r="V2303" s="7"/>
    </row>
    <row r="2304" spans="5:22" ht="23.1" customHeight="1">
      <c r="E2304" s="2" t="s">
        <v>7795</v>
      </c>
      <c r="V2304" s="7"/>
    </row>
    <row r="2305" spans="5:22" ht="23.1" customHeight="1">
      <c r="E2305" s="2" t="s">
        <v>7795</v>
      </c>
      <c r="V2305" s="7"/>
    </row>
    <row r="2306" spans="5:22" ht="23.1" customHeight="1">
      <c r="E2306" s="2" t="s">
        <v>7796</v>
      </c>
      <c r="V2306" s="7"/>
    </row>
    <row r="2307" spans="5:22" ht="23.1" customHeight="1">
      <c r="E2307" s="2" t="s">
        <v>7797</v>
      </c>
      <c r="V2307" s="7"/>
    </row>
    <row r="2308" spans="5:22" ht="23.1" customHeight="1">
      <c r="E2308" s="2" t="s">
        <v>7798</v>
      </c>
      <c r="V2308" s="7"/>
    </row>
    <row r="2309" spans="5:22" ht="23.1" customHeight="1">
      <c r="E2309" s="2" t="s">
        <v>7799</v>
      </c>
      <c r="V2309" s="7"/>
    </row>
    <row r="2310" spans="5:22" ht="23.1" customHeight="1">
      <c r="E2310" s="2" t="s">
        <v>7800</v>
      </c>
      <c r="V2310" s="7"/>
    </row>
    <row r="2311" spans="5:22" ht="23.1" customHeight="1">
      <c r="E2311" s="2" t="s">
        <v>7801</v>
      </c>
      <c r="V2311" s="7"/>
    </row>
    <row r="2312" spans="5:22" ht="23.1" customHeight="1">
      <c r="E2312" s="2" t="s">
        <v>7802</v>
      </c>
      <c r="V2312" s="7"/>
    </row>
    <row r="2313" spans="5:22" ht="23.1" customHeight="1">
      <c r="E2313" s="2" t="s">
        <v>7803</v>
      </c>
      <c r="V2313" s="7"/>
    </row>
    <row r="2314" spans="5:22" ht="23.1" customHeight="1">
      <c r="E2314" s="2" t="s">
        <v>7804</v>
      </c>
      <c r="V2314" s="7"/>
    </row>
    <row r="2315" spans="5:22" ht="23.1" customHeight="1">
      <c r="E2315" s="2" t="s">
        <v>7805</v>
      </c>
      <c r="V2315" s="7"/>
    </row>
    <row r="2316" spans="5:22" ht="23.1" customHeight="1">
      <c r="E2316" s="2" t="s">
        <v>7805</v>
      </c>
      <c r="V2316" s="7"/>
    </row>
    <row r="2317" spans="5:22" ht="23.1" customHeight="1">
      <c r="E2317" s="2" t="s">
        <v>7806</v>
      </c>
      <c r="V2317" s="7"/>
    </row>
    <row r="2318" spans="5:22" ht="23.1" customHeight="1">
      <c r="E2318" s="2" t="s">
        <v>7807</v>
      </c>
      <c r="V2318" s="7"/>
    </row>
    <row r="2319" spans="5:22" ht="23.1" customHeight="1">
      <c r="E2319" s="2" t="s">
        <v>7808</v>
      </c>
      <c r="V2319" s="7"/>
    </row>
    <row r="2320" spans="5:22" ht="23.1" customHeight="1">
      <c r="E2320" s="2" t="s">
        <v>7809</v>
      </c>
      <c r="V2320" s="7"/>
    </row>
    <row r="2321" spans="5:22" ht="23.1" customHeight="1">
      <c r="E2321" s="2" t="s">
        <v>7810</v>
      </c>
      <c r="V2321" s="7"/>
    </row>
    <row r="2322" spans="5:22" ht="23.1" customHeight="1">
      <c r="E2322" s="2" t="s">
        <v>7811</v>
      </c>
      <c r="V2322" s="7"/>
    </row>
    <row r="2323" spans="5:22" ht="23.1" customHeight="1">
      <c r="E2323" s="2" t="s">
        <v>7812</v>
      </c>
      <c r="V2323" s="7"/>
    </row>
    <row r="2324" spans="5:22" ht="23.1" customHeight="1">
      <c r="E2324" s="2" t="s">
        <v>7813</v>
      </c>
      <c r="V2324" s="7"/>
    </row>
    <row r="2325" spans="5:22" ht="23.1" customHeight="1">
      <c r="E2325" s="2" t="s">
        <v>7814</v>
      </c>
      <c r="V2325" s="7"/>
    </row>
    <row r="2326" spans="5:22" ht="23.1" customHeight="1">
      <c r="E2326" s="2" t="s">
        <v>7815</v>
      </c>
      <c r="V2326" s="7"/>
    </row>
    <row r="2327" spans="5:22" ht="23.1" customHeight="1">
      <c r="E2327" s="2" t="s">
        <v>7816</v>
      </c>
      <c r="V2327" s="7"/>
    </row>
    <row r="2328" spans="5:22" ht="23.1" customHeight="1">
      <c r="E2328" s="2" t="s">
        <v>7817</v>
      </c>
      <c r="V2328" s="7"/>
    </row>
    <row r="2329" spans="5:22" ht="23.1" customHeight="1">
      <c r="E2329" s="2" t="s">
        <v>7817</v>
      </c>
      <c r="V2329" s="7"/>
    </row>
    <row r="2330" spans="5:22" ht="23.1" customHeight="1">
      <c r="E2330" s="2" t="s">
        <v>7818</v>
      </c>
      <c r="V2330" s="7"/>
    </row>
    <row r="2331" spans="5:22" ht="23.1" customHeight="1">
      <c r="E2331" s="2" t="s">
        <v>7819</v>
      </c>
      <c r="V2331" s="7"/>
    </row>
    <row r="2332" spans="5:22" ht="23.1" customHeight="1">
      <c r="E2332" s="2" t="s">
        <v>7820</v>
      </c>
      <c r="V2332" s="7"/>
    </row>
    <row r="2333" spans="5:22" ht="23.1" customHeight="1">
      <c r="E2333" s="2" t="s">
        <v>7821</v>
      </c>
      <c r="V2333" s="7"/>
    </row>
    <row r="2334" spans="5:22" ht="23.1" customHeight="1">
      <c r="E2334" s="2" t="s">
        <v>7822</v>
      </c>
      <c r="V2334" s="7"/>
    </row>
    <row r="2335" spans="5:22" ht="23.1" customHeight="1">
      <c r="E2335" s="2" t="s">
        <v>7823</v>
      </c>
      <c r="V2335" s="7"/>
    </row>
    <row r="2336" spans="5:22" ht="23.1" customHeight="1">
      <c r="E2336" s="2" t="s">
        <v>7823</v>
      </c>
      <c r="V2336" s="7"/>
    </row>
    <row r="2337" spans="5:22" ht="23.1" customHeight="1">
      <c r="E2337" s="2" t="s">
        <v>7824</v>
      </c>
      <c r="V2337" s="7"/>
    </row>
    <row r="2338" spans="5:22" ht="23.1" customHeight="1">
      <c r="E2338" s="2" t="s">
        <v>7825</v>
      </c>
      <c r="V2338" s="7"/>
    </row>
    <row r="2339" spans="5:22" ht="23.1" customHeight="1">
      <c r="E2339" s="2" t="s">
        <v>7826</v>
      </c>
      <c r="V2339" s="7"/>
    </row>
    <row r="2340" spans="5:22" ht="23.1" customHeight="1">
      <c r="E2340" s="2" t="s">
        <v>7827</v>
      </c>
      <c r="V2340" s="7"/>
    </row>
    <row r="2341" spans="5:22" ht="23.1" customHeight="1">
      <c r="E2341" s="2" t="s">
        <v>7828</v>
      </c>
      <c r="V2341" s="7"/>
    </row>
    <row r="2342" spans="5:22" ht="23.1" customHeight="1">
      <c r="E2342" s="2" t="s">
        <v>7829</v>
      </c>
      <c r="V2342" s="7"/>
    </row>
    <row r="2343" spans="5:22" ht="23.1" customHeight="1">
      <c r="E2343" s="2" t="s">
        <v>7830</v>
      </c>
      <c r="V2343" s="7"/>
    </row>
    <row r="2344" spans="5:22" ht="23.1" customHeight="1">
      <c r="E2344" s="2" t="s">
        <v>7831</v>
      </c>
      <c r="V2344" s="7"/>
    </row>
    <row r="2345" spans="5:22" ht="23.1" customHeight="1">
      <c r="E2345" s="2" t="s">
        <v>7832</v>
      </c>
      <c r="V2345" s="7"/>
    </row>
    <row r="2346" spans="5:22" ht="23.1" customHeight="1">
      <c r="E2346" s="2" t="s">
        <v>7833</v>
      </c>
      <c r="V2346" s="7"/>
    </row>
    <row r="2347" spans="5:22" ht="23.1" customHeight="1">
      <c r="E2347" s="2" t="s">
        <v>7834</v>
      </c>
      <c r="V2347" s="7"/>
    </row>
    <row r="2348" spans="5:22" ht="23.1" customHeight="1">
      <c r="E2348" s="2" t="s">
        <v>7835</v>
      </c>
      <c r="V2348" s="7"/>
    </row>
    <row r="2349" spans="5:22" ht="23.1" customHeight="1">
      <c r="E2349" s="2" t="s">
        <v>7836</v>
      </c>
      <c r="V2349" s="7"/>
    </row>
    <row r="2350" spans="5:22" ht="23.1" customHeight="1">
      <c r="E2350" s="2" t="s">
        <v>7837</v>
      </c>
      <c r="V2350" s="7"/>
    </row>
    <row r="2351" spans="5:22" ht="23.1" customHeight="1">
      <c r="E2351" s="2" t="s">
        <v>7838</v>
      </c>
      <c r="V2351" s="7"/>
    </row>
    <row r="2352" spans="5:22" ht="23.1" customHeight="1">
      <c r="E2352" s="2" t="s">
        <v>7839</v>
      </c>
      <c r="V2352" s="7"/>
    </row>
    <row r="2353" spans="5:22" ht="23.1" customHeight="1">
      <c r="E2353" s="2" t="s">
        <v>7840</v>
      </c>
      <c r="V2353" s="7"/>
    </row>
    <row r="2354" spans="5:22" ht="23.1" customHeight="1">
      <c r="E2354" s="2" t="s">
        <v>7841</v>
      </c>
      <c r="V2354" s="7"/>
    </row>
    <row r="2355" spans="5:22" ht="23.1" customHeight="1">
      <c r="E2355" s="2" t="s">
        <v>7842</v>
      </c>
      <c r="V2355" s="7"/>
    </row>
    <row r="2356" spans="5:22" ht="23.1" customHeight="1">
      <c r="E2356" s="2" t="s">
        <v>7843</v>
      </c>
      <c r="V2356" s="7"/>
    </row>
    <row r="2357" spans="5:22" ht="23.1" customHeight="1">
      <c r="E2357" s="2" t="s">
        <v>7844</v>
      </c>
      <c r="V2357" s="7"/>
    </row>
    <row r="2358" spans="5:22" ht="23.1" customHeight="1">
      <c r="E2358" s="2" t="s">
        <v>7845</v>
      </c>
      <c r="V2358" s="7"/>
    </row>
    <row r="2359" spans="5:22" ht="23.1" customHeight="1">
      <c r="E2359" s="2" t="s">
        <v>7846</v>
      </c>
      <c r="V2359" s="7"/>
    </row>
    <row r="2360" spans="5:22" ht="23.1" customHeight="1">
      <c r="E2360" s="2" t="s">
        <v>7847</v>
      </c>
      <c r="V2360" s="7"/>
    </row>
    <row r="2361" spans="5:22" ht="23.1" customHeight="1">
      <c r="E2361" s="2" t="s">
        <v>7848</v>
      </c>
      <c r="V2361" s="7"/>
    </row>
    <row r="2362" spans="5:22" ht="23.1" customHeight="1">
      <c r="E2362" s="2" t="s">
        <v>7849</v>
      </c>
      <c r="V2362" s="7"/>
    </row>
    <row r="2363" spans="5:22" ht="23.1" customHeight="1">
      <c r="E2363" s="2" t="s">
        <v>7850</v>
      </c>
      <c r="V2363" s="7"/>
    </row>
    <row r="2364" spans="5:22" ht="23.1" customHeight="1">
      <c r="E2364" s="2" t="s">
        <v>7851</v>
      </c>
      <c r="V2364" s="7"/>
    </row>
    <row r="2365" spans="5:22" ht="23.1" customHeight="1">
      <c r="E2365" s="2" t="s">
        <v>7852</v>
      </c>
      <c r="V2365" s="7"/>
    </row>
    <row r="2366" spans="5:22" ht="23.1" customHeight="1">
      <c r="E2366" s="2" t="s">
        <v>7853</v>
      </c>
      <c r="V2366" s="7"/>
    </row>
    <row r="2367" spans="5:22" ht="23.1" customHeight="1">
      <c r="E2367" s="2" t="s">
        <v>7854</v>
      </c>
      <c r="V2367" s="7"/>
    </row>
    <row r="2368" spans="5:22" ht="23.1" customHeight="1">
      <c r="E2368" s="2" t="s">
        <v>7855</v>
      </c>
      <c r="V2368" s="7"/>
    </row>
    <row r="2369" spans="5:22" ht="23.1" customHeight="1">
      <c r="E2369" s="2" t="s">
        <v>7856</v>
      </c>
      <c r="V2369" s="7"/>
    </row>
    <row r="2370" spans="5:22" ht="23.1" customHeight="1">
      <c r="E2370" s="2" t="s">
        <v>7857</v>
      </c>
      <c r="V2370" s="7"/>
    </row>
    <row r="2371" spans="5:22" ht="23.1" customHeight="1">
      <c r="E2371" s="2" t="s">
        <v>7858</v>
      </c>
      <c r="V2371" s="7"/>
    </row>
    <row r="2372" spans="5:22" ht="23.1" customHeight="1">
      <c r="E2372" s="2" t="s">
        <v>7859</v>
      </c>
      <c r="V2372" s="7"/>
    </row>
    <row r="2373" spans="5:22" ht="23.1" customHeight="1">
      <c r="E2373" s="2" t="s">
        <v>7860</v>
      </c>
      <c r="V2373" s="7"/>
    </row>
    <row r="2374" spans="5:22" ht="23.1" customHeight="1">
      <c r="E2374" s="2" t="s">
        <v>7861</v>
      </c>
      <c r="V2374" s="7"/>
    </row>
    <row r="2375" spans="5:22" ht="23.1" customHeight="1">
      <c r="E2375" s="2" t="s">
        <v>7862</v>
      </c>
      <c r="V2375" s="7"/>
    </row>
    <row r="2376" spans="5:22" ht="23.1" customHeight="1">
      <c r="E2376" s="2" t="s">
        <v>7863</v>
      </c>
      <c r="V2376" s="7"/>
    </row>
    <row r="2377" spans="5:22" ht="23.1" customHeight="1">
      <c r="E2377" s="2" t="s">
        <v>7864</v>
      </c>
      <c r="V2377" s="7"/>
    </row>
    <row r="2378" spans="5:22" ht="23.1" customHeight="1">
      <c r="E2378" s="2" t="s">
        <v>7865</v>
      </c>
      <c r="V2378" s="7"/>
    </row>
    <row r="2379" spans="5:22" ht="23.1" customHeight="1">
      <c r="E2379" s="2" t="s">
        <v>7866</v>
      </c>
      <c r="V2379" s="7"/>
    </row>
    <row r="2380" spans="5:22" ht="23.1" customHeight="1">
      <c r="E2380" s="2" t="s">
        <v>7866</v>
      </c>
      <c r="V2380" s="7"/>
    </row>
    <row r="2381" spans="5:22" ht="23.1" customHeight="1">
      <c r="E2381" s="2" t="s">
        <v>7866</v>
      </c>
      <c r="V2381" s="7"/>
    </row>
    <row r="2382" spans="5:22" ht="23.1" customHeight="1">
      <c r="E2382" s="2" t="s">
        <v>7867</v>
      </c>
      <c r="V2382" s="7"/>
    </row>
    <row r="2383" spans="5:22" ht="23.1" customHeight="1">
      <c r="E2383" s="2" t="s">
        <v>7868</v>
      </c>
      <c r="V2383" s="7"/>
    </row>
    <row r="2384" spans="5:22" ht="23.1" customHeight="1">
      <c r="E2384" s="2" t="s">
        <v>7869</v>
      </c>
      <c r="V2384" s="7"/>
    </row>
    <row r="2385" spans="5:22" ht="23.1" customHeight="1">
      <c r="E2385" s="2" t="s">
        <v>7870</v>
      </c>
      <c r="V2385" s="7"/>
    </row>
    <row r="2386" spans="5:22" ht="23.1" customHeight="1">
      <c r="E2386" s="2" t="s">
        <v>7871</v>
      </c>
      <c r="V2386" s="7"/>
    </row>
    <row r="2387" spans="5:22" ht="23.1" customHeight="1">
      <c r="E2387" s="2" t="s">
        <v>7872</v>
      </c>
      <c r="V2387" s="7"/>
    </row>
    <row r="2388" spans="5:22" ht="23.1" customHeight="1">
      <c r="E2388" s="2" t="s">
        <v>7873</v>
      </c>
      <c r="V2388" s="7"/>
    </row>
    <row r="2389" spans="5:22" ht="23.1" customHeight="1">
      <c r="E2389" s="2" t="s">
        <v>7874</v>
      </c>
      <c r="V2389" s="7"/>
    </row>
    <row r="2390" spans="5:22" ht="23.1" customHeight="1">
      <c r="E2390" s="2" t="s">
        <v>7874</v>
      </c>
      <c r="V2390" s="7"/>
    </row>
    <row r="2391" spans="5:22" ht="23.1" customHeight="1">
      <c r="E2391" s="2" t="s">
        <v>7875</v>
      </c>
      <c r="V2391" s="7"/>
    </row>
    <row r="2392" spans="5:22" ht="23.1" customHeight="1">
      <c r="E2392" s="2" t="s">
        <v>7876</v>
      </c>
      <c r="V2392" s="7"/>
    </row>
    <row r="2393" spans="5:22" ht="23.1" customHeight="1">
      <c r="E2393" s="2" t="s">
        <v>7877</v>
      </c>
      <c r="V2393" s="7"/>
    </row>
    <row r="2394" spans="5:22" ht="23.1" customHeight="1">
      <c r="E2394" s="2" t="s">
        <v>7878</v>
      </c>
      <c r="V2394" s="7"/>
    </row>
    <row r="2395" spans="5:22" ht="23.1" customHeight="1">
      <c r="E2395" s="2" t="s">
        <v>7879</v>
      </c>
      <c r="V2395" s="7"/>
    </row>
    <row r="2396" spans="5:22" ht="23.1" customHeight="1">
      <c r="E2396" s="2" t="s">
        <v>7880</v>
      </c>
      <c r="V2396" s="7"/>
    </row>
    <row r="2397" spans="5:22" ht="23.1" customHeight="1">
      <c r="E2397" s="2" t="s">
        <v>7881</v>
      </c>
      <c r="V2397" s="7"/>
    </row>
    <row r="2398" spans="5:22" ht="23.1" customHeight="1">
      <c r="E2398" s="2" t="s">
        <v>7882</v>
      </c>
      <c r="V2398" s="7"/>
    </row>
    <row r="2399" spans="5:22" ht="23.1" customHeight="1">
      <c r="E2399" s="2" t="s">
        <v>7883</v>
      </c>
      <c r="V2399" s="7"/>
    </row>
    <row r="2400" spans="5:22" ht="23.1" customHeight="1">
      <c r="E2400" s="2" t="s">
        <v>7884</v>
      </c>
      <c r="V2400" s="7"/>
    </row>
    <row r="2401" spans="5:22" ht="23.1" customHeight="1">
      <c r="E2401" s="2" t="s">
        <v>7885</v>
      </c>
      <c r="V2401" s="7"/>
    </row>
    <row r="2402" spans="5:22" ht="23.1" customHeight="1">
      <c r="E2402" s="2" t="s">
        <v>7886</v>
      </c>
      <c r="V2402" s="7"/>
    </row>
    <row r="2403" spans="5:22" ht="23.1" customHeight="1">
      <c r="E2403" s="2" t="s">
        <v>7887</v>
      </c>
      <c r="V2403" s="7"/>
    </row>
    <row r="2404" spans="5:22" ht="23.1" customHeight="1">
      <c r="E2404" s="2" t="s">
        <v>7888</v>
      </c>
      <c r="V2404" s="7"/>
    </row>
    <row r="2405" spans="5:22" ht="23.1" customHeight="1">
      <c r="E2405" s="2" t="s">
        <v>7889</v>
      </c>
      <c r="V2405" s="7"/>
    </row>
    <row r="2406" spans="5:22" ht="23.1" customHeight="1">
      <c r="E2406" s="2" t="s">
        <v>7890</v>
      </c>
      <c r="V2406" s="7"/>
    </row>
    <row r="2407" spans="5:22" ht="23.1" customHeight="1">
      <c r="E2407" s="2" t="s">
        <v>7891</v>
      </c>
      <c r="V2407" s="7"/>
    </row>
    <row r="2408" spans="5:22" ht="23.1" customHeight="1">
      <c r="E2408" s="2" t="s">
        <v>7892</v>
      </c>
      <c r="V2408" s="7"/>
    </row>
    <row r="2409" spans="5:22" ht="23.1" customHeight="1">
      <c r="E2409" s="2" t="s">
        <v>7893</v>
      </c>
      <c r="V2409" s="7"/>
    </row>
    <row r="2410" spans="5:22" ht="23.1" customHeight="1">
      <c r="E2410" s="2" t="s">
        <v>7894</v>
      </c>
      <c r="V2410" s="7"/>
    </row>
    <row r="2411" spans="5:22" ht="23.1" customHeight="1">
      <c r="E2411" s="2" t="s">
        <v>7895</v>
      </c>
      <c r="V2411" s="7"/>
    </row>
    <row r="2412" spans="5:22" ht="23.1" customHeight="1">
      <c r="E2412" s="2" t="s">
        <v>7896</v>
      </c>
      <c r="V2412" s="7"/>
    </row>
    <row r="2413" spans="5:22" ht="23.1" customHeight="1">
      <c r="E2413" s="2" t="s">
        <v>7897</v>
      </c>
      <c r="V2413" s="7"/>
    </row>
    <row r="2414" spans="5:22" ht="23.1" customHeight="1">
      <c r="E2414" s="2" t="s">
        <v>7898</v>
      </c>
      <c r="V2414" s="7"/>
    </row>
    <row r="2415" spans="5:22" ht="23.1" customHeight="1">
      <c r="E2415" s="2" t="s">
        <v>7899</v>
      </c>
      <c r="V2415" s="7"/>
    </row>
    <row r="2416" spans="5:22" ht="23.1" customHeight="1">
      <c r="E2416" s="2" t="s">
        <v>7900</v>
      </c>
      <c r="V2416" s="7"/>
    </row>
    <row r="2417" spans="5:22" ht="23.1" customHeight="1">
      <c r="E2417" s="2" t="s">
        <v>7901</v>
      </c>
      <c r="V2417" s="7"/>
    </row>
    <row r="2418" spans="5:22" ht="23.1" customHeight="1">
      <c r="E2418" s="2" t="s">
        <v>7902</v>
      </c>
      <c r="V2418" s="7"/>
    </row>
    <row r="2419" spans="5:22" ht="23.1" customHeight="1">
      <c r="E2419" s="2" t="s">
        <v>7903</v>
      </c>
      <c r="V2419" s="7"/>
    </row>
    <row r="2420" spans="5:22" ht="23.1" customHeight="1">
      <c r="E2420" s="2" t="s">
        <v>7904</v>
      </c>
      <c r="V2420" s="7"/>
    </row>
    <row r="2421" spans="5:22" ht="23.1" customHeight="1">
      <c r="E2421" s="2" t="s">
        <v>7905</v>
      </c>
      <c r="V2421" s="7"/>
    </row>
    <row r="2422" spans="5:22" ht="23.1" customHeight="1">
      <c r="E2422" s="2" t="s">
        <v>7905</v>
      </c>
      <c r="V2422" s="7"/>
    </row>
    <row r="2423" spans="5:22" ht="23.1" customHeight="1">
      <c r="E2423" s="2" t="s">
        <v>7906</v>
      </c>
      <c r="V2423" s="7"/>
    </row>
    <row r="2424" spans="5:22" ht="23.1" customHeight="1">
      <c r="E2424" s="2" t="s">
        <v>7907</v>
      </c>
      <c r="V2424" s="7"/>
    </row>
    <row r="2425" spans="5:22" ht="23.1" customHeight="1">
      <c r="E2425" s="2" t="s">
        <v>7908</v>
      </c>
      <c r="V2425" s="7"/>
    </row>
    <row r="2426" spans="5:22" ht="23.1" customHeight="1">
      <c r="E2426" s="2" t="s">
        <v>7909</v>
      </c>
      <c r="V2426" s="7"/>
    </row>
    <row r="2427" spans="5:22" ht="23.1" customHeight="1">
      <c r="E2427" s="2" t="s">
        <v>7910</v>
      </c>
      <c r="V2427" s="7"/>
    </row>
    <row r="2428" spans="5:22" ht="23.1" customHeight="1">
      <c r="E2428" s="2" t="s">
        <v>7911</v>
      </c>
      <c r="V2428" s="7"/>
    </row>
    <row r="2429" spans="5:22" ht="23.1" customHeight="1">
      <c r="E2429" s="2" t="s">
        <v>7912</v>
      </c>
      <c r="V2429" s="7"/>
    </row>
    <row r="2430" spans="5:22" ht="23.1" customHeight="1">
      <c r="E2430" s="2" t="s">
        <v>7913</v>
      </c>
      <c r="V2430" s="7"/>
    </row>
    <row r="2431" spans="5:22" ht="23.1" customHeight="1">
      <c r="E2431" s="2" t="s">
        <v>7914</v>
      </c>
      <c r="V2431" s="7"/>
    </row>
    <row r="2432" spans="5:22" ht="23.1" customHeight="1">
      <c r="E2432" s="2" t="s">
        <v>7915</v>
      </c>
      <c r="V2432" s="7"/>
    </row>
    <row r="2433" spans="5:22" ht="23.1" customHeight="1">
      <c r="E2433" s="2" t="s">
        <v>7916</v>
      </c>
      <c r="V2433" s="7"/>
    </row>
    <row r="2434" spans="5:22" ht="23.1" customHeight="1">
      <c r="E2434" s="2" t="s">
        <v>7917</v>
      </c>
      <c r="V2434" s="7"/>
    </row>
    <row r="2435" spans="5:22" ht="23.1" customHeight="1">
      <c r="E2435" s="2" t="s">
        <v>7918</v>
      </c>
      <c r="V2435" s="7"/>
    </row>
    <row r="2436" spans="5:22" ht="23.1" customHeight="1">
      <c r="E2436" s="2" t="s">
        <v>7919</v>
      </c>
      <c r="V2436" s="7"/>
    </row>
    <row r="2437" spans="5:22" ht="23.1" customHeight="1">
      <c r="E2437" s="2" t="s">
        <v>7920</v>
      </c>
      <c r="V2437" s="7"/>
    </row>
    <row r="2438" spans="5:22" ht="23.1" customHeight="1">
      <c r="E2438" s="2" t="s">
        <v>7921</v>
      </c>
      <c r="V2438" s="7"/>
    </row>
    <row r="2439" spans="5:22" ht="23.1" customHeight="1">
      <c r="E2439" s="2" t="s">
        <v>7922</v>
      </c>
      <c r="V2439" s="7"/>
    </row>
    <row r="2440" spans="5:22" ht="23.1" customHeight="1">
      <c r="E2440" s="2" t="s">
        <v>7923</v>
      </c>
      <c r="V2440" s="7"/>
    </row>
    <row r="2441" spans="5:22" ht="23.1" customHeight="1">
      <c r="E2441" s="2" t="s">
        <v>7924</v>
      </c>
      <c r="V2441" s="7"/>
    </row>
    <row r="2442" spans="5:22" ht="23.1" customHeight="1">
      <c r="E2442" s="2" t="s">
        <v>7925</v>
      </c>
      <c r="V2442" s="7"/>
    </row>
    <row r="2443" spans="5:22" ht="23.1" customHeight="1">
      <c r="E2443" s="2" t="s">
        <v>7926</v>
      </c>
      <c r="V2443" s="7"/>
    </row>
    <row r="2444" spans="5:22" ht="23.1" customHeight="1">
      <c r="E2444" s="2" t="s">
        <v>7927</v>
      </c>
      <c r="V2444" s="7"/>
    </row>
    <row r="2445" spans="5:22" ht="23.1" customHeight="1">
      <c r="E2445" s="2" t="s">
        <v>7928</v>
      </c>
      <c r="V2445" s="7"/>
    </row>
    <row r="2446" spans="5:22" ht="23.1" customHeight="1">
      <c r="E2446" s="2" t="s">
        <v>7929</v>
      </c>
      <c r="V2446" s="7"/>
    </row>
    <row r="2447" spans="5:22" ht="23.1" customHeight="1">
      <c r="E2447" s="2" t="s">
        <v>7930</v>
      </c>
      <c r="V2447" s="7"/>
    </row>
    <row r="2448" spans="5:22" ht="23.1" customHeight="1">
      <c r="E2448" s="2" t="s">
        <v>7931</v>
      </c>
      <c r="V2448" s="7"/>
    </row>
    <row r="2449" spans="5:22" ht="23.1" customHeight="1">
      <c r="E2449" s="2" t="s">
        <v>7932</v>
      </c>
      <c r="V2449" s="7"/>
    </row>
    <row r="2450" spans="5:22" ht="23.1" customHeight="1">
      <c r="E2450" s="2" t="s">
        <v>7933</v>
      </c>
      <c r="V2450" s="7"/>
    </row>
    <row r="2451" spans="5:22" ht="23.1" customHeight="1">
      <c r="E2451" s="2" t="s">
        <v>7934</v>
      </c>
      <c r="V2451" s="7"/>
    </row>
    <row r="2452" spans="5:22" ht="23.1" customHeight="1">
      <c r="E2452" s="2" t="s">
        <v>7935</v>
      </c>
      <c r="V2452" s="7"/>
    </row>
    <row r="2453" spans="5:22" ht="23.1" customHeight="1">
      <c r="E2453" s="2" t="s">
        <v>7936</v>
      </c>
      <c r="V2453" s="7"/>
    </row>
    <row r="2454" spans="5:22" ht="23.1" customHeight="1">
      <c r="E2454" s="2" t="s">
        <v>7937</v>
      </c>
      <c r="V2454" s="7"/>
    </row>
    <row r="2455" spans="5:22" ht="23.1" customHeight="1">
      <c r="E2455" s="2" t="s">
        <v>7938</v>
      </c>
      <c r="V2455" s="7"/>
    </row>
    <row r="2456" spans="5:22" ht="23.1" customHeight="1">
      <c r="E2456" s="2" t="s">
        <v>7939</v>
      </c>
      <c r="V2456" s="7"/>
    </row>
    <row r="2457" spans="5:22" ht="23.1" customHeight="1">
      <c r="E2457" s="2" t="s">
        <v>7940</v>
      </c>
      <c r="V2457" s="7"/>
    </row>
    <row r="2458" spans="5:22" ht="23.1" customHeight="1">
      <c r="E2458" s="2" t="s">
        <v>7940</v>
      </c>
      <c r="V2458" s="7"/>
    </row>
    <row r="2459" spans="5:22" ht="23.1" customHeight="1">
      <c r="E2459" s="2" t="s">
        <v>7941</v>
      </c>
      <c r="V2459" s="7"/>
    </row>
    <row r="2460" spans="5:22" ht="23.1" customHeight="1">
      <c r="E2460" s="2" t="s">
        <v>7942</v>
      </c>
      <c r="V2460" s="7"/>
    </row>
    <row r="2461" spans="5:22" ht="23.1" customHeight="1">
      <c r="E2461" s="2" t="s">
        <v>7943</v>
      </c>
      <c r="V2461" s="7"/>
    </row>
    <row r="2462" spans="5:22" ht="23.1" customHeight="1">
      <c r="E2462" s="2" t="s">
        <v>7944</v>
      </c>
      <c r="V2462" s="7"/>
    </row>
    <row r="2463" spans="5:22" ht="23.1" customHeight="1">
      <c r="E2463" s="2" t="s">
        <v>7945</v>
      </c>
      <c r="V2463" s="7"/>
    </row>
    <row r="2464" spans="5:22" ht="23.1" customHeight="1">
      <c r="E2464" s="2" t="s">
        <v>7946</v>
      </c>
      <c r="V2464" s="7"/>
    </row>
    <row r="2465" spans="5:22" ht="23.1" customHeight="1">
      <c r="E2465" s="2" t="s">
        <v>7947</v>
      </c>
      <c r="V2465" s="7"/>
    </row>
    <row r="2466" spans="5:22" ht="23.1" customHeight="1">
      <c r="E2466" s="2" t="s">
        <v>7948</v>
      </c>
      <c r="V2466" s="7"/>
    </row>
    <row r="2467" spans="5:22" ht="23.1" customHeight="1">
      <c r="E2467" s="2" t="s">
        <v>7949</v>
      </c>
      <c r="V2467" s="7"/>
    </row>
    <row r="2468" spans="5:22" ht="23.1" customHeight="1">
      <c r="E2468" s="2" t="s">
        <v>7950</v>
      </c>
      <c r="V2468" s="7"/>
    </row>
    <row r="2469" spans="5:22" ht="23.1" customHeight="1">
      <c r="E2469" s="2" t="s">
        <v>7951</v>
      </c>
      <c r="V2469" s="7"/>
    </row>
    <row r="2470" spans="5:22" ht="23.1" customHeight="1">
      <c r="E2470" s="2" t="s">
        <v>7952</v>
      </c>
      <c r="V2470" s="7"/>
    </row>
    <row r="2471" spans="5:22" ht="23.1" customHeight="1">
      <c r="E2471" s="2" t="s">
        <v>7953</v>
      </c>
      <c r="V2471" s="7"/>
    </row>
    <row r="2472" spans="5:22" ht="23.1" customHeight="1">
      <c r="E2472" s="2" t="s">
        <v>7954</v>
      </c>
      <c r="V2472" s="7"/>
    </row>
    <row r="2473" spans="5:22" ht="23.1" customHeight="1">
      <c r="E2473" s="2" t="s">
        <v>7955</v>
      </c>
      <c r="V2473" s="7"/>
    </row>
    <row r="2474" spans="5:22" ht="23.1" customHeight="1">
      <c r="E2474" s="2" t="s">
        <v>7956</v>
      </c>
      <c r="V2474" s="7"/>
    </row>
    <row r="2475" spans="5:22" ht="23.1" customHeight="1">
      <c r="E2475" s="2" t="s">
        <v>7956</v>
      </c>
      <c r="V2475" s="7"/>
    </row>
    <row r="2476" spans="5:22" ht="23.1" customHeight="1">
      <c r="E2476" s="2" t="s">
        <v>7956</v>
      </c>
      <c r="V2476" s="7"/>
    </row>
    <row r="2477" spans="5:22" ht="23.1" customHeight="1">
      <c r="E2477" s="2" t="s">
        <v>7957</v>
      </c>
      <c r="V2477" s="7"/>
    </row>
    <row r="2478" spans="5:22" ht="23.1" customHeight="1">
      <c r="E2478" s="2" t="s">
        <v>7958</v>
      </c>
      <c r="V2478" s="7"/>
    </row>
    <row r="2479" spans="5:22" ht="23.1" customHeight="1">
      <c r="E2479" s="2" t="s">
        <v>7959</v>
      </c>
      <c r="V2479" s="7"/>
    </row>
    <row r="2480" spans="5:22" ht="23.1" customHeight="1">
      <c r="E2480" s="2" t="s">
        <v>7960</v>
      </c>
      <c r="V2480" s="7"/>
    </row>
    <row r="2481" spans="5:22" ht="23.1" customHeight="1">
      <c r="E2481" s="2" t="s">
        <v>7961</v>
      </c>
      <c r="V2481" s="7"/>
    </row>
    <row r="2482" spans="5:22" ht="23.1" customHeight="1">
      <c r="E2482" s="2" t="s">
        <v>7962</v>
      </c>
      <c r="V2482" s="7"/>
    </row>
    <row r="2483" spans="5:22" ht="23.1" customHeight="1">
      <c r="E2483" s="2" t="s">
        <v>7963</v>
      </c>
      <c r="V2483" s="7"/>
    </row>
    <row r="2484" spans="5:22" ht="23.1" customHeight="1">
      <c r="E2484" s="2" t="s">
        <v>7964</v>
      </c>
      <c r="V2484" s="7"/>
    </row>
    <row r="2485" spans="5:22" ht="23.1" customHeight="1">
      <c r="E2485" s="2" t="s">
        <v>7965</v>
      </c>
      <c r="V2485" s="7"/>
    </row>
    <row r="2486" spans="5:22" ht="23.1" customHeight="1">
      <c r="E2486" s="2" t="s">
        <v>7966</v>
      </c>
      <c r="V2486" s="7"/>
    </row>
    <row r="2487" spans="5:22" ht="23.1" customHeight="1">
      <c r="E2487" s="2" t="s">
        <v>7967</v>
      </c>
      <c r="V2487" s="7"/>
    </row>
    <row r="2488" spans="5:22" ht="23.1" customHeight="1">
      <c r="E2488" s="2" t="s">
        <v>7968</v>
      </c>
      <c r="V2488" s="7"/>
    </row>
    <row r="2489" spans="5:22" ht="23.1" customHeight="1">
      <c r="E2489" s="2" t="s">
        <v>7969</v>
      </c>
      <c r="V2489" s="7"/>
    </row>
    <row r="2490" spans="5:22" ht="23.1" customHeight="1">
      <c r="E2490" s="2" t="s">
        <v>7970</v>
      </c>
      <c r="V2490" s="7"/>
    </row>
    <row r="2491" spans="5:22" ht="23.1" customHeight="1">
      <c r="E2491" s="2" t="s">
        <v>7971</v>
      </c>
      <c r="V2491" s="7"/>
    </row>
    <row r="2492" spans="5:22" ht="23.1" customHeight="1">
      <c r="E2492" s="2" t="s">
        <v>7972</v>
      </c>
      <c r="V2492" s="7"/>
    </row>
    <row r="2493" spans="5:22" ht="23.1" customHeight="1">
      <c r="E2493" s="2" t="s">
        <v>7973</v>
      </c>
      <c r="V2493" s="7"/>
    </row>
    <row r="2494" spans="5:22" ht="23.1" customHeight="1">
      <c r="E2494" s="2" t="s">
        <v>7974</v>
      </c>
      <c r="V2494" s="7"/>
    </row>
    <row r="2495" spans="5:22" ht="23.1" customHeight="1">
      <c r="E2495" s="2" t="s">
        <v>7975</v>
      </c>
      <c r="V2495" s="7"/>
    </row>
    <row r="2496" spans="5:22" ht="23.1" customHeight="1">
      <c r="E2496" s="2" t="s">
        <v>7976</v>
      </c>
      <c r="V2496" s="7"/>
    </row>
    <row r="2497" spans="5:22" ht="23.1" customHeight="1">
      <c r="E2497" s="2" t="s">
        <v>7977</v>
      </c>
      <c r="V2497" s="7"/>
    </row>
    <row r="2498" spans="5:22" ht="23.1" customHeight="1">
      <c r="E2498" s="2" t="s">
        <v>7978</v>
      </c>
      <c r="V2498" s="7"/>
    </row>
    <row r="2499" spans="5:22" ht="23.1" customHeight="1">
      <c r="E2499" s="2" t="s">
        <v>7979</v>
      </c>
      <c r="V2499" s="7"/>
    </row>
    <row r="2500" spans="5:22" ht="23.1" customHeight="1">
      <c r="E2500" s="2" t="s">
        <v>7980</v>
      </c>
      <c r="V2500" s="7"/>
    </row>
    <row r="2501" spans="5:22" ht="23.1" customHeight="1">
      <c r="E2501" s="2" t="s">
        <v>7981</v>
      </c>
      <c r="V2501" s="7"/>
    </row>
    <row r="2502" spans="5:22" ht="23.1" customHeight="1">
      <c r="E2502" s="2" t="s">
        <v>7982</v>
      </c>
      <c r="V2502" s="7"/>
    </row>
    <row r="2503" spans="5:22" ht="23.1" customHeight="1">
      <c r="E2503" s="2" t="s">
        <v>7983</v>
      </c>
      <c r="V2503" s="7"/>
    </row>
    <row r="2504" spans="5:22" ht="23.1" customHeight="1">
      <c r="E2504" s="2" t="s">
        <v>7984</v>
      </c>
      <c r="V2504" s="7"/>
    </row>
    <row r="2505" spans="5:22" ht="23.1" customHeight="1">
      <c r="E2505" s="2" t="s">
        <v>7985</v>
      </c>
      <c r="V2505" s="7"/>
    </row>
    <row r="2506" spans="5:22" ht="23.1" customHeight="1">
      <c r="E2506" s="2" t="s">
        <v>7986</v>
      </c>
      <c r="V2506" s="7"/>
    </row>
    <row r="2507" spans="5:22" ht="23.1" customHeight="1">
      <c r="E2507" s="2" t="s">
        <v>7987</v>
      </c>
      <c r="V2507" s="7"/>
    </row>
    <row r="2508" spans="5:22" ht="23.1" customHeight="1">
      <c r="E2508" s="2" t="s">
        <v>7988</v>
      </c>
      <c r="V2508" s="7"/>
    </row>
    <row r="2509" spans="5:22" ht="23.1" customHeight="1">
      <c r="E2509" s="2" t="s">
        <v>7989</v>
      </c>
      <c r="V2509" s="7"/>
    </row>
    <row r="2510" spans="5:22" ht="23.1" customHeight="1">
      <c r="E2510" s="2" t="s">
        <v>7990</v>
      </c>
      <c r="V2510" s="7"/>
    </row>
    <row r="2511" spans="5:22" ht="23.1" customHeight="1">
      <c r="E2511" s="2" t="s">
        <v>7991</v>
      </c>
      <c r="V2511" s="7"/>
    </row>
    <row r="2512" spans="5:22" ht="23.1" customHeight="1">
      <c r="E2512" s="2" t="s">
        <v>7992</v>
      </c>
      <c r="V2512" s="7"/>
    </row>
    <row r="2513" spans="5:22" ht="23.1" customHeight="1">
      <c r="E2513" s="2" t="s">
        <v>7993</v>
      </c>
      <c r="V2513" s="7"/>
    </row>
    <row r="2514" spans="5:22" ht="23.1" customHeight="1">
      <c r="E2514" s="2" t="s">
        <v>7994</v>
      </c>
      <c r="V2514" s="7"/>
    </row>
    <row r="2515" spans="5:22" ht="23.1" customHeight="1">
      <c r="E2515" s="2" t="s">
        <v>7995</v>
      </c>
      <c r="V2515" s="7"/>
    </row>
    <row r="2516" spans="5:22" ht="23.1" customHeight="1">
      <c r="E2516" s="2" t="s">
        <v>7996</v>
      </c>
      <c r="V2516" s="7"/>
    </row>
    <row r="2517" spans="5:22" ht="23.1" customHeight="1">
      <c r="E2517" s="2" t="s">
        <v>7997</v>
      </c>
      <c r="V2517" s="7"/>
    </row>
    <row r="2518" spans="5:22" ht="23.1" customHeight="1">
      <c r="E2518" s="2" t="s">
        <v>7998</v>
      </c>
      <c r="V2518" s="7"/>
    </row>
    <row r="2519" spans="5:22" ht="23.1" customHeight="1">
      <c r="E2519" s="2" t="s">
        <v>7999</v>
      </c>
      <c r="V2519" s="7"/>
    </row>
    <row r="2520" spans="5:22" ht="23.1" customHeight="1">
      <c r="E2520" s="2" t="s">
        <v>8000</v>
      </c>
      <c r="V2520" s="7"/>
    </row>
    <row r="2521" spans="5:22" ht="23.1" customHeight="1">
      <c r="E2521" s="2" t="s">
        <v>8001</v>
      </c>
      <c r="V2521" s="7"/>
    </row>
    <row r="2522" spans="5:22" ht="23.1" customHeight="1">
      <c r="E2522" s="2" t="s">
        <v>8002</v>
      </c>
      <c r="V2522" s="7"/>
    </row>
    <row r="2523" spans="5:22" ht="23.1" customHeight="1">
      <c r="E2523" s="2" t="s">
        <v>8002</v>
      </c>
      <c r="V2523" s="7"/>
    </row>
    <row r="2524" spans="5:22" ht="23.1" customHeight="1">
      <c r="E2524" s="2" t="s">
        <v>8002</v>
      </c>
      <c r="V2524" s="7"/>
    </row>
    <row r="2525" spans="5:22" ht="23.1" customHeight="1">
      <c r="E2525" s="2" t="s">
        <v>8002</v>
      </c>
      <c r="V2525" s="7"/>
    </row>
    <row r="2526" spans="5:22" ht="23.1" customHeight="1">
      <c r="E2526" s="2" t="s">
        <v>8003</v>
      </c>
      <c r="V2526" s="7"/>
    </row>
    <row r="2527" spans="5:22" ht="23.1" customHeight="1">
      <c r="E2527" s="2" t="s">
        <v>8004</v>
      </c>
      <c r="V2527" s="7"/>
    </row>
    <row r="2528" spans="5:22" ht="23.1" customHeight="1">
      <c r="E2528" s="2" t="s">
        <v>8005</v>
      </c>
      <c r="V2528" s="7"/>
    </row>
    <row r="2529" spans="5:22" ht="23.1" customHeight="1">
      <c r="E2529" s="2" t="s">
        <v>8006</v>
      </c>
      <c r="V2529" s="7"/>
    </row>
    <row r="2530" spans="5:22" ht="23.1" customHeight="1">
      <c r="E2530" s="2" t="s">
        <v>8007</v>
      </c>
      <c r="V2530" s="7"/>
    </row>
    <row r="2531" spans="5:22" ht="23.1" customHeight="1">
      <c r="E2531" s="2" t="s">
        <v>8008</v>
      </c>
      <c r="V2531" s="7"/>
    </row>
    <row r="2532" spans="5:22" ht="23.1" customHeight="1">
      <c r="E2532" s="2" t="s">
        <v>8009</v>
      </c>
      <c r="V2532" s="7"/>
    </row>
    <row r="2533" spans="5:22" ht="23.1" customHeight="1">
      <c r="E2533" s="2" t="s">
        <v>8010</v>
      </c>
      <c r="V2533" s="7"/>
    </row>
    <row r="2534" spans="5:22" ht="23.1" customHeight="1">
      <c r="E2534" s="2" t="s">
        <v>8011</v>
      </c>
      <c r="V2534" s="7"/>
    </row>
    <row r="2535" spans="5:22" ht="23.1" customHeight="1">
      <c r="E2535" s="2" t="s">
        <v>8012</v>
      </c>
      <c r="V2535" s="7"/>
    </row>
    <row r="2536" spans="5:22" ht="23.1" customHeight="1">
      <c r="E2536" s="2" t="s">
        <v>8013</v>
      </c>
      <c r="V2536" s="7"/>
    </row>
    <row r="2537" spans="5:22" ht="23.1" customHeight="1">
      <c r="E2537" s="2" t="s">
        <v>8014</v>
      </c>
      <c r="V2537" s="7"/>
    </row>
    <row r="2538" spans="5:22" ht="23.1" customHeight="1">
      <c r="E2538" s="2" t="s">
        <v>8015</v>
      </c>
      <c r="V2538" s="7"/>
    </row>
    <row r="2539" spans="5:22" ht="23.1" customHeight="1">
      <c r="E2539" s="2" t="s">
        <v>8016</v>
      </c>
      <c r="V2539" s="7"/>
    </row>
    <row r="2540" spans="5:22" ht="23.1" customHeight="1">
      <c r="E2540" s="2" t="s">
        <v>8016</v>
      </c>
      <c r="V2540" s="7"/>
    </row>
    <row r="2541" spans="5:22" ht="23.1" customHeight="1">
      <c r="E2541" s="2" t="s">
        <v>8016</v>
      </c>
      <c r="V2541" s="7"/>
    </row>
    <row r="2542" spans="5:22" ht="23.1" customHeight="1">
      <c r="E2542" s="2" t="s">
        <v>8016</v>
      </c>
      <c r="V2542" s="7"/>
    </row>
    <row r="2543" spans="5:22" ht="23.1" customHeight="1">
      <c r="E2543" s="2" t="s">
        <v>8017</v>
      </c>
      <c r="V2543" s="7"/>
    </row>
    <row r="2544" spans="5:22" ht="23.1" customHeight="1">
      <c r="E2544" s="2" t="s">
        <v>8018</v>
      </c>
      <c r="V2544" s="7"/>
    </row>
    <row r="2545" spans="5:22" ht="23.1" customHeight="1">
      <c r="E2545" s="2" t="s">
        <v>8019</v>
      </c>
      <c r="V2545" s="7"/>
    </row>
    <row r="2546" spans="5:22" ht="23.1" customHeight="1">
      <c r="E2546" s="2" t="s">
        <v>8020</v>
      </c>
      <c r="V2546" s="7"/>
    </row>
    <row r="2547" spans="5:22" ht="23.1" customHeight="1">
      <c r="E2547" s="2" t="s">
        <v>8021</v>
      </c>
      <c r="V2547" s="7"/>
    </row>
    <row r="2548" spans="5:22" ht="23.1" customHeight="1">
      <c r="E2548" s="2" t="s">
        <v>8022</v>
      </c>
      <c r="V2548" s="7"/>
    </row>
    <row r="2549" spans="5:22" ht="23.1" customHeight="1">
      <c r="E2549" s="2" t="s">
        <v>8023</v>
      </c>
      <c r="V2549" s="7"/>
    </row>
    <row r="2550" spans="5:22" ht="23.1" customHeight="1">
      <c r="E2550" s="2" t="s">
        <v>8024</v>
      </c>
      <c r="V2550" s="7"/>
    </row>
    <row r="2551" spans="5:22" ht="23.1" customHeight="1">
      <c r="E2551" s="2" t="s">
        <v>8025</v>
      </c>
      <c r="V2551" s="7"/>
    </row>
    <row r="2552" spans="5:22" ht="23.1" customHeight="1">
      <c r="E2552" s="2" t="s">
        <v>8026</v>
      </c>
      <c r="V2552" s="7"/>
    </row>
    <row r="2553" spans="5:22" ht="23.1" customHeight="1">
      <c r="E2553" s="2" t="s">
        <v>8027</v>
      </c>
      <c r="V2553" s="7"/>
    </row>
    <row r="2554" spans="5:22" ht="23.1" customHeight="1">
      <c r="E2554" s="2" t="s">
        <v>8028</v>
      </c>
      <c r="V2554" s="7"/>
    </row>
    <row r="2555" spans="5:22" ht="23.1" customHeight="1">
      <c r="E2555" s="2" t="s">
        <v>8029</v>
      </c>
      <c r="V2555" s="7"/>
    </row>
    <row r="2556" spans="5:22" ht="23.1" customHeight="1">
      <c r="E2556" s="2" t="s">
        <v>8030</v>
      </c>
      <c r="V2556" s="7"/>
    </row>
    <row r="2557" spans="5:22" ht="23.1" customHeight="1">
      <c r="E2557" s="2" t="s">
        <v>8031</v>
      </c>
      <c r="V2557" s="7"/>
    </row>
    <row r="2558" spans="5:22" ht="23.1" customHeight="1">
      <c r="E2558" s="2" t="s">
        <v>8032</v>
      </c>
      <c r="V2558" s="7"/>
    </row>
    <row r="2559" spans="5:22" ht="23.1" customHeight="1">
      <c r="E2559" s="2" t="s">
        <v>8032</v>
      </c>
      <c r="V2559" s="7"/>
    </row>
    <row r="2560" spans="5:22" ht="23.1" customHeight="1">
      <c r="E2560" s="2" t="s">
        <v>8032</v>
      </c>
      <c r="V2560" s="7"/>
    </row>
    <row r="2561" spans="5:22" ht="23.1" customHeight="1">
      <c r="E2561" s="2" t="s">
        <v>8033</v>
      </c>
      <c r="V2561" s="7"/>
    </row>
    <row r="2562" spans="5:22" ht="23.1" customHeight="1">
      <c r="E2562" s="2" t="s">
        <v>8034</v>
      </c>
      <c r="V2562" s="7"/>
    </row>
    <row r="2563" spans="5:22" ht="23.1" customHeight="1">
      <c r="E2563" s="2" t="s">
        <v>8035</v>
      </c>
      <c r="V2563" s="7"/>
    </row>
    <row r="2564" spans="5:22" ht="23.1" customHeight="1">
      <c r="E2564" s="2" t="s">
        <v>8036</v>
      </c>
      <c r="V2564" s="7"/>
    </row>
    <row r="2565" spans="5:22" ht="23.1" customHeight="1">
      <c r="E2565" s="2" t="s">
        <v>8037</v>
      </c>
      <c r="V2565" s="7"/>
    </row>
    <row r="2566" spans="5:22" ht="23.1" customHeight="1">
      <c r="E2566" s="2" t="s">
        <v>8038</v>
      </c>
      <c r="V2566" s="7"/>
    </row>
    <row r="2567" spans="5:22" ht="23.1" customHeight="1">
      <c r="E2567" s="2" t="s">
        <v>8039</v>
      </c>
      <c r="V2567" s="7"/>
    </row>
    <row r="2568" spans="5:22" ht="23.1" customHeight="1">
      <c r="E2568" s="2" t="s">
        <v>8040</v>
      </c>
      <c r="V2568" s="7"/>
    </row>
    <row r="2569" spans="5:22" ht="23.1" customHeight="1">
      <c r="E2569" s="2" t="s">
        <v>8041</v>
      </c>
      <c r="V2569" s="7"/>
    </row>
    <row r="2570" spans="5:22" ht="23.1" customHeight="1">
      <c r="E2570" s="2" t="s">
        <v>8042</v>
      </c>
      <c r="V2570" s="7"/>
    </row>
    <row r="2571" spans="5:22" ht="23.1" customHeight="1">
      <c r="E2571" s="2" t="s">
        <v>8043</v>
      </c>
      <c r="V2571" s="7"/>
    </row>
    <row r="2572" spans="5:22" ht="23.1" customHeight="1">
      <c r="E2572" s="2" t="s">
        <v>8044</v>
      </c>
      <c r="V2572" s="7"/>
    </row>
    <row r="2573" spans="5:22" ht="23.1" customHeight="1">
      <c r="E2573" s="2" t="s">
        <v>8045</v>
      </c>
      <c r="V2573" s="7"/>
    </row>
    <row r="2574" spans="5:22" ht="23.1" customHeight="1">
      <c r="E2574" s="2" t="s">
        <v>8046</v>
      </c>
      <c r="V2574" s="7"/>
    </row>
    <row r="2575" spans="5:22" ht="23.1" customHeight="1">
      <c r="E2575" s="2" t="s">
        <v>8047</v>
      </c>
      <c r="V2575" s="7"/>
    </row>
    <row r="2576" spans="5:22" ht="23.1" customHeight="1">
      <c r="E2576" s="2" t="s">
        <v>8048</v>
      </c>
      <c r="V2576" s="7"/>
    </row>
    <row r="2577" spans="5:22" ht="23.1" customHeight="1">
      <c r="E2577" s="2" t="s">
        <v>8049</v>
      </c>
      <c r="V2577" s="7"/>
    </row>
    <row r="2578" spans="5:22" ht="23.1" customHeight="1">
      <c r="E2578" s="2" t="s">
        <v>8050</v>
      </c>
      <c r="V2578" s="7"/>
    </row>
    <row r="2579" spans="5:22" ht="23.1" customHeight="1">
      <c r="E2579" s="2" t="s">
        <v>8051</v>
      </c>
      <c r="V2579" s="7"/>
    </row>
    <row r="2580" spans="5:22" ht="23.1" customHeight="1">
      <c r="E2580" s="2" t="s">
        <v>8052</v>
      </c>
      <c r="V2580" s="7"/>
    </row>
    <row r="2581" spans="5:22" ht="23.1" customHeight="1">
      <c r="E2581" s="2" t="s">
        <v>8053</v>
      </c>
      <c r="V2581" s="7"/>
    </row>
    <row r="2582" spans="5:22" ht="23.1" customHeight="1">
      <c r="E2582" s="2" t="s">
        <v>8054</v>
      </c>
      <c r="V2582" s="7"/>
    </row>
    <row r="2583" spans="5:22" ht="23.1" customHeight="1">
      <c r="E2583" s="2" t="s">
        <v>8055</v>
      </c>
      <c r="V2583" s="7"/>
    </row>
    <row r="2584" spans="5:22" ht="23.1" customHeight="1">
      <c r="E2584" s="2" t="s">
        <v>8056</v>
      </c>
      <c r="V2584" s="7"/>
    </row>
    <row r="2585" spans="5:22" ht="23.1" customHeight="1">
      <c r="E2585" s="2" t="s">
        <v>8057</v>
      </c>
      <c r="V2585" s="7"/>
    </row>
    <row r="2586" spans="5:22" ht="23.1" customHeight="1">
      <c r="E2586" s="2" t="s">
        <v>8058</v>
      </c>
      <c r="V2586" s="7"/>
    </row>
    <row r="2587" spans="5:22" ht="23.1" customHeight="1">
      <c r="E2587" s="2" t="s">
        <v>8059</v>
      </c>
      <c r="V2587" s="7"/>
    </row>
    <row r="2588" spans="5:22" ht="23.1" customHeight="1">
      <c r="E2588" s="2" t="s">
        <v>8060</v>
      </c>
      <c r="V2588" s="7"/>
    </row>
    <row r="2589" spans="5:22" ht="23.1" customHeight="1">
      <c r="E2589" s="2" t="s">
        <v>8061</v>
      </c>
      <c r="V2589" s="7"/>
    </row>
    <row r="2590" spans="5:22" ht="23.1" customHeight="1">
      <c r="E2590" s="2" t="s">
        <v>8062</v>
      </c>
      <c r="V2590" s="7"/>
    </row>
    <row r="2591" spans="5:22" ht="23.1" customHeight="1">
      <c r="E2591" s="2" t="s">
        <v>8063</v>
      </c>
      <c r="V2591" s="7"/>
    </row>
    <row r="2592" spans="5:22" ht="23.1" customHeight="1">
      <c r="E2592" s="2" t="s">
        <v>8064</v>
      </c>
      <c r="V2592" s="7"/>
    </row>
    <row r="2593" spans="5:22" ht="23.1" customHeight="1">
      <c r="E2593" s="2" t="s">
        <v>8065</v>
      </c>
      <c r="V2593" s="7"/>
    </row>
    <row r="2594" spans="5:22" ht="23.1" customHeight="1">
      <c r="E2594" s="2" t="s">
        <v>8066</v>
      </c>
      <c r="V2594" s="7"/>
    </row>
    <row r="2595" spans="5:22" ht="23.1" customHeight="1">
      <c r="E2595" s="2" t="s">
        <v>8067</v>
      </c>
      <c r="V2595" s="7"/>
    </row>
    <row r="2596" spans="5:22" ht="23.1" customHeight="1">
      <c r="E2596" s="2" t="s">
        <v>8068</v>
      </c>
      <c r="V2596" s="7"/>
    </row>
    <row r="2597" spans="5:22" ht="23.1" customHeight="1">
      <c r="E2597" s="2" t="s">
        <v>8069</v>
      </c>
      <c r="V2597" s="7"/>
    </row>
    <row r="2598" spans="5:22" ht="23.1" customHeight="1">
      <c r="E2598" s="2" t="s">
        <v>8070</v>
      </c>
      <c r="V2598" s="7"/>
    </row>
    <row r="2599" spans="5:22" ht="23.1" customHeight="1">
      <c r="E2599" s="2" t="s">
        <v>8071</v>
      </c>
      <c r="V2599" s="7"/>
    </row>
    <row r="2600" spans="5:22" ht="23.1" customHeight="1">
      <c r="E2600" s="2" t="s">
        <v>8072</v>
      </c>
      <c r="V2600" s="7"/>
    </row>
    <row r="2601" spans="5:22" ht="23.1" customHeight="1">
      <c r="E2601" s="2" t="s">
        <v>8073</v>
      </c>
      <c r="V2601" s="7"/>
    </row>
    <row r="2602" spans="5:22" ht="23.1" customHeight="1">
      <c r="E2602" s="2" t="s">
        <v>8074</v>
      </c>
      <c r="V2602" s="7"/>
    </row>
    <row r="2603" spans="5:22" ht="23.1" customHeight="1">
      <c r="E2603" s="2" t="s">
        <v>8075</v>
      </c>
      <c r="V2603" s="7"/>
    </row>
  </sheetData>
  <sheetProtection algorithmName="SHA-512" hashValue="4/frx0mt2F81ZilhuuFbkmwfMPB4SiVbRY2hloBkMGbUI/x/12SnsBcTBh0aNyA6V2n3WsLYcMNdpA7PLqjA1g==" saltValue="5cfAJ08d9NMj9bnp0Hs9Kw==" spinCount="100000" sheet="1" objects="1" scenario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Y2316"/>
  <sheetViews>
    <sheetView topLeftCell="F1" workbookViewId="0">
      <pane ySplit="1" topLeftCell="A2" activePane="bottomLeft" state="frozen"/>
      <selection pane="bottomLeft" activeCell="V2092" sqref="V2092:V2316"/>
    </sheetView>
  </sheetViews>
  <sheetFormatPr defaultColWidth="13.85546875" defaultRowHeight="23.1" customHeight="1"/>
  <cols>
    <col min="1" max="6" width="13.85546875" style="2"/>
    <col min="7" max="7" width="21.140625" style="2" customWidth="1"/>
    <col min="8" max="8" width="13.85546875" style="2"/>
    <col min="9" max="9" width="13.85546875" style="31"/>
    <col min="10" max="12" width="13.85546875" style="2"/>
    <col min="13" max="13" width="13.85546875" style="31"/>
    <col min="14" max="14" width="18.7109375" style="2" customWidth="1"/>
    <col min="15" max="15" width="21.7109375" style="2" customWidth="1"/>
    <col min="16" max="16" width="13.85546875" style="2"/>
    <col min="17" max="17" width="13.85546875" style="6"/>
    <col min="18" max="24" width="13.85546875" style="2"/>
    <col min="25" max="25" width="13.85546875" style="63"/>
    <col min="26" max="16384" width="13.85546875" style="2"/>
  </cols>
  <sheetData>
    <row r="1" spans="1:25" s="4" customFormat="1" ht="23.1" customHeight="1">
      <c r="A1" s="4" t="s">
        <v>7</v>
      </c>
      <c r="B1" s="4" t="s">
        <v>9</v>
      </c>
      <c r="C1" s="4" t="s">
        <v>10</v>
      </c>
      <c r="D1" s="4" t="s">
        <v>11</v>
      </c>
      <c r="E1" s="4" t="s">
        <v>12</v>
      </c>
      <c r="F1" s="4" t="s">
        <v>13</v>
      </c>
      <c r="G1" s="4" t="s">
        <v>14</v>
      </c>
      <c r="H1" s="4" t="s">
        <v>15</v>
      </c>
      <c r="I1" s="33" t="s">
        <v>1885</v>
      </c>
      <c r="J1" s="4" t="s">
        <v>154</v>
      </c>
      <c r="K1" s="4" t="s">
        <v>17</v>
      </c>
      <c r="L1" s="4" t="s">
        <v>18</v>
      </c>
      <c r="M1" s="33" t="s">
        <v>19</v>
      </c>
      <c r="N1" s="4" t="s">
        <v>155</v>
      </c>
      <c r="O1" s="4" t="s">
        <v>156</v>
      </c>
      <c r="P1" s="4" t="s">
        <v>157</v>
      </c>
      <c r="Q1" s="37" t="s">
        <v>158</v>
      </c>
      <c r="R1" s="4" t="s">
        <v>159</v>
      </c>
      <c r="S1" s="4" t="s">
        <v>161</v>
      </c>
      <c r="T1" s="4" t="s">
        <v>162</v>
      </c>
      <c r="U1" s="4" t="s">
        <v>163</v>
      </c>
      <c r="V1" s="4" t="s">
        <v>164</v>
      </c>
      <c r="W1" s="4" t="s">
        <v>8076</v>
      </c>
      <c r="X1" s="4" t="s">
        <v>165</v>
      </c>
      <c r="Y1" s="63" t="s">
        <v>166</v>
      </c>
    </row>
    <row r="2" spans="1:25" ht="23.1" hidden="1" customHeight="1">
      <c r="A2" s="2" t="s">
        <v>24</v>
      </c>
      <c r="B2" s="2" t="s">
        <v>26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1887</v>
      </c>
      <c r="H2" s="2" t="s">
        <v>31</v>
      </c>
      <c r="I2" s="31" t="s">
        <v>1889</v>
      </c>
      <c r="J2" s="2">
        <v>19</v>
      </c>
      <c r="K2" s="2">
        <v>4</v>
      </c>
      <c r="L2" s="2">
        <v>2018</v>
      </c>
      <c r="M2" s="31">
        <f>DATE(L2,K2,J2)</f>
        <v>43209</v>
      </c>
      <c r="N2" s="2" t="s">
        <v>1888</v>
      </c>
      <c r="O2" s="29" t="s">
        <v>1890</v>
      </c>
      <c r="P2" s="2">
        <v>17</v>
      </c>
      <c r="Q2" s="6">
        <v>9023201011</v>
      </c>
      <c r="R2" s="2" t="s">
        <v>417</v>
      </c>
      <c r="S2" s="2">
        <v>0</v>
      </c>
      <c r="T2" s="2" t="s">
        <v>418</v>
      </c>
      <c r="V2" s="2" t="s">
        <v>175</v>
      </c>
      <c r="W2" s="2" t="s">
        <v>4666</v>
      </c>
      <c r="X2" s="34" t="s">
        <v>179</v>
      </c>
      <c r="Y2" s="63">
        <v>3</v>
      </c>
    </row>
    <row r="3" spans="1:25" ht="23.1" hidden="1" customHeight="1">
      <c r="A3" s="2" t="s">
        <v>24</v>
      </c>
      <c r="B3" s="2" t="s">
        <v>26</v>
      </c>
      <c r="C3" s="2" t="s">
        <v>27</v>
      </c>
      <c r="D3" s="2" t="s">
        <v>28</v>
      </c>
      <c r="E3" s="2" t="s">
        <v>28</v>
      </c>
      <c r="F3" s="2" t="s">
        <v>29</v>
      </c>
      <c r="G3" s="2" t="s">
        <v>1887</v>
      </c>
      <c r="H3" s="2" t="s">
        <v>31</v>
      </c>
      <c r="I3" s="31" t="s">
        <v>1889</v>
      </c>
      <c r="J3" s="2">
        <v>19</v>
      </c>
      <c r="K3" s="2">
        <v>4</v>
      </c>
      <c r="L3" s="2">
        <v>2018</v>
      </c>
      <c r="M3" s="31">
        <f t="shared" ref="M3:M66" si="0">DATE(L3,K3,J3)</f>
        <v>43209</v>
      </c>
      <c r="N3" s="2" t="s">
        <v>1891</v>
      </c>
      <c r="O3" s="2" t="s">
        <v>1892</v>
      </c>
      <c r="P3" s="2">
        <v>17</v>
      </c>
      <c r="Q3" s="6">
        <v>8020872508</v>
      </c>
      <c r="R3" s="2" t="s">
        <v>417</v>
      </c>
      <c r="S3" s="2">
        <v>0</v>
      </c>
      <c r="T3" s="2" t="s">
        <v>418</v>
      </c>
      <c r="V3" s="2" t="s">
        <v>175</v>
      </c>
      <c r="W3" s="2" t="s">
        <v>4666</v>
      </c>
      <c r="X3" s="34" t="s">
        <v>186</v>
      </c>
      <c r="Y3" s="63">
        <v>2</v>
      </c>
    </row>
    <row r="4" spans="1:25" ht="23.1" hidden="1" customHeight="1">
      <c r="A4" s="2" t="s">
        <v>24</v>
      </c>
      <c r="B4" s="2" t="s">
        <v>26</v>
      </c>
      <c r="C4" s="2" t="s">
        <v>27</v>
      </c>
      <c r="D4" s="2" t="s">
        <v>28</v>
      </c>
      <c r="E4" s="2" t="s">
        <v>28</v>
      </c>
      <c r="F4" s="2" t="s">
        <v>29</v>
      </c>
      <c r="G4" s="2" t="s">
        <v>1887</v>
      </c>
      <c r="H4" s="2" t="s">
        <v>31</v>
      </c>
      <c r="I4" s="31" t="s">
        <v>1889</v>
      </c>
      <c r="J4" s="2">
        <v>19</v>
      </c>
      <c r="K4" s="2">
        <v>4</v>
      </c>
      <c r="L4" s="2">
        <v>2018</v>
      </c>
      <c r="M4" s="31">
        <f t="shared" si="0"/>
        <v>43209</v>
      </c>
      <c r="N4" s="2" t="s">
        <v>1893</v>
      </c>
      <c r="O4" s="2" t="s">
        <v>1894</v>
      </c>
      <c r="P4" s="2">
        <v>17</v>
      </c>
      <c r="Q4" s="6">
        <v>7068943428</v>
      </c>
      <c r="R4" s="2" t="s">
        <v>417</v>
      </c>
      <c r="S4" s="2">
        <v>0</v>
      </c>
      <c r="T4" s="2" t="s">
        <v>418</v>
      </c>
      <c r="V4" s="2" t="s">
        <v>175</v>
      </c>
      <c r="W4" s="2" t="s">
        <v>4666</v>
      </c>
      <c r="X4" s="35" t="s">
        <v>176</v>
      </c>
      <c r="Y4" s="64"/>
    </row>
    <row r="5" spans="1:25" ht="23.1" hidden="1" customHeight="1">
      <c r="A5" s="2" t="s">
        <v>24</v>
      </c>
      <c r="B5" s="2" t="s">
        <v>26</v>
      </c>
      <c r="C5" s="2" t="s">
        <v>27</v>
      </c>
      <c r="D5" s="2" t="s">
        <v>28</v>
      </c>
      <c r="E5" s="2" t="s">
        <v>28</v>
      </c>
      <c r="F5" s="2" t="s">
        <v>29</v>
      </c>
      <c r="G5" s="2" t="s">
        <v>1887</v>
      </c>
      <c r="H5" s="2" t="s">
        <v>31</v>
      </c>
      <c r="I5" s="31" t="s">
        <v>1889</v>
      </c>
      <c r="J5" s="2">
        <v>19</v>
      </c>
      <c r="K5" s="2">
        <v>4</v>
      </c>
      <c r="L5" s="2">
        <v>2018</v>
      </c>
      <c r="M5" s="31">
        <f t="shared" si="0"/>
        <v>43209</v>
      </c>
      <c r="N5" s="2" t="s">
        <v>1895</v>
      </c>
      <c r="O5" s="2" t="s">
        <v>1896</v>
      </c>
      <c r="P5" s="2">
        <v>19</v>
      </c>
      <c r="Q5" s="6">
        <v>9091253610</v>
      </c>
      <c r="R5" s="2" t="s">
        <v>417</v>
      </c>
      <c r="S5" s="2">
        <v>0</v>
      </c>
      <c r="T5" s="2" t="s">
        <v>418</v>
      </c>
      <c r="V5" s="2" t="s">
        <v>175</v>
      </c>
      <c r="W5" s="2" t="s">
        <v>4659</v>
      </c>
      <c r="X5" s="34" t="s">
        <v>186</v>
      </c>
      <c r="Y5" s="63">
        <v>3</v>
      </c>
    </row>
    <row r="6" spans="1:25" ht="23.1" hidden="1" customHeight="1">
      <c r="A6" s="2" t="s">
        <v>24</v>
      </c>
      <c r="B6" s="2" t="s">
        <v>26</v>
      </c>
      <c r="C6" s="2" t="s">
        <v>27</v>
      </c>
      <c r="D6" s="2" t="s">
        <v>28</v>
      </c>
      <c r="E6" s="2" t="s">
        <v>28</v>
      </c>
      <c r="F6" s="2" t="s">
        <v>29</v>
      </c>
      <c r="G6" s="2" t="s">
        <v>1887</v>
      </c>
      <c r="H6" s="2" t="s">
        <v>31</v>
      </c>
      <c r="I6" s="31" t="s">
        <v>1889</v>
      </c>
      <c r="J6" s="2">
        <v>19</v>
      </c>
      <c r="K6" s="2">
        <v>4</v>
      </c>
      <c r="L6" s="2">
        <v>2018</v>
      </c>
      <c r="M6" s="31">
        <f t="shared" si="0"/>
        <v>43209</v>
      </c>
      <c r="N6" s="2" t="s">
        <v>1897</v>
      </c>
      <c r="O6" s="2" t="s">
        <v>1898</v>
      </c>
      <c r="P6" s="2">
        <v>18</v>
      </c>
      <c r="Q6" s="6">
        <v>8029514443</v>
      </c>
      <c r="R6" s="2" t="s">
        <v>417</v>
      </c>
      <c r="S6" s="2">
        <v>0</v>
      </c>
      <c r="T6" s="2" t="s">
        <v>418</v>
      </c>
      <c r="V6" s="2" t="s">
        <v>175</v>
      </c>
      <c r="W6" s="2" t="s">
        <v>4659</v>
      </c>
      <c r="X6" s="34" t="s">
        <v>186</v>
      </c>
      <c r="Y6" s="63">
        <v>3</v>
      </c>
    </row>
    <row r="7" spans="1:25" ht="23.1" hidden="1" customHeight="1">
      <c r="A7" s="2" t="s">
        <v>24</v>
      </c>
      <c r="B7" s="2" t="s">
        <v>26</v>
      </c>
      <c r="C7" s="2" t="s">
        <v>27</v>
      </c>
      <c r="D7" s="2" t="s">
        <v>28</v>
      </c>
      <c r="E7" s="2" t="s">
        <v>28</v>
      </c>
      <c r="F7" s="2" t="s">
        <v>29</v>
      </c>
      <c r="G7" s="2" t="s">
        <v>1887</v>
      </c>
      <c r="H7" s="2" t="s">
        <v>31</v>
      </c>
      <c r="I7" s="31" t="s">
        <v>33</v>
      </c>
      <c r="J7" s="2">
        <v>21</v>
      </c>
      <c r="K7" s="2">
        <v>4</v>
      </c>
      <c r="L7" s="2">
        <v>2018</v>
      </c>
      <c r="M7" s="31">
        <f t="shared" si="0"/>
        <v>43211</v>
      </c>
      <c r="N7" s="2" t="s">
        <v>1900</v>
      </c>
      <c r="O7" s="2" t="s">
        <v>1901</v>
      </c>
      <c r="P7" s="2">
        <v>15</v>
      </c>
      <c r="Q7" s="6" t="s">
        <v>171</v>
      </c>
      <c r="R7" s="2" t="s">
        <v>417</v>
      </c>
      <c r="S7" s="2">
        <v>0</v>
      </c>
      <c r="T7" s="2" t="s">
        <v>418</v>
      </c>
      <c r="V7" s="2" t="s">
        <v>1899</v>
      </c>
      <c r="W7" s="2" t="s">
        <v>4666</v>
      </c>
      <c r="X7" s="34" t="s">
        <v>179</v>
      </c>
      <c r="Y7" s="63">
        <v>2</v>
      </c>
    </row>
    <row r="8" spans="1:25" ht="23.1" hidden="1" customHeight="1">
      <c r="A8" s="2" t="s">
        <v>24</v>
      </c>
      <c r="B8" s="2" t="s">
        <v>26</v>
      </c>
      <c r="C8" s="2" t="s">
        <v>27</v>
      </c>
      <c r="D8" s="2" t="s">
        <v>28</v>
      </c>
      <c r="E8" s="2" t="s">
        <v>28</v>
      </c>
      <c r="F8" s="2" t="s">
        <v>29</v>
      </c>
      <c r="G8" s="2" t="s">
        <v>1887</v>
      </c>
      <c r="H8" s="2" t="s">
        <v>31</v>
      </c>
      <c r="I8" s="31" t="s">
        <v>33</v>
      </c>
      <c r="J8" s="2">
        <v>21</v>
      </c>
      <c r="K8" s="2">
        <v>4</v>
      </c>
      <c r="L8" s="2">
        <v>2018</v>
      </c>
      <c r="M8" s="31">
        <f t="shared" si="0"/>
        <v>43211</v>
      </c>
      <c r="N8" s="2" t="s">
        <v>1902</v>
      </c>
      <c r="O8" s="2" t="s">
        <v>1903</v>
      </c>
      <c r="P8" s="2">
        <v>16</v>
      </c>
      <c r="Q8" s="6">
        <v>8149932879</v>
      </c>
      <c r="R8" s="2" t="s">
        <v>417</v>
      </c>
      <c r="S8" s="2">
        <v>0</v>
      </c>
      <c r="T8" s="2" t="s">
        <v>418</v>
      </c>
      <c r="V8" s="2" t="s">
        <v>1899</v>
      </c>
      <c r="W8" s="2" t="s">
        <v>4666</v>
      </c>
      <c r="X8" s="34" t="s">
        <v>186</v>
      </c>
      <c r="Y8" s="63">
        <v>2</v>
      </c>
    </row>
    <row r="9" spans="1:25" ht="23.1" hidden="1" customHeight="1">
      <c r="A9" s="2" t="s">
        <v>24</v>
      </c>
      <c r="B9" s="2" t="s">
        <v>26</v>
      </c>
      <c r="C9" s="2" t="s">
        <v>27</v>
      </c>
      <c r="D9" s="2" t="s">
        <v>28</v>
      </c>
      <c r="E9" s="2" t="s">
        <v>28</v>
      </c>
      <c r="F9" s="2" t="s">
        <v>29</v>
      </c>
      <c r="G9" s="2" t="s">
        <v>1887</v>
      </c>
      <c r="H9" s="2" t="s">
        <v>31</v>
      </c>
      <c r="I9" s="31" t="s">
        <v>33</v>
      </c>
      <c r="J9" s="2">
        <v>21</v>
      </c>
      <c r="K9" s="2">
        <v>4</v>
      </c>
      <c r="L9" s="2">
        <v>2018</v>
      </c>
      <c r="M9" s="31">
        <f t="shared" si="0"/>
        <v>43211</v>
      </c>
      <c r="N9" s="2" t="s">
        <v>1904</v>
      </c>
      <c r="O9" s="2" t="s">
        <v>1905</v>
      </c>
      <c r="P9" s="2">
        <v>15</v>
      </c>
      <c r="Q9" s="6">
        <v>8149932879</v>
      </c>
      <c r="R9" s="2" t="s">
        <v>417</v>
      </c>
      <c r="S9" s="2">
        <v>0</v>
      </c>
      <c r="T9" s="2" t="s">
        <v>418</v>
      </c>
      <c r="V9" s="2" t="s">
        <v>1899</v>
      </c>
      <c r="W9" s="2" t="s">
        <v>4666</v>
      </c>
      <c r="X9" s="34" t="s">
        <v>179</v>
      </c>
      <c r="Y9" s="63">
        <v>3</v>
      </c>
    </row>
    <row r="10" spans="1:25" ht="23.1" hidden="1" customHeight="1">
      <c r="A10" s="2" t="s">
        <v>24</v>
      </c>
      <c r="B10" s="2" t="s">
        <v>26</v>
      </c>
      <c r="C10" s="2" t="s">
        <v>27</v>
      </c>
      <c r="D10" s="2" t="s">
        <v>28</v>
      </c>
      <c r="E10" s="2" t="s">
        <v>28</v>
      </c>
      <c r="F10" s="2" t="s">
        <v>29</v>
      </c>
      <c r="G10" s="2" t="s">
        <v>1887</v>
      </c>
      <c r="H10" s="2" t="s">
        <v>31</v>
      </c>
      <c r="I10" s="31" t="s">
        <v>33</v>
      </c>
      <c r="J10" s="2">
        <v>21</v>
      </c>
      <c r="K10" s="2">
        <v>4</v>
      </c>
      <c r="L10" s="2">
        <v>2018</v>
      </c>
      <c r="M10" s="31">
        <f t="shared" si="0"/>
        <v>43211</v>
      </c>
      <c r="N10" s="2" t="s">
        <v>1906</v>
      </c>
      <c r="O10" s="2" t="s">
        <v>1907</v>
      </c>
      <c r="P10" s="2">
        <v>15</v>
      </c>
      <c r="Q10" s="6">
        <v>7001894889</v>
      </c>
      <c r="R10" s="2" t="s">
        <v>417</v>
      </c>
      <c r="S10" s="2">
        <v>0</v>
      </c>
      <c r="T10" s="2" t="s">
        <v>418</v>
      </c>
      <c r="V10" s="2" t="s">
        <v>1899</v>
      </c>
      <c r="W10" s="2" t="s">
        <v>4666</v>
      </c>
      <c r="X10" s="34" t="s">
        <v>179</v>
      </c>
      <c r="Y10" s="63">
        <v>1</v>
      </c>
    </row>
    <row r="11" spans="1:25" ht="23.1" hidden="1" customHeight="1">
      <c r="A11" s="2" t="s">
        <v>24</v>
      </c>
      <c r="B11" s="2" t="s">
        <v>26</v>
      </c>
      <c r="C11" s="2" t="s">
        <v>27</v>
      </c>
      <c r="D11" s="2" t="s">
        <v>28</v>
      </c>
      <c r="E11" s="2" t="s">
        <v>28</v>
      </c>
      <c r="F11" s="2" t="s">
        <v>29</v>
      </c>
      <c r="G11" s="2" t="s">
        <v>1887</v>
      </c>
      <c r="H11" s="2" t="s">
        <v>31</v>
      </c>
      <c r="I11" s="31" t="s">
        <v>33</v>
      </c>
      <c r="J11" s="2">
        <v>21</v>
      </c>
      <c r="K11" s="2">
        <v>4</v>
      </c>
      <c r="L11" s="2">
        <v>2018</v>
      </c>
      <c r="M11" s="31">
        <f t="shared" si="0"/>
        <v>43211</v>
      </c>
      <c r="N11" s="2" t="s">
        <v>1908</v>
      </c>
      <c r="O11" s="2" t="s">
        <v>1909</v>
      </c>
      <c r="P11" s="2">
        <v>18</v>
      </c>
      <c r="Q11" s="6">
        <v>8035963952</v>
      </c>
      <c r="R11" s="2" t="s">
        <v>417</v>
      </c>
      <c r="S11" s="2">
        <v>0</v>
      </c>
      <c r="T11" s="2" t="s">
        <v>418</v>
      </c>
      <c r="V11" s="2" t="s">
        <v>1899</v>
      </c>
      <c r="W11" s="2" t="s">
        <v>4659</v>
      </c>
      <c r="X11" s="34" t="s">
        <v>186</v>
      </c>
      <c r="Y11" s="63">
        <v>3</v>
      </c>
    </row>
    <row r="12" spans="1:25" ht="23.1" hidden="1" customHeight="1">
      <c r="A12" s="2" t="s">
        <v>24</v>
      </c>
      <c r="B12" s="2" t="s">
        <v>26</v>
      </c>
      <c r="C12" s="2" t="s">
        <v>27</v>
      </c>
      <c r="D12" s="2" t="s">
        <v>28</v>
      </c>
      <c r="E12" s="2" t="s">
        <v>28</v>
      </c>
      <c r="F12" s="2" t="s">
        <v>29</v>
      </c>
      <c r="G12" s="2" t="s">
        <v>1887</v>
      </c>
      <c r="H12" s="2" t="s">
        <v>31</v>
      </c>
      <c r="I12" s="31" t="s">
        <v>33</v>
      </c>
      <c r="J12" s="2">
        <v>21</v>
      </c>
      <c r="K12" s="2">
        <v>4</v>
      </c>
      <c r="L12" s="2">
        <v>2018</v>
      </c>
      <c r="M12" s="31">
        <f t="shared" si="0"/>
        <v>43211</v>
      </c>
      <c r="N12" s="2" t="s">
        <v>1910</v>
      </c>
      <c r="O12" s="2" t="s">
        <v>1911</v>
      </c>
      <c r="P12" s="2">
        <v>15</v>
      </c>
      <c r="Q12" s="6">
        <v>8066007597</v>
      </c>
      <c r="R12" s="2" t="s">
        <v>417</v>
      </c>
      <c r="S12" s="2">
        <v>0</v>
      </c>
      <c r="T12" s="2" t="s">
        <v>418</v>
      </c>
      <c r="V12" s="2" t="s">
        <v>1899</v>
      </c>
      <c r="W12" s="2" t="s">
        <v>4666</v>
      </c>
      <c r="X12" s="34" t="s">
        <v>179</v>
      </c>
      <c r="Y12" s="63">
        <v>2</v>
      </c>
    </row>
    <row r="13" spans="1:25" ht="23.1" hidden="1" customHeight="1">
      <c r="A13" s="2" t="s">
        <v>24</v>
      </c>
      <c r="B13" s="2" t="s">
        <v>26</v>
      </c>
      <c r="C13" s="2" t="s">
        <v>27</v>
      </c>
      <c r="D13" s="2" t="s">
        <v>28</v>
      </c>
      <c r="E13" s="2" t="s">
        <v>28</v>
      </c>
      <c r="F13" s="2" t="s">
        <v>29</v>
      </c>
      <c r="G13" s="2" t="s">
        <v>1887</v>
      </c>
      <c r="H13" s="2" t="s">
        <v>31</v>
      </c>
      <c r="I13" s="31" t="s">
        <v>33</v>
      </c>
      <c r="J13" s="2">
        <v>21</v>
      </c>
      <c r="K13" s="2">
        <v>4</v>
      </c>
      <c r="L13" s="2">
        <v>2018</v>
      </c>
      <c r="M13" s="31">
        <f t="shared" si="0"/>
        <v>43211</v>
      </c>
      <c r="N13" s="2" t="s">
        <v>1912</v>
      </c>
      <c r="O13" s="2" t="s">
        <v>1913</v>
      </c>
      <c r="P13" s="2">
        <v>17</v>
      </c>
      <c r="Q13" s="6">
        <v>8173375810</v>
      </c>
      <c r="R13" s="2" t="s">
        <v>417</v>
      </c>
      <c r="S13" s="2">
        <v>0</v>
      </c>
      <c r="T13" s="2" t="s">
        <v>418</v>
      </c>
      <c r="V13" s="2" t="s">
        <v>1899</v>
      </c>
      <c r="W13" s="2" t="s">
        <v>4666</v>
      </c>
      <c r="X13" s="34" t="s">
        <v>186</v>
      </c>
      <c r="Y13" s="63">
        <v>2</v>
      </c>
    </row>
    <row r="14" spans="1:25" ht="23.1" hidden="1" customHeight="1">
      <c r="A14" s="2" t="s">
        <v>24</v>
      </c>
      <c r="B14" s="2" t="s">
        <v>26</v>
      </c>
      <c r="C14" s="2" t="s">
        <v>27</v>
      </c>
      <c r="D14" s="2" t="s">
        <v>28</v>
      </c>
      <c r="E14" s="2" t="s">
        <v>28</v>
      </c>
      <c r="F14" s="2" t="s">
        <v>29</v>
      </c>
      <c r="G14" s="2" t="s">
        <v>1887</v>
      </c>
      <c r="H14" s="2" t="s">
        <v>31</v>
      </c>
      <c r="I14" s="31" t="s">
        <v>33</v>
      </c>
      <c r="J14" s="2">
        <v>21</v>
      </c>
      <c r="K14" s="2">
        <v>4</v>
      </c>
      <c r="L14" s="2">
        <v>2018</v>
      </c>
      <c r="M14" s="31">
        <f t="shared" si="0"/>
        <v>43211</v>
      </c>
      <c r="N14" s="2" t="s">
        <v>1914</v>
      </c>
      <c r="O14" s="2" t="s">
        <v>1915</v>
      </c>
      <c r="P14" s="2">
        <v>18</v>
      </c>
      <c r="Q14" s="6">
        <v>9072436260</v>
      </c>
      <c r="R14" s="2" t="s">
        <v>417</v>
      </c>
      <c r="S14" s="2">
        <v>0</v>
      </c>
      <c r="T14" s="2" t="s">
        <v>418</v>
      </c>
      <c r="V14" s="2" t="s">
        <v>1899</v>
      </c>
      <c r="W14" s="2" t="s">
        <v>4659</v>
      </c>
      <c r="X14" s="34" t="s">
        <v>186</v>
      </c>
      <c r="Y14" s="63">
        <v>2</v>
      </c>
    </row>
    <row r="15" spans="1:25" ht="23.1" hidden="1" customHeight="1">
      <c r="A15" s="2" t="s">
        <v>24</v>
      </c>
      <c r="B15" s="2" t="s">
        <v>26</v>
      </c>
      <c r="C15" s="2" t="s">
        <v>27</v>
      </c>
      <c r="D15" s="2" t="s">
        <v>28</v>
      </c>
      <c r="E15" s="2" t="s">
        <v>28</v>
      </c>
      <c r="F15" s="2" t="s">
        <v>29</v>
      </c>
      <c r="G15" s="2" t="s">
        <v>1887</v>
      </c>
      <c r="H15" s="2" t="s">
        <v>31</v>
      </c>
      <c r="I15" s="31" t="s">
        <v>33</v>
      </c>
      <c r="J15" s="2">
        <v>21</v>
      </c>
      <c r="K15" s="2">
        <v>4</v>
      </c>
      <c r="L15" s="2">
        <v>2018</v>
      </c>
      <c r="M15" s="31">
        <f t="shared" si="0"/>
        <v>43211</v>
      </c>
      <c r="N15" s="7" t="s">
        <v>1916</v>
      </c>
      <c r="O15" s="2" t="s">
        <v>1917</v>
      </c>
      <c r="P15" s="2">
        <v>18</v>
      </c>
      <c r="Q15" s="6">
        <v>9026025514</v>
      </c>
      <c r="R15" s="2" t="s">
        <v>417</v>
      </c>
      <c r="S15" s="2">
        <v>0</v>
      </c>
      <c r="T15" s="2" t="s">
        <v>418</v>
      </c>
      <c r="V15" s="2" t="s">
        <v>1899</v>
      </c>
      <c r="W15" s="2" t="s">
        <v>4659</v>
      </c>
      <c r="X15" s="34" t="s">
        <v>186</v>
      </c>
      <c r="Y15" s="63">
        <v>3</v>
      </c>
    </row>
    <row r="16" spans="1:25" ht="23.1" hidden="1" customHeight="1">
      <c r="A16" s="2" t="s">
        <v>24</v>
      </c>
      <c r="B16" s="2" t="s">
        <v>26</v>
      </c>
      <c r="C16" s="2" t="s">
        <v>27</v>
      </c>
      <c r="D16" s="2" t="s">
        <v>28</v>
      </c>
      <c r="E16" s="2" t="s">
        <v>28</v>
      </c>
      <c r="F16" s="2" t="s">
        <v>29</v>
      </c>
      <c r="G16" s="2" t="s">
        <v>1887</v>
      </c>
      <c r="H16" s="2" t="s">
        <v>31</v>
      </c>
      <c r="I16" s="31" t="s">
        <v>33</v>
      </c>
      <c r="J16" s="2">
        <v>21</v>
      </c>
      <c r="K16" s="2">
        <v>4</v>
      </c>
      <c r="L16" s="2">
        <v>2018</v>
      </c>
      <c r="M16" s="31">
        <f t="shared" si="0"/>
        <v>43211</v>
      </c>
      <c r="N16" s="7" t="s">
        <v>1918</v>
      </c>
      <c r="O16" s="2" t="s">
        <v>1919</v>
      </c>
      <c r="P16" s="2">
        <v>19</v>
      </c>
      <c r="Q16" s="6">
        <v>8037294081</v>
      </c>
      <c r="R16" s="2" t="s">
        <v>417</v>
      </c>
      <c r="S16" s="2">
        <v>0</v>
      </c>
      <c r="T16" s="2" t="s">
        <v>418</v>
      </c>
      <c r="V16" s="2" t="s">
        <v>1899</v>
      </c>
      <c r="W16" s="2" t="s">
        <v>4659</v>
      </c>
      <c r="X16" s="34" t="s">
        <v>186</v>
      </c>
      <c r="Y16" s="63">
        <v>3</v>
      </c>
    </row>
    <row r="17" spans="1:25" ht="23.1" hidden="1" customHeight="1">
      <c r="A17" s="2" t="s">
        <v>24</v>
      </c>
      <c r="B17" s="2" t="s">
        <v>26</v>
      </c>
      <c r="C17" s="2" t="s">
        <v>27</v>
      </c>
      <c r="D17" s="2" t="s">
        <v>28</v>
      </c>
      <c r="E17" s="2" t="s">
        <v>28</v>
      </c>
      <c r="F17" s="2" t="s">
        <v>29</v>
      </c>
      <c r="G17" s="2" t="s">
        <v>1887</v>
      </c>
      <c r="H17" s="2" t="s">
        <v>31</v>
      </c>
      <c r="I17" s="31" t="s">
        <v>33</v>
      </c>
      <c r="J17" s="2">
        <v>21</v>
      </c>
      <c r="K17" s="2">
        <v>4</v>
      </c>
      <c r="L17" s="2">
        <v>2018</v>
      </c>
      <c r="M17" s="31">
        <f t="shared" si="0"/>
        <v>43211</v>
      </c>
      <c r="N17" s="7" t="s">
        <v>1920</v>
      </c>
      <c r="O17" s="2" t="s">
        <v>1921</v>
      </c>
      <c r="P17" s="2">
        <v>17</v>
      </c>
      <c r="Q17" s="6" t="s">
        <v>171</v>
      </c>
      <c r="R17" s="2" t="s">
        <v>417</v>
      </c>
      <c r="S17" s="2">
        <v>0</v>
      </c>
      <c r="T17" s="2" t="s">
        <v>418</v>
      </c>
      <c r="V17" s="2" t="s">
        <v>1899</v>
      </c>
      <c r="W17" s="2" t="s">
        <v>4666</v>
      </c>
      <c r="X17" s="34" t="s">
        <v>179</v>
      </c>
      <c r="Y17" s="63">
        <v>3</v>
      </c>
    </row>
    <row r="18" spans="1:25" ht="23.1" hidden="1" customHeight="1">
      <c r="A18" s="2" t="s">
        <v>24</v>
      </c>
      <c r="B18" s="2" t="s">
        <v>26</v>
      </c>
      <c r="C18" s="2" t="s">
        <v>27</v>
      </c>
      <c r="D18" s="2" t="s">
        <v>28</v>
      </c>
      <c r="E18" s="2" t="s">
        <v>28</v>
      </c>
      <c r="F18" s="2" t="s">
        <v>29</v>
      </c>
      <c r="G18" s="2" t="s">
        <v>1887</v>
      </c>
      <c r="H18" s="2" t="s">
        <v>31</v>
      </c>
      <c r="I18" s="31" t="s">
        <v>33</v>
      </c>
      <c r="J18" s="2">
        <v>21</v>
      </c>
      <c r="K18" s="2">
        <v>4</v>
      </c>
      <c r="L18" s="2">
        <v>2018</v>
      </c>
      <c r="M18" s="31">
        <f t="shared" si="0"/>
        <v>43211</v>
      </c>
      <c r="N18" s="7" t="s">
        <v>1922</v>
      </c>
      <c r="O18" s="2" t="s">
        <v>1923</v>
      </c>
      <c r="P18" s="2">
        <v>18</v>
      </c>
      <c r="Q18" s="6">
        <v>9076580633</v>
      </c>
      <c r="R18" s="2" t="s">
        <v>417</v>
      </c>
      <c r="S18" s="2">
        <v>0</v>
      </c>
      <c r="T18" s="2" t="s">
        <v>418</v>
      </c>
      <c r="V18" s="2" t="s">
        <v>1899</v>
      </c>
      <c r="W18" s="2" t="s">
        <v>4659</v>
      </c>
      <c r="X18" s="34" t="s">
        <v>186</v>
      </c>
      <c r="Y18" s="63">
        <v>2</v>
      </c>
    </row>
    <row r="19" spans="1:25" ht="23.1" hidden="1" customHeight="1">
      <c r="A19" s="2" t="s">
        <v>24</v>
      </c>
      <c r="B19" s="2" t="s">
        <v>26</v>
      </c>
      <c r="C19" s="2" t="s">
        <v>27</v>
      </c>
      <c r="D19" s="2" t="s">
        <v>28</v>
      </c>
      <c r="E19" s="2" t="s">
        <v>28</v>
      </c>
      <c r="F19" s="2" t="s">
        <v>29</v>
      </c>
      <c r="G19" s="2" t="s">
        <v>1887</v>
      </c>
      <c r="H19" s="2" t="s">
        <v>31</v>
      </c>
      <c r="I19" s="31" t="s">
        <v>33</v>
      </c>
      <c r="J19" s="2">
        <v>21</v>
      </c>
      <c r="K19" s="2">
        <v>4</v>
      </c>
      <c r="L19" s="2">
        <v>2018</v>
      </c>
      <c r="M19" s="31">
        <f t="shared" si="0"/>
        <v>43211</v>
      </c>
      <c r="N19" s="7" t="s">
        <v>1924</v>
      </c>
      <c r="O19" s="2" t="s">
        <v>1925</v>
      </c>
      <c r="P19" s="2">
        <v>15</v>
      </c>
      <c r="Q19" s="6">
        <v>8080356173</v>
      </c>
      <c r="R19" s="2" t="s">
        <v>417</v>
      </c>
      <c r="S19" s="2">
        <v>0</v>
      </c>
      <c r="T19" s="2" t="s">
        <v>418</v>
      </c>
      <c r="V19" s="2" t="s">
        <v>1899</v>
      </c>
      <c r="W19" s="2" t="s">
        <v>4666</v>
      </c>
      <c r="X19" s="34" t="s">
        <v>186</v>
      </c>
      <c r="Y19" s="63">
        <v>1</v>
      </c>
    </row>
    <row r="20" spans="1:25" ht="23.1" hidden="1" customHeight="1">
      <c r="A20" s="2" t="s">
        <v>24</v>
      </c>
      <c r="B20" s="2" t="s">
        <v>26</v>
      </c>
      <c r="C20" s="2" t="s">
        <v>27</v>
      </c>
      <c r="D20" s="2" t="s">
        <v>28</v>
      </c>
      <c r="E20" s="2" t="s">
        <v>28</v>
      </c>
      <c r="F20" s="2" t="s">
        <v>29</v>
      </c>
      <c r="G20" s="2" t="s">
        <v>1887</v>
      </c>
      <c r="H20" s="2" t="s">
        <v>31</v>
      </c>
      <c r="I20" s="31" t="s">
        <v>33</v>
      </c>
      <c r="J20" s="2">
        <v>21</v>
      </c>
      <c r="K20" s="2">
        <v>4</v>
      </c>
      <c r="L20" s="2">
        <v>2018</v>
      </c>
      <c r="M20" s="31">
        <f t="shared" si="0"/>
        <v>43211</v>
      </c>
      <c r="N20" s="7" t="s">
        <v>1926</v>
      </c>
      <c r="O20" s="2" t="s">
        <v>1927</v>
      </c>
      <c r="P20" s="2">
        <v>18</v>
      </c>
      <c r="Q20" s="6">
        <v>8080356173</v>
      </c>
      <c r="R20" s="2" t="s">
        <v>417</v>
      </c>
      <c r="S20" s="2">
        <v>0</v>
      </c>
      <c r="T20" s="2" t="s">
        <v>418</v>
      </c>
      <c r="V20" s="2" t="s">
        <v>1899</v>
      </c>
      <c r="W20" s="2" t="s">
        <v>4659</v>
      </c>
      <c r="X20" s="34" t="s">
        <v>186</v>
      </c>
      <c r="Y20" s="63">
        <v>3</v>
      </c>
    </row>
    <row r="21" spans="1:25" ht="23.1" hidden="1" customHeight="1">
      <c r="A21" s="2" t="s">
        <v>24</v>
      </c>
      <c r="B21" s="2" t="s">
        <v>26</v>
      </c>
      <c r="C21" s="2" t="s">
        <v>27</v>
      </c>
      <c r="D21" s="2" t="s">
        <v>28</v>
      </c>
      <c r="E21" s="2" t="s">
        <v>28</v>
      </c>
      <c r="F21" s="2" t="s">
        <v>29</v>
      </c>
      <c r="G21" s="2" t="s">
        <v>1887</v>
      </c>
      <c r="H21" s="2" t="s">
        <v>31</v>
      </c>
      <c r="I21" s="31" t="s">
        <v>33</v>
      </c>
      <c r="J21" s="2">
        <v>21</v>
      </c>
      <c r="K21" s="2">
        <v>4</v>
      </c>
      <c r="L21" s="2">
        <v>2018</v>
      </c>
      <c r="M21" s="31">
        <f t="shared" si="0"/>
        <v>43211</v>
      </c>
      <c r="N21" s="7" t="s">
        <v>1928</v>
      </c>
      <c r="O21" s="2" t="s">
        <v>1929</v>
      </c>
      <c r="P21" s="2">
        <v>15</v>
      </c>
      <c r="Q21" s="8">
        <v>8178021171</v>
      </c>
      <c r="R21" s="2" t="s">
        <v>417</v>
      </c>
      <c r="S21" s="2">
        <v>0</v>
      </c>
      <c r="T21" s="2" t="s">
        <v>418</v>
      </c>
      <c r="V21" s="2" t="s">
        <v>1899</v>
      </c>
      <c r="W21" s="2" t="s">
        <v>4666</v>
      </c>
      <c r="X21" s="35" t="s">
        <v>186</v>
      </c>
      <c r="Y21" s="63">
        <v>1</v>
      </c>
    </row>
    <row r="22" spans="1:25" ht="23.1" hidden="1" customHeight="1">
      <c r="A22" s="2" t="s">
        <v>24</v>
      </c>
      <c r="B22" s="2" t="s">
        <v>26</v>
      </c>
      <c r="C22" s="2" t="s">
        <v>27</v>
      </c>
      <c r="D22" s="2" t="s">
        <v>28</v>
      </c>
      <c r="E22" s="2" t="s">
        <v>28</v>
      </c>
      <c r="F22" s="2" t="s">
        <v>29</v>
      </c>
      <c r="G22" s="2" t="s">
        <v>1887</v>
      </c>
      <c r="H22" s="2" t="s">
        <v>31</v>
      </c>
      <c r="I22" s="31" t="s">
        <v>33</v>
      </c>
      <c r="J22" s="2">
        <v>21</v>
      </c>
      <c r="K22" s="2">
        <v>4</v>
      </c>
      <c r="L22" s="2">
        <v>2018</v>
      </c>
      <c r="M22" s="31">
        <f t="shared" si="0"/>
        <v>43211</v>
      </c>
      <c r="N22" s="7" t="s">
        <v>1930</v>
      </c>
      <c r="O22" s="2" t="s">
        <v>1931</v>
      </c>
      <c r="P22" s="2">
        <v>19</v>
      </c>
      <c r="Q22" s="8">
        <v>7064568301</v>
      </c>
      <c r="R22" s="2" t="s">
        <v>417</v>
      </c>
      <c r="S22" s="2">
        <v>0</v>
      </c>
      <c r="T22" s="2" t="s">
        <v>418</v>
      </c>
      <c r="V22" s="2" t="s">
        <v>1899</v>
      </c>
      <c r="W22" s="2" t="s">
        <v>4659</v>
      </c>
      <c r="X22" s="35" t="s">
        <v>176</v>
      </c>
      <c r="Y22" s="64"/>
    </row>
    <row r="23" spans="1:25" ht="23.1" hidden="1" customHeight="1">
      <c r="A23" s="2" t="s">
        <v>24</v>
      </c>
      <c r="B23" s="2" t="s">
        <v>26</v>
      </c>
      <c r="C23" s="2" t="s">
        <v>27</v>
      </c>
      <c r="D23" s="2" t="s">
        <v>28</v>
      </c>
      <c r="E23" s="2" t="s">
        <v>28</v>
      </c>
      <c r="F23" s="2" t="s">
        <v>29</v>
      </c>
      <c r="G23" s="2" t="s">
        <v>1887</v>
      </c>
      <c r="H23" s="2" t="s">
        <v>31</v>
      </c>
      <c r="I23" s="31" t="s">
        <v>33</v>
      </c>
      <c r="J23" s="2">
        <v>21</v>
      </c>
      <c r="K23" s="2">
        <v>4</v>
      </c>
      <c r="L23" s="2">
        <v>2018</v>
      </c>
      <c r="M23" s="31">
        <f t="shared" si="0"/>
        <v>43211</v>
      </c>
      <c r="N23" s="7" t="s">
        <v>1932</v>
      </c>
      <c r="O23" s="2" t="s">
        <v>1933</v>
      </c>
      <c r="P23" s="2">
        <v>16</v>
      </c>
      <c r="Q23" s="6" t="s">
        <v>171</v>
      </c>
      <c r="R23" s="2" t="s">
        <v>417</v>
      </c>
      <c r="S23" s="2">
        <v>0</v>
      </c>
      <c r="T23" s="2" t="s">
        <v>418</v>
      </c>
      <c r="V23" s="2" t="s">
        <v>1899</v>
      </c>
      <c r="W23" s="2" t="s">
        <v>4666</v>
      </c>
      <c r="X23" s="35" t="s">
        <v>176</v>
      </c>
      <c r="Y23" s="64"/>
    </row>
    <row r="24" spans="1:25" ht="23.1" hidden="1" customHeight="1">
      <c r="A24" s="2" t="s">
        <v>24</v>
      </c>
      <c r="B24" s="2" t="s">
        <v>26</v>
      </c>
      <c r="C24" s="2" t="s">
        <v>27</v>
      </c>
      <c r="D24" s="2" t="s">
        <v>28</v>
      </c>
      <c r="E24" s="2" t="s">
        <v>28</v>
      </c>
      <c r="F24" s="2" t="s">
        <v>29</v>
      </c>
      <c r="G24" s="2" t="s">
        <v>1887</v>
      </c>
      <c r="H24" s="2" t="s">
        <v>31</v>
      </c>
      <c r="I24" s="31" t="s">
        <v>33</v>
      </c>
      <c r="J24" s="2">
        <v>21</v>
      </c>
      <c r="K24" s="2">
        <v>4</v>
      </c>
      <c r="L24" s="2">
        <v>2018</v>
      </c>
      <c r="M24" s="31">
        <f t="shared" si="0"/>
        <v>43211</v>
      </c>
      <c r="N24" s="7" t="s">
        <v>1934</v>
      </c>
      <c r="O24" s="2" t="s">
        <v>1935</v>
      </c>
      <c r="P24" s="2">
        <v>15</v>
      </c>
      <c r="Q24" s="8">
        <v>8127726433</v>
      </c>
      <c r="R24" s="2" t="s">
        <v>417</v>
      </c>
      <c r="S24" s="2">
        <v>0</v>
      </c>
      <c r="T24" s="2" t="s">
        <v>418</v>
      </c>
      <c r="V24" s="2" t="s">
        <v>1899</v>
      </c>
      <c r="W24" s="2" t="s">
        <v>4666</v>
      </c>
      <c r="X24" s="35" t="s">
        <v>179</v>
      </c>
      <c r="Y24" s="63">
        <v>3</v>
      </c>
    </row>
    <row r="25" spans="1:25" ht="23.1" hidden="1" customHeight="1">
      <c r="A25" s="2" t="s">
        <v>24</v>
      </c>
      <c r="B25" s="2" t="s">
        <v>26</v>
      </c>
      <c r="C25" s="2" t="s">
        <v>27</v>
      </c>
      <c r="D25" s="2" t="s">
        <v>28</v>
      </c>
      <c r="E25" s="2" t="s">
        <v>28</v>
      </c>
      <c r="F25" s="2" t="s">
        <v>29</v>
      </c>
      <c r="G25" s="2" t="s">
        <v>1887</v>
      </c>
      <c r="H25" s="2" t="s">
        <v>31</v>
      </c>
      <c r="I25" s="31" t="s">
        <v>33</v>
      </c>
      <c r="J25" s="2">
        <v>21</v>
      </c>
      <c r="K25" s="2">
        <v>4</v>
      </c>
      <c r="L25" s="2">
        <v>2018</v>
      </c>
      <c r="M25" s="31">
        <f t="shared" si="0"/>
        <v>43211</v>
      </c>
      <c r="N25" s="7" t="s">
        <v>1936</v>
      </c>
      <c r="O25" s="2" t="s">
        <v>1937</v>
      </c>
      <c r="P25" s="2">
        <v>15</v>
      </c>
      <c r="Q25" s="6" t="s">
        <v>171</v>
      </c>
      <c r="R25" s="2" t="s">
        <v>417</v>
      </c>
      <c r="S25" s="2">
        <v>0</v>
      </c>
      <c r="T25" s="2" t="s">
        <v>418</v>
      </c>
      <c r="V25" s="2" t="s">
        <v>1899</v>
      </c>
      <c r="W25" s="2" t="s">
        <v>4666</v>
      </c>
      <c r="X25" s="35" t="s">
        <v>176</v>
      </c>
    </row>
    <row r="26" spans="1:25" ht="23.1" hidden="1" customHeight="1">
      <c r="A26" s="2" t="s">
        <v>35</v>
      </c>
      <c r="B26" s="2" t="s">
        <v>26</v>
      </c>
      <c r="C26" s="2" t="s">
        <v>27</v>
      </c>
      <c r="D26" s="2" t="s">
        <v>28</v>
      </c>
      <c r="E26" s="2" t="s">
        <v>28</v>
      </c>
      <c r="F26" s="2" t="s">
        <v>111</v>
      </c>
      <c r="G26" s="2" t="s">
        <v>167</v>
      </c>
      <c r="H26" s="2" t="s">
        <v>168</v>
      </c>
      <c r="I26" s="31" t="s">
        <v>36</v>
      </c>
      <c r="J26" s="2">
        <v>23</v>
      </c>
      <c r="K26" s="2">
        <v>4</v>
      </c>
      <c r="L26" s="2">
        <v>2018</v>
      </c>
      <c r="M26" s="31">
        <f t="shared" si="0"/>
        <v>43213</v>
      </c>
      <c r="N26" s="7" t="s">
        <v>169</v>
      </c>
      <c r="O26" s="2" t="s">
        <v>170</v>
      </c>
      <c r="P26" s="2">
        <v>19</v>
      </c>
      <c r="Q26" s="6" t="s">
        <v>171</v>
      </c>
      <c r="R26" s="2" t="s">
        <v>172</v>
      </c>
      <c r="S26" s="2">
        <v>3</v>
      </c>
      <c r="T26" s="2" t="s">
        <v>418</v>
      </c>
      <c r="V26" s="2" t="s">
        <v>175</v>
      </c>
      <c r="W26" s="2" t="s">
        <v>4666</v>
      </c>
      <c r="X26" s="35" t="s">
        <v>176</v>
      </c>
    </row>
    <row r="27" spans="1:25" ht="23.1" hidden="1" customHeight="1">
      <c r="A27" s="2" t="s">
        <v>35</v>
      </c>
      <c r="B27" s="2" t="s">
        <v>26</v>
      </c>
      <c r="C27" s="2" t="s">
        <v>27</v>
      </c>
      <c r="D27" s="2" t="s">
        <v>28</v>
      </c>
      <c r="E27" s="2" t="s">
        <v>28</v>
      </c>
      <c r="F27" s="2" t="s">
        <v>111</v>
      </c>
      <c r="G27" s="2" t="s">
        <v>167</v>
      </c>
      <c r="H27" s="2" t="s">
        <v>168</v>
      </c>
      <c r="I27" s="31" t="s">
        <v>36</v>
      </c>
      <c r="J27" s="2">
        <v>23</v>
      </c>
      <c r="K27" s="2">
        <v>4</v>
      </c>
      <c r="L27" s="2">
        <v>2018</v>
      </c>
      <c r="M27" s="31">
        <f t="shared" si="0"/>
        <v>43213</v>
      </c>
      <c r="N27" s="7" t="s">
        <v>177</v>
      </c>
      <c r="O27" s="2" t="s">
        <v>178</v>
      </c>
      <c r="P27" s="2">
        <v>18</v>
      </c>
      <c r="Q27" s="6" t="s">
        <v>171</v>
      </c>
      <c r="R27" s="2" t="s">
        <v>172</v>
      </c>
      <c r="S27" s="2">
        <v>1</v>
      </c>
      <c r="T27" s="2" t="s">
        <v>418</v>
      </c>
      <c r="V27" s="2" t="s">
        <v>175</v>
      </c>
      <c r="W27" s="2" t="s">
        <v>4666</v>
      </c>
      <c r="X27" s="34" t="s">
        <v>179</v>
      </c>
      <c r="Y27" s="63">
        <v>3</v>
      </c>
    </row>
    <row r="28" spans="1:25" ht="23.1" hidden="1" customHeight="1">
      <c r="A28" s="2" t="s">
        <v>35</v>
      </c>
      <c r="B28" s="2" t="s">
        <v>26</v>
      </c>
      <c r="C28" s="2" t="s">
        <v>27</v>
      </c>
      <c r="D28" s="2" t="s">
        <v>28</v>
      </c>
      <c r="E28" s="2" t="s">
        <v>28</v>
      </c>
      <c r="F28" s="2" t="s">
        <v>111</v>
      </c>
      <c r="G28" s="2" t="s">
        <v>167</v>
      </c>
      <c r="H28" s="2" t="s">
        <v>168</v>
      </c>
      <c r="I28" s="31" t="s">
        <v>36</v>
      </c>
      <c r="J28" s="2">
        <v>23</v>
      </c>
      <c r="K28" s="2">
        <v>4</v>
      </c>
      <c r="L28" s="2">
        <v>2018</v>
      </c>
      <c r="M28" s="31">
        <f t="shared" si="0"/>
        <v>43213</v>
      </c>
      <c r="N28" s="7" t="s">
        <v>180</v>
      </c>
      <c r="O28" s="2" t="s">
        <v>181</v>
      </c>
      <c r="P28" s="2">
        <v>18</v>
      </c>
      <c r="Q28" s="8">
        <v>9075175252</v>
      </c>
      <c r="R28" s="2" t="s">
        <v>172</v>
      </c>
      <c r="S28" s="2">
        <v>2</v>
      </c>
      <c r="T28" s="2" t="s">
        <v>418</v>
      </c>
      <c r="V28" s="2" t="s">
        <v>175</v>
      </c>
      <c r="W28" s="2" t="s">
        <v>4666</v>
      </c>
      <c r="X28" s="34" t="s">
        <v>176</v>
      </c>
    </row>
    <row r="29" spans="1:25" ht="23.1" hidden="1" customHeight="1">
      <c r="A29" s="2" t="s">
        <v>35</v>
      </c>
      <c r="B29" s="2" t="s">
        <v>26</v>
      </c>
      <c r="C29" s="2" t="s">
        <v>27</v>
      </c>
      <c r="D29" s="2" t="s">
        <v>28</v>
      </c>
      <c r="E29" s="2" t="s">
        <v>28</v>
      </c>
      <c r="F29" s="2" t="s">
        <v>111</v>
      </c>
      <c r="G29" s="2" t="s">
        <v>167</v>
      </c>
      <c r="H29" s="2" t="s">
        <v>168</v>
      </c>
      <c r="I29" s="31" t="s">
        <v>36</v>
      </c>
      <c r="J29" s="2">
        <v>23</v>
      </c>
      <c r="K29" s="2">
        <v>4</v>
      </c>
      <c r="L29" s="2">
        <v>2018</v>
      </c>
      <c r="M29" s="31">
        <f t="shared" si="0"/>
        <v>43213</v>
      </c>
      <c r="N29" s="7" t="s">
        <v>182</v>
      </c>
      <c r="O29" s="2" t="s">
        <v>183</v>
      </c>
      <c r="P29" s="2">
        <v>19</v>
      </c>
      <c r="Q29" s="8">
        <v>8038829872</v>
      </c>
      <c r="R29" s="2" t="s">
        <v>172</v>
      </c>
      <c r="S29" s="2">
        <v>2</v>
      </c>
      <c r="T29" s="2" t="s">
        <v>418</v>
      </c>
      <c r="V29" s="2" t="s">
        <v>175</v>
      </c>
      <c r="W29" s="2" t="s">
        <v>4666</v>
      </c>
      <c r="X29" s="34" t="s">
        <v>176</v>
      </c>
    </row>
    <row r="30" spans="1:25" ht="23.1" hidden="1" customHeight="1">
      <c r="A30" s="2" t="s">
        <v>35</v>
      </c>
      <c r="B30" s="2" t="s">
        <v>26</v>
      </c>
      <c r="C30" s="2" t="s">
        <v>27</v>
      </c>
      <c r="D30" s="2" t="s">
        <v>28</v>
      </c>
      <c r="E30" s="2" t="s">
        <v>28</v>
      </c>
      <c r="F30" s="2" t="s">
        <v>111</v>
      </c>
      <c r="G30" s="2" t="s">
        <v>167</v>
      </c>
      <c r="H30" s="2" t="s">
        <v>168</v>
      </c>
      <c r="I30" s="31" t="s">
        <v>36</v>
      </c>
      <c r="J30" s="2">
        <v>23</v>
      </c>
      <c r="K30" s="2">
        <v>4</v>
      </c>
      <c r="L30" s="2">
        <v>2018</v>
      </c>
      <c r="M30" s="31">
        <f t="shared" si="0"/>
        <v>43213</v>
      </c>
      <c r="N30" s="7" t="s">
        <v>184</v>
      </c>
      <c r="O30" s="2" t="s">
        <v>185</v>
      </c>
      <c r="P30" s="2">
        <v>19</v>
      </c>
      <c r="Q30" s="8">
        <v>8063423461</v>
      </c>
      <c r="R30" s="2" t="s">
        <v>172</v>
      </c>
      <c r="S30" s="2">
        <v>1</v>
      </c>
      <c r="T30" s="2" t="s">
        <v>418</v>
      </c>
      <c r="V30" s="2" t="s">
        <v>175</v>
      </c>
      <c r="W30" s="2" t="s">
        <v>4666</v>
      </c>
      <c r="X30" s="34" t="s">
        <v>186</v>
      </c>
      <c r="Y30" s="63">
        <v>2</v>
      </c>
    </row>
    <row r="31" spans="1:25" ht="23.1" hidden="1" customHeight="1">
      <c r="A31" s="2" t="s">
        <v>35</v>
      </c>
      <c r="B31" s="2" t="s">
        <v>26</v>
      </c>
      <c r="C31" s="2" t="s">
        <v>27</v>
      </c>
      <c r="D31" s="2" t="s">
        <v>28</v>
      </c>
      <c r="E31" s="2" t="s">
        <v>28</v>
      </c>
      <c r="F31" s="2" t="s">
        <v>111</v>
      </c>
      <c r="G31" s="2" t="s">
        <v>167</v>
      </c>
      <c r="H31" s="2" t="s">
        <v>168</v>
      </c>
      <c r="I31" s="31" t="s">
        <v>36</v>
      </c>
      <c r="J31" s="2">
        <v>23</v>
      </c>
      <c r="K31" s="2">
        <v>4</v>
      </c>
      <c r="L31" s="2">
        <v>2018</v>
      </c>
      <c r="M31" s="31">
        <f t="shared" si="0"/>
        <v>43213</v>
      </c>
      <c r="N31" s="7" t="s">
        <v>187</v>
      </c>
      <c r="O31" s="2" t="s">
        <v>188</v>
      </c>
      <c r="P31" s="2">
        <v>19</v>
      </c>
      <c r="Q31" s="8">
        <v>8144370187</v>
      </c>
      <c r="R31" s="2" t="s">
        <v>172</v>
      </c>
      <c r="S31" s="2">
        <v>0</v>
      </c>
      <c r="T31" s="2" t="s">
        <v>418</v>
      </c>
      <c r="V31" s="2" t="s">
        <v>175</v>
      </c>
      <c r="W31" s="2" t="s">
        <v>4666</v>
      </c>
      <c r="X31" s="34" t="s">
        <v>176</v>
      </c>
    </row>
    <row r="32" spans="1:25" ht="23.1" hidden="1" customHeight="1">
      <c r="A32" s="2" t="s">
        <v>35</v>
      </c>
      <c r="B32" s="2" t="s">
        <v>26</v>
      </c>
      <c r="C32" s="2" t="s">
        <v>27</v>
      </c>
      <c r="D32" s="2" t="s">
        <v>28</v>
      </c>
      <c r="E32" s="2" t="s">
        <v>28</v>
      </c>
      <c r="F32" s="2" t="s">
        <v>111</v>
      </c>
      <c r="G32" s="2" t="s">
        <v>167</v>
      </c>
      <c r="H32" s="2" t="s">
        <v>168</v>
      </c>
      <c r="I32" s="31" t="s">
        <v>36</v>
      </c>
      <c r="J32" s="2">
        <v>23</v>
      </c>
      <c r="K32" s="2">
        <v>4</v>
      </c>
      <c r="L32" s="2">
        <v>2018</v>
      </c>
      <c r="M32" s="31">
        <f t="shared" si="0"/>
        <v>43213</v>
      </c>
      <c r="N32" s="7" t="s">
        <v>189</v>
      </c>
      <c r="O32" s="2" t="s">
        <v>190</v>
      </c>
      <c r="P32" s="2">
        <v>19</v>
      </c>
      <c r="Q32" s="8">
        <v>8131018619</v>
      </c>
      <c r="R32" s="2" t="s">
        <v>172</v>
      </c>
      <c r="S32" s="2">
        <v>2</v>
      </c>
      <c r="T32" s="2" t="s">
        <v>418</v>
      </c>
      <c r="V32" s="2" t="s">
        <v>175</v>
      </c>
      <c r="W32" s="2" t="s">
        <v>4666</v>
      </c>
      <c r="X32" s="34" t="s">
        <v>186</v>
      </c>
      <c r="Y32" s="63">
        <v>3</v>
      </c>
    </row>
    <row r="33" spans="1:25" ht="23.1" hidden="1" customHeight="1">
      <c r="A33" s="2" t="s">
        <v>35</v>
      </c>
      <c r="B33" s="2" t="s">
        <v>26</v>
      </c>
      <c r="C33" s="2" t="s">
        <v>27</v>
      </c>
      <c r="D33" s="2" t="s">
        <v>28</v>
      </c>
      <c r="E33" s="2" t="s">
        <v>28</v>
      </c>
      <c r="F33" s="2" t="s">
        <v>111</v>
      </c>
      <c r="G33" s="2" t="s">
        <v>167</v>
      </c>
      <c r="H33" s="2" t="s">
        <v>168</v>
      </c>
      <c r="I33" s="31" t="s">
        <v>36</v>
      </c>
      <c r="J33" s="2">
        <v>23</v>
      </c>
      <c r="K33" s="2">
        <v>4</v>
      </c>
      <c r="L33" s="2">
        <v>2018</v>
      </c>
      <c r="M33" s="31">
        <f t="shared" si="0"/>
        <v>43213</v>
      </c>
      <c r="N33" s="7" t="s">
        <v>191</v>
      </c>
      <c r="O33" s="2" t="s">
        <v>192</v>
      </c>
      <c r="P33" s="2">
        <v>19</v>
      </c>
      <c r="Q33" s="8">
        <v>8093940489</v>
      </c>
      <c r="R33" s="2" t="s">
        <v>172</v>
      </c>
      <c r="S33" s="2">
        <v>2</v>
      </c>
      <c r="T33" s="2" t="s">
        <v>418</v>
      </c>
      <c r="V33" s="2" t="s">
        <v>175</v>
      </c>
      <c r="W33" s="2" t="s">
        <v>4666</v>
      </c>
      <c r="X33" s="34" t="s">
        <v>176</v>
      </c>
    </row>
    <row r="34" spans="1:25" ht="23.1" hidden="1" customHeight="1">
      <c r="A34" s="2" t="s">
        <v>35</v>
      </c>
      <c r="B34" s="2" t="s">
        <v>26</v>
      </c>
      <c r="C34" s="2" t="s">
        <v>27</v>
      </c>
      <c r="D34" s="2" t="s">
        <v>28</v>
      </c>
      <c r="E34" s="2" t="s">
        <v>28</v>
      </c>
      <c r="F34" s="2" t="s">
        <v>111</v>
      </c>
      <c r="G34" s="2" t="s">
        <v>167</v>
      </c>
      <c r="H34" s="2" t="s">
        <v>168</v>
      </c>
      <c r="I34" s="31" t="s">
        <v>36</v>
      </c>
      <c r="J34" s="2">
        <v>23</v>
      </c>
      <c r="K34" s="2">
        <v>4</v>
      </c>
      <c r="L34" s="2">
        <v>2018</v>
      </c>
      <c r="M34" s="31">
        <f t="shared" si="0"/>
        <v>43213</v>
      </c>
      <c r="N34" s="7" t="s">
        <v>193</v>
      </c>
      <c r="O34" s="2" t="s">
        <v>194</v>
      </c>
      <c r="P34" s="2">
        <v>18</v>
      </c>
      <c r="Q34" s="8">
        <v>8069430484</v>
      </c>
      <c r="R34" s="2" t="s">
        <v>172</v>
      </c>
      <c r="S34" s="2">
        <v>0</v>
      </c>
      <c r="T34" s="2" t="s">
        <v>418</v>
      </c>
      <c r="V34" s="2" t="s">
        <v>175</v>
      </c>
      <c r="W34" s="2" t="s">
        <v>4666</v>
      </c>
      <c r="X34" s="34" t="s">
        <v>176</v>
      </c>
    </row>
    <row r="35" spans="1:25" ht="23.1" hidden="1" customHeight="1">
      <c r="A35" s="2" t="s">
        <v>35</v>
      </c>
      <c r="B35" s="2" t="s">
        <v>26</v>
      </c>
      <c r="C35" s="2" t="s">
        <v>27</v>
      </c>
      <c r="D35" s="2" t="s">
        <v>28</v>
      </c>
      <c r="E35" s="2" t="s">
        <v>28</v>
      </c>
      <c r="F35" s="2" t="s">
        <v>111</v>
      </c>
      <c r="G35" s="2" t="s">
        <v>167</v>
      </c>
      <c r="H35" s="2" t="s">
        <v>168</v>
      </c>
      <c r="I35" s="31" t="s">
        <v>36</v>
      </c>
      <c r="J35" s="2">
        <v>23</v>
      </c>
      <c r="K35" s="2">
        <v>4</v>
      </c>
      <c r="L35" s="2">
        <v>2018</v>
      </c>
      <c r="M35" s="31">
        <f t="shared" si="0"/>
        <v>43213</v>
      </c>
      <c r="N35" s="7" t="s">
        <v>195</v>
      </c>
      <c r="O35" s="2" t="s">
        <v>196</v>
      </c>
      <c r="P35" s="2">
        <v>19</v>
      </c>
      <c r="Q35" s="8">
        <v>9022200148</v>
      </c>
      <c r="R35" s="2" t="s">
        <v>172</v>
      </c>
      <c r="S35" s="2">
        <v>1</v>
      </c>
      <c r="T35" s="2" t="s">
        <v>418</v>
      </c>
      <c r="V35" s="2" t="s">
        <v>175</v>
      </c>
      <c r="W35" s="2" t="s">
        <v>4666</v>
      </c>
      <c r="X35" s="34" t="s">
        <v>179</v>
      </c>
      <c r="Y35" s="63">
        <v>2</v>
      </c>
    </row>
    <row r="36" spans="1:25" ht="23.1" hidden="1" customHeight="1">
      <c r="A36" s="2" t="s">
        <v>35</v>
      </c>
      <c r="B36" s="2" t="s">
        <v>26</v>
      </c>
      <c r="C36" s="2" t="s">
        <v>27</v>
      </c>
      <c r="D36" s="2" t="s">
        <v>28</v>
      </c>
      <c r="E36" s="2" t="s">
        <v>28</v>
      </c>
      <c r="F36" s="2" t="s">
        <v>111</v>
      </c>
      <c r="G36" s="2" t="s">
        <v>167</v>
      </c>
      <c r="H36" s="2" t="s">
        <v>168</v>
      </c>
      <c r="I36" s="31" t="s">
        <v>36</v>
      </c>
      <c r="J36" s="2">
        <v>23</v>
      </c>
      <c r="K36" s="2">
        <v>4</v>
      </c>
      <c r="L36" s="2">
        <v>2018</v>
      </c>
      <c r="M36" s="31">
        <f t="shared" si="0"/>
        <v>43213</v>
      </c>
      <c r="N36" s="7" t="s">
        <v>197</v>
      </c>
      <c r="O36" s="2" t="s">
        <v>198</v>
      </c>
      <c r="P36" s="2">
        <v>18</v>
      </c>
      <c r="Q36" s="6" t="s">
        <v>171</v>
      </c>
      <c r="R36" s="2" t="s">
        <v>172</v>
      </c>
      <c r="S36" s="2">
        <v>1</v>
      </c>
      <c r="T36" s="2" t="s">
        <v>418</v>
      </c>
      <c r="V36" s="2" t="s">
        <v>175</v>
      </c>
      <c r="W36" s="2" t="s">
        <v>4666</v>
      </c>
      <c r="X36" s="34" t="s">
        <v>186</v>
      </c>
      <c r="Y36" s="63">
        <v>3</v>
      </c>
    </row>
    <row r="37" spans="1:25" ht="23.1" hidden="1" customHeight="1">
      <c r="A37" s="2" t="s">
        <v>35</v>
      </c>
      <c r="B37" s="2" t="s">
        <v>26</v>
      </c>
      <c r="C37" s="2" t="s">
        <v>27</v>
      </c>
      <c r="D37" s="2" t="s">
        <v>28</v>
      </c>
      <c r="E37" s="2" t="s">
        <v>28</v>
      </c>
      <c r="F37" s="2" t="s">
        <v>111</v>
      </c>
      <c r="G37" s="2" t="s">
        <v>167</v>
      </c>
      <c r="H37" s="2" t="s">
        <v>168</v>
      </c>
      <c r="I37" s="31" t="s">
        <v>36</v>
      </c>
      <c r="J37" s="2">
        <v>23</v>
      </c>
      <c r="K37" s="2">
        <v>4</v>
      </c>
      <c r="L37" s="2">
        <v>2018</v>
      </c>
      <c r="M37" s="31">
        <f t="shared" si="0"/>
        <v>43213</v>
      </c>
      <c r="N37" s="7" t="s">
        <v>199</v>
      </c>
      <c r="O37" s="2" t="s">
        <v>200</v>
      </c>
      <c r="P37" s="2">
        <v>19</v>
      </c>
      <c r="Q37" s="8">
        <v>7030430060</v>
      </c>
      <c r="R37" s="2" t="s">
        <v>172</v>
      </c>
      <c r="S37" s="2">
        <v>1</v>
      </c>
      <c r="T37" s="2" t="s">
        <v>418</v>
      </c>
      <c r="V37" s="2" t="s">
        <v>175</v>
      </c>
      <c r="W37" s="2" t="s">
        <v>4666</v>
      </c>
      <c r="X37" s="34" t="s">
        <v>186</v>
      </c>
      <c r="Y37" s="63">
        <v>3</v>
      </c>
    </row>
    <row r="38" spans="1:25" ht="23.1" hidden="1" customHeight="1">
      <c r="A38" s="2" t="s">
        <v>35</v>
      </c>
      <c r="B38" s="2" t="s">
        <v>26</v>
      </c>
      <c r="C38" s="2" t="s">
        <v>27</v>
      </c>
      <c r="D38" s="2" t="s">
        <v>28</v>
      </c>
      <c r="E38" s="2" t="s">
        <v>28</v>
      </c>
      <c r="F38" s="2" t="s">
        <v>111</v>
      </c>
      <c r="G38" s="2" t="s">
        <v>167</v>
      </c>
      <c r="H38" s="2" t="s">
        <v>168</v>
      </c>
      <c r="I38" s="31" t="s">
        <v>36</v>
      </c>
      <c r="J38" s="2">
        <v>23</v>
      </c>
      <c r="K38" s="2">
        <v>4</v>
      </c>
      <c r="L38" s="2">
        <v>2018</v>
      </c>
      <c r="M38" s="31">
        <f t="shared" si="0"/>
        <v>43213</v>
      </c>
      <c r="N38" s="7" t="s">
        <v>201</v>
      </c>
      <c r="O38" s="2" t="s">
        <v>202</v>
      </c>
      <c r="P38" s="2">
        <v>19</v>
      </c>
      <c r="Q38" s="8">
        <v>9065544526</v>
      </c>
      <c r="R38" s="2" t="s">
        <v>172</v>
      </c>
      <c r="S38" s="2">
        <v>0</v>
      </c>
      <c r="T38" s="2" t="s">
        <v>418</v>
      </c>
      <c r="V38" s="2" t="s">
        <v>175</v>
      </c>
      <c r="W38" s="2" t="s">
        <v>4666</v>
      </c>
      <c r="X38" s="34" t="s">
        <v>179</v>
      </c>
      <c r="Y38" s="63">
        <v>2</v>
      </c>
    </row>
    <row r="39" spans="1:25" ht="23.1" hidden="1" customHeight="1">
      <c r="A39" s="2" t="s">
        <v>35</v>
      </c>
      <c r="B39" s="2" t="s">
        <v>26</v>
      </c>
      <c r="C39" s="2" t="s">
        <v>27</v>
      </c>
      <c r="D39" s="2" t="s">
        <v>28</v>
      </c>
      <c r="E39" s="2" t="s">
        <v>28</v>
      </c>
      <c r="F39" s="2" t="s">
        <v>111</v>
      </c>
      <c r="G39" s="2" t="s">
        <v>167</v>
      </c>
      <c r="H39" s="2" t="s">
        <v>168</v>
      </c>
      <c r="I39" s="31" t="s">
        <v>36</v>
      </c>
      <c r="J39" s="2">
        <v>23</v>
      </c>
      <c r="K39" s="2">
        <v>4</v>
      </c>
      <c r="L39" s="2">
        <v>2018</v>
      </c>
      <c r="M39" s="31">
        <f t="shared" si="0"/>
        <v>43213</v>
      </c>
      <c r="N39" s="7" t="s">
        <v>203</v>
      </c>
      <c r="O39" s="2" t="s">
        <v>204</v>
      </c>
      <c r="P39" s="2">
        <v>18</v>
      </c>
      <c r="Q39" s="8">
        <v>9069995627</v>
      </c>
      <c r="R39" s="2" t="s">
        <v>172</v>
      </c>
      <c r="S39" s="2">
        <v>1</v>
      </c>
      <c r="T39" s="2" t="s">
        <v>418</v>
      </c>
      <c r="V39" s="2" t="s">
        <v>175</v>
      </c>
      <c r="W39" s="2" t="s">
        <v>4666</v>
      </c>
      <c r="X39" s="34" t="s">
        <v>186</v>
      </c>
      <c r="Y39" s="63">
        <v>2</v>
      </c>
    </row>
    <row r="40" spans="1:25" ht="23.1" hidden="1" customHeight="1">
      <c r="A40" s="2" t="s">
        <v>35</v>
      </c>
      <c r="B40" s="2" t="s">
        <v>26</v>
      </c>
      <c r="C40" s="2" t="s">
        <v>27</v>
      </c>
      <c r="D40" s="2" t="s">
        <v>28</v>
      </c>
      <c r="E40" s="2" t="s">
        <v>28</v>
      </c>
      <c r="F40" s="2" t="s">
        <v>111</v>
      </c>
      <c r="G40" s="2" t="s">
        <v>167</v>
      </c>
      <c r="H40" s="2" t="s">
        <v>168</v>
      </c>
      <c r="I40" s="31" t="s">
        <v>36</v>
      </c>
      <c r="J40" s="2">
        <v>23</v>
      </c>
      <c r="K40" s="2">
        <v>4</v>
      </c>
      <c r="L40" s="2">
        <v>2018</v>
      </c>
      <c r="M40" s="31">
        <f t="shared" si="0"/>
        <v>43213</v>
      </c>
      <c r="N40" s="7" t="s">
        <v>205</v>
      </c>
      <c r="O40" s="2" t="s">
        <v>206</v>
      </c>
      <c r="P40" s="2">
        <v>18</v>
      </c>
      <c r="Q40" s="8">
        <v>8124814817</v>
      </c>
      <c r="R40" s="2" t="s">
        <v>172</v>
      </c>
      <c r="S40" s="2">
        <v>0</v>
      </c>
      <c r="T40" s="2" t="s">
        <v>418</v>
      </c>
      <c r="V40" s="2" t="s">
        <v>175</v>
      </c>
      <c r="W40" s="2" t="s">
        <v>4666</v>
      </c>
      <c r="X40" s="34" t="s">
        <v>176</v>
      </c>
    </row>
    <row r="41" spans="1:25" ht="23.1" hidden="1" customHeight="1">
      <c r="A41" s="2" t="s">
        <v>35</v>
      </c>
      <c r="B41" s="2" t="s">
        <v>26</v>
      </c>
      <c r="C41" s="2" t="s">
        <v>27</v>
      </c>
      <c r="D41" s="2" t="s">
        <v>28</v>
      </c>
      <c r="E41" s="2" t="s">
        <v>28</v>
      </c>
      <c r="F41" s="2" t="s">
        <v>111</v>
      </c>
      <c r="G41" s="2" t="s">
        <v>167</v>
      </c>
      <c r="H41" s="2" t="s">
        <v>168</v>
      </c>
      <c r="I41" s="31" t="s">
        <v>8077</v>
      </c>
      <c r="J41" s="2">
        <v>24</v>
      </c>
      <c r="K41" s="2">
        <v>4</v>
      </c>
      <c r="L41" s="2">
        <v>2018</v>
      </c>
      <c r="M41" s="31">
        <f t="shared" si="0"/>
        <v>43214</v>
      </c>
      <c r="N41" s="7" t="s">
        <v>207</v>
      </c>
      <c r="O41" s="2" t="s">
        <v>208</v>
      </c>
      <c r="P41" s="2">
        <v>18</v>
      </c>
      <c r="Q41" s="6" t="s">
        <v>171</v>
      </c>
      <c r="R41" s="2" t="s">
        <v>172</v>
      </c>
      <c r="S41" s="2">
        <v>0</v>
      </c>
      <c r="T41" s="2" t="s">
        <v>418</v>
      </c>
      <c r="V41" s="2" t="s">
        <v>175</v>
      </c>
      <c r="W41" s="2" t="s">
        <v>4666</v>
      </c>
      <c r="X41" s="34" t="s">
        <v>179</v>
      </c>
      <c r="Y41" s="63">
        <v>3</v>
      </c>
    </row>
    <row r="42" spans="1:25" ht="23.1" hidden="1" customHeight="1">
      <c r="A42" s="2" t="s">
        <v>35</v>
      </c>
      <c r="B42" s="2" t="s">
        <v>26</v>
      </c>
      <c r="C42" s="2" t="s">
        <v>27</v>
      </c>
      <c r="D42" s="2" t="s">
        <v>28</v>
      </c>
      <c r="E42" s="2" t="s">
        <v>28</v>
      </c>
      <c r="F42" s="2" t="s">
        <v>111</v>
      </c>
      <c r="G42" s="2" t="s">
        <v>167</v>
      </c>
      <c r="H42" s="2" t="s">
        <v>168</v>
      </c>
      <c r="I42" s="31" t="s">
        <v>8078</v>
      </c>
      <c r="J42" s="2">
        <v>25</v>
      </c>
      <c r="K42" s="2">
        <v>4</v>
      </c>
      <c r="L42" s="2">
        <v>2018</v>
      </c>
      <c r="M42" s="31">
        <f t="shared" si="0"/>
        <v>43215</v>
      </c>
      <c r="N42" s="7" t="s">
        <v>216</v>
      </c>
      <c r="O42" s="2" t="s">
        <v>217</v>
      </c>
      <c r="P42" s="2">
        <v>18</v>
      </c>
      <c r="Q42" s="8">
        <v>7013382402</v>
      </c>
      <c r="R42" s="2" t="s">
        <v>172</v>
      </c>
      <c r="S42" s="2">
        <v>0</v>
      </c>
      <c r="T42" s="2" t="s">
        <v>418</v>
      </c>
      <c r="V42" s="2" t="s">
        <v>175</v>
      </c>
      <c r="W42" s="2" t="s">
        <v>4666</v>
      </c>
      <c r="X42" s="34" t="s">
        <v>211</v>
      </c>
    </row>
    <row r="43" spans="1:25" ht="23.1" hidden="1" customHeight="1">
      <c r="A43" s="2" t="s">
        <v>35</v>
      </c>
      <c r="B43" s="2" t="s">
        <v>26</v>
      </c>
      <c r="C43" s="2" t="s">
        <v>27</v>
      </c>
      <c r="D43" s="2" t="s">
        <v>28</v>
      </c>
      <c r="E43" s="2" t="s">
        <v>28</v>
      </c>
      <c r="F43" s="2" t="s">
        <v>111</v>
      </c>
      <c r="G43" s="2" t="s">
        <v>167</v>
      </c>
      <c r="H43" s="2" t="s">
        <v>168</v>
      </c>
      <c r="I43" s="31" t="s">
        <v>8078</v>
      </c>
      <c r="J43" s="2">
        <v>25</v>
      </c>
      <c r="K43" s="2">
        <v>4</v>
      </c>
      <c r="L43" s="2">
        <v>2018</v>
      </c>
      <c r="M43" s="31">
        <f t="shared" si="0"/>
        <v>43215</v>
      </c>
      <c r="N43" s="7" t="s">
        <v>218</v>
      </c>
      <c r="O43" s="2" t="s">
        <v>219</v>
      </c>
      <c r="P43" s="2">
        <v>17</v>
      </c>
      <c r="Q43" s="8">
        <v>8160663826</v>
      </c>
      <c r="R43" s="2" t="s">
        <v>172</v>
      </c>
      <c r="S43" s="2">
        <v>1</v>
      </c>
      <c r="T43" s="2" t="s">
        <v>418</v>
      </c>
      <c r="V43" s="2" t="s">
        <v>175</v>
      </c>
      <c r="W43" s="2" t="s">
        <v>4666</v>
      </c>
      <c r="X43" s="34" t="s">
        <v>176</v>
      </c>
    </row>
    <row r="44" spans="1:25" ht="23.1" hidden="1" customHeight="1">
      <c r="A44" s="2" t="s">
        <v>35</v>
      </c>
      <c r="B44" s="2" t="s">
        <v>26</v>
      </c>
      <c r="C44" s="2" t="s">
        <v>27</v>
      </c>
      <c r="D44" s="2" t="s">
        <v>28</v>
      </c>
      <c r="E44" s="2" t="s">
        <v>28</v>
      </c>
      <c r="F44" s="2" t="s">
        <v>111</v>
      </c>
      <c r="G44" s="2" t="s">
        <v>167</v>
      </c>
      <c r="H44" s="2" t="s">
        <v>168</v>
      </c>
      <c r="I44" s="31" t="s">
        <v>8078</v>
      </c>
      <c r="J44" s="2">
        <v>25</v>
      </c>
      <c r="K44" s="2">
        <v>4</v>
      </c>
      <c r="L44" s="2">
        <v>2018</v>
      </c>
      <c r="M44" s="31">
        <f t="shared" si="0"/>
        <v>43215</v>
      </c>
      <c r="N44" s="7" t="s">
        <v>220</v>
      </c>
      <c r="O44" s="2" t="s">
        <v>221</v>
      </c>
      <c r="P44" s="2">
        <v>19</v>
      </c>
      <c r="Q44" s="8">
        <v>8060613409</v>
      </c>
      <c r="R44" s="2" t="s">
        <v>172</v>
      </c>
      <c r="S44" s="2">
        <v>0</v>
      </c>
      <c r="T44" s="2" t="s">
        <v>418</v>
      </c>
      <c r="V44" s="2" t="s">
        <v>175</v>
      </c>
      <c r="W44" s="2" t="s">
        <v>4666</v>
      </c>
      <c r="X44" s="34" t="s">
        <v>176</v>
      </c>
    </row>
    <row r="45" spans="1:25" ht="23.1" hidden="1" customHeight="1">
      <c r="A45" s="2" t="s">
        <v>35</v>
      </c>
      <c r="B45" s="2" t="s">
        <v>26</v>
      </c>
      <c r="C45" s="2" t="s">
        <v>27</v>
      </c>
      <c r="D45" s="2" t="s">
        <v>28</v>
      </c>
      <c r="E45" s="2" t="s">
        <v>28</v>
      </c>
      <c r="F45" s="2" t="s">
        <v>111</v>
      </c>
      <c r="G45" s="2" t="s">
        <v>167</v>
      </c>
      <c r="H45" s="2" t="s">
        <v>168</v>
      </c>
      <c r="I45" s="31" t="s">
        <v>8078</v>
      </c>
      <c r="J45" s="2">
        <v>25</v>
      </c>
      <c r="K45" s="2">
        <v>4</v>
      </c>
      <c r="L45" s="2">
        <v>2018</v>
      </c>
      <c r="M45" s="31">
        <f t="shared" si="0"/>
        <v>43215</v>
      </c>
      <c r="N45" s="7" t="s">
        <v>209</v>
      </c>
      <c r="O45" s="2" t="s">
        <v>210</v>
      </c>
      <c r="P45" s="2">
        <v>18</v>
      </c>
      <c r="Q45" s="6" t="s">
        <v>171</v>
      </c>
      <c r="R45" s="2" t="s">
        <v>172</v>
      </c>
      <c r="S45" s="2">
        <v>1</v>
      </c>
      <c r="T45" s="2" t="s">
        <v>418</v>
      </c>
      <c r="V45" s="2" t="s">
        <v>175</v>
      </c>
      <c r="W45" s="2" t="s">
        <v>4666</v>
      </c>
      <c r="X45" s="34" t="s">
        <v>179</v>
      </c>
      <c r="Y45" s="63">
        <v>3</v>
      </c>
    </row>
    <row r="46" spans="1:25" ht="23.1" hidden="1" customHeight="1">
      <c r="A46" s="2" t="s">
        <v>35</v>
      </c>
      <c r="B46" s="2" t="s">
        <v>26</v>
      </c>
      <c r="C46" s="2" t="s">
        <v>27</v>
      </c>
      <c r="D46" s="2" t="s">
        <v>28</v>
      </c>
      <c r="E46" s="2" t="s">
        <v>28</v>
      </c>
      <c r="F46" s="2" t="s">
        <v>111</v>
      </c>
      <c r="G46" s="2" t="s">
        <v>167</v>
      </c>
      <c r="H46" s="2" t="s">
        <v>168</v>
      </c>
      <c r="I46" s="31" t="s">
        <v>8078</v>
      </c>
      <c r="J46" s="2">
        <v>25</v>
      </c>
      <c r="K46" s="2">
        <v>4</v>
      </c>
      <c r="L46" s="2">
        <v>2018</v>
      </c>
      <c r="M46" s="31">
        <f t="shared" si="0"/>
        <v>43215</v>
      </c>
      <c r="N46" s="7" t="s">
        <v>212</v>
      </c>
      <c r="O46" s="2" t="s">
        <v>213</v>
      </c>
      <c r="P46" s="2">
        <v>18</v>
      </c>
      <c r="Q46" s="8">
        <v>7036222268</v>
      </c>
      <c r="R46" s="2" t="s">
        <v>172</v>
      </c>
      <c r="S46" s="2">
        <v>0</v>
      </c>
      <c r="T46" s="2" t="s">
        <v>418</v>
      </c>
      <c r="V46" s="2" t="s">
        <v>175</v>
      </c>
      <c r="W46" s="2" t="s">
        <v>4666</v>
      </c>
      <c r="X46" s="34" t="s">
        <v>179</v>
      </c>
      <c r="Y46" s="63">
        <v>3</v>
      </c>
    </row>
    <row r="47" spans="1:25" ht="23.1" hidden="1" customHeight="1">
      <c r="A47" s="2" t="s">
        <v>35</v>
      </c>
      <c r="B47" s="2" t="s">
        <v>26</v>
      </c>
      <c r="C47" s="2" t="s">
        <v>27</v>
      </c>
      <c r="D47" s="2" t="s">
        <v>28</v>
      </c>
      <c r="E47" s="2" t="s">
        <v>28</v>
      </c>
      <c r="F47" s="2" t="s">
        <v>111</v>
      </c>
      <c r="G47" s="2" t="s">
        <v>167</v>
      </c>
      <c r="H47" s="2" t="s">
        <v>168</v>
      </c>
      <c r="I47" s="31" t="s">
        <v>8078</v>
      </c>
      <c r="J47" s="2">
        <v>25</v>
      </c>
      <c r="K47" s="2">
        <v>4</v>
      </c>
      <c r="L47" s="2">
        <v>2018</v>
      </c>
      <c r="M47" s="31">
        <f t="shared" si="0"/>
        <v>43215</v>
      </c>
      <c r="N47" s="7" t="s">
        <v>214</v>
      </c>
      <c r="O47" s="2" t="s">
        <v>215</v>
      </c>
      <c r="P47" s="2">
        <v>19</v>
      </c>
      <c r="Q47" s="8">
        <v>8038444008</v>
      </c>
      <c r="R47" s="2" t="s">
        <v>172</v>
      </c>
      <c r="S47" s="2">
        <v>0</v>
      </c>
      <c r="T47" s="2" t="s">
        <v>418</v>
      </c>
      <c r="V47" s="2" t="s">
        <v>175</v>
      </c>
      <c r="W47" s="2" t="s">
        <v>4666</v>
      </c>
      <c r="X47" s="34" t="s">
        <v>179</v>
      </c>
      <c r="Y47" s="63">
        <v>1</v>
      </c>
    </row>
    <row r="48" spans="1:25" ht="23.1" hidden="1" customHeight="1">
      <c r="A48" s="2" t="s">
        <v>35</v>
      </c>
      <c r="B48" s="2" t="s">
        <v>26</v>
      </c>
      <c r="C48" s="2" t="s">
        <v>27</v>
      </c>
      <c r="D48" s="2" t="s">
        <v>28</v>
      </c>
      <c r="E48" s="2" t="s">
        <v>28</v>
      </c>
      <c r="F48" s="2" t="s">
        <v>111</v>
      </c>
      <c r="G48" s="2" t="s">
        <v>167</v>
      </c>
      <c r="H48" s="2" t="s">
        <v>168</v>
      </c>
      <c r="I48" s="31" t="s">
        <v>8078</v>
      </c>
      <c r="J48" s="2">
        <v>25</v>
      </c>
      <c r="K48" s="2">
        <v>4</v>
      </c>
      <c r="L48" s="2">
        <v>2018</v>
      </c>
      <c r="M48" s="31">
        <f t="shared" si="0"/>
        <v>43215</v>
      </c>
      <c r="N48" s="7" t="s">
        <v>222</v>
      </c>
      <c r="O48" s="2" t="s">
        <v>223</v>
      </c>
      <c r="P48" s="2">
        <v>18</v>
      </c>
      <c r="Q48" s="6" t="s">
        <v>171</v>
      </c>
      <c r="R48" s="2" t="s">
        <v>172</v>
      </c>
      <c r="S48" s="2">
        <v>0</v>
      </c>
      <c r="T48" s="2" t="s">
        <v>418</v>
      </c>
      <c r="V48" s="2" t="s">
        <v>175</v>
      </c>
      <c r="W48" s="2" t="s">
        <v>4666</v>
      </c>
      <c r="X48" s="34" t="s">
        <v>211</v>
      </c>
      <c r="Y48" s="63">
        <v>6</v>
      </c>
    </row>
    <row r="49" spans="1:25" ht="23.1" hidden="1" customHeight="1">
      <c r="A49" s="2" t="s">
        <v>35</v>
      </c>
      <c r="B49" s="2" t="s">
        <v>26</v>
      </c>
      <c r="C49" s="2" t="s">
        <v>27</v>
      </c>
      <c r="D49" s="2" t="s">
        <v>28</v>
      </c>
      <c r="E49" s="2" t="s">
        <v>28</v>
      </c>
      <c r="F49" s="2" t="s">
        <v>111</v>
      </c>
      <c r="G49" s="2" t="s">
        <v>167</v>
      </c>
      <c r="H49" s="2" t="s">
        <v>168</v>
      </c>
      <c r="I49" s="31" t="s">
        <v>8078</v>
      </c>
      <c r="J49" s="2">
        <v>25</v>
      </c>
      <c r="K49" s="2">
        <v>4</v>
      </c>
      <c r="L49" s="2">
        <v>2018</v>
      </c>
      <c r="M49" s="31">
        <f t="shared" si="0"/>
        <v>43215</v>
      </c>
      <c r="N49" s="7" t="s">
        <v>224</v>
      </c>
      <c r="O49" s="2" t="s">
        <v>225</v>
      </c>
      <c r="P49" s="2">
        <v>17</v>
      </c>
      <c r="Q49" s="6" t="s">
        <v>171</v>
      </c>
      <c r="R49" s="2" t="s">
        <v>172</v>
      </c>
      <c r="S49" s="2">
        <v>0</v>
      </c>
      <c r="T49" s="2" t="s">
        <v>418</v>
      </c>
      <c r="V49" s="2" t="s">
        <v>175</v>
      </c>
      <c r="W49" s="2" t="s">
        <v>4666</v>
      </c>
      <c r="X49" s="34" t="s">
        <v>211</v>
      </c>
      <c r="Y49" s="63">
        <v>6</v>
      </c>
    </row>
    <row r="50" spans="1:25" ht="23.1" hidden="1" customHeight="1">
      <c r="A50" s="2" t="s">
        <v>35</v>
      </c>
      <c r="B50" s="2" t="s">
        <v>26</v>
      </c>
      <c r="C50" s="2" t="s">
        <v>27</v>
      </c>
      <c r="D50" s="2" t="s">
        <v>28</v>
      </c>
      <c r="E50" s="2" t="s">
        <v>28</v>
      </c>
      <c r="F50" s="2" t="s">
        <v>111</v>
      </c>
      <c r="G50" s="2" t="s">
        <v>167</v>
      </c>
      <c r="H50" s="2" t="s">
        <v>168</v>
      </c>
      <c r="I50" s="31" t="s">
        <v>8078</v>
      </c>
      <c r="J50" s="2">
        <v>25</v>
      </c>
      <c r="K50" s="2">
        <v>4</v>
      </c>
      <c r="L50" s="2">
        <v>2018</v>
      </c>
      <c r="M50" s="31">
        <f t="shared" si="0"/>
        <v>43215</v>
      </c>
      <c r="N50" s="7" t="s">
        <v>226</v>
      </c>
      <c r="O50" s="2" t="s">
        <v>227</v>
      </c>
      <c r="P50" s="2">
        <v>19</v>
      </c>
      <c r="Q50" s="8">
        <v>7031106810</v>
      </c>
      <c r="R50" s="2" t="s">
        <v>172</v>
      </c>
      <c r="S50" s="2">
        <v>0</v>
      </c>
      <c r="T50" s="2" t="s">
        <v>418</v>
      </c>
      <c r="V50" s="2" t="s">
        <v>175</v>
      </c>
      <c r="W50" s="2" t="s">
        <v>4666</v>
      </c>
      <c r="X50" s="34" t="s">
        <v>176</v>
      </c>
    </row>
    <row r="51" spans="1:25" ht="23.1" hidden="1" customHeight="1">
      <c r="A51" s="2" t="s">
        <v>35</v>
      </c>
      <c r="B51" s="2" t="s">
        <v>26</v>
      </c>
      <c r="C51" s="2" t="s">
        <v>27</v>
      </c>
      <c r="D51" s="2" t="s">
        <v>28</v>
      </c>
      <c r="E51" s="2" t="s">
        <v>28</v>
      </c>
      <c r="F51" s="2" t="s">
        <v>111</v>
      </c>
      <c r="G51" s="2" t="s">
        <v>167</v>
      </c>
      <c r="H51" s="2" t="s">
        <v>168</v>
      </c>
      <c r="I51" s="31" t="s">
        <v>8079</v>
      </c>
      <c r="J51" s="2">
        <v>26</v>
      </c>
      <c r="K51" s="2">
        <v>4</v>
      </c>
      <c r="L51" s="2">
        <v>2018</v>
      </c>
      <c r="M51" s="31">
        <f t="shared" si="0"/>
        <v>43216</v>
      </c>
      <c r="N51" s="7" t="s">
        <v>228</v>
      </c>
      <c r="O51" s="2" t="s">
        <v>229</v>
      </c>
      <c r="P51" s="2">
        <v>19</v>
      </c>
      <c r="Q51" s="8">
        <v>9035742007</v>
      </c>
      <c r="R51" s="2" t="s">
        <v>172</v>
      </c>
      <c r="S51" s="2">
        <v>0</v>
      </c>
      <c r="T51" s="2" t="s">
        <v>418</v>
      </c>
      <c r="V51" s="2" t="s">
        <v>175</v>
      </c>
      <c r="W51" s="2" t="s">
        <v>4666</v>
      </c>
      <c r="X51" s="34" t="s">
        <v>176</v>
      </c>
    </row>
    <row r="52" spans="1:25" ht="23.1" hidden="1" customHeight="1">
      <c r="A52" s="2" t="s">
        <v>35</v>
      </c>
      <c r="B52" s="2" t="s">
        <v>26</v>
      </c>
      <c r="C52" s="2" t="s">
        <v>27</v>
      </c>
      <c r="D52" s="2" t="s">
        <v>28</v>
      </c>
      <c r="E52" s="2" t="s">
        <v>28</v>
      </c>
      <c r="F52" s="2" t="s">
        <v>111</v>
      </c>
      <c r="G52" s="2" t="s">
        <v>167</v>
      </c>
      <c r="H52" s="2" t="s">
        <v>168</v>
      </c>
      <c r="I52" s="31" t="s">
        <v>8079</v>
      </c>
      <c r="J52" s="2">
        <v>26</v>
      </c>
      <c r="K52" s="2">
        <v>4</v>
      </c>
      <c r="L52" s="2">
        <v>2018</v>
      </c>
      <c r="M52" s="31">
        <f t="shared" si="0"/>
        <v>43216</v>
      </c>
      <c r="N52" s="7" t="s">
        <v>230</v>
      </c>
      <c r="O52" s="2" t="s">
        <v>231</v>
      </c>
      <c r="P52" s="2">
        <v>19</v>
      </c>
      <c r="Q52" s="8">
        <v>9038271912</v>
      </c>
      <c r="R52" s="2" t="s">
        <v>172</v>
      </c>
      <c r="S52" s="2">
        <v>0</v>
      </c>
      <c r="T52" s="2" t="s">
        <v>418</v>
      </c>
      <c r="V52" s="2" t="s">
        <v>175</v>
      </c>
      <c r="W52" s="2" t="s">
        <v>4666</v>
      </c>
      <c r="X52" s="34" t="s">
        <v>176</v>
      </c>
    </row>
    <row r="53" spans="1:25" ht="23.1" hidden="1" customHeight="1">
      <c r="A53" s="2" t="s">
        <v>35</v>
      </c>
      <c r="B53" s="2" t="s">
        <v>26</v>
      </c>
      <c r="C53" s="2" t="s">
        <v>27</v>
      </c>
      <c r="D53" s="2" t="s">
        <v>28</v>
      </c>
      <c r="E53" s="2" t="s">
        <v>28</v>
      </c>
      <c r="F53" s="2" t="s">
        <v>111</v>
      </c>
      <c r="G53" s="2" t="s">
        <v>167</v>
      </c>
      <c r="H53" s="2" t="s">
        <v>168</v>
      </c>
      <c r="I53" s="31" t="s">
        <v>8079</v>
      </c>
      <c r="J53" s="2">
        <v>26</v>
      </c>
      <c r="K53" s="2">
        <v>4</v>
      </c>
      <c r="L53" s="2">
        <v>2018</v>
      </c>
      <c r="M53" s="31">
        <f t="shared" si="0"/>
        <v>43216</v>
      </c>
      <c r="N53" s="7" t="s">
        <v>232</v>
      </c>
      <c r="O53" s="2" t="s">
        <v>233</v>
      </c>
      <c r="P53" s="2">
        <v>19</v>
      </c>
      <c r="Q53" s="8">
        <v>7062064025</v>
      </c>
      <c r="R53" s="2" t="s">
        <v>172</v>
      </c>
      <c r="S53" s="2">
        <v>1</v>
      </c>
      <c r="T53" s="2" t="s">
        <v>234</v>
      </c>
      <c r="V53" s="2" t="s">
        <v>175</v>
      </c>
      <c r="W53" s="2" t="s">
        <v>4659</v>
      </c>
      <c r="X53" s="34" t="s">
        <v>186</v>
      </c>
      <c r="Y53" s="63">
        <v>3</v>
      </c>
    </row>
    <row r="54" spans="1:25" ht="23.1" hidden="1" customHeight="1">
      <c r="A54" s="2" t="s">
        <v>35</v>
      </c>
      <c r="B54" s="2" t="s">
        <v>26</v>
      </c>
      <c r="C54" s="2" t="s">
        <v>27</v>
      </c>
      <c r="D54" s="2" t="s">
        <v>28</v>
      </c>
      <c r="E54" s="2" t="s">
        <v>28</v>
      </c>
      <c r="F54" s="2" t="s">
        <v>111</v>
      </c>
      <c r="G54" s="2" t="s">
        <v>167</v>
      </c>
      <c r="H54" s="2" t="s">
        <v>168</v>
      </c>
      <c r="I54" s="31" t="s">
        <v>8079</v>
      </c>
      <c r="J54" s="2">
        <v>26</v>
      </c>
      <c r="K54" s="2">
        <v>4</v>
      </c>
      <c r="L54" s="2">
        <v>2018</v>
      </c>
      <c r="M54" s="31">
        <f t="shared" si="0"/>
        <v>43216</v>
      </c>
      <c r="N54" s="7" t="s">
        <v>235</v>
      </c>
      <c r="O54" s="2" t="s">
        <v>236</v>
      </c>
      <c r="P54" s="2">
        <v>19</v>
      </c>
      <c r="Q54" s="8">
        <v>7067654044</v>
      </c>
      <c r="R54" s="2" t="s">
        <v>172</v>
      </c>
      <c r="S54" s="2">
        <v>0</v>
      </c>
      <c r="T54" s="2" t="s">
        <v>234</v>
      </c>
      <c r="V54" s="2" t="s">
        <v>175</v>
      </c>
      <c r="W54" s="2" t="s">
        <v>4659</v>
      </c>
      <c r="X54" s="34" t="s">
        <v>186</v>
      </c>
      <c r="Y54" s="63">
        <v>3</v>
      </c>
    </row>
    <row r="55" spans="1:25" ht="23.1" hidden="1" customHeight="1">
      <c r="A55" s="2" t="s">
        <v>35</v>
      </c>
      <c r="B55" s="2" t="s">
        <v>26</v>
      </c>
      <c r="C55" s="2" t="s">
        <v>27</v>
      </c>
      <c r="D55" s="2" t="s">
        <v>28</v>
      </c>
      <c r="E55" s="2" t="s">
        <v>28</v>
      </c>
      <c r="F55" s="2" t="s">
        <v>111</v>
      </c>
      <c r="G55" s="2" t="s">
        <v>167</v>
      </c>
      <c r="H55" s="2" t="s">
        <v>168</v>
      </c>
      <c r="I55" s="31" t="s">
        <v>8080</v>
      </c>
      <c r="J55" s="2">
        <v>27</v>
      </c>
      <c r="K55" s="2">
        <v>4</v>
      </c>
      <c r="L55" s="2">
        <v>2018</v>
      </c>
      <c r="M55" s="31">
        <f t="shared" si="0"/>
        <v>43217</v>
      </c>
      <c r="N55" s="7" t="s">
        <v>237</v>
      </c>
      <c r="O55" s="2" t="s">
        <v>238</v>
      </c>
      <c r="P55" s="2">
        <v>19</v>
      </c>
      <c r="Q55" s="8">
        <v>8189894949</v>
      </c>
      <c r="R55" s="2" t="s">
        <v>172</v>
      </c>
      <c r="S55" s="2">
        <v>0</v>
      </c>
      <c r="T55" s="2" t="s">
        <v>418</v>
      </c>
      <c r="V55" s="2" t="s">
        <v>175</v>
      </c>
      <c r="W55" s="2" t="s">
        <v>4666</v>
      </c>
      <c r="X55" s="34" t="s">
        <v>176</v>
      </c>
    </row>
    <row r="56" spans="1:25" ht="23.1" hidden="1" customHeight="1">
      <c r="A56" s="2" t="s">
        <v>35</v>
      </c>
      <c r="B56" s="2" t="s">
        <v>26</v>
      </c>
      <c r="C56" s="2" t="s">
        <v>27</v>
      </c>
      <c r="D56" s="2" t="s">
        <v>28</v>
      </c>
      <c r="E56" s="2" t="s">
        <v>28</v>
      </c>
      <c r="F56" s="2" t="s">
        <v>111</v>
      </c>
      <c r="G56" s="2" t="s">
        <v>167</v>
      </c>
      <c r="H56" s="2" t="s">
        <v>168</v>
      </c>
      <c r="I56" s="31" t="s">
        <v>8080</v>
      </c>
      <c r="J56" s="2">
        <v>27</v>
      </c>
      <c r="K56" s="2">
        <v>4</v>
      </c>
      <c r="L56" s="2">
        <v>2018</v>
      </c>
      <c r="M56" s="31">
        <f t="shared" si="0"/>
        <v>43217</v>
      </c>
      <c r="N56" s="7" t="s">
        <v>239</v>
      </c>
      <c r="O56" s="2" t="s">
        <v>240</v>
      </c>
      <c r="P56" s="2">
        <v>19</v>
      </c>
      <c r="Q56" s="8">
        <v>7034457448</v>
      </c>
      <c r="R56" s="2" t="s">
        <v>172</v>
      </c>
      <c r="S56" s="2">
        <v>0</v>
      </c>
      <c r="T56" s="2" t="s">
        <v>418</v>
      </c>
      <c r="V56" s="2" t="s">
        <v>175</v>
      </c>
      <c r="W56" s="2" t="s">
        <v>4666</v>
      </c>
      <c r="X56" s="34" t="s">
        <v>176</v>
      </c>
    </row>
    <row r="57" spans="1:25" ht="23.1" hidden="1" customHeight="1">
      <c r="A57" s="2" t="s">
        <v>35</v>
      </c>
      <c r="B57" s="2" t="s">
        <v>26</v>
      </c>
      <c r="C57" s="2" t="s">
        <v>27</v>
      </c>
      <c r="D57" s="2" t="s">
        <v>28</v>
      </c>
      <c r="E57" s="2" t="s">
        <v>28</v>
      </c>
      <c r="F57" s="2" t="s">
        <v>111</v>
      </c>
      <c r="G57" s="2" t="s">
        <v>167</v>
      </c>
      <c r="H57" s="2" t="s">
        <v>168</v>
      </c>
      <c r="I57" s="31" t="s">
        <v>8080</v>
      </c>
      <c r="J57" s="2">
        <v>27</v>
      </c>
      <c r="K57" s="2">
        <v>4</v>
      </c>
      <c r="L57" s="2">
        <v>2018</v>
      </c>
      <c r="M57" s="31">
        <f t="shared" si="0"/>
        <v>43217</v>
      </c>
      <c r="N57" s="7" t="s">
        <v>241</v>
      </c>
      <c r="O57" s="2" t="s">
        <v>242</v>
      </c>
      <c r="P57" s="2">
        <v>18</v>
      </c>
      <c r="Q57" s="6" t="s">
        <v>171</v>
      </c>
      <c r="R57" s="2" t="s">
        <v>172</v>
      </c>
      <c r="S57" s="2">
        <v>0</v>
      </c>
      <c r="T57" s="2" t="s">
        <v>418</v>
      </c>
      <c r="V57" s="2" t="s">
        <v>175</v>
      </c>
      <c r="W57" s="2" t="s">
        <v>4666</v>
      </c>
      <c r="X57" s="34" t="s">
        <v>179</v>
      </c>
      <c r="Y57" s="63">
        <v>3</v>
      </c>
    </row>
    <row r="58" spans="1:25" ht="23.1" hidden="1" customHeight="1">
      <c r="A58" s="2" t="s">
        <v>35</v>
      </c>
      <c r="B58" s="2" t="s">
        <v>26</v>
      </c>
      <c r="C58" s="2" t="s">
        <v>27</v>
      </c>
      <c r="D58" s="2" t="s">
        <v>28</v>
      </c>
      <c r="E58" s="2" t="s">
        <v>28</v>
      </c>
      <c r="F58" s="2" t="s">
        <v>111</v>
      </c>
      <c r="G58" s="2" t="s">
        <v>167</v>
      </c>
      <c r="H58" s="2" t="s">
        <v>168</v>
      </c>
      <c r="I58" s="31" t="s">
        <v>8080</v>
      </c>
      <c r="J58" s="2">
        <v>27</v>
      </c>
      <c r="K58" s="2">
        <v>4</v>
      </c>
      <c r="L58" s="2">
        <v>2018</v>
      </c>
      <c r="M58" s="31">
        <f t="shared" si="0"/>
        <v>43217</v>
      </c>
      <c r="N58" s="7" t="s">
        <v>243</v>
      </c>
      <c r="O58" s="2" t="s">
        <v>244</v>
      </c>
      <c r="P58" s="2">
        <v>18</v>
      </c>
      <c r="Q58" s="6" t="s">
        <v>171</v>
      </c>
      <c r="R58" s="2" t="s">
        <v>172</v>
      </c>
      <c r="S58" s="2">
        <v>0</v>
      </c>
      <c r="T58" s="2" t="s">
        <v>418</v>
      </c>
      <c r="V58" s="2" t="s">
        <v>175</v>
      </c>
      <c r="W58" s="2" t="s">
        <v>4666</v>
      </c>
      <c r="X58" s="34" t="s">
        <v>176</v>
      </c>
    </row>
    <row r="59" spans="1:25" ht="23.1" hidden="1" customHeight="1">
      <c r="A59" s="2" t="s">
        <v>35</v>
      </c>
      <c r="B59" s="2" t="s">
        <v>26</v>
      </c>
      <c r="C59" s="2" t="s">
        <v>27</v>
      </c>
      <c r="D59" s="2" t="s">
        <v>28</v>
      </c>
      <c r="E59" s="2" t="s">
        <v>28</v>
      </c>
      <c r="F59" s="2" t="s">
        <v>111</v>
      </c>
      <c r="G59" s="2" t="s">
        <v>167</v>
      </c>
      <c r="H59" s="2" t="s">
        <v>168</v>
      </c>
      <c r="I59" s="31" t="s">
        <v>8080</v>
      </c>
      <c r="J59" s="2">
        <v>27</v>
      </c>
      <c r="K59" s="2">
        <v>4</v>
      </c>
      <c r="L59" s="2">
        <v>2018</v>
      </c>
      <c r="M59" s="31">
        <f t="shared" si="0"/>
        <v>43217</v>
      </c>
      <c r="N59" s="7" t="s">
        <v>245</v>
      </c>
      <c r="O59" s="2" t="s">
        <v>246</v>
      </c>
      <c r="P59" s="2">
        <v>19</v>
      </c>
      <c r="Q59" s="8">
        <v>8160663826</v>
      </c>
      <c r="R59" s="2" t="s">
        <v>172</v>
      </c>
      <c r="S59" s="2">
        <v>0</v>
      </c>
      <c r="T59" s="2" t="s">
        <v>418</v>
      </c>
      <c r="V59" s="2" t="s">
        <v>175</v>
      </c>
      <c r="W59" s="2" t="s">
        <v>4666</v>
      </c>
      <c r="X59" s="34" t="s">
        <v>176</v>
      </c>
    </row>
    <row r="60" spans="1:25" ht="23.1" hidden="1" customHeight="1">
      <c r="A60" s="2" t="s">
        <v>35</v>
      </c>
      <c r="B60" s="2" t="s">
        <v>26</v>
      </c>
      <c r="C60" s="2" t="s">
        <v>27</v>
      </c>
      <c r="D60" s="2" t="s">
        <v>28</v>
      </c>
      <c r="E60" s="2" t="s">
        <v>28</v>
      </c>
      <c r="F60" s="2" t="s">
        <v>111</v>
      </c>
      <c r="G60" s="2" t="s">
        <v>167</v>
      </c>
      <c r="H60" s="2" t="s">
        <v>168</v>
      </c>
      <c r="I60" s="31" t="s">
        <v>8080</v>
      </c>
      <c r="J60" s="2">
        <v>27</v>
      </c>
      <c r="K60" s="2">
        <v>4</v>
      </c>
      <c r="L60" s="2">
        <v>2018</v>
      </c>
      <c r="M60" s="31">
        <f t="shared" si="0"/>
        <v>43217</v>
      </c>
      <c r="N60" s="7" t="s">
        <v>247</v>
      </c>
      <c r="O60" s="2" t="s">
        <v>248</v>
      </c>
      <c r="P60" s="2">
        <v>19</v>
      </c>
      <c r="Q60" s="8">
        <v>8185062032</v>
      </c>
      <c r="R60" s="2" t="s">
        <v>172</v>
      </c>
      <c r="S60" s="2">
        <v>0</v>
      </c>
      <c r="T60" s="2" t="s">
        <v>418</v>
      </c>
      <c r="V60" s="2" t="s">
        <v>175</v>
      </c>
      <c r="W60" s="2" t="s">
        <v>4666</v>
      </c>
      <c r="X60" s="34" t="s">
        <v>176</v>
      </c>
    </row>
    <row r="61" spans="1:25" ht="23.1" hidden="1" customHeight="1">
      <c r="A61" s="2" t="s">
        <v>35</v>
      </c>
      <c r="B61" s="2" t="s">
        <v>26</v>
      </c>
      <c r="C61" s="2" t="s">
        <v>27</v>
      </c>
      <c r="D61" s="2" t="s">
        <v>28</v>
      </c>
      <c r="E61" s="2" t="s">
        <v>28</v>
      </c>
      <c r="F61" s="2" t="s">
        <v>111</v>
      </c>
      <c r="G61" s="2" t="s">
        <v>167</v>
      </c>
      <c r="H61" s="2" t="s">
        <v>168</v>
      </c>
      <c r="I61" s="31" t="s">
        <v>40</v>
      </c>
      <c r="J61" s="2">
        <v>30</v>
      </c>
      <c r="K61" s="2">
        <v>4</v>
      </c>
      <c r="L61" s="2">
        <v>2018</v>
      </c>
      <c r="M61" s="31">
        <f t="shared" si="0"/>
        <v>43220</v>
      </c>
      <c r="N61" s="7" t="s">
        <v>256</v>
      </c>
      <c r="O61" s="2" t="s">
        <v>257</v>
      </c>
      <c r="P61" s="2">
        <v>19</v>
      </c>
      <c r="Q61" s="6" t="s">
        <v>171</v>
      </c>
      <c r="R61" s="2" t="s">
        <v>172</v>
      </c>
      <c r="S61" s="2">
        <v>1</v>
      </c>
      <c r="T61" s="2" t="s">
        <v>234</v>
      </c>
      <c r="V61" s="2" t="s">
        <v>175</v>
      </c>
      <c r="W61" s="2" t="s">
        <v>4659</v>
      </c>
      <c r="X61" s="34" t="s">
        <v>211</v>
      </c>
      <c r="Y61" s="63">
        <v>6</v>
      </c>
    </row>
    <row r="62" spans="1:25" ht="23.1" hidden="1" customHeight="1">
      <c r="A62" s="2" t="s">
        <v>35</v>
      </c>
      <c r="B62" s="2" t="s">
        <v>26</v>
      </c>
      <c r="C62" s="2" t="s">
        <v>27</v>
      </c>
      <c r="D62" s="2" t="s">
        <v>28</v>
      </c>
      <c r="E62" s="2" t="s">
        <v>28</v>
      </c>
      <c r="F62" s="2" t="s">
        <v>111</v>
      </c>
      <c r="G62" s="2" t="s">
        <v>167</v>
      </c>
      <c r="H62" s="2" t="s">
        <v>168</v>
      </c>
      <c r="I62" s="31" t="s">
        <v>40</v>
      </c>
      <c r="J62" s="2">
        <v>30</v>
      </c>
      <c r="K62" s="2">
        <v>4</v>
      </c>
      <c r="L62" s="2">
        <v>2018</v>
      </c>
      <c r="M62" s="31">
        <f t="shared" si="0"/>
        <v>43220</v>
      </c>
      <c r="N62" s="7" t="s">
        <v>258</v>
      </c>
      <c r="O62" s="2" t="s">
        <v>259</v>
      </c>
      <c r="P62" s="2">
        <v>19</v>
      </c>
      <c r="Q62" s="8">
        <v>8145070194</v>
      </c>
      <c r="R62" s="2" t="s">
        <v>172</v>
      </c>
      <c r="S62" s="2">
        <v>1</v>
      </c>
      <c r="T62" s="2" t="s">
        <v>418</v>
      </c>
      <c r="V62" s="2" t="s">
        <v>175</v>
      </c>
      <c r="W62" s="2" t="s">
        <v>4666</v>
      </c>
      <c r="X62" s="34" t="s">
        <v>186</v>
      </c>
      <c r="Y62" s="63">
        <v>3</v>
      </c>
    </row>
    <row r="63" spans="1:25" ht="23.1" hidden="1" customHeight="1">
      <c r="A63" s="2" t="s">
        <v>35</v>
      </c>
      <c r="B63" s="2" t="s">
        <v>26</v>
      </c>
      <c r="C63" s="2" t="s">
        <v>27</v>
      </c>
      <c r="D63" s="2" t="s">
        <v>28</v>
      </c>
      <c r="E63" s="2" t="s">
        <v>28</v>
      </c>
      <c r="F63" s="2" t="s">
        <v>111</v>
      </c>
      <c r="G63" s="2" t="s">
        <v>167</v>
      </c>
      <c r="H63" s="2" t="s">
        <v>168</v>
      </c>
      <c r="I63" s="31" t="s">
        <v>8080</v>
      </c>
      <c r="J63" s="2">
        <v>27</v>
      </c>
      <c r="K63" s="2">
        <v>4</v>
      </c>
      <c r="L63" s="2">
        <v>2018</v>
      </c>
      <c r="M63" s="31">
        <f t="shared" si="0"/>
        <v>43217</v>
      </c>
      <c r="N63" s="7" t="s">
        <v>249</v>
      </c>
      <c r="O63" s="2" t="s">
        <v>250</v>
      </c>
      <c r="P63" s="2">
        <v>19</v>
      </c>
      <c r="Q63" s="6" t="s">
        <v>171</v>
      </c>
      <c r="R63" s="2" t="s">
        <v>172</v>
      </c>
      <c r="S63" s="2">
        <v>2</v>
      </c>
      <c r="T63" s="2" t="s">
        <v>251</v>
      </c>
      <c r="V63" s="2" t="s">
        <v>252</v>
      </c>
      <c r="W63" s="2" t="s">
        <v>4659</v>
      </c>
      <c r="X63" s="34" t="s">
        <v>176</v>
      </c>
    </row>
    <row r="64" spans="1:25" ht="23.1" hidden="1" customHeight="1">
      <c r="A64" s="2" t="s">
        <v>35</v>
      </c>
      <c r="B64" s="2" t="s">
        <v>26</v>
      </c>
      <c r="C64" s="2" t="s">
        <v>27</v>
      </c>
      <c r="D64" s="2" t="s">
        <v>28</v>
      </c>
      <c r="E64" s="2" t="s">
        <v>28</v>
      </c>
      <c r="F64" s="2" t="s">
        <v>111</v>
      </c>
      <c r="G64" s="2" t="s">
        <v>167</v>
      </c>
      <c r="H64" s="2" t="s">
        <v>168</v>
      </c>
      <c r="I64" s="31" t="s">
        <v>8080</v>
      </c>
      <c r="J64" s="2">
        <v>27</v>
      </c>
      <c r="K64" s="2">
        <v>4</v>
      </c>
      <c r="L64" s="2">
        <v>2018</v>
      </c>
      <c r="M64" s="31">
        <f t="shared" si="0"/>
        <v>43217</v>
      </c>
      <c r="N64" s="7" t="s">
        <v>253</v>
      </c>
      <c r="O64" s="29" t="s">
        <v>254</v>
      </c>
      <c r="P64" s="2">
        <v>19</v>
      </c>
      <c r="Q64" s="6" t="s">
        <v>171</v>
      </c>
      <c r="R64" s="2" t="s">
        <v>172</v>
      </c>
      <c r="S64" s="2">
        <v>2</v>
      </c>
      <c r="T64" s="2" t="s">
        <v>251</v>
      </c>
      <c r="V64" s="2" t="s">
        <v>252</v>
      </c>
      <c r="W64" s="2" t="s">
        <v>4659</v>
      </c>
      <c r="X64" s="34" t="s">
        <v>186</v>
      </c>
      <c r="Y64" s="63">
        <v>3</v>
      </c>
    </row>
    <row r="65" spans="1:25" ht="23.1" hidden="1" customHeight="1">
      <c r="A65" s="2" t="s">
        <v>35</v>
      </c>
      <c r="B65" s="2" t="s">
        <v>26</v>
      </c>
      <c r="C65" s="2" t="s">
        <v>27</v>
      </c>
      <c r="D65" s="2" t="s">
        <v>28</v>
      </c>
      <c r="E65" s="2" t="s">
        <v>28</v>
      </c>
      <c r="F65" s="2" t="s">
        <v>111</v>
      </c>
      <c r="G65" s="2" t="s">
        <v>167</v>
      </c>
      <c r="H65" s="2" t="s">
        <v>168</v>
      </c>
      <c r="I65" s="31" t="s">
        <v>8080</v>
      </c>
      <c r="J65" s="2">
        <v>27</v>
      </c>
      <c r="K65" s="2">
        <v>4</v>
      </c>
      <c r="L65" s="2">
        <v>2018</v>
      </c>
      <c r="M65" s="31">
        <f t="shared" si="0"/>
        <v>43217</v>
      </c>
      <c r="N65" s="7" t="s">
        <v>205</v>
      </c>
      <c r="O65" s="29" t="s">
        <v>255</v>
      </c>
      <c r="P65" s="2">
        <v>18</v>
      </c>
      <c r="Q65" s="6" t="s">
        <v>171</v>
      </c>
      <c r="R65" s="2" t="s">
        <v>172</v>
      </c>
      <c r="S65" s="2">
        <v>0</v>
      </c>
      <c r="T65" s="2" t="s">
        <v>251</v>
      </c>
      <c r="V65" s="2" t="s">
        <v>252</v>
      </c>
      <c r="W65" s="2" t="s">
        <v>4659</v>
      </c>
      <c r="X65" s="34" t="s">
        <v>186</v>
      </c>
      <c r="Y65" s="63">
        <v>2</v>
      </c>
    </row>
    <row r="66" spans="1:25" ht="23.1" hidden="1" customHeight="1">
      <c r="A66" s="2" t="s">
        <v>35</v>
      </c>
      <c r="B66" s="2" t="s">
        <v>26</v>
      </c>
      <c r="C66" s="2" t="s">
        <v>27</v>
      </c>
      <c r="D66" s="2" t="s">
        <v>28</v>
      </c>
      <c r="E66" s="2" t="s">
        <v>28</v>
      </c>
      <c r="F66" s="2" t="s">
        <v>29</v>
      </c>
      <c r="G66" s="2" t="s">
        <v>1887</v>
      </c>
      <c r="H66" s="2" t="s">
        <v>31</v>
      </c>
      <c r="I66" s="31" t="s">
        <v>37</v>
      </c>
      <c r="J66" s="2">
        <v>28</v>
      </c>
      <c r="K66" s="2">
        <v>4</v>
      </c>
      <c r="L66" s="2">
        <v>2018</v>
      </c>
      <c r="M66" s="31">
        <f t="shared" si="0"/>
        <v>43218</v>
      </c>
      <c r="N66" s="2" t="s">
        <v>1946</v>
      </c>
      <c r="O66" s="2" t="s">
        <v>1947</v>
      </c>
      <c r="P66" s="2">
        <v>18</v>
      </c>
      <c r="Q66" s="6" t="s">
        <v>171</v>
      </c>
      <c r="R66" s="2" t="s">
        <v>417</v>
      </c>
      <c r="S66" s="2">
        <v>0</v>
      </c>
      <c r="T66" s="2" t="s">
        <v>418</v>
      </c>
      <c r="V66" s="2" t="s">
        <v>175</v>
      </c>
      <c r="W66" s="2" t="s">
        <v>4659</v>
      </c>
      <c r="X66" s="34" t="s">
        <v>186</v>
      </c>
      <c r="Y66" s="63">
        <v>3</v>
      </c>
    </row>
    <row r="67" spans="1:25" ht="23.1" hidden="1" customHeight="1">
      <c r="A67" s="2" t="s">
        <v>35</v>
      </c>
      <c r="B67" s="2" t="s">
        <v>26</v>
      </c>
      <c r="C67" s="2" t="s">
        <v>27</v>
      </c>
      <c r="D67" s="2" t="s">
        <v>28</v>
      </c>
      <c r="E67" s="2" t="s">
        <v>28</v>
      </c>
      <c r="F67" s="2" t="s">
        <v>29</v>
      </c>
      <c r="G67" s="2" t="s">
        <v>1887</v>
      </c>
      <c r="H67" s="2" t="s">
        <v>31</v>
      </c>
      <c r="I67" s="31" t="s">
        <v>37</v>
      </c>
      <c r="J67" s="2">
        <v>28</v>
      </c>
      <c r="K67" s="2">
        <v>4</v>
      </c>
      <c r="L67" s="2">
        <v>2018</v>
      </c>
      <c r="M67" s="31">
        <f t="shared" ref="M67:M130" si="1">DATE(L67,K67,J67)</f>
        <v>43218</v>
      </c>
      <c r="N67" s="2" t="s">
        <v>1952</v>
      </c>
      <c r="O67" s="2" t="s">
        <v>1953</v>
      </c>
      <c r="P67" s="2">
        <v>18</v>
      </c>
      <c r="Q67" s="6" t="s">
        <v>171</v>
      </c>
      <c r="R67" s="2" t="s">
        <v>417</v>
      </c>
      <c r="S67" s="2">
        <v>0</v>
      </c>
      <c r="T67" s="2" t="s">
        <v>418</v>
      </c>
      <c r="V67" s="2" t="s">
        <v>175</v>
      </c>
      <c r="W67" s="2" t="s">
        <v>4659</v>
      </c>
      <c r="X67" s="34" t="s">
        <v>186</v>
      </c>
      <c r="Y67" s="63">
        <v>3</v>
      </c>
    </row>
    <row r="68" spans="1:25" ht="23.1" hidden="1" customHeight="1">
      <c r="A68" s="2" t="s">
        <v>35</v>
      </c>
      <c r="B68" s="2" t="s">
        <v>26</v>
      </c>
      <c r="C68" s="2" t="s">
        <v>27</v>
      </c>
      <c r="D68" s="2" t="s">
        <v>28</v>
      </c>
      <c r="E68" s="2" t="s">
        <v>28</v>
      </c>
      <c r="F68" s="2" t="s">
        <v>29</v>
      </c>
      <c r="G68" s="2" t="s">
        <v>1887</v>
      </c>
      <c r="H68" s="2" t="s">
        <v>31</v>
      </c>
      <c r="I68" s="31" t="s">
        <v>37</v>
      </c>
      <c r="J68" s="2">
        <v>28</v>
      </c>
      <c r="K68" s="2">
        <v>4</v>
      </c>
      <c r="L68" s="2">
        <v>2018</v>
      </c>
      <c r="M68" s="31">
        <f t="shared" si="1"/>
        <v>43218</v>
      </c>
      <c r="N68" s="2" t="s">
        <v>1954</v>
      </c>
      <c r="O68" s="2" t="s">
        <v>1955</v>
      </c>
      <c r="P68" s="2">
        <v>16</v>
      </c>
      <c r="Q68" s="6" t="s">
        <v>171</v>
      </c>
      <c r="R68" s="2" t="s">
        <v>417</v>
      </c>
      <c r="S68" s="2">
        <v>0</v>
      </c>
      <c r="T68" s="2" t="s">
        <v>418</v>
      </c>
      <c r="V68" s="2" t="s">
        <v>175</v>
      </c>
      <c r="W68" s="2" t="s">
        <v>4659</v>
      </c>
      <c r="X68" s="34" t="s">
        <v>176</v>
      </c>
    </row>
    <row r="69" spans="1:25" ht="23.1" hidden="1" customHeight="1">
      <c r="A69" s="2" t="s">
        <v>35</v>
      </c>
      <c r="B69" s="2" t="s">
        <v>26</v>
      </c>
      <c r="C69" s="2" t="s">
        <v>27</v>
      </c>
      <c r="D69" s="2" t="s">
        <v>28</v>
      </c>
      <c r="E69" s="2" t="s">
        <v>28</v>
      </c>
      <c r="F69" s="2" t="s">
        <v>29</v>
      </c>
      <c r="G69" s="2" t="s">
        <v>1887</v>
      </c>
      <c r="H69" s="2" t="s">
        <v>31</v>
      </c>
      <c r="I69" s="31" t="s">
        <v>37</v>
      </c>
      <c r="J69" s="2">
        <v>28</v>
      </c>
      <c r="K69" s="2">
        <v>4</v>
      </c>
      <c r="L69" s="2">
        <v>2018</v>
      </c>
      <c r="M69" s="31">
        <f t="shared" si="1"/>
        <v>43218</v>
      </c>
      <c r="N69" s="7" t="s">
        <v>1948</v>
      </c>
      <c r="O69" s="2" t="s">
        <v>1949</v>
      </c>
      <c r="P69" s="2">
        <v>17</v>
      </c>
      <c r="Q69" s="8">
        <v>8170550741</v>
      </c>
      <c r="R69" s="2" t="s">
        <v>417</v>
      </c>
      <c r="S69" s="2">
        <v>0</v>
      </c>
      <c r="T69" s="2" t="s">
        <v>418</v>
      </c>
      <c r="V69" s="2" t="s">
        <v>175</v>
      </c>
      <c r="W69" s="2" t="s">
        <v>4666</v>
      </c>
      <c r="X69" s="34" t="s">
        <v>186</v>
      </c>
      <c r="Y69" s="63">
        <v>2</v>
      </c>
    </row>
    <row r="70" spans="1:25" ht="23.1" hidden="1" customHeight="1">
      <c r="A70" s="2" t="s">
        <v>35</v>
      </c>
      <c r="B70" s="2" t="s">
        <v>26</v>
      </c>
      <c r="C70" s="2" t="s">
        <v>27</v>
      </c>
      <c r="D70" s="2" t="s">
        <v>28</v>
      </c>
      <c r="E70" s="2" t="s">
        <v>28</v>
      </c>
      <c r="F70" s="2" t="s">
        <v>29</v>
      </c>
      <c r="G70" s="2" t="s">
        <v>1887</v>
      </c>
      <c r="H70" s="2" t="s">
        <v>31</v>
      </c>
      <c r="I70" s="31" t="s">
        <v>37</v>
      </c>
      <c r="J70" s="2">
        <v>28</v>
      </c>
      <c r="K70" s="2">
        <v>4</v>
      </c>
      <c r="L70" s="2">
        <v>2018</v>
      </c>
      <c r="M70" s="31">
        <f t="shared" si="1"/>
        <v>43218</v>
      </c>
      <c r="N70" s="7" t="s">
        <v>1950</v>
      </c>
      <c r="O70" s="2" t="s">
        <v>1951</v>
      </c>
      <c r="P70" s="2">
        <v>18</v>
      </c>
      <c r="Q70" s="8">
        <v>9094275192</v>
      </c>
      <c r="R70" s="2" t="s">
        <v>417</v>
      </c>
      <c r="S70" s="2">
        <v>0</v>
      </c>
      <c r="T70" s="2" t="s">
        <v>234</v>
      </c>
      <c r="V70" s="2" t="s">
        <v>175</v>
      </c>
      <c r="W70" s="2" t="s">
        <v>4659</v>
      </c>
      <c r="X70" s="34" t="s">
        <v>179</v>
      </c>
      <c r="Y70" s="63">
        <v>1</v>
      </c>
    </row>
    <row r="71" spans="1:25" ht="23.1" hidden="1" customHeight="1">
      <c r="A71" s="2" t="s">
        <v>35</v>
      </c>
      <c r="B71" s="2" t="s">
        <v>26</v>
      </c>
      <c r="C71" s="2" t="s">
        <v>27</v>
      </c>
      <c r="D71" s="2" t="s">
        <v>28</v>
      </c>
      <c r="E71" s="2" t="s">
        <v>28</v>
      </c>
      <c r="F71" s="2" t="s">
        <v>29</v>
      </c>
      <c r="G71" s="2" t="s">
        <v>1887</v>
      </c>
      <c r="H71" s="2" t="s">
        <v>31</v>
      </c>
      <c r="I71" s="31" t="s">
        <v>40</v>
      </c>
      <c r="J71" s="2">
        <v>30</v>
      </c>
      <c r="K71" s="2">
        <v>4</v>
      </c>
      <c r="L71" s="2">
        <v>2018</v>
      </c>
      <c r="M71" s="31">
        <f t="shared" si="1"/>
        <v>43220</v>
      </c>
      <c r="N71" s="7" t="s">
        <v>1986</v>
      </c>
      <c r="O71" s="2" t="s">
        <v>1987</v>
      </c>
      <c r="P71" s="2">
        <v>18</v>
      </c>
      <c r="Q71" s="8">
        <v>8100989267</v>
      </c>
      <c r="R71" s="2" t="s">
        <v>172</v>
      </c>
      <c r="S71" s="2">
        <v>2</v>
      </c>
      <c r="T71" s="2" t="s">
        <v>313</v>
      </c>
      <c r="U71" s="2" t="s">
        <v>507</v>
      </c>
      <c r="V71" s="2" t="s">
        <v>175</v>
      </c>
      <c r="W71" s="2" t="s">
        <v>4659</v>
      </c>
      <c r="X71" s="34" t="s">
        <v>186</v>
      </c>
      <c r="Y71" s="63">
        <v>1</v>
      </c>
    </row>
    <row r="72" spans="1:25" ht="23.1" hidden="1" customHeight="1">
      <c r="A72" s="2" t="s">
        <v>35</v>
      </c>
      <c r="B72" s="2" t="s">
        <v>26</v>
      </c>
      <c r="C72" s="2" t="s">
        <v>27</v>
      </c>
      <c r="D72" s="2" t="s">
        <v>28</v>
      </c>
      <c r="E72" s="2" t="s">
        <v>28</v>
      </c>
      <c r="F72" s="2" t="s">
        <v>29</v>
      </c>
      <c r="G72" s="2" t="s">
        <v>1887</v>
      </c>
      <c r="H72" s="2" t="s">
        <v>31</v>
      </c>
      <c r="I72" s="31" t="s">
        <v>37</v>
      </c>
      <c r="J72" s="2">
        <v>28</v>
      </c>
      <c r="K72" s="2">
        <v>4</v>
      </c>
      <c r="L72" s="2">
        <v>2018</v>
      </c>
      <c r="M72" s="31">
        <f t="shared" si="1"/>
        <v>43218</v>
      </c>
      <c r="N72" s="7" t="s">
        <v>1958</v>
      </c>
      <c r="O72" s="2" t="s">
        <v>1959</v>
      </c>
      <c r="P72" s="2">
        <v>15</v>
      </c>
      <c r="Q72" s="8">
        <v>8163747307</v>
      </c>
      <c r="R72" s="2" t="s">
        <v>417</v>
      </c>
      <c r="S72" s="2">
        <v>0</v>
      </c>
      <c r="T72" s="2" t="s">
        <v>418</v>
      </c>
      <c r="V72" s="2" t="s">
        <v>1899</v>
      </c>
      <c r="W72" s="2" t="s">
        <v>4666</v>
      </c>
      <c r="X72" s="34" t="s">
        <v>186</v>
      </c>
      <c r="Y72" s="63">
        <v>1</v>
      </c>
    </row>
    <row r="73" spans="1:25" ht="23.1" hidden="1" customHeight="1">
      <c r="A73" s="2" t="s">
        <v>35</v>
      </c>
      <c r="B73" s="2" t="s">
        <v>26</v>
      </c>
      <c r="C73" s="2" t="s">
        <v>27</v>
      </c>
      <c r="D73" s="2" t="s">
        <v>28</v>
      </c>
      <c r="E73" s="2" t="s">
        <v>28</v>
      </c>
      <c r="F73" s="2" t="s">
        <v>29</v>
      </c>
      <c r="G73" s="2" t="s">
        <v>1887</v>
      </c>
      <c r="H73" s="2" t="s">
        <v>31</v>
      </c>
      <c r="I73" s="31" t="s">
        <v>37</v>
      </c>
      <c r="J73" s="2">
        <v>28</v>
      </c>
      <c r="K73" s="2">
        <v>4</v>
      </c>
      <c r="L73" s="2">
        <v>2018</v>
      </c>
      <c r="M73" s="31">
        <f t="shared" si="1"/>
        <v>43218</v>
      </c>
      <c r="N73" s="7" t="s">
        <v>1960</v>
      </c>
      <c r="O73" s="2" t="s">
        <v>1961</v>
      </c>
      <c r="P73" s="2">
        <v>16</v>
      </c>
      <c r="Q73" s="8">
        <v>8065652268</v>
      </c>
      <c r="R73" s="2" t="s">
        <v>417</v>
      </c>
      <c r="S73" s="2">
        <v>0</v>
      </c>
      <c r="T73" s="2" t="s">
        <v>234</v>
      </c>
      <c r="V73" s="2" t="s">
        <v>1899</v>
      </c>
      <c r="W73" s="2" t="s">
        <v>4659</v>
      </c>
      <c r="X73" s="34" t="s">
        <v>186</v>
      </c>
      <c r="Y73" s="63">
        <v>3</v>
      </c>
    </row>
    <row r="74" spans="1:25" ht="23.1" hidden="1" customHeight="1">
      <c r="A74" s="2" t="s">
        <v>35</v>
      </c>
      <c r="B74" s="2" t="s">
        <v>26</v>
      </c>
      <c r="C74" s="2" t="s">
        <v>27</v>
      </c>
      <c r="D74" s="2" t="s">
        <v>28</v>
      </c>
      <c r="E74" s="2" t="s">
        <v>28</v>
      </c>
      <c r="F74" s="2" t="s">
        <v>29</v>
      </c>
      <c r="G74" s="2" t="s">
        <v>1887</v>
      </c>
      <c r="H74" s="2" t="s">
        <v>31</v>
      </c>
      <c r="I74" s="31" t="s">
        <v>37</v>
      </c>
      <c r="J74" s="2">
        <v>28</v>
      </c>
      <c r="K74" s="2">
        <v>4</v>
      </c>
      <c r="L74" s="2">
        <v>2018</v>
      </c>
      <c r="M74" s="31">
        <f t="shared" si="1"/>
        <v>43218</v>
      </c>
      <c r="N74" s="7" t="s">
        <v>1956</v>
      </c>
      <c r="O74" s="2" t="s">
        <v>1957</v>
      </c>
      <c r="P74" s="2">
        <v>19</v>
      </c>
      <c r="Q74" s="8">
        <v>8188702930</v>
      </c>
      <c r="R74" s="2" t="s">
        <v>172</v>
      </c>
      <c r="S74" s="2">
        <v>1</v>
      </c>
      <c r="T74" s="2" t="s">
        <v>418</v>
      </c>
      <c r="V74" s="2" t="s">
        <v>1899</v>
      </c>
      <c r="W74" s="2" t="s">
        <v>4659</v>
      </c>
      <c r="X74" s="34" t="s">
        <v>186</v>
      </c>
      <c r="Y74" s="63">
        <v>1</v>
      </c>
    </row>
    <row r="75" spans="1:25" ht="23.1" hidden="1" customHeight="1">
      <c r="A75" s="2" t="s">
        <v>35</v>
      </c>
      <c r="B75" s="2" t="s">
        <v>26</v>
      </c>
      <c r="C75" s="2" t="s">
        <v>27</v>
      </c>
      <c r="D75" s="2" t="s">
        <v>28</v>
      </c>
      <c r="E75" s="2" t="s">
        <v>28</v>
      </c>
      <c r="F75" s="2" t="s">
        <v>29</v>
      </c>
      <c r="G75" s="2" t="s">
        <v>1887</v>
      </c>
      <c r="H75" s="2" t="s">
        <v>31</v>
      </c>
      <c r="I75" s="31" t="s">
        <v>37</v>
      </c>
      <c r="J75" s="2">
        <v>28</v>
      </c>
      <c r="K75" s="2">
        <v>4</v>
      </c>
      <c r="L75" s="2">
        <v>2018</v>
      </c>
      <c r="M75" s="31">
        <f t="shared" si="1"/>
        <v>43218</v>
      </c>
      <c r="N75" s="7" t="s">
        <v>1962</v>
      </c>
      <c r="O75" s="2" t="s">
        <v>1963</v>
      </c>
      <c r="P75" s="2">
        <v>16</v>
      </c>
      <c r="Q75" s="6" t="s">
        <v>171</v>
      </c>
      <c r="R75" s="2" t="s">
        <v>417</v>
      </c>
      <c r="S75" s="2">
        <v>0</v>
      </c>
      <c r="T75" s="2" t="s">
        <v>234</v>
      </c>
      <c r="V75" s="2" t="s">
        <v>1899</v>
      </c>
      <c r="W75" s="2" t="s">
        <v>4666</v>
      </c>
      <c r="X75" s="34" t="s">
        <v>179</v>
      </c>
      <c r="Y75" s="63">
        <v>2</v>
      </c>
    </row>
    <row r="76" spans="1:25" ht="23.1" hidden="1" customHeight="1">
      <c r="A76" s="2" t="s">
        <v>35</v>
      </c>
      <c r="B76" s="2" t="s">
        <v>26</v>
      </c>
      <c r="C76" s="2" t="s">
        <v>27</v>
      </c>
      <c r="D76" s="2" t="s">
        <v>28</v>
      </c>
      <c r="E76" s="2" t="s">
        <v>28</v>
      </c>
      <c r="F76" s="2" t="s">
        <v>29</v>
      </c>
      <c r="G76" s="2" t="s">
        <v>1887</v>
      </c>
      <c r="H76" s="2" t="s">
        <v>31</v>
      </c>
      <c r="I76" s="31" t="s">
        <v>37</v>
      </c>
      <c r="J76" s="2">
        <v>28</v>
      </c>
      <c r="K76" s="2">
        <v>4</v>
      </c>
      <c r="L76" s="2">
        <v>2018</v>
      </c>
      <c r="M76" s="31">
        <f t="shared" si="1"/>
        <v>43218</v>
      </c>
      <c r="N76" s="7" t="s">
        <v>1964</v>
      </c>
      <c r="O76" s="2" t="s">
        <v>1965</v>
      </c>
      <c r="P76" s="2">
        <v>16</v>
      </c>
      <c r="Q76" s="6" t="s">
        <v>171</v>
      </c>
      <c r="R76" s="2" t="s">
        <v>417</v>
      </c>
      <c r="S76" s="2">
        <v>0</v>
      </c>
      <c r="T76" s="2" t="s">
        <v>418</v>
      </c>
      <c r="V76" s="2" t="s">
        <v>1899</v>
      </c>
      <c r="W76" s="2" t="s">
        <v>4659</v>
      </c>
      <c r="X76" s="34" t="s">
        <v>186</v>
      </c>
      <c r="Y76" s="63">
        <v>1</v>
      </c>
    </row>
    <row r="77" spans="1:25" ht="23.1" hidden="1" customHeight="1">
      <c r="A77" s="2" t="s">
        <v>35</v>
      </c>
      <c r="B77" s="2" t="s">
        <v>26</v>
      </c>
      <c r="C77" s="2" t="s">
        <v>27</v>
      </c>
      <c r="D77" s="2" t="s">
        <v>28</v>
      </c>
      <c r="E77" s="2" t="s">
        <v>28</v>
      </c>
      <c r="F77" s="2" t="s">
        <v>29</v>
      </c>
      <c r="G77" s="2" t="s">
        <v>1887</v>
      </c>
      <c r="H77" s="2" t="s">
        <v>31</v>
      </c>
      <c r="I77" s="31" t="s">
        <v>37</v>
      </c>
      <c r="J77" s="2">
        <v>28</v>
      </c>
      <c r="K77" s="2">
        <v>4</v>
      </c>
      <c r="L77" s="2">
        <v>2018</v>
      </c>
      <c r="M77" s="31">
        <f t="shared" si="1"/>
        <v>43218</v>
      </c>
      <c r="N77" s="7" t="s">
        <v>1966</v>
      </c>
      <c r="O77" s="2" t="s">
        <v>1967</v>
      </c>
      <c r="P77" s="2">
        <v>15</v>
      </c>
      <c r="Q77" s="8">
        <v>8056655027</v>
      </c>
      <c r="R77" s="2" t="s">
        <v>417</v>
      </c>
      <c r="S77" s="2">
        <v>0</v>
      </c>
      <c r="T77" s="2" t="s">
        <v>418</v>
      </c>
      <c r="V77" s="2" t="s">
        <v>1899</v>
      </c>
      <c r="W77" s="2" t="s">
        <v>4666</v>
      </c>
      <c r="X77" s="34" t="s">
        <v>179</v>
      </c>
      <c r="Y77" s="63">
        <v>3</v>
      </c>
    </row>
    <row r="78" spans="1:25" ht="23.1" hidden="1" customHeight="1">
      <c r="A78" s="2" t="s">
        <v>35</v>
      </c>
      <c r="B78" s="2" t="s">
        <v>26</v>
      </c>
      <c r="C78" s="2" t="s">
        <v>27</v>
      </c>
      <c r="D78" s="2" t="s">
        <v>28</v>
      </c>
      <c r="E78" s="2" t="s">
        <v>28</v>
      </c>
      <c r="F78" s="2" t="s">
        <v>29</v>
      </c>
      <c r="G78" s="2" t="s">
        <v>1887</v>
      </c>
      <c r="H78" s="2" t="s">
        <v>31</v>
      </c>
      <c r="I78" s="31" t="s">
        <v>37</v>
      </c>
      <c r="J78" s="2">
        <v>28</v>
      </c>
      <c r="K78" s="2">
        <v>4</v>
      </c>
      <c r="L78" s="2">
        <v>2018</v>
      </c>
      <c r="M78" s="31">
        <f t="shared" si="1"/>
        <v>43218</v>
      </c>
      <c r="N78" s="7" t="s">
        <v>1968</v>
      </c>
      <c r="O78" s="2" t="s">
        <v>1969</v>
      </c>
      <c r="P78" s="2">
        <v>15</v>
      </c>
      <c r="Q78" s="8">
        <v>8076378976</v>
      </c>
      <c r="R78" s="2" t="s">
        <v>417</v>
      </c>
      <c r="S78" s="2">
        <v>0</v>
      </c>
      <c r="T78" s="2" t="s">
        <v>418</v>
      </c>
      <c r="V78" s="2" t="s">
        <v>1899</v>
      </c>
      <c r="W78" s="2" t="s">
        <v>4666</v>
      </c>
      <c r="X78" s="34" t="s">
        <v>186</v>
      </c>
      <c r="Y78" s="63">
        <v>2</v>
      </c>
    </row>
    <row r="79" spans="1:25" ht="23.1" hidden="1" customHeight="1">
      <c r="A79" s="2" t="s">
        <v>35</v>
      </c>
      <c r="B79" s="2" t="s">
        <v>26</v>
      </c>
      <c r="C79" s="2" t="s">
        <v>27</v>
      </c>
      <c r="D79" s="2" t="s">
        <v>28</v>
      </c>
      <c r="E79" s="2" t="s">
        <v>28</v>
      </c>
      <c r="F79" s="2" t="s">
        <v>29</v>
      </c>
      <c r="G79" s="2" t="s">
        <v>1887</v>
      </c>
      <c r="H79" s="2" t="s">
        <v>31</v>
      </c>
      <c r="I79" s="31" t="s">
        <v>37</v>
      </c>
      <c r="J79" s="2">
        <v>28</v>
      </c>
      <c r="K79" s="2">
        <v>4</v>
      </c>
      <c r="L79" s="2">
        <v>2018</v>
      </c>
      <c r="M79" s="31">
        <f t="shared" si="1"/>
        <v>43218</v>
      </c>
      <c r="N79" s="7" t="s">
        <v>1970</v>
      </c>
      <c r="O79" s="2" t="s">
        <v>1971</v>
      </c>
      <c r="P79" s="2">
        <v>18</v>
      </c>
      <c r="Q79" s="8">
        <v>8131319178</v>
      </c>
      <c r="R79" s="2" t="s">
        <v>417</v>
      </c>
      <c r="S79" s="2">
        <v>0</v>
      </c>
      <c r="T79" s="2" t="s">
        <v>418</v>
      </c>
      <c r="V79" s="2" t="s">
        <v>1899</v>
      </c>
      <c r="W79" s="2" t="s">
        <v>4659</v>
      </c>
      <c r="X79" s="34" t="s">
        <v>186</v>
      </c>
      <c r="Y79" s="63">
        <v>2</v>
      </c>
    </row>
    <row r="80" spans="1:25" ht="23.1" hidden="1" customHeight="1">
      <c r="A80" s="2" t="s">
        <v>35</v>
      </c>
      <c r="B80" s="2" t="s">
        <v>26</v>
      </c>
      <c r="C80" s="2" t="s">
        <v>27</v>
      </c>
      <c r="D80" s="2" t="s">
        <v>28</v>
      </c>
      <c r="E80" s="2" t="s">
        <v>28</v>
      </c>
      <c r="F80" s="2" t="s">
        <v>29</v>
      </c>
      <c r="G80" s="2" t="s">
        <v>1887</v>
      </c>
      <c r="H80" s="2" t="s">
        <v>31</v>
      </c>
      <c r="I80" s="31" t="s">
        <v>37</v>
      </c>
      <c r="J80" s="2">
        <v>28</v>
      </c>
      <c r="K80" s="2">
        <v>4</v>
      </c>
      <c r="L80" s="2">
        <v>2018</v>
      </c>
      <c r="M80" s="31">
        <f t="shared" si="1"/>
        <v>43218</v>
      </c>
      <c r="N80" s="7" t="s">
        <v>1972</v>
      </c>
      <c r="O80" s="2" t="s">
        <v>1973</v>
      </c>
      <c r="P80" s="2">
        <v>19</v>
      </c>
      <c r="Q80" s="6" t="s">
        <v>171</v>
      </c>
      <c r="R80" s="2" t="s">
        <v>417</v>
      </c>
      <c r="S80" s="2">
        <v>0</v>
      </c>
      <c r="T80" s="2" t="s">
        <v>313</v>
      </c>
      <c r="U80" s="2" t="s">
        <v>8081</v>
      </c>
      <c r="V80" s="2" t="s">
        <v>1899</v>
      </c>
      <c r="W80" s="2" t="s">
        <v>4659</v>
      </c>
      <c r="X80" s="34" t="s">
        <v>179</v>
      </c>
      <c r="Y80" s="63">
        <v>1</v>
      </c>
    </row>
    <row r="81" spans="1:25" ht="23.1" hidden="1" customHeight="1">
      <c r="A81" s="2" t="s">
        <v>35</v>
      </c>
      <c r="B81" s="2" t="s">
        <v>26</v>
      </c>
      <c r="C81" s="2" t="s">
        <v>27</v>
      </c>
      <c r="D81" s="2" t="s">
        <v>28</v>
      </c>
      <c r="E81" s="2" t="s">
        <v>28</v>
      </c>
      <c r="F81" s="2" t="s">
        <v>29</v>
      </c>
      <c r="G81" s="2" t="s">
        <v>1887</v>
      </c>
      <c r="H81" s="2" t="s">
        <v>31</v>
      </c>
      <c r="I81" s="31" t="s">
        <v>37</v>
      </c>
      <c r="J81" s="2">
        <v>28</v>
      </c>
      <c r="K81" s="2">
        <v>4</v>
      </c>
      <c r="L81" s="2">
        <v>2018</v>
      </c>
      <c r="M81" s="31">
        <f t="shared" si="1"/>
        <v>43218</v>
      </c>
      <c r="N81" s="7" t="s">
        <v>1982</v>
      </c>
      <c r="O81" s="2" t="s">
        <v>1983</v>
      </c>
      <c r="P81" s="2">
        <v>15</v>
      </c>
      <c r="Q81" s="6" t="s">
        <v>171</v>
      </c>
      <c r="R81" s="2" t="s">
        <v>417</v>
      </c>
      <c r="S81" s="2">
        <v>0</v>
      </c>
      <c r="T81" s="2" t="s">
        <v>234</v>
      </c>
      <c r="V81" s="2" t="s">
        <v>1899</v>
      </c>
      <c r="W81" s="2" t="s">
        <v>4666</v>
      </c>
      <c r="X81" s="34" t="s">
        <v>179</v>
      </c>
      <c r="Y81" s="63">
        <v>3</v>
      </c>
    </row>
    <row r="82" spans="1:25" ht="23.1" hidden="1" customHeight="1">
      <c r="A82" s="2" t="s">
        <v>35</v>
      </c>
      <c r="B82" s="2" t="s">
        <v>26</v>
      </c>
      <c r="C82" s="2" t="s">
        <v>27</v>
      </c>
      <c r="D82" s="2" t="s">
        <v>28</v>
      </c>
      <c r="E82" s="2" t="s">
        <v>28</v>
      </c>
      <c r="F82" s="2" t="s">
        <v>29</v>
      </c>
      <c r="G82" s="2" t="s">
        <v>1887</v>
      </c>
      <c r="H82" s="2" t="s">
        <v>31</v>
      </c>
      <c r="I82" s="31" t="s">
        <v>37</v>
      </c>
      <c r="J82" s="2">
        <v>28</v>
      </c>
      <c r="K82" s="2">
        <v>4</v>
      </c>
      <c r="L82" s="2">
        <v>2018</v>
      </c>
      <c r="M82" s="31">
        <f t="shared" si="1"/>
        <v>43218</v>
      </c>
      <c r="N82" s="7" t="s">
        <v>1984</v>
      </c>
      <c r="O82" s="2" t="s">
        <v>1985</v>
      </c>
      <c r="P82" s="2">
        <v>15</v>
      </c>
      <c r="Q82" s="8">
        <v>8068280243</v>
      </c>
      <c r="R82" s="2" t="s">
        <v>417</v>
      </c>
      <c r="S82" s="2">
        <v>0</v>
      </c>
      <c r="T82" s="2" t="s">
        <v>418</v>
      </c>
      <c r="V82" s="2" t="s">
        <v>1899</v>
      </c>
      <c r="W82" s="2" t="s">
        <v>4666</v>
      </c>
      <c r="X82" s="34" t="s">
        <v>186</v>
      </c>
      <c r="Y82" s="63">
        <v>3</v>
      </c>
    </row>
    <row r="83" spans="1:25" ht="23.1" hidden="1" customHeight="1">
      <c r="A83" s="2" t="s">
        <v>35</v>
      </c>
      <c r="B83" s="2" t="s">
        <v>26</v>
      </c>
      <c r="C83" s="2" t="s">
        <v>27</v>
      </c>
      <c r="D83" s="2" t="s">
        <v>28</v>
      </c>
      <c r="E83" s="2" t="s">
        <v>28</v>
      </c>
      <c r="F83" s="2" t="s">
        <v>29</v>
      </c>
      <c r="G83" s="2" t="s">
        <v>1887</v>
      </c>
      <c r="H83" s="2" t="s">
        <v>31</v>
      </c>
      <c r="I83" s="31" t="s">
        <v>37</v>
      </c>
      <c r="J83" s="2">
        <v>28</v>
      </c>
      <c r="K83" s="2">
        <v>4</v>
      </c>
      <c r="L83" s="2">
        <v>2018</v>
      </c>
      <c r="M83" s="31">
        <f t="shared" si="1"/>
        <v>43218</v>
      </c>
      <c r="N83" s="7" t="s">
        <v>1974</v>
      </c>
      <c r="O83" s="2" t="s">
        <v>1975</v>
      </c>
      <c r="P83" s="2">
        <v>18</v>
      </c>
      <c r="Q83" s="8">
        <v>9026395412</v>
      </c>
      <c r="R83" s="2" t="s">
        <v>417</v>
      </c>
      <c r="S83" s="2">
        <v>0</v>
      </c>
      <c r="T83" s="2" t="s">
        <v>418</v>
      </c>
      <c r="V83" s="2" t="s">
        <v>1899</v>
      </c>
      <c r="W83" s="2" t="s">
        <v>4666</v>
      </c>
      <c r="X83" s="34" t="s">
        <v>179</v>
      </c>
      <c r="Y83" s="63">
        <v>3</v>
      </c>
    </row>
    <row r="84" spans="1:25" ht="23.1" hidden="1" customHeight="1">
      <c r="A84" s="2" t="s">
        <v>35</v>
      </c>
      <c r="B84" s="2" t="s">
        <v>26</v>
      </c>
      <c r="C84" s="2" t="s">
        <v>27</v>
      </c>
      <c r="D84" s="2" t="s">
        <v>28</v>
      </c>
      <c r="E84" s="2" t="s">
        <v>28</v>
      </c>
      <c r="F84" s="2" t="s">
        <v>29</v>
      </c>
      <c r="G84" s="2" t="s">
        <v>1887</v>
      </c>
      <c r="H84" s="2" t="s">
        <v>31</v>
      </c>
      <c r="I84" s="31" t="s">
        <v>37</v>
      </c>
      <c r="J84" s="2">
        <v>28</v>
      </c>
      <c r="K84" s="2">
        <v>4</v>
      </c>
      <c r="L84" s="2">
        <v>2018</v>
      </c>
      <c r="M84" s="31">
        <f t="shared" si="1"/>
        <v>43218</v>
      </c>
      <c r="N84" s="7" t="s">
        <v>1976</v>
      </c>
      <c r="O84" s="2" t="s">
        <v>1977</v>
      </c>
      <c r="P84" s="2">
        <v>15</v>
      </c>
      <c r="Q84" s="8">
        <v>9026395412</v>
      </c>
      <c r="R84" s="2" t="s">
        <v>417</v>
      </c>
      <c r="S84" s="2">
        <v>0</v>
      </c>
      <c r="T84" s="2" t="s">
        <v>234</v>
      </c>
      <c r="V84" s="2" t="s">
        <v>1899</v>
      </c>
      <c r="W84" s="2" t="s">
        <v>4666</v>
      </c>
      <c r="X84" s="34" t="s">
        <v>179</v>
      </c>
      <c r="Y84" s="63">
        <v>3</v>
      </c>
    </row>
    <row r="85" spans="1:25" ht="23.1" hidden="1" customHeight="1">
      <c r="A85" s="2" t="s">
        <v>35</v>
      </c>
      <c r="B85" s="2" t="s">
        <v>26</v>
      </c>
      <c r="C85" s="2" t="s">
        <v>27</v>
      </c>
      <c r="D85" s="2" t="s">
        <v>28</v>
      </c>
      <c r="E85" s="2" t="s">
        <v>28</v>
      </c>
      <c r="F85" s="2" t="s">
        <v>29</v>
      </c>
      <c r="G85" s="2" t="s">
        <v>1887</v>
      </c>
      <c r="H85" s="2" t="s">
        <v>31</v>
      </c>
      <c r="I85" s="31" t="s">
        <v>37</v>
      </c>
      <c r="J85" s="2">
        <v>28</v>
      </c>
      <c r="K85" s="2">
        <v>4</v>
      </c>
      <c r="L85" s="2">
        <v>2018</v>
      </c>
      <c r="M85" s="31">
        <f t="shared" si="1"/>
        <v>43218</v>
      </c>
      <c r="N85" s="7" t="s">
        <v>1978</v>
      </c>
      <c r="O85" s="2" t="s">
        <v>1979</v>
      </c>
      <c r="P85" s="2">
        <v>16</v>
      </c>
      <c r="Q85" s="6" t="s">
        <v>171</v>
      </c>
      <c r="R85" s="2" t="s">
        <v>417</v>
      </c>
      <c r="S85" s="2">
        <v>0</v>
      </c>
      <c r="T85" s="2" t="s">
        <v>234</v>
      </c>
      <c r="V85" s="2" t="s">
        <v>1899</v>
      </c>
      <c r="W85" s="2" t="s">
        <v>4666</v>
      </c>
      <c r="X85" s="34" t="s">
        <v>186</v>
      </c>
      <c r="Y85" s="63">
        <v>2</v>
      </c>
    </row>
    <row r="86" spans="1:25" ht="23.1" hidden="1" customHeight="1">
      <c r="A86" s="2" t="s">
        <v>35</v>
      </c>
      <c r="B86" s="2" t="s">
        <v>26</v>
      </c>
      <c r="C86" s="2" t="s">
        <v>27</v>
      </c>
      <c r="D86" s="2" t="s">
        <v>28</v>
      </c>
      <c r="E86" s="2" t="s">
        <v>28</v>
      </c>
      <c r="F86" s="2" t="s">
        <v>29</v>
      </c>
      <c r="G86" s="2" t="s">
        <v>1887</v>
      </c>
      <c r="H86" s="2" t="s">
        <v>31</v>
      </c>
      <c r="I86" s="31" t="s">
        <v>37</v>
      </c>
      <c r="J86" s="2">
        <v>28</v>
      </c>
      <c r="K86" s="2">
        <v>4</v>
      </c>
      <c r="L86" s="2">
        <v>2018</v>
      </c>
      <c r="M86" s="31">
        <f t="shared" si="1"/>
        <v>43218</v>
      </c>
      <c r="N86" s="7" t="s">
        <v>1980</v>
      </c>
      <c r="O86" s="2" t="s">
        <v>1981</v>
      </c>
      <c r="P86" s="2">
        <v>15</v>
      </c>
      <c r="Q86" s="8">
        <v>9069411525</v>
      </c>
      <c r="R86" s="2" t="s">
        <v>417</v>
      </c>
      <c r="S86" s="2">
        <v>0</v>
      </c>
      <c r="T86" s="2" t="s">
        <v>234</v>
      </c>
      <c r="V86" s="2" t="s">
        <v>1899</v>
      </c>
      <c r="W86" s="2" t="s">
        <v>4666</v>
      </c>
      <c r="X86" s="34" t="s">
        <v>186</v>
      </c>
      <c r="Y86" s="63">
        <v>2</v>
      </c>
    </row>
    <row r="87" spans="1:25" ht="23.1" hidden="1" customHeight="1">
      <c r="A87" s="2" t="s">
        <v>35</v>
      </c>
      <c r="B87" s="2" t="s">
        <v>26</v>
      </c>
      <c r="C87" s="2" t="s">
        <v>27</v>
      </c>
      <c r="D87" s="2" t="s">
        <v>28</v>
      </c>
      <c r="E87" s="2" t="s">
        <v>28</v>
      </c>
      <c r="F87" s="2" t="s">
        <v>29</v>
      </c>
      <c r="G87" s="2" t="s">
        <v>1887</v>
      </c>
      <c r="H87" s="2" t="s">
        <v>31</v>
      </c>
      <c r="I87" s="31" t="s">
        <v>37</v>
      </c>
      <c r="J87" s="2">
        <v>28</v>
      </c>
      <c r="K87" s="2">
        <v>4</v>
      </c>
      <c r="L87" s="2">
        <v>2018</v>
      </c>
      <c r="M87" s="31">
        <f t="shared" si="1"/>
        <v>43218</v>
      </c>
      <c r="N87" s="7" t="s">
        <v>1952</v>
      </c>
      <c r="O87" s="2" t="s">
        <v>1953</v>
      </c>
      <c r="P87" s="2">
        <v>18</v>
      </c>
      <c r="Q87" s="8">
        <v>8173558561</v>
      </c>
      <c r="R87" s="2" t="s">
        <v>417</v>
      </c>
      <c r="S87" s="2">
        <v>0</v>
      </c>
      <c r="T87" s="2" t="s">
        <v>234</v>
      </c>
      <c r="V87" s="2" t="s">
        <v>1899</v>
      </c>
      <c r="W87" s="2" t="s">
        <v>4659</v>
      </c>
      <c r="X87" s="34" t="s">
        <v>186</v>
      </c>
      <c r="Y87" s="63">
        <v>3</v>
      </c>
    </row>
    <row r="88" spans="1:25" ht="23.1" hidden="1" customHeight="1">
      <c r="A88" s="2" t="s">
        <v>35</v>
      </c>
      <c r="B88" s="2" t="s">
        <v>26</v>
      </c>
      <c r="C88" s="2" t="s">
        <v>27</v>
      </c>
      <c r="D88" s="2" t="s">
        <v>28</v>
      </c>
      <c r="E88" s="2" t="s">
        <v>28</v>
      </c>
      <c r="F88" s="2" t="s">
        <v>29</v>
      </c>
      <c r="G88" s="2" t="s">
        <v>1887</v>
      </c>
      <c r="H88" s="2" t="s">
        <v>31</v>
      </c>
      <c r="I88" s="31" t="s">
        <v>37</v>
      </c>
      <c r="J88" s="2">
        <v>28</v>
      </c>
      <c r="K88" s="2">
        <v>4</v>
      </c>
      <c r="L88" s="2">
        <v>2018</v>
      </c>
      <c r="M88" s="31">
        <f t="shared" si="1"/>
        <v>43218</v>
      </c>
      <c r="N88" s="7" t="s">
        <v>1954</v>
      </c>
      <c r="O88" s="2" t="s">
        <v>1955</v>
      </c>
      <c r="P88" s="2">
        <v>16</v>
      </c>
      <c r="Q88" s="8">
        <v>8097250640</v>
      </c>
      <c r="R88" s="2" t="s">
        <v>417</v>
      </c>
      <c r="S88" s="2">
        <v>0</v>
      </c>
      <c r="T88" s="2" t="s">
        <v>234</v>
      </c>
      <c r="V88" s="2" t="s">
        <v>1899</v>
      </c>
      <c r="W88" s="2" t="s">
        <v>4666</v>
      </c>
      <c r="X88" s="34" t="s">
        <v>186</v>
      </c>
      <c r="Y88" s="63">
        <v>3</v>
      </c>
    </row>
    <row r="89" spans="1:25" ht="23.1" hidden="1" customHeight="1">
      <c r="A89" s="2" t="s">
        <v>35</v>
      </c>
      <c r="B89" s="2" t="s">
        <v>26</v>
      </c>
      <c r="C89" s="2" t="s">
        <v>27</v>
      </c>
      <c r="D89" s="2" t="s">
        <v>28</v>
      </c>
      <c r="E89" s="2" t="s">
        <v>28</v>
      </c>
      <c r="F89" s="2" t="s">
        <v>29</v>
      </c>
      <c r="G89" s="2" t="s">
        <v>1887</v>
      </c>
      <c r="H89" s="2" t="s">
        <v>31</v>
      </c>
      <c r="I89" s="31" t="s">
        <v>37</v>
      </c>
      <c r="J89" s="2">
        <v>28</v>
      </c>
      <c r="K89" s="2">
        <v>4</v>
      </c>
      <c r="L89" s="2">
        <v>2018</v>
      </c>
      <c r="M89" s="31">
        <f t="shared" si="1"/>
        <v>43218</v>
      </c>
      <c r="N89" s="7" t="s">
        <v>1946</v>
      </c>
      <c r="O89" s="2" t="s">
        <v>1947</v>
      </c>
      <c r="P89" s="2">
        <v>18</v>
      </c>
      <c r="Q89" s="8">
        <v>8051464312</v>
      </c>
      <c r="R89" s="2" t="s">
        <v>417</v>
      </c>
      <c r="S89" s="2">
        <v>0</v>
      </c>
      <c r="T89" s="2" t="s">
        <v>234</v>
      </c>
      <c r="V89" s="2" t="s">
        <v>1899</v>
      </c>
      <c r="W89" s="2" t="s">
        <v>4666</v>
      </c>
      <c r="X89" s="34" t="s">
        <v>186</v>
      </c>
      <c r="Y89" s="63">
        <v>2</v>
      </c>
    </row>
    <row r="90" spans="1:25" ht="23.1" hidden="1" customHeight="1">
      <c r="A90" s="2" t="s">
        <v>38</v>
      </c>
      <c r="B90" s="2" t="s">
        <v>26</v>
      </c>
      <c r="C90" s="2" t="s">
        <v>27</v>
      </c>
      <c r="D90" s="2" t="s">
        <v>28</v>
      </c>
      <c r="E90" s="2" t="s">
        <v>28</v>
      </c>
      <c r="F90" s="2" t="s">
        <v>111</v>
      </c>
      <c r="G90" s="2" t="s">
        <v>167</v>
      </c>
      <c r="H90" s="2" t="s">
        <v>168</v>
      </c>
      <c r="I90" s="31">
        <v>43221</v>
      </c>
      <c r="J90" s="2">
        <v>1</v>
      </c>
      <c r="K90" s="2">
        <v>5</v>
      </c>
      <c r="L90" s="2">
        <v>2018</v>
      </c>
      <c r="M90" s="31">
        <f t="shared" si="1"/>
        <v>43221</v>
      </c>
      <c r="N90" s="7" t="s">
        <v>260</v>
      </c>
      <c r="O90" s="2" t="s">
        <v>261</v>
      </c>
      <c r="P90" s="2">
        <v>18</v>
      </c>
      <c r="Q90" s="8">
        <v>7016577051</v>
      </c>
      <c r="R90" s="2" t="s">
        <v>172</v>
      </c>
      <c r="S90" s="2">
        <v>0</v>
      </c>
      <c r="T90" s="2" t="s">
        <v>251</v>
      </c>
      <c r="V90" s="2" t="s">
        <v>252</v>
      </c>
      <c r="W90" s="2" t="s">
        <v>4659</v>
      </c>
      <c r="X90" s="34" t="s">
        <v>186</v>
      </c>
      <c r="Y90" s="65">
        <v>3</v>
      </c>
    </row>
    <row r="91" spans="1:25" ht="23.1" hidden="1" customHeight="1">
      <c r="A91" s="2" t="s">
        <v>38</v>
      </c>
      <c r="B91" s="2" t="s">
        <v>26</v>
      </c>
      <c r="C91" s="2" t="s">
        <v>27</v>
      </c>
      <c r="D91" s="2" t="s">
        <v>28</v>
      </c>
      <c r="E91" s="2" t="s">
        <v>28</v>
      </c>
      <c r="F91" s="2" t="s">
        <v>111</v>
      </c>
      <c r="G91" s="2" t="s">
        <v>167</v>
      </c>
      <c r="H91" s="2" t="s">
        <v>168</v>
      </c>
      <c r="I91" s="31">
        <v>43222</v>
      </c>
      <c r="J91" s="2">
        <v>2</v>
      </c>
      <c r="K91" s="2">
        <v>5</v>
      </c>
      <c r="L91" s="2">
        <v>2018</v>
      </c>
      <c r="M91" s="31">
        <f t="shared" si="1"/>
        <v>43222</v>
      </c>
      <c r="N91" s="7" t="s">
        <v>262</v>
      </c>
      <c r="O91" s="2" t="s">
        <v>263</v>
      </c>
      <c r="P91" s="2">
        <v>19</v>
      </c>
      <c r="Q91" s="8">
        <v>8078002720</v>
      </c>
      <c r="R91" s="2" t="s">
        <v>172</v>
      </c>
      <c r="S91" s="2">
        <v>2</v>
      </c>
      <c r="T91" s="2" t="s">
        <v>251</v>
      </c>
      <c r="V91" s="2" t="s">
        <v>252</v>
      </c>
      <c r="W91" s="2" t="s">
        <v>4659</v>
      </c>
      <c r="X91" s="34" t="s">
        <v>176</v>
      </c>
      <c r="Y91" s="65"/>
    </row>
    <row r="92" spans="1:25" ht="23.1" hidden="1" customHeight="1">
      <c r="A92" s="2" t="s">
        <v>38</v>
      </c>
      <c r="B92" s="2" t="s">
        <v>26</v>
      </c>
      <c r="C92" s="2" t="s">
        <v>27</v>
      </c>
      <c r="D92" s="2" t="s">
        <v>28</v>
      </c>
      <c r="E92" s="2" t="s">
        <v>28</v>
      </c>
      <c r="F92" s="2" t="s">
        <v>111</v>
      </c>
      <c r="G92" s="2" t="s">
        <v>167</v>
      </c>
      <c r="H92" s="2" t="s">
        <v>168</v>
      </c>
      <c r="I92" s="31">
        <v>43222</v>
      </c>
      <c r="J92" s="2">
        <v>2</v>
      </c>
      <c r="K92" s="2">
        <v>5</v>
      </c>
      <c r="L92" s="2">
        <v>2018</v>
      </c>
      <c r="M92" s="31">
        <f t="shared" si="1"/>
        <v>43222</v>
      </c>
      <c r="N92" s="7" t="s">
        <v>264</v>
      </c>
      <c r="O92" s="2" t="s">
        <v>265</v>
      </c>
      <c r="P92" s="2">
        <v>17</v>
      </c>
      <c r="Q92" s="8">
        <v>8121591671</v>
      </c>
      <c r="R92" s="2" t="s">
        <v>172</v>
      </c>
      <c r="S92" s="2">
        <v>2</v>
      </c>
      <c r="T92" s="2" t="s">
        <v>251</v>
      </c>
      <c r="V92" s="2" t="s">
        <v>252</v>
      </c>
      <c r="W92" s="2" t="s">
        <v>4659</v>
      </c>
      <c r="X92" s="34" t="s">
        <v>179</v>
      </c>
      <c r="Y92" s="65">
        <v>3</v>
      </c>
    </row>
    <row r="93" spans="1:25" ht="23.1" hidden="1" customHeight="1">
      <c r="A93" s="2" t="s">
        <v>38</v>
      </c>
      <c r="B93" s="2" t="s">
        <v>26</v>
      </c>
      <c r="C93" s="2" t="s">
        <v>27</v>
      </c>
      <c r="D93" s="2" t="s">
        <v>28</v>
      </c>
      <c r="E93" s="2" t="s">
        <v>28</v>
      </c>
      <c r="F93" s="2" t="s">
        <v>111</v>
      </c>
      <c r="G93" s="2" t="s">
        <v>167</v>
      </c>
      <c r="H93" s="2" t="s">
        <v>168</v>
      </c>
      <c r="I93" s="31">
        <v>43222</v>
      </c>
      <c r="J93" s="2">
        <v>2</v>
      </c>
      <c r="K93" s="2">
        <v>5</v>
      </c>
      <c r="L93" s="2">
        <v>2018</v>
      </c>
      <c r="M93" s="31">
        <f t="shared" si="1"/>
        <v>43222</v>
      </c>
      <c r="N93" s="2" t="s">
        <v>266</v>
      </c>
      <c r="O93" s="2" t="s">
        <v>267</v>
      </c>
      <c r="P93" s="2">
        <v>19</v>
      </c>
      <c r="Q93" s="8">
        <v>8068697395</v>
      </c>
      <c r="R93" s="2" t="s">
        <v>172</v>
      </c>
      <c r="S93" s="2">
        <v>3</v>
      </c>
      <c r="T93" s="2" t="s">
        <v>251</v>
      </c>
      <c r="V93" s="2" t="s">
        <v>252</v>
      </c>
      <c r="W93" s="2" t="s">
        <v>4659</v>
      </c>
      <c r="X93" s="34" t="s">
        <v>186</v>
      </c>
      <c r="Y93" s="65">
        <v>2</v>
      </c>
    </row>
    <row r="94" spans="1:25" ht="23.1" hidden="1" customHeight="1">
      <c r="A94" s="2" t="s">
        <v>38</v>
      </c>
      <c r="B94" s="2" t="s">
        <v>26</v>
      </c>
      <c r="C94" s="2" t="s">
        <v>27</v>
      </c>
      <c r="D94" s="2" t="s">
        <v>28</v>
      </c>
      <c r="E94" s="2" t="s">
        <v>28</v>
      </c>
      <c r="F94" s="2" t="s">
        <v>111</v>
      </c>
      <c r="G94" s="2" t="s">
        <v>167</v>
      </c>
      <c r="H94" s="2" t="s">
        <v>168</v>
      </c>
      <c r="I94" s="31">
        <v>43222</v>
      </c>
      <c r="J94" s="2">
        <v>2</v>
      </c>
      <c r="K94" s="2">
        <v>5</v>
      </c>
      <c r="L94" s="2">
        <v>2018</v>
      </c>
      <c r="M94" s="31">
        <f t="shared" si="1"/>
        <v>43222</v>
      </c>
      <c r="N94" s="2" t="s">
        <v>268</v>
      </c>
      <c r="O94" s="2" t="s">
        <v>269</v>
      </c>
      <c r="P94" s="2">
        <v>19</v>
      </c>
      <c r="Q94" s="6" t="s">
        <v>171</v>
      </c>
      <c r="R94" s="2" t="s">
        <v>172</v>
      </c>
      <c r="S94" s="2">
        <v>1</v>
      </c>
      <c r="T94" s="2" t="s">
        <v>251</v>
      </c>
      <c r="V94" s="2" t="s">
        <v>252</v>
      </c>
      <c r="W94" s="2" t="s">
        <v>4659</v>
      </c>
      <c r="X94" s="34" t="s">
        <v>186</v>
      </c>
      <c r="Y94" s="65">
        <v>1</v>
      </c>
    </row>
    <row r="95" spans="1:25" ht="23.1" hidden="1" customHeight="1">
      <c r="A95" s="2" t="s">
        <v>38</v>
      </c>
      <c r="B95" s="2" t="s">
        <v>26</v>
      </c>
      <c r="C95" s="2" t="s">
        <v>27</v>
      </c>
      <c r="D95" s="2" t="s">
        <v>28</v>
      </c>
      <c r="E95" s="2" t="s">
        <v>28</v>
      </c>
      <c r="F95" s="2" t="s">
        <v>111</v>
      </c>
      <c r="G95" s="2" t="s">
        <v>167</v>
      </c>
      <c r="H95" s="2" t="s">
        <v>168</v>
      </c>
      <c r="I95" s="31">
        <v>43223</v>
      </c>
      <c r="J95" s="2">
        <v>3</v>
      </c>
      <c r="K95" s="2">
        <v>5</v>
      </c>
      <c r="L95" s="2">
        <v>2018</v>
      </c>
      <c r="M95" s="31">
        <f t="shared" si="1"/>
        <v>43223</v>
      </c>
      <c r="N95" s="2" t="s">
        <v>270</v>
      </c>
      <c r="O95" s="2" t="s">
        <v>271</v>
      </c>
      <c r="P95" s="2">
        <v>19</v>
      </c>
      <c r="Q95" s="8">
        <v>7068531174</v>
      </c>
      <c r="R95" s="2" t="s">
        <v>172</v>
      </c>
      <c r="S95" s="2">
        <v>2</v>
      </c>
      <c r="T95" s="2" t="s">
        <v>251</v>
      </c>
      <c r="V95" s="2" t="s">
        <v>252</v>
      </c>
      <c r="W95" s="2" t="s">
        <v>4659</v>
      </c>
      <c r="X95" s="34" t="s">
        <v>186</v>
      </c>
      <c r="Y95" s="65">
        <v>2</v>
      </c>
    </row>
    <row r="96" spans="1:25" ht="23.1" hidden="1" customHeight="1">
      <c r="A96" s="2" t="s">
        <v>38</v>
      </c>
      <c r="B96" s="2" t="s">
        <v>26</v>
      </c>
      <c r="C96" s="2" t="s">
        <v>27</v>
      </c>
      <c r="D96" s="2" t="s">
        <v>28</v>
      </c>
      <c r="E96" s="2" t="s">
        <v>28</v>
      </c>
      <c r="F96" s="2" t="s">
        <v>111</v>
      </c>
      <c r="G96" s="2" t="s">
        <v>167</v>
      </c>
      <c r="H96" s="2" t="s">
        <v>168</v>
      </c>
      <c r="I96" s="31">
        <v>43223</v>
      </c>
      <c r="J96" s="2">
        <v>3</v>
      </c>
      <c r="K96" s="2">
        <v>5</v>
      </c>
      <c r="L96" s="2">
        <v>2018</v>
      </c>
      <c r="M96" s="31">
        <f t="shared" si="1"/>
        <v>43223</v>
      </c>
      <c r="N96" s="2" t="s">
        <v>272</v>
      </c>
      <c r="O96" s="2" t="s">
        <v>273</v>
      </c>
      <c r="P96" s="2">
        <v>19</v>
      </c>
      <c r="Q96" s="8">
        <v>8133015050</v>
      </c>
      <c r="R96" s="2" t="s">
        <v>172</v>
      </c>
      <c r="S96" s="2">
        <v>1</v>
      </c>
      <c r="T96" s="2" t="s">
        <v>251</v>
      </c>
      <c r="V96" s="2" t="s">
        <v>252</v>
      </c>
      <c r="W96" s="2" t="s">
        <v>4659</v>
      </c>
      <c r="X96" s="34" t="s">
        <v>176</v>
      </c>
      <c r="Y96" s="65"/>
    </row>
    <row r="97" spans="1:25" ht="23.1" hidden="1" customHeight="1">
      <c r="A97" s="2" t="s">
        <v>38</v>
      </c>
      <c r="B97" s="2" t="s">
        <v>26</v>
      </c>
      <c r="C97" s="2" t="s">
        <v>27</v>
      </c>
      <c r="D97" s="2" t="s">
        <v>28</v>
      </c>
      <c r="E97" s="2" t="s">
        <v>28</v>
      </c>
      <c r="F97" s="2" t="s">
        <v>111</v>
      </c>
      <c r="G97" s="2" t="s">
        <v>167</v>
      </c>
      <c r="H97" s="2" t="s">
        <v>168</v>
      </c>
      <c r="I97" s="31">
        <v>43223</v>
      </c>
      <c r="J97" s="2">
        <v>3</v>
      </c>
      <c r="K97" s="2">
        <v>5</v>
      </c>
      <c r="L97" s="2">
        <v>2018</v>
      </c>
      <c r="M97" s="31">
        <f t="shared" si="1"/>
        <v>43223</v>
      </c>
      <c r="N97" s="2" t="s">
        <v>274</v>
      </c>
      <c r="O97" s="2" t="s">
        <v>275</v>
      </c>
      <c r="P97" s="2">
        <v>18</v>
      </c>
      <c r="Q97" s="8">
        <v>8051302778</v>
      </c>
      <c r="R97" s="2" t="s">
        <v>172</v>
      </c>
      <c r="S97" s="2">
        <v>1</v>
      </c>
      <c r="T97" s="2" t="s">
        <v>234</v>
      </c>
      <c r="V97" s="2" t="s">
        <v>175</v>
      </c>
      <c r="W97" s="2" t="s">
        <v>4659</v>
      </c>
      <c r="X97" s="34" t="s">
        <v>186</v>
      </c>
      <c r="Y97" s="63">
        <v>2</v>
      </c>
    </row>
    <row r="98" spans="1:25" ht="23.1" hidden="1" customHeight="1">
      <c r="A98" s="2" t="s">
        <v>38</v>
      </c>
      <c r="B98" s="2" t="s">
        <v>26</v>
      </c>
      <c r="C98" s="2" t="s">
        <v>27</v>
      </c>
      <c r="D98" s="2" t="s">
        <v>28</v>
      </c>
      <c r="E98" s="2" t="s">
        <v>28</v>
      </c>
      <c r="F98" s="2" t="s">
        <v>111</v>
      </c>
      <c r="G98" s="2" t="s">
        <v>167</v>
      </c>
      <c r="H98" s="2" t="s">
        <v>168</v>
      </c>
      <c r="I98" s="31">
        <v>43223</v>
      </c>
      <c r="J98" s="2">
        <v>3</v>
      </c>
      <c r="K98" s="2">
        <v>5</v>
      </c>
      <c r="L98" s="2">
        <v>2018</v>
      </c>
      <c r="M98" s="31">
        <f t="shared" si="1"/>
        <v>43223</v>
      </c>
      <c r="N98" s="2" t="s">
        <v>276</v>
      </c>
      <c r="O98" s="2" t="s">
        <v>277</v>
      </c>
      <c r="P98" s="2">
        <v>19</v>
      </c>
      <c r="Q98" s="8">
        <v>9037222598</v>
      </c>
      <c r="R98" s="2" t="s">
        <v>172</v>
      </c>
      <c r="S98" s="2">
        <v>3</v>
      </c>
      <c r="T98" s="2" t="s">
        <v>418</v>
      </c>
      <c r="V98" s="2" t="s">
        <v>175</v>
      </c>
      <c r="W98" s="2" t="s">
        <v>4666</v>
      </c>
      <c r="X98" s="34" t="s">
        <v>186</v>
      </c>
      <c r="Y98" s="63">
        <v>2</v>
      </c>
    </row>
    <row r="99" spans="1:25" ht="23.1" hidden="1" customHeight="1">
      <c r="A99" s="2" t="s">
        <v>38</v>
      </c>
      <c r="B99" s="2" t="s">
        <v>26</v>
      </c>
      <c r="C99" s="2" t="s">
        <v>27</v>
      </c>
      <c r="D99" s="2" t="s">
        <v>28</v>
      </c>
      <c r="E99" s="2" t="s">
        <v>28</v>
      </c>
      <c r="F99" s="2" t="s">
        <v>111</v>
      </c>
      <c r="G99" s="2" t="s">
        <v>167</v>
      </c>
      <c r="H99" s="2" t="s">
        <v>168</v>
      </c>
      <c r="I99" s="31">
        <v>43224</v>
      </c>
      <c r="J99" s="2">
        <v>4</v>
      </c>
      <c r="K99" s="2">
        <v>5</v>
      </c>
      <c r="L99" s="2">
        <v>2018</v>
      </c>
      <c r="M99" s="31">
        <f t="shared" si="1"/>
        <v>43224</v>
      </c>
      <c r="N99" s="2" t="s">
        <v>278</v>
      </c>
      <c r="O99" s="2" t="s">
        <v>279</v>
      </c>
      <c r="P99" s="2">
        <v>19</v>
      </c>
      <c r="Q99" s="6" t="s">
        <v>171</v>
      </c>
      <c r="R99" s="2" t="s">
        <v>172</v>
      </c>
      <c r="S99" s="2">
        <v>1</v>
      </c>
      <c r="T99" s="2" t="s">
        <v>418</v>
      </c>
      <c r="V99" s="2" t="s">
        <v>175</v>
      </c>
      <c r="W99" s="2" t="s">
        <v>4666</v>
      </c>
      <c r="X99" s="34" t="s">
        <v>176</v>
      </c>
    </row>
    <row r="100" spans="1:25" ht="23.1" hidden="1" customHeight="1">
      <c r="A100" s="2" t="s">
        <v>38</v>
      </c>
      <c r="B100" s="2" t="s">
        <v>26</v>
      </c>
      <c r="C100" s="2" t="s">
        <v>27</v>
      </c>
      <c r="D100" s="2" t="s">
        <v>28</v>
      </c>
      <c r="E100" s="2" t="s">
        <v>28</v>
      </c>
      <c r="F100" s="2" t="s">
        <v>111</v>
      </c>
      <c r="G100" s="2" t="s">
        <v>167</v>
      </c>
      <c r="H100" s="2" t="s">
        <v>168</v>
      </c>
      <c r="I100" s="31">
        <v>43224</v>
      </c>
      <c r="J100" s="2">
        <v>4</v>
      </c>
      <c r="K100" s="2">
        <v>5</v>
      </c>
      <c r="L100" s="2">
        <v>2018</v>
      </c>
      <c r="M100" s="31">
        <f t="shared" si="1"/>
        <v>43224</v>
      </c>
      <c r="N100" s="2" t="s">
        <v>280</v>
      </c>
      <c r="O100" s="2" t="s">
        <v>281</v>
      </c>
      <c r="P100" s="2">
        <v>19</v>
      </c>
      <c r="Q100" s="8">
        <v>8133232140</v>
      </c>
      <c r="R100" s="2" t="s">
        <v>172</v>
      </c>
      <c r="S100" s="2">
        <v>1</v>
      </c>
      <c r="T100" s="2" t="s">
        <v>418</v>
      </c>
      <c r="V100" s="2" t="s">
        <v>175</v>
      </c>
      <c r="W100" s="2" t="s">
        <v>4666</v>
      </c>
      <c r="X100" s="34" t="s">
        <v>186</v>
      </c>
      <c r="Y100" s="63">
        <v>1</v>
      </c>
    </row>
    <row r="101" spans="1:25" ht="23.1" hidden="1" customHeight="1">
      <c r="A101" s="2" t="s">
        <v>38</v>
      </c>
      <c r="B101" s="2" t="s">
        <v>26</v>
      </c>
      <c r="C101" s="2" t="s">
        <v>27</v>
      </c>
      <c r="D101" s="2" t="s">
        <v>28</v>
      </c>
      <c r="E101" s="2" t="s">
        <v>28</v>
      </c>
      <c r="F101" s="2" t="s">
        <v>111</v>
      </c>
      <c r="G101" s="2" t="s">
        <v>167</v>
      </c>
      <c r="H101" s="2" t="s">
        <v>168</v>
      </c>
      <c r="I101" s="31">
        <v>43224</v>
      </c>
      <c r="J101" s="2">
        <v>4</v>
      </c>
      <c r="K101" s="2">
        <v>5</v>
      </c>
      <c r="L101" s="2">
        <v>2018</v>
      </c>
      <c r="M101" s="31">
        <f t="shared" si="1"/>
        <v>43224</v>
      </c>
      <c r="N101" s="2" t="s">
        <v>282</v>
      </c>
      <c r="O101" s="2" t="s">
        <v>283</v>
      </c>
      <c r="P101" s="2">
        <v>19</v>
      </c>
      <c r="Q101" s="8">
        <v>8039111747</v>
      </c>
      <c r="R101" s="2" t="s">
        <v>172</v>
      </c>
      <c r="S101" s="2">
        <v>3</v>
      </c>
      <c r="T101" s="2" t="s">
        <v>418</v>
      </c>
      <c r="V101" s="2" t="s">
        <v>175</v>
      </c>
      <c r="W101" s="2" t="s">
        <v>4666</v>
      </c>
      <c r="X101" s="34" t="s">
        <v>176</v>
      </c>
    </row>
    <row r="102" spans="1:25" ht="23.1" hidden="1" customHeight="1">
      <c r="A102" s="2" t="s">
        <v>38</v>
      </c>
      <c r="B102" s="2" t="s">
        <v>26</v>
      </c>
      <c r="C102" s="2" t="s">
        <v>27</v>
      </c>
      <c r="D102" s="2" t="s">
        <v>28</v>
      </c>
      <c r="E102" s="2" t="s">
        <v>28</v>
      </c>
      <c r="F102" s="2" t="s">
        <v>111</v>
      </c>
      <c r="G102" s="2" t="s">
        <v>167</v>
      </c>
      <c r="H102" s="2" t="s">
        <v>168</v>
      </c>
      <c r="I102" s="31">
        <v>43224</v>
      </c>
      <c r="J102" s="2">
        <v>4</v>
      </c>
      <c r="K102" s="2">
        <v>5</v>
      </c>
      <c r="L102" s="2">
        <v>2018</v>
      </c>
      <c r="M102" s="31">
        <f t="shared" si="1"/>
        <v>43224</v>
      </c>
      <c r="N102" s="2" t="s">
        <v>284</v>
      </c>
      <c r="O102" s="2" t="s">
        <v>285</v>
      </c>
      <c r="P102" s="2">
        <v>18</v>
      </c>
      <c r="Q102" s="8">
        <v>8139053743</v>
      </c>
      <c r="R102" s="2" t="s">
        <v>172</v>
      </c>
      <c r="S102" s="2">
        <v>2</v>
      </c>
      <c r="T102" s="2" t="s">
        <v>418</v>
      </c>
      <c r="V102" s="2" t="s">
        <v>175</v>
      </c>
      <c r="W102" s="2" t="s">
        <v>4666</v>
      </c>
      <c r="X102" s="34" t="s">
        <v>186</v>
      </c>
      <c r="Y102" s="63">
        <v>2</v>
      </c>
    </row>
    <row r="103" spans="1:25" ht="23.1" hidden="1" customHeight="1">
      <c r="A103" s="2" t="s">
        <v>38</v>
      </c>
      <c r="B103" s="2" t="s">
        <v>26</v>
      </c>
      <c r="C103" s="2" t="s">
        <v>27</v>
      </c>
      <c r="D103" s="2" t="s">
        <v>28</v>
      </c>
      <c r="E103" s="2" t="s">
        <v>28</v>
      </c>
      <c r="F103" s="2" t="s">
        <v>111</v>
      </c>
      <c r="G103" s="2" t="s">
        <v>167</v>
      </c>
      <c r="H103" s="2" t="s">
        <v>168</v>
      </c>
      <c r="I103" s="31">
        <v>43224</v>
      </c>
      <c r="J103" s="2">
        <v>4</v>
      </c>
      <c r="K103" s="2">
        <v>5</v>
      </c>
      <c r="L103" s="2">
        <v>2018</v>
      </c>
      <c r="M103" s="31">
        <f t="shared" si="1"/>
        <v>43224</v>
      </c>
      <c r="N103" s="2" t="s">
        <v>286</v>
      </c>
      <c r="O103" s="2" t="s">
        <v>287</v>
      </c>
      <c r="P103" s="2">
        <v>19</v>
      </c>
      <c r="Q103" s="8">
        <v>8147016488</v>
      </c>
      <c r="R103" s="2" t="s">
        <v>172</v>
      </c>
      <c r="S103" s="2">
        <v>2</v>
      </c>
      <c r="T103" s="2" t="s">
        <v>251</v>
      </c>
      <c r="V103" s="2" t="s">
        <v>252</v>
      </c>
      <c r="W103" s="2" t="s">
        <v>4659</v>
      </c>
      <c r="X103" s="34" t="s">
        <v>186</v>
      </c>
      <c r="Y103" s="65">
        <v>2</v>
      </c>
    </row>
    <row r="104" spans="1:25" ht="23.1" hidden="1" customHeight="1">
      <c r="A104" s="2" t="s">
        <v>38</v>
      </c>
      <c r="B104" s="2" t="s">
        <v>26</v>
      </c>
      <c r="C104" s="2" t="s">
        <v>27</v>
      </c>
      <c r="D104" s="2" t="s">
        <v>28</v>
      </c>
      <c r="E104" s="2" t="s">
        <v>28</v>
      </c>
      <c r="F104" s="2" t="s">
        <v>111</v>
      </c>
      <c r="G104" s="2" t="s">
        <v>167</v>
      </c>
      <c r="H104" s="2" t="s">
        <v>168</v>
      </c>
      <c r="I104" s="31">
        <v>43224</v>
      </c>
      <c r="J104" s="2">
        <v>4</v>
      </c>
      <c r="K104" s="2">
        <v>5</v>
      </c>
      <c r="L104" s="2">
        <v>2018</v>
      </c>
      <c r="M104" s="31">
        <f t="shared" si="1"/>
        <v>43224</v>
      </c>
      <c r="N104" s="2" t="s">
        <v>288</v>
      </c>
      <c r="O104" s="2" t="s">
        <v>289</v>
      </c>
      <c r="P104" s="2">
        <v>19</v>
      </c>
      <c r="Q104" s="8">
        <v>7016968389</v>
      </c>
      <c r="R104" s="2" t="s">
        <v>172</v>
      </c>
      <c r="S104" s="2">
        <v>1</v>
      </c>
      <c r="T104" s="2" t="s">
        <v>251</v>
      </c>
      <c r="V104" s="2" t="s">
        <v>252</v>
      </c>
      <c r="W104" s="2" t="s">
        <v>4659</v>
      </c>
      <c r="X104" s="34" t="s">
        <v>176</v>
      </c>
      <c r="Y104" s="65"/>
    </row>
    <row r="105" spans="1:25" ht="23.1" hidden="1" customHeight="1">
      <c r="A105" s="2" t="s">
        <v>38</v>
      </c>
      <c r="B105" s="2" t="s">
        <v>26</v>
      </c>
      <c r="C105" s="2" t="s">
        <v>27</v>
      </c>
      <c r="D105" s="2" t="s">
        <v>28</v>
      </c>
      <c r="E105" s="2" t="s">
        <v>28</v>
      </c>
      <c r="F105" s="2" t="s">
        <v>111</v>
      </c>
      <c r="G105" s="2" t="s">
        <v>167</v>
      </c>
      <c r="H105" s="2" t="s">
        <v>168</v>
      </c>
      <c r="I105" s="31">
        <v>43224</v>
      </c>
      <c r="J105" s="2">
        <v>4</v>
      </c>
      <c r="K105" s="2">
        <v>5</v>
      </c>
      <c r="L105" s="2">
        <v>2018</v>
      </c>
      <c r="M105" s="31">
        <f t="shared" si="1"/>
        <v>43224</v>
      </c>
      <c r="N105" s="2" t="s">
        <v>290</v>
      </c>
      <c r="O105" s="2" t="s">
        <v>291</v>
      </c>
      <c r="P105" s="2">
        <v>19</v>
      </c>
      <c r="Q105" s="8">
        <v>8054482624</v>
      </c>
      <c r="R105" s="2" t="s">
        <v>172</v>
      </c>
      <c r="S105" s="2">
        <v>1</v>
      </c>
      <c r="T105" s="2" t="s">
        <v>251</v>
      </c>
      <c r="V105" s="2" t="s">
        <v>252</v>
      </c>
      <c r="W105" s="2" t="s">
        <v>4659</v>
      </c>
      <c r="X105" s="34" t="s">
        <v>186</v>
      </c>
      <c r="Y105" s="65">
        <v>2</v>
      </c>
    </row>
    <row r="106" spans="1:25" ht="23.1" hidden="1" customHeight="1">
      <c r="A106" s="2" t="s">
        <v>38</v>
      </c>
      <c r="B106" s="2" t="s">
        <v>26</v>
      </c>
      <c r="C106" s="2" t="s">
        <v>27</v>
      </c>
      <c r="D106" s="2" t="s">
        <v>28</v>
      </c>
      <c r="E106" s="2" t="s">
        <v>28</v>
      </c>
      <c r="F106" s="2" t="s">
        <v>111</v>
      </c>
      <c r="G106" s="2" t="s">
        <v>167</v>
      </c>
      <c r="H106" s="2" t="s">
        <v>168</v>
      </c>
      <c r="I106" s="31">
        <v>43224</v>
      </c>
      <c r="J106" s="2">
        <v>4</v>
      </c>
      <c r="K106" s="2">
        <v>5</v>
      </c>
      <c r="L106" s="2">
        <v>2018</v>
      </c>
      <c r="M106" s="31">
        <f t="shared" si="1"/>
        <v>43224</v>
      </c>
      <c r="N106" s="2" t="s">
        <v>292</v>
      </c>
      <c r="O106" s="2" t="s">
        <v>293</v>
      </c>
      <c r="P106" s="2">
        <v>19</v>
      </c>
      <c r="Q106" s="8">
        <v>8066775276</v>
      </c>
      <c r="R106" s="2" t="s">
        <v>172</v>
      </c>
      <c r="S106" s="2">
        <v>1</v>
      </c>
      <c r="T106" s="2" t="s">
        <v>251</v>
      </c>
      <c r="V106" s="2" t="s">
        <v>252</v>
      </c>
      <c r="W106" s="2" t="s">
        <v>4659</v>
      </c>
      <c r="X106" s="34" t="s">
        <v>211</v>
      </c>
      <c r="Y106" s="65">
        <v>6</v>
      </c>
    </row>
    <row r="107" spans="1:25" ht="23.1" hidden="1" customHeight="1">
      <c r="A107" s="2" t="s">
        <v>38</v>
      </c>
      <c r="B107" s="2" t="s">
        <v>26</v>
      </c>
      <c r="C107" s="2" t="s">
        <v>27</v>
      </c>
      <c r="D107" s="2" t="s">
        <v>28</v>
      </c>
      <c r="E107" s="2" t="s">
        <v>28</v>
      </c>
      <c r="F107" s="2" t="s">
        <v>111</v>
      </c>
      <c r="G107" s="2" t="s">
        <v>167</v>
      </c>
      <c r="H107" s="2" t="s">
        <v>168</v>
      </c>
      <c r="I107" s="31">
        <v>43224</v>
      </c>
      <c r="J107" s="2">
        <v>4</v>
      </c>
      <c r="K107" s="2">
        <v>5</v>
      </c>
      <c r="L107" s="2">
        <v>2018</v>
      </c>
      <c r="M107" s="31">
        <f t="shared" si="1"/>
        <v>43224</v>
      </c>
      <c r="N107" s="2" t="s">
        <v>294</v>
      </c>
      <c r="O107" s="2" t="s">
        <v>295</v>
      </c>
      <c r="P107" s="2">
        <v>18</v>
      </c>
      <c r="Q107" s="6" t="s">
        <v>171</v>
      </c>
      <c r="R107" s="2" t="s">
        <v>172</v>
      </c>
      <c r="S107" s="2">
        <v>1</v>
      </c>
      <c r="T107" s="2" t="s">
        <v>251</v>
      </c>
      <c r="V107" s="2" t="s">
        <v>252</v>
      </c>
      <c r="W107" s="2" t="s">
        <v>4659</v>
      </c>
      <c r="X107" s="34" t="s">
        <v>176</v>
      </c>
      <c r="Y107" s="65"/>
    </row>
    <row r="108" spans="1:25" ht="23.1" hidden="1" customHeight="1">
      <c r="A108" s="2" t="s">
        <v>38</v>
      </c>
      <c r="B108" s="2" t="s">
        <v>26</v>
      </c>
      <c r="C108" s="2" t="s">
        <v>27</v>
      </c>
      <c r="D108" s="2" t="s">
        <v>28</v>
      </c>
      <c r="E108" s="2" t="s">
        <v>28</v>
      </c>
      <c r="F108" s="2" t="s">
        <v>111</v>
      </c>
      <c r="G108" s="2" t="s">
        <v>167</v>
      </c>
      <c r="H108" s="2" t="s">
        <v>168</v>
      </c>
      <c r="I108" s="31">
        <v>43224</v>
      </c>
      <c r="J108" s="2">
        <v>4</v>
      </c>
      <c r="K108" s="2">
        <v>5</v>
      </c>
      <c r="L108" s="2">
        <v>2018</v>
      </c>
      <c r="M108" s="31">
        <f t="shared" si="1"/>
        <v>43224</v>
      </c>
      <c r="N108" s="2" t="s">
        <v>296</v>
      </c>
      <c r="O108" s="2" t="s">
        <v>297</v>
      </c>
      <c r="P108" s="2">
        <v>18</v>
      </c>
      <c r="Q108" s="8">
        <v>8032667421</v>
      </c>
      <c r="R108" s="2" t="s">
        <v>172</v>
      </c>
      <c r="S108" s="2">
        <v>1</v>
      </c>
      <c r="T108" s="2" t="s">
        <v>251</v>
      </c>
      <c r="V108" s="2" t="s">
        <v>252</v>
      </c>
      <c r="W108" s="2" t="s">
        <v>4659</v>
      </c>
      <c r="X108" s="34" t="s">
        <v>186</v>
      </c>
      <c r="Y108" s="65">
        <v>2</v>
      </c>
    </row>
    <row r="109" spans="1:25" ht="23.1" hidden="1" customHeight="1">
      <c r="A109" s="2" t="s">
        <v>38</v>
      </c>
      <c r="B109" s="2" t="s">
        <v>26</v>
      </c>
      <c r="C109" s="2" t="s">
        <v>27</v>
      </c>
      <c r="D109" s="2" t="s">
        <v>28</v>
      </c>
      <c r="E109" s="2" t="s">
        <v>28</v>
      </c>
      <c r="F109" s="2" t="s">
        <v>111</v>
      </c>
      <c r="G109" s="2" t="s">
        <v>167</v>
      </c>
      <c r="H109" s="2" t="s">
        <v>168</v>
      </c>
      <c r="I109" s="31">
        <v>43224</v>
      </c>
      <c r="J109" s="2">
        <v>4</v>
      </c>
      <c r="K109" s="2">
        <v>5</v>
      </c>
      <c r="L109" s="2">
        <v>2018</v>
      </c>
      <c r="M109" s="31">
        <f t="shared" si="1"/>
        <v>43224</v>
      </c>
      <c r="N109" s="2" t="s">
        <v>298</v>
      </c>
      <c r="O109" s="2" t="s">
        <v>299</v>
      </c>
      <c r="P109" s="2">
        <v>18</v>
      </c>
      <c r="Q109" s="8">
        <v>9033382776</v>
      </c>
      <c r="R109" s="2" t="s">
        <v>172</v>
      </c>
      <c r="S109" s="2">
        <v>0</v>
      </c>
      <c r="T109" s="2" t="s">
        <v>251</v>
      </c>
      <c r="V109" s="2" t="s">
        <v>252</v>
      </c>
      <c r="W109" s="2" t="s">
        <v>4659</v>
      </c>
      <c r="X109" s="34" t="s">
        <v>186</v>
      </c>
      <c r="Y109" s="65">
        <v>2</v>
      </c>
    </row>
    <row r="110" spans="1:25" ht="23.1" hidden="1" customHeight="1">
      <c r="A110" s="2" t="s">
        <v>38</v>
      </c>
      <c r="B110" s="2" t="s">
        <v>26</v>
      </c>
      <c r="C110" s="2" t="s">
        <v>27</v>
      </c>
      <c r="D110" s="2" t="s">
        <v>28</v>
      </c>
      <c r="E110" s="2" t="s">
        <v>28</v>
      </c>
      <c r="F110" s="2" t="s">
        <v>29</v>
      </c>
      <c r="G110" s="2" t="s">
        <v>1887</v>
      </c>
      <c r="H110" s="2" t="s">
        <v>31</v>
      </c>
      <c r="I110" s="31">
        <v>43223</v>
      </c>
      <c r="J110" s="2">
        <v>3</v>
      </c>
      <c r="K110" s="2">
        <v>5</v>
      </c>
      <c r="L110" s="2">
        <v>2018</v>
      </c>
      <c r="M110" s="31">
        <f t="shared" si="1"/>
        <v>43223</v>
      </c>
      <c r="N110" s="2" t="s">
        <v>1990</v>
      </c>
      <c r="O110" s="2" t="s">
        <v>1991</v>
      </c>
      <c r="P110" s="2">
        <v>19</v>
      </c>
      <c r="Q110" s="8">
        <v>8165084869</v>
      </c>
      <c r="R110" s="2" t="s">
        <v>417</v>
      </c>
      <c r="S110" s="2">
        <v>1</v>
      </c>
      <c r="T110" s="2" t="s">
        <v>234</v>
      </c>
      <c r="V110" s="2" t="s">
        <v>175</v>
      </c>
      <c r="W110" s="2" t="s">
        <v>4659</v>
      </c>
      <c r="X110" s="34" t="s">
        <v>186</v>
      </c>
      <c r="Y110" s="63">
        <v>3</v>
      </c>
    </row>
    <row r="111" spans="1:25" ht="23.1" hidden="1" customHeight="1">
      <c r="A111" s="2" t="s">
        <v>38</v>
      </c>
      <c r="B111" s="2" t="s">
        <v>26</v>
      </c>
      <c r="C111" s="2" t="s">
        <v>27</v>
      </c>
      <c r="D111" s="2" t="s">
        <v>28</v>
      </c>
      <c r="E111" s="2" t="s">
        <v>28</v>
      </c>
      <c r="F111" s="2" t="s">
        <v>29</v>
      </c>
      <c r="G111" s="2" t="s">
        <v>1887</v>
      </c>
      <c r="H111" s="2" t="s">
        <v>31</v>
      </c>
      <c r="I111" s="31">
        <v>43224</v>
      </c>
      <c r="J111" s="2">
        <v>4</v>
      </c>
      <c r="K111" s="2">
        <v>5</v>
      </c>
      <c r="L111" s="2">
        <v>2018</v>
      </c>
      <c r="M111" s="31">
        <f t="shared" si="1"/>
        <v>43224</v>
      </c>
      <c r="N111" s="2" t="s">
        <v>1992</v>
      </c>
      <c r="O111" s="2" t="s">
        <v>1994</v>
      </c>
      <c r="P111" s="2">
        <v>19</v>
      </c>
      <c r="Q111" s="8">
        <v>7011327049</v>
      </c>
      <c r="R111" s="2" t="s">
        <v>417</v>
      </c>
      <c r="S111" s="2">
        <v>0</v>
      </c>
      <c r="T111" s="2" t="s">
        <v>418</v>
      </c>
      <c r="V111" s="2" t="s">
        <v>175</v>
      </c>
      <c r="W111" s="2" t="s">
        <v>4659</v>
      </c>
      <c r="X111" s="34" t="s">
        <v>186</v>
      </c>
      <c r="Y111" s="63">
        <v>3</v>
      </c>
    </row>
    <row r="112" spans="1:25" ht="23.1" hidden="1" customHeight="1">
      <c r="A112" s="2" t="s">
        <v>38</v>
      </c>
      <c r="B112" s="2" t="s">
        <v>26</v>
      </c>
      <c r="C112" s="2" t="s">
        <v>27</v>
      </c>
      <c r="D112" s="2" t="s">
        <v>28</v>
      </c>
      <c r="E112" s="2" t="s">
        <v>28</v>
      </c>
      <c r="F112" s="2" t="s">
        <v>29</v>
      </c>
      <c r="G112" s="2" t="s">
        <v>1887</v>
      </c>
      <c r="H112" s="2" t="s">
        <v>31</v>
      </c>
      <c r="I112" s="31">
        <v>43224</v>
      </c>
      <c r="J112" s="2">
        <v>4</v>
      </c>
      <c r="K112" s="2">
        <v>5</v>
      </c>
      <c r="L112" s="2">
        <v>2018</v>
      </c>
      <c r="M112" s="31">
        <f t="shared" si="1"/>
        <v>43224</v>
      </c>
      <c r="N112" s="2" t="s">
        <v>1995</v>
      </c>
      <c r="O112" s="2" t="s">
        <v>1996</v>
      </c>
      <c r="P112" s="2">
        <v>17</v>
      </c>
      <c r="Q112" s="6" t="s">
        <v>171</v>
      </c>
      <c r="R112" s="2" t="s">
        <v>417</v>
      </c>
      <c r="S112" s="2">
        <v>1</v>
      </c>
      <c r="T112" s="2" t="s">
        <v>313</v>
      </c>
      <c r="U112" s="2" t="s">
        <v>507</v>
      </c>
      <c r="V112" s="2" t="s">
        <v>175</v>
      </c>
      <c r="W112" s="2" t="s">
        <v>4659</v>
      </c>
      <c r="X112" s="34" t="s">
        <v>186</v>
      </c>
      <c r="Y112" s="63">
        <v>3</v>
      </c>
    </row>
    <row r="113" spans="1:25" ht="23.1" hidden="1" customHeight="1">
      <c r="A113" s="2" t="s">
        <v>38</v>
      </c>
      <c r="B113" s="2" t="s">
        <v>26</v>
      </c>
      <c r="C113" s="2" t="s">
        <v>27</v>
      </c>
      <c r="D113" s="2" t="s">
        <v>28</v>
      </c>
      <c r="E113" s="2" t="s">
        <v>28</v>
      </c>
      <c r="F113" s="2" t="s">
        <v>29</v>
      </c>
      <c r="G113" s="2" t="s">
        <v>1887</v>
      </c>
      <c r="H113" s="2" t="s">
        <v>31</v>
      </c>
      <c r="I113" s="31">
        <v>43224</v>
      </c>
      <c r="J113" s="2">
        <v>4</v>
      </c>
      <c r="K113" s="2">
        <v>5</v>
      </c>
      <c r="L113" s="2">
        <v>2018</v>
      </c>
      <c r="M113" s="31">
        <f t="shared" si="1"/>
        <v>43224</v>
      </c>
      <c r="N113" s="2" t="s">
        <v>1997</v>
      </c>
      <c r="O113" s="2" t="s">
        <v>1998</v>
      </c>
      <c r="P113" s="2">
        <v>19</v>
      </c>
      <c r="Q113" s="8">
        <v>8176523279</v>
      </c>
      <c r="R113" s="2" t="s">
        <v>417</v>
      </c>
      <c r="S113" s="2">
        <v>0</v>
      </c>
      <c r="T113" s="2" t="s">
        <v>313</v>
      </c>
      <c r="U113" s="2" t="s">
        <v>507</v>
      </c>
      <c r="V113" s="2" t="s">
        <v>175</v>
      </c>
      <c r="W113" s="2" t="s">
        <v>4659</v>
      </c>
      <c r="X113" s="34" t="s">
        <v>179</v>
      </c>
      <c r="Y113" s="63">
        <v>3</v>
      </c>
    </row>
    <row r="114" spans="1:25" ht="23.1" hidden="1" customHeight="1">
      <c r="A114" s="2" t="s">
        <v>38</v>
      </c>
      <c r="B114" s="2" t="s">
        <v>26</v>
      </c>
      <c r="C114" s="2" t="s">
        <v>27</v>
      </c>
      <c r="D114" s="2" t="s">
        <v>28</v>
      </c>
      <c r="E114" s="2" t="s">
        <v>28</v>
      </c>
      <c r="F114" s="2" t="s">
        <v>29</v>
      </c>
      <c r="G114" s="2" t="s">
        <v>1887</v>
      </c>
      <c r="H114" s="2" t="s">
        <v>31</v>
      </c>
      <c r="I114" s="31">
        <v>43225</v>
      </c>
      <c r="J114" s="2">
        <v>5</v>
      </c>
      <c r="K114" s="2">
        <v>5</v>
      </c>
      <c r="L114" s="2">
        <v>2018</v>
      </c>
      <c r="M114" s="31">
        <f t="shared" si="1"/>
        <v>43225</v>
      </c>
      <c r="N114" s="2" t="s">
        <v>2000</v>
      </c>
      <c r="O114" s="2" t="s">
        <v>2001</v>
      </c>
      <c r="P114" s="2">
        <v>16</v>
      </c>
      <c r="Q114" s="8">
        <v>8099700605</v>
      </c>
      <c r="R114" s="2" t="s">
        <v>417</v>
      </c>
      <c r="S114" s="2">
        <v>0</v>
      </c>
      <c r="T114" s="2" t="s">
        <v>418</v>
      </c>
      <c r="V114" s="2" t="s">
        <v>1899</v>
      </c>
      <c r="W114" s="2" t="s">
        <v>4659</v>
      </c>
      <c r="X114" s="34" t="s">
        <v>186</v>
      </c>
      <c r="Y114" s="63">
        <v>1</v>
      </c>
    </row>
    <row r="115" spans="1:25" ht="23.1" hidden="1" customHeight="1">
      <c r="A115" s="2" t="s">
        <v>38</v>
      </c>
      <c r="B115" s="2" t="s">
        <v>26</v>
      </c>
      <c r="C115" s="2" t="s">
        <v>27</v>
      </c>
      <c r="D115" s="2" t="s">
        <v>28</v>
      </c>
      <c r="E115" s="2" t="s">
        <v>28</v>
      </c>
      <c r="F115" s="2" t="s">
        <v>29</v>
      </c>
      <c r="G115" s="2" t="s">
        <v>1887</v>
      </c>
      <c r="H115" s="2" t="s">
        <v>31</v>
      </c>
      <c r="I115" s="31">
        <v>43225</v>
      </c>
      <c r="J115" s="2">
        <v>5</v>
      </c>
      <c r="K115" s="2">
        <v>5</v>
      </c>
      <c r="L115" s="2">
        <v>2018</v>
      </c>
      <c r="M115" s="31">
        <f t="shared" si="1"/>
        <v>43225</v>
      </c>
      <c r="N115" s="2" t="s">
        <v>2002</v>
      </c>
      <c r="O115" s="2" t="s">
        <v>2003</v>
      </c>
      <c r="P115" s="2">
        <v>19</v>
      </c>
      <c r="Q115" s="8">
        <v>9060219663</v>
      </c>
      <c r="R115" s="2" t="s">
        <v>417</v>
      </c>
      <c r="S115" s="2">
        <v>0</v>
      </c>
      <c r="T115" s="2" t="s">
        <v>418</v>
      </c>
      <c r="V115" s="2" t="s">
        <v>1899</v>
      </c>
      <c r="W115" s="2" t="s">
        <v>4659</v>
      </c>
      <c r="X115" s="34" t="s">
        <v>186</v>
      </c>
      <c r="Y115" s="63">
        <v>3</v>
      </c>
    </row>
    <row r="116" spans="1:25" ht="23.1" hidden="1" customHeight="1">
      <c r="A116" s="2" t="s">
        <v>38</v>
      </c>
      <c r="B116" s="2" t="s">
        <v>26</v>
      </c>
      <c r="C116" s="2" t="s">
        <v>27</v>
      </c>
      <c r="D116" s="2" t="s">
        <v>28</v>
      </c>
      <c r="E116" s="2" t="s">
        <v>28</v>
      </c>
      <c r="F116" s="2" t="s">
        <v>29</v>
      </c>
      <c r="G116" s="2" t="s">
        <v>1887</v>
      </c>
      <c r="H116" s="2" t="s">
        <v>31</v>
      </c>
      <c r="I116" s="31">
        <v>43225</v>
      </c>
      <c r="J116" s="2">
        <v>5</v>
      </c>
      <c r="K116" s="2">
        <v>5</v>
      </c>
      <c r="L116" s="2">
        <v>2018</v>
      </c>
      <c r="M116" s="31">
        <f t="shared" si="1"/>
        <v>43225</v>
      </c>
      <c r="N116" s="2" t="s">
        <v>2004</v>
      </c>
      <c r="O116" s="2" t="s">
        <v>2005</v>
      </c>
      <c r="P116" s="2">
        <v>15</v>
      </c>
      <c r="Q116" s="6" t="s">
        <v>171</v>
      </c>
      <c r="R116" s="2" t="s">
        <v>417</v>
      </c>
      <c r="S116" s="2">
        <v>0</v>
      </c>
      <c r="T116" s="2" t="s">
        <v>418</v>
      </c>
      <c r="V116" s="2" t="s">
        <v>1899</v>
      </c>
      <c r="W116" s="2" t="s">
        <v>4659</v>
      </c>
      <c r="X116" s="34" t="s">
        <v>186</v>
      </c>
      <c r="Y116" s="63">
        <v>1</v>
      </c>
    </row>
    <row r="117" spans="1:25" ht="23.1" hidden="1" customHeight="1">
      <c r="A117" s="2" t="s">
        <v>38</v>
      </c>
      <c r="B117" s="2" t="s">
        <v>26</v>
      </c>
      <c r="C117" s="2" t="s">
        <v>27</v>
      </c>
      <c r="D117" s="2" t="s">
        <v>28</v>
      </c>
      <c r="E117" s="2" t="s">
        <v>28</v>
      </c>
      <c r="F117" s="2" t="s">
        <v>29</v>
      </c>
      <c r="G117" s="2" t="s">
        <v>1887</v>
      </c>
      <c r="H117" s="2" t="s">
        <v>31</v>
      </c>
      <c r="I117" s="31">
        <v>43225</v>
      </c>
      <c r="J117" s="2">
        <v>5</v>
      </c>
      <c r="K117" s="2">
        <v>5</v>
      </c>
      <c r="L117" s="2">
        <v>2018</v>
      </c>
      <c r="M117" s="31">
        <f t="shared" si="1"/>
        <v>43225</v>
      </c>
      <c r="N117" s="2" t="s">
        <v>2006</v>
      </c>
      <c r="O117" s="2" t="s">
        <v>2007</v>
      </c>
      <c r="P117" s="2">
        <v>15</v>
      </c>
      <c r="Q117" s="6" t="s">
        <v>171</v>
      </c>
      <c r="R117" s="2" t="s">
        <v>417</v>
      </c>
      <c r="S117" s="2">
        <v>0</v>
      </c>
      <c r="T117" s="2" t="s">
        <v>418</v>
      </c>
      <c r="V117" s="2" t="s">
        <v>1899</v>
      </c>
      <c r="W117" s="2" t="s">
        <v>4659</v>
      </c>
      <c r="X117" s="34" t="s">
        <v>186</v>
      </c>
      <c r="Y117" s="63">
        <v>1</v>
      </c>
    </row>
    <row r="118" spans="1:25" ht="23.1" hidden="1" customHeight="1">
      <c r="A118" s="2" t="s">
        <v>38</v>
      </c>
      <c r="B118" s="2" t="s">
        <v>26</v>
      </c>
      <c r="C118" s="2" t="s">
        <v>27</v>
      </c>
      <c r="D118" s="2" t="s">
        <v>28</v>
      </c>
      <c r="E118" s="2" t="s">
        <v>28</v>
      </c>
      <c r="F118" s="2" t="s">
        <v>29</v>
      </c>
      <c r="G118" s="2" t="s">
        <v>1887</v>
      </c>
      <c r="H118" s="2" t="s">
        <v>31</v>
      </c>
      <c r="I118" s="31">
        <v>43225</v>
      </c>
      <c r="J118" s="2">
        <v>5</v>
      </c>
      <c r="K118" s="2">
        <v>5</v>
      </c>
      <c r="L118" s="2">
        <v>2018</v>
      </c>
      <c r="M118" s="31">
        <f t="shared" si="1"/>
        <v>43225</v>
      </c>
      <c r="N118" s="2" t="s">
        <v>2008</v>
      </c>
      <c r="O118" s="2" t="s">
        <v>2009</v>
      </c>
      <c r="P118" s="2">
        <v>19</v>
      </c>
      <c r="Q118" s="8">
        <v>7066518966</v>
      </c>
      <c r="R118" s="2" t="s">
        <v>417</v>
      </c>
      <c r="S118" s="2">
        <v>0</v>
      </c>
      <c r="T118" s="2" t="s">
        <v>234</v>
      </c>
      <c r="V118" s="2" t="s">
        <v>1899</v>
      </c>
      <c r="W118" s="2" t="s">
        <v>4659</v>
      </c>
      <c r="X118" s="34" t="s">
        <v>186</v>
      </c>
      <c r="Y118" s="63">
        <v>3</v>
      </c>
    </row>
    <row r="119" spans="1:25" ht="23.1" hidden="1" customHeight="1">
      <c r="A119" s="2" t="s">
        <v>38</v>
      </c>
      <c r="B119" s="2" t="s">
        <v>26</v>
      </c>
      <c r="C119" s="2" t="s">
        <v>27</v>
      </c>
      <c r="D119" s="2" t="s">
        <v>28</v>
      </c>
      <c r="E119" s="2" t="s">
        <v>28</v>
      </c>
      <c r="F119" s="2" t="s">
        <v>29</v>
      </c>
      <c r="G119" s="2" t="s">
        <v>1887</v>
      </c>
      <c r="H119" s="2" t="s">
        <v>31</v>
      </c>
      <c r="I119" s="31">
        <v>43225</v>
      </c>
      <c r="J119" s="2">
        <v>5</v>
      </c>
      <c r="K119" s="2">
        <v>5</v>
      </c>
      <c r="L119" s="2">
        <v>2018</v>
      </c>
      <c r="M119" s="31">
        <f t="shared" si="1"/>
        <v>43225</v>
      </c>
      <c r="N119" s="2" t="s">
        <v>2010</v>
      </c>
      <c r="O119" s="2" t="s">
        <v>2011</v>
      </c>
      <c r="P119" s="2">
        <v>18</v>
      </c>
      <c r="Q119" s="8">
        <v>7089093929</v>
      </c>
      <c r="R119" s="2" t="s">
        <v>417</v>
      </c>
      <c r="S119" s="2">
        <v>0</v>
      </c>
      <c r="T119" s="2" t="s">
        <v>234</v>
      </c>
      <c r="V119" s="2" t="s">
        <v>1899</v>
      </c>
      <c r="W119" s="2" t="s">
        <v>4659</v>
      </c>
      <c r="X119" s="34" t="s">
        <v>186</v>
      </c>
      <c r="Y119" s="63">
        <v>3</v>
      </c>
    </row>
    <row r="120" spans="1:25" ht="23.1" hidden="1" customHeight="1">
      <c r="A120" s="2" t="s">
        <v>38</v>
      </c>
      <c r="B120" s="2" t="s">
        <v>26</v>
      </c>
      <c r="C120" s="2" t="s">
        <v>27</v>
      </c>
      <c r="D120" s="2" t="s">
        <v>28</v>
      </c>
      <c r="E120" s="2" t="s">
        <v>28</v>
      </c>
      <c r="F120" s="2" t="s">
        <v>29</v>
      </c>
      <c r="G120" s="2" t="s">
        <v>1887</v>
      </c>
      <c r="H120" s="2" t="s">
        <v>31</v>
      </c>
      <c r="I120" s="31">
        <v>43225</v>
      </c>
      <c r="J120" s="2">
        <v>5</v>
      </c>
      <c r="K120" s="2">
        <v>5</v>
      </c>
      <c r="L120" s="2">
        <v>2018</v>
      </c>
      <c r="M120" s="31">
        <f t="shared" si="1"/>
        <v>43225</v>
      </c>
      <c r="N120" s="2" t="s">
        <v>2012</v>
      </c>
      <c r="O120" s="2" t="s">
        <v>2013</v>
      </c>
      <c r="P120" s="2">
        <v>18</v>
      </c>
      <c r="Q120" s="8">
        <v>7089093929</v>
      </c>
      <c r="R120" s="2" t="s">
        <v>417</v>
      </c>
      <c r="S120" s="2">
        <v>0</v>
      </c>
      <c r="T120" s="2" t="s">
        <v>234</v>
      </c>
      <c r="V120" s="2" t="s">
        <v>1899</v>
      </c>
      <c r="W120" s="2" t="s">
        <v>4659</v>
      </c>
      <c r="X120" s="34" t="s">
        <v>186</v>
      </c>
      <c r="Y120" s="63">
        <v>3</v>
      </c>
    </row>
    <row r="121" spans="1:25" ht="23.1" hidden="1" customHeight="1">
      <c r="A121" s="2" t="s">
        <v>41</v>
      </c>
      <c r="B121" s="2" t="s">
        <v>26</v>
      </c>
      <c r="C121" s="2" t="s">
        <v>27</v>
      </c>
      <c r="D121" s="2" t="s">
        <v>28</v>
      </c>
      <c r="E121" s="2" t="s">
        <v>28</v>
      </c>
      <c r="F121" s="2" t="s">
        <v>111</v>
      </c>
      <c r="G121" s="2" t="s">
        <v>167</v>
      </c>
      <c r="H121" s="2" t="s">
        <v>168</v>
      </c>
      <c r="I121" s="31">
        <v>43227</v>
      </c>
      <c r="J121" s="2">
        <v>7</v>
      </c>
      <c r="K121" s="2">
        <v>5</v>
      </c>
      <c r="L121" s="2">
        <v>2018</v>
      </c>
      <c r="M121" s="31">
        <f t="shared" si="1"/>
        <v>43227</v>
      </c>
      <c r="N121" s="2" t="s">
        <v>300</v>
      </c>
      <c r="O121" s="2" t="s">
        <v>301</v>
      </c>
      <c r="P121" s="2">
        <v>19</v>
      </c>
      <c r="Q121" s="8">
        <v>7069330511</v>
      </c>
      <c r="R121" s="2" t="s">
        <v>172</v>
      </c>
      <c r="S121" s="2">
        <v>2</v>
      </c>
      <c r="T121" s="2" t="s">
        <v>251</v>
      </c>
      <c r="V121" s="2" t="s">
        <v>252</v>
      </c>
      <c r="W121" s="2" t="s">
        <v>4659</v>
      </c>
      <c r="X121" s="34" t="s">
        <v>186</v>
      </c>
      <c r="Y121" s="63">
        <v>2</v>
      </c>
    </row>
    <row r="122" spans="1:25" ht="23.1" hidden="1" customHeight="1">
      <c r="A122" s="2" t="s">
        <v>41</v>
      </c>
      <c r="B122" s="2" t="s">
        <v>26</v>
      </c>
      <c r="C122" s="2" t="s">
        <v>27</v>
      </c>
      <c r="D122" s="2" t="s">
        <v>28</v>
      </c>
      <c r="E122" s="2" t="s">
        <v>28</v>
      </c>
      <c r="F122" s="2" t="s">
        <v>111</v>
      </c>
      <c r="G122" s="2" t="s">
        <v>167</v>
      </c>
      <c r="H122" s="2" t="s">
        <v>168</v>
      </c>
      <c r="I122" s="31">
        <v>43227</v>
      </c>
      <c r="J122" s="2">
        <v>7</v>
      </c>
      <c r="K122" s="2">
        <v>5</v>
      </c>
      <c r="L122" s="2">
        <v>2018</v>
      </c>
      <c r="M122" s="31">
        <f t="shared" si="1"/>
        <v>43227</v>
      </c>
      <c r="N122" s="2" t="s">
        <v>302</v>
      </c>
      <c r="O122" s="2" t="s">
        <v>303</v>
      </c>
      <c r="P122" s="2">
        <v>19</v>
      </c>
      <c r="Q122" s="8">
        <v>8138474007</v>
      </c>
      <c r="R122" s="2" t="s">
        <v>172</v>
      </c>
      <c r="S122" s="2">
        <v>1</v>
      </c>
      <c r="T122" s="2" t="s">
        <v>251</v>
      </c>
      <c r="V122" s="2" t="s">
        <v>252</v>
      </c>
      <c r="W122" s="2" t="s">
        <v>4659</v>
      </c>
      <c r="X122" s="34" t="s">
        <v>179</v>
      </c>
      <c r="Y122" s="63">
        <v>2</v>
      </c>
    </row>
    <row r="123" spans="1:25" ht="23.1" hidden="1" customHeight="1">
      <c r="A123" s="2" t="s">
        <v>41</v>
      </c>
      <c r="B123" s="2" t="s">
        <v>26</v>
      </c>
      <c r="C123" s="2" t="s">
        <v>27</v>
      </c>
      <c r="D123" s="2" t="s">
        <v>28</v>
      </c>
      <c r="E123" s="2" t="s">
        <v>28</v>
      </c>
      <c r="F123" s="2" t="s">
        <v>111</v>
      </c>
      <c r="G123" s="2" t="s">
        <v>167</v>
      </c>
      <c r="H123" s="2" t="s">
        <v>168</v>
      </c>
      <c r="I123" s="31">
        <v>43228</v>
      </c>
      <c r="J123" s="2">
        <v>8</v>
      </c>
      <c r="K123" s="2">
        <v>5</v>
      </c>
      <c r="L123" s="2">
        <v>2018</v>
      </c>
      <c r="M123" s="31">
        <f t="shared" si="1"/>
        <v>43228</v>
      </c>
      <c r="N123" s="2" t="s">
        <v>304</v>
      </c>
      <c r="O123" s="2" t="s">
        <v>305</v>
      </c>
      <c r="P123" s="2">
        <v>18</v>
      </c>
      <c r="Q123" s="8">
        <v>9066078628</v>
      </c>
      <c r="R123" s="2" t="s">
        <v>172</v>
      </c>
      <c r="S123" s="2">
        <v>0</v>
      </c>
      <c r="T123" s="2" t="s">
        <v>418</v>
      </c>
      <c r="V123" s="2" t="s">
        <v>175</v>
      </c>
      <c r="W123" s="2" t="s">
        <v>4666</v>
      </c>
      <c r="X123" s="34" t="s">
        <v>179</v>
      </c>
      <c r="Y123" s="63">
        <v>3</v>
      </c>
    </row>
    <row r="124" spans="1:25" ht="23.1" hidden="1" customHeight="1">
      <c r="A124" s="2" t="s">
        <v>41</v>
      </c>
      <c r="B124" s="2" t="s">
        <v>26</v>
      </c>
      <c r="C124" s="2" t="s">
        <v>27</v>
      </c>
      <c r="D124" s="2" t="s">
        <v>28</v>
      </c>
      <c r="E124" s="2" t="s">
        <v>28</v>
      </c>
      <c r="F124" s="2" t="s">
        <v>111</v>
      </c>
      <c r="G124" s="2" t="s">
        <v>167</v>
      </c>
      <c r="H124" s="2" t="s">
        <v>168</v>
      </c>
      <c r="I124" s="31">
        <v>43228</v>
      </c>
      <c r="J124" s="2">
        <v>8</v>
      </c>
      <c r="K124" s="2">
        <v>5</v>
      </c>
      <c r="L124" s="2">
        <v>2018</v>
      </c>
      <c r="M124" s="31">
        <f t="shared" si="1"/>
        <v>43228</v>
      </c>
      <c r="N124" s="2" t="s">
        <v>306</v>
      </c>
      <c r="O124" s="2" t="s">
        <v>307</v>
      </c>
      <c r="P124" s="2">
        <v>17</v>
      </c>
      <c r="Q124" s="8">
        <v>7060889579</v>
      </c>
      <c r="R124" s="2" t="s">
        <v>172</v>
      </c>
      <c r="S124" s="2">
        <v>0</v>
      </c>
      <c r="T124" s="2" t="s">
        <v>418</v>
      </c>
      <c r="V124" s="2" t="s">
        <v>175</v>
      </c>
      <c r="W124" s="2" t="s">
        <v>4666</v>
      </c>
      <c r="X124" s="34" t="s">
        <v>186</v>
      </c>
      <c r="Y124" s="63">
        <v>2</v>
      </c>
    </row>
    <row r="125" spans="1:25" ht="23.1" hidden="1" customHeight="1">
      <c r="A125" s="2" t="s">
        <v>41</v>
      </c>
      <c r="B125" s="2" t="s">
        <v>26</v>
      </c>
      <c r="C125" s="2" t="s">
        <v>27</v>
      </c>
      <c r="D125" s="2" t="s">
        <v>28</v>
      </c>
      <c r="E125" s="2" t="s">
        <v>28</v>
      </c>
      <c r="F125" s="2" t="s">
        <v>111</v>
      </c>
      <c r="G125" s="2" t="s">
        <v>167</v>
      </c>
      <c r="H125" s="2" t="s">
        <v>168</v>
      </c>
      <c r="I125" s="31">
        <v>43228</v>
      </c>
      <c r="J125" s="2">
        <v>8</v>
      </c>
      <c r="K125" s="2">
        <v>5</v>
      </c>
      <c r="L125" s="2">
        <v>2018</v>
      </c>
      <c r="M125" s="31">
        <f t="shared" si="1"/>
        <v>43228</v>
      </c>
      <c r="N125" s="2" t="s">
        <v>308</v>
      </c>
      <c r="O125" s="2" t="s">
        <v>309</v>
      </c>
      <c r="P125" s="2">
        <v>19</v>
      </c>
      <c r="Q125" s="8">
        <v>7037367909</v>
      </c>
      <c r="R125" s="2" t="s">
        <v>172</v>
      </c>
      <c r="S125" s="2">
        <v>0</v>
      </c>
      <c r="T125" s="2" t="s">
        <v>418</v>
      </c>
      <c r="V125" s="2" t="s">
        <v>175</v>
      </c>
      <c r="W125" s="2" t="s">
        <v>4666</v>
      </c>
      <c r="X125" s="34" t="s">
        <v>179</v>
      </c>
      <c r="Y125" s="63">
        <v>2</v>
      </c>
    </row>
    <row r="126" spans="1:25" ht="23.1" hidden="1" customHeight="1">
      <c r="A126" s="2" t="s">
        <v>41</v>
      </c>
      <c r="B126" s="2" t="s">
        <v>26</v>
      </c>
      <c r="C126" s="2" t="s">
        <v>27</v>
      </c>
      <c r="D126" s="2" t="s">
        <v>28</v>
      </c>
      <c r="E126" s="2" t="s">
        <v>28</v>
      </c>
      <c r="F126" s="2" t="s">
        <v>111</v>
      </c>
      <c r="G126" s="2" t="s">
        <v>167</v>
      </c>
      <c r="H126" s="2" t="s">
        <v>168</v>
      </c>
      <c r="I126" s="31">
        <v>43229</v>
      </c>
      <c r="J126" s="2">
        <v>9</v>
      </c>
      <c r="K126" s="2">
        <v>5</v>
      </c>
      <c r="L126" s="2">
        <v>2018</v>
      </c>
      <c r="M126" s="31">
        <f t="shared" si="1"/>
        <v>43229</v>
      </c>
      <c r="N126" s="2" t="s">
        <v>310</v>
      </c>
      <c r="O126" s="2" t="s">
        <v>311</v>
      </c>
      <c r="P126" s="2">
        <v>19</v>
      </c>
      <c r="Q126" s="8">
        <v>9038325144</v>
      </c>
      <c r="R126" s="2" t="s">
        <v>172</v>
      </c>
      <c r="S126" s="2">
        <v>1</v>
      </c>
      <c r="T126" s="2" t="s">
        <v>234</v>
      </c>
      <c r="V126" s="2" t="s">
        <v>175</v>
      </c>
      <c r="W126" s="2" t="s">
        <v>4659</v>
      </c>
      <c r="X126" s="34" t="s">
        <v>186</v>
      </c>
      <c r="Y126" s="63">
        <v>1</v>
      </c>
    </row>
    <row r="127" spans="1:25" ht="23.1" hidden="1" customHeight="1">
      <c r="A127" s="2" t="s">
        <v>41</v>
      </c>
      <c r="B127" s="2" t="s">
        <v>26</v>
      </c>
      <c r="C127" s="2" t="s">
        <v>27</v>
      </c>
      <c r="D127" s="2" t="s">
        <v>28</v>
      </c>
      <c r="E127" s="2" t="s">
        <v>28</v>
      </c>
      <c r="F127" s="2" t="s">
        <v>111</v>
      </c>
      <c r="G127" s="2" t="s">
        <v>167</v>
      </c>
      <c r="H127" s="2" t="s">
        <v>168</v>
      </c>
      <c r="I127" s="31">
        <v>43229</v>
      </c>
      <c r="J127" s="2">
        <v>9</v>
      </c>
      <c r="K127" s="2">
        <v>5</v>
      </c>
      <c r="L127" s="2">
        <v>2018</v>
      </c>
      <c r="M127" s="31">
        <f t="shared" si="1"/>
        <v>43229</v>
      </c>
      <c r="N127" s="2" t="s">
        <v>312</v>
      </c>
      <c r="O127" s="2" t="s">
        <v>192</v>
      </c>
      <c r="P127" s="2">
        <v>19</v>
      </c>
      <c r="Q127" s="8">
        <v>9064475696</v>
      </c>
      <c r="R127" s="2" t="s">
        <v>172</v>
      </c>
      <c r="S127" s="2">
        <v>0</v>
      </c>
      <c r="T127" s="2" t="s">
        <v>313</v>
      </c>
      <c r="U127" s="2" t="s">
        <v>507</v>
      </c>
      <c r="V127" s="2" t="s">
        <v>175</v>
      </c>
      <c r="W127" s="2" t="s">
        <v>4659</v>
      </c>
      <c r="X127" s="34" t="s">
        <v>186</v>
      </c>
      <c r="Y127" s="63">
        <v>2</v>
      </c>
    </row>
    <row r="128" spans="1:25" ht="23.1" hidden="1" customHeight="1">
      <c r="A128" s="2" t="s">
        <v>41</v>
      </c>
      <c r="B128" s="2" t="s">
        <v>26</v>
      </c>
      <c r="C128" s="2" t="s">
        <v>27</v>
      </c>
      <c r="D128" s="2" t="s">
        <v>28</v>
      </c>
      <c r="E128" s="2" t="s">
        <v>28</v>
      </c>
      <c r="F128" s="2" t="s">
        <v>111</v>
      </c>
      <c r="G128" s="2" t="s">
        <v>167</v>
      </c>
      <c r="H128" s="2" t="s">
        <v>168</v>
      </c>
      <c r="I128" s="31">
        <v>43229</v>
      </c>
      <c r="J128" s="2">
        <v>9</v>
      </c>
      <c r="K128" s="2">
        <v>5</v>
      </c>
      <c r="L128" s="2">
        <v>2018</v>
      </c>
      <c r="M128" s="31">
        <f t="shared" si="1"/>
        <v>43229</v>
      </c>
      <c r="N128" s="2" t="s">
        <v>314</v>
      </c>
      <c r="O128" s="2" t="s">
        <v>315</v>
      </c>
      <c r="P128" s="2">
        <v>17</v>
      </c>
      <c r="Q128" s="6" t="s">
        <v>171</v>
      </c>
      <c r="R128" s="2" t="s">
        <v>172</v>
      </c>
      <c r="S128" s="2">
        <v>0</v>
      </c>
      <c r="T128" s="2" t="s">
        <v>234</v>
      </c>
      <c r="V128" s="2" t="s">
        <v>175</v>
      </c>
      <c r="W128" s="2" t="s">
        <v>4659</v>
      </c>
      <c r="X128" s="34" t="s">
        <v>179</v>
      </c>
      <c r="Y128" s="63">
        <v>3</v>
      </c>
    </row>
    <row r="129" spans="1:25" ht="23.1" hidden="1" customHeight="1">
      <c r="A129" s="2" t="s">
        <v>41</v>
      </c>
      <c r="B129" s="2" t="s">
        <v>26</v>
      </c>
      <c r="C129" s="2" t="s">
        <v>27</v>
      </c>
      <c r="D129" s="2" t="s">
        <v>28</v>
      </c>
      <c r="E129" s="2" t="s">
        <v>28</v>
      </c>
      <c r="F129" s="2" t="s">
        <v>111</v>
      </c>
      <c r="G129" s="2" t="s">
        <v>167</v>
      </c>
      <c r="H129" s="2" t="s">
        <v>168</v>
      </c>
      <c r="I129" s="31">
        <v>43229</v>
      </c>
      <c r="J129" s="2">
        <v>9</v>
      </c>
      <c r="K129" s="2">
        <v>5</v>
      </c>
      <c r="L129" s="2">
        <v>2018</v>
      </c>
      <c r="M129" s="31">
        <f t="shared" si="1"/>
        <v>43229</v>
      </c>
      <c r="N129" s="2" t="s">
        <v>316</v>
      </c>
      <c r="O129" s="2" t="s">
        <v>317</v>
      </c>
      <c r="P129" s="2">
        <v>18</v>
      </c>
      <c r="Q129" s="8">
        <v>8164266656</v>
      </c>
      <c r="R129" s="2" t="s">
        <v>172</v>
      </c>
      <c r="S129" s="2">
        <v>2</v>
      </c>
      <c r="T129" s="2" t="s">
        <v>418</v>
      </c>
      <c r="V129" s="2" t="s">
        <v>175</v>
      </c>
      <c r="W129" s="2" t="s">
        <v>4666</v>
      </c>
      <c r="X129" s="34" t="s">
        <v>211</v>
      </c>
      <c r="Y129" s="63">
        <v>6</v>
      </c>
    </row>
    <row r="130" spans="1:25" ht="23.1" hidden="1" customHeight="1">
      <c r="A130" s="2" t="s">
        <v>41</v>
      </c>
      <c r="B130" s="2" t="s">
        <v>26</v>
      </c>
      <c r="C130" s="2" t="s">
        <v>27</v>
      </c>
      <c r="D130" s="2" t="s">
        <v>28</v>
      </c>
      <c r="E130" s="2" t="s">
        <v>28</v>
      </c>
      <c r="F130" s="2" t="s">
        <v>111</v>
      </c>
      <c r="G130" s="2" t="s">
        <v>167</v>
      </c>
      <c r="H130" s="2" t="s">
        <v>168</v>
      </c>
      <c r="I130" s="31">
        <v>43229</v>
      </c>
      <c r="J130" s="2">
        <v>9</v>
      </c>
      <c r="K130" s="2">
        <v>5</v>
      </c>
      <c r="L130" s="2">
        <v>2018</v>
      </c>
      <c r="M130" s="31">
        <f t="shared" si="1"/>
        <v>43229</v>
      </c>
      <c r="N130" s="2" t="s">
        <v>318</v>
      </c>
      <c r="O130" s="2" t="s">
        <v>319</v>
      </c>
      <c r="P130" s="2">
        <v>18</v>
      </c>
      <c r="Q130" s="6" t="s">
        <v>171</v>
      </c>
      <c r="R130" s="2" t="s">
        <v>172</v>
      </c>
      <c r="S130" s="2">
        <v>2</v>
      </c>
      <c r="T130" s="2" t="s">
        <v>418</v>
      </c>
      <c r="V130" s="2" t="s">
        <v>175</v>
      </c>
      <c r="W130" s="2" t="s">
        <v>4666</v>
      </c>
      <c r="X130" s="34" t="s">
        <v>186</v>
      </c>
      <c r="Y130" s="63">
        <v>2</v>
      </c>
    </row>
    <row r="131" spans="1:25" ht="23.1" hidden="1" customHeight="1">
      <c r="A131" s="2" t="s">
        <v>41</v>
      </c>
      <c r="B131" s="2" t="s">
        <v>26</v>
      </c>
      <c r="C131" s="2" t="s">
        <v>27</v>
      </c>
      <c r="D131" s="2" t="s">
        <v>28</v>
      </c>
      <c r="E131" s="2" t="s">
        <v>28</v>
      </c>
      <c r="F131" s="2" t="s">
        <v>111</v>
      </c>
      <c r="G131" s="2" t="s">
        <v>167</v>
      </c>
      <c r="H131" s="2" t="s">
        <v>168</v>
      </c>
      <c r="I131" s="31">
        <v>43230</v>
      </c>
      <c r="J131" s="2">
        <v>10</v>
      </c>
      <c r="K131" s="2">
        <v>5</v>
      </c>
      <c r="L131" s="2">
        <v>2018</v>
      </c>
      <c r="M131" s="31">
        <f t="shared" ref="M131:M194" si="2">DATE(L131,K131,J131)</f>
        <v>43230</v>
      </c>
      <c r="N131" s="2" t="s">
        <v>320</v>
      </c>
      <c r="O131" s="2" t="s">
        <v>321</v>
      </c>
      <c r="P131" s="2">
        <v>18</v>
      </c>
      <c r="Q131" s="6" t="s">
        <v>171</v>
      </c>
      <c r="R131" s="2" t="s">
        <v>172</v>
      </c>
      <c r="S131" s="2">
        <v>1</v>
      </c>
      <c r="T131" s="2" t="s">
        <v>234</v>
      </c>
      <c r="V131" s="2" t="s">
        <v>175</v>
      </c>
      <c r="W131" s="2" t="s">
        <v>4659</v>
      </c>
      <c r="X131" s="34" t="s">
        <v>186</v>
      </c>
      <c r="Y131" s="63">
        <v>2</v>
      </c>
    </row>
    <row r="132" spans="1:25" ht="23.1" hidden="1" customHeight="1">
      <c r="A132" s="2" t="s">
        <v>41</v>
      </c>
      <c r="B132" s="2" t="s">
        <v>26</v>
      </c>
      <c r="C132" s="2" t="s">
        <v>27</v>
      </c>
      <c r="D132" s="2" t="s">
        <v>28</v>
      </c>
      <c r="E132" s="2" t="s">
        <v>28</v>
      </c>
      <c r="F132" s="2" t="s">
        <v>111</v>
      </c>
      <c r="G132" s="2" t="s">
        <v>167</v>
      </c>
      <c r="H132" s="2" t="s">
        <v>168</v>
      </c>
      <c r="I132" s="31">
        <v>43230</v>
      </c>
      <c r="J132" s="2">
        <v>10</v>
      </c>
      <c r="K132" s="2">
        <v>5</v>
      </c>
      <c r="L132" s="2">
        <v>2018</v>
      </c>
      <c r="M132" s="31">
        <f t="shared" si="2"/>
        <v>43230</v>
      </c>
      <c r="N132" s="2" t="s">
        <v>322</v>
      </c>
      <c r="O132" s="2" t="s">
        <v>323</v>
      </c>
      <c r="P132" s="2">
        <v>18</v>
      </c>
      <c r="Q132" s="8">
        <v>8143479331</v>
      </c>
      <c r="R132" s="2" t="s">
        <v>172</v>
      </c>
      <c r="S132" s="2">
        <v>0</v>
      </c>
      <c r="T132" s="2" t="s">
        <v>234</v>
      </c>
      <c r="V132" s="2" t="s">
        <v>175</v>
      </c>
      <c r="W132" s="2" t="s">
        <v>4659</v>
      </c>
      <c r="X132" s="34" t="s">
        <v>186</v>
      </c>
      <c r="Y132" s="63">
        <v>2</v>
      </c>
    </row>
    <row r="133" spans="1:25" ht="23.1" hidden="1" customHeight="1">
      <c r="A133" s="2" t="s">
        <v>41</v>
      </c>
      <c r="B133" s="2" t="s">
        <v>26</v>
      </c>
      <c r="C133" s="2" t="s">
        <v>27</v>
      </c>
      <c r="D133" s="2" t="s">
        <v>28</v>
      </c>
      <c r="E133" s="2" t="s">
        <v>28</v>
      </c>
      <c r="F133" s="2" t="s">
        <v>111</v>
      </c>
      <c r="G133" s="2" t="s">
        <v>167</v>
      </c>
      <c r="H133" s="2" t="s">
        <v>168</v>
      </c>
      <c r="I133" s="31">
        <v>43230</v>
      </c>
      <c r="J133" s="2">
        <v>10</v>
      </c>
      <c r="K133" s="2">
        <v>5</v>
      </c>
      <c r="L133" s="2">
        <v>2018</v>
      </c>
      <c r="M133" s="31">
        <f t="shared" si="2"/>
        <v>43230</v>
      </c>
      <c r="N133" s="2" t="s">
        <v>324</v>
      </c>
      <c r="O133" s="2" t="s">
        <v>325</v>
      </c>
      <c r="P133" s="2">
        <v>19</v>
      </c>
      <c r="Q133" s="8">
        <v>9020251570</v>
      </c>
      <c r="R133" s="2" t="s">
        <v>172</v>
      </c>
      <c r="S133" s="2">
        <v>2</v>
      </c>
      <c r="T133" s="2" t="s">
        <v>313</v>
      </c>
      <c r="U133" s="2" t="s">
        <v>507</v>
      </c>
      <c r="V133" s="2" t="s">
        <v>175</v>
      </c>
      <c r="W133" s="2" t="s">
        <v>4659</v>
      </c>
      <c r="X133" s="34" t="s">
        <v>179</v>
      </c>
      <c r="Y133" s="63">
        <v>2</v>
      </c>
    </row>
    <row r="134" spans="1:25" ht="23.1" hidden="1" customHeight="1">
      <c r="A134" s="2" t="s">
        <v>41</v>
      </c>
      <c r="B134" s="2" t="s">
        <v>26</v>
      </c>
      <c r="C134" s="2" t="s">
        <v>27</v>
      </c>
      <c r="D134" s="2" t="s">
        <v>28</v>
      </c>
      <c r="E134" s="2" t="s">
        <v>28</v>
      </c>
      <c r="F134" s="2" t="s">
        <v>111</v>
      </c>
      <c r="G134" s="2" t="s">
        <v>167</v>
      </c>
      <c r="H134" s="2" t="s">
        <v>168</v>
      </c>
      <c r="I134" s="31">
        <v>43231</v>
      </c>
      <c r="J134" s="2">
        <v>11</v>
      </c>
      <c r="K134" s="2">
        <v>5</v>
      </c>
      <c r="L134" s="2">
        <v>2018</v>
      </c>
      <c r="M134" s="31">
        <f t="shared" si="2"/>
        <v>43231</v>
      </c>
      <c r="N134" s="2" t="s">
        <v>326</v>
      </c>
      <c r="O134" s="2" t="s">
        <v>327</v>
      </c>
      <c r="P134" s="2">
        <v>18</v>
      </c>
      <c r="Q134" s="8">
        <v>7031861549</v>
      </c>
      <c r="R134" s="2" t="s">
        <v>172</v>
      </c>
      <c r="S134" s="2">
        <v>0</v>
      </c>
      <c r="T134" s="2" t="s">
        <v>418</v>
      </c>
      <c r="V134" s="2" t="s">
        <v>175</v>
      </c>
      <c r="W134" s="2" t="s">
        <v>4666</v>
      </c>
      <c r="X134" s="34" t="s">
        <v>186</v>
      </c>
      <c r="Y134" s="63">
        <v>2</v>
      </c>
    </row>
    <row r="135" spans="1:25" ht="23.1" hidden="1" customHeight="1">
      <c r="A135" s="2" t="s">
        <v>41</v>
      </c>
      <c r="B135" s="2" t="s">
        <v>26</v>
      </c>
      <c r="C135" s="2" t="s">
        <v>27</v>
      </c>
      <c r="D135" s="2" t="s">
        <v>28</v>
      </c>
      <c r="E135" s="2" t="s">
        <v>28</v>
      </c>
      <c r="F135" s="2" t="s">
        <v>111</v>
      </c>
      <c r="G135" s="2" t="s">
        <v>167</v>
      </c>
      <c r="H135" s="2" t="s">
        <v>168</v>
      </c>
      <c r="I135" s="31">
        <v>43231</v>
      </c>
      <c r="J135" s="2">
        <v>11</v>
      </c>
      <c r="K135" s="2">
        <v>5</v>
      </c>
      <c r="L135" s="2">
        <v>2018</v>
      </c>
      <c r="M135" s="31">
        <f t="shared" si="2"/>
        <v>43231</v>
      </c>
      <c r="N135" s="2" t="s">
        <v>328</v>
      </c>
      <c r="O135" s="2" t="s">
        <v>329</v>
      </c>
      <c r="P135" s="2">
        <v>17</v>
      </c>
      <c r="Q135" s="8">
        <v>8133111937</v>
      </c>
      <c r="R135" s="2" t="s">
        <v>172</v>
      </c>
      <c r="S135" s="2">
        <v>0</v>
      </c>
      <c r="T135" s="2" t="s">
        <v>418</v>
      </c>
      <c r="V135" s="2" t="s">
        <v>175</v>
      </c>
      <c r="W135" s="2" t="s">
        <v>4666</v>
      </c>
      <c r="X135" s="34" t="s">
        <v>179</v>
      </c>
      <c r="Y135" s="63">
        <v>2</v>
      </c>
    </row>
    <row r="136" spans="1:25" ht="23.1" hidden="1" customHeight="1">
      <c r="A136" s="2" t="s">
        <v>41</v>
      </c>
      <c r="B136" s="2" t="s">
        <v>26</v>
      </c>
      <c r="C136" s="2" t="s">
        <v>27</v>
      </c>
      <c r="D136" s="2" t="s">
        <v>28</v>
      </c>
      <c r="E136" s="2" t="s">
        <v>28</v>
      </c>
      <c r="F136" s="2" t="s">
        <v>111</v>
      </c>
      <c r="G136" s="2" t="s">
        <v>167</v>
      </c>
      <c r="H136" s="2" t="s">
        <v>168</v>
      </c>
      <c r="I136" s="31">
        <v>43231</v>
      </c>
      <c r="J136" s="2">
        <v>11</v>
      </c>
      <c r="K136" s="2">
        <v>5</v>
      </c>
      <c r="L136" s="2">
        <v>2018</v>
      </c>
      <c r="M136" s="31">
        <f t="shared" si="2"/>
        <v>43231</v>
      </c>
      <c r="N136" s="2" t="s">
        <v>330</v>
      </c>
      <c r="O136" s="2" t="s">
        <v>331</v>
      </c>
      <c r="P136" s="2">
        <v>19</v>
      </c>
      <c r="Q136" s="8">
        <v>8162153889</v>
      </c>
      <c r="R136" s="2" t="s">
        <v>172</v>
      </c>
      <c r="S136" s="2">
        <v>4</v>
      </c>
      <c r="T136" s="2" t="s">
        <v>313</v>
      </c>
      <c r="U136" s="2" t="s">
        <v>507</v>
      </c>
      <c r="V136" s="2" t="s">
        <v>175</v>
      </c>
      <c r="W136" s="2" t="s">
        <v>4659</v>
      </c>
      <c r="X136" s="34" t="s">
        <v>186</v>
      </c>
      <c r="Y136" s="63">
        <v>3</v>
      </c>
    </row>
    <row r="137" spans="1:25" ht="23.1" hidden="1" customHeight="1">
      <c r="A137" s="2" t="s">
        <v>41</v>
      </c>
      <c r="B137" s="2" t="s">
        <v>26</v>
      </c>
      <c r="C137" s="2" t="s">
        <v>27</v>
      </c>
      <c r="D137" s="2" t="s">
        <v>28</v>
      </c>
      <c r="E137" s="2" t="s">
        <v>28</v>
      </c>
      <c r="F137" s="2" t="s">
        <v>111</v>
      </c>
      <c r="G137" s="2" t="s">
        <v>167</v>
      </c>
      <c r="H137" s="2" t="s">
        <v>168</v>
      </c>
      <c r="I137" s="31">
        <v>43231</v>
      </c>
      <c r="J137" s="2">
        <v>11</v>
      </c>
      <c r="K137" s="2">
        <v>5</v>
      </c>
      <c r="L137" s="2">
        <v>2018</v>
      </c>
      <c r="M137" s="31">
        <f t="shared" si="2"/>
        <v>43231</v>
      </c>
      <c r="N137" s="2" t="s">
        <v>332</v>
      </c>
      <c r="O137" s="2" t="s">
        <v>333</v>
      </c>
      <c r="P137" s="2">
        <v>19</v>
      </c>
      <c r="Q137" s="8">
        <v>8165326605</v>
      </c>
      <c r="R137" s="2" t="s">
        <v>172</v>
      </c>
      <c r="S137" s="2">
        <v>1</v>
      </c>
      <c r="T137" s="2" t="s">
        <v>313</v>
      </c>
      <c r="U137" s="2" t="s">
        <v>507</v>
      </c>
      <c r="V137" s="2" t="s">
        <v>175</v>
      </c>
      <c r="W137" s="2" t="s">
        <v>4659</v>
      </c>
      <c r="X137" s="34" t="s">
        <v>186</v>
      </c>
      <c r="Y137" s="63">
        <v>2</v>
      </c>
    </row>
    <row r="138" spans="1:25" ht="23.1" hidden="1" customHeight="1">
      <c r="A138" s="2" t="s">
        <v>41</v>
      </c>
      <c r="B138" s="2" t="s">
        <v>26</v>
      </c>
      <c r="C138" s="2" t="s">
        <v>27</v>
      </c>
      <c r="D138" s="2" t="s">
        <v>28</v>
      </c>
      <c r="E138" s="2" t="s">
        <v>28</v>
      </c>
      <c r="F138" s="2" t="s">
        <v>111</v>
      </c>
      <c r="G138" s="2" t="s">
        <v>167</v>
      </c>
      <c r="H138" s="2" t="s">
        <v>168</v>
      </c>
      <c r="I138" s="31">
        <v>43231</v>
      </c>
      <c r="J138" s="2">
        <v>11</v>
      </c>
      <c r="K138" s="2">
        <v>5</v>
      </c>
      <c r="L138" s="2">
        <v>2018</v>
      </c>
      <c r="M138" s="31">
        <f t="shared" si="2"/>
        <v>43231</v>
      </c>
      <c r="N138" s="2" t="s">
        <v>334</v>
      </c>
      <c r="O138" s="2" t="s">
        <v>335</v>
      </c>
      <c r="P138" s="2">
        <v>19</v>
      </c>
      <c r="Q138" s="8">
        <v>7018426988</v>
      </c>
      <c r="R138" s="2" t="s">
        <v>172</v>
      </c>
      <c r="S138" s="2">
        <v>2</v>
      </c>
      <c r="T138" s="2" t="s">
        <v>251</v>
      </c>
      <c r="V138" s="2" t="s">
        <v>252</v>
      </c>
      <c r="W138" s="2" t="s">
        <v>4659</v>
      </c>
      <c r="X138" s="34" t="s">
        <v>211</v>
      </c>
      <c r="Y138" s="63">
        <v>6</v>
      </c>
    </row>
    <row r="139" spans="1:25" ht="23.1" hidden="1" customHeight="1">
      <c r="A139" s="2" t="s">
        <v>41</v>
      </c>
      <c r="B139" s="2" t="s">
        <v>26</v>
      </c>
      <c r="C139" s="2" t="s">
        <v>27</v>
      </c>
      <c r="D139" s="2" t="s">
        <v>28</v>
      </c>
      <c r="E139" s="2" t="s">
        <v>28</v>
      </c>
      <c r="F139" s="2" t="s">
        <v>111</v>
      </c>
      <c r="G139" s="2" t="s">
        <v>167</v>
      </c>
      <c r="H139" s="2" t="s">
        <v>168</v>
      </c>
      <c r="I139" s="31">
        <v>43231</v>
      </c>
      <c r="J139" s="2">
        <v>11</v>
      </c>
      <c r="K139" s="2">
        <v>5</v>
      </c>
      <c r="L139" s="2">
        <v>2018</v>
      </c>
      <c r="M139" s="31">
        <f t="shared" si="2"/>
        <v>43231</v>
      </c>
      <c r="N139" s="2" t="s">
        <v>336</v>
      </c>
      <c r="O139" s="2" t="s">
        <v>337</v>
      </c>
      <c r="P139" s="2">
        <v>19</v>
      </c>
      <c r="Q139" s="8">
        <v>7083816511</v>
      </c>
      <c r="R139" s="2" t="s">
        <v>172</v>
      </c>
      <c r="S139" s="2">
        <v>3</v>
      </c>
      <c r="T139" s="2" t="s">
        <v>251</v>
      </c>
      <c r="V139" s="2" t="s">
        <v>252</v>
      </c>
      <c r="W139" s="2" t="s">
        <v>4659</v>
      </c>
      <c r="X139" s="34" t="s">
        <v>211</v>
      </c>
      <c r="Y139" s="63">
        <v>6</v>
      </c>
    </row>
    <row r="140" spans="1:25" ht="23.1" hidden="1" customHeight="1">
      <c r="A140" s="2" t="s">
        <v>41</v>
      </c>
      <c r="B140" s="2" t="s">
        <v>26</v>
      </c>
      <c r="C140" s="2" t="s">
        <v>27</v>
      </c>
      <c r="D140" s="2" t="s">
        <v>28</v>
      </c>
      <c r="E140" s="2" t="s">
        <v>28</v>
      </c>
      <c r="F140" s="2" t="s">
        <v>111</v>
      </c>
      <c r="G140" s="2" t="s">
        <v>167</v>
      </c>
      <c r="H140" s="2" t="s">
        <v>168</v>
      </c>
      <c r="I140" s="31">
        <v>43231</v>
      </c>
      <c r="J140" s="2">
        <v>11</v>
      </c>
      <c r="K140" s="2">
        <v>5</v>
      </c>
      <c r="L140" s="2">
        <v>2018</v>
      </c>
      <c r="M140" s="31">
        <f t="shared" si="2"/>
        <v>43231</v>
      </c>
      <c r="N140" s="2" t="s">
        <v>338</v>
      </c>
      <c r="O140" s="2" t="s">
        <v>339</v>
      </c>
      <c r="P140" s="2">
        <v>19</v>
      </c>
      <c r="Q140" s="6" t="s">
        <v>171</v>
      </c>
      <c r="R140" s="2" t="s">
        <v>172</v>
      </c>
      <c r="S140" s="2">
        <v>3</v>
      </c>
      <c r="T140" s="2" t="s">
        <v>251</v>
      </c>
      <c r="V140" s="2" t="s">
        <v>252</v>
      </c>
      <c r="W140" s="2" t="s">
        <v>4659</v>
      </c>
      <c r="X140" s="34" t="s">
        <v>211</v>
      </c>
      <c r="Y140" s="63">
        <v>6</v>
      </c>
    </row>
    <row r="141" spans="1:25" ht="23.1" hidden="1" customHeight="1">
      <c r="A141" s="2" t="s">
        <v>41</v>
      </c>
      <c r="B141" s="2" t="s">
        <v>26</v>
      </c>
      <c r="C141" s="2" t="s">
        <v>27</v>
      </c>
      <c r="D141" s="2" t="s">
        <v>28</v>
      </c>
      <c r="E141" s="2" t="s">
        <v>28</v>
      </c>
      <c r="F141" s="2" t="s">
        <v>111</v>
      </c>
      <c r="G141" s="2" t="s">
        <v>167</v>
      </c>
      <c r="H141" s="2" t="s">
        <v>168</v>
      </c>
      <c r="I141" s="31">
        <v>43231</v>
      </c>
      <c r="J141" s="2">
        <v>11</v>
      </c>
      <c r="K141" s="2">
        <v>5</v>
      </c>
      <c r="L141" s="2">
        <v>2018</v>
      </c>
      <c r="M141" s="31">
        <f t="shared" si="2"/>
        <v>43231</v>
      </c>
      <c r="N141" s="2" t="s">
        <v>340</v>
      </c>
      <c r="O141" s="29" t="s">
        <v>337</v>
      </c>
      <c r="P141" s="2">
        <v>18</v>
      </c>
      <c r="Q141" s="6" t="s">
        <v>171</v>
      </c>
      <c r="R141" s="2" t="s">
        <v>172</v>
      </c>
      <c r="S141" s="2">
        <v>0</v>
      </c>
      <c r="T141" s="2" t="s">
        <v>251</v>
      </c>
      <c r="V141" s="2" t="s">
        <v>252</v>
      </c>
      <c r="W141" s="2" t="s">
        <v>4659</v>
      </c>
      <c r="X141" s="34" t="s">
        <v>176</v>
      </c>
    </row>
    <row r="142" spans="1:25" ht="23.1" hidden="1" customHeight="1">
      <c r="A142" s="2" t="s">
        <v>41</v>
      </c>
      <c r="B142" s="2" t="s">
        <v>26</v>
      </c>
      <c r="C142" s="2" t="s">
        <v>27</v>
      </c>
      <c r="D142" s="2" t="s">
        <v>28</v>
      </c>
      <c r="E142" s="2" t="s">
        <v>28</v>
      </c>
      <c r="F142" s="2" t="s">
        <v>111</v>
      </c>
      <c r="G142" s="2" t="s">
        <v>167</v>
      </c>
      <c r="H142" s="2" t="s">
        <v>168</v>
      </c>
      <c r="I142" s="31">
        <v>43231</v>
      </c>
      <c r="J142" s="2">
        <v>11</v>
      </c>
      <c r="K142" s="2">
        <v>5</v>
      </c>
      <c r="L142" s="2">
        <v>2018</v>
      </c>
      <c r="M142" s="31">
        <f t="shared" si="2"/>
        <v>43231</v>
      </c>
      <c r="N142" s="29" t="s">
        <v>341</v>
      </c>
      <c r="O142" s="29" t="s">
        <v>342</v>
      </c>
      <c r="P142" s="2">
        <v>17</v>
      </c>
      <c r="Q142" s="6" t="s">
        <v>171</v>
      </c>
      <c r="R142" s="2" t="s">
        <v>172</v>
      </c>
      <c r="S142" s="2">
        <v>0</v>
      </c>
      <c r="T142" s="2" t="s">
        <v>251</v>
      </c>
      <c r="V142" s="2" t="s">
        <v>252</v>
      </c>
      <c r="W142" s="2" t="s">
        <v>4659</v>
      </c>
      <c r="X142" s="34" t="s">
        <v>176</v>
      </c>
    </row>
    <row r="143" spans="1:25" ht="23.1" hidden="1" customHeight="1">
      <c r="A143" s="2" t="s">
        <v>41</v>
      </c>
      <c r="B143" s="2" t="s">
        <v>26</v>
      </c>
      <c r="C143" s="2" t="s">
        <v>27</v>
      </c>
      <c r="D143" s="2" t="s">
        <v>28</v>
      </c>
      <c r="E143" s="2" t="s">
        <v>28</v>
      </c>
      <c r="F143" s="2" t="s">
        <v>29</v>
      </c>
      <c r="G143" s="2" t="s">
        <v>1887</v>
      </c>
      <c r="H143" s="2" t="s">
        <v>31</v>
      </c>
      <c r="I143" s="31">
        <v>43229</v>
      </c>
      <c r="J143" s="2">
        <v>9</v>
      </c>
      <c r="K143" s="2">
        <v>5</v>
      </c>
      <c r="L143" s="2">
        <v>2018</v>
      </c>
      <c r="M143" s="31">
        <f t="shared" si="2"/>
        <v>43229</v>
      </c>
      <c r="N143" s="2" t="s">
        <v>2014</v>
      </c>
      <c r="O143" s="2" t="s">
        <v>2016</v>
      </c>
      <c r="P143" s="2">
        <v>15</v>
      </c>
      <c r="Q143" s="8">
        <v>8140512825</v>
      </c>
      <c r="R143" s="2" t="s">
        <v>417</v>
      </c>
      <c r="S143" s="2">
        <v>0</v>
      </c>
      <c r="T143" s="2" t="s">
        <v>313</v>
      </c>
      <c r="U143" s="2" t="s">
        <v>8082</v>
      </c>
      <c r="V143" s="2" t="s">
        <v>175</v>
      </c>
      <c r="W143" s="2" t="s">
        <v>4659</v>
      </c>
      <c r="X143" s="34" t="s">
        <v>211</v>
      </c>
      <c r="Y143" s="63">
        <v>3</v>
      </c>
    </row>
    <row r="144" spans="1:25" ht="23.1" hidden="1" customHeight="1">
      <c r="A144" s="2" t="s">
        <v>41</v>
      </c>
      <c r="B144" s="2" t="s">
        <v>26</v>
      </c>
      <c r="C144" s="2" t="s">
        <v>27</v>
      </c>
      <c r="D144" s="2" t="s">
        <v>28</v>
      </c>
      <c r="E144" s="2" t="s">
        <v>28</v>
      </c>
      <c r="F144" s="2" t="s">
        <v>29</v>
      </c>
      <c r="G144" s="2" t="s">
        <v>1887</v>
      </c>
      <c r="H144" s="2" t="s">
        <v>31</v>
      </c>
      <c r="I144" s="31">
        <v>43232</v>
      </c>
      <c r="J144" s="2">
        <v>12</v>
      </c>
      <c r="K144" s="2">
        <v>5</v>
      </c>
      <c r="L144" s="2">
        <v>2018</v>
      </c>
      <c r="M144" s="31">
        <f t="shared" si="2"/>
        <v>43232</v>
      </c>
      <c r="N144" s="2" t="s">
        <v>2024</v>
      </c>
      <c r="O144" s="2" t="s">
        <v>2026</v>
      </c>
      <c r="P144" s="2">
        <v>18</v>
      </c>
      <c r="Q144" s="8">
        <v>9095600685</v>
      </c>
      <c r="R144" s="2" t="s">
        <v>417</v>
      </c>
      <c r="S144" s="2">
        <v>0</v>
      </c>
      <c r="T144" s="2" t="s">
        <v>313</v>
      </c>
      <c r="U144" s="2" t="s">
        <v>507</v>
      </c>
      <c r="V144" s="2" t="s">
        <v>1899</v>
      </c>
      <c r="W144" s="2" t="s">
        <v>4659</v>
      </c>
      <c r="X144" s="34" t="s">
        <v>186</v>
      </c>
      <c r="Y144" s="63">
        <v>3</v>
      </c>
    </row>
    <row r="145" spans="1:25" ht="23.1" hidden="1" customHeight="1">
      <c r="A145" s="2" t="s">
        <v>41</v>
      </c>
      <c r="B145" s="2" t="s">
        <v>26</v>
      </c>
      <c r="C145" s="2" t="s">
        <v>27</v>
      </c>
      <c r="D145" s="2" t="s">
        <v>28</v>
      </c>
      <c r="E145" s="2" t="s">
        <v>28</v>
      </c>
      <c r="F145" s="2" t="s">
        <v>29</v>
      </c>
      <c r="G145" s="2" t="s">
        <v>1887</v>
      </c>
      <c r="H145" s="2" t="s">
        <v>31</v>
      </c>
      <c r="I145" s="31">
        <v>43232</v>
      </c>
      <c r="J145" s="2">
        <v>12</v>
      </c>
      <c r="K145" s="2">
        <v>5</v>
      </c>
      <c r="L145" s="2">
        <v>2018</v>
      </c>
      <c r="M145" s="31">
        <f t="shared" si="2"/>
        <v>43232</v>
      </c>
      <c r="N145" s="2" t="s">
        <v>2027</v>
      </c>
      <c r="O145" s="2" t="s">
        <v>2028</v>
      </c>
      <c r="P145" s="2">
        <v>15</v>
      </c>
      <c r="Q145" s="8">
        <v>7032160144</v>
      </c>
      <c r="R145" s="2" t="s">
        <v>417</v>
      </c>
      <c r="S145" s="2">
        <v>0</v>
      </c>
      <c r="T145" s="2" t="s">
        <v>313</v>
      </c>
      <c r="U145" s="2" t="s">
        <v>507</v>
      </c>
      <c r="V145" s="2" t="s">
        <v>1899</v>
      </c>
      <c r="W145" s="2" t="s">
        <v>4659</v>
      </c>
      <c r="X145" s="34" t="s">
        <v>179</v>
      </c>
      <c r="Y145" s="63">
        <v>3</v>
      </c>
    </row>
    <row r="146" spans="1:25" ht="23.1" hidden="1" customHeight="1">
      <c r="A146" s="2" t="s">
        <v>41</v>
      </c>
      <c r="B146" s="2" t="s">
        <v>26</v>
      </c>
      <c r="C146" s="2" t="s">
        <v>27</v>
      </c>
      <c r="D146" s="2" t="s">
        <v>28</v>
      </c>
      <c r="E146" s="2" t="s">
        <v>28</v>
      </c>
      <c r="F146" s="2" t="s">
        <v>29</v>
      </c>
      <c r="G146" s="2" t="s">
        <v>1887</v>
      </c>
      <c r="H146" s="2" t="s">
        <v>31</v>
      </c>
      <c r="I146" s="31">
        <v>43232</v>
      </c>
      <c r="J146" s="2">
        <v>12</v>
      </c>
      <c r="K146" s="2">
        <v>5</v>
      </c>
      <c r="L146" s="2">
        <v>2018</v>
      </c>
      <c r="M146" s="31">
        <f t="shared" si="2"/>
        <v>43232</v>
      </c>
      <c r="N146" s="2" t="s">
        <v>565</v>
      </c>
      <c r="O146" s="2" t="s">
        <v>2029</v>
      </c>
      <c r="P146" s="2">
        <v>15</v>
      </c>
      <c r="Q146" s="6" t="s">
        <v>171</v>
      </c>
      <c r="R146" s="2" t="s">
        <v>417</v>
      </c>
      <c r="S146" s="2">
        <v>0</v>
      </c>
      <c r="T146" s="2" t="s">
        <v>418</v>
      </c>
      <c r="V146" s="2" t="s">
        <v>1899</v>
      </c>
      <c r="W146" s="2" t="s">
        <v>4659</v>
      </c>
      <c r="X146" s="34" t="s">
        <v>179</v>
      </c>
      <c r="Y146" s="63">
        <v>1</v>
      </c>
    </row>
    <row r="147" spans="1:25" ht="23.1" hidden="1" customHeight="1">
      <c r="A147" s="2" t="s">
        <v>41</v>
      </c>
      <c r="B147" s="2" t="s">
        <v>26</v>
      </c>
      <c r="C147" s="2" t="s">
        <v>27</v>
      </c>
      <c r="D147" s="2" t="s">
        <v>28</v>
      </c>
      <c r="E147" s="2" t="s">
        <v>28</v>
      </c>
      <c r="F147" s="2" t="s">
        <v>29</v>
      </c>
      <c r="G147" s="2" t="s">
        <v>1887</v>
      </c>
      <c r="H147" s="2" t="s">
        <v>31</v>
      </c>
      <c r="I147" s="31">
        <v>43232</v>
      </c>
      <c r="J147" s="2">
        <v>12</v>
      </c>
      <c r="K147" s="2">
        <v>5</v>
      </c>
      <c r="L147" s="2">
        <v>2018</v>
      </c>
      <c r="M147" s="31">
        <f t="shared" si="2"/>
        <v>43232</v>
      </c>
      <c r="N147" s="2" t="s">
        <v>2030</v>
      </c>
      <c r="O147" s="2" t="s">
        <v>2031</v>
      </c>
      <c r="P147" s="2">
        <v>15</v>
      </c>
      <c r="Q147" s="6" t="s">
        <v>171</v>
      </c>
      <c r="R147" s="2" t="s">
        <v>417</v>
      </c>
      <c r="S147" s="2">
        <v>0</v>
      </c>
      <c r="T147" s="2" t="s">
        <v>418</v>
      </c>
      <c r="V147" s="2" t="s">
        <v>1899</v>
      </c>
      <c r="W147" s="2" t="s">
        <v>4659</v>
      </c>
      <c r="X147" s="34" t="s">
        <v>179</v>
      </c>
      <c r="Y147" s="63">
        <v>3</v>
      </c>
    </row>
    <row r="148" spans="1:25" ht="23.1" hidden="1" customHeight="1">
      <c r="A148" s="2" t="s">
        <v>41</v>
      </c>
      <c r="B148" s="2" t="s">
        <v>26</v>
      </c>
      <c r="C148" s="2" t="s">
        <v>27</v>
      </c>
      <c r="D148" s="2" t="s">
        <v>28</v>
      </c>
      <c r="E148" s="2" t="s">
        <v>28</v>
      </c>
      <c r="F148" s="2" t="s">
        <v>29</v>
      </c>
      <c r="G148" s="2" t="s">
        <v>1887</v>
      </c>
      <c r="H148" s="2" t="s">
        <v>31</v>
      </c>
      <c r="I148" s="31">
        <v>43232</v>
      </c>
      <c r="J148" s="2">
        <v>12</v>
      </c>
      <c r="K148" s="2">
        <v>5</v>
      </c>
      <c r="L148" s="2">
        <v>2018</v>
      </c>
      <c r="M148" s="31">
        <f t="shared" si="2"/>
        <v>43232</v>
      </c>
      <c r="N148" s="2" t="s">
        <v>2032</v>
      </c>
      <c r="O148" s="2" t="s">
        <v>2033</v>
      </c>
      <c r="P148" s="2">
        <v>16</v>
      </c>
      <c r="Q148" s="6" t="s">
        <v>171</v>
      </c>
      <c r="R148" s="2" t="s">
        <v>417</v>
      </c>
      <c r="S148" s="2">
        <v>0</v>
      </c>
      <c r="T148" s="2" t="s">
        <v>418</v>
      </c>
      <c r="V148" s="2" t="s">
        <v>1899</v>
      </c>
      <c r="W148" s="2" t="s">
        <v>4659</v>
      </c>
      <c r="X148" s="34" t="s">
        <v>186</v>
      </c>
      <c r="Y148" s="63">
        <v>1</v>
      </c>
    </row>
    <row r="149" spans="1:25" ht="23.1" hidden="1" customHeight="1">
      <c r="A149" s="2" t="s">
        <v>41</v>
      </c>
      <c r="B149" s="2" t="s">
        <v>26</v>
      </c>
      <c r="C149" s="2" t="s">
        <v>27</v>
      </c>
      <c r="D149" s="2" t="s">
        <v>28</v>
      </c>
      <c r="E149" s="2" t="s">
        <v>28</v>
      </c>
      <c r="F149" s="2" t="s">
        <v>29</v>
      </c>
      <c r="G149" s="2" t="s">
        <v>1887</v>
      </c>
      <c r="H149" s="2" t="s">
        <v>31</v>
      </c>
      <c r="I149" s="31">
        <v>43232</v>
      </c>
      <c r="J149" s="2">
        <v>12</v>
      </c>
      <c r="K149" s="2">
        <v>5</v>
      </c>
      <c r="L149" s="2">
        <v>2018</v>
      </c>
      <c r="M149" s="31">
        <f t="shared" si="2"/>
        <v>43232</v>
      </c>
      <c r="N149" s="2" t="s">
        <v>2034</v>
      </c>
      <c r="O149" s="2" t="s">
        <v>2035</v>
      </c>
      <c r="P149" s="2">
        <v>19</v>
      </c>
      <c r="Q149" s="8">
        <v>8170308358</v>
      </c>
      <c r="R149" s="2" t="s">
        <v>417</v>
      </c>
      <c r="S149" s="2">
        <v>0</v>
      </c>
      <c r="T149" s="2" t="s">
        <v>418</v>
      </c>
      <c r="V149" s="2" t="s">
        <v>1899</v>
      </c>
      <c r="W149" s="2" t="s">
        <v>4659</v>
      </c>
      <c r="X149" s="34" t="s">
        <v>186</v>
      </c>
      <c r="Y149" s="63">
        <v>3</v>
      </c>
    </row>
    <row r="150" spans="1:25" ht="23.1" hidden="1" customHeight="1">
      <c r="A150" s="2" t="s">
        <v>42</v>
      </c>
      <c r="B150" s="2" t="s">
        <v>26</v>
      </c>
      <c r="C150" s="2" t="s">
        <v>27</v>
      </c>
      <c r="D150" s="2" t="s">
        <v>28</v>
      </c>
      <c r="E150" s="2" t="s">
        <v>28</v>
      </c>
      <c r="F150" s="2" t="s">
        <v>111</v>
      </c>
      <c r="G150" s="2" t="s">
        <v>167</v>
      </c>
      <c r="H150" s="2" t="s">
        <v>168</v>
      </c>
      <c r="I150" s="31">
        <v>43235</v>
      </c>
      <c r="J150" s="2">
        <v>15</v>
      </c>
      <c r="K150" s="2">
        <v>5</v>
      </c>
      <c r="L150" s="2">
        <v>2018</v>
      </c>
      <c r="M150" s="31">
        <f t="shared" si="2"/>
        <v>43235</v>
      </c>
      <c r="N150" s="2" t="s">
        <v>343</v>
      </c>
      <c r="O150" s="2" t="s">
        <v>344</v>
      </c>
      <c r="P150" s="2">
        <v>19</v>
      </c>
      <c r="Q150" s="8">
        <v>8037087599</v>
      </c>
      <c r="R150" s="2" t="s">
        <v>172</v>
      </c>
      <c r="S150" s="2">
        <v>0</v>
      </c>
      <c r="T150" s="2" t="s">
        <v>234</v>
      </c>
      <c r="V150" s="2" t="s">
        <v>175</v>
      </c>
      <c r="W150" s="2" t="s">
        <v>4659</v>
      </c>
      <c r="X150" s="34" t="s">
        <v>186</v>
      </c>
      <c r="Y150" s="63">
        <v>2</v>
      </c>
    </row>
    <row r="151" spans="1:25" ht="23.1" hidden="1" customHeight="1">
      <c r="A151" s="2" t="s">
        <v>42</v>
      </c>
      <c r="B151" s="2" t="s">
        <v>26</v>
      </c>
      <c r="C151" s="2" t="s">
        <v>27</v>
      </c>
      <c r="D151" s="2" t="s">
        <v>28</v>
      </c>
      <c r="E151" s="2" t="s">
        <v>28</v>
      </c>
      <c r="F151" s="2" t="s">
        <v>111</v>
      </c>
      <c r="G151" s="2" t="s">
        <v>167</v>
      </c>
      <c r="H151" s="2" t="s">
        <v>168</v>
      </c>
      <c r="I151" s="31">
        <v>43235</v>
      </c>
      <c r="J151" s="2">
        <v>15</v>
      </c>
      <c r="K151" s="2">
        <v>5</v>
      </c>
      <c r="L151" s="2">
        <v>2018</v>
      </c>
      <c r="M151" s="31">
        <f t="shared" si="2"/>
        <v>43235</v>
      </c>
      <c r="N151" s="2" t="s">
        <v>345</v>
      </c>
      <c r="O151" s="2" t="s">
        <v>346</v>
      </c>
      <c r="P151" s="2">
        <v>19</v>
      </c>
      <c r="Q151" s="8">
        <v>8107128288</v>
      </c>
      <c r="R151" s="2" t="s">
        <v>172</v>
      </c>
      <c r="S151" s="2">
        <v>0</v>
      </c>
      <c r="T151" s="2" t="s">
        <v>313</v>
      </c>
      <c r="U151" s="2" t="s">
        <v>507</v>
      </c>
      <c r="V151" s="2" t="s">
        <v>175</v>
      </c>
      <c r="W151" s="2" t="s">
        <v>4659</v>
      </c>
      <c r="X151" s="34" t="s">
        <v>186</v>
      </c>
      <c r="Y151" s="63">
        <v>3</v>
      </c>
    </row>
    <row r="152" spans="1:25" ht="23.1" hidden="1" customHeight="1">
      <c r="A152" s="2" t="s">
        <v>42</v>
      </c>
      <c r="B152" s="2" t="s">
        <v>26</v>
      </c>
      <c r="C152" s="2" t="s">
        <v>27</v>
      </c>
      <c r="D152" s="2" t="s">
        <v>28</v>
      </c>
      <c r="E152" s="2" t="s">
        <v>28</v>
      </c>
      <c r="F152" s="2" t="s">
        <v>111</v>
      </c>
      <c r="G152" s="2" t="s">
        <v>167</v>
      </c>
      <c r="H152" s="2" t="s">
        <v>168</v>
      </c>
      <c r="I152" s="31">
        <v>43235</v>
      </c>
      <c r="J152" s="2">
        <v>15</v>
      </c>
      <c r="K152" s="2">
        <v>5</v>
      </c>
      <c r="L152" s="2">
        <v>2018</v>
      </c>
      <c r="M152" s="31">
        <f t="shared" si="2"/>
        <v>43235</v>
      </c>
      <c r="N152" s="2" t="s">
        <v>347</v>
      </c>
      <c r="O152" s="2" t="s">
        <v>348</v>
      </c>
      <c r="P152" s="2">
        <v>16</v>
      </c>
      <c r="Q152" s="8">
        <v>8091024789</v>
      </c>
      <c r="R152" s="2" t="s">
        <v>172</v>
      </c>
      <c r="S152" s="2">
        <v>1</v>
      </c>
      <c r="T152" s="2" t="s">
        <v>313</v>
      </c>
      <c r="U152" s="2" t="s">
        <v>507</v>
      </c>
      <c r="V152" s="2" t="s">
        <v>175</v>
      </c>
      <c r="W152" s="2" t="s">
        <v>4659</v>
      </c>
      <c r="X152" s="34" t="s">
        <v>186</v>
      </c>
      <c r="Y152" s="63">
        <v>3</v>
      </c>
    </row>
    <row r="153" spans="1:25" ht="23.1" hidden="1" customHeight="1">
      <c r="A153" s="2" t="s">
        <v>42</v>
      </c>
      <c r="B153" s="2" t="s">
        <v>26</v>
      </c>
      <c r="C153" s="2" t="s">
        <v>27</v>
      </c>
      <c r="D153" s="2" t="s">
        <v>28</v>
      </c>
      <c r="E153" s="2" t="s">
        <v>28</v>
      </c>
      <c r="F153" s="2" t="s">
        <v>111</v>
      </c>
      <c r="G153" s="2" t="s">
        <v>167</v>
      </c>
      <c r="H153" s="2" t="s">
        <v>168</v>
      </c>
      <c r="I153" s="31">
        <v>43235</v>
      </c>
      <c r="J153" s="2">
        <v>15</v>
      </c>
      <c r="K153" s="2">
        <v>5</v>
      </c>
      <c r="L153" s="2">
        <v>2018</v>
      </c>
      <c r="M153" s="31">
        <f t="shared" si="2"/>
        <v>43235</v>
      </c>
      <c r="N153" s="2" t="s">
        <v>349</v>
      </c>
      <c r="O153" s="2" t="s">
        <v>350</v>
      </c>
      <c r="P153" s="2">
        <v>19</v>
      </c>
      <c r="Q153" s="8">
        <v>7037528962</v>
      </c>
      <c r="R153" s="2" t="s">
        <v>172</v>
      </c>
      <c r="S153" s="2">
        <v>1</v>
      </c>
      <c r="T153" s="2" t="s">
        <v>313</v>
      </c>
      <c r="U153" s="2" t="s">
        <v>507</v>
      </c>
      <c r="V153" s="2" t="s">
        <v>175</v>
      </c>
      <c r="W153" s="2" t="s">
        <v>4659</v>
      </c>
      <c r="X153" s="34" t="s">
        <v>186</v>
      </c>
      <c r="Y153" s="63">
        <v>3</v>
      </c>
    </row>
    <row r="154" spans="1:25" ht="23.1" hidden="1" customHeight="1">
      <c r="A154" s="2" t="s">
        <v>42</v>
      </c>
      <c r="B154" s="2" t="s">
        <v>26</v>
      </c>
      <c r="C154" s="2" t="s">
        <v>27</v>
      </c>
      <c r="D154" s="2" t="s">
        <v>28</v>
      </c>
      <c r="E154" s="2" t="s">
        <v>28</v>
      </c>
      <c r="F154" s="2" t="s">
        <v>111</v>
      </c>
      <c r="G154" s="2" t="s">
        <v>167</v>
      </c>
      <c r="H154" s="2" t="s">
        <v>168</v>
      </c>
      <c r="I154" s="31">
        <v>43236</v>
      </c>
      <c r="J154" s="2">
        <v>16</v>
      </c>
      <c r="K154" s="2">
        <v>5</v>
      </c>
      <c r="L154" s="2">
        <v>2018</v>
      </c>
      <c r="M154" s="31">
        <f t="shared" si="2"/>
        <v>43236</v>
      </c>
      <c r="N154" s="2" t="s">
        <v>351</v>
      </c>
      <c r="O154" s="2" t="s">
        <v>352</v>
      </c>
      <c r="P154" s="2">
        <v>19</v>
      </c>
      <c r="Q154" s="8">
        <v>7031151596</v>
      </c>
      <c r="R154" s="2" t="s">
        <v>172</v>
      </c>
      <c r="S154" s="2">
        <v>2</v>
      </c>
      <c r="T154" s="2" t="s">
        <v>418</v>
      </c>
      <c r="V154" s="2" t="s">
        <v>175</v>
      </c>
      <c r="W154" s="2" t="s">
        <v>4666</v>
      </c>
      <c r="X154" s="34" t="s">
        <v>186</v>
      </c>
      <c r="Y154" s="63">
        <v>3</v>
      </c>
    </row>
    <row r="155" spans="1:25" ht="23.1" hidden="1" customHeight="1">
      <c r="A155" s="2" t="s">
        <v>42</v>
      </c>
      <c r="B155" s="2" t="s">
        <v>26</v>
      </c>
      <c r="C155" s="2" t="s">
        <v>27</v>
      </c>
      <c r="D155" s="2" t="s">
        <v>28</v>
      </c>
      <c r="E155" s="2" t="s">
        <v>28</v>
      </c>
      <c r="F155" s="2" t="s">
        <v>111</v>
      </c>
      <c r="G155" s="2" t="s">
        <v>167</v>
      </c>
      <c r="H155" s="2" t="s">
        <v>168</v>
      </c>
      <c r="I155" s="31">
        <v>43238</v>
      </c>
      <c r="J155" s="2">
        <v>18</v>
      </c>
      <c r="K155" s="2">
        <v>5</v>
      </c>
      <c r="L155" s="2">
        <v>2018</v>
      </c>
      <c r="M155" s="31">
        <f t="shared" si="2"/>
        <v>43238</v>
      </c>
      <c r="N155" s="2" t="s">
        <v>353</v>
      </c>
      <c r="O155" s="2" t="s">
        <v>354</v>
      </c>
      <c r="P155" s="2">
        <v>19</v>
      </c>
      <c r="Q155" s="8">
        <v>8103351083</v>
      </c>
      <c r="R155" s="2" t="s">
        <v>172</v>
      </c>
      <c r="S155" s="2">
        <v>2</v>
      </c>
      <c r="T155" s="2" t="s">
        <v>418</v>
      </c>
      <c r="V155" s="2" t="s">
        <v>175</v>
      </c>
      <c r="W155" s="2" t="s">
        <v>4666</v>
      </c>
      <c r="X155" s="34" t="s">
        <v>211</v>
      </c>
      <c r="Y155" s="63">
        <v>6</v>
      </c>
    </row>
    <row r="156" spans="1:25" ht="23.1" hidden="1" customHeight="1">
      <c r="A156" s="2" t="s">
        <v>42</v>
      </c>
      <c r="B156" s="2" t="s">
        <v>26</v>
      </c>
      <c r="C156" s="2" t="s">
        <v>27</v>
      </c>
      <c r="D156" s="2" t="s">
        <v>28</v>
      </c>
      <c r="E156" s="2" t="s">
        <v>28</v>
      </c>
      <c r="F156" s="2" t="s">
        <v>111</v>
      </c>
      <c r="G156" s="2" t="s">
        <v>167</v>
      </c>
      <c r="H156" s="2" t="s">
        <v>168</v>
      </c>
      <c r="I156" s="31">
        <v>43238</v>
      </c>
      <c r="J156" s="2">
        <v>18</v>
      </c>
      <c r="K156" s="2">
        <v>5</v>
      </c>
      <c r="L156" s="2">
        <v>2018</v>
      </c>
      <c r="M156" s="31">
        <f t="shared" si="2"/>
        <v>43238</v>
      </c>
      <c r="N156" s="2" t="s">
        <v>355</v>
      </c>
      <c r="O156" s="2" t="s">
        <v>356</v>
      </c>
      <c r="P156" s="2">
        <v>19</v>
      </c>
      <c r="Q156" s="8">
        <v>9030389460</v>
      </c>
      <c r="R156" s="2" t="s">
        <v>172</v>
      </c>
      <c r="S156" s="2">
        <v>2</v>
      </c>
      <c r="T156" s="2" t="s">
        <v>418</v>
      </c>
      <c r="V156" s="2" t="s">
        <v>175</v>
      </c>
      <c r="W156" s="2" t="s">
        <v>4666</v>
      </c>
      <c r="X156" s="34" t="s">
        <v>186</v>
      </c>
      <c r="Y156" s="63">
        <v>3</v>
      </c>
    </row>
    <row r="157" spans="1:25" ht="23.1" hidden="1" customHeight="1">
      <c r="A157" s="2" t="s">
        <v>42</v>
      </c>
      <c r="B157" s="2" t="s">
        <v>26</v>
      </c>
      <c r="C157" s="2" t="s">
        <v>27</v>
      </c>
      <c r="D157" s="2" t="s">
        <v>28</v>
      </c>
      <c r="E157" s="2" t="s">
        <v>28</v>
      </c>
      <c r="F157" s="2" t="s">
        <v>111</v>
      </c>
      <c r="G157" s="2" t="s">
        <v>167</v>
      </c>
      <c r="H157" s="2" t="s">
        <v>168</v>
      </c>
      <c r="I157" s="31">
        <v>43238</v>
      </c>
      <c r="J157" s="2">
        <v>18</v>
      </c>
      <c r="K157" s="2">
        <v>5</v>
      </c>
      <c r="L157" s="2">
        <v>2018</v>
      </c>
      <c r="M157" s="31">
        <f t="shared" si="2"/>
        <v>43238</v>
      </c>
      <c r="N157" s="2" t="s">
        <v>357</v>
      </c>
      <c r="O157" s="2" t="s">
        <v>358</v>
      </c>
      <c r="P157" s="2">
        <v>19</v>
      </c>
      <c r="Q157" s="8">
        <v>8037026778</v>
      </c>
      <c r="R157" s="2" t="s">
        <v>172</v>
      </c>
      <c r="S157" s="2">
        <v>1</v>
      </c>
      <c r="T157" s="2" t="s">
        <v>418</v>
      </c>
      <c r="V157" s="2" t="s">
        <v>175</v>
      </c>
      <c r="W157" s="2" t="s">
        <v>4666</v>
      </c>
      <c r="X157" s="34" t="s">
        <v>186</v>
      </c>
      <c r="Y157" s="63">
        <v>3</v>
      </c>
    </row>
    <row r="158" spans="1:25" ht="23.1" hidden="1" customHeight="1">
      <c r="A158" s="2" t="s">
        <v>42</v>
      </c>
      <c r="B158" s="2" t="s">
        <v>26</v>
      </c>
      <c r="C158" s="2" t="s">
        <v>27</v>
      </c>
      <c r="D158" s="2" t="s">
        <v>28</v>
      </c>
      <c r="E158" s="2" t="s">
        <v>28</v>
      </c>
      <c r="F158" s="2" t="s">
        <v>111</v>
      </c>
      <c r="G158" s="2" t="s">
        <v>167</v>
      </c>
      <c r="H158" s="2" t="s">
        <v>168</v>
      </c>
      <c r="I158" s="31">
        <v>43238</v>
      </c>
      <c r="J158" s="2">
        <v>18</v>
      </c>
      <c r="K158" s="2">
        <v>5</v>
      </c>
      <c r="L158" s="2">
        <v>2018</v>
      </c>
      <c r="M158" s="31">
        <f t="shared" si="2"/>
        <v>43238</v>
      </c>
      <c r="N158" s="2" t="s">
        <v>359</v>
      </c>
      <c r="O158" s="2" t="s">
        <v>360</v>
      </c>
      <c r="P158" s="2">
        <v>17</v>
      </c>
      <c r="Q158" s="8">
        <v>8034748883</v>
      </c>
      <c r="R158" s="2" t="s">
        <v>172</v>
      </c>
      <c r="S158" s="2">
        <v>1</v>
      </c>
      <c r="T158" s="2" t="s">
        <v>418</v>
      </c>
      <c r="V158" s="2" t="s">
        <v>175</v>
      </c>
      <c r="W158" s="2" t="s">
        <v>4666</v>
      </c>
      <c r="X158" s="34" t="s">
        <v>186</v>
      </c>
      <c r="Y158" s="63">
        <v>2</v>
      </c>
    </row>
    <row r="159" spans="1:25" ht="23.1" hidden="1" customHeight="1">
      <c r="A159" s="2" t="s">
        <v>42</v>
      </c>
      <c r="B159" s="2" t="s">
        <v>26</v>
      </c>
      <c r="C159" s="2" t="s">
        <v>27</v>
      </c>
      <c r="D159" s="2" t="s">
        <v>28</v>
      </c>
      <c r="E159" s="2" t="s">
        <v>28</v>
      </c>
      <c r="F159" s="2" t="s">
        <v>111</v>
      </c>
      <c r="G159" s="2" t="s">
        <v>167</v>
      </c>
      <c r="H159" s="2" t="s">
        <v>168</v>
      </c>
      <c r="I159" s="31">
        <v>43238</v>
      </c>
      <c r="J159" s="2">
        <v>18</v>
      </c>
      <c r="K159" s="2">
        <v>5</v>
      </c>
      <c r="L159" s="2">
        <v>2018</v>
      </c>
      <c r="M159" s="31">
        <f t="shared" si="2"/>
        <v>43238</v>
      </c>
      <c r="N159" s="2" t="s">
        <v>361</v>
      </c>
      <c r="O159" s="2" t="s">
        <v>192</v>
      </c>
      <c r="P159" s="2">
        <v>19</v>
      </c>
      <c r="Q159" s="8">
        <v>9069925579</v>
      </c>
      <c r="R159" s="2" t="s">
        <v>172</v>
      </c>
      <c r="S159" s="2">
        <v>1</v>
      </c>
      <c r="T159" s="2" t="s">
        <v>418</v>
      </c>
      <c r="V159" s="2" t="s">
        <v>175</v>
      </c>
      <c r="W159" s="2" t="s">
        <v>4666</v>
      </c>
      <c r="X159" s="34" t="s">
        <v>186</v>
      </c>
      <c r="Y159" s="63">
        <v>2</v>
      </c>
    </row>
    <row r="160" spans="1:25" ht="23.1" hidden="1" customHeight="1">
      <c r="A160" s="2" t="s">
        <v>42</v>
      </c>
      <c r="B160" s="2" t="s">
        <v>26</v>
      </c>
      <c r="C160" s="2" t="s">
        <v>27</v>
      </c>
      <c r="D160" s="2" t="s">
        <v>28</v>
      </c>
      <c r="E160" s="2" t="s">
        <v>28</v>
      </c>
      <c r="F160" s="2" t="s">
        <v>111</v>
      </c>
      <c r="G160" s="2" t="s">
        <v>167</v>
      </c>
      <c r="H160" s="2" t="s">
        <v>168</v>
      </c>
      <c r="I160" s="31">
        <v>43238</v>
      </c>
      <c r="J160" s="2">
        <v>18</v>
      </c>
      <c r="K160" s="2">
        <v>5</v>
      </c>
      <c r="L160" s="2">
        <v>2018</v>
      </c>
      <c r="M160" s="31">
        <f t="shared" si="2"/>
        <v>43238</v>
      </c>
      <c r="N160" s="2" t="s">
        <v>362</v>
      </c>
      <c r="O160" s="2" t="s">
        <v>363</v>
      </c>
      <c r="P160" s="2">
        <v>19</v>
      </c>
      <c r="Q160" s="8">
        <v>8166715943</v>
      </c>
      <c r="R160" s="2" t="s">
        <v>172</v>
      </c>
      <c r="S160" s="2">
        <v>2</v>
      </c>
      <c r="T160" s="2" t="s">
        <v>418</v>
      </c>
      <c r="V160" s="2" t="s">
        <v>175</v>
      </c>
      <c r="W160" s="2" t="s">
        <v>4666</v>
      </c>
      <c r="X160" s="34" t="s">
        <v>179</v>
      </c>
      <c r="Y160" s="63">
        <v>2</v>
      </c>
    </row>
    <row r="161" spans="1:25" ht="23.1" hidden="1" customHeight="1">
      <c r="A161" s="2" t="s">
        <v>42</v>
      </c>
      <c r="B161" s="2" t="s">
        <v>26</v>
      </c>
      <c r="C161" s="2" t="s">
        <v>27</v>
      </c>
      <c r="D161" s="2" t="s">
        <v>28</v>
      </c>
      <c r="E161" s="2" t="s">
        <v>28</v>
      </c>
      <c r="F161" s="2" t="s">
        <v>111</v>
      </c>
      <c r="G161" s="2" t="s">
        <v>167</v>
      </c>
      <c r="H161" s="2" t="s">
        <v>168</v>
      </c>
      <c r="I161" s="31">
        <v>43238</v>
      </c>
      <c r="J161" s="2">
        <v>18</v>
      </c>
      <c r="K161" s="2">
        <v>5</v>
      </c>
      <c r="L161" s="2">
        <v>2018</v>
      </c>
      <c r="M161" s="31">
        <f t="shared" si="2"/>
        <v>43238</v>
      </c>
      <c r="N161" s="2" t="s">
        <v>364</v>
      </c>
      <c r="O161" s="2" t="s">
        <v>365</v>
      </c>
      <c r="P161" s="2">
        <v>19</v>
      </c>
      <c r="Q161" s="8">
        <v>8068628192</v>
      </c>
      <c r="R161" s="2" t="s">
        <v>172</v>
      </c>
      <c r="S161" s="2">
        <v>2</v>
      </c>
      <c r="T161" s="2" t="s">
        <v>418</v>
      </c>
      <c r="V161" s="2" t="s">
        <v>175</v>
      </c>
      <c r="W161" s="2" t="s">
        <v>4666</v>
      </c>
      <c r="X161" s="34" t="s">
        <v>186</v>
      </c>
      <c r="Y161" s="63">
        <v>2</v>
      </c>
    </row>
    <row r="162" spans="1:25" ht="23.1" hidden="1" customHeight="1">
      <c r="A162" s="2" t="s">
        <v>42</v>
      </c>
      <c r="B162" s="2" t="s">
        <v>26</v>
      </c>
      <c r="C162" s="2" t="s">
        <v>27</v>
      </c>
      <c r="D162" s="2" t="s">
        <v>28</v>
      </c>
      <c r="E162" s="2" t="s">
        <v>28</v>
      </c>
      <c r="F162" s="2" t="s">
        <v>111</v>
      </c>
      <c r="G162" s="2" t="s">
        <v>167</v>
      </c>
      <c r="H162" s="2" t="s">
        <v>168</v>
      </c>
      <c r="I162" s="31">
        <v>43238</v>
      </c>
      <c r="J162" s="2">
        <v>18</v>
      </c>
      <c r="K162" s="2">
        <v>5</v>
      </c>
      <c r="L162" s="2">
        <v>2018</v>
      </c>
      <c r="M162" s="31">
        <f t="shared" si="2"/>
        <v>43238</v>
      </c>
      <c r="N162" s="2" t="s">
        <v>366</v>
      </c>
      <c r="O162" s="2" t="s">
        <v>367</v>
      </c>
      <c r="P162" s="2">
        <v>17</v>
      </c>
      <c r="Q162" s="8">
        <v>9060227725</v>
      </c>
      <c r="R162" s="2" t="s">
        <v>172</v>
      </c>
      <c r="S162" s="2">
        <v>2</v>
      </c>
      <c r="T162" s="2" t="s">
        <v>418</v>
      </c>
      <c r="V162" s="2" t="s">
        <v>175</v>
      </c>
      <c r="W162" s="2" t="s">
        <v>4666</v>
      </c>
      <c r="X162" s="34" t="s">
        <v>179</v>
      </c>
      <c r="Y162" s="63">
        <v>2</v>
      </c>
    </row>
    <row r="163" spans="1:25" ht="23.1" hidden="1" customHeight="1">
      <c r="A163" s="2" t="s">
        <v>42</v>
      </c>
      <c r="B163" s="2" t="s">
        <v>26</v>
      </c>
      <c r="C163" s="2" t="s">
        <v>27</v>
      </c>
      <c r="D163" s="2" t="s">
        <v>28</v>
      </c>
      <c r="E163" s="2" t="s">
        <v>28</v>
      </c>
      <c r="F163" s="2" t="s">
        <v>111</v>
      </c>
      <c r="G163" s="2" t="s">
        <v>167</v>
      </c>
      <c r="H163" s="2" t="s">
        <v>168</v>
      </c>
      <c r="I163" s="31">
        <v>43238</v>
      </c>
      <c r="J163" s="2">
        <v>18</v>
      </c>
      <c r="K163" s="2">
        <v>5</v>
      </c>
      <c r="L163" s="2">
        <v>2018</v>
      </c>
      <c r="M163" s="31">
        <f t="shared" si="2"/>
        <v>43238</v>
      </c>
      <c r="N163" s="2" t="s">
        <v>241</v>
      </c>
      <c r="O163" s="2" t="s">
        <v>368</v>
      </c>
      <c r="P163" s="2">
        <v>18</v>
      </c>
      <c r="Q163" s="8">
        <v>8162089229</v>
      </c>
      <c r="R163" s="2" t="s">
        <v>172</v>
      </c>
      <c r="S163" s="2">
        <v>1</v>
      </c>
      <c r="T163" s="2" t="s">
        <v>418</v>
      </c>
      <c r="V163" s="2" t="s">
        <v>175</v>
      </c>
      <c r="W163" s="2" t="s">
        <v>4666</v>
      </c>
      <c r="X163" s="34" t="s">
        <v>186</v>
      </c>
      <c r="Y163" s="63">
        <v>2</v>
      </c>
    </row>
    <row r="164" spans="1:25" ht="23.1" hidden="1" customHeight="1">
      <c r="A164" s="2" t="s">
        <v>42</v>
      </c>
      <c r="B164" s="2" t="s">
        <v>26</v>
      </c>
      <c r="C164" s="2" t="s">
        <v>27</v>
      </c>
      <c r="D164" s="2" t="s">
        <v>28</v>
      </c>
      <c r="E164" s="2" t="s">
        <v>28</v>
      </c>
      <c r="F164" s="2" t="s">
        <v>111</v>
      </c>
      <c r="G164" s="2" t="s">
        <v>167</v>
      </c>
      <c r="H164" s="2" t="s">
        <v>168</v>
      </c>
      <c r="I164" s="31">
        <v>43238</v>
      </c>
      <c r="J164" s="2">
        <v>18</v>
      </c>
      <c r="K164" s="2">
        <v>5</v>
      </c>
      <c r="L164" s="2">
        <v>2018</v>
      </c>
      <c r="M164" s="31">
        <f t="shared" si="2"/>
        <v>43238</v>
      </c>
      <c r="N164" s="2" t="s">
        <v>369</v>
      </c>
      <c r="O164" s="2" t="s">
        <v>370</v>
      </c>
      <c r="P164" s="2">
        <v>19</v>
      </c>
      <c r="Q164" s="8">
        <v>7030975908</v>
      </c>
      <c r="R164" s="2" t="s">
        <v>172</v>
      </c>
      <c r="S164" s="2">
        <v>1</v>
      </c>
      <c r="T164" s="2" t="s">
        <v>418</v>
      </c>
      <c r="V164" s="2" t="s">
        <v>175</v>
      </c>
      <c r="W164" s="2" t="s">
        <v>4666</v>
      </c>
      <c r="X164" s="34" t="s">
        <v>186</v>
      </c>
      <c r="Y164" s="63">
        <v>2</v>
      </c>
    </row>
    <row r="165" spans="1:25" ht="23.1" hidden="1" customHeight="1">
      <c r="A165" s="2" t="s">
        <v>42</v>
      </c>
      <c r="B165" s="2" t="s">
        <v>26</v>
      </c>
      <c r="C165" s="2" t="s">
        <v>27</v>
      </c>
      <c r="D165" s="2" t="s">
        <v>28</v>
      </c>
      <c r="E165" s="2" t="s">
        <v>28</v>
      </c>
      <c r="F165" s="2" t="s">
        <v>111</v>
      </c>
      <c r="G165" s="2" t="s">
        <v>167</v>
      </c>
      <c r="H165" s="2" t="s">
        <v>168</v>
      </c>
      <c r="I165" s="31">
        <v>43238</v>
      </c>
      <c r="J165" s="2">
        <v>18</v>
      </c>
      <c r="K165" s="2">
        <v>5</v>
      </c>
      <c r="L165" s="2">
        <v>2018</v>
      </c>
      <c r="M165" s="31">
        <f t="shared" si="2"/>
        <v>43238</v>
      </c>
      <c r="N165" s="2" t="s">
        <v>371</v>
      </c>
      <c r="O165" s="2" t="s">
        <v>372</v>
      </c>
      <c r="P165" s="2">
        <v>19</v>
      </c>
      <c r="Q165" s="8">
        <v>8067912363</v>
      </c>
      <c r="R165" s="2" t="s">
        <v>172</v>
      </c>
      <c r="S165" s="2">
        <v>0</v>
      </c>
      <c r="T165" s="2" t="s">
        <v>418</v>
      </c>
      <c r="V165" s="2" t="s">
        <v>175</v>
      </c>
      <c r="W165" s="2" t="s">
        <v>4666</v>
      </c>
      <c r="X165" s="34" t="s">
        <v>179</v>
      </c>
      <c r="Y165" s="63">
        <v>2</v>
      </c>
    </row>
    <row r="166" spans="1:25" ht="23.1" hidden="1" customHeight="1">
      <c r="A166" s="2" t="s">
        <v>42</v>
      </c>
      <c r="B166" s="2" t="s">
        <v>26</v>
      </c>
      <c r="C166" s="2" t="s">
        <v>27</v>
      </c>
      <c r="D166" s="2" t="s">
        <v>28</v>
      </c>
      <c r="E166" s="2" t="s">
        <v>28</v>
      </c>
      <c r="F166" s="2" t="s">
        <v>111</v>
      </c>
      <c r="G166" s="2" t="s">
        <v>167</v>
      </c>
      <c r="H166" s="2" t="s">
        <v>168</v>
      </c>
      <c r="I166" s="31">
        <v>43238</v>
      </c>
      <c r="J166" s="2">
        <v>18</v>
      </c>
      <c r="K166" s="2">
        <v>5</v>
      </c>
      <c r="L166" s="2">
        <v>2018</v>
      </c>
      <c r="M166" s="31">
        <f t="shared" si="2"/>
        <v>43238</v>
      </c>
      <c r="N166" s="2" t="s">
        <v>373</v>
      </c>
      <c r="O166" s="2" t="s">
        <v>374</v>
      </c>
      <c r="P166" s="2">
        <v>19</v>
      </c>
      <c r="Q166" s="8">
        <v>8068157599</v>
      </c>
      <c r="R166" s="2" t="s">
        <v>172</v>
      </c>
      <c r="S166" s="2">
        <v>1</v>
      </c>
      <c r="T166" s="2" t="s">
        <v>418</v>
      </c>
      <c r="V166" s="2" t="s">
        <v>175</v>
      </c>
      <c r="W166" s="2" t="s">
        <v>4666</v>
      </c>
      <c r="X166" s="34" t="s">
        <v>186</v>
      </c>
      <c r="Y166" s="63">
        <v>2</v>
      </c>
    </row>
    <row r="167" spans="1:25" ht="23.1" hidden="1" customHeight="1">
      <c r="A167" s="2" t="s">
        <v>42</v>
      </c>
      <c r="B167" s="2" t="s">
        <v>26</v>
      </c>
      <c r="C167" s="2" t="s">
        <v>27</v>
      </c>
      <c r="D167" s="2" t="s">
        <v>28</v>
      </c>
      <c r="E167" s="2" t="s">
        <v>28</v>
      </c>
      <c r="F167" s="2" t="s">
        <v>111</v>
      </c>
      <c r="G167" s="2" t="s">
        <v>167</v>
      </c>
      <c r="H167" s="2" t="s">
        <v>168</v>
      </c>
      <c r="I167" s="31">
        <v>43238</v>
      </c>
      <c r="J167" s="2">
        <v>18</v>
      </c>
      <c r="K167" s="2">
        <v>5</v>
      </c>
      <c r="L167" s="2">
        <v>2018</v>
      </c>
      <c r="M167" s="31">
        <f t="shared" si="2"/>
        <v>43238</v>
      </c>
      <c r="N167" s="2" t="s">
        <v>375</v>
      </c>
      <c r="O167" s="2" t="s">
        <v>376</v>
      </c>
      <c r="P167" s="2">
        <v>19</v>
      </c>
      <c r="Q167" s="8">
        <v>8121598854</v>
      </c>
      <c r="R167" s="2" t="s">
        <v>172</v>
      </c>
      <c r="S167" s="2">
        <v>1</v>
      </c>
      <c r="T167" s="2" t="s">
        <v>418</v>
      </c>
      <c r="V167" s="2" t="s">
        <v>175</v>
      </c>
      <c r="W167" s="2" t="s">
        <v>4666</v>
      </c>
      <c r="X167" s="34" t="s">
        <v>179</v>
      </c>
      <c r="Y167" s="63">
        <v>2</v>
      </c>
    </row>
    <row r="168" spans="1:25" ht="23.1" hidden="1" customHeight="1">
      <c r="A168" s="2" t="s">
        <v>42</v>
      </c>
      <c r="B168" s="2" t="s">
        <v>26</v>
      </c>
      <c r="C168" s="2" t="s">
        <v>27</v>
      </c>
      <c r="D168" s="2" t="s">
        <v>28</v>
      </c>
      <c r="E168" s="2" t="s">
        <v>28</v>
      </c>
      <c r="F168" s="2" t="s">
        <v>111</v>
      </c>
      <c r="G168" s="2" t="s">
        <v>167</v>
      </c>
      <c r="H168" s="2" t="s">
        <v>168</v>
      </c>
      <c r="I168" s="31">
        <v>43238</v>
      </c>
      <c r="J168" s="2">
        <v>18</v>
      </c>
      <c r="K168" s="2">
        <v>5</v>
      </c>
      <c r="L168" s="2">
        <v>2018</v>
      </c>
      <c r="M168" s="31">
        <f t="shared" si="2"/>
        <v>43238</v>
      </c>
      <c r="N168" s="2" t="s">
        <v>377</v>
      </c>
      <c r="O168" s="2" t="s">
        <v>378</v>
      </c>
      <c r="P168" s="2">
        <v>19</v>
      </c>
      <c r="Q168" s="8">
        <v>7068300372</v>
      </c>
      <c r="R168" s="2" t="s">
        <v>172</v>
      </c>
      <c r="S168" s="2">
        <v>1</v>
      </c>
      <c r="T168" s="2" t="s">
        <v>418</v>
      </c>
      <c r="V168" s="2" t="s">
        <v>175</v>
      </c>
      <c r="W168" s="2" t="s">
        <v>4666</v>
      </c>
      <c r="X168" s="34" t="s">
        <v>179</v>
      </c>
      <c r="Y168" s="63">
        <v>2</v>
      </c>
    </row>
    <row r="169" spans="1:25" ht="23.1" hidden="1" customHeight="1">
      <c r="A169" s="2" t="s">
        <v>42</v>
      </c>
      <c r="B169" s="2" t="s">
        <v>26</v>
      </c>
      <c r="C169" s="2" t="s">
        <v>27</v>
      </c>
      <c r="D169" s="2" t="s">
        <v>28</v>
      </c>
      <c r="E169" s="2" t="s">
        <v>28</v>
      </c>
      <c r="F169" s="2" t="s">
        <v>111</v>
      </c>
      <c r="G169" s="2" t="s">
        <v>167</v>
      </c>
      <c r="H169" s="2" t="s">
        <v>168</v>
      </c>
      <c r="I169" s="31">
        <v>43238</v>
      </c>
      <c r="J169" s="2">
        <v>18</v>
      </c>
      <c r="K169" s="2">
        <v>5</v>
      </c>
      <c r="L169" s="2">
        <v>2018</v>
      </c>
      <c r="M169" s="31">
        <f t="shared" si="2"/>
        <v>43238</v>
      </c>
      <c r="N169" s="2" t="s">
        <v>379</v>
      </c>
      <c r="O169" s="2" t="s">
        <v>380</v>
      </c>
      <c r="P169" s="2">
        <v>19</v>
      </c>
      <c r="Q169" s="8">
        <v>8036093256</v>
      </c>
      <c r="R169" s="2" t="s">
        <v>172</v>
      </c>
      <c r="S169" s="2">
        <v>2</v>
      </c>
      <c r="T169" s="2" t="s">
        <v>234</v>
      </c>
      <c r="V169" s="2" t="s">
        <v>252</v>
      </c>
      <c r="W169" s="2" t="s">
        <v>4659</v>
      </c>
      <c r="X169" s="34" t="s">
        <v>186</v>
      </c>
      <c r="Y169" s="65">
        <v>2</v>
      </c>
    </row>
    <row r="170" spans="1:25" ht="23.1" hidden="1" customHeight="1">
      <c r="A170" s="2" t="s">
        <v>42</v>
      </c>
      <c r="B170" s="2" t="s">
        <v>26</v>
      </c>
      <c r="C170" s="2" t="s">
        <v>27</v>
      </c>
      <c r="D170" s="2" t="s">
        <v>28</v>
      </c>
      <c r="E170" s="2" t="s">
        <v>28</v>
      </c>
      <c r="F170" s="2" t="s">
        <v>111</v>
      </c>
      <c r="G170" s="2" t="s">
        <v>167</v>
      </c>
      <c r="H170" s="2" t="s">
        <v>168</v>
      </c>
      <c r="I170" s="31">
        <v>43239</v>
      </c>
      <c r="J170" s="2">
        <v>19</v>
      </c>
      <c r="K170" s="2">
        <v>5</v>
      </c>
      <c r="L170" s="2">
        <v>2018</v>
      </c>
      <c r="M170" s="31">
        <f t="shared" si="2"/>
        <v>43239</v>
      </c>
      <c r="N170" s="2" t="s">
        <v>381</v>
      </c>
      <c r="O170" s="2" t="s">
        <v>382</v>
      </c>
      <c r="P170" s="2">
        <v>19</v>
      </c>
      <c r="Q170" s="8">
        <v>8096355338</v>
      </c>
      <c r="R170" s="2" t="s">
        <v>172</v>
      </c>
      <c r="S170" s="2">
        <v>1</v>
      </c>
      <c r="T170" s="2" t="s">
        <v>418</v>
      </c>
      <c r="V170" s="2" t="s">
        <v>252</v>
      </c>
      <c r="W170" s="2" t="s">
        <v>4666</v>
      </c>
      <c r="X170" s="34" t="s">
        <v>186</v>
      </c>
      <c r="Y170" s="65">
        <v>2</v>
      </c>
    </row>
    <row r="171" spans="1:25" ht="23.1" hidden="1" customHeight="1">
      <c r="A171" s="2" t="s">
        <v>42</v>
      </c>
      <c r="B171" s="2" t="s">
        <v>26</v>
      </c>
      <c r="C171" s="2" t="s">
        <v>27</v>
      </c>
      <c r="D171" s="2" t="s">
        <v>28</v>
      </c>
      <c r="E171" s="2" t="s">
        <v>28</v>
      </c>
      <c r="F171" s="2" t="s">
        <v>111</v>
      </c>
      <c r="G171" s="2" t="s">
        <v>167</v>
      </c>
      <c r="H171" s="2" t="s">
        <v>168</v>
      </c>
      <c r="I171" s="31">
        <v>43239</v>
      </c>
      <c r="J171" s="2">
        <v>19</v>
      </c>
      <c r="K171" s="2">
        <v>5</v>
      </c>
      <c r="L171" s="2">
        <v>2018</v>
      </c>
      <c r="M171" s="31">
        <f t="shared" si="2"/>
        <v>43239</v>
      </c>
      <c r="N171" s="2" t="s">
        <v>383</v>
      </c>
      <c r="O171" s="2" t="s">
        <v>384</v>
      </c>
      <c r="P171" s="2">
        <v>18</v>
      </c>
      <c r="Q171" s="8">
        <v>8171811709</v>
      </c>
      <c r="R171" s="2" t="s">
        <v>172</v>
      </c>
      <c r="S171" s="2">
        <v>0</v>
      </c>
      <c r="T171" s="2" t="s">
        <v>418</v>
      </c>
      <c r="V171" s="2" t="s">
        <v>252</v>
      </c>
      <c r="W171" s="2" t="s">
        <v>4666</v>
      </c>
      <c r="X171" s="34" t="s">
        <v>186</v>
      </c>
      <c r="Y171" s="65">
        <v>1</v>
      </c>
    </row>
    <row r="172" spans="1:25" ht="23.1" hidden="1" customHeight="1">
      <c r="A172" s="2" t="s">
        <v>42</v>
      </c>
      <c r="B172" s="2" t="s">
        <v>26</v>
      </c>
      <c r="C172" s="2" t="s">
        <v>27</v>
      </c>
      <c r="D172" s="2" t="s">
        <v>28</v>
      </c>
      <c r="E172" s="2" t="s">
        <v>28</v>
      </c>
      <c r="F172" s="2" t="s">
        <v>111</v>
      </c>
      <c r="G172" s="2" t="s">
        <v>167</v>
      </c>
      <c r="H172" s="2" t="s">
        <v>168</v>
      </c>
      <c r="I172" s="31">
        <v>43239</v>
      </c>
      <c r="J172" s="2">
        <v>19</v>
      </c>
      <c r="K172" s="2">
        <v>5</v>
      </c>
      <c r="L172" s="2">
        <v>2018</v>
      </c>
      <c r="M172" s="31">
        <f t="shared" si="2"/>
        <v>43239</v>
      </c>
      <c r="N172" s="2" t="s">
        <v>385</v>
      </c>
      <c r="O172" s="2" t="s">
        <v>386</v>
      </c>
      <c r="P172" s="2">
        <v>18</v>
      </c>
      <c r="Q172" s="8">
        <v>9092277701</v>
      </c>
      <c r="R172" s="2" t="s">
        <v>172</v>
      </c>
      <c r="S172" s="2">
        <v>1</v>
      </c>
      <c r="T172" s="2" t="s">
        <v>418</v>
      </c>
      <c r="V172" s="2" t="s">
        <v>252</v>
      </c>
      <c r="W172" s="2" t="s">
        <v>4666</v>
      </c>
      <c r="X172" s="34" t="s">
        <v>186</v>
      </c>
      <c r="Y172" s="65">
        <v>2</v>
      </c>
    </row>
    <row r="173" spans="1:25" ht="23.1" hidden="1" customHeight="1">
      <c r="A173" s="2" t="s">
        <v>42</v>
      </c>
      <c r="B173" s="2" t="s">
        <v>26</v>
      </c>
      <c r="C173" s="2" t="s">
        <v>27</v>
      </c>
      <c r="D173" s="2" t="s">
        <v>28</v>
      </c>
      <c r="E173" s="2" t="s">
        <v>28</v>
      </c>
      <c r="F173" s="2" t="s">
        <v>111</v>
      </c>
      <c r="G173" s="2" t="s">
        <v>167</v>
      </c>
      <c r="H173" s="2" t="s">
        <v>168</v>
      </c>
      <c r="I173" s="31">
        <v>43239</v>
      </c>
      <c r="J173" s="2">
        <v>19</v>
      </c>
      <c r="K173" s="2">
        <v>5</v>
      </c>
      <c r="L173" s="2">
        <v>2018</v>
      </c>
      <c r="M173" s="31">
        <f t="shared" si="2"/>
        <v>43239</v>
      </c>
      <c r="N173" s="2" t="s">
        <v>387</v>
      </c>
      <c r="O173" s="2" t="s">
        <v>388</v>
      </c>
      <c r="P173" s="2">
        <v>18</v>
      </c>
      <c r="Q173" s="8">
        <v>9036046470</v>
      </c>
      <c r="R173" s="2" t="s">
        <v>172</v>
      </c>
      <c r="S173" s="2">
        <v>1</v>
      </c>
      <c r="T173" s="2" t="s">
        <v>418</v>
      </c>
      <c r="V173" s="2" t="s">
        <v>252</v>
      </c>
      <c r="W173" s="2" t="s">
        <v>4666</v>
      </c>
      <c r="X173" s="34" t="s">
        <v>179</v>
      </c>
      <c r="Y173" s="65">
        <v>3</v>
      </c>
    </row>
    <row r="174" spans="1:25" ht="23.1" hidden="1" customHeight="1">
      <c r="A174" s="2" t="s">
        <v>42</v>
      </c>
      <c r="B174" s="2" t="s">
        <v>26</v>
      </c>
      <c r="C174" s="2" t="s">
        <v>27</v>
      </c>
      <c r="D174" s="2" t="s">
        <v>28</v>
      </c>
      <c r="E174" s="2" t="s">
        <v>28</v>
      </c>
      <c r="F174" s="2" t="s">
        <v>111</v>
      </c>
      <c r="G174" s="2" t="s">
        <v>167</v>
      </c>
      <c r="H174" s="2" t="s">
        <v>168</v>
      </c>
      <c r="I174" s="31">
        <v>43239</v>
      </c>
      <c r="J174" s="2">
        <v>19</v>
      </c>
      <c r="K174" s="2">
        <v>5</v>
      </c>
      <c r="L174" s="2">
        <v>2018</v>
      </c>
      <c r="M174" s="31">
        <f t="shared" si="2"/>
        <v>43239</v>
      </c>
      <c r="N174" s="2" t="s">
        <v>389</v>
      </c>
      <c r="O174" s="2" t="s">
        <v>170</v>
      </c>
      <c r="P174" s="2">
        <v>19</v>
      </c>
      <c r="Q174" s="8">
        <v>7063066251</v>
      </c>
      <c r="R174" s="2" t="s">
        <v>172</v>
      </c>
      <c r="S174" s="2">
        <v>2</v>
      </c>
      <c r="T174" s="2" t="s">
        <v>418</v>
      </c>
      <c r="V174" s="2" t="s">
        <v>252</v>
      </c>
      <c r="W174" s="2" t="s">
        <v>4666</v>
      </c>
      <c r="X174" s="34" t="s">
        <v>179</v>
      </c>
      <c r="Y174" s="65">
        <v>2</v>
      </c>
    </row>
    <row r="175" spans="1:25" ht="23.1" hidden="1" customHeight="1">
      <c r="A175" s="2" t="s">
        <v>42</v>
      </c>
      <c r="B175" s="2" t="s">
        <v>26</v>
      </c>
      <c r="C175" s="2" t="s">
        <v>27</v>
      </c>
      <c r="D175" s="2" t="s">
        <v>28</v>
      </c>
      <c r="E175" s="2" t="s">
        <v>28</v>
      </c>
      <c r="F175" s="2" t="s">
        <v>111</v>
      </c>
      <c r="G175" s="2" t="s">
        <v>167</v>
      </c>
      <c r="H175" s="2" t="s">
        <v>168</v>
      </c>
      <c r="I175" s="31">
        <v>43239</v>
      </c>
      <c r="J175" s="2">
        <v>19</v>
      </c>
      <c r="K175" s="2">
        <v>5</v>
      </c>
      <c r="L175" s="2">
        <v>2018</v>
      </c>
      <c r="M175" s="31">
        <f t="shared" si="2"/>
        <v>43239</v>
      </c>
      <c r="N175" s="2" t="s">
        <v>390</v>
      </c>
      <c r="O175" s="2" t="s">
        <v>391</v>
      </c>
      <c r="P175" s="2">
        <v>19</v>
      </c>
      <c r="Q175" s="8">
        <v>9020942324</v>
      </c>
      <c r="R175" s="2" t="s">
        <v>172</v>
      </c>
      <c r="S175" s="2">
        <v>1</v>
      </c>
      <c r="T175" s="2" t="s">
        <v>418</v>
      </c>
      <c r="V175" s="2" t="s">
        <v>252</v>
      </c>
      <c r="W175" s="2" t="s">
        <v>4666</v>
      </c>
      <c r="X175" s="34" t="s">
        <v>186</v>
      </c>
      <c r="Y175" s="65">
        <v>2</v>
      </c>
    </row>
    <row r="176" spans="1:25" ht="23.1" hidden="1" customHeight="1">
      <c r="A176" s="2" t="s">
        <v>42</v>
      </c>
      <c r="B176" s="2" t="s">
        <v>26</v>
      </c>
      <c r="C176" s="2" t="s">
        <v>27</v>
      </c>
      <c r="D176" s="2" t="s">
        <v>28</v>
      </c>
      <c r="E176" s="2" t="s">
        <v>28</v>
      </c>
      <c r="F176" s="2" t="s">
        <v>111</v>
      </c>
      <c r="G176" s="2" t="s">
        <v>167</v>
      </c>
      <c r="H176" s="2" t="s">
        <v>168</v>
      </c>
      <c r="I176" s="31">
        <v>43239</v>
      </c>
      <c r="J176" s="2">
        <v>19</v>
      </c>
      <c r="K176" s="2">
        <v>5</v>
      </c>
      <c r="L176" s="2">
        <v>2018</v>
      </c>
      <c r="M176" s="31">
        <f t="shared" si="2"/>
        <v>43239</v>
      </c>
      <c r="N176" s="2" t="s">
        <v>392</v>
      </c>
      <c r="O176" s="2" t="s">
        <v>393</v>
      </c>
      <c r="P176" s="2">
        <v>16</v>
      </c>
      <c r="Q176" s="8">
        <v>9092274701</v>
      </c>
      <c r="R176" s="2" t="s">
        <v>172</v>
      </c>
      <c r="S176" s="2">
        <v>0</v>
      </c>
      <c r="T176" s="2" t="s">
        <v>418</v>
      </c>
      <c r="V176" s="2" t="s">
        <v>252</v>
      </c>
      <c r="W176" s="2" t="s">
        <v>4666</v>
      </c>
      <c r="X176" s="34" t="s">
        <v>179</v>
      </c>
      <c r="Y176" s="65">
        <v>2</v>
      </c>
    </row>
    <row r="177" spans="1:25" ht="23.1" hidden="1" customHeight="1">
      <c r="A177" s="2" t="s">
        <v>42</v>
      </c>
      <c r="B177" s="2" t="s">
        <v>26</v>
      </c>
      <c r="C177" s="2" t="s">
        <v>27</v>
      </c>
      <c r="D177" s="2" t="s">
        <v>28</v>
      </c>
      <c r="E177" s="2" t="s">
        <v>28</v>
      </c>
      <c r="F177" s="2" t="s">
        <v>111</v>
      </c>
      <c r="G177" s="2" t="s">
        <v>167</v>
      </c>
      <c r="H177" s="2" t="s">
        <v>168</v>
      </c>
      <c r="I177" s="31">
        <v>43239</v>
      </c>
      <c r="J177" s="2">
        <v>19</v>
      </c>
      <c r="K177" s="2">
        <v>5</v>
      </c>
      <c r="L177" s="2">
        <v>2018</v>
      </c>
      <c r="M177" s="31">
        <f t="shared" si="2"/>
        <v>43239</v>
      </c>
      <c r="N177" s="2" t="s">
        <v>177</v>
      </c>
      <c r="O177" s="2" t="s">
        <v>394</v>
      </c>
      <c r="P177" s="2">
        <v>17</v>
      </c>
      <c r="Q177" s="8">
        <v>9089178867</v>
      </c>
      <c r="R177" s="2" t="s">
        <v>172</v>
      </c>
      <c r="S177" s="2">
        <v>0</v>
      </c>
      <c r="T177" s="2" t="s">
        <v>418</v>
      </c>
      <c r="V177" s="2" t="s">
        <v>175</v>
      </c>
      <c r="W177" s="2" t="s">
        <v>4666</v>
      </c>
      <c r="X177" s="34" t="s">
        <v>179</v>
      </c>
      <c r="Y177" s="63">
        <v>2</v>
      </c>
    </row>
    <row r="178" spans="1:25" ht="23.1" hidden="1" customHeight="1">
      <c r="A178" s="2" t="s">
        <v>42</v>
      </c>
      <c r="B178" s="2" t="s">
        <v>26</v>
      </c>
      <c r="C178" s="2" t="s">
        <v>27</v>
      </c>
      <c r="D178" s="2" t="s">
        <v>28</v>
      </c>
      <c r="E178" s="2" t="s">
        <v>28</v>
      </c>
      <c r="F178" s="2" t="s">
        <v>111</v>
      </c>
      <c r="G178" s="2" t="s">
        <v>167</v>
      </c>
      <c r="H178" s="2" t="s">
        <v>168</v>
      </c>
      <c r="I178" s="31">
        <v>43239</v>
      </c>
      <c r="J178" s="2">
        <v>19</v>
      </c>
      <c r="K178" s="2">
        <v>5</v>
      </c>
      <c r="L178" s="2">
        <v>2018</v>
      </c>
      <c r="M178" s="31">
        <f t="shared" si="2"/>
        <v>43239</v>
      </c>
      <c r="N178" s="2" t="s">
        <v>395</v>
      </c>
      <c r="O178" s="2" t="s">
        <v>225</v>
      </c>
      <c r="P178" s="2">
        <v>17</v>
      </c>
      <c r="Q178" s="8">
        <v>7088598812</v>
      </c>
      <c r="R178" s="2" t="s">
        <v>172</v>
      </c>
      <c r="S178" s="2">
        <v>0</v>
      </c>
      <c r="T178" s="2" t="s">
        <v>418</v>
      </c>
      <c r="V178" s="2" t="s">
        <v>175</v>
      </c>
      <c r="W178" s="2" t="s">
        <v>4666</v>
      </c>
      <c r="X178" s="34" t="s">
        <v>186</v>
      </c>
      <c r="Y178" s="63">
        <v>2</v>
      </c>
    </row>
    <row r="179" spans="1:25" ht="23.1" hidden="1" customHeight="1">
      <c r="A179" s="2" t="s">
        <v>42</v>
      </c>
      <c r="B179" s="2" t="s">
        <v>26</v>
      </c>
      <c r="C179" s="2" t="s">
        <v>27</v>
      </c>
      <c r="D179" s="2" t="s">
        <v>28</v>
      </c>
      <c r="E179" s="2" t="s">
        <v>28</v>
      </c>
      <c r="F179" s="2" t="s">
        <v>111</v>
      </c>
      <c r="G179" s="2" t="s">
        <v>167</v>
      </c>
      <c r="H179" s="2" t="s">
        <v>168</v>
      </c>
      <c r="I179" s="31">
        <v>43239</v>
      </c>
      <c r="J179" s="2">
        <v>19</v>
      </c>
      <c r="K179" s="2">
        <v>5</v>
      </c>
      <c r="L179" s="2">
        <v>2018</v>
      </c>
      <c r="M179" s="31">
        <f t="shared" si="2"/>
        <v>43239</v>
      </c>
      <c r="N179" s="2" t="s">
        <v>396</v>
      </c>
      <c r="O179" s="2" t="s">
        <v>397</v>
      </c>
      <c r="P179" s="2">
        <v>16</v>
      </c>
      <c r="Q179" s="8">
        <v>8125243160</v>
      </c>
      <c r="R179" s="2" t="s">
        <v>172</v>
      </c>
      <c r="S179" s="2">
        <v>2</v>
      </c>
      <c r="T179" s="2" t="s">
        <v>251</v>
      </c>
      <c r="V179" s="2" t="s">
        <v>175</v>
      </c>
      <c r="W179" s="2" t="s">
        <v>4659</v>
      </c>
      <c r="X179" s="34" t="s">
        <v>179</v>
      </c>
      <c r="Y179" s="63">
        <v>2</v>
      </c>
    </row>
    <row r="180" spans="1:25" ht="23.1" hidden="1" customHeight="1">
      <c r="A180" s="2" t="s">
        <v>42</v>
      </c>
      <c r="B180" s="2" t="s">
        <v>26</v>
      </c>
      <c r="C180" s="2" t="s">
        <v>27</v>
      </c>
      <c r="D180" s="2" t="s">
        <v>28</v>
      </c>
      <c r="E180" s="2" t="s">
        <v>28</v>
      </c>
      <c r="F180" s="2" t="s">
        <v>29</v>
      </c>
      <c r="G180" s="2" t="s">
        <v>1887</v>
      </c>
      <c r="H180" s="2" t="s">
        <v>31</v>
      </c>
      <c r="I180" s="31">
        <v>43234</v>
      </c>
      <c r="J180" s="2">
        <v>14</v>
      </c>
      <c r="K180" s="2">
        <v>5</v>
      </c>
      <c r="L180" s="2">
        <v>2018</v>
      </c>
      <c r="M180" s="31">
        <f t="shared" si="2"/>
        <v>43234</v>
      </c>
      <c r="N180" s="2" t="s">
        <v>8083</v>
      </c>
      <c r="O180" s="2" t="s">
        <v>2038</v>
      </c>
      <c r="P180" s="2">
        <v>19</v>
      </c>
      <c r="Q180" s="8">
        <v>8067232198</v>
      </c>
      <c r="R180" s="2" t="s">
        <v>417</v>
      </c>
      <c r="S180" s="2">
        <v>0</v>
      </c>
      <c r="T180" s="2" t="s">
        <v>313</v>
      </c>
      <c r="U180" s="2" t="s">
        <v>507</v>
      </c>
      <c r="V180" s="2" t="s">
        <v>175</v>
      </c>
      <c r="W180" s="2" t="s">
        <v>4659</v>
      </c>
      <c r="X180" s="34" t="s">
        <v>179</v>
      </c>
      <c r="Y180" s="63">
        <v>3</v>
      </c>
    </row>
    <row r="181" spans="1:25" ht="23.1" hidden="1" customHeight="1">
      <c r="A181" s="2" t="s">
        <v>42</v>
      </c>
      <c r="B181" s="2" t="s">
        <v>26</v>
      </c>
      <c r="C181" s="2" t="s">
        <v>27</v>
      </c>
      <c r="D181" s="2" t="s">
        <v>28</v>
      </c>
      <c r="E181" s="2" t="s">
        <v>28</v>
      </c>
      <c r="F181" s="2" t="s">
        <v>29</v>
      </c>
      <c r="G181" s="2" t="s">
        <v>1887</v>
      </c>
      <c r="H181" s="2" t="s">
        <v>31</v>
      </c>
      <c r="I181" s="31">
        <v>43235</v>
      </c>
      <c r="J181" s="2">
        <v>15</v>
      </c>
      <c r="K181" s="2">
        <v>5</v>
      </c>
      <c r="L181" s="2">
        <v>2018</v>
      </c>
      <c r="M181" s="31">
        <f t="shared" si="2"/>
        <v>43235</v>
      </c>
      <c r="N181" s="2" t="s">
        <v>2039</v>
      </c>
      <c r="O181" s="2" t="s">
        <v>2040</v>
      </c>
      <c r="P181" s="2">
        <v>17</v>
      </c>
      <c r="Q181" s="8">
        <v>7032463737</v>
      </c>
      <c r="R181" s="2" t="s">
        <v>417</v>
      </c>
      <c r="S181" s="2">
        <v>1</v>
      </c>
      <c r="T181" s="2" t="s">
        <v>313</v>
      </c>
      <c r="U181" s="2" t="s">
        <v>507</v>
      </c>
      <c r="V181" s="2" t="s">
        <v>175</v>
      </c>
      <c r="W181" s="2" t="s">
        <v>4659</v>
      </c>
      <c r="X181" s="34" t="s">
        <v>186</v>
      </c>
      <c r="Y181" s="63">
        <v>1</v>
      </c>
    </row>
    <row r="182" spans="1:25" ht="23.1" hidden="1" customHeight="1">
      <c r="A182" s="2" t="s">
        <v>42</v>
      </c>
      <c r="B182" s="2" t="s">
        <v>26</v>
      </c>
      <c r="C182" s="2" t="s">
        <v>27</v>
      </c>
      <c r="D182" s="2" t="s">
        <v>28</v>
      </c>
      <c r="E182" s="2" t="s">
        <v>28</v>
      </c>
      <c r="F182" s="2" t="s">
        <v>29</v>
      </c>
      <c r="G182" s="2" t="s">
        <v>1887</v>
      </c>
      <c r="H182" s="2" t="s">
        <v>31</v>
      </c>
      <c r="I182" s="31">
        <v>43236</v>
      </c>
      <c r="J182" s="2">
        <v>16</v>
      </c>
      <c r="K182" s="2">
        <v>5</v>
      </c>
      <c r="L182" s="2">
        <v>2018</v>
      </c>
      <c r="M182" s="31">
        <f t="shared" si="2"/>
        <v>43236</v>
      </c>
      <c r="N182" s="2" t="s">
        <v>2041</v>
      </c>
      <c r="O182" s="2" t="s">
        <v>2043</v>
      </c>
      <c r="P182" s="2">
        <v>17</v>
      </c>
      <c r="Q182" s="8">
        <v>8034948176</v>
      </c>
      <c r="R182" s="2" t="s">
        <v>417</v>
      </c>
      <c r="S182" s="2">
        <v>0</v>
      </c>
      <c r="T182" s="2" t="s">
        <v>313</v>
      </c>
      <c r="U182" s="2" t="s">
        <v>507</v>
      </c>
      <c r="V182" s="2" t="s">
        <v>175</v>
      </c>
      <c r="W182" s="2" t="s">
        <v>4659</v>
      </c>
      <c r="X182" s="34" t="s">
        <v>176</v>
      </c>
    </row>
    <row r="183" spans="1:25" ht="23.1" hidden="1" customHeight="1">
      <c r="A183" s="2" t="s">
        <v>42</v>
      </c>
      <c r="B183" s="2" t="s">
        <v>26</v>
      </c>
      <c r="C183" s="2" t="s">
        <v>27</v>
      </c>
      <c r="D183" s="2" t="s">
        <v>28</v>
      </c>
      <c r="E183" s="2" t="s">
        <v>28</v>
      </c>
      <c r="F183" s="2" t="s">
        <v>29</v>
      </c>
      <c r="G183" s="2" t="s">
        <v>1887</v>
      </c>
      <c r="H183" s="2" t="s">
        <v>31</v>
      </c>
      <c r="I183" s="31">
        <v>43236</v>
      </c>
      <c r="J183" s="2">
        <v>16</v>
      </c>
      <c r="K183" s="2">
        <v>5</v>
      </c>
      <c r="L183" s="2">
        <v>2018</v>
      </c>
      <c r="M183" s="31">
        <f t="shared" si="2"/>
        <v>43236</v>
      </c>
      <c r="N183" s="2" t="s">
        <v>2044</v>
      </c>
      <c r="O183" s="2" t="s">
        <v>2045</v>
      </c>
      <c r="P183" s="2">
        <v>19</v>
      </c>
      <c r="Q183" s="8">
        <v>8162152898</v>
      </c>
      <c r="R183" s="2" t="s">
        <v>417</v>
      </c>
      <c r="S183" s="2">
        <v>1</v>
      </c>
      <c r="T183" s="2" t="s">
        <v>313</v>
      </c>
      <c r="U183" s="2" t="s">
        <v>507</v>
      </c>
      <c r="V183" s="2" t="s">
        <v>175</v>
      </c>
      <c r="W183" s="2" t="s">
        <v>4659</v>
      </c>
      <c r="X183" s="34" t="s">
        <v>186</v>
      </c>
      <c r="Y183" s="63">
        <v>3</v>
      </c>
    </row>
    <row r="184" spans="1:25" ht="23.1" hidden="1" customHeight="1">
      <c r="A184" s="2" t="s">
        <v>42</v>
      </c>
      <c r="B184" s="2" t="s">
        <v>26</v>
      </c>
      <c r="C184" s="2" t="s">
        <v>27</v>
      </c>
      <c r="D184" s="2" t="s">
        <v>28</v>
      </c>
      <c r="E184" s="2" t="s">
        <v>28</v>
      </c>
      <c r="F184" s="2" t="s">
        <v>29</v>
      </c>
      <c r="G184" s="2" t="s">
        <v>1887</v>
      </c>
      <c r="H184" s="2" t="s">
        <v>31</v>
      </c>
      <c r="I184" s="31">
        <v>43236</v>
      </c>
      <c r="J184" s="2">
        <v>16</v>
      </c>
      <c r="K184" s="2">
        <v>5</v>
      </c>
      <c r="L184" s="2">
        <v>2018</v>
      </c>
      <c r="M184" s="31">
        <f t="shared" si="2"/>
        <v>43236</v>
      </c>
      <c r="N184" s="2" t="s">
        <v>2046</v>
      </c>
      <c r="O184" s="2" t="s">
        <v>2047</v>
      </c>
      <c r="P184" s="2">
        <v>18</v>
      </c>
      <c r="Q184" s="8">
        <v>8170430035</v>
      </c>
      <c r="R184" s="2" t="s">
        <v>417</v>
      </c>
      <c r="S184" s="2">
        <v>0</v>
      </c>
      <c r="T184" s="2" t="s">
        <v>418</v>
      </c>
      <c r="V184" s="2" t="s">
        <v>175</v>
      </c>
      <c r="W184" s="2" t="s">
        <v>4659</v>
      </c>
      <c r="X184" s="34" t="s">
        <v>186</v>
      </c>
      <c r="Y184" s="63">
        <v>1</v>
      </c>
    </row>
    <row r="185" spans="1:25" ht="23.1" hidden="1" customHeight="1">
      <c r="A185" s="2" t="s">
        <v>42</v>
      </c>
      <c r="B185" s="2" t="s">
        <v>26</v>
      </c>
      <c r="C185" s="2" t="s">
        <v>27</v>
      </c>
      <c r="D185" s="2" t="s">
        <v>28</v>
      </c>
      <c r="E185" s="2" t="s">
        <v>28</v>
      </c>
      <c r="F185" s="2" t="s">
        <v>29</v>
      </c>
      <c r="G185" s="2" t="s">
        <v>1887</v>
      </c>
      <c r="H185" s="2" t="s">
        <v>31</v>
      </c>
      <c r="I185" s="31">
        <v>43236</v>
      </c>
      <c r="J185" s="2">
        <v>16</v>
      </c>
      <c r="K185" s="2">
        <v>5</v>
      </c>
      <c r="L185" s="2">
        <v>2018</v>
      </c>
      <c r="M185" s="31">
        <f t="shared" si="2"/>
        <v>43236</v>
      </c>
      <c r="N185" s="2" t="s">
        <v>2048</v>
      </c>
      <c r="O185" s="2" t="s">
        <v>2049</v>
      </c>
      <c r="P185" s="2">
        <v>17</v>
      </c>
      <c r="Q185" s="8">
        <v>8036452959</v>
      </c>
      <c r="R185" s="2" t="s">
        <v>417</v>
      </c>
      <c r="S185" s="2">
        <v>0</v>
      </c>
      <c r="T185" s="2" t="s">
        <v>418</v>
      </c>
      <c r="V185" s="2" t="s">
        <v>175</v>
      </c>
      <c r="W185" s="2" t="s">
        <v>4659</v>
      </c>
      <c r="X185" s="34" t="s">
        <v>186</v>
      </c>
      <c r="Y185" s="63">
        <v>3</v>
      </c>
    </row>
    <row r="186" spans="1:25" ht="23.1" hidden="1" customHeight="1">
      <c r="A186" s="2" t="s">
        <v>42</v>
      </c>
      <c r="B186" s="2" t="s">
        <v>26</v>
      </c>
      <c r="C186" s="2" t="s">
        <v>27</v>
      </c>
      <c r="D186" s="2" t="s">
        <v>28</v>
      </c>
      <c r="E186" s="2" t="s">
        <v>28</v>
      </c>
      <c r="F186" s="2" t="s">
        <v>29</v>
      </c>
      <c r="G186" s="2" t="s">
        <v>1887</v>
      </c>
      <c r="H186" s="2" t="s">
        <v>31</v>
      </c>
      <c r="I186" s="31">
        <v>43237</v>
      </c>
      <c r="J186" s="2">
        <v>17</v>
      </c>
      <c r="K186" s="2">
        <v>5</v>
      </c>
      <c r="L186" s="2">
        <v>2018</v>
      </c>
      <c r="M186" s="31">
        <f t="shared" si="2"/>
        <v>43237</v>
      </c>
      <c r="N186" s="2" t="s">
        <v>8084</v>
      </c>
      <c r="O186" s="2" t="s">
        <v>2052</v>
      </c>
      <c r="P186" s="2">
        <v>19</v>
      </c>
      <c r="Q186" s="6" t="s">
        <v>171</v>
      </c>
      <c r="R186" s="2" t="s">
        <v>417</v>
      </c>
      <c r="S186" s="2">
        <v>2</v>
      </c>
      <c r="T186" s="2" t="s">
        <v>313</v>
      </c>
      <c r="U186" s="2" t="s">
        <v>507</v>
      </c>
      <c r="V186" s="2" t="s">
        <v>175</v>
      </c>
      <c r="W186" s="2" t="s">
        <v>4659</v>
      </c>
      <c r="X186" s="34" t="s">
        <v>211</v>
      </c>
      <c r="Y186" s="63">
        <v>6</v>
      </c>
    </row>
    <row r="187" spans="1:25" ht="23.1" hidden="1" customHeight="1">
      <c r="A187" s="2" t="s">
        <v>42</v>
      </c>
      <c r="B187" s="2" t="s">
        <v>26</v>
      </c>
      <c r="C187" s="2" t="s">
        <v>27</v>
      </c>
      <c r="D187" s="2" t="s">
        <v>28</v>
      </c>
      <c r="E187" s="2" t="s">
        <v>28</v>
      </c>
      <c r="F187" s="2" t="s">
        <v>29</v>
      </c>
      <c r="G187" s="2" t="s">
        <v>1887</v>
      </c>
      <c r="H187" s="2" t="s">
        <v>31</v>
      </c>
      <c r="I187" s="31">
        <v>43237</v>
      </c>
      <c r="J187" s="2">
        <v>17</v>
      </c>
      <c r="K187" s="2">
        <v>5</v>
      </c>
      <c r="L187" s="2">
        <v>2018</v>
      </c>
      <c r="M187" s="31">
        <f t="shared" si="2"/>
        <v>43237</v>
      </c>
      <c r="N187" s="2" t="s">
        <v>8085</v>
      </c>
      <c r="O187" s="2" t="s">
        <v>2054</v>
      </c>
      <c r="P187" s="2">
        <v>16</v>
      </c>
      <c r="Q187" s="6" t="s">
        <v>171</v>
      </c>
      <c r="R187" s="2" t="s">
        <v>417</v>
      </c>
      <c r="S187" s="2">
        <v>0</v>
      </c>
      <c r="T187" s="2" t="s">
        <v>313</v>
      </c>
      <c r="U187" s="2" t="s">
        <v>507</v>
      </c>
      <c r="V187" s="2" t="s">
        <v>175</v>
      </c>
      <c r="W187" s="2" t="s">
        <v>4659</v>
      </c>
      <c r="X187" s="34" t="s">
        <v>211</v>
      </c>
      <c r="Y187" s="63">
        <v>6</v>
      </c>
    </row>
    <row r="188" spans="1:25" ht="23.1" hidden="1" customHeight="1">
      <c r="A188" s="2" t="s">
        <v>42</v>
      </c>
      <c r="B188" s="2" t="s">
        <v>26</v>
      </c>
      <c r="C188" s="2" t="s">
        <v>27</v>
      </c>
      <c r="D188" s="2" t="s">
        <v>28</v>
      </c>
      <c r="E188" s="2" t="s">
        <v>28</v>
      </c>
      <c r="F188" s="2" t="s">
        <v>29</v>
      </c>
      <c r="G188" s="2" t="s">
        <v>1887</v>
      </c>
      <c r="H188" s="2" t="s">
        <v>31</v>
      </c>
      <c r="I188" s="31">
        <v>43238</v>
      </c>
      <c r="J188" s="2">
        <v>18</v>
      </c>
      <c r="K188" s="2">
        <v>5</v>
      </c>
      <c r="L188" s="2">
        <v>2018</v>
      </c>
      <c r="M188" s="31">
        <f t="shared" si="2"/>
        <v>43238</v>
      </c>
      <c r="N188" s="2" t="s">
        <v>2055</v>
      </c>
      <c r="O188" s="2" t="s">
        <v>2057</v>
      </c>
      <c r="P188" s="2">
        <v>17</v>
      </c>
      <c r="Q188" s="8">
        <v>8174882848</v>
      </c>
      <c r="R188" s="2" t="s">
        <v>417</v>
      </c>
      <c r="S188" s="2">
        <v>0</v>
      </c>
      <c r="T188" s="2" t="s">
        <v>418</v>
      </c>
      <c r="V188" s="2" t="s">
        <v>175</v>
      </c>
      <c r="W188" s="2" t="s">
        <v>4659</v>
      </c>
      <c r="X188" s="34" t="s">
        <v>186</v>
      </c>
      <c r="Y188" s="63">
        <v>3</v>
      </c>
    </row>
    <row r="189" spans="1:25" ht="23.1" hidden="1" customHeight="1">
      <c r="A189" s="2" t="s">
        <v>42</v>
      </c>
      <c r="B189" s="2" t="s">
        <v>26</v>
      </c>
      <c r="C189" s="2" t="s">
        <v>27</v>
      </c>
      <c r="D189" s="2" t="s">
        <v>28</v>
      </c>
      <c r="E189" s="2" t="s">
        <v>28</v>
      </c>
      <c r="F189" s="2" t="s">
        <v>29</v>
      </c>
      <c r="G189" s="2" t="s">
        <v>1887</v>
      </c>
      <c r="H189" s="2" t="s">
        <v>31</v>
      </c>
      <c r="I189" s="31">
        <v>43239</v>
      </c>
      <c r="J189" s="2">
        <v>19</v>
      </c>
      <c r="K189" s="2">
        <v>5</v>
      </c>
      <c r="L189" s="2">
        <v>2018</v>
      </c>
      <c r="M189" s="31">
        <f t="shared" si="2"/>
        <v>43239</v>
      </c>
      <c r="N189" s="2" t="s">
        <v>2060</v>
      </c>
      <c r="O189" s="2" t="s">
        <v>2061</v>
      </c>
      <c r="P189" s="2">
        <v>15</v>
      </c>
      <c r="Q189" s="8">
        <v>8169237958</v>
      </c>
      <c r="R189" s="2" t="s">
        <v>417</v>
      </c>
      <c r="S189" s="2">
        <v>0</v>
      </c>
      <c r="T189" s="2" t="s">
        <v>418</v>
      </c>
      <c r="V189" s="2" t="s">
        <v>1899</v>
      </c>
      <c r="W189" s="2" t="s">
        <v>4659</v>
      </c>
      <c r="X189" s="34" t="s">
        <v>186</v>
      </c>
      <c r="Y189" s="63">
        <v>1</v>
      </c>
    </row>
    <row r="190" spans="1:25" ht="23.1" hidden="1" customHeight="1">
      <c r="A190" s="2" t="s">
        <v>42</v>
      </c>
      <c r="B190" s="2" t="s">
        <v>26</v>
      </c>
      <c r="C190" s="2" t="s">
        <v>27</v>
      </c>
      <c r="D190" s="2" t="s">
        <v>28</v>
      </c>
      <c r="E190" s="2" t="s">
        <v>28</v>
      </c>
      <c r="F190" s="2" t="s">
        <v>29</v>
      </c>
      <c r="G190" s="2" t="s">
        <v>1887</v>
      </c>
      <c r="H190" s="2" t="s">
        <v>31</v>
      </c>
      <c r="I190" s="31">
        <v>43239</v>
      </c>
      <c r="J190" s="2">
        <v>19</v>
      </c>
      <c r="K190" s="2">
        <v>5</v>
      </c>
      <c r="L190" s="2">
        <v>2018</v>
      </c>
      <c r="M190" s="31">
        <f t="shared" si="2"/>
        <v>43239</v>
      </c>
      <c r="N190" s="2" t="s">
        <v>2058</v>
      </c>
      <c r="O190" s="2" t="s">
        <v>2059</v>
      </c>
      <c r="P190" s="2">
        <v>15</v>
      </c>
      <c r="Q190" s="8">
        <v>8107109496</v>
      </c>
      <c r="R190" s="2" t="s">
        <v>417</v>
      </c>
      <c r="S190" s="2">
        <v>0</v>
      </c>
      <c r="T190" s="2" t="s">
        <v>418</v>
      </c>
      <c r="V190" s="2" t="s">
        <v>1899</v>
      </c>
      <c r="W190" s="2" t="s">
        <v>4659</v>
      </c>
      <c r="X190" s="34" t="s">
        <v>186</v>
      </c>
      <c r="Y190" s="63">
        <v>1</v>
      </c>
    </row>
    <row r="191" spans="1:25" ht="23.1" hidden="1" customHeight="1">
      <c r="A191" s="2" t="s">
        <v>42</v>
      </c>
      <c r="B191" s="2" t="s">
        <v>26</v>
      </c>
      <c r="C191" s="2" t="s">
        <v>27</v>
      </c>
      <c r="D191" s="2" t="s">
        <v>28</v>
      </c>
      <c r="E191" s="2" t="s">
        <v>28</v>
      </c>
      <c r="F191" s="2" t="s">
        <v>29</v>
      </c>
      <c r="G191" s="2" t="s">
        <v>1887</v>
      </c>
      <c r="H191" s="2" t="s">
        <v>31</v>
      </c>
      <c r="I191" s="31">
        <v>43239</v>
      </c>
      <c r="J191" s="2">
        <v>19</v>
      </c>
      <c r="K191" s="2">
        <v>5</v>
      </c>
      <c r="L191" s="2">
        <v>2018</v>
      </c>
      <c r="M191" s="31">
        <f t="shared" si="2"/>
        <v>43239</v>
      </c>
      <c r="N191" s="2" t="s">
        <v>2062</v>
      </c>
      <c r="O191" s="2" t="s">
        <v>2063</v>
      </c>
      <c r="P191" s="2">
        <v>15</v>
      </c>
      <c r="Q191" s="8">
        <v>9090257355</v>
      </c>
      <c r="R191" s="2" t="s">
        <v>417</v>
      </c>
      <c r="S191" s="2">
        <v>0</v>
      </c>
      <c r="T191" s="2" t="s">
        <v>313</v>
      </c>
      <c r="U191" s="2" t="s">
        <v>507</v>
      </c>
      <c r="V191" s="2" t="s">
        <v>1899</v>
      </c>
      <c r="W191" s="2" t="s">
        <v>4659</v>
      </c>
      <c r="X191" s="34" t="s">
        <v>186</v>
      </c>
      <c r="Y191" s="63">
        <v>3</v>
      </c>
    </row>
    <row r="192" spans="1:25" ht="23.1" hidden="1" customHeight="1">
      <c r="A192" s="2" t="s">
        <v>42</v>
      </c>
      <c r="B192" s="2" t="s">
        <v>26</v>
      </c>
      <c r="C192" s="2" t="s">
        <v>27</v>
      </c>
      <c r="D192" s="2" t="s">
        <v>28</v>
      </c>
      <c r="E192" s="2" t="s">
        <v>28</v>
      </c>
      <c r="F192" s="2" t="s">
        <v>29</v>
      </c>
      <c r="G192" s="2" t="s">
        <v>1887</v>
      </c>
      <c r="H192" s="2" t="s">
        <v>31</v>
      </c>
      <c r="I192" s="31">
        <v>43239</v>
      </c>
      <c r="J192" s="2">
        <v>19</v>
      </c>
      <c r="K192" s="2">
        <v>5</v>
      </c>
      <c r="L192" s="2">
        <v>2018</v>
      </c>
      <c r="M192" s="31">
        <f t="shared" si="2"/>
        <v>43239</v>
      </c>
      <c r="N192" s="2" t="s">
        <v>2179</v>
      </c>
      <c r="O192" s="2" t="s">
        <v>2065</v>
      </c>
      <c r="P192" s="2">
        <v>15</v>
      </c>
      <c r="Q192" s="8">
        <v>9036004328</v>
      </c>
      <c r="R192" s="2" t="s">
        <v>417</v>
      </c>
      <c r="S192" s="2">
        <v>0</v>
      </c>
      <c r="T192" s="2" t="s">
        <v>418</v>
      </c>
      <c r="V192" s="2" t="s">
        <v>1899</v>
      </c>
      <c r="W192" s="2" t="s">
        <v>4659</v>
      </c>
      <c r="X192" s="34" t="s">
        <v>179</v>
      </c>
      <c r="Y192" s="63">
        <v>3</v>
      </c>
    </row>
    <row r="193" spans="1:25" ht="23.1" hidden="1" customHeight="1">
      <c r="A193" s="2" t="s">
        <v>42</v>
      </c>
      <c r="B193" s="2" t="s">
        <v>26</v>
      </c>
      <c r="C193" s="2" t="s">
        <v>27</v>
      </c>
      <c r="D193" s="2" t="s">
        <v>28</v>
      </c>
      <c r="E193" s="2" t="s">
        <v>28</v>
      </c>
      <c r="F193" s="2" t="s">
        <v>29</v>
      </c>
      <c r="G193" s="2" t="s">
        <v>1887</v>
      </c>
      <c r="H193" s="2" t="s">
        <v>31</v>
      </c>
      <c r="I193" s="31">
        <v>43239</v>
      </c>
      <c r="J193" s="2">
        <v>19</v>
      </c>
      <c r="K193" s="2">
        <v>5</v>
      </c>
      <c r="L193" s="2">
        <v>2018</v>
      </c>
      <c r="M193" s="31">
        <f t="shared" si="2"/>
        <v>43239</v>
      </c>
      <c r="N193" s="2" t="s">
        <v>2066</v>
      </c>
      <c r="O193" s="2" t="s">
        <v>2067</v>
      </c>
      <c r="P193" s="2">
        <v>15</v>
      </c>
      <c r="Q193" s="8">
        <v>8181969640</v>
      </c>
      <c r="R193" s="2" t="s">
        <v>417</v>
      </c>
      <c r="S193" s="2">
        <v>0</v>
      </c>
      <c r="T193" s="2" t="s">
        <v>418</v>
      </c>
      <c r="V193" s="2" t="s">
        <v>1899</v>
      </c>
      <c r="W193" s="2" t="s">
        <v>4659</v>
      </c>
      <c r="X193" s="34" t="s">
        <v>179</v>
      </c>
      <c r="Y193" s="63">
        <v>3</v>
      </c>
    </row>
    <row r="194" spans="1:25" ht="23.1" hidden="1" customHeight="1">
      <c r="A194" s="2" t="s">
        <v>42</v>
      </c>
      <c r="B194" s="2" t="s">
        <v>26</v>
      </c>
      <c r="C194" s="2" t="s">
        <v>27</v>
      </c>
      <c r="D194" s="2" t="s">
        <v>28</v>
      </c>
      <c r="E194" s="2" t="s">
        <v>28</v>
      </c>
      <c r="F194" s="2" t="s">
        <v>29</v>
      </c>
      <c r="G194" s="2" t="s">
        <v>1887</v>
      </c>
      <c r="H194" s="2" t="s">
        <v>31</v>
      </c>
      <c r="I194" s="31">
        <v>43239</v>
      </c>
      <c r="J194" s="2">
        <v>19</v>
      </c>
      <c r="K194" s="2">
        <v>5</v>
      </c>
      <c r="L194" s="2">
        <v>2018</v>
      </c>
      <c r="M194" s="31">
        <f t="shared" si="2"/>
        <v>43239</v>
      </c>
      <c r="N194" s="2" t="s">
        <v>2068</v>
      </c>
      <c r="O194" s="2" t="s">
        <v>2069</v>
      </c>
      <c r="P194" s="2">
        <v>15</v>
      </c>
      <c r="Q194" s="8">
        <v>8180613900</v>
      </c>
      <c r="R194" s="2" t="s">
        <v>417</v>
      </c>
      <c r="S194" s="2">
        <v>0</v>
      </c>
      <c r="T194" s="2" t="s">
        <v>418</v>
      </c>
      <c r="V194" s="2" t="s">
        <v>1899</v>
      </c>
      <c r="W194" s="2" t="s">
        <v>4659</v>
      </c>
      <c r="X194" s="34" t="s">
        <v>186</v>
      </c>
      <c r="Y194" s="63">
        <v>2</v>
      </c>
    </row>
    <row r="195" spans="1:25" ht="23.1" hidden="1" customHeight="1">
      <c r="A195" s="2" t="s">
        <v>42</v>
      </c>
      <c r="B195" s="2" t="s">
        <v>26</v>
      </c>
      <c r="C195" s="2" t="s">
        <v>27</v>
      </c>
      <c r="D195" s="2" t="s">
        <v>28</v>
      </c>
      <c r="E195" s="2" t="s">
        <v>28</v>
      </c>
      <c r="F195" s="2" t="s">
        <v>29</v>
      </c>
      <c r="G195" s="2" t="s">
        <v>1887</v>
      </c>
      <c r="H195" s="2" t="s">
        <v>31</v>
      </c>
      <c r="I195" s="31">
        <v>43239</v>
      </c>
      <c r="J195" s="2">
        <v>19</v>
      </c>
      <c r="K195" s="2">
        <v>5</v>
      </c>
      <c r="L195" s="2">
        <v>2018</v>
      </c>
      <c r="M195" s="31">
        <f t="shared" ref="M195:M258" si="3">DATE(L195,K195,J195)</f>
        <v>43239</v>
      </c>
      <c r="N195" s="2" t="s">
        <v>2070</v>
      </c>
      <c r="O195" s="2" t="s">
        <v>2071</v>
      </c>
      <c r="P195" s="2">
        <v>19</v>
      </c>
      <c r="Q195" s="8">
        <v>8180988037</v>
      </c>
      <c r="R195" s="2" t="s">
        <v>417</v>
      </c>
      <c r="S195" s="2">
        <v>0</v>
      </c>
      <c r="T195" s="2" t="s">
        <v>418</v>
      </c>
      <c r="V195" s="2" t="s">
        <v>1899</v>
      </c>
      <c r="W195" s="2" t="s">
        <v>4659</v>
      </c>
      <c r="X195" s="34" t="s">
        <v>444</v>
      </c>
    </row>
    <row r="196" spans="1:25" ht="23.1" hidden="1" customHeight="1">
      <c r="A196" s="2" t="s">
        <v>42</v>
      </c>
      <c r="B196" s="2" t="s">
        <v>26</v>
      </c>
      <c r="C196" s="2" t="s">
        <v>27</v>
      </c>
      <c r="D196" s="2" t="s">
        <v>28</v>
      </c>
      <c r="E196" s="2" t="s">
        <v>28</v>
      </c>
      <c r="F196" s="2" t="s">
        <v>29</v>
      </c>
      <c r="G196" s="2" t="s">
        <v>1887</v>
      </c>
      <c r="H196" s="2" t="s">
        <v>31</v>
      </c>
      <c r="I196" s="31">
        <v>43239</v>
      </c>
      <c r="J196" s="2">
        <v>19</v>
      </c>
      <c r="K196" s="2">
        <v>5</v>
      </c>
      <c r="L196" s="2">
        <v>2018</v>
      </c>
      <c r="M196" s="31">
        <f t="shared" si="3"/>
        <v>43239</v>
      </c>
      <c r="N196" s="2" t="s">
        <v>2072</v>
      </c>
      <c r="O196" s="2" t="s">
        <v>2073</v>
      </c>
      <c r="P196" s="2">
        <v>15</v>
      </c>
      <c r="Q196" s="8">
        <v>8180988037</v>
      </c>
      <c r="R196" s="2" t="s">
        <v>417</v>
      </c>
      <c r="S196" s="2">
        <v>0</v>
      </c>
      <c r="T196" s="2" t="s">
        <v>418</v>
      </c>
      <c r="V196" s="2" t="s">
        <v>1899</v>
      </c>
      <c r="W196" s="2" t="s">
        <v>4659</v>
      </c>
      <c r="X196" s="34" t="s">
        <v>179</v>
      </c>
      <c r="Y196" s="63">
        <v>3</v>
      </c>
    </row>
    <row r="197" spans="1:25" ht="23.1" hidden="1" customHeight="1">
      <c r="A197" s="2" t="s">
        <v>42</v>
      </c>
      <c r="B197" s="2" t="s">
        <v>26</v>
      </c>
      <c r="C197" s="2" t="s">
        <v>27</v>
      </c>
      <c r="D197" s="2" t="s">
        <v>28</v>
      </c>
      <c r="E197" s="2" t="s">
        <v>28</v>
      </c>
      <c r="F197" s="2" t="s">
        <v>29</v>
      </c>
      <c r="G197" s="2" t="s">
        <v>1887</v>
      </c>
      <c r="H197" s="2" t="s">
        <v>31</v>
      </c>
      <c r="I197" s="31">
        <v>43239</v>
      </c>
      <c r="J197" s="2">
        <v>19</v>
      </c>
      <c r="K197" s="2">
        <v>5</v>
      </c>
      <c r="L197" s="2">
        <v>2018</v>
      </c>
      <c r="M197" s="31">
        <f t="shared" si="3"/>
        <v>43239</v>
      </c>
      <c r="N197" s="2" t="s">
        <v>2074</v>
      </c>
      <c r="O197" s="2" t="s">
        <v>2075</v>
      </c>
      <c r="P197" s="2">
        <v>15</v>
      </c>
      <c r="Q197" s="8">
        <v>8033039097</v>
      </c>
      <c r="R197" s="2" t="s">
        <v>417</v>
      </c>
      <c r="S197" s="2">
        <v>0</v>
      </c>
      <c r="T197" s="2" t="s">
        <v>418</v>
      </c>
      <c r="V197" s="2" t="s">
        <v>1899</v>
      </c>
      <c r="W197" s="2" t="s">
        <v>4659</v>
      </c>
      <c r="X197" s="34" t="s">
        <v>211</v>
      </c>
      <c r="Y197" s="63">
        <v>4</v>
      </c>
    </row>
    <row r="198" spans="1:25" ht="23.1" hidden="1" customHeight="1">
      <c r="A198" s="2" t="s">
        <v>42</v>
      </c>
      <c r="B198" s="2" t="s">
        <v>26</v>
      </c>
      <c r="C198" s="2" t="s">
        <v>27</v>
      </c>
      <c r="D198" s="2" t="s">
        <v>28</v>
      </c>
      <c r="E198" s="2" t="s">
        <v>28</v>
      </c>
      <c r="F198" s="2" t="s">
        <v>29</v>
      </c>
      <c r="G198" s="2" t="s">
        <v>1887</v>
      </c>
      <c r="H198" s="2" t="s">
        <v>31</v>
      </c>
      <c r="I198" s="31">
        <v>43239</v>
      </c>
      <c r="J198" s="2">
        <v>19</v>
      </c>
      <c r="K198" s="2">
        <v>5</v>
      </c>
      <c r="L198" s="2">
        <v>2018</v>
      </c>
      <c r="M198" s="31">
        <f t="shared" si="3"/>
        <v>43239</v>
      </c>
      <c r="N198" s="2" t="s">
        <v>2076</v>
      </c>
      <c r="O198" s="2" t="s">
        <v>2077</v>
      </c>
      <c r="P198" s="2">
        <v>15</v>
      </c>
      <c r="Q198" s="8">
        <v>8035039097</v>
      </c>
      <c r="R198" s="2" t="s">
        <v>417</v>
      </c>
      <c r="S198" s="2">
        <v>0</v>
      </c>
      <c r="T198" s="2" t="s">
        <v>418</v>
      </c>
      <c r="V198" s="2" t="s">
        <v>1899</v>
      </c>
      <c r="W198" s="2" t="s">
        <v>4659</v>
      </c>
      <c r="X198" s="34" t="s">
        <v>179</v>
      </c>
      <c r="Y198" s="63">
        <v>3</v>
      </c>
    </row>
    <row r="199" spans="1:25" ht="23.1" hidden="1" customHeight="1">
      <c r="A199" s="2" t="s">
        <v>42</v>
      </c>
      <c r="B199" s="2" t="s">
        <v>26</v>
      </c>
      <c r="C199" s="2" t="s">
        <v>27</v>
      </c>
      <c r="D199" s="2" t="s">
        <v>28</v>
      </c>
      <c r="E199" s="2" t="s">
        <v>28</v>
      </c>
      <c r="F199" s="2" t="s">
        <v>29</v>
      </c>
      <c r="G199" s="2" t="s">
        <v>1887</v>
      </c>
      <c r="H199" s="2" t="s">
        <v>31</v>
      </c>
      <c r="I199" s="31">
        <v>43239</v>
      </c>
      <c r="J199" s="2">
        <v>19</v>
      </c>
      <c r="K199" s="2">
        <v>5</v>
      </c>
      <c r="L199" s="2">
        <v>2018</v>
      </c>
      <c r="M199" s="31">
        <f t="shared" si="3"/>
        <v>43239</v>
      </c>
      <c r="N199" s="2" t="s">
        <v>2078</v>
      </c>
      <c r="O199" s="2" t="s">
        <v>2079</v>
      </c>
      <c r="P199" s="2">
        <v>15</v>
      </c>
      <c r="Q199" s="6" t="s">
        <v>171</v>
      </c>
      <c r="R199" s="2" t="s">
        <v>417</v>
      </c>
      <c r="S199" s="2">
        <v>0</v>
      </c>
      <c r="T199" s="2" t="s">
        <v>234</v>
      </c>
      <c r="V199" s="2" t="s">
        <v>1899</v>
      </c>
      <c r="W199" s="2" t="s">
        <v>4666</v>
      </c>
      <c r="X199" s="34" t="s">
        <v>179</v>
      </c>
      <c r="Y199" s="63">
        <v>2</v>
      </c>
    </row>
    <row r="200" spans="1:25" ht="23.1" hidden="1" customHeight="1">
      <c r="A200" s="2" t="s">
        <v>42</v>
      </c>
      <c r="B200" s="2" t="s">
        <v>26</v>
      </c>
      <c r="C200" s="2" t="s">
        <v>27</v>
      </c>
      <c r="D200" s="2" t="s">
        <v>28</v>
      </c>
      <c r="E200" s="2" t="s">
        <v>28</v>
      </c>
      <c r="F200" s="2" t="s">
        <v>29</v>
      </c>
      <c r="G200" s="2" t="s">
        <v>1887</v>
      </c>
      <c r="H200" s="2" t="s">
        <v>31</v>
      </c>
      <c r="I200" s="31">
        <v>43239</v>
      </c>
      <c r="J200" s="2">
        <v>19</v>
      </c>
      <c r="K200" s="2">
        <v>5</v>
      </c>
      <c r="L200" s="2">
        <v>2018</v>
      </c>
      <c r="M200" s="31">
        <f t="shared" si="3"/>
        <v>43239</v>
      </c>
      <c r="N200" s="2" t="s">
        <v>2080</v>
      </c>
      <c r="O200" s="2" t="s">
        <v>2081</v>
      </c>
      <c r="P200" s="2">
        <v>15</v>
      </c>
      <c r="Q200" s="8">
        <v>8069813848</v>
      </c>
      <c r="R200" s="2" t="s">
        <v>417</v>
      </c>
      <c r="S200" s="2">
        <v>0</v>
      </c>
      <c r="T200" s="2" t="s">
        <v>234</v>
      </c>
      <c r="V200" s="2" t="s">
        <v>1899</v>
      </c>
      <c r="W200" s="2" t="s">
        <v>4666</v>
      </c>
      <c r="X200" s="34" t="s">
        <v>179</v>
      </c>
      <c r="Y200" s="63">
        <v>2</v>
      </c>
    </row>
    <row r="201" spans="1:25" ht="23.1" hidden="1" customHeight="1">
      <c r="A201" s="2" t="s">
        <v>42</v>
      </c>
      <c r="B201" s="2" t="s">
        <v>26</v>
      </c>
      <c r="C201" s="2" t="s">
        <v>27</v>
      </c>
      <c r="D201" s="2" t="s">
        <v>28</v>
      </c>
      <c r="E201" s="2" t="s">
        <v>28</v>
      </c>
      <c r="F201" s="2" t="s">
        <v>29</v>
      </c>
      <c r="G201" s="2" t="s">
        <v>1887</v>
      </c>
      <c r="H201" s="2" t="s">
        <v>31</v>
      </c>
      <c r="I201" s="31">
        <v>43239</v>
      </c>
      <c r="J201" s="2">
        <v>19</v>
      </c>
      <c r="K201" s="2">
        <v>5</v>
      </c>
      <c r="L201" s="2">
        <v>2018</v>
      </c>
      <c r="M201" s="31">
        <f t="shared" si="3"/>
        <v>43239</v>
      </c>
      <c r="N201" s="2" t="s">
        <v>2127</v>
      </c>
      <c r="O201" s="2" t="s">
        <v>2083</v>
      </c>
      <c r="P201" s="2">
        <v>15</v>
      </c>
      <c r="Q201" s="6" t="s">
        <v>171</v>
      </c>
      <c r="R201" s="2" t="s">
        <v>417</v>
      </c>
      <c r="S201" s="2">
        <v>0</v>
      </c>
      <c r="T201" s="2" t="s">
        <v>234</v>
      </c>
      <c r="V201" s="2" t="s">
        <v>1899</v>
      </c>
      <c r="W201" s="2" t="s">
        <v>4659</v>
      </c>
      <c r="X201" s="34" t="s">
        <v>179</v>
      </c>
      <c r="Y201" s="63">
        <v>2</v>
      </c>
    </row>
    <row r="202" spans="1:25" ht="23.1" hidden="1" customHeight="1">
      <c r="A202" s="2" t="s">
        <v>42</v>
      </c>
      <c r="B202" s="2" t="s">
        <v>26</v>
      </c>
      <c r="C202" s="2" t="s">
        <v>27</v>
      </c>
      <c r="D202" s="2" t="s">
        <v>28</v>
      </c>
      <c r="E202" s="2" t="s">
        <v>28</v>
      </c>
      <c r="F202" s="2" t="s">
        <v>29</v>
      </c>
      <c r="G202" s="2" t="s">
        <v>1887</v>
      </c>
      <c r="H202" s="2" t="s">
        <v>31</v>
      </c>
      <c r="I202" s="31">
        <v>43239</v>
      </c>
      <c r="J202" s="2">
        <v>19</v>
      </c>
      <c r="K202" s="2">
        <v>5</v>
      </c>
      <c r="L202" s="2">
        <v>2018</v>
      </c>
      <c r="M202" s="31">
        <f t="shared" si="3"/>
        <v>43239</v>
      </c>
      <c r="N202" s="2" t="s">
        <v>2084</v>
      </c>
      <c r="O202" s="2" t="s">
        <v>2085</v>
      </c>
      <c r="P202" s="2">
        <v>16</v>
      </c>
      <c r="Q202" s="8">
        <v>8037827753</v>
      </c>
      <c r="R202" s="2" t="s">
        <v>417</v>
      </c>
      <c r="S202" s="2">
        <v>0</v>
      </c>
      <c r="T202" s="2" t="s">
        <v>234</v>
      </c>
      <c r="V202" s="2" t="s">
        <v>1899</v>
      </c>
      <c r="W202" s="2" t="s">
        <v>4659</v>
      </c>
      <c r="X202" s="34" t="s">
        <v>186</v>
      </c>
      <c r="Y202" s="63">
        <v>2</v>
      </c>
    </row>
    <row r="203" spans="1:25" ht="23.1" hidden="1" customHeight="1">
      <c r="A203" s="2" t="s">
        <v>42</v>
      </c>
      <c r="B203" s="2" t="s">
        <v>26</v>
      </c>
      <c r="C203" s="2" t="s">
        <v>27</v>
      </c>
      <c r="D203" s="2" t="s">
        <v>28</v>
      </c>
      <c r="E203" s="2" t="s">
        <v>28</v>
      </c>
      <c r="F203" s="2" t="s">
        <v>29</v>
      </c>
      <c r="G203" s="2" t="s">
        <v>1887</v>
      </c>
      <c r="H203" s="2" t="s">
        <v>31</v>
      </c>
      <c r="I203" s="31">
        <v>43239</v>
      </c>
      <c r="J203" s="2">
        <v>19</v>
      </c>
      <c r="K203" s="2">
        <v>5</v>
      </c>
      <c r="L203" s="2">
        <v>2018</v>
      </c>
      <c r="M203" s="31">
        <f t="shared" si="3"/>
        <v>43239</v>
      </c>
      <c r="N203" s="2" t="s">
        <v>2086</v>
      </c>
      <c r="O203" s="2" t="s">
        <v>2087</v>
      </c>
      <c r="P203" s="2">
        <v>17</v>
      </c>
      <c r="Q203" s="8">
        <v>7036634155</v>
      </c>
      <c r="R203" s="2" t="s">
        <v>417</v>
      </c>
      <c r="S203" s="2">
        <v>0</v>
      </c>
      <c r="T203" s="2" t="s">
        <v>234</v>
      </c>
      <c r="V203" s="2" t="s">
        <v>1899</v>
      </c>
      <c r="W203" s="2" t="s">
        <v>4659</v>
      </c>
      <c r="X203" s="34" t="s">
        <v>186</v>
      </c>
      <c r="Y203" s="63">
        <v>2</v>
      </c>
    </row>
    <row r="204" spans="1:25" ht="23.1" hidden="1" customHeight="1">
      <c r="A204" s="2" t="s">
        <v>42</v>
      </c>
      <c r="B204" s="2" t="s">
        <v>26</v>
      </c>
      <c r="C204" s="2" t="s">
        <v>27</v>
      </c>
      <c r="D204" s="2" t="s">
        <v>28</v>
      </c>
      <c r="E204" s="2" t="s">
        <v>28</v>
      </c>
      <c r="F204" s="2" t="s">
        <v>29</v>
      </c>
      <c r="G204" s="2" t="s">
        <v>1887</v>
      </c>
      <c r="H204" s="2" t="s">
        <v>31</v>
      </c>
      <c r="I204" s="31">
        <v>43239</v>
      </c>
      <c r="J204" s="2">
        <v>19</v>
      </c>
      <c r="K204" s="2">
        <v>5</v>
      </c>
      <c r="L204" s="2">
        <v>2018</v>
      </c>
      <c r="M204" s="31">
        <f t="shared" si="3"/>
        <v>43239</v>
      </c>
      <c r="N204" s="2" t="s">
        <v>2088</v>
      </c>
      <c r="O204" s="2" t="s">
        <v>2089</v>
      </c>
      <c r="P204" s="2">
        <v>15</v>
      </c>
      <c r="Q204" s="8">
        <v>8065777751</v>
      </c>
      <c r="R204" s="2" t="s">
        <v>417</v>
      </c>
      <c r="S204" s="2">
        <v>0</v>
      </c>
      <c r="T204" s="2" t="s">
        <v>234</v>
      </c>
      <c r="V204" s="2" t="s">
        <v>1899</v>
      </c>
      <c r="W204" s="2" t="s">
        <v>4659</v>
      </c>
      <c r="X204" s="34" t="s">
        <v>186</v>
      </c>
      <c r="Y204" s="63">
        <v>2</v>
      </c>
    </row>
    <row r="205" spans="1:25" ht="23.1" hidden="1" customHeight="1">
      <c r="A205" s="2" t="s">
        <v>42</v>
      </c>
      <c r="B205" s="2" t="s">
        <v>26</v>
      </c>
      <c r="C205" s="2" t="s">
        <v>27</v>
      </c>
      <c r="D205" s="2" t="s">
        <v>28</v>
      </c>
      <c r="E205" s="2" t="s">
        <v>28</v>
      </c>
      <c r="F205" s="2" t="s">
        <v>29</v>
      </c>
      <c r="G205" s="2" t="s">
        <v>1887</v>
      </c>
      <c r="H205" s="2" t="s">
        <v>31</v>
      </c>
      <c r="I205" s="31">
        <v>43239</v>
      </c>
      <c r="J205" s="2">
        <v>19</v>
      </c>
      <c r="K205" s="2">
        <v>5</v>
      </c>
      <c r="L205" s="2">
        <v>2018</v>
      </c>
      <c r="M205" s="31">
        <f t="shared" si="3"/>
        <v>43239</v>
      </c>
      <c r="N205" s="2" t="s">
        <v>2090</v>
      </c>
      <c r="O205" s="2" t="s">
        <v>2091</v>
      </c>
      <c r="P205" s="2">
        <v>15</v>
      </c>
      <c r="Q205" s="8">
        <v>8103876204</v>
      </c>
      <c r="R205" s="2" t="s">
        <v>417</v>
      </c>
      <c r="S205" s="2">
        <v>0</v>
      </c>
      <c r="T205" s="2" t="s">
        <v>418</v>
      </c>
      <c r="V205" s="2" t="s">
        <v>1899</v>
      </c>
      <c r="W205" s="2" t="s">
        <v>4659</v>
      </c>
      <c r="X205" s="34" t="s">
        <v>179</v>
      </c>
      <c r="Y205" s="63">
        <v>3</v>
      </c>
    </row>
    <row r="206" spans="1:25" ht="23.1" hidden="1" customHeight="1">
      <c r="A206" s="2" t="s">
        <v>42</v>
      </c>
      <c r="B206" s="2" t="s">
        <v>26</v>
      </c>
      <c r="C206" s="2" t="s">
        <v>27</v>
      </c>
      <c r="D206" s="2" t="s">
        <v>28</v>
      </c>
      <c r="E206" s="2" t="s">
        <v>28</v>
      </c>
      <c r="F206" s="2" t="s">
        <v>29</v>
      </c>
      <c r="G206" s="2" t="s">
        <v>1887</v>
      </c>
      <c r="H206" s="2" t="s">
        <v>31</v>
      </c>
      <c r="I206" s="31">
        <v>43239</v>
      </c>
      <c r="J206" s="2">
        <v>19</v>
      </c>
      <c r="K206" s="2">
        <v>5</v>
      </c>
      <c r="L206" s="2">
        <v>2018</v>
      </c>
      <c r="M206" s="31">
        <f t="shared" si="3"/>
        <v>43239</v>
      </c>
      <c r="N206" s="2" t="s">
        <v>2092</v>
      </c>
      <c r="O206" s="2" t="s">
        <v>2093</v>
      </c>
      <c r="P206" s="2">
        <v>16</v>
      </c>
      <c r="Q206" s="6">
        <v>8074188950</v>
      </c>
      <c r="R206" s="2" t="s">
        <v>417</v>
      </c>
      <c r="S206" s="2">
        <v>0</v>
      </c>
      <c r="T206" s="2" t="s">
        <v>234</v>
      </c>
      <c r="V206" s="2" t="s">
        <v>1899</v>
      </c>
      <c r="W206" s="2" t="s">
        <v>4659</v>
      </c>
      <c r="X206" s="34" t="s">
        <v>186</v>
      </c>
      <c r="Y206" s="63">
        <v>3</v>
      </c>
    </row>
    <row r="207" spans="1:25" ht="23.1" hidden="1" customHeight="1">
      <c r="A207" s="2" t="s">
        <v>46</v>
      </c>
      <c r="B207" s="2" t="s">
        <v>26</v>
      </c>
      <c r="C207" s="2" t="s">
        <v>27</v>
      </c>
      <c r="D207" s="2" t="s">
        <v>28</v>
      </c>
      <c r="E207" s="2" t="s">
        <v>28</v>
      </c>
      <c r="F207" s="2" t="s">
        <v>111</v>
      </c>
      <c r="G207" s="2" t="s">
        <v>167</v>
      </c>
      <c r="H207" s="2" t="s">
        <v>168</v>
      </c>
      <c r="I207" s="31">
        <v>43241</v>
      </c>
      <c r="J207" s="2">
        <v>21</v>
      </c>
      <c r="K207" s="2">
        <v>5</v>
      </c>
      <c r="L207" s="2">
        <v>2018</v>
      </c>
      <c r="M207" s="31">
        <f t="shared" si="3"/>
        <v>43241</v>
      </c>
      <c r="N207" s="2" t="s">
        <v>398</v>
      </c>
      <c r="O207" s="2" t="s">
        <v>399</v>
      </c>
      <c r="P207" s="2">
        <v>19</v>
      </c>
      <c r="Q207" s="8">
        <v>9068440772</v>
      </c>
      <c r="R207" s="2" t="s">
        <v>172</v>
      </c>
      <c r="S207" s="2">
        <v>1</v>
      </c>
      <c r="T207" s="2" t="s">
        <v>418</v>
      </c>
      <c r="V207" s="2" t="s">
        <v>175</v>
      </c>
      <c r="W207" s="2" t="s">
        <v>4666</v>
      </c>
      <c r="X207" s="34" t="s">
        <v>186</v>
      </c>
      <c r="Y207" s="63">
        <v>2</v>
      </c>
    </row>
    <row r="208" spans="1:25" ht="23.1" hidden="1" customHeight="1">
      <c r="A208" s="2" t="s">
        <v>46</v>
      </c>
      <c r="B208" s="2" t="s">
        <v>26</v>
      </c>
      <c r="C208" s="2" t="s">
        <v>27</v>
      </c>
      <c r="D208" s="2" t="s">
        <v>28</v>
      </c>
      <c r="E208" s="2" t="s">
        <v>28</v>
      </c>
      <c r="F208" s="2" t="s">
        <v>111</v>
      </c>
      <c r="G208" s="2" t="s">
        <v>167</v>
      </c>
      <c r="H208" s="2" t="s">
        <v>168</v>
      </c>
      <c r="I208" s="31">
        <v>43242</v>
      </c>
      <c r="J208" s="2">
        <v>22</v>
      </c>
      <c r="K208" s="2">
        <v>5</v>
      </c>
      <c r="L208" s="2">
        <v>2018</v>
      </c>
      <c r="M208" s="31">
        <f t="shared" si="3"/>
        <v>43242</v>
      </c>
      <c r="N208" s="2" t="s">
        <v>400</v>
      </c>
      <c r="O208" s="2" t="s">
        <v>401</v>
      </c>
      <c r="P208" s="2">
        <v>19</v>
      </c>
      <c r="Q208" s="8">
        <v>8036286020</v>
      </c>
      <c r="R208" s="2" t="s">
        <v>172</v>
      </c>
      <c r="S208" s="2">
        <v>2</v>
      </c>
      <c r="T208" s="2" t="s">
        <v>418</v>
      </c>
      <c r="V208" s="2" t="s">
        <v>175</v>
      </c>
      <c r="W208" s="2" t="s">
        <v>4666</v>
      </c>
      <c r="X208" s="34" t="s">
        <v>211</v>
      </c>
      <c r="Y208" s="63">
        <v>5</v>
      </c>
    </row>
    <row r="209" spans="1:25" ht="23.1" hidden="1" customHeight="1">
      <c r="A209" s="2" t="s">
        <v>46</v>
      </c>
      <c r="B209" s="2" t="s">
        <v>26</v>
      </c>
      <c r="C209" s="2" t="s">
        <v>27</v>
      </c>
      <c r="D209" s="2" t="s">
        <v>28</v>
      </c>
      <c r="E209" s="2" t="s">
        <v>28</v>
      </c>
      <c r="F209" s="2" t="s">
        <v>111</v>
      </c>
      <c r="G209" s="2" t="s">
        <v>167</v>
      </c>
      <c r="H209" s="2" t="s">
        <v>168</v>
      </c>
      <c r="I209" s="31">
        <v>43242</v>
      </c>
      <c r="J209" s="2">
        <v>22</v>
      </c>
      <c r="K209" s="2">
        <v>5</v>
      </c>
      <c r="L209" s="2">
        <v>2018</v>
      </c>
      <c r="M209" s="31">
        <f t="shared" si="3"/>
        <v>43242</v>
      </c>
      <c r="N209" s="2" t="s">
        <v>402</v>
      </c>
      <c r="O209" s="2" t="s">
        <v>403</v>
      </c>
      <c r="P209" s="2">
        <v>19</v>
      </c>
      <c r="Q209" s="8">
        <v>9076587119</v>
      </c>
      <c r="R209" s="2" t="s">
        <v>172</v>
      </c>
      <c r="S209" s="2">
        <v>1</v>
      </c>
      <c r="T209" s="2" t="s">
        <v>418</v>
      </c>
      <c r="V209" s="2" t="s">
        <v>175</v>
      </c>
      <c r="W209" s="2" t="s">
        <v>4666</v>
      </c>
      <c r="X209" s="34" t="s">
        <v>186</v>
      </c>
      <c r="Y209" s="63">
        <v>2</v>
      </c>
    </row>
    <row r="210" spans="1:25" ht="23.1" hidden="1" customHeight="1">
      <c r="A210" s="2" t="s">
        <v>46</v>
      </c>
      <c r="B210" s="2" t="s">
        <v>26</v>
      </c>
      <c r="C210" s="2" t="s">
        <v>27</v>
      </c>
      <c r="D210" s="2" t="s">
        <v>28</v>
      </c>
      <c r="E210" s="2" t="s">
        <v>28</v>
      </c>
      <c r="F210" s="2" t="s">
        <v>111</v>
      </c>
      <c r="G210" s="2" t="s">
        <v>167</v>
      </c>
      <c r="H210" s="2" t="s">
        <v>168</v>
      </c>
      <c r="I210" s="31">
        <v>43242</v>
      </c>
      <c r="J210" s="2">
        <v>22</v>
      </c>
      <c r="K210" s="2">
        <v>5</v>
      </c>
      <c r="L210" s="2">
        <v>2018</v>
      </c>
      <c r="M210" s="31">
        <f t="shared" si="3"/>
        <v>43242</v>
      </c>
      <c r="N210" s="2" t="s">
        <v>404</v>
      </c>
      <c r="O210" s="2" t="s">
        <v>405</v>
      </c>
      <c r="P210" s="2">
        <v>19</v>
      </c>
      <c r="Q210" s="8">
        <v>8034222674</v>
      </c>
      <c r="R210" s="2" t="s">
        <v>172</v>
      </c>
      <c r="S210" s="2">
        <v>0</v>
      </c>
      <c r="T210" s="2" t="s">
        <v>418</v>
      </c>
      <c r="V210" s="2" t="s">
        <v>175</v>
      </c>
      <c r="W210" s="2" t="s">
        <v>4666</v>
      </c>
      <c r="X210" s="34" t="s">
        <v>179</v>
      </c>
      <c r="Y210" s="63">
        <v>2</v>
      </c>
    </row>
    <row r="211" spans="1:25" ht="23.1" hidden="1" customHeight="1">
      <c r="A211" s="2" t="s">
        <v>46</v>
      </c>
      <c r="B211" s="2" t="s">
        <v>26</v>
      </c>
      <c r="C211" s="2" t="s">
        <v>27</v>
      </c>
      <c r="D211" s="2" t="s">
        <v>28</v>
      </c>
      <c r="E211" s="2" t="s">
        <v>28</v>
      </c>
      <c r="F211" s="2" t="s">
        <v>111</v>
      </c>
      <c r="G211" s="2" t="s">
        <v>167</v>
      </c>
      <c r="H211" s="2" t="s">
        <v>168</v>
      </c>
      <c r="I211" s="31">
        <v>43242</v>
      </c>
      <c r="J211" s="2">
        <v>22</v>
      </c>
      <c r="K211" s="2">
        <v>5</v>
      </c>
      <c r="L211" s="2">
        <v>2018</v>
      </c>
      <c r="M211" s="31">
        <f t="shared" si="3"/>
        <v>43242</v>
      </c>
      <c r="N211" s="2" t="s">
        <v>406</v>
      </c>
      <c r="O211" s="2" t="s">
        <v>407</v>
      </c>
      <c r="P211" s="2">
        <v>18</v>
      </c>
      <c r="Q211" s="8">
        <v>8142665752</v>
      </c>
      <c r="R211" s="2" t="s">
        <v>172</v>
      </c>
      <c r="S211" s="2">
        <v>0</v>
      </c>
      <c r="T211" s="2" t="s">
        <v>418</v>
      </c>
      <c r="V211" s="2" t="s">
        <v>175</v>
      </c>
      <c r="W211" s="2" t="s">
        <v>4666</v>
      </c>
      <c r="X211" s="34" t="s">
        <v>179</v>
      </c>
      <c r="Y211" s="63">
        <v>2</v>
      </c>
    </row>
    <row r="212" spans="1:25" ht="23.1" hidden="1" customHeight="1">
      <c r="A212" s="2" t="s">
        <v>46</v>
      </c>
      <c r="B212" s="2" t="s">
        <v>26</v>
      </c>
      <c r="C212" s="2" t="s">
        <v>27</v>
      </c>
      <c r="D212" s="2" t="s">
        <v>28</v>
      </c>
      <c r="E212" s="2" t="s">
        <v>28</v>
      </c>
      <c r="F212" s="2" t="s">
        <v>111</v>
      </c>
      <c r="G212" s="2" t="s">
        <v>167</v>
      </c>
      <c r="H212" s="2" t="s">
        <v>168</v>
      </c>
      <c r="I212" s="31">
        <v>43242</v>
      </c>
      <c r="J212" s="2">
        <v>22</v>
      </c>
      <c r="K212" s="2">
        <v>5</v>
      </c>
      <c r="L212" s="2">
        <v>2018</v>
      </c>
      <c r="M212" s="31">
        <f t="shared" si="3"/>
        <v>43242</v>
      </c>
      <c r="N212" s="2" t="s">
        <v>408</v>
      </c>
      <c r="O212" s="2" t="s">
        <v>409</v>
      </c>
      <c r="P212" s="2">
        <v>18</v>
      </c>
      <c r="Q212" s="8">
        <v>8088030665</v>
      </c>
      <c r="R212" s="2" t="s">
        <v>172</v>
      </c>
      <c r="S212" s="2">
        <v>0</v>
      </c>
      <c r="T212" s="2" t="s">
        <v>418</v>
      </c>
      <c r="V212" s="2" t="s">
        <v>175</v>
      </c>
      <c r="W212" s="2" t="s">
        <v>4666</v>
      </c>
      <c r="X212" s="34" t="s">
        <v>186</v>
      </c>
      <c r="Y212" s="63">
        <v>3</v>
      </c>
    </row>
    <row r="213" spans="1:25" ht="23.1" hidden="1" customHeight="1">
      <c r="A213" s="2" t="s">
        <v>46</v>
      </c>
      <c r="B213" s="2" t="s">
        <v>26</v>
      </c>
      <c r="C213" s="2" t="s">
        <v>27</v>
      </c>
      <c r="D213" s="2" t="s">
        <v>28</v>
      </c>
      <c r="E213" s="2" t="s">
        <v>28</v>
      </c>
      <c r="F213" s="2" t="s">
        <v>111</v>
      </c>
      <c r="G213" s="2" t="s">
        <v>167</v>
      </c>
      <c r="H213" s="2" t="s">
        <v>168</v>
      </c>
      <c r="I213" s="31">
        <v>43242</v>
      </c>
      <c r="J213" s="2">
        <v>22</v>
      </c>
      <c r="K213" s="2">
        <v>5</v>
      </c>
      <c r="L213" s="2">
        <v>2018</v>
      </c>
      <c r="M213" s="31">
        <f t="shared" si="3"/>
        <v>43242</v>
      </c>
      <c r="N213" s="2" t="s">
        <v>410</v>
      </c>
      <c r="O213" s="2" t="s">
        <v>411</v>
      </c>
      <c r="P213" s="2">
        <v>19</v>
      </c>
      <c r="Q213" s="8">
        <v>9064680407</v>
      </c>
      <c r="R213" s="2" t="s">
        <v>172</v>
      </c>
      <c r="S213" s="2">
        <v>0</v>
      </c>
      <c r="T213" s="2" t="s">
        <v>418</v>
      </c>
      <c r="V213" s="2" t="s">
        <v>175</v>
      </c>
      <c r="W213" s="2" t="s">
        <v>4666</v>
      </c>
      <c r="X213" s="34" t="s">
        <v>186</v>
      </c>
      <c r="Y213" s="63">
        <v>3</v>
      </c>
    </row>
    <row r="214" spans="1:25" ht="23.1" hidden="1" customHeight="1">
      <c r="A214" s="2" t="s">
        <v>46</v>
      </c>
      <c r="B214" s="2" t="s">
        <v>26</v>
      </c>
      <c r="C214" s="2" t="s">
        <v>27</v>
      </c>
      <c r="D214" s="2" t="s">
        <v>28</v>
      </c>
      <c r="E214" s="2" t="s">
        <v>28</v>
      </c>
      <c r="F214" s="2" t="s">
        <v>111</v>
      </c>
      <c r="G214" s="2" t="s">
        <v>167</v>
      </c>
      <c r="H214" s="2" t="s">
        <v>168</v>
      </c>
      <c r="I214" s="31">
        <v>43242</v>
      </c>
      <c r="J214" s="2">
        <v>22</v>
      </c>
      <c r="K214" s="2">
        <v>5</v>
      </c>
      <c r="L214" s="2">
        <v>2018</v>
      </c>
      <c r="M214" s="31">
        <f t="shared" si="3"/>
        <v>43242</v>
      </c>
      <c r="N214" s="2" t="s">
        <v>412</v>
      </c>
      <c r="O214" s="2" t="s">
        <v>358</v>
      </c>
      <c r="P214" s="2">
        <v>19</v>
      </c>
      <c r="Q214" s="8">
        <v>9084674513</v>
      </c>
      <c r="R214" s="2" t="s">
        <v>172</v>
      </c>
      <c r="S214" s="2">
        <v>1</v>
      </c>
      <c r="T214" s="2" t="s">
        <v>418</v>
      </c>
      <c r="V214" s="2" t="s">
        <v>175</v>
      </c>
      <c r="W214" s="2" t="s">
        <v>4666</v>
      </c>
      <c r="X214" s="34" t="s">
        <v>179</v>
      </c>
      <c r="Y214" s="63">
        <v>2</v>
      </c>
    </row>
    <row r="215" spans="1:25" ht="23.1" hidden="1" customHeight="1">
      <c r="A215" s="2" t="s">
        <v>46</v>
      </c>
      <c r="B215" s="2" t="s">
        <v>26</v>
      </c>
      <c r="C215" s="2" t="s">
        <v>27</v>
      </c>
      <c r="D215" s="2" t="s">
        <v>28</v>
      </c>
      <c r="E215" s="2" t="s">
        <v>28</v>
      </c>
      <c r="F215" s="2" t="s">
        <v>111</v>
      </c>
      <c r="G215" s="2" t="s">
        <v>167</v>
      </c>
      <c r="H215" s="2" t="s">
        <v>168</v>
      </c>
      <c r="I215" s="31">
        <v>43243</v>
      </c>
      <c r="J215" s="2">
        <v>23</v>
      </c>
      <c r="K215" s="2">
        <v>5</v>
      </c>
      <c r="L215" s="2">
        <v>2018</v>
      </c>
      <c r="M215" s="31">
        <f t="shared" si="3"/>
        <v>43243</v>
      </c>
      <c r="N215" s="2" t="s">
        <v>413</v>
      </c>
      <c r="O215" s="2" t="s">
        <v>414</v>
      </c>
      <c r="P215" s="2">
        <v>19</v>
      </c>
      <c r="Q215" s="8">
        <v>8064658551</v>
      </c>
      <c r="R215" s="2" t="s">
        <v>172</v>
      </c>
      <c r="S215" s="2">
        <v>0</v>
      </c>
      <c r="T215" s="2" t="s">
        <v>418</v>
      </c>
      <c r="V215" s="2" t="s">
        <v>175</v>
      </c>
      <c r="W215" s="2" t="s">
        <v>4666</v>
      </c>
      <c r="X215" s="34" t="s">
        <v>211</v>
      </c>
      <c r="Y215" s="63">
        <v>6</v>
      </c>
    </row>
    <row r="216" spans="1:25" ht="23.1" hidden="1" customHeight="1">
      <c r="A216" s="2" t="s">
        <v>46</v>
      </c>
      <c r="B216" s="2" t="s">
        <v>26</v>
      </c>
      <c r="C216" s="2" t="s">
        <v>27</v>
      </c>
      <c r="D216" s="2" t="s">
        <v>28</v>
      </c>
      <c r="E216" s="2" t="s">
        <v>28</v>
      </c>
      <c r="F216" s="2" t="s">
        <v>111</v>
      </c>
      <c r="G216" s="2" t="s">
        <v>167</v>
      </c>
      <c r="H216" s="2" t="s">
        <v>168</v>
      </c>
      <c r="I216" s="31">
        <v>43243</v>
      </c>
      <c r="J216" s="2">
        <v>23</v>
      </c>
      <c r="K216" s="2">
        <v>5</v>
      </c>
      <c r="L216" s="2">
        <v>2018</v>
      </c>
      <c r="M216" s="31">
        <f t="shared" si="3"/>
        <v>43243</v>
      </c>
      <c r="N216" s="2" t="s">
        <v>415</v>
      </c>
      <c r="O216" s="29" t="s">
        <v>416</v>
      </c>
      <c r="P216" s="2">
        <v>18</v>
      </c>
      <c r="Q216" s="8">
        <v>8095982024</v>
      </c>
      <c r="R216" s="2" t="s">
        <v>417</v>
      </c>
      <c r="S216" s="2">
        <v>0</v>
      </c>
      <c r="T216" s="2" t="s">
        <v>418</v>
      </c>
      <c r="V216" s="2" t="s">
        <v>175</v>
      </c>
      <c r="W216" s="2" t="s">
        <v>4659</v>
      </c>
      <c r="X216" s="34" t="s">
        <v>211</v>
      </c>
      <c r="Y216" s="63">
        <v>4</v>
      </c>
    </row>
    <row r="217" spans="1:25" ht="23.1" hidden="1" customHeight="1">
      <c r="A217" s="2" t="s">
        <v>46</v>
      </c>
      <c r="B217" s="2" t="s">
        <v>26</v>
      </c>
      <c r="C217" s="2" t="s">
        <v>27</v>
      </c>
      <c r="D217" s="2" t="s">
        <v>28</v>
      </c>
      <c r="E217" s="2" t="s">
        <v>28</v>
      </c>
      <c r="F217" s="2" t="s">
        <v>111</v>
      </c>
      <c r="G217" s="2" t="s">
        <v>167</v>
      </c>
      <c r="H217" s="2" t="s">
        <v>168</v>
      </c>
      <c r="I217" s="31">
        <v>43243</v>
      </c>
      <c r="J217" s="2">
        <v>23</v>
      </c>
      <c r="K217" s="2">
        <v>5</v>
      </c>
      <c r="L217" s="2">
        <v>2018</v>
      </c>
      <c r="M217" s="31">
        <f t="shared" si="3"/>
        <v>43243</v>
      </c>
      <c r="N217" s="2" t="s">
        <v>419</v>
      </c>
      <c r="O217" s="2" t="s">
        <v>420</v>
      </c>
      <c r="P217" s="2">
        <v>17</v>
      </c>
      <c r="Q217" s="8">
        <v>8064658551</v>
      </c>
      <c r="R217" s="2" t="s">
        <v>417</v>
      </c>
      <c r="S217" s="2">
        <v>0</v>
      </c>
      <c r="T217" s="2" t="s">
        <v>418</v>
      </c>
      <c r="V217" s="2" t="s">
        <v>175</v>
      </c>
      <c r="W217" s="2" t="s">
        <v>4659</v>
      </c>
      <c r="X217" s="34" t="s">
        <v>186</v>
      </c>
      <c r="Y217" s="63">
        <v>2</v>
      </c>
    </row>
    <row r="218" spans="1:25" ht="23.1" hidden="1" customHeight="1">
      <c r="A218" s="2" t="s">
        <v>46</v>
      </c>
      <c r="B218" s="2" t="s">
        <v>26</v>
      </c>
      <c r="C218" s="2" t="s">
        <v>27</v>
      </c>
      <c r="D218" s="2" t="s">
        <v>28</v>
      </c>
      <c r="E218" s="2" t="s">
        <v>28</v>
      </c>
      <c r="F218" s="2" t="s">
        <v>111</v>
      </c>
      <c r="G218" s="2" t="s">
        <v>167</v>
      </c>
      <c r="H218" s="2" t="s">
        <v>168</v>
      </c>
      <c r="I218" s="31">
        <v>43243</v>
      </c>
      <c r="J218" s="2">
        <v>23</v>
      </c>
      <c r="K218" s="2">
        <v>5</v>
      </c>
      <c r="L218" s="2">
        <v>2018</v>
      </c>
      <c r="M218" s="31">
        <f t="shared" si="3"/>
        <v>43243</v>
      </c>
      <c r="N218" s="2" t="s">
        <v>421</v>
      </c>
      <c r="O218" s="2" t="s">
        <v>422</v>
      </c>
      <c r="P218" s="2">
        <v>18</v>
      </c>
      <c r="Q218" s="8">
        <v>7015380478</v>
      </c>
      <c r="R218" s="2" t="s">
        <v>417</v>
      </c>
      <c r="S218" s="2">
        <v>0</v>
      </c>
      <c r="T218" s="2" t="s">
        <v>418</v>
      </c>
      <c r="V218" s="2" t="s">
        <v>175</v>
      </c>
      <c r="W218" s="2" t="s">
        <v>4659</v>
      </c>
      <c r="X218" s="34" t="s">
        <v>186</v>
      </c>
      <c r="Y218" s="63">
        <v>2</v>
      </c>
    </row>
    <row r="219" spans="1:25" ht="23.1" hidden="1" customHeight="1">
      <c r="A219" s="2" t="s">
        <v>46</v>
      </c>
      <c r="B219" s="2" t="s">
        <v>26</v>
      </c>
      <c r="C219" s="2" t="s">
        <v>27</v>
      </c>
      <c r="D219" s="2" t="s">
        <v>28</v>
      </c>
      <c r="E219" s="2" t="s">
        <v>28</v>
      </c>
      <c r="F219" s="2" t="s">
        <v>111</v>
      </c>
      <c r="G219" s="2" t="s">
        <v>167</v>
      </c>
      <c r="H219" s="2" t="s">
        <v>168</v>
      </c>
      <c r="I219" s="31">
        <v>43243</v>
      </c>
      <c r="J219" s="2">
        <v>23</v>
      </c>
      <c r="K219" s="2">
        <v>5</v>
      </c>
      <c r="L219" s="2">
        <v>2018</v>
      </c>
      <c r="M219" s="31">
        <f t="shared" si="3"/>
        <v>43243</v>
      </c>
      <c r="N219" s="2" t="s">
        <v>423</v>
      </c>
      <c r="O219" s="2" t="s">
        <v>424</v>
      </c>
      <c r="P219" s="2">
        <v>19</v>
      </c>
      <c r="Q219" s="8">
        <v>8161561524</v>
      </c>
      <c r="R219" s="2" t="s">
        <v>172</v>
      </c>
      <c r="S219" s="2">
        <v>0</v>
      </c>
      <c r="T219" s="2" t="s">
        <v>418</v>
      </c>
      <c r="V219" s="2" t="s">
        <v>175</v>
      </c>
      <c r="W219" s="2" t="s">
        <v>4666</v>
      </c>
      <c r="X219" s="34" t="s">
        <v>186</v>
      </c>
      <c r="Y219" s="63">
        <v>2</v>
      </c>
    </row>
    <row r="220" spans="1:25" ht="23.1" hidden="1" customHeight="1">
      <c r="A220" s="2" t="s">
        <v>46</v>
      </c>
      <c r="B220" s="2" t="s">
        <v>26</v>
      </c>
      <c r="C220" s="2" t="s">
        <v>27</v>
      </c>
      <c r="D220" s="2" t="s">
        <v>28</v>
      </c>
      <c r="E220" s="2" t="s">
        <v>28</v>
      </c>
      <c r="F220" s="2" t="s">
        <v>111</v>
      </c>
      <c r="G220" s="2" t="s">
        <v>167</v>
      </c>
      <c r="H220" s="2" t="s">
        <v>168</v>
      </c>
      <c r="I220" s="31">
        <v>43243</v>
      </c>
      <c r="J220" s="2">
        <v>23</v>
      </c>
      <c r="K220" s="2">
        <v>5</v>
      </c>
      <c r="L220" s="2">
        <v>2018</v>
      </c>
      <c r="M220" s="31">
        <f t="shared" si="3"/>
        <v>43243</v>
      </c>
      <c r="N220" s="2" t="s">
        <v>425</v>
      </c>
      <c r="O220" s="2" t="s">
        <v>426</v>
      </c>
      <c r="P220" s="2">
        <v>19</v>
      </c>
      <c r="Q220" s="8">
        <v>9035915934</v>
      </c>
      <c r="R220" s="2" t="s">
        <v>172</v>
      </c>
      <c r="S220" s="2">
        <v>1</v>
      </c>
      <c r="T220" s="2" t="s">
        <v>418</v>
      </c>
      <c r="V220" s="2" t="s">
        <v>175</v>
      </c>
      <c r="W220" s="2" t="s">
        <v>4666</v>
      </c>
      <c r="X220" s="34" t="s">
        <v>186</v>
      </c>
      <c r="Y220" s="63">
        <v>2</v>
      </c>
    </row>
    <row r="221" spans="1:25" ht="23.1" hidden="1" customHeight="1">
      <c r="A221" s="2" t="s">
        <v>46</v>
      </c>
      <c r="B221" s="2" t="s">
        <v>26</v>
      </c>
      <c r="C221" s="2" t="s">
        <v>27</v>
      </c>
      <c r="D221" s="2" t="s">
        <v>28</v>
      </c>
      <c r="E221" s="2" t="s">
        <v>28</v>
      </c>
      <c r="F221" s="2" t="s">
        <v>111</v>
      </c>
      <c r="G221" s="2" t="s">
        <v>167</v>
      </c>
      <c r="H221" s="2" t="s">
        <v>168</v>
      </c>
      <c r="I221" s="31">
        <v>43243</v>
      </c>
      <c r="J221" s="2">
        <v>23</v>
      </c>
      <c r="K221" s="2">
        <v>5</v>
      </c>
      <c r="L221" s="2">
        <v>2018</v>
      </c>
      <c r="M221" s="31">
        <f t="shared" si="3"/>
        <v>43243</v>
      </c>
      <c r="N221" s="2" t="s">
        <v>427</v>
      </c>
      <c r="O221" s="2" t="s">
        <v>428</v>
      </c>
      <c r="P221" s="2">
        <v>19</v>
      </c>
      <c r="Q221" s="8">
        <v>7038853111</v>
      </c>
      <c r="R221" s="2" t="s">
        <v>172</v>
      </c>
      <c r="S221" s="2">
        <v>2</v>
      </c>
      <c r="T221" s="2" t="s">
        <v>418</v>
      </c>
      <c r="V221" s="2" t="s">
        <v>175</v>
      </c>
      <c r="W221" s="2" t="s">
        <v>4666</v>
      </c>
      <c r="X221" s="34" t="s">
        <v>211</v>
      </c>
      <c r="Y221" s="63">
        <v>6</v>
      </c>
    </row>
    <row r="222" spans="1:25" ht="23.1" hidden="1" customHeight="1">
      <c r="A222" s="2" t="s">
        <v>46</v>
      </c>
      <c r="B222" s="2" t="s">
        <v>26</v>
      </c>
      <c r="C222" s="2" t="s">
        <v>27</v>
      </c>
      <c r="D222" s="2" t="s">
        <v>28</v>
      </c>
      <c r="E222" s="2" t="s">
        <v>28</v>
      </c>
      <c r="F222" s="2" t="s">
        <v>111</v>
      </c>
      <c r="G222" s="2" t="s">
        <v>167</v>
      </c>
      <c r="H222" s="2" t="s">
        <v>168</v>
      </c>
      <c r="I222" s="31">
        <v>43243</v>
      </c>
      <c r="J222" s="2">
        <v>23</v>
      </c>
      <c r="K222" s="2">
        <v>5</v>
      </c>
      <c r="L222" s="2">
        <v>2018</v>
      </c>
      <c r="M222" s="31">
        <f t="shared" si="3"/>
        <v>43243</v>
      </c>
      <c r="N222" s="2" t="s">
        <v>429</v>
      </c>
      <c r="O222" s="2" t="s">
        <v>202</v>
      </c>
      <c r="P222" s="2">
        <v>18</v>
      </c>
      <c r="Q222" s="8">
        <v>7069686376</v>
      </c>
      <c r="R222" s="2" t="s">
        <v>172</v>
      </c>
      <c r="S222" s="2">
        <v>0</v>
      </c>
      <c r="T222" s="2" t="s">
        <v>418</v>
      </c>
      <c r="V222" s="2" t="s">
        <v>175</v>
      </c>
      <c r="W222" s="2" t="s">
        <v>4666</v>
      </c>
      <c r="X222" s="34" t="s">
        <v>179</v>
      </c>
      <c r="Y222" s="63">
        <v>2</v>
      </c>
    </row>
    <row r="223" spans="1:25" ht="23.1" hidden="1" customHeight="1">
      <c r="A223" s="2" t="s">
        <v>46</v>
      </c>
      <c r="B223" s="2" t="s">
        <v>26</v>
      </c>
      <c r="C223" s="2" t="s">
        <v>27</v>
      </c>
      <c r="D223" s="2" t="s">
        <v>28</v>
      </c>
      <c r="E223" s="2" t="s">
        <v>28</v>
      </c>
      <c r="F223" s="2" t="s">
        <v>111</v>
      </c>
      <c r="G223" s="2" t="s">
        <v>167</v>
      </c>
      <c r="H223" s="2" t="s">
        <v>168</v>
      </c>
      <c r="I223" s="31">
        <v>43243</v>
      </c>
      <c r="J223" s="2">
        <v>23</v>
      </c>
      <c r="K223" s="2">
        <v>5</v>
      </c>
      <c r="L223" s="2">
        <v>2018</v>
      </c>
      <c r="M223" s="31">
        <f t="shared" si="3"/>
        <v>43243</v>
      </c>
      <c r="N223" s="2" t="s">
        <v>8086</v>
      </c>
      <c r="O223" s="2" t="s">
        <v>431</v>
      </c>
      <c r="P223" s="2">
        <v>18</v>
      </c>
      <c r="Q223" s="8">
        <v>8130364112</v>
      </c>
      <c r="R223" s="2" t="s">
        <v>172</v>
      </c>
      <c r="S223" s="2">
        <v>1</v>
      </c>
      <c r="T223" s="2" t="s">
        <v>418</v>
      </c>
      <c r="V223" s="2" t="s">
        <v>175</v>
      </c>
      <c r="W223" s="2" t="s">
        <v>4666</v>
      </c>
      <c r="X223" s="34" t="s">
        <v>186</v>
      </c>
      <c r="Y223" s="63">
        <v>2</v>
      </c>
    </row>
    <row r="224" spans="1:25" ht="23.1" hidden="1" customHeight="1">
      <c r="A224" s="2" t="s">
        <v>46</v>
      </c>
      <c r="B224" s="2" t="s">
        <v>26</v>
      </c>
      <c r="C224" s="2" t="s">
        <v>27</v>
      </c>
      <c r="D224" s="2" t="s">
        <v>28</v>
      </c>
      <c r="E224" s="2" t="s">
        <v>28</v>
      </c>
      <c r="F224" s="2" t="s">
        <v>111</v>
      </c>
      <c r="G224" s="2" t="s">
        <v>167</v>
      </c>
      <c r="H224" s="2" t="s">
        <v>168</v>
      </c>
      <c r="I224" s="31">
        <v>43243</v>
      </c>
      <c r="J224" s="2">
        <v>23</v>
      </c>
      <c r="K224" s="2">
        <v>5</v>
      </c>
      <c r="L224" s="2">
        <v>2018</v>
      </c>
      <c r="M224" s="31">
        <f t="shared" si="3"/>
        <v>43243</v>
      </c>
      <c r="N224" s="30" t="s">
        <v>432</v>
      </c>
      <c r="O224" s="29" t="s">
        <v>433</v>
      </c>
      <c r="P224" s="2">
        <v>19</v>
      </c>
      <c r="Q224" s="6" t="s">
        <v>171</v>
      </c>
      <c r="R224" s="2" t="s">
        <v>172</v>
      </c>
      <c r="S224" s="2">
        <v>0</v>
      </c>
      <c r="T224" s="2" t="s">
        <v>251</v>
      </c>
      <c r="V224" s="2" t="s">
        <v>252</v>
      </c>
      <c r="W224" s="2" t="s">
        <v>4659</v>
      </c>
      <c r="X224" s="34" t="s">
        <v>211</v>
      </c>
      <c r="Y224" s="63">
        <v>6</v>
      </c>
    </row>
    <row r="225" spans="1:25" ht="23.1" hidden="1" customHeight="1">
      <c r="A225" s="2" t="s">
        <v>46</v>
      </c>
      <c r="B225" s="2" t="s">
        <v>26</v>
      </c>
      <c r="C225" s="2" t="s">
        <v>27</v>
      </c>
      <c r="D225" s="2" t="s">
        <v>28</v>
      </c>
      <c r="E225" s="2" t="s">
        <v>28</v>
      </c>
      <c r="F225" s="2" t="s">
        <v>111</v>
      </c>
      <c r="G225" s="2" t="s">
        <v>167</v>
      </c>
      <c r="H225" s="2" t="s">
        <v>168</v>
      </c>
      <c r="I225" s="31">
        <v>43243</v>
      </c>
      <c r="J225" s="2">
        <v>23</v>
      </c>
      <c r="K225" s="2">
        <v>5</v>
      </c>
      <c r="L225" s="2">
        <v>2018</v>
      </c>
      <c r="M225" s="31">
        <f t="shared" si="3"/>
        <v>43243</v>
      </c>
      <c r="N225" s="30" t="s">
        <v>434</v>
      </c>
      <c r="O225" s="29" t="s">
        <v>435</v>
      </c>
      <c r="P225" s="2">
        <v>19</v>
      </c>
      <c r="Q225" s="6" t="s">
        <v>171</v>
      </c>
      <c r="R225" s="2" t="s">
        <v>172</v>
      </c>
      <c r="S225" s="2">
        <v>0</v>
      </c>
      <c r="T225" s="2" t="s">
        <v>251</v>
      </c>
      <c r="V225" s="2" t="s">
        <v>252</v>
      </c>
      <c r="W225" s="2" t="s">
        <v>4659</v>
      </c>
      <c r="X225" s="34" t="s">
        <v>186</v>
      </c>
      <c r="Y225" s="63">
        <v>3</v>
      </c>
    </row>
    <row r="226" spans="1:25" ht="23.1" hidden="1" customHeight="1">
      <c r="A226" s="2" t="s">
        <v>46</v>
      </c>
      <c r="B226" s="2" t="s">
        <v>26</v>
      </c>
      <c r="C226" s="2" t="s">
        <v>27</v>
      </c>
      <c r="D226" s="2" t="s">
        <v>28</v>
      </c>
      <c r="E226" s="2" t="s">
        <v>28</v>
      </c>
      <c r="F226" s="2" t="s">
        <v>111</v>
      </c>
      <c r="G226" s="2" t="s">
        <v>167</v>
      </c>
      <c r="H226" s="2" t="s">
        <v>168</v>
      </c>
      <c r="I226" s="31">
        <v>43243</v>
      </c>
      <c r="J226" s="2">
        <v>23</v>
      </c>
      <c r="K226" s="2">
        <v>5</v>
      </c>
      <c r="L226" s="2">
        <v>2018</v>
      </c>
      <c r="M226" s="31">
        <f t="shared" si="3"/>
        <v>43243</v>
      </c>
      <c r="N226" s="30" t="s">
        <v>436</v>
      </c>
      <c r="O226" s="29" t="s">
        <v>437</v>
      </c>
      <c r="P226" s="2">
        <v>18</v>
      </c>
      <c r="Q226" s="6" t="s">
        <v>171</v>
      </c>
      <c r="R226" s="2" t="s">
        <v>172</v>
      </c>
      <c r="S226" s="2">
        <v>1</v>
      </c>
      <c r="T226" s="2" t="s">
        <v>251</v>
      </c>
      <c r="V226" s="2" t="s">
        <v>252</v>
      </c>
      <c r="W226" s="2" t="s">
        <v>4659</v>
      </c>
      <c r="X226" s="34" t="s">
        <v>176</v>
      </c>
    </row>
    <row r="227" spans="1:25" ht="23.1" hidden="1" customHeight="1">
      <c r="A227" s="2" t="s">
        <v>46</v>
      </c>
      <c r="B227" s="2" t="s">
        <v>26</v>
      </c>
      <c r="C227" s="2" t="s">
        <v>27</v>
      </c>
      <c r="D227" s="2" t="s">
        <v>28</v>
      </c>
      <c r="E227" s="2" t="s">
        <v>28</v>
      </c>
      <c r="F227" s="2" t="s">
        <v>111</v>
      </c>
      <c r="G227" s="2" t="s">
        <v>167</v>
      </c>
      <c r="H227" s="2" t="s">
        <v>168</v>
      </c>
      <c r="I227" s="31">
        <v>43243</v>
      </c>
      <c r="J227" s="2">
        <v>23</v>
      </c>
      <c r="K227" s="2">
        <v>5</v>
      </c>
      <c r="L227" s="2">
        <v>2018</v>
      </c>
      <c r="M227" s="31">
        <f t="shared" si="3"/>
        <v>43243</v>
      </c>
      <c r="N227" s="30" t="s">
        <v>438</v>
      </c>
      <c r="O227" s="29" t="s">
        <v>439</v>
      </c>
      <c r="P227" s="2">
        <v>17</v>
      </c>
      <c r="Q227" s="6" t="s">
        <v>171</v>
      </c>
      <c r="R227" s="2" t="s">
        <v>172</v>
      </c>
      <c r="S227" s="2">
        <v>0</v>
      </c>
      <c r="T227" s="2" t="s">
        <v>251</v>
      </c>
      <c r="V227" s="2" t="s">
        <v>252</v>
      </c>
      <c r="W227" s="2" t="s">
        <v>4659</v>
      </c>
      <c r="X227" s="34" t="s">
        <v>211</v>
      </c>
      <c r="Y227" s="63">
        <v>6</v>
      </c>
    </row>
    <row r="228" spans="1:25" ht="23.1" hidden="1" customHeight="1">
      <c r="A228" s="2" t="s">
        <v>46</v>
      </c>
      <c r="B228" s="2" t="s">
        <v>26</v>
      </c>
      <c r="C228" s="2" t="s">
        <v>27</v>
      </c>
      <c r="D228" s="2" t="s">
        <v>28</v>
      </c>
      <c r="E228" s="2" t="s">
        <v>28</v>
      </c>
      <c r="F228" s="2" t="s">
        <v>111</v>
      </c>
      <c r="G228" s="2" t="s">
        <v>167</v>
      </c>
      <c r="H228" s="2" t="s">
        <v>168</v>
      </c>
      <c r="I228" s="31">
        <v>43244</v>
      </c>
      <c r="J228" s="2">
        <v>24</v>
      </c>
      <c r="K228" s="2">
        <v>5</v>
      </c>
      <c r="L228" s="2">
        <v>2018</v>
      </c>
      <c r="M228" s="31">
        <f t="shared" si="3"/>
        <v>43244</v>
      </c>
      <c r="N228" s="2" t="s">
        <v>440</v>
      </c>
      <c r="O228" s="2" t="s">
        <v>441</v>
      </c>
      <c r="P228" s="2">
        <v>19</v>
      </c>
      <c r="Q228" s="8">
        <v>9032517464</v>
      </c>
      <c r="R228" s="2" t="s">
        <v>172</v>
      </c>
      <c r="S228" s="2">
        <v>1</v>
      </c>
      <c r="T228" s="2" t="s">
        <v>418</v>
      </c>
      <c r="V228" s="2" t="s">
        <v>175</v>
      </c>
      <c r="W228" s="2" t="s">
        <v>4666</v>
      </c>
      <c r="X228" s="34" t="s">
        <v>186</v>
      </c>
      <c r="Y228" s="63">
        <v>2</v>
      </c>
    </row>
    <row r="229" spans="1:25" ht="23.1" hidden="1" customHeight="1">
      <c r="A229" s="2" t="s">
        <v>46</v>
      </c>
      <c r="B229" s="2" t="s">
        <v>26</v>
      </c>
      <c r="C229" s="2" t="s">
        <v>27</v>
      </c>
      <c r="D229" s="2" t="s">
        <v>28</v>
      </c>
      <c r="E229" s="2" t="s">
        <v>28</v>
      </c>
      <c r="F229" s="2" t="s">
        <v>111</v>
      </c>
      <c r="G229" s="2" t="s">
        <v>167</v>
      </c>
      <c r="H229" s="2" t="s">
        <v>168</v>
      </c>
      <c r="I229" s="31">
        <v>43244</v>
      </c>
      <c r="J229" s="2">
        <v>24</v>
      </c>
      <c r="K229" s="2">
        <v>5</v>
      </c>
      <c r="L229" s="2">
        <v>2018</v>
      </c>
      <c r="M229" s="31">
        <f t="shared" si="3"/>
        <v>43244</v>
      </c>
      <c r="N229" s="2" t="s">
        <v>442</v>
      </c>
      <c r="O229" s="2" t="s">
        <v>443</v>
      </c>
      <c r="P229" s="2">
        <v>19</v>
      </c>
      <c r="Q229" s="8">
        <v>8166147547</v>
      </c>
      <c r="R229" s="2" t="s">
        <v>417</v>
      </c>
      <c r="S229" s="2">
        <v>0</v>
      </c>
      <c r="T229" s="2" t="s">
        <v>251</v>
      </c>
      <c r="V229" s="2" t="s">
        <v>252</v>
      </c>
      <c r="W229" s="2" t="s">
        <v>4659</v>
      </c>
      <c r="X229" s="34" t="s">
        <v>444</v>
      </c>
    </row>
    <row r="230" spans="1:25" ht="23.1" hidden="1" customHeight="1">
      <c r="A230" s="2" t="s">
        <v>46</v>
      </c>
      <c r="B230" s="2" t="s">
        <v>26</v>
      </c>
      <c r="C230" s="2" t="s">
        <v>27</v>
      </c>
      <c r="D230" s="2" t="s">
        <v>28</v>
      </c>
      <c r="E230" s="2" t="s">
        <v>28</v>
      </c>
      <c r="F230" s="2" t="s">
        <v>111</v>
      </c>
      <c r="G230" s="2" t="s">
        <v>167</v>
      </c>
      <c r="H230" s="2" t="s">
        <v>168</v>
      </c>
      <c r="I230" s="31">
        <v>43244</v>
      </c>
      <c r="J230" s="2">
        <v>24</v>
      </c>
      <c r="K230" s="2">
        <v>5</v>
      </c>
      <c r="L230" s="2">
        <v>2018</v>
      </c>
      <c r="M230" s="31">
        <f t="shared" si="3"/>
        <v>43244</v>
      </c>
      <c r="N230" s="2" t="s">
        <v>445</v>
      </c>
      <c r="O230" s="2" t="s">
        <v>446</v>
      </c>
      <c r="P230" s="2">
        <v>16</v>
      </c>
      <c r="Q230" s="8">
        <v>8164944198</v>
      </c>
      <c r="R230" s="2" t="s">
        <v>417</v>
      </c>
      <c r="S230" s="2">
        <v>0</v>
      </c>
      <c r="T230" s="2" t="s">
        <v>251</v>
      </c>
      <c r="V230" s="2" t="s">
        <v>252</v>
      </c>
      <c r="W230" s="2" t="s">
        <v>4659</v>
      </c>
      <c r="X230" s="34" t="s">
        <v>186</v>
      </c>
      <c r="Y230" s="63">
        <v>1</v>
      </c>
    </row>
    <row r="231" spans="1:25" ht="23.1" hidden="1" customHeight="1">
      <c r="A231" s="2" t="s">
        <v>46</v>
      </c>
      <c r="B231" s="2" t="s">
        <v>26</v>
      </c>
      <c r="C231" s="2" t="s">
        <v>27</v>
      </c>
      <c r="D231" s="2" t="s">
        <v>28</v>
      </c>
      <c r="E231" s="2" t="s">
        <v>28</v>
      </c>
      <c r="F231" s="2" t="s">
        <v>111</v>
      </c>
      <c r="G231" s="2" t="s">
        <v>167</v>
      </c>
      <c r="H231" s="2" t="s">
        <v>168</v>
      </c>
      <c r="I231" s="31">
        <v>43245</v>
      </c>
      <c r="J231" s="2">
        <v>25</v>
      </c>
      <c r="K231" s="2">
        <v>5</v>
      </c>
      <c r="L231" s="2">
        <v>2018</v>
      </c>
      <c r="M231" s="31">
        <f t="shared" si="3"/>
        <v>43245</v>
      </c>
      <c r="N231" s="2" t="s">
        <v>447</v>
      </c>
      <c r="O231" s="2" t="s">
        <v>448</v>
      </c>
      <c r="P231" s="2">
        <v>19</v>
      </c>
      <c r="Q231" s="8">
        <v>8101800384</v>
      </c>
      <c r="R231" s="2" t="s">
        <v>172</v>
      </c>
      <c r="S231" s="2">
        <v>2</v>
      </c>
      <c r="T231" s="2" t="s">
        <v>418</v>
      </c>
      <c r="V231" s="2" t="s">
        <v>175</v>
      </c>
      <c r="W231" s="2" t="s">
        <v>4666</v>
      </c>
      <c r="X231" s="34" t="s">
        <v>179</v>
      </c>
      <c r="Y231" s="63">
        <v>2</v>
      </c>
    </row>
    <row r="232" spans="1:25" ht="23.1" hidden="1" customHeight="1">
      <c r="A232" s="2" t="s">
        <v>46</v>
      </c>
      <c r="B232" s="2" t="s">
        <v>26</v>
      </c>
      <c r="C232" s="2" t="s">
        <v>27</v>
      </c>
      <c r="D232" s="2" t="s">
        <v>28</v>
      </c>
      <c r="E232" s="2" t="s">
        <v>28</v>
      </c>
      <c r="F232" s="2" t="s">
        <v>111</v>
      </c>
      <c r="G232" s="2" t="s">
        <v>167</v>
      </c>
      <c r="H232" s="2" t="s">
        <v>168</v>
      </c>
      <c r="I232" s="31">
        <v>43245</v>
      </c>
      <c r="J232" s="2">
        <v>25</v>
      </c>
      <c r="K232" s="2">
        <v>5</v>
      </c>
      <c r="L232" s="2">
        <v>2018</v>
      </c>
      <c r="M232" s="31">
        <f t="shared" si="3"/>
        <v>43245</v>
      </c>
      <c r="N232" s="2" t="s">
        <v>449</v>
      </c>
      <c r="O232" s="2" t="s">
        <v>399</v>
      </c>
      <c r="P232" s="2">
        <v>19</v>
      </c>
      <c r="Q232" s="6" t="s">
        <v>171</v>
      </c>
      <c r="R232" s="2" t="s">
        <v>172</v>
      </c>
      <c r="S232" s="2">
        <v>1</v>
      </c>
      <c r="T232" s="2" t="s">
        <v>418</v>
      </c>
      <c r="V232" s="2" t="s">
        <v>175</v>
      </c>
      <c r="W232" s="2" t="s">
        <v>4666</v>
      </c>
      <c r="X232" s="34" t="s">
        <v>179</v>
      </c>
      <c r="Y232" s="63">
        <v>1</v>
      </c>
    </row>
    <row r="233" spans="1:25" ht="23.1" hidden="1" customHeight="1">
      <c r="A233" s="2" t="s">
        <v>46</v>
      </c>
      <c r="B233" s="2" t="s">
        <v>26</v>
      </c>
      <c r="C233" s="2" t="s">
        <v>27</v>
      </c>
      <c r="D233" s="2" t="s">
        <v>28</v>
      </c>
      <c r="E233" s="2" t="s">
        <v>28</v>
      </c>
      <c r="F233" s="2" t="s">
        <v>111</v>
      </c>
      <c r="G233" s="2" t="s">
        <v>167</v>
      </c>
      <c r="H233" s="2" t="s">
        <v>168</v>
      </c>
      <c r="I233" s="31">
        <v>43245</v>
      </c>
      <c r="J233" s="2">
        <v>25</v>
      </c>
      <c r="K233" s="2">
        <v>5</v>
      </c>
      <c r="L233" s="2">
        <v>2018</v>
      </c>
      <c r="M233" s="31">
        <f t="shared" si="3"/>
        <v>43245</v>
      </c>
      <c r="N233" s="2" t="s">
        <v>450</v>
      </c>
      <c r="O233" s="2" t="s">
        <v>451</v>
      </c>
      <c r="P233" s="2">
        <v>18</v>
      </c>
      <c r="Q233" s="8">
        <v>8088840604</v>
      </c>
      <c r="R233" s="2" t="s">
        <v>172</v>
      </c>
      <c r="S233" s="2">
        <v>0</v>
      </c>
      <c r="T233" s="2" t="s">
        <v>418</v>
      </c>
      <c r="V233" s="2" t="s">
        <v>175</v>
      </c>
      <c r="W233" s="2" t="s">
        <v>4666</v>
      </c>
      <c r="X233" s="34" t="s">
        <v>179</v>
      </c>
      <c r="Y233" s="63">
        <v>1</v>
      </c>
    </row>
    <row r="234" spans="1:25" ht="23.1" hidden="1" customHeight="1">
      <c r="A234" s="2" t="s">
        <v>46</v>
      </c>
      <c r="B234" s="2" t="s">
        <v>26</v>
      </c>
      <c r="C234" s="2" t="s">
        <v>27</v>
      </c>
      <c r="D234" s="2" t="s">
        <v>28</v>
      </c>
      <c r="E234" s="2" t="s">
        <v>28</v>
      </c>
      <c r="F234" s="2" t="s">
        <v>111</v>
      </c>
      <c r="G234" s="2" t="s">
        <v>167</v>
      </c>
      <c r="H234" s="2" t="s">
        <v>168</v>
      </c>
      <c r="I234" s="31">
        <v>43245</v>
      </c>
      <c r="J234" s="2">
        <v>25</v>
      </c>
      <c r="K234" s="2">
        <v>5</v>
      </c>
      <c r="L234" s="2">
        <v>2018</v>
      </c>
      <c r="M234" s="31">
        <f t="shared" si="3"/>
        <v>43245</v>
      </c>
      <c r="N234" s="2" t="s">
        <v>453</v>
      </c>
      <c r="O234" s="2" t="s">
        <v>454</v>
      </c>
      <c r="P234" s="2">
        <v>17</v>
      </c>
      <c r="Q234" s="8">
        <v>8067450759</v>
      </c>
      <c r="R234" s="2" t="s">
        <v>172</v>
      </c>
      <c r="S234" s="2">
        <v>0</v>
      </c>
      <c r="T234" s="2" t="s">
        <v>418</v>
      </c>
      <c r="V234" s="2" t="s">
        <v>175</v>
      </c>
      <c r="W234" s="2" t="s">
        <v>4666</v>
      </c>
      <c r="X234" s="34" t="s">
        <v>186</v>
      </c>
      <c r="Y234" s="63">
        <v>3</v>
      </c>
    </row>
    <row r="235" spans="1:25" ht="23.1" hidden="1" customHeight="1">
      <c r="A235" s="2" t="s">
        <v>46</v>
      </c>
      <c r="B235" s="2" t="s">
        <v>26</v>
      </c>
      <c r="C235" s="2" t="s">
        <v>27</v>
      </c>
      <c r="D235" s="2" t="s">
        <v>28</v>
      </c>
      <c r="E235" s="2" t="s">
        <v>28</v>
      </c>
      <c r="F235" s="2" t="s">
        <v>29</v>
      </c>
      <c r="G235" s="2" t="s">
        <v>1887</v>
      </c>
      <c r="H235" s="2" t="s">
        <v>31</v>
      </c>
      <c r="I235" s="31">
        <v>43241</v>
      </c>
      <c r="J235" s="2">
        <v>21</v>
      </c>
      <c r="K235" s="2">
        <v>5</v>
      </c>
      <c r="L235" s="2">
        <v>2018</v>
      </c>
      <c r="M235" s="31">
        <f t="shared" si="3"/>
        <v>43241</v>
      </c>
      <c r="N235" s="2" t="s">
        <v>2102</v>
      </c>
      <c r="O235" s="2" t="s">
        <v>2103</v>
      </c>
      <c r="P235" s="2">
        <v>18</v>
      </c>
      <c r="Q235" s="8">
        <v>9025720372</v>
      </c>
      <c r="R235" s="2" t="s">
        <v>417</v>
      </c>
      <c r="S235" s="2">
        <v>0</v>
      </c>
      <c r="T235" s="2" t="s">
        <v>418</v>
      </c>
      <c r="V235" s="2" t="s">
        <v>175</v>
      </c>
      <c r="W235" s="2" t="s">
        <v>4659</v>
      </c>
      <c r="X235" s="34" t="s">
        <v>186</v>
      </c>
      <c r="Y235" s="63">
        <v>3</v>
      </c>
    </row>
    <row r="236" spans="1:25" ht="23.1" hidden="1" customHeight="1">
      <c r="A236" s="2" t="s">
        <v>46</v>
      </c>
      <c r="B236" s="2" t="s">
        <v>26</v>
      </c>
      <c r="C236" s="2" t="s">
        <v>27</v>
      </c>
      <c r="D236" s="2" t="s">
        <v>28</v>
      </c>
      <c r="E236" s="2" t="s">
        <v>28</v>
      </c>
      <c r="F236" s="2" t="s">
        <v>29</v>
      </c>
      <c r="G236" s="2" t="s">
        <v>1887</v>
      </c>
      <c r="H236" s="2" t="s">
        <v>31</v>
      </c>
      <c r="I236" s="31">
        <v>43243</v>
      </c>
      <c r="J236" s="2">
        <v>23</v>
      </c>
      <c r="K236" s="2">
        <v>5</v>
      </c>
      <c r="L236" s="2">
        <v>2018</v>
      </c>
      <c r="M236" s="31">
        <f t="shared" si="3"/>
        <v>43243</v>
      </c>
      <c r="N236" s="2" t="s">
        <v>2104</v>
      </c>
      <c r="O236" s="2" t="s">
        <v>2105</v>
      </c>
      <c r="P236" s="2">
        <v>19</v>
      </c>
      <c r="Q236" s="8">
        <v>9081583223</v>
      </c>
      <c r="R236" s="2" t="s">
        <v>417</v>
      </c>
      <c r="S236" s="2">
        <v>0</v>
      </c>
      <c r="T236" s="2" t="s">
        <v>418</v>
      </c>
      <c r="V236" s="2" t="s">
        <v>175</v>
      </c>
      <c r="W236" s="2" t="s">
        <v>4659</v>
      </c>
      <c r="X236" s="34" t="s">
        <v>186</v>
      </c>
      <c r="Y236" s="63">
        <v>3</v>
      </c>
    </row>
    <row r="237" spans="1:25" ht="23.1" hidden="1" customHeight="1">
      <c r="A237" s="2" t="s">
        <v>46</v>
      </c>
      <c r="B237" s="2" t="s">
        <v>26</v>
      </c>
      <c r="C237" s="2" t="s">
        <v>27</v>
      </c>
      <c r="D237" s="2" t="s">
        <v>28</v>
      </c>
      <c r="E237" s="2" t="s">
        <v>28</v>
      </c>
      <c r="F237" s="2" t="s">
        <v>29</v>
      </c>
      <c r="G237" s="2" t="s">
        <v>1887</v>
      </c>
      <c r="H237" s="2" t="s">
        <v>31</v>
      </c>
      <c r="I237" s="31">
        <v>43244</v>
      </c>
      <c r="J237" s="2">
        <v>24</v>
      </c>
      <c r="K237" s="2">
        <v>5</v>
      </c>
      <c r="L237" s="2">
        <v>2018</v>
      </c>
      <c r="M237" s="31">
        <f t="shared" si="3"/>
        <v>43244</v>
      </c>
      <c r="N237" s="2" t="s">
        <v>2106</v>
      </c>
      <c r="O237" s="2" t="s">
        <v>2108</v>
      </c>
      <c r="P237" s="2">
        <v>19</v>
      </c>
      <c r="Q237" s="8">
        <v>7064445294</v>
      </c>
      <c r="R237" s="2" t="s">
        <v>172</v>
      </c>
      <c r="S237" s="2">
        <v>1</v>
      </c>
      <c r="T237" s="2" t="s">
        <v>313</v>
      </c>
      <c r="U237" s="2" t="s">
        <v>507</v>
      </c>
      <c r="V237" s="2" t="s">
        <v>175</v>
      </c>
      <c r="W237" s="2" t="s">
        <v>4659</v>
      </c>
      <c r="X237" s="34" t="s">
        <v>176</v>
      </c>
    </row>
    <row r="238" spans="1:25" ht="23.1" hidden="1" customHeight="1">
      <c r="A238" s="2" t="s">
        <v>46</v>
      </c>
      <c r="B238" s="2" t="s">
        <v>26</v>
      </c>
      <c r="C238" s="2" t="s">
        <v>27</v>
      </c>
      <c r="D238" s="2" t="s">
        <v>28</v>
      </c>
      <c r="E238" s="2" t="s">
        <v>28</v>
      </c>
      <c r="F238" s="2" t="s">
        <v>29</v>
      </c>
      <c r="G238" s="2" t="s">
        <v>1887</v>
      </c>
      <c r="H238" s="2" t="s">
        <v>31</v>
      </c>
      <c r="I238" s="31">
        <v>43244</v>
      </c>
      <c r="J238" s="2">
        <v>24</v>
      </c>
      <c r="K238" s="2">
        <v>5</v>
      </c>
      <c r="L238" s="2">
        <v>2018</v>
      </c>
      <c r="M238" s="31">
        <f t="shared" si="3"/>
        <v>43244</v>
      </c>
      <c r="N238" s="2" t="s">
        <v>2109</v>
      </c>
      <c r="O238" s="2" t="s">
        <v>2110</v>
      </c>
      <c r="P238" s="2">
        <v>19</v>
      </c>
      <c r="Q238" s="6" t="s">
        <v>171</v>
      </c>
      <c r="R238" s="2" t="s">
        <v>417</v>
      </c>
      <c r="S238" s="2">
        <v>1</v>
      </c>
      <c r="T238" s="2" t="s">
        <v>234</v>
      </c>
      <c r="V238" s="2" t="s">
        <v>175</v>
      </c>
      <c r="W238" s="2" t="s">
        <v>4659</v>
      </c>
      <c r="X238" s="34" t="s">
        <v>186</v>
      </c>
      <c r="Y238" s="63">
        <v>3</v>
      </c>
    </row>
    <row r="239" spans="1:25" ht="23.1" hidden="1" customHeight="1">
      <c r="A239" s="2" t="s">
        <v>46</v>
      </c>
      <c r="B239" s="2" t="s">
        <v>26</v>
      </c>
      <c r="C239" s="2" t="s">
        <v>27</v>
      </c>
      <c r="D239" s="2" t="s">
        <v>28</v>
      </c>
      <c r="E239" s="2" t="s">
        <v>28</v>
      </c>
      <c r="F239" s="2" t="s">
        <v>29</v>
      </c>
      <c r="G239" s="2" t="s">
        <v>1887</v>
      </c>
      <c r="H239" s="2" t="s">
        <v>31</v>
      </c>
      <c r="I239" s="31">
        <v>43246</v>
      </c>
      <c r="J239" s="2">
        <v>26</v>
      </c>
      <c r="K239" s="2">
        <v>5</v>
      </c>
      <c r="L239" s="2">
        <v>2018</v>
      </c>
      <c r="M239" s="31">
        <f t="shared" si="3"/>
        <v>43246</v>
      </c>
      <c r="N239" s="2" t="s">
        <v>2111</v>
      </c>
      <c r="O239" s="2" t="s">
        <v>2112</v>
      </c>
      <c r="P239" s="2">
        <v>15</v>
      </c>
      <c r="Q239" s="8">
        <v>8096130838</v>
      </c>
      <c r="R239" s="2" t="s">
        <v>417</v>
      </c>
      <c r="S239" s="2">
        <v>0</v>
      </c>
      <c r="T239" s="2" t="s">
        <v>418</v>
      </c>
      <c r="V239" s="2" t="s">
        <v>1899</v>
      </c>
      <c r="W239" s="2" t="s">
        <v>4659</v>
      </c>
      <c r="X239" s="34" t="s">
        <v>186</v>
      </c>
      <c r="Y239" s="63">
        <v>2</v>
      </c>
    </row>
    <row r="240" spans="1:25" ht="23.1" hidden="1" customHeight="1">
      <c r="A240" s="2" t="s">
        <v>46</v>
      </c>
      <c r="B240" s="2" t="s">
        <v>26</v>
      </c>
      <c r="C240" s="2" t="s">
        <v>27</v>
      </c>
      <c r="D240" s="2" t="s">
        <v>28</v>
      </c>
      <c r="E240" s="2" t="s">
        <v>28</v>
      </c>
      <c r="F240" s="2" t="s">
        <v>29</v>
      </c>
      <c r="G240" s="2" t="s">
        <v>1887</v>
      </c>
      <c r="H240" s="2" t="s">
        <v>31</v>
      </c>
      <c r="I240" s="31">
        <v>43246</v>
      </c>
      <c r="J240" s="2">
        <v>26</v>
      </c>
      <c r="K240" s="2">
        <v>5</v>
      </c>
      <c r="L240" s="2">
        <v>2018</v>
      </c>
      <c r="M240" s="31">
        <f t="shared" si="3"/>
        <v>43246</v>
      </c>
      <c r="N240" s="2" t="s">
        <v>2117</v>
      </c>
      <c r="O240" s="2" t="s">
        <v>2118</v>
      </c>
      <c r="P240" s="2">
        <v>17</v>
      </c>
      <c r="Q240" s="8">
        <v>7081375429</v>
      </c>
      <c r="R240" s="2" t="s">
        <v>417</v>
      </c>
      <c r="S240" s="2">
        <v>0</v>
      </c>
      <c r="T240" s="2" t="s">
        <v>418</v>
      </c>
      <c r="V240" s="2" t="s">
        <v>1899</v>
      </c>
      <c r="W240" s="2" t="s">
        <v>4659</v>
      </c>
      <c r="X240" s="34" t="s">
        <v>186</v>
      </c>
      <c r="Y240" s="63">
        <v>2</v>
      </c>
    </row>
    <row r="241" spans="1:25" ht="23.1" hidden="1" customHeight="1">
      <c r="A241" s="2" t="s">
        <v>46</v>
      </c>
      <c r="B241" s="2" t="s">
        <v>26</v>
      </c>
      <c r="C241" s="2" t="s">
        <v>27</v>
      </c>
      <c r="D241" s="2" t="s">
        <v>28</v>
      </c>
      <c r="E241" s="2" t="s">
        <v>28</v>
      </c>
      <c r="F241" s="2" t="s">
        <v>29</v>
      </c>
      <c r="G241" s="2" t="s">
        <v>1887</v>
      </c>
      <c r="H241" s="2" t="s">
        <v>31</v>
      </c>
      <c r="I241" s="31">
        <v>43246</v>
      </c>
      <c r="J241" s="2">
        <v>26</v>
      </c>
      <c r="K241" s="2">
        <v>5</v>
      </c>
      <c r="L241" s="2">
        <v>2018</v>
      </c>
      <c r="M241" s="31">
        <f t="shared" si="3"/>
        <v>43246</v>
      </c>
      <c r="N241" s="2" t="s">
        <v>2119</v>
      </c>
      <c r="O241" s="2" t="s">
        <v>2120</v>
      </c>
      <c r="P241" s="2">
        <v>15</v>
      </c>
      <c r="Q241" s="8">
        <v>7081375429</v>
      </c>
      <c r="R241" s="2" t="s">
        <v>417</v>
      </c>
      <c r="S241" s="2">
        <v>0</v>
      </c>
      <c r="T241" s="2" t="s">
        <v>418</v>
      </c>
      <c r="V241" s="2" t="s">
        <v>1899</v>
      </c>
      <c r="W241" s="2" t="s">
        <v>4659</v>
      </c>
      <c r="X241" s="34" t="s">
        <v>186</v>
      </c>
      <c r="Y241" s="63">
        <v>1</v>
      </c>
    </row>
    <row r="242" spans="1:25" ht="23.1" hidden="1" customHeight="1">
      <c r="A242" s="2" t="s">
        <v>46</v>
      </c>
      <c r="B242" s="2" t="s">
        <v>26</v>
      </c>
      <c r="C242" s="2" t="s">
        <v>27</v>
      </c>
      <c r="D242" s="2" t="s">
        <v>28</v>
      </c>
      <c r="E242" s="2" t="s">
        <v>28</v>
      </c>
      <c r="F242" s="2" t="s">
        <v>29</v>
      </c>
      <c r="G242" s="2" t="s">
        <v>1887</v>
      </c>
      <c r="H242" s="2" t="s">
        <v>31</v>
      </c>
      <c r="I242" s="31">
        <v>43246</v>
      </c>
      <c r="J242" s="2">
        <v>26</v>
      </c>
      <c r="K242" s="2">
        <v>5</v>
      </c>
      <c r="L242" s="2">
        <v>2018</v>
      </c>
      <c r="M242" s="31">
        <f t="shared" si="3"/>
        <v>43246</v>
      </c>
      <c r="N242" s="2" t="s">
        <v>2113</v>
      </c>
      <c r="O242" s="2" t="s">
        <v>2114</v>
      </c>
      <c r="P242" s="2">
        <v>15</v>
      </c>
      <c r="Q242" s="8">
        <v>9071095661</v>
      </c>
      <c r="R242" s="2" t="s">
        <v>417</v>
      </c>
      <c r="S242" s="2">
        <v>0</v>
      </c>
      <c r="T242" s="2" t="s">
        <v>418</v>
      </c>
      <c r="V242" s="2" t="s">
        <v>1899</v>
      </c>
      <c r="W242" s="2" t="s">
        <v>4659</v>
      </c>
      <c r="X242" s="34" t="s">
        <v>186</v>
      </c>
      <c r="Y242" s="63">
        <v>1</v>
      </c>
    </row>
    <row r="243" spans="1:25" ht="23.1" hidden="1" customHeight="1">
      <c r="A243" s="2" t="s">
        <v>46</v>
      </c>
      <c r="B243" s="2" t="s">
        <v>26</v>
      </c>
      <c r="C243" s="2" t="s">
        <v>27</v>
      </c>
      <c r="D243" s="2" t="s">
        <v>28</v>
      </c>
      <c r="E243" s="2" t="s">
        <v>28</v>
      </c>
      <c r="F243" s="2" t="s">
        <v>29</v>
      </c>
      <c r="G243" s="2" t="s">
        <v>1887</v>
      </c>
      <c r="H243" s="2" t="s">
        <v>31</v>
      </c>
      <c r="I243" s="31">
        <v>43246</v>
      </c>
      <c r="J243" s="2">
        <v>26</v>
      </c>
      <c r="K243" s="2">
        <v>5</v>
      </c>
      <c r="L243" s="2">
        <v>2018</v>
      </c>
      <c r="M243" s="31">
        <f t="shared" si="3"/>
        <v>43246</v>
      </c>
      <c r="N243" s="2" t="s">
        <v>2115</v>
      </c>
      <c r="O243" s="2" t="s">
        <v>2116</v>
      </c>
      <c r="P243" s="2">
        <v>16</v>
      </c>
      <c r="Q243" s="8">
        <v>8127442020</v>
      </c>
      <c r="R243" s="2" t="s">
        <v>417</v>
      </c>
      <c r="S243" s="2">
        <v>0</v>
      </c>
      <c r="T243" s="2" t="s">
        <v>418</v>
      </c>
      <c r="V243" s="2" t="s">
        <v>1899</v>
      </c>
      <c r="W243" s="2" t="s">
        <v>4659</v>
      </c>
      <c r="X243" s="34" t="s">
        <v>186</v>
      </c>
      <c r="Y243" s="63">
        <v>1</v>
      </c>
    </row>
    <row r="244" spans="1:25" ht="23.1" hidden="1" customHeight="1">
      <c r="A244" s="2" t="s">
        <v>46</v>
      </c>
      <c r="B244" s="2" t="s">
        <v>26</v>
      </c>
      <c r="C244" s="2" t="s">
        <v>27</v>
      </c>
      <c r="D244" s="2" t="s">
        <v>28</v>
      </c>
      <c r="E244" s="2" t="s">
        <v>28</v>
      </c>
      <c r="F244" s="2" t="s">
        <v>29</v>
      </c>
      <c r="G244" s="2" t="s">
        <v>1887</v>
      </c>
      <c r="H244" s="2" t="s">
        <v>31</v>
      </c>
      <c r="I244" s="31">
        <v>43246</v>
      </c>
      <c r="J244" s="2">
        <v>26</v>
      </c>
      <c r="K244" s="2">
        <v>5</v>
      </c>
      <c r="L244" s="2">
        <v>2018</v>
      </c>
      <c r="M244" s="31">
        <f t="shared" si="3"/>
        <v>43246</v>
      </c>
      <c r="N244" s="2" t="s">
        <v>2121</v>
      </c>
      <c r="O244" s="2" t="s">
        <v>2122</v>
      </c>
      <c r="P244" s="2">
        <v>18</v>
      </c>
      <c r="Q244" s="6" t="s">
        <v>171</v>
      </c>
      <c r="R244" s="2" t="s">
        <v>417</v>
      </c>
      <c r="S244" s="2">
        <v>0</v>
      </c>
      <c r="T244" s="2" t="s">
        <v>418</v>
      </c>
      <c r="V244" s="2" t="s">
        <v>1899</v>
      </c>
      <c r="W244" s="2" t="s">
        <v>4659</v>
      </c>
      <c r="X244" s="34" t="s">
        <v>179</v>
      </c>
      <c r="Y244" s="63">
        <v>1</v>
      </c>
    </row>
    <row r="245" spans="1:25" ht="23.1" hidden="1" customHeight="1">
      <c r="A245" s="2" t="s">
        <v>46</v>
      </c>
      <c r="B245" s="2" t="s">
        <v>26</v>
      </c>
      <c r="C245" s="2" t="s">
        <v>27</v>
      </c>
      <c r="D245" s="2" t="s">
        <v>28</v>
      </c>
      <c r="E245" s="2" t="s">
        <v>28</v>
      </c>
      <c r="F245" s="2" t="s">
        <v>29</v>
      </c>
      <c r="G245" s="2" t="s">
        <v>1887</v>
      </c>
      <c r="H245" s="2" t="s">
        <v>31</v>
      </c>
      <c r="I245" s="31">
        <v>43246</v>
      </c>
      <c r="J245" s="2">
        <v>26</v>
      </c>
      <c r="K245" s="2">
        <v>5</v>
      </c>
      <c r="L245" s="2">
        <v>2018</v>
      </c>
      <c r="M245" s="31">
        <f t="shared" si="3"/>
        <v>43246</v>
      </c>
      <c r="N245" s="2" t="s">
        <v>2123</v>
      </c>
      <c r="O245" s="2" t="s">
        <v>2124</v>
      </c>
      <c r="P245" s="2">
        <v>18</v>
      </c>
      <c r="Q245" s="8">
        <v>8103797872</v>
      </c>
      <c r="R245" s="2" t="s">
        <v>417</v>
      </c>
      <c r="S245" s="2">
        <v>0</v>
      </c>
      <c r="T245" s="2" t="s">
        <v>418</v>
      </c>
      <c r="V245" s="2" t="s">
        <v>1899</v>
      </c>
      <c r="W245" s="2" t="s">
        <v>4659</v>
      </c>
      <c r="X245" s="34" t="s">
        <v>186</v>
      </c>
      <c r="Y245" s="63">
        <v>2</v>
      </c>
    </row>
    <row r="246" spans="1:25" ht="23.1" hidden="1" customHeight="1">
      <c r="A246" s="2" t="s">
        <v>46</v>
      </c>
      <c r="B246" s="2" t="s">
        <v>26</v>
      </c>
      <c r="C246" s="2" t="s">
        <v>27</v>
      </c>
      <c r="D246" s="2" t="s">
        <v>28</v>
      </c>
      <c r="E246" s="2" t="s">
        <v>28</v>
      </c>
      <c r="F246" s="2" t="s">
        <v>29</v>
      </c>
      <c r="G246" s="2" t="s">
        <v>1887</v>
      </c>
      <c r="H246" s="2" t="s">
        <v>31</v>
      </c>
      <c r="I246" s="31">
        <v>43246</v>
      </c>
      <c r="J246" s="2">
        <v>26</v>
      </c>
      <c r="K246" s="2">
        <v>5</v>
      </c>
      <c r="L246" s="2">
        <v>2018</v>
      </c>
      <c r="M246" s="31">
        <f t="shared" si="3"/>
        <v>43246</v>
      </c>
      <c r="N246" s="2" t="s">
        <v>2215</v>
      </c>
      <c r="O246" s="2" t="s">
        <v>2126</v>
      </c>
      <c r="P246" s="2">
        <v>16</v>
      </c>
      <c r="Q246" s="8">
        <v>7061656272</v>
      </c>
      <c r="R246" s="2" t="s">
        <v>417</v>
      </c>
      <c r="S246" s="2">
        <v>0</v>
      </c>
      <c r="T246" s="2" t="s">
        <v>234</v>
      </c>
      <c r="V246" s="2" t="s">
        <v>1899</v>
      </c>
      <c r="W246" s="2" t="s">
        <v>4659</v>
      </c>
      <c r="X246" s="34" t="s">
        <v>186</v>
      </c>
      <c r="Y246" s="63">
        <v>2</v>
      </c>
    </row>
    <row r="247" spans="1:25" ht="23.1" hidden="1" customHeight="1">
      <c r="A247" s="2" t="s">
        <v>46</v>
      </c>
      <c r="B247" s="2" t="s">
        <v>26</v>
      </c>
      <c r="C247" s="2" t="s">
        <v>27</v>
      </c>
      <c r="D247" s="2" t="s">
        <v>28</v>
      </c>
      <c r="E247" s="2" t="s">
        <v>28</v>
      </c>
      <c r="F247" s="2" t="s">
        <v>29</v>
      </c>
      <c r="G247" s="2" t="s">
        <v>1887</v>
      </c>
      <c r="H247" s="2" t="s">
        <v>31</v>
      </c>
      <c r="I247" s="31">
        <v>43246</v>
      </c>
      <c r="J247" s="2">
        <v>26</v>
      </c>
      <c r="K247" s="2">
        <v>5</v>
      </c>
      <c r="L247" s="2">
        <v>2018</v>
      </c>
      <c r="M247" s="31">
        <f t="shared" si="3"/>
        <v>43246</v>
      </c>
      <c r="N247" s="2" t="s">
        <v>2131</v>
      </c>
      <c r="O247" s="2" t="s">
        <v>2132</v>
      </c>
      <c r="P247" s="2">
        <v>15</v>
      </c>
      <c r="Q247" s="8">
        <v>9099986240</v>
      </c>
      <c r="R247" s="2" t="s">
        <v>417</v>
      </c>
      <c r="S247" s="2">
        <v>0</v>
      </c>
      <c r="T247" s="2" t="s">
        <v>418</v>
      </c>
      <c r="V247" s="2" t="s">
        <v>1899</v>
      </c>
      <c r="W247" s="2" t="s">
        <v>4659</v>
      </c>
      <c r="X247" s="34" t="s">
        <v>186</v>
      </c>
      <c r="Y247" s="63">
        <v>3</v>
      </c>
    </row>
    <row r="248" spans="1:25" ht="23.1" hidden="1" customHeight="1">
      <c r="A248" s="2" t="s">
        <v>46</v>
      </c>
      <c r="B248" s="2" t="s">
        <v>26</v>
      </c>
      <c r="C248" s="2" t="s">
        <v>27</v>
      </c>
      <c r="D248" s="2" t="s">
        <v>28</v>
      </c>
      <c r="E248" s="2" t="s">
        <v>28</v>
      </c>
      <c r="F248" s="2" t="s">
        <v>29</v>
      </c>
      <c r="G248" s="2" t="s">
        <v>1887</v>
      </c>
      <c r="H248" s="2" t="s">
        <v>31</v>
      </c>
      <c r="I248" s="31">
        <v>43246</v>
      </c>
      <c r="J248" s="2">
        <v>26</v>
      </c>
      <c r="K248" s="2">
        <v>5</v>
      </c>
      <c r="L248" s="2">
        <v>2018</v>
      </c>
      <c r="M248" s="31">
        <f t="shared" si="3"/>
        <v>43246</v>
      </c>
      <c r="N248" s="2" t="s">
        <v>2133</v>
      </c>
      <c r="O248" s="2" t="s">
        <v>2134</v>
      </c>
      <c r="P248" s="2">
        <v>15</v>
      </c>
      <c r="Q248" s="8">
        <v>8034682081</v>
      </c>
      <c r="R248" s="2" t="s">
        <v>417</v>
      </c>
      <c r="S248" s="2">
        <v>0</v>
      </c>
      <c r="T248" s="2" t="s">
        <v>418</v>
      </c>
      <c r="V248" s="2" t="s">
        <v>1899</v>
      </c>
      <c r="W248" s="2" t="s">
        <v>4659</v>
      </c>
      <c r="X248" s="34" t="s">
        <v>186</v>
      </c>
      <c r="Y248" s="63">
        <v>1</v>
      </c>
    </row>
    <row r="249" spans="1:25" ht="23.1" hidden="1" customHeight="1">
      <c r="A249" s="2" t="s">
        <v>46</v>
      </c>
      <c r="B249" s="2" t="s">
        <v>26</v>
      </c>
      <c r="C249" s="2" t="s">
        <v>27</v>
      </c>
      <c r="D249" s="2" t="s">
        <v>28</v>
      </c>
      <c r="E249" s="2" t="s">
        <v>28</v>
      </c>
      <c r="F249" s="2" t="s">
        <v>29</v>
      </c>
      <c r="G249" s="2" t="s">
        <v>1887</v>
      </c>
      <c r="H249" s="2" t="s">
        <v>31</v>
      </c>
      <c r="I249" s="31">
        <v>43246</v>
      </c>
      <c r="J249" s="2">
        <v>26</v>
      </c>
      <c r="K249" s="2">
        <v>5</v>
      </c>
      <c r="L249" s="2">
        <v>2018</v>
      </c>
      <c r="M249" s="31">
        <f t="shared" si="3"/>
        <v>43246</v>
      </c>
      <c r="N249" s="2" t="s">
        <v>2128</v>
      </c>
      <c r="O249" s="2" t="s">
        <v>2129</v>
      </c>
      <c r="P249" s="2">
        <v>17</v>
      </c>
      <c r="Q249" s="8">
        <v>8072932180</v>
      </c>
      <c r="R249" s="2" t="s">
        <v>417</v>
      </c>
      <c r="S249" s="2">
        <v>0</v>
      </c>
      <c r="T249" s="2" t="s">
        <v>418</v>
      </c>
      <c r="V249" s="2" t="s">
        <v>1899</v>
      </c>
      <c r="W249" s="2" t="s">
        <v>4659</v>
      </c>
      <c r="X249" s="34" t="s">
        <v>186</v>
      </c>
      <c r="Y249" s="63">
        <v>2</v>
      </c>
    </row>
    <row r="250" spans="1:25" ht="23.1" hidden="1" customHeight="1">
      <c r="A250" s="2" t="s">
        <v>46</v>
      </c>
      <c r="B250" s="2" t="s">
        <v>26</v>
      </c>
      <c r="C250" s="2" t="s">
        <v>27</v>
      </c>
      <c r="D250" s="2" t="s">
        <v>28</v>
      </c>
      <c r="E250" s="2" t="s">
        <v>28</v>
      </c>
      <c r="F250" s="2" t="s">
        <v>29</v>
      </c>
      <c r="G250" s="2" t="s">
        <v>1887</v>
      </c>
      <c r="H250" s="2" t="s">
        <v>31</v>
      </c>
      <c r="I250" s="31">
        <v>43246</v>
      </c>
      <c r="J250" s="2">
        <v>26</v>
      </c>
      <c r="K250" s="2">
        <v>5</v>
      </c>
      <c r="L250" s="2">
        <v>2018</v>
      </c>
      <c r="M250" s="31">
        <f t="shared" si="3"/>
        <v>43246</v>
      </c>
      <c r="N250" s="2" t="s">
        <v>2135</v>
      </c>
      <c r="O250" s="2" t="s">
        <v>2136</v>
      </c>
      <c r="P250" s="2">
        <v>16</v>
      </c>
      <c r="Q250" s="6" t="s">
        <v>171</v>
      </c>
      <c r="R250" s="2" t="s">
        <v>417</v>
      </c>
      <c r="S250" s="2">
        <v>0</v>
      </c>
      <c r="T250" s="2" t="s">
        <v>418</v>
      </c>
      <c r="V250" s="2" t="s">
        <v>1899</v>
      </c>
      <c r="W250" s="2" t="s">
        <v>4659</v>
      </c>
      <c r="X250" s="34" t="s">
        <v>186</v>
      </c>
      <c r="Y250" s="63">
        <v>2</v>
      </c>
    </row>
    <row r="251" spans="1:25" ht="23.1" hidden="1" customHeight="1">
      <c r="A251" s="2" t="s">
        <v>46</v>
      </c>
      <c r="B251" s="2" t="s">
        <v>26</v>
      </c>
      <c r="C251" s="2" t="s">
        <v>27</v>
      </c>
      <c r="D251" s="2" t="s">
        <v>28</v>
      </c>
      <c r="E251" s="2" t="s">
        <v>28</v>
      </c>
      <c r="F251" s="2" t="s">
        <v>29</v>
      </c>
      <c r="G251" s="2" t="s">
        <v>1887</v>
      </c>
      <c r="H251" s="2" t="s">
        <v>31</v>
      </c>
      <c r="I251" s="31">
        <v>43246</v>
      </c>
      <c r="J251" s="2">
        <v>26</v>
      </c>
      <c r="K251" s="2">
        <v>5</v>
      </c>
      <c r="L251" s="2">
        <v>2018</v>
      </c>
      <c r="M251" s="31">
        <f t="shared" si="3"/>
        <v>43246</v>
      </c>
      <c r="N251" s="2" t="s">
        <v>8087</v>
      </c>
      <c r="O251" s="2" t="s">
        <v>2138</v>
      </c>
      <c r="P251" s="2">
        <v>16</v>
      </c>
      <c r="Q251" s="8">
        <v>8024339550</v>
      </c>
      <c r="R251" s="2" t="s">
        <v>417</v>
      </c>
      <c r="S251" s="2">
        <v>0</v>
      </c>
      <c r="T251" s="2" t="s">
        <v>234</v>
      </c>
      <c r="V251" s="2" t="s">
        <v>1899</v>
      </c>
      <c r="W251" s="2" t="s">
        <v>4659</v>
      </c>
      <c r="X251" s="34" t="s">
        <v>186</v>
      </c>
      <c r="Y251" s="63">
        <v>3</v>
      </c>
    </row>
    <row r="252" spans="1:25" ht="23.1" hidden="1" customHeight="1">
      <c r="A252" s="2" t="s">
        <v>49</v>
      </c>
      <c r="B252" s="2" t="s">
        <v>26</v>
      </c>
      <c r="C252" s="2" t="s">
        <v>27</v>
      </c>
      <c r="D252" s="2" t="s">
        <v>28</v>
      </c>
      <c r="E252" s="2" t="s">
        <v>28</v>
      </c>
      <c r="F252" s="2" t="s">
        <v>29</v>
      </c>
      <c r="G252" s="2" t="s">
        <v>1887</v>
      </c>
      <c r="H252" s="2" t="s">
        <v>31</v>
      </c>
      <c r="I252" s="31">
        <v>43250</v>
      </c>
      <c r="J252" s="2">
        <v>30</v>
      </c>
      <c r="K252" s="2">
        <v>5</v>
      </c>
      <c r="L252" s="2">
        <v>2018</v>
      </c>
      <c r="M252" s="31">
        <f t="shared" si="3"/>
        <v>43250</v>
      </c>
      <c r="N252" s="2" t="s">
        <v>2139</v>
      </c>
      <c r="O252" s="2" t="s">
        <v>2141</v>
      </c>
      <c r="P252" s="2">
        <v>18</v>
      </c>
      <c r="Q252" s="6" t="s">
        <v>171</v>
      </c>
      <c r="R252" s="2" t="s">
        <v>417</v>
      </c>
      <c r="S252" s="2">
        <v>0</v>
      </c>
      <c r="T252" s="2" t="s">
        <v>418</v>
      </c>
      <c r="V252" s="2" t="s">
        <v>175</v>
      </c>
      <c r="W252" s="2" t="s">
        <v>4659</v>
      </c>
      <c r="X252" s="34" t="s">
        <v>186</v>
      </c>
      <c r="Y252" s="63">
        <v>2</v>
      </c>
    </row>
    <row r="253" spans="1:25" ht="23.1" hidden="1" customHeight="1">
      <c r="A253" s="2" t="s">
        <v>49</v>
      </c>
      <c r="B253" s="2" t="s">
        <v>26</v>
      </c>
      <c r="C253" s="2" t="s">
        <v>27</v>
      </c>
      <c r="D253" s="2" t="s">
        <v>28</v>
      </c>
      <c r="E253" s="2" t="s">
        <v>28</v>
      </c>
      <c r="F253" s="2" t="s">
        <v>29</v>
      </c>
      <c r="G253" s="2" t="s">
        <v>1887</v>
      </c>
      <c r="H253" s="2" t="s">
        <v>31</v>
      </c>
      <c r="I253" s="31">
        <v>43251</v>
      </c>
      <c r="J253" s="2">
        <v>31</v>
      </c>
      <c r="K253" s="2">
        <v>5</v>
      </c>
      <c r="L253" s="2">
        <v>2018</v>
      </c>
      <c r="M253" s="31">
        <f t="shared" si="3"/>
        <v>43251</v>
      </c>
      <c r="N253" s="2" t="s">
        <v>2142</v>
      </c>
      <c r="O253" s="2" t="s">
        <v>2144</v>
      </c>
      <c r="P253" s="2">
        <v>15</v>
      </c>
      <c r="Q253" s="6" t="s">
        <v>171</v>
      </c>
      <c r="R253" s="2" t="s">
        <v>417</v>
      </c>
      <c r="S253" s="2">
        <v>0</v>
      </c>
      <c r="T253" s="2" t="s">
        <v>418</v>
      </c>
      <c r="V253" s="2" t="s">
        <v>175</v>
      </c>
      <c r="W253" s="2" t="s">
        <v>4659</v>
      </c>
      <c r="X253" s="34" t="s">
        <v>186</v>
      </c>
      <c r="Y253" s="63">
        <v>2</v>
      </c>
    </row>
    <row r="254" spans="1:25" ht="23.1" hidden="1" customHeight="1">
      <c r="A254" s="2" t="s">
        <v>49</v>
      </c>
      <c r="B254" s="2" t="s">
        <v>26</v>
      </c>
      <c r="C254" s="2" t="s">
        <v>27</v>
      </c>
      <c r="D254" s="2" t="s">
        <v>28</v>
      </c>
      <c r="E254" s="2" t="s">
        <v>28</v>
      </c>
      <c r="F254" s="2" t="s">
        <v>29</v>
      </c>
      <c r="G254" s="2" t="s">
        <v>1887</v>
      </c>
      <c r="H254" s="2" t="s">
        <v>31</v>
      </c>
      <c r="I254" s="31">
        <v>43252</v>
      </c>
      <c r="J254" s="2">
        <v>1</v>
      </c>
      <c r="K254" s="2">
        <v>6</v>
      </c>
      <c r="L254" s="2">
        <v>2018</v>
      </c>
      <c r="M254" s="31">
        <f t="shared" si="3"/>
        <v>43252</v>
      </c>
      <c r="N254" s="2" t="s">
        <v>2145</v>
      </c>
      <c r="O254" s="2" t="s">
        <v>2146</v>
      </c>
      <c r="P254" s="2">
        <v>19</v>
      </c>
      <c r="Q254" s="8">
        <v>9071273628</v>
      </c>
      <c r="R254" s="2" t="s">
        <v>417</v>
      </c>
      <c r="S254" s="2">
        <v>0</v>
      </c>
      <c r="T254" s="2" t="s">
        <v>418</v>
      </c>
      <c r="V254" s="2" t="s">
        <v>175</v>
      </c>
      <c r="W254" s="2" t="s">
        <v>4659</v>
      </c>
      <c r="X254" s="34" t="s">
        <v>186</v>
      </c>
      <c r="Y254" s="63">
        <v>2</v>
      </c>
    </row>
    <row r="255" spans="1:25" ht="23.1" hidden="1" customHeight="1">
      <c r="A255" s="2" t="s">
        <v>49</v>
      </c>
      <c r="B255" s="2" t="s">
        <v>26</v>
      </c>
      <c r="C255" s="2" t="s">
        <v>27</v>
      </c>
      <c r="D255" s="2" t="s">
        <v>28</v>
      </c>
      <c r="E255" s="2" t="s">
        <v>28</v>
      </c>
      <c r="F255" s="2" t="s">
        <v>29</v>
      </c>
      <c r="G255" s="2" t="s">
        <v>1887</v>
      </c>
      <c r="H255" s="2" t="s">
        <v>31</v>
      </c>
      <c r="I255" s="31">
        <v>43252</v>
      </c>
      <c r="J255" s="2">
        <v>1</v>
      </c>
      <c r="K255" s="2">
        <v>6</v>
      </c>
      <c r="L255" s="2">
        <v>2018</v>
      </c>
      <c r="M255" s="31">
        <f t="shared" si="3"/>
        <v>43252</v>
      </c>
      <c r="N255" s="2" t="s">
        <v>2147</v>
      </c>
      <c r="O255" s="2" t="s">
        <v>2148</v>
      </c>
      <c r="P255" s="2">
        <v>19</v>
      </c>
      <c r="Q255" s="6">
        <v>9028652446</v>
      </c>
      <c r="R255" s="2" t="s">
        <v>417</v>
      </c>
      <c r="S255" s="2">
        <v>0</v>
      </c>
      <c r="T255" s="2" t="s">
        <v>234</v>
      </c>
      <c r="V255" s="2" t="s">
        <v>175</v>
      </c>
      <c r="W255" s="2" t="s">
        <v>4659</v>
      </c>
      <c r="X255" s="34" t="s">
        <v>176</v>
      </c>
    </row>
    <row r="256" spans="1:25" ht="23.1" hidden="1" customHeight="1">
      <c r="A256" s="2" t="s">
        <v>49</v>
      </c>
      <c r="B256" s="2" t="s">
        <v>26</v>
      </c>
      <c r="C256" s="2" t="s">
        <v>27</v>
      </c>
      <c r="D256" s="2" t="s">
        <v>28</v>
      </c>
      <c r="E256" s="2" t="s">
        <v>28</v>
      </c>
      <c r="F256" s="2" t="s">
        <v>29</v>
      </c>
      <c r="G256" s="2" t="s">
        <v>1887</v>
      </c>
      <c r="H256" s="2" t="s">
        <v>31</v>
      </c>
      <c r="I256" s="31">
        <v>43253</v>
      </c>
      <c r="J256" s="2">
        <v>2</v>
      </c>
      <c r="K256" s="2">
        <v>6</v>
      </c>
      <c r="L256" s="2">
        <v>2018</v>
      </c>
      <c r="M256" s="31">
        <f t="shared" si="3"/>
        <v>43253</v>
      </c>
      <c r="N256" s="2" t="s">
        <v>8088</v>
      </c>
      <c r="O256" s="2" t="s">
        <v>2150</v>
      </c>
      <c r="P256" s="2">
        <v>15</v>
      </c>
      <c r="Q256" s="6" t="s">
        <v>171</v>
      </c>
      <c r="R256" s="2" t="s">
        <v>417</v>
      </c>
      <c r="S256" s="2">
        <v>0</v>
      </c>
      <c r="T256" s="2" t="s">
        <v>313</v>
      </c>
      <c r="U256" s="2" t="s">
        <v>8082</v>
      </c>
      <c r="V256" s="2" t="s">
        <v>1899</v>
      </c>
      <c r="W256" s="2" t="s">
        <v>4659</v>
      </c>
      <c r="X256" s="34" t="s">
        <v>186</v>
      </c>
      <c r="Y256" s="63">
        <v>1</v>
      </c>
    </row>
    <row r="257" spans="1:25" ht="23.1" hidden="1" customHeight="1">
      <c r="A257" s="2" t="s">
        <v>8089</v>
      </c>
      <c r="B257" s="2" t="s">
        <v>26</v>
      </c>
      <c r="C257" s="2" t="s">
        <v>27</v>
      </c>
      <c r="D257" s="2" t="s">
        <v>28</v>
      </c>
      <c r="E257" s="2" t="s">
        <v>28</v>
      </c>
      <c r="F257" s="2" t="s">
        <v>29</v>
      </c>
      <c r="G257" s="2" t="s">
        <v>1887</v>
      </c>
      <c r="H257" s="2" t="s">
        <v>31</v>
      </c>
      <c r="I257" s="31">
        <v>43253</v>
      </c>
      <c r="J257" s="2">
        <v>2</v>
      </c>
      <c r="K257" s="2">
        <v>6</v>
      </c>
      <c r="L257" s="2">
        <v>2018</v>
      </c>
      <c r="M257" s="31">
        <f t="shared" si="3"/>
        <v>43253</v>
      </c>
      <c r="N257" s="2" t="s">
        <v>8090</v>
      </c>
      <c r="O257" s="2" t="s">
        <v>2152</v>
      </c>
      <c r="P257" s="2">
        <v>16</v>
      </c>
      <c r="Q257" s="6" t="s">
        <v>171</v>
      </c>
      <c r="R257" s="2" t="s">
        <v>417</v>
      </c>
      <c r="S257" s="2">
        <v>0</v>
      </c>
      <c r="T257" s="2" t="s">
        <v>313</v>
      </c>
      <c r="U257" s="2" t="s">
        <v>8082</v>
      </c>
      <c r="V257" s="2" t="s">
        <v>1899</v>
      </c>
      <c r="W257" s="2" t="s">
        <v>4659</v>
      </c>
      <c r="X257" s="34" t="s">
        <v>186</v>
      </c>
      <c r="Y257" s="63">
        <v>1</v>
      </c>
    </row>
    <row r="258" spans="1:25" ht="23.1" hidden="1" customHeight="1">
      <c r="A258" s="2" t="s">
        <v>49</v>
      </c>
      <c r="B258" s="2" t="s">
        <v>26</v>
      </c>
      <c r="C258" s="2" t="s">
        <v>27</v>
      </c>
      <c r="D258" s="2" t="s">
        <v>28</v>
      </c>
      <c r="E258" s="2" t="s">
        <v>28</v>
      </c>
      <c r="F258" s="2" t="s">
        <v>29</v>
      </c>
      <c r="G258" s="2" t="s">
        <v>1887</v>
      </c>
      <c r="H258" s="2" t="s">
        <v>31</v>
      </c>
      <c r="I258" s="31">
        <v>43253</v>
      </c>
      <c r="J258" s="2">
        <v>2</v>
      </c>
      <c r="K258" s="2">
        <v>6</v>
      </c>
      <c r="L258" s="2">
        <v>2018</v>
      </c>
      <c r="M258" s="31">
        <f t="shared" si="3"/>
        <v>43253</v>
      </c>
      <c r="N258" s="2" t="s">
        <v>2214</v>
      </c>
      <c r="O258" s="2" t="s">
        <v>2154</v>
      </c>
      <c r="P258" s="2">
        <v>17</v>
      </c>
      <c r="Q258" s="6" t="s">
        <v>171</v>
      </c>
      <c r="R258" s="2" t="s">
        <v>417</v>
      </c>
      <c r="S258" s="2">
        <v>0</v>
      </c>
      <c r="T258" s="2" t="s">
        <v>313</v>
      </c>
      <c r="U258" s="2" t="s">
        <v>8082</v>
      </c>
      <c r="V258" s="2" t="s">
        <v>1899</v>
      </c>
      <c r="W258" s="2" t="s">
        <v>4659</v>
      </c>
      <c r="X258" s="34" t="s">
        <v>186</v>
      </c>
      <c r="Y258" s="63">
        <v>1</v>
      </c>
    </row>
    <row r="259" spans="1:25" ht="23.1" hidden="1" customHeight="1">
      <c r="A259" s="2" t="s">
        <v>49</v>
      </c>
      <c r="B259" s="2" t="s">
        <v>26</v>
      </c>
      <c r="C259" s="2" t="s">
        <v>27</v>
      </c>
      <c r="D259" s="2" t="s">
        <v>28</v>
      </c>
      <c r="E259" s="2" t="s">
        <v>28</v>
      </c>
      <c r="F259" s="2" t="s">
        <v>29</v>
      </c>
      <c r="G259" s="2" t="s">
        <v>1887</v>
      </c>
      <c r="H259" s="2" t="s">
        <v>31</v>
      </c>
      <c r="I259" s="31">
        <v>43253</v>
      </c>
      <c r="J259" s="2">
        <v>2</v>
      </c>
      <c r="K259" s="2">
        <v>6</v>
      </c>
      <c r="L259" s="2">
        <v>2018</v>
      </c>
      <c r="M259" s="31">
        <f t="shared" ref="M259:M322" si="4">DATE(L259,K259,J259)</f>
        <v>43253</v>
      </c>
      <c r="N259" s="2" t="s">
        <v>8091</v>
      </c>
      <c r="O259" s="2" t="s">
        <v>8092</v>
      </c>
      <c r="P259" s="2">
        <v>17</v>
      </c>
      <c r="Q259" s="6">
        <v>8142957250</v>
      </c>
      <c r="R259" s="2" t="s">
        <v>417</v>
      </c>
      <c r="S259" s="2">
        <v>0</v>
      </c>
      <c r="T259" s="2" t="s">
        <v>418</v>
      </c>
      <c r="V259" s="2" t="s">
        <v>1899</v>
      </c>
      <c r="W259" s="2" t="s">
        <v>4659</v>
      </c>
      <c r="X259" s="34" t="s">
        <v>186</v>
      </c>
      <c r="Y259" s="63">
        <v>3</v>
      </c>
    </row>
    <row r="260" spans="1:25" ht="23.1" hidden="1" customHeight="1">
      <c r="A260" s="2" t="s">
        <v>49</v>
      </c>
      <c r="B260" s="2" t="s">
        <v>26</v>
      </c>
      <c r="C260" s="2" t="s">
        <v>27</v>
      </c>
      <c r="D260" s="2" t="s">
        <v>28</v>
      </c>
      <c r="E260" s="2" t="s">
        <v>28</v>
      </c>
      <c r="F260" s="2" t="s">
        <v>29</v>
      </c>
      <c r="G260" s="2" t="s">
        <v>1887</v>
      </c>
      <c r="H260" s="2" t="s">
        <v>31</v>
      </c>
      <c r="I260" s="31">
        <v>43253</v>
      </c>
      <c r="J260" s="2">
        <v>2</v>
      </c>
      <c r="K260" s="2">
        <v>6</v>
      </c>
      <c r="L260" s="2">
        <v>2018</v>
      </c>
      <c r="M260" s="31">
        <f t="shared" si="4"/>
        <v>43253</v>
      </c>
      <c r="N260" s="2" t="s">
        <v>2155</v>
      </c>
      <c r="O260" s="2" t="s">
        <v>2156</v>
      </c>
      <c r="P260" s="2">
        <v>19</v>
      </c>
      <c r="Q260" s="6">
        <v>8109671375</v>
      </c>
      <c r="R260" s="2" t="s">
        <v>417</v>
      </c>
      <c r="S260" s="2">
        <v>0</v>
      </c>
      <c r="T260" s="2" t="s">
        <v>418</v>
      </c>
      <c r="V260" s="2" t="s">
        <v>1899</v>
      </c>
      <c r="W260" s="2" t="s">
        <v>4659</v>
      </c>
      <c r="X260" s="34" t="s">
        <v>186</v>
      </c>
      <c r="Y260" s="63">
        <v>3</v>
      </c>
    </row>
    <row r="261" spans="1:25" ht="23.1" hidden="1" customHeight="1">
      <c r="A261" s="2" t="s">
        <v>49</v>
      </c>
      <c r="B261" s="2" t="s">
        <v>26</v>
      </c>
      <c r="C261" s="2" t="s">
        <v>27</v>
      </c>
      <c r="D261" s="2" t="s">
        <v>28</v>
      </c>
      <c r="E261" s="2" t="s">
        <v>28</v>
      </c>
      <c r="F261" s="2" t="s">
        <v>29</v>
      </c>
      <c r="G261" s="2" t="s">
        <v>1887</v>
      </c>
      <c r="H261" s="2" t="s">
        <v>31</v>
      </c>
      <c r="I261" s="31">
        <v>43253</v>
      </c>
      <c r="J261" s="2">
        <v>2</v>
      </c>
      <c r="K261" s="2">
        <v>6</v>
      </c>
      <c r="L261" s="2">
        <v>2018</v>
      </c>
      <c r="M261" s="31">
        <f t="shared" si="4"/>
        <v>43253</v>
      </c>
      <c r="N261" s="2" t="s">
        <v>2157</v>
      </c>
      <c r="O261" s="2" t="s">
        <v>2158</v>
      </c>
      <c r="P261" s="2">
        <v>19</v>
      </c>
      <c r="Q261" s="6">
        <v>7019352738</v>
      </c>
      <c r="R261" s="2" t="s">
        <v>417</v>
      </c>
      <c r="S261" s="2">
        <v>0</v>
      </c>
      <c r="T261" s="2" t="s">
        <v>234</v>
      </c>
      <c r="V261" s="2" t="s">
        <v>1899</v>
      </c>
      <c r="W261" s="2" t="s">
        <v>4659</v>
      </c>
      <c r="X261" s="34" t="s">
        <v>186</v>
      </c>
      <c r="Y261" s="63">
        <v>3</v>
      </c>
    </row>
    <row r="262" spans="1:25" ht="23.1" hidden="1" customHeight="1">
      <c r="A262" s="2" t="s">
        <v>49</v>
      </c>
      <c r="B262" s="2" t="s">
        <v>26</v>
      </c>
      <c r="C262" s="2" t="s">
        <v>27</v>
      </c>
      <c r="D262" s="2" t="s">
        <v>28</v>
      </c>
      <c r="E262" s="2" t="s">
        <v>28</v>
      </c>
      <c r="F262" s="2" t="s">
        <v>29</v>
      </c>
      <c r="G262" s="2" t="s">
        <v>1887</v>
      </c>
      <c r="H262" s="2" t="s">
        <v>31</v>
      </c>
      <c r="I262" s="31">
        <v>43253</v>
      </c>
      <c r="J262" s="2">
        <v>2</v>
      </c>
      <c r="K262" s="2">
        <v>6</v>
      </c>
      <c r="L262" s="2">
        <v>2018</v>
      </c>
      <c r="M262" s="31">
        <f t="shared" si="4"/>
        <v>43253</v>
      </c>
      <c r="N262" s="2" t="s">
        <v>8093</v>
      </c>
      <c r="O262" s="2" t="s">
        <v>2160</v>
      </c>
      <c r="P262" s="2">
        <v>15</v>
      </c>
      <c r="Q262" s="6" t="s">
        <v>171</v>
      </c>
      <c r="R262" s="2" t="s">
        <v>417</v>
      </c>
      <c r="S262" s="2">
        <v>0</v>
      </c>
      <c r="T262" s="2" t="s">
        <v>234</v>
      </c>
      <c r="V262" s="2" t="s">
        <v>1899</v>
      </c>
      <c r="W262" s="2" t="s">
        <v>4659</v>
      </c>
      <c r="X262" s="34" t="s">
        <v>179</v>
      </c>
      <c r="Y262" s="63">
        <v>3</v>
      </c>
    </row>
    <row r="263" spans="1:25" ht="23.1" hidden="1" customHeight="1">
      <c r="A263" s="2" t="s">
        <v>49</v>
      </c>
      <c r="B263" s="2" t="s">
        <v>26</v>
      </c>
      <c r="C263" s="2" t="s">
        <v>27</v>
      </c>
      <c r="D263" s="2" t="s">
        <v>28</v>
      </c>
      <c r="E263" s="2" t="s">
        <v>28</v>
      </c>
      <c r="F263" s="2" t="s">
        <v>29</v>
      </c>
      <c r="G263" s="2" t="s">
        <v>1887</v>
      </c>
      <c r="H263" s="2" t="s">
        <v>31</v>
      </c>
      <c r="I263" s="31">
        <v>43253</v>
      </c>
      <c r="J263" s="2">
        <v>2</v>
      </c>
      <c r="K263" s="2">
        <v>6</v>
      </c>
      <c r="L263" s="2">
        <v>2018</v>
      </c>
      <c r="M263" s="31">
        <f t="shared" si="4"/>
        <v>43253</v>
      </c>
      <c r="N263" s="2" t="s">
        <v>2348</v>
      </c>
      <c r="O263" s="2" t="s">
        <v>2349</v>
      </c>
      <c r="P263" s="2">
        <v>15</v>
      </c>
      <c r="Q263" s="6" t="s">
        <v>171</v>
      </c>
      <c r="R263" s="2" t="s">
        <v>417</v>
      </c>
      <c r="S263" s="2">
        <v>0</v>
      </c>
      <c r="T263" s="2" t="s">
        <v>234</v>
      </c>
      <c r="V263" s="2" t="s">
        <v>1899</v>
      </c>
      <c r="W263" s="2" t="s">
        <v>4659</v>
      </c>
      <c r="X263" s="34" t="s">
        <v>179</v>
      </c>
      <c r="Y263" s="63">
        <v>3</v>
      </c>
    </row>
    <row r="264" spans="1:25" ht="23.1" hidden="1" customHeight="1">
      <c r="A264" s="2" t="s">
        <v>49</v>
      </c>
      <c r="B264" s="2" t="s">
        <v>26</v>
      </c>
      <c r="C264" s="2" t="s">
        <v>27</v>
      </c>
      <c r="D264" s="2" t="s">
        <v>28</v>
      </c>
      <c r="E264" s="2" t="s">
        <v>28</v>
      </c>
      <c r="F264" s="2" t="s">
        <v>29</v>
      </c>
      <c r="G264" s="2" t="s">
        <v>1887</v>
      </c>
      <c r="H264" s="2" t="s">
        <v>31</v>
      </c>
      <c r="I264" s="31">
        <v>43253</v>
      </c>
      <c r="J264" s="2">
        <v>2</v>
      </c>
      <c r="K264" s="2">
        <v>6</v>
      </c>
      <c r="L264" s="2">
        <v>2018</v>
      </c>
      <c r="M264" s="31">
        <f t="shared" si="4"/>
        <v>43253</v>
      </c>
      <c r="N264" s="2" t="s">
        <v>2161</v>
      </c>
      <c r="O264" s="2" t="s">
        <v>2162</v>
      </c>
      <c r="P264" s="2">
        <v>19</v>
      </c>
      <c r="Q264" s="6">
        <v>9021290955</v>
      </c>
      <c r="R264" s="2" t="s">
        <v>417</v>
      </c>
      <c r="S264" s="2">
        <v>0</v>
      </c>
      <c r="T264" s="2" t="s">
        <v>418</v>
      </c>
      <c r="V264" s="2" t="s">
        <v>1899</v>
      </c>
      <c r="W264" s="2" t="s">
        <v>4659</v>
      </c>
      <c r="X264" s="34" t="s">
        <v>444</v>
      </c>
    </row>
    <row r="265" spans="1:25" ht="23.1" hidden="1" customHeight="1">
      <c r="A265" s="2" t="s">
        <v>49</v>
      </c>
      <c r="B265" s="2" t="s">
        <v>26</v>
      </c>
      <c r="C265" s="2" t="s">
        <v>27</v>
      </c>
      <c r="D265" s="2" t="s">
        <v>28</v>
      </c>
      <c r="E265" s="2" t="s">
        <v>28</v>
      </c>
      <c r="F265" s="2" t="s">
        <v>29</v>
      </c>
      <c r="G265" s="2" t="s">
        <v>1887</v>
      </c>
      <c r="H265" s="2" t="s">
        <v>31</v>
      </c>
      <c r="I265" s="31">
        <v>43253</v>
      </c>
      <c r="J265" s="2">
        <v>2</v>
      </c>
      <c r="K265" s="2">
        <v>6</v>
      </c>
      <c r="L265" s="2">
        <v>2018</v>
      </c>
      <c r="M265" s="31">
        <f t="shared" si="4"/>
        <v>43253</v>
      </c>
      <c r="N265" s="2" t="s">
        <v>2163</v>
      </c>
      <c r="O265" s="2" t="s">
        <v>2164</v>
      </c>
      <c r="P265" s="2">
        <v>15</v>
      </c>
      <c r="Q265" s="6" t="s">
        <v>171</v>
      </c>
      <c r="R265" s="2" t="s">
        <v>417</v>
      </c>
      <c r="S265" s="2">
        <v>0</v>
      </c>
      <c r="T265" s="2" t="s">
        <v>234</v>
      </c>
      <c r="V265" s="2" t="s">
        <v>1899</v>
      </c>
      <c r="W265" s="2" t="s">
        <v>4659</v>
      </c>
      <c r="X265" s="34" t="s">
        <v>186</v>
      </c>
      <c r="Y265" s="63">
        <v>3</v>
      </c>
    </row>
    <row r="266" spans="1:25" ht="23.1" hidden="1" customHeight="1">
      <c r="A266" s="2" t="s">
        <v>49</v>
      </c>
      <c r="B266" s="2" t="s">
        <v>26</v>
      </c>
      <c r="C266" s="2" t="s">
        <v>27</v>
      </c>
      <c r="D266" s="2" t="s">
        <v>28</v>
      </c>
      <c r="E266" s="2" t="s">
        <v>28</v>
      </c>
      <c r="F266" s="2" t="s">
        <v>29</v>
      </c>
      <c r="G266" s="2" t="s">
        <v>1887</v>
      </c>
      <c r="H266" s="2" t="s">
        <v>31</v>
      </c>
      <c r="I266" s="31">
        <v>43253</v>
      </c>
      <c r="J266" s="2">
        <v>2</v>
      </c>
      <c r="K266" s="2">
        <v>6</v>
      </c>
      <c r="L266" s="2">
        <v>2018</v>
      </c>
      <c r="M266" s="31">
        <f t="shared" si="4"/>
        <v>43253</v>
      </c>
      <c r="N266" s="2" t="s">
        <v>2165</v>
      </c>
      <c r="O266" s="2" t="s">
        <v>2166</v>
      </c>
      <c r="P266" s="2">
        <v>17</v>
      </c>
      <c r="Q266" s="6" t="s">
        <v>171</v>
      </c>
      <c r="R266" s="2" t="s">
        <v>417</v>
      </c>
      <c r="S266" s="2">
        <v>0</v>
      </c>
      <c r="T266" s="2" t="s">
        <v>418</v>
      </c>
      <c r="V266" s="2" t="s">
        <v>1899</v>
      </c>
      <c r="W266" s="2" t="s">
        <v>4659</v>
      </c>
      <c r="X266" s="34" t="s">
        <v>179</v>
      </c>
      <c r="Y266" s="63">
        <v>1</v>
      </c>
    </row>
    <row r="267" spans="1:25" ht="23.1" hidden="1" customHeight="1">
      <c r="A267" s="2" t="s">
        <v>49</v>
      </c>
      <c r="B267" s="2" t="s">
        <v>26</v>
      </c>
      <c r="C267" s="2" t="s">
        <v>27</v>
      </c>
      <c r="D267" s="2" t="s">
        <v>28</v>
      </c>
      <c r="E267" s="2" t="s">
        <v>28</v>
      </c>
      <c r="F267" s="2" t="s">
        <v>29</v>
      </c>
      <c r="G267" s="2" t="s">
        <v>1887</v>
      </c>
      <c r="H267" s="2" t="s">
        <v>31</v>
      </c>
      <c r="I267" s="31">
        <v>43253</v>
      </c>
      <c r="J267" s="2">
        <v>2</v>
      </c>
      <c r="K267" s="2">
        <v>6</v>
      </c>
      <c r="L267" s="2">
        <v>2018</v>
      </c>
      <c r="M267" s="31">
        <f t="shared" si="4"/>
        <v>43253</v>
      </c>
      <c r="N267" s="2" t="s">
        <v>2167</v>
      </c>
      <c r="O267" s="2" t="s">
        <v>2168</v>
      </c>
      <c r="P267" s="2">
        <v>15</v>
      </c>
      <c r="Q267" s="6" t="s">
        <v>171</v>
      </c>
      <c r="R267" s="2" t="s">
        <v>417</v>
      </c>
      <c r="S267" s="2">
        <v>0</v>
      </c>
      <c r="T267" s="2" t="s">
        <v>418</v>
      </c>
      <c r="V267" s="2" t="s">
        <v>1899</v>
      </c>
      <c r="W267" s="2" t="s">
        <v>4659</v>
      </c>
      <c r="X267" s="34" t="s">
        <v>179</v>
      </c>
      <c r="Y267" s="63">
        <v>2</v>
      </c>
    </row>
    <row r="268" spans="1:25" ht="23.1" hidden="1" customHeight="1">
      <c r="A268" s="2" t="s">
        <v>49</v>
      </c>
      <c r="B268" s="2" t="s">
        <v>26</v>
      </c>
      <c r="C268" s="2" t="s">
        <v>27</v>
      </c>
      <c r="D268" s="2" t="s">
        <v>28</v>
      </c>
      <c r="E268" s="2" t="s">
        <v>28</v>
      </c>
      <c r="F268" s="2" t="s">
        <v>29</v>
      </c>
      <c r="G268" s="2" t="s">
        <v>1887</v>
      </c>
      <c r="H268" s="2" t="s">
        <v>31</v>
      </c>
      <c r="I268" s="31">
        <v>43253</v>
      </c>
      <c r="J268" s="2">
        <v>2</v>
      </c>
      <c r="K268" s="2">
        <v>6</v>
      </c>
      <c r="L268" s="2">
        <v>2018</v>
      </c>
      <c r="M268" s="31">
        <f t="shared" si="4"/>
        <v>43253</v>
      </c>
      <c r="N268" s="2" t="s">
        <v>2169</v>
      </c>
      <c r="O268" s="2" t="s">
        <v>2170</v>
      </c>
      <c r="P268" s="2">
        <v>19</v>
      </c>
      <c r="Q268" s="6">
        <v>9077413257</v>
      </c>
      <c r="R268" s="2" t="s">
        <v>417</v>
      </c>
      <c r="S268" s="2">
        <v>0</v>
      </c>
      <c r="T268" s="2" t="s">
        <v>418</v>
      </c>
      <c r="V268" s="2" t="s">
        <v>1899</v>
      </c>
      <c r="W268" s="2" t="s">
        <v>4659</v>
      </c>
      <c r="X268" s="34" t="s">
        <v>179</v>
      </c>
      <c r="Y268" s="63">
        <v>1</v>
      </c>
    </row>
    <row r="269" spans="1:25" ht="23.1" hidden="1" customHeight="1">
      <c r="A269" s="2" t="s">
        <v>49</v>
      </c>
      <c r="B269" s="2" t="s">
        <v>26</v>
      </c>
      <c r="C269" s="2" t="s">
        <v>27</v>
      </c>
      <c r="D269" s="2" t="s">
        <v>28</v>
      </c>
      <c r="E269" s="2" t="s">
        <v>28</v>
      </c>
      <c r="F269" s="2" t="s">
        <v>29</v>
      </c>
      <c r="G269" s="2" t="s">
        <v>1887</v>
      </c>
      <c r="H269" s="2" t="s">
        <v>31</v>
      </c>
      <c r="I269" s="31">
        <v>43253</v>
      </c>
      <c r="J269" s="2">
        <v>2</v>
      </c>
      <c r="K269" s="2">
        <v>6</v>
      </c>
      <c r="L269" s="2">
        <v>2018</v>
      </c>
      <c r="M269" s="31">
        <f t="shared" si="4"/>
        <v>43253</v>
      </c>
      <c r="N269" s="2" t="s">
        <v>8094</v>
      </c>
      <c r="O269" s="2" t="s">
        <v>8095</v>
      </c>
      <c r="P269" s="2">
        <v>15</v>
      </c>
      <c r="Q269" s="6" t="s">
        <v>171</v>
      </c>
      <c r="R269" s="2" t="s">
        <v>417</v>
      </c>
      <c r="S269" s="2">
        <v>0</v>
      </c>
      <c r="T269" s="2" t="s">
        <v>234</v>
      </c>
      <c r="V269" s="2" t="s">
        <v>1899</v>
      </c>
      <c r="W269" s="2" t="s">
        <v>4659</v>
      </c>
      <c r="X269" s="34" t="s">
        <v>179</v>
      </c>
      <c r="Y269" s="63">
        <v>3</v>
      </c>
    </row>
    <row r="270" spans="1:25" ht="23.1" hidden="1" customHeight="1">
      <c r="A270" s="2" t="s">
        <v>49</v>
      </c>
      <c r="B270" s="2" t="s">
        <v>26</v>
      </c>
      <c r="C270" s="2" t="s">
        <v>27</v>
      </c>
      <c r="D270" s="2" t="s">
        <v>28</v>
      </c>
      <c r="E270" s="2" t="s">
        <v>28</v>
      </c>
      <c r="F270" s="2" t="s">
        <v>29</v>
      </c>
      <c r="G270" s="2" t="s">
        <v>1887</v>
      </c>
      <c r="H270" s="2" t="s">
        <v>31</v>
      </c>
      <c r="I270" s="31">
        <v>43253</v>
      </c>
      <c r="J270" s="2">
        <v>2</v>
      </c>
      <c r="K270" s="2">
        <v>6</v>
      </c>
      <c r="L270" s="2">
        <v>2018</v>
      </c>
      <c r="M270" s="31">
        <f t="shared" si="4"/>
        <v>43253</v>
      </c>
      <c r="N270" s="2" t="s">
        <v>8096</v>
      </c>
      <c r="O270" s="2" t="s">
        <v>8097</v>
      </c>
      <c r="P270" s="2">
        <v>15</v>
      </c>
      <c r="Q270" s="6" t="s">
        <v>171</v>
      </c>
      <c r="R270" s="2" t="s">
        <v>417</v>
      </c>
      <c r="S270" s="2">
        <v>0</v>
      </c>
      <c r="T270" s="2" t="s">
        <v>234</v>
      </c>
      <c r="V270" s="2" t="s">
        <v>1899</v>
      </c>
      <c r="W270" s="2" t="s">
        <v>4659</v>
      </c>
      <c r="X270" s="34" t="s">
        <v>179</v>
      </c>
      <c r="Y270" s="63">
        <v>3</v>
      </c>
    </row>
    <row r="271" spans="1:25" ht="23.1" hidden="1" customHeight="1">
      <c r="A271" s="2" t="s">
        <v>49</v>
      </c>
      <c r="B271" s="2" t="s">
        <v>26</v>
      </c>
      <c r="C271" s="2" t="s">
        <v>27</v>
      </c>
      <c r="D271" s="2" t="s">
        <v>28</v>
      </c>
      <c r="E271" s="2" t="s">
        <v>28</v>
      </c>
      <c r="F271" s="2" t="s">
        <v>29</v>
      </c>
      <c r="G271" s="2" t="s">
        <v>1887</v>
      </c>
      <c r="H271" s="2" t="s">
        <v>31</v>
      </c>
      <c r="I271" s="31">
        <v>43253</v>
      </c>
      <c r="J271" s="2">
        <v>2</v>
      </c>
      <c r="K271" s="2">
        <v>6</v>
      </c>
      <c r="L271" s="2">
        <v>2018</v>
      </c>
      <c r="M271" s="31">
        <f t="shared" si="4"/>
        <v>43253</v>
      </c>
      <c r="N271" s="2" t="s">
        <v>8098</v>
      </c>
      <c r="O271" s="2" t="s">
        <v>8099</v>
      </c>
      <c r="P271" s="2">
        <v>17</v>
      </c>
      <c r="Q271" s="6">
        <v>8100644314</v>
      </c>
      <c r="R271" s="2" t="s">
        <v>417</v>
      </c>
      <c r="S271" s="2">
        <v>0</v>
      </c>
      <c r="T271" s="2" t="s">
        <v>234</v>
      </c>
      <c r="V271" s="2" t="s">
        <v>1899</v>
      </c>
      <c r="W271" s="2" t="s">
        <v>4659</v>
      </c>
      <c r="X271" s="34" t="s">
        <v>179</v>
      </c>
      <c r="Y271" s="63">
        <v>3</v>
      </c>
    </row>
    <row r="272" spans="1:25" ht="23.1" hidden="1" customHeight="1">
      <c r="A272" s="2" t="s">
        <v>49</v>
      </c>
      <c r="B272" s="2" t="s">
        <v>26</v>
      </c>
      <c r="C272" s="2" t="s">
        <v>27</v>
      </c>
      <c r="D272" s="2" t="s">
        <v>28</v>
      </c>
      <c r="E272" s="2" t="s">
        <v>28</v>
      </c>
      <c r="F272" s="2" t="s">
        <v>29</v>
      </c>
      <c r="G272" s="2" t="s">
        <v>1887</v>
      </c>
      <c r="H272" s="2" t="s">
        <v>31</v>
      </c>
      <c r="I272" s="31">
        <v>43253</v>
      </c>
      <c r="J272" s="2">
        <v>2</v>
      </c>
      <c r="K272" s="2">
        <v>6</v>
      </c>
      <c r="L272" s="2">
        <v>2018</v>
      </c>
      <c r="M272" s="31">
        <f t="shared" si="4"/>
        <v>43253</v>
      </c>
      <c r="N272" s="2" t="s">
        <v>2180</v>
      </c>
      <c r="O272" s="2" t="s">
        <v>2181</v>
      </c>
      <c r="P272" s="2">
        <v>19</v>
      </c>
      <c r="Q272" s="6">
        <v>7015258573</v>
      </c>
      <c r="R272" s="2" t="s">
        <v>417</v>
      </c>
      <c r="S272" s="2">
        <v>0</v>
      </c>
      <c r="T272" s="2" t="s">
        <v>234</v>
      </c>
      <c r="V272" s="2" t="s">
        <v>1899</v>
      </c>
      <c r="W272" s="2" t="s">
        <v>4659</v>
      </c>
      <c r="X272" s="34" t="s">
        <v>186</v>
      </c>
      <c r="Y272" s="63">
        <v>3</v>
      </c>
    </row>
    <row r="273" spans="1:25" ht="23.1" hidden="1" customHeight="1">
      <c r="A273" s="2" t="s">
        <v>49</v>
      </c>
      <c r="B273" s="2" t="s">
        <v>26</v>
      </c>
      <c r="C273" s="2" t="s">
        <v>27</v>
      </c>
      <c r="D273" s="2" t="s">
        <v>28</v>
      </c>
      <c r="E273" s="2" t="s">
        <v>28</v>
      </c>
      <c r="F273" s="2" t="s">
        <v>29</v>
      </c>
      <c r="G273" s="2" t="s">
        <v>1887</v>
      </c>
      <c r="H273" s="2" t="s">
        <v>31</v>
      </c>
      <c r="I273" s="31">
        <v>43253</v>
      </c>
      <c r="J273" s="2">
        <v>2</v>
      </c>
      <c r="K273" s="2">
        <v>6</v>
      </c>
      <c r="L273" s="2">
        <v>2018</v>
      </c>
      <c r="M273" s="31">
        <f t="shared" si="4"/>
        <v>43253</v>
      </c>
      <c r="N273" s="2" t="s">
        <v>2182</v>
      </c>
      <c r="O273" s="2" t="s">
        <v>2120</v>
      </c>
      <c r="P273" s="2">
        <v>19</v>
      </c>
      <c r="Q273" s="6">
        <v>8107993092</v>
      </c>
      <c r="R273" s="2" t="s">
        <v>417</v>
      </c>
      <c r="S273" s="2">
        <v>0</v>
      </c>
      <c r="T273" s="2" t="s">
        <v>234</v>
      </c>
      <c r="V273" s="2" t="s">
        <v>1899</v>
      </c>
      <c r="W273" s="2" t="s">
        <v>4659</v>
      </c>
      <c r="X273" s="34" t="s">
        <v>186</v>
      </c>
      <c r="Y273" s="63">
        <v>3</v>
      </c>
    </row>
    <row r="274" spans="1:25" ht="23.1" hidden="1" customHeight="1">
      <c r="A274" s="2" t="s">
        <v>49</v>
      </c>
      <c r="B274" s="2" t="s">
        <v>26</v>
      </c>
      <c r="C274" s="2" t="s">
        <v>27</v>
      </c>
      <c r="D274" s="2" t="s">
        <v>28</v>
      </c>
      <c r="E274" s="2" t="s">
        <v>28</v>
      </c>
      <c r="F274" s="2" t="s">
        <v>29</v>
      </c>
      <c r="G274" s="2" t="s">
        <v>1887</v>
      </c>
      <c r="H274" s="2" t="s">
        <v>31</v>
      </c>
      <c r="I274" s="31">
        <v>43253</v>
      </c>
      <c r="J274" s="2">
        <v>2</v>
      </c>
      <c r="K274" s="2">
        <v>6</v>
      </c>
      <c r="L274" s="2">
        <v>2018</v>
      </c>
      <c r="M274" s="31">
        <f t="shared" si="4"/>
        <v>43253</v>
      </c>
      <c r="N274" s="2" t="s">
        <v>2183</v>
      </c>
      <c r="O274" s="2" t="s">
        <v>2184</v>
      </c>
      <c r="P274" s="2">
        <v>15</v>
      </c>
      <c r="Q274" s="6">
        <v>9093922693</v>
      </c>
      <c r="R274" s="2" t="s">
        <v>417</v>
      </c>
      <c r="S274" s="2">
        <v>0</v>
      </c>
      <c r="T274" s="2" t="s">
        <v>418</v>
      </c>
      <c r="V274" s="2" t="s">
        <v>1899</v>
      </c>
      <c r="W274" s="2" t="s">
        <v>4659</v>
      </c>
      <c r="X274" s="34" t="s">
        <v>179</v>
      </c>
      <c r="Y274" s="63">
        <v>2</v>
      </c>
    </row>
    <row r="275" spans="1:25" ht="23.1" hidden="1" customHeight="1">
      <c r="A275" s="2" t="s">
        <v>49</v>
      </c>
      <c r="B275" s="2" t="s">
        <v>26</v>
      </c>
      <c r="C275" s="2" t="s">
        <v>27</v>
      </c>
      <c r="D275" s="2" t="s">
        <v>28</v>
      </c>
      <c r="E275" s="2" t="s">
        <v>28</v>
      </c>
      <c r="F275" s="2" t="s">
        <v>29</v>
      </c>
      <c r="G275" s="2" t="s">
        <v>1887</v>
      </c>
      <c r="H275" s="2" t="s">
        <v>31</v>
      </c>
      <c r="I275" s="31">
        <v>43253</v>
      </c>
      <c r="J275" s="2">
        <v>2</v>
      </c>
      <c r="K275" s="2">
        <v>6</v>
      </c>
      <c r="L275" s="2">
        <v>2018</v>
      </c>
      <c r="M275" s="31">
        <f t="shared" si="4"/>
        <v>43253</v>
      </c>
      <c r="N275" s="2" t="s">
        <v>8100</v>
      </c>
      <c r="O275" s="2" t="s">
        <v>8101</v>
      </c>
      <c r="P275" s="2">
        <v>15</v>
      </c>
      <c r="Q275" s="6" t="s">
        <v>171</v>
      </c>
      <c r="R275" s="2" t="s">
        <v>417</v>
      </c>
      <c r="S275" s="2">
        <v>0</v>
      </c>
      <c r="T275" s="2" t="s">
        <v>234</v>
      </c>
      <c r="V275" s="2" t="s">
        <v>1899</v>
      </c>
      <c r="W275" s="2" t="s">
        <v>4659</v>
      </c>
      <c r="X275" s="34" t="s">
        <v>179</v>
      </c>
      <c r="Y275" s="63">
        <v>2</v>
      </c>
    </row>
    <row r="276" spans="1:25" ht="23.1" hidden="1" customHeight="1">
      <c r="A276" s="2" t="s">
        <v>49</v>
      </c>
      <c r="B276" s="2" t="s">
        <v>26</v>
      </c>
      <c r="C276" s="2" t="s">
        <v>27</v>
      </c>
      <c r="D276" s="2" t="s">
        <v>28</v>
      </c>
      <c r="E276" s="2" t="s">
        <v>28</v>
      </c>
      <c r="F276" s="2" t="s">
        <v>29</v>
      </c>
      <c r="G276" s="2" t="s">
        <v>1887</v>
      </c>
      <c r="H276" s="2" t="s">
        <v>31</v>
      </c>
      <c r="I276" s="31">
        <v>43253</v>
      </c>
      <c r="J276" s="2">
        <v>2</v>
      </c>
      <c r="K276" s="2">
        <v>6</v>
      </c>
      <c r="L276" s="2">
        <v>2018</v>
      </c>
      <c r="M276" s="31">
        <f t="shared" si="4"/>
        <v>43253</v>
      </c>
      <c r="N276" s="2" t="s">
        <v>2171</v>
      </c>
      <c r="O276" s="2" t="s">
        <v>2172</v>
      </c>
      <c r="P276" s="2">
        <v>15</v>
      </c>
      <c r="Q276" s="6" t="s">
        <v>171</v>
      </c>
      <c r="R276" s="2" t="s">
        <v>417</v>
      </c>
      <c r="S276" s="2">
        <v>0</v>
      </c>
      <c r="T276" s="2" t="s">
        <v>234</v>
      </c>
      <c r="V276" s="2" t="s">
        <v>1899</v>
      </c>
      <c r="W276" s="2" t="s">
        <v>4659</v>
      </c>
      <c r="X276" s="34" t="s">
        <v>179</v>
      </c>
      <c r="Y276" s="63">
        <v>2</v>
      </c>
    </row>
    <row r="277" spans="1:25" ht="23.1" hidden="1" customHeight="1">
      <c r="A277" s="2" t="s">
        <v>49</v>
      </c>
      <c r="B277" s="2" t="s">
        <v>26</v>
      </c>
      <c r="C277" s="2" t="s">
        <v>27</v>
      </c>
      <c r="D277" s="2" t="s">
        <v>28</v>
      </c>
      <c r="E277" s="2" t="s">
        <v>28</v>
      </c>
      <c r="F277" s="2" t="s">
        <v>29</v>
      </c>
      <c r="G277" s="2" t="s">
        <v>1887</v>
      </c>
      <c r="H277" s="2" t="s">
        <v>31</v>
      </c>
      <c r="I277" s="31">
        <v>43253</v>
      </c>
      <c r="J277" s="2">
        <v>2</v>
      </c>
      <c r="K277" s="2">
        <v>6</v>
      </c>
      <c r="L277" s="2">
        <v>2018</v>
      </c>
      <c r="M277" s="31">
        <f t="shared" si="4"/>
        <v>43253</v>
      </c>
      <c r="N277" s="2" t="s">
        <v>2173</v>
      </c>
      <c r="O277" s="2" t="s">
        <v>2174</v>
      </c>
      <c r="P277" s="2">
        <v>15</v>
      </c>
      <c r="Q277" s="6" t="s">
        <v>171</v>
      </c>
      <c r="R277" s="2" t="s">
        <v>417</v>
      </c>
      <c r="S277" s="2">
        <v>0</v>
      </c>
      <c r="T277" s="2" t="s">
        <v>418</v>
      </c>
      <c r="V277" s="2" t="s">
        <v>1899</v>
      </c>
      <c r="W277" s="2" t="s">
        <v>4659</v>
      </c>
      <c r="X277" s="34" t="s">
        <v>179</v>
      </c>
      <c r="Y277" s="63">
        <v>2</v>
      </c>
    </row>
    <row r="278" spans="1:25" ht="23.1" hidden="1" customHeight="1">
      <c r="A278" s="2" t="s">
        <v>49</v>
      </c>
      <c r="B278" s="2" t="s">
        <v>26</v>
      </c>
      <c r="C278" s="2" t="s">
        <v>27</v>
      </c>
      <c r="D278" s="2" t="s">
        <v>28</v>
      </c>
      <c r="E278" s="2" t="s">
        <v>28</v>
      </c>
      <c r="F278" s="2" t="s">
        <v>29</v>
      </c>
      <c r="G278" s="2" t="s">
        <v>1887</v>
      </c>
      <c r="H278" s="2" t="s">
        <v>31</v>
      </c>
      <c r="I278" s="31">
        <v>43253</v>
      </c>
      <c r="J278" s="2">
        <v>2</v>
      </c>
      <c r="K278" s="2">
        <v>6</v>
      </c>
      <c r="L278" s="2">
        <v>2018</v>
      </c>
      <c r="M278" s="31">
        <f t="shared" si="4"/>
        <v>43253</v>
      </c>
      <c r="N278" s="2" t="s">
        <v>2175</v>
      </c>
      <c r="O278" s="2" t="s">
        <v>2176</v>
      </c>
      <c r="P278" s="2">
        <v>16</v>
      </c>
      <c r="Q278" s="6" t="s">
        <v>171</v>
      </c>
      <c r="R278" s="2" t="s">
        <v>417</v>
      </c>
      <c r="S278" s="2">
        <v>0</v>
      </c>
      <c r="T278" s="2" t="s">
        <v>418</v>
      </c>
      <c r="V278" s="2" t="s">
        <v>1899</v>
      </c>
      <c r="W278" s="2" t="s">
        <v>4659</v>
      </c>
      <c r="X278" s="34" t="s">
        <v>179</v>
      </c>
      <c r="Y278" s="63">
        <v>3</v>
      </c>
    </row>
    <row r="279" spans="1:25" ht="23.1" hidden="1" customHeight="1">
      <c r="A279" s="2" t="s">
        <v>49</v>
      </c>
      <c r="B279" s="2" t="s">
        <v>26</v>
      </c>
      <c r="C279" s="2" t="s">
        <v>27</v>
      </c>
      <c r="D279" s="2" t="s">
        <v>28</v>
      </c>
      <c r="E279" s="2" t="s">
        <v>28</v>
      </c>
      <c r="F279" s="2" t="s">
        <v>29</v>
      </c>
      <c r="G279" s="2" t="s">
        <v>1887</v>
      </c>
      <c r="H279" s="2" t="s">
        <v>31</v>
      </c>
      <c r="I279" s="31">
        <v>43253</v>
      </c>
      <c r="J279" s="2">
        <v>2</v>
      </c>
      <c r="K279" s="2">
        <v>6</v>
      </c>
      <c r="L279" s="2">
        <v>2018</v>
      </c>
      <c r="M279" s="31">
        <f t="shared" si="4"/>
        <v>43253</v>
      </c>
      <c r="N279" s="2" t="s">
        <v>2177</v>
      </c>
      <c r="O279" s="2" t="s">
        <v>2178</v>
      </c>
      <c r="P279" s="2">
        <v>17</v>
      </c>
      <c r="Q279" s="6" t="s">
        <v>171</v>
      </c>
      <c r="R279" s="2" t="s">
        <v>417</v>
      </c>
      <c r="S279" s="2">
        <v>0</v>
      </c>
      <c r="T279" s="2" t="s">
        <v>418</v>
      </c>
      <c r="V279" s="2" t="s">
        <v>1899</v>
      </c>
      <c r="W279" s="2" t="s">
        <v>4659</v>
      </c>
      <c r="X279" s="34" t="s">
        <v>179</v>
      </c>
      <c r="Y279" s="63">
        <v>2</v>
      </c>
    </row>
    <row r="280" spans="1:25" ht="23.1" hidden="1" customHeight="1">
      <c r="A280" s="2" t="s">
        <v>51</v>
      </c>
      <c r="B280" s="2" t="s">
        <v>26</v>
      </c>
      <c r="C280" s="2" t="s">
        <v>27</v>
      </c>
      <c r="D280" s="2" t="s">
        <v>28</v>
      </c>
      <c r="E280" s="2" t="s">
        <v>28</v>
      </c>
      <c r="F280" s="2" t="s">
        <v>29</v>
      </c>
      <c r="G280" s="2" t="s">
        <v>1887</v>
      </c>
      <c r="H280" s="2" t="s">
        <v>31</v>
      </c>
      <c r="I280" s="31">
        <v>43255</v>
      </c>
      <c r="J280" s="2">
        <v>4</v>
      </c>
      <c r="K280" s="2">
        <v>6</v>
      </c>
      <c r="L280" s="2">
        <v>2018</v>
      </c>
      <c r="M280" s="31">
        <f t="shared" si="4"/>
        <v>43255</v>
      </c>
      <c r="N280" s="2" t="s">
        <v>2185</v>
      </c>
      <c r="O280" s="2" t="s">
        <v>2186</v>
      </c>
      <c r="P280" s="2">
        <v>17</v>
      </c>
      <c r="Q280" s="6">
        <v>7083715845</v>
      </c>
      <c r="R280" s="2" t="s">
        <v>417</v>
      </c>
      <c r="S280" s="2">
        <v>0</v>
      </c>
      <c r="T280" s="2" t="s">
        <v>418</v>
      </c>
      <c r="V280" s="2" t="s">
        <v>175</v>
      </c>
      <c r="W280" s="2" t="s">
        <v>4659</v>
      </c>
      <c r="X280" s="34" t="s">
        <v>186</v>
      </c>
      <c r="Y280" s="63">
        <v>3</v>
      </c>
    </row>
    <row r="281" spans="1:25" ht="23.1" hidden="1" customHeight="1">
      <c r="A281" s="2" t="s">
        <v>51</v>
      </c>
      <c r="B281" s="2" t="s">
        <v>26</v>
      </c>
      <c r="C281" s="2" t="s">
        <v>27</v>
      </c>
      <c r="D281" s="2" t="s">
        <v>28</v>
      </c>
      <c r="E281" s="2" t="s">
        <v>28</v>
      </c>
      <c r="F281" s="2" t="s">
        <v>29</v>
      </c>
      <c r="G281" s="2" t="s">
        <v>1887</v>
      </c>
      <c r="H281" s="2" t="s">
        <v>31</v>
      </c>
      <c r="I281" s="31">
        <v>43257</v>
      </c>
      <c r="J281" s="2">
        <v>6</v>
      </c>
      <c r="K281" s="2">
        <v>6</v>
      </c>
      <c r="L281" s="2">
        <v>2018</v>
      </c>
      <c r="M281" s="31">
        <f t="shared" si="4"/>
        <v>43257</v>
      </c>
      <c r="N281" s="2" t="s">
        <v>2187</v>
      </c>
      <c r="O281" s="2" t="s">
        <v>2188</v>
      </c>
      <c r="P281" s="2">
        <v>19</v>
      </c>
      <c r="Q281" s="6">
        <v>8169431800</v>
      </c>
      <c r="R281" s="2" t="s">
        <v>417</v>
      </c>
      <c r="S281" s="2">
        <v>0</v>
      </c>
      <c r="T281" s="2" t="s">
        <v>418</v>
      </c>
      <c r="V281" s="2" t="s">
        <v>175</v>
      </c>
      <c r="W281" s="2" t="s">
        <v>4659</v>
      </c>
      <c r="X281" s="34" t="s">
        <v>186</v>
      </c>
      <c r="Y281" s="63">
        <v>3</v>
      </c>
    </row>
    <row r="282" spans="1:25" ht="23.1" hidden="1" customHeight="1">
      <c r="A282" s="2" t="s">
        <v>51</v>
      </c>
      <c r="B282" s="2" t="s">
        <v>26</v>
      </c>
      <c r="C282" s="2" t="s">
        <v>27</v>
      </c>
      <c r="D282" s="2" t="s">
        <v>28</v>
      </c>
      <c r="E282" s="2" t="s">
        <v>28</v>
      </c>
      <c r="F282" s="2" t="s">
        <v>29</v>
      </c>
      <c r="G282" s="2" t="s">
        <v>1887</v>
      </c>
      <c r="H282" s="2" t="s">
        <v>31</v>
      </c>
      <c r="I282" s="31">
        <v>43260</v>
      </c>
      <c r="J282" s="2">
        <v>9</v>
      </c>
      <c r="K282" s="2">
        <v>6</v>
      </c>
      <c r="L282" s="2">
        <v>2018</v>
      </c>
      <c r="M282" s="31">
        <f t="shared" si="4"/>
        <v>43260</v>
      </c>
      <c r="N282" s="2" t="s">
        <v>2191</v>
      </c>
      <c r="O282" s="2" t="s">
        <v>2192</v>
      </c>
      <c r="P282" s="2">
        <v>15</v>
      </c>
      <c r="Q282" s="6" t="s">
        <v>171</v>
      </c>
      <c r="R282" s="2" t="s">
        <v>417</v>
      </c>
      <c r="S282" s="2">
        <v>0</v>
      </c>
      <c r="T282" s="2" t="s">
        <v>418</v>
      </c>
      <c r="V282" s="2" t="s">
        <v>175</v>
      </c>
      <c r="W282" s="2" t="s">
        <v>4659</v>
      </c>
      <c r="X282" s="34" t="s">
        <v>179</v>
      </c>
      <c r="Y282" s="63">
        <v>3</v>
      </c>
    </row>
    <row r="283" spans="1:25" ht="23.1" hidden="1" customHeight="1">
      <c r="A283" s="2" t="s">
        <v>51</v>
      </c>
      <c r="B283" s="2" t="s">
        <v>26</v>
      </c>
      <c r="C283" s="2" t="s">
        <v>27</v>
      </c>
      <c r="D283" s="2" t="s">
        <v>28</v>
      </c>
      <c r="E283" s="2" t="s">
        <v>28</v>
      </c>
      <c r="F283" s="2" t="s">
        <v>29</v>
      </c>
      <c r="G283" s="2" t="s">
        <v>1887</v>
      </c>
      <c r="H283" s="2" t="s">
        <v>31</v>
      </c>
      <c r="I283" s="31">
        <v>43260</v>
      </c>
      <c r="J283" s="2">
        <v>9</v>
      </c>
      <c r="K283" s="2">
        <v>6</v>
      </c>
      <c r="L283" s="2">
        <v>2018</v>
      </c>
      <c r="M283" s="31">
        <f t="shared" si="4"/>
        <v>43260</v>
      </c>
      <c r="N283" s="2" t="s">
        <v>2189</v>
      </c>
      <c r="O283" s="2" t="s">
        <v>2190</v>
      </c>
      <c r="P283" s="2">
        <v>16</v>
      </c>
      <c r="Q283" s="6">
        <v>9081510901</v>
      </c>
      <c r="R283" s="2" t="s">
        <v>417</v>
      </c>
      <c r="S283" s="2">
        <v>0</v>
      </c>
      <c r="T283" s="2" t="s">
        <v>418</v>
      </c>
      <c r="V283" s="2" t="s">
        <v>175</v>
      </c>
      <c r="W283" s="2" t="s">
        <v>4666</v>
      </c>
      <c r="X283" s="34" t="s">
        <v>186</v>
      </c>
      <c r="Y283" s="63">
        <v>1</v>
      </c>
    </row>
    <row r="284" spans="1:25" ht="23.1" hidden="1" customHeight="1">
      <c r="A284" s="2" t="s">
        <v>51</v>
      </c>
      <c r="B284" s="2" t="s">
        <v>26</v>
      </c>
      <c r="C284" s="2" t="s">
        <v>27</v>
      </c>
      <c r="D284" s="2" t="s">
        <v>28</v>
      </c>
      <c r="E284" s="2" t="s">
        <v>28</v>
      </c>
      <c r="F284" s="2" t="s">
        <v>29</v>
      </c>
      <c r="G284" s="2" t="s">
        <v>1887</v>
      </c>
      <c r="H284" s="2" t="s">
        <v>31</v>
      </c>
      <c r="I284" s="31">
        <v>43260</v>
      </c>
      <c r="J284" s="2">
        <v>9</v>
      </c>
      <c r="K284" s="2">
        <v>6</v>
      </c>
      <c r="L284" s="2">
        <v>2018</v>
      </c>
      <c r="M284" s="31">
        <f t="shared" si="4"/>
        <v>43260</v>
      </c>
      <c r="N284" s="2" t="s">
        <v>2193</v>
      </c>
      <c r="O284" s="2" t="s">
        <v>2194</v>
      </c>
      <c r="P284" s="2">
        <v>19</v>
      </c>
      <c r="Q284" s="6">
        <v>8170532096</v>
      </c>
      <c r="R284" s="2" t="s">
        <v>417</v>
      </c>
      <c r="S284" s="2">
        <v>0</v>
      </c>
      <c r="T284" s="2" t="s">
        <v>418</v>
      </c>
      <c r="V284" s="2" t="s">
        <v>175</v>
      </c>
      <c r="W284" s="2" t="s">
        <v>4659</v>
      </c>
      <c r="X284" s="34" t="s">
        <v>186</v>
      </c>
      <c r="Y284" s="63">
        <v>2</v>
      </c>
    </row>
    <row r="285" spans="1:25" ht="23.1" hidden="1" customHeight="1">
      <c r="A285" s="2" t="s">
        <v>51</v>
      </c>
      <c r="B285" s="2" t="s">
        <v>26</v>
      </c>
      <c r="C285" s="2" t="s">
        <v>27</v>
      </c>
      <c r="D285" s="2" t="s">
        <v>28</v>
      </c>
      <c r="E285" s="2" t="s">
        <v>28</v>
      </c>
      <c r="F285" s="2" t="s">
        <v>111</v>
      </c>
      <c r="G285" s="2" t="s">
        <v>167</v>
      </c>
      <c r="H285" s="2" t="s">
        <v>168</v>
      </c>
      <c r="I285" s="31">
        <v>43257</v>
      </c>
      <c r="J285" s="2">
        <v>6</v>
      </c>
      <c r="K285" s="2">
        <v>6</v>
      </c>
      <c r="L285" s="2">
        <v>2018</v>
      </c>
      <c r="M285" s="31">
        <f t="shared" si="4"/>
        <v>43257</v>
      </c>
      <c r="N285" s="2" t="s">
        <v>455</v>
      </c>
      <c r="O285" s="2" t="s">
        <v>456</v>
      </c>
      <c r="P285" s="2">
        <v>18</v>
      </c>
      <c r="Q285" s="8">
        <v>9088073797</v>
      </c>
      <c r="R285" s="2" t="s">
        <v>172</v>
      </c>
      <c r="S285" s="2">
        <v>0</v>
      </c>
      <c r="T285" s="2" t="s">
        <v>251</v>
      </c>
      <c r="V285" s="2" t="s">
        <v>252</v>
      </c>
      <c r="W285" s="2" t="s">
        <v>4659</v>
      </c>
      <c r="X285" s="34" t="s">
        <v>176</v>
      </c>
      <c r="Y285" s="65"/>
    </row>
    <row r="286" spans="1:25" ht="23.1" hidden="1" customHeight="1">
      <c r="A286" s="2" t="s">
        <v>51</v>
      </c>
      <c r="B286" s="2" t="s">
        <v>26</v>
      </c>
      <c r="C286" s="2" t="s">
        <v>27</v>
      </c>
      <c r="D286" s="2" t="s">
        <v>28</v>
      </c>
      <c r="E286" s="2" t="s">
        <v>28</v>
      </c>
      <c r="F286" s="2" t="s">
        <v>111</v>
      </c>
      <c r="G286" s="2" t="s">
        <v>167</v>
      </c>
      <c r="H286" s="2" t="s">
        <v>168</v>
      </c>
      <c r="I286" s="31">
        <v>43257</v>
      </c>
      <c r="J286" s="2">
        <v>6</v>
      </c>
      <c r="K286" s="2">
        <v>6</v>
      </c>
      <c r="L286" s="2">
        <v>2018</v>
      </c>
      <c r="M286" s="31">
        <f t="shared" si="4"/>
        <v>43257</v>
      </c>
      <c r="N286" s="2" t="s">
        <v>457</v>
      </c>
      <c r="O286" s="2" t="s">
        <v>458</v>
      </c>
      <c r="P286" s="2">
        <v>18</v>
      </c>
      <c r="Q286" s="8">
        <v>8104760744</v>
      </c>
      <c r="R286" s="2" t="s">
        <v>172</v>
      </c>
      <c r="S286" s="2">
        <v>2</v>
      </c>
      <c r="T286" s="2" t="s">
        <v>251</v>
      </c>
      <c r="V286" s="2" t="s">
        <v>252</v>
      </c>
      <c r="W286" s="2" t="s">
        <v>4659</v>
      </c>
      <c r="X286" s="34" t="s">
        <v>186</v>
      </c>
      <c r="Y286" s="65">
        <v>3</v>
      </c>
    </row>
    <row r="287" spans="1:25" ht="23.1" hidden="1" customHeight="1">
      <c r="A287" s="2" t="s">
        <v>51</v>
      </c>
      <c r="B287" s="2" t="s">
        <v>26</v>
      </c>
      <c r="C287" s="2" t="s">
        <v>27</v>
      </c>
      <c r="D287" s="2" t="s">
        <v>28</v>
      </c>
      <c r="E287" s="2" t="s">
        <v>28</v>
      </c>
      <c r="F287" s="2" t="s">
        <v>111</v>
      </c>
      <c r="G287" s="2" t="s">
        <v>167</v>
      </c>
      <c r="H287" s="2" t="s">
        <v>168</v>
      </c>
      <c r="I287" s="31">
        <v>43257</v>
      </c>
      <c r="J287" s="2">
        <v>6</v>
      </c>
      <c r="K287" s="2">
        <v>6</v>
      </c>
      <c r="L287" s="2">
        <v>2018</v>
      </c>
      <c r="M287" s="31">
        <f t="shared" si="4"/>
        <v>43257</v>
      </c>
      <c r="N287" s="2" t="s">
        <v>459</v>
      </c>
      <c r="O287" s="2" t="s">
        <v>460</v>
      </c>
      <c r="P287" s="2">
        <v>19</v>
      </c>
      <c r="Q287" s="6" t="s">
        <v>171</v>
      </c>
      <c r="R287" s="2" t="s">
        <v>172</v>
      </c>
      <c r="S287" s="2">
        <v>2</v>
      </c>
      <c r="T287" s="2" t="s">
        <v>251</v>
      </c>
      <c r="V287" s="2" t="s">
        <v>252</v>
      </c>
      <c r="W287" s="2" t="s">
        <v>4659</v>
      </c>
      <c r="X287" s="34" t="s">
        <v>211</v>
      </c>
      <c r="Y287" s="65">
        <v>6</v>
      </c>
    </row>
    <row r="288" spans="1:25" ht="23.1" hidden="1" customHeight="1">
      <c r="A288" s="2" t="s">
        <v>51</v>
      </c>
      <c r="B288" s="2" t="s">
        <v>26</v>
      </c>
      <c r="C288" s="2" t="s">
        <v>27</v>
      </c>
      <c r="D288" s="2" t="s">
        <v>28</v>
      </c>
      <c r="E288" s="2" t="s">
        <v>28</v>
      </c>
      <c r="F288" s="2" t="s">
        <v>111</v>
      </c>
      <c r="G288" s="2" t="s">
        <v>167</v>
      </c>
      <c r="H288" s="2" t="s">
        <v>168</v>
      </c>
      <c r="I288" s="31">
        <v>43257</v>
      </c>
      <c r="J288" s="2">
        <v>6</v>
      </c>
      <c r="K288" s="2">
        <v>6</v>
      </c>
      <c r="L288" s="2">
        <v>2018</v>
      </c>
      <c r="M288" s="31">
        <f t="shared" si="4"/>
        <v>43257</v>
      </c>
      <c r="N288" s="2" t="s">
        <v>282</v>
      </c>
      <c r="O288" s="2" t="s">
        <v>208</v>
      </c>
      <c r="P288" s="2">
        <v>17</v>
      </c>
      <c r="Q288" s="6" t="s">
        <v>171</v>
      </c>
      <c r="R288" s="2" t="s">
        <v>172</v>
      </c>
      <c r="S288" s="2">
        <v>0</v>
      </c>
      <c r="T288" s="2" t="s">
        <v>251</v>
      </c>
      <c r="V288" s="2" t="s">
        <v>252</v>
      </c>
      <c r="W288" s="2" t="s">
        <v>4659</v>
      </c>
      <c r="X288" s="34" t="s">
        <v>211</v>
      </c>
      <c r="Y288" s="65">
        <v>6</v>
      </c>
    </row>
    <row r="289" spans="1:25" ht="23.1" hidden="1" customHeight="1">
      <c r="A289" s="2" t="s">
        <v>51</v>
      </c>
      <c r="B289" s="2" t="s">
        <v>26</v>
      </c>
      <c r="C289" s="2" t="s">
        <v>27</v>
      </c>
      <c r="D289" s="2" t="s">
        <v>28</v>
      </c>
      <c r="E289" s="2" t="s">
        <v>28</v>
      </c>
      <c r="F289" s="2" t="s">
        <v>111</v>
      </c>
      <c r="G289" s="2" t="s">
        <v>167</v>
      </c>
      <c r="H289" s="2" t="s">
        <v>168</v>
      </c>
      <c r="I289" s="31">
        <v>43259</v>
      </c>
      <c r="J289" s="2">
        <v>8</v>
      </c>
      <c r="K289" s="2">
        <v>6</v>
      </c>
      <c r="L289" s="2">
        <v>2018</v>
      </c>
      <c r="M289" s="31">
        <f t="shared" si="4"/>
        <v>43259</v>
      </c>
      <c r="N289" s="2" t="s">
        <v>205</v>
      </c>
      <c r="O289" s="2" t="s">
        <v>461</v>
      </c>
      <c r="P289" s="2">
        <v>18</v>
      </c>
      <c r="Q289" s="8">
        <v>9025873356</v>
      </c>
      <c r="R289" s="2" t="s">
        <v>172</v>
      </c>
      <c r="S289" s="2">
        <v>1</v>
      </c>
      <c r="T289" s="2" t="s">
        <v>251</v>
      </c>
      <c r="V289" s="2" t="s">
        <v>252</v>
      </c>
      <c r="W289" s="2" t="s">
        <v>4659</v>
      </c>
      <c r="X289" s="34" t="s">
        <v>186</v>
      </c>
      <c r="Y289" s="65">
        <v>3</v>
      </c>
    </row>
    <row r="290" spans="1:25" ht="23.1" hidden="1" customHeight="1">
      <c r="A290" s="2" t="s">
        <v>51</v>
      </c>
      <c r="B290" s="2" t="s">
        <v>26</v>
      </c>
      <c r="C290" s="2" t="s">
        <v>27</v>
      </c>
      <c r="D290" s="2" t="s">
        <v>28</v>
      </c>
      <c r="E290" s="2" t="s">
        <v>28</v>
      </c>
      <c r="F290" s="2" t="s">
        <v>111</v>
      </c>
      <c r="G290" s="2" t="s">
        <v>167</v>
      </c>
      <c r="H290" s="2" t="s">
        <v>168</v>
      </c>
      <c r="I290" s="31">
        <v>43259</v>
      </c>
      <c r="J290" s="2">
        <v>8</v>
      </c>
      <c r="K290" s="2">
        <v>6</v>
      </c>
      <c r="L290" s="2">
        <v>2018</v>
      </c>
      <c r="M290" s="31">
        <f t="shared" si="4"/>
        <v>43259</v>
      </c>
      <c r="N290" s="2" t="s">
        <v>462</v>
      </c>
      <c r="O290" s="2" t="s">
        <v>463</v>
      </c>
      <c r="P290" s="2">
        <v>19</v>
      </c>
      <c r="Q290" s="8">
        <v>7036010519</v>
      </c>
      <c r="R290" s="2" t="s">
        <v>172</v>
      </c>
      <c r="S290" s="2">
        <v>2</v>
      </c>
      <c r="T290" s="2" t="s">
        <v>251</v>
      </c>
      <c r="V290" s="2" t="s">
        <v>252</v>
      </c>
      <c r="W290" s="2" t="s">
        <v>4659</v>
      </c>
      <c r="X290" s="34" t="s">
        <v>186</v>
      </c>
      <c r="Y290" s="65">
        <v>3</v>
      </c>
    </row>
    <row r="291" spans="1:25" ht="23.1" hidden="1" customHeight="1">
      <c r="A291" s="2" t="s">
        <v>51</v>
      </c>
      <c r="B291" s="2" t="s">
        <v>26</v>
      </c>
      <c r="C291" s="2" t="s">
        <v>27</v>
      </c>
      <c r="D291" s="2" t="s">
        <v>28</v>
      </c>
      <c r="E291" s="2" t="s">
        <v>28</v>
      </c>
      <c r="F291" s="2" t="s">
        <v>111</v>
      </c>
      <c r="G291" s="2" t="s">
        <v>167</v>
      </c>
      <c r="H291" s="2" t="s">
        <v>168</v>
      </c>
      <c r="I291" s="31">
        <v>43259</v>
      </c>
      <c r="J291" s="2">
        <v>8</v>
      </c>
      <c r="K291" s="2">
        <v>6</v>
      </c>
      <c r="L291" s="2">
        <v>2018</v>
      </c>
      <c r="M291" s="31">
        <f t="shared" si="4"/>
        <v>43259</v>
      </c>
      <c r="N291" s="2" t="s">
        <v>464</v>
      </c>
      <c r="O291" s="2" t="s">
        <v>465</v>
      </c>
      <c r="P291" s="2">
        <v>17</v>
      </c>
      <c r="Q291" s="8">
        <v>7083408679</v>
      </c>
      <c r="R291" s="2" t="s">
        <v>172</v>
      </c>
      <c r="S291" s="2">
        <v>2</v>
      </c>
      <c r="T291" s="2" t="s">
        <v>251</v>
      </c>
      <c r="V291" s="2" t="s">
        <v>252</v>
      </c>
      <c r="W291" s="2" t="s">
        <v>4659</v>
      </c>
      <c r="X291" s="34" t="s">
        <v>176</v>
      </c>
      <c r="Y291" s="65"/>
    </row>
    <row r="292" spans="1:25" ht="23.1" hidden="1" customHeight="1">
      <c r="A292" s="2" t="s">
        <v>51</v>
      </c>
      <c r="B292" s="2" t="s">
        <v>26</v>
      </c>
      <c r="C292" s="2" t="s">
        <v>27</v>
      </c>
      <c r="D292" s="2" t="s">
        <v>28</v>
      </c>
      <c r="E292" s="2" t="s">
        <v>28</v>
      </c>
      <c r="F292" s="2" t="s">
        <v>111</v>
      </c>
      <c r="G292" s="2" t="s">
        <v>167</v>
      </c>
      <c r="H292" s="2" t="s">
        <v>168</v>
      </c>
      <c r="I292" s="31">
        <v>43259</v>
      </c>
      <c r="J292" s="2">
        <v>8</v>
      </c>
      <c r="K292" s="2">
        <v>6</v>
      </c>
      <c r="L292" s="2">
        <v>2018</v>
      </c>
      <c r="M292" s="31">
        <f t="shared" si="4"/>
        <v>43259</v>
      </c>
      <c r="N292" s="2" t="s">
        <v>253</v>
      </c>
      <c r="O292" s="2" t="s">
        <v>178</v>
      </c>
      <c r="P292" s="2">
        <v>19</v>
      </c>
      <c r="Q292" s="8">
        <v>9061962925</v>
      </c>
      <c r="R292" s="2" t="s">
        <v>172</v>
      </c>
      <c r="S292" s="2">
        <v>2</v>
      </c>
      <c r="T292" s="2" t="s">
        <v>251</v>
      </c>
      <c r="V292" s="2" t="s">
        <v>252</v>
      </c>
      <c r="W292" s="2" t="s">
        <v>4659</v>
      </c>
      <c r="X292" s="34" t="s">
        <v>211</v>
      </c>
      <c r="Y292" s="65">
        <v>6</v>
      </c>
    </row>
    <row r="293" spans="1:25" ht="23.1" hidden="1" customHeight="1">
      <c r="A293" s="2" t="s">
        <v>51</v>
      </c>
      <c r="B293" s="2" t="s">
        <v>26</v>
      </c>
      <c r="C293" s="2" t="s">
        <v>27</v>
      </c>
      <c r="D293" s="2" t="s">
        <v>28</v>
      </c>
      <c r="E293" s="2" t="s">
        <v>28</v>
      </c>
      <c r="F293" s="2" t="s">
        <v>111</v>
      </c>
      <c r="G293" s="2" t="s">
        <v>167</v>
      </c>
      <c r="H293" s="2" t="s">
        <v>168</v>
      </c>
      <c r="I293" s="31">
        <v>43259</v>
      </c>
      <c r="J293" s="2">
        <v>8</v>
      </c>
      <c r="K293" s="2">
        <v>6</v>
      </c>
      <c r="L293" s="2">
        <v>2018</v>
      </c>
      <c r="M293" s="31">
        <f t="shared" si="4"/>
        <v>43259</v>
      </c>
      <c r="N293" s="2" t="s">
        <v>466</v>
      </c>
      <c r="O293" s="2" t="s">
        <v>467</v>
      </c>
      <c r="P293" s="2">
        <v>17</v>
      </c>
      <c r="Q293" s="8">
        <v>8101515801</v>
      </c>
      <c r="R293" s="2" t="s">
        <v>172</v>
      </c>
      <c r="S293" s="2">
        <v>0</v>
      </c>
      <c r="T293" s="2" t="s">
        <v>251</v>
      </c>
      <c r="V293" s="2" t="s">
        <v>252</v>
      </c>
      <c r="W293" s="2" t="s">
        <v>4659</v>
      </c>
      <c r="X293" s="34" t="s">
        <v>176</v>
      </c>
      <c r="Y293" s="65"/>
    </row>
    <row r="294" spans="1:25" ht="23.1" hidden="1" customHeight="1">
      <c r="A294" s="2" t="s">
        <v>51</v>
      </c>
      <c r="B294" s="2" t="s">
        <v>26</v>
      </c>
      <c r="C294" s="2" t="s">
        <v>27</v>
      </c>
      <c r="D294" s="2" t="s">
        <v>28</v>
      </c>
      <c r="E294" s="2" t="s">
        <v>28</v>
      </c>
      <c r="F294" s="2" t="s">
        <v>111</v>
      </c>
      <c r="G294" s="2" t="s">
        <v>167</v>
      </c>
      <c r="H294" s="2" t="s">
        <v>168</v>
      </c>
      <c r="I294" s="31">
        <v>43259</v>
      </c>
      <c r="J294" s="2">
        <v>8</v>
      </c>
      <c r="K294" s="2">
        <v>6</v>
      </c>
      <c r="L294" s="2">
        <v>2018</v>
      </c>
      <c r="M294" s="31">
        <f t="shared" si="4"/>
        <v>43259</v>
      </c>
      <c r="N294" s="2" t="s">
        <v>468</v>
      </c>
      <c r="O294" s="2" t="s">
        <v>469</v>
      </c>
      <c r="P294" s="2">
        <v>19</v>
      </c>
      <c r="Q294" s="8">
        <v>8076500810</v>
      </c>
      <c r="R294" s="2" t="s">
        <v>172</v>
      </c>
      <c r="S294" s="2">
        <v>2</v>
      </c>
      <c r="T294" s="2" t="s">
        <v>251</v>
      </c>
      <c r="V294" s="2" t="s">
        <v>252</v>
      </c>
      <c r="W294" s="2" t="s">
        <v>4659</v>
      </c>
      <c r="X294" s="34" t="s">
        <v>186</v>
      </c>
      <c r="Y294" s="65">
        <v>3</v>
      </c>
    </row>
    <row r="295" spans="1:25" ht="23.1" hidden="1" customHeight="1">
      <c r="A295" s="2" t="s">
        <v>51</v>
      </c>
      <c r="B295" s="2" t="s">
        <v>26</v>
      </c>
      <c r="C295" s="2" t="s">
        <v>27</v>
      </c>
      <c r="D295" s="2" t="s">
        <v>28</v>
      </c>
      <c r="E295" s="2" t="s">
        <v>28</v>
      </c>
      <c r="F295" s="2" t="s">
        <v>111</v>
      </c>
      <c r="G295" s="2" t="s">
        <v>167</v>
      </c>
      <c r="H295" s="2" t="s">
        <v>168</v>
      </c>
      <c r="I295" s="31">
        <v>43259</v>
      </c>
      <c r="J295" s="2">
        <v>8</v>
      </c>
      <c r="K295" s="2">
        <v>6</v>
      </c>
      <c r="L295" s="2">
        <v>2018</v>
      </c>
      <c r="M295" s="31">
        <f t="shared" si="4"/>
        <v>43259</v>
      </c>
      <c r="N295" s="2" t="s">
        <v>470</v>
      </c>
      <c r="O295" s="2" t="s">
        <v>471</v>
      </c>
      <c r="P295" s="2">
        <v>18</v>
      </c>
      <c r="Q295" s="8">
        <v>7017609168</v>
      </c>
      <c r="R295" s="2" t="s">
        <v>172</v>
      </c>
      <c r="S295" s="2">
        <v>3</v>
      </c>
      <c r="T295" s="2" t="s">
        <v>251</v>
      </c>
      <c r="V295" s="2" t="s">
        <v>252</v>
      </c>
      <c r="W295" s="2" t="s">
        <v>4659</v>
      </c>
      <c r="X295" s="34" t="s">
        <v>211</v>
      </c>
      <c r="Y295" s="65">
        <v>6</v>
      </c>
    </row>
    <row r="296" spans="1:25" ht="23.1" hidden="1" customHeight="1">
      <c r="A296" s="2" t="s">
        <v>51</v>
      </c>
      <c r="B296" s="2" t="s">
        <v>26</v>
      </c>
      <c r="C296" s="2" t="s">
        <v>27</v>
      </c>
      <c r="D296" s="2" t="s">
        <v>28</v>
      </c>
      <c r="E296" s="2" t="s">
        <v>28</v>
      </c>
      <c r="F296" s="2" t="s">
        <v>111</v>
      </c>
      <c r="G296" s="2" t="s">
        <v>167</v>
      </c>
      <c r="H296" s="2" t="s">
        <v>168</v>
      </c>
      <c r="I296" s="31">
        <v>43259</v>
      </c>
      <c r="J296" s="2">
        <v>8</v>
      </c>
      <c r="K296" s="2">
        <v>6</v>
      </c>
      <c r="L296" s="2">
        <v>2018</v>
      </c>
      <c r="M296" s="31">
        <f t="shared" si="4"/>
        <v>43259</v>
      </c>
      <c r="N296" s="2" t="s">
        <v>472</v>
      </c>
      <c r="O296" s="2" t="s">
        <v>473</v>
      </c>
      <c r="P296" s="2">
        <v>18</v>
      </c>
      <c r="Q296" s="8">
        <v>7059194946</v>
      </c>
      <c r="R296" s="2" t="s">
        <v>172</v>
      </c>
      <c r="S296" s="2">
        <v>0</v>
      </c>
      <c r="T296" s="2" t="s">
        <v>251</v>
      </c>
      <c r="V296" s="2" t="s">
        <v>252</v>
      </c>
      <c r="W296" s="2" t="s">
        <v>4659</v>
      </c>
      <c r="X296" s="34" t="s">
        <v>176</v>
      </c>
      <c r="Y296" s="65"/>
    </row>
    <row r="297" spans="1:25" ht="23.1" hidden="1" customHeight="1">
      <c r="A297" s="2" t="s">
        <v>51</v>
      </c>
      <c r="B297" s="2" t="s">
        <v>26</v>
      </c>
      <c r="C297" s="2" t="s">
        <v>27</v>
      </c>
      <c r="D297" s="2" t="s">
        <v>28</v>
      </c>
      <c r="E297" s="2" t="s">
        <v>28</v>
      </c>
      <c r="F297" s="2" t="s">
        <v>111</v>
      </c>
      <c r="G297" s="2" t="s">
        <v>167</v>
      </c>
      <c r="H297" s="2" t="s">
        <v>168</v>
      </c>
      <c r="I297" s="31">
        <v>43259</v>
      </c>
      <c r="J297" s="2">
        <v>8</v>
      </c>
      <c r="K297" s="2">
        <v>6</v>
      </c>
      <c r="L297" s="2">
        <v>2018</v>
      </c>
      <c r="M297" s="31">
        <f t="shared" si="4"/>
        <v>43259</v>
      </c>
      <c r="N297" s="2" t="s">
        <v>410</v>
      </c>
      <c r="O297" s="2" t="s">
        <v>474</v>
      </c>
      <c r="P297" s="2">
        <v>19</v>
      </c>
      <c r="Q297" s="6" t="s">
        <v>171</v>
      </c>
      <c r="R297" s="2" t="s">
        <v>172</v>
      </c>
      <c r="S297" s="2">
        <v>2</v>
      </c>
      <c r="T297" s="2" t="s">
        <v>251</v>
      </c>
      <c r="V297" s="2" t="s">
        <v>252</v>
      </c>
      <c r="W297" s="2" t="s">
        <v>4659</v>
      </c>
      <c r="X297" s="34" t="s">
        <v>176</v>
      </c>
      <c r="Y297" s="65"/>
    </row>
    <row r="298" spans="1:25" ht="23.1" hidden="1" customHeight="1">
      <c r="A298" s="2" t="s">
        <v>51</v>
      </c>
      <c r="B298" s="2" t="s">
        <v>26</v>
      </c>
      <c r="C298" s="2" t="s">
        <v>27</v>
      </c>
      <c r="D298" s="2" t="s">
        <v>28</v>
      </c>
      <c r="E298" s="2" t="s">
        <v>28</v>
      </c>
      <c r="F298" s="2" t="s">
        <v>111</v>
      </c>
      <c r="G298" s="2" t="s">
        <v>167</v>
      </c>
      <c r="H298" s="2" t="s">
        <v>168</v>
      </c>
      <c r="I298" s="31">
        <v>43259</v>
      </c>
      <c r="J298" s="2">
        <v>8</v>
      </c>
      <c r="K298" s="2">
        <v>6</v>
      </c>
      <c r="L298" s="2">
        <v>2018</v>
      </c>
      <c r="M298" s="31">
        <f t="shared" si="4"/>
        <v>43259</v>
      </c>
      <c r="N298" s="2" t="s">
        <v>475</v>
      </c>
      <c r="O298" s="2" t="s">
        <v>295</v>
      </c>
      <c r="P298" s="2">
        <v>15</v>
      </c>
      <c r="Q298" s="8">
        <v>8086911967</v>
      </c>
      <c r="R298" s="2" t="s">
        <v>172</v>
      </c>
      <c r="S298" s="2">
        <v>0</v>
      </c>
      <c r="T298" s="2" t="s">
        <v>251</v>
      </c>
      <c r="V298" s="2" t="s">
        <v>252</v>
      </c>
      <c r="W298" s="2" t="s">
        <v>4659</v>
      </c>
      <c r="X298" s="34" t="s">
        <v>179</v>
      </c>
      <c r="Y298" s="65">
        <v>3</v>
      </c>
    </row>
    <row r="299" spans="1:25" ht="23.1" hidden="1" customHeight="1">
      <c r="A299" s="2" t="s">
        <v>51</v>
      </c>
      <c r="B299" s="2" t="s">
        <v>26</v>
      </c>
      <c r="C299" s="2" t="s">
        <v>27</v>
      </c>
      <c r="D299" s="2" t="s">
        <v>28</v>
      </c>
      <c r="E299" s="2" t="s">
        <v>28</v>
      </c>
      <c r="F299" s="2" t="s">
        <v>111</v>
      </c>
      <c r="G299" s="2" t="s">
        <v>167</v>
      </c>
      <c r="H299" s="2" t="s">
        <v>168</v>
      </c>
      <c r="I299" s="31">
        <v>43259</v>
      </c>
      <c r="J299" s="2">
        <v>8</v>
      </c>
      <c r="K299" s="2">
        <v>6</v>
      </c>
      <c r="L299" s="2">
        <v>2018</v>
      </c>
      <c r="M299" s="31">
        <f t="shared" si="4"/>
        <v>43259</v>
      </c>
      <c r="N299" s="2" t="s">
        <v>476</v>
      </c>
      <c r="O299" s="2" t="s">
        <v>477</v>
      </c>
      <c r="P299" s="2">
        <v>15</v>
      </c>
      <c r="Q299" s="8">
        <v>8086911967</v>
      </c>
      <c r="R299" s="2" t="s">
        <v>172</v>
      </c>
      <c r="S299" s="2">
        <v>0</v>
      </c>
      <c r="T299" s="2" t="s">
        <v>251</v>
      </c>
      <c r="V299" s="2" t="s">
        <v>252</v>
      </c>
      <c r="W299" s="2" t="s">
        <v>4659</v>
      </c>
      <c r="X299" s="34" t="s">
        <v>176</v>
      </c>
      <c r="Y299" s="65"/>
    </row>
    <row r="300" spans="1:25" ht="23.1" hidden="1" customHeight="1">
      <c r="A300" s="2" t="s">
        <v>51</v>
      </c>
      <c r="B300" s="2" t="s">
        <v>26</v>
      </c>
      <c r="C300" s="2" t="s">
        <v>27</v>
      </c>
      <c r="D300" s="2" t="s">
        <v>28</v>
      </c>
      <c r="E300" s="2" t="s">
        <v>28</v>
      </c>
      <c r="F300" s="2" t="s">
        <v>111</v>
      </c>
      <c r="G300" s="2" t="s">
        <v>167</v>
      </c>
      <c r="H300" s="2" t="s">
        <v>168</v>
      </c>
      <c r="I300" s="31">
        <v>43259</v>
      </c>
      <c r="J300" s="2">
        <v>8</v>
      </c>
      <c r="K300" s="2">
        <v>6</v>
      </c>
      <c r="L300" s="2">
        <v>2018</v>
      </c>
      <c r="M300" s="31">
        <f t="shared" si="4"/>
        <v>43259</v>
      </c>
      <c r="N300" s="2" t="s">
        <v>425</v>
      </c>
      <c r="O300" s="2" t="s">
        <v>478</v>
      </c>
      <c r="P300" s="2">
        <v>19</v>
      </c>
      <c r="Q300" s="8">
        <v>8027761767</v>
      </c>
      <c r="R300" s="2" t="s">
        <v>172</v>
      </c>
      <c r="S300" s="2">
        <v>3</v>
      </c>
      <c r="T300" s="2" t="s">
        <v>251</v>
      </c>
      <c r="V300" s="2" t="s">
        <v>252</v>
      </c>
      <c r="W300" s="2" t="s">
        <v>4659</v>
      </c>
      <c r="X300" s="34" t="s">
        <v>211</v>
      </c>
      <c r="Y300" s="65">
        <v>6</v>
      </c>
    </row>
    <row r="301" spans="1:25" ht="23.1" hidden="1" customHeight="1">
      <c r="A301" s="2" t="s">
        <v>51</v>
      </c>
      <c r="B301" s="2" t="s">
        <v>26</v>
      </c>
      <c r="C301" s="2" t="s">
        <v>27</v>
      </c>
      <c r="D301" s="2" t="s">
        <v>28</v>
      </c>
      <c r="E301" s="2" t="s">
        <v>28</v>
      </c>
      <c r="F301" s="2" t="s">
        <v>111</v>
      </c>
      <c r="G301" s="2" t="s">
        <v>167</v>
      </c>
      <c r="H301" s="2" t="s">
        <v>168</v>
      </c>
      <c r="I301" s="31">
        <v>43259</v>
      </c>
      <c r="J301" s="2">
        <v>8</v>
      </c>
      <c r="K301" s="2">
        <v>6</v>
      </c>
      <c r="L301" s="2">
        <v>2018</v>
      </c>
      <c r="M301" s="31">
        <f t="shared" si="4"/>
        <v>43259</v>
      </c>
      <c r="N301" s="2" t="s">
        <v>479</v>
      </c>
      <c r="O301" s="2" t="s">
        <v>480</v>
      </c>
      <c r="P301" s="2">
        <v>16</v>
      </c>
      <c r="Q301" s="6" t="s">
        <v>171</v>
      </c>
      <c r="R301" s="2" t="s">
        <v>172</v>
      </c>
      <c r="S301" s="2">
        <v>0</v>
      </c>
      <c r="T301" s="2" t="s">
        <v>251</v>
      </c>
      <c r="V301" s="2" t="s">
        <v>252</v>
      </c>
      <c r="W301" s="2" t="s">
        <v>4659</v>
      </c>
      <c r="X301" s="34" t="s">
        <v>176</v>
      </c>
      <c r="Y301" s="65"/>
    </row>
    <row r="302" spans="1:25" ht="23.1" hidden="1" customHeight="1">
      <c r="A302" s="2" t="s">
        <v>51</v>
      </c>
      <c r="B302" s="2" t="s">
        <v>26</v>
      </c>
      <c r="C302" s="2" t="s">
        <v>27</v>
      </c>
      <c r="D302" s="2" t="s">
        <v>28</v>
      </c>
      <c r="E302" s="2" t="s">
        <v>28</v>
      </c>
      <c r="F302" s="2" t="s">
        <v>111</v>
      </c>
      <c r="G302" s="2" t="s">
        <v>167</v>
      </c>
      <c r="H302" s="2" t="s">
        <v>168</v>
      </c>
      <c r="I302" s="31">
        <v>43259</v>
      </c>
      <c r="J302" s="2">
        <v>8</v>
      </c>
      <c r="K302" s="2">
        <v>6</v>
      </c>
      <c r="L302" s="2">
        <v>2018</v>
      </c>
      <c r="M302" s="31">
        <f t="shared" si="4"/>
        <v>43259</v>
      </c>
      <c r="N302" s="2" t="s">
        <v>481</v>
      </c>
      <c r="O302" s="2" t="s">
        <v>482</v>
      </c>
      <c r="P302" s="2">
        <v>18</v>
      </c>
      <c r="Q302" s="8">
        <v>8186323996</v>
      </c>
      <c r="R302" s="2" t="s">
        <v>172</v>
      </c>
      <c r="S302" s="2">
        <v>3</v>
      </c>
      <c r="T302" s="2" t="s">
        <v>251</v>
      </c>
      <c r="V302" s="2" t="s">
        <v>252</v>
      </c>
      <c r="W302" s="2" t="s">
        <v>4659</v>
      </c>
      <c r="X302" s="34" t="s">
        <v>186</v>
      </c>
      <c r="Y302" s="65">
        <v>3</v>
      </c>
    </row>
    <row r="303" spans="1:25" ht="23.1" hidden="1" customHeight="1">
      <c r="A303" s="2" t="s">
        <v>51</v>
      </c>
      <c r="B303" s="2" t="s">
        <v>26</v>
      </c>
      <c r="C303" s="2" t="s">
        <v>27</v>
      </c>
      <c r="D303" s="2" t="s">
        <v>28</v>
      </c>
      <c r="E303" s="2" t="s">
        <v>28</v>
      </c>
      <c r="F303" s="2" t="s">
        <v>111</v>
      </c>
      <c r="G303" s="2" t="s">
        <v>167</v>
      </c>
      <c r="H303" s="2" t="s">
        <v>168</v>
      </c>
      <c r="I303" s="31">
        <v>43259</v>
      </c>
      <c r="J303" s="2">
        <v>8</v>
      </c>
      <c r="K303" s="2">
        <v>6</v>
      </c>
      <c r="L303" s="2">
        <v>2018</v>
      </c>
      <c r="M303" s="31">
        <f t="shared" si="4"/>
        <v>43259</v>
      </c>
      <c r="N303" s="2" t="s">
        <v>483</v>
      </c>
      <c r="O303" s="2" t="s">
        <v>303</v>
      </c>
      <c r="P303" s="2">
        <v>16</v>
      </c>
      <c r="Q303" s="8">
        <v>8186323996</v>
      </c>
      <c r="R303" s="2" t="s">
        <v>172</v>
      </c>
      <c r="S303" s="2">
        <v>1</v>
      </c>
      <c r="T303" s="2" t="s">
        <v>251</v>
      </c>
      <c r="V303" s="2" t="s">
        <v>252</v>
      </c>
      <c r="W303" s="2" t="s">
        <v>4659</v>
      </c>
      <c r="X303" s="34" t="s">
        <v>211</v>
      </c>
      <c r="Y303" s="65">
        <v>6</v>
      </c>
    </row>
    <row r="304" spans="1:25" ht="23.1" hidden="1" customHeight="1">
      <c r="A304" s="2" t="s">
        <v>51</v>
      </c>
      <c r="B304" s="2" t="s">
        <v>26</v>
      </c>
      <c r="C304" s="2" t="s">
        <v>27</v>
      </c>
      <c r="D304" s="2" t="s">
        <v>28</v>
      </c>
      <c r="E304" s="2" t="s">
        <v>28</v>
      </c>
      <c r="F304" s="2" t="s">
        <v>111</v>
      </c>
      <c r="G304" s="2" t="s">
        <v>167</v>
      </c>
      <c r="H304" s="2" t="s">
        <v>168</v>
      </c>
      <c r="I304" s="31">
        <v>43259</v>
      </c>
      <c r="J304" s="2">
        <v>8</v>
      </c>
      <c r="K304" s="2">
        <v>6</v>
      </c>
      <c r="L304" s="2">
        <v>2018</v>
      </c>
      <c r="M304" s="31">
        <f t="shared" si="4"/>
        <v>43259</v>
      </c>
      <c r="N304" s="2" t="s">
        <v>484</v>
      </c>
      <c r="O304" s="2" t="s">
        <v>485</v>
      </c>
      <c r="P304" s="2">
        <v>17</v>
      </c>
      <c r="Q304" s="8">
        <v>8164920127</v>
      </c>
      <c r="R304" s="2" t="s">
        <v>172</v>
      </c>
      <c r="S304" s="2">
        <v>1</v>
      </c>
      <c r="T304" s="2" t="s">
        <v>251</v>
      </c>
      <c r="V304" s="2" t="s">
        <v>252</v>
      </c>
      <c r="W304" s="2" t="s">
        <v>4659</v>
      </c>
      <c r="X304" s="34" t="s">
        <v>186</v>
      </c>
      <c r="Y304" s="65">
        <v>3</v>
      </c>
    </row>
    <row r="305" spans="1:25" ht="23.1" hidden="1" customHeight="1">
      <c r="A305" s="2" t="s">
        <v>51</v>
      </c>
      <c r="B305" s="2" t="s">
        <v>26</v>
      </c>
      <c r="C305" s="2" t="s">
        <v>27</v>
      </c>
      <c r="D305" s="2" t="s">
        <v>28</v>
      </c>
      <c r="E305" s="2" t="s">
        <v>28</v>
      </c>
      <c r="F305" s="2" t="s">
        <v>111</v>
      </c>
      <c r="G305" s="2" t="s">
        <v>167</v>
      </c>
      <c r="H305" s="2" t="s">
        <v>168</v>
      </c>
      <c r="I305" s="31">
        <v>43259</v>
      </c>
      <c r="J305" s="2">
        <v>8</v>
      </c>
      <c r="K305" s="2">
        <v>6</v>
      </c>
      <c r="L305" s="2">
        <v>2018</v>
      </c>
      <c r="M305" s="31">
        <f t="shared" si="4"/>
        <v>43259</v>
      </c>
      <c r="N305" s="2" t="s">
        <v>486</v>
      </c>
      <c r="O305" s="2" t="s">
        <v>487</v>
      </c>
      <c r="P305" s="2">
        <v>19</v>
      </c>
      <c r="Q305" s="6" t="s">
        <v>171</v>
      </c>
      <c r="R305" s="2" t="s">
        <v>172</v>
      </c>
      <c r="S305" s="2">
        <v>2</v>
      </c>
      <c r="T305" s="2" t="s">
        <v>251</v>
      </c>
      <c r="V305" s="2" t="s">
        <v>252</v>
      </c>
      <c r="W305" s="2" t="s">
        <v>4659</v>
      </c>
      <c r="X305" s="34" t="s">
        <v>186</v>
      </c>
      <c r="Y305" s="65">
        <v>3</v>
      </c>
    </row>
    <row r="306" spans="1:25" ht="23.1" hidden="1" customHeight="1">
      <c r="A306" s="2" t="s">
        <v>51</v>
      </c>
      <c r="B306" s="2" t="s">
        <v>26</v>
      </c>
      <c r="C306" s="2" t="s">
        <v>27</v>
      </c>
      <c r="D306" s="2" t="s">
        <v>28</v>
      </c>
      <c r="E306" s="2" t="s">
        <v>28</v>
      </c>
      <c r="F306" s="2" t="s">
        <v>111</v>
      </c>
      <c r="G306" s="2" t="s">
        <v>167</v>
      </c>
      <c r="H306" s="2" t="s">
        <v>168</v>
      </c>
      <c r="I306" s="31">
        <v>43259</v>
      </c>
      <c r="J306" s="2">
        <v>8</v>
      </c>
      <c r="K306" s="2">
        <v>6</v>
      </c>
      <c r="L306" s="2">
        <v>2018</v>
      </c>
      <c r="M306" s="31">
        <f t="shared" si="4"/>
        <v>43259</v>
      </c>
      <c r="N306" s="2" t="s">
        <v>488</v>
      </c>
      <c r="O306" s="2" t="s">
        <v>489</v>
      </c>
      <c r="P306" s="2">
        <v>17</v>
      </c>
      <c r="Q306" s="8">
        <v>8089516011</v>
      </c>
      <c r="R306" s="2" t="s">
        <v>172</v>
      </c>
      <c r="S306" s="2">
        <v>2</v>
      </c>
      <c r="T306" s="2" t="s">
        <v>251</v>
      </c>
      <c r="V306" s="2" t="s">
        <v>252</v>
      </c>
      <c r="W306" s="2" t="s">
        <v>4659</v>
      </c>
      <c r="X306" s="34" t="s">
        <v>179</v>
      </c>
      <c r="Y306" s="65">
        <v>2</v>
      </c>
    </row>
    <row r="307" spans="1:25" ht="23.1" hidden="1" customHeight="1">
      <c r="A307" s="2" t="s">
        <v>51</v>
      </c>
      <c r="B307" s="2" t="s">
        <v>26</v>
      </c>
      <c r="C307" s="2" t="s">
        <v>27</v>
      </c>
      <c r="D307" s="2" t="s">
        <v>28</v>
      </c>
      <c r="E307" s="2" t="s">
        <v>28</v>
      </c>
      <c r="F307" s="2" t="s">
        <v>111</v>
      </c>
      <c r="G307" s="2" t="s">
        <v>167</v>
      </c>
      <c r="H307" s="2" t="s">
        <v>168</v>
      </c>
      <c r="I307" s="31">
        <v>43259</v>
      </c>
      <c r="J307" s="2">
        <v>8</v>
      </c>
      <c r="K307" s="2">
        <v>6</v>
      </c>
      <c r="L307" s="2">
        <v>2018</v>
      </c>
      <c r="M307" s="31">
        <f t="shared" si="4"/>
        <v>43259</v>
      </c>
      <c r="N307" s="2" t="s">
        <v>278</v>
      </c>
      <c r="O307" s="2" t="s">
        <v>337</v>
      </c>
      <c r="P307" s="2">
        <v>19</v>
      </c>
      <c r="Q307" s="8">
        <v>8133707782</v>
      </c>
      <c r="R307" s="2" t="s">
        <v>172</v>
      </c>
      <c r="S307" s="2">
        <v>3</v>
      </c>
      <c r="T307" s="2" t="s">
        <v>251</v>
      </c>
      <c r="V307" s="2" t="s">
        <v>252</v>
      </c>
      <c r="W307" s="2" t="s">
        <v>4659</v>
      </c>
      <c r="X307" s="34" t="s">
        <v>186</v>
      </c>
      <c r="Y307" s="65">
        <v>3</v>
      </c>
    </row>
    <row r="308" spans="1:25" ht="23.1" hidden="1" customHeight="1">
      <c r="A308" s="2" t="s">
        <v>51</v>
      </c>
      <c r="B308" s="2" t="s">
        <v>26</v>
      </c>
      <c r="C308" s="2" t="s">
        <v>27</v>
      </c>
      <c r="D308" s="2" t="s">
        <v>28</v>
      </c>
      <c r="E308" s="2" t="s">
        <v>28</v>
      </c>
      <c r="F308" s="2" t="s">
        <v>111</v>
      </c>
      <c r="G308" s="2" t="s">
        <v>167</v>
      </c>
      <c r="H308" s="2" t="s">
        <v>168</v>
      </c>
      <c r="I308" s="31">
        <v>43260</v>
      </c>
      <c r="J308" s="2">
        <v>9</v>
      </c>
      <c r="K308" s="2">
        <v>6</v>
      </c>
      <c r="L308" s="2">
        <v>2018</v>
      </c>
      <c r="M308" s="31">
        <f t="shared" si="4"/>
        <v>43260</v>
      </c>
      <c r="N308" s="2" t="s">
        <v>490</v>
      </c>
      <c r="O308" s="2" t="s">
        <v>491</v>
      </c>
      <c r="P308" s="2">
        <v>16</v>
      </c>
      <c r="Q308" s="8">
        <v>8078188103</v>
      </c>
      <c r="R308" s="2" t="s">
        <v>172</v>
      </c>
      <c r="S308" s="2">
        <v>2</v>
      </c>
      <c r="T308" s="2" t="s">
        <v>251</v>
      </c>
      <c r="V308" s="2" t="s">
        <v>252</v>
      </c>
      <c r="W308" s="2" t="s">
        <v>4659</v>
      </c>
      <c r="X308" s="34" t="s">
        <v>176</v>
      </c>
      <c r="Y308" s="65"/>
    </row>
    <row r="309" spans="1:25" ht="23.1" hidden="1" customHeight="1">
      <c r="A309" s="2" t="s">
        <v>51</v>
      </c>
      <c r="B309" s="2" t="s">
        <v>26</v>
      </c>
      <c r="C309" s="2" t="s">
        <v>27</v>
      </c>
      <c r="D309" s="2" t="s">
        <v>28</v>
      </c>
      <c r="E309" s="2" t="s">
        <v>28</v>
      </c>
      <c r="F309" s="2" t="s">
        <v>111</v>
      </c>
      <c r="G309" s="2" t="s">
        <v>167</v>
      </c>
      <c r="H309" s="2" t="s">
        <v>168</v>
      </c>
      <c r="I309" s="31">
        <v>43260</v>
      </c>
      <c r="J309" s="2">
        <v>9</v>
      </c>
      <c r="K309" s="2">
        <v>6</v>
      </c>
      <c r="L309" s="2">
        <v>2018</v>
      </c>
      <c r="M309" s="31">
        <f t="shared" si="4"/>
        <v>43260</v>
      </c>
      <c r="N309" s="2" t="s">
        <v>492</v>
      </c>
      <c r="O309" s="2" t="s">
        <v>493</v>
      </c>
      <c r="P309" s="2">
        <v>15</v>
      </c>
      <c r="Q309" s="6" t="s">
        <v>171</v>
      </c>
      <c r="R309" s="2" t="s">
        <v>172</v>
      </c>
      <c r="S309" s="2">
        <v>2</v>
      </c>
      <c r="T309" s="2" t="s">
        <v>251</v>
      </c>
      <c r="V309" s="2" t="s">
        <v>252</v>
      </c>
      <c r="W309" s="2" t="s">
        <v>4659</v>
      </c>
      <c r="X309" s="34" t="s">
        <v>176</v>
      </c>
      <c r="Y309" s="65"/>
    </row>
    <row r="310" spans="1:25" ht="23.1" hidden="1" customHeight="1">
      <c r="A310" s="2" t="s">
        <v>51</v>
      </c>
      <c r="B310" s="2" t="s">
        <v>26</v>
      </c>
      <c r="C310" s="2" t="s">
        <v>27</v>
      </c>
      <c r="D310" s="2" t="s">
        <v>28</v>
      </c>
      <c r="E310" s="2" t="s">
        <v>28</v>
      </c>
      <c r="F310" s="2" t="s">
        <v>111</v>
      </c>
      <c r="G310" s="2" t="s">
        <v>167</v>
      </c>
      <c r="H310" s="2" t="s">
        <v>168</v>
      </c>
      <c r="I310" s="31">
        <v>43260</v>
      </c>
      <c r="J310" s="2">
        <v>9</v>
      </c>
      <c r="K310" s="2">
        <v>6</v>
      </c>
      <c r="L310" s="2">
        <v>2018</v>
      </c>
      <c r="M310" s="31">
        <f t="shared" si="4"/>
        <v>43260</v>
      </c>
      <c r="N310" s="2" t="s">
        <v>494</v>
      </c>
      <c r="O310" s="2" t="s">
        <v>495</v>
      </c>
      <c r="P310" s="2">
        <v>16</v>
      </c>
      <c r="Q310" s="8">
        <v>8081699360</v>
      </c>
      <c r="R310" s="2" t="s">
        <v>172</v>
      </c>
      <c r="S310" s="2">
        <v>2</v>
      </c>
      <c r="T310" s="2" t="s">
        <v>251</v>
      </c>
      <c r="V310" s="2" t="s">
        <v>252</v>
      </c>
      <c r="W310" s="2" t="s">
        <v>4659</v>
      </c>
      <c r="X310" s="34" t="s">
        <v>179</v>
      </c>
      <c r="Y310" s="65">
        <v>2</v>
      </c>
    </row>
    <row r="311" spans="1:25" ht="23.1" hidden="1" customHeight="1">
      <c r="A311" s="2" t="s">
        <v>51</v>
      </c>
      <c r="B311" s="2" t="s">
        <v>26</v>
      </c>
      <c r="C311" s="2" t="s">
        <v>27</v>
      </c>
      <c r="D311" s="2" t="s">
        <v>28</v>
      </c>
      <c r="E311" s="2" t="s">
        <v>28</v>
      </c>
      <c r="F311" s="2" t="s">
        <v>111</v>
      </c>
      <c r="G311" s="2" t="s">
        <v>167</v>
      </c>
      <c r="H311" s="2" t="s">
        <v>168</v>
      </c>
      <c r="I311" s="31">
        <v>43260</v>
      </c>
      <c r="J311" s="2">
        <v>9</v>
      </c>
      <c r="K311" s="2">
        <v>6</v>
      </c>
      <c r="L311" s="2">
        <v>2018</v>
      </c>
      <c r="M311" s="31">
        <f t="shared" si="4"/>
        <v>43260</v>
      </c>
      <c r="N311" s="2" t="s">
        <v>496</v>
      </c>
      <c r="O311" s="2" t="s">
        <v>491</v>
      </c>
      <c r="P311" s="2">
        <v>18</v>
      </c>
      <c r="Q311" s="8">
        <v>9025293253</v>
      </c>
      <c r="R311" s="2" t="s">
        <v>172</v>
      </c>
      <c r="S311" s="2">
        <v>2</v>
      </c>
      <c r="T311" s="2" t="s">
        <v>251</v>
      </c>
      <c r="V311" s="2" t="s">
        <v>252</v>
      </c>
      <c r="W311" s="2" t="s">
        <v>4659</v>
      </c>
      <c r="X311" s="34" t="s">
        <v>179</v>
      </c>
      <c r="Y311" s="65">
        <v>2</v>
      </c>
    </row>
    <row r="312" spans="1:25" ht="23.1" hidden="1" customHeight="1">
      <c r="A312" s="2" t="s">
        <v>51</v>
      </c>
      <c r="B312" s="2" t="s">
        <v>26</v>
      </c>
      <c r="C312" s="2" t="s">
        <v>27</v>
      </c>
      <c r="D312" s="2" t="s">
        <v>28</v>
      </c>
      <c r="E312" s="2" t="s">
        <v>28</v>
      </c>
      <c r="F312" s="2" t="s">
        <v>111</v>
      </c>
      <c r="G312" s="2" t="s">
        <v>167</v>
      </c>
      <c r="H312" s="2" t="s">
        <v>168</v>
      </c>
      <c r="I312" s="31">
        <v>43260</v>
      </c>
      <c r="J312" s="2">
        <v>9</v>
      </c>
      <c r="K312" s="2">
        <v>6</v>
      </c>
      <c r="L312" s="2">
        <v>2018</v>
      </c>
      <c r="M312" s="31">
        <f t="shared" si="4"/>
        <v>43260</v>
      </c>
      <c r="N312" s="2" t="s">
        <v>497</v>
      </c>
      <c r="O312" s="2" t="s">
        <v>498</v>
      </c>
      <c r="P312" s="2">
        <v>19</v>
      </c>
      <c r="Q312" s="6" t="s">
        <v>171</v>
      </c>
      <c r="R312" s="2" t="s">
        <v>172</v>
      </c>
      <c r="S312" s="2">
        <v>2</v>
      </c>
      <c r="T312" s="2" t="s">
        <v>251</v>
      </c>
      <c r="V312" s="2" t="s">
        <v>252</v>
      </c>
      <c r="W312" s="2" t="s">
        <v>4659</v>
      </c>
      <c r="X312" s="34" t="s">
        <v>176</v>
      </c>
      <c r="Y312" s="65"/>
    </row>
    <row r="313" spans="1:25" ht="23.1" hidden="1" customHeight="1">
      <c r="A313" s="2" t="s">
        <v>51</v>
      </c>
      <c r="B313" s="2" t="s">
        <v>26</v>
      </c>
      <c r="C313" s="2" t="s">
        <v>27</v>
      </c>
      <c r="D313" s="2" t="s">
        <v>28</v>
      </c>
      <c r="E313" s="2" t="s">
        <v>28</v>
      </c>
      <c r="F313" s="2" t="s">
        <v>111</v>
      </c>
      <c r="G313" s="2" t="s">
        <v>167</v>
      </c>
      <c r="H313" s="2" t="s">
        <v>168</v>
      </c>
      <c r="I313" s="31">
        <v>43260</v>
      </c>
      <c r="J313" s="2">
        <v>9</v>
      </c>
      <c r="K313" s="2">
        <v>6</v>
      </c>
      <c r="L313" s="2">
        <v>2018</v>
      </c>
      <c r="M313" s="31">
        <f t="shared" si="4"/>
        <v>43260</v>
      </c>
      <c r="N313" s="2" t="s">
        <v>499</v>
      </c>
      <c r="O313" s="2" t="s">
        <v>283</v>
      </c>
      <c r="P313" s="2">
        <v>19</v>
      </c>
      <c r="Q313" s="6" t="s">
        <v>171</v>
      </c>
      <c r="R313" s="2" t="s">
        <v>172</v>
      </c>
      <c r="S313" s="2">
        <v>1</v>
      </c>
      <c r="T313" s="2" t="s">
        <v>251</v>
      </c>
      <c r="V313" s="2" t="s">
        <v>252</v>
      </c>
      <c r="W313" s="2" t="s">
        <v>4659</v>
      </c>
      <c r="X313" s="34" t="s">
        <v>176</v>
      </c>
      <c r="Y313" s="65"/>
    </row>
    <row r="314" spans="1:25" ht="23.1" hidden="1" customHeight="1">
      <c r="A314" s="2" t="s">
        <v>51</v>
      </c>
      <c r="B314" s="2" t="s">
        <v>26</v>
      </c>
      <c r="C314" s="2" t="s">
        <v>27</v>
      </c>
      <c r="D314" s="2" t="s">
        <v>28</v>
      </c>
      <c r="E314" s="2" t="s">
        <v>28</v>
      </c>
      <c r="F314" s="2" t="s">
        <v>111</v>
      </c>
      <c r="G314" s="2" t="s">
        <v>167</v>
      </c>
      <c r="H314" s="2" t="s">
        <v>168</v>
      </c>
      <c r="I314" s="31">
        <v>43260</v>
      </c>
      <c r="J314" s="2">
        <v>9</v>
      </c>
      <c r="K314" s="2">
        <v>6</v>
      </c>
      <c r="L314" s="2">
        <v>2018</v>
      </c>
      <c r="M314" s="31">
        <f t="shared" si="4"/>
        <v>43260</v>
      </c>
      <c r="N314" s="2" t="s">
        <v>500</v>
      </c>
      <c r="O314" s="2" t="s">
        <v>501</v>
      </c>
      <c r="P314" s="2">
        <v>15</v>
      </c>
      <c r="Q314" s="6" t="s">
        <v>171</v>
      </c>
      <c r="R314" s="2" t="s">
        <v>172</v>
      </c>
      <c r="S314" s="2">
        <v>1</v>
      </c>
      <c r="T314" s="2" t="s">
        <v>251</v>
      </c>
      <c r="V314" s="2" t="s">
        <v>252</v>
      </c>
      <c r="W314" s="2" t="s">
        <v>4659</v>
      </c>
      <c r="X314" s="34" t="s">
        <v>176</v>
      </c>
      <c r="Y314" s="65"/>
    </row>
    <row r="315" spans="1:25" ht="23.1" hidden="1" customHeight="1">
      <c r="A315" s="2" t="s">
        <v>51</v>
      </c>
      <c r="B315" s="2" t="s">
        <v>26</v>
      </c>
      <c r="C315" s="2" t="s">
        <v>27</v>
      </c>
      <c r="D315" s="2" t="s">
        <v>28</v>
      </c>
      <c r="E315" s="2" t="s">
        <v>28</v>
      </c>
      <c r="F315" s="2" t="s">
        <v>111</v>
      </c>
      <c r="G315" s="2" t="s">
        <v>167</v>
      </c>
      <c r="H315" s="2" t="s">
        <v>168</v>
      </c>
      <c r="I315" s="31">
        <v>43260</v>
      </c>
      <c r="J315" s="2">
        <v>9</v>
      </c>
      <c r="K315" s="2">
        <v>6</v>
      </c>
      <c r="L315" s="2">
        <v>2018</v>
      </c>
      <c r="M315" s="31">
        <f t="shared" si="4"/>
        <v>43260</v>
      </c>
      <c r="N315" s="2" t="s">
        <v>400</v>
      </c>
      <c r="O315" s="2" t="s">
        <v>502</v>
      </c>
      <c r="P315" s="2">
        <v>19</v>
      </c>
      <c r="Q315" s="6">
        <v>8138474007</v>
      </c>
      <c r="R315" s="2" t="s">
        <v>172</v>
      </c>
      <c r="S315" s="2">
        <v>2</v>
      </c>
      <c r="T315" s="2" t="s">
        <v>418</v>
      </c>
      <c r="V315" s="2" t="s">
        <v>175</v>
      </c>
      <c r="W315" s="2" t="s">
        <v>4666</v>
      </c>
      <c r="X315" s="34" t="s">
        <v>186</v>
      </c>
      <c r="Y315" s="63">
        <v>2</v>
      </c>
    </row>
    <row r="316" spans="1:25" ht="23.1" hidden="1" customHeight="1">
      <c r="A316" s="2" t="s">
        <v>51</v>
      </c>
      <c r="B316" s="2" t="s">
        <v>26</v>
      </c>
      <c r="C316" s="2" t="s">
        <v>27</v>
      </c>
      <c r="D316" s="2" t="s">
        <v>28</v>
      </c>
      <c r="E316" s="2" t="s">
        <v>28</v>
      </c>
      <c r="F316" s="2" t="s">
        <v>111</v>
      </c>
      <c r="G316" s="2" t="s">
        <v>167</v>
      </c>
      <c r="H316" s="2" t="s">
        <v>168</v>
      </c>
      <c r="I316" s="31">
        <v>43260</v>
      </c>
      <c r="J316" s="2">
        <v>9</v>
      </c>
      <c r="K316" s="2">
        <v>6</v>
      </c>
      <c r="L316" s="2">
        <v>2018</v>
      </c>
      <c r="M316" s="31">
        <f t="shared" si="4"/>
        <v>43260</v>
      </c>
      <c r="N316" s="2" t="s">
        <v>503</v>
      </c>
      <c r="O316" s="2" t="s">
        <v>504</v>
      </c>
      <c r="P316" s="2">
        <v>19</v>
      </c>
      <c r="Q316" s="6">
        <v>8055064049</v>
      </c>
      <c r="R316" s="2" t="s">
        <v>172</v>
      </c>
      <c r="S316" s="2">
        <v>0</v>
      </c>
      <c r="T316" s="2" t="s">
        <v>418</v>
      </c>
      <c r="V316" s="2" t="s">
        <v>175</v>
      </c>
      <c r="W316" s="2" t="s">
        <v>4666</v>
      </c>
      <c r="X316" s="34" t="s">
        <v>186</v>
      </c>
      <c r="Y316" s="63">
        <v>2</v>
      </c>
    </row>
    <row r="317" spans="1:25" ht="23.1" hidden="1" customHeight="1">
      <c r="A317" s="2" t="s">
        <v>51</v>
      </c>
      <c r="B317" s="2" t="s">
        <v>26</v>
      </c>
      <c r="C317" s="2" t="s">
        <v>27</v>
      </c>
      <c r="D317" s="2" t="s">
        <v>28</v>
      </c>
      <c r="E317" s="2" t="s">
        <v>28</v>
      </c>
      <c r="F317" s="2" t="s">
        <v>111</v>
      </c>
      <c r="G317" s="2" t="s">
        <v>167</v>
      </c>
      <c r="H317" s="2" t="s">
        <v>168</v>
      </c>
      <c r="I317" s="31">
        <v>43260</v>
      </c>
      <c r="J317" s="2">
        <v>9</v>
      </c>
      <c r="K317" s="2">
        <v>6</v>
      </c>
      <c r="L317" s="2">
        <v>2018</v>
      </c>
      <c r="M317" s="31">
        <f t="shared" si="4"/>
        <v>43260</v>
      </c>
      <c r="N317" s="2" t="s">
        <v>505</v>
      </c>
      <c r="O317" s="2" t="s">
        <v>506</v>
      </c>
      <c r="P317" s="2">
        <v>19</v>
      </c>
      <c r="Q317" s="6">
        <v>8063524896</v>
      </c>
      <c r="R317" s="2" t="s">
        <v>172</v>
      </c>
      <c r="S317" s="2">
        <v>2</v>
      </c>
      <c r="T317" s="2" t="s">
        <v>418</v>
      </c>
      <c r="V317" s="2" t="s">
        <v>175</v>
      </c>
      <c r="W317" s="2" t="s">
        <v>4666</v>
      </c>
      <c r="X317" s="34" t="s">
        <v>186</v>
      </c>
      <c r="Y317" s="63">
        <v>2</v>
      </c>
    </row>
    <row r="318" spans="1:25" ht="23.1" hidden="1" customHeight="1">
      <c r="A318" s="2" t="s">
        <v>51</v>
      </c>
      <c r="B318" s="2" t="s">
        <v>26</v>
      </c>
      <c r="C318" s="2" t="s">
        <v>27</v>
      </c>
      <c r="D318" s="2" t="s">
        <v>28</v>
      </c>
      <c r="E318" s="2" t="s">
        <v>28</v>
      </c>
      <c r="F318" s="2" t="s">
        <v>111</v>
      </c>
      <c r="G318" s="2" t="s">
        <v>167</v>
      </c>
      <c r="H318" s="2" t="s">
        <v>168</v>
      </c>
      <c r="I318" s="31">
        <v>43260</v>
      </c>
      <c r="J318" s="2">
        <v>9</v>
      </c>
      <c r="K318" s="2">
        <v>6</v>
      </c>
      <c r="L318" s="2">
        <v>2018</v>
      </c>
      <c r="M318" s="31">
        <f t="shared" si="4"/>
        <v>43260</v>
      </c>
      <c r="N318" s="2" t="s">
        <v>508</v>
      </c>
      <c r="O318" s="2" t="s">
        <v>509</v>
      </c>
      <c r="P318" s="2">
        <v>19</v>
      </c>
      <c r="Q318" s="6">
        <v>9032902104</v>
      </c>
      <c r="R318" s="2" t="s">
        <v>172</v>
      </c>
      <c r="S318" s="2">
        <v>1</v>
      </c>
      <c r="T318" s="2" t="s">
        <v>418</v>
      </c>
      <c r="V318" s="2" t="s">
        <v>175</v>
      </c>
      <c r="W318" s="2" t="s">
        <v>4666</v>
      </c>
      <c r="X318" s="34" t="s">
        <v>186</v>
      </c>
      <c r="Y318" s="63">
        <v>2</v>
      </c>
    </row>
    <row r="319" spans="1:25" ht="23.1" hidden="1" customHeight="1">
      <c r="A319" s="2" t="s">
        <v>51</v>
      </c>
      <c r="B319" s="2" t="s">
        <v>26</v>
      </c>
      <c r="C319" s="2" t="s">
        <v>27</v>
      </c>
      <c r="D319" s="2" t="s">
        <v>28</v>
      </c>
      <c r="E319" s="2" t="s">
        <v>28</v>
      </c>
      <c r="F319" s="2" t="s">
        <v>111</v>
      </c>
      <c r="G319" s="2" t="s">
        <v>167</v>
      </c>
      <c r="H319" s="2" t="s">
        <v>168</v>
      </c>
      <c r="I319" s="31">
        <v>43260</v>
      </c>
      <c r="J319" s="2">
        <v>9</v>
      </c>
      <c r="K319" s="2">
        <v>6</v>
      </c>
      <c r="L319" s="2">
        <v>2018</v>
      </c>
      <c r="M319" s="31">
        <f t="shared" si="4"/>
        <v>43260</v>
      </c>
      <c r="N319" s="2" t="s">
        <v>510</v>
      </c>
      <c r="O319" s="2" t="s">
        <v>511</v>
      </c>
      <c r="P319" s="2">
        <v>19</v>
      </c>
      <c r="Q319" s="6">
        <v>7034259507</v>
      </c>
      <c r="R319" s="2" t="s">
        <v>172</v>
      </c>
      <c r="S319" s="2">
        <v>0</v>
      </c>
      <c r="T319" s="2" t="s">
        <v>418</v>
      </c>
      <c r="V319" s="2" t="s">
        <v>175</v>
      </c>
      <c r="W319" s="2" t="s">
        <v>4666</v>
      </c>
      <c r="X319" s="34" t="s">
        <v>186</v>
      </c>
      <c r="Y319" s="63">
        <v>1</v>
      </c>
    </row>
    <row r="320" spans="1:25" ht="23.1" hidden="1" customHeight="1">
      <c r="A320" s="2" t="s">
        <v>51</v>
      </c>
      <c r="B320" s="2" t="s">
        <v>26</v>
      </c>
      <c r="C320" s="2" t="s">
        <v>27</v>
      </c>
      <c r="D320" s="2" t="s">
        <v>28</v>
      </c>
      <c r="E320" s="2" t="s">
        <v>28</v>
      </c>
      <c r="F320" s="2" t="s">
        <v>111</v>
      </c>
      <c r="G320" s="2" t="s">
        <v>167</v>
      </c>
      <c r="H320" s="2" t="s">
        <v>168</v>
      </c>
      <c r="I320" s="31">
        <v>43260</v>
      </c>
      <c r="J320" s="2">
        <v>9</v>
      </c>
      <c r="K320" s="2">
        <v>6</v>
      </c>
      <c r="L320" s="2">
        <v>2018</v>
      </c>
      <c r="M320" s="31">
        <f t="shared" si="4"/>
        <v>43260</v>
      </c>
      <c r="N320" s="2" t="s">
        <v>512</v>
      </c>
      <c r="O320" s="2" t="s">
        <v>513</v>
      </c>
      <c r="P320" s="2">
        <v>19</v>
      </c>
      <c r="Q320" s="6">
        <v>8013215509</v>
      </c>
      <c r="R320" s="2" t="s">
        <v>172</v>
      </c>
      <c r="S320" s="2">
        <v>2</v>
      </c>
      <c r="T320" s="2" t="s">
        <v>418</v>
      </c>
      <c r="V320" s="2" t="s">
        <v>175</v>
      </c>
      <c r="W320" s="2" t="s">
        <v>4666</v>
      </c>
      <c r="X320" s="34" t="s">
        <v>444</v>
      </c>
    </row>
    <row r="321" spans="1:25" ht="23.1" hidden="1" customHeight="1">
      <c r="A321" s="2" t="s">
        <v>51</v>
      </c>
      <c r="B321" s="2" t="s">
        <v>26</v>
      </c>
      <c r="C321" s="2" t="s">
        <v>27</v>
      </c>
      <c r="D321" s="2" t="s">
        <v>28</v>
      </c>
      <c r="E321" s="2" t="s">
        <v>28</v>
      </c>
      <c r="F321" s="2" t="s">
        <v>111</v>
      </c>
      <c r="G321" s="2" t="s">
        <v>167</v>
      </c>
      <c r="H321" s="2" t="s">
        <v>168</v>
      </c>
      <c r="I321" s="31">
        <v>43260</v>
      </c>
      <c r="J321" s="2">
        <v>9</v>
      </c>
      <c r="K321" s="2">
        <v>6</v>
      </c>
      <c r="L321" s="2">
        <v>2018</v>
      </c>
      <c r="M321" s="31">
        <f t="shared" si="4"/>
        <v>43260</v>
      </c>
      <c r="N321" s="2" t="s">
        <v>514</v>
      </c>
      <c r="O321" s="2" t="s">
        <v>515</v>
      </c>
      <c r="P321" s="2">
        <v>18</v>
      </c>
      <c r="Q321" s="8">
        <v>8137549904</v>
      </c>
      <c r="R321" s="2" t="s">
        <v>172</v>
      </c>
      <c r="S321" s="2">
        <v>0</v>
      </c>
      <c r="T321" s="2" t="s">
        <v>418</v>
      </c>
      <c r="V321" s="2" t="s">
        <v>175</v>
      </c>
      <c r="W321" s="2" t="s">
        <v>4666</v>
      </c>
      <c r="X321" s="34" t="s">
        <v>444</v>
      </c>
    </row>
    <row r="322" spans="1:25" ht="23.1" hidden="1" customHeight="1">
      <c r="A322" s="2" t="s">
        <v>51</v>
      </c>
      <c r="B322" s="2" t="s">
        <v>26</v>
      </c>
      <c r="C322" s="2" t="s">
        <v>27</v>
      </c>
      <c r="D322" s="2" t="s">
        <v>28</v>
      </c>
      <c r="E322" s="2" t="s">
        <v>28</v>
      </c>
      <c r="F322" s="2" t="s">
        <v>111</v>
      </c>
      <c r="G322" s="2" t="s">
        <v>167</v>
      </c>
      <c r="H322" s="2" t="s">
        <v>168</v>
      </c>
      <c r="I322" s="31">
        <v>43260</v>
      </c>
      <c r="J322" s="2">
        <v>9</v>
      </c>
      <c r="K322" s="2">
        <v>6</v>
      </c>
      <c r="L322" s="2">
        <v>2018</v>
      </c>
      <c r="M322" s="31">
        <f t="shared" si="4"/>
        <v>43260</v>
      </c>
      <c r="N322" s="2" t="s">
        <v>516</v>
      </c>
      <c r="O322" s="2" t="s">
        <v>517</v>
      </c>
      <c r="P322" s="2">
        <v>17</v>
      </c>
      <c r="Q322" s="6">
        <v>7033684196</v>
      </c>
      <c r="R322" s="2" t="s">
        <v>172</v>
      </c>
      <c r="S322" s="2">
        <v>0</v>
      </c>
      <c r="T322" s="2" t="s">
        <v>418</v>
      </c>
      <c r="V322" s="2" t="s">
        <v>175</v>
      </c>
      <c r="W322" s="2" t="s">
        <v>4666</v>
      </c>
      <c r="X322" s="34" t="s">
        <v>186</v>
      </c>
      <c r="Y322" s="63">
        <v>2</v>
      </c>
    </row>
    <row r="323" spans="1:25" ht="23.1" hidden="1" customHeight="1">
      <c r="A323" s="2" t="s">
        <v>51</v>
      </c>
      <c r="B323" s="2" t="s">
        <v>26</v>
      </c>
      <c r="C323" s="2" t="s">
        <v>27</v>
      </c>
      <c r="D323" s="2" t="s">
        <v>28</v>
      </c>
      <c r="E323" s="2" t="s">
        <v>28</v>
      </c>
      <c r="F323" s="2" t="s">
        <v>111</v>
      </c>
      <c r="G323" s="2" t="s">
        <v>167</v>
      </c>
      <c r="H323" s="2" t="s">
        <v>168</v>
      </c>
      <c r="I323" s="31">
        <v>43260</v>
      </c>
      <c r="J323" s="2">
        <v>9</v>
      </c>
      <c r="K323" s="2">
        <v>6</v>
      </c>
      <c r="L323" s="2">
        <v>2018</v>
      </c>
      <c r="M323" s="31">
        <f t="shared" ref="M323:M386" si="5">DATE(L323,K323,J323)</f>
        <v>43260</v>
      </c>
      <c r="N323" s="2" t="s">
        <v>421</v>
      </c>
      <c r="O323" s="2" t="s">
        <v>518</v>
      </c>
      <c r="P323" s="2">
        <v>18</v>
      </c>
      <c r="Q323" s="6">
        <v>7015380478</v>
      </c>
      <c r="R323" s="2" t="s">
        <v>172</v>
      </c>
      <c r="S323" s="2">
        <v>0</v>
      </c>
      <c r="T323" s="2" t="s">
        <v>418</v>
      </c>
      <c r="V323" s="2" t="s">
        <v>175</v>
      </c>
      <c r="W323" s="2" t="s">
        <v>4666</v>
      </c>
      <c r="X323" s="34" t="s">
        <v>186</v>
      </c>
      <c r="Y323" s="63">
        <v>2</v>
      </c>
    </row>
    <row r="324" spans="1:25" ht="23.1" hidden="1" customHeight="1">
      <c r="A324" s="2" t="s">
        <v>51</v>
      </c>
      <c r="B324" s="2" t="s">
        <v>26</v>
      </c>
      <c r="C324" s="2" t="s">
        <v>27</v>
      </c>
      <c r="D324" s="2" t="s">
        <v>28</v>
      </c>
      <c r="E324" s="2" t="s">
        <v>28</v>
      </c>
      <c r="F324" s="2" t="s">
        <v>111</v>
      </c>
      <c r="G324" s="2" t="s">
        <v>167</v>
      </c>
      <c r="H324" s="2" t="s">
        <v>168</v>
      </c>
      <c r="I324" s="31">
        <v>43260</v>
      </c>
      <c r="J324" s="2">
        <v>9</v>
      </c>
      <c r="K324" s="2">
        <v>6</v>
      </c>
      <c r="L324" s="2">
        <v>2018</v>
      </c>
      <c r="M324" s="31">
        <f t="shared" si="5"/>
        <v>43260</v>
      </c>
      <c r="N324" s="2" t="s">
        <v>519</v>
      </c>
      <c r="O324" s="2" t="s">
        <v>498</v>
      </c>
      <c r="P324" s="2">
        <v>17</v>
      </c>
      <c r="Q324" s="6">
        <v>8133138717</v>
      </c>
      <c r="R324" s="2" t="s">
        <v>417</v>
      </c>
      <c r="S324" s="2">
        <v>0</v>
      </c>
      <c r="T324" s="2" t="s">
        <v>418</v>
      </c>
      <c r="V324" s="2" t="s">
        <v>175</v>
      </c>
      <c r="W324" s="2" t="s">
        <v>4666</v>
      </c>
      <c r="X324" s="34" t="s">
        <v>179</v>
      </c>
      <c r="Y324" s="63">
        <v>2</v>
      </c>
    </row>
    <row r="325" spans="1:25" ht="23.1" hidden="1" customHeight="1">
      <c r="A325" s="2" t="s">
        <v>51</v>
      </c>
      <c r="B325" s="2" t="s">
        <v>26</v>
      </c>
      <c r="C325" s="2" t="s">
        <v>27</v>
      </c>
      <c r="D325" s="2" t="s">
        <v>28</v>
      </c>
      <c r="E325" s="2" t="s">
        <v>28</v>
      </c>
      <c r="F325" s="2" t="s">
        <v>111</v>
      </c>
      <c r="G325" s="2" t="s">
        <v>167</v>
      </c>
      <c r="H325" s="2" t="s">
        <v>168</v>
      </c>
      <c r="I325" s="31">
        <v>43260</v>
      </c>
      <c r="J325" s="2">
        <v>9</v>
      </c>
      <c r="K325" s="2">
        <v>6</v>
      </c>
      <c r="L325" s="2">
        <v>2018</v>
      </c>
      <c r="M325" s="31">
        <f t="shared" si="5"/>
        <v>43260</v>
      </c>
      <c r="N325" s="2" t="s">
        <v>520</v>
      </c>
      <c r="O325" s="2" t="s">
        <v>407</v>
      </c>
      <c r="P325" s="2">
        <v>16</v>
      </c>
      <c r="Q325" s="6">
        <v>9029554188</v>
      </c>
      <c r="R325" s="2" t="s">
        <v>172</v>
      </c>
      <c r="S325" s="2">
        <v>0</v>
      </c>
      <c r="T325" s="2" t="s">
        <v>418</v>
      </c>
      <c r="V325" s="2" t="s">
        <v>175</v>
      </c>
      <c r="W325" s="2" t="s">
        <v>4666</v>
      </c>
      <c r="X325" s="34" t="s">
        <v>186</v>
      </c>
      <c r="Y325" s="63">
        <v>2</v>
      </c>
    </row>
    <row r="326" spans="1:25" ht="23.1" hidden="1" customHeight="1">
      <c r="A326" s="2" t="s">
        <v>51</v>
      </c>
      <c r="B326" s="2" t="s">
        <v>26</v>
      </c>
      <c r="C326" s="2" t="s">
        <v>27</v>
      </c>
      <c r="D326" s="2" t="s">
        <v>28</v>
      </c>
      <c r="E326" s="2" t="s">
        <v>28</v>
      </c>
      <c r="F326" s="2" t="s">
        <v>29</v>
      </c>
      <c r="G326" s="2" t="s">
        <v>1887</v>
      </c>
      <c r="H326" s="2" t="s">
        <v>31</v>
      </c>
      <c r="I326" s="31">
        <v>43260</v>
      </c>
      <c r="J326" s="2">
        <v>9</v>
      </c>
      <c r="K326" s="2">
        <v>6</v>
      </c>
      <c r="L326" s="2">
        <v>2018</v>
      </c>
      <c r="M326" s="31">
        <f t="shared" si="5"/>
        <v>43260</v>
      </c>
      <c r="N326" s="2" t="s">
        <v>2196</v>
      </c>
      <c r="O326" s="2" t="s">
        <v>2197</v>
      </c>
      <c r="P326" s="2">
        <v>15</v>
      </c>
      <c r="Q326" s="6">
        <v>8072325377</v>
      </c>
      <c r="R326" s="2" t="s">
        <v>417</v>
      </c>
      <c r="S326" s="2">
        <v>0</v>
      </c>
      <c r="T326" s="2" t="s">
        <v>234</v>
      </c>
      <c r="V326" s="2" t="s">
        <v>1899</v>
      </c>
      <c r="W326" s="2" t="s">
        <v>4659</v>
      </c>
      <c r="X326" s="34" t="s">
        <v>179</v>
      </c>
      <c r="Y326" s="63">
        <v>2</v>
      </c>
    </row>
    <row r="327" spans="1:25" ht="23.1" hidden="1" customHeight="1">
      <c r="A327" s="2" t="s">
        <v>51</v>
      </c>
      <c r="B327" s="2" t="s">
        <v>26</v>
      </c>
      <c r="C327" s="2" t="s">
        <v>27</v>
      </c>
      <c r="D327" s="2" t="s">
        <v>28</v>
      </c>
      <c r="E327" s="2" t="s">
        <v>28</v>
      </c>
      <c r="F327" s="2" t="s">
        <v>29</v>
      </c>
      <c r="G327" s="2" t="s">
        <v>1887</v>
      </c>
      <c r="H327" s="2" t="s">
        <v>31</v>
      </c>
      <c r="I327" s="31">
        <v>43260</v>
      </c>
      <c r="J327" s="2">
        <v>9</v>
      </c>
      <c r="K327" s="2">
        <v>6</v>
      </c>
      <c r="L327" s="2">
        <v>2018</v>
      </c>
      <c r="M327" s="31">
        <f t="shared" si="5"/>
        <v>43260</v>
      </c>
      <c r="N327" s="2" t="s">
        <v>8102</v>
      </c>
      <c r="O327" s="2" t="s">
        <v>2199</v>
      </c>
      <c r="P327" s="2">
        <v>18</v>
      </c>
      <c r="Q327" s="6">
        <v>9090325679</v>
      </c>
      <c r="R327" s="2" t="s">
        <v>417</v>
      </c>
      <c r="S327" s="2">
        <v>0</v>
      </c>
      <c r="T327" s="2" t="s">
        <v>418</v>
      </c>
      <c r="V327" s="2" t="s">
        <v>1899</v>
      </c>
      <c r="W327" s="2" t="s">
        <v>4659</v>
      </c>
      <c r="X327" s="34" t="s">
        <v>186</v>
      </c>
      <c r="Y327" s="63">
        <v>1</v>
      </c>
    </row>
    <row r="328" spans="1:25" ht="23.1" hidden="1" customHeight="1">
      <c r="A328" s="2" t="s">
        <v>51</v>
      </c>
      <c r="B328" s="2" t="s">
        <v>26</v>
      </c>
      <c r="C328" s="2" t="s">
        <v>27</v>
      </c>
      <c r="D328" s="2" t="s">
        <v>28</v>
      </c>
      <c r="E328" s="2" t="s">
        <v>28</v>
      </c>
      <c r="F328" s="2" t="s">
        <v>29</v>
      </c>
      <c r="G328" s="2" t="s">
        <v>1887</v>
      </c>
      <c r="H328" s="2" t="s">
        <v>31</v>
      </c>
      <c r="I328" s="31">
        <v>43260</v>
      </c>
      <c r="J328" s="2">
        <v>9</v>
      </c>
      <c r="K328" s="2">
        <v>6</v>
      </c>
      <c r="L328" s="2">
        <v>2018</v>
      </c>
      <c r="M328" s="31">
        <f t="shared" si="5"/>
        <v>43260</v>
      </c>
      <c r="N328" s="2" t="s">
        <v>2200</v>
      </c>
      <c r="O328" s="2" t="s">
        <v>2201</v>
      </c>
      <c r="P328" s="2">
        <v>15</v>
      </c>
      <c r="Q328" s="6">
        <v>8059378830</v>
      </c>
      <c r="R328" s="2" t="s">
        <v>417</v>
      </c>
      <c r="S328" s="2">
        <v>0</v>
      </c>
      <c r="T328" s="2" t="s">
        <v>418</v>
      </c>
      <c r="V328" s="2" t="s">
        <v>1899</v>
      </c>
      <c r="W328" s="2" t="s">
        <v>4666</v>
      </c>
      <c r="X328" s="34" t="s">
        <v>211</v>
      </c>
      <c r="Y328" s="63">
        <v>6</v>
      </c>
    </row>
    <row r="329" spans="1:25" ht="23.1" hidden="1" customHeight="1">
      <c r="A329" s="2" t="s">
        <v>51</v>
      </c>
      <c r="B329" s="2" t="s">
        <v>26</v>
      </c>
      <c r="C329" s="2" t="s">
        <v>27</v>
      </c>
      <c r="D329" s="2" t="s">
        <v>28</v>
      </c>
      <c r="E329" s="2" t="s">
        <v>28</v>
      </c>
      <c r="F329" s="2" t="s">
        <v>29</v>
      </c>
      <c r="G329" s="2" t="s">
        <v>1887</v>
      </c>
      <c r="H329" s="2" t="s">
        <v>31</v>
      </c>
      <c r="I329" s="31">
        <v>43260</v>
      </c>
      <c r="J329" s="2">
        <v>9</v>
      </c>
      <c r="K329" s="2">
        <v>6</v>
      </c>
      <c r="L329" s="2">
        <v>2018</v>
      </c>
      <c r="M329" s="31">
        <f t="shared" si="5"/>
        <v>43260</v>
      </c>
      <c r="N329" s="2" t="s">
        <v>2202</v>
      </c>
      <c r="O329" s="2" t="s">
        <v>2203</v>
      </c>
      <c r="P329" s="2">
        <v>15</v>
      </c>
      <c r="Q329" s="6" t="s">
        <v>171</v>
      </c>
      <c r="R329" s="2" t="s">
        <v>417</v>
      </c>
      <c r="S329" s="2">
        <v>0</v>
      </c>
      <c r="T329" s="2" t="s">
        <v>313</v>
      </c>
      <c r="U329" s="2" t="s">
        <v>8082</v>
      </c>
      <c r="V329" s="2" t="s">
        <v>1899</v>
      </c>
      <c r="W329" s="2" t="s">
        <v>4659</v>
      </c>
      <c r="X329" s="34" t="s">
        <v>179</v>
      </c>
      <c r="Y329" s="63">
        <v>3</v>
      </c>
    </row>
    <row r="330" spans="1:25" ht="23.1" hidden="1" customHeight="1">
      <c r="A330" s="2" t="s">
        <v>51</v>
      </c>
      <c r="B330" s="2" t="s">
        <v>26</v>
      </c>
      <c r="C330" s="2" t="s">
        <v>27</v>
      </c>
      <c r="D330" s="2" t="s">
        <v>28</v>
      </c>
      <c r="E330" s="2" t="s">
        <v>28</v>
      </c>
      <c r="F330" s="2" t="s">
        <v>29</v>
      </c>
      <c r="G330" s="2" t="s">
        <v>1887</v>
      </c>
      <c r="H330" s="2" t="s">
        <v>31</v>
      </c>
      <c r="I330" s="31">
        <v>43260</v>
      </c>
      <c r="J330" s="2">
        <v>9</v>
      </c>
      <c r="K330" s="2">
        <v>6</v>
      </c>
      <c r="L330" s="2">
        <v>2018</v>
      </c>
      <c r="M330" s="31">
        <f t="shared" si="5"/>
        <v>43260</v>
      </c>
      <c r="N330" s="2" t="s">
        <v>2500</v>
      </c>
      <c r="O330" s="2" t="s">
        <v>2501</v>
      </c>
      <c r="P330" s="2">
        <v>16</v>
      </c>
      <c r="Q330" s="6" t="s">
        <v>171</v>
      </c>
      <c r="R330" s="2" t="s">
        <v>417</v>
      </c>
      <c r="S330" s="2">
        <v>0</v>
      </c>
      <c r="T330" s="2" t="s">
        <v>234</v>
      </c>
      <c r="V330" s="2" t="s">
        <v>1899</v>
      </c>
      <c r="W330" s="2" t="s">
        <v>4659</v>
      </c>
      <c r="X330" s="34" t="s">
        <v>179</v>
      </c>
      <c r="Y330" s="63">
        <v>3</v>
      </c>
    </row>
    <row r="331" spans="1:25" ht="23.1" hidden="1" customHeight="1">
      <c r="A331" s="2" t="s">
        <v>51</v>
      </c>
      <c r="B331" s="2" t="s">
        <v>26</v>
      </c>
      <c r="C331" s="2" t="s">
        <v>27</v>
      </c>
      <c r="D331" s="2" t="s">
        <v>28</v>
      </c>
      <c r="E331" s="2" t="s">
        <v>28</v>
      </c>
      <c r="F331" s="2" t="s">
        <v>29</v>
      </c>
      <c r="G331" s="2" t="s">
        <v>1887</v>
      </c>
      <c r="H331" s="2" t="s">
        <v>31</v>
      </c>
      <c r="I331" s="31">
        <v>43260</v>
      </c>
      <c r="J331" s="2">
        <v>9</v>
      </c>
      <c r="K331" s="2">
        <v>6</v>
      </c>
      <c r="L331" s="2">
        <v>2018</v>
      </c>
      <c r="M331" s="31">
        <f t="shared" si="5"/>
        <v>43260</v>
      </c>
      <c r="N331" s="2" t="s">
        <v>8103</v>
      </c>
      <c r="O331" s="2" t="s">
        <v>8104</v>
      </c>
      <c r="P331" s="2">
        <v>16</v>
      </c>
      <c r="Q331" s="6" t="s">
        <v>171</v>
      </c>
      <c r="R331" s="2" t="s">
        <v>417</v>
      </c>
      <c r="S331" s="2">
        <v>0</v>
      </c>
      <c r="T331" s="2" t="s">
        <v>418</v>
      </c>
      <c r="V331" s="2" t="s">
        <v>1899</v>
      </c>
      <c r="W331" s="2" t="s">
        <v>4666</v>
      </c>
      <c r="X331" s="34" t="s">
        <v>179</v>
      </c>
      <c r="Y331" s="63">
        <v>3</v>
      </c>
    </row>
    <row r="332" spans="1:25" ht="23.1" hidden="1" customHeight="1">
      <c r="A332" s="2" t="s">
        <v>8105</v>
      </c>
      <c r="B332" s="2" t="s">
        <v>26</v>
      </c>
      <c r="C332" s="2" t="s">
        <v>27</v>
      </c>
      <c r="D332" s="2" t="s">
        <v>28</v>
      </c>
      <c r="E332" s="2" t="s">
        <v>28</v>
      </c>
      <c r="F332" s="2" t="s">
        <v>29</v>
      </c>
      <c r="G332" s="2" t="s">
        <v>1887</v>
      </c>
      <c r="H332" s="2" t="s">
        <v>31</v>
      </c>
      <c r="I332" s="31">
        <v>43260</v>
      </c>
      <c r="J332" s="2">
        <v>9</v>
      </c>
      <c r="K332" s="2">
        <v>6</v>
      </c>
      <c r="L332" s="2">
        <v>2018</v>
      </c>
      <c r="M332" s="31">
        <f t="shared" si="5"/>
        <v>43260</v>
      </c>
      <c r="N332" s="2" t="s">
        <v>8106</v>
      </c>
      <c r="O332" s="2" t="s">
        <v>8107</v>
      </c>
      <c r="P332" s="2">
        <v>16</v>
      </c>
      <c r="Q332" s="6" t="s">
        <v>171</v>
      </c>
      <c r="R332" s="2" t="s">
        <v>417</v>
      </c>
      <c r="S332" s="2">
        <v>0</v>
      </c>
      <c r="T332" s="2" t="s">
        <v>418</v>
      </c>
      <c r="V332" s="2" t="s">
        <v>1899</v>
      </c>
      <c r="W332" s="2" t="s">
        <v>4666</v>
      </c>
      <c r="X332" s="34" t="s">
        <v>179</v>
      </c>
      <c r="Y332" s="63">
        <v>3</v>
      </c>
    </row>
    <row r="333" spans="1:25" ht="23.1" hidden="1" customHeight="1">
      <c r="A333" s="2" t="s">
        <v>51</v>
      </c>
      <c r="B333" s="2" t="s">
        <v>26</v>
      </c>
      <c r="C333" s="2" t="s">
        <v>27</v>
      </c>
      <c r="D333" s="2" t="s">
        <v>28</v>
      </c>
      <c r="E333" s="2" t="s">
        <v>28</v>
      </c>
      <c r="F333" s="2" t="s">
        <v>29</v>
      </c>
      <c r="G333" s="2" t="s">
        <v>1887</v>
      </c>
      <c r="H333" s="2" t="s">
        <v>31</v>
      </c>
      <c r="I333" s="31">
        <v>43260</v>
      </c>
      <c r="J333" s="2">
        <v>9</v>
      </c>
      <c r="K333" s="2">
        <v>6</v>
      </c>
      <c r="L333" s="2">
        <v>2018</v>
      </c>
      <c r="M333" s="31">
        <f t="shared" si="5"/>
        <v>43260</v>
      </c>
      <c r="N333" s="2" t="s">
        <v>2204</v>
      </c>
      <c r="O333" s="2" t="s">
        <v>2205</v>
      </c>
      <c r="P333" s="2">
        <v>15</v>
      </c>
      <c r="Q333" s="6">
        <v>8065137566</v>
      </c>
      <c r="R333" s="2" t="s">
        <v>417</v>
      </c>
      <c r="S333" s="2">
        <v>0</v>
      </c>
      <c r="T333" s="2" t="s">
        <v>418</v>
      </c>
      <c r="V333" s="2" t="s">
        <v>1899</v>
      </c>
      <c r="W333" s="2" t="s">
        <v>4666</v>
      </c>
      <c r="X333" s="34" t="s">
        <v>186</v>
      </c>
      <c r="Y333" s="63">
        <v>3</v>
      </c>
    </row>
    <row r="334" spans="1:25" ht="23.1" hidden="1" customHeight="1">
      <c r="A334" s="2" t="s">
        <v>51</v>
      </c>
      <c r="B334" s="2" t="s">
        <v>26</v>
      </c>
      <c r="C334" s="2" t="s">
        <v>27</v>
      </c>
      <c r="D334" s="2" t="s">
        <v>28</v>
      </c>
      <c r="E334" s="2" t="s">
        <v>28</v>
      </c>
      <c r="F334" s="2" t="s">
        <v>29</v>
      </c>
      <c r="G334" s="2" t="s">
        <v>1887</v>
      </c>
      <c r="H334" s="2" t="s">
        <v>31</v>
      </c>
      <c r="I334" s="31">
        <v>43260</v>
      </c>
      <c r="J334" s="2">
        <v>9</v>
      </c>
      <c r="K334" s="2">
        <v>6</v>
      </c>
      <c r="L334" s="2">
        <v>2018</v>
      </c>
      <c r="M334" s="31">
        <f t="shared" si="5"/>
        <v>43260</v>
      </c>
      <c r="N334" s="2" t="s">
        <v>8108</v>
      </c>
      <c r="O334" s="2" t="s">
        <v>8109</v>
      </c>
      <c r="P334" s="2">
        <v>19</v>
      </c>
      <c r="Q334" s="6" t="s">
        <v>171</v>
      </c>
      <c r="R334" s="2" t="s">
        <v>417</v>
      </c>
      <c r="S334" s="2">
        <v>0</v>
      </c>
      <c r="T334" s="2" t="s">
        <v>418</v>
      </c>
      <c r="V334" s="2" t="s">
        <v>1899</v>
      </c>
      <c r="W334" s="2" t="s">
        <v>4666</v>
      </c>
      <c r="X334" s="34" t="s">
        <v>211</v>
      </c>
      <c r="Y334" s="63">
        <v>6</v>
      </c>
    </row>
    <row r="335" spans="1:25" ht="23.1" hidden="1" customHeight="1">
      <c r="A335" s="2" t="s">
        <v>51</v>
      </c>
      <c r="B335" s="2" t="s">
        <v>26</v>
      </c>
      <c r="C335" s="2" t="s">
        <v>27</v>
      </c>
      <c r="D335" s="2" t="s">
        <v>28</v>
      </c>
      <c r="E335" s="2" t="s">
        <v>28</v>
      </c>
      <c r="F335" s="2" t="s">
        <v>29</v>
      </c>
      <c r="G335" s="2" t="s">
        <v>1887</v>
      </c>
      <c r="H335" s="2" t="s">
        <v>31</v>
      </c>
      <c r="I335" s="31">
        <v>43260</v>
      </c>
      <c r="J335" s="2">
        <v>9</v>
      </c>
      <c r="K335" s="2">
        <v>6</v>
      </c>
      <c r="L335" s="2">
        <v>2018</v>
      </c>
      <c r="M335" s="31">
        <f t="shared" si="5"/>
        <v>43260</v>
      </c>
      <c r="N335" s="2" t="s">
        <v>2206</v>
      </c>
      <c r="O335" s="2" t="s">
        <v>2207</v>
      </c>
      <c r="P335" s="2">
        <v>15</v>
      </c>
      <c r="Q335" s="6" t="s">
        <v>171</v>
      </c>
      <c r="R335" s="2" t="s">
        <v>417</v>
      </c>
      <c r="S335" s="2">
        <v>0</v>
      </c>
      <c r="T335" s="2" t="s">
        <v>234</v>
      </c>
      <c r="V335" s="2" t="s">
        <v>1899</v>
      </c>
      <c r="W335" s="2" t="s">
        <v>4659</v>
      </c>
      <c r="X335" s="34" t="s">
        <v>179</v>
      </c>
      <c r="Y335" s="63">
        <v>1</v>
      </c>
    </row>
    <row r="336" spans="1:25" ht="23.1" hidden="1" customHeight="1">
      <c r="A336" s="2" t="s">
        <v>51</v>
      </c>
      <c r="B336" s="2" t="s">
        <v>26</v>
      </c>
      <c r="C336" s="2" t="s">
        <v>27</v>
      </c>
      <c r="D336" s="2" t="s">
        <v>28</v>
      </c>
      <c r="E336" s="2" t="s">
        <v>28</v>
      </c>
      <c r="F336" s="2" t="s">
        <v>29</v>
      </c>
      <c r="G336" s="2" t="s">
        <v>1887</v>
      </c>
      <c r="H336" s="2" t="s">
        <v>31</v>
      </c>
      <c r="I336" s="31">
        <v>43260</v>
      </c>
      <c r="J336" s="2">
        <v>9</v>
      </c>
      <c r="K336" s="2">
        <v>6</v>
      </c>
      <c r="L336" s="2">
        <v>2018</v>
      </c>
      <c r="M336" s="31">
        <f t="shared" si="5"/>
        <v>43260</v>
      </c>
      <c r="N336" s="2" t="s">
        <v>2208</v>
      </c>
      <c r="O336" s="2" t="s">
        <v>2209</v>
      </c>
      <c r="P336" s="2">
        <v>16</v>
      </c>
      <c r="Q336" s="6" t="s">
        <v>171</v>
      </c>
      <c r="R336" s="2" t="s">
        <v>417</v>
      </c>
      <c r="S336" s="2">
        <v>0</v>
      </c>
      <c r="T336" s="2" t="s">
        <v>234</v>
      </c>
      <c r="V336" s="2" t="s">
        <v>1899</v>
      </c>
      <c r="W336" s="2" t="s">
        <v>4659</v>
      </c>
      <c r="X336" s="34" t="s">
        <v>186</v>
      </c>
      <c r="Y336" s="63">
        <v>2</v>
      </c>
    </row>
    <row r="337" spans="1:25" ht="23.1" hidden="1" customHeight="1">
      <c r="A337" s="2" t="s">
        <v>51</v>
      </c>
      <c r="B337" s="2" t="s">
        <v>26</v>
      </c>
      <c r="C337" s="2" t="s">
        <v>27</v>
      </c>
      <c r="D337" s="2" t="s">
        <v>28</v>
      </c>
      <c r="E337" s="2" t="s">
        <v>28</v>
      </c>
      <c r="F337" s="2" t="s">
        <v>29</v>
      </c>
      <c r="G337" s="2" t="s">
        <v>1887</v>
      </c>
      <c r="H337" s="2" t="s">
        <v>31</v>
      </c>
      <c r="I337" s="31">
        <v>43260</v>
      </c>
      <c r="J337" s="2">
        <v>9</v>
      </c>
      <c r="K337" s="2">
        <v>6</v>
      </c>
      <c r="L337" s="2">
        <v>2018</v>
      </c>
      <c r="M337" s="31">
        <f t="shared" si="5"/>
        <v>43260</v>
      </c>
      <c r="N337" s="2" t="s">
        <v>2210</v>
      </c>
      <c r="O337" s="2" t="s">
        <v>2211</v>
      </c>
      <c r="P337" s="2">
        <v>15</v>
      </c>
      <c r="Q337" s="6" t="s">
        <v>171</v>
      </c>
      <c r="R337" s="2" t="s">
        <v>417</v>
      </c>
      <c r="S337" s="2">
        <v>0</v>
      </c>
      <c r="T337" s="2" t="s">
        <v>418</v>
      </c>
      <c r="V337" s="2" t="s">
        <v>1899</v>
      </c>
      <c r="W337" s="2" t="s">
        <v>4659</v>
      </c>
      <c r="X337" s="34" t="s">
        <v>179</v>
      </c>
      <c r="Y337" s="63">
        <v>2</v>
      </c>
    </row>
    <row r="338" spans="1:25" ht="23.1" hidden="1" customHeight="1">
      <c r="A338" s="2" t="s">
        <v>51</v>
      </c>
      <c r="B338" s="2" t="s">
        <v>26</v>
      </c>
      <c r="C338" s="2" t="s">
        <v>27</v>
      </c>
      <c r="D338" s="2" t="s">
        <v>28</v>
      </c>
      <c r="E338" s="2" t="s">
        <v>28</v>
      </c>
      <c r="F338" s="2" t="s">
        <v>29</v>
      </c>
      <c r="G338" s="2" t="s">
        <v>1887</v>
      </c>
      <c r="H338" s="2" t="s">
        <v>31</v>
      </c>
      <c r="I338" s="31">
        <v>43260</v>
      </c>
      <c r="J338" s="2">
        <v>9</v>
      </c>
      <c r="K338" s="2">
        <v>6</v>
      </c>
      <c r="L338" s="2">
        <v>2018</v>
      </c>
      <c r="M338" s="31">
        <f t="shared" si="5"/>
        <v>43260</v>
      </c>
      <c r="N338" s="2" t="s">
        <v>2212</v>
      </c>
      <c r="O338" s="2" t="s">
        <v>2213</v>
      </c>
      <c r="P338" s="2">
        <v>15</v>
      </c>
      <c r="Q338" s="6" t="s">
        <v>171</v>
      </c>
      <c r="R338" s="2" t="s">
        <v>417</v>
      </c>
      <c r="S338" s="2">
        <v>0</v>
      </c>
      <c r="T338" s="2" t="s">
        <v>418</v>
      </c>
      <c r="V338" s="2" t="s">
        <v>1899</v>
      </c>
      <c r="W338" s="2" t="s">
        <v>4659</v>
      </c>
      <c r="X338" s="34" t="s">
        <v>179</v>
      </c>
      <c r="Y338" s="63">
        <v>3</v>
      </c>
    </row>
    <row r="339" spans="1:25" ht="23.1" hidden="1" customHeight="1">
      <c r="A339" s="2" t="s">
        <v>51</v>
      </c>
      <c r="B339" s="2" t="s">
        <v>26</v>
      </c>
      <c r="C339" s="2" t="s">
        <v>27</v>
      </c>
      <c r="D339" s="2" t="s">
        <v>28</v>
      </c>
      <c r="E339" s="2" t="s">
        <v>28</v>
      </c>
      <c r="F339" s="2" t="s">
        <v>29</v>
      </c>
      <c r="G339" s="2" t="s">
        <v>1887</v>
      </c>
      <c r="H339" s="2" t="s">
        <v>31</v>
      </c>
      <c r="I339" s="31">
        <v>43260</v>
      </c>
      <c r="J339" s="2">
        <v>9</v>
      </c>
      <c r="K339" s="2">
        <v>6</v>
      </c>
      <c r="L339" s="2">
        <v>2018</v>
      </c>
      <c r="M339" s="31">
        <f t="shared" si="5"/>
        <v>43260</v>
      </c>
      <c r="N339" s="2" t="s">
        <v>8110</v>
      </c>
      <c r="O339" s="2" t="s">
        <v>2246</v>
      </c>
      <c r="P339" s="2">
        <v>16</v>
      </c>
      <c r="Q339" s="6">
        <v>8034446038</v>
      </c>
      <c r="R339" s="2" t="s">
        <v>417</v>
      </c>
      <c r="S339" s="2">
        <v>0</v>
      </c>
      <c r="T339" s="2" t="s">
        <v>418</v>
      </c>
      <c r="V339" s="2" t="s">
        <v>1899</v>
      </c>
      <c r="W339" s="2" t="s">
        <v>4666</v>
      </c>
      <c r="X339" s="34" t="s">
        <v>186</v>
      </c>
      <c r="Y339" s="63">
        <v>1</v>
      </c>
    </row>
    <row r="340" spans="1:25" ht="23.1" hidden="1" customHeight="1">
      <c r="A340" s="2" t="s">
        <v>51</v>
      </c>
      <c r="B340" s="2" t="s">
        <v>26</v>
      </c>
      <c r="C340" s="2" t="s">
        <v>27</v>
      </c>
      <c r="D340" s="2" t="s">
        <v>28</v>
      </c>
      <c r="E340" s="2" t="s">
        <v>28</v>
      </c>
      <c r="F340" s="2" t="s">
        <v>29</v>
      </c>
      <c r="G340" s="2" t="s">
        <v>1887</v>
      </c>
      <c r="H340" s="2" t="s">
        <v>31</v>
      </c>
      <c r="I340" s="31">
        <v>43260</v>
      </c>
      <c r="J340" s="2">
        <v>9</v>
      </c>
      <c r="K340" s="2">
        <v>6</v>
      </c>
      <c r="L340" s="2">
        <v>2018</v>
      </c>
      <c r="M340" s="31">
        <f t="shared" si="5"/>
        <v>43260</v>
      </c>
      <c r="N340" s="2" t="s">
        <v>2216</v>
      </c>
      <c r="O340" s="2" t="s">
        <v>2217</v>
      </c>
      <c r="P340" s="2">
        <v>16</v>
      </c>
      <c r="Q340" s="6">
        <v>7032399304</v>
      </c>
      <c r="R340" s="2" t="s">
        <v>417</v>
      </c>
      <c r="S340" s="2">
        <v>0</v>
      </c>
      <c r="T340" s="2" t="s">
        <v>418</v>
      </c>
      <c r="V340" s="2" t="s">
        <v>1899</v>
      </c>
      <c r="W340" s="2" t="s">
        <v>4659</v>
      </c>
      <c r="X340" s="34" t="s">
        <v>179</v>
      </c>
      <c r="Y340" s="63">
        <v>3</v>
      </c>
    </row>
    <row r="341" spans="1:25" ht="23.1" hidden="1" customHeight="1">
      <c r="A341" s="2" t="s">
        <v>51</v>
      </c>
      <c r="B341" s="2" t="s">
        <v>26</v>
      </c>
      <c r="C341" s="2" t="s">
        <v>27</v>
      </c>
      <c r="D341" s="2" t="s">
        <v>28</v>
      </c>
      <c r="E341" s="2" t="s">
        <v>28</v>
      </c>
      <c r="F341" s="2" t="s">
        <v>29</v>
      </c>
      <c r="G341" s="2" t="s">
        <v>1887</v>
      </c>
      <c r="H341" s="2" t="s">
        <v>31</v>
      </c>
      <c r="I341" s="31">
        <v>43260</v>
      </c>
      <c r="J341" s="2">
        <v>9</v>
      </c>
      <c r="K341" s="2">
        <v>6</v>
      </c>
      <c r="L341" s="2">
        <v>2018</v>
      </c>
      <c r="M341" s="31">
        <f t="shared" si="5"/>
        <v>43260</v>
      </c>
      <c r="N341" s="2" t="s">
        <v>2218</v>
      </c>
      <c r="O341" s="2" t="s">
        <v>2219</v>
      </c>
      <c r="P341" s="2">
        <v>15</v>
      </c>
      <c r="Q341" s="6">
        <v>8055226631</v>
      </c>
      <c r="R341" s="2" t="s">
        <v>417</v>
      </c>
      <c r="S341" s="2">
        <v>0</v>
      </c>
      <c r="T341" s="2" t="s">
        <v>234</v>
      </c>
      <c r="V341" s="2" t="s">
        <v>1899</v>
      </c>
      <c r="W341" s="2" t="s">
        <v>4659</v>
      </c>
      <c r="X341" s="34" t="s">
        <v>179</v>
      </c>
      <c r="Y341" s="63">
        <v>2</v>
      </c>
    </row>
    <row r="342" spans="1:25" ht="23.1" hidden="1" customHeight="1">
      <c r="A342" s="2" t="s">
        <v>52</v>
      </c>
      <c r="B342" s="2" t="s">
        <v>26</v>
      </c>
      <c r="C342" s="2" t="s">
        <v>27</v>
      </c>
      <c r="D342" s="2" t="s">
        <v>28</v>
      </c>
      <c r="E342" s="2" t="s">
        <v>28</v>
      </c>
      <c r="F342" s="2" t="s">
        <v>29</v>
      </c>
      <c r="G342" s="2" t="s">
        <v>1887</v>
      </c>
      <c r="H342" s="2" t="s">
        <v>31</v>
      </c>
      <c r="I342" s="31">
        <v>43262</v>
      </c>
      <c r="J342" s="2">
        <v>11</v>
      </c>
      <c r="K342" s="2">
        <v>6</v>
      </c>
      <c r="L342" s="2">
        <v>2018</v>
      </c>
      <c r="M342" s="31">
        <f t="shared" si="5"/>
        <v>43262</v>
      </c>
      <c r="N342" s="2" t="s">
        <v>2223</v>
      </c>
      <c r="O342" s="2" t="s">
        <v>2224</v>
      </c>
      <c r="P342" s="2">
        <v>19</v>
      </c>
      <c r="Q342" s="6">
        <v>8145173920</v>
      </c>
      <c r="R342" s="2" t="s">
        <v>417</v>
      </c>
      <c r="S342" s="2">
        <v>0</v>
      </c>
      <c r="T342" s="2" t="s">
        <v>418</v>
      </c>
      <c r="V342" s="2" t="s">
        <v>175</v>
      </c>
      <c r="W342" s="2" t="s">
        <v>4659</v>
      </c>
      <c r="X342" s="34" t="s">
        <v>186</v>
      </c>
      <c r="Y342" s="63">
        <v>3</v>
      </c>
    </row>
    <row r="343" spans="1:25" ht="23.1" hidden="1" customHeight="1">
      <c r="A343" s="2" t="s">
        <v>52</v>
      </c>
      <c r="B343" s="2" t="s">
        <v>26</v>
      </c>
      <c r="C343" s="2" t="s">
        <v>27</v>
      </c>
      <c r="D343" s="2" t="s">
        <v>28</v>
      </c>
      <c r="E343" s="2" t="s">
        <v>28</v>
      </c>
      <c r="F343" s="2" t="s">
        <v>29</v>
      </c>
      <c r="G343" s="2" t="s">
        <v>1887</v>
      </c>
      <c r="H343" s="2" t="s">
        <v>31</v>
      </c>
      <c r="I343" s="31">
        <v>43262</v>
      </c>
      <c r="J343" s="2">
        <v>11</v>
      </c>
      <c r="K343" s="2">
        <v>6</v>
      </c>
      <c r="L343" s="2">
        <v>2018</v>
      </c>
      <c r="M343" s="31">
        <f t="shared" si="5"/>
        <v>43262</v>
      </c>
      <c r="N343" s="2" t="s">
        <v>2225</v>
      </c>
      <c r="O343" s="2" t="s">
        <v>2226</v>
      </c>
      <c r="P343" s="2">
        <v>16</v>
      </c>
      <c r="Q343" s="6">
        <v>8145173920</v>
      </c>
      <c r="R343" s="2" t="s">
        <v>417</v>
      </c>
      <c r="S343" s="2">
        <v>0</v>
      </c>
      <c r="T343" s="2" t="s">
        <v>313</v>
      </c>
      <c r="U343" s="2" t="s">
        <v>8111</v>
      </c>
      <c r="V343" s="2" t="s">
        <v>175</v>
      </c>
      <c r="W343" s="2" t="s">
        <v>4659</v>
      </c>
      <c r="X343" s="34" t="s">
        <v>211</v>
      </c>
      <c r="Y343" s="63">
        <v>6</v>
      </c>
    </row>
    <row r="344" spans="1:25" ht="23.1" hidden="1" customHeight="1">
      <c r="A344" s="2" t="s">
        <v>52</v>
      </c>
      <c r="B344" s="2" t="s">
        <v>26</v>
      </c>
      <c r="C344" s="2" t="s">
        <v>27</v>
      </c>
      <c r="D344" s="2" t="s">
        <v>28</v>
      </c>
      <c r="E344" s="2" t="s">
        <v>28</v>
      </c>
      <c r="F344" s="2" t="s">
        <v>111</v>
      </c>
      <c r="G344" s="2" t="s">
        <v>167</v>
      </c>
      <c r="H344" s="2" t="s">
        <v>168</v>
      </c>
      <c r="I344" s="31">
        <v>43263</v>
      </c>
      <c r="J344" s="2">
        <v>12</v>
      </c>
      <c r="K344" s="2">
        <v>6</v>
      </c>
      <c r="L344" s="2">
        <v>2018</v>
      </c>
      <c r="M344" s="31">
        <f t="shared" si="5"/>
        <v>43263</v>
      </c>
      <c r="N344" s="2" t="s">
        <v>521</v>
      </c>
      <c r="O344" s="2" t="s">
        <v>522</v>
      </c>
      <c r="P344" s="2">
        <v>18</v>
      </c>
      <c r="Q344" s="8">
        <v>7031224445</v>
      </c>
      <c r="R344" s="2" t="s">
        <v>172</v>
      </c>
      <c r="S344" s="2">
        <v>1</v>
      </c>
      <c r="T344" s="2" t="s">
        <v>251</v>
      </c>
      <c r="V344" s="2" t="s">
        <v>252</v>
      </c>
      <c r="W344" s="2" t="s">
        <v>4659</v>
      </c>
      <c r="X344" s="34" t="s">
        <v>186</v>
      </c>
      <c r="Y344" s="65">
        <v>3</v>
      </c>
    </row>
    <row r="345" spans="1:25" ht="23.1" hidden="1" customHeight="1">
      <c r="A345" s="2" t="s">
        <v>52</v>
      </c>
      <c r="B345" s="2" t="s">
        <v>26</v>
      </c>
      <c r="C345" s="2" t="s">
        <v>27</v>
      </c>
      <c r="D345" s="2" t="s">
        <v>28</v>
      </c>
      <c r="E345" s="2" t="s">
        <v>28</v>
      </c>
      <c r="F345" s="2" t="s">
        <v>111</v>
      </c>
      <c r="G345" s="2" t="s">
        <v>167</v>
      </c>
      <c r="H345" s="2" t="s">
        <v>168</v>
      </c>
      <c r="I345" s="31">
        <v>43263</v>
      </c>
      <c r="J345" s="2">
        <v>12</v>
      </c>
      <c r="K345" s="2">
        <v>6</v>
      </c>
      <c r="L345" s="2">
        <v>2018</v>
      </c>
      <c r="M345" s="31">
        <f t="shared" si="5"/>
        <v>43263</v>
      </c>
      <c r="N345" s="2" t="s">
        <v>523</v>
      </c>
      <c r="O345" s="2" t="s">
        <v>524</v>
      </c>
      <c r="P345" s="2">
        <v>16</v>
      </c>
      <c r="Q345" s="8">
        <v>8093234733</v>
      </c>
      <c r="R345" s="2" t="s">
        <v>172</v>
      </c>
      <c r="S345" s="2">
        <v>1</v>
      </c>
      <c r="T345" s="2" t="s">
        <v>251</v>
      </c>
      <c r="V345" s="2" t="s">
        <v>252</v>
      </c>
      <c r="W345" s="2" t="s">
        <v>4659</v>
      </c>
      <c r="X345" s="34" t="s">
        <v>211</v>
      </c>
      <c r="Y345" s="65">
        <v>5</v>
      </c>
    </row>
    <row r="346" spans="1:25" ht="23.1" hidden="1" customHeight="1">
      <c r="A346" s="2" t="s">
        <v>52</v>
      </c>
      <c r="B346" s="2" t="s">
        <v>26</v>
      </c>
      <c r="C346" s="2" t="s">
        <v>27</v>
      </c>
      <c r="D346" s="2" t="s">
        <v>28</v>
      </c>
      <c r="E346" s="2" t="s">
        <v>28</v>
      </c>
      <c r="F346" s="2" t="s">
        <v>111</v>
      </c>
      <c r="G346" s="2" t="s">
        <v>167</v>
      </c>
      <c r="H346" s="2" t="s">
        <v>168</v>
      </c>
      <c r="I346" s="31">
        <v>43263</v>
      </c>
      <c r="J346" s="2">
        <v>12</v>
      </c>
      <c r="K346" s="2">
        <v>6</v>
      </c>
      <c r="L346" s="2">
        <v>2018</v>
      </c>
      <c r="M346" s="31">
        <f t="shared" si="5"/>
        <v>43263</v>
      </c>
      <c r="N346" s="2" t="s">
        <v>525</v>
      </c>
      <c r="O346" s="2" t="s">
        <v>515</v>
      </c>
      <c r="P346" s="2">
        <v>15</v>
      </c>
      <c r="Q346" s="8">
        <v>8137549904</v>
      </c>
      <c r="R346" s="2" t="s">
        <v>172</v>
      </c>
      <c r="S346" s="2">
        <v>0</v>
      </c>
      <c r="T346" s="2" t="s">
        <v>251</v>
      </c>
      <c r="V346" s="2" t="s">
        <v>175</v>
      </c>
      <c r="W346" s="2" t="s">
        <v>4659</v>
      </c>
      <c r="X346" s="34" t="s">
        <v>186</v>
      </c>
      <c r="Y346" s="65">
        <v>3</v>
      </c>
    </row>
    <row r="347" spans="1:25" ht="23.1" hidden="1" customHeight="1">
      <c r="A347" s="2" t="s">
        <v>52</v>
      </c>
      <c r="B347" s="2" t="s">
        <v>26</v>
      </c>
      <c r="C347" s="2" t="s">
        <v>27</v>
      </c>
      <c r="D347" s="2" t="s">
        <v>28</v>
      </c>
      <c r="E347" s="2" t="s">
        <v>28</v>
      </c>
      <c r="F347" s="2" t="s">
        <v>111</v>
      </c>
      <c r="G347" s="2" t="s">
        <v>167</v>
      </c>
      <c r="H347" s="2" t="s">
        <v>168</v>
      </c>
      <c r="I347" s="31">
        <v>43263</v>
      </c>
      <c r="J347" s="2">
        <v>12</v>
      </c>
      <c r="K347" s="2">
        <v>6</v>
      </c>
      <c r="L347" s="2">
        <v>2018</v>
      </c>
      <c r="M347" s="31">
        <f t="shared" si="5"/>
        <v>43263</v>
      </c>
      <c r="N347" s="2" t="s">
        <v>526</v>
      </c>
      <c r="O347" s="29" t="s">
        <v>210</v>
      </c>
      <c r="P347" s="2">
        <v>18</v>
      </c>
      <c r="Q347" s="6" t="s">
        <v>171</v>
      </c>
      <c r="R347" s="2" t="s">
        <v>172</v>
      </c>
      <c r="S347" s="2">
        <v>0</v>
      </c>
      <c r="T347" s="2" t="s">
        <v>251</v>
      </c>
      <c r="V347" s="2" t="s">
        <v>252</v>
      </c>
      <c r="W347" s="2" t="s">
        <v>4659</v>
      </c>
      <c r="X347" s="34" t="s">
        <v>176</v>
      </c>
      <c r="Y347" s="65"/>
    </row>
    <row r="348" spans="1:25" ht="23.1" hidden="1" customHeight="1">
      <c r="A348" s="2" t="s">
        <v>52</v>
      </c>
      <c r="B348" s="2" t="s">
        <v>26</v>
      </c>
      <c r="C348" s="2" t="s">
        <v>27</v>
      </c>
      <c r="D348" s="2" t="s">
        <v>28</v>
      </c>
      <c r="E348" s="2" t="s">
        <v>28</v>
      </c>
      <c r="F348" s="2" t="s">
        <v>111</v>
      </c>
      <c r="G348" s="2" t="s">
        <v>167</v>
      </c>
      <c r="H348" s="2" t="s">
        <v>168</v>
      </c>
      <c r="I348" s="31">
        <v>43263</v>
      </c>
      <c r="J348" s="2">
        <v>12</v>
      </c>
      <c r="K348" s="2">
        <v>6</v>
      </c>
      <c r="L348" s="2">
        <v>2018</v>
      </c>
      <c r="M348" s="31">
        <f t="shared" si="5"/>
        <v>43263</v>
      </c>
      <c r="N348" s="29" t="s">
        <v>527</v>
      </c>
      <c r="O348" s="29" t="s">
        <v>528</v>
      </c>
      <c r="P348" s="2">
        <v>19</v>
      </c>
      <c r="Q348" s="6" t="s">
        <v>171</v>
      </c>
      <c r="R348" s="2" t="s">
        <v>172</v>
      </c>
      <c r="S348" s="2">
        <v>1</v>
      </c>
      <c r="T348" s="2" t="s">
        <v>251</v>
      </c>
      <c r="V348" s="2" t="s">
        <v>252</v>
      </c>
      <c r="W348" s="2" t="s">
        <v>4659</v>
      </c>
      <c r="X348" t="s">
        <v>186</v>
      </c>
      <c r="Y348" s="65">
        <v>3</v>
      </c>
    </row>
    <row r="349" spans="1:25" ht="23.1" hidden="1" customHeight="1">
      <c r="A349" s="2" t="s">
        <v>52</v>
      </c>
      <c r="B349" s="2" t="s">
        <v>26</v>
      </c>
      <c r="C349" s="2" t="s">
        <v>27</v>
      </c>
      <c r="D349" s="2" t="s">
        <v>28</v>
      </c>
      <c r="E349" s="2" t="s">
        <v>28</v>
      </c>
      <c r="F349" s="2" t="s">
        <v>111</v>
      </c>
      <c r="G349" s="2" t="s">
        <v>167</v>
      </c>
      <c r="H349" s="2" t="s">
        <v>168</v>
      </c>
      <c r="I349" s="31">
        <v>43263</v>
      </c>
      <c r="J349" s="2">
        <v>12</v>
      </c>
      <c r="K349" s="2">
        <v>6</v>
      </c>
      <c r="L349" s="2">
        <v>2018</v>
      </c>
      <c r="M349" s="31">
        <f t="shared" si="5"/>
        <v>43263</v>
      </c>
      <c r="N349" s="29" t="s">
        <v>529</v>
      </c>
      <c r="O349" s="29" t="s">
        <v>530</v>
      </c>
      <c r="P349" s="2">
        <v>17</v>
      </c>
      <c r="Q349" s="6" t="s">
        <v>171</v>
      </c>
      <c r="R349" s="2" t="s">
        <v>172</v>
      </c>
      <c r="S349" s="2">
        <v>0</v>
      </c>
      <c r="T349" s="2" t="s">
        <v>251</v>
      </c>
      <c r="V349" s="2" t="s">
        <v>252</v>
      </c>
      <c r="W349" s="2" t="s">
        <v>4659</v>
      </c>
      <c r="X349" t="s">
        <v>211</v>
      </c>
      <c r="Y349" s="65">
        <v>5</v>
      </c>
    </row>
    <row r="350" spans="1:25" ht="23.1" hidden="1" customHeight="1">
      <c r="A350" s="2" t="s">
        <v>52</v>
      </c>
      <c r="B350" s="2" t="s">
        <v>26</v>
      </c>
      <c r="C350" s="2" t="s">
        <v>27</v>
      </c>
      <c r="D350" s="2" t="s">
        <v>28</v>
      </c>
      <c r="E350" s="2" t="s">
        <v>28</v>
      </c>
      <c r="F350" s="2" t="s">
        <v>111</v>
      </c>
      <c r="G350" s="2" t="s">
        <v>167</v>
      </c>
      <c r="H350" s="2" t="s">
        <v>168</v>
      </c>
      <c r="I350" s="31">
        <v>43264</v>
      </c>
      <c r="J350" s="2">
        <v>13</v>
      </c>
      <c r="K350" s="2">
        <v>6</v>
      </c>
      <c r="L350" s="2">
        <v>2018</v>
      </c>
      <c r="M350" s="31">
        <f t="shared" si="5"/>
        <v>43264</v>
      </c>
      <c r="N350" s="30" t="s">
        <v>531</v>
      </c>
      <c r="O350" s="30" t="s">
        <v>532</v>
      </c>
      <c r="P350" s="2">
        <v>18</v>
      </c>
      <c r="Q350" s="6" t="s">
        <v>171</v>
      </c>
      <c r="R350" s="2" t="s">
        <v>172</v>
      </c>
      <c r="S350" s="2">
        <v>0</v>
      </c>
      <c r="T350" s="2" t="s">
        <v>251</v>
      </c>
      <c r="V350" s="2" t="s">
        <v>252</v>
      </c>
      <c r="W350" s="2" t="s">
        <v>4659</v>
      </c>
      <c r="X350" t="s">
        <v>176</v>
      </c>
      <c r="Y350" s="65"/>
    </row>
    <row r="351" spans="1:25" ht="23.1" hidden="1" customHeight="1">
      <c r="A351" s="2" t="s">
        <v>52</v>
      </c>
      <c r="B351" s="2" t="s">
        <v>26</v>
      </c>
      <c r="C351" s="2" t="s">
        <v>27</v>
      </c>
      <c r="D351" s="2" t="s">
        <v>28</v>
      </c>
      <c r="E351" s="2" t="s">
        <v>28</v>
      </c>
      <c r="F351" s="2" t="s">
        <v>111</v>
      </c>
      <c r="G351" s="2" t="s">
        <v>167</v>
      </c>
      <c r="H351" s="2" t="s">
        <v>168</v>
      </c>
      <c r="I351" s="31">
        <v>43264</v>
      </c>
      <c r="J351" s="2">
        <v>13</v>
      </c>
      <c r="K351" s="2">
        <v>6</v>
      </c>
      <c r="L351" s="2">
        <v>2018</v>
      </c>
      <c r="M351" s="31">
        <f t="shared" si="5"/>
        <v>43264</v>
      </c>
      <c r="N351" s="2" t="s">
        <v>533</v>
      </c>
      <c r="O351" s="2" t="s">
        <v>407</v>
      </c>
      <c r="P351" s="2">
        <v>16</v>
      </c>
      <c r="Q351" s="8">
        <v>9029554788</v>
      </c>
      <c r="R351" s="2" t="s">
        <v>172</v>
      </c>
      <c r="S351" s="2">
        <v>0</v>
      </c>
      <c r="T351" s="2" t="s">
        <v>251</v>
      </c>
      <c r="V351" s="2" t="s">
        <v>175</v>
      </c>
      <c r="W351" s="2" t="s">
        <v>4659</v>
      </c>
      <c r="X351" s="34" t="s">
        <v>179</v>
      </c>
      <c r="Y351" s="65">
        <v>2</v>
      </c>
    </row>
    <row r="352" spans="1:25" ht="23.1" hidden="1" customHeight="1">
      <c r="A352" s="2" t="s">
        <v>52</v>
      </c>
      <c r="B352" s="2" t="s">
        <v>26</v>
      </c>
      <c r="C352" s="2" t="s">
        <v>27</v>
      </c>
      <c r="D352" s="2" t="s">
        <v>28</v>
      </c>
      <c r="E352" s="2" t="s">
        <v>28</v>
      </c>
      <c r="F352" s="2" t="s">
        <v>111</v>
      </c>
      <c r="G352" s="2" t="s">
        <v>167</v>
      </c>
      <c r="H352" s="2" t="s">
        <v>168</v>
      </c>
      <c r="I352" s="31">
        <v>43264</v>
      </c>
      <c r="J352" s="2">
        <v>13</v>
      </c>
      <c r="K352" s="2">
        <v>6</v>
      </c>
      <c r="L352" s="2">
        <v>2018</v>
      </c>
      <c r="M352" s="31">
        <f t="shared" si="5"/>
        <v>43264</v>
      </c>
      <c r="N352" s="2" t="s">
        <v>534</v>
      </c>
      <c r="O352" s="2" t="s">
        <v>535</v>
      </c>
      <c r="P352" s="2">
        <v>19</v>
      </c>
      <c r="Q352" s="8">
        <v>8037304541</v>
      </c>
      <c r="R352" s="2" t="s">
        <v>172</v>
      </c>
      <c r="S352" s="2">
        <v>2</v>
      </c>
      <c r="T352" s="2" t="s">
        <v>251</v>
      </c>
      <c r="V352" s="2" t="s">
        <v>252</v>
      </c>
      <c r="W352" s="2" t="s">
        <v>4659</v>
      </c>
      <c r="X352" s="34" t="s">
        <v>186</v>
      </c>
      <c r="Y352" s="65">
        <v>3</v>
      </c>
    </row>
    <row r="353" spans="1:25" ht="23.1" hidden="1" customHeight="1">
      <c r="A353" s="2" t="s">
        <v>52</v>
      </c>
      <c r="B353" s="2" t="s">
        <v>26</v>
      </c>
      <c r="C353" s="2" t="s">
        <v>27</v>
      </c>
      <c r="D353" s="2" t="s">
        <v>28</v>
      </c>
      <c r="E353" s="2" t="s">
        <v>28</v>
      </c>
      <c r="F353" s="2" t="s">
        <v>29</v>
      </c>
      <c r="G353" s="2" t="s">
        <v>1887</v>
      </c>
      <c r="H353" s="2" t="s">
        <v>31</v>
      </c>
      <c r="I353" s="31">
        <v>43264</v>
      </c>
      <c r="J353" s="2">
        <v>13</v>
      </c>
      <c r="K353" s="2">
        <v>6</v>
      </c>
      <c r="L353" s="2">
        <v>2018</v>
      </c>
      <c r="M353" s="31">
        <f t="shared" si="5"/>
        <v>43264</v>
      </c>
      <c r="N353" s="2" t="s">
        <v>2227</v>
      </c>
      <c r="O353" s="2" t="s">
        <v>2228</v>
      </c>
      <c r="P353" s="2">
        <v>15</v>
      </c>
      <c r="Q353" s="6">
        <v>8026273482</v>
      </c>
      <c r="R353" s="2" t="s">
        <v>417</v>
      </c>
      <c r="S353" s="2">
        <v>0</v>
      </c>
      <c r="T353" s="2" t="s">
        <v>418</v>
      </c>
      <c r="V353" s="2" t="s">
        <v>175</v>
      </c>
      <c r="W353" s="2" t="s">
        <v>4659</v>
      </c>
      <c r="X353" s="34" t="s">
        <v>186</v>
      </c>
      <c r="Y353" s="63">
        <v>3</v>
      </c>
    </row>
    <row r="354" spans="1:25" ht="23.1" hidden="1" customHeight="1">
      <c r="A354" s="2" t="s">
        <v>52</v>
      </c>
      <c r="B354" s="2" t="s">
        <v>26</v>
      </c>
      <c r="C354" s="2" t="s">
        <v>27</v>
      </c>
      <c r="D354" s="2" t="s">
        <v>28</v>
      </c>
      <c r="E354" s="2" t="s">
        <v>28</v>
      </c>
      <c r="F354" s="2" t="s">
        <v>29</v>
      </c>
      <c r="G354" s="2" t="s">
        <v>1887</v>
      </c>
      <c r="H354" s="2" t="s">
        <v>31</v>
      </c>
      <c r="I354" s="31">
        <v>43265</v>
      </c>
      <c r="J354" s="2">
        <v>14</v>
      </c>
      <c r="K354" s="2">
        <v>6</v>
      </c>
      <c r="L354" s="2">
        <v>2018</v>
      </c>
      <c r="M354" s="31">
        <f t="shared" si="5"/>
        <v>43265</v>
      </c>
      <c r="N354" s="2" t="s">
        <v>2229</v>
      </c>
      <c r="O354" s="2" t="s">
        <v>2230</v>
      </c>
      <c r="P354" s="2">
        <v>19</v>
      </c>
      <c r="Q354" s="6">
        <v>8135107238</v>
      </c>
      <c r="R354" s="2" t="s">
        <v>417</v>
      </c>
      <c r="S354" s="2">
        <v>0</v>
      </c>
      <c r="T354" s="2" t="s">
        <v>418</v>
      </c>
      <c r="V354" s="2" t="s">
        <v>175</v>
      </c>
      <c r="W354" s="2" t="s">
        <v>4659</v>
      </c>
      <c r="X354" s="34" t="s">
        <v>186</v>
      </c>
      <c r="Y354" s="63">
        <v>3</v>
      </c>
    </row>
    <row r="355" spans="1:25" ht="23.1" hidden="1" customHeight="1">
      <c r="A355" s="2" t="s">
        <v>52</v>
      </c>
      <c r="B355" s="2" t="s">
        <v>26</v>
      </c>
      <c r="C355" s="2" t="s">
        <v>27</v>
      </c>
      <c r="D355" s="2" t="s">
        <v>28</v>
      </c>
      <c r="E355" s="2" t="s">
        <v>28</v>
      </c>
      <c r="F355" s="2" t="s">
        <v>29</v>
      </c>
      <c r="G355" s="2" t="s">
        <v>1887</v>
      </c>
      <c r="H355" s="2" t="s">
        <v>31</v>
      </c>
      <c r="I355" s="31">
        <v>43266</v>
      </c>
      <c r="J355" s="2">
        <v>15</v>
      </c>
      <c r="K355" s="2">
        <v>6</v>
      </c>
      <c r="L355" s="2">
        <v>2018</v>
      </c>
      <c r="M355" s="31">
        <f t="shared" si="5"/>
        <v>43266</v>
      </c>
      <c r="N355" s="2" t="s">
        <v>2231</v>
      </c>
      <c r="O355" s="2" t="s">
        <v>2232</v>
      </c>
      <c r="P355" s="2">
        <v>18</v>
      </c>
      <c r="Q355" s="6">
        <v>7017058083</v>
      </c>
      <c r="R355" s="2" t="s">
        <v>417</v>
      </c>
      <c r="S355" s="2">
        <v>0</v>
      </c>
      <c r="T355" s="2" t="s">
        <v>234</v>
      </c>
      <c r="V355" s="2" t="s">
        <v>175</v>
      </c>
      <c r="W355" s="2" t="s">
        <v>4666</v>
      </c>
      <c r="X355" s="34" t="s">
        <v>186</v>
      </c>
      <c r="Y355" s="63">
        <v>2</v>
      </c>
    </row>
    <row r="356" spans="1:25" ht="23.1" hidden="1" customHeight="1">
      <c r="A356" s="2" t="s">
        <v>52</v>
      </c>
      <c r="B356" s="2" t="s">
        <v>26</v>
      </c>
      <c r="C356" s="2" t="s">
        <v>27</v>
      </c>
      <c r="D356" s="2" t="s">
        <v>28</v>
      </c>
      <c r="E356" s="2" t="s">
        <v>28</v>
      </c>
      <c r="F356" s="2" t="s">
        <v>29</v>
      </c>
      <c r="G356" s="2" t="s">
        <v>1887</v>
      </c>
      <c r="H356" s="2" t="s">
        <v>31</v>
      </c>
      <c r="I356" s="31">
        <v>43266</v>
      </c>
      <c r="J356" s="2">
        <v>15</v>
      </c>
      <c r="K356" s="2">
        <v>6</v>
      </c>
      <c r="L356" s="2">
        <v>2018</v>
      </c>
      <c r="M356" s="31">
        <f t="shared" si="5"/>
        <v>43266</v>
      </c>
      <c r="N356" s="2" t="s">
        <v>2233</v>
      </c>
      <c r="O356" s="2" t="s">
        <v>2234</v>
      </c>
      <c r="P356" s="2">
        <v>17</v>
      </c>
      <c r="Q356" s="6">
        <v>7017058083</v>
      </c>
      <c r="R356" s="2" t="s">
        <v>417</v>
      </c>
      <c r="S356" s="2">
        <v>0</v>
      </c>
      <c r="T356" s="2" t="s">
        <v>234</v>
      </c>
      <c r="V356" s="2" t="s">
        <v>175</v>
      </c>
      <c r="W356" s="2" t="s">
        <v>4666</v>
      </c>
      <c r="X356" s="34" t="s">
        <v>179</v>
      </c>
      <c r="Y356" s="63">
        <v>3</v>
      </c>
    </row>
    <row r="357" spans="1:25" ht="23.1" hidden="1" customHeight="1">
      <c r="A357" s="2" t="s">
        <v>52</v>
      </c>
      <c r="B357" s="2" t="s">
        <v>26</v>
      </c>
      <c r="C357" s="2" t="s">
        <v>27</v>
      </c>
      <c r="D357" s="2" t="s">
        <v>28</v>
      </c>
      <c r="E357" s="2" t="s">
        <v>28</v>
      </c>
      <c r="F357" s="2" t="s">
        <v>29</v>
      </c>
      <c r="G357" s="2" t="s">
        <v>1887</v>
      </c>
      <c r="H357" s="2" t="s">
        <v>31</v>
      </c>
      <c r="I357" s="31">
        <v>43266</v>
      </c>
      <c r="J357" s="2">
        <v>15</v>
      </c>
      <c r="K357" s="2">
        <v>6</v>
      </c>
      <c r="L357" s="2">
        <v>2018</v>
      </c>
      <c r="M357" s="31">
        <f t="shared" si="5"/>
        <v>43266</v>
      </c>
      <c r="N357" s="2" t="s">
        <v>2235</v>
      </c>
      <c r="O357" s="2" t="s">
        <v>2236</v>
      </c>
      <c r="P357" s="2">
        <v>19</v>
      </c>
      <c r="Q357" s="6">
        <v>8099710133</v>
      </c>
      <c r="R357" s="2" t="s">
        <v>417</v>
      </c>
      <c r="S357" s="2">
        <v>0</v>
      </c>
      <c r="T357" s="2" t="s">
        <v>234</v>
      </c>
      <c r="V357" s="2" t="s">
        <v>175</v>
      </c>
      <c r="W357" s="2" t="s">
        <v>4666</v>
      </c>
      <c r="X357" s="34" t="s">
        <v>186</v>
      </c>
      <c r="Y357" s="63">
        <v>1</v>
      </c>
    </row>
    <row r="358" spans="1:25" ht="23.1" hidden="1" customHeight="1">
      <c r="A358" s="2" t="s">
        <v>52</v>
      </c>
      <c r="B358" s="2" t="s">
        <v>26</v>
      </c>
      <c r="C358" s="2" t="s">
        <v>27</v>
      </c>
      <c r="D358" s="2" t="s">
        <v>28</v>
      </c>
      <c r="E358" s="2" t="s">
        <v>28</v>
      </c>
      <c r="F358" s="2" t="s">
        <v>29</v>
      </c>
      <c r="G358" s="2" t="s">
        <v>1887</v>
      </c>
      <c r="H358" s="2" t="s">
        <v>31</v>
      </c>
      <c r="I358" s="31">
        <v>43267</v>
      </c>
      <c r="J358" s="2">
        <v>16</v>
      </c>
      <c r="K358" s="2">
        <v>6</v>
      </c>
      <c r="L358" s="2">
        <v>2018</v>
      </c>
      <c r="M358" s="31">
        <f t="shared" si="5"/>
        <v>43267</v>
      </c>
      <c r="N358" s="2" t="s">
        <v>2278</v>
      </c>
      <c r="O358" s="2" t="s">
        <v>2279</v>
      </c>
      <c r="P358" s="2">
        <v>15</v>
      </c>
      <c r="Q358" s="6" t="s">
        <v>171</v>
      </c>
      <c r="R358" s="2" t="s">
        <v>417</v>
      </c>
      <c r="S358" s="2">
        <v>0</v>
      </c>
      <c r="T358" s="2" t="s">
        <v>418</v>
      </c>
      <c r="V358" s="2" t="s">
        <v>1899</v>
      </c>
      <c r="W358" s="2" t="s">
        <v>4659</v>
      </c>
      <c r="X358" s="34" t="s">
        <v>179</v>
      </c>
      <c r="Y358" s="63">
        <v>2</v>
      </c>
    </row>
    <row r="359" spans="1:25" ht="23.1" hidden="1" customHeight="1">
      <c r="A359" s="2" t="s">
        <v>52</v>
      </c>
      <c r="B359" s="2" t="s">
        <v>26</v>
      </c>
      <c r="C359" s="2" t="s">
        <v>27</v>
      </c>
      <c r="D359" s="2" t="s">
        <v>28</v>
      </c>
      <c r="E359" s="2" t="s">
        <v>28</v>
      </c>
      <c r="F359" s="2" t="s">
        <v>29</v>
      </c>
      <c r="G359" s="2" t="s">
        <v>1887</v>
      </c>
      <c r="H359" s="2" t="s">
        <v>31</v>
      </c>
      <c r="I359" s="31">
        <v>43267</v>
      </c>
      <c r="J359" s="2">
        <v>16</v>
      </c>
      <c r="K359" s="2">
        <v>6</v>
      </c>
      <c r="L359" s="2">
        <v>2018</v>
      </c>
      <c r="M359" s="31">
        <f t="shared" si="5"/>
        <v>43267</v>
      </c>
      <c r="N359" s="2" t="s">
        <v>2280</v>
      </c>
      <c r="O359" s="2" t="s">
        <v>2281</v>
      </c>
      <c r="P359" s="2">
        <v>15</v>
      </c>
      <c r="Q359" s="6" t="s">
        <v>171</v>
      </c>
      <c r="R359" s="2" t="s">
        <v>417</v>
      </c>
      <c r="S359" s="2">
        <v>0</v>
      </c>
      <c r="T359" s="2" t="s">
        <v>418</v>
      </c>
      <c r="V359" s="2" t="s">
        <v>1899</v>
      </c>
      <c r="W359" s="2" t="s">
        <v>4666</v>
      </c>
      <c r="X359" s="34" t="s">
        <v>179</v>
      </c>
      <c r="Y359" s="63">
        <v>2</v>
      </c>
    </row>
    <row r="360" spans="1:25" ht="23.1" hidden="1" customHeight="1">
      <c r="A360" s="2" t="s">
        <v>52</v>
      </c>
      <c r="B360" s="2" t="s">
        <v>26</v>
      </c>
      <c r="C360" s="2" t="s">
        <v>27</v>
      </c>
      <c r="D360" s="2" t="s">
        <v>28</v>
      </c>
      <c r="E360" s="2" t="s">
        <v>28</v>
      </c>
      <c r="F360" s="2" t="s">
        <v>29</v>
      </c>
      <c r="G360" s="2" t="s">
        <v>1887</v>
      </c>
      <c r="H360" s="2" t="s">
        <v>31</v>
      </c>
      <c r="I360" s="31">
        <v>43267</v>
      </c>
      <c r="J360" s="2">
        <v>16</v>
      </c>
      <c r="K360" s="2">
        <v>6</v>
      </c>
      <c r="L360" s="2">
        <v>2018</v>
      </c>
      <c r="M360" s="31">
        <f t="shared" si="5"/>
        <v>43267</v>
      </c>
      <c r="N360" s="2" t="s">
        <v>2237</v>
      </c>
      <c r="O360" s="2" t="s">
        <v>2238</v>
      </c>
      <c r="P360" s="2">
        <v>17</v>
      </c>
      <c r="Q360" s="6" t="s">
        <v>171</v>
      </c>
      <c r="R360" s="2" t="s">
        <v>417</v>
      </c>
      <c r="S360" s="2">
        <v>0</v>
      </c>
      <c r="T360" s="2" t="s">
        <v>234</v>
      </c>
      <c r="V360" s="2" t="s">
        <v>1899</v>
      </c>
      <c r="W360" s="2" t="s">
        <v>4659</v>
      </c>
      <c r="X360" s="34" t="s">
        <v>179</v>
      </c>
      <c r="Y360" s="63">
        <v>2</v>
      </c>
    </row>
    <row r="361" spans="1:25" ht="23.1" hidden="1" customHeight="1">
      <c r="A361" s="2" t="s">
        <v>52</v>
      </c>
      <c r="B361" s="2" t="s">
        <v>26</v>
      </c>
      <c r="C361" s="2" t="s">
        <v>27</v>
      </c>
      <c r="D361" s="2" t="s">
        <v>28</v>
      </c>
      <c r="E361" s="2" t="s">
        <v>28</v>
      </c>
      <c r="F361" s="2" t="s">
        <v>29</v>
      </c>
      <c r="G361" s="2" t="s">
        <v>1887</v>
      </c>
      <c r="H361" s="2" t="s">
        <v>31</v>
      </c>
      <c r="I361" s="31">
        <v>43267</v>
      </c>
      <c r="J361" s="2">
        <v>16</v>
      </c>
      <c r="K361" s="2">
        <v>6</v>
      </c>
      <c r="L361" s="2">
        <v>2018</v>
      </c>
      <c r="M361" s="31">
        <f t="shared" si="5"/>
        <v>43267</v>
      </c>
      <c r="N361" s="2" t="s">
        <v>8112</v>
      </c>
      <c r="O361" s="2" t="s">
        <v>2240</v>
      </c>
      <c r="P361" s="2">
        <v>15</v>
      </c>
      <c r="Q361" s="6" t="s">
        <v>171</v>
      </c>
      <c r="R361" s="2" t="s">
        <v>417</v>
      </c>
      <c r="S361" s="2">
        <v>0</v>
      </c>
      <c r="T361" s="2" t="s">
        <v>418</v>
      </c>
      <c r="V361" s="2" t="s">
        <v>1899</v>
      </c>
      <c r="W361" s="2" t="s">
        <v>4659</v>
      </c>
      <c r="X361" s="34" t="s">
        <v>186</v>
      </c>
      <c r="Y361" s="63">
        <v>2</v>
      </c>
    </row>
    <row r="362" spans="1:25" ht="23.1" hidden="1" customHeight="1">
      <c r="A362" s="2" t="s">
        <v>52</v>
      </c>
      <c r="B362" s="2" t="s">
        <v>26</v>
      </c>
      <c r="C362" s="2" t="s">
        <v>27</v>
      </c>
      <c r="D362" s="2" t="s">
        <v>28</v>
      </c>
      <c r="E362" s="2" t="s">
        <v>28</v>
      </c>
      <c r="F362" s="2" t="s">
        <v>29</v>
      </c>
      <c r="G362" s="2" t="s">
        <v>1887</v>
      </c>
      <c r="H362" s="2" t="s">
        <v>31</v>
      </c>
      <c r="I362" s="31">
        <v>43267</v>
      </c>
      <c r="J362" s="2">
        <v>16</v>
      </c>
      <c r="K362" s="2">
        <v>6</v>
      </c>
      <c r="L362" s="2">
        <v>2018</v>
      </c>
      <c r="M362" s="31">
        <f t="shared" si="5"/>
        <v>43267</v>
      </c>
      <c r="N362" s="2" t="s">
        <v>2268</v>
      </c>
      <c r="O362" s="2" t="s">
        <v>2269</v>
      </c>
      <c r="P362" s="2">
        <v>15</v>
      </c>
      <c r="Q362" s="6">
        <v>9033362084</v>
      </c>
      <c r="R362" s="2" t="s">
        <v>417</v>
      </c>
      <c r="S362" s="2">
        <v>0</v>
      </c>
      <c r="T362" s="2" t="s">
        <v>418</v>
      </c>
      <c r="V362" s="2" t="s">
        <v>1899</v>
      </c>
      <c r="W362" s="2" t="s">
        <v>4659</v>
      </c>
      <c r="X362" s="34" t="s">
        <v>186</v>
      </c>
      <c r="Y362" s="63">
        <v>1</v>
      </c>
    </row>
    <row r="363" spans="1:25" ht="23.1" hidden="1" customHeight="1">
      <c r="A363" s="2" t="s">
        <v>52</v>
      </c>
      <c r="B363" s="2" t="s">
        <v>26</v>
      </c>
      <c r="C363" s="2" t="s">
        <v>27</v>
      </c>
      <c r="D363" s="2" t="s">
        <v>28</v>
      </c>
      <c r="E363" s="2" t="s">
        <v>28</v>
      </c>
      <c r="F363" s="2" t="s">
        <v>29</v>
      </c>
      <c r="G363" s="2" t="s">
        <v>1887</v>
      </c>
      <c r="H363" s="2" t="s">
        <v>31</v>
      </c>
      <c r="I363" s="31">
        <v>43267</v>
      </c>
      <c r="J363" s="2">
        <v>16</v>
      </c>
      <c r="K363" s="2">
        <v>6</v>
      </c>
      <c r="L363" s="2">
        <v>2018</v>
      </c>
      <c r="M363" s="31">
        <f t="shared" si="5"/>
        <v>43267</v>
      </c>
      <c r="N363" s="2" t="s">
        <v>2241</v>
      </c>
      <c r="O363" s="2" t="s">
        <v>2242</v>
      </c>
      <c r="P363" s="2">
        <v>17</v>
      </c>
      <c r="Q363" s="6" t="s">
        <v>171</v>
      </c>
      <c r="R363" s="2" t="s">
        <v>417</v>
      </c>
      <c r="S363" s="2">
        <v>0</v>
      </c>
      <c r="T363" s="2" t="s">
        <v>418</v>
      </c>
      <c r="V363" s="2" t="s">
        <v>1899</v>
      </c>
      <c r="W363" s="2" t="s">
        <v>4659</v>
      </c>
      <c r="X363" s="34" t="s">
        <v>186</v>
      </c>
      <c r="Y363" s="63">
        <v>1</v>
      </c>
    </row>
    <row r="364" spans="1:25" ht="23.1" hidden="1" customHeight="1">
      <c r="A364" s="2" t="s">
        <v>52</v>
      </c>
      <c r="B364" s="2" t="s">
        <v>26</v>
      </c>
      <c r="C364" s="2" t="s">
        <v>27</v>
      </c>
      <c r="D364" s="2" t="s">
        <v>28</v>
      </c>
      <c r="E364" s="2" t="s">
        <v>28</v>
      </c>
      <c r="F364" s="2" t="s">
        <v>29</v>
      </c>
      <c r="G364" s="2" t="s">
        <v>1887</v>
      </c>
      <c r="H364" s="2" t="s">
        <v>31</v>
      </c>
      <c r="I364" s="31">
        <v>43267</v>
      </c>
      <c r="J364" s="2">
        <v>16</v>
      </c>
      <c r="K364" s="2">
        <v>6</v>
      </c>
      <c r="L364" s="2">
        <v>2018</v>
      </c>
      <c r="M364" s="31">
        <f t="shared" si="5"/>
        <v>43267</v>
      </c>
      <c r="N364" s="2" t="s">
        <v>2243</v>
      </c>
      <c r="O364" s="2" t="s">
        <v>2244</v>
      </c>
      <c r="P364" s="2">
        <v>15</v>
      </c>
      <c r="Q364" s="6" t="s">
        <v>171</v>
      </c>
      <c r="R364" s="2" t="s">
        <v>417</v>
      </c>
      <c r="S364" s="2">
        <v>0</v>
      </c>
      <c r="T364" s="2" t="s">
        <v>418</v>
      </c>
      <c r="V364" s="2" t="s">
        <v>1899</v>
      </c>
      <c r="W364" s="2" t="s">
        <v>4659</v>
      </c>
      <c r="X364" s="34" t="s">
        <v>179</v>
      </c>
      <c r="Y364" s="63">
        <v>3</v>
      </c>
    </row>
    <row r="365" spans="1:25" ht="23.1" hidden="1" customHeight="1">
      <c r="A365" s="2" t="s">
        <v>52</v>
      </c>
      <c r="B365" s="2" t="s">
        <v>26</v>
      </c>
      <c r="C365" s="2" t="s">
        <v>27</v>
      </c>
      <c r="D365" s="2" t="s">
        <v>28</v>
      </c>
      <c r="E365" s="2" t="s">
        <v>28</v>
      </c>
      <c r="F365" s="2" t="s">
        <v>29</v>
      </c>
      <c r="G365" s="2" t="s">
        <v>1887</v>
      </c>
      <c r="H365" s="2" t="s">
        <v>31</v>
      </c>
      <c r="I365" s="31">
        <v>43267</v>
      </c>
      <c r="J365" s="2">
        <v>16</v>
      </c>
      <c r="K365" s="2">
        <v>6</v>
      </c>
      <c r="L365" s="2">
        <v>2018</v>
      </c>
      <c r="M365" s="31">
        <f t="shared" si="5"/>
        <v>43267</v>
      </c>
      <c r="N365" s="2" t="s">
        <v>2247</v>
      </c>
      <c r="O365" s="2" t="s">
        <v>2248</v>
      </c>
      <c r="P365" s="2">
        <v>15</v>
      </c>
      <c r="Q365" s="6" t="s">
        <v>171</v>
      </c>
      <c r="R365" s="2" t="s">
        <v>417</v>
      </c>
      <c r="S365" s="2">
        <v>0</v>
      </c>
      <c r="T365" s="2" t="s">
        <v>234</v>
      </c>
      <c r="V365" s="2" t="s">
        <v>1899</v>
      </c>
      <c r="W365" s="2" t="s">
        <v>4659</v>
      </c>
      <c r="X365" s="34" t="s">
        <v>186</v>
      </c>
      <c r="Y365" s="63">
        <v>1</v>
      </c>
    </row>
    <row r="366" spans="1:25" ht="23.1" hidden="1" customHeight="1">
      <c r="A366" s="2" t="s">
        <v>52</v>
      </c>
      <c r="B366" s="2" t="s">
        <v>26</v>
      </c>
      <c r="C366" s="2" t="s">
        <v>27</v>
      </c>
      <c r="D366" s="2" t="s">
        <v>28</v>
      </c>
      <c r="E366" s="2" t="s">
        <v>28</v>
      </c>
      <c r="F366" s="2" t="s">
        <v>29</v>
      </c>
      <c r="G366" s="2" t="s">
        <v>1887</v>
      </c>
      <c r="H366" s="2" t="s">
        <v>31</v>
      </c>
      <c r="I366" s="31">
        <v>43267</v>
      </c>
      <c r="J366" s="2">
        <v>16</v>
      </c>
      <c r="K366" s="2">
        <v>6</v>
      </c>
      <c r="L366" s="2">
        <v>2018</v>
      </c>
      <c r="M366" s="31">
        <f t="shared" si="5"/>
        <v>43267</v>
      </c>
      <c r="N366" s="2" t="s">
        <v>2249</v>
      </c>
      <c r="O366" s="2" t="s">
        <v>2250</v>
      </c>
      <c r="P366" s="2">
        <v>18</v>
      </c>
      <c r="Q366" s="6" t="s">
        <v>171</v>
      </c>
      <c r="R366" s="2" t="s">
        <v>417</v>
      </c>
      <c r="S366" s="2">
        <v>0</v>
      </c>
      <c r="T366" s="2" t="s">
        <v>418</v>
      </c>
      <c r="V366" s="2" t="s">
        <v>1899</v>
      </c>
      <c r="W366" s="2" t="s">
        <v>4659</v>
      </c>
      <c r="X366" s="34" t="s">
        <v>186</v>
      </c>
      <c r="Y366" s="63">
        <v>2</v>
      </c>
    </row>
    <row r="367" spans="1:25" ht="23.1" hidden="1" customHeight="1">
      <c r="A367" s="2" t="s">
        <v>52</v>
      </c>
      <c r="B367" s="2" t="s">
        <v>26</v>
      </c>
      <c r="C367" s="2" t="s">
        <v>27</v>
      </c>
      <c r="D367" s="2" t="s">
        <v>28</v>
      </c>
      <c r="E367" s="2" t="s">
        <v>28</v>
      </c>
      <c r="F367" s="2" t="s">
        <v>29</v>
      </c>
      <c r="G367" s="2" t="s">
        <v>1887</v>
      </c>
      <c r="H367" s="2" t="s">
        <v>31</v>
      </c>
      <c r="I367" s="31">
        <v>43267</v>
      </c>
      <c r="J367" s="2">
        <v>16</v>
      </c>
      <c r="K367" s="2">
        <v>6</v>
      </c>
      <c r="L367" s="2">
        <v>2018</v>
      </c>
      <c r="M367" s="31">
        <f t="shared" si="5"/>
        <v>43267</v>
      </c>
      <c r="N367" s="2" t="s">
        <v>2251</v>
      </c>
      <c r="O367" s="2" t="s">
        <v>2252</v>
      </c>
      <c r="P367" s="2">
        <v>15</v>
      </c>
      <c r="Q367" s="6" t="s">
        <v>171</v>
      </c>
      <c r="R367" s="2" t="s">
        <v>417</v>
      </c>
      <c r="S367" s="2">
        <v>0</v>
      </c>
      <c r="T367" s="2" t="s">
        <v>418</v>
      </c>
      <c r="V367" s="2" t="s">
        <v>1899</v>
      </c>
      <c r="W367" s="2" t="s">
        <v>4659</v>
      </c>
      <c r="X367" s="34" t="s">
        <v>186</v>
      </c>
      <c r="Y367" s="63">
        <v>1</v>
      </c>
    </row>
    <row r="368" spans="1:25" ht="23.1" hidden="1" customHeight="1">
      <c r="A368" s="2" t="s">
        <v>52</v>
      </c>
      <c r="B368" s="2" t="s">
        <v>26</v>
      </c>
      <c r="C368" s="2" t="s">
        <v>27</v>
      </c>
      <c r="D368" s="2" t="s">
        <v>28</v>
      </c>
      <c r="E368" s="2" t="s">
        <v>28</v>
      </c>
      <c r="F368" s="2" t="s">
        <v>29</v>
      </c>
      <c r="G368" s="2" t="s">
        <v>1887</v>
      </c>
      <c r="H368" s="2" t="s">
        <v>31</v>
      </c>
      <c r="I368" s="31">
        <v>43267</v>
      </c>
      <c r="J368" s="2">
        <v>16</v>
      </c>
      <c r="K368" s="2">
        <v>6</v>
      </c>
      <c r="L368" s="2">
        <v>2018</v>
      </c>
      <c r="M368" s="31">
        <f t="shared" si="5"/>
        <v>43267</v>
      </c>
      <c r="N368" s="2" t="s">
        <v>8113</v>
      </c>
      <c r="O368" s="2" t="s">
        <v>8114</v>
      </c>
      <c r="P368" s="2">
        <v>18</v>
      </c>
      <c r="Q368" s="6">
        <v>7012742477</v>
      </c>
      <c r="R368" s="2" t="s">
        <v>417</v>
      </c>
      <c r="S368" s="2">
        <v>0</v>
      </c>
      <c r="T368" s="2" t="s">
        <v>418</v>
      </c>
      <c r="V368" s="2" t="s">
        <v>1899</v>
      </c>
      <c r="W368" s="2" t="s">
        <v>4666</v>
      </c>
      <c r="X368" s="34" t="s">
        <v>186</v>
      </c>
      <c r="Y368" s="63">
        <v>3</v>
      </c>
    </row>
    <row r="369" spans="1:25" ht="23.1" hidden="1" customHeight="1">
      <c r="A369" s="2" t="s">
        <v>52</v>
      </c>
      <c r="B369" s="2" t="s">
        <v>26</v>
      </c>
      <c r="C369" s="2" t="s">
        <v>27</v>
      </c>
      <c r="D369" s="2" t="s">
        <v>28</v>
      </c>
      <c r="E369" s="2" t="s">
        <v>28</v>
      </c>
      <c r="F369" s="2" t="s">
        <v>29</v>
      </c>
      <c r="G369" s="2" t="s">
        <v>1887</v>
      </c>
      <c r="H369" s="2" t="s">
        <v>31</v>
      </c>
      <c r="I369" s="31">
        <v>43267</v>
      </c>
      <c r="J369" s="2">
        <v>16</v>
      </c>
      <c r="K369" s="2">
        <v>6</v>
      </c>
      <c r="L369" s="2">
        <v>2018</v>
      </c>
      <c r="M369" s="31">
        <f t="shared" si="5"/>
        <v>43267</v>
      </c>
      <c r="N369" s="2" t="s">
        <v>8115</v>
      </c>
      <c r="O369" s="2" t="s">
        <v>2258</v>
      </c>
      <c r="P369" s="2">
        <v>19</v>
      </c>
      <c r="Q369" s="6" t="s">
        <v>171</v>
      </c>
      <c r="R369" s="2" t="s">
        <v>417</v>
      </c>
      <c r="S369" s="2">
        <v>0</v>
      </c>
      <c r="T369" s="2" t="s">
        <v>418</v>
      </c>
      <c r="V369" s="2" t="s">
        <v>1899</v>
      </c>
      <c r="W369" s="2" t="s">
        <v>4659</v>
      </c>
      <c r="X369" s="34" t="s">
        <v>186</v>
      </c>
      <c r="Y369" s="63">
        <v>2</v>
      </c>
    </row>
    <row r="370" spans="1:25" ht="23.1" hidden="1" customHeight="1">
      <c r="A370" s="2" t="s">
        <v>52</v>
      </c>
      <c r="B370" s="2" t="s">
        <v>26</v>
      </c>
      <c r="C370" s="2" t="s">
        <v>27</v>
      </c>
      <c r="D370" s="2" t="s">
        <v>28</v>
      </c>
      <c r="E370" s="2" t="s">
        <v>28</v>
      </c>
      <c r="F370" s="2" t="s">
        <v>29</v>
      </c>
      <c r="G370" s="2" t="s">
        <v>1887</v>
      </c>
      <c r="H370" s="2" t="s">
        <v>31</v>
      </c>
      <c r="I370" s="31">
        <v>43267</v>
      </c>
      <c r="J370" s="2">
        <v>16</v>
      </c>
      <c r="K370" s="2">
        <v>6</v>
      </c>
      <c r="L370" s="2">
        <v>2018</v>
      </c>
      <c r="M370" s="31">
        <f t="shared" si="5"/>
        <v>43267</v>
      </c>
      <c r="N370" s="2" t="s">
        <v>2253</v>
      </c>
      <c r="O370" s="2" t="s">
        <v>2254</v>
      </c>
      <c r="P370" s="2">
        <v>15</v>
      </c>
      <c r="Q370" s="6" t="s">
        <v>171</v>
      </c>
      <c r="R370" s="2" t="s">
        <v>417</v>
      </c>
      <c r="S370" s="2">
        <v>0</v>
      </c>
      <c r="T370" s="2" t="s">
        <v>234</v>
      </c>
      <c r="V370" s="2" t="s">
        <v>1899</v>
      </c>
      <c r="W370" s="2" t="s">
        <v>4659</v>
      </c>
      <c r="X370" s="34" t="s">
        <v>179</v>
      </c>
      <c r="Y370" s="63">
        <v>2</v>
      </c>
    </row>
    <row r="371" spans="1:25" ht="23.1" hidden="1" customHeight="1">
      <c r="A371" s="2" t="s">
        <v>52</v>
      </c>
      <c r="B371" s="2" t="s">
        <v>26</v>
      </c>
      <c r="C371" s="2" t="s">
        <v>27</v>
      </c>
      <c r="D371" s="2" t="s">
        <v>28</v>
      </c>
      <c r="E371" s="2" t="s">
        <v>28</v>
      </c>
      <c r="F371" s="2" t="s">
        <v>29</v>
      </c>
      <c r="G371" s="2" t="s">
        <v>1887</v>
      </c>
      <c r="H371" s="2" t="s">
        <v>31</v>
      </c>
      <c r="I371" s="31">
        <v>43267</v>
      </c>
      <c r="J371" s="2">
        <v>16</v>
      </c>
      <c r="K371" s="2">
        <v>6</v>
      </c>
      <c r="L371" s="2">
        <v>2018</v>
      </c>
      <c r="M371" s="31">
        <f t="shared" si="5"/>
        <v>43267</v>
      </c>
      <c r="N371" s="2" t="s">
        <v>2259</v>
      </c>
      <c r="O371" s="2" t="s">
        <v>2260</v>
      </c>
      <c r="P371" s="2">
        <v>15</v>
      </c>
      <c r="Q371" s="6" t="s">
        <v>171</v>
      </c>
      <c r="R371" s="2" t="s">
        <v>417</v>
      </c>
      <c r="S371" s="2">
        <v>0</v>
      </c>
      <c r="T371" s="2" t="s">
        <v>234</v>
      </c>
      <c r="V371" s="2" t="s">
        <v>1899</v>
      </c>
      <c r="W371" s="2" t="s">
        <v>4659</v>
      </c>
      <c r="X371" s="34" t="s">
        <v>179</v>
      </c>
      <c r="Y371" s="63">
        <v>2</v>
      </c>
    </row>
    <row r="372" spans="1:25" ht="23.1" hidden="1" customHeight="1">
      <c r="A372" s="2" t="s">
        <v>52</v>
      </c>
      <c r="B372" s="2" t="s">
        <v>26</v>
      </c>
      <c r="C372" s="2" t="s">
        <v>27</v>
      </c>
      <c r="D372" s="2" t="s">
        <v>28</v>
      </c>
      <c r="E372" s="2" t="s">
        <v>28</v>
      </c>
      <c r="F372" s="2" t="s">
        <v>29</v>
      </c>
      <c r="G372" s="2" t="s">
        <v>1887</v>
      </c>
      <c r="H372" s="2" t="s">
        <v>31</v>
      </c>
      <c r="I372" s="31">
        <v>43267</v>
      </c>
      <c r="J372" s="2">
        <v>16</v>
      </c>
      <c r="K372" s="2">
        <v>6</v>
      </c>
      <c r="L372" s="2">
        <v>2018</v>
      </c>
      <c r="M372" s="31">
        <f t="shared" si="5"/>
        <v>43267</v>
      </c>
      <c r="N372" s="2" t="s">
        <v>2255</v>
      </c>
      <c r="O372" s="2" t="s">
        <v>2256</v>
      </c>
      <c r="P372" s="2">
        <v>15</v>
      </c>
      <c r="Q372" s="6" t="s">
        <v>171</v>
      </c>
      <c r="R372" s="2" t="s">
        <v>417</v>
      </c>
      <c r="S372" s="2">
        <v>0</v>
      </c>
      <c r="T372" s="2" t="s">
        <v>234</v>
      </c>
      <c r="V372" s="2" t="s">
        <v>1899</v>
      </c>
      <c r="W372" s="2" t="s">
        <v>4659</v>
      </c>
      <c r="X372" s="34" t="s">
        <v>179</v>
      </c>
      <c r="Y372" s="63">
        <v>2</v>
      </c>
    </row>
    <row r="373" spans="1:25" ht="23.1" hidden="1" customHeight="1">
      <c r="A373" s="2" t="s">
        <v>52</v>
      </c>
      <c r="B373" s="2" t="s">
        <v>26</v>
      </c>
      <c r="C373" s="2" t="s">
        <v>27</v>
      </c>
      <c r="D373" s="2" t="s">
        <v>28</v>
      </c>
      <c r="E373" s="2" t="s">
        <v>28</v>
      </c>
      <c r="F373" s="2" t="s">
        <v>29</v>
      </c>
      <c r="G373" s="2" t="s">
        <v>1887</v>
      </c>
      <c r="H373" s="2" t="s">
        <v>31</v>
      </c>
      <c r="I373" s="31">
        <v>43267</v>
      </c>
      <c r="J373" s="2">
        <v>16</v>
      </c>
      <c r="K373" s="2">
        <v>6</v>
      </c>
      <c r="L373" s="2">
        <v>2018</v>
      </c>
      <c r="M373" s="31">
        <f t="shared" si="5"/>
        <v>43267</v>
      </c>
      <c r="N373" s="2" t="s">
        <v>635</v>
      </c>
      <c r="O373" s="2" t="s">
        <v>2261</v>
      </c>
      <c r="P373" s="2">
        <v>15</v>
      </c>
      <c r="Q373" s="6">
        <v>8136605711</v>
      </c>
      <c r="R373" s="2" t="s">
        <v>417</v>
      </c>
      <c r="S373" s="2">
        <v>0</v>
      </c>
      <c r="T373" s="2" t="s">
        <v>234</v>
      </c>
      <c r="V373" s="2" t="s">
        <v>1899</v>
      </c>
      <c r="W373" s="2" t="s">
        <v>4659</v>
      </c>
      <c r="X373" s="34" t="s">
        <v>179</v>
      </c>
      <c r="Y373" s="63">
        <v>2</v>
      </c>
    </row>
    <row r="374" spans="1:25" ht="23.1" hidden="1" customHeight="1">
      <c r="A374" s="2" t="s">
        <v>52</v>
      </c>
      <c r="B374" s="2" t="s">
        <v>26</v>
      </c>
      <c r="C374" s="2" t="s">
        <v>27</v>
      </c>
      <c r="D374" s="2" t="s">
        <v>28</v>
      </c>
      <c r="E374" s="2" t="s">
        <v>28</v>
      </c>
      <c r="F374" s="2" t="s">
        <v>29</v>
      </c>
      <c r="G374" s="2" t="s">
        <v>1887</v>
      </c>
      <c r="H374" s="2" t="s">
        <v>31</v>
      </c>
      <c r="I374" s="31">
        <v>43267</v>
      </c>
      <c r="J374" s="2">
        <v>16</v>
      </c>
      <c r="K374" s="2">
        <v>6</v>
      </c>
      <c r="L374" s="2">
        <v>2018</v>
      </c>
      <c r="M374" s="31">
        <f t="shared" si="5"/>
        <v>43267</v>
      </c>
      <c r="N374" s="2" t="s">
        <v>2262</v>
      </c>
      <c r="O374" s="2" t="s">
        <v>2263</v>
      </c>
      <c r="P374" s="2">
        <v>16</v>
      </c>
      <c r="Q374" s="6">
        <v>7012213637</v>
      </c>
      <c r="R374" s="2" t="s">
        <v>417</v>
      </c>
      <c r="S374" s="2">
        <v>0</v>
      </c>
      <c r="T374" s="2" t="s">
        <v>418</v>
      </c>
      <c r="V374" s="2" t="s">
        <v>1899</v>
      </c>
      <c r="W374" s="2" t="s">
        <v>4659</v>
      </c>
      <c r="X374" s="34" t="s">
        <v>179</v>
      </c>
      <c r="Y374" s="63">
        <v>2</v>
      </c>
    </row>
    <row r="375" spans="1:25" ht="23.1" hidden="1" customHeight="1">
      <c r="A375" s="2" t="s">
        <v>52</v>
      </c>
      <c r="B375" s="2" t="s">
        <v>26</v>
      </c>
      <c r="C375" s="2" t="s">
        <v>27</v>
      </c>
      <c r="D375" s="2" t="s">
        <v>28</v>
      </c>
      <c r="E375" s="2" t="s">
        <v>28</v>
      </c>
      <c r="F375" s="2" t="s">
        <v>29</v>
      </c>
      <c r="G375" s="2" t="s">
        <v>1887</v>
      </c>
      <c r="H375" s="2" t="s">
        <v>31</v>
      </c>
      <c r="I375" s="31">
        <v>43267</v>
      </c>
      <c r="J375" s="2">
        <v>16</v>
      </c>
      <c r="K375" s="2">
        <v>6</v>
      </c>
      <c r="L375" s="2">
        <v>2018</v>
      </c>
      <c r="M375" s="31">
        <f t="shared" si="5"/>
        <v>43267</v>
      </c>
      <c r="N375" s="2" t="s">
        <v>8116</v>
      </c>
      <c r="O375" s="2" t="s">
        <v>8117</v>
      </c>
      <c r="P375" s="2">
        <v>18</v>
      </c>
      <c r="Q375" s="6" t="s">
        <v>171</v>
      </c>
      <c r="R375" s="2" t="s">
        <v>417</v>
      </c>
      <c r="S375" s="2">
        <v>0</v>
      </c>
      <c r="T375" s="2" t="s">
        <v>418</v>
      </c>
      <c r="V375" s="2" t="s">
        <v>1899</v>
      </c>
      <c r="W375" s="2" t="s">
        <v>4659</v>
      </c>
      <c r="X375" s="34" t="s">
        <v>186</v>
      </c>
      <c r="Y375" s="63">
        <v>1</v>
      </c>
    </row>
    <row r="376" spans="1:25" ht="23.1" hidden="1" customHeight="1">
      <c r="A376" s="2" t="s">
        <v>52</v>
      </c>
      <c r="B376" s="2" t="s">
        <v>26</v>
      </c>
      <c r="C376" s="2" t="s">
        <v>27</v>
      </c>
      <c r="D376" s="2" t="s">
        <v>28</v>
      </c>
      <c r="E376" s="2" t="s">
        <v>28</v>
      </c>
      <c r="F376" s="2" t="s">
        <v>29</v>
      </c>
      <c r="G376" s="2" t="s">
        <v>1887</v>
      </c>
      <c r="H376" s="2" t="s">
        <v>31</v>
      </c>
      <c r="I376" s="31">
        <v>43267</v>
      </c>
      <c r="J376" s="2">
        <v>16</v>
      </c>
      <c r="K376" s="2">
        <v>6</v>
      </c>
      <c r="L376" s="2">
        <v>2018</v>
      </c>
      <c r="M376" s="31">
        <f t="shared" si="5"/>
        <v>43267</v>
      </c>
      <c r="N376" s="2" t="s">
        <v>2264</v>
      </c>
      <c r="O376" s="2" t="s">
        <v>2265</v>
      </c>
      <c r="P376" s="2">
        <v>15</v>
      </c>
      <c r="Q376" s="6" t="s">
        <v>171</v>
      </c>
      <c r="R376" s="2" t="s">
        <v>417</v>
      </c>
      <c r="S376" s="2">
        <v>0</v>
      </c>
      <c r="T376" s="2" t="s">
        <v>313</v>
      </c>
      <c r="U376" s="2" t="s">
        <v>8082</v>
      </c>
      <c r="V376" s="2" t="s">
        <v>1899</v>
      </c>
      <c r="W376" s="2" t="s">
        <v>4659</v>
      </c>
      <c r="X376" s="34" t="s">
        <v>211</v>
      </c>
      <c r="Y376" s="63">
        <v>6</v>
      </c>
    </row>
    <row r="377" spans="1:25" ht="23.1" hidden="1" customHeight="1">
      <c r="A377" s="2" t="s">
        <v>52</v>
      </c>
      <c r="B377" s="2" t="s">
        <v>26</v>
      </c>
      <c r="C377" s="2" t="s">
        <v>27</v>
      </c>
      <c r="D377" s="2" t="s">
        <v>28</v>
      </c>
      <c r="E377" s="2" t="s">
        <v>28</v>
      </c>
      <c r="F377" s="2" t="s">
        <v>29</v>
      </c>
      <c r="G377" s="2" t="s">
        <v>1887</v>
      </c>
      <c r="H377" s="2" t="s">
        <v>31</v>
      </c>
      <c r="I377" s="31">
        <v>43267</v>
      </c>
      <c r="J377" s="2">
        <v>16</v>
      </c>
      <c r="K377" s="2">
        <v>6</v>
      </c>
      <c r="L377" s="2">
        <v>2018</v>
      </c>
      <c r="M377" s="31">
        <f t="shared" si="5"/>
        <v>43267</v>
      </c>
      <c r="N377" s="2" t="s">
        <v>2266</v>
      </c>
      <c r="O377" s="2" t="s">
        <v>2267</v>
      </c>
      <c r="P377" s="2">
        <v>15</v>
      </c>
      <c r="Q377" s="6" t="s">
        <v>171</v>
      </c>
      <c r="R377" s="2" t="s">
        <v>417</v>
      </c>
      <c r="S377" s="2">
        <v>0</v>
      </c>
      <c r="T377" s="2" t="s">
        <v>234</v>
      </c>
      <c r="V377" s="2" t="s">
        <v>1899</v>
      </c>
      <c r="W377" s="2" t="s">
        <v>4659</v>
      </c>
      <c r="X377" s="34" t="s">
        <v>179</v>
      </c>
      <c r="Y377" s="63">
        <v>1</v>
      </c>
    </row>
    <row r="378" spans="1:25" ht="23.1" hidden="1" customHeight="1">
      <c r="A378" s="2" t="s">
        <v>52</v>
      </c>
      <c r="B378" s="2" t="s">
        <v>26</v>
      </c>
      <c r="C378" s="2" t="s">
        <v>27</v>
      </c>
      <c r="D378" s="2" t="s">
        <v>28</v>
      </c>
      <c r="E378" s="2" t="s">
        <v>28</v>
      </c>
      <c r="F378" s="2" t="s">
        <v>29</v>
      </c>
      <c r="G378" s="2" t="s">
        <v>1887</v>
      </c>
      <c r="H378" s="2" t="s">
        <v>31</v>
      </c>
      <c r="I378" s="31">
        <v>43267</v>
      </c>
      <c r="J378" s="2">
        <v>16</v>
      </c>
      <c r="K378" s="2">
        <v>6</v>
      </c>
      <c r="L378" s="2">
        <v>2018</v>
      </c>
      <c r="M378" s="31">
        <f t="shared" si="5"/>
        <v>43267</v>
      </c>
      <c r="N378" s="2" t="s">
        <v>8118</v>
      </c>
      <c r="O378" s="2" t="s">
        <v>2437</v>
      </c>
      <c r="P378" s="2">
        <v>17</v>
      </c>
      <c r="Q378" s="6">
        <v>7015815789</v>
      </c>
      <c r="R378" s="2" t="s">
        <v>417</v>
      </c>
      <c r="S378" s="2">
        <v>0</v>
      </c>
      <c r="T378" s="2" t="s">
        <v>234</v>
      </c>
      <c r="V378" s="2" t="s">
        <v>1899</v>
      </c>
      <c r="W378" s="2" t="s">
        <v>4659</v>
      </c>
      <c r="X378" s="34" t="s">
        <v>179</v>
      </c>
      <c r="Y378" s="63">
        <v>2</v>
      </c>
    </row>
    <row r="379" spans="1:25" ht="23.1" hidden="1" customHeight="1">
      <c r="A379" s="2" t="s">
        <v>52</v>
      </c>
      <c r="B379" s="2" t="s">
        <v>26</v>
      </c>
      <c r="C379" s="2" t="s">
        <v>27</v>
      </c>
      <c r="D379" s="2" t="s">
        <v>28</v>
      </c>
      <c r="E379" s="2" t="s">
        <v>28</v>
      </c>
      <c r="F379" s="2" t="s">
        <v>29</v>
      </c>
      <c r="G379" s="2" t="s">
        <v>1887</v>
      </c>
      <c r="H379" s="2" t="s">
        <v>31</v>
      </c>
      <c r="I379" s="31">
        <v>43267</v>
      </c>
      <c r="J379" s="2">
        <v>16</v>
      </c>
      <c r="K379" s="2">
        <v>6</v>
      </c>
      <c r="L379" s="2">
        <v>2018</v>
      </c>
      <c r="M379" s="31">
        <f t="shared" si="5"/>
        <v>43267</v>
      </c>
      <c r="N379" s="2" t="s">
        <v>2550</v>
      </c>
      <c r="O379" s="2" t="s">
        <v>2551</v>
      </c>
      <c r="P379" s="2">
        <v>15</v>
      </c>
      <c r="Q379" s="6">
        <v>8171168543</v>
      </c>
      <c r="R379" s="2" t="s">
        <v>417</v>
      </c>
      <c r="S379" s="2">
        <v>0</v>
      </c>
      <c r="T379" s="2" t="s">
        <v>234</v>
      </c>
      <c r="V379" s="2" t="s">
        <v>1899</v>
      </c>
      <c r="W379" s="2" t="s">
        <v>4659</v>
      </c>
      <c r="X379" s="34" t="s">
        <v>179</v>
      </c>
      <c r="Y379" s="63">
        <v>3</v>
      </c>
    </row>
    <row r="380" spans="1:25" ht="23.1" hidden="1" customHeight="1">
      <c r="A380" s="2" t="s">
        <v>52</v>
      </c>
      <c r="B380" s="2" t="s">
        <v>26</v>
      </c>
      <c r="C380" s="2" t="s">
        <v>27</v>
      </c>
      <c r="D380" s="2" t="s">
        <v>28</v>
      </c>
      <c r="E380" s="2" t="s">
        <v>28</v>
      </c>
      <c r="F380" s="2" t="s">
        <v>29</v>
      </c>
      <c r="G380" s="2" t="s">
        <v>1887</v>
      </c>
      <c r="H380" s="2" t="s">
        <v>31</v>
      </c>
      <c r="I380" s="31">
        <v>43267</v>
      </c>
      <c r="J380" s="2">
        <v>16</v>
      </c>
      <c r="K380" s="2">
        <v>6</v>
      </c>
      <c r="L380" s="2">
        <v>2018</v>
      </c>
      <c r="M380" s="31">
        <f t="shared" si="5"/>
        <v>43267</v>
      </c>
      <c r="N380" s="2" t="s">
        <v>8119</v>
      </c>
      <c r="O380" s="2" t="s">
        <v>2271</v>
      </c>
      <c r="P380" s="2">
        <v>15</v>
      </c>
      <c r="Q380" s="6" t="s">
        <v>171</v>
      </c>
      <c r="R380" s="2" t="s">
        <v>417</v>
      </c>
      <c r="S380" s="2">
        <v>0</v>
      </c>
      <c r="T380" s="2" t="s">
        <v>234</v>
      </c>
      <c r="V380" s="2" t="s">
        <v>1899</v>
      </c>
      <c r="W380" s="2" t="s">
        <v>4659</v>
      </c>
      <c r="X380" s="34" t="s">
        <v>179</v>
      </c>
      <c r="Y380" s="63">
        <v>3</v>
      </c>
    </row>
    <row r="381" spans="1:25" ht="23.1" hidden="1" customHeight="1">
      <c r="A381" s="2" t="s">
        <v>52</v>
      </c>
      <c r="B381" s="2" t="s">
        <v>26</v>
      </c>
      <c r="C381" s="2" t="s">
        <v>27</v>
      </c>
      <c r="D381" s="2" t="s">
        <v>28</v>
      </c>
      <c r="E381" s="2" t="s">
        <v>28</v>
      </c>
      <c r="F381" s="2" t="s">
        <v>29</v>
      </c>
      <c r="G381" s="2" t="s">
        <v>1887</v>
      </c>
      <c r="H381" s="2" t="s">
        <v>31</v>
      </c>
      <c r="I381" s="31">
        <v>43267</v>
      </c>
      <c r="J381" s="2">
        <v>16</v>
      </c>
      <c r="K381" s="2">
        <v>6</v>
      </c>
      <c r="L381" s="2">
        <v>2018</v>
      </c>
      <c r="M381" s="31">
        <f t="shared" si="5"/>
        <v>43267</v>
      </c>
      <c r="N381" s="2" t="s">
        <v>2272</v>
      </c>
      <c r="O381" s="2" t="s">
        <v>2273</v>
      </c>
      <c r="P381" s="2">
        <v>18</v>
      </c>
      <c r="Q381" s="6" t="s">
        <v>171</v>
      </c>
      <c r="R381" s="2" t="s">
        <v>417</v>
      </c>
      <c r="S381" s="2">
        <v>0</v>
      </c>
      <c r="T381" s="2" t="s">
        <v>418</v>
      </c>
      <c r="V381" s="2" t="s">
        <v>1899</v>
      </c>
      <c r="W381" s="2" t="s">
        <v>4659</v>
      </c>
      <c r="X381" s="34" t="s">
        <v>186</v>
      </c>
      <c r="Y381" s="63">
        <v>1</v>
      </c>
    </row>
    <row r="382" spans="1:25" ht="23.1" hidden="1" customHeight="1">
      <c r="A382" s="2" t="s">
        <v>52</v>
      </c>
      <c r="B382" s="2" t="s">
        <v>26</v>
      </c>
      <c r="C382" s="2" t="s">
        <v>27</v>
      </c>
      <c r="D382" s="2" t="s">
        <v>28</v>
      </c>
      <c r="E382" s="2" t="s">
        <v>28</v>
      </c>
      <c r="F382" s="2" t="s">
        <v>29</v>
      </c>
      <c r="G382" s="2" t="s">
        <v>1887</v>
      </c>
      <c r="H382" s="2" t="s">
        <v>31</v>
      </c>
      <c r="I382" s="31">
        <v>43267</v>
      </c>
      <c r="J382" s="2">
        <v>16</v>
      </c>
      <c r="K382" s="2">
        <v>6</v>
      </c>
      <c r="L382" s="2">
        <v>2018</v>
      </c>
      <c r="M382" s="31">
        <f t="shared" si="5"/>
        <v>43267</v>
      </c>
      <c r="N382" s="2" t="s">
        <v>2274</v>
      </c>
      <c r="O382" s="2" t="s">
        <v>2275</v>
      </c>
      <c r="P382" s="2">
        <v>16</v>
      </c>
      <c r="Q382" s="6">
        <v>8033265045</v>
      </c>
      <c r="R382" s="2" t="s">
        <v>417</v>
      </c>
      <c r="S382" s="2">
        <v>0</v>
      </c>
      <c r="T382" s="2" t="s">
        <v>418</v>
      </c>
      <c r="V382" s="2" t="s">
        <v>1899</v>
      </c>
      <c r="W382" s="2" t="s">
        <v>4666</v>
      </c>
      <c r="X382" s="34" t="s">
        <v>179</v>
      </c>
      <c r="Y382" s="63">
        <v>3</v>
      </c>
    </row>
    <row r="383" spans="1:25" ht="23.1" hidden="1" customHeight="1">
      <c r="A383" s="2" t="s">
        <v>52</v>
      </c>
      <c r="B383" s="2" t="s">
        <v>26</v>
      </c>
      <c r="C383" s="2" t="s">
        <v>27</v>
      </c>
      <c r="D383" s="2" t="s">
        <v>28</v>
      </c>
      <c r="E383" s="2" t="s">
        <v>28</v>
      </c>
      <c r="F383" s="2" t="s">
        <v>29</v>
      </c>
      <c r="G383" s="2" t="s">
        <v>1887</v>
      </c>
      <c r="H383" s="2" t="s">
        <v>31</v>
      </c>
      <c r="I383" s="31">
        <v>43267</v>
      </c>
      <c r="J383" s="2">
        <v>16</v>
      </c>
      <c r="K383" s="2">
        <v>6</v>
      </c>
      <c r="L383" s="2">
        <v>2018</v>
      </c>
      <c r="M383" s="31">
        <f t="shared" si="5"/>
        <v>43267</v>
      </c>
      <c r="N383" s="2" t="s">
        <v>2276</v>
      </c>
      <c r="O383" s="2" t="s">
        <v>2277</v>
      </c>
      <c r="P383" s="2">
        <v>15</v>
      </c>
      <c r="Q383" s="6">
        <v>9074216204</v>
      </c>
      <c r="R383" s="2" t="s">
        <v>417</v>
      </c>
      <c r="S383" s="2">
        <v>0</v>
      </c>
      <c r="T383" s="2" t="s">
        <v>418</v>
      </c>
      <c r="V383" s="2" t="s">
        <v>1899</v>
      </c>
      <c r="W383" s="2" t="s">
        <v>4659</v>
      </c>
      <c r="X383" s="34" t="s">
        <v>179</v>
      </c>
      <c r="Y383" s="63">
        <v>3</v>
      </c>
    </row>
    <row r="384" spans="1:25" ht="23.1" hidden="1" customHeight="1">
      <c r="A384" s="2" t="s">
        <v>52</v>
      </c>
      <c r="B384" s="2" t="s">
        <v>26</v>
      </c>
      <c r="C384" s="2" t="s">
        <v>27</v>
      </c>
      <c r="D384" s="2" t="s">
        <v>28</v>
      </c>
      <c r="E384" s="2" t="s">
        <v>28</v>
      </c>
      <c r="F384" s="2" t="s">
        <v>29</v>
      </c>
      <c r="G384" s="2" t="s">
        <v>1887</v>
      </c>
      <c r="H384" s="2" t="s">
        <v>31</v>
      </c>
      <c r="I384" s="31">
        <v>43267</v>
      </c>
      <c r="J384" s="2">
        <v>16</v>
      </c>
      <c r="K384" s="2">
        <v>6</v>
      </c>
      <c r="L384" s="2">
        <v>2018</v>
      </c>
      <c r="M384" s="31">
        <f t="shared" si="5"/>
        <v>43267</v>
      </c>
      <c r="N384" s="2" t="s">
        <v>8120</v>
      </c>
      <c r="O384" s="2" t="s">
        <v>8121</v>
      </c>
      <c r="P384" s="2">
        <v>15</v>
      </c>
      <c r="Q384" s="6">
        <v>8173958899</v>
      </c>
      <c r="R384" s="2" t="s">
        <v>417</v>
      </c>
      <c r="S384" s="2">
        <v>0</v>
      </c>
      <c r="T384" s="2" t="s">
        <v>313</v>
      </c>
      <c r="U384" s="2" t="s">
        <v>507</v>
      </c>
      <c r="V384" s="2" t="s">
        <v>1899</v>
      </c>
      <c r="W384" s="2" t="s">
        <v>4659</v>
      </c>
      <c r="X384" s="34" t="s">
        <v>186</v>
      </c>
      <c r="Y384" s="63">
        <v>1</v>
      </c>
    </row>
    <row r="385" spans="1:25" ht="23.1" hidden="1" customHeight="1">
      <c r="A385" s="2" t="s">
        <v>52</v>
      </c>
      <c r="B385" s="2" t="s">
        <v>26</v>
      </c>
      <c r="C385" s="2" t="s">
        <v>27</v>
      </c>
      <c r="D385" s="2" t="s">
        <v>28</v>
      </c>
      <c r="E385" s="2" t="s">
        <v>28</v>
      </c>
      <c r="F385" s="2" t="s">
        <v>29</v>
      </c>
      <c r="G385" s="2" t="s">
        <v>1887</v>
      </c>
      <c r="H385" s="2" t="s">
        <v>31</v>
      </c>
      <c r="I385" s="31">
        <v>43267</v>
      </c>
      <c r="J385" s="2">
        <v>16</v>
      </c>
      <c r="K385" s="2">
        <v>6</v>
      </c>
      <c r="L385" s="2">
        <v>2018</v>
      </c>
      <c r="M385" s="31">
        <f t="shared" si="5"/>
        <v>43267</v>
      </c>
      <c r="N385" s="2" t="s">
        <v>2282</v>
      </c>
      <c r="O385" s="2" t="s">
        <v>2283</v>
      </c>
      <c r="P385" s="2">
        <v>15</v>
      </c>
      <c r="Q385" s="6">
        <v>8036436468</v>
      </c>
      <c r="R385" s="2" t="s">
        <v>417</v>
      </c>
      <c r="S385" s="2">
        <v>0</v>
      </c>
      <c r="T385" s="2" t="s">
        <v>418</v>
      </c>
      <c r="V385" s="2" t="s">
        <v>1899</v>
      </c>
      <c r="W385" s="2" t="s">
        <v>4659</v>
      </c>
      <c r="X385" s="34" t="s">
        <v>179</v>
      </c>
      <c r="Y385" s="63">
        <v>2</v>
      </c>
    </row>
    <row r="386" spans="1:25" ht="23.1" hidden="1" customHeight="1">
      <c r="A386" s="2" t="s">
        <v>52</v>
      </c>
      <c r="B386" s="2" t="s">
        <v>26</v>
      </c>
      <c r="C386" s="2" t="s">
        <v>27</v>
      </c>
      <c r="D386" s="2" t="s">
        <v>28</v>
      </c>
      <c r="E386" s="2" t="s">
        <v>28</v>
      </c>
      <c r="F386" s="2" t="s">
        <v>29</v>
      </c>
      <c r="G386" s="2" t="s">
        <v>1887</v>
      </c>
      <c r="H386" s="2" t="s">
        <v>31</v>
      </c>
      <c r="I386" s="31">
        <v>43267</v>
      </c>
      <c r="J386" s="2">
        <v>16</v>
      </c>
      <c r="K386" s="2">
        <v>6</v>
      </c>
      <c r="L386" s="2">
        <v>2018</v>
      </c>
      <c r="M386" s="31">
        <f t="shared" si="5"/>
        <v>43267</v>
      </c>
      <c r="N386" s="2" t="s">
        <v>2286</v>
      </c>
      <c r="O386" s="2" t="s">
        <v>2287</v>
      </c>
      <c r="P386" s="2">
        <v>15</v>
      </c>
      <c r="Q386" s="6" t="s">
        <v>171</v>
      </c>
      <c r="R386" s="2" t="s">
        <v>417</v>
      </c>
      <c r="S386" s="2">
        <v>0</v>
      </c>
      <c r="T386" s="2" t="s">
        <v>418</v>
      </c>
      <c r="V386" s="2" t="s">
        <v>1899</v>
      </c>
      <c r="W386" s="2" t="s">
        <v>4666</v>
      </c>
      <c r="X386" s="34" t="s">
        <v>179</v>
      </c>
      <c r="Y386" s="63">
        <v>2</v>
      </c>
    </row>
    <row r="387" spans="1:25" ht="23.1" hidden="1" customHeight="1">
      <c r="A387" s="2" t="s">
        <v>52</v>
      </c>
      <c r="B387" s="2" t="s">
        <v>26</v>
      </c>
      <c r="C387" s="2" t="s">
        <v>27</v>
      </c>
      <c r="D387" s="2" t="s">
        <v>28</v>
      </c>
      <c r="E387" s="2" t="s">
        <v>28</v>
      </c>
      <c r="F387" s="2" t="s">
        <v>29</v>
      </c>
      <c r="G387" s="2" t="s">
        <v>1887</v>
      </c>
      <c r="H387" s="2" t="s">
        <v>31</v>
      </c>
      <c r="I387" s="31">
        <v>43267</v>
      </c>
      <c r="J387" s="2">
        <v>16</v>
      </c>
      <c r="K387" s="2">
        <v>6</v>
      </c>
      <c r="L387" s="2">
        <v>2018</v>
      </c>
      <c r="M387" s="31">
        <f t="shared" ref="M387:M450" si="6">DATE(L387,K387,J387)</f>
        <v>43267</v>
      </c>
      <c r="N387" s="2" t="s">
        <v>2284</v>
      </c>
      <c r="O387" s="2" t="s">
        <v>2285</v>
      </c>
      <c r="P387" s="2">
        <v>16</v>
      </c>
      <c r="Q387" s="6" t="s">
        <v>171</v>
      </c>
      <c r="R387" s="2" t="s">
        <v>417</v>
      </c>
      <c r="S387" s="2">
        <v>0</v>
      </c>
      <c r="T387" s="2" t="s">
        <v>418</v>
      </c>
      <c r="V387" s="2" t="s">
        <v>1899</v>
      </c>
      <c r="W387" s="2" t="s">
        <v>4659</v>
      </c>
      <c r="X387" s="34" t="s">
        <v>211</v>
      </c>
      <c r="Y387" s="63">
        <v>6</v>
      </c>
    </row>
    <row r="388" spans="1:25" ht="23.1" hidden="1" customHeight="1">
      <c r="A388" s="2" t="s">
        <v>53</v>
      </c>
      <c r="B388" s="2" t="s">
        <v>26</v>
      </c>
      <c r="C388" s="2" t="s">
        <v>27</v>
      </c>
      <c r="D388" s="2" t="s">
        <v>28</v>
      </c>
      <c r="E388" s="2" t="s">
        <v>28</v>
      </c>
      <c r="F388" s="2" t="s">
        <v>29</v>
      </c>
      <c r="G388" s="2" t="s">
        <v>1887</v>
      </c>
      <c r="H388" s="2" t="s">
        <v>31</v>
      </c>
      <c r="I388" s="31" t="s">
        <v>2289</v>
      </c>
      <c r="J388" s="2">
        <v>21</v>
      </c>
      <c r="K388" s="2">
        <v>6</v>
      </c>
      <c r="L388" s="2">
        <v>2018</v>
      </c>
      <c r="M388" s="31">
        <f t="shared" si="6"/>
        <v>43272</v>
      </c>
      <c r="N388" s="2" t="s">
        <v>2288</v>
      </c>
      <c r="O388" s="2" t="s">
        <v>2290</v>
      </c>
      <c r="P388" s="2">
        <v>15</v>
      </c>
      <c r="Q388" s="6">
        <v>8100132464</v>
      </c>
      <c r="R388" s="2" t="s">
        <v>417</v>
      </c>
      <c r="S388" s="2">
        <v>1</v>
      </c>
      <c r="T388" s="2" t="s">
        <v>313</v>
      </c>
      <c r="U388" s="2" t="s">
        <v>8082</v>
      </c>
      <c r="V388" s="2" t="s">
        <v>175</v>
      </c>
      <c r="W388" s="2" t="s">
        <v>4659</v>
      </c>
      <c r="X388" s="34" t="s">
        <v>186</v>
      </c>
      <c r="Y388" s="63">
        <v>1</v>
      </c>
    </row>
    <row r="389" spans="1:25" ht="23.1" hidden="1" customHeight="1">
      <c r="A389" s="2" t="s">
        <v>53</v>
      </c>
      <c r="B389" s="2" t="s">
        <v>26</v>
      </c>
      <c r="C389" s="2" t="s">
        <v>27</v>
      </c>
      <c r="D389" s="2" t="s">
        <v>28</v>
      </c>
      <c r="E389" s="2" t="s">
        <v>28</v>
      </c>
      <c r="F389" s="2" t="s">
        <v>29</v>
      </c>
      <c r="G389" s="2" t="s">
        <v>1887</v>
      </c>
      <c r="H389" s="2" t="s">
        <v>31</v>
      </c>
      <c r="I389" s="31" t="s">
        <v>2289</v>
      </c>
      <c r="J389" s="2">
        <v>21</v>
      </c>
      <c r="K389" s="2">
        <v>6</v>
      </c>
      <c r="L389" s="2">
        <v>2018</v>
      </c>
      <c r="M389" s="31">
        <f t="shared" si="6"/>
        <v>43272</v>
      </c>
      <c r="N389" s="2" t="s">
        <v>2291</v>
      </c>
      <c r="O389" s="2" t="s">
        <v>2292</v>
      </c>
      <c r="P389" s="2">
        <v>19</v>
      </c>
      <c r="Q389" s="6" t="s">
        <v>171</v>
      </c>
      <c r="R389" s="2" t="s">
        <v>417</v>
      </c>
      <c r="S389" s="2">
        <v>0</v>
      </c>
      <c r="T389" s="2" t="s">
        <v>418</v>
      </c>
      <c r="V389" s="2" t="s">
        <v>175</v>
      </c>
      <c r="W389" s="2" t="s">
        <v>4666</v>
      </c>
      <c r="X389" s="34" t="s">
        <v>179</v>
      </c>
      <c r="Y389" s="63">
        <v>3</v>
      </c>
    </row>
    <row r="390" spans="1:25" ht="23.1" hidden="1" customHeight="1">
      <c r="A390" s="2" t="s">
        <v>53</v>
      </c>
      <c r="B390" s="2" t="s">
        <v>26</v>
      </c>
      <c r="C390" s="2" t="s">
        <v>27</v>
      </c>
      <c r="D390" s="2" t="s">
        <v>28</v>
      </c>
      <c r="E390" s="2" t="s">
        <v>28</v>
      </c>
      <c r="F390" s="2" t="s">
        <v>29</v>
      </c>
      <c r="G390" s="2" t="s">
        <v>1887</v>
      </c>
      <c r="H390" s="2" t="s">
        <v>31</v>
      </c>
      <c r="I390" s="31" t="s">
        <v>2294</v>
      </c>
      <c r="J390" s="2">
        <v>22</v>
      </c>
      <c r="K390" s="2">
        <v>6</v>
      </c>
      <c r="L390" s="2">
        <v>2018</v>
      </c>
      <c r="M390" s="31">
        <f t="shared" si="6"/>
        <v>43273</v>
      </c>
      <c r="N390" s="2" t="s">
        <v>2293</v>
      </c>
      <c r="O390" s="2" t="s">
        <v>2295</v>
      </c>
      <c r="P390" s="2">
        <v>17</v>
      </c>
      <c r="Q390" s="6">
        <v>7086281182</v>
      </c>
      <c r="R390" s="2" t="s">
        <v>417</v>
      </c>
      <c r="S390" s="2">
        <v>0</v>
      </c>
      <c r="T390" s="2" t="s">
        <v>418</v>
      </c>
      <c r="V390" s="2" t="s">
        <v>175</v>
      </c>
      <c r="W390" s="2" t="s">
        <v>4659</v>
      </c>
      <c r="X390" s="34" t="s">
        <v>186</v>
      </c>
      <c r="Y390" s="63">
        <v>3</v>
      </c>
    </row>
    <row r="391" spans="1:25" ht="23.1" hidden="1" customHeight="1">
      <c r="A391" s="2" t="s">
        <v>53</v>
      </c>
      <c r="B391" s="2" t="s">
        <v>26</v>
      </c>
      <c r="C391" s="2" t="s">
        <v>27</v>
      </c>
      <c r="D391" s="2" t="s">
        <v>28</v>
      </c>
      <c r="E391" s="2" t="s">
        <v>28</v>
      </c>
      <c r="F391" s="2" t="s">
        <v>29</v>
      </c>
      <c r="G391" s="2" t="s">
        <v>1887</v>
      </c>
      <c r="H391" s="2" t="s">
        <v>31</v>
      </c>
      <c r="I391" s="31" t="s">
        <v>55</v>
      </c>
      <c r="J391" s="2">
        <v>23</v>
      </c>
      <c r="K391" s="2">
        <v>6</v>
      </c>
      <c r="L391" s="2">
        <v>2018</v>
      </c>
      <c r="M391" s="31">
        <f t="shared" si="6"/>
        <v>43274</v>
      </c>
      <c r="N391" s="2" t="s">
        <v>2296</v>
      </c>
      <c r="O391" s="2" t="s">
        <v>2297</v>
      </c>
      <c r="P391" s="2">
        <v>16</v>
      </c>
      <c r="Q391" s="6">
        <v>7081284547</v>
      </c>
      <c r="R391" s="2" t="s">
        <v>417</v>
      </c>
      <c r="S391" s="2">
        <v>0</v>
      </c>
      <c r="T391" s="2" t="s">
        <v>418</v>
      </c>
      <c r="V391" s="2" t="s">
        <v>175</v>
      </c>
      <c r="W391" s="2" t="s">
        <v>4666</v>
      </c>
      <c r="X391" s="34" t="s">
        <v>186</v>
      </c>
      <c r="Y391" s="63">
        <v>1</v>
      </c>
    </row>
    <row r="392" spans="1:25" ht="23.1" hidden="1" customHeight="1">
      <c r="A392" s="2" t="s">
        <v>53</v>
      </c>
      <c r="B392" s="2" t="s">
        <v>26</v>
      </c>
      <c r="C392" s="2" t="s">
        <v>27</v>
      </c>
      <c r="D392" s="2" t="s">
        <v>28</v>
      </c>
      <c r="E392" s="2" t="s">
        <v>28</v>
      </c>
      <c r="F392" s="2" t="s">
        <v>111</v>
      </c>
      <c r="G392" s="2" t="s">
        <v>167</v>
      </c>
      <c r="H392" s="2" t="s">
        <v>168</v>
      </c>
      <c r="I392" s="31" t="s">
        <v>2298</v>
      </c>
      <c r="J392" s="2">
        <v>19</v>
      </c>
      <c r="K392" s="2">
        <v>6</v>
      </c>
      <c r="L392" s="2">
        <v>2018</v>
      </c>
      <c r="M392" s="31">
        <f t="shared" si="6"/>
        <v>43270</v>
      </c>
      <c r="N392" s="2" t="s">
        <v>536</v>
      </c>
      <c r="O392" s="2" t="s">
        <v>192</v>
      </c>
      <c r="P392" s="2">
        <v>19</v>
      </c>
      <c r="Q392" s="6">
        <v>7039676792</v>
      </c>
      <c r="R392" s="2" t="s">
        <v>172</v>
      </c>
      <c r="S392" s="2">
        <v>1</v>
      </c>
      <c r="T392" s="2" t="s">
        <v>313</v>
      </c>
      <c r="U392" s="2" t="s">
        <v>507</v>
      </c>
      <c r="V392" s="2" t="s">
        <v>175</v>
      </c>
      <c r="W392" s="2" t="s">
        <v>4659</v>
      </c>
      <c r="X392" s="34" t="s">
        <v>211</v>
      </c>
      <c r="Y392" s="63">
        <v>6</v>
      </c>
    </row>
    <row r="393" spans="1:25" ht="23.1" hidden="1" customHeight="1">
      <c r="A393" s="2" t="s">
        <v>53</v>
      </c>
      <c r="B393" s="2" t="s">
        <v>26</v>
      </c>
      <c r="C393" s="2" t="s">
        <v>27</v>
      </c>
      <c r="D393" s="2" t="s">
        <v>28</v>
      </c>
      <c r="E393" s="2" t="s">
        <v>28</v>
      </c>
      <c r="F393" s="2" t="s">
        <v>111</v>
      </c>
      <c r="G393" s="2" t="s">
        <v>167</v>
      </c>
      <c r="H393" s="2" t="s">
        <v>168</v>
      </c>
      <c r="I393" s="31" t="s">
        <v>8122</v>
      </c>
      <c r="J393" s="2">
        <v>20</v>
      </c>
      <c r="K393" s="2">
        <v>6</v>
      </c>
      <c r="L393" s="2">
        <v>2018</v>
      </c>
      <c r="M393" s="31">
        <f t="shared" si="6"/>
        <v>43271</v>
      </c>
      <c r="N393" s="2" t="s">
        <v>537</v>
      </c>
      <c r="O393" s="2" t="s">
        <v>538</v>
      </c>
      <c r="P393" s="2">
        <v>19</v>
      </c>
      <c r="Q393" s="8">
        <v>8037704624</v>
      </c>
      <c r="R393" s="2" t="s">
        <v>172</v>
      </c>
      <c r="S393" s="2">
        <v>1</v>
      </c>
      <c r="T393" s="2" t="s">
        <v>251</v>
      </c>
      <c r="V393" s="2" t="s">
        <v>252</v>
      </c>
      <c r="W393" s="2" t="s">
        <v>4659</v>
      </c>
      <c r="X393" s="34" t="s">
        <v>211</v>
      </c>
      <c r="Y393" s="65">
        <v>6</v>
      </c>
    </row>
    <row r="394" spans="1:25" ht="23.1" hidden="1" customHeight="1">
      <c r="A394" s="2" t="s">
        <v>53</v>
      </c>
      <c r="B394" s="2" t="s">
        <v>26</v>
      </c>
      <c r="C394" s="2" t="s">
        <v>27</v>
      </c>
      <c r="D394" s="2" t="s">
        <v>28</v>
      </c>
      <c r="E394" s="2" t="s">
        <v>28</v>
      </c>
      <c r="F394" s="2" t="s">
        <v>111</v>
      </c>
      <c r="G394" s="2" t="s">
        <v>167</v>
      </c>
      <c r="H394" s="2" t="s">
        <v>168</v>
      </c>
      <c r="I394" s="31" t="s">
        <v>8122</v>
      </c>
      <c r="J394" s="2">
        <v>20</v>
      </c>
      <c r="K394" s="2">
        <v>6</v>
      </c>
      <c r="L394" s="2">
        <v>2018</v>
      </c>
      <c r="M394" s="31">
        <f t="shared" si="6"/>
        <v>43271</v>
      </c>
      <c r="N394" s="2" t="s">
        <v>539</v>
      </c>
      <c r="O394" s="2" t="s">
        <v>502</v>
      </c>
      <c r="P394" s="2">
        <v>18</v>
      </c>
      <c r="Q394" s="8">
        <v>8038686535</v>
      </c>
      <c r="R394" s="2" t="s">
        <v>172</v>
      </c>
      <c r="S394" s="2">
        <v>1</v>
      </c>
      <c r="T394" s="2" t="s">
        <v>251</v>
      </c>
      <c r="V394" s="2" t="s">
        <v>252</v>
      </c>
      <c r="W394" s="2" t="s">
        <v>4659</v>
      </c>
      <c r="X394" s="34" t="s">
        <v>186</v>
      </c>
      <c r="Y394" s="65">
        <v>3</v>
      </c>
    </row>
    <row r="395" spans="1:25" ht="23.1" hidden="1" customHeight="1">
      <c r="A395" s="2" t="s">
        <v>53</v>
      </c>
      <c r="B395" s="2" t="s">
        <v>26</v>
      </c>
      <c r="C395" s="2" t="s">
        <v>27</v>
      </c>
      <c r="D395" s="2" t="s">
        <v>28</v>
      </c>
      <c r="E395" s="2" t="s">
        <v>28</v>
      </c>
      <c r="F395" s="2" t="s">
        <v>111</v>
      </c>
      <c r="G395" s="2" t="s">
        <v>167</v>
      </c>
      <c r="H395" s="2" t="s">
        <v>168</v>
      </c>
      <c r="I395" s="31" t="s">
        <v>2289</v>
      </c>
      <c r="J395" s="2">
        <v>21</v>
      </c>
      <c r="K395" s="2">
        <v>6</v>
      </c>
      <c r="L395" s="2">
        <v>2018</v>
      </c>
      <c r="M395" s="31">
        <f t="shared" si="6"/>
        <v>43272</v>
      </c>
      <c r="N395" s="2" t="s">
        <v>540</v>
      </c>
      <c r="O395" s="2" t="s">
        <v>541</v>
      </c>
      <c r="P395" s="2">
        <v>19</v>
      </c>
      <c r="Q395" s="8">
        <v>8053172040</v>
      </c>
      <c r="R395" s="2" t="s">
        <v>172</v>
      </c>
      <c r="S395" s="2">
        <v>3</v>
      </c>
      <c r="T395" s="2" t="s">
        <v>251</v>
      </c>
      <c r="V395" s="2" t="s">
        <v>252</v>
      </c>
      <c r="W395" s="2" t="s">
        <v>4659</v>
      </c>
      <c r="X395" s="34" t="s">
        <v>211</v>
      </c>
      <c r="Y395" s="65">
        <v>6</v>
      </c>
    </row>
    <row r="396" spans="1:25" ht="23.1" hidden="1" customHeight="1">
      <c r="A396" s="2" t="s">
        <v>53</v>
      </c>
      <c r="B396" s="2" t="s">
        <v>26</v>
      </c>
      <c r="C396" s="2" t="s">
        <v>27</v>
      </c>
      <c r="D396" s="2" t="s">
        <v>28</v>
      </c>
      <c r="E396" s="2" t="s">
        <v>28</v>
      </c>
      <c r="F396" s="2" t="s">
        <v>111</v>
      </c>
      <c r="G396" s="2" t="s">
        <v>167</v>
      </c>
      <c r="H396" s="2" t="s">
        <v>168</v>
      </c>
      <c r="I396" s="31" t="s">
        <v>2289</v>
      </c>
      <c r="J396" s="2">
        <v>21</v>
      </c>
      <c r="K396" s="2">
        <v>6</v>
      </c>
      <c r="L396" s="2">
        <v>2018</v>
      </c>
      <c r="M396" s="31">
        <f t="shared" si="6"/>
        <v>43272</v>
      </c>
      <c r="N396" s="2" t="s">
        <v>542</v>
      </c>
      <c r="O396" s="2" t="s">
        <v>543</v>
      </c>
      <c r="P396" s="2">
        <v>18</v>
      </c>
      <c r="Q396" s="6" t="s">
        <v>171</v>
      </c>
      <c r="R396" s="2" t="s">
        <v>172</v>
      </c>
      <c r="S396" s="2">
        <v>0</v>
      </c>
      <c r="T396" s="2" t="s">
        <v>251</v>
      </c>
      <c r="V396" s="2" t="s">
        <v>252</v>
      </c>
      <c r="W396" s="2" t="s">
        <v>4659</v>
      </c>
      <c r="X396" s="34" t="s">
        <v>179</v>
      </c>
      <c r="Y396" s="65">
        <v>2</v>
      </c>
    </row>
    <row r="397" spans="1:25" ht="23.1" hidden="1" customHeight="1">
      <c r="A397" s="2" t="s">
        <v>53</v>
      </c>
      <c r="B397" s="2" t="s">
        <v>26</v>
      </c>
      <c r="C397" s="2" t="s">
        <v>27</v>
      </c>
      <c r="D397" s="2" t="s">
        <v>28</v>
      </c>
      <c r="E397" s="2" t="s">
        <v>28</v>
      </c>
      <c r="F397" s="2" t="s">
        <v>111</v>
      </c>
      <c r="G397" s="2" t="s">
        <v>167</v>
      </c>
      <c r="H397" s="2" t="s">
        <v>168</v>
      </c>
      <c r="I397" s="31" t="s">
        <v>2289</v>
      </c>
      <c r="J397" s="2">
        <v>21</v>
      </c>
      <c r="K397" s="2">
        <v>6</v>
      </c>
      <c r="L397" s="2">
        <v>2018</v>
      </c>
      <c r="M397" s="31">
        <f t="shared" si="6"/>
        <v>43272</v>
      </c>
      <c r="N397" s="2" t="s">
        <v>544</v>
      </c>
      <c r="O397" s="2" t="s">
        <v>545</v>
      </c>
      <c r="P397" s="2">
        <v>18</v>
      </c>
      <c r="Q397" s="8">
        <v>8101774403</v>
      </c>
      <c r="R397" s="2" t="s">
        <v>172</v>
      </c>
      <c r="S397" s="2">
        <v>2</v>
      </c>
      <c r="T397" s="2" t="s">
        <v>251</v>
      </c>
      <c r="V397" s="2" t="s">
        <v>252</v>
      </c>
      <c r="W397" s="2" t="s">
        <v>4659</v>
      </c>
      <c r="X397" s="34" t="s">
        <v>186</v>
      </c>
      <c r="Y397" s="65">
        <v>3</v>
      </c>
    </row>
    <row r="398" spans="1:25" ht="23.1" hidden="1" customHeight="1">
      <c r="A398" s="2" t="s">
        <v>53</v>
      </c>
      <c r="B398" s="2" t="s">
        <v>26</v>
      </c>
      <c r="C398" s="2" t="s">
        <v>27</v>
      </c>
      <c r="D398" s="2" t="s">
        <v>28</v>
      </c>
      <c r="E398" s="2" t="s">
        <v>28</v>
      </c>
      <c r="F398" s="2" t="s">
        <v>111</v>
      </c>
      <c r="G398" s="2" t="s">
        <v>167</v>
      </c>
      <c r="H398" s="2" t="s">
        <v>168</v>
      </c>
      <c r="I398" s="31" t="s">
        <v>2289</v>
      </c>
      <c r="J398" s="2">
        <v>21</v>
      </c>
      <c r="K398" s="2">
        <v>6</v>
      </c>
      <c r="L398" s="2">
        <v>2018</v>
      </c>
      <c r="M398" s="31">
        <f t="shared" si="6"/>
        <v>43272</v>
      </c>
      <c r="N398" s="2" t="s">
        <v>546</v>
      </c>
      <c r="O398" s="2" t="s">
        <v>547</v>
      </c>
      <c r="P398" s="2">
        <v>19</v>
      </c>
      <c r="Q398" s="8">
        <v>8141708010</v>
      </c>
      <c r="R398" s="2" t="s">
        <v>172</v>
      </c>
      <c r="S398" s="2">
        <v>3</v>
      </c>
      <c r="T398" s="2" t="s">
        <v>251</v>
      </c>
      <c r="V398" s="2" t="s">
        <v>175</v>
      </c>
      <c r="W398" s="2" t="s">
        <v>4659</v>
      </c>
      <c r="X398" s="34" t="s">
        <v>211</v>
      </c>
      <c r="Y398" s="65">
        <v>6</v>
      </c>
    </row>
    <row r="399" spans="1:25" ht="23.1" hidden="1" customHeight="1">
      <c r="A399" s="2" t="s">
        <v>53</v>
      </c>
      <c r="B399" s="2" t="s">
        <v>26</v>
      </c>
      <c r="C399" s="2" t="s">
        <v>27</v>
      </c>
      <c r="D399" s="2" t="s">
        <v>28</v>
      </c>
      <c r="E399" s="2" t="s">
        <v>28</v>
      </c>
      <c r="F399" s="2" t="s">
        <v>111</v>
      </c>
      <c r="G399" s="2" t="s">
        <v>167</v>
      </c>
      <c r="H399" s="2" t="s">
        <v>168</v>
      </c>
      <c r="I399" s="31" t="s">
        <v>2289</v>
      </c>
      <c r="J399" s="2">
        <v>21</v>
      </c>
      <c r="K399" s="2">
        <v>6</v>
      </c>
      <c r="L399" s="2">
        <v>2018</v>
      </c>
      <c r="M399" s="31">
        <f t="shared" si="6"/>
        <v>43272</v>
      </c>
      <c r="N399" s="2" t="s">
        <v>548</v>
      </c>
      <c r="O399" s="2" t="s">
        <v>192</v>
      </c>
      <c r="P399" s="2">
        <v>18</v>
      </c>
      <c r="Q399" s="8">
        <v>8081323713</v>
      </c>
      <c r="R399" s="2" t="s">
        <v>172</v>
      </c>
      <c r="S399" s="2">
        <v>2</v>
      </c>
      <c r="T399" s="2" t="s">
        <v>251</v>
      </c>
      <c r="V399" s="2" t="s">
        <v>252</v>
      </c>
      <c r="W399" s="2" t="s">
        <v>4659</v>
      </c>
      <c r="X399" s="34" t="s">
        <v>211</v>
      </c>
      <c r="Y399" s="65">
        <v>6</v>
      </c>
    </row>
    <row r="400" spans="1:25" ht="23.1" hidden="1" customHeight="1">
      <c r="A400" s="2" t="s">
        <v>53</v>
      </c>
      <c r="B400" s="2" t="s">
        <v>26</v>
      </c>
      <c r="C400" s="2" t="s">
        <v>27</v>
      </c>
      <c r="D400" s="2" t="s">
        <v>28</v>
      </c>
      <c r="E400" s="2" t="s">
        <v>28</v>
      </c>
      <c r="F400" s="2" t="s">
        <v>111</v>
      </c>
      <c r="G400" s="2" t="s">
        <v>167</v>
      </c>
      <c r="H400" s="2" t="s">
        <v>168</v>
      </c>
      <c r="I400" s="31" t="s">
        <v>2289</v>
      </c>
      <c r="J400" s="2">
        <v>21</v>
      </c>
      <c r="K400" s="2">
        <v>6</v>
      </c>
      <c r="L400" s="2">
        <v>2018</v>
      </c>
      <c r="M400" s="31">
        <f t="shared" si="6"/>
        <v>43272</v>
      </c>
      <c r="N400" s="2" t="s">
        <v>499</v>
      </c>
      <c r="O400" s="2" t="s">
        <v>549</v>
      </c>
      <c r="P400" s="2">
        <v>17</v>
      </c>
      <c r="Q400" s="8">
        <v>8081323713</v>
      </c>
      <c r="R400" s="2" t="s">
        <v>172</v>
      </c>
      <c r="S400" s="2">
        <v>1</v>
      </c>
      <c r="T400" s="2" t="s">
        <v>251</v>
      </c>
      <c r="V400" s="2" t="s">
        <v>252</v>
      </c>
      <c r="W400" s="2" t="s">
        <v>4659</v>
      </c>
      <c r="X400" s="34" t="s">
        <v>211</v>
      </c>
      <c r="Y400" s="65">
        <v>5</v>
      </c>
    </row>
    <row r="401" spans="1:25" ht="23.1" hidden="1" customHeight="1">
      <c r="A401" s="2" t="s">
        <v>53</v>
      </c>
      <c r="B401" s="2" t="s">
        <v>26</v>
      </c>
      <c r="C401" s="2" t="s">
        <v>27</v>
      </c>
      <c r="D401" s="2" t="s">
        <v>28</v>
      </c>
      <c r="E401" s="2" t="s">
        <v>28</v>
      </c>
      <c r="F401" s="2" t="s">
        <v>111</v>
      </c>
      <c r="G401" s="2" t="s">
        <v>167</v>
      </c>
      <c r="H401" s="2" t="s">
        <v>168</v>
      </c>
      <c r="I401" s="31" t="s">
        <v>2289</v>
      </c>
      <c r="J401" s="2">
        <v>21</v>
      </c>
      <c r="K401" s="2">
        <v>6</v>
      </c>
      <c r="L401" s="2">
        <v>2018</v>
      </c>
      <c r="M401" s="31">
        <f t="shared" si="6"/>
        <v>43272</v>
      </c>
      <c r="N401" s="2" t="s">
        <v>550</v>
      </c>
      <c r="O401" s="2" t="s">
        <v>551</v>
      </c>
      <c r="P401" s="2">
        <v>19</v>
      </c>
      <c r="Q401" s="8">
        <v>8084138350</v>
      </c>
      <c r="R401" s="2" t="s">
        <v>172</v>
      </c>
      <c r="S401" s="2">
        <v>2</v>
      </c>
      <c r="T401" s="2" t="s">
        <v>251</v>
      </c>
      <c r="V401" s="2" t="s">
        <v>252</v>
      </c>
      <c r="W401" s="2" t="s">
        <v>4659</v>
      </c>
      <c r="X401" s="34" t="s">
        <v>211</v>
      </c>
      <c r="Y401" s="65">
        <v>6</v>
      </c>
    </row>
    <row r="402" spans="1:25" ht="23.1" hidden="1" customHeight="1">
      <c r="A402" s="2" t="s">
        <v>53</v>
      </c>
      <c r="B402" s="2" t="s">
        <v>26</v>
      </c>
      <c r="C402" s="2" t="s">
        <v>27</v>
      </c>
      <c r="D402" s="2" t="s">
        <v>28</v>
      </c>
      <c r="E402" s="2" t="s">
        <v>28</v>
      </c>
      <c r="F402" s="2" t="s">
        <v>111</v>
      </c>
      <c r="G402" s="2" t="s">
        <v>167</v>
      </c>
      <c r="H402" s="2" t="s">
        <v>168</v>
      </c>
      <c r="I402" s="31" t="s">
        <v>2289</v>
      </c>
      <c r="J402" s="2">
        <v>21</v>
      </c>
      <c r="K402" s="2">
        <v>6</v>
      </c>
      <c r="L402" s="2">
        <v>2018</v>
      </c>
      <c r="M402" s="31">
        <f t="shared" si="6"/>
        <v>43272</v>
      </c>
      <c r="N402" s="2" t="s">
        <v>552</v>
      </c>
      <c r="O402" s="2" t="s">
        <v>553</v>
      </c>
      <c r="P402" s="2">
        <v>19</v>
      </c>
      <c r="Q402" s="6">
        <v>8028701594</v>
      </c>
      <c r="R402" s="2" t="s">
        <v>172</v>
      </c>
      <c r="S402" s="2">
        <v>0</v>
      </c>
      <c r="T402" s="2" t="s">
        <v>418</v>
      </c>
      <c r="V402" s="2" t="s">
        <v>175</v>
      </c>
      <c r="W402" s="2" t="s">
        <v>4666</v>
      </c>
      <c r="X402" s="34" t="s">
        <v>179</v>
      </c>
      <c r="Y402" s="63">
        <v>2</v>
      </c>
    </row>
    <row r="403" spans="1:25" ht="23.1" hidden="1" customHeight="1">
      <c r="A403" s="2" t="s">
        <v>53</v>
      </c>
      <c r="B403" s="2" t="s">
        <v>26</v>
      </c>
      <c r="C403" s="2" t="s">
        <v>27</v>
      </c>
      <c r="D403" s="2" t="s">
        <v>28</v>
      </c>
      <c r="E403" s="2" t="s">
        <v>28</v>
      </c>
      <c r="F403" s="2" t="s">
        <v>111</v>
      </c>
      <c r="G403" s="2" t="s">
        <v>167</v>
      </c>
      <c r="H403" s="2" t="s">
        <v>168</v>
      </c>
      <c r="I403" s="31" t="s">
        <v>2294</v>
      </c>
      <c r="J403" s="2">
        <v>22</v>
      </c>
      <c r="K403" s="2">
        <v>6</v>
      </c>
      <c r="L403" s="2">
        <v>2018</v>
      </c>
      <c r="M403" s="31">
        <f t="shared" si="6"/>
        <v>43273</v>
      </c>
      <c r="N403" s="2" t="s">
        <v>318</v>
      </c>
      <c r="O403" s="2" t="s">
        <v>491</v>
      </c>
      <c r="P403" s="2">
        <v>19</v>
      </c>
      <c r="Q403" s="6">
        <v>8133743728</v>
      </c>
      <c r="R403" s="2" t="s">
        <v>172</v>
      </c>
      <c r="S403" s="2">
        <v>1</v>
      </c>
      <c r="T403" s="2" t="s">
        <v>418</v>
      </c>
      <c r="V403" s="2" t="s">
        <v>175</v>
      </c>
      <c r="W403" s="2" t="s">
        <v>4666</v>
      </c>
      <c r="X403" s="34" t="s">
        <v>179</v>
      </c>
      <c r="Y403" s="63">
        <v>2</v>
      </c>
    </row>
    <row r="404" spans="1:25" ht="23.1" hidden="1" customHeight="1">
      <c r="A404" s="2" t="s">
        <v>53</v>
      </c>
      <c r="B404" s="2" t="s">
        <v>26</v>
      </c>
      <c r="C404" s="2" t="s">
        <v>27</v>
      </c>
      <c r="D404" s="2" t="s">
        <v>28</v>
      </c>
      <c r="E404" s="2" t="s">
        <v>28</v>
      </c>
      <c r="F404" s="2" t="s">
        <v>111</v>
      </c>
      <c r="G404" s="2" t="s">
        <v>167</v>
      </c>
      <c r="H404" s="2" t="s">
        <v>168</v>
      </c>
      <c r="I404" s="31" t="s">
        <v>2294</v>
      </c>
      <c r="J404" s="2">
        <v>22</v>
      </c>
      <c r="K404" s="2">
        <v>6</v>
      </c>
      <c r="L404" s="2">
        <v>2018</v>
      </c>
      <c r="M404" s="31">
        <f t="shared" si="6"/>
        <v>43273</v>
      </c>
      <c r="N404" s="2" t="s">
        <v>554</v>
      </c>
      <c r="O404" s="2" t="s">
        <v>555</v>
      </c>
      <c r="P404" s="2">
        <v>16</v>
      </c>
      <c r="Q404" s="6">
        <v>8133743728</v>
      </c>
      <c r="R404" s="2" t="s">
        <v>417</v>
      </c>
      <c r="S404" s="2">
        <v>0</v>
      </c>
      <c r="T404" s="2" t="s">
        <v>418</v>
      </c>
      <c r="V404" s="2" t="s">
        <v>175</v>
      </c>
      <c r="W404" s="2" t="s">
        <v>4666</v>
      </c>
      <c r="X404" s="34" t="s">
        <v>186</v>
      </c>
      <c r="Y404" s="63">
        <v>1</v>
      </c>
    </row>
    <row r="405" spans="1:25" ht="23.1" hidden="1" customHeight="1">
      <c r="A405" s="2" t="s">
        <v>53</v>
      </c>
      <c r="B405" s="2" t="s">
        <v>26</v>
      </c>
      <c r="C405" s="2" t="s">
        <v>27</v>
      </c>
      <c r="D405" s="2" t="s">
        <v>28</v>
      </c>
      <c r="E405" s="2" t="s">
        <v>28</v>
      </c>
      <c r="F405" s="2" t="s">
        <v>111</v>
      </c>
      <c r="G405" s="2" t="s">
        <v>167</v>
      </c>
      <c r="H405" s="2" t="s">
        <v>168</v>
      </c>
      <c r="I405" s="31" t="s">
        <v>2294</v>
      </c>
      <c r="J405" s="2">
        <v>22</v>
      </c>
      <c r="K405" s="2">
        <v>6</v>
      </c>
      <c r="L405" s="2">
        <v>2018</v>
      </c>
      <c r="M405" s="31">
        <f t="shared" si="6"/>
        <v>43273</v>
      </c>
      <c r="N405" s="2" t="s">
        <v>516</v>
      </c>
      <c r="O405" s="2" t="s">
        <v>556</v>
      </c>
      <c r="P405" s="2">
        <v>17</v>
      </c>
      <c r="Q405" s="6">
        <v>7037367909</v>
      </c>
      <c r="R405" s="2" t="s">
        <v>172</v>
      </c>
      <c r="S405" s="2">
        <v>0</v>
      </c>
      <c r="T405" s="2" t="s">
        <v>418</v>
      </c>
      <c r="V405" s="2" t="s">
        <v>175</v>
      </c>
      <c r="W405" s="2" t="s">
        <v>4666</v>
      </c>
      <c r="X405" s="34" t="s">
        <v>186</v>
      </c>
      <c r="Y405" s="63">
        <v>1</v>
      </c>
    </row>
    <row r="406" spans="1:25" ht="23.1" hidden="1" customHeight="1">
      <c r="A406" s="2" t="s">
        <v>53</v>
      </c>
      <c r="B406" s="2" t="s">
        <v>26</v>
      </c>
      <c r="C406" s="2" t="s">
        <v>27</v>
      </c>
      <c r="D406" s="2" t="s">
        <v>28</v>
      </c>
      <c r="E406" s="2" t="s">
        <v>28</v>
      </c>
      <c r="F406" s="2" t="s">
        <v>111</v>
      </c>
      <c r="G406" s="2" t="s">
        <v>167</v>
      </c>
      <c r="H406" s="2" t="s">
        <v>168</v>
      </c>
      <c r="I406" s="31" t="s">
        <v>2294</v>
      </c>
      <c r="J406" s="2">
        <v>22</v>
      </c>
      <c r="K406" s="2">
        <v>6</v>
      </c>
      <c r="L406" s="2">
        <v>2018</v>
      </c>
      <c r="M406" s="31">
        <f t="shared" si="6"/>
        <v>43273</v>
      </c>
      <c r="N406" s="2" t="s">
        <v>253</v>
      </c>
      <c r="O406" s="2" t="s">
        <v>557</v>
      </c>
      <c r="P406" s="2">
        <v>16</v>
      </c>
      <c r="Q406" s="6">
        <v>8133743728</v>
      </c>
      <c r="R406" s="2" t="s">
        <v>417</v>
      </c>
      <c r="S406" s="2">
        <v>0</v>
      </c>
      <c r="T406" s="2" t="s">
        <v>418</v>
      </c>
      <c r="V406" s="2" t="s">
        <v>175</v>
      </c>
      <c r="W406" s="2" t="s">
        <v>4666</v>
      </c>
      <c r="X406" s="34" t="s">
        <v>179</v>
      </c>
      <c r="Y406" s="63">
        <v>2</v>
      </c>
    </row>
    <row r="407" spans="1:25" ht="23.1" hidden="1" customHeight="1">
      <c r="A407" s="2" t="s">
        <v>53</v>
      </c>
      <c r="B407" s="2" t="s">
        <v>26</v>
      </c>
      <c r="C407" s="2" t="s">
        <v>27</v>
      </c>
      <c r="D407" s="2" t="s">
        <v>28</v>
      </c>
      <c r="E407" s="2" t="s">
        <v>28</v>
      </c>
      <c r="F407" s="2" t="s">
        <v>111</v>
      </c>
      <c r="G407" s="2" t="s">
        <v>167</v>
      </c>
      <c r="H407" s="2" t="s">
        <v>168</v>
      </c>
      <c r="I407" s="31" t="s">
        <v>2294</v>
      </c>
      <c r="J407" s="2">
        <v>22</v>
      </c>
      <c r="K407" s="2">
        <v>6</v>
      </c>
      <c r="L407" s="2">
        <v>2018</v>
      </c>
      <c r="M407" s="31">
        <f t="shared" si="6"/>
        <v>43273</v>
      </c>
      <c r="N407" s="2" t="s">
        <v>558</v>
      </c>
      <c r="O407" s="2" t="s">
        <v>559</v>
      </c>
      <c r="P407" s="2">
        <v>19</v>
      </c>
      <c r="Q407" s="6">
        <v>7031868387</v>
      </c>
      <c r="R407" s="2" t="s">
        <v>172</v>
      </c>
      <c r="S407" s="2">
        <v>1</v>
      </c>
      <c r="T407" s="2" t="s">
        <v>418</v>
      </c>
      <c r="V407" s="2" t="s">
        <v>175</v>
      </c>
      <c r="W407" s="2" t="s">
        <v>4666</v>
      </c>
      <c r="X407" s="34" t="s">
        <v>176</v>
      </c>
    </row>
    <row r="408" spans="1:25" ht="23.1" hidden="1" customHeight="1">
      <c r="A408" s="2" t="s">
        <v>53</v>
      </c>
      <c r="B408" s="2" t="s">
        <v>26</v>
      </c>
      <c r="C408" s="2" t="s">
        <v>27</v>
      </c>
      <c r="D408" s="2" t="s">
        <v>28</v>
      </c>
      <c r="E408" s="2" t="s">
        <v>28</v>
      </c>
      <c r="F408" s="2" t="s">
        <v>111</v>
      </c>
      <c r="G408" s="2" t="s">
        <v>167</v>
      </c>
      <c r="H408" s="2" t="s">
        <v>168</v>
      </c>
      <c r="I408" s="31" t="s">
        <v>2294</v>
      </c>
      <c r="J408" s="2">
        <v>22</v>
      </c>
      <c r="K408" s="2">
        <v>6</v>
      </c>
      <c r="L408" s="2">
        <v>2018</v>
      </c>
      <c r="M408" s="31">
        <f t="shared" si="6"/>
        <v>43273</v>
      </c>
      <c r="N408" s="2" t="s">
        <v>542</v>
      </c>
      <c r="O408" s="2" t="s">
        <v>560</v>
      </c>
      <c r="P408" s="2">
        <v>19</v>
      </c>
      <c r="Q408" s="6">
        <v>8068404161</v>
      </c>
      <c r="R408" s="2" t="s">
        <v>172</v>
      </c>
      <c r="S408" s="2">
        <v>1</v>
      </c>
      <c r="T408" s="2" t="s">
        <v>418</v>
      </c>
      <c r="V408" s="2" t="s">
        <v>175</v>
      </c>
      <c r="W408" s="2" t="s">
        <v>4666</v>
      </c>
      <c r="X408" s="34" t="s">
        <v>179</v>
      </c>
      <c r="Y408" s="63">
        <v>1</v>
      </c>
    </row>
    <row r="409" spans="1:25" ht="23.1" hidden="1" customHeight="1">
      <c r="A409" s="2" t="s">
        <v>53</v>
      </c>
      <c r="B409" s="2" t="s">
        <v>26</v>
      </c>
      <c r="C409" s="2" t="s">
        <v>27</v>
      </c>
      <c r="D409" s="2" t="s">
        <v>28</v>
      </c>
      <c r="E409" s="2" t="s">
        <v>28</v>
      </c>
      <c r="F409" s="2" t="s">
        <v>111</v>
      </c>
      <c r="G409" s="2" t="s">
        <v>167</v>
      </c>
      <c r="H409" s="2" t="s">
        <v>168</v>
      </c>
      <c r="I409" s="31" t="s">
        <v>2294</v>
      </c>
      <c r="J409" s="2">
        <v>22</v>
      </c>
      <c r="K409" s="2">
        <v>6</v>
      </c>
      <c r="L409" s="2">
        <v>2018</v>
      </c>
      <c r="M409" s="31">
        <f t="shared" si="6"/>
        <v>43273</v>
      </c>
      <c r="N409" s="2" t="s">
        <v>561</v>
      </c>
      <c r="O409" s="2" t="s">
        <v>562</v>
      </c>
      <c r="P409" s="2">
        <v>19</v>
      </c>
      <c r="Q409" s="6">
        <v>8066250453</v>
      </c>
      <c r="R409" s="2" t="s">
        <v>172</v>
      </c>
      <c r="S409" s="2">
        <v>1</v>
      </c>
      <c r="T409" s="2" t="s">
        <v>418</v>
      </c>
      <c r="V409" s="2" t="s">
        <v>175</v>
      </c>
      <c r="W409" s="2" t="s">
        <v>4666</v>
      </c>
      <c r="X409" s="34" t="s">
        <v>186</v>
      </c>
      <c r="Y409" s="63">
        <v>2</v>
      </c>
    </row>
    <row r="410" spans="1:25" ht="23.1" hidden="1" customHeight="1">
      <c r="A410" s="2" t="s">
        <v>53</v>
      </c>
      <c r="B410" s="2" t="s">
        <v>26</v>
      </c>
      <c r="C410" s="2" t="s">
        <v>27</v>
      </c>
      <c r="D410" s="2" t="s">
        <v>28</v>
      </c>
      <c r="E410" s="2" t="s">
        <v>28</v>
      </c>
      <c r="F410" s="2" t="s">
        <v>111</v>
      </c>
      <c r="G410" s="2" t="s">
        <v>167</v>
      </c>
      <c r="H410" s="2" t="s">
        <v>168</v>
      </c>
      <c r="I410" s="31" t="s">
        <v>55</v>
      </c>
      <c r="J410" s="2">
        <v>23</v>
      </c>
      <c r="K410" s="2">
        <v>6</v>
      </c>
      <c r="L410" s="2">
        <v>2018</v>
      </c>
      <c r="M410" s="31">
        <f t="shared" si="6"/>
        <v>43274</v>
      </c>
      <c r="N410" s="2" t="s">
        <v>563</v>
      </c>
      <c r="O410" s="2" t="s">
        <v>564</v>
      </c>
      <c r="P410" s="2">
        <v>17</v>
      </c>
      <c r="Q410" s="6">
        <v>9098178867</v>
      </c>
      <c r="R410" s="2" t="s">
        <v>172</v>
      </c>
      <c r="S410" s="2">
        <v>0</v>
      </c>
      <c r="T410" s="2" t="s">
        <v>313</v>
      </c>
      <c r="V410" s="2" t="s">
        <v>175</v>
      </c>
      <c r="W410" s="2" t="s">
        <v>4659</v>
      </c>
      <c r="X410" s="34" t="s">
        <v>186</v>
      </c>
      <c r="Y410" s="63">
        <v>2</v>
      </c>
    </row>
    <row r="411" spans="1:25" ht="23.1" hidden="1" customHeight="1">
      <c r="A411" s="2" t="s">
        <v>53</v>
      </c>
      <c r="B411" s="2" t="s">
        <v>26</v>
      </c>
      <c r="C411" s="2" t="s">
        <v>27</v>
      </c>
      <c r="D411" s="2" t="s">
        <v>28</v>
      </c>
      <c r="E411" s="2" t="s">
        <v>28</v>
      </c>
      <c r="F411" s="2" t="s">
        <v>111</v>
      </c>
      <c r="G411" s="2" t="s">
        <v>167</v>
      </c>
      <c r="H411" s="2" t="s">
        <v>168</v>
      </c>
      <c r="I411" s="31" t="s">
        <v>55</v>
      </c>
      <c r="J411" s="2">
        <v>23</v>
      </c>
      <c r="K411" s="2">
        <v>6</v>
      </c>
      <c r="L411" s="2">
        <v>2018</v>
      </c>
      <c r="M411" s="31">
        <f t="shared" si="6"/>
        <v>43274</v>
      </c>
      <c r="N411" s="2" t="s">
        <v>565</v>
      </c>
      <c r="O411" s="2" t="s">
        <v>566</v>
      </c>
      <c r="P411" s="2">
        <v>18</v>
      </c>
      <c r="Q411" s="6">
        <v>9095870740</v>
      </c>
      <c r="R411" s="2" t="s">
        <v>172</v>
      </c>
      <c r="S411" s="2">
        <v>1</v>
      </c>
      <c r="T411" s="2" t="s">
        <v>313</v>
      </c>
      <c r="V411" s="2" t="s">
        <v>175</v>
      </c>
      <c r="W411" s="2" t="s">
        <v>4659</v>
      </c>
      <c r="X411" s="34" t="s">
        <v>186</v>
      </c>
      <c r="Y411" s="63">
        <v>2</v>
      </c>
    </row>
    <row r="412" spans="1:25" ht="23.1" hidden="1" customHeight="1">
      <c r="A412" s="2" t="s">
        <v>53</v>
      </c>
      <c r="B412" s="2" t="s">
        <v>26</v>
      </c>
      <c r="C412" s="2" t="s">
        <v>27</v>
      </c>
      <c r="D412" s="2" t="s">
        <v>28</v>
      </c>
      <c r="E412" s="2" t="s">
        <v>28</v>
      </c>
      <c r="F412" s="2" t="s">
        <v>111</v>
      </c>
      <c r="G412" s="2" t="s">
        <v>167</v>
      </c>
      <c r="H412" s="2" t="s">
        <v>168</v>
      </c>
      <c r="I412" s="31" t="s">
        <v>55</v>
      </c>
      <c r="J412" s="2">
        <v>23</v>
      </c>
      <c r="K412" s="2">
        <v>6</v>
      </c>
      <c r="L412" s="2">
        <v>2018</v>
      </c>
      <c r="M412" s="31">
        <f t="shared" si="6"/>
        <v>43274</v>
      </c>
      <c r="N412" s="2" t="s">
        <v>567</v>
      </c>
      <c r="O412" s="2" t="s">
        <v>568</v>
      </c>
      <c r="P412" s="2">
        <v>18</v>
      </c>
      <c r="Q412" s="6">
        <v>7034516020</v>
      </c>
      <c r="R412" s="2" t="s">
        <v>172</v>
      </c>
      <c r="S412" s="2">
        <v>0</v>
      </c>
      <c r="T412" s="2" t="s">
        <v>313</v>
      </c>
      <c r="V412" s="2" t="s">
        <v>175</v>
      </c>
      <c r="W412" s="2" t="s">
        <v>4659</v>
      </c>
      <c r="X412" s="34" t="s">
        <v>186</v>
      </c>
      <c r="Y412" s="63">
        <v>2</v>
      </c>
    </row>
    <row r="413" spans="1:25" ht="23.1" hidden="1" customHeight="1">
      <c r="A413" s="2" t="s">
        <v>53</v>
      </c>
      <c r="B413" s="2" t="s">
        <v>26</v>
      </c>
      <c r="C413" s="2" t="s">
        <v>27</v>
      </c>
      <c r="D413" s="2" t="s">
        <v>28</v>
      </c>
      <c r="E413" s="2" t="s">
        <v>28</v>
      </c>
      <c r="F413" s="2" t="s">
        <v>111</v>
      </c>
      <c r="G413" s="2" t="s">
        <v>167</v>
      </c>
      <c r="H413" s="2" t="s">
        <v>168</v>
      </c>
      <c r="I413" s="31" t="s">
        <v>55</v>
      </c>
      <c r="J413" s="2">
        <v>23</v>
      </c>
      <c r="K413" s="2">
        <v>6</v>
      </c>
      <c r="L413" s="2">
        <v>2018</v>
      </c>
      <c r="M413" s="31">
        <f t="shared" si="6"/>
        <v>43274</v>
      </c>
      <c r="N413" s="2" t="s">
        <v>569</v>
      </c>
      <c r="O413" s="2" t="s">
        <v>570</v>
      </c>
      <c r="P413" s="2">
        <v>17</v>
      </c>
      <c r="Q413" s="6" t="s">
        <v>171</v>
      </c>
      <c r="R413" s="2" t="s">
        <v>172</v>
      </c>
      <c r="S413" s="2">
        <v>0</v>
      </c>
      <c r="T413" s="2" t="s">
        <v>418</v>
      </c>
      <c r="V413" s="2" t="s">
        <v>175</v>
      </c>
      <c r="W413" s="2" t="s">
        <v>4666</v>
      </c>
      <c r="X413" s="34" t="s">
        <v>186</v>
      </c>
      <c r="Y413" s="63">
        <v>1</v>
      </c>
    </row>
    <row r="414" spans="1:25" ht="23.1" hidden="1" customHeight="1">
      <c r="A414" s="2" t="s">
        <v>53</v>
      </c>
      <c r="B414" s="2" t="s">
        <v>26</v>
      </c>
      <c r="C414" s="2" t="s">
        <v>27</v>
      </c>
      <c r="D414" s="2" t="s">
        <v>28</v>
      </c>
      <c r="E414" s="2" t="s">
        <v>28</v>
      </c>
      <c r="F414" s="2" t="s">
        <v>111</v>
      </c>
      <c r="G414" s="2" t="s">
        <v>167</v>
      </c>
      <c r="H414" s="2" t="s">
        <v>168</v>
      </c>
      <c r="I414" s="31" t="s">
        <v>55</v>
      </c>
      <c r="J414" s="2">
        <v>23</v>
      </c>
      <c r="K414" s="2">
        <v>6</v>
      </c>
      <c r="L414" s="2">
        <v>2018</v>
      </c>
      <c r="M414" s="31">
        <f t="shared" si="6"/>
        <v>43274</v>
      </c>
      <c r="N414" s="2" t="s">
        <v>571</v>
      </c>
      <c r="O414" s="2" t="s">
        <v>572</v>
      </c>
      <c r="P414" s="2">
        <v>19</v>
      </c>
      <c r="Q414" s="6">
        <v>9034121310</v>
      </c>
      <c r="R414" s="2" t="s">
        <v>172</v>
      </c>
      <c r="S414" s="2">
        <v>1</v>
      </c>
      <c r="T414" s="2" t="s">
        <v>418</v>
      </c>
      <c r="V414" s="2" t="s">
        <v>175</v>
      </c>
      <c r="W414" s="2" t="s">
        <v>4666</v>
      </c>
      <c r="X414" s="34" t="s">
        <v>176</v>
      </c>
    </row>
    <row r="415" spans="1:25" ht="23.1" hidden="1" customHeight="1">
      <c r="A415" s="2" t="s">
        <v>53</v>
      </c>
      <c r="B415" s="2" t="s">
        <v>26</v>
      </c>
      <c r="C415" s="2" t="s">
        <v>27</v>
      </c>
      <c r="D415" s="2" t="s">
        <v>28</v>
      </c>
      <c r="E415" s="2" t="s">
        <v>28</v>
      </c>
      <c r="F415" s="2" t="s">
        <v>111</v>
      </c>
      <c r="G415" s="2" t="s">
        <v>167</v>
      </c>
      <c r="H415" s="2" t="s">
        <v>168</v>
      </c>
      <c r="I415" s="31" t="s">
        <v>55</v>
      </c>
      <c r="J415" s="2">
        <v>23</v>
      </c>
      <c r="K415" s="2">
        <v>6</v>
      </c>
      <c r="L415" s="2">
        <v>2018</v>
      </c>
      <c r="M415" s="31">
        <f t="shared" si="6"/>
        <v>43274</v>
      </c>
      <c r="N415" s="2" t="s">
        <v>525</v>
      </c>
      <c r="O415" s="2" t="s">
        <v>573</v>
      </c>
      <c r="P415" s="2">
        <v>18</v>
      </c>
      <c r="Q415" s="6" t="s">
        <v>171</v>
      </c>
      <c r="R415" s="2" t="s">
        <v>172</v>
      </c>
      <c r="S415" s="2">
        <v>1</v>
      </c>
      <c r="T415" s="2" t="s">
        <v>313</v>
      </c>
      <c r="V415" s="2" t="s">
        <v>175</v>
      </c>
      <c r="W415" s="2" t="s">
        <v>4659</v>
      </c>
      <c r="X415" s="34" t="s">
        <v>186</v>
      </c>
      <c r="Y415" s="63">
        <v>2</v>
      </c>
    </row>
    <row r="416" spans="1:25" ht="23.1" hidden="1" customHeight="1">
      <c r="A416" s="2" t="s">
        <v>53</v>
      </c>
      <c r="B416" s="2" t="s">
        <v>26</v>
      </c>
      <c r="C416" s="2" t="s">
        <v>27</v>
      </c>
      <c r="D416" s="2" t="s">
        <v>28</v>
      </c>
      <c r="E416" s="2" t="s">
        <v>28</v>
      </c>
      <c r="F416" s="2" t="s">
        <v>111</v>
      </c>
      <c r="G416" s="2" t="s">
        <v>167</v>
      </c>
      <c r="H416" s="2" t="s">
        <v>168</v>
      </c>
      <c r="I416" s="31" t="s">
        <v>55</v>
      </c>
      <c r="J416" s="2">
        <v>23</v>
      </c>
      <c r="K416" s="2">
        <v>6</v>
      </c>
      <c r="L416" s="2">
        <v>2018</v>
      </c>
      <c r="M416" s="31">
        <f t="shared" si="6"/>
        <v>43274</v>
      </c>
      <c r="N416" s="2" t="s">
        <v>574</v>
      </c>
      <c r="O416" s="2" t="s">
        <v>575</v>
      </c>
      <c r="P416" s="2">
        <v>16</v>
      </c>
      <c r="Q416" s="6">
        <v>8108037303</v>
      </c>
      <c r="R416" s="2" t="s">
        <v>172</v>
      </c>
      <c r="S416" s="2">
        <v>0</v>
      </c>
      <c r="T416" s="2" t="s">
        <v>418</v>
      </c>
      <c r="V416" s="2" t="s">
        <v>175</v>
      </c>
      <c r="W416" s="2" t="s">
        <v>4666</v>
      </c>
      <c r="X416" s="34" t="s">
        <v>186</v>
      </c>
      <c r="Y416" s="63">
        <v>2</v>
      </c>
    </row>
    <row r="417" spans="1:25" ht="23.1" hidden="1" customHeight="1">
      <c r="A417" s="2" t="s">
        <v>53</v>
      </c>
      <c r="B417" s="2" t="s">
        <v>26</v>
      </c>
      <c r="C417" s="2" t="s">
        <v>27</v>
      </c>
      <c r="D417" s="2" t="s">
        <v>28</v>
      </c>
      <c r="E417" s="2" t="s">
        <v>28</v>
      </c>
      <c r="F417" s="2" t="s">
        <v>29</v>
      </c>
      <c r="G417" s="2" t="s">
        <v>1887</v>
      </c>
      <c r="H417" s="2" t="s">
        <v>31</v>
      </c>
      <c r="I417" s="31" t="s">
        <v>55</v>
      </c>
      <c r="J417" s="2">
        <v>23</v>
      </c>
      <c r="K417" s="2">
        <v>6</v>
      </c>
      <c r="L417" s="2">
        <v>2018</v>
      </c>
      <c r="M417" s="31">
        <f t="shared" si="6"/>
        <v>43274</v>
      </c>
      <c r="N417" s="2" t="s">
        <v>2299</v>
      </c>
      <c r="O417" s="2" t="s">
        <v>2300</v>
      </c>
      <c r="P417" s="2">
        <v>17</v>
      </c>
      <c r="Q417" s="6" t="s">
        <v>171</v>
      </c>
      <c r="R417" s="2" t="s">
        <v>417</v>
      </c>
      <c r="S417" s="2">
        <v>0</v>
      </c>
      <c r="T417" s="2" t="s">
        <v>418</v>
      </c>
      <c r="V417" s="2" t="s">
        <v>1899</v>
      </c>
      <c r="W417" s="2" t="s">
        <v>4659</v>
      </c>
      <c r="X417" s="34" t="s">
        <v>186</v>
      </c>
      <c r="Y417" s="63">
        <v>3</v>
      </c>
    </row>
    <row r="418" spans="1:25" ht="23.1" hidden="1" customHeight="1">
      <c r="A418" s="2" t="s">
        <v>53</v>
      </c>
      <c r="B418" s="2" t="s">
        <v>26</v>
      </c>
      <c r="C418" s="2" t="s">
        <v>27</v>
      </c>
      <c r="D418" s="2" t="s">
        <v>28</v>
      </c>
      <c r="E418" s="2" t="s">
        <v>28</v>
      </c>
      <c r="F418" s="2" t="s">
        <v>29</v>
      </c>
      <c r="G418" s="2" t="s">
        <v>1887</v>
      </c>
      <c r="H418" s="2" t="s">
        <v>31</v>
      </c>
      <c r="I418" s="31" t="s">
        <v>55</v>
      </c>
      <c r="J418" s="2">
        <v>23</v>
      </c>
      <c r="K418" s="2">
        <v>6</v>
      </c>
      <c r="L418" s="2">
        <v>2018</v>
      </c>
      <c r="M418" s="31">
        <f t="shared" si="6"/>
        <v>43274</v>
      </c>
      <c r="N418" s="2" t="s">
        <v>2301</v>
      </c>
      <c r="O418" s="2" t="s">
        <v>2302</v>
      </c>
      <c r="P418" s="2">
        <v>18</v>
      </c>
      <c r="Q418" s="6">
        <v>7059719987</v>
      </c>
      <c r="R418" s="2" t="s">
        <v>417</v>
      </c>
      <c r="S418" s="2">
        <v>0</v>
      </c>
      <c r="T418" s="2" t="s">
        <v>418</v>
      </c>
      <c r="V418" s="2" t="s">
        <v>1899</v>
      </c>
      <c r="W418" s="2" t="s">
        <v>4659</v>
      </c>
      <c r="X418" s="34" t="s">
        <v>186</v>
      </c>
      <c r="Y418" s="63">
        <v>3</v>
      </c>
    </row>
    <row r="419" spans="1:25" ht="23.1" hidden="1" customHeight="1">
      <c r="A419" s="2" t="s">
        <v>53</v>
      </c>
      <c r="B419" s="2" t="s">
        <v>26</v>
      </c>
      <c r="C419" s="2" t="s">
        <v>27</v>
      </c>
      <c r="D419" s="2" t="s">
        <v>28</v>
      </c>
      <c r="E419" s="2" t="s">
        <v>28</v>
      </c>
      <c r="F419" s="2" t="s">
        <v>29</v>
      </c>
      <c r="G419" s="2" t="s">
        <v>1887</v>
      </c>
      <c r="H419" s="2" t="s">
        <v>31</v>
      </c>
      <c r="I419" s="31" t="s">
        <v>55</v>
      </c>
      <c r="J419" s="2">
        <v>23</v>
      </c>
      <c r="K419" s="2">
        <v>6</v>
      </c>
      <c r="L419" s="2">
        <v>2018</v>
      </c>
      <c r="M419" s="31">
        <f t="shared" si="6"/>
        <v>43274</v>
      </c>
      <c r="N419" s="2" t="s">
        <v>2303</v>
      </c>
      <c r="O419" s="2" t="s">
        <v>2304</v>
      </c>
      <c r="P419" s="2">
        <v>15</v>
      </c>
      <c r="Q419" s="6" t="s">
        <v>171</v>
      </c>
      <c r="R419" s="2" t="s">
        <v>417</v>
      </c>
      <c r="S419" s="2">
        <v>0</v>
      </c>
      <c r="T419" s="2" t="s">
        <v>418</v>
      </c>
      <c r="V419" s="2" t="s">
        <v>1899</v>
      </c>
      <c r="W419" s="2" t="s">
        <v>4666</v>
      </c>
      <c r="X419" s="34" t="s">
        <v>186</v>
      </c>
      <c r="Y419" s="63">
        <v>2</v>
      </c>
    </row>
    <row r="420" spans="1:25" ht="23.1" hidden="1" customHeight="1">
      <c r="A420" s="2" t="s">
        <v>53</v>
      </c>
      <c r="B420" s="2" t="s">
        <v>26</v>
      </c>
      <c r="C420" s="2" t="s">
        <v>27</v>
      </c>
      <c r="D420" s="2" t="s">
        <v>28</v>
      </c>
      <c r="E420" s="2" t="s">
        <v>28</v>
      </c>
      <c r="F420" s="2" t="s">
        <v>29</v>
      </c>
      <c r="G420" s="2" t="s">
        <v>1887</v>
      </c>
      <c r="H420" s="2" t="s">
        <v>31</v>
      </c>
      <c r="I420" s="31" t="s">
        <v>55</v>
      </c>
      <c r="J420" s="2">
        <v>23</v>
      </c>
      <c r="K420" s="2">
        <v>6</v>
      </c>
      <c r="L420" s="2">
        <v>2018</v>
      </c>
      <c r="M420" s="31">
        <f t="shared" si="6"/>
        <v>43274</v>
      </c>
      <c r="N420" s="2" t="s">
        <v>2305</v>
      </c>
      <c r="O420" s="2" t="s">
        <v>2306</v>
      </c>
      <c r="P420" s="2">
        <v>16</v>
      </c>
      <c r="Q420" s="6" t="s">
        <v>171</v>
      </c>
      <c r="R420" s="2" t="s">
        <v>417</v>
      </c>
      <c r="S420" s="2">
        <v>0</v>
      </c>
      <c r="T420" s="2" t="s">
        <v>418</v>
      </c>
      <c r="V420" s="2" t="s">
        <v>1899</v>
      </c>
      <c r="W420" s="2" t="s">
        <v>4666</v>
      </c>
      <c r="X420" s="34" t="s">
        <v>179</v>
      </c>
      <c r="Y420" s="63">
        <v>1</v>
      </c>
    </row>
    <row r="421" spans="1:25" ht="23.1" hidden="1" customHeight="1">
      <c r="A421" s="2" t="s">
        <v>53</v>
      </c>
      <c r="B421" s="2" t="s">
        <v>26</v>
      </c>
      <c r="C421" s="2" t="s">
        <v>27</v>
      </c>
      <c r="D421" s="2" t="s">
        <v>28</v>
      </c>
      <c r="E421" s="2" t="s">
        <v>28</v>
      </c>
      <c r="F421" s="2" t="s">
        <v>29</v>
      </c>
      <c r="G421" s="2" t="s">
        <v>1887</v>
      </c>
      <c r="H421" s="2" t="s">
        <v>31</v>
      </c>
      <c r="I421" s="31" t="s">
        <v>55</v>
      </c>
      <c r="J421" s="2">
        <v>23</v>
      </c>
      <c r="K421" s="2">
        <v>6</v>
      </c>
      <c r="L421" s="2">
        <v>2018</v>
      </c>
      <c r="M421" s="31">
        <f t="shared" si="6"/>
        <v>43274</v>
      </c>
      <c r="N421" s="2" t="s">
        <v>2307</v>
      </c>
      <c r="O421" s="2" t="s">
        <v>2308</v>
      </c>
      <c r="P421" s="2">
        <v>16</v>
      </c>
      <c r="Q421" s="6">
        <v>8184128796</v>
      </c>
      <c r="R421" s="2" t="s">
        <v>417</v>
      </c>
      <c r="S421" s="2">
        <v>0</v>
      </c>
      <c r="T421" s="2" t="s">
        <v>418</v>
      </c>
      <c r="V421" s="2" t="s">
        <v>1899</v>
      </c>
      <c r="W421" s="2" t="s">
        <v>4659</v>
      </c>
      <c r="X421" s="34" t="s">
        <v>186</v>
      </c>
      <c r="Y421" s="63">
        <v>1</v>
      </c>
    </row>
    <row r="422" spans="1:25" ht="23.1" hidden="1" customHeight="1">
      <c r="A422" s="2" t="s">
        <v>53</v>
      </c>
      <c r="B422" s="2" t="s">
        <v>26</v>
      </c>
      <c r="C422" s="2" t="s">
        <v>27</v>
      </c>
      <c r="D422" s="2" t="s">
        <v>28</v>
      </c>
      <c r="E422" s="2" t="s">
        <v>28</v>
      </c>
      <c r="F422" s="2" t="s">
        <v>29</v>
      </c>
      <c r="G422" s="2" t="s">
        <v>1887</v>
      </c>
      <c r="H422" s="2" t="s">
        <v>31</v>
      </c>
      <c r="I422" s="31" t="s">
        <v>55</v>
      </c>
      <c r="J422" s="2">
        <v>23</v>
      </c>
      <c r="K422" s="2">
        <v>6</v>
      </c>
      <c r="L422" s="2">
        <v>2018</v>
      </c>
      <c r="M422" s="31">
        <f t="shared" si="6"/>
        <v>43274</v>
      </c>
      <c r="N422" s="2" t="s">
        <v>2309</v>
      </c>
      <c r="O422" s="2" t="s">
        <v>2310</v>
      </c>
      <c r="P422" s="2">
        <v>15</v>
      </c>
      <c r="Q422" s="6">
        <v>8052388079</v>
      </c>
      <c r="R422" s="2" t="s">
        <v>417</v>
      </c>
      <c r="S422" s="2">
        <v>0</v>
      </c>
      <c r="T422" s="2" t="s">
        <v>418</v>
      </c>
      <c r="V422" s="2" t="s">
        <v>1899</v>
      </c>
      <c r="W422" s="2" t="s">
        <v>4666</v>
      </c>
      <c r="X422" s="34" t="s">
        <v>179</v>
      </c>
      <c r="Y422" s="63">
        <v>1</v>
      </c>
    </row>
    <row r="423" spans="1:25" ht="23.1" hidden="1" customHeight="1">
      <c r="A423" s="2" t="s">
        <v>53</v>
      </c>
      <c r="B423" s="2" t="s">
        <v>26</v>
      </c>
      <c r="C423" s="2" t="s">
        <v>27</v>
      </c>
      <c r="D423" s="2" t="s">
        <v>28</v>
      </c>
      <c r="E423" s="2" t="s">
        <v>28</v>
      </c>
      <c r="F423" s="2" t="s">
        <v>29</v>
      </c>
      <c r="G423" s="2" t="s">
        <v>1887</v>
      </c>
      <c r="H423" s="2" t="s">
        <v>31</v>
      </c>
      <c r="I423" s="31" t="s">
        <v>55</v>
      </c>
      <c r="J423" s="2">
        <v>23</v>
      </c>
      <c r="K423" s="2">
        <v>6</v>
      </c>
      <c r="L423" s="2">
        <v>2018</v>
      </c>
      <c r="M423" s="31">
        <f t="shared" si="6"/>
        <v>43274</v>
      </c>
      <c r="N423" s="2" t="s">
        <v>2311</v>
      </c>
      <c r="O423" s="2" t="s">
        <v>2312</v>
      </c>
      <c r="P423" s="2">
        <v>16</v>
      </c>
      <c r="Q423" s="6" t="s">
        <v>171</v>
      </c>
      <c r="R423" s="2" t="s">
        <v>417</v>
      </c>
      <c r="S423" s="2">
        <v>0</v>
      </c>
      <c r="T423" s="2" t="s">
        <v>418</v>
      </c>
      <c r="V423" s="2" t="s">
        <v>1899</v>
      </c>
      <c r="W423" s="2" t="s">
        <v>4659</v>
      </c>
      <c r="X423" s="34" t="s">
        <v>179</v>
      </c>
      <c r="Y423" s="63">
        <v>2</v>
      </c>
    </row>
    <row r="424" spans="1:25" ht="23.1" hidden="1" customHeight="1">
      <c r="A424" s="2" t="s">
        <v>53</v>
      </c>
      <c r="B424" s="2" t="s">
        <v>26</v>
      </c>
      <c r="C424" s="2" t="s">
        <v>27</v>
      </c>
      <c r="D424" s="2" t="s">
        <v>28</v>
      </c>
      <c r="E424" s="2" t="s">
        <v>28</v>
      </c>
      <c r="F424" s="2" t="s">
        <v>29</v>
      </c>
      <c r="G424" s="2" t="s">
        <v>1887</v>
      </c>
      <c r="H424" s="2" t="s">
        <v>31</v>
      </c>
      <c r="I424" s="31" t="s">
        <v>55</v>
      </c>
      <c r="J424" s="2">
        <v>23</v>
      </c>
      <c r="K424" s="2">
        <v>6</v>
      </c>
      <c r="L424" s="2">
        <v>2018</v>
      </c>
      <c r="M424" s="31">
        <f t="shared" si="6"/>
        <v>43274</v>
      </c>
      <c r="N424" s="2" t="s">
        <v>2313</v>
      </c>
      <c r="O424" s="2" t="s">
        <v>2314</v>
      </c>
      <c r="P424" s="2">
        <v>18</v>
      </c>
      <c r="Q424" s="6">
        <v>8036121225</v>
      </c>
      <c r="R424" s="2" t="s">
        <v>417</v>
      </c>
      <c r="S424" s="2">
        <v>0</v>
      </c>
      <c r="T424" s="2" t="s">
        <v>313</v>
      </c>
      <c r="U424" s="2" t="s">
        <v>8082</v>
      </c>
      <c r="V424" s="2" t="s">
        <v>1899</v>
      </c>
      <c r="W424" s="2" t="s">
        <v>4659</v>
      </c>
      <c r="X424" s="34" t="s">
        <v>179</v>
      </c>
      <c r="Y424" s="63">
        <v>3</v>
      </c>
    </row>
    <row r="425" spans="1:25" ht="23.1" hidden="1" customHeight="1">
      <c r="A425" s="2" t="s">
        <v>53</v>
      </c>
      <c r="B425" s="2" t="s">
        <v>26</v>
      </c>
      <c r="C425" s="2" t="s">
        <v>27</v>
      </c>
      <c r="D425" s="2" t="s">
        <v>28</v>
      </c>
      <c r="E425" s="2" t="s">
        <v>28</v>
      </c>
      <c r="F425" s="2" t="s">
        <v>29</v>
      </c>
      <c r="G425" s="2" t="s">
        <v>1887</v>
      </c>
      <c r="H425" s="2" t="s">
        <v>31</v>
      </c>
      <c r="I425" s="31" t="s">
        <v>55</v>
      </c>
      <c r="J425" s="2">
        <v>23</v>
      </c>
      <c r="K425" s="2">
        <v>6</v>
      </c>
      <c r="L425" s="2">
        <v>2018</v>
      </c>
      <c r="M425" s="31">
        <f t="shared" si="6"/>
        <v>43274</v>
      </c>
      <c r="N425" s="2" t="s">
        <v>2315</v>
      </c>
      <c r="O425" s="2" t="s">
        <v>2316</v>
      </c>
      <c r="P425" s="2">
        <v>15</v>
      </c>
      <c r="Q425" s="6">
        <v>8036121225</v>
      </c>
      <c r="R425" s="2" t="s">
        <v>417</v>
      </c>
      <c r="S425" s="2">
        <v>0</v>
      </c>
      <c r="T425" s="2" t="s">
        <v>313</v>
      </c>
      <c r="U425" s="2" t="s">
        <v>8082</v>
      </c>
      <c r="V425" s="2" t="s">
        <v>1899</v>
      </c>
      <c r="W425" s="2" t="s">
        <v>4659</v>
      </c>
      <c r="X425" s="34" t="s">
        <v>179</v>
      </c>
      <c r="Y425" s="63">
        <v>2</v>
      </c>
    </row>
    <row r="426" spans="1:25" ht="23.1" hidden="1" customHeight="1">
      <c r="A426" s="2" t="s">
        <v>53</v>
      </c>
      <c r="B426" s="2" t="s">
        <v>26</v>
      </c>
      <c r="C426" s="2" t="s">
        <v>27</v>
      </c>
      <c r="D426" s="2" t="s">
        <v>28</v>
      </c>
      <c r="E426" s="2" t="s">
        <v>28</v>
      </c>
      <c r="F426" s="2" t="s">
        <v>29</v>
      </c>
      <c r="G426" s="2" t="s">
        <v>1887</v>
      </c>
      <c r="H426" s="2" t="s">
        <v>31</v>
      </c>
      <c r="I426" s="31" t="s">
        <v>55</v>
      </c>
      <c r="J426" s="2">
        <v>23</v>
      </c>
      <c r="K426" s="2">
        <v>6</v>
      </c>
      <c r="L426" s="2">
        <v>2018</v>
      </c>
      <c r="M426" s="31">
        <f t="shared" si="6"/>
        <v>43274</v>
      </c>
      <c r="N426" s="2" t="s">
        <v>2317</v>
      </c>
      <c r="O426" s="2" t="s">
        <v>2318</v>
      </c>
      <c r="P426" s="2">
        <v>15</v>
      </c>
      <c r="Q426" s="6" t="s">
        <v>171</v>
      </c>
      <c r="R426" s="2" t="s">
        <v>417</v>
      </c>
      <c r="S426" s="2">
        <v>0</v>
      </c>
      <c r="T426" s="2" t="s">
        <v>418</v>
      </c>
      <c r="V426" s="2" t="s">
        <v>1899</v>
      </c>
      <c r="W426" s="2" t="s">
        <v>4659</v>
      </c>
      <c r="X426" s="34" t="s">
        <v>179</v>
      </c>
      <c r="Y426" s="63">
        <v>2</v>
      </c>
    </row>
    <row r="427" spans="1:25" ht="23.1" hidden="1" customHeight="1">
      <c r="A427" s="2" t="s">
        <v>53</v>
      </c>
      <c r="B427" s="2" t="s">
        <v>26</v>
      </c>
      <c r="C427" s="2" t="s">
        <v>27</v>
      </c>
      <c r="D427" s="2" t="s">
        <v>28</v>
      </c>
      <c r="E427" s="2" t="s">
        <v>28</v>
      </c>
      <c r="F427" s="2" t="s">
        <v>29</v>
      </c>
      <c r="G427" s="2" t="s">
        <v>1887</v>
      </c>
      <c r="H427" s="2" t="s">
        <v>31</v>
      </c>
      <c r="I427" s="31" t="s">
        <v>55</v>
      </c>
      <c r="J427" s="2">
        <v>23</v>
      </c>
      <c r="K427" s="2">
        <v>6</v>
      </c>
      <c r="L427" s="2">
        <v>2018</v>
      </c>
      <c r="M427" s="31">
        <f t="shared" si="6"/>
        <v>43274</v>
      </c>
      <c r="N427" s="2" t="s">
        <v>2319</v>
      </c>
      <c r="O427" s="2" t="s">
        <v>2320</v>
      </c>
      <c r="P427" s="2">
        <v>15</v>
      </c>
      <c r="Q427" s="6">
        <v>8183904096</v>
      </c>
      <c r="R427" s="2" t="s">
        <v>417</v>
      </c>
      <c r="S427" s="2">
        <v>0</v>
      </c>
      <c r="T427" s="2" t="s">
        <v>418</v>
      </c>
      <c r="V427" s="2" t="s">
        <v>1899</v>
      </c>
      <c r="W427" s="2" t="s">
        <v>4659</v>
      </c>
      <c r="X427" s="34" t="s">
        <v>186</v>
      </c>
      <c r="Y427" s="63">
        <v>1</v>
      </c>
    </row>
    <row r="428" spans="1:25" ht="23.1" hidden="1" customHeight="1">
      <c r="A428" s="2" t="s">
        <v>8123</v>
      </c>
      <c r="B428" s="2" t="s">
        <v>26</v>
      </c>
      <c r="C428" s="2" t="s">
        <v>27</v>
      </c>
      <c r="D428" s="2" t="s">
        <v>28</v>
      </c>
      <c r="E428" s="2" t="s">
        <v>28</v>
      </c>
      <c r="F428" s="2" t="s">
        <v>29</v>
      </c>
      <c r="G428" s="2" t="s">
        <v>1887</v>
      </c>
      <c r="H428" s="2" t="s">
        <v>31</v>
      </c>
      <c r="I428" s="31" t="s">
        <v>55</v>
      </c>
      <c r="J428" s="2">
        <v>23</v>
      </c>
      <c r="K428" s="2">
        <v>6</v>
      </c>
      <c r="L428" s="2">
        <v>2018</v>
      </c>
      <c r="M428" s="31">
        <f t="shared" si="6"/>
        <v>43274</v>
      </c>
      <c r="N428" s="2" t="s">
        <v>2321</v>
      </c>
      <c r="O428" s="2" t="s">
        <v>2322</v>
      </c>
      <c r="P428" s="2">
        <v>18</v>
      </c>
      <c r="Q428" s="6">
        <v>8090862236</v>
      </c>
      <c r="R428" s="2" t="s">
        <v>417</v>
      </c>
      <c r="S428" s="2">
        <v>0</v>
      </c>
      <c r="T428" s="2" t="s">
        <v>418</v>
      </c>
      <c r="V428" s="2" t="s">
        <v>1899</v>
      </c>
      <c r="W428" s="2" t="s">
        <v>4666</v>
      </c>
      <c r="X428" s="34" t="s">
        <v>186</v>
      </c>
      <c r="Y428" s="63">
        <v>1</v>
      </c>
    </row>
    <row r="429" spans="1:25" ht="23.1" hidden="1" customHeight="1">
      <c r="A429" s="2" t="s">
        <v>53</v>
      </c>
      <c r="B429" s="2" t="s">
        <v>26</v>
      </c>
      <c r="C429" s="2" t="s">
        <v>27</v>
      </c>
      <c r="D429" s="2" t="s">
        <v>28</v>
      </c>
      <c r="E429" s="2" t="s">
        <v>28</v>
      </c>
      <c r="F429" s="2" t="s">
        <v>29</v>
      </c>
      <c r="G429" s="2" t="s">
        <v>1887</v>
      </c>
      <c r="H429" s="2" t="s">
        <v>31</v>
      </c>
      <c r="I429" s="31" t="s">
        <v>55</v>
      </c>
      <c r="J429" s="2">
        <v>23</v>
      </c>
      <c r="K429" s="2">
        <v>6</v>
      </c>
      <c r="L429" s="2">
        <v>2018</v>
      </c>
      <c r="M429" s="31">
        <f t="shared" si="6"/>
        <v>43274</v>
      </c>
      <c r="N429" s="2" t="s">
        <v>2323</v>
      </c>
      <c r="O429" s="2" t="s">
        <v>2324</v>
      </c>
      <c r="P429" s="2">
        <v>15</v>
      </c>
      <c r="Q429" s="6" t="s">
        <v>171</v>
      </c>
      <c r="R429" s="2" t="s">
        <v>417</v>
      </c>
      <c r="S429" s="2">
        <v>0</v>
      </c>
      <c r="T429" s="2" t="s">
        <v>418</v>
      </c>
      <c r="V429" s="2" t="s">
        <v>1899</v>
      </c>
      <c r="W429" s="2" t="s">
        <v>4659</v>
      </c>
      <c r="X429" s="34" t="s">
        <v>179</v>
      </c>
      <c r="Y429" s="63">
        <v>2</v>
      </c>
    </row>
    <row r="430" spans="1:25" ht="23.1" hidden="1" customHeight="1">
      <c r="A430" s="2" t="s">
        <v>53</v>
      </c>
      <c r="B430" s="2" t="s">
        <v>26</v>
      </c>
      <c r="C430" s="2" t="s">
        <v>27</v>
      </c>
      <c r="D430" s="2" t="s">
        <v>28</v>
      </c>
      <c r="E430" s="2" t="s">
        <v>28</v>
      </c>
      <c r="F430" s="2" t="s">
        <v>29</v>
      </c>
      <c r="G430" s="2" t="s">
        <v>1887</v>
      </c>
      <c r="H430" s="2" t="s">
        <v>31</v>
      </c>
      <c r="I430" s="31" t="s">
        <v>55</v>
      </c>
      <c r="J430" s="2">
        <v>23</v>
      </c>
      <c r="K430" s="2">
        <v>6</v>
      </c>
      <c r="L430" s="2">
        <v>2018</v>
      </c>
      <c r="M430" s="31">
        <f t="shared" si="6"/>
        <v>43274</v>
      </c>
      <c r="N430" s="2" t="s">
        <v>2325</v>
      </c>
      <c r="O430" s="2" t="s">
        <v>2326</v>
      </c>
      <c r="P430" s="2">
        <v>15</v>
      </c>
      <c r="Q430" s="6" t="s">
        <v>171</v>
      </c>
      <c r="R430" s="2" t="s">
        <v>417</v>
      </c>
      <c r="S430" s="2">
        <v>0</v>
      </c>
      <c r="T430" s="2" t="s">
        <v>418</v>
      </c>
      <c r="V430" s="2" t="s">
        <v>1899</v>
      </c>
      <c r="W430" s="2" t="s">
        <v>4666</v>
      </c>
      <c r="X430" s="34" t="s">
        <v>179</v>
      </c>
      <c r="Y430" s="63">
        <v>2</v>
      </c>
    </row>
    <row r="431" spans="1:25" ht="23.1" hidden="1" customHeight="1">
      <c r="A431" s="2" t="s">
        <v>8123</v>
      </c>
      <c r="B431" s="2" t="s">
        <v>26</v>
      </c>
      <c r="C431" s="2" t="s">
        <v>27</v>
      </c>
      <c r="D431" s="2" t="s">
        <v>28</v>
      </c>
      <c r="E431" s="2" t="s">
        <v>28</v>
      </c>
      <c r="F431" s="2" t="s">
        <v>29</v>
      </c>
      <c r="G431" s="2" t="s">
        <v>1887</v>
      </c>
      <c r="H431" s="2" t="s">
        <v>31</v>
      </c>
      <c r="I431" s="31" t="s">
        <v>55</v>
      </c>
      <c r="J431" s="2">
        <v>23</v>
      </c>
      <c r="K431" s="2">
        <v>6</v>
      </c>
      <c r="L431" s="2">
        <v>2018</v>
      </c>
      <c r="M431" s="31">
        <f t="shared" si="6"/>
        <v>43274</v>
      </c>
      <c r="N431" s="2" t="s">
        <v>8124</v>
      </c>
      <c r="O431" s="2" t="s">
        <v>2328</v>
      </c>
      <c r="P431" s="2">
        <v>16</v>
      </c>
      <c r="Q431" s="6">
        <v>8159745528</v>
      </c>
      <c r="R431" s="2" t="s">
        <v>417</v>
      </c>
      <c r="S431" s="2">
        <v>0</v>
      </c>
      <c r="T431" s="2" t="s">
        <v>234</v>
      </c>
      <c r="V431" s="2" t="s">
        <v>1899</v>
      </c>
      <c r="W431" s="2" t="s">
        <v>4659</v>
      </c>
      <c r="X431" s="34" t="s">
        <v>186</v>
      </c>
      <c r="Y431" s="63">
        <v>1</v>
      </c>
    </row>
    <row r="432" spans="1:25" ht="23.1" hidden="1" customHeight="1">
      <c r="A432" s="2" t="s">
        <v>53</v>
      </c>
      <c r="B432" s="2" t="s">
        <v>26</v>
      </c>
      <c r="C432" s="2" t="s">
        <v>27</v>
      </c>
      <c r="D432" s="2" t="s">
        <v>28</v>
      </c>
      <c r="E432" s="2" t="s">
        <v>28</v>
      </c>
      <c r="F432" s="2" t="s">
        <v>29</v>
      </c>
      <c r="G432" s="2" t="s">
        <v>1887</v>
      </c>
      <c r="H432" s="2" t="s">
        <v>31</v>
      </c>
      <c r="I432" s="31" t="s">
        <v>55</v>
      </c>
      <c r="J432" s="2">
        <v>23</v>
      </c>
      <c r="K432" s="2">
        <v>6</v>
      </c>
      <c r="L432" s="2">
        <v>2018</v>
      </c>
      <c r="M432" s="31">
        <f t="shared" si="6"/>
        <v>43274</v>
      </c>
      <c r="N432" s="2" t="s">
        <v>2329</v>
      </c>
      <c r="O432" s="2" t="s">
        <v>2330</v>
      </c>
      <c r="P432" s="2">
        <v>15</v>
      </c>
      <c r="Q432" s="6">
        <v>9025091739</v>
      </c>
      <c r="R432" s="2" t="s">
        <v>417</v>
      </c>
      <c r="S432" s="2">
        <v>0</v>
      </c>
      <c r="T432" s="2" t="s">
        <v>418</v>
      </c>
      <c r="V432" s="2" t="s">
        <v>1899</v>
      </c>
      <c r="W432" s="2" t="s">
        <v>4659</v>
      </c>
      <c r="X432" s="34" t="s">
        <v>179</v>
      </c>
      <c r="Y432" s="63">
        <v>2</v>
      </c>
    </row>
    <row r="433" spans="1:25" ht="23.1" hidden="1" customHeight="1">
      <c r="A433" s="2" t="s">
        <v>53</v>
      </c>
      <c r="B433" s="2" t="s">
        <v>26</v>
      </c>
      <c r="C433" s="2" t="s">
        <v>27</v>
      </c>
      <c r="D433" s="2" t="s">
        <v>28</v>
      </c>
      <c r="E433" s="2" t="s">
        <v>28</v>
      </c>
      <c r="F433" s="2" t="s">
        <v>29</v>
      </c>
      <c r="G433" s="2" t="s">
        <v>1887</v>
      </c>
      <c r="H433" s="2" t="s">
        <v>31</v>
      </c>
      <c r="I433" s="31" t="s">
        <v>55</v>
      </c>
      <c r="J433" s="2">
        <v>23</v>
      </c>
      <c r="K433" s="2">
        <v>6</v>
      </c>
      <c r="L433" s="2">
        <v>2018</v>
      </c>
      <c r="M433" s="31">
        <f t="shared" si="6"/>
        <v>43274</v>
      </c>
      <c r="N433" s="2" t="s">
        <v>2331</v>
      </c>
      <c r="O433" s="2" t="s">
        <v>2332</v>
      </c>
      <c r="P433" s="2">
        <v>15</v>
      </c>
      <c r="Q433" s="6">
        <v>8166607570</v>
      </c>
      <c r="R433" s="2" t="s">
        <v>417</v>
      </c>
      <c r="S433" s="2">
        <v>0</v>
      </c>
      <c r="T433" s="2" t="s">
        <v>234</v>
      </c>
      <c r="V433" s="2" t="s">
        <v>1899</v>
      </c>
      <c r="W433" s="2" t="s">
        <v>4659</v>
      </c>
      <c r="X433" s="34" t="s">
        <v>179</v>
      </c>
      <c r="Y433" s="63">
        <v>1</v>
      </c>
    </row>
    <row r="434" spans="1:25" ht="23.1" hidden="1" customHeight="1">
      <c r="A434" s="2" t="s">
        <v>53</v>
      </c>
      <c r="B434" s="2" t="s">
        <v>26</v>
      </c>
      <c r="C434" s="2" t="s">
        <v>27</v>
      </c>
      <c r="D434" s="2" t="s">
        <v>28</v>
      </c>
      <c r="E434" s="2" t="s">
        <v>28</v>
      </c>
      <c r="F434" s="2" t="s">
        <v>29</v>
      </c>
      <c r="G434" s="2" t="s">
        <v>1887</v>
      </c>
      <c r="H434" s="2" t="s">
        <v>31</v>
      </c>
      <c r="I434" s="31" t="s">
        <v>55</v>
      </c>
      <c r="J434" s="2">
        <v>23</v>
      </c>
      <c r="K434" s="2">
        <v>6</v>
      </c>
      <c r="L434" s="2">
        <v>2018</v>
      </c>
      <c r="M434" s="31">
        <f t="shared" si="6"/>
        <v>43274</v>
      </c>
      <c r="N434" s="2" t="s">
        <v>2333</v>
      </c>
      <c r="O434" s="2" t="s">
        <v>2334</v>
      </c>
      <c r="P434" s="2">
        <v>16</v>
      </c>
      <c r="Q434" s="6" t="s">
        <v>171</v>
      </c>
      <c r="R434" s="2" t="s">
        <v>417</v>
      </c>
      <c r="S434" s="2">
        <v>0</v>
      </c>
      <c r="T434" s="2" t="s">
        <v>418</v>
      </c>
      <c r="V434" s="2" t="s">
        <v>1899</v>
      </c>
      <c r="W434" s="2" t="s">
        <v>4659</v>
      </c>
      <c r="X434" s="34" t="s">
        <v>179</v>
      </c>
      <c r="Y434" s="63">
        <v>2</v>
      </c>
    </row>
    <row r="435" spans="1:25" ht="23.1" hidden="1" customHeight="1">
      <c r="A435" s="2" t="s">
        <v>53</v>
      </c>
      <c r="B435" s="2" t="s">
        <v>26</v>
      </c>
      <c r="C435" s="2" t="s">
        <v>27</v>
      </c>
      <c r="D435" s="2" t="s">
        <v>28</v>
      </c>
      <c r="E435" s="2" t="s">
        <v>28</v>
      </c>
      <c r="F435" s="2" t="s">
        <v>29</v>
      </c>
      <c r="G435" s="2" t="s">
        <v>1887</v>
      </c>
      <c r="H435" s="2" t="s">
        <v>31</v>
      </c>
      <c r="I435" s="31" t="s">
        <v>55</v>
      </c>
      <c r="J435" s="2">
        <v>23</v>
      </c>
      <c r="K435" s="2">
        <v>6</v>
      </c>
      <c r="L435" s="2">
        <v>2018</v>
      </c>
      <c r="M435" s="31">
        <f t="shared" si="6"/>
        <v>43274</v>
      </c>
      <c r="N435" s="2" t="s">
        <v>2082</v>
      </c>
      <c r="O435" s="2" t="s">
        <v>2335</v>
      </c>
      <c r="P435" s="2">
        <v>16</v>
      </c>
      <c r="Q435" s="6">
        <v>8050465588</v>
      </c>
      <c r="R435" s="2" t="s">
        <v>417</v>
      </c>
      <c r="S435" s="2">
        <v>0</v>
      </c>
      <c r="T435" s="2" t="s">
        <v>234</v>
      </c>
      <c r="V435" s="2" t="s">
        <v>1899</v>
      </c>
      <c r="W435" s="2" t="s">
        <v>4659</v>
      </c>
      <c r="X435" s="34" t="s">
        <v>186</v>
      </c>
      <c r="Y435" s="63">
        <v>1</v>
      </c>
    </row>
    <row r="436" spans="1:25" ht="23.1" hidden="1" customHeight="1">
      <c r="A436" s="2" t="s">
        <v>53</v>
      </c>
      <c r="B436" s="2" t="s">
        <v>26</v>
      </c>
      <c r="C436" s="2" t="s">
        <v>27</v>
      </c>
      <c r="D436" s="2" t="s">
        <v>28</v>
      </c>
      <c r="E436" s="2" t="s">
        <v>28</v>
      </c>
      <c r="F436" s="2" t="s">
        <v>29</v>
      </c>
      <c r="G436" s="2" t="s">
        <v>1887</v>
      </c>
      <c r="H436" s="2" t="s">
        <v>31</v>
      </c>
      <c r="I436" s="31" t="s">
        <v>55</v>
      </c>
      <c r="J436" s="2">
        <v>23</v>
      </c>
      <c r="K436" s="2">
        <v>6</v>
      </c>
      <c r="L436" s="2">
        <v>2018</v>
      </c>
      <c r="M436" s="31">
        <f t="shared" si="6"/>
        <v>43274</v>
      </c>
      <c r="N436" s="2" t="s">
        <v>2336</v>
      </c>
      <c r="O436" s="2" t="s">
        <v>2337</v>
      </c>
      <c r="P436" s="2">
        <v>15</v>
      </c>
      <c r="Q436" s="6">
        <v>7068405129</v>
      </c>
      <c r="R436" s="2" t="s">
        <v>417</v>
      </c>
      <c r="S436" s="2">
        <v>0</v>
      </c>
      <c r="T436" s="2" t="s">
        <v>234</v>
      </c>
      <c r="V436" s="2" t="s">
        <v>1899</v>
      </c>
      <c r="W436" s="2" t="s">
        <v>4659</v>
      </c>
      <c r="X436" s="34" t="s">
        <v>179</v>
      </c>
      <c r="Y436" s="63">
        <v>2</v>
      </c>
    </row>
    <row r="437" spans="1:25" ht="23.1" hidden="1" customHeight="1">
      <c r="A437" s="2" t="s">
        <v>53</v>
      </c>
      <c r="B437" s="2" t="s">
        <v>26</v>
      </c>
      <c r="C437" s="2" t="s">
        <v>27</v>
      </c>
      <c r="D437" s="2" t="s">
        <v>28</v>
      </c>
      <c r="E437" s="2" t="s">
        <v>28</v>
      </c>
      <c r="F437" s="2" t="s">
        <v>29</v>
      </c>
      <c r="G437" s="2" t="s">
        <v>1887</v>
      </c>
      <c r="H437" s="2" t="s">
        <v>31</v>
      </c>
      <c r="I437" s="31" t="s">
        <v>55</v>
      </c>
      <c r="J437" s="2">
        <v>23</v>
      </c>
      <c r="K437" s="2">
        <v>6</v>
      </c>
      <c r="L437" s="2">
        <v>2018</v>
      </c>
      <c r="M437" s="31">
        <f t="shared" si="6"/>
        <v>43274</v>
      </c>
      <c r="N437" s="2" t="s">
        <v>2338</v>
      </c>
      <c r="O437" s="2" t="s">
        <v>2339</v>
      </c>
      <c r="P437" s="2">
        <v>15</v>
      </c>
      <c r="Q437" s="6">
        <v>8086956920</v>
      </c>
      <c r="R437" s="2" t="s">
        <v>417</v>
      </c>
      <c r="S437" s="2">
        <v>0</v>
      </c>
      <c r="T437" s="2" t="s">
        <v>234</v>
      </c>
      <c r="V437" s="2" t="s">
        <v>1899</v>
      </c>
      <c r="W437" s="2" t="s">
        <v>4659</v>
      </c>
      <c r="X437" s="34" t="s">
        <v>179</v>
      </c>
      <c r="Y437" s="63">
        <v>3</v>
      </c>
    </row>
    <row r="438" spans="1:25" ht="23.1" hidden="1" customHeight="1">
      <c r="A438" s="2" t="s">
        <v>53</v>
      </c>
      <c r="B438" s="2" t="s">
        <v>26</v>
      </c>
      <c r="C438" s="2" t="s">
        <v>27</v>
      </c>
      <c r="D438" s="2" t="s">
        <v>28</v>
      </c>
      <c r="E438" s="2" t="s">
        <v>28</v>
      </c>
      <c r="F438" s="2" t="s">
        <v>29</v>
      </c>
      <c r="G438" s="2" t="s">
        <v>1887</v>
      </c>
      <c r="H438" s="2" t="s">
        <v>31</v>
      </c>
      <c r="I438" s="31" t="s">
        <v>55</v>
      </c>
      <c r="J438" s="2">
        <v>23</v>
      </c>
      <c r="K438" s="2">
        <v>6</v>
      </c>
      <c r="L438" s="2">
        <v>2018</v>
      </c>
      <c r="M438" s="31">
        <f t="shared" si="6"/>
        <v>43274</v>
      </c>
      <c r="N438" s="2" t="s">
        <v>2340</v>
      </c>
      <c r="O438" s="2" t="s">
        <v>2341</v>
      </c>
      <c r="P438" s="2">
        <v>17</v>
      </c>
      <c r="Q438" s="6">
        <v>7034805448</v>
      </c>
      <c r="R438" s="2" t="s">
        <v>417</v>
      </c>
      <c r="S438" s="2">
        <v>0</v>
      </c>
      <c r="T438" s="2" t="s">
        <v>234</v>
      </c>
      <c r="V438" s="2" t="s">
        <v>1899</v>
      </c>
      <c r="W438" s="2" t="s">
        <v>4659</v>
      </c>
      <c r="X438" s="34" t="s">
        <v>186</v>
      </c>
      <c r="Y438" s="63">
        <v>2</v>
      </c>
    </row>
    <row r="439" spans="1:25" ht="23.1" hidden="1" customHeight="1">
      <c r="A439" s="2" t="s">
        <v>53</v>
      </c>
      <c r="B439" s="2" t="s">
        <v>26</v>
      </c>
      <c r="C439" s="2" t="s">
        <v>27</v>
      </c>
      <c r="D439" s="2" t="s">
        <v>28</v>
      </c>
      <c r="E439" s="2" t="s">
        <v>28</v>
      </c>
      <c r="F439" s="2" t="s">
        <v>29</v>
      </c>
      <c r="G439" s="2" t="s">
        <v>1887</v>
      </c>
      <c r="H439" s="2" t="s">
        <v>31</v>
      </c>
      <c r="I439" s="31" t="s">
        <v>55</v>
      </c>
      <c r="J439" s="2">
        <v>23</v>
      </c>
      <c r="K439" s="2">
        <v>6</v>
      </c>
      <c r="L439" s="2">
        <v>2018</v>
      </c>
      <c r="M439" s="31">
        <f t="shared" si="6"/>
        <v>43274</v>
      </c>
      <c r="N439" s="2" t="s">
        <v>8125</v>
      </c>
      <c r="O439" s="2" t="s">
        <v>2343</v>
      </c>
      <c r="P439" s="2">
        <v>15</v>
      </c>
      <c r="Q439" s="6">
        <v>8169967880</v>
      </c>
      <c r="R439" s="2" t="s">
        <v>417</v>
      </c>
      <c r="S439" s="2">
        <v>0</v>
      </c>
      <c r="T439" s="2" t="s">
        <v>234</v>
      </c>
      <c r="V439" s="2" t="s">
        <v>1899</v>
      </c>
      <c r="W439" s="2" t="s">
        <v>4659</v>
      </c>
      <c r="X439" s="34" t="s">
        <v>179</v>
      </c>
      <c r="Y439" s="63">
        <v>2</v>
      </c>
    </row>
    <row r="440" spans="1:25" ht="23.1" hidden="1" customHeight="1">
      <c r="A440" s="2" t="s">
        <v>53</v>
      </c>
      <c r="B440" s="2" t="s">
        <v>26</v>
      </c>
      <c r="C440" s="2" t="s">
        <v>27</v>
      </c>
      <c r="D440" s="2" t="s">
        <v>28</v>
      </c>
      <c r="E440" s="2" t="s">
        <v>28</v>
      </c>
      <c r="F440" s="2" t="s">
        <v>29</v>
      </c>
      <c r="G440" s="2" t="s">
        <v>1887</v>
      </c>
      <c r="H440" s="2" t="s">
        <v>31</v>
      </c>
      <c r="I440" s="31" t="s">
        <v>55</v>
      </c>
      <c r="J440" s="2">
        <v>23</v>
      </c>
      <c r="K440" s="2">
        <v>6</v>
      </c>
      <c r="L440" s="2">
        <v>2018</v>
      </c>
      <c r="M440" s="31">
        <f t="shared" si="6"/>
        <v>43274</v>
      </c>
      <c r="N440" s="2" t="s">
        <v>2344</v>
      </c>
      <c r="O440" s="2" t="s">
        <v>2345</v>
      </c>
      <c r="P440" s="2">
        <v>18</v>
      </c>
      <c r="Q440" s="6" t="s">
        <v>171</v>
      </c>
      <c r="R440" s="2" t="s">
        <v>417</v>
      </c>
      <c r="S440" s="2">
        <v>0</v>
      </c>
      <c r="T440" s="2" t="s">
        <v>418</v>
      </c>
      <c r="V440" s="2" t="s">
        <v>1899</v>
      </c>
      <c r="W440" s="2" t="s">
        <v>4659</v>
      </c>
      <c r="X440" s="34" t="s">
        <v>186</v>
      </c>
      <c r="Y440" s="63">
        <v>3</v>
      </c>
    </row>
    <row r="441" spans="1:25" ht="23.1" hidden="1" customHeight="1">
      <c r="A441" s="2" t="s">
        <v>53</v>
      </c>
      <c r="B441" s="2" t="s">
        <v>26</v>
      </c>
      <c r="C441" s="2" t="s">
        <v>27</v>
      </c>
      <c r="D441" s="2" t="s">
        <v>28</v>
      </c>
      <c r="E441" s="2" t="s">
        <v>28</v>
      </c>
      <c r="F441" s="2" t="s">
        <v>29</v>
      </c>
      <c r="G441" s="2" t="s">
        <v>1887</v>
      </c>
      <c r="H441" s="2" t="s">
        <v>31</v>
      </c>
      <c r="I441" s="31" t="s">
        <v>55</v>
      </c>
      <c r="J441" s="2">
        <v>23</v>
      </c>
      <c r="K441" s="2">
        <v>6</v>
      </c>
      <c r="L441" s="2">
        <v>2018</v>
      </c>
      <c r="M441" s="31">
        <f t="shared" si="6"/>
        <v>43274</v>
      </c>
      <c r="N441" s="2" t="s">
        <v>8126</v>
      </c>
      <c r="O441" s="2" t="s">
        <v>2347</v>
      </c>
      <c r="P441" s="2">
        <v>15</v>
      </c>
      <c r="Q441" s="6">
        <v>8160373431</v>
      </c>
      <c r="R441" s="2" t="s">
        <v>417</v>
      </c>
      <c r="S441" s="2">
        <v>0</v>
      </c>
      <c r="T441" s="2" t="s">
        <v>234</v>
      </c>
      <c r="V441" s="2" t="s">
        <v>1899</v>
      </c>
      <c r="W441" s="2" t="s">
        <v>4666</v>
      </c>
      <c r="X441" s="34" t="s">
        <v>179</v>
      </c>
      <c r="Y441" s="63">
        <v>1</v>
      </c>
    </row>
    <row r="442" spans="1:25" ht="23.1" hidden="1" customHeight="1">
      <c r="A442" s="2" t="s">
        <v>53</v>
      </c>
      <c r="B442" s="2" t="s">
        <v>26</v>
      </c>
      <c r="C442" s="2" t="s">
        <v>27</v>
      </c>
      <c r="D442" s="2" t="s">
        <v>28</v>
      </c>
      <c r="E442" s="2" t="s">
        <v>28</v>
      </c>
      <c r="F442" s="2" t="s">
        <v>29</v>
      </c>
      <c r="G442" s="2" t="s">
        <v>1887</v>
      </c>
      <c r="H442" s="2" t="s">
        <v>31</v>
      </c>
      <c r="I442" s="31" t="s">
        <v>55</v>
      </c>
      <c r="J442" s="2">
        <v>23</v>
      </c>
      <c r="K442" s="2">
        <v>6</v>
      </c>
      <c r="L442" s="2">
        <v>2018</v>
      </c>
      <c r="M442" s="31">
        <f t="shared" si="6"/>
        <v>43274</v>
      </c>
      <c r="N442" s="2" t="s">
        <v>2350</v>
      </c>
      <c r="O442" s="2" t="s">
        <v>2351</v>
      </c>
      <c r="P442" s="2">
        <v>15</v>
      </c>
      <c r="Q442" s="6" t="s">
        <v>171</v>
      </c>
      <c r="R442" s="2" t="s">
        <v>417</v>
      </c>
      <c r="S442" s="2">
        <v>0</v>
      </c>
      <c r="T442" s="2" t="s">
        <v>418</v>
      </c>
      <c r="V442" s="2" t="s">
        <v>1899</v>
      </c>
      <c r="W442" s="2" t="s">
        <v>4659</v>
      </c>
      <c r="X442" s="34" t="s">
        <v>179</v>
      </c>
      <c r="Y442" s="63">
        <v>2</v>
      </c>
    </row>
    <row r="443" spans="1:25" ht="23.1" hidden="1" customHeight="1">
      <c r="A443" s="2" t="s">
        <v>53</v>
      </c>
      <c r="B443" s="2" t="s">
        <v>26</v>
      </c>
      <c r="C443" s="2" t="s">
        <v>27</v>
      </c>
      <c r="D443" s="2" t="s">
        <v>28</v>
      </c>
      <c r="E443" s="2" t="s">
        <v>28</v>
      </c>
      <c r="F443" s="2" t="s">
        <v>29</v>
      </c>
      <c r="G443" s="2" t="s">
        <v>1887</v>
      </c>
      <c r="H443" s="2" t="s">
        <v>31</v>
      </c>
      <c r="I443" s="31" t="s">
        <v>55</v>
      </c>
      <c r="J443" s="2">
        <v>23</v>
      </c>
      <c r="K443" s="2">
        <v>6</v>
      </c>
      <c r="L443" s="2">
        <v>2018</v>
      </c>
      <c r="M443" s="31">
        <f t="shared" si="6"/>
        <v>43274</v>
      </c>
      <c r="N443" s="2" t="s">
        <v>2352</v>
      </c>
      <c r="O443" s="2" t="s">
        <v>2353</v>
      </c>
      <c r="P443" s="2">
        <v>15</v>
      </c>
      <c r="Q443" s="6">
        <v>8130666420</v>
      </c>
      <c r="R443" s="2" t="s">
        <v>417</v>
      </c>
      <c r="S443" s="2">
        <v>0</v>
      </c>
      <c r="T443" s="2" t="s">
        <v>234</v>
      </c>
      <c r="V443" s="2" t="s">
        <v>1899</v>
      </c>
      <c r="W443" s="2" t="s">
        <v>4659</v>
      </c>
      <c r="X443" s="34" t="s">
        <v>179</v>
      </c>
      <c r="Y443" s="63">
        <v>1</v>
      </c>
    </row>
    <row r="444" spans="1:25" ht="23.1" hidden="1" customHeight="1">
      <c r="A444" s="2" t="s">
        <v>53</v>
      </c>
      <c r="B444" s="2" t="s">
        <v>26</v>
      </c>
      <c r="C444" s="2" t="s">
        <v>27</v>
      </c>
      <c r="D444" s="2" t="s">
        <v>28</v>
      </c>
      <c r="E444" s="2" t="s">
        <v>28</v>
      </c>
      <c r="F444" s="2" t="s">
        <v>29</v>
      </c>
      <c r="G444" s="2" t="s">
        <v>1887</v>
      </c>
      <c r="H444" s="2" t="s">
        <v>31</v>
      </c>
      <c r="I444" s="31" t="s">
        <v>55</v>
      </c>
      <c r="J444" s="2">
        <v>23</v>
      </c>
      <c r="K444" s="2">
        <v>6</v>
      </c>
      <c r="L444" s="2">
        <v>2018</v>
      </c>
      <c r="M444" s="31">
        <f t="shared" si="6"/>
        <v>43274</v>
      </c>
      <c r="N444" s="2" t="s">
        <v>2355</v>
      </c>
      <c r="O444" s="2" t="s">
        <v>2356</v>
      </c>
      <c r="P444" s="2">
        <v>15</v>
      </c>
      <c r="Q444" s="6">
        <v>7035444770</v>
      </c>
      <c r="R444" s="2" t="s">
        <v>417</v>
      </c>
      <c r="S444" s="2">
        <v>0</v>
      </c>
      <c r="T444" s="2" t="s">
        <v>313</v>
      </c>
      <c r="U444" s="2" t="s">
        <v>8082</v>
      </c>
      <c r="V444" s="2" t="s">
        <v>1899</v>
      </c>
      <c r="W444" s="2" t="s">
        <v>4659</v>
      </c>
      <c r="X444" s="34" t="s">
        <v>179</v>
      </c>
      <c r="Y444" s="63">
        <v>3</v>
      </c>
    </row>
    <row r="445" spans="1:25" ht="23.1" hidden="1" customHeight="1">
      <c r="A445" s="2" t="s">
        <v>53</v>
      </c>
      <c r="B445" s="2" t="s">
        <v>26</v>
      </c>
      <c r="C445" s="2" t="s">
        <v>27</v>
      </c>
      <c r="D445" s="2" t="s">
        <v>28</v>
      </c>
      <c r="E445" s="2" t="s">
        <v>28</v>
      </c>
      <c r="F445" s="2" t="s">
        <v>29</v>
      </c>
      <c r="G445" s="2" t="s">
        <v>1887</v>
      </c>
      <c r="H445" s="2" t="s">
        <v>31</v>
      </c>
      <c r="I445" s="31" t="s">
        <v>55</v>
      </c>
      <c r="J445" s="2">
        <v>23</v>
      </c>
      <c r="K445" s="2">
        <v>6</v>
      </c>
      <c r="L445" s="2">
        <v>2018</v>
      </c>
      <c r="M445" s="31">
        <f t="shared" si="6"/>
        <v>43274</v>
      </c>
      <c r="N445" s="2" t="s">
        <v>2357</v>
      </c>
      <c r="O445" s="2" t="s">
        <v>2358</v>
      </c>
      <c r="P445" s="2">
        <v>16</v>
      </c>
      <c r="Q445" s="6" t="s">
        <v>171</v>
      </c>
      <c r="R445" s="2" t="s">
        <v>417</v>
      </c>
      <c r="S445" s="2">
        <v>0</v>
      </c>
      <c r="T445" s="2" t="s">
        <v>418</v>
      </c>
      <c r="V445" s="2" t="s">
        <v>1899</v>
      </c>
      <c r="W445" s="2" t="s">
        <v>4659</v>
      </c>
      <c r="X445" s="34" t="s">
        <v>179</v>
      </c>
      <c r="Y445" s="63">
        <v>2</v>
      </c>
    </row>
    <row r="446" spans="1:25" ht="23.1" hidden="1" customHeight="1">
      <c r="A446" s="2" t="s">
        <v>56</v>
      </c>
      <c r="B446" s="2" t="s">
        <v>26</v>
      </c>
      <c r="C446" s="2" t="s">
        <v>27</v>
      </c>
      <c r="D446" s="2" t="s">
        <v>28</v>
      </c>
      <c r="E446" s="2" t="s">
        <v>28</v>
      </c>
      <c r="F446" s="2" t="s">
        <v>111</v>
      </c>
      <c r="G446" s="2" t="s">
        <v>167</v>
      </c>
      <c r="H446" s="2" t="s">
        <v>168</v>
      </c>
      <c r="I446" s="31" t="s">
        <v>2359</v>
      </c>
      <c r="J446" s="2">
        <v>26</v>
      </c>
      <c r="K446" s="2">
        <v>6</v>
      </c>
      <c r="L446" s="2">
        <v>2018</v>
      </c>
      <c r="M446" s="31">
        <f t="shared" si="6"/>
        <v>43277</v>
      </c>
      <c r="N446" s="2" t="s">
        <v>576</v>
      </c>
      <c r="O446" s="2" t="s">
        <v>577</v>
      </c>
      <c r="P446" s="2">
        <v>19</v>
      </c>
      <c r="Q446" s="6">
        <v>7085134203</v>
      </c>
      <c r="R446" s="2" t="s">
        <v>172</v>
      </c>
      <c r="S446" s="2">
        <v>2</v>
      </c>
      <c r="T446" s="2" t="s">
        <v>418</v>
      </c>
      <c r="V446" s="2" t="s">
        <v>175</v>
      </c>
      <c r="W446" s="2" t="s">
        <v>4666</v>
      </c>
      <c r="X446" s="34" t="s">
        <v>186</v>
      </c>
      <c r="Y446" s="63">
        <v>2</v>
      </c>
    </row>
    <row r="447" spans="1:25" ht="23.1" hidden="1" customHeight="1">
      <c r="A447" s="2" t="s">
        <v>56</v>
      </c>
      <c r="B447" s="2" t="s">
        <v>26</v>
      </c>
      <c r="C447" s="2" t="s">
        <v>27</v>
      </c>
      <c r="D447" s="2" t="s">
        <v>28</v>
      </c>
      <c r="E447" s="2" t="s">
        <v>28</v>
      </c>
      <c r="F447" s="2" t="s">
        <v>111</v>
      </c>
      <c r="G447" s="2" t="s">
        <v>167</v>
      </c>
      <c r="H447" s="2" t="s">
        <v>168</v>
      </c>
      <c r="I447" s="31" t="s">
        <v>2359</v>
      </c>
      <c r="J447" s="2">
        <v>26</v>
      </c>
      <c r="K447" s="2">
        <v>6</v>
      </c>
      <c r="L447" s="2">
        <v>2018</v>
      </c>
      <c r="M447" s="31">
        <f t="shared" si="6"/>
        <v>43277</v>
      </c>
      <c r="N447" s="2" t="s">
        <v>578</v>
      </c>
      <c r="O447" s="28" t="s">
        <v>579</v>
      </c>
      <c r="P447" s="2">
        <v>19</v>
      </c>
      <c r="Q447" s="6" t="s">
        <v>171</v>
      </c>
      <c r="R447" s="2" t="s">
        <v>172</v>
      </c>
      <c r="S447" s="2">
        <v>1</v>
      </c>
      <c r="T447" s="2" t="s">
        <v>174</v>
      </c>
      <c r="V447" s="2" t="s">
        <v>175</v>
      </c>
      <c r="W447" s="2" t="s">
        <v>4666</v>
      </c>
      <c r="X447" s="34" t="s">
        <v>186</v>
      </c>
      <c r="Y447" s="63">
        <v>3</v>
      </c>
    </row>
    <row r="448" spans="1:25" ht="23.1" hidden="1" customHeight="1">
      <c r="A448" s="2" t="s">
        <v>56</v>
      </c>
      <c r="B448" s="2" t="s">
        <v>26</v>
      </c>
      <c r="C448" s="2" t="s">
        <v>27</v>
      </c>
      <c r="D448" s="2" t="s">
        <v>28</v>
      </c>
      <c r="E448" s="2" t="s">
        <v>28</v>
      </c>
      <c r="F448" s="2" t="s">
        <v>111</v>
      </c>
      <c r="G448" s="2" t="s">
        <v>167</v>
      </c>
      <c r="H448" s="2" t="s">
        <v>168</v>
      </c>
      <c r="I448" s="31" t="s">
        <v>2360</v>
      </c>
      <c r="J448" s="2">
        <v>28</v>
      </c>
      <c r="K448" s="2">
        <v>6</v>
      </c>
      <c r="L448" s="2">
        <v>2018</v>
      </c>
      <c r="M448" s="31">
        <f t="shared" si="6"/>
        <v>43279</v>
      </c>
      <c r="N448" s="2" t="s">
        <v>580</v>
      </c>
      <c r="O448" s="2" t="s">
        <v>581</v>
      </c>
      <c r="P448" s="2">
        <v>19</v>
      </c>
      <c r="Q448" s="6">
        <v>8105585587</v>
      </c>
      <c r="R448" s="2" t="s">
        <v>172</v>
      </c>
      <c r="S448" s="2">
        <v>1</v>
      </c>
      <c r="T448" s="2" t="s">
        <v>418</v>
      </c>
      <c r="V448" s="2" t="s">
        <v>175</v>
      </c>
      <c r="W448" s="2" t="s">
        <v>4666</v>
      </c>
      <c r="X448" s="34" t="s">
        <v>186</v>
      </c>
      <c r="Y448" s="63">
        <v>2</v>
      </c>
    </row>
    <row r="449" spans="1:25" ht="23.1" hidden="1" customHeight="1">
      <c r="A449" s="2" t="s">
        <v>56</v>
      </c>
      <c r="B449" s="2" t="s">
        <v>26</v>
      </c>
      <c r="C449" s="2" t="s">
        <v>27</v>
      </c>
      <c r="D449" s="2" t="s">
        <v>28</v>
      </c>
      <c r="E449" s="2" t="s">
        <v>28</v>
      </c>
      <c r="F449" s="2" t="s">
        <v>111</v>
      </c>
      <c r="G449" s="2" t="s">
        <v>167</v>
      </c>
      <c r="H449" s="2" t="s">
        <v>168</v>
      </c>
      <c r="I449" s="31" t="s">
        <v>2360</v>
      </c>
      <c r="J449" s="2">
        <v>28</v>
      </c>
      <c r="K449" s="2">
        <v>6</v>
      </c>
      <c r="L449" s="2">
        <v>2018</v>
      </c>
      <c r="M449" s="31">
        <f t="shared" si="6"/>
        <v>43279</v>
      </c>
      <c r="N449" s="2" t="s">
        <v>582</v>
      </c>
      <c r="O449" s="2" t="s">
        <v>583</v>
      </c>
      <c r="P449" s="2">
        <v>19</v>
      </c>
      <c r="Q449" s="6">
        <v>7034606755</v>
      </c>
      <c r="R449" s="2" t="s">
        <v>172</v>
      </c>
      <c r="S449" s="2">
        <v>0</v>
      </c>
      <c r="T449" s="2" t="s">
        <v>418</v>
      </c>
      <c r="V449" s="2" t="s">
        <v>175</v>
      </c>
      <c r="W449" s="2" t="s">
        <v>4666</v>
      </c>
      <c r="X449" s="34" t="s">
        <v>186</v>
      </c>
      <c r="Y449" s="63">
        <v>2</v>
      </c>
    </row>
    <row r="450" spans="1:25" ht="23.1" hidden="1" customHeight="1">
      <c r="A450" s="2" t="s">
        <v>56</v>
      </c>
      <c r="B450" s="2" t="s">
        <v>26</v>
      </c>
      <c r="C450" s="2" t="s">
        <v>27</v>
      </c>
      <c r="D450" s="2" t="s">
        <v>28</v>
      </c>
      <c r="E450" s="2" t="s">
        <v>28</v>
      </c>
      <c r="F450" s="2" t="s">
        <v>111</v>
      </c>
      <c r="G450" s="2" t="s">
        <v>167</v>
      </c>
      <c r="H450" s="2" t="s">
        <v>168</v>
      </c>
      <c r="I450" s="31" t="s">
        <v>2360</v>
      </c>
      <c r="J450" s="2">
        <v>28</v>
      </c>
      <c r="K450" s="2">
        <v>6</v>
      </c>
      <c r="L450" s="2">
        <v>2018</v>
      </c>
      <c r="M450" s="31">
        <f t="shared" si="6"/>
        <v>43279</v>
      </c>
      <c r="N450" s="2" t="s">
        <v>253</v>
      </c>
      <c r="O450" s="2" t="s">
        <v>323</v>
      </c>
      <c r="P450" s="2">
        <v>19</v>
      </c>
      <c r="Q450" s="6">
        <v>8036222268</v>
      </c>
      <c r="R450" s="2" t="s">
        <v>172</v>
      </c>
      <c r="S450" s="2">
        <v>1</v>
      </c>
      <c r="T450" s="2" t="s">
        <v>313</v>
      </c>
      <c r="U450" s="2" t="s">
        <v>507</v>
      </c>
      <c r="V450" s="2" t="s">
        <v>175</v>
      </c>
      <c r="W450" s="2" t="s">
        <v>4666</v>
      </c>
      <c r="X450" s="34" t="s">
        <v>186</v>
      </c>
      <c r="Y450" s="63">
        <v>2</v>
      </c>
    </row>
    <row r="451" spans="1:25" ht="23.1" hidden="1" customHeight="1">
      <c r="A451" s="2" t="s">
        <v>56</v>
      </c>
      <c r="B451" s="2" t="s">
        <v>26</v>
      </c>
      <c r="C451" s="2" t="s">
        <v>27</v>
      </c>
      <c r="D451" s="2" t="s">
        <v>28</v>
      </c>
      <c r="E451" s="2" t="s">
        <v>28</v>
      </c>
      <c r="F451" s="2" t="s">
        <v>29</v>
      </c>
      <c r="G451" s="2" t="s">
        <v>1887</v>
      </c>
      <c r="H451" s="2" t="s">
        <v>31</v>
      </c>
      <c r="I451" s="31" t="s">
        <v>2362</v>
      </c>
      <c r="J451" s="2">
        <v>29</v>
      </c>
      <c r="K451" s="2">
        <v>6</v>
      </c>
      <c r="L451" s="2">
        <v>2018</v>
      </c>
      <c r="M451" s="31">
        <f t="shared" ref="M451:M514" si="7">DATE(L451,K451,J451)</f>
        <v>43280</v>
      </c>
      <c r="N451" s="2" t="s">
        <v>2361</v>
      </c>
      <c r="O451" s="2" t="s">
        <v>2363</v>
      </c>
      <c r="P451" s="2">
        <v>19</v>
      </c>
      <c r="Q451" s="6">
        <v>7065090713</v>
      </c>
      <c r="R451" s="2" t="s">
        <v>417</v>
      </c>
      <c r="S451" s="2">
        <v>0</v>
      </c>
      <c r="T451" s="2" t="s">
        <v>234</v>
      </c>
      <c r="V451" s="2" t="s">
        <v>175</v>
      </c>
      <c r="W451" s="2" t="s">
        <v>4659</v>
      </c>
      <c r="X451" s="34" t="s">
        <v>186</v>
      </c>
      <c r="Y451" s="63">
        <v>3</v>
      </c>
    </row>
    <row r="452" spans="1:25" ht="23.1" hidden="1" customHeight="1">
      <c r="A452" s="2" t="s">
        <v>56</v>
      </c>
      <c r="B452" s="2" t="s">
        <v>26</v>
      </c>
      <c r="C452" s="2" t="s">
        <v>27</v>
      </c>
      <c r="D452" s="2" t="s">
        <v>28</v>
      </c>
      <c r="E452" s="2" t="s">
        <v>28</v>
      </c>
      <c r="F452" s="2" t="s">
        <v>29</v>
      </c>
      <c r="G452" s="2" t="s">
        <v>1887</v>
      </c>
      <c r="H452" s="2" t="s">
        <v>31</v>
      </c>
      <c r="I452" s="31" t="s">
        <v>2362</v>
      </c>
      <c r="J452" s="2">
        <v>29</v>
      </c>
      <c r="K452" s="2">
        <v>6</v>
      </c>
      <c r="L452" s="2">
        <v>2018</v>
      </c>
      <c r="M452" s="31">
        <f t="shared" si="7"/>
        <v>43280</v>
      </c>
      <c r="N452" s="2" t="s">
        <v>2364</v>
      </c>
      <c r="O452" s="2" t="s">
        <v>2365</v>
      </c>
      <c r="P452" s="2">
        <v>19</v>
      </c>
      <c r="Q452" s="6" t="s">
        <v>171</v>
      </c>
      <c r="R452" s="2" t="s">
        <v>417</v>
      </c>
      <c r="S452" s="2">
        <v>1</v>
      </c>
      <c r="T452" s="2" t="s">
        <v>234</v>
      </c>
      <c r="V452" s="2" t="s">
        <v>175</v>
      </c>
      <c r="W452" s="2" t="s">
        <v>4659</v>
      </c>
      <c r="X452" s="34" t="s">
        <v>186</v>
      </c>
      <c r="Y452" s="63">
        <v>3</v>
      </c>
    </row>
    <row r="453" spans="1:25" ht="23.1" hidden="1" customHeight="1">
      <c r="A453" s="2" t="s">
        <v>56</v>
      </c>
      <c r="B453" s="2" t="s">
        <v>26</v>
      </c>
      <c r="C453" s="2" t="s">
        <v>27</v>
      </c>
      <c r="D453" s="2" t="s">
        <v>28</v>
      </c>
      <c r="E453" s="2" t="s">
        <v>28</v>
      </c>
      <c r="F453" s="2" t="s">
        <v>29</v>
      </c>
      <c r="G453" s="2" t="s">
        <v>1887</v>
      </c>
      <c r="H453" s="2" t="s">
        <v>31</v>
      </c>
      <c r="I453" s="31" t="s">
        <v>58</v>
      </c>
      <c r="J453" s="2">
        <v>30</v>
      </c>
      <c r="K453" s="2">
        <v>6</v>
      </c>
      <c r="L453" s="2">
        <v>2018</v>
      </c>
      <c r="M453" s="31">
        <f t="shared" si="7"/>
        <v>43281</v>
      </c>
      <c r="N453" s="2" t="s">
        <v>2366</v>
      </c>
      <c r="O453" s="2" t="s">
        <v>2367</v>
      </c>
      <c r="P453" s="2">
        <v>15</v>
      </c>
      <c r="Q453" s="6" t="s">
        <v>171</v>
      </c>
      <c r="R453" s="2" t="s">
        <v>417</v>
      </c>
      <c r="S453" s="2">
        <v>0</v>
      </c>
      <c r="T453" s="2" t="s">
        <v>234</v>
      </c>
      <c r="V453" s="2" t="s">
        <v>1899</v>
      </c>
      <c r="W453" s="2" t="s">
        <v>4659</v>
      </c>
      <c r="X453" s="34" t="s">
        <v>179</v>
      </c>
      <c r="Y453" s="63">
        <v>2</v>
      </c>
    </row>
    <row r="454" spans="1:25" ht="23.1" hidden="1" customHeight="1">
      <c r="A454" s="2" t="s">
        <v>56</v>
      </c>
      <c r="B454" s="2" t="s">
        <v>26</v>
      </c>
      <c r="C454" s="2" t="s">
        <v>27</v>
      </c>
      <c r="D454" s="2" t="s">
        <v>28</v>
      </c>
      <c r="E454" s="2" t="s">
        <v>28</v>
      </c>
      <c r="F454" s="2" t="s">
        <v>29</v>
      </c>
      <c r="G454" s="2" t="s">
        <v>1887</v>
      </c>
      <c r="H454" s="2" t="s">
        <v>31</v>
      </c>
      <c r="I454" s="31" t="s">
        <v>58</v>
      </c>
      <c r="J454" s="2">
        <v>30</v>
      </c>
      <c r="K454" s="2">
        <v>6</v>
      </c>
      <c r="L454" s="2">
        <v>2018</v>
      </c>
      <c r="M454" s="31">
        <f t="shared" si="7"/>
        <v>43281</v>
      </c>
      <c r="N454" s="2" t="s">
        <v>2368</v>
      </c>
      <c r="O454" s="2" t="s">
        <v>2369</v>
      </c>
      <c r="P454" s="2">
        <v>17</v>
      </c>
      <c r="Q454" s="6">
        <v>8154003494</v>
      </c>
      <c r="R454" s="2" t="s">
        <v>417</v>
      </c>
      <c r="S454" s="2">
        <v>0</v>
      </c>
      <c r="T454" s="2" t="s">
        <v>313</v>
      </c>
      <c r="U454" s="2" t="s">
        <v>8127</v>
      </c>
      <c r="V454" s="2" t="s">
        <v>1899</v>
      </c>
      <c r="W454" s="2" t="s">
        <v>4659</v>
      </c>
      <c r="X454" s="34" t="s">
        <v>186</v>
      </c>
      <c r="Y454" s="63">
        <v>2</v>
      </c>
    </row>
    <row r="455" spans="1:25" ht="23.1" hidden="1" customHeight="1">
      <c r="A455" s="2" t="s">
        <v>56</v>
      </c>
      <c r="B455" s="2" t="s">
        <v>26</v>
      </c>
      <c r="C455" s="2" t="s">
        <v>27</v>
      </c>
      <c r="D455" s="2" t="s">
        <v>28</v>
      </c>
      <c r="E455" s="2" t="s">
        <v>28</v>
      </c>
      <c r="F455" s="2" t="s">
        <v>29</v>
      </c>
      <c r="G455" s="2" t="s">
        <v>1887</v>
      </c>
      <c r="H455" s="2" t="s">
        <v>31</v>
      </c>
      <c r="I455" s="31" t="s">
        <v>58</v>
      </c>
      <c r="J455" s="2">
        <v>30</v>
      </c>
      <c r="K455" s="2">
        <v>6</v>
      </c>
      <c r="L455" s="2">
        <v>2018</v>
      </c>
      <c r="M455" s="31">
        <f t="shared" si="7"/>
        <v>43281</v>
      </c>
      <c r="N455" s="2" t="s">
        <v>2370</v>
      </c>
      <c r="O455" s="2" t="s">
        <v>2371</v>
      </c>
      <c r="P455" s="2">
        <v>16</v>
      </c>
      <c r="Q455" s="6">
        <v>9072960497</v>
      </c>
      <c r="R455" s="2" t="s">
        <v>417</v>
      </c>
      <c r="S455" s="2">
        <v>0</v>
      </c>
      <c r="T455" s="2" t="s">
        <v>234</v>
      </c>
      <c r="V455" s="2" t="s">
        <v>1899</v>
      </c>
      <c r="W455" s="2" t="s">
        <v>4659</v>
      </c>
      <c r="X455" s="34" t="s">
        <v>179</v>
      </c>
      <c r="Y455" s="63">
        <v>3</v>
      </c>
    </row>
    <row r="456" spans="1:25" ht="23.1" hidden="1" customHeight="1">
      <c r="A456" s="2" t="s">
        <v>56</v>
      </c>
      <c r="B456" s="2" t="s">
        <v>26</v>
      </c>
      <c r="C456" s="2" t="s">
        <v>27</v>
      </c>
      <c r="D456" s="2" t="s">
        <v>28</v>
      </c>
      <c r="E456" s="2" t="s">
        <v>28</v>
      </c>
      <c r="F456" s="2" t="s">
        <v>29</v>
      </c>
      <c r="G456" s="2" t="s">
        <v>1887</v>
      </c>
      <c r="H456" s="2" t="s">
        <v>31</v>
      </c>
      <c r="I456" s="31" t="s">
        <v>58</v>
      </c>
      <c r="J456" s="2">
        <v>30</v>
      </c>
      <c r="K456" s="2">
        <v>6</v>
      </c>
      <c r="L456" s="2">
        <v>2018</v>
      </c>
      <c r="M456" s="31">
        <f t="shared" si="7"/>
        <v>43281</v>
      </c>
      <c r="N456" s="2" t="s">
        <v>2372</v>
      </c>
      <c r="O456" s="2" t="s">
        <v>2077</v>
      </c>
      <c r="P456" s="2">
        <v>15</v>
      </c>
      <c r="Q456" s="6" t="s">
        <v>171</v>
      </c>
      <c r="R456" s="2" t="s">
        <v>417</v>
      </c>
      <c r="S456" s="2">
        <v>0</v>
      </c>
      <c r="T456" s="2" t="s">
        <v>234</v>
      </c>
      <c r="V456" s="2" t="s">
        <v>1899</v>
      </c>
      <c r="W456" s="2" t="s">
        <v>4659</v>
      </c>
      <c r="X456" s="34" t="s">
        <v>179</v>
      </c>
      <c r="Y456" s="63">
        <v>1</v>
      </c>
    </row>
    <row r="457" spans="1:25" ht="23.1" hidden="1" customHeight="1">
      <c r="A457" s="2" t="s">
        <v>56</v>
      </c>
      <c r="B457" s="2" t="s">
        <v>26</v>
      </c>
      <c r="C457" s="2" t="s">
        <v>27</v>
      </c>
      <c r="D457" s="2" t="s">
        <v>28</v>
      </c>
      <c r="E457" s="2" t="s">
        <v>28</v>
      </c>
      <c r="F457" s="2" t="s">
        <v>29</v>
      </c>
      <c r="G457" s="2" t="s">
        <v>1887</v>
      </c>
      <c r="H457" s="2" t="s">
        <v>31</v>
      </c>
      <c r="I457" s="31" t="s">
        <v>58</v>
      </c>
      <c r="J457" s="2">
        <v>30</v>
      </c>
      <c r="K457" s="2">
        <v>6</v>
      </c>
      <c r="L457" s="2">
        <v>2018</v>
      </c>
      <c r="M457" s="31">
        <f t="shared" si="7"/>
        <v>43281</v>
      </c>
      <c r="N457" s="2" t="s">
        <v>2373</v>
      </c>
      <c r="O457" s="2" t="s">
        <v>2374</v>
      </c>
      <c r="P457" s="2">
        <v>15</v>
      </c>
      <c r="Q457" s="6">
        <v>8133031545</v>
      </c>
      <c r="R457" s="2" t="s">
        <v>417</v>
      </c>
      <c r="S457" s="2">
        <v>0</v>
      </c>
      <c r="T457" s="2" t="s">
        <v>234</v>
      </c>
      <c r="V457" s="2" t="s">
        <v>1899</v>
      </c>
      <c r="W457" s="2" t="s">
        <v>4659</v>
      </c>
      <c r="X457" s="34" t="s">
        <v>179</v>
      </c>
      <c r="Y457" s="63">
        <v>3</v>
      </c>
    </row>
    <row r="458" spans="1:25" ht="23.1" hidden="1" customHeight="1">
      <c r="A458" s="2" t="s">
        <v>56</v>
      </c>
      <c r="B458" s="2" t="s">
        <v>26</v>
      </c>
      <c r="C458" s="2" t="s">
        <v>27</v>
      </c>
      <c r="D458" s="2" t="s">
        <v>28</v>
      </c>
      <c r="E458" s="2" t="s">
        <v>28</v>
      </c>
      <c r="F458" s="2" t="s">
        <v>29</v>
      </c>
      <c r="G458" s="2" t="s">
        <v>1887</v>
      </c>
      <c r="H458" s="2" t="s">
        <v>31</v>
      </c>
      <c r="I458" s="31" t="s">
        <v>58</v>
      </c>
      <c r="J458" s="2">
        <v>30</v>
      </c>
      <c r="K458" s="2">
        <v>6</v>
      </c>
      <c r="L458" s="2">
        <v>2018</v>
      </c>
      <c r="M458" s="31">
        <f t="shared" si="7"/>
        <v>43281</v>
      </c>
      <c r="N458" s="2" t="s">
        <v>2375</v>
      </c>
      <c r="O458" s="2" t="s">
        <v>2376</v>
      </c>
      <c r="P458" s="2">
        <v>15</v>
      </c>
      <c r="Q458" s="6" t="s">
        <v>171</v>
      </c>
      <c r="R458" s="2" t="s">
        <v>417</v>
      </c>
      <c r="S458" s="2">
        <v>0</v>
      </c>
      <c r="T458" s="2" t="s">
        <v>418</v>
      </c>
      <c r="V458" s="2" t="s">
        <v>1899</v>
      </c>
      <c r="W458" s="2" t="s">
        <v>4659</v>
      </c>
      <c r="X458" s="34" t="s">
        <v>179</v>
      </c>
      <c r="Y458" s="63">
        <v>1</v>
      </c>
    </row>
    <row r="459" spans="1:25" ht="23.1" hidden="1" customHeight="1">
      <c r="A459" s="2" t="s">
        <v>56</v>
      </c>
      <c r="B459" s="2" t="s">
        <v>26</v>
      </c>
      <c r="C459" s="2" t="s">
        <v>27</v>
      </c>
      <c r="D459" s="2" t="s">
        <v>28</v>
      </c>
      <c r="E459" s="2" t="s">
        <v>28</v>
      </c>
      <c r="F459" s="2" t="s">
        <v>29</v>
      </c>
      <c r="G459" s="2" t="s">
        <v>1887</v>
      </c>
      <c r="H459" s="2" t="s">
        <v>31</v>
      </c>
      <c r="I459" s="31" t="s">
        <v>58</v>
      </c>
      <c r="J459" s="2">
        <v>30</v>
      </c>
      <c r="K459" s="2">
        <v>6</v>
      </c>
      <c r="L459" s="2">
        <v>2018</v>
      </c>
      <c r="M459" s="31">
        <f t="shared" si="7"/>
        <v>43281</v>
      </c>
      <c r="N459" s="2" t="s">
        <v>2377</v>
      </c>
      <c r="O459" s="2" t="s">
        <v>2378</v>
      </c>
      <c r="P459" s="2">
        <v>16</v>
      </c>
      <c r="Q459" s="6" t="s">
        <v>171</v>
      </c>
      <c r="R459" s="2" t="s">
        <v>417</v>
      </c>
      <c r="S459" s="2">
        <v>0</v>
      </c>
      <c r="T459" s="2" t="s">
        <v>234</v>
      </c>
      <c r="V459" s="2" t="s">
        <v>1899</v>
      </c>
      <c r="W459" s="2" t="s">
        <v>4659</v>
      </c>
      <c r="X459" s="34" t="s">
        <v>179</v>
      </c>
      <c r="Y459" s="63">
        <v>2</v>
      </c>
    </row>
    <row r="460" spans="1:25" ht="23.1" hidden="1" customHeight="1">
      <c r="A460" s="2" t="s">
        <v>56</v>
      </c>
      <c r="B460" s="2" t="s">
        <v>26</v>
      </c>
      <c r="C460" s="2" t="s">
        <v>27</v>
      </c>
      <c r="D460" s="2" t="s">
        <v>28</v>
      </c>
      <c r="E460" s="2" t="s">
        <v>28</v>
      </c>
      <c r="F460" s="2" t="s">
        <v>29</v>
      </c>
      <c r="G460" s="2" t="s">
        <v>1887</v>
      </c>
      <c r="H460" s="2" t="s">
        <v>31</v>
      </c>
      <c r="I460" s="31" t="s">
        <v>58</v>
      </c>
      <c r="J460" s="2">
        <v>30</v>
      </c>
      <c r="K460" s="2">
        <v>6</v>
      </c>
      <c r="L460" s="2">
        <v>2018</v>
      </c>
      <c r="M460" s="31">
        <f t="shared" si="7"/>
        <v>43281</v>
      </c>
      <c r="N460" s="2" t="s">
        <v>2379</v>
      </c>
      <c r="O460" s="2" t="s">
        <v>2380</v>
      </c>
      <c r="P460" s="2">
        <v>15</v>
      </c>
      <c r="Q460" s="6" t="s">
        <v>171</v>
      </c>
      <c r="R460" s="2" t="s">
        <v>417</v>
      </c>
      <c r="S460" s="2">
        <v>0</v>
      </c>
      <c r="T460" s="2" t="s">
        <v>418</v>
      </c>
      <c r="V460" s="2" t="s">
        <v>1899</v>
      </c>
      <c r="W460" s="2" t="s">
        <v>4659</v>
      </c>
      <c r="X460" s="34" t="s">
        <v>179</v>
      </c>
      <c r="Y460" s="63">
        <v>2</v>
      </c>
    </row>
    <row r="461" spans="1:25" ht="23.1" hidden="1" customHeight="1">
      <c r="A461" s="2" t="s">
        <v>56</v>
      </c>
      <c r="B461" s="2" t="s">
        <v>26</v>
      </c>
      <c r="C461" s="2" t="s">
        <v>27</v>
      </c>
      <c r="D461" s="2" t="s">
        <v>28</v>
      </c>
      <c r="E461" s="2" t="s">
        <v>28</v>
      </c>
      <c r="F461" s="2" t="s">
        <v>29</v>
      </c>
      <c r="G461" s="2" t="s">
        <v>1887</v>
      </c>
      <c r="H461" s="2" t="s">
        <v>31</v>
      </c>
      <c r="I461" s="31" t="s">
        <v>58</v>
      </c>
      <c r="J461" s="2">
        <v>30</v>
      </c>
      <c r="K461" s="2">
        <v>6</v>
      </c>
      <c r="L461" s="2">
        <v>2018</v>
      </c>
      <c r="M461" s="31">
        <f t="shared" si="7"/>
        <v>43281</v>
      </c>
      <c r="N461" s="2" t="s">
        <v>2381</v>
      </c>
      <c r="O461" s="2" t="s">
        <v>2382</v>
      </c>
      <c r="P461" s="2">
        <v>18</v>
      </c>
      <c r="Q461" s="6" t="s">
        <v>171</v>
      </c>
      <c r="R461" s="2" t="s">
        <v>417</v>
      </c>
      <c r="S461" s="2">
        <v>0</v>
      </c>
      <c r="T461" s="2" t="s">
        <v>234</v>
      </c>
      <c r="V461" s="2" t="s">
        <v>1899</v>
      </c>
      <c r="W461" s="2" t="s">
        <v>4659</v>
      </c>
      <c r="X461" s="34" t="s">
        <v>186</v>
      </c>
      <c r="Y461" s="63">
        <v>3</v>
      </c>
    </row>
    <row r="462" spans="1:25" ht="23.1" hidden="1" customHeight="1">
      <c r="A462" s="2" t="s">
        <v>56</v>
      </c>
      <c r="B462" s="2" t="s">
        <v>26</v>
      </c>
      <c r="C462" s="2" t="s">
        <v>27</v>
      </c>
      <c r="D462" s="2" t="s">
        <v>28</v>
      </c>
      <c r="E462" s="2" t="s">
        <v>28</v>
      </c>
      <c r="F462" s="2" t="s">
        <v>29</v>
      </c>
      <c r="G462" s="2" t="s">
        <v>1887</v>
      </c>
      <c r="H462" s="2" t="s">
        <v>31</v>
      </c>
      <c r="I462" s="31" t="s">
        <v>58</v>
      </c>
      <c r="J462" s="2">
        <v>30</v>
      </c>
      <c r="K462" s="2">
        <v>6</v>
      </c>
      <c r="L462" s="2">
        <v>2018</v>
      </c>
      <c r="M462" s="31">
        <f t="shared" si="7"/>
        <v>43281</v>
      </c>
      <c r="N462" s="2" t="s">
        <v>2383</v>
      </c>
      <c r="O462" s="2" t="s">
        <v>2384</v>
      </c>
      <c r="P462" s="2">
        <v>16</v>
      </c>
      <c r="Q462" s="6" t="s">
        <v>171</v>
      </c>
      <c r="R462" s="2" t="s">
        <v>417</v>
      </c>
      <c r="S462" s="2">
        <v>0</v>
      </c>
      <c r="T462" s="2" t="s">
        <v>418</v>
      </c>
      <c r="V462" s="2" t="s">
        <v>1899</v>
      </c>
      <c r="W462" s="2" t="s">
        <v>4659</v>
      </c>
      <c r="X462" s="34" t="s">
        <v>186</v>
      </c>
      <c r="Y462" s="63">
        <v>2</v>
      </c>
    </row>
    <row r="463" spans="1:25" ht="23.1" hidden="1" customHeight="1">
      <c r="A463" s="2" t="s">
        <v>59</v>
      </c>
      <c r="B463" s="2" t="s">
        <v>26</v>
      </c>
      <c r="C463" s="2" t="s">
        <v>27</v>
      </c>
      <c r="D463" s="2" t="s">
        <v>28</v>
      </c>
      <c r="E463" s="2" t="s">
        <v>28</v>
      </c>
      <c r="F463" s="2" t="s">
        <v>111</v>
      </c>
      <c r="G463" s="2" t="s">
        <v>167</v>
      </c>
      <c r="H463" s="2" t="s">
        <v>168</v>
      </c>
      <c r="I463" s="31">
        <v>43283</v>
      </c>
      <c r="J463" s="2">
        <v>2</v>
      </c>
      <c r="K463" s="2">
        <v>7</v>
      </c>
      <c r="L463" s="2">
        <v>2018</v>
      </c>
      <c r="M463" s="31">
        <f t="shared" si="7"/>
        <v>43283</v>
      </c>
      <c r="N463" s="2" t="s">
        <v>584</v>
      </c>
      <c r="O463" s="2" t="s">
        <v>585</v>
      </c>
      <c r="P463" s="2">
        <v>19</v>
      </c>
      <c r="Q463" s="6">
        <v>8160860043</v>
      </c>
      <c r="R463" s="2" t="s">
        <v>172</v>
      </c>
      <c r="S463" s="2">
        <v>1</v>
      </c>
      <c r="T463" s="2" t="s">
        <v>418</v>
      </c>
      <c r="V463" s="2" t="s">
        <v>175</v>
      </c>
      <c r="W463" s="2" t="s">
        <v>4666</v>
      </c>
      <c r="X463" s="34" t="s">
        <v>186</v>
      </c>
      <c r="Y463" s="63">
        <v>2</v>
      </c>
    </row>
    <row r="464" spans="1:25" ht="23.1" hidden="1" customHeight="1">
      <c r="A464" s="2" t="s">
        <v>59</v>
      </c>
      <c r="B464" s="2" t="s">
        <v>26</v>
      </c>
      <c r="C464" s="2" t="s">
        <v>27</v>
      </c>
      <c r="D464" s="2" t="s">
        <v>28</v>
      </c>
      <c r="E464" s="2" t="s">
        <v>28</v>
      </c>
      <c r="F464" s="2" t="s">
        <v>111</v>
      </c>
      <c r="G464" s="2" t="s">
        <v>167</v>
      </c>
      <c r="H464" s="2" t="s">
        <v>168</v>
      </c>
      <c r="I464" s="31">
        <v>43283</v>
      </c>
      <c r="J464" s="2">
        <v>2</v>
      </c>
      <c r="K464" s="2">
        <v>7</v>
      </c>
      <c r="L464" s="2">
        <v>2018</v>
      </c>
      <c r="M464" s="31">
        <f t="shared" si="7"/>
        <v>43283</v>
      </c>
      <c r="N464" s="2" t="s">
        <v>586</v>
      </c>
      <c r="O464" s="2" t="s">
        <v>587</v>
      </c>
      <c r="P464" s="2">
        <v>19</v>
      </c>
      <c r="Q464" s="6">
        <v>8187344204</v>
      </c>
      <c r="R464" s="2" t="s">
        <v>172</v>
      </c>
      <c r="S464" s="2">
        <v>1</v>
      </c>
      <c r="T464" s="2" t="s">
        <v>418</v>
      </c>
      <c r="V464" s="2" t="s">
        <v>175</v>
      </c>
      <c r="W464" s="2" t="s">
        <v>4666</v>
      </c>
      <c r="X464" s="34" t="s">
        <v>186</v>
      </c>
      <c r="Y464" s="63">
        <v>2</v>
      </c>
    </row>
    <row r="465" spans="1:25" ht="23.1" hidden="1" customHeight="1">
      <c r="A465" s="2" t="s">
        <v>59</v>
      </c>
      <c r="B465" s="2" t="s">
        <v>26</v>
      </c>
      <c r="C465" s="2" t="s">
        <v>27</v>
      </c>
      <c r="D465" s="2" t="s">
        <v>28</v>
      </c>
      <c r="E465" s="2" t="s">
        <v>28</v>
      </c>
      <c r="F465" s="2" t="s">
        <v>111</v>
      </c>
      <c r="G465" s="2" t="s">
        <v>167</v>
      </c>
      <c r="H465" s="2" t="s">
        <v>168</v>
      </c>
      <c r="I465" s="31">
        <v>43283</v>
      </c>
      <c r="J465" s="2">
        <v>2</v>
      </c>
      <c r="K465" s="2">
        <v>7</v>
      </c>
      <c r="L465" s="2">
        <v>2018</v>
      </c>
      <c r="M465" s="31">
        <f t="shared" si="7"/>
        <v>43283</v>
      </c>
      <c r="N465" s="2" t="s">
        <v>588</v>
      </c>
      <c r="O465" s="2" t="s">
        <v>589</v>
      </c>
      <c r="P465" s="2">
        <v>19</v>
      </c>
      <c r="Q465" s="8">
        <v>8188954310</v>
      </c>
      <c r="R465" s="2" t="s">
        <v>172</v>
      </c>
      <c r="S465" s="2">
        <v>2</v>
      </c>
      <c r="T465" s="2" t="s">
        <v>251</v>
      </c>
      <c r="V465" s="2" t="s">
        <v>252</v>
      </c>
      <c r="W465" s="2" t="s">
        <v>4659</v>
      </c>
      <c r="X465" s="34" t="s">
        <v>186</v>
      </c>
      <c r="Y465" s="65">
        <v>3</v>
      </c>
    </row>
    <row r="466" spans="1:25" ht="23.1" hidden="1" customHeight="1">
      <c r="A466" s="2" t="s">
        <v>59</v>
      </c>
      <c r="B466" s="2" t="s">
        <v>26</v>
      </c>
      <c r="C466" s="2" t="s">
        <v>27</v>
      </c>
      <c r="D466" s="2" t="s">
        <v>28</v>
      </c>
      <c r="E466" s="2" t="s">
        <v>28</v>
      </c>
      <c r="F466" s="2" t="s">
        <v>111</v>
      </c>
      <c r="G466" s="2" t="s">
        <v>167</v>
      </c>
      <c r="H466" s="2" t="s">
        <v>168</v>
      </c>
      <c r="I466" s="31">
        <v>43283</v>
      </c>
      <c r="J466" s="2">
        <v>2</v>
      </c>
      <c r="K466" s="2">
        <v>7</v>
      </c>
      <c r="L466" s="2">
        <v>2018</v>
      </c>
      <c r="M466" s="31">
        <f t="shared" si="7"/>
        <v>43283</v>
      </c>
      <c r="N466" s="2" t="s">
        <v>590</v>
      </c>
      <c r="O466" s="2" t="s">
        <v>591</v>
      </c>
      <c r="P466" s="2">
        <v>18</v>
      </c>
      <c r="Q466" s="8">
        <v>9035417490</v>
      </c>
      <c r="R466" s="2" t="s">
        <v>172</v>
      </c>
      <c r="S466" s="2">
        <v>0</v>
      </c>
      <c r="T466" s="2" t="s">
        <v>251</v>
      </c>
      <c r="V466" s="2" t="s">
        <v>252</v>
      </c>
      <c r="W466" s="2" t="s">
        <v>4659</v>
      </c>
      <c r="X466" s="34" t="s">
        <v>186</v>
      </c>
      <c r="Y466" s="65">
        <v>3</v>
      </c>
    </row>
    <row r="467" spans="1:25" ht="23.1" hidden="1" customHeight="1">
      <c r="A467" s="2" t="s">
        <v>59</v>
      </c>
      <c r="B467" s="2" t="s">
        <v>26</v>
      </c>
      <c r="C467" s="2" t="s">
        <v>27</v>
      </c>
      <c r="D467" s="2" t="s">
        <v>28</v>
      </c>
      <c r="E467" s="2" t="s">
        <v>28</v>
      </c>
      <c r="F467" s="2" t="s">
        <v>111</v>
      </c>
      <c r="G467" s="2" t="s">
        <v>167</v>
      </c>
      <c r="H467" s="2" t="s">
        <v>168</v>
      </c>
      <c r="I467" s="31">
        <v>43285</v>
      </c>
      <c r="J467" s="2">
        <v>4</v>
      </c>
      <c r="K467" s="2">
        <v>7</v>
      </c>
      <c r="L467" s="2">
        <v>2018</v>
      </c>
      <c r="M467" s="31">
        <f t="shared" si="7"/>
        <v>43285</v>
      </c>
      <c r="N467" s="2" t="s">
        <v>592</v>
      </c>
      <c r="O467" s="2" t="s">
        <v>593</v>
      </c>
      <c r="P467" s="2">
        <v>18</v>
      </c>
      <c r="Q467" s="8">
        <v>8105161755</v>
      </c>
      <c r="R467" s="2" t="s">
        <v>172</v>
      </c>
      <c r="S467" s="2">
        <v>0</v>
      </c>
      <c r="T467" s="2" t="s">
        <v>251</v>
      </c>
      <c r="V467" s="2" t="s">
        <v>252</v>
      </c>
      <c r="W467" s="2" t="s">
        <v>4659</v>
      </c>
      <c r="X467" s="34" t="s">
        <v>186</v>
      </c>
      <c r="Y467" s="65">
        <v>3</v>
      </c>
    </row>
    <row r="468" spans="1:25" ht="23.1" hidden="1" customHeight="1">
      <c r="A468" s="2" t="s">
        <v>59</v>
      </c>
      <c r="B468" s="2" t="s">
        <v>26</v>
      </c>
      <c r="C468" s="2" t="s">
        <v>27</v>
      </c>
      <c r="D468" s="2" t="s">
        <v>28</v>
      </c>
      <c r="E468" s="2" t="s">
        <v>28</v>
      </c>
      <c r="F468" s="2" t="s">
        <v>111</v>
      </c>
      <c r="G468" s="2" t="s">
        <v>167</v>
      </c>
      <c r="H468" s="2" t="s">
        <v>168</v>
      </c>
      <c r="I468" s="31">
        <v>43285</v>
      </c>
      <c r="J468" s="2">
        <v>4</v>
      </c>
      <c r="K468" s="2">
        <v>7</v>
      </c>
      <c r="L468" s="2">
        <v>2018</v>
      </c>
      <c r="M468" s="31">
        <f t="shared" si="7"/>
        <v>43285</v>
      </c>
      <c r="N468" s="2" t="s">
        <v>594</v>
      </c>
      <c r="O468" s="2" t="s">
        <v>595</v>
      </c>
      <c r="P468" s="2">
        <v>18</v>
      </c>
      <c r="Q468" s="6" t="s">
        <v>171</v>
      </c>
      <c r="R468" s="2" t="s">
        <v>172</v>
      </c>
      <c r="S468" s="2">
        <v>1</v>
      </c>
      <c r="T468" s="2" t="s">
        <v>251</v>
      </c>
      <c r="V468" s="2" t="s">
        <v>252</v>
      </c>
      <c r="W468" s="2" t="s">
        <v>4659</v>
      </c>
      <c r="X468" s="34" t="s">
        <v>179</v>
      </c>
      <c r="Y468" s="65">
        <v>3</v>
      </c>
    </row>
    <row r="469" spans="1:25" ht="23.1" hidden="1" customHeight="1">
      <c r="A469" s="2" t="s">
        <v>59</v>
      </c>
      <c r="B469" s="2" t="s">
        <v>26</v>
      </c>
      <c r="C469" s="2" t="s">
        <v>27</v>
      </c>
      <c r="D469" s="2" t="s">
        <v>28</v>
      </c>
      <c r="E469" s="2" t="s">
        <v>28</v>
      </c>
      <c r="F469" s="2" t="s">
        <v>111</v>
      </c>
      <c r="G469" s="2" t="s">
        <v>167</v>
      </c>
      <c r="H469" s="2" t="s">
        <v>168</v>
      </c>
      <c r="I469" s="31">
        <v>43285</v>
      </c>
      <c r="J469" s="2">
        <v>4</v>
      </c>
      <c r="K469" s="2">
        <v>7</v>
      </c>
      <c r="L469" s="2">
        <v>2018</v>
      </c>
      <c r="M469" s="31">
        <f t="shared" si="7"/>
        <v>43285</v>
      </c>
      <c r="N469" s="2" t="s">
        <v>596</v>
      </c>
      <c r="O469" s="2" t="s">
        <v>597</v>
      </c>
      <c r="P469" s="2">
        <v>17</v>
      </c>
      <c r="Q469" s="8">
        <v>8026488789</v>
      </c>
      <c r="R469" s="2" t="s">
        <v>172</v>
      </c>
      <c r="S469" s="2">
        <v>1</v>
      </c>
      <c r="T469" s="2" t="s">
        <v>251</v>
      </c>
      <c r="V469" s="2" t="s">
        <v>252</v>
      </c>
      <c r="W469" s="2" t="s">
        <v>4659</v>
      </c>
      <c r="X469" s="34" t="s">
        <v>179</v>
      </c>
      <c r="Y469" s="65">
        <v>3</v>
      </c>
    </row>
    <row r="470" spans="1:25" ht="23.1" hidden="1" customHeight="1">
      <c r="A470" s="2" t="s">
        <v>59</v>
      </c>
      <c r="B470" s="2" t="s">
        <v>26</v>
      </c>
      <c r="C470" s="2" t="s">
        <v>27</v>
      </c>
      <c r="D470" s="2" t="s">
        <v>28</v>
      </c>
      <c r="E470" s="2" t="s">
        <v>28</v>
      </c>
      <c r="F470" s="2" t="s">
        <v>111</v>
      </c>
      <c r="G470" s="2" t="s">
        <v>167</v>
      </c>
      <c r="H470" s="2" t="s">
        <v>168</v>
      </c>
      <c r="I470" s="31">
        <v>43285</v>
      </c>
      <c r="J470" s="2">
        <v>4</v>
      </c>
      <c r="K470" s="2">
        <v>7</v>
      </c>
      <c r="L470" s="2">
        <v>2018</v>
      </c>
      <c r="M470" s="31">
        <f t="shared" si="7"/>
        <v>43285</v>
      </c>
      <c r="N470" s="2" t="s">
        <v>598</v>
      </c>
      <c r="O470" s="2" t="s">
        <v>599</v>
      </c>
      <c r="P470" s="2">
        <v>19</v>
      </c>
      <c r="Q470" s="6" t="s">
        <v>171</v>
      </c>
      <c r="R470" s="2" t="s">
        <v>172</v>
      </c>
      <c r="S470" s="2">
        <v>2</v>
      </c>
      <c r="T470" s="2" t="s">
        <v>251</v>
      </c>
      <c r="V470" s="2" t="s">
        <v>252</v>
      </c>
      <c r="W470" s="2" t="s">
        <v>4659</v>
      </c>
      <c r="X470" s="34" t="s">
        <v>211</v>
      </c>
      <c r="Y470" s="65">
        <v>6</v>
      </c>
    </row>
    <row r="471" spans="1:25" ht="23.1" hidden="1" customHeight="1">
      <c r="A471" s="2" t="s">
        <v>59</v>
      </c>
      <c r="B471" s="2" t="s">
        <v>26</v>
      </c>
      <c r="C471" s="2" t="s">
        <v>27</v>
      </c>
      <c r="D471" s="2" t="s">
        <v>28</v>
      </c>
      <c r="E471" s="2" t="s">
        <v>28</v>
      </c>
      <c r="F471" s="2" t="s">
        <v>111</v>
      </c>
      <c r="G471" s="2" t="s">
        <v>167</v>
      </c>
      <c r="H471" s="2" t="s">
        <v>168</v>
      </c>
      <c r="I471" s="31">
        <v>43285</v>
      </c>
      <c r="J471" s="2">
        <v>4</v>
      </c>
      <c r="K471" s="2">
        <v>7</v>
      </c>
      <c r="L471" s="2">
        <v>2018</v>
      </c>
      <c r="M471" s="31">
        <f t="shared" si="7"/>
        <v>43285</v>
      </c>
      <c r="N471" s="2" t="s">
        <v>600</v>
      </c>
      <c r="O471" s="2" t="s">
        <v>601</v>
      </c>
      <c r="P471" s="2">
        <v>19</v>
      </c>
      <c r="Q471" s="6" t="s">
        <v>171</v>
      </c>
      <c r="R471" s="2" t="s">
        <v>172</v>
      </c>
      <c r="S471" s="2">
        <v>1</v>
      </c>
      <c r="T471" s="2" t="s">
        <v>251</v>
      </c>
      <c r="V471" s="2" t="s">
        <v>252</v>
      </c>
      <c r="W471" s="2" t="s">
        <v>4659</v>
      </c>
      <c r="X471" s="34" t="s">
        <v>179</v>
      </c>
      <c r="Y471" s="65">
        <v>3</v>
      </c>
    </row>
    <row r="472" spans="1:25" ht="23.1" hidden="1" customHeight="1">
      <c r="A472" s="2" t="s">
        <v>59</v>
      </c>
      <c r="B472" s="2" t="s">
        <v>26</v>
      </c>
      <c r="C472" s="2" t="s">
        <v>27</v>
      </c>
      <c r="D472" s="2" t="s">
        <v>28</v>
      </c>
      <c r="E472" s="2" t="s">
        <v>28</v>
      </c>
      <c r="F472" s="2" t="s">
        <v>111</v>
      </c>
      <c r="G472" s="2" t="s">
        <v>167</v>
      </c>
      <c r="H472" s="2" t="s">
        <v>168</v>
      </c>
      <c r="I472" s="31">
        <v>43286</v>
      </c>
      <c r="J472" s="2">
        <v>5</v>
      </c>
      <c r="K472" s="2">
        <v>7</v>
      </c>
      <c r="L472" s="2">
        <v>2018</v>
      </c>
      <c r="M472" s="31">
        <f t="shared" si="7"/>
        <v>43286</v>
      </c>
      <c r="N472" s="2" t="s">
        <v>602</v>
      </c>
      <c r="O472" s="2" t="s">
        <v>603</v>
      </c>
      <c r="P472" s="2">
        <v>19</v>
      </c>
      <c r="Q472" s="6">
        <v>8037386472</v>
      </c>
      <c r="R472" s="2" t="s">
        <v>172</v>
      </c>
      <c r="S472" s="2">
        <v>1</v>
      </c>
      <c r="T472" s="2" t="s">
        <v>251</v>
      </c>
      <c r="V472" s="2" t="s">
        <v>252</v>
      </c>
      <c r="W472" s="2" t="s">
        <v>4659</v>
      </c>
      <c r="X472" s="34" t="s">
        <v>186</v>
      </c>
      <c r="Y472" s="65">
        <v>3</v>
      </c>
    </row>
    <row r="473" spans="1:25" ht="23.1" hidden="1" customHeight="1">
      <c r="A473" s="2" t="s">
        <v>59</v>
      </c>
      <c r="B473" s="2" t="s">
        <v>26</v>
      </c>
      <c r="C473" s="2" t="s">
        <v>27</v>
      </c>
      <c r="D473" s="2" t="s">
        <v>28</v>
      </c>
      <c r="E473" s="2" t="s">
        <v>28</v>
      </c>
      <c r="F473" s="2" t="s">
        <v>111</v>
      </c>
      <c r="G473" s="2" t="s">
        <v>167</v>
      </c>
      <c r="H473" s="2" t="s">
        <v>168</v>
      </c>
      <c r="I473" s="31">
        <v>43286</v>
      </c>
      <c r="J473" s="2">
        <v>5</v>
      </c>
      <c r="K473" s="2">
        <v>7</v>
      </c>
      <c r="L473" s="2">
        <v>2018</v>
      </c>
      <c r="M473" s="31">
        <f t="shared" si="7"/>
        <v>43286</v>
      </c>
      <c r="N473" s="2" t="s">
        <v>604</v>
      </c>
      <c r="O473" s="2" t="s">
        <v>605</v>
      </c>
      <c r="P473" s="2">
        <v>19</v>
      </c>
      <c r="Q473" s="6">
        <v>9096281992</v>
      </c>
      <c r="R473" s="2" t="s">
        <v>172</v>
      </c>
      <c r="S473" s="2">
        <v>3</v>
      </c>
      <c r="T473" s="2" t="s">
        <v>251</v>
      </c>
      <c r="V473" s="2" t="s">
        <v>252</v>
      </c>
      <c r="W473" s="2" t="s">
        <v>4659</v>
      </c>
      <c r="X473" s="34" t="s">
        <v>179</v>
      </c>
      <c r="Y473" s="65">
        <v>3</v>
      </c>
    </row>
    <row r="474" spans="1:25" ht="23.1" hidden="1" customHeight="1">
      <c r="A474" s="2" t="s">
        <v>59</v>
      </c>
      <c r="B474" s="2" t="s">
        <v>26</v>
      </c>
      <c r="C474" s="2" t="s">
        <v>27</v>
      </c>
      <c r="D474" s="2" t="s">
        <v>28</v>
      </c>
      <c r="E474" s="2" t="s">
        <v>28</v>
      </c>
      <c r="F474" s="2" t="s">
        <v>111</v>
      </c>
      <c r="G474" s="2" t="s">
        <v>167</v>
      </c>
      <c r="H474" s="2" t="s">
        <v>168</v>
      </c>
      <c r="I474" s="31">
        <v>43286</v>
      </c>
      <c r="J474" s="2">
        <v>5</v>
      </c>
      <c r="K474" s="2">
        <v>7</v>
      </c>
      <c r="L474" s="2">
        <v>2018</v>
      </c>
      <c r="M474" s="31">
        <f t="shared" si="7"/>
        <v>43286</v>
      </c>
      <c r="N474" s="2" t="s">
        <v>606</v>
      </c>
      <c r="O474" s="2" t="s">
        <v>428</v>
      </c>
      <c r="P474" s="2">
        <v>19</v>
      </c>
      <c r="Q474" s="6">
        <v>8053502344</v>
      </c>
      <c r="R474" s="2" t="s">
        <v>172</v>
      </c>
      <c r="S474" s="2">
        <v>3</v>
      </c>
      <c r="T474" s="2" t="s">
        <v>251</v>
      </c>
      <c r="V474" s="2" t="s">
        <v>252</v>
      </c>
      <c r="W474" s="2" t="s">
        <v>4659</v>
      </c>
      <c r="X474" s="34" t="s">
        <v>179</v>
      </c>
      <c r="Y474" s="65">
        <v>3</v>
      </c>
    </row>
    <row r="475" spans="1:25" ht="23.1" hidden="1" customHeight="1">
      <c r="A475" s="2" t="s">
        <v>59</v>
      </c>
      <c r="B475" s="2" t="s">
        <v>26</v>
      </c>
      <c r="C475" s="2" t="s">
        <v>27</v>
      </c>
      <c r="D475" s="2" t="s">
        <v>28</v>
      </c>
      <c r="E475" s="2" t="s">
        <v>28</v>
      </c>
      <c r="F475" s="2" t="s">
        <v>111</v>
      </c>
      <c r="G475" s="2" t="s">
        <v>167</v>
      </c>
      <c r="H475" s="2" t="s">
        <v>168</v>
      </c>
      <c r="I475" s="31">
        <v>43286</v>
      </c>
      <c r="J475" s="2">
        <v>5</v>
      </c>
      <c r="K475" s="2">
        <v>7</v>
      </c>
      <c r="L475" s="2">
        <v>2018</v>
      </c>
      <c r="M475" s="31">
        <f t="shared" si="7"/>
        <v>43286</v>
      </c>
      <c r="N475" s="2" t="s">
        <v>607</v>
      </c>
      <c r="O475" s="2" t="s">
        <v>608</v>
      </c>
      <c r="P475" s="2">
        <v>18</v>
      </c>
      <c r="Q475" s="6">
        <v>7067546572</v>
      </c>
      <c r="R475" s="2" t="s">
        <v>172</v>
      </c>
      <c r="S475" s="2">
        <v>1</v>
      </c>
      <c r="T475" s="2" t="s">
        <v>251</v>
      </c>
      <c r="V475" s="2" t="s">
        <v>252</v>
      </c>
      <c r="W475" s="2" t="s">
        <v>4659</v>
      </c>
      <c r="X475" s="34" t="s">
        <v>211</v>
      </c>
      <c r="Y475" s="65">
        <v>6</v>
      </c>
    </row>
    <row r="476" spans="1:25" ht="23.1" hidden="1" customHeight="1">
      <c r="A476" s="2" t="s">
        <v>59</v>
      </c>
      <c r="B476" s="2" t="s">
        <v>26</v>
      </c>
      <c r="C476" s="2" t="s">
        <v>27</v>
      </c>
      <c r="D476" s="2" t="s">
        <v>28</v>
      </c>
      <c r="E476" s="2" t="s">
        <v>28</v>
      </c>
      <c r="F476" s="2" t="s">
        <v>111</v>
      </c>
      <c r="G476" s="2" t="s">
        <v>167</v>
      </c>
      <c r="H476" s="2" t="s">
        <v>168</v>
      </c>
      <c r="I476" s="31">
        <v>43286</v>
      </c>
      <c r="J476" s="2">
        <v>5</v>
      </c>
      <c r="K476" s="2">
        <v>7</v>
      </c>
      <c r="L476" s="2">
        <v>2018</v>
      </c>
      <c r="M476" s="31">
        <f t="shared" si="7"/>
        <v>43286</v>
      </c>
      <c r="N476" s="2" t="s">
        <v>609</v>
      </c>
      <c r="O476" s="2" t="s">
        <v>610</v>
      </c>
      <c r="P476" s="2">
        <v>18</v>
      </c>
      <c r="Q476" s="6" t="s">
        <v>171</v>
      </c>
      <c r="R476" s="2" t="s">
        <v>172</v>
      </c>
      <c r="S476" s="2">
        <v>0</v>
      </c>
      <c r="T476" s="2" t="s">
        <v>251</v>
      </c>
      <c r="V476" s="2" t="s">
        <v>252</v>
      </c>
      <c r="W476" s="2" t="s">
        <v>4659</v>
      </c>
      <c r="X476" s="34" t="s">
        <v>179</v>
      </c>
      <c r="Y476" s="65">
        <v>2</v>
      </c>
    </row>
    <row r="477" spans="1:25" ht="23.1" hidden="1" customHeight="1">
      <c r="A477" s="2" t="s">
        <v>59</v>
      </c>
      <c r="B477" s="2" t="s">
        <v>26</v>
      </c>
      <c r="C477" s="2" t="s">
        <v>27</v>
      </c>
      <c r="D477" s="2" t="s">
        <v>28</v>
      </c>
      <c r="E477" s="2" t="s">
        <v>28</v>
      </c>
      <c r="F477" s="2" t="s">
        <v>111</v>
      </c>
      <c r="G477" s="2" t="s">
        <v>167</v>
      </c>
      <c r="H477" s="2" t="s">
        <v>168</v>
      </c>
      <c r="I477" s="31">
        <v>43286</v>
      </c>
      <c r="J477" s="2">
        <v>5</v>
      </c>
      <c r="K477" s="2">
        <v>7</v>
      </c>
      <c r="L477" s="2">
        <v>2018</v>
      </c>
      <c r="M477" s="31">
        <f t="shared" si="7"/>
        <v>43286</v>
      </c>
      <c r="N477" s="2" t="s">
        <v>611</v>
      </c>
      <c r="O477" s="2" t="s">
        <v>612</v>
      </c>
      <c r="P477" s="2">
        <v>19</v>
      </c>
      <c r="Q477" s="6">
        <v>8143856396</v>
      </c>
      <c r="R477" s="2" t="s">
        <v>172</v>
      </c>
      <c r="S477" s="2">
        <v>3</v>
      </c>
      <c r="T477" s="2" t="s">
        <v>251</v>
      </c>
      <c r="V477" s="2" t="s">
        <v>252</v>
      </c>
      <c r="W477" s="2" t="s">
        <v>4659</v>
      </c>
      <c r="X477" s="34" t="s">
        <v>186</v>
      </c>
      <c r="Y477" s="65">
        <v>3</v>
      </c>
    </row>
    <row r="478" spans="1:25" ht="23.1" hidden="1" customHeight="1">
      <c r="A478" s="2" t="s">
        <v>59</v>
      </c>
      <c r="B478" s="2" t="s">
        <v>26</v>
      </c>
      <c r="C478" s="2" t="s">
        <v>27</v>
      </c>
      <c r="D478" s="2" t="s">
        <v>28</v>
      </c>
      <c r="E478" s="2" t="s">
        <v>28</v>
      </c>
      <c r="F478" s="2" t="s">
        <v>111</v>
      </c>
      <c r="G478" s="2" t="s">
        <v>167</v>
      </c>
      <c r="H478" s="2" t="s">
        <v>168</v>
      </c>
      <c r="I478" s="31">
        <v>43286</v>
      </c>
      <c r="J478" s="2">
        <v>5</v>
      </c>
      <c r="K478" s="2">
        <v>7</v>
      </c>
      <c r="L478" s="2">
        <v>2018</v>
      </c>
      <c r="M478" s="31">
        <f t="shared" si="7"/>
        <v>43286</v>
      </c>
      <c r="N478" s="2" t="s">
        <v>613</v>
      </c>
      <c r="O478" s="2" t="s">
        <v>614</v>
      </c>
      <c r="P478" s="2">
        <v>17</v>
      </c>
      <c r="Q478" s="6" t="s">
        <v>171</v>
      </c>
      <c r="R478" s="2" t="s">
        <v>172</v>
      </c>
      <c r="S478" s="2">
        <v>1</v>
      </c>
      <c r="T478" s="2" t="s">
        <v>251</v>
      </c>
      <c r="V478" s="2" t="s">
        <v>252</v>
      </c>
      <c r="W478" s="2" t="s">
        <v>4659</v>
      </c>
      <c r="X478" s="34" t="s">
        <v>186</v>
      </c>
      <c r="Y478" s="65">
        <v>3</v>
      </c>
    </row>
    <row r="479" spans="1:25" ht="23.1" hidden="1" customHeight="1">
      <c r="A479" s="2" t="s">
        <v>59</v>
      </c>
      <c r="B479" s="2" t="s">
        <v>26</v>
      </c>
      <c r="C479" s="2" t="s">
        <v>27</v>
      </c>
      <c r="D479" s="2" t="s">
        <v>28</v>
      </c>
      <c r="E479" s="2" t="s">
        <v>28</v>
      </c>
      <c r="F479" s="2" t="s">
        <v>111</v>
      </c>
      <c r="G479" s="2" t="s">
        <v>167</v>
      </c>
      <c r="H479" s="2" t="s">
        <v>168</v>
      </c>
      <c r="I479" s="31">
        <v>43286</v>
      </c>
      <c r="J479" s="2">
        <v>5</v>
      </c>
      <c r="K479" s="2">
        <v>7</v>
      </c>
      <c r="L479" s="2">
        <v>2018</v>
      </c>
      <c r="M479" s="31">
        <f t="shared" si="7"/>
        <v>43286</v>
      </c>
      <c r="N479" s="2" t="s">
        <v>505</v>
      </c>
      <c r="O479" s="2" t="s">
        <v>615</v>
      </c>
      <c r="P479" s="2">
        <v>19</v>
      </c>
      <c r="Q479" s="6">
        <v>8063524896</v>
      </c>
      <c r="R479" s="2" t="s">
        <v>172</v>
      </c>
      <c r="S479" s="2">
        <v>2</v>
      </c>
      <c r="T479" s="2" t="s">
        <v>251</v>
      </c>
      <c r="V479" s="2" t="s">
        <v>252</v>
      </c>
      <c r="W479" s="2" t="s">
        <v>4659</v>
      </c>
      <c r="X479" s="34" t="s">
        <v>186</v>
      </c>
      <c r="Y479" s="65">
        <v>3</v>
      </c>
    </row>
    <row r="480" spans="1:25" ht="23.1" hidden="1" customHeight="1">
      <c r="A480" s="2" t="s">
        <v>59</v>
      </c>
      <c r="B480" s="2" t="s">
        <v>26</v>
      </c>
      <c r="C480" s="2" t="s">
        <v>27</v>
      </c>
      <c r="D480" s="2" t="s">
        <v>28</v>
      </c>
      <c r="E480" s="2" t="s">
        <v>28</v>
      </c>
      <c r="F480" s="2" t="s">
        <v>111</v>
      </c>
      <c r="G480" s="2" t="s">
        <v>167</v>
      </c>
      <c r="H480" s="2" t="s">
        <v>168</v>
      </c>
      <c r="I480" s="31">
        <v>43286</v>
      </c>
      <c r="J480" s="2">
        <v>5</v>
      </c>
      <c r="K480" s="2">
        <v>7</v>
      </c>
      <c r="L480" s="2">
        <v>2018</v>
      </c>
      <c r="M480" s="31">
        <f t="shared" si="7"/>
        <v>43286</v>
      </c>
      <c r="N480" s="2" t="s">
        <v>616</v>
      </c>
      <c r="O480" s="2" t="s">
        <v>617</v>
      </c>
      <c r="P480" s="2">
        <v>19</v>
      </c>
      <c r="Q480" s="6">
        <v>7011404801</v>
      </c>
      <c r="R480" s="2" t="s">
        <v>172</v>
      </c>
      <c r="S480" s="2">
        <v>0</v>
      </c>
      <c r="T480" s="2" t="s">
        <v>251</v>
      </c>
      <c r="V480" s="2" t="s">
        <v>252</v>
      </c>
      <c r="W480" s="2" t="s">
        <v>4659</v>
      </c>
      <c r="X480" s="34" t="s">
        <v>179</v>
      </c>
      <c r="Y480" s="65">
        <v>3</v>
      </c>
    </row>
    <row r="481" spans="1:25" ht="23.1" hidden="1" customHeight="1">
      <c r="A481" s="2" t="s">
        <v>59</v>
      </c>
      <c r="B481" s="2" t="s">
        <v>26</v>
      </c>
      <c r="C481" s="2" t="s">
        <v>27</v>
      </c>
      <c r="D481" s="2" t="s">
        <v>28</v>
      </c>
      <c r="E481" s="2" t="s">
        <v>28</v>
      </c>
      <c r="F481" s="2" t="s">
        <v>111</v>
      </c>
      <c r="G481" s="2" t="s">
        <v>167</v>
      </c>
      <c r="H481" s="2" t="s">
        <v>168</v>
      </c>
      <c r="I481" s="31">
        <v>43286</v>
      </c>
      <c r="J481" s="2">
        <v>5</v>
      </c>
      <c r="K481" s="2">
        <v>7</v>
      </c>
      <c r="L481" s="2">
        <v>2018</v>
      </c>
      <c r="M481" s="31">
        <f t="shared" si="7"/>
        <v>43286</v>
      </c>
      <c r="N481" s="2" t="s">
        <v>618</v>
      </c>
      <c r="O481" s="2" t="s">
        <v>619</v>
      </c>
      <c r="P481" s="2">
        <v>19</v>
      </c>
      <c r="Q481" s="6">
        <v>7012192467</v>
      </c>
      <c r="R481" s="2" t="s">
        <v>172</v>
      </c>
      <c r="S481" s="2">
        <v>1</v>
      </c>
      <c r="T481" s="2" t="s">
        <v>251</v>
      </c>
      <c r="V481" s="2" t="s">
        <v>252</v>
      </c>
      <c r="W481" s="2" t="s">
        <v>4659</v>
      </c>
      <c r="X481" s="34" t="s">
        <v>186</v>
      </c>
      <c r="Y481" s="65">
        <v>3</v>
      </c>
    </row>
    <row r="482" spans="1:25" ht="23.1" hidden="1" customHeight="1">
      <c r="A482" s="2" t="s">
        <v>59</v>
      </c>
      <c r="B482" s="2" t="s">
        <v>26</v>
      </c>
      <c r="C482" s="2" t="s">
        <v>27</v>
      </c>
      <c r="D482" s="2" t="s">
        <v>28</v>
      </c>
      <c r="E482" s="2" t="s">
        <v>28</v>
      </c>
      <c r="F482" s="2" t="s">
        <v>111</v>
      </c>
      <c r="G482" s="2" t="s">
        <v>167</v>
      </c>
      <c r="H482" s="2" t="s">
        <v>168</v>
      </c>
      <c r="I482" s="31">
        <v>43286</v>
      </c>
      <c r="J482" s="2">
        <v>5</v>
      </c>
      <c r="K482" s="2">
        <v>7</v>
      </c>
      <c r="L482" s="2">
        <v>2018</v>
      </c>
      <c r="M482" s="31">
        <f t="shared" si="7"/>
        <v>43286</v>
      </c>
      <c r="N482" s="2" t="s">
        <v>620</v>
      </c>
      <c r="O482" s="2" t="s">
        <v>579</v>
      </c>
      <c r="P482" s="2">
        <v>19</v>
      </c>
      <c r="Q482" s="8">
        <v>7088910614</v>
      </c>
      <c r="R482" s="2" t="s">
        <v>172</v>
      </c>
      <c r="S482" s="2">
        <v>3</v>
      </c>
      <c r="T482" s="2" t="s">
        <v>251</v>
      </c>
      <c r="V482" s="2" t="s">
        <v>252</v>
      </c>
      <c r="W482" s="2" t="s">
        <v>4659</v>
      </c>
      <c r="X482" s="34" t="s">
        <v>176</v>
      </c>
      <c r="Y482" s="65"/>
    </row>
    <row r="483" spans="1:25" ht="23.1" hidden="1" customHeight="1">
      <c r="A483" s="2" t="s">
        <v>59</v>
      </c>
      <c r="B483" s="2" t="s">
        <v>26</v>
      </c>
      <c r="C483" s="2" t="s">
        <v>27</v>
      </c>
      <c r="D483" s="2" t="s">
        <v>28</v>
      </c>
      <c r="E483" s="2" t="s">
        <v>28</v>
      </c>
      <c r="F483" s="2" t="s">
        <v>111</v>
      </c>
      <c r="G483" s="2" t="s">
        <v>167</v>
      </c>
      <c r="H483" s="2" t="s">
        <v>168</v>
      </c>
      <c r="I483" s="31">
        <v>43286</v>
      </c>
      <c r="J483" s="2">
        <v>5</v>
      </c>
      <c r="K483" s="2">
        <v>7</v>
      </c>
      <c r="L483" s="2">
        <v>2018</v>
      </c>
      <c r="M483" s="31">
        <f t="shared" si="7"/>
        <v>43286</v>
      </c>
      <c r="N483" s="2" t="s">
        <v>389</v>
      </c>
      <c r="O483" s="2" t="s">
        <v>621</v>
      </c>
      <c r="P483" s="2">
        <v>19</v>
      </c>
      <c r="Q483" s="8">
        <v>7036019584</v>
      </c>
      <c r="R483" s="2" t="s">
        <v>172</v>
      </c>
      <c r="S483" s="2">
        <v>3</v>
      </c>
      <c r="T483" s="2" t="s">
        <v>251</v>
      </c>
      <c r="V483" s="2" t="s">
        <v>252</v>
      </c>
      <c r="W483" s="2" t="s">
        <v>4659</v>
      </c>
      <c r="X483" s="34" t="s">
        <v>211</v>
      </c>
      <c r="Y483" s="65">
        <v>5</v>
      </c>
    </row>
    <row r="484" spans="1:25" ht="23.1" hidden="1" customHeight="1">
      <c r="A484" s="2" t="s">
        <v>59</v>
      </c>
      <c r="B484" s="2" t="s">
        <v>26</v>
      </c>
      <c r="C484" s="2" t="s">
        <v>27</v>
      </c>
      <c r="D484" s="2" t="s">
        <v>28</v>
      </c>
      <c r="E484" s="2" t="s">
        <v>28</v>
      </c>
      <c r="F484" s="2" t="s">
        <v>111</v>
      </c>
      <c r="G484" s="2" t="s">
        <v>167</v>
      </c>
      <c r="H484" s="2" t="s">
        <v>168</v>
      </c>
      <c r="I484" s="31">
        <v>43286</v>
      </c>
      <c r="J484" s="2">
        <v>5</v>
      </c>
      <c r="K484" s="2">
        <v>7</v>
      </c>
      <c r="L484" s="2">
        <v>2018</v>
      </c>
      <c r="M484" s="31">
        <f t="shared" si="7"/>
        <v>43286</v>
      </c>
      <c r="N484" s="2" t="s">
        <v>622</v>
      </c>
      <c r="O484" s="2" t="s">
        <v>623</v>
      </c>
      <c r="P484" s="2">
        <v>18</v>
      </c>
      <c r="Q484" s="8">
        <v>9031106824</v>
      </c>
      <c r="R484" s="2" t="s">
        <v>172</v>
      </c>
      <c r="S484" s="2">
        <v>3</v>
      </c>
      <c r="T484" s="2" t="s">
        <v>251</v>
      </c>
      <c r="V484" s="2" t="s">
        <v>252</v>
      </c>
      <c r="W484" s="2" t="s">
        <v>4659</v>
      </c>
      <c r="X484" s="34" t="s">
        <v>186</v>
      </c>
      <c r="Y484" s="65">
        <v>3</v>
      </c>
    </row>
    <row r="485" spans="1:25" ht="23.1" hidden="1" customHeight="1">
      <c r="A485" s="2" t="s">
        <v>59</v>
      </c>
      <c r="B485" s="2" t="s">
        <v>26</v>
      </c>
      <c r="C485" s="2" t="s">
        <v>27</v>
      </c>
      <c r="D485" s="2" t="s">
        <v>28</v>
      </c>
      <c r="E485" s="2" t="s">
        <v>28</v>
      </c>
      <c r="F485" s="2" t="s">
        <v>111</v>
      </c>
      <c r="G485" s="2" t="s">
        <v>167</v>
      </c>
      <c r="H485" s="2" t="s">
        <v>168</v>
      </c>
      <c r="I485" s="31">
        <v>43286</v>
      </c>
      <c r="J485" s="2">
        <v>5</v>
      </c>
      <c r="K485" s="2">
        <v>7</v>
      </c>
      <c r="L485" s="2">
        <v>2018</v>
      </c>
      <c r="M485" s="31">
        <f t="shared" si="7"/>
        <v>43286</v>
      </c>
      <c r="N485" s="2" t="s">
        <v>624</v>
      </c>
      <c r="O485" s="2" t="s">
        <v>625</v>
      </c>
      <c r="P485" s="2">
        <v>18</v>
      </c>
      <c r="Q485" s="8">
        <v>8023868898</v>
      </c>
      <c r="R485" s="2" t="s">
        <v>172</v>
      </c>
      <c r="S485" s="2">
        <v>2</v>
      </c>
      <c r="T485" s="2" t="s">
        <v>251</v>
      </c>
      <c r="V485" s="2" t="s">
        <v>252</v>
      </c>
      <c r="W485" s="2" t="s">
        <v>4659</v>
      </c>
      <c r="X485" s="34" t="s">
        <v>176</v>
      </c>
      <c r="Y485" s="65"/>
    </row>
    <row r="486" spans="1:25" ht="23.1" hidden="1" customHeight="1">
      <c r="A486" s="2" t="s">
        <v>59</v>
      </c>
      <c r="B486" s="2" t="s">
        <v>26</v>
      </c>
      <c r="C486" s="2" t="s">
        <v>27</v>
      </c>
      <c r="D486" s="2" t="s">
        <v>28</v>
      </c>
      <c r="E486" s="2" t="s">
        <v>28</v>
      </c>
      <c r="F486" s="2" t="s">
        <v>111</v>
      </c>
      <c r="G486" s="2" t="s">
        <v>167</v>
      </c>
      <c r="H486" s="2" t="s">
        <v>168</v>
      </c>
      <c r="I486" s="31">
        <v>43286</v>
      </c>
      <c r="J486" s="2">
        <v>5</v>
      </c>
      <c r="K486" s="2">
        <v>7</v>
      </c>
      <c r="L486" s="2">
        <v>2018</v>
      </c>
      <c r="M486" s="31">
        <f t="shared" si="7"/>
        <v>43286</v>
      </c>
      <c r="N486" s="2" t="s">
        <v>626</v>
      </c>
      <c r="O486" s="2" t="s">
        <v>627</v>
      </c>
      <c r="P486" s="2">
        <v>19</v>
      </c>
      <c r="Q486" s="8">
        <v>8039376532</v>
      </c>
      <c r="R486" s="2" t="s">
        <v>172</v>
      </c>
      <c r="S486" s="2">
        <v>3</v>
      </c>
      <c r="T486" s="2" t="s">
        <v>251</v>
      </c>
      <c r="V486" s="2" t="s">
        <v>252</v>
      </c>
      <c r="W486" s="2" t="s">
        <v>4659</v>
      </c>
      <c r="X486" s="34" t="s">
        <v>211</v>
      </c>
      <c r="Y486" s="65">
        <v>5</v>
      </c>
    </row>
    <row r="487" spans="1:25" ht="23.1" hidden="1" customHeight="1">
      <c r="A487" s="2" t="s">
        <v>59</v>
      </c>
      <c r="B487" s="2" t="s">
        <v>26</v>
      </c>
      <c r="C487" s="2" t="s">
        <v>27</v>
      </c>
      <c r="D487" s="2" t="s">
        <v>28</v>
      </c>
      <c r="E487" s="2" t="s">
        <v>28</v>
      </c>
      <c r="F487" s="2" t="s">
        <v>111</v>
      </c>
      <c r="G487" s="2" t="s">
        <v>167</v>
      </c>
      <c r="H487" s="2" t="s">
        <v>168</v>
      </c>
      <c r="I487" s="31">
        <v>43286</v>
      </c>
      <c r="J487" s="2">
        <v>5</v>
      </c>
      <c r="K487" s="2">
        <v>7</v>
      </c>
      <c r="L487" s="2">
        <v>2018</v>
      </c>
      <c r="M487" s="31">
        <f t="shared" si="7"/>
        <v>43286</v>
      </c>
      <c r="N487" s="2" t="s">
        <v>628</v>
      </c>
      <c r="O487" s="2" t="s">
        <v>629</v>
      </c>
      <c r="P487" s="2">
        <v>16</v>
      </c>
      <c r="Q487" s="8">
        <v>8105129800</v>
      </c>
      <c r="R487" s="2" t="s">
        <v>172</v>
      </c>
      <c r="S487" s="2">
        <v>1</v>
      </c>
      <c r="T487" s="2" t="s">
        <v>251</v>
      </c>
      <c r="V487" s="2" t="s">
        <v>252</v>
      </c>
      <c r="W487" s="2" t="s">
        <v>4659</v>
      </c>
      <c r="X487" s="34" t="s">
        <v>211</v>
      </c>
      <c r="Y487" s="65">
        <v>5</v>
      </c>
    </row>
    <row r="488" spans="1:25" ht="23.1" hidden="1" customHeight="1">
      <c r="A488" s="2" t="s">
        <v>59</v>
      </c>
      <c r="B488" s="2" t="s">
        <v>26</v>
      </c>
      <c r="C488" s="2" t="s">
        <v>27</v>
      </c>
      <c r="D488" s="2" t="s">
        <v>28</v>
      </c>
      <c r="E488" s="2" t="s">
        <v>28</v>
      </c>
      <c r="F488" s="2" t="s">
        <v>111</v>
      </c>
      <c r="G488" s="2" t="s">
        <v>167</v>
      </c>
      <c r="H488" s="2" t="s">
        <v>168</v>
      </c>
      <c r="I488" s="31">
        <v>43286</v>
      </c>
      <c r="J488" s="2">
        <v>5</v>
      </c>
      <c r="K488" s="2">
        <v>7</v>
      </c>
      <c r="L488" s="2">
        <v>2018</v>
      </c>
      <c r="M488" s="31">
        <f t="shared" si="7"/>
        <v>43286</v>
      </c>
      <c r="N488" s="2" t="s">
        <v>630</v>
      </c>
      <c r="O488" s="2" t="s">
        <v>631</v>
      </c>
      <c r="P488" s="2">
        <v>19</v>
      </c>
      <c r="Q488" s="8">
        <v>8175666630</v>
      </c>
      <c r="R488" s="2" t="s">
        <v>172</v>
      </c>
      <c r="S488" s="2">
        <v>1</v>
      </c>
      <c r="T488" s="2" t="s">
        <v>251</v>
      </c>
      <c r="V488" s="2" t="s">
        <v>252</v>
      </c>
      <c r="W488" s="2" t="s">
        <v>4659</v>
      </c>
      <c r="X488" s="34" t="s">
        <v>186</v>
      </c>
      <c r="Y488" s="65">
        <v>3</v>
      </c>
    </row>
    <row r="489" spans="1:25" ht="23.1" hidden="1" customHeight="1">
      <c r="A489" s="2" t="s">
        <v>59</v>
      </c>
      <c r="B489" s="2" t="s">
        <v>26</v>
      </c>
      <c r="C489" s="2" t="s">
        <v>27</v>
      </c>
      <c r="D489" s="2" t="s">
        <v>28</v>
      </c>
      <c r="E489" s="2" t="s">
        <v>28</v>
      </c>
      <c r="F489" s="2" t="s">
        <v>111</v>
      </c>
      <c r="G489" s="2" t="s">
        <v>167</v>
      </c>
      <c r="H489" s="2" t="s">
        <v>168</v>
      </c>
      <c r="I489" s="31">
        <v>43286</v>
      </c>
      <c r="J489" s="2">
        <v>5</v>
      </c>
      <c r="K489" s="2">
        <v>7</v>
      </c>
      <c r="L489" s="2">
        <v>2018</v>
      </c>
      <c r="M489" s="31">
        <f t="shared" si="7"/>
        <v>43286</v>
      </c>
      <c r="N489" s="2" t="s">
        <v>632</v>
      </c>
      <c r="O489" s="2" t="s">
        <v>633</v>
      </c>
      <c r="P489" s="2">
        <v>19</v>
      </c>
      <c r="Q489" s="8">
        <v>8036701770</v>
      </c>
      <c r="R489" s="2" t="s">
        <v>172</v>
      </c>
      <c r="S489" s="2">
        <v>3</v>
      </c>
      <c r="T489" s="2" t="s">
        <v>251</v>
      </c>
      <c r="V489" s="2" t="s">
        <v>252</v>
      </c>
      <c r="W489" s="2" t="s">
        <v>4659</v>
      </c>
      <c r="X489" s="34" t="s">
        <v>176</v>
      </c>
      <c r="Y489" s="65"/>
    </row>
    <row r="490" spans="1:25" ht="23.1" hidden="1" customHeight="1">
      <c r="A490" s="2" t="s">
        <v>59</v>
      </c>
      <c r="B490" s="2" t="s">
        <v>26</v>
      </c>
      <c r="C490" s="2" t="s">
        <v>27</v>
      </c>
      <c r="D490" s="2" t="s">
        <v>28</v>
      </c>
      <c r="E490" s="2" t="s">
        <v>28</v>
      </c>
      <c r="F490" s="2" t="s">
        <v>111</v>
      </c>
      <c r="G490" s="2" t="s">
        <v>167</v>
      </c>
      <c r="H490" s="2" t="s">
        <v>168</v>
      </c>
      <c r="I490" s="31">
        <v>43286</v>
      </c>
      <c r="J490" s="2">
        <v>5</v>
      </c>
      <c r="K490" s="2">
        <v>7</v>
      </c>
      <c r="L490" s="2">
        <v>2018</v>
      </c>
      <c r="M490" s="31">
        <f t="shared" si="7"/>
        <v>43286</v>
      </c>
      <c r="N490" s="2" t="s">
        <v>634</v>
      </c>
      <c r="O490" s="2" t="s">
        <v>242</v>
      </c>
      <c r="P490" s="2">
        <v>17</v>
      </c>
      <c r="Q490" s="8">
        <v>8108862384</v>
      </c>
      <c r="R490" s="2" t="s">
        <v>172</v>
      </c>
      <c r="S490" s="2">
        <v>1</v>
      </c>
      <c r="T490" s="2" t="s">
        <v>251</v>
      </c>
      <c r="V490" s="2" t="s">
        <v>252</v>
      </c>
      <c r="W490" s="2" t="s">
        <v>4659</v>
      </c>
      <c r="X490" s="34" t="s">
        <v>179</v>
      </c>
      <c r="Y490" s="65">
        <v>2</v>
      </c>
    </row>
    <row r="491" spans="1:25" ht="23.1" hidden="1" customHeight="1">
      <c r="A491" s="2" t="s">
        <v>59</v>
      </c>
      <c r="B491" s="2" t="s">
        <v>26</v>
      </c>
      <c r="C491" s="2" t="s">
        <v>27</v>
      </c>
      <c r="D491" s="2" t="s">
        <v>28</v>
      </c>
      <c r="E491" s="2" t="s">
        <v>28</v>
      </c>
      <c r="F491" s="2" t="s">
        <v>111</v>
      </c>
      <c r="G491" s="2" t="s">
        <v>167</v>
      </c>
      <c r="H491" s="2" t="s">
        <v>168</v>
      </c>
      <c r="I491" s="31">
        <v>43286</v>
      </c>
      <c r="J491" s="2">
        <v>5</v>
      </c>
      <c r="K491" s="2">
        <v>7</v>
      </c>
      <c r="L491" s="2">
        <v>2018</v>
      </c>
      <c r="M491" s="31">
        <f t="shared" si="7"/>
        <v>43286</v>
      </c>
      <c r="N491" s="2" t="s">
        <v>635</v>
      </c>
      <c r="O491" s="2" t="s">
        <v>636</v>
      </c>
      <c r="P491" s="2">
        <v>19</v>
      </c>
      <c r="Q491" s="6">
        <v>8035065387</v>
      </c>
      <c r="R491" s="2" t="s">
        <v>172</v>
      </c>
      <c r="S491" s="2">
        <v>2</v>
      </c>
      <c r="T491" s="2" t="s">
        <v>418</v>
      </c>
      <c r="V491" s="2" t="s">
        <v>175</v>
      </c>
      <c r="W491" s="2" t="s">
        <v>4666</v>
      </c>
      <c r="X491" s="34" t="s">
        <v>186</v>
      </c>
      <c r="Y491" s="63">
        <v>2</v>
      </c>
    </row>
    <row r="492" spans="1:25" ht="23.1" hidden="1" customHeight="1">
      <c r="A492" s="2" t="s">
        <v>59</v>
      </c>
      <c r="B492" s="2" t="s">
        <v>26</v>
      </c>
      <c r="C492" s="2" t="s">
        <v>27</v>
      </c>
      <c r="D492" s="2" t="s">
        <v>28</v>
      </c>
      <c r="E492" s="2" t="s">
        <v>28</v>
      </c>
      <c r="F492" s="2" t="s">
        <v>111</v>
      </c>
      <c r="G492" s="2" t="s">
        <v>167</v>
      </c>
      <c r="H492" s="2" t="s">
        <v>168</v>
      </c>
      <c r="I492" s="31">
        <v>43287</v>
      </c>
      <c r="J492" s="2">
        <v>6</v>
      </c>
      <c r="K492" s="2">
        <v>7</v>
      </c>
      <c r="L492" s="2">
        <v>2018</v>
      </c>
      <c r="M492" s="31">
        <f t="shared" si="7"/>
        <v>43287</v>
      </c>
      <c r="N492" s="2" t="s">
        <v>637</v>
      </c>
      <c r="O492" s="2" t="s">
        <v>638</v>
      </c>
      <c r="P492" s="2">
        <v>19</v>
      </c>
      <c r="Q492" s="6">
        <v>8145109669</v>
      </c>
      <c r="R492" s="2" t="s">
        <v>172</v>
      </c>
      <c r="S492" s="2">
        <v>1</v>
      </c>
      <c r="T492" s="2" t="s">
        <v>418</v>
      </c>
      <c r="V492" s="2" t="s">
        <v>175</v>
      </c>
      <c r="W492" s="2" t="s">
        <v>4666</v>
      </c>
      <c r="X492" s="34" t="s">
        <v>179</v>
      </c>
      <c r="Y492" s="63">
        <v>2</v>
      </c>
    </row>
    <row r="493" spans="1:25" ht="23.1" hidden="1" customHeight="1">
      <c r="A493" s="2" t="s">
        <v>59</v>
      </c>
      <c r="B493" s="2" t="s">
        <v>26</v>
      </c>
      <c r="C493" s="2" t="s">
        <v>27</v>
      </c>
      <c r="D493" s="2" t="s">
        <v>28</v>
      </c>
      <c r="E493" s="2" t="s">
        <v>28</v>
      </c>
      <c r="F493" s="2" t="s">
        <v>111</v>
      </c>
      <c r="G493" s="2" t="s">
        <v>167</v>
      </c>
      <c r="H493" s="2" t="s">
        <v>168</v>
      </c>
      <c r="I493" s="31">
        <v>43287</v>
      </c>
      <c r="J493" s="2">
        <v>6</v>
      </c>
      <c r="K493" s="2">
        <v>7</v>
      </c>
      <c r="L493" s="2">
        <v>2018</v>
      </c>
      <c r="M493" s="31">
        <f t="shared" si="7"/>
        <v>43287</v>
      </c>
      <c r="N493" s="2" t="s">
        <v>203</v>
      </c>
      <c r="O493" s="2" t="s">
        <v>639</v>
      </c>
      <c r="P493" s="2">
        <v>19</v>
      </c>
      <c r="Q493" s="6">
        <v>8102596499</v>
      </c>
      <c r="R493" s="2" t="s">
        <v>172</v>
      </c>
      <c r="S493" s="2">
        <v>1</v>
      </c>
      <c r="T493" s="2" t="s">
        <v>418</v>
      </c>
      <c r="V493" s="2" t="s">
        <v>175</v>
      </c>
      <c r="W493" s="2" t="s">
        <v>4666</v>
      </c>
      <c r="X493" s="34" t="s">
        <v>186</v>
      </c>
      <c r="Y493" s="63">
        <v>2</v>
      </c>
    </row>
    <row r="494" spans="1:25" ht="23.1" hidden="1" customHeight="1">
      <c r="A494" s="2" t="s">
        <v>59</v>
      </c>
      <c r="B494" s="2" t="s">
        <v>26</v>
      </c>
      <c r="C494" s="2" t="s">
        <v>27</v>
      </c>
      <c r="D494" s="2" t="s">
        <v>28</v>
      </c>
      <c r="E494" s="2" t="s">
        <v>28</v>
      </c>
      <c r="F494" s="2" t="s">
        <v>111</v>
      </c>
      <c r="G494" s="2" t="s">
        <v>167</v>
      </c>
      <c r="H494" s="2" t="s">
        <v>168</v>
      </c>
      <c r="I494" s="31">
        <v>43287</v>
      </c>
      <c r="J494" s="2">
        <v>6</v>
      </c>
      <c r="K494" s="2">
        <v>7</v>
      </c>
      <c r="L494" s="2">
        <v>2018</v>
      </c>
      <c r="M494" s="31">
        <f t="shared" si="7"/>
        <v>43287</v>
      </c>
      <c r="N494" s="2" t="s">
        <v>640</v>
      </c>
      <c r="O494" s="2" t="s">
        <v>641</v>
      </c>
      <c r="P494" s="2">
        <v>18</v>
      </c>
      <c r="Q494" s="6">
        <v>8168730872</v>
      </c>
      <c r="R494" s="2" t="s">
        <v>172</v>
      </c>
      <c r="S494" s="2">
        <v>2</v>
      </c>
      <c r="T494" s="2" t="s">
        <v>418</v>
      </c>
      <c r="V494" s="2" t="s">
        <v>175</v>
      </c>
      <c r="W494" s="2" t="s">
        <v>4666</v>
      </c>
      <c r="X494" s="34" t="s">
        <v>186</v>
      </c>
      <c r="Y494" s="63">
        <v>2</v>
      </c>
    </row>
    <row r="495" spans="1:25" ht="23.1" hidden="1" customHeight="1">
      <c r="A495" s="2" t="s">
        <v>59</v>
      </c>
      <c r="B495" s="2" t="s">
        <v>26</v>
      </c>
      <c r="C495" s="2" t="s">
        <v>27</v>
      </c>
      <c r="D495" s="2" t="s">
        <v>28</v>
      </c>
      <c r="E495" s="2" t="s">
        <v>28</v>
      </c>
      <c r="F495" s="2" t="s">
        <v>111</v>
      </c>
      <c r="G495" s="2" t="s">
        <v>167</v>
      </c>
      <c r="H495" s="2" t="s">
        <v>168</v>
      </c>
      <c r="I495" s="31">
        <v>43287</v>
      </c>
      <c r="J495" s="2">
        <v>6</v>
      </c>
      <c r="K495" s="2">
        <v>7</v>
      </c>
      <c r="L495" s="2">
        <v>2018</v>
      </c>
      <c r="M495" s="31">
        <f t="shared" si="7"/>
        <v>43287</v>
      </c>
      <c r="N495" s="2" t="s">
        <v>642</v>
      </c>
      <c r="O495" s="2" t="s">
        <v>643</v>
      </c>
      <c r="P495" s="2">
        <v>19</v>
      </c>
      <c r="Q495" s="8">
        <v>7033393836</v>
      </c>
      <c r="R495" s="2" t="s">
        <v>172</v>
      </c>
      <c r="S495" s="2">
        <v>3</v>
      </c>
      <c r="T495" s="2" t="s">
        <v>251</v>
      </c>
      <c r="V495" s="2" t="s">
        <v>252</v>
      </c>
      <c r="W495" s="2" t="s">
        <v>4659</v>
      </c>
      <c r="X495" s="34" t="s">
        <v>179</v>
      </c>
      <c r="Y495" s="65">
        <v>3</v>
      </c>
    </row>
    <row r="496" spans="1:25" ht="23.1" hidden="1" customHeight="1">
      <c r="A496" s="2" t="s">
        <v>59</v>
      </c>
      <c r="B496" s="2" t="s">
        <v>26</v>
      </c>
      <c r="C496" s="2" t="s">
        <v>27</v>
      </c>
      <c r="D496" s="2" t="s">
        <v>28</v>
      </c>
      <c r="E496" s="2" t="s">
        <v>28</v>
      </c>
      <c r="F496" s="2" t="s">
        <v>111</v>
      </c>
      <c r="G496" s="2" t="s">
        <v>167</v>
      </c>
      <c r="H496" s="2" t="s">
        <v>168</v>
      </c>
      <c r="I496" s="31">
        <v>43287</v>
      </c>
      <c r="J496" s="2">
        <v>6</v>
      </c>
      <c r="K496" s="2">
        <v>7</v>
      </c>
      <c r="L496" s="2">
        <v>2018</v>
      </c>
      <c r="M496" s="31">
        <f t="shared" si="7"/>
        <v>43287</v>
      </c>
      <c r="N496" s="2" t="s">
        <v>644</v>
      </c>
      <c r="O496" s="2" t="s">
        <v>645</v>
      </c>
      <c r="P496" s="2">
        <v>18</v>
      </c>
      <c r="Q496" s="8">
        <v>8033147999</v>
      </c>
      <c r="R496" s="2" t="s">
        <v>172</v>
      </c>
      <c r="S496" s="2">
        <v>2</v>
      </c>
      <c r="T496" s="2" t="s">
        <v>251</v>
      </c>
      <c r="V496" s="2" t="s">
        <v>252</v>
      </c>
      <c r="W496" s="2" t="s">
        <v>4659</v>
      </c>
      <c r="X496" s="34" t="s">
        <v>211</v>
      </c>
      <c r="Y496" s="65">
        <v>6</v>
      </c>
    </row>
    <row r="497" spans="1:25" ht="23.1" hidden="1" customHeight="1">
      <c r="A497" s="2" t="s">
        <v>59</v>
      </c>
      <c r="B497" s="2" t="s">
        <v>26</v>
      </c>
      <c r="C497" s="2" t="s">
        <v>27</v>
      </c>
      <c r="D497" s="2" t="s">
        <v>28</v>
      </c>
      <c r="E497" s="2" t="s">
        <v>28</v>
      </c>
      <c r="F497" s="2" t="s">
        <v>111</v>
      </c>
      <c r="G497" s="2" t="s">
        <v>167</v>
      </c>
      <c r="H497" s="2" t="s">
        <v>168</v>
      </c>
      <c r="I497" s="31">
        <v>43287</v>
      </c>
      <c r="J497" s="2">
        <v>6</v>
      </c>
      <c r="K497" s="2">
        <v>7</v>
      </c>
      <c r="L497" s="2">
        <v>2018</v>
      </c>
      <c r="M497" s="31">
        <f t="shared" si="7"/>
        <v>43287</v>
      </c>
      <c r="N497" s="2" t="s">
        <v>646</v>
      </c>
      <c r="O497" s="2" t="s">
        <v>647</v>
      </c>
      <c r="P497" s="2">
        <v>19</v>
      </c>
      <c r="Q497" s="8">
        <v>8034424623</v>
      </c>
      <c r="R497" s="2" t="s">
        <v>172</v>
      </c>
      <c r="S497" s="2">
        <v>3</v>
      </c>
      <c r="T497" s="2" t="s">
        <v>251</v>
      </c>
      <c r="V497" s="2" t="s">
        <v>252</v>
      </c>
      <c r="W497" s="2" t="s">
        <v>4659</v>
      </c>
      <c r="X497" s="34" t="s">
        <v>186</v>
      </c>
      <c r="Y497" s="65">
        <v>3</v>
      </c>
    </row>
    <row r="498" spans="1:25" ht="23.1" hidden="1" customHeight="1">
      <c r="A498" s="2" t="s">
        <v>59</v>
      </c>
      <c r="B498" s="2" t="s">
        <v>26</v>
      </c>
      <c r="C498" s="2" t="s">
        <v>27</v>
      </c>
      <c r="D498" s="2" t="s">
        <v>28</v>
      </c>
      <c r="E498" s="2" t="s">
        <v>28</v>
      </c>
      <c r="F498" s="2" t="s">
        <v>111</v>
      </c>
      <c r="G498" s="2" t="s">
        <v>167</v>
      </c>
      <c r="H498" s="2" t="s">
        <v>168</v>
      </c>
      <c r="I498" s="31">
        <v>43287</v>
      </c>
      <c r="J498" s="2">
        <v>6</v>
      </c>
      <c r="K498" s="2">
        <v>7</v>
      </c>
      <c r="L498" s="2">
        <v>2018</v>
      </c>
      <c r="M498" s="31">
        <f t="shared" si="7"/>
        <v>43287</v>
      </c>
      <c r="N498" s="2" t="s">
        <v>222</v>
      </c>
      <c r="O498" s="2" t="s">
        <v>557</v>
      </c>
      <c r="P498" s="2">
        <v>19</v>
      </c>
      <c r="Q498" s="8">
        <v>8035982664</v>
      </c>
      <c r="R498" s="2" t="s">
        <v>172</v>
      </c>
      <c r="S498" s="2">
        <v>3</v>
      </c>
      <c r="T498" s="2" t="s">
        <v>251</v>
      </c>
      <c r="V498" s="2" t="s">
        <v>252</v>
      </c>
      <c r="W498" s="2" t="s">
        <v>4659</v>
      </c>
      <c r="X498" s="34" t="s">
        <v>186</v>
      </c>
      <c r="Y498" s="65">
        <v>3</v>
      </c>
    </row>
    <row r="499" spans="1:25" ht="23.1" hidden="1" customHeight="1">
      <c r="A499" s="2" t="s">
        <v>59</v>
      </c>
      <c r="B499" s="2" t="s">
        <v>26</v>
      </c>
      <c r="C499" s="2" t="s">
        <v>27</v>
      </c>
      <c r="D499" s="2" t="s">
        <v>28</v>
      </c>
      <c r="E499" s="2" t="s">
        <v>28</v>
      </c>
      <c r="F499" s="2" t="s">
        <v>111</v>
      </c>
      <c r="G499" s="2" t="s">
        <v>167</v>
      </c>
      <c r="H499" s="2" t="s">
        <v>168</v>
      </c>
      <c r="I499" s="31">
        <v>43287</v>
      </c>
      <c r="J499" s="2">
        <v>6</v>
      </c>
      <c r="K499" s="2">
        <v>7</v>
      </c>
      <c r="L499" s="2">
        <v>2018</v>
      </c>
      <c r="M499" s="31">
        <f t="shared" si="7"/>
        <v>43287</v>
      </c>
      <c r="N499" s="2" t="s">
        <v>648</v>
      </c>
      <c r="O499" s="2" t="s">
        <v>649</v>
      </c>
      <c r="P499" s="2">
        <v>19</v>
      </c>
      <c r="Q499" s="8">
        <v>8037138584</v>
      </c>
      <c r="R499" s="2" t="s">
        <v>172</v>
      </c>
      <c r="S499" s="2">
        <v>3</v>
      </c>
      <c r="T499" s="2" t="s">
        <v>251</v>
      </c>
      <c r="V499" s="2" t="s">
        <v>252</v>
      </c>
      <c r="W499" s="2" t="s">
        <v>4659</v>
      </c>
      <c r="X499" s="34" t="s">
        <v>211</v>
      </c>
      <c r="Y499" s="65">
        <v>6</v>
      </c>
    </row>
    <row r="500" spans="1:25" ht="23.1" hidden="1" customHeight="1">
      <c r="A500" s="2" t="s">
        <v>59</v>
      </c>
      <c r="B500" s="2" t="s">
        <v>26</v>
      </c>
      <c r="C500" s="2" t="s">
        <v>27</v>
      </c>
      <c r="D500" s="2" t="s">
        <v>28</v>
      </c>
      <c r="E500" s="2" t="s">
        <v>28</v>
      </c>
      <c r="F500" s="2" t="s">
        <v>111</v>
      </c>
      <c r="G500" s="2" t="s">
        <v>167</v>
      </c>
      <c r="H500" s="2" t="s">
        <v>168</v>
      </c>
      <c r="I500" s="31">
        <v>43287</v>
      </c>
      <c r="J500" s="2">
        <v>6</v>
      </c>
      <c r="K500" s="2">
        <v>7</v>
      </c>
      <c r="L500" s="2">
        <v>2018</v>
      </c>
      <c r="M500" s="31">
        <f t="shared" si="7"/>
        <v>43287</v>
      </c>
      <c r="N500" s="2" t="s">
        <v>650</v>
      </c>
      <c r="O500" s="2" t="s">
        <v>651</v>
      </c>
      <c r="P500" s="2">
        <v>18</v>
      </c>
      <c r="Q500" s="8">
        <v>7035584055</v>
      </c>
      <c r="R500" s="2" t="s">
        <v>172</v>
      </c>
      <c r="S500" s="2">
        <v>2</v>
      </c>
      <c r="T500" s="2" t="s">
        <v>251</v>
      </c>
      <c r="V500" s="2" t="s">
        <v>252</v>
      </c>
      <c r="W500" s="2" t="s">
        <v>4659</v>
      </c>
      <c r="X500" s="34" t="s">
        <v>179</v>
      </c>
      <c r="Y500" s="65">
        <v>2</v>
      </c>
    </row>
    <row r="501" spans="1:25" ht="23.1" hidden="1" customHeight="1">
      <c r="A501" s="2" t="s">
        <v>59</v>
      </c>
      <c r="B501" s="2" t="s">
        <v>26</v>
      </c>
      <c r="C501" s="2" t="s">
        <v>27</v>
      </c>
      <c r="D501" s="2" t="s">
        <v>28</v>
      </c>
      <c r="E501" s="2" t="s">
        <v>28</v>
      </c>
      <c r="F501" s="2" t="s">
        <v>111</v>
      </c>
      <c r="G501" s="2" t="s">
        <v>167</v>
      </c>
      <c r="H501" s="2" t="s">
        <v>168</v>
      </c>
      <c r="I501" s="31">
        <v>43288</v>
      </c>
      <c r="J501" s="2">
        <v>7</v>
      </c>
      <c r="K501" s="2">
        <v>7</v>
      </c>
      <c r="L501" s="2">
        <v>2018</v>
      </c>
      <c r="M501" s="31">
        <f t="shared" si="7"/>
        <v>43288</v>
      </c>
      <c r="N501" s="2" t="s">
        <v>652</v>
      </c>
      <c r="O501" s="2" t="s">
        <v>653</v>
      </c>
      <c r="P501" s="2">
        <v>18</v>
      </c>
      <c r="Q501" s="6" t="s">
        <v>171</v>
      </c>
      <c r="R501" s="2" t="s">
        <v>172</v>
      </c>
      <c r="S501" s="2">
        <v>0</v>
      </c>
      <c r="T501" s="2" t="s">
        <v>251</v>
      </c>
      <c r="V501" s="2" t="s">
        <v>252</v>
      </c>
      <c r="W501" s="2" t="s">
        <v>4659</v>
      </c>
      <c r="X501" s="34" t="s">
        <v>179</v>
      </c>
      <c r="Y501" s="65">
        <v>3</v>
      </c>
    </row>
    <row r="502" spans="1:25" ht="23.1" hidden="1" customHeight="1">
      <c r="A502" s="2" t="s">
        <v>59</v>
      </c>
      <c r="B502" s="2" t="s">
        <v>26</v>
      </c>
      <c r="C502" s="2" t="s">
        <v>27</v>
      </c>
      <c r="D502" s="2" t="s">
        <v>28</v>
      </c>
      <c r="E502" s="2" t="s">
        <v>28</v>
      </c>
      <c r="F502" s="2" t="s">
        <v>111</v>
      </c>
      <c r="G502" s="2" t="s">
        <v>167</v>
      </c>
      <c r="H502" s="2" t="s">
        <v>168</v>
      </c>
      <c r="I502" s="31">
        <v>43288</v>
      </c>
      <c r="J502" s="2">
        <v>7</v>
      </c>
      <c r="K502" s="2">
        <v>7</v>
      </c>
      <c r="L502" s="2">
        <v>2018</v>
      </c>
      <c r="M502" s="31">
        <f t="shared" si="7"/>
        <v>43288</v>
      </c>
      <c r="N502" s="2" t="s">
        <v>654</v>
      </c>
      <c r="O502" s="2" t="s">
        <v>655</v>
      </c>
      <c r="P502" s="2">
        <v>17</v>
      </c>
      <c r="Q502" s="8">
        <v>8106459187</v>
      </c>
      <c r="R502" s="2" t="s">
        <v>172</v>
      </c>
      <c r="S502" s="2">
        <v>0</v>
      </c>
      <c r="T502" s="2" t="s">
        <v>251</v>
      </c>
      <c r="V502" s="2" t="s">
        <v>252</v>
      </c>
      <c r="W502" s="2" t="s">
        <v>4659</v>
      </c>
      <c r="X502" s="34" t="s">
        <v>179</v>
      </c>
      <c r="Y502" s="65">
        <v>3</v>
      </c>
    </row>
    <row r="503" spans="1:25" ht="23.1" hidden="1" customHeight="1">
      <c r="A503" s="2" t="s">
        <v>59</v>
      </c>
      <c r="B503" s="2" t="s">
        <v>26</v>
      </c>
      <c r="C503" s="2" t="s">
        <v>27</v>
      </c>
      <c r="D503" s="2" t="s">
        <v>28</v>
      </c>
      <c r="E503" s="2" t="s">
        <v>28</v>
      </c>
      <c r="F503" s="2" t="s">
        <v>111</v>
      </c>
      <c r="G503" s="2" t="s">
        <v>167</v>
      </c>
      <c r="H503" s="2" t="s">
        <v>168</v>
      </c>
      <c r="I503" s="31">
        <v>43288</v>
      </c>
      <c r="J503" s="2">
        <v>7</v>
      </c>
      <c r="K503" s="2">
        <v>7</v>
      </c>
      <c r="L503" s="2">
        <v>2018</v>
      </c>
      <c r="M503" s="31">
        <f t="shared" si="7"/>
        <v>43288</v>
      </c>
      <c r="N503" s="2" t="s">
        <v>656</v>
      </c>
      <c r="O503" s="2" t="s">
        <v>657</v>
      </c>
      <c r="P503" s="2">
        <v>19</v>
      </c>
      <c r="Q503" s="8">
        <v>9032787397</v>
      </c>
      <c r="R503" s="2" t="s">
        <v>172</v>
      </c>
      <c r="S503" s="2">
        <v>3</v>
      </c>
      <c r="T503" s="2" t="s">
        <v>251</v>
      </c>
      <c r="V503" s="2" t="s">
        <v>252</v>
      </c>
      <c r="W503" s="2" t="s">
        <v>4659</v>
      </c>
      <c r="X503" s="34" t="s">
        <v>211</v>
      </c>
      <c r="Y503" s="65">
        <v>6</v>
      </c>
    </row>
    <row r="504" spans="1:25" ht="23.1" hidden="1" customHeight="1">
      <c r="A504" s="2" t="s">
        <v>59</v>
      </c>
      <c r="B504" s="2" t="s">
        <v>26</v>
      </c>
      <c r="C504" s="2" t="s">
        <v>27</v>
      </c>
      <c r="D504" s="2" t="s">
        <v>28</v>
      </c>
      <c r="E504" s="2" t="s">
        <v>28</v>
      </c>
      <c r="F504" s="2" t="s">
        <v>111</v>
      </c>
      <c r="G504" s="2" t="s">
        <v>167</v>
      </c>
      <c r="H504" s="2" t="s">
        <v>168</v>
      </c>
      <c r="I504" s="31">
        <v>43288</v>
      </c>
      <c r="J504" s="2">
        <v>7</v>
      </c>
      <c r="K504" s="2">
        <v>7</v>
      </c>
      <c r="L504" s="2">
        <v>2018</v>
      </c>
      <c r="M504" s="31">
        <f t="shared" si="7"/>
        <v>43288</v>
      </c>
      <c r="N504" s="2" t="s">
        <v>658</v>
      </c>
      <c r="O504" s="2" t="s">
        <v>659</v>
      </c>
      <c r="P504" s="2">
        <v>17</v>
      </c>
      <c r="Q504" s="6" t="s">
        <v>171</v>
      </c>
      <c r="R504" s="2" t="s">
        <v>172</v>
      </c>
      <c r="S504" s="2">
        <v>0</v>
      </c>
      <c r="T504" s="2" t="s">
        <v>251</v>
      </c>
      <c r="V504" s="2" t="s">
        <v>252</v>
      </c>
      <c r="W504" s="2" t="s">
        <v>4659</v>
      </c>
      <c r="X504" s="34" t="s">
        <v>211</v>
      </c>
      <c r="Y504" s="65">
        <v>6</v>
      </c>
    </row>
    <row r="505" spans="1:25" ht="23.1" hidden="1" customHeight="1">
      <c r="A505" s="2" t="s">
        <v>59</v>
      </c>
      <c r="B505" s="2" t="s">
        <v>26</v>
      </c>
      <c r="C505" s="2" t="s">
        <v>27</v>
      </c>
      <c r="D505" s="2" t="s">
        <v>28</v>
      </c>
      <c r="E505" s="2" t="s">
        <v>28</v>
      </c>
      <c r="F505" s="2" t="s">
        <v>111</v>
      </c>
      <c r="G505" s="2" t="s">
        <v>167</v>
      </c>
      <c r="H505" s="2" t="s">
        <v>168</v>
      </c>
      <c r="I505" s="31">
        <v>43288</v>
      </c>
      <c r="J505" s="2">
        <v>7</v>
      </c>
      <c r="K505" s="2">
        <v>7</v>
      </c>
      <c r="L505" s="2">
        <v>2018</v>
      </c>
      <c r="M505" s="31">
        <f t="shared" si="7"/>
        <v>43288</v>
      </c>
      <c r="N505" s="2" t="s">
        <v>660</v>
      </c>
      <c r="O505" s="2" t="s">
        <v>661</v>
      </c>
      <c r="P505" s="2">
        <v>19</v>
      </c>
      <c r="Q505" s="8">
        <v>7032235740</v>
      </c>
      <c r="R505" s="2" t="s">
        <v>172</v>
      </c>
      <c r="S505" s="2">
        <v>3</v>
      </c>
      <c r="T505" s="2" t="s">
        <v>251</v>
      </c>
      <c r="V505" s="2" t="s">
        <v>252</v>
      </c>
      <c r="W505" s="2" t="s">
        <v>4659</v>
      </c>
      <c r="X505" s="34" t="s">
        <v>186</v>
      </c>
      <c r="Y505" s="65">
        <v>3</v>
      </c>
    </row>
    <row r="506" spans="1:25" ht="23.1" hidden="1" customHeight="1">
      <c r="A506" s="2" t="s">
        <v>59</v>
      </c>
      <c r="B506" s="2" t="s">
        <v>26</v>
      </c>
      <c r="C506" s="2" t="s">
        <v>27</v>
      </c>
      <c r="D506" s="2" t="s">
        <v>28</v>
      </c>
      <c r="E506" s="2" t="s">
        <v>28</v>
      </c>
      <c r="F506" s="2" t="s">
        <v>111</v>
      </c>
      <c r="G506" s="2" t="s">
        <v>167</v>
      </c>
      <c r="H506" s="2" t="s">
        <v>168</v>
      </c>
      <c r="I506" s="31">
        <v>43288</v>
      </c>
      <c r="J506" s="2">
        <v>7</v>
      </c>
      <c r="K506" s="2">
        <v>7</v>
      </c>
      <c r="L506" s="2">
        <v>2018</v>
      </c>
      <c r="M506" s="31">
        <f t="shared" si="7"/>
        <v>43288</v>
      </c>
      <c r="N506" s="2" t="s">
        <v>662</v>
      </c>
      <c r="O506" s="2" t="s">
        <v>663</v>
      </c>
      <c r="P506" s="2">
        <v>19</v>
      </c>
      <c r="Q506" s="8">
        <v>8091120803</v>
      </c>
      <c r="R506" s="2" t="s">
        <v>172</v>
      </c>
      <c r="S506" s="2">
        <v>2</v>
      </c>
      <c r="T506" s="2" t="s">
        <v>251</v>
      </c>
      <c r="V506" s="2" t="s">
        <v>252</v>
      </c>
      <c r="W506" s="2" t="s">
        <v>4659</v>
      </c>
      <c r="X506" s="34" t="s">
        <v>211</v>
      </c>
      <c r="Y506" s="65">
        <v>6</v>
      </c>
    </row>
    <row r="507" spans="1:25" ht="23.1" hidden="1" customHeight="1">
      <c r="A507" s="2" t="s">
        <v>59</v>
      </c>
      <c r="B507" s="2" t="s">
        <v>26</v>
      </c>
      <c r="C507" s="2" t="s">
        <v>27</v>
      </c>
      <c r="D507" s="2" t="s">
        <v>28</v>
      </c>
      <c r="E507" s="2" t="s">
        <v>28</v>
      </c>
      <c r="F507" s="2" t="s">
        <v>29</v>
      </c>
      <c r="G507" s="2" t="s">
        <v>1887</v>
      </c>
      <c r="H507" s="2" t="s">
        <v>31</v>
      </c>
      <c r="I507" s="31">
        <v>43288</v>
      </c>
      <c r="J507" s="2">
        <v>7</v>
      </c>
      <c r="K507" s="2">
        <v>7</v>
      </c>
      <c r="L507" s="2">
        <v>2018</v>
      </c>
      <c r="M507" s="31">
        <f t="shared" si="7"/>
        <v>43288</v>
      </c>
      <c r="N507" s="2" t="s">
        <v>2387</v>
      </c>
      <c r="O507" s="2" t="s">
        <v>2388</v>
      </c>
      <c r="P507" s="2">
        <v>17</v>
      </c>
      <c r="Q507" s="6">
        <v>8138075634</v>
      </c>
      <c r="R507" s="2" t="s">
        <v>417</v>
      </c>
      <c r="S507" s="2">
        <v>0</v>
      </c>
      <c r="T507" s="2" t="s">
        <v>418</v>
      </c>
      <c r="V507" s="2" t="s">
        <v>175</v>
      </c>
      <c r="W507" s="2" t="s">
        <v>4659</v>
      </c>
      <c r="X507" s="34" t="s">
        <v>186</v>
      </c>
      <c r="Y507" s="63">
        <v>3</v>
      </c>
    </row>
    <row r="508" spans="1:25" ht="23.1" hidden="1" customHeight="1">
      <c r="A508" s="2" t="s">
        <v>59</v>
      </c>
      <c r="B508" s="2" t="s">
        <v>26</v>
      </c>
      <c r="C508" s="2" t="s">
        <v>27</v>
      </c>
      <c r="D508" s="2" t="s">
        <v>28</v>
      </c>
      <c r="E508" s="2" t="s">
        <v>28</v>
      </c>
      <c r="F508" s="2" t="s">
        <v>29</v>
      </c>
      <c r="G508" s="2" t="s">
        <v>1887</v>
      </c>
      <c r="H508" s="2" t="s">
        <v>31</v>
      </c>
      <c r="I508" s="31">
        <v>43288</v>
      </c>
      <c r="J508" s="2">
        <v>7</v>
      </c>
      <c r="K508" s="2">
        <v>7</v>
      </c>
      <c r="L508" s="2">
        <v>2018</v>
      </c>
      <c r="M508" s="31">
        <f t="shared" si="7"/>
        <v>43288</v>
      </c>
      <c r="N508" s="2" t="s">
        <v>2389</v>
      </c>
      <c r="O508" s="2" t="s">
        <v>2390</v>
      </c>
      <c r="P508" s="2">
        <v>15</v>
      </c>
      <c r="Q508" s="6" t="s">
        <v>171</v>
      </c>
      <c r="R508" s="2" t="s">
        <v>417</v>
      </c>
      <c r="S508" s="2">
        <v>0</v>
      </c>
      <c r="T508" s="2" t="s">
        <v>418</v>
      </c>
      <c r="V508" s="2" t="s">
        <v>175</v>
      </c>
      <c r="W508" s="2" t="s">
        <v>4666</v>
      </c>
      <c r="X508" s="34" t="s">
        <v>186</v>
      </c>
      <c r="Y508" s="63">
        <v>1</v>
      </c>
    </row>
    <row r="509" spans="1:25" ht="23.1" hidden="1" customHeight="1">
      <c r="A509" s="2" t="s">
        <v>59</v>
      </c>
      <c r="B509" s="2" t="s">
        <v>26</v>
      </c>
      <c r="C509" s="2" t="s">
        <v>27</v>
      </c>
      <c r="D509" s="2" t="s">
        <v>28</v>
      </c>
      <c r="E509" s="2" t="s">
        <v>28</v>
      </c>
      <c r="F509" s="2" t="s">
        <v>29</v>
      </c>
      <c r="G509" s="2" t="s">
        <v>1887</v>
      </c>
      <c r="H509" s="2" t="s">
        <v>31</v>
      </c>
      <c r="I509" s="31">
        <v>43288</v>
      </c>
      <c r="J509" s="2">
        <v>7</v>
      </c>
      <c r="K509" s="2">
        <v>7</v>
      </c>
      <c r="L509" s="2">
        <v>2018</v>
      </c>
      <c r="M509" s="31">
        <f t="shared" si="7"/>
        <v>43288</v>
      </c>
      <c r="N509" s="2" t="s">
        <v>2391</v>
      </c>
      <c r="O509" s="2" t="s">
        <v>2392</v>
      </c>
      <c r="P509" s="2">
        <v>15</v>
      </c>
      <c r="Q509" s="6">
        <v>7052172788</v>
      </c>
      <c r="R509" s="2" t="s">
        <v>417</v>
      </c>
      <c r="S509" s="2">
        <v>0</v>
      </c>
      <c r="T509" s="2" t="s">
        <v>418</v>
      </c>
      <c r="V509" s="2" t="s">
        <v>1899</v>
      </c>
      <c r="W509" s="2" t="s">
        <v>4659</v>
      </c>
      <c r="X509" s="34" t="s">
        <v>179</v>
      </c>
      <c r="Y509" s="63">
        <v>2</v>
      </c>
    </row>
    <row r="510" spans="1:25" ht="23.1" hidden="1" customHeight="1">
      <c r="A510" s="2" t="s">
        <v>59</v>
      </c>
      <c r="B510" s="2" t="s">
        <v>26</v>
      </c>
      <c r="C510" s="2" t="s">
        <v>27</v>
      </c>
      <c r="D510" s="2" t="s">
        <v>28</v>
      </c>
      <c r="E510" s="2" t="s">
        <v>28</v>
      </c>
      <c r="F510" s="2" t="s">
        <v>29</v>
      </c>
      <c r="G510" s="2" t="s">
        <v>1887</v>
      </c>
      <c r="H510" s="2" t="s">
        <v>31</v>
      </c>
      <c r="I510" s="31">
        <v>43288</v>
      </c>
      <c r="J510" s="2">
        <v>7</v>
      </c>
      <c r="K510" s="2">
        <v>7</v>
      </c>
      <c r="L510" s="2">
        <v>2018</v>
      </c>
      <c r="M510" s="31">
        <f t="shared" si="7"/>
        <v>43288</v>
      </c>
      <c r="N510" s="2" t="s">
        <v>2393</v>
      </c>
      <c r="O510" s="2" t="s">
        <v>2394</v>
      </c>
      <c r="P510" s="2">
        <v>16</v>
      </c>
      <c r="Q510" s="6" t="s">
        <v>171</v>
      </c>
      <c r="R510" s="2" t="s">
        <v>417</v>
      </c>
      <c r="S510" s="2">
        <v>0</v>
      </c>
      <c r="T510" s="2" t="s">
        <v>418</v>
      </c>
      <c r="V510" s="2" t="s">
        <v>1899</v>
      </c>
      <c r="W510" s="2" t="s">
        <v>4659</v>
      </c>
      <c r="X510" s="34" t="s">
        <v>186</v>
      </c>
      <c r="Y510" s="63">
        <v>1</v>
      </c>
    </row>
    <row r="511" spans="1:25" ht="23.1" hidden="1" customHeight="1">
      <c r="A511" s="2" t="s">
        <v>59</v>
      </c>
      <c r="B511" s="2" t="s">
        <v>26</v>
      </c>
      <c r="C511" s="2" t="s">
        <v>27</v>
      </c>
      <c r="D511" s="2" t="s">
        <v>28</v>
      </c>
      <c r="E511" s="2" t="s">
        <v>28</v>
      </c>
      <c r="F511" s="2" t="s">
        <v>29</v>
      </c>
      <c r="G511" s="2" t="s">
        <v>1887</v>
      </c>
      <c r="H511" s="2" t="s">
        <v>31</v>
      </c>
      <c r="I511" s="31">
        <v>43288</v>
      </c>
      <c r="J511" s="2">
        <v>7</v>
      </c>
      <c r="K511" s="2">
        <v>7</v>
      </c>
      <c r="L511" s="2">
        <v>2018</v>
      </c>
      <c r="M511" s="31">
        <f t="shared" si="7"/>
        <v>43288</v>
      </c>
      <c r="N511" s="2" t="s">
        <v>2395</v>
      </c>
      <c r="O511" s="2" t="s">
        <v>2396</v>
      </c>
      <c r="P511" s="2">
        <v>16</v>
      </c>
      <c r="Q511" s="6">
        <v>8092248028</v>
      </c>
      <c r="R511" s="2" t="s">
        <v>417</v>
      </c>
      <c r="S511" s="2">
        <v>0</v>
      </c>
      <c r="T511" s="2" t="s">
        <v>418</v>
      </c>
      <c r="V511" s="2" t="s">
        <v>1899</v>
      </c>
      <c r="W511" s="2" t="s">
        <v>4659</v>
      </c>
      <c r="X511" s="34" t="s">
        <v>186</v>
      </c>
      <c r="Y511" s="63">
        <v>3</v>
      </c>
    </row>
    <row r="512" spans="1:25" ht="23.1" hidden="1" customHeight="1">
      <c r="A512" s="2" t="s">
        <v>59</v>
      </c>
      <c r="B512" s="2" t="s">
        <v>26</v>
      </c>
      <c r="C512" s="2" t="s">
        <v>27</v>
      </c>
      <c r="D512" s="2" t="s">
        <v>28</v>
      </c>
      <c r="E512" s="2" t="s">
        <v>28</v>
      </c>
      <c r="F512" s="2" t="s">
        <v>29</v>
      </c>
      <c r="G512" s="2" t="s">
        <v>1887</v>
      </c>
      <c r="H512" s="2" t="s">
        <v>31</v>
      </c>
      <c r="I512" s="31">
        <v>43288</v>
      </c>
      <c r="J512" s="2">
        <v>7</v>
      </c>
      <c r="K512" s="2">
        <v>7</v>
      </c>
      <c r="L512" s="2">
        <v>2018</v>
      </c>
      <c r="M512" s="31">
        <f t="shared" si="7"/>
        <v>43288</v>
      </c>
      <c r="N512" s="2" t="s">
        <v>2397</v>
      </c>
      <c r="O512" s="2" t="s">
        <v>2398</v>
      </c>
      <c r="P512" s="2">
        <v>17</v>
      </c>
      <c r="Q512" s="6" t="s">
        <v>171</v>
      </c>
      <c r="R512" s="2" t="s">
        <v>417</v>
      </c>
      <c r="S512" s="2">
        <v>0</v>
      </c>
      <c r="T512" s="2" t="s">
        <v>234</v>
      </c>
      <c r="V512" s="2" t="s">
        <v>1899</v>
      </c>
      <c r="W512" s="2" t="s">
        <v>4659</v>
      </c>
      <c r="X512" s="34" t="s">
        <v>186</v>
      </c>
      <c r="Y512" s="63">
        <v>1</v>
      </c>
    </row>
    <row r="513" spans="1:25" ht="23.1" hidden="1" customHeight="1">
      <c r="A513" s="2" t="s">
        <v>59</v>
      </c>
      <c r="B513" s="2" t="s">
        <v>26</v>
      </c>
      <c r="C513" s="2" t="s">
        <v>27</v>
      </c>
      <c r="D513" s="2" t="s">
        <v>28</v>
      </c>
      <c r="E513" s="2" t="s">
        <v>28</v>
      </c>
      <c r="F513" s="2" t="s">
        <v>29</v>
      </c>
      <c r="G513" s="2" t="s">
        <v>1887</v>
      </c>
      <c r="H513" s="2" t="s">
        <v>31</v>
      </c>
      <c r="I513" s="31">
        <v>43288</v>
      </c>
      <c r="J513" s="2">
        <v>7</v>
      </c>
      <c r="K513" s="2">
        <v>7</v>
      </c>
      <c r="L513" s="2">
        <v>2018</v>
      </c>
      <c r="M513" s="31">
        <f t="shared" si="7"/>
        <v>43288</v>
      </c>
      <c r="N513" s="2" t="s">
        <v>2399</v>
      </c>
      <c r="O513" s="2" t="s">
        <v>2400</v>
      </c>
      <c r="P513" s="2">
        <v>15</v>
      </c>
      <c r="Q513" s="6" t="s">
        <v>171</v>
      </c>
      <c r="R513" s="2" t="s">
        <v>417</v>
      </c>
      <c r="S513" s="2">
        <v>0</v>
      </c>
      <c r="T513" s="2" t="s">
        <v>234</v>
      </c>
      <c r="V513" s="2" t="s">
        <v>1899</v>
      </c>
      <c r="W513" s="2" t="s">
        <v>4659</v>
      </c>
      <c r="X513" s="34" t="s">
        <v>179</v>
      </c>
      <c r="Y513" s="63">
        <v>3</v>
      </c>
    </row>
    <row r="514" spans="1:25" ht="23.1" hidden="1" customHeight="1">
      <c r="A514" s="2" t="s">
        <v>59</v>
      </c>
      <c r="B514" s="2" t="s">
        <v>26</v>
      </c>
      <c r="C514" s="2" t="s">
        <v>27</v>
      </c>
      <c r="D514" s="2" t="s">
        <v>28</v>
      </c>
      <c r="E514" s="2" t="s">
        <v>28</v>
      </c>
      <c r="F514" s="2" t="s">
        <v>29</v>
      </c>
      <c r="G514" s="2" t="s">
        <v>1887</v>
      </c>
      <c r="H514" s="2" t="s">
        <v>31</v>
      </c>
      <c r="I514" s="31">
        <v>43288</v>
      </c>
      <c r="J514" s="2">
        <v>7</v>
      </c>
      <c r="K514" s="2">
        <v>7</v>
      </c>
      <c r="L514" s="2">
        <v>2018</v>
      </c>
      <c r="M514" s="31">
        <f t="shared" si="7"/>
        <v>43288</v>
      </c>
      <c r="N514" s="2" t="s">
        <v>2401</v>
      </c>
      <c r="O514" s="2" t="s">
        <v>2402</v>
      </c>
      <c r="P514" s="2">
        <v>15</v>
      </c>
      <c r="Q514" s="6" t="s">
        <v>171</v>
      </c>
      <c r="R514" s="2" t="s">
        <v>417</v>
      </c>
      <c r="S514" s="2">
        <v>0</v>
      </c>
      <c r="T514" s="2" t="s">
        <v>234</v>
      </c>
      <c r="V514" s="2" t="s">
        <v>1899</v>
      </c>
      <c r="W514" s="2" t="s">
        <v>4666</v>
      </c>
      <c r="X514" s="34" t="s">
        <v>179</v>
      </c>
      <c r="Y514" s="63">
        <v>2</v>
      </c>
    </row>
    <row r="515" spans="1:25" ht="23.1" hidden="1" customHeight="1">
      <c r="A515" s="2" t="s">
        <v>59</v>
      </c>
      <c r="B515" s="2" t="s">
        <v>26</v>
      </c>
      <c r="C515" s="2" t="s">
        <v>27</v>
      </c>
      <c r="D515" s="2" t="s">
        <v>28</v>
      </c>
      <c r="E515" s="2" t="s">
        <v>28</v>
      </c>
      <c r="F515" s="2" t="s">
        <v>29</v>
      </c>
      <c r="G515" s="2" t="s">
        <v>1887</v>
      </c>
      <c r="H515" s="2" t="s">
        <v>31</v>
      </c>
      <c r="I515" s="31">
        <v>43288</v>
      </c>
      <c r="J515" s="2">
        <v>7</v>
      </c>
      <c r="K515" s="2">
        <v>7</v>
      </c>
      <c r="L515" s="2">
        <v>2018</v>
      </c>
      <c r="M515" s="31">
        <f t="shared" ref="M515:M578" si="8">DATE(L515,K515,J515)</f>
        <v>43288</v>
      </c>
      <c r="N515" s="2" t="s">
        <v>2403</v>
      </c>
      <c r="O515" s="2" t="s">
        <v>2404</v>
      </c>
      <c r="P515" s="2">
        <v>17</v>
      </c>
      <c r="Q515" s="6" t="s">
        <v>171</v>
      </c>
      <c r="R515" s="2" t="s">
        <v>417</v>
      </c>
      <c r="S515" s="2">
        <v>0</v>
      </c>
      <c r="T515" s="2" t="s">
        <v>313</v>
      </c>
      <c r="U515" s="2" t="s">
        <v>8082</v>
      </c>
      <c r="V515" s="2" t="s">
        <v>1899</v>
      </c>
      <c r="W515" s="2" t="s">
        <v>4659</v>
      </c>
      <c r="X515" s="34" t="s">
        <v>186</v>
      </c>
      <c r="Y515" s="63">
        <v>2</v>
      </c>
    </row>
    <row r="516" spans="1:25" ht="23.1" hidden="1" customHeight="1">
      <c r="A516" s="2" t="s">
        <v>59</v>
      </c>
      <c r="B516" s="2" t="s">
        <v>26</v>
      </c>
      <c r="C516" s="2" t="s">
        <v>27</v>
      </c>
      <c r="D516" s="2" t="s">
        <v>28</v>
      </c>
      <c r="E516" s="2" t="s">
        <v>28</v>
      </c>
      <c r="F516" s="2" t="s">
        <v>29</v>
      </c>
      <c r="G516" s="2" t="s">
        <v>1887</v>
      </c>
      <c r="H516" s="2" t="s">
        <v>31</v>
      </c>
      <c r="I516" s="31">
        <v>43288</v>
      </c>
      <c r="J516" s="2">
        <v>7</v>
      </c>
      <c r="K516" s="2">
        <v>7</v>
      </c>
      <c r="L516" s="2">
        <v>2018</v>
      </c>
      <c r="M516" s="31">
        <f t="shared" si="8"/>
        <v>43288</v>
      </c>
      <c r="N516" s="2" t="s">
        <v>2405</v>
      </c>
      <c r="O516" s="2" t="s">
        <v>2406</v>
      </c>
      <c r="P516" s="2">
        <v>16</v>
      </c>
      <c r="Q516" s="6">
        <v>8173577983</v>
      </c>
      <c r="R516" s="2" t="s">
        <v>417</v>
      </c>
      <c r="S516" s="2">
        <v>0</v>
      </c>
      <c r="T516" s="2" t="s">
        <v>234</v>
      </c>
      <c r="V516" s="2" t="s">
        <v>1899</v>
      </c>
      <c r="W516" s="2" t="s">
        <v>4659</v>
      </c>
      <c r="X516" s="34" t="s">
        <v>179</v>
      </c>
      <c r="Y516" s="63">
        <v>3</v>
      </c>
    </row>
    <row r="517" spans="1:25" ht="23.1" hidden="1" customHeight="1">
      <c r="A517" s="2" t="s">
        <v>59</v>
      </c>
      <c r="B517" s="2" t="s">
        <v>26</v>
      </c>
      <c r="C517" s="2" t="s">
        <v>27</v>
      </c>
      <c r="D517" s="2" t="s">
        <v>28</v>
      </c>
      <c r="E517" s="2" t="s">
        <v>28</v>
      </c>
      <c r="F517" s="2" t="s">
        <v>29</v>
      </c>
      <c r="G517" s="2" t="s">
        <v>1887</v>
      </c>
      <c r="H517" s="2" t="s">
        <v>31</v>
      </c>
      <c r="I517" s="31">
        <v>43288</v>
      </c>
      <c r="J517" s="2">
        <v>7</v>
      </c>
      <c r="K517" s="2">
        <v>7</v>
      </c>
      <c r="L517" s="2">
        <v>2018</v>
      </c>
      <c r="M517" s="31">
        <f t="shared" si="8"/>
        <v>43288</v>
      </c>
      <c r="N517" s="2" t="s">
        <v>2407</v>
      </c>
      <c r="O517" s="2" t="s">
        <v>2408</v>
      </c>
      <c r="P517" s="2">
        <v>17</v>
      </c>
      <c r="Q517" s="6">
        <v>8173577983</v>
      </c>
      <c r="R517" s="2" t="s">
        <v>417</v>
      </c>
      <c r="S517" s="2">
        <v>0</v>
      </c>
      <c r="T517" s="2" t="s">
        <v>234</v>
      </c>
      <c r="V517" s="2" t="s">
        <v>1899</v>
      </c>
      <c r="W517" s="2" t="s">
        <v>4659</v>
      </c>
      <c r="X517" s="34" t="s">
        <v>186</v>
      </c>
      <c r="Y517" s="63">
        <v>1</v>
      </c>
    </row>
    <row r="518" spans="1:25" ht="23.1" hidden="1" customHeight="1">
      <c r="A518" s="2" t="s">
        <v>59</v>
      </c>
      <c r="B518" s="2" t="s">
        <v>26</v>
      </c>
      <c r="C518" s="2" t="s">
        <v>27</v>
      </c>
      <c r="D518" s="2" t="s">
        <v>28</v>
      </c>
      <c r="E518" s="2" t="s">
        <v>28</v>
      </c>
      <c r="F518" s="2" t="s">
        <v>29</v>
      </c>
      <c r="G518" s="2" t="s">
        <v>1887</v>
      </c>
      <c r="H518" s="2" t="s">
        <v>31</v>
      </c>
      <c r="I518" s="31">
        <v>43288</v>
      </c>
      <c r="J518" s="2">
        <v>7</v>
      </c>
      <c r="K518" s="2">
        <v>7</v>
      </c>
      <c r="L518" s="2">
        <v>2018</v>
      </c>
      <c r="M518" s="31">
        <f t="shared" si="8"/>
        <v>43288</v>
      </c>
      <c r="N518" s="2" t="s">
        <v>2409</v>
      </c>
      <c r="O518" s="2" t="s">
        <v>2410</v>
      </c>
      <c r="P518" s="2">
        <v>15</v>
      </c>
      <c r="Q518" s="6">
        <v>7017566594</v>
      </c>
      <c r="R518" s="2" t="s">
        <v>417</v>
      </c>
      <c r="S518" s="2">
        <v>0</v>
      </c>
      <c r="T518" s="2" t="s">
        <v>313</v>
      </c>
      <c r="U518" s="2" t="s">
        <v>8082</v>
      </c>
      <c r="V518" s="2" t="s">
        <v>1899</v>
      </c>
      <c r="W518" s="2" t="s">
        <v>4659</v>
      </c>
      <c r="X518" s="34" t="s">
        <v>186</v>
      </c>
      <c r="Y518" s="63">
        <v>1</v>
      </c>
    </row>
    <row r="519" spans="1:25" ht="23.1" hidden="1" customHeight="1">
      <c r="A519" s="2" t="s">
        <v>59</v>
      </c>
      <c r="B519" s="2" t="s">
        <v>26</v>
      </c>
      <c r="C519" s="2" t="s">
        <v>27</v>
      </c>
      <c r="D519" s="2" t="s">
        <v>28</v>
      </c>
      <c r="E519" s="2" t="s">
        <v>28</v>
      </c>
      <c r="F519" s="2" t="s">
        <v>29</v>
      </c>
      <c r="G519" s="2" t="s">
        <v>1887</v>
      </c>
      <c r="H519" s="2" t="s">
        <v>31</v>
      </c>
      <c r="I519" s="31">
        <v>43288</v>
      </c>
      <c r="J519" s="2">
        <v>7</v>
      </c>
      <c r="K519" s="2">
        <v>7</v>
      </c>
      <c r="L519" s="2">
        <v>2018</v>
      </c>
      <c r="M519" s="31">
        <f t="shared" si="8"/>
        <v>43288</v>
      </c>
      <c r="N519" s="2" t="s">
        <v>2411</v>
      </c>
      <c r="O519" s="2" t="s">
        <v>2412</v>
      </c>
      <c r="P519" s="2">
        <v>16</v>
      </c>
      <c r="Q519" s="6" t="s">
        <v>171</v>
      </c>
      <c r="R519" s="2" t="s">
        <v>417</v>
      </c>
      <c r="S519" s="2">
        <v>0</v>
      </c>
      <c r="T519" s="2" t="s">
        <v>418</v>
      </c>
      <c r="V519" s="2" t="s">
        <v>1899</v>
      </c>
      <c r="W519" s="2" t="s">
        <v>4659</v>
      </c>
      <c r="X519" s="34" t="s">
        <v>186</v>
      </c>
      <c r="Y519" s="63">
        <v>1</v>
      </c>
    </row>
    <row r="520" spans="1:25" ht="23.1" hidden="1" customHeight="1">
      <c r="A520" s="2" t="s">
        <v>60</v>
      </c>
      <c r="B520" s="2" t="s">
        <v>26</v>
      </c>
      <c r="C520" s="2" t="s">
        <v>27</v>
      </c>
      <c r="D520" s="2" t="s">
        <v>28</v>
      </c>
      <c r="E520" s="2" t="s">
        <v>28</v>
      </c>
      <c r="F520" s="2" t="s">
        <v>111</v>
      </c>
      <c r="G520" s="2" t="s">
        <v>167</v>
      </c>
      <c r="H520" s="2" t="s">
        <v>168</v>
      </c>
      <c r="I520" s="31">
        <v>43290</v>
      </c>
      <c r="J520" s="2">
        <v>9</v>
      </c>
      <c r="K520" s="2">
        <v>7</v>
      </c>
      <c r="L520" s="2">
        <v>2018</v>
      </c>
      <c r="M520" s="31">
        <f t="shared" si="8"/>
        <v>43290</v>
      </c>
      <c r="N520" s="2" t="s">
        <v>664</v>
      </c>
      <c r="O520" s="2" t="s">
        <v>665</v>
      </c>
      <c r="P520" s="2">
        <v>19</v>
      </c>
      <c r="Q520" s="6">
        <v>7015421752</v>
      </c>
      <c r="R520" s="2" t="s">
        <v>172</v>
      </c>
      <c r="S520" s="2">
        <v>1</v>
      </c>
      <c r="T520" s="2" t="s">
        <v>418</v>
      </c>
      <c r="V520" s="2" t="s">
        <v>175</v>
      </c>
      <c r="W520" s="2" t="s">
        <v>4666</v>
      </c>
      <c r="X520" s="34" t="s">
        <v>186</v>
      </c>
      <c r="Y520" s="63">
        <v>2</v>
      </c>
    </row>
    <row r="521" spans="1:25" ht="23.1" hidden="1" customHeight="1">
      <c r="A521" s="2" t="s">
        <v>60</v>
      </c>
      <c r="B521" s="2" t="s">
        <v>26</v>
      </c>
      <c r="C521" s="2" t="s">
        <v>27</v>
      </c>
      <c r="D521" s="2" t="s">
        <v>28</v>
      </c>
      <c r="E521" s="2" t="s">
        <v>28</v>
      </c>
      <c r="F521" s="2" t="s">
        <v>111</v>
      </c>
      <c r="G521" s="2" t="s">
        <v>167</v>
      </c>
      <c r="H521" s="2" t="s">
        <v>168</v>
      </c>
      <c r="I521" s="31">
        <v>43290</v>
      </c>
      <c r="J521" s="2">
        <v>9</v>
      </c>
      <c r="K521" s="2">
        <v>7</v>
      </c>
      <c r="L521" s="2">
        <v>2018</v>
      </c>
      <c r="M521" s="31">
        <f t="shared" si="8"/>
        <v>43290</v>
      </c>
      <c r="N521" s="2" t="s">
        <v>421</v>
      </c>
      <c r="O521" s="2" t="s">
        <v>666</v>
      </c>
      <c r="P521" s="2">
        <v>19</v>
      </c>
      <c r="Q521" s="6" t="s">
        <v>171</v>
      </c>
      <c r="R521" s="2" t="s">
        <v>172</v>
      </c>
      <c r="S521" s="2">
        <v>2</v>
      </c>
      <c r="T521" s="2" t="s">
        <v>251</v>
      </c>
      <c r="V521" s="2" t="s">
        <v>252</v>
      </c>
      <c r="W521" s="2" t="s">
        <v>4659</v>
      </c>
      <c r="X521" s="34" t="s">
        <v>211</v>
      </c>
      <c r="Y521" s="63">
        <v>6</v>
      </c>
    </row>
    <row r="522" spans="1:25" ht="23.1" hidden="1" customHeight="1">
      <c r="A522" s="2" t="s">
        <v>60</v>
      </c>
      <c r="B522" s="2" t="s">
        <v>26</v>
      </c>
      <c r="C522" s="2" t="s">
        <v>27</v>
      </c>
      <c r="D522" s="2" t="s">
        <v>28</v>
      </c>
      <c r="E522" s="2" t="s">
        <v>28</v>
      </c>
      <c r="F522" s="2" t="s">
        <v>111</v>
      </c>
      <c r="G522" s="2" t="s">
        <v>167</v>
      </c>
      <c r="H522" s="2" t="s">
        <v>168</v>
      </c>
      <c r="I522" s="31">
        <v>43291</v>
      </c>
      <c r="J522" s="2">
        <v>10</v>
      </c>
      <c r="K522" s="2">
        <v>7</v>
      </c>
      <c r="L522" s="2">
        <v>2018</v>
      </c>
      <c r="M522" s="31">
        <f t="shared" si="8"/>
        <v>43291</v>
      </c>
      <c r="N522" s="2" t="s">
        <v>421</v>
      </c>
      <c r="O522" s="2" t="s">
        <v>667</v>
      </c>
      <c r="P522" s="2">
        <v>18</v>
      </c>
      <c r="Q522" s="8">
        <v>8036891010</v>
      </c>
      <c r="R522" s="2" t="s">
        <v>172</v>
      </c>
      <c r="S522" s="2">
        <v>2</v>
      </c>
      <c r="T522" s="2" t="s">
        <v>251</v>
      </c>
      <c r="V522" s="2" t="s">
        <v>252</v>
      </c>
      <c r="W522" s="2" t="s">
        <v>4659</v>
      </c>
      <c r="X522" s="34" t="s">
        <v>211</v>
      </c>
      <c r="Y522" s="63">
        <v>6</v>
      </c>
    </row>
    <row r="523" spans="1:25" ht="23.1" hidden="1" customHeight="1">
      <c r="A523" s="2" t="s">
        <v>60</v>
      </c>
      <c r="B523" s="2" t="s">
        <v>26</v>
      </c>
      <c r="C523" s="2" t="s">
        <v>27</v>
      </c>
      <c r="D523" s="2" t="s">
        <v>28</v>
      </c>
      <c r="E523" s="2" t="s">
        <v>28</v>
      </c>
      <c r="F523" s="2" t="s">
        <v>111</v>
      </c>
      <c r="G523" s="2" t="s">
        <v>167</v>
      </c>
      <c r="H523" s="2" t="s">
        <v>168</v>
      </c>
      <c r="I523" s="31">
        <v>43291</v>
      </c>
      <c r="J523" s="2">
        <v>10</v>
      </c>
      <c r="K523" s="2">
        <v>7</v>
      </c>
      <c r="L523" s="2">
        <v>2018</v>
      </c>
      <c r="M523" s="31">
        <f t="shared" si="8"/>
        <v>43291</v>
      </c>
      <c r="N523" s="2" t="s">
        <v>668</v>
      </c>
      <c r="O523" s="2" t="s">
        <v>669</v>
      </c>
      <c r="P523" s="2">
        <v>19</v>
      </c>
      <c r="Q523" s="6">
        <v>8039376533</v>
      </c>
      <c r="R523" s="2" t="s">
        <v>172</v>
      </c>
      <c r="S523" s="2">
        <v>2</v>
      </c>
      <c r="T523" s="2" t="s">
        <v>313</v>
      </c>
      <c r="V523" s="2" t="s">
        <v>175</v>
      </c>
      <c r="W523" s="2" t="s">
        <v>4659</v>
      </c>
      <c r="X523" s="34" t="s">
        <v>186</v>
      </c>
      <c r="Y523" s="63">
        <v>2</v>
      </c>
    </row>
    <row r="524" spans="1:25" ht="23.1" hidden="1" customHeight="1">
      <c r="A524" s="2" t="s">
        <v>60</v>
      </c>
      <c r="B524" s="2" t="s">
        <v>26</v>
      </c>
      <c r="C524" s="2" t="s">
        <v>27</v>
      </c>
      <c r="D524" s="2" t="s">
        <v>28</v>
      </c>
      <c r="E524" s="2" t="s">
        <v>28</v>
      </c>
      <c r="F524" s="2" t="s">
        <v>111</v>
      </c>
      <c r="G524" s="2" t="s">
        <v>167</v>
      </c>
      <c r="H524" s="2" t="s">
        <v>168</v>
      </c>
      <c r="I524" s="31">
        <v>43291</v>
      </c>
      <c r="J524" s="2">
        <v>10</v>
      </c>
      <c r="K524" s="2">
        <v>7</v>
      </c>
      <c r="L524" s="2">
        <v>2018</v>
      </c>
      <c r="M524" s="31">
        <f t="shared" si="8"/>
        <v>43291</v>
      </c>
      <c r="N524" s="2" t="s">
        <v>670</v>
      </c>
      <c r="O524" s="2" t="s">
        <v>671</v>
      </c>
      <c r="P524" s="2">
        <v>16</v>
      </c>
      <c r="Q524" s="6">
        <v>8108862384</v>
      </c>
      <c r="R524" s="2" t="s">
        <v>172</v>
      </c>
      <c r="S524" s="2">
        <v>2</v>
      </c>
      <c r="T524" s="2" t="s">
        <v>313</v>
      </c>
      <c r="V524" s="2" t="s">
        <v>175</v>
      </c>
      <c r="W524" s="2" t="s">
        <v>4659</v>
      </c>
      <c r="X524" s="34" t="s">
        <v>186</v>
      </c>
      <c r="Y524" s="63">
        <v>2</v>
      </c>
    </row>
    <row r="525" spans="1:25" ht="23.1" hidden="1" customHeight="1">
      <c r="A525" s="2" t="s">
        <v>60</v>
      </c>
      <c r="B525" s="2" t="s">
        <v>26</v>
      </c>
      <c r="C525" s="2" t="s">
        <v>27</v>
      </c>
      <c r="D525" s="2" t="s">
        <v>28</v>
      </c>
      <c r="E525" s="2" t="s">
        <v>28</v>
      </c>
      <c r="F525" s="2" t="s">
        <v>111</v>
      </c>
      <c r="G525" s="2" t="s">
        <v>167</v>
      </c>
      <c r="H525" s="2" t="s">
        <v>168</v>
      </c>
      <c r="I525" s="31">
        <v>43291</v>
      </c>
      <c r="J525" s="2">
        <v>10</v>
      </c>
      <c r="K525" s="2">
        <v>7</v>
      </c>
      <c r="L525" s="2">
        <v>2018</v>
      </c>
      <c r="M525" s="31">
        <f t="shared" si="8"/>
        <v>43291</v>
      </c>
      <c r="N525" s="2" t="s">
        <v>672</v>
      </c>
      <c r="O525" s="2" t="s">
        <v>629</v>
      </c>
      <c r="P525" s="2">
        <v>16</v>
      </c>
      <c r="Q525" s="6">
        <v>8105129800</v>
      </c>
      <c r="R525" s="2" t="s">
        <v>172</v>
      </c>
      <c r="S525" s="2">
        <v>1</v>
      </c>
      <c r="T525" s="2" t="s">
        <v>313</v>
      </c>
      <c r="V525" s="2" t="s">
        <v>175</v>
      </c>
      <c r="W525" s="2" t="s">
        <v>4659</v>
      </c>
      <c r="X525" s="34" t="s">
        <v>186</v>
      </c>
      <c r="Y525" s="63">
        <v>2</v>
      </c>
    </row>
    <row r="526" spans="1:25" ht="23.1" hidden="1" customHeight="1">
      <c r="A526" s="2" t="s">
        <v>60</v>
      </c>
      <c r="B526" s="2" t="s">
        <v>26</v>
      </c>
      <c r="C526" s="2" t="s">
        <v>27</v>
      </c>
      <c r="D526" s="2" t="s">
        <v>28</v>
      </c>
      <c r="E526" s="2" t="s">
        <v>28</v>
      </c>
      <c r="F526" s="2" t="s">
        <v>111</v>
      </c>
      <c r="G526" s="2" t="s">
        <v>167</v>
      </c>
      <c r="H526" s="2" t="s">
        <v>168</v>
      </c>
      <c r="I526" s="31">
        <v>43293</v>
      </c>
      <c r="J526" s="2">
        <v>12</v>
      </c>
      <c r="K526" s="2">
        <v>7</v>
      </c>
      <c r="L526" s="2">
        <v>2018</v>
      </c>
      <c r="M526" s="31">
        <f t="shared" si="8"/>
        <v>43293</v>
      </c>
      <c r="N526" s="2" t="s">
        <v>673</v>
      </c>
      <c r="O526" s="2" t="s">
        <v>674</v>
      </c>
      <c r="P526" s="2">
        <v>19</v>
      </c>
      <c r="Q526" s="6">
        <v>8166928536</v>
      </c>
      <c r="R526" s="2" t="s">
        <v>172</v>
      </c>
      <c r="S526" s="2">
        <v>1</v>
      </c>
      <c r="T526" s="2" t="s">
        <v>418</v>
      </c>
      <c r="V526" s="2" t="s">
        <v>175</v>
      </c>
      <c r="W526" s="2" t="s">
        <v>4666</v>
      </c>
      <c r="X526" s="34" t="s">
        <v>186</v>
      </c>
      <c r="Y526" s="63">
        <v>2</v>
      </c>
    </row>
    <row r="527" spans="1:25" ht="23.1" hidden="1" customHeight="1">
      <c r="A527" s="2" t="s">
        <v>60</v>
      </c>
      <c r="B527" s="2" t="s">
        <v>26</v>
      </c>
      <c r="C527" s="2" t="s">
        <v>27</v>
      </c>
      <c r="D527" s="2" t="s">
        <v>28</v>
      </c>
      <c r="E527" s="2" t="s">
        <v>28</v>
      </c>
      <c r="F527" s="2" t="s">
        <v>111</v>
      </c>
      <c r="G527" s="2" t="s">
        <v>167</v>
      </c>
      <c r="H527" s="2" t="s">
        <v>168</v>
      </c>
      <c r="I527" s="31">
        <v>43294</v>
      </c>
      <c r="J527" s="2">
        <v>13</v>
      </c>
      <c r="K527" s="2">
        <v>7</v>
      </c>
      <c r="L527" s="2">
        <v>2018</v>
      </c>
      <c r="M527" s="31">
        <f t="shared" si="8"/>
        <v>43294</v>
      </c>
      <c r="N527" s="2" t="s">
        <v>675</v>
      </c>
      <c r="O527" s="2" t="s">
        <v>547</v>
      </c>
      <c r="P527" s="2">
        <v>19</v>
      </c>
      <c r="Q527" s="6">
        <v>8035065387</v>
      </c>
      <c r="R527" s="2" t="s">
        <v>172</v>
      </c>
      <c r="S527" s="2">
        <v>1</v>
      </c>
      <c r="T527" s="2" t="s">
        <v>418</v>
      </c>
      <c r="V527" s="2" t="s">
        <v>175</v>
      </c>
      <c r="W527" s="2" t="s">
        <v>4666</v>
      </c>
      <c r="X527" s="34" t="s">
        <v>186</v>
      </c>
      <c r="Y527" s="63">
        <v>2</v>
      </c>
    </row>
    <row r="528" spans="1:25" ht="23.1" hidden="1" customHeight="1">
      <c r="A528" s="2" t="s">
        <v>60</v>
      </c>
      <c r="B528" s="2" t="s">
        <v>26</v>
      </c>
      <c r="C528" s="2" t="s">
        <v>27</v>
      </c>
      <c r="D528" s="2" t="s">
        <v>28</v>
      </c>
      <c r="E528" s="2" t="s">
        <v>28</v>
      </c>
      <c r="F528" s="2" t="s">
        <v>111</v>
      </c>
      <c r="G528" s="2" t="s">
        <v>167</v>
      </c>
      <c r="H528" s="2" t="s">
        <v>168</v>
      </c>
      <c r="I528" s="31">
        <v>43294</v>
      </c>
      <c r="J528" s="2">
        <v>13</v>
      </c>
      <c r="K528" s="2">
        <v>7</v>
      </c>
      <c r="L528" s="2">
        <v>2018</v>
      </c>
      <c r="M528" s="31">
        <f t="shared" si="8"/>
        <v>43294</v>
      </c>
      <c r="N528" s="2" t="s">
        <v>676</v>
      </c>
      <c r="O528" s="2" t="s">
        <v>677</v>
      </c>
      <c r="P528" s="2">
        <v>19</v>
      </c>
      <c r="Q528" s="6">
        <v>7060650045</v>
      </c>
      <c r="R528" s="2" t="s">
        <v>172</v>
      </c>
      <c r="S528" s="2">
        <v>2</v>
      </c>
      <c r="T528" s="2" t="s">
        <v>313</v>
      </c>
      <c r="V528" s="2" t="s">
        <v>175</v>
      </c>
      <c r="W528" s="2" t="s">
        <v>4659</v>
      </c>
      <c r="X528" s="34" t="s">
        <v>186</v>
      </c>
      <c r="Y528" s="63">
        <v>2</v>
      </c>
    </row>
    <row r="529" spans="1:25" ht="23.1" hidden="1" customHeight="1">
      <c r="A529" s="2" t="s">
        <v>60</v>
      </c>
      <c r="B529" s="2" t="s">
        <v>26</v>
      </c>
      <c r="C529" s="2" t="s">
        <v>27</v>
      </c>
      <c r="D529" s="2" t="s">
        <v>28</v>
      </c>
      <c r="E529" s="2" t="s">
        <v>28</v>
      </c>
      <c r="F529" s="2" t="s">
        <v>111</v>
      </c>
      <c r="G529" s="2" t="s">
        <v>167</v>
      </c>
      <c r="H529" s="2" t="s">
        <v>168</v>
      </c>
      <c r="I529" s="31">
        <v>43294</v>
      </c>
      <c r="J529" s="2">
        <v>13</v>
      </c>
      <c r="K529" s="2">
        <v>7</v>
      </c>
      <c r="L529" s="2">
        <v>2018</v>
      </c>
      <c r="M529" s="31">
        <f t="shared" si="8"/>
        <v>43294</v>
      </c>
      <c r="N529" s="2" t="s">
        <v>678</v>
      </c>
      <c r="O529" s="2" t="s">
        <v>679</v>
      </c>
      <c r="P529" s="2">
        <v>19</v>
      </c>
      <c r="Q529" s="6">
        <v>8169395393</v>
      </c>
      <c r="R529" s="2" t="s">
        <v>172</v>
      </c>
      <c r="S529" s="2">
        <v>2</v>
      </c>
      <c r="T529" s="2" t="s">
        <v>418</v>
      </c>
      <c r="V529" s="2" t="s">
        <v>175</v>
      </c>
      <c r="W529" s="2" t="s">
        <v>4666</v>
      </c>
      <c r="X529" s="34" t="s">
        <v>444</v>
      </c>
    </row>
    <row r="530" spans="1:25" ht="23.1" hidden="1" customHeight="1">
      <c r="A530" s="2" t="s">
        <v>60</v>
      </c>
      <c r="B530" s="2" t="s">
        <v>26</v>
      </c>
      <c r="C530" s="2" t="s">
        <v>27</v>
      </c>
      <c r="D530" s="2" t="s">
        <v>28</v>
      </c>
      <c r="E530" s="2" t="s">
        <v>28</v>
      </c>
      <c r="F530" s="2" t="s">
        <v>111</v>
      </c>
      <c r="G530" s="2" t="s">
        <v>167</v>
      </c>
      <c r="H530" s="2" t="s">
        <v>168</v>
      </c>
      <c r="I530" s="31">
        <v>43294</v>
      </c>
      <c r="J530" s="2">
        <v>13</v>
      </c>
      <c r="K530" s="2">
        <v>7</v>
      </c>
      <c r="L530" s="2">
        <v>2018</v>
      </c>
      <c r="M530" s="31">
        <f t="shared" si="8"/>
        <v>43294</v>
      </c>
      <c r="N530" s="2" t="s">
        <v>419</v>
      </c>
      <c r="O530" s="2" t="s">
        <v>680</v>
      </c>
      <c r="P530" s="2">
        <v>19</v>
      </c>
      <c r="Q530" s="6">
        <v>8039225681</v>
      </c>
      <c r="R530" s="2" t="s">
        <v>172</v>
      </c>
      <c r="S530" s="2">
        <v>3</v>
      </c>
      <c r="T530" s="2" t="s">
        <v>313</v>
      </c>
      <c r="V530" s="2" t="s">
        <v>175</v>
      </c>
      <c r="W530" s="2" t="s">
        <v>4659</v>
      </c>
      <c r="X530" s="34" t="s">
        <v>186</v>
      </c>
      <c r="Y530" s="63">
        <v>2</v>
      </c>
    </row>
    <row r="531" spans="1:25" ht="23.1" hidden="1" customHeight="1">
      <c r="A531" s="2" t="s">
        <v>60</v>
      </c>
      <c r="B531" s="2" t="s">
        <v>26</v>
      </c>
      <c r="C531" s="2" t="s">
        <v>27</v>
      </c>
      <c r="D531" s="2" t="s">
        <v>28</v>
      </c>
      <c r="E531" s="2" t="s">
        <v>28</v>
      </c>
      <c r="F531" s="2" t="s">
        <v>111</v>
      </c>
      <c r="G531" s="2" t="s">
        <v>167</v>
      </c>
      <c r="H531" s="2" t="s">
        <v>168</v>
      </c>
      <c r="I531" s="31">
        <v>43294</v>
      </c>
      <c r="J531" s="2">
        <v>13</v>
      </c>
      <c r="K531" s="2">
        <v>7</v>
      </c>
      <c r="L531" s="2">
        <v>2018</v>
      </c>
      <c r="M531" s="31">
        <f t="shared" si="8"/>
        <v>43294</v>
      </c>
      <c r="N531" s="2" t="s">
        <v>681</v>
      </c>
      <c r="O531" s="2" t="s">
        <v>682</v>
      </c>
      <c r="P531" s="2">
        <v>19</v>
      </c>
      <c r="Q531" s="6">
        <v>8157573256</v>
      </c>
      <c r="R531" s="2" t="s">
        <v>172</v>
      </c>
      <c r="S531" s="2">
        <v>2</v>
      </c>
      <c r="T531" s="2" t="s">
        <v>313</v>
      </c>
      <c r="V531" s="2" t="s">
        <v>175</v>
      </c>
      <c r="W531" s="2" t="s">
        <v>4659</v>
      </c>
      <c r="X531" s="34" t="s">
        <v>186</v>
      </c>
      <c r="Y531" s="63">
        <v>2</v>
      </c>
    </row>
    <row r="532" spans="1:25" ht="23.1" hidden="1" customHeight="1">
      <c r="A532" s="2" t="s">
        <v>60</v>
      </c>
      <c r="B532" s="2" t="s">
        <v>26</v>
      </c>
      <c r="C532" s="2" t="s">
        <v>27</v>
      </c>
      <c r="D532" s="2" t="s">
        <v>28</v>
      </c>
      <c r="E532" s="2" t="s">
        <v>28</v>
      </c>
      <c r="F532" s="2" t="s">
        <v>111</v>
      </c>
      <c r="G532" s="2" t="s">
        <v>167</v>
      </c>
      <c r="H532" s="2" t="s">
        <v>168</v>
      </c>
      <c r="I532" s="31">
        <v>43295</v>
      </c>
      <c r="J532" s="2">
        <v>14</v>
      </c>
      <c r="K532" s="2">
        <v>7</v>
      </c>
      <c r="L532" s="2">
        <v>2018</v>
      </c>
      <c r="M532" s="31">
        <f t="shared" si="8"/>
        <v>43295</v>
      </c>
      <c r="N532" s="2" t="s">
        <v>683</v>
      </c>
      <c r="O532" s="2" t="s">
        <v>684</v>
      </c>
      <c r="P532" s="2">
        <v>19</v>
      </c>
      <c r="Q532" s="6">
        <v>9064010295</v>
      </c>
      <c r="R532" s="2" t="s">
        <v>172</v>
      </c>
      <c r="S532" s="2">
        <v>1</v>
      </c>
      <c r="T532" s="2" t="s">
        <v>313</v>
      </c>
      <c r="V532" s="2" t="s">
        <v>175</v>
      </c>
      <c r="W532" s="2" t="s">
        <v>4659</v>
      </c>
      <c r="X532" s="34" t="s">
        <v>444</v>
      </c>
    </row>
    <row r="533" spans="1:25" ht="23.1" hidden="1" customHeight="1">
      <c r="A533" s="2" t="s">
        <v>60</v>
      </c>
      <c r="B533" s="2" t="s">
        <v>26</v>
      </c>
      <c r="C533" s="2" t="s">
        <v>27</v>
      </c>
      <c r="D533" s="2" t="s">
        <v>28</v>
      </c>
      <c r="E533" s="2" t="s">
        <v>28</v>
      </c>
      <c r="F533" s="2" t="s">
        <v>111</v>
      </c>
      <c r="G533" s="2" t="s">
        <v>167</v>
      </c>
      <c r="H533" s="2" t="s">
        <v>168</v>
      </c>
      <c r="I533" s="31">
        <v>43295</v>
      </c>
      <c r="J533" s="2">
        <v>14</v>
      </c>
      <c r="K533" s="2">
        <v>7</v>
      </c>
      <c r="L533" s="2">
        <v>2018</v>
      </c>
      <c r="M533" s="31">
        <f t="shared" si="8"/>
        <v>43295</v>
      </c>
      <c r="N533" s="2" t="s">
        <v>685</v>
      </c>
      <c r="O533" s="2" t="s">
        <v>686</v>
      </c>
      <c r="P533" s="2">
        <v>19</v>
      </c>
      <c r="Q533" s="6">
        <v>8037256350</v>
      </c>
      <c r="R533" s="2" t="s">
        <v>172</v>
      </c>
      <c r="S533" s="2">
        <v>1</v>
      </c>
      <c r="T533" s="2" t="s">
        <v>313</v>
      </c>
      <c r="V533" s="2" t="s">
        <v>175</v>
      </c>
      <c r="W533" s="2" t="s">
        <v>4659</v>
      </c>
      <c r="X533" s="34" t="s">
        <v>186</v>
      </c>
      <c r="Y533" s="63">
        <v>2</v>
      </c>
    </row>
    <row r="534" spans="1:25" ht="23.1" hidden="1" customHeight="1">
      <c r="A534" s="2" t="s">
        <v>60</v>
      </c>
      <c r="B534" s="2" t="s">
        <v>26</v>
      </c>
      <c r="C534" s="2" t="s">
        <v>27</v>
      </c>
      <c r="D534" s="2" t="s">
        <v>28</v>
      </c>
      <c r="E534" s="2" t="s">
        <v>28</v>
      </c>
      <c r="F534" s="2" t="s">
        <v>111</v>
      </c>
      <c r="G534" s="2" t="s">
        <v>167</v>
      </c>
      <c r="H534" s="2" t="s">
        <v>168</v>
      </c>
      <c r="I534" s="31">
        <v>43295</v>
      </c>
      <c r="J534" s="2">
        <v>14</v>
      </c>
      <c r="K534" s="2">
        <v>7</v>
      </c>
      <c r="L534" s="2">
        <v>2018</v>
      </c>
      <c r="M534" s="31">
        <f t="shared" si="8"/>
        <v>43295</v>
      </c>
      <c r="N534" s="2" t="s">
        <v>288</v>
      </c>
      <c r="O534" s="2" t="s">
        <v>687</v>
      </c>
      <c r="P534" s="2">
        <v>19</v>
      </c>
      <c r="Q534" s="6">
        <v>8039675747</v>
      </c>
      <c r="R534" s="2" t="s">
        <v>172</v>
      </c>
      <c r="S534" s="2">
        <v>2</v>
      </c>
      <c r="T534" s="2" t="s">
        <v>418</v>
      </c>
      <c r="V534" s="2" t="s">
        <v>175</v>
      </c>
      <c r="W534" s="2" t="s">
        <v>4666</v>
      </c>
      <c r="X534" s="34" t="s">
        <v>176</v>
      </c>
    </row>
    <row r="535" spans="1:25" ht="23.1" hidden="1" customHeight="1">
      <c r="A535" s="2" t="s">
        <v>60</v>
      </c>
      <c r="B535" s="2" t="s">
        <v>26</v>
      </c>
      <c r="C535" s="2" t="s">
        <v>27</v>
      </c>
      <c r="D535" s="2" t="s">
        <v>28</v>
      </c>
      <c r="E535" s="2" t="s">
        <v>28</v>
      </c>
      <c r="F535" s="2" t="s">
        <v>29</v>
      </c>
      <c r="G535" s="2" t="s">
        <v>1887</v>
      </c>
      <c r="H535" s="2" t="s">
        <v>31</v>
      </c>
      <c r="I535" s="31">
        <v>43293</v>
      </c>
      <c r="J535" s="2">
        <v>12</v>
      </c>
      <c r="K535" s="2">
        <v>7</v>
      </c>
      <c r="L535" s="2">
        <v>2018</v>
      </c>
      <c r="M535" s="31">
        <f t="shared" si="8"/>
        <v>43293</v>
      </c>
      <c r="N535" s="2" t="s">
        <v>2413</v>
      </c>
      <c r="O535" s="2" t="s">
        <v>2414</v>
      </c>
      <c r="P535" s="2">
        <v>19</v>
      </c>
      <c r="Q535" s="6" t="s">
        <v>171</v>
      </c>
      <c r="R535" s="2" t="s">
        <v>172</v>
      </c>
      <c r="S535" s="2">
        <v>1</v>
      </c>
      <c r="T535" s="2" t="s">
        <v>418</v>
      </c>
      <c r="V535" s="2" t="s">
        <v>175</v>
      </c>
      <c r="W535" s="2" t="s">
        <v>4659</v>
      </c>
      <c r="X535" s="34" t="s">
        <v>186</v>
      </c>
      <c r="Y535" s="63">
        <v>1</v>
      </c>
    </row>
    <row r="536" spans="1:25" ht="23.1" hidden="1" customHeight="1">
      <c r="A536" s="2" t="s">
        <v>60</v>
      </c>
      <c r="B536" s="2" t="s">
        <v>26</v>
      </c>
      <c r="C536" s="2" t="s">
        <v>27</v>
      </c>
      <c r="D536" s="2" t="s">
        <v>28</v>
      </c>
      <c r="E536" s="2" t="s">
        <v>28</v>
      </c>
      <c r="F536" s="2" t="s">
        <v>29</v>
      </c>
      <c r="G536" s="2" t="s">
        <v>1887</v>
      </c>
      <c r="H536" s="2" t="s">
        <v>31</v>
      </c>
      <c r="I536" s="31">
        <v>43293</v>
      </c>
      <c r="J536" s="2">
        <v>12</v>
      </c>
      <c r="K536" s="2">
        <v>7</v>
      </c>
      <c r="L536" s="2">
        <v>2018</v>
      </c>
      <c r="M536" s="31">
        <f t="shared" si="8"/>
        <v>43293</v>
      </c>
      <c r="N536" s="2" t="s">
        <v>2415</v>
      </c>
      <c r="O536" s="2" t="s">
        <v>2416</v>
      </c>
      <c r="P536" s="2">
        <v>18</v>
      </c>
      <c r="Q536" s="6">
        <v>8182109689</v>
      </c>
      <c r="R536" s="2" t="s">
        <v>417</v>
      </c>
      <c r="S536" s="2">
        <v>0</v>
      </c>
      <c r="T536" s="2" t="s">
        <v>418</v>
      </c>
      <c r="V536" s="2" t="s">
        <v>175</v>
      </c>
      <c r="W536" s="2" t="s">
        <v>4659</v>
      </c>
      <c r="X536" s="34" t="s">
        <v>186</v>
      </c>
      <c r="Y536" s="63">
        <v>3</v>
      </c>
    </row>
    <row r="537" spans="1:25" ht="23.1" hidden="1" customHeight="1">
      <c r="A537" s="2" t="s">
        <v>60</v>
      </c>
      <c r="B537" s="2" t="s">
        <v>26</v>
      </c>
      <c r="C537" s="2" t="s">
        <v>27</v>
      </c>
      <c r="D537" s="2" t="s">
        <v>28</v>
      </c>
      <c r="E537" s="2" t="s">
        <v>28</v>
      </c>
      <c r="F537" s="2" t="s">
        <v>29</v>
      </c>
      <c r="G537" s="2" t="s">
        <v>1887</v>
      </c>
      <c r="H537" s="2" t="s">
        <v>31</v>
      </c>
      <c r="I537" s="31">
        <v>43294</v>
      </c>
      <c r="J537" s="2">
        <v>13</v>
      </c>
      <c r="K537" s="2">
        <v>7</v>
      </c>
      <c r="L537" s="2">
        <v>2018</v>
      </c>
      <c r="M537" s="31">
        <f t="shared" si="8"/>
        <v>43294</v>
      </c>
      <c r="N537" s="2" t="s">
        <v>2417</v>
      </c>
      <c r="O537" s="2" t="s">
        <v>2419</v>
      </c>
      <c r="P537" s="2">
        <v>16</v>
      </c>
      <c r="Q537" s="6" t="s">
        <v>171</v>
      </c>
      <c r="R537" s="2" t="s">
        <v>417</v>
      </c>
      <c r="S537" s="2">
        <v>0</v>
      </c>
      <c r="T537" s="2" t="s">
        <v>418</v>
      </c>
      <c r="V537" s="2" t="s">
        <v>175</v>
      </c>
      <c r="W537" s="2" t="s">
        <v>4659</v>
      </c>
      <c r="X537" s="34" t="s">
        <v>186</v>
      </c>
      <c r="Y537" s="63">
        <v>2</v>
      </c>
    </row>
    <row r="538" spans="1:25" ht="23.1" hidden="1" customHeight="1">
      <c r="A538" s="2" t="s">
        <v>60</v>
      </c>
      <c r="B538" s="2" t="s">
        <v>26</v>
      </c>
      <c r="C538" s="2" t="s">
        <v>27</v>
      </c>
      <c r="D538" s="2" t="s">
        <v>28</v>
      </c>
      <c r="E538" s="2" t="s">
        <v>28</v>
      </c>
      <c r="F538" s="2" t="s">
        <v>29</v>
      </c>
      <c r="G538" s="2" t="s">
        <v>1887</v>
      </c>
      <c r="H538" s="2" t="s">
        <v>31</v>
      </c>
      <c r="I538" s="31" t="s">
        <v>8128</v>
      </c>
      <c r="J538" s="2">
        <v>13</v>
      </c>
      <c r="K538" s="2">
        <v>7</v>
      </c>
      <c r="L538" s="2">
        <v>2018</v>
      </c>
      <c r="M538" s="31">
        <f t="shared" si="8"/>
        <v>43294</v>
      </c>
      <c r="N538" s="2" t="s">
        <v>2420</v>
      </c>
      <c r="O538" s="2" t="s">
        <v>2421</v>
      </c>
      <c r="P538" s="2">
        <v>15</v>
      </c>
      <c r="Q538" s="6" t="s">
        <v>171</v>
      </c>
      <c r="R538" s="2" t="s">
        <v>417</v>
      </c>
      <c r="S538" s="2">
        <v>0</v>
      </c>
      <c r="T538" s="2" t="s">
        <v>418</v>
      </c>
      <c r="V538" s="2" t="s">
        <v>175</v>
      </c>
      <c r="W538" s="2" t="s">
        <v>4659</v>
      </c>
      <c r="X538" s="34" t="s">
        <v>186</v>
      </c>
      <c r="Y538" s="63">
        <v>1</v>
      </c>
    </row>
    <row r="539" spans="1:25" ht="23.1" hidden="1" customHeight="1">
      <c r="A539" s="2" t="s">
        <v>60</v>
      </c>
      <c r="B539" s="2" t="s">
        <v>26</v>
      </c>
      <c r="C539" s="2" t="s">
        <v>27</v>
      </c>
      <c r="D539" s="2" t="s">
        <v>28</v>
      </c>
      <c r="E539" s="2" t="s">
        <v>28</v>
      </c>
      <c r="F539" s="2" t="s">
        <v>29</v>
      </c>
      <c r="G539" s="2" t="s">
        <v>1887</v>
      </c>
      <c r="H539" s="2" t="s">
        <v>31</v>
      </c>
      <c r="I539" s="31">
        <v>43295</v>
      </c>
      <c r="J539" s="2">
        <v>14</v>
      </c>
      <c r="K539" s="2">
        <v>7</v>
      </c>
      <c r="L539" s="2">
        <v>2018</v>
      </c>
      <c r="M539" s="31">
        <f t="shared" si="8"/>
        <v>43295</v>
      </c>
      <c r="N539" s="2" t="s">
        <v>268</v>
      </c>
      <c r="O539" s="2" t="s">
        <v>2422</v>
      </c>
      <c r="P539" s="2">
        <v>19</v>
      </c>
      <c r="Q539" s="6">
        <v>7011475506</v>
      </c>
      <c r="R539" s="2" t="s">
        <v>417</v>
      </c>
      <c r="S539" s="2">
        <v>0</v>
      </c>
      <c r="T539" s="2" t="s">
        <v>418</v>
      </c>
      <c r="V539" s="2" t="s">
        <v>175</v>
      </c>
      <c r="W539" s="2" t="s">
        <v>4659</v>
      </c>
      <c r="X539" s="34" t="s">
        <v>186</v>
      </c>
      <c r="Y539" s="63">
        <v>1</v>
      </c>
    </row>
    <row r="540" spans="1:25" ht="23.1" hidden="1" customHeight="1">
      <c r="A540" s="2" t="s">
        <v>60</v>
      </c>
      <c r="B540" s="2" t="s">
        <v>26</v>
      </c>
      <c r="C540" s="2" t="s">
        <v>27</v>
      </c>
      <c r="D540" s="2" t="s">
        <v>28</v>
      </c>
      <c r="E540" s="2" t="s">
        <v>28</v>
      </c>
      <c r="F540" s="2" t="s">
        <v>29</v>
      </c>
      <c r="G540" s="2" t="s">
        <v>1887</v>
      </c>
      <c r="H540" s="2" t="s">
        <v>31</v>
      </c>
      <c r="I540" s="31">
        <v>43295</v>
      </c>
      <c r="J540" s="2">
        <v>14</v>
      </c>
      <c r="K540" s="2">
        <v>7</v>
      </c>
      <c r="L540" s="2">
        <v>2018</v>
      </c>
      <c r="M540" s="31">
        <f t="shared" si="8"/>
        <v>43295</v>
      </c>
      <c r="N540" s="2" t="s">
        <v>2423</v>
      </c>
      <c r="O540" s="2" t="s">
        <v>2424</v>
      </c>
      <c r="P540" s="2">
        <v>19</v>
      </c>
      <c r="Q540" s="6">
        <v>8138343836</v>
      </c>
      <c r="R540" s="2" t="s">
        <v>417</v>
      </c>
      <c r="S540" s="2">
        <v>0</v>
      </c>
      <c r="T540" s="2" t="s">
        <v>418</v>
      </c>
      <c r="V540" s="2" t="s">
        <v>175</v>
      </c>
      <c r="W540" s="2" t="s">
        <v>4666</v>
      </c>
      <c r="X540" s="34" t="s">
        <v>186</v>
      </c>
      <c r="Y540" s="63">
        <v>3</v>
      </c>
    </row>
    <row r="541" spans="1:25" ht="23.1" hidden="1" customHeight="1">
      <c r="A541" s="2" t="s">
        <v>60</v>
      </c>
      <c r="B541" s="2" t="s">
        <v>26</v>
      </c>
      <c r="C541" s="2" t="s">
        <v>27</v>
      </c>
      <c r="D541" s="2" t="s">
        <v>28</v>
      </c>
      <c r="E541" s="2" t="s">
        <v>28</v>
      </c>
      <c r="F541" s="2" t="s">
        <v>29</v>
      </c>
      <c r="G541" s="2" t="s">
        <v>1887</v>
      </c>
      <c r="H541" s="2" t="s">
        <v>31</v>
      </c>
      <c r="I541" s="31">
        <v>43295</v>
      </c>
      <c r="J541" s="2">
        <v>14</v>
      </c>
      <c r="K541" s="2">
        <v>7</v>
      </c>
      <c r="L541" s="2">
        <v>2018</v>
      </c>
      <c r="M541" s="31">
        <f t="shared" si="8"/>
        <v>43295</v>
      </c>
      <c r="N541" s="2" t="s">
        <v>2425</v>
      </c>
      <c r="O541" s="2" t="s">
        <v>2426</v>
      </c>
      <c r="P541" s="2">
        <v>18</v>
      </c>
      <c r="Q541" s="6" t="s">
        <v>171</v>
      </c>
      <c r="R541" s="2" t="s">
        <v>417</v>
      </c>
      <c r="S541" s="2">
        <v>0</v>
      </c>
      <c r="T541" s="2" t="s">
        <v>418</v>
      </c>
      <c r="V541" s="2" t="s">
        <v>175</v>
      </c>
      <c r="W541" s="2" t="s">
        <v>4659</v>
      </c>
      <c r="X541" s="34" t="s">
        <v>186</v>
      </c>
      <c r="Y541" s="63">
        <v>3</v>
      </c>
    </row>
    <row r="542" spans="1:25" ht="23.1" hidden="1" customHeight="1">
      <c r="A542" s="2" t="s">
        <v>60</v>
      </c>
      <c r="B542" s="2" t="s">
        <v>26</v>
      </c>
      <c r="C542" s="2" t="s">
        <v>27</v>
      </c>
      <c r="D542" s="2" t="s">
        <v>28</v>
      </c>
      <c r="E542" s="2" t="s">
        <v>28</v>
      </c>
      <c r="F542" s="2" t="s">
        <v>29</v>
      </c>
      <c r="G542" s="2" t="s">
        <v>1887</v>
      </c>
      <c r="H542" s="2" t="s">
        <v>31</v>
      </c>
      <c r="I542" s="31">
        <v>43295</v>
      </c>
      <c r="J542" s="2">
        <v>14</v>
      </c>
      <c r="K542" s="2">
        <v>7</v>
      </c>
      <c r="L542" s="2">
        <v>2018</v>
      </c>
      <c r="M542" s="31">
        <f t="shared" si="8"/>
        <v>43295</v>
      </c>
      <c r="N542" s="2" t="s">
        <v>8129</v>
      </c>
      <c r="O542" s="2" t="s">
        <v>2428</v>
      </c>
      <c r="P542" s="2">
        <v>19</v>
      </c>
      <c r="Q542" s="6">
        <v>9024621478</v>
      </c>
      <c r="R542" s="2" t="s">
        <v>417</v>
      </c>
      <c r="S542" s="2">
        <v>0</v>
      </c>
      <c r="T542" s="2" t="s">
        <v>418</v>
      </c>
      <c r="V542" s="2" t="s">
        <v>175</v>
      </c>
      <c r="W542" s="2" t="s">
        <v>4659</v>
      </c>
      <c r="X542" s="34" t="s">
        <v>186</v>
      </c>
      <c r="Y542" s="63">
        <v>3</v>
      </c>
    </row>
    <row r="543" spans="1:25" ht="23.1" hidden="1" customHeight="1">
      <c r="A543" s="2" t="s">
        <v>60</v>
      </c>
      <c r="B543" s="2" t="s">
        <v>26</v>
      </c>
      <c r="C543" s="2" t="s">
        <v>27</v>
      </c>
      <c r="D543" s="2" t="s">
        <v>28</v>
      </c>
      <c r="E543" s="2" t="s">
        <v>28</v>
      </c>
      <c r="F543" s="2" t="s">
        <v>29</v>
      </c>
      <c r="G543" s="2" t="s">
        <v>1887</v>
      </c>
      <c r="H543" s="2" t="s">
        <v>31</v>
      </c>
      <c r="I543" s="31">
        <v>43295</v>
      </c>
      <c r="J543" s="2">
        <v>14</v>
      </c>
      <c r="K543" s="2">
        <v>7</v>
      </c>
      <c r="L543" s="2">
        <v>2018</v>
      </c>
      <c r="M543" s="31">
        <f t="shared" si="8"/>
        <v>43295</v>
      </c>
      <c r="N543" s="2" t="s">
        <v>2429</v>
      </c>
      <c r="O543" s="2" t="s">
        <v>2430</v>
      </c>
      <c r="P543" s="2">
        <v>19</v>
      </c>
      <c r="Q543" s="6">
        <v>8187970162</v>
      </c>
      <c r="R543" s="2" t="s">
        <v>417</v>
      </c>
      <c r="S543" s="2">
        <v>0</v>
      </c>
      <c r="T543" s="2" t="s">
        <v>418</v>
      </c>
      <c r="V543" s="2" t="s">
        <v>175</v>
      </c>
      <c r="W543" s="2" t="s">
        <v>4659</v>
      </c>
      <c r="X543" s="34" t="s">
        <v>186</v>
      </c>
      <c r="Y543" s="63">
        <v>3</v>
      </c>
    </row>
    <row r="544" spans="1:25" ht="23.1" hidden="1" customHeight="1">
      <c r="A544" s="2" t="s">
        <v>60</v>
      </c>
      <c r="B544" s="2" t="s">
        <v>26</v>
      </c>
      <c r="C544" s="2" t="s">
        <v>27</v>
      </c>
      <c r="D544" s="2" t="s">
        <v>28</v>
      </c>
      <c r="E544" s="2" t="s">
        <v>28</v>
      </c>
      <c r="F544" s="2" t="s">
        <v>29</v>
      </c>
      <c r="G544" s="2" t="s">
        <v>1887</v>
      </c>
      <c r="H544" s="2" t="s">
        <v>31</v>
      </c>
      <c r="I544" s="31">
        <v>43295</v>
      </c>
      <c r="J544" s="2">
        <v>14</v>
      </c>
      <c r="K544" s="2">
        <v>7</v>
      </c>
      <c r="L544" s="2">
        <v>2018</v>
      </c>
      <c r="M544" s="31">
        <f t="shared" si="8"/>
        <v>43295</v>
      </c>
      <c r="N544" s="2" t="s">
        <v>2432</v>
      </c>
      <c r="O544" s="2" t="s">
        <v>2433</v>
      </c>
      <c r="P544" s="2">
        <v>17</v>
      </c>
      <c r="Q544" s="6" t="s">
        <v>171</v>
      </c>
      <c r="R544" s="2" t="s">
        <v>417</v>
      </c>
      <c r="S544" s="2">
        <v>0</v>
      </c>
      <c r="T544" s="2" t="s">
        <v>418</v>
      </c>
      <c r="V544" s="2" t="s">
        <v>1899</v>
      </c>
      <c r="W544" s="2" t="s">
        <v>4666</v>
      </c>
      <c r="X544" s="34" t="s">
        <v>186</v>
      </c>
      <c r="Y544" s="63">
        <v>1</v>
      </c>
    </row>
    <row r="545" spans="1:25" ht="23.1" hidden="1" customHeight="1">
      <c r="A545" s="2" t="s">
        <v>60</v>
      </c>
      <c r="B545" s="2" t="s">
        <v>26</v>
      </c>
      <c r="C545" s="2" t="s">
        <v>27</v>
      </c>
      <c r="D545" s="2" t="s">
        <v>28</v>
      </c>
      <c r="E545" s="2" t="s">
        <v>28</v>
      </c>
      <c r="F545" s="2" t="s">
        <v>29</v>
      </c>
      <c r="G545" s="2" t="s">
        <v>1887</v>
      </c>
      <c r="H545" s="2" t="s">
        <v>31</v>
      </c>
      <c r="I545" s="31">
        <v>43295</v>
      </c>
      <c r="J545" s="2">
        <v>14</v>
      </c>
      <c r="K545" s="2">
        <v>7</v>
      </c>
      <c r="L545" s="2">
        <v>2018</v>
      </c>
      <c r="M545" s="31">
        <f t="shared" si="8"/>
        <v>43295</v>
      </c>
      <c r="N545" s="2" t="s">
        <v>2438</v>
      </c>
      <c r="O545" s="2" t="s">
        <v>2439</v>
      </c>
      <c r="P545" s="2">
        <v>17</v>
      </c>
      <c r="Q545" s="6">
        <v>8136093754</v>
      </c>
      <c r="R545" s="2" t="s">
        <v>417</v>
      </c>
      <c r="S545" s="2">
        <v>0</v>
      </c>
      <c r="T545" s="2" t="s">
        <v>418</v>
      </c>
      <c r="V545" s="2" t="s">
        <v>1899</v>
      </c>
      <c r="W545" s="2" t="s">
        <v>4666</v>
      </c>
      <c r="X545" s="34" t="s">
        <v>186</v>
      </c>
      <c r="Y545" s="63">
        <v>3</v>
      </c>
    </row>
    <row r="546" spans="1:25" ht="23.1" hidden="1" customHeight="1">
      <c r="A546" s="2" t="s">
        <v>60</v>
      </c>
      <c r="B546" s="2" t="s">
        <v>26</v>
      </c>
      <c r="C546" s="2" t="s">
        <v>27</v>
      </c>
      <c r="D546" s="2" t="s">
        <v>28</v>
      </c>
      <c r="E546" s="2" t="s">
        <v>28</v>
      </c>
      <c r="F546" s="2" t="s">
        <v>29</v>
      </c>
      <c r="G546" s="2" t="s">
        <v>1887</v>
      </c>
      <c r="H546" s="2" t="s">
        <v>31</v>
      </c>
      <c r="I546" s="31">
        <v>43295</v>
      </c>
      <c r="J546" s="2">
        <v>14</v>
      </c>
      <c r="K546" s="2">
        <v>7</v>
      </c>
      <c r="L546" s="2">
        <v>2018</v>
      </c>
      <c r="M546" s="31">
        <f t="shared" si="8"/>
        <v>43295</v>
      </c>
      <c r="N546" s="2" t="s">
        <v>2436</v>
      </c>
      <c r="O546" s="2" t="s">
        <v>2437</v>
      </c>
      <c r="P546" s="2">
        <v>15</v>
      </c>
      <c r="Q546" s="6">
        <v>8136093754</v>
      </c>
      <c r="R546" s="2" t="s">
        <v>417</v>
      </c>
      <c r="S546" s="2">
        <v>0</v>
      </c>
      <c r="T546" s="2" t="s">
        <v>313</v>
      </c>
      <c r="U546" s="2" t="s">
        <v>8081</v>
      </c>
      <c r="V546" s="2" t="s">
        <v>1899</v>
      </c>
      <c r="W546" s="2" t="s">
        <v>4659</v>
      </c>
      <c r="X546" s="34" t="s">
        <v>179</v>
      </c>
      <c r="Y546" s="63">
        <v>2</v>
      </c>
    </row>
    <row r="547" spans="1:25" ht="23.1" hidden="1" customHeight="1">
      <c r="A547" s="2" t="s">
        <v>60</v>
      </c>
      <c r="B547" s="2" t="s">
        <v>26</v>
      </c>
      <c r="C547" s="2" t="s">
        <v>27</v>
      </c>
      <c r="D547" s="2" t="s">
        <v>28</v>
      </c>
      <c r="E547" s="2" t="s">
        <v>28</v>
      </c>
      <c r="F547" s="2" t="s">
        <v>29</v>
      </c>
      <c r="G547" s="2" t="s">
        <v>1887</v>
      </c>
      <c r="H547" s="2" t="s">
        <v>31</v>
      </c>
      <c r="I547" s="31">
        <v>43295</v>
      </c>
      <c r="J547" s="2">
        <v>14</v>
      </c>
      <c r="K547" s="2">
        <v>7</v>
      </c>
      <c r="L547" s="2">
        <v>2018</v>
      </c>
      <c r="M547" s="31">
        <f t="shared" si="8"/>
        <v>43295</v>
      </c>
      <c r="N547" s="2" t="s">
        <v>2442</v>
      </c>
      <c r="O547" s="2" t="s">
        <v>2443</v>
      </c>
      <c r="P547" s="2">
        <v>18</v>
      </c>
      <c r="Q547" s="6">
        <v>7016470475</v>
      </c>
      <c r="R547" s="2" t="s">
        <v>417</v>
      </c>
      <c r="S547" s="2">
        <v>0</v>
      </c>
      <c r="T547" s="2" t="s">
        <v>418</v>
      </c>
      <c r="V547" s="2" t="s">
        <v>1899</v>
      </c>
      <c r="W547" s="2" t="s">
        <v>4666</v>
      </c>
      <c r="X547" s="34" t="s">
        <v>186</v>
      </c>
      <c r="Y547" s="63">
        <v>3</v>
      </c>
    </row>
    <row r="548" spans="1:25" ht="23.1" hidden="1" customHeight="1">
      <c r="A548" s="2" t="s">
        <v>60</v>
      </c>
      <c r="B548" s="2" t="s">
        <v>26</v>
      </c>
      <c r="C548" s="2" t="s">
        <v>27</v>
      </c>
      <c r="D548" s="2" t="s">
        <v>28</v>
      </c>
      <c r="E548" s="2" t="s">
        <v>28</v>
      </c>
      <c r="F548" s="2" t="s">
        <v>29</v>
      </c>
      <c r="G548" s="2" t="s">
        <v>1887</v>
      </c>
      <c r="H548" s="2" t="s">
        <v>31</v>
      </c>
      <c r="I548" s="31">
        <v>43295</v>
      </c>
      <c r="J548" s="2">
        <v>14</v>
      </c>
      <c r="K548" s="2">
        <v>7</v>
      </c>
      <c r="L548" s="2">
        <v>2018</v>
      </c>
      <c r="M548" s="31">
        <f t="shared" si="8"/>
        <v>43295</v>
      </c>
      <c r="N548" s="2" t="s">
        <v>2434</v>
      </c>
      <c r="O548" s="2" t="s">
        <v>2435</v>
      </c>
      <c r="P548" s="2">
        <v>17</v>
      </c>
      <c r="Q548" s="6">
        <v>8024588025</v>
      </c>
      <c r="R548" s="2" t="s">
        <v>417</v>
      </c>
      <c r="S548" s="2">
        <v>0</v>
      </c>
      <c r="T548" s="2" t="s">
        <v>418</v>
      </c>
      <c r="V548" s="2" t="s">
        <v>1899</v>
      </c>
      <c r="W548" s="2" t="s">
        <v>4666</v>
      </c>
      <c r="X548" s="34" t="s">
        <v>186</v>
      </c>
      <c r="Y548" s="63">
        <v>2</v>
      </c>
    </row>
    <row r="549" spans="1:25" ht="23.1" hidden="1" customHeight="1">
      <c r="A549" s="2" t="s">
        <v>60</v>
      </c>
      <c r="B549" s="2" t="s">
        <v>26</v>
      </c>
      <c r="C549" s="2" t="s">
        <v>27</v>
      </c>
      <c r="D549" s="2" t="s">
        <v>28</v>
      </c>
      <c r="E549" s="2" t="s">
        <v>28</v>
      </c>
      <c r="F549" s="2" t="s">
        <v>29</v>
      </c>
      <c r="G549" s="2" t="s">
        <v>1887</v>
      </c>
      <c r="H549" s="2" t="s">
        <v>31</v>
      </c>
      <c r="I549" s="31">
        <v>43295</v>
      </c>
      <c r="J549" s="2">
        <v>14</v>
      </c>
      <c r="K549" s="2">
        <v>7</v>
      </c>
      <c r="L549" s="2">
        <v>2018</v>
      </c>
      <c r="M549" s="31">
        <f t="shared" si="8"/>
        <v>43295</v>
      </c>
      <c r="N549" s="2" t="s">
        <v>2440</v>
      </c>
      <c r="O549" s="2" t="s">
        <v>2441</v>
      </c>
      <c r="P549" s="2">
        <v>15</v>
      </c>
      <c r="Q549" s="6" t="s">
        <v>171</v>
      </c>
      <c r="R549" s="2" t="s">
        <v>417</v>
      </c>
      <c r="S549" s="2">
        <v>0</v>
      </c>
      <c r="T549" s="2" t="s">
        <v>418</v>
      </c>
      <c r="V549" s="2" t="s">
        <v>1899</v>
      </c>
      <c r="W549" s="2" t="s">
        <v>4666</v>
      </c>
      <c r="X549" s="34" t="s">
        <v>179</v>
      </c>
      <c r="Y549" s="63">
        <v>3</v>
      </c>
    </row>
    <row r="550" spans="1:25" ht="23.1" hidden="1" customHeight="1">
      <c r="A550" s="2" t="s">
        <v>60</v>
      </c>
      <c r="B550" s="2" t="s">
        <v>26</v>
      </c>
      <c r="C550" s="2" t="s">
        <v>27</v>
      </c>
      <c r="D550" s="2" t="s">
        <v>28</v>
      </c>
      <c r="E550" s="2" t="s">
        <v>28</v>
      </c>
      <c r="F550" s="2" t="s">
        <v>29</v>
      </c>
      <c r="G550" s="2" t="s">
        <v>1887</v>
      </c>
      <c r="H550" s="2" t="s">
        <v>31</v>
      </c>
      <c r="I550" s="31">
        <v>43295</v>
      </c>
      <c r="J550" s="2">
        <v>14</v>
      </c>
      <c r="K550" s="2">
        <v>7</v>
      </c>
      <c r="L550" s="2">
        <v>2018</v>
      </c>
      <c r="M550" s="31">
        <f t="shared" si="8"/>
        <v>43295</v>
      </c>
      <c r="N550" s="2" t="s">
        <v>2208</v>
      </c>
      <c r="O550" s="2" t="s">
        <v>2431</v>
      </c>
      <c r="P550" s="2">
        <v>15</v>
      </c>
      <c r="Q550" s="6" t="s">
        <v>171</v>
      </c>
      <c r="R550" s="2" t="s">
        <v>417</v>
      </c>
      <c r="S550" s="2">
        <v>0</v>
      </c>
      <c r="T550" s="2" t="s">
        <v>234</v>
      </c>
      <c r="V550" s="2" t="s">
        <v>1899</v>
      </c>
      <c r="W550" s="2" t="s">
        <v>4659</v>
      </c>
      <c r="X550" s="34" t="s">
        <v>179</v>
      </c>
      <c r="Y550" s="63">
        <v>2</v>
      </c>
    </row>
    <row r="551" spans="1:25" ht="23.1" hidden="1" customHeight="1">
      <c r="A551" s="2" t="s">
        <v>63</v>
      </c>
      <c r="B551" s="2" t="s">
        <v>26</v>
      </c>
      <c r="C551" s="2" t="s">
        <v>27</v>
      </c>
      <c r="D551" s="2" t="s">
        <v>28</v>
      </c>
      <c r="E551" s="2" t="s">
        <v>28</v>
      </c>
      <c r="F551" s="2" t="s">
        <v>111</v>
      </c>
      <c r="G551" s="2" t="s">
        <v>167</v>
      </c>
      <c r="H551" s="2" t="s">
        <v>168</v>
      </c>
      <c r="I551" s="31">
        <v>43297</v>
      </c>
      <c r="J551" s="2">
        <v>16</v>
      </c>
      <c r="K551" s="2">
        <v>7</v>
      </c>
      <c r="L551" s="2">
        <v>2018</v>
      </c>
      <c r="M551" s="31">
        <f t="shared" si="8"/>
        <v>43297</v>
      </c>
      <c r="N551" s="2" t="s">
        <v>688</v>
      </c>
      <c r="O551" s="2" t="s">
        <v>689</v>
      </c>
      <c r="P551" s="2">
        <v>19</v>
      </c>
      <c r="Q551" s="6">
        <v>8019995536</v>
      </c>
      <c r="R551" s="2" t="s">
        <v>172</v>
      </c>
      <c r="S551" s="2">
        <v>3</v>
      </c>
      <c r="T551" s="2" t="s">
        <v>418</v>
      </c>
      <c r="V551" s="2" t="s">
        <v>175</v>
      </c>
      <c r="W551" s="2" t="s">
        <v>4659</v>
      </c>
      <c r="X551" s="34" t="s">
        <v>186</v>
      </c>
      <c r="Y551" s="63">
        <v>2</v>
      </c>
    </row>
    <row r="552" spans="1:25" ht="23.1" hidden="1" customHeight="1">
      <c r="A552" s="2" t="s">
        <v>63</v>
      </c>
      <c r="B552" s="2" t="s">
        <v>26</v>
      </c>
      <c r="C552" s="2" t="s">
        <v>27</v>
      </c>
      <c r="D552" s="2" t="s">
        <v>28</v>
      </c>
      <c r="E552" s="2" t="s">
        <v>28</v>
      </c>
      <c r="F552" s="2" t="s">
        <v>111</v>
      </c>
      <c r="G552" s="2" t="s">
        <v>167</v>
      </c>
      <c r="H552" s="2" t="s">
        <v>168</v>
      </c>
      <c r="I552" s="31">
        <v>43297</v>
      </c>
      <c r="J552" s="2">
        <v>16</v>
      </c>
      <c r="K552" s="2">
        <v>7</v>
      </c>
      <c r="L552" s="2">
        <v>2018</v>
      </c>
      <c r="M552" s="31">
        <f t="shared" si="8"/>
        <v>43297</v>
      </c>
      <c r="N552" s="2" t="s">
        <v>690</v>
      </c>
      <c r="O552" s="2" t="s">
        <v>691</v>
      </c>
      <c r="P552" s="2">
        <v>18</v>
      </c>
      <c r="Q552" s="6">
        <v>8103163996</v>
      </c>
      <c r="R552" s="2" t="s">
        <v>172</v>
      </c>
      <c r="S552" s="2">
        <v>0</v>
      </c>
      <c r="T552" s="2" t="s">
        <v>418</v>
      </c>
      <c r="V552" s="2" t="s">
        <v>175</v>
      </c>
      <c r="W552" s="2" t="s">
        <v>4659</v>
      </c>
      <c r="X552" s="34" t="s">
        <v>186</v>
      </c>
      <c r="Y552" s="63">
        <v>2</v>
      </c>
    </row>
    <row r="553" spans="1:25" ht="23.1" hidden="1" customHeight="1">
      <c r="A553" s="2" t="s">
        <v>63</v>
      </c>
      <c r="B553" s="2" t="s">
        <v>26</v>
      </c>
      <c r="C553" s="2" t="s">
        <v>27</v>
      </c>
      <c r="D553" s="2" t="s">
        <v>28</v>
      </c>
      <c r="E553" s="2" t="s">
        <v>28</v>
      </c>
      <c r="F553" s="2" t="s">
        <v>111</v>
      </c>
      <c r="G553" s="2" t="s">
        <v>167</v>
      </c>
      <c r="H553" s="2" t="s">
        <v>168</v>
      </c>
      <c r="I553" s="31">
        <v>43297</v>
      </c>
      <c r="J553" s="2">
        <v>16</v>
      </c>
      <c r="K553" s="2">
        <v>7</v>
      </c>
      <c r="L553" s="2">
        <v>2018</v>
      </c>
      <c r="M553" s="31">
        <f t="shared" si="8"/>
        <v>43297</v>
      </c>
      <c r="N553" s="2" t="s">
        <v>692</v>
      </c>
      <c r="O553" s="2" t="s">
        <v>693</v>
      </c>
      <c r="P553" s="2">
        <v>18</v>
      </c>
      <c r="Q553" s="6">
        <v>7068326778</v>
      </c>
      <c r="R553" s="2" t="s">
        <v>172</v>
      </c>
      <c r="S553" s="2">
        <v>1</v>
      </c>
      <c r="T553" s="2" t="s">
        <v>418</v>
      </c>
      <c r="V553" s="2" t="s">
        <v>175</v>
      </c>
      <c r="W553" s="2" t="s">
        <v>4659</v>
      </c>
      <c r="X553" s="34" t="s">
        <v>186</v>
      </c>
      <c r="Y553" s="63">
        <v>2</v>
      </c>
    </row>
    <row r="554" spans="1:25" ht="23.1" hidden="1" customHeight="1">
      <c r="A554" s="2" t="s">
        <v>63</v>
      </c>
      <c r="B554" s="2" t="s">
        <v>26</v>
      </c>
      <c r="C554" s="2" t="s">
        <v>27</v>
      </c>
      <c r="D554" s="2" t="s">
        <v>28</v>
      </c>
      <c r="E554" s="2" t="s">
        <v>28</v>
      </c>
      <c r="F554" s="2" t="s">
        <v>111</v>
      </c>
      <c r="G554" s="2" t="s">
        <v>167</v>
      </c>
      <c r="H554" s="2" t="s">
        <v>168</v>
      </c>
      <c r="I554" s="31">
        <v>43297</v>
      </c>
      <c r="J554" s="2">
        <v>16</v>
      </c>
      <c r="K554" s="2">
        <v>7</v>
      </c>
      <c r="L554" s="2">
        <v>2018</v>
      </c>
      <c r="M554" s="31">
        <f t="shared" si="8"/>
        <v>43297</v>
      </c>
      <c r="N554" s="2" t="s">
        <v>694</v>
      </c>
      <c r="O554" s="2" t="s">
        <v>695</v>
      </c>
      <c r="P554" s="2">
        <v>19</v>
      </c>
      <c r="Q554" s="6">
        <v>8140273038</v>
      </c>
      <c r="R554" s="2" t="s">
        <v>172</v>
      </c>
      <c r="S554" s="2">
        <v>0</v>
      </c>
      <c r="T554" s="2" t="s">
        <v>418</v>
      </c>
      <c r="V554" s="2" t="s">
        <v>175</v>
      </c>
      <c r="W554" s="2" t="s">
        <v>4659</v>
      </c>
      <c r="X554" s="34" t="s">
        <v>186</v>
      </c>
      <c r="Y554" s="63">
        <v>2</v>
      </c>
    </row>
    <row r="555" spans="1:25" ht="23.1" hidden="1" customHeight="1">
      <c r="A555" s="2" t="s">
        <v>63</v>
      </c>
      <c r="B555" s="2" t="s">
        <v>26</v>
      </c>
      <c r="C555" s="2" t="s">
        <v>27</v>
      </c>
      <c r="D555" s="2" t="s">
        <v>28</v>
      </c>
      <c r="E555" s="2" t="s">
        <v>28</v>
      </c>
      <c r="F555" s="2" t="s">
        <v>111</v>
      </c>
      <c r="G555" s="2" t="s">
        <v>167</v>
      </c>
      <c r="H555" s="2" t="s">
        <v>168</v>
      </c>
      <c r="I555" s="31">
        <v>43297</v>
      </c>
      <c r="J555" s="2">
        <v>16</v>
      </c>
      <c r="K555" s="2">
        <v>7</v>
      </c>
      <c r="L555" s="2">
        <v>2018</v>
      </c>
      <c r="M555" s="31">
        <f t="shared" si="8"/>
        <v>43297</v>
      </c>
      <c r="N555" s="2" t="s">
        <v>696</v>
      </c>
      <c r="O555" s="2" t="s">
        <v>257</v>
      </c>
      <c r="P555" s="2">
        <v>19</v>
      </c>
      <c r="Q555" s="6">
        <v>8175902714</v>
      </c>
      <c r="R555" s="2" t="s">
        <v>172</v>
      </c>
      <c r="S555" s="2">
        <v>1</v>
      </c>
      <c r="T555" s="2" t="s">
        <v>251</v>
      </c>
      <c r="V555" s="2" t="s">
        <v>252</v>
      </c>
      <c r="W555" s="2" t="s">
        <v>4659</v>
      </c>
      <c r="X555" s="34" t="s">
        <v>186</v>
      </c>
      <c r="Y555" s="65">
        <v>3</v>
      </c>
    </row>
    <row r="556" spans="1:25" ht="23.1" hidden="1" customHeight="1">
      <c r="A556" s="2" t="s">
        <v>63</v>
      </c>
      <c r="B556" s="2" t="s">
        <v>26</v>
      </c>
      <c r="C556" s="2" t="s">
        <v>27</v>
      </c>
      <c r="D556" s="2" t="s">
        <v>28</v>
      </c>
      <c r="E556" s="2" t="s">
        <v>28</v>
      </c>
      <c r="F556" s="2" t="s">
        <v>111</v>
      </c>
      <c r="G556" s="2" t="s">
        <v>167</v>
      </c>
      <c r="H556" s="2" t="s">
        <v>168</v>
      </c>
      <c r="I556" s="31">
        <v>43297</v>
      </c>
      <c r="J556" s="2">
        <v>16</v>
      </c>
      <c r="K556" s="2">
        <v>7</v>
      </c>
      <c r="L556" s="2">
        <v>2018</v>
      </c>
      <c r="M556" s="31">
        <f t="shared" si="8"/>
        <v>43297</v>
      </c>
      <c r="N556" s="2" t="s">
        <v>697</v>
      </c>
      <c r="O556" s="2" t="s">
        <v>698</v>
      </c>
      <c r="P556" s="2">
        <v>19</v>
      </c>
      <c r="Q556" s="6" t="s">
        <v>171</v>
      </c>
      <c r="R556" s="2" t="s">
        <v>172</v>
      </c>
      <c r="S556" s="2">
        <v>0</v>
      </c>
      <c r="T556" s="2" t="s">
        <v>251</v>
      </c>
      <c r="V556" s="2" t="s">
        <v>252</v>
      </c>
      <c r="W556" s="2" t="s">
        <v>4659</v>
      </c>
      <c r="X556" s="34" t="s">
        <v>186</v>
      </c>
      <c r="Y556" s="65">
        <v>3</v>
      </c>
    </row>
    <row r="557" spans="1:25" ht="23.1" hidden="1" customHeight="1">
      <c r="A557" s="2" t="s">
        <v>63</v>
      </c>
      <c r="B557" s="2" t="s">
        <v>26</v>
      </c>
      <c r="C557" s="2" t="s">
        <v>27</v>
      </c>
      <c r="D557" s="2" t="s">
        <v>28</v>
      </c>
      <c r="E557" s="2" t="s">
        <v>28</v>
      </c>
      <c r="F557" s="2" t="s">
        <v>111</v>
      </c>
      <c r="G557" s="2" t="s">
        <v>167</v>
      </c>
      <c r="H557" s="2" t="s">
        <v>168</v>
      </c>
      <c r="I557" s="31">
        <v>43297</v>
      </c>
      <c r="J557" s="2">
        <v>16</v>
      </c>
      <c r="K557" s="2">
        <v>7</v>
      </c>
      <c r="L557" s="2">
        <v>2018</v>
      </c>
      <c r="M557" s="31">
        <f t="shared" si="8"/>
        <v>43297</v>
      </c>
      <c r="N557" s="2" t="s">
        <v>699</v>
      </c>
      <c r="O557" s="2" t="s">
        <v>700</v>
      </c>
      <c r="P557" s="2">
        <v>19</v>
      </c>
      <c r="Q557" s="6">
        <v>8093483179</v>
      </c>
      <c r="R557" s="2" t="s">
        <v>172</v>
      </c>
      <c r="S557" s="2">
        <v>1</v>
      </c>
      <c r="T557" s="2" t="s">
        <v>251</v>
      </c>
      <c r="V557" s="2" t="s">
        <v>252</v>
      </c>
      <c r="W557" s="2" t="s">
        <v>4659</v>
      </c>
      <c r="X557" s="34" t="s">
        <v>179</v>
      </c>
      <c r="Y557" s="65">
        <v>3</v>
      </c>
    </row>
    <row r="558" spans="1:25" ht="23.1" hidden="1" customHeight="1">
      <c r="A558" s="2" t="s">
        <v>63</v>
      </c>
      <c r="B558" s="2" t="s">
        <v>26</v>
      </c>
      <c r="C558" s="2" t="s">
        <v>27</v>
      </c>
      <c r="D558" s="2" t="s">
        <v>28</v>
      </c>
      <c r="E558" s="2" t="s">
        <v>28</v>
      </c>
      <c r="F558" s="2" t="s">
        <v>111</v>
      </c>
      <c r="G558" s="2" t="s">
        <v>167</v>
      </c>
      <c r="H558" s="2" t="s">
        <v>168</v>
      </c>
      <c r="I558" s="31">
        <v>43297</v>
      </c>
      <c r="J558" s="2">
        <v>16</v>
      </c>
      <c r="K558" s="2">
        <v>7</v>
      </c>
      <c r="L558" s="2">
        <v>2018</v>
      </c>
      <c r="M558" s="31">
        <f t="shared" si="8"/>
        <v>43297</v>
      </c>
      <c r="N558" s="2" t="s">
        <v>701</v>
      </c>
      <c r="O558" s="2" t="s">
        <v>702</v>
      </c>
      <c r="P558" s="2">
        <v>17</v>
      </c>
      <c r="Q558" s="6">
        <v>8100980179</v>
      </c>
      <c r="R558" s="2" t="s">
        <v>172</v>
      </c>
      <c r="S558" s="2">
        <v>0</v>
      </c>
      <c r="T558" s="2" t="s">
        <v>251</v>
      </c>
      <c r="V558" s="2" t="s">
        <v>252</v>
      </c>
      <c r="W558" s="2" t="s">
        <v>4659</v>
      </c>
      <c r="X558" s="34" t="s">
        <v>186</v>
      </c>
      <c r="Y558" s="65">
        <v>3</v>
      </c>
    </row>
    <row r="559" spans="1:25" ht="23.1" hidden="1" customHeight="1">
      <c r="A559" s="2" t="s">
        <v>63</v>
      </c>
      <c r="B559" s="2" t="s">
        <v>26</v>
      </c>
      <c r="C559" s="2" t="s">
        <v>27</v>
      </c>
      <c r="D559" s="2" t="s">
        <v>28</v>
      </c>
      <c r="E559" s="2" t="s">
        <v>28</v>
      </c>
      <c r="F559" s="2" t="s">
        <v>111</v>
      </c>
      <c r="G559" s="2" t="s">
        <v>167</v>
      </c>
      <c r="H559" s="2" t="s">
        <v>168</v>
      </c>
      <c r="I559" s="31">
        <v>43297</v>
      </c>
      <c r="J559" s="2">
        <v>16</v>
      </c>
      <c r="K559" s="2">
        <v>7</v>
      </c>
      <c r="L559" s="2">
        <v>2018</v>
      </c>
      <c r="M559" s="31">
        <f t="shared" si="8"/>
        <v>43297</v>
      </c>
      <c r="N559" s="2" t="s">
        <v>703</v>
      </c>
      <c r="O559" s="2" t="s">
        <v>704</v>
      </c>
      <c r="P559" s="2">
        <v>19</v>
      </c>
      <c r="Q559" s="6">
        <v>7036592315</v>
      </c>
      <c r="R559" s="2" t="s">
        <v>172</v>
      </c>
      <c r="S559" s="2">
        <v>2</v>
      </c>
      <c r="T559" s="2" t="s">
        <v>251</v>
      </c>
      <c r="V559" s="2" t="s">
        <v>252</v>
      </c>
      <c r="W559" s="2" t="s">
        <v>4659</v>
      </c>
      <c r="X559" s="34" t="s">
        <v>211</v>
      </c>
      <c r="Y559" s="65">
        <v>6</v>
      </c>
    </row>
    <row r="560" spans="1:25" ht="23.1" hidden="1" customHeight="1">
      <c r="A560" s="2" t="s">
        <v>63</v>
      </c>
      <c r="B560" s="2" t="s">
        <v>26</v>
      </c>
      <c r="C560" s="2" t="s">
        <v>27</v>
      </c>
      <c r="D560" s="2" t="s">
        <v>28</v>
      </c>
      <c r="E560" s="2" t="s">
        <v>28</v>
      </c>
      <c r="F560" s="2" t="s">
        <v>111</v>
      </c>
      <c r="G560" s="2" t="s">
        <v>167</v>
      </c>
      <c r="H560" s="2" t="s">
        <v>168</v>
      </c>
      <c r="I560" s="31">
        <v>43297</v>
      </c>
      <c r="J560" s="2">
        <v>16</v>
      </c>
      <c r="K560" s="2">
        <v>7</v>
      </c>
      <c r="L560" s="2">
        <v>2018</v>
      </c>
      <c r="M560" s="31">
        <f t="shared" si="8"/>
        <v>43297</v>
      </c>
      <c r="N560" s="2" t="s">
        <v>705</v>
      </c>
      <c r="O560" s="2" t="s">
        <v>706</v>
      </c>
      <c r="P560" s="2">
        <v>18</v>
      </c>
      <c r="Q560" s="6">
        <v>8142822633</v>
      </c>
      <c r="R560" s="2" t="s">
        <v>172</v>
      </c>
      <c r="S560" s="2">
        <v>1</v>
      </c>
      <c r="T560" s="2" t="s">
        <v>251</v>
      </c>
      <c r="V560" s="2" t="s">
        <v>252</v>
      </c>
      <c r="W560" s="2" t="s">
        <v>4659</v>
      </c>
      <c r="X560" s="34" t="s">
        <v>186</v>
      </c>
      <c r="Y560" s="65">
        <v>3</v>
      </c>
    </row>
    <row r="561" spans="1:25" ht="23.1" hidden="1" customHeight="1">
      <c r="A561" s="2" t="s">
        <v>63</v>
      </c>
      <c r="B561" s="2" t="s">
        <v>26</v>
      </c>
      <c r="C561" s="2" t="s">
        <v>27</v>
      </c>
      <c r="D561" s="2" t="s">
        <v>28</v>
      </c>
      <c r="E561" s="2" t="s">
        <v>28</v>
      </c>
      <c r="F561" s="2" t="s">
        <v>111</v>
      </c>
      <c r="G561" s="2" t="s">
        <v>167</v>
      </c>
      <c r="H561" s="2" t="s">
        <v>168</v>
      </c>
      <c r="I561" s="31">
        <v>43297</v>
      </c>
      <c r="J561" s="2">
        <v>16</v>
      </c>
      <c r="K561" s="2">
        <v>7</v>
      </c>
      <c r="L561" s="2">
        <v>2018</v>
      </c>
      <c r="M561" s="31">
        <f t="shared" si="8"/>
        <v>43297</v>
      </c>
      <c r="N561" s="2" t="s">
        <v>707</v>
      </c>
      <c r="O561" s="2" t="s">
        <v>708</v>
      </c>
      <c r="P561" s="2">
        <v>19</v>
      </c>
      <c r="Q561" s="6">
        <v>8027661023</v>
      </c>
      <c r="R561" s="2" t="s">
        <v>172</v>
      </c>
      <c r="S561" s="2">
        <v>2</v>
      </c>
      <c r="T561" s="2" t="s">
        <v>251</v>
      </c>
      <c r="V561" s="2" t="s">
        <v>252</v>
      </c>
      <c r="W561" s="2" t="s">
        <v>4659</v>
      </c>
      <c r="X561" s="34" t="s">
        <v>186</v>
      </c>
      <c r="Y561" s="65">
        <v>3</v>
      </c>
    </row>
    <row r="562" spans="1:25" ht="23.1" hidden="1" customHeight="1">
      <c r="A562" s="2" t="s">
        <v>63</v>
      </c>
      <c r="B562" s="2" t="s">
        <v>26</v>
      </c>
      <c r="C562" s="2" t="s">
        <v>27</v>
      </c>
      <c r="D562" s="2" t="s">
        <v>28</v>
      </c>
      <c r="E562" s="2" t="s">
        <v>28</v>
      </c>
      <c r="F562" s="2" t="s">
        <v>111</v>
      </c>
      <c r="G562" s="2" t="s">
        <v>167</v>
      </c>
      <c r="H562" s="2" t="s">
        <v>168</v>
      </c>
      <c r="I562" s="31">
        <v>43297</v>
      </c>
      <c r="J562" s="2">
        <v>16</v>
      </c>
      <c r="K562" s="2">
        <v>7</v>
      </c>
      <c r="L562" s="2">
        <v>2018</v>
      </c>
      <c r="M562" s="31">
        <f t="shared" si="8"/>
        <v>43297</v>
      </c>
      <c r="N562" s="2" t="s">
        <v>709</v>
      </c>
      <c r="O562" s="2" t="s">
        <v>538</v>
      </c>
      <c r="P562" s="2">
        <v>16</v>
      </c>
      <c r="Q562" s="6">
        <v>8182436436</v>
      </c>
      <c r="R562" s="2" t="s">
        <v>172</v>
      </c>
      <c r="S562" s="2">
        <v>1</v>
      </c>
      <c r="T562" s="2" t="s">
        <v>251</v>
      </c>
      <c r="V562" s="2" t="s">
        <v>252</v>
      </c>
      <c r="W562" s="2" t="s">
        <v>4659</v>
      </c>
      <c r="X562" s="34" t="s">
        <v>211</v>
      </c>
      <c r="Y562" s="65">
        <v>6</v>
      </c>
    </row>
    <row r="563" spans="1:25" ht="23.1" hidden="1" customHeight="1">
      <c r="A563" s="2" t="s">
        <v>63</v>
      </c>
      <c r="B563" s="2" t="s">
        <v>26</v>
      </c>
      <c r="C563" s="2" t="s">
        <v>27</v>
      </c>
      <c r="D563" s="2" t="s">
        <v>28</v>
      </c>
      <c r="E563" s="2" t="s">
        <v>28</v>
      </c>
      <c r="F563" s="2" t="s">
        <v>111</v>
      </c>
      <c r="G563" s="2" t="s">
        <v>167</v>
      </c>
      <c r="H563" s="2" t="s">
        <v>168</v>
      </c>
      <c r="I563" s="31">
        <v>43298</v>
      </c>
      <c r="J563" s="2">
        <v>17</v>
      </c>
      <c r="K563" s="2">
        <v>7</v>
      </c>
      <c r="L563" s="2">
        <v>2018</v>
      </c>
      <c r="M563" s="31">
        <f t="shared" si="8"/>
        <v>43298</v>
      </c>
      <c r="N563" s="2" t="s">
        <v>710</v>
      </c>
      <c r="O563" s="2" t="s">
        <v>711</v>
      </c>
      <c r="P563" s="2">
        <v>19</v>
      </c>
      <c r="Q563" s="6" t="s">
        <v>171</v>
      </c>
      <c r="R563" s="2" t="s">
        <v>172</v>
      </c>
      <c r="S563" s="2">
        <v>0</v>
      </c>
      <c r="T563" s="2" t="s">
        <v>251</v>
      </c>
      <c r="V563" s="2" t="s">
        <v>252</v>
      </c>
      <c r="W563" s="2" t="s">
        <v>4659</v>
      </c>
      <c r="X563" s="34" t="s">
        <v>179</v>
      </c>
      <c r="Y563" s="65">
        <v>3</v>
      </c>
    </row>
    <row r="564" spans="1:25" ht="23.1" hidden="1" customHeight="1">
      <c r="A564" s="2" t="s">
        <v>63</v>
      </c>
      <c r="B564" s="2" t="s">
        <v>26</v>
      </c>
      <c r="C564" s="2" t="s">
        <v>27</v>
      </c>
      <c r="D564" s="2" t="s">
        <v>28</v>
      </c>
      <c r="E564" s="2" t="s">
        <v>28</v>
      </c>
      <c r="F564" s="2" t="s">
        <v>111</v>
      </c>
      <c r="G564" s="2" t="s">
        <v>167</v>
      </c>
      <c r="H564" s="2" t="s">
        <v>168</v>
      </c>
      <c r="I564" s="31">
        <v>43298</v>
      </c>
      <c r="J564" s="2">
        <v>17</v>
      </c>
      <c r="K564" s="2">
        <v>7</v>
      </c>
      <c r="L564" s="2">
        <v>2018</v>
      </c>
      <c r="M564" s="31">
        <f t="shared" si="8"/>
        <v>43298</v>
      </c>
      <c r="N564" s="2" t="s">
        <v>712</v>
      </c>
      <c r="O564" s="2" t="s">
        <v>713</v>
      </c>
      <c r="P564" s="2">
        <v>18</v>
      </c>
      <c r="Q564" s="6" t="s">
        <v>171</v>
      </c>
      <c r="R564" s="2" t="s">
        <v>172</v>
      </c>
      <c r="S564" s="2">
        <v>1</v>
      </c>
      <c r="T564" s="2" t="s">
        <v>251</v>
      </c>
      <c r="V564" s="2" t="s">
        <v>252</v>
      </c>
      <c r="W564" s="2" t="s">
        <v>4659</v>
      </c>
      <c r="X564" s="34" t="s">
        <v>179</v>
      </c>
      <c r="Y564" s="65">
        <v>3</v>
      </c>
    </row>
    <row r="565" spans="1:25" ht="23.1" hidden="1" customHeight="1">
      <c r="A565" s="2" t="s">
        <v>63</v>
      </c>
      <c r="B565" s="2" t="s">
        <v>26</v>
      </c>
      <c r="C565" s="2" t="s">
        <v>27</v>
      </c>
      <c r="D565" s="2" t="s">
        <v>28</v>
      </c>
      <c r="E565" s="2" t="s">
        <v>28</v>
      </c>
      <c r="F565" s="2" t="s">
        <v>111</v>
      </c>
      <c r="G565" s="2" t="s">
        <v>167</v>
      </c>
      <c r="H565" s="2" t="s">
        <v>168</v>
      </c>
      <c r="I565" s="31">
        <v>43298</v>
      </c>
      <c r="J565" s="2">
        <v>17</v>
      </c>
      <c r="K565" s="2">
        <v>7</v>
      </c>
      <c r="L565" s="2">
        <v>2018</v>
      </c>
      <c r="M565" s="31">
        <f t="shared" si="8"/>
        <v>43298</v>
      </c>
      <c r="N565" s="2" t="s">
        <v>714</v>
      </c>
      <c r="O565" s="2" t="s">
        <v>715</v>
      </c>
      <c r="P565" s="2">
        <v>18</v>
      </c>
      <c r="Q565" s="6" t="s">
        <v>171</v>
      </c>
      <c r="R565" s="2" t="s">
        <v>172</v>
      </c>
      <c r="S565" s="2">
        <v>0</v>
      </c>
      <c r="T565" s="2" t="s">
        <v>251</v>
      </c>
      <c r="V565" s="2" t="s">
        <v>252</v>
      </c>
      <c r="W565" s="2" t="s">
        <v>4659</v>
      </c>
      <c r="X565" s="34" t="s">
        <v>186</v>
      </c>
      <c r="Y565" s="65">
        <v>3</v>
      </c>
    </row>
    <row r="566" spans="1:25" ht="23.1" hidden="1" customHeight="1">
      <c r="A566" s="2" t="s">
        <v>63</v>
      </c>
      <c r="B566" s="2" t="s">
        <v>26</v>
      </c>
      <c r="C566" s="2" t="s">
        <v>27</v>
      </c>
      <c r="D566" s="2" t="s">
        <v>28</v>
      </c>
      <c r="E566" s="2" t="s">
        <v>28</v>
      </c>
      <c r="F566" s="2" t="s">
        <v>111</v>
      </c>
      <c r="G566" s="2" t="s">
        <v>167</v>
      </c>
      <c r="H566" s="2" t="s">
        <v>168</v>
      </c>
      <c r="I566" s="31">
        <v>43298</v>
      </c>
      <c r="J566" s="2">
        <v>17</v>
      </c>
      <c r="K566" s="2">
        <v>7</v>
      </c>
      <c r="L566" s="2">
        <v>2018</v>
      </c>
      <c r="M566" s="31">
        <f t="shared" si="8"/>
        <v>43298</v>
      </c>
      <c r="N566" s="2" t="s">
        <v>389</v>
      </c>
      <c r="O566" s="2" t="s">
        <v>716</v>
      </c>
      <c r="P566" s="2">
        <v>19</v>
      </c>
      <c r="Q566" s="6">
        <v>8032370156</v>
      </c>
      <c r="R566" s="2" t="s">
        <v>172</v>
      </c>
      <c r="S566" s="2">
        <v>3</v>
      </c>
      <c r="T566" s="2" t="s">
        <v>251</v>
      </c>
      <c r="V566" s="2" t="s">
        <v>252</v>
      </c>
      <c r="W566" s="2" t="s">
        <v>4659</v>
      </c>
      <c r="X566" s="34" t="s">
        <v>186</v>
      </c>
      <c r="Y566" s="65">
        <v>1</v>
      </c>
    </row>
    <row r="567" spans="1:25" ht="23.1" hidden="1" customHeight="1">
      <c r="A567" s="2" t="s">
        <v>63</v>
      </c>
      <c r="B567" s="2" t="s">
        <v>26</v>
      </c>
      <c r="C567" s="2" t="s">
        <v>27</v>
      </c>
      <c r="D567" s="2" t="s">
        <v>28</v>
      </c>
      <c r="E567" s="2" t="s">
        <v>28</v>
      </c>
      <c r="F567" s="2" t="s">
        <v>111</v>
      </c>
      <c r="G567" s="2" t="s">
        <v>167</v>
      </c>
      <c r="H567" s="2" t="s">
        <v>168</v>
      </c>
      <c r="I567" s="31">
        <v>43298</v>
      </c>
      <c r="J567" s="2">
        <v>17</v>
      </c>
      <c r="K567" s="2">
        <v>7</v>
      </c>
      <c r="L567" s="2">
        <v>2018</v>
      </c>
      <c r="M567" s="31">
        <f t="shared" si="8"/>
        <v>43298</v>
      </c>
      <c r="N567" s="2" t="s">
        <v>717</v>
      </c>
      <c r="O567" s="2" t="s">
        <v>718</v>
      </c>
      <c r="P567" s="2">
        <v>19</v>
      </c>
      <c r="Q567" s="6">
        <v>9034037149</v>
      </c>
      <c r="R567" s="2" t="s">
        <v>172</v>
      </c>
      <c r="S567" s="2">
        <v>3</v>
      </c>
      <c r="T567" s="2" t="s">
        <v>251</v>
      </c>
      <c r="V567" s="2" t="s">
        <v>252</v>
      </c>
      <c r="W567" s="2" t="s">
        <v>4659</v>
      </c>
      <c r="X567" s="34" t="s">
        <v>211</v>
      </c>
      <c r="Y567" s="65">
        <v>5</v>
      </c>
    </row>
    <row r="568" spans="1:25" ht="23.1" hidden="1" customHeight="1">
      <c r="A568" s="2" t="s">
        <v>63</v>
      </c>
      <c r="B568" s="2" t="s">
        <v>26</v>
      </c>
      <c r="C568" s="2" t="s">
        <v>27</v>
      </c>
      <c r="D568" s="2" t="s">
        <v>28</v>
      </c>
      <c r="E568" s="2" t="s">
        <v>28</v>
      </c>
      <c r="F568" s="2" t="s">
        <v>111</v>
      </c>
      <c r="G568" s="2" t="s">
        <v>167</v>
      </c>
      <c r="H568" s="2" t="s">
        <v>168</v>
      </c>
      <c r="I568" s="31">
        <v>43298</v>
      </c>
      <c r="J568" s="2">
        <v>17</v>
      </c>
      <c r="K568" s="2">
        <v>7</v>
      </c>
      <c r="L568" s="2">
        <v>2018</v>
      </c>
      <c r="M568" s="31">
        <f t="shared" si="8"/>
        <v>43298</v>
      </c>
      <c r="N568" s="2" t="s">
        <v>719</v>
      </c>
      <c r="O568" s="2" t="s">
        <v>720</v>
      </c>
      <c r="P568" s="2">
        <v>18</v>
      </c>
      <c r="Q568" s="6">
        <v>8037485195</v>
      </c>
      <c r="R568" s="2" t="s">
        <v>172</v>
      </c>
      <c r="S568" s="2">
        <v>1</v>
      </c>
      <c r="T568" s="2" t="s">
        <v>251</v>
      </c>
      <c r="V568" s="2" t="s">
        <v>252</v>
      </c>
      <c r="W568" s="2" t="s">
        <v>4659</v>
      </c>
      <c r="X568" s="34" t="s">
        <v>186</v>
      </c>
      <c r="Y568" s="65">
        <v>2</v>
      </c>
    </row>
    <row r="569" spans="1:25" ht="23.1" hidden="1" customHeight="1">
      <c r="A569" s="2" t="s">
        <v>63</v>
      </c>
      <c r="B569" s="2" t="s">
        <v>26</v>
      </c>
      <c r="C569" s="2" t="s">
        <v>27</v>
      </c>
      <c r="D569" s="2" t="s">
        <v>28</v>
      </c>
      <c r="E569" s="2" t="s">
        <v>28</v>
      </c>
      <c r="F569" s="2" t="s">
        <v>111</v>
      </c>
      <c r="G569" s="2" t="s">
        <v>167</v>
      </c>
      <c r="H569" s="2" t="s">
        <v>168</v>
      </c>
      <c r="I569" s="31">
        <v>43298</v>
      </c>
      <c r="J569" s="2">
        <v>17</v>
      </c>
      <c r="K569" s="2">
        <v>7</v>
      </c>
      <c r="L569" s="2">
        <v>2018</v>
      </c>
      <c r="M569" s="31">
        <f t="shared" si="8"/>
        <v>43298</v>
      </c>
      <c r="N569" s="2" t="s">
        <v>721</v>
      </c>
      <c r="O569" s="2" t="s">
        <v>722</v>
      </c>
      <c r="P569" s="2">
        <v>18</v>
      </c>
      <c r="Q569" s="6">
        <v>9031988444</v>
      </c>
      <c r="R569" s="2" t="s">
        <v>172</v>
      </c>
      <c r="S569" s="2">
        <v>1</v>
      </c>
      <c r="T569" s="2" t="s">
        <v>251</v>
      </c>
      <c r="V569" s="2" t="s">
        <v>252</v>
      </c>
      <c r="W569" s="2" t="s">
        <v>4659</v>
      </c>
      <c r="X569" s="34" t="s">
        <v>176</v>
      </c>
      <c r="Y569" s="65"/>
    </row>
    <row r="570" spans="1:25" ht="23.1" hidden="1" customHeight="1">
      <c r="A570" s="2" t="s">
        <v>63</v>
      </c>
      <c r="B570" s="2" t="s">
        <v>26</v>
      </c>
      <c r="C570" s="2" t="s">
        <v>27</v>
      </c>
      <c r="D570" s="2" t="s">
        <v>28</v>
      </c>
      <c r="E570" s="2" t="s">
        <v>28</v>
      </c>
      <c r="F570" s="2" t="s">
        <v>111</v>
      </c>
      <c r="G570" s="2" t="s">
        <v>167</v>
      </c>
      <c r="H570" s="2" t="s">
        <v>168</v>
      </c>
      <c r="I570" s="31">
        <v>43298</v>
      </c>
      <c r="J570" s="2">
        <v>17</v>
      </c>
      <c r="K570" s="2">
        <v>7</v>
      </c>
      <c r="L570" s="2">
        <v>2018</v>
      </c>
      <c r="M570" s="31">
        <f t="shared" si="8"/>
        <v>43298</v>
      </c>
      <c r="N570" s="2" t="s">
        <v>723</v>
      </c>
      <c r="O570" s="2" t="s">
        <v>724</v>
      </c>
      <c r="P570" s="2">
        <v>19</v>
      </c>
      <c r="Q570" s="6">
        <v>8037485195</v>
      </c>
      <c r="R570" s="2" t="s">
        <v>172</v>
      </c>
      <c r="S570" s="2">
        <v>3</v>
      </c>
      <c r="T570" s="2" t="s">
        <v>251</v>
      </c>
      <c r="V570" s="2" t="s">
        <v>252</v>
      </c>
      <c r="W570" s="2" t="s">
        <v>4659</v>
      </c>
      <c r="X570" s="34" t="s">
        <v>211</v>
      </c>
      <c r="Y570" s="65">
        <v>6</v>
      </c>
    </row>
    <row r="571" spans="1:25" ht="23.1" hidden="1" customHeight="1">
      <c r="A571" s="2" t="s">
        <v>63</v>
      </c>
      <c r="B571" s="2" t="s">
        <v>26</v>
      </c>
      <c r="C571" s="2" t="s">
        <v>27</v>
      </c>
      <c r="D571" s="2" t="s">
        <v>28</v>
      </c>
      <c r="E571" s="2" t="s">
        <v>28</v>
      </c>
      <c r="F571" s="2" t="s">
        <v>111</v>
      </c>
      <c r="G571" s="2" t="s">
        <v>167</v>
      </c>
      <c r="H571" s="2" t="s">
        <v>168</v>
      </c>
      <c r="I571" s="31">
        <v>43298</v>
      </c>
      <c r="J571" s="2">
        <v>17</v>
      </c>
      <c r="K571" s="2">
        <v>7</v>
      </c>
      <c r="L571" s="2">
        <v>2018</v>
      </c>
      <c r="M571" s="31">
        <f t="shared" si="8"/>
        <v>43298</v>
      </c>
      <c r="N571" s="2" t="s">
        <v>725</v>
      </c>
      <c r="O571" s="2" t="s">
        <v>323</v>
      </c>
      <c r="P571" s="2">
        <v>17</v>
      </c>
      <c r="Q571" s="6">
        <v>8020861613</v>
      </c>
      <c r="R571" s="2" t="s">
        <v>172</v>
      </c>
      <c r="S571" s="2">
        <v>1</v>
      </c>
      <c r="T571" s="2" t="s">
        <v>251</v>
      </c>
      <c r="V571" s="2" t="s">
        <v>252</v>
      </c>
      <c r="W571" s="2" t="s">
        <v>4659</v>
      </c>
      <c r="X571" s="34" t="s">
        <v>179</v>
      </c>
      <c r="Y571" s="65">
        <v>1</v>
      </c>
    </row>
    <row r="572" spans="1:25" ht="23.1" hidden="1" customHeight="1">
      <c r="A572" s="2" t="s">
        <v>63</v>
      </c>
      <c r="B572" s="2" t="s">
        <v>26</v>
      </c>
      <c r="C572" s="2" t="s">
        <v>27</v>
      </c>
      <c r="D572" s="2" t="s">
        <v>28</v>
      </c>
      <c r="E572" s="2" t="s">
        <v>28</v>
      </c>
      <c r="F572" s="2" t="s">
        <v>111</v>
      </c>
      <c r="G572" s="2" t="s">
        <v>167</v>
      </c>
      <c r="H572" s="2" t="s">
        <v>168</v>
      </c>
      <c r="I572" s="31">
        <v>43298</v>
      </c>
      <c r="J572" s="2">
        <v>17</v>
      </c>
      <c r="K572" s="2">
        <v>7</v>
      </c>
      <c r="L572" s="2">
        <v>2018</v>
      </c>
      <c r="M572" s="31">
        <f t="shared" si="8"/>
        <v>43298</v>
      </c>
      <c r="N572" s="2" t="s">
        <v>726</v>
      </c>
      <c r="O572" s="2" t="s">
        <v>727</v>
      </c>
      <c r="P572" s="2">
        <v>18</v>
      </c>
      <c r="Q572" s="6">
        <v>8130238192</v>
      </c>
      <c r="R572" s="2" t="s">
        <v>172</v>
      </c>
      <c r="S572" s="2">
        <v>1</v>
      </c>
      <c r="T572" s="2" t="s">
        <v>251</v>
      </c>
      <c r="V572" s="2" t="s">
        <v>252</v>
      </c>
      <c r="W572" s="2" t="s">
        <v>4659</v>
      </c>
      <c r="X572" s="34" t="s">
        <v>186</v>
      </c>
      <c r="Y572" s="65">
        <v>1</v>
      </c>
    </row>
    <row r="573" spans="1:25" ht="23.1" hidden="1" customHeight="1">
      <c r="A573" s="2" t="s">
        <v>63</v>
      </c>
      <c r="B573" s="2" t="s">
        <v>26</v>
      </c>
      <c r="C573" s="2" t="s">
        <v>27</v>
      </c>
      <c r="D573" s="2" t="s">
        <v>28</v>
      </c>
      <c r="E573" s="2" t="s">
        <v>28</v>
      </c>
      <c r="F573" s="2" t="s">
        <v>111</v>
      </c>
      <c r="G573" s="2" t="s">
        <v>167</v>
      </c>
      <c r="H573" s="2" t="s">
        <v>168</v>
      </c>
      <c r="I573" s="31">
        <v>43298</v>
      </c>
      <c r="J573" s="2">
        <v>17</v>
      </c>
      <c r="K573" s="2">
        <v>7</v>
      </c>
      <c r="L573" s="2">
        <v>2018</v>
      </c>
      <c r="M573" s="31">
        <f t="shared" si="8"/>
        <v>43298</v>
      </c>
      <c r="N573" s="2" t="s">
        <v>728</v>
      </c>
      <c r="O573" s="2" t="s">
        <v>729</v>
      </c>
      <c r="P573" s="2">
        <v>19</v>
      </c>
      <c r="Q573" s="6">
        <v>7030171389</v>
      </c>
      <c r="R573" s="2" t="s">
        <v>172</v>
      </c>
      <c r="S573" s="2">
        <v>2</v>
      </c>
      <c r="T573" s="2" t="s">
        <v>251</v>
      </c>
      <c r="V573" s="2" t="s">
        <v>252</v>
      </c>
      <c r="W573" s="2" t="s">
        <v>4659</v>
      </c>
      <c r="X573" s="34" t="s">
        <v>179</v>
      </c>
      <c r="Y573" s="65">
        <v>3</v>
      </c>
    </row>
    <row r="574" spans="1:25" ht="23.1" hidden="1" customHeight="1">
      <c r="A574" s="2" t="s">
        <v>63</v>
      </c>
      <c r="B574" s="2" t="s">
        <v>26</v>
      </c>
      <c r="C574" s="2" t="s">
        <v>27</v>
      </c>
      <c r="D574" s="2" t="s">
        <v>28</v>
      </c>
      <c r="E574" s="2" t="s">
        <v>28</v>
      </c>
      <c r="F574" s="2" t="s">
        <v>111</v>
      </c>
      <c r="G574" s="2" t="s">
        <v>167</v>
      </c>
      <c r="H574" s="2" t="s">
        <v>168</v>
      </c>
      <c r="I574" s="31">
        <v>43298</v>
      </c>
      <c r="J574" s="2">
        <v>17</v>
      </c>
      <c r="K574" s="2">
        <v>7</v>
      </c>
      <c r="L574" s="2">
        <v>2018</v>
      </c>
      <c r="M574" s="31">
        <f t="shared" si="8"/>
        <v>43298</v>
      </c>
      <c r="N574" s="2" t="s">
        <v>449</v>
      </c>
      <c r="O574" s="2" t="s">
        <v>730</v>
      </c>
      <c r="P574" s="2">
        <v>18</v>
      </c>
      <c r="Q574" s="6">
        <v>8086206215</v>
      </c>
      <c r="R574" s="2" t="s">
        <v>172</v>
      </c>
      <c r="S574" s="2">
        <v>1</v>
      </c>
      <c r="T574" s="2" t="s">
        <v>251</v>
      </c>
      <c r="V574" s="2" t="s">
        <v>252</v>
      </c>
      <c r="W574" s="2" t="s">
        <v>4659</v>
      </c>
      <c r="X574" s="34" t="s">
        <v>186</v>
      </c>
      <c r="Y574" s="65">
        <v>3</v>
      </c>
    </row>
    <row r="575" spans="1:25" ht="23.1" hidden="1" customHeight="1">
      <c r="A575" s="2" t="s">
        <v>63</v>
      </c>
      <c r="B575" s="2" t="s">
        <v>26</v>
      </c>
      <c r="C575" s="2" t="s">
        <v>27</v>
      </c>
      <c r="D575" s="2" t="s">
        <v>28</v>
      </c>
      <c r="E575" s="2" t="s">
        <v>28</v>
      </c>
      <c r="F575" s="2" t="s">
        <v>111</v>
      </c>
      <c r="G575" s="2" t="s">
        <v>167</v>
      </c>
      <c r="H575" s="2" t="s">
        <v>168</v>
      </c>
      <c r="I575" s="31">
        <v>43298</v>
      </c>
      <c r="J575" s="2">
        <v>17</v>
      </c>
      <c r="K575" s="2">
        <v>7</v>
      </c>
      <c r="L575" s="2">
        <v>2018</v>
      </c>
      <c r="M575" s="31">
        <f t="shared" si="8"/>
        <v>43298</v>
      </c>
      <c r="N575" s="2" t="s">
        <v>731</v>
      </c>
      <c r="O575" s="2" t="s">
        <v>732</v>
      </c>
      <c r="P575" s="2">
        <v>18</v>
      </c>
      <c r="Q575" s="6">
        <v>9066184474</v>
      </c>
      <c r="R575" s="2" t="s">
        <v>172</v>
      </c>
      <c r="S575" s="2">
        <v>1</v>
      </c>
      <c r="T575" s="2" t="s">
        <v>251</v>
      </c>
      <c r="V575" s="2" t="s">
        <v>252</v>
      </c>
      <c r="W575" s="2" t="s">
        <v>4659</v>
      </c>
      <c r="X575" s="34" t="s">
        <v>186</v>
      </c>
      <c r="Y575" s="65">
        <v>1</v>
      </c>
    </row>
    <row r="576" spans="1:25" ht="23.1" hidden="1" customHeight="1">
      <c r="A576" s="2" t="s">
        <v>63</v>
      </c>
      <c r="B576" s="2" t="s">
        <v>26</v>
      </c>
      <c r="C576" s="2" t="s">
        <v>27</v>
      </c>
      <c r="D576" s="2" t="s">
        <v>28</v>
      </c>
      <c r="E576" s="2" t="s">
        <v>28</v>
      </c>
      <c r="F576" s="2" t="s">
        <v>111</v>
      </c>
      <c r="G576" s="2" t="s">
        <v>167</v>
      </c>
      <c r="H576" s="2" t="s">
        <v>168</v>
      </c>
      <c r="I576" s="31">
        <v>43298</v>
      </c>
      <c r="J576" s="2">
        <v>17</v>
      </c>
      <c r="K576" s="2">
        <v>7</v>
      </c>
      <c r="L576" s="2">
        <v>2018</v>
      </c>
      <c r="M576" s="31">
        <f t="shared" si="8"/>
        <v>43298</v>
      </c>
      <c r="N576" s="2" t="s">
        <v>733</v>
      </c>
      <c r="O576" s="2" t="s">
        <v>734</v>
      </c>
      <c r="P576" s="2">
        <v>19</v>
      </c>
      <c r="Q576" s="6">
        <v>8163209909</v>
      </c>
      <c r="R576" s="2" t="s">
        <v>172</v>
      </c>
      <c r="S576" s="2">
        <v>0</v>
      </c>
      <c r="T576" s="2" t="s">
        <v>251</v>
      </c>
      <c r="V576" s="2" t="s">
        <v>252</v>
      </c>
      <c r="W576" s="2" t="s">
        <v>4659</v>
      </c>
      <c r="X576" s="34" t="s">
        <v>186</v>
      </c>
      <c r="Y576" s="65">
        <v>2</v>
      </c>
    </row>
    <row r="577" spans="1:25" ht="23.1" hidden="1" customHeight="1">
      <c r="A577" s="2" t="s">
        <v>63</v>
      </c>
      <c r="B577" s="2" t="s">
        <v>26</v>
      </c>
      <c r="C577" s="2" t="s">
        <v>27</v>
      </c>
      <c r="D577" s="2" t="s">
        <v>28</v>
      </c>
      <c r="E577" s="2" t="s">
        <v>28</v>
      </c>
      <c r="F577" s="2" t="s">
        <v>111</v>
      </c>
      <c r="G577" s="2" t="s">
        <v>167</v>
      </c>
      <c r="H577" s="2" t="s">
        <v>168</v>
      </c>
      <c r="I577" s="31">
        <v>43298</v>
      </c>
      <c r="J577" s="2">
        <v>17</v>
      </c>
      <c r="K577" s="2">
        <v>7</v>
      </c>
      <c r="L577" s="2">
        <v>2018</v>
      </c>
      <c r="M577" s="31">
        <f t="shared" si="8"/>
        <v>43298</v>
      </c>
      <c r="N577" s="2" t="s">
        <v>169</v>
      </c>
      <c r="O577" s="2" t="s">
        <v>327</v>
      </c>
      <c r="P577" s="2">
        <v>19</v>
      </c>
      <c r="Q577" s="6">
        <v>7089650452</v>
      </c>
      <c r="R577" s="2" t="s">
        <v>172</v>
      </c>
      <c r="S577" s="2">
        <v>1</v>
      </c>
      <c r="T577" s="2" t="s">
        <v>251</v>
      </c>
      <c r="V577" s="2" t="s">
        <v>252</v>
      </c>
      <c r="W577" s="2" t="s">
        <v>4659</v>
      </c>
      <c r="X577" s="34" t="s">
        <v>186</v>
      </c>
      <c r="Y577" s="65">
        <v>3</v>
      </c>
    </row>
    <row r="578" spans="1:25" ht="23.1" hidden="1" customHeight="1">
      <c r="A578" s="2" t="s">
        <v>63</v>
      </c>
      <c r="B578" s="2" t="s">
        <v>26</v>
      </c>
      <c r="C578" s="2" t="s">
        <v>27</v>
      </c>
      <c r="D578" s="2" t="s">
        <v>28</v>
      </c>
      <c r="E578" s="2" t="s">
        <v>28</v>
      </c>
      <c r="F578" s="2" t="s">
        <v>111</v>
      </c>
      <c r="G578" s="2" t="s">
        <v>167</v>
      </c>
      <c r="H578" s="2" t="s">
        <v>168</v>
      </c>
      <c r="I578" s="31">
        <v>43298</v>
      </c>
      <c r="J578" s="2">
        <v>17</v>
      </c>
      <c r="K578" s="2">
        <v>7</v>
      </c>
      <c r="L578" s="2">
        <v>2018</v>
      </c>
      <c r="M578" s="31">
        <f t="shared" si="8"/>
        <v>43298</v>
      </c>
      <c r="N578" s="2" t="s">
        <v>735</v>
      </c>
      <c r="O578" s="2" t="s">
        <v>736</v>
      </c>
      <c r="P578" s="2">
        <v>19</v>
      </c>
      <c r="Q578" s="6">
        <v>7064241025</v>
      </c>
      <c r="R578" s="2" t="s">
        <v>172</v>
      </c>
      <c r="S578" s="2">
        <v>1</v>
      </c>
      <c r="T578" s="2" t="s">
        <v>251</v>
      </c>
      <c r="V578" s="2" t="s">
        <v>252</v>
      </c>
      <c r="W578" s="2" t="s">
        <v>4659</v>
      </c>
      <c r="X578" s="34" t="s">
        <v>186</v>
      </c>
      <c r="Y578" s="65">
        <v>3</v>
      </c>
    </row>
    <row r="579" spans="1:25" ht="23.1" hidden="1" customHeight="1">
      <c r="A579" s="2" t="s">
        <v>63</v>
      </c>
      <c r="B579" s="2" t="s">
        <v>26</v>
      </c>
      <c r="C579" s="2" t="s">
        <v>27</v>
      </c>
      <c r="D579" s="2" t="s">
        <v>28</v>
      </c>
      <c r="E579" s="2" t="s">
        <v>28</v>
      </c>
      <c r="F579" s="2" t="s">
        <v>111</v>
      </c>
      <c r="G579" s="2" t="s">
        <v>167</v>
      </c>
      <c r="H579" s="2" t="s">
        <v>168</v>
      </c>
      <c r="I579" s="31">
        <v>43299</v>
      </c>
      <c r="J579" s="2">
        <v>18</v>
      </c>
      <c r="K579" s="2">
        <v>7</v>
      </c>
      <c r="L579" s="2">
        <v>2018</v>
      </c>
      <c r="M579" s="31">
        <f t="shared" ref="M579:M642" si="9">DATE(L579,K579,J579)</f>
        <v>43299</v>
      </c>
      <c r="N579" s="2" t="s">
        <v>690</v>
      </c>
      <c r="O579" s="2" t="s">
        <v>737</v>
      </c>
      <c r="P579" s="2">
        <v>19</v>
      </c>
      <c r="Q579" s="6">
        <v>7066199690</v>
      </c>
      <c r="R579" s="2" t="s">
        <v>172</v>
      </c>
      <c r="S579" s="2">
        <v>0</v>
      </c>
      <c r="T579" s="2" t="s">
        <v>418</v>
      </c>
      <c r="V579" s="2" t="s">
        <v>175</v>
      </c>
      <c r="W579" s="2" t="s">
        <v>4659</v>
      </c>
      <c r="X579" s="34" t="s">
        <v>179</v>
      </c>
      <c r="Y579" s="63">
        <v>2</v>
      </c>
    </row>
    <row r="580" spans="1:25" ht="23.1" hidden="1" customHeight="1">
      <c r="A580" s="2" t="s">
        <v>63</v>
      </c>
      <c r="B580" s="2" t="s">
        <v>26</v>
      </c>
      <c r="C580" s="2" t="s">
        <v>27</v>
      </c>
      <c r="D580" s="2" t="s">
        <v>28</v>
      </c>
      <c r="E580" s="2" t="s">
        <v>28</v>
      </c>
      <c r="F580" s="2" t="s">
        <v>111</v>
      </c>
      <c r="G580" s="2" t="s">
        <v>167</v>
      </c>
      <c r="H580" s="2" t="s">
        <v>168</v>
      </c>
      <c r="I580" s="31">
        <v>43299</v>
      </c>
      <c r="J580" s="2">
        <v>18</v>
      </c>
      <c r="K580" s="2">
        <v>7</v>
      </c>
      <c r="L580" s="2">
        <v>2018</v>
      </c>
      <c r="M580" s="31">
        <f t="shared" si="9"/>
        <v>43299</v>
      </c>
      <c r="N580" s="2" t="s">
        <v>373</v>
      </c>
      <c r="O580" s="2" t="s">
        <v>666</v>
      </c>
      <c r="P580" s="2">
        <v>17</v>
      </c>
      <c r="Q580" s="6">
        <v>7066199690</v>
      </c>
      <c r="R580" s="2" t="s">
        <v>172</v>
      </c>
      <c r="S580" s="2">
        <v>0</v>
      </c>
      <c r="T580" s="2" t="s">
        <v>418</v>
      </c>
      <c r="V580" s="2" t="s">
        <v>175</v>
      </c>
      <c r="W580" s="2" t="s">
        <v>4659</v>
      </c>
      <c r="X580" s="34" t="s">
        <v>179</v>
      </c>
      <c r="Y580" s="63">
        <v>2</v>
      </c>
    </row>
    <row r="581" spans="1:25" ht="23.1" hidden="1" customHeight="1">
      <c r="A581" s="2" t="s">
        <v>63</v>
      </c>
      <c r="B581" s="2" t="s">
        <v>26</v>
      </c>
      <c r="C581" s="2" t="s">
        <v>27</v>
      </c>
      <c r="D581" s="2" t="s">
        <v>28</v>
      </c>
      <c r="E581" s="2" t="s">
        <v>28</v>
      </c>
      <c r="F581" s="2" t="s">
        <v>111</v>
      </c>
      <c r="G581" s="2" t="s">
        <v>167</v>
      </c>
      <c r="H581" s="2" t="s">
        <v>168</v>
      </c>
      <c r="I581" s="31">
        <v>43299</v>
      </c>
      <c r="J581" s="2">
        <v>18</v>
      </c>
      <c r="K581" s="2">
        <v>7</v>
      </c>
      <c r="L581" s="2">
        <v>2018</v>
      </c>
      <c r="M581" s="31">
        <f t="shared" si="9"/>
        <v>43299</v>
      </c>
      <c r="N581" s="2" t="s">
        <v>738</v>
      </c>
      <c r="O581" s="2" t="s">
        <v>739</v>
      </c>
      <c r="P581" s="2">
        <v>19</v>
      </c>
      <c r="Q581" s="6">
        <v>7066343599</v>
      </c>
      <c r="R581" s="2" t="s">
        <v>172</v>
      </c>
      <c r="S581" s="2">
        <v>2</v>
      </c>
      <c r="T581" s="2" t="s">
        <v>418</v>
      </c>
      <c r="V581" s="2" t="s">
        <v>175</v>
      </c>
      <c r="W581" s="2" t="s">
        <v>4659</v>
      </c>
      <c r="X581" s="34" t="s">
        <v>179</v>
      </c>
      <c r="Y581" s="63">
        <v>2</v>
      </c>
    </row>
    <row r="582" spans="1:25" ht="23.1" hidden="1" customHeight="1">
      <c r="A582" s="2" t="s">
        <v>63</v>
      </c>
      <c r="B582" s="2" t="s">
        <v>26</v>
      </c>
      <c r="C582" s="2" t="s">
        <v>27</v>
      </c>
      <c r="D582" s="2" t="s">
        <v>28</v>
      </c>
      <c r="E582" s="2" t="s">
        <v>28</v>
      </c>
      <c r="F582" s="2" t="s">
        <v>111</v>
      </c>
      <c r="G582" s="2" t="s">
        <v>167</v>
      </c>
      <c r="H582" s="2" t="s">
        <v>168</v>
      </c>
      <c r="I582" s="31">
        <v>43301</v>
      </c>
      <c r="J582" s="2">
        <v>20</v>
      </c>
      <c r="K582" s="2">
        <v>7</v>
      </c>
      <c r="L582" s="2">
        <v>2018</v>
      </c>
      <c r="M582" s="31">
        <f t="shared" si="9"/>
        <v>43301</v>
      </c>
      <c r="N582" s="2" t="s">
        <v>740</v>
      </c>
      <c r="O582" s="2" t="s">
        <v>741</v>
      </c>
      <c r="P582" s="2">
        <v>19</v>
      </c>
      <c r="Q582" s="6" t="s">
        <v>171</v>
      </c>
      <c r="R582" s="2" t="s">
        <v>172</v>
      </c>
      <c r="S582" s="2">
        <v>3</v>
      </c>
      <c r="T582" s="2" t="s">
        <v>418</v>
      </c>
      <c r="V582" s="2" t="s">
        <v>175</v>
      </c>
      <c r="W582" s="2" t="s">
        <v>4659</v>
      </c>
      <c r="X582" s="34" t="s">
        <v>186</v>
      </c>
      <c r="Y582" s="63">
        <v>2</v>
      </c>
    </row>
    <row r="583" spans="1:25" ht="23.1" hidden="1" customHeight="1">
      <c r="A583" s="2" t="s">
        <v>63</v>
      </c>
      <c r="B583" s="2" t="s">
        <v>26</v>
      </c>
      <c r="C583" s="2" t="s">
        <v>27</v>
      </c>
      <c r="D583" s="2" t="s">
        <v>28</v>
      </c>
      <c r="E583" s="2" t="s">
        <v>28</v>
      </c>
      <c r="F583" s="2" t="s">
        <v>111</v>
      </c>
      <c r="G583" s="2" t="s">
        <v>167</v>
      </c>
      <c r="H583" s="2" t="s">
        <v>168</v>
      </c>
      <c r="I583" s="31">
        <v>43301</v>
      </c>
      <c r="J583" s="2">
        <v>20</v>
      </c>
      <c r="K583" s="2">
        <v>7</v>
      </c>
      <c r="L583" s="2">
        <v>2018</v>
      </c>
      <c r="M583" s="31">
        <f t="shared" si="9"/>
        <v>43301</v>
      </c>
      <c r="N583" s="2" t="s">
        <v>742</v>
      </c>
      <c r="O583" s="2" t="s">
        <v>743</v>
      </c>
      <c r="P583" s="2">
        <v>19</v>
      </c>
      <c r="Q583" s="6">
        <v>7011154019</v>
      </c>
      <c r="R583" s="2" t="s">
        <v>172</v>
      </c>
      <c r="S583" s="2">
        <v>2</v>
      </c>
      <c r="T583" s="2" t="s">
        <v>418</v>
      </c>
      <c r="V583" s="2" t="s">
        <v>175</v>
      </c>
      <c r="W583" s="2" t="s">
        <v>4659</v>
      </c>
      <c r="X583" s="34" t="s">
        <v>186</v>
      </c>
      <c r="Y583" s="63">
        <v>2</v>
      </c>
    </row>
    <row r="584" spans="1:25" ht="23.1" hidden="1" customHeight="1">
      <c r="A584" s="2" t="s">
        <v>63</v>
      </c>
      <c r="B584" s="2" t="s">
        <v>26</v>
      </c>
      <c r="C584" s="2" t="s">
        <v>27</v>
      </c>
      <c r="D584" s="2" t="s">
        <v>28</v>
      </c>
      <c r="E584" s="2" t="s">
        <v>28</v>
      </c>
      <c r="F584" s="2" t="s">
        <v>111</v>
      </c>
      <c r="G584" s="2" t="s">
        <v>167</v>
      </c>
      <c r="H584" s="2" t="s">
        <v>168</v>
      </c>
      <c r="I584" s="31">
        <v>43301</v>
      </c>
      <c r="J584" s="2">
        <v>20</v>
      </c>
      <c r="K584" s="2">
        <v>7</v>
      </c>
      <c r="L584" s="2">
        <v>2018</v>
      </c>
      <c r="M584" s="31">
        <f t="shared" si="9"/>
        <v>43301</v>
      </c>
      <c r="N584" s="2" t="s">
        <v>744</v>
      </c>
      <c r="O584" s="2" t="s">
        <v>219</v>
      </c>
      <c r="P584" s="2">
        <v>19</v>
      </c>
      <c r="Q584" s="6">
        <v>7031658083</v>
      </c>
      <c r="R584" s="2" t="s">
        <v>172</v>
      </c>
      <c r="S584" s="2">
        <v>1</v>
      </c>
      <c r="T584" s="2" t="s">
        <v>418</v>
      </c>
      <c r="V584" s="2" t="s">
        <v>175</v>
      </c>
      <c r="W584" s="2" t="s">
        <v>4659</v>
      </c>
      <c r="X584" s="34" t="s">
        <v>179</v>
      </c>
      <c r="Y584" s="63">
        <v>2</v>
      </c>
    </row>
    <row r="585" spans="1:25" ht="23.1" hidden="1" customHeight="1">
      <c r="A585" s="2" t="s">
        <v>63</v>
      </c>
      <c r="B585" s="2" t="s">
        <v>26</v>
      </c>
      <c r="C585" s="2" t="s">
        <v>27</v>
      </c>
      <c r="D585" s="2" t="s">
        <v>28</v>
      </c>
      <c r="E585" s="2" t="s">
        <v>28</v>
      </c>
      <c r="F585" s="2" t="s">
        <v>111</v>
      </c>
      <c r="G585" s="2" t="s">
        <v>167</v>
      </c>
      <c r="H585" s="2" t="s">
        <v>168</v>
      </c>
      <c r="I585" s="31">
        <v>43301</v>
      </c>
      <c r="J585" s="2">
        <v>20</v>
      </c>
      <c r="K585" s="2">
        <v>7</v>
      </c>
      <c r="L585" s="2">
        <v>2018</v>
      </c>
      <c r="M585" s="31">
        <f t="shared" si="9"/>
        <v>43301</v>
      </c>
      <c r="N585" s="30" t="s">
        <v>745</v>
      </c>
      <c r="O585" s="2" t="s">
        <v>746</v>
      </c>
      <c r="P585" s="2">
        <v>19</v>
      </c>
      <c r="Q585" s="6">
        <v>8032584055</v>
      </c>
      <c r="R585" s="2" t="s">
        <v>172</v>
      </c>
      <c r="S585" s="2">
        <v>1</v>
      </c>
      <c r="T585" s="2" t="s">
        <v>418</v>
      </c>
      <c r="V585" s="2" t="s">
        <v>175</v>
      </c>
      <c r="W585" s="2" t="s">
        <v>4659</v>
      </c>
      <c r="X585" s="34" t="s">
        <v>179</v>
      </c>
      <c r="Y585" s="63">
        <v>2</v>
      </c>
    </row>
    <row r="586" spans="1:25" ht="23.1" hidden="1" customHeight="1">
      <c r="A586" s="2" t="s">
        <v>63</v>
      </c>
      <c r="B586" s="2" t="s">
        <v>26</v>
      </c>
      <c r="C586" s="2" t="s">
        <v>27</v>
      </c>
      <c r="D586" s="2" t="s">
        <v>28</v>
      </c>
      <c r="E586" s="2" t="s">
        <v>28</v>
      </c>
      <c r="F586" s="2" t="s">
        <v>111</v>
      </c>
      <c r="G586" s="2" t="s">
        <v>167</v>
      </c>
      <c r="H586" s="2" t="s">
        <v>168</v>
      </c>
      <c r="I586" s="31">
        <v>43301</v>
      </c>
      <c r="J586" s="2">
        <v>20</v>
      </c>
      <c r="K586" s="2">
        <v>7</v>
      </c>
      <c r="L586" s="2">
        <v>2018</v>
      </c>
      <c r="M586" s="31">
        <f t="shared" si="9"/>
        <v>43301</v>
      </c>
      <c r="N586" s="2" t="s">
        <v>747</v>
      </c>
      <c r="O586" s="2" t="s">
        <v>748</v>
      </c>
      <c r="P586" s="2">
        <v>18</v>
      </c>
      <c r="Q586" s="6">
        <v>7039433383</v>
      </c>
      <c r="R586" s="2" t="s">
        <v>172</v>
      </c>
      <c r="S586" s="2">
        <v>1</v>
      </c>
      <c r="T586" s="2" t="s">
        <v>418</v>
      </c>
      <c r="V586" s="2" t="s">
        <v>175</v>
      </c>
      <c r="W586" s="2" t="s">
        <v>4659</v>
      </c>
      <c r="X586" s="34" t="s">
        <v>211</v>
      </c>
      <c r="Y586" s="63">
        <v>6</v>
      </c>
    </row>
    <row r="587" spans="1:25" ht="23.1" hidden="1" customHeight="1">
      <c r="A587" s="2" t="s">
        <v>63</v>
      </c>
      <c r="B587" s="2" t="s">
        <v>26</v>
      </c>
      <c r="C587" s="2" t="s">
        <v>27</v>
      </c>
      <c r="D587" s="2" t="s">
        <v>28</v>
      </c>
      <c r="E587" s="2" t="s">
        <v>28</v>
      </c>
      <c r="F587" s="2" t="s">
        <v>111</v>
      </c>
      <c r="G587" s="2" t="s">
        <v>167</v>
      </c>
      <c r="H587" s="2" t="s">
        <v>168</v>
      </c>
      <c r="I587" s="31">
        <v>43301</v>
      </c>
      <c r="J587" s="2">
        <v>20</v>
      </c>
      <c r="K587" s="2">
        <v>7</v>
      </c>
      <c r="L587" s="2">
        <v>2018</v>
      </c>
      <c r="M587" s="31">
        <f t="shared" si="9"/>
        <v>43301</v>
      </c>
      <c r="N587" s="2" t="s">
        <v>749</v>
      </c>
      <c r="O587" s="2" t="s">
        <v>750</v>
      </c>
      <c r="P587" s="2">
        <v>18</v>
      </c>
      <c r="Q587" s="6">
        <v>8181249975</v>
      </c>
      <c r="R587" s="2" t="s">
        <v>417</v>
      </c>
      <c r="S587" s="2">
        <v>0</v>
      </c>
      <c r="T587" s="2" t="s">
        <v>418</v>
      </c>
      <c r="V587" s="2" t="s">
        <v>175</v>
      </c>
      <c r="W587" s="2" t="s">
        <v>4659</v>
      </c>
      <c r="X587" s="34" t="s">
        <v>186</v>
      </c>
      <c r="Y587" s="63">
        <v>2</v>
      </c>
    </row>
    <row r="588" spans="1:25" ht="23.1" hidden="1" customHeight="1">
      <c r="A588" s="2" t="s">
        <v>63</v>
      </c>
      <c r="B588" s="2" t="s">
        <v>26</v>
      </c>
      <c r="C588" s="2" t="s">
        <v>27</v>
      </c>
      <c r="D588" s="2" t="s">
        <v>28</v>
      </c>
      <c r="E588" s="2" t="s">
        <v>28</v>
      </c>
      <c r="F588" s="2" t="s">
        <v>29</v>
      </c>
      <c r="G588" s="2" t="s">
        <v>1887</v>
      </c>
      <c r="H588" s="2" t="s">
        <v>31</v>
      </c>
      <c r="I588" s="31">
        <v>43297</v>
      </c>
      <c r="J588" s="2">
        <v>16</v>
      </c>
      <c r="K588" s="2">
        <v>7</v>
      </c>
      <c r="L588" s="2">
        <v>2018</v>
      </c>
      <c r="M588" s="31">
        <f t="shared" si="9"/>
        <v>43297</v>
      </c>
      <c r="N588" s="2" t="s">
        <v>2444</v>
      </c>
      <c r="O588" s="2" t="s">
        <v>2445</v>
      </c>
      <c r="P588" s="2">
        <v>19</v>
      </c>
      <c r="Q588" s="6">
        <v>7087031594</v>
      </c>
      <c r="R588" s="2" t="s">
        <v>417</v>
      </c>
      <c r="S588" s="2">
        <v>0</v>
      </c>
      <c r="T588" s="2" t="s">
        <v>418</v>
      </c>
      <c r="V588" s="2" t="s">
        <v>175</v>
      </c>
      <c r="W588" s="2" t="s">
        <v>4666</v>
      </c>
      <c r="X588" s="34" t="s">
        <v>186</v>
      </c>
      <c r="Y588" s="63">
        <v>3</v>
      </c>
    </row>
    <row r="589" spans="1:25" ht="23.1" hidden="1" customHeight="1">
      <c r="A589" s="2" t="s">
        <v>63</v>
      </c>
      <c r="B589" s="2" t="s">
        <v>26</v>
      </c>
      <c r="C589" s="2" t="s">
        <v>27</v>
      </c>
      <c r="D589" s="2" t="s">
        <v>28</v>
      </c>
      <c r="E589" s="2" t="s">
        <v>28</v>
      </c>
      <c r="F589" s="2" t="s">
        <v>29</v>
      </c>
      <c r="G589" s="2" t="s">
        <v>1887</v>
      </c>
      <c r="H589" s="2" t="s">
        <v>31</v>
      </c>
      <c r="I589" s="31">
        <v>43297</v>
      </c>
      <c r="J589" s="2">
        <v>16</v>
      </c>
      <c r="K589" s="2">
        <v>7</v>
      </c>
      <c r="L589" s="2">
        <v>2018</v>
      </c>
      <c r="M589" s="31">
        <f t="shared" si="9"/>
        <v>43297</v>
      </c>
      <c r="N589" s="2" t="s">
        <v>2446</v>
      </c>
      <c r="O589" s="2" t="s">
        <v>2447</v>
      </c>
      <c r="P589" s="2">
        <v>19</v>
      </c>
      <c r="Q589" s="6" t="s">
        <v>171</v>
      </c>
      <c r="R589" s="2" t="s">
        <v>417</v>
      </c>
      <c r="S589" s="2">
        <v>0</v>
      </c>
      <c r="T589" s="2" t="s">
        <v>313</v>
      </c>
      <c r="U589" s="2" t="s">
        <v>8082</v>
      </c>
      <c r="V589" s="2" t="s">
        <v>175</v>
      </c>
      <c r="W589" s="2" t="s">
        <v>4659</v>
      </c>
      <c r="X589" s="34" t="s">
        <v>186</v>
      </c>
      <c r="Y589" s="63">
        <v>2</v>
      </c>
    </row>
    <row r="590" spans="1:25" ht="23.1" hidden="1" customHeight="1">
      <c r="A590" s="2" t="s">
        <v>63</v>
      </c>
      <c r="B590" s="2" t="s">
        <v>26</v>
      </c>
      <c r="C590" s="2" t="s">
        <v>27</v>
      </c>
      <c r="D590" s="2" t="s">
        <v>28</v>
      </c>
      <c r="E590" s="2" t="s">
        <v>28</v>
      </c>
      <c r="F590" s="2" t="s">
        <v>29</v>
      </c>
      <c r="G590" s="2" t="s">
        <v>1887</v>
      </c>
      <c r="H590" s="2" t="s">
        <v>31</v>
      </c>
      <c r="I590" s="31">
        <v>43297</v>
      </c>
      <c r="J590" s="2">
        <v>16</v>
      </c>
      <c r="K590" s="2">
        <v>7</v>
      </c>
      <c r="L590" s="2">
        <v>2018</v>
      </c>
      <c r="M590" s="31">
        <f t="shared" si="9"/>
        <v>43297</v>
      </c>
      <c r="N590" s="2" t="s">
        <v>2448</v>
      </c>
      <c r="O590" s="2" t="s">
        <v>2449</v>
      </c>
      <c r="P590" s="2">
        <v>19</v>
      </c>
      <c r="Q590" s="6">
        <v>9081861828</v>
      </c>
      <c r="R590" s="2" t="s">
        <v>417</v>
      </c>
      <c r="S590" s="2">
        <v>0</v>
      </c>
      <c r="T590" s="2" t="s">
        <v>418</v>
      </c>
      <c r="V590" s="2" t="s">
        <v>175</v>
      </c>
      <c r="W590" s="2" t="s">
        <v>4666</v>
      </c>
      <c r="X590" s="34" t="s">
        <v>186</v>
      </c>
      <c r="Y590" s="63">
        <v>3</v>
      </c>
    </row>
    <row r="591" spans="1:25" ht="23.1" hidden="1" customHeight="1">
      <c r="A591" s="2" t="s">
        <v>63</v>
      </c>
      <c r="B591" s="2" t="s">
        <v>26</v>
      </c>
      <c r="C591" s="2" t="s">
        <v>27</v>
      </c>
      <c r="D591" s="2" t="s">
        <v>28</v>
      </c>
      <c r="E591" s="2" t="s">
        <v>28</v>
      </c>
      <c r="F591" s="2" t="s">
        <v>29</v>
      </c>
      <c r="G591" s="2" t="s">
        <v>1887</v>
      </c>
      <c r="H591" s="2" t="s">
        <v>31</v>
      </c>
      <c r="I591" s="31">
        <v>43297</v>
      </c>
      <c r="J591" s="2">
        <v>16</v>
      </c>
      <c r="K591" s="2">
        <v>7</v>
      </c>
      <c r="L591" s="2">
        <v>2018</v>
      </c>
      <c r="M591" s="31">
        <f t="shared" si="9"/>
        <v>43297</v>
      </c>
      <c r="N591" s="2" t="s">
        <v>2450</v>
      </c>
      <c r="O591" s="2" t="s">
        <v>2451</v>
      </c>
      <c r="P591" s="2">
        <v>19</v>
      </c>
      <c r="Q591" s="6">
        <v>8184389946</v>
      </c>
      <c r="R591" s="2" t="s">
        <v>417</v>
      </c>
      <c r="S591" s="2">
        <v>0</v>
      </c>
      <c r="T591" s="2" t="s">
        <v>418</v>
      </c>
      <c r="V591" s="2" t="s">
        <v>175</v>
      </c>
      <c r="W591" s="2" t="s">
        <v>4666</v>
      </c>
      <c r="X591" s="34" t="s">
        <v>186</v>
      </c>
      <c r="Y591" s="63">
        <v>3</v>
      </c>
    </row>
    <row r="592" spans="1:25" ht="23.1" hidden="1" customHeight="1">
      <c r="A592" s="2" t="s">
        <v>63</v>
      </c>
      <c r="B592" s="2" t="s">
        <v>26</v>
      </c>
      <c r="C592" s="2" t="s">
        <v>27</v>
      </c>
      <c r="D592" s="2" t="s">
        <v>28</v>
      </c>
      <c r="E592" s="2" t="s">
        <v>28</v>
      </c>
      <c r="F592" s="2" t="s">
        <v>29</v>
      </c>
      <c r="G592" s="2" t="s">
        <v>1887</v>
      </c>
      <c r="H592" s="2" t="s">
        <v>31</v>
      </c>
      <c r="I592" s="31">
        <v>43297</v>
      </c>
      <c r="J592" s="2">
        <v>16</v>
      </c>
      <c r="K592" s="2">
        <v>7</v>
      </c>
      <c r="L592" s="2">
        <v>2018</v>
      </c>
      <c r="M592" s="31">
        <f t="shared" si="9"/>
        <v>43297</v>
      </c>
      <c r="N592" s="2" t="s">
        <v>2452</v>
      </c>
      <c r="O592" s="2" t="s">
        <v>2453</v>
      </c>
      <c r="P592" s="2">
        <v>17</v>
      </c>
      <c r="Q592" s="6">
        <v>8103761729</v>
      </c>
      <c r="R592" s="2" t="s">
        <v>417</v>
      </c>
      <c r="S592" s="2">
        <v>0</v>
      </c>
      <c r="T592" s="2" t="s">
        <v>418</v>
      </c>
      <c r="V592" s="2" t="s">
        <v>175</v>
      </c>
      <c r="W592" s="2" t="s">
        <v>4659</v>
      </c>
      <c r="X592" s="34" t="s">
        <v>186</v>
      </c>
      <c r="Y592" s="63">
        <v>1</v>
      </c>
    </row>
    <row r="593" spans="1:25" ht="23.1" hidden="1" customHeight="1">
      <c r="A593" s="2" t="s">
        <v>63</v>
      </c>
      <c r="B593" s="2" t="s">
        <v>26</v>
      </c>
      <c r="C593" s="2" t="s">
        <v>27</v>
      </c>
      <c r="D593" s="2" t="s">
        <v>28</v>
      </c>
      <c r="E593" s="2" t="s">
        <v>28</v>
      </c>
      <c r="F593" s="2" t="s">
        <v>29</v>
      </c>
      <c r="G593" s="2" t="s">
        <v>1887</v>
      </c>
      <c r="H593" s="2" t="s">
        <v>31</v>
      </c>
      <c r="I593" s="31">
        <v>43297</v>
      </c>
      <c r="J593" s="2">
        <v>16</v>
      </c>
      <c r="K593" s="2">
        <v>7</v>
      </c>
      <c r="L593" s="2">
        <v>2018</v>
      </c>
      <c r="M593" s="31">
        <f t="shared" si="9"/>
        <v>43297</v>
      </c>
      <c r="N593" s="2" t="s">
        <v>2454</v>
      </c>
      <c r="O593" s="2" t="s">
        <v>2455</v>
      </c>
      <c r="P593" s="2">
        <v>17</v>
      </c>
      <c r="Q593" s="6">
        <v>9063761729</v>
      </c>
      <c r="R593" s="2" t="s">
        <v>417</v>
      </c>
      <c r="S593" s="2">
        <v>0</v>
      </c>
      <c r="T593" s="2" t="s">
        <v>418</v>
      </c>
      <c r="V593" s="2" t="s">
        <v>175</v>
      </c>
      <c r="W593" s="2" t="s">
        <v>4659</v>
      </c>
      <c r="X593" s="34" t="s">
        <v>186</v>
      </c>
      <c r="Y593" s="63">
        <v>1</v>
      </c>
    </row>
    <row r="594" spans="1:25" ht="23.1" hidden="1" customHeight="1">
      <c r="A594" s="2" t="s">
        <v>63</v>
      </c>
      <c r="B594" s="2" t="s">
        <v>26</v>
      </c>
      <c r="C594" s="2" t="s">
        <v>27</v>
      </c>
      <c r="D594" s="2" t="s">
        <v>28</v>
      </c>
      <c r="E594" s="2" t="s">
        <v>28</v>
      </c>
      <c r="F594" s="2" t="s">
        <v>29</v>
      </c>
      <c r="G594" s="2" t="s">
        <v>1887</v>
      </c>
      <c r="H594" s="2" t="s">
        <v>31</v>
      </c>
      <c r="I594" s="31">
        <v>43298</v>
      </c>
      <c r="J594" s="2">
        <v>16</v>
      </c>
      <c r="K594" s="2">
        <v>7</v>
      </c>
      <c r="L594" s="2">
        <v>2018</v>
      </c>
      <c r="M594" s="31">
        <f t="shared" si="9"/>
        <v>43297</v>
      </c>
      <c r="N594" s="2" t="s">
        <v>2456</v>
      </c>
      <c r="O594" s="2" t="s">
        <v>2457</v>
      </c>
      <c r="P594" s="2">
        <v>15</v>
      </c>
      <c r="Q594" s="6">
        <v>9037041189</v>
      </c>
      <c r="R594" s="2" t="s">
        <v>417</v>
      </c>
      <c r="S594" s="2">
        <v>0</v>
      </c>
      <c r="T594" s="2" t="s">
        <v>418</v>
      </c>
      <c r="V594" s="2" t="s">
        <v>175</v>
      </c>
      <c r="W594" s="2" t="s">
        <v>4659</v>
      </c>
      <c r="X594" s="34" t="s">
        <v>186</v>
      </c>
      <c r="Y594" s="63">
        <v>1</v>
      </c>
    </row>
    <row r="595" spans="1:25" ht="23.1" hidden="1" customHeight="1">
      <c r="A595" s="2" t="s">
        <v>63</v>
      </c>
      <c r="B595" s="2" t="s">
        <v>26</v>
      </c>
      <c r="C595" s="2" t="s">
        <v>27</v>
      </c>
      <c r="D595" s="2" t="s">
        <v>28</v>
      </c>
      <c r="E595" s="2" t="s">
        <v>28</v>
      </c>
      <c r="F595" s="2" t="s">
        <v>29</v>
      </c>
      <c r="G595" s="2" t="s">
        <v>1887</v>
      </c>
      <c r="H595" s="2" t="s">
        <v>31</v>
      </c>
      <c r="I595" s="31">
        <v>43298</v>
      </c>
      <c r="J595" s="2">
        <v>16</v>
      </c>
      <c r="K595" s="2">
        <v>7</v>
      </c>
      <c r="L595" s="2">
        <v>2018</v>
      </c>
      <c r="M595" s="31">
        <f t="shared" si="9"/>
        <v>43297</v>
      </c>
      <c r="N595" s="2" t="s">
        <v>2458</v>
      </c>
      <c r="O595" s="2" t="s">
        <v>2459</v>
      </c>
      <c r="P595" s="2">
        <v>18</v>
      </c>
      <c r="Q595" s="6" t="s">
        <v>171</v>
      </c>
      <c r="R595" s="2" t="s">
        <v>417</v>
      </c>
      <c r="S595" s="2">
        <v>0</v>
      </c>
      <c r="T595" s="2" t="s">
        <v>418</v>
      </c>
      <c r="V595" s="2" t="s">
        <v>175</v>
      </c>
      <c r="W595" s="2" t="s">
        <v>4659</v>
      </c>
      <c r="X595" s="34" t="s">
        <v>186</v>
      </c>
      <c r="Y595" s="63">
        <v>3</v>
      </c>
    </row>
    <row r="596" spans="1:25" ht="23.1" hidden="1" customHeight="1">
      <c r="A596" s="2" t="s">
        <v>63</v>
      </c>
      <c r="B596" s="2" t="s">
        <v>26</v>
      </c>
      <c r="C596" s="2" t="s">
        <v>27</v>
      </c>
      <c r="D596" s="2" t="s">
        <v>28</v>
      </c>
      <c r="E596" s="2" t="s">
        <v>28</v>
      </c>
      <c r="F596" s="2" t="s">
        <v>29</v>
      </c>
      <c r="G596" s="2" t="s">
        <v>1887</v>
      </c>
      <c r="H596" s="2" t="s">
        <v>31</v>
      </c>
      <c r="I596" s="31">
        <v>43301</v>
      </c>
      <c r="J596" s="2">
        <v>20</v>
      </c>
      <c r="K596" s="2">
        <v>7</v>
      </c>
      <c r="L596" s="2">
        <v>2018</v>
      </c>
      <c r="M596" s="31">
        <f t="shared" si="9"/>
        <v>43301</v>
      </c>
      <c r="N596" s="2" t="s">
        <v>2460</v>
      </c>
      <c r="O596" s="2" t="s">
        <v>2461</v>
      </c>
      <c r="P596" s="2">
        <v>19</v>
      </c>
      <c r="Q596" s="6">
        <v>7017003645</v>
      </c>
      <c r="R596" s="2" t="s">
        <v>417</v>
      </c>
      <c r="S596" s="2">
        <v>1</v>
      </c>
      <c r="T596" s="2" t="s">
        <v>418</v>
      </c>
      <c r="V596" s="2" t="s">
        <v>175</v>
      </c>
      <c r="W596" s="2" t="s">
        <v>4666</v>
      </c>
      <c r="X596" s="34" t="s">
        <v>186</v>
      </c>
      <c r="Y596" s="63">
        <v>3</v>
      </c>
    </row>
    <row r="597" spans="1:25" ht="23.1" hidden="1" customHeight="1">
      <c r="A597" s="2" t="s">
        <v>63</v>
      </c>
      <c r="B597" s="2" t="s">
        <v>26</v>
      </c>
      <c r="C597" s="2" t="s">
        <v>27</v>
      </c>
      <c r="D597" s="2" t="s">
        <v>28</v>
      </c>
      <c r="E597" s="2" t="s">
        <v>28</v>
      </c>
      <c r="F597" s="2" t="s">
        <v>29</v>
      </c>
      <c r="G597" s="2" t="s">
        <v>1887</v>
      </c>
      <c r="H597" s="2" t="s">
        <v>31</v>
      </c>
      <c r="I597" s="31">
        <v>43301</v>
      </c>
      <c r="J597" s="2">
        <v>20</v>
      </c>
      <c r="K597" s="2">
        <v>7</v>
      </c>
      <c r="L597" s="2">
        <v>2018</v>
      </c>
      <c r="M597" s="31">
        <f t="shared" si="9"/>
        <v>43301</v>
      </c>
      <c r="N597" s="2" t="s">
        <v>2462</v>
      </c>
      <c r="O597" s="2" t="s">
        <v>2463</v>
      </c>
      <c r="P597" s="2">
        <v>19</v>
      </c>
      <c r="Q597" s="6">
        <v>9085877283</v>
      </c>
      <c r="R597" s="2" t="s">
        <v>417</v>
      </c>
      <c r="S597" s="2">
        <v>0</v>
      </c>
      <c r="T597" s="2" t="s">
        <v>418</v>
      </c>
      <c r="V597" s="2" t="s">
        <v>175</v>
      </c>
      <c r="W597" s="2" t="s">
        <v>4666</v>
      </c>
      <c r="X597" s="34" t="s">
        <v>186</v>
      </c>
      <c r="Y597" s="63">
        <v>3</v>
      </c>
    </row>
    <row r="598" spans="1:25" ht="23.1" hidden="1" customHeight="1">
      <c r="A598" s="2" t="s">
        <v>63</v>
      </c>
      <c r="B598" s="2" t="s">
        <v>26</v>
      </c>
      <c r="C598" s="2" t="s">
        <v>27</v>
      </c>
      <c r="D598" s="2" t="s">
        <v>28</v>
      </c>
      <c r="E598" s="2" t="s">
        <v>28</v>
      </c>
      <c r="F598" s="2" t="s">
        <v>29</v>
      </c>
      <c r="G598" s="2" t="s">
        <v>1887</v>
      </c>
      <c r="H598" s="2" t="s">
        <v>31</v>
      </c>
      <c r="I598" s="31">
        <v>43301</v>
      </c>
      <c r="J598" s="2">
        <v>20</v>
      </c>
      <c r="K598" s="2">
        <v>7</v>
      </c>
      <c r="L598" s="2">
        <v>2018</v>
      </c>
      <c r="M598" s="31">
        <f t="shared" si="9"/>
        <v>43301</v>
      </c>
      <c r="N598" s="2" t="s">
        <v>2464</v>
      </c>
      <c r="O598" s="2" t="s">
        <v>2465</v>
      </c>
      <c r="P598" s="2">
        <v>19</v>
      </c>
      <c r="Q598" s="6" t="s">
        <v>171</v>
      </c>
      <c r="R598" s="2" t="s">
        <v>417</v>
      </c>
      <c r="S598" s="2">
        <v>0</v>
      </c>
      <c r="T598" s="2" t="s">
        <v>418</v>
      </c>
      <c r="V598" s="2" t="s">
        <v>175</v>
      </c>
      <c r="W598" s="2" t="s">
        <v>4666</v>
      </c>
      <c r="X598" s="34" t="s">
        <v>186</v>
      </c>
      <c r="Y598" s="63">
        <v>3</v>
      </c>
    </row>
    <row r="599" spans="1:25" ht="23.1" hidden="1" customHeight="1">
      <c r="A599" s="2" t="s">
        <v>63</v>
      </c>
      <c r="B599" s="2" t="s">
        <v>26</v>
      </c>
      <c r="C599" s="2" t="s">
        <v>27</v>
      </c>
      <c r="D599" s="2" t="s">
        <v>28</v>
      </c>
      <c r="E599" s="2" t="s">
        <v>28</v>
      </c>
      <c r="F599" s="2" t="s">
        <v>29</v>
      </c>
      <c r="G599" s="2" t="s">
        <v>1887</v>
      </c>
      <c r="H599" s="2" t="s">
        <v>31</v>
      </c>
      <c r="I599" s="31">
        <v>43302</v>
      </c>
      <c r="J599" s="2">
        <v>21</v>
      </c>
      <c r="K599" s="2">
        <v>7</v>
      </c>
      <c r="L599" s="2">
        <v>2018</v>
      </c>
      <c r="M599" s="31">
        <f t="shared" si="9"/>
        <v>43302</v>
      </c>
      <c r="N599" s="2" t="s">
        <v>2466</v>
      </c>
      <c r="O599" s="2" t="s">
        <v>2467</v>
      </c>
      <c r="P599" s="2">
        <v>19</v>
      </c>
      <c r="Q599" s="6">
        <v>8183924065</v>
      </c>
      <c r="R599" s="2" t="s">
        <v>417</v>
      </c>
      <c r="S599" s="2">
        <v>0</v>
      </c>
      <c r="T599" s="2" t="s">
        <v>418</v>
      </c>
      <c r="V599" s="2" t="s">
        <v>175</v>
      </c>
      <c r="W599" s="2" t="s">
        <v>4659</v>
      </c>
      <c r="X599" s="34" t="s">
        <v>444</v>
      </c>
    </row>
    <row r="600" spans="1:25" ht="23.1" hidden="1" customHeight="1">
      <c r="A600" s="2" t="s">
        <v>63</v>
      </c>
      <c r="B600" s="2" t="s">
        <v>26</v>
      </c>
      <c r="C600" s="2" t="s">
        <v>27</v>
      </c>
      <c r="D600" s="2" t="s">
        <v>28</v>
      </c>
      <c r="E600" s="2" t="s">
        <v>28</v>
      </c>
      <c r="F600" s="2" t="s">
        <v>29</v>
      </c>
      <c r="G600" s="2" t="s">
        <v>1887</v>
      </c>
      <c r="H600" s="2" t="s">
        <v>31</v>
      </c>
      <c r="I600" s="31">
        <v>43302</v>
      </c>
      <c r="J600" s="2">
        <v>21</v>
      </c>
      <c r="K600" s="2">
        <v>7</v>
      </c>
      <c r="L600" s="2">
        <v>2018</v>
      </c>
      <c r="M600" s="31">
        <f t="shared" si="9"/>
        <v>43302</v>
      </c>
      <c r="N600" s="2" t="s">
        <v>2468</v>
      </c>
      <c r="O600" s="2" t="s">
        <v>2469</v>
      </c>
      <c r="P600" s="2">
        <v>19</v>
      </c>
      <c r="Q600" s="6">
        <v>9097889750</v>
      </c>
      <c r="R600" s="2" t="s">
        <v>417</v>
      </c>
      <c r="S600" s="2">
        <v>0</v>
      </c>
      <c r="T600" s="2" t="s">
        <v>418</v>
      </c>
      <c r="V600" s="2" t="s">
        <v>175</v>
      </c>
      <c r="W600" s="2" t="s">
        <v>4659</v>
      </c>
      <c r="X600" s="34" t="s">
        <v>186</v>
      </c>
      <c r="Y600" s="63">
        <v>2</v>
      </c>
    </row>
    <row r="601" spans="1:25" ht="23.1" hidden="1" customHeight="1">
      <c r="A601" s="2" t="s">
        <v>63</v>
      </c>
      <c r="B601" s="2" t="s">
        <v>26</v>
      </c>
      <c r="C601" s="2" t="s">
        <v>27</v>
      </c>
      <c r="D601" s="2" t="s">
        <v>28</v>
      </c>
      <c r="E601" s="2" t="s">
        <v>28</v>
      </c>
      <c r="F601" s="2" t="s">
        <v>29</v>
      </c>
      <c r="G601" s="2" t="s">
        <v>1887</v>
      </c>
      <c r="H601" s="2" t="s">
        <v>31</v>
      </c>
      <c r="I601" s="31">
        <v>43302</v>
      </c>
      <c r="J601" s="2">
        <v>21</v>
      </c>
      <c r="K601" s="2">
        <v>7</v>
      </c>
      <c r="L601" s="2">
        <v>2018</v>
      </c>
      <c r="M601" s="31">
        <f t="shared" si="9"/>
        <v>43302</v>
      </c>
      <c r="N601" s="2" t="s">
        <v>2470</v>
      </c>
      <c r="O601" s="2" t="s">
        <v>2471</v>
      </c>
      <c r="P601" s="2">
        <v>17</v>
      </c>
      <c r="Q601" s="6">
        <v>9096321271</v>
      </c>
      <c r="R601" s="2" t="s">
        <v>417</v>
      </c>
      <c r="S601" s="2">
        <v>0</v>
      </c>
      <c r="T601" s="2" t="s">
        <v>418</v>
      </c>
      <c r="V601" s="2" t="s">
        <v>175</v>
      </c>
      <c r="W601" s="2" t="s">
        <v>4659</v>
      </c>
      <c r="X601" s="34" t="s">
        <v>186</v>
      </c>
      <c r="Y601" s="63">
        <v>3</v>
      </c>
    </row>
    <row r="602" spans="1:25" ht="23.1" hidden="1" customHeight="1">
      <c r="A602" s="2" t="s">
        <v>63</v>
      </c>
      <c r="B602" s="2" t="s">
        <v>26</v>
      </c>
      <c r="C602" s="2" t="s">
        <v>27</v>
      </c>
      <c r="D602" s="2" t="s">
        <v>28</v>
      </c>
      <c r="E602" s="2" t="s">
        <v>28</v>
      </c>
      <c r="F602" s="2" t="s">
        <v>29</v>
      </c>
      <c r="G602" s="2" t="s">
        <v>1887</v>
      </c>
      <c r="H602" s="2" t="s">
        <v>31</v>
      </c>
      <c r="I602" s="31">
        <v>43302</v>
      </c>
      <c r="J602" s="2">
        <v>21</v>
      </c>
      <c r="K602" s="2">
        <v>7</v>
      </c>
      <c r="L602" s="2">
        <v>2018</v>
      </c>
      <c r="M602" s="31">
        <f t="shared" si="9"/>
        <v>43302</v>
      </c>
      <c r="N602" s="2" t="s">
        <v>2479</v>
      </c>
      <c r="O602" s="2" t="s">
        <v>2480</v>
      </c>
      <c r="P602" s="2">
        <v>19</v>
      </c>
      <c r="Q602" s="6">
        <v>9092909119</v>
      </c>
      <c r="R602" s="2" t="s">
        <v>417</v>
      </c>
      <c r="S602" s="2">
        <v>0</v>
      </c>
      <c r="T602" s="2" t="s">
        <v>418</v>
      </c>
      <c r="V602" s="2" t="s">
        <v>1899</v>
      </c>
      <c r="W602" s="2" t="s">
        <v>4666</v>
      </c>
      <c r="X602" s="34" t="s">
        <v>186</v>
      </c>
      <c r="Y602" s="63">
        <v>3</v>
      </c>
    </row>
    <row r="603" spans="1:25" ht="23.1" hidden="1" customHeight="1">
      <c r="A603" s="2" t="s">
        <v>63</v>
      </c>
      <c r="B603" s="2" t="s">
        <v>26</v>
      </c>
      <c r="C603" s="2" t="s">
        <v>27</v>
      </c>
      <c r="D603" s="2" t="s">
        <v>28</v>
      </c>
      <c r="E603" s="2" t="s">
        <v>28</v>
      </c>
      <c r="F603" s="2" t="s">
        <v>29</v>
      </c>
      <c r="G603" s="2" t="s">
        <v>1887</v>
      </c>
      <c r="H603" s="2" t="s">
        <v>31</v>
      </c>
      <c r="I603" s="31">
        <v>43302</v>
      </c>
      <c r="J603" s="2">
        <v>21</v>
      </c>
      <c r="K603" s="2">
        <v>7</v>
      </c>
      <c r="L603" s="2">
        <v>2018</v>
      </c>
      <c r="M603" s="31">
        <f t="shared" si="9"/>
        <v>43302</v>
      </c>
      <c r="N603" s="2" t="s">
        <v>2481</v>
      </c>
      <c r="O603" s="2" t="s">
        <v>2482</v>
      </c>
      <c r="P603" s="2">
        <v>16</v>
      </c>
      <c r="Q603" s="6" t="s">
        <v>171</v>
      </c>
      <c r="R603" s="2" t="s">
        <v>417</v>
      </c>
      <c r="S603" s="2">
        <v>0</v>
      </c>
      <c r="T603" s="2" t="s">
        <v>234</v>
      </c>
      <c r="V603" s="2" t="s">
        <v>1899</v>
      </c>
      <c r="W603" s="2" t="s">
        <v>4659</v>
      </c>
      <c r="X603" s="34" t="s">
        <v>179</v>
      </c>
      <c r="Y603" s="63">
        <v>3</v>
      </c>
    </row>
    <row r="604" spans="1:25" ht="23.1" hidden="1" customHeight="1">
      <c r="A604" s="2" t="s">
        <v>63</v>
      </c>
      <c r="B604" s="2" t="s">
        <v>26</v>
      </c>
      <c r="C604" s="2" t="s">
        <v>27</v>
      </c>
      <c r="D604" s="2" t="s">
        <v>28</v>
      </c>
      <c r="E604" s="2" t="s">
        <v>28</v>
      </c>
      <c r="F604" s="2" t="s">
        <v>29</v>
      </c>
      <c r="G604" s="2" t="s">
        <v>1887</v>
      </c>
      <c r="H604" s="2" t="s">
        <v>31</v>
      </c>
      <c r="I604" s="31">
        <v>43302</v>
      </c>
      <c r="J604" s="2">
        <v>21</v>
      </c>
      <c r="K604" s="2">
        <v>7</v>
      </c>
      <c r="L604" s="2">
        <v>2018</v>
      </c>
      <c r="M604" s="31">
        <f t="shared" si="9"/>
        <v>43302</v>
      </c>
      <c r="N604" s="2" t="s">
        <v>2483</v>
      </c>
      <c r="O604" s="2" t="s">
        <v>2484</v>
      </c>
      <c r="P604" s="2">
        <v>15</v>
      </c>
      <c r="Q604" s="6" t="s">
        <v>171</v>
      </c>
      <c r="R604" s="2" t="s">
        <v>417</v>
      </c>
      <c r="S604" s="2">
        <v>0</v>
      </c>
      <c r="T604" s="2" t="s">
        <v>234</v>
      </c>
      <c r="V604" s="2" t="s">
        <v>1899</v>
      </c>
      <c r="W604" s="2" t="s">
        <v>4659</v>
      </c>
      <c r="X604" s="34" t="s">
        <v>179</v>
      </c>
      <c r="Y604" s="63">
        <v>3</v>
      </c>
    </row>
    <row r="605" spans="1:25" ht="23.1" hidden="1" customHeight="1">
      <c r="A605" s="2" t="s">
        <v>63</v>
      </c>
      <c r="B605" s="2" t="s">
        <v>26</v>
      </c>
      <c r="C605" s="2" t="s">
        <v>27</v>
      </c>
      <c r="D605" s="2" t="s">
        <v>28</v>
      </c>
      <c r="E605" s="2" t="s">
        <v>28</v>
      </c>
      <c r="F605" s="2" t="s">
        <v>29</v>
      </c>
      <c r="G605" s="2" t="s">
        <v>1887</v>
      </c>
      <c r="H605" s="2" t="s">
        <v>31</v>
      </c>
      <c r="I605" s="31">
        <v>43302</v>
      </c>
      <c r="J605" s="2">
        <v>21</v>
      </c>
      <c r="K605" s="2">
        <v>7</v>
      </c>
      <c r="L605" s="2">
        <v>2018</v>
      </c>
      <c r="M605" s="31">
        <f t="shared" si="9"/>
        <v>43302</v>
      </c>
      <c r="N605" s="2" t="s">
        <v>2485</v>
      </c>
      <c r="O605" s="2" t="s">
        <v>2486</v>
      </c>
      <c r="P605" s="2">
        <v>16</v>
      </c>
      <c r="Q605" s="6">
        <v>7017040592</v>
      </c>
      <c r="R605" s="2" t="s">
        <v>417</v>
      </c>
      <c r="S605" s="2">
        <v>0</v>
      </c>
      <c r="T605" s="2" t="s">
        <v>234</v>
      </c>
      <c r="V605" s="2" t="s">
        <v>1899</v>
      </c>
      <c r="W605" s="2" t="s">
        <v>4659</v>
      </c>
      <c r="X605" s="34" t="s">
        <v>186</v>
      </c>
      <c r="Y605" s="63">
        <v>1</v>
      </c>
    </row>
    <row r="606" spans="1:25" ht="23.1" hidden="1" customHeight="1">
      <c r="A606" s="2" t="s">
        <v>63</v>
      </c>
      <c r="B606" s="2" t="s">
        <v>26</v>
      </c>
      <c r="C606" s="2" t="s">
        <v>27</v>
      </c>
      <c r="D606" s="2" t="s">
        <v>28</v>
      </c>
      <c r="E606" s="2" t="s">
        <v>28</v>
      </c>
      <c r="F606" s="2" t="s">
        <v>29</v>
      </c>
      <c r="G606" s="2" t="s">
        <v>1887</v>
      </c>
      <c r="H606" s="2" t="s">
        <v>31</v>
      </c>
      <c r="I606" s="31">
        <v>43302</v>
      </c>
      <c r="J606" s="2">
        <v>21</v>
      </c>
      <c r="K606" s="2">
        <v>7</v>
      </c>
      <c r="L606" s="2">
        <v>2018</v>
      </c>
      <c r="M606" s="31">
        <f t="shared" si="9"/>
        <v>43302</v>
      </c>
      <c r="N606" s="2" t="s">
        <v>2487</v>
      </c>
      <c r="O606" s="2" t="s">
        <v>2488</v>
      </c>
      <c r="P606" s="2">
        <v>15</v>
      </c>
      <c r="Q606" s="6">
        <v>8173048031</v>
      </c>
      <c r="R606" s="2" t="s">
        <v>417</v>
      </c>
      <c r="S606" s="2">
        <v>0</v>
      </c>
      <c r="T606" s="2" t="s">
        <v>418</v>
      </c>
      <c r="V606" s="2" t="s">
        <v>1899</v>
      </c>
      <c r="W606" s="2" t="s">
        <v>4666</v>
      </c>
      <c r="X606" s="34" t="s">
        <v>186</v>
      </c>
      <c r="Y606" s="63">
        <v>1</v>
      </c>
    </row>
    <row r="607" spans="1:25" ht="23.1" hidden="1" customHeight="1">
      <c r="A607" s="2" t="s">
        <v>63</v>
      </c>
      <c r="B607" s="2" t="s">
        <v>26</v>
      </c>
      <c r="C607" s="2" t="s">
        <v>27</v>
      </c>
      <c r="D607" s="2" t="s">
        <v>28</v>
      </c>
      <c r="E607" s="2" t="s">
        <v>28</v>
      </c>
      <c r="F607" s="2" t="s">
        <v>29</v>
      </c>
      <c r="G607" s="2" t="s">
        <v>1887</v>
      </c>
      <c r="H607" s="2" t="s">
        <v>31</v>
      </c>
      <c r="I607" s="31">
        <v>43302</v>
      </c>
      <c r="J607" s="2">
        <v>21</v>
      </c>
      <c r="K607" s="2">
        <v>7</v>
      </c>
      <c r="L607" s="2">
        <v>2018</v>
      </c>
      <c r="M607" s="31">
        <f t="shared" si="9"/>
        <v>43302</v>
      </c>
      <c r="N607" s="2" t="s">
        <v>2489</v>
      </c>
      <c r="O607" s="2" t="s">
        <v>2490</v>
      </c>
      <c r="P607" s="2">
        <v>15</v>
      </c>
      <c r="Q607" s="6" t="s">
        <v>171</v>
      </c>
      <c r="R607" s="2" t="s">
        <v>417</v>
      </c>
      <c r="S607" s="2">
        <v>0</v>
      </c>
      <c r="T607" s="2" t="s">
        <v>234</v>
      </c>
      <c r="V607" s="2" t="s">
        <v>1899</v>
      </c>
      <c r="W607" s="2" t="s">
        <v>4659</v>
      </c>
      <c r="X607" s="34" t="s">
        <v>179</v>
      </c>
      <c r="Y607" s="63">
        <v>2</v>
      </c>
    </row>
    <row r="608" spans="1:25" ht="23.1" hidden="1" customHeight="1">
      <c r="A608" s="2" t="s">
        <v>63</v>
      </c>
      <c r="B608" s="2" t="s">
        <v>26</v>
      </c>
      <c r="C608" s="2" t="s">
        <v>27</v>
      </c>
      <c r="D608" s="2" t="s">
        <v>28</v>
      </c>
      <c r="E608" s="2" t="s">
        <v>28</v>
      </c>
      <c r="F608" s="2" t="s">
        <v>29</v>
      </c>
      <c r="G608" s="2" t="s">
        <v>1887</v>
      </c>
      <c r="H608" s="2" t="s">
        <v>31</v>
      </c>
      <c r="I608" s="31">
        <v>43302</v>
      </c>
      <c r="J608" s="2">
        <v>21</v>
      </c>
      <c r="K608" s="2">
        <v>7</v>
      </c>
      <c r="L608" s="2">
        <v>2018</v>
      </c>
      <c r="M608" s="31">
        <f t="shared" si="9"/>
        <v>43302</v>
      </c>
      <c r="N608" s="2" t="s">
        <v>821</v>
      </c>
      <c r="O608" s="2" t="s">
        <v>2491</v>
      </c>
      <c r="P608" s="2">
        <v>18</v>
      </c>
      <c r="Q608" s="6" t="s">
        <v>171</v>
      </c>
      <c r="R608" s="2" t="s">
        <v>417</v>
      </c>
      <c r="S608" s="2">
        <v>0</v>
      </c>
      <c r="T608" s="2" t="s">
        <v>418</v>
      </c>
      <c r="V608" s="2" t="s">
        <v>1899</v>
      </c>
      <c r="W608" s="2" t="s">
        <v>4659</v>
      </c>
      <c r="X608" s="34" t="s">
        <v>186</v>
      </c>
      <c r="Y608" s="63">
        <v>2</v>
      </c>
    </row>
    <row r="609" spans="1:25" ht="23.1" hidden="1" customHeight="1">
      <c r="A609" s="2" t="s">
        <v>63</v>
      </c>
      <c r="B609" s="2" t="s">
        <v>26</v>
      </c>
      <c r="C609" s="2" t="s">
        <v>27</v>
      </c>
      <c r="D609" s="2" t="s">
        <v>28</v>
      </c>
      <c r="E609" s="2" t="s">
        <v>28</v>
      </c>
      <c r="F609" s="2" t="s">
        <v>29</v>
      </c>
      <c r="G609" s="2" t="s">
        <v>1887</v>
      </c>
      <c r="H609" s="2" t="s">
        <v>31</v>
      </c>
      <c r="I609" s="31">
        <v>43302</v>
      </c>
      <c r="J609" s="2">
        <v>21</v>
      </c>
      <c r="K609" s="2">
        <v>7</v>
      </c>
      <c r="L609" s="2">
        <v>2018</v>
      </c>
      <c r="M609" s="31">
        <f t="shared" si="9"/>
        <v>43302</v>
      </c>
      <c r="N609" s="2" t="s">
        <v>2492</v>
      </c>
      <c r="O609" s="2" t="s">
        <v>2493</v>
      </c>
      <c r="P609" s="2">
        <v>16</v>
      </c>
      <c r="Q609" s="6">
        <v>9079089076</v>
      </c>
      <c r="R609" s="2" t="s">
        <v>417</v>
      </c>
      <c r="S609" s="2">
        <v>0</v>
      </c>
      <c r="T609" s="2" t="s">
        <v>418</v>
      </c>
      <c r="V609" s="2" t="s">
        <v>1899</v>
      </c>
      <c r="W609" s="2" t="s">
        <v>4659</v>
      </c>
      <c r="X609" s="34" t="s">
        <v>186</v>
      </c>
      <c r="Y609" s="63">
        <v>3</v>
      </c>
    </row>
    <row r="610" spans="1:25" ht="23.1" hidden="1" customHeight="1">
      <c r="A610" s="2" t="s">
        <v>63</v>
      </c>
      <c r="B610" s="2" t="s">
        <v>26</v>
      </c>
      <c r="C610" s="2" t="s">
        <v>27</v>
      </c>
      <c r="D610" s="2" t="s">
        <v>28</v>
      </c>
      <c r="E610" s="2" t="s">
        <v>28</v>
      </c>
      <c r="F610" s="2" t="s">
        <v>29</v>
      </c>
      <c r="G610" s="2" t="s">
        <v>1887</v>
      </c>
      <c r="H610" s="2" t="s">
        <v>31</v>
      </c>
      <c r="I610" s="31">
        <v>43302</v>
      </c>
      <c r="J610" s="2">
        <v>21</v>
      </c>
      <c r="K610" s="2">
        <v>7</v>
      </c>
      <c r="L610" s="2">
        <v>2018</v>
      </c>
      <c r="M610" s="31">
        <f t="shared" si="9"/>
        <v>43302</v>
      </c>
      <c r="N610" s="2" t="s">
        <v>2494</v>
      </c>
      <c r="O610" s="2" t="s">
        <v>2495</v>
      </c>
      <c r="P610" s="2">
        <v>15</v>
      </c>
      <c r="Q610" s="6">
        <v>8171169732</v>
      </c>
      <c r="R610" s="2" t="s">
        <v>417</v>
      </c>
      <c r="S610" s="2">
        <v>0</v>
      </c>
      <c r="T610" s="2" t="s">
        <v>234</v>
      </c>
      <c r="V610" s="2" t="s">
        <v>1899</v>
      </c>
      <c r="W610" s="2" t="s">
        <v>4659</v>
      </c>
      <c r="X610" s="34" t="s">
        <v>186</v>
      </c>
      <c r="Y610" s="63">
        <v>2</v>
      </c>
    </row>
    <row r="611" spans="1:25" ht="23.1" hidden="1" customHeight="1">
      <c r="A611" s="2" t="s">
        <v>63</v>
      </c>
      <c r="B611" s="2" t="s">
        <v>26</v>
      </c>
      <c r="C611" s="2" t="s">
        <v>27</v>
      </c>
      <c r="D611" s="2" t="s">
        <v>28</v>
      </c>
      <c r="E611" s="2" t="s">
        <v>28</v>
      </c>
      <c r="F611" s="2" t="s">
        <v>29</v>
      </c>
      <c r="G611" s="2" t="s">
        <v>1887</v>
      </c>
      <c r="H611" s="2" t="s">
        <v>31</v>
      </c>
      <c r="I611" s="31">
        <v>43302</v>
      </c>
      <c r="J611" s="2">
        <v>21</v>
      </c>
      <c r="K611" s="2">
        <v>7</v>
      </c>
      <c r="L611" s="2">
        <v>2018</v>
      </c>
      <c r="M611" s="31">
        <f t="shared" si="9"/>
        <v>43302</v>
      </c>
      <c r="N611" s="2" t="s">
        <v>2496</v>
      </c>
      <c r="O611" s="2" t="s">
        <v>2497</v>
      </c>
      <c r="P611" s="2">
        <v>15</v>
      </c>
      <c r="Q611" s="6" t="s">
        <v>171</v>
      </c>
      <c r="R611" s="2" t="s">
        <v>417</v>
      </c>
      <c r="S611" s="2">
        <v>0</v>
      </c>
      <c r="T611" s="2" t="s">
        <v>418</v>
      </c>
      <c r="V611" s="2" t="s">
        <v>1899</v>
      </c>
      <c r="W611" s="2" t="s">
        <v>4659</v>
      </c>
      <c r="X611" s="34" t="s">
        <v>211</v>
      </c>
      <c r="Y611" s="63">
        <v>6</v>
      </c>
    </row>
    <row r="612" spans="1:25" ht="23.1" hidden="1" customHeight="1">
      <c r="A612" s="2" t="s">
        <v>63</v>
      </c>
      <c r="B612" s="2" t="s">
        <v>26</v>
      </c>
      <c r="C612" s="2" t="s">
        <v>27</v>
      </c>
      <c r="D612" s="2" t="s">
        <v>28</v>
      </c>
      <c r="E612" s="2" t="s">
        <v>28</v>
      </c>
      <c r="F612" s="2" t="s">
        <v>29</v>
      </c>
      <c r="G612" s="2" t="s">
        <v>1887</v>
      </c>
      <c r="H612" s="2" t="s">
        <v>31</v>
      </c>
      <c r="I612" s="31">
        <v>43302</v>
      </c>
      <c r="J612" s="2">
        <v>21</v>
      </c>
      <c r="K612" s="2">
        <v>7</v>
      </c>
      <c r="L612" s="2">
        <v>2018</v>
      </c>
      <c r="M612" s="31">
        <f t="shared" si="9"/>
        <v>43302</v>
      </c>
      <c r="N612" s="2" t="s">
        <v>2498</v>
      </c>
      <c r="O612" s="2" t="s">
        <v>2499</v>
      </c>
      <c r="P612" s="2">
        <v>15</v>
      </c>
      <c r="Q612" s="6" t="s">
        <v>171</v>
      </c>
      <c r="R612" s="2" t="s">
        <v>417</v>
      </c>
      <c r="S612" s="2">
        <v>0</v>
      </c>
      <c r="T612" s="2" t="s">
        <v>418</v>
      </c>
      <c r="V612" s="2" t="s">
        <v>1899</v>
      </c>
      <c r="W612" s="2" t="s">
        <v>4659</v>
      </c>
      <c r="X612" s="34" t="s">
        <v>186</v>
      </c>
      <c r="Y612" s="63">
        <v>1</v>
      </c>
    </row>
    <row r="613" spans="1:25" ht="23.1" hidden="1" customHeight="1">
      <c r="A613" s="2" t="s">
        <v>66</v>
      </c>
      <c r="B613" s="2" t="s">
        <v>26</v>
      </c>
      <c r="C613" s="2" t="s">
        <v>27</v>
      </c>
      <c r="D613" s="2" t="s">
        <v>28</v>
      </c>
      <c r="E613" s="2" t="s">
        <v>28</v>
      </c>
      <c r="F613" s="2" t="s">
        <v>29</v>
      </c>
      <c r="G613" s="2" t="s">
        <v>1887</v>
      </c>
      <c r="H613" s="2" t="s">
        <v>31</v>
      </c>
      <c r="I613" s="31">
        <v>43304</v>
      </c>
      <c r="J613" s="2">
        <v>23</v>
      </c>
      <c r="K613" s="2">
        <v>7</v>
      </c>
      <c r="L613" s="2">
        <v>2018</v>
      </c>
      <c r="M613" s="31">
        <f t="shared" si="9"/>
        <v>43304</v>
      </c>
      <c r="N613" s="2" t="s">
        <v>2502</v>
      </c>
      <c r="O613" s="2" t="s">
        <v>2503</v>
      </c>
      <c r="P613" s="2">
        <v>18</v>
      </c>
      <c r="Q613" s="6">
        <v>8106634581</v>
      </c>
      <c r="R613" s="2" t="s">
        <v>417</v>
      </c>
      <c r="S613" s="2">
        <v>0</v>
      </c>
      <c r="T613" s="2" t="s">
        <v>234</v>
      </c>
      <c r="V613" s="2" t="s">
        <v>175</v>
      </c>
      <c r="W613" s="2" t="s">
        <v>4659</v>
      </c>
      <c r="X613" s="34" t="s">
        <v>179</v>
      </c>
      <c r="Y613" s="63">
        <v>3</v>
      </c>
    </row>
    <row r="614" spans="1:25" ht="23.1" hidden="1" customHeight="1">
      <c r="A614" s="2" t="s">
        <v>66</v>
      </c>
      <c r="B614" s="2" t="s">
        <v>26</v>
      </c>
      <c r="C614" s="2" t="s">
        <v>27</v>
      </c>
      <c r="D614" s="2" t="s">
        <v>28</v>
      </c>
      <c r="E614" s="2" t="s">
        <v>28</v>
      </c>
      <c r="F614" s="2" t="s">
        <v>111</v>
      </c>
      <c r="G614" s="2" t="s">
        <v>167</v>
      </c>
      <c r="H614" s="2" t="s">
        <v>168</v>
      </c>
      <c r="I614" s="31">
        <v>43304</v>
      </c>
      <c r="J614" s="2">
        <v>23</v>
      </c>
      <c r="K614" s="2">
        <v>7</v>
      </c>
      <c r="L614" s="2">
        <v>2018</v>
      </c>
      <c r="M614" s="31">
        <f t="shared" si="9"/>
        <v>43304</v>
      </c>
      <c r="N614" s="2" t="s">
        <v>751</v>
      </c>
      <c r="O614" s="2" t="s">
        <v>752</v>
      </c>
      <c r="P614" s="2">
        <v>18</v>
      </c>
      <c r="Q614" s="6">
        <v>8163428874</v>
      </c>
      <c r="R614" s="2" t="s">
        <v>172</v>
      </c>
      <c r="S614" s="2">
        <v>1</v>
      </c>
      <c r="T614" s="2" t="s">
        <v>418</v>
      </c>
      <c r="V614" s="2" t="s">
        <v>175</v>
      </c>
      <c r="W614" s="2" t="s">
        <v>4666</v>
      </c>
      <c r="X614" s="34" t="s">
        <v>186</v>
      </c>
      <c r="Y614" s="65">
        <v>2</v>
      </c>
    </row>
    <row r="615" spans="1:25" ht="23.1" hidden="1" customHeight="1">
      <c r="A615" s="2" t="s">
        <v>66</v>
      </c>
      <c r="B615" s="2" t="s">
        <v>26</v>
      </c>
      <c r="C615" s="2" t="s">
        <v>27</v>
      </c>
      <c r="D615" s="2" t="s">
        <v>28</v>
      </c>
      <c r="E615" s="2" t="s">
        <v>28</v>
      </c>
      <c r="F615" s="2" t="s">
        <v>111</v>
      </c>
      <c r="G615" s="2" t="s">
        <v>167</v>
      </c>
      <c r="H615" s="2" t="s">
        <v>168</v>
      </c>
      <c r="I615" s="31">
        <v>43304</v>
      </c>
      <c r="J615" s="2">
        <v>23</v>
      </c>
      <c r="K615" s="2">
        <v>7</v>
      </c>
      <c r="L615" s="2">
        <v>2018</v>
      </c>
      <c r="M615" s="31">
        <f t="shared" si="9"/>
        <v>43304</v>
      </c>
      <c r="N615" s="2" t="s">
        <v>169</v>
      </c>
      <c r="O615" s="2" t="s">
        <v>753</v>
      </c>
      <c r="P615" s="2">
        <v>19</v>
      </c>
      <c r="Q615" s="6" t="s">
        <v>171</v>
      </c>
      <c r="R615" s="2" t="s">
        <v>172</v>
      </c>
      <c r="S615" s="2">
        <v>3</v>
      </c>
      <c r="T615" s="2" t="s">
        <v>418</v>
      </c>
      <c r="V615" s="2" t="s">
        <v>175</v>
      </c>
      <c r="W615" s="2" t="s">
        <v>4666</v>
      </c>
      <c r="X615" s="34" t="s">
        <v>211</v>
      </c>
      <c r="Y615" s="65">
        <v>6</v>
      </c>
    </row>
    <row r="616" spans="1:25" ht="23.1" hidden="1" customHeight="1">
      <c r="A616" s="2" t="s">
        <v>66</v>
      </c>
      <c r="B616" s="2" t="s">
        <v>26</v>
      </c>
      <c r="C616" s="2" t="s">
        <v>27</v>
      </c>
      <c r="D616" s="2" t="s">
        <v>28</v>
      </c>
      <c r="E616" s="2" t="s">
        <v>28</v>
      </c>
      <c r="F616" s="2" t="s">
        <v>111</v>
      </c>
      <c r="G616" s="2" t="s">
        <v>167</v>
      </c>
      <c r="H616" s="2" t="s">
        <v>168</v>
      </c>
      <c r="I616" s="31">
        <v>43304</v>
      </c>
      <c r="J616" s="2">
        <v>23</v>
      </c>
      <c r="K616" s="2">
        <v>7</v>
      </c>
      <c r="L616" s="2">
        <v>2018</v>
      </c>
      <c r="M616" s="31">
        <f t="shared" si="9"/>
        <v>43304</v>
      </c>
      <c r="N616" s="2" t="s">
        <v>754</v>
      </c>
      <c r="O616" s="2" t="s">
        <v>585</v>
      </c>
      <c r="P616" s="2">
        <v>16</v>
      </c>
      <c r="Q616" s="6">
        <v>8065747860</v>
      </c>
      <c r="R616" s="2" t="s">
        <v>172</v>
      </c>
      <c r="S616" s="2">
        <v>1</v>
      </c>
      <c r="T616" s="2" t="s">
        <v>418</v>
      </c>
      <c r="V616" s="2" t="s">
        <v>175</v>
      </c>
      <c r="W616" s="2" t="s">
        <v>4666</v>
      </c>
      <c r="X616" s="34" t="s">
        <v>176</v>
      </c>
      <c r="Y616" s="65"/>
    </row>
    <row r="617" spans="1:25" ht="23.1" hidden="1" customHeight="1">
      <c r="A617" s="2" t="s">
        <v>66</v>
      </c>
      <c r="B617" s="2" t="s">
        <v>26</v>
      </c>
      <c r="C617" s="2" t="s">
        <v>27</v>
      </c>
      <c r="D617" s="2" t="s">
        <v>28</v>
      </c>
      <c r="E617" s="2" t="s">
        <v>28</v>
      </c>
      <c r="F617" s="2" t="s">
        <v>111</v>
      </c>
      <c r="G617" s="2" t="s">
        <v>167</v>
      </c>
      <c r="H617" s="2" t="s">
        <v>168</v>
      </c>
      <c r="I617" s="31">
        <v>43306</v>
      </c>
      <c r="J617" s="2">
        <v>25</v>
      </c>
      <c r="K617" s="2">
        <v>7</v>
      </c>
      <c r="L617" s="2">
        <v>2018</v>
      </c>
      <c r="M617" s="31">
        <f t="shared" si="9"/>
        <v>43306</v>
      </c>
      <c r="N617" s="2" t="s">
        <v>755</v>
      </c>
      <c r="O617" s="2" t="s">
        <v>509</v>
      </c>
      <c r="P617" s="2">
        <v>19</v>
      </c>
      <c r="Q617" s="6">
        <v>7011813211</v>
      </c>
      <c r="R617" s="2" t="s">
        <v>172</v>
      </c>
      <c r="S617" s="2">
        <v>1</v>
      </c>
      <c r="T617" s="2" t="s">
        <v>418</v>
      </c>
      <c r="V617" s="2" t="s">
        <v>175</v>
      </c>
      <c r="W617" s="2" t="s">
        <v>4666</v>
      </c>
      <c r="X617" s="34" t="s">
        <v>211</v>
      </c>
      <c r="Y617" s="65">
        <v>6</v>
      </c>
    </row>
    <row r="618" spans="1:25" ht="23.1" hidden="1" customHeight="1">
      <c r="A618" s="2" t="s">
        <v>66</v>
      </c>
      <c r="B618" s="2" t="s">
        <v>26</v>
      </c>
      <c r="C618" s="2" t="s">
        <v>27</v>
      </c>
      <c r="D618" s="2" t="s">
        <v>28</v>
      </c>
      <c r="E618" s="2" t="s">
        <v>28</v>
      </c>
      <c r="F618" s="2" t="s">
        <v>111</v>
      </c>
      <c r="G618" s="2" t="s">
        <v>167</v>
      </c>
      <c r="H618" s="2" t="s">
        <v>168</v>
      </c>
      <c r="I618" s="31">
        <v>43306</v>
      </c>
      <c r="J618" s="2">
        <v>25</v>
      </c>
      <c r="K618" s="2">
        <v>7</v>
      </c>
      <c r="L618" s="2">
        <v>2018</v>
      </c>
      <c r="M618" s="31">
        <f t="shared" si="9"/>
        <v>43306</v>
      </c>
      <c r="N618" s="2" t="s">
        <v>756</v>
      </c>
      <c r="O618" s="2" t="s">
        <v>757</v>
      </c>
      <c r="P618" s="2">
        <v>19</v>
      </c>
      <c r="Q618" s="6">
        <v>8065203930</v>
      </c>
      <c r="R618" s="2" t="s">
        <v>172</v>
      </c>
      <c r="S618" s="2">
        <v>1</v>
      </c>
      <c r="T618" s="2" t="s">
        <v>418</v>
      </c>
      <c r="V618" s="2" t="s">
        <v>175</v>
      </c>
      <c r="W618" s="2" t="s">
        <v>4666</v>
      </c>
      <c r="X618" s="34" t="s">
        <v>179</v>
      </c>
      <c r="Y618" s="65">
        <v>2</v>
      </c>
    </row>
    <row r="619" spans="1:25" ht="23.1" hidden="1" customHeight="1">
      <c r="A619" s="2" t="s">
        <v>66</v>
      </c>
      <c r="B619" s="2" t="s">
        <v>26</v>
      </c>
      <c r="C619" s="2" t="s">
        <v>27</v>
      </c>
      <c r="D619" s="2" t="s">
        <v>28</v>
      </c>
      <c r="E619" s="2" t="s">
        <v>28</v>
      </c>
      <c r="F619" s="2" t="s">
        <v>111</v>
      </c>
      <c r="G619" s="2" t="s">
        <v>167</v>
      </c>
      <c r="H619" s="2" t="s">
        <v>168</v>
      </c>
      <c r="I619" s="31">
        <v>43307</v>
      </c>
      <c r="J619" s="2">
        <v>26</v>
      </c>
      <c r="K619" s="2">
        <v>7</v>
      </c>
      <c r="L619" s="2">
        <v>2018</v>
      </c>
      <c r="M619" s="31">
        <f t="shared" si="9"/>
        <v>43307</v>
      </c>
      <c r="N619" s="2" t="s">
        <v>758</v>
      </c>
      <c r="O619" s="2" t="s">
        <v>748</v>
      </c>
      <c r="P619" s="2">
        <v>19</v>
      </c>
      <c r="Q619" s="6">
        <v>8097859239</v>
      </c>
      <c r="R619" s="2" t="s">
        <v>172</v>
      </c>
      <c r="S619" s="2">
        <v>2</v>
      </c>
      <c r="T619" s="2" t="s">
        <v>418</v>
      </c>
      <c r="V619" s="2" t="s">
        <v>175</v>
      </c>
      <c r="W619" s="2" t="s">
        <v>4666</v>
      </c>
      <c r="X619" s="34" t="s">
        <v>179</v>
      </c>
      <c r="Y619" s="65">
        <v>2</v>
      </c>
    </row>
    <row r="620" spans="1:25" ht="23.1" hidden="1" customHeight="1">
      <c r="A620" s="2" t="s">
        <v>66</v>
      </c>
      <c r="B620" s="2" t="s">
        <v>26</v>
      </c>
      <c r="C620" s="2" t="s">
        <v>27</v>
      </c>
      <c r="D620" s="2" t="s">
        <v>28</v>
      </c>
      <c r="E620" s="2" t="s">
        <v>28</v>
      </c>
      <c r="F620" s="2" t="s">
        <v>111</v>
      </c>
      <c r="G620" s="2" t="s">
        <v>167</v>
      </c>
      <c r="H620" s="2" t="s">
        <v>168</v>
      </c>
      <c r="I620" s="31">
        <v>43307</v>
      </c>
      <c r="J620" s="2">
        <v>26</v>
      </c>
      <c r="K620" s="2">
        <v>7</v>
      </c>
      <c r="L620" s="2">
        <v>2018</v>
      </c>
      <c r="M620" s="31">
        <f t="shared" si="9"/>
        <v>43307</v>
      </c>
      <c r="N620" s="2" t="s">
        <v>759</v>
      </c>
      <c r="O620" s="2" t="s">
        <v>760</v>
      </c>
      <c r="P620" s="2">
        <v>17</v>
      </c>
      <c r="Q620" s="6">
        <v>8097859239</v>
      </c>
      <c r="R620" s="2" t="s">
        <v>172</v>
      </c>
      <c r="S620" s="2">
        <v>1</v>
      </c>
      <c r="T620" s="2" t="s">
        <v>418</v>
      </c>
      <c r="V620" s="2" t="s">
        <v>175</v>
      </c>
      <c r="W620" s="2" t="s">
        <v>4666</v>
      </c>
      <c r="X620" s="34" t="s">
        <v>211</v>
      </c>
      <c r="Y620" s="65">
        <v>6</v>
      </c>
    </row>
    <row r="621" spans="1:25" ht="23.1" hidden="1" customHeight="1">
      <c r="A621" s="2" t="s">
        <v>66</v>
      </c>
      <c r="B621" s="2" t="s">
        <v>26</v>
      </c>
      <c r="C621" s="2" t="s">
        <v>27</v>
      </c>
      <c r="D621" s="2" t="s">
        <v>28</v>
      </c>
      <c r="E621" s="2" t="s">
        <v>28</v>
      </c>
      <c r="F621" s="2" t="s">
        <v>111</v>
      </c>
      <c r="G621" s="2" t="s">
        <v>167</v>
      </c>
      <c r="H621" s="2" t="s">
        <v>168</v>
      </c>
      <c r="I621" s="31">
        <v>43308</v>
      </c>
      <c r="J621" s="2">
        <v>27</v>
      </c>
      <c r="K621" s="2">
        <v>7</v>
      </c>
      <c r="L621" s="2">
        <v>2018</v>
      </c>
      <c r="M621" s="31">
        <f t="shared" si="9"/>
        <v>43308</v>
      </c>
      <c r="N621" s="2" t="s">
        <v>761</v>
      </c>
      <c r="O621" s="2" t="s">
        <v>762</v>
      </c>
      <c r="P621" s="2">
        <v>19</v>
      </c>
      <c r="Q621" s="6">
        <v>7085126752</v>
      </c>
      <c r="R621" s="2" t="s">
        <v>172</v>
      </c>
      <c r="S621" s="2">
        <v>0</v>
      </c>
      <c r="T621" s="2" t="s">
        <v>418</v>
      </c>
      <c r="V621" s="2" t="s">
        <v>175</v>
      </c>
      <c r="W621" s="2" t="s">
        <v>4666</v>
      </c>
      <c r="X621" s="34" t="s">
        <v>186</v>
      </c>
      <c r="Y621" s="65">
        <v>1</v>
      </c>
    </row>
    <row r="622" spans="1:25" ht="23.1" hidden="1" customHeight="1">
      <c r="A622" s="2" t="s">
        <v>66</v>
      </c>
      <c r="B622" s="2" t="s">
        <v>26</v>
      </c>
      <c r="C622" s="2" t="s">
        <v>27</v>
      </c>
      <c r="D622" s="2" t="s">
        <v>28</v>
      </c>
      <c r="E622" s="2" t="s">
        <v>28</v>
      </c>
      <c r="F622" s="2" t="s">
        <v>111</v>
      </c>
      <c r="G622" s="2" t="s">
        <v>167</v>
      </c>
      <c r="H622" s="2" t="s">
        <v>168</v>
      </c>
      <c r="I622" s="31">
        <v>43308</v>
      </c>
      <c r="J622" s="2">
        <v>27</v>
      </c>
      <c r="K622" s="2">
        <v>7</v>
      </c>
      <c r="L622" s="2">
        <v>2018</v>
      </c>
      <c r="M622" s="31">
        <f t="shared" si="9"/>
        <v>43308</v>
      </c>
      <c r="N622" s="2" t="s">
        <v>763</v>
      </c>
      <c r="O622" s="2" t="s">
        <v>764</v>
      </c>
      <c r="P622" s="2">
        <v>19</v>
      </c>
      <c r="Q622" s="6">
        <v>8052918722</v>
      </c>
      <c r="R622" s="2" t="s">
        <v>172</v>
      </c>
      <c r="S622" s="2">
        <v>0</v>
      </c>
      <c r="T622" s="2" t="s">
        <v>418</v>
      </c>
      <c r="V622" s="2" t="s">
        <v>175</v>
      </c>
      <c r="W622" s="2" t="s">
        <v>4666</v>
      </c>
      <c r="X622" s="34" t="s">
        <v>179</v>
      </c>
      <c r="Y622" s="65">
        <v>1</v>
      </c>
    </row>
    <row r="623" spans="1:25" ht="23.1" hidden="1" customHeight="1">
      <c r="A623" s="2" t="s">
        <v>66</v>
      </c>
      <c r="B623" s="2" t="s">
        <v>26</v>
      </c>
      <c r="C623" s="2" t="s">
        <v>27</v>
      </c>
      <c r="D623" s="2" t="s">
        <v>28</v>
      </c>
      <c r="E623" s="2" t="s">
        <v>28</v>
      </c>
      <c r="F623" s="2" t="s">
        <v>29</v>
      </c>
      <c r="G623" s="2" t="s">
        <v>1887</v>
      </c>
      <c r="H623" s="2" t="s">
        <v>31</v>
      </c>
      <c r="I623" s="31">
        <v>43308</v>
      </c>
      <c r="J623" s="2">
        <v>27</v>
      </c>
      <c r="K623" s="2">
        <v>7</v>
      </c>
      <c r="L623" s="2">
        <v>2018</v>
      </c>
      <c r="M623" s="31">
        <f t="shared" si="9"/>
        <v>43308</v>
      </c>
      <c r="N623" s="2" t="s">
        <v>2504</v>
      </c>
      <c r="O623" s="2" t="s">
        <v>2505</v>
      </c>
      <c r="P623" s="2">
        <v>19</v>
      </c>
      <c r="Q623" s="6">
        <v>9023210675</v>
      </c>
      <c r="R623" s="2" t="s">
        <v>172</v>
      </c>
      <c r="S623" s="2">
        <v>0</v>
      </c>
      <c r="T623" s="2" t="s">
        <v>313</v>
      </c>
      <c r="U623" s="2" t="s">
        <v>8082</v>
      </c>
      <c r="V623" s="2" t="s">
        <v>175</v>
      </c>
      <c r="W623" s="2" t="s">
        <v>4659</v>
      </c>
      <c r="X623" s="34" t="s">
        <v>179</v>
      </c>
      <c r="Y623" s="63">
        <v>3</v>
      </c>
    </row>
    <row r="624" spans="1:25" ht="23.1" hidden="1" customHeight="1">
      <c r="A624" s="2" t="s">
        <v>66</v>
      </c>
      <c r="B624" s="2" t="s">
        <v>26</v>
      </c>
      <c r="C624" s="2" t="s">
        <v>27</v>
      </c>
      <c r="D624" s="2" t="s">
        <v>28</v>
      </c>
      <c r="E624" s="2" t="s">
        <v>28</v>
      </c>
      <c r="F624" s="2" t="s">
        <v>29</v>
      </c>
      <c r="G624" s="2" t="s">
        <v>1887</v>
      </c>
      <c r="H624" s="2" t="s">
        <v>31</v>
      </c>
      <c r="I624" s="31">
        <v>43308</v>
      </c>
      <c r="J624" s="2">
        <v>27</v>
      </c>
      <c r="K624" s="2">
        <v>7</v>
      </c>
      <c r="L624" s="2">
        <v>2018</v>
      </c>
      <c r="M624" s="31">
        <f t="shared" si="9"/>
        <v>43308</v>
      </c>
      <c r="N624" s="2" t="s">
        <v>2506</v>
      </c>
      <c r="O624" s="2" t="s">
        <v>2507</v>
      </c>
      <c r="P624" s="2">
        <v>19</v>
      </c>
      <c r="Q624" s="6">
        <v>8095952110</v>
      </c>
      <c r="R624" s="2" t="s">
        <v>417</v>
      </c>
      <c r="S624" s="2">
        <v>3</v>
      </c>
      <c r="T624" s="2" t="s">
        <v>313</v>
      </c>
      <c r="U624" s="2" t="s">
        <v>8082</v>
      </c>
      <c r="V624" s="2" t="s">
        <v>175</v>
      </c>
      <c r="W624" s="2" t="s">
        <v>4659</v>
      </c>
      <c r="X624" s="34" t="s">
        <v>186</v>
      </c>
      <c r="Y624" s="63">
        <v>3</v>
      </c>
    </row>
    <row r="625" spans="1:25" ht="23.1" hidden="1" customHeight="1">
      <c r="A625" s="2" t="s">
        <v>66</v>
      </c>
      <c r="B625" s="2" t="s">
        <v>26</v>
      </c>
      <c r="C625" s="2" t="s">
        <v>27</v>
      </c>
      <c r="D625" s="2" t="s">
        <v>28</v>
      </c>
      <c r="E625" s="2" t="s">
        <v>28</v>
      </c>
      <c r="F625" s="2" t="s">
        <v>29</v>
      </c>
      <c r="G625" s="2" t="s">
        <v>1887</v>
      </c>
      <c r="H625" s="2" t="s">
        <v>31</v>
      </c>
      <c r="I625" s="31">
        <v>43309</v>
      </c>
      <c r="J625" s="2">
        <v>28</v>
      </c>
      <c r="K625" s="2">
        <v>7</v>
      </c>
      <c r="L625" s="2">
        <v>2018</v>
      </c>
      <c r="M625" s="31">
        <f t="shared" si="9"/>
        <v>43309</v>
      </c>
      <c r="N625" s="2" t="s">
        <v>2509</v>
      </c>
      <c r="O625" s="2" t="s">
        <v>2510</v>
      </c>
      <c r="P625" s="2">
        <v>16</v>
      </c>
      <c r="Q625" s="6" t="s">
        <v>171</v>
      </c>
      <c r="R625" s="2" t="s">
        <v>417</v>
      </c>
      <c r="S625" s="2">
        <v>0</v>
      </c>
      <c r="T625" s="2" t="s">
        <v>418</v>
      </c>
      <c r="V625" s="2" t="s">
        <v>1899</v>
      </c>
      <c r="W625" s="2" t="s">
        <v>4659</v>
      </c>
      <c r="X625" s="34" t="s">
        <v>179</v>
      </c>
      <c r="Y625" s="63">
        <v>1</v>
      </c>
    </row>
    <row r="626" spans="1:25" ht="23.1" hidden="1" customHeight="1">
      <c r="A626" s="2" t="s">
        <v>66</v>
      </c>
      <c r="B626" s="2" t="s">
        <v>26</v>
      </c>
      <c r="C626" s="2" t="s">
        <v>27</v>
      </c>
      <c r="D626" s="2" t="s">
        <v>28</v>
      </c>
      <c r="E626" s="2" t="s">
        <v>28</v>
      </c>
      <c r="F626" s="2" t="s">
        <v>29</v>
      </c>
      <c r="G626" s="2" t="s">
        <v>1887</v>
      </c>
      <c r="H626" s="2" t="s">
        <v>31</v>
      </c>
      <c r="I626" s="31">
        <v>43309</v>
      </c>
      <c r="J626" s="2">
        <v>28</v>
      </c>
      <c r="K626" s="2">
        <v>7</v>
      </c>
      <c r="L626" s="2">
        <v>2018</v>
      </c>
      <c r="M626" s="31">
        <f t="shared" si="9"/>
        <v>43309</v>
      </c>
      <c r="N626" s="2" t="s">
        <v>2511</v>
      </c>
      <c r="O626" s="2" t="s">
        <v>2512</v>
      </c>
      <c r="P626" s="2">
        <v>19</v>
      </c>
      <c r="Q626" s="6">
        <v>8142623321</v>
      </c>
      <c r="R626" s="2" t="s">
        <v>417</v>
      </c>
      <c r="S626" s="2">
        <v>0</v>
      </c>
      <c r="T626" s="2" t="s">
        <v>234</v>
      </c>
      <c r="V626" s="2" t="s">
        <v>1899</v>
      </c>
      <c r="W626" s="2" t="s">
        <v>4659</v>
      </c>
      <c r="X626" s="34" t="s">
        <v>186</v>
      </c>
      <c r="Y626" s="63">
        <v>3</v>
      </c>
    </row>
    <row r="627" spans="1:25" ht="23.1" hidden="1" customHeight="1">
      <c r="A627" s="2" t="s">
        <v>66</v>
      </c>
      <c r="B627" s="2" t="s">
        <v>26</v>
      </c>
      <c r="C627" s="2" t="s">
        <v>27</v>
      </c>
      <c r="D627" s="2" t="s">
        <v>28</v>
      </c>
      <c r="E627" s="2" t="s">
        <v>28</v>
      </c>
      <c r="F627" s="2" t="s">
        <v>29</v>
      </c>
      <c r="G627" s="2" t="s">
        <v>1887</v>
      </c>
      <c r="H627" s="2" t="s">
        <v>31</v>
      </c>
      <c r="I627" s="31">
        <v>43309</v>
      </c>
      <c r="J627" s="2">
        <v>28</v>
      </c>
      <c r="K627" s="2">
        <v>7</v>
      </c>
      <c r="L627" s="2">
        <v>2018</v>
      </c>
      <c r="M627" s="31">
        <f t="shared" si="9"/>
        <v>43309</v>
      </c>
      <c r="N627" s="2" t="s">
        <v>8130</v>
      </c>
      <c r="O627" s="2" t="s">
        <v>2514</v>
      </c>
      <c r="P627" s="2">
        <v>15</v>
      </c>
      <c r="Q627" s="6" t="s">
        <v>171</v>
      </c>
      <c r="R627" s="2" t="s">
        <v>417</v>
      </c>
      <c r="S627" s="2">
        <v>0</v>
      </c>
      <c r="T627" s="2" t="s">
        <v>234</v>
      </c>
      <c r="V627" s="2" t="s">
        <v>1899</v>
      </c>
      <c r="W627" s="2" t="s">
        <v>4659</v>
      </c>
      <c r="X627" s="34" t="s">
        <v>179</v>
      </c>
      <c r="Y627" s="63">
        <v>2</v>
      </c>
    </row>
    <row r="628" spans="1:25" ht="23.1" hidden="1" customHeight="1">
      <c r="A628" s="2" t="s">
        <v>66</v>
      </c>
      <c r="B628" s="2" t="s">
        <v>26</v>
      </c>
      <c r="C628" s="2" t="s">
        <v>27</v>
      </c>
      <c r="D628" s="2" t="s">
        <v>28</v>
      </c>
      <c r="E628" s="2" t="s">
        <v>28</v>
      </c>
      <c r="F628" s="2" t="s">
        <v>29</v>
      </c>
      <c r="G628" s="2" t="s">
        <v>1887</v>
      </c>
      <c r="H628" s="2" t="s">
        <v>31</v>
      </c>
      <c r="I628" s="31">
        <v>43309</v>
      </c>
      <c r="J628" s="2">
        <v>28</v>
      </c>
      <c r="K628" s="2">
        <v>7</v>
      </c>
      <c r="L628" s="2">
        <v>2018</v>
      </c>
      <c r="M628" s="31">
        <f t="shared" si="9"/>
        <v>43309</v>
      </c>
      <c r="N628" s="2" t="s">
        <v>2515</v>
      </c>
      <c r="O628" s="2" t="s">
        <v>2516</v>
      </c>
      <c r="P628" s="2">
        <v>16</v>
      </c>
      <c r="Q628" s="6" t="s">
        <v>171</v>
      </c>
      <c r="R628" s="2" t="s">
        <v>417</v>
      </c>
      <c r="S628" s="2">
        <v>0</v>
      </c>
      <c r="T628" s="2" t="s">
        <v>234</v>
      </c>
      <c r="V628" s="2" t="s">
        <v>1899</v>
      </c>
      <c r="W628" s="2" t="s">
        <v>4659</v>
      </c>
      <c r="X628" s="34" t="s">
        <v>186</v>
      </c>
      <c r="Y628" s="63">
        <v>2</v>
      </c>
    </row>
    <row r="629" spans="1:25" ht="23.1" hidden="1" customHeight="1">
      <c r="A629" s="2" t="s">
        <v>66</v>
      </c>
      <c r="B629" s="2" t="s">
        <v>26</v>
      </c>
      <c r="C629" s="2" t="s">
        <v>27</v>
      </c>
      <c r="D629" s="2" t="s">
        <v>28</v>
      </c>
      <c r="E629" s="2" t="s">
        <v>28</v>
      </c>
      <c r="F629" s="2" t="s">
        <v>29</v>
      </c>
      <c r="G629" s="2" t="s">
        <v>1887</v>
      </c>
      <c r="H629" s="2" t="s">
        <v>31</v>
      </c>
      <c r="I629" s="31">
        <v>43309</v>
      </c>
      <c r="J629" s="2">
        <v>28</v>
      </c>
      <c r="K629" s="2">
        <v>7</v>
      </c>
      <c r="L629" s="2">
        <v>2018</v>
      </c>
      <c r="M629" s="31">
        <f t="shared" si="9"/>
        <v>43309</v>
      </c>
      <c r="N629" s="2" t="s">
        <v>2517</v>
      </c>
      <c r="O629" s="2" t="s">
        <v>2518</v>
      </c>
      <c r="P629" s="2">
        <v>15</v>
      </c>
      <c r="Q629" s="6" t="s">
        <v>171</v>
      </c>
      <c r="R629" s="2" t="s">
        <v>417</v>
      </c>
      <c r="S629" s="2">
        <v>0</v>
      </c>
      <c r="T629" s="2" t="s">
        <v>418</v>
      </c>
      <c r="V629" s="2" t="s">
        <v>1899</v>
      </c>
      <c r="W629" s="2" t="s">
        <v>4666</v>
      </c>
      <c r="X629" s="34" t="s">
        <v>186</v>
      </c>
      <c r="Y629" s="63">
        <v>2</v>
      </c>
    </row>
    <row r="630" spans="1:25" ht="23.1" hidden="1" customHeight="1">
      <c r="A630" s="2" t="s">
        <v>66</v>
      </c>
      <c r="B630" s="2" t="s">
        <v>26</v>
      </c>
      <c r="C630" s="2" t="s">
        <v>27</v>
      </c>
      <c r="D630" s="2" t="s">
        <v>28</v>
      </c>
      <c r="E630" s="2" t="s">
        <v>28</v>
      </c>
      <c r="F630" s="2" t="s">
        <v>29</v>
      </c>
      <c r="G630" s="2" t="s">
        <v>1887</v>
      </c>
      <c r="H630" s="2" t="s">
        <v>31</v>
      </c>
      <c r="I630" s="31">
        <v>43309</v>
      </c>
      <c r="J630" s="2">
        <v>28</v>
      </c>
      <c r="K630" s="2">
        <v>7</v>
      </c>
      <c r="L630" s="2">
        <v>2018</v>
      </c>
      <c r="M630" s="31">
        <f t="shared" si="9"/>
        <v>43309</v>
      </c>
      <c r="N630" s="2" t="s">
        <v>2519</v>
      </c>
      <c r="O630" s="2" t="s">
        <v>2520</v>
      </c>
      <c r="P630" s="2">
        <v>17</v>
      </c>
      <c r="Q630" s="6" t="s">
        <v>171</v>
      </c>
      <c r="R630" s="2" t="s">
        <v>417</v>
      </c>
      <c r="S630" s="2">
        <v>0</v>
      </c>
      <c r="T630" s="2" t="s">
        <v>418</v>
      </c>
      <c r="V630" s="2" t="s">
        <v>1899</v>
      </c>
      <c r="W630" s="2" t="s">
        <v>4666</v>
      </c>
      <c r="X630" s="34" t="s">
        <v>186</v>
      </c>
      <c r="Y630" s="63">
        <v>2</v>
      </c>
    </row>
    <row r="631" spans="1:25" ht="23.1" hidden="1" customHeight="1">
      <c r="A631" s="2" t="s">
        <v>66</v>
      </c>
      <c r="B631" s="2" t="s">
        <v>26</v>
      </c>
      <c r="C631" s="2" t="s">
        <v>27</v>
      </c>
      <c r="D631" s="2" t="s">
        <v>28</v>
      </c>
      <c r="E631" s="2" t="s">
        <v>28</v>
      </c>
      <c r="F631" s="2" t="s">
        <v>29</v>
      </c>
      <c r="G631" s="2" t="s">
        <v>1887</v>
      </c>
      <c r="H631" s="2" t="s">
        <v>31</v>
      </c>
      <c r="I631" s="31">
        <v>43309</v>
      </c>
      <c r="J631" s="2">
        <v>28</v>
      </c>
      <c r="K631" s="2">
        <v>7</v>
      </c>
      <c r="L631" s="2">
        <v>2018</v>
      </c>
      <c r="M631" s="31">
        <f t="shared" si="9"/>
        <v>43309</v>
      </c>
      <c r="N631" s="2" t="s">
        <v>2521</v>
      </c>
      <c r="O631" s="2" t="s">
        <v>2522</v>
      </c>
      <c r="P631" s="2">
        <v>15</v>
      </c>
      <c r="Q631" s="6" t="s">
        <v>171</v>
      </c>
      <c r="R631" s="2" t="s">
        <v>417</v>
      </c>
      <c r="S631" s="2">
        <v>0</v>
      </c>
      <c r="T631" s="2" t="s">
        <v>418</v>
      </c>
      <c r="V631" s="2" t="s">
        <v>1899</v>
      </c>
      <c r="W631" s="2" t="s">
        <v>4666</v>
      </c>
      <c r="X631" s="34" t="s">
        <v>179</v>
      </c>
      <c r="Y631" s="63">
        <v>3</v>
      </c>
    </row>
    <row r="632" spans="1:25" ht="23.1" hidden="1" customHeight="1">
      <c r="A632" s="2" t="s">
        <v>66</v>
      </c>
      <c r="B632" s="2" t="s">
        <v>26</v>
      </c>
      <c r="C632" s="2" t="s">
        <v>27</v>
      </c>
      <c r="D632" s="2" t="s">
        <v>28</v>
      </c>
      <c r="E632" s="2" t="s">
        <v>28</v>
      </c>
      <c r="F632" s="2" t="s">
        <v>29</v>
      </c>
      <c r="G632" s="2" t="s">
        <v>1887</v>
      </c>
      <c r="H632" s="2" t="s">
        <v>31</v>
      </c>
      <c r="I632" s="31">
        <v>43309</v>
      </c>
      <c r="J632" s="2">
        <v>28</v>
      </c>
      <c r="K632" s="2">
        <v>7</v>
      </c>
      <c r="L632" s="2">
        <v>2018</v>
      </c>
      <c r="M632" s="31">
        <f t="shared" si="9"/>
        <v>43309</v>
      </c>
      <c r="N632" s="2" t="s">
        <v>2523</v>
      </c>
      <c r="O632" s="2" t="s">
        <v>2524</v>
      </c>
      <c r="P632" s="2">
        <v>15</v>
      </c>
      <c r="Q632" s="6" t="s">
        <v>171</v>
      </c>
      <c r="R632" s="2" t="s">
        <v>417</v>
      </c>
      <c r="S632" s="2">
        <v>0</v>
      </c>
      <c r="T632" s="2" t="s">
        <v>234</v>
      </c>
      <c r="V632" s="2" t="s">
        <v>1899</v>
      </c>
      <c r="W632" s="2" t="s">
        <v>4666</v>
      </c>
      <c r="X632" s="34" t="s">
        <v>179</v>
      </c>
      <c r="Y632" s="63">
        <v>3</v>
      </c>
    </row>
    <row r="633" spans="1:25" ht="23.1" hidden="1" customHeight="1">
      <c r="A633" s="2" t="s">
        <v>66</v>
      </c>
      <c r="B633" s="2" t="s">
        <v>26</v>
      </c>
      <c r="C633" s="2" t="s">
        <v>27</v>
      </c>
      <c r="D633" s="2" t="s">
        <v>28</v>
      </c>
      <c r="E633" s="2" t="s">
        <v>28</v>
      </c>
      <c r="F633" s="2" t="s">
        <v>29</v>
      </c>
      <c r="G633" s="2" t="s">
        <v>1887</v>
      </c>
      <c r="H633" s="2" t="s">
        <v>31</v>
      </c>
      <c r="I633" s="31">
        <v>43309</v>
      </c>
      <c r="J633" s="2">
        <v>28</v>
      </c>
      <c r="K633" s="2">
        <v>7</v>
      </c>
      <c r="L633" s="2">
        <v>2018</v>
      </c>
      <c r="M633" s="31">
        <f t="shared" si="9"/>
        <v>43309</v>
      </c>
      <c r="N633" s="2" t="s">
        <v>2525</v>
      </c>
      <c r="O633" s="2" t="s">
        <v>2526</v>
      </c>
      <c r="P633" s="2">
        <v>16</v>
      </c>
      <c r="Q633" s="6" t="s">
        <v>171</v>
      </c>
      <c r="R633" s="2" t="s">
        <v>417</v>
      </c>
      <c r="S633" s="2">
        <v>0</v>
      </c>
      <c r="T633" s="2" t="s">
        <v>234</v>
      </c>
      <c r="V633" s="2" t="s">
        <v>1899</v>
      </c>
      <c r="W633" s="2" t="s">
        <v>4666</v>
      </c>
      <c r="X633" s="34" t="s">
        <v>186</v>
      </c>
      <c r="Y633" s="63">
        <v>1</v>
      </c>
    </row>
    <row r="634" spans="1:25" ht="23.1" hidden="1" customHeight="1">
      <c r="A634" s="2" t="s">
        <v>66</v>
      </c>
      <c r="B634" s="2" t="s">
        <v>26</v>
      </c>
      <c r="C634" s="2" t="s">
        <v>27</v>
      </c>
      <c r="D634" s="2" t="s">
        <v>28</v>
      </c>
      <c r="E634" s="2" t="s">
        <v>28</v>
      </c>
      <c r="F634" s="2" t="s">
        <v>29</v>
      </c>
      <c r="G634" s="2" t="s">
        <v>1887</v>
      </c>
      <c r="H634" s="2" t="s">
        <v>31</v>
      </c>
      <c r="I634" s="31">
        <v>43309</v>
      </c>
      <c r="J634" s="2">
        <v>28</v>
      </c>
      <c r="K634" s="2">
        <v>7</v>
      </c>
      <c r="L634" s="2">
        <v>2018</v>
      </c>
      <c r="M634" s="31">
        <f t="shared" si="9"/>
        <v>43309</v>
      </c>
      <c r="N634" s="2" t="s">
        <v>2527</v>
      </c>
      <c r="O634" s="2" t="s">
        <v>2528</v>
      </c>
      <c r="P634" s="2">
        <v>16</v>
      </c>
      <c r="Q634" s="6" t="s">
        <v>171</v>
      </c>
      <c r="R634" s="2" t="s">
        <v>417</v>
      </c>
      <c r="S634" s="2">
        <v>0</v>
      </c>
      <c r="T634" s="2" t="s">
        <v>418</v>
      </c>
      <c r="V634" s="2" t="s">
        <v>1899</v>
      </c>
      <c r="W634" s="2" t="s">
        <v>4666</v>
      </c>
      <c r="X634" s="34" t="s">
        <v>186</v>
      </c>
      <c r="Y634" s="63">
        <v>1</v>
      </c>
    </row>
    <row r="635" spans="1:25" ht="23.1" hidden="1" customHeight="1">
      <c r="A635" s="2" t="s">
        <v>66</v>
      </c>
      <c r="B635" s="2" t="s">
        <v>26</v>
      </c>
      <c r="C635" s="2" t="s">
        <v>27</v>
      </c>
      <c r="D635" s="2" t="s">
        <v>28</v>
      </c>
      <c r="E635" s="2" t="s">
        <v>28</v>
      </c>
      <c r="F635" s="2" t="s">
        <v>29</v>
      </c>
      <c r="G635" s="2" t="s">
        <v>1887</v>
      </c>
      <c r="H635" s="2" t="s">
        <v>31</v>
      </c>
      <c r="I635" s="31">
        <v>43309</v>
      </c>
      <c r="J635" s="2">
        <v>28</v>
      </c>
      <c r="K635" s="2">
        <v>7</v>
      </c>
      <c r="L635" s="2">
        <v>2018</v>
      </c>
      <c r="M635" s="31">
        <f t="shared" si="9"/>
        <v>43309</v>
      </c>
      <c r="N635" s="2" t="s">
        <v>2529</v>
      </c>
      <c r="O635" s="2" t="s">
        <v>2530</v>
      </c>
      <c r="P635" s="2">
        <v>15</v>
      </c>
      <c r="Q635" s="6" t="s">
        <v>171</v>
      </c>
      <c r="R635" s="2" t="s">
        <v>417</v>
      </c>
      <c r="S635" s="2">
        <v>0</v>
      </c>
      <c r="T635" s="2" t="s">
        <v>418</v>
      </c>
      <c r="V635" s="2" t="s">
        <v>1899</v>
      </c>
      <c r="W635" s="2" t="s">
        <v>4666</v>
      </c>
      <c r="X635" s="34" t="s">
        <v>179</v>
      </c>
      <c r="Y635" s="63">
        <v>3</v>
      </c>
    </row>
    <row r="636" spans="1:25" ht="23.1" hidden="1" customHeight="1">
      <c r="A636" s="2" t="s">
        <v>66</v>
      </c>
      <c r="B636" s="2" t="s">
        <v>26</v>
      </c>
      <c r="C636" s="2" t="s">
        <v>27</v>
      </c>
      <c r="D636" s="2" t="s">
        <v>28</v>
      </c>
      <c r="E636" s="2" t="s">
        <v>28</v>
      </c>
      <c r="F636" s="2" t="s">
        <v>29</v>
      </c>
      <c r="G636" s="2" t="s">
        <v>1887</v>
      </c>
      <c r="H636" s="2" t="s">
        <v>31</v>
      </c>
      <c r="I636" s="31">
        <v>43309</v>
      </c>
      <c r="J636" s="2">
        <v>28</v>
      </c>
      <c r="K636" s="2">
        <v>7</v>
      </c>
      <c r="L636" s="2">
        <v>2018</v>
      </c>
      <c r="M636" s="31">
        <f t="shared" si="9"/>
        <v>43309</v>
      </c>
      <c r="N636" s="2" t="s">
        <v>2531</v>
      </c>
      <c r="O636" s="2" t="s">
        <v>2532</v>
      </c>
      <c r="P636" s="2">
        <v>17</v>
      </c>
      <c r="Q636" s="6" t="s">
        <v>171</v>
      </c>
      <c r="R636" s="2" t="s">
        <v>417</v>
      </c>
      <c r="S636" s="2">
        <v>0</v>
      </c>
      <c r="T636" s="2" t="s">
        <v>418</v>
      </c>
      <c r="V636" s="2" t="s">
        <v>1899</v>
      </c>
      <c r="W636" s="2" t="s">
        <v>4666</v>
      </c>
      <c r="X636" s="34" t="s">
        <v>186</v>
      </c>
      <c r="Y636" s="63">
        <v>1</v>
      </c>
    </row>
    <row r="637" spans="1:25" ht="23.1" hidden="1" customHeight="1">
      <c r="A637" s="2" t="s">
        <v>66</v>
      </c>
      <c r="B637" s="2" t="s">
        <v>26</v>
      </c>
      <c r="C637" s="2" t="s">
        <v>27</v>
      </c>
      <c r="D637" s="2" t="s">
        <v>28</v>
      </c>
      <c r="E637" s="2" t="s">
        <v>28</v>
      </c>
      <c r="F637" s="2" t="s">
        <v>29</v>
      </c>
      <c r="G637" s="2" t="s">
        <v>1887</v>
      </c>
      <c r="H637" s="2" t="s">
        <v>31</v>
      </c>
      <c r="I637" s="31">
        <v>43309</v>
      </c>
      <c r="J637" s="2">
        <v>28</v>
      </c>
      <c r="K637" s="2">
        <v>7</v>
      </c>
      <c r="L637" s="2">
        <v>2018</v>
      </c>
      <c r="M637" s="31">
        <f t="shared" si="9"/>
        <v>43309</v>
      </c>
      <c r="N637" s="2" t="s">
        <v>2535</v>
      </c>
      <c r="O637" s="2" t="s">
        <v>2536</v>
      </c>
      <c r="P637" s="2">
        <v>16</v>
      </c>
      <c r="Q637" s="6" t="s">
        <v>171</v>
      </c>
      <c r="R637" s="2" t="s">
        <v>417</v>
      </c>
      <c r="S637" s="2">
        <v>0</v>
      </c>
      <c r="T637" s="2" t="s">
        <v>418</v>
      </c>
      <c r="V637" s="2" t="s">
        <v>1899</v>
      </c>
      <c r="W637" s="2" t="s">
        <v>4659</v>
      </c>
      <c r="X637" s="34" t="s">
        <v>179</v>
      </c>
      <c r="Y637" s="63">
        <v>3</v>
      </c>
    </row>
    <row r="638" spans="1:25" ht="23.1" hidden="1" customHeight="1">
      <c r="A638" s="2" t="s">
        <v>66</v>
      </c>
      <c r="B638" s="2" t="s">
        <v>26</v>
      </c>
      <c r="C638" s="2" t="s">
        <v>27</v>
      </c>
      <c r="D638" s="2" t="s">
        <v>28</v>
      </c>
      <c r="E638" s="2" t="s">
        <v>28</v>
      </c>
      <c r="F638" s="2" t="s">
        <v>29</v>
      </c>
      <c r="G638" s="2" t="s">
        <v>1887</v>
      </c>
      <c r="H638" s="2" t="s">
        <v>31</v>
      </c>
      <c r="I638" s="31">
        <v>43309</v>
      </c>
      <c r="J638" s="2">
        <v>28</v>
      </c>
      <c r="K638" s="2">
        <v>7</v>
      </c>
      <c r="L638" s="2">
        <v>2018</v>
      </c>
      <c r="M638" s="31">
        <f t="shared" si="9"/>
        <v>43309</v>
      </c>
      <c r="N638" s="2" t="s">
        <v>2537</v>
      </c>
      <c r="O638" s="2" t="s">
        <v>2538</v>
      </c>
      <c r="P638" s="2">
        <v>17</v>
      </c>
      <c r="Q638" s="6">
        <v>8070807213</v>
      </c>
      <c r="R638" s="2" t="s">
        <v>417</v>
      </c>
      <c r="S638" s="2">
        <v>0</v>
      </c>
      <c r="T638" s="2" t="s">
        <v>418</v>
      </c>
      <c r="V638" s="2" t="s">
        <v>1899</v>
      </c>
      <c r="W638" s="2" t="s">
        <v>4659</v>
      </c>
      <c r="X638" s="34" t="s">
        <v>186</v>
      </c>
      <c r="Y638" s="63">
        <v>2</v>
      </c>
    </row>
    <row r="639" spans="1:25" ht="23.1" hidden="1" customHeight="1">
      <c r="A639" s="2" t="s">
        <v>66</v>
      </c>
      <c r="B639" s="2" t="s">
        <v>26</v>
      </c>
      <c r="C639" s="2" t="s">
        <v>27</v>
      </c>
      <c r="D639" s="2" t="s">
        <v>28</v>
      </c>
      <c r="E639" s="2" t="s">
        <v>28</v>
      </c>
      <c r="F639" s="2" t="s">
        <v>29</v>
      </c>
      <c r="G639" s="2" t="s">
        <v>1887</v>
      </c>
      <c r="H639" s="2" t="s">
        <v>31</v>
      </c>
      <c r="I639" s="31">
        <v>43309</v>
      </c>
      <c r="J639" s="2">
        <v>28</v>
      </c>
      <c r="K639" s="2">
        <v>7</v>
      </c>
      <c r="L639" s="2">
        <v>2018</v>
      </c>
      <c r="M639" s="31">
        <f t="shared" si="9"/>
        <v>43309</v>
      </c>
      <c r="N639" s="2" t="s">
        <v>2539</v>
      </c>
      <c r="O639" s="2" t="s">
        <v>2540</v>
      </c>
      <c r="P639" s="2">
        <v>15</v>
      </c>
      <c r="Q639" s="6">
        <v>9079267397</v>
      </c>
      <c r="R639" s="2" t="s">
        <v>417</v>
      </c>
      <c r="S639" s="2">
        <v>0</v>
      </c>
      <c r="T639" s="2" t="s">
        <v>418</v>
      </c>
      <c r="V639" s="2" t="s">
        <v>1899</v>
      </c>
      <c r="W639" s="2" t="s">
        <v>4659</v>
      </c>
      <c r="X639" s="34" t="s">
        <v>186</v>
      </c>
      <c r="Y639" s="63">
        <v>2</v>
      </c>
    </row>
    <row r="640" spans="1:25" ht="23.1" hidden="1" customHeight="1">
      <c r="A640" s="2" t="s">
        <v>66</v>
      </c>
      <c r="B640" s="2" t="s">
        <v>26</v>
      </c>
      <c r="C640" s="2" t="s">
        <v>27</v>
      </c>
      <c r="D640" s="2" t="s">
        <v>28</v>
      </c>
      <c r="E640" s="2" t="s">
        <v>28</v>
      </c>
      <c r="F640" s="2" t="s">
        <v>29</v>
      </c>
      <c r="G640" s="2" t="s">
        <v>1887</v>
      </c>
      <c r="H640" s="2" t="s">
        <v>31</v>
      </c>
      <c r="I640" s="31">
        <v>43309</v>
      </c>
      <c r="J640" s="2">
        <v>28</v>
      </c>
      <c r="K640" s="2">
        <v>7</v>
      </c>
      <c r="L640" s="2">
        <v>2018</v>
      </c>
      <c r="M640" s="31">
        <f t="shared" si="9"/>
        <v>43309</v>
      </c>
      <c r="N640" s="2" t="s">
        <v>2533</v>
      </c>
      <c r="O640" s="2" t="s">
        <v>2534</v>
      </c>
      <c r="P640" s="2">
        <v>19</v>
      </c>
      <c r="Q640" s="6">
        <v>9033582410</v>
      </c>
      <c r="R640" s="2" t="s">
        <v>417</v>
      </c>
      <c r="S640" s="2">
        <v>0</v>
      </c>
      <c r="T640" s="2" t="s">
        <v>234</v>
      </c>
      <c r="V640" s="2" t="s">
        <v>1899</v>
      </c>
      <c r="W640" s="2" t="s">
        <v>4659</v>
      </c>
      <c r="X640" s="34" t="s">
        <v>186</v>
      </c>
      <c r="Y640" s="63">
        <v>3</v>
      </c>
    </row>
    <row r="641" spans="1:25" ht="23.1" hidden="1" customHeight="1">
      <c r="A641" s="2" t="s">
        <v>66</v>
      </c>
      <c r="B641" s="2" t="s">
        <v>26</v>
      </c>
      <c r="C641" s="2" t="s">
        <v>27</v>
      </c>
      <c r="D641" s="2" t="s">
        <v>28</v>
      </c>
      <c r="E641" s="2" t="s">
        <v>28</v>
      </c>
      <c r="F641" s="2" t="s">
        <v>111</v>
      </c>
      <c r="G641" s="2" t="s">
        <v>167</v>
      </c>
      <c r="H641" s="2" t="s">
        <v>168</v>
      </c>
      <c r="I641" s="31">
        <v>43309</v>
      </c>
      <c r="J641" s="2">
        <v>28</v>
      </c>
      <c r="K641" s="2">
        <v>7</v>
      </c>
      <c r="L641" s="2">
        <v>2018</v>
      </c>
      <c r="M641" s="31">
        <f t="shared" si="9"/>
        <v>43309</v>
      </c>
      <c r="N641" s="2" t="s">
        <v>765</v>
      </c>
      <c r="O641" s="2" t="s">
        <v>766</v>
      </c>
      <c r="P641" s="2">
        <v>19</v>
      </c>
      <c r="Q641" s="6">
        <v>7033050056</v>
      </c>
      <c r="R641" s="2" t="s">
        <v>172</v>
      </c>
      <c r="S641" s="2">
        <v>1</v>
      </c>
      <c r="T641" s="2" t="s">
        <v>418</v>
      </c>
      <c r="V641" s="2" t="s">
        <v>175</v>
      </c>
      <c r="W641" s="2" t="s">
        <v>4666</v>
      </c>
      <c r="X641" s="34" t="s">
        <v>179</v>
      </c>
      <c r="Y641" s="65">
        <v>2</v>
      </c>
    </row>
    <row r="642" spans="1:25" ht="23.1" hidden="1" customHeight="1">
      <c r="A642" s="2" t="s">
        <v>66</v>
      </c>
      <c r="B642" s="2" t="s">
        <v>26</v>
      </c>
      <c r="C642" s="2" t="s">
        <v>27</v>
      </c>
      <c r="D642" s="2" t="s">
        <v>28</v>
      </c>
      <c r="E642" s="2" t="s">
        <v>28</v>
      </c>
      <c r="F642" s="2" t="s">
        <v>111</v>
      </c>
      <c r="G642" s="2" t="s">
        <v>167</v>
      </c>
      <c r="H642" s="2" t="s">
        <v>168</v>
      </c>
      <c r="I642" s="31">
        <v>43309</v>
      </c>
      <c r="J642" s="2">
        <v>28</v>
      </c>
      <c r="K642" s="2">
        <v>7</v>
      </c>
      <c r="L642" s="2">
        <v>2018</v>
      </c>
      <c r="M642" s="31">
        <f t="shared" si="9"/>
        <v>43309</v>
      </c>
      <c r="N642" s="2" t="s">
        <v>767</v>
      </c>
      <c r="O642" s="2" t="s">
        <v>768</v>
      </c>
      <c r="P642" s="2">
        <v>17</v>
      </c>
      <c r="Q642" s="6">
        <v>9023233323</v>
      </c>
      <c r="R642" s="2" t="s">
        <v>172</v>
      </c>
      <c r="S642" s="2">
        <v>1</v>
      </c>
      <c r="T642" s="2" t="s">
        <v>418</v>
      </c>
      <c r="V642" s="2" t="s">
        <v>175</v>
      </c>
      <c r="W642" s="2" t="s">
        <v>4666</v>
      </c>
      <c r="X642" s="34" t="s">
        <v>179</v>
      </c>
      <c r="Y642" s="65">
        <v>2</v>
      </c>
    </row>
    <row r="643" spans="1:25" ht="23.1" hidden="1" customHeight="1">
      <c r="A643" s="2" t="s">
        <v>66</v>
      </c>
      <c r="B643" s="2" t="s">
        <v>26</v>
      </c>
      <c r="C643" s="2" t="s">
        <v>27</v>
      </c>
      <c r="D643" s="2" t="s">
        <v>28</v>
      </c>
      <c r="E643" s="2" t="s">
        <v>28</v>
      </c>
      <c r="F643" s="2" t="s">
        <v>111</v>
      </c>
      <c r="G643" s="2" t="s">
        <v>167</v>
      </c>
      <c r="H643" s="2" t="s">
        <v>168</v>
      </c>
      <c r="I643" s="31">
        <v>43309</v>
      </c>
      <c r="J643" s="2">
        <v>28</v>
      </c>
      <c r="K643" s="2">
        <v>7</v>
      </c>
      <c r="L643" s="2">
        <v>2018</v>
      </c>
      <c r="M643" s="31">
        <f t="shared" ref="M643:M706" si="10">DATE(L643,K643,J643)</f>
        <v>43309</v>
      </c>
      <c r="N643" s="2" t="s">
        <v>769</v>
      </c>
      <c r="O643" s="2" t="s">
        <v>770</v>
      </c>
      <c r="P643" s="2">
        <v>19</v>
      </c>
      <c r="Q643" s="6">
        <v>8069795282</v>
      </c>
      <c r="R643" s="2" t="s">
        <v>172</v>
      </c>
      <c r="S643" s="2">
        <v>1</v>
      </c>
      <c r="T643" s="2" t="s">
        <v>418</v>
      </c>
      <c r="V643" s="2" t="s">
        <v>175</v>
      </c>
      <c r="W643" s="2" t="s">
        <v>4666</v>
      </c>
      <c r="X643" s="34" t="s">
        <v>444</v>
      </c>
      <c r="Y643" s="65"/>
    </row>
    <row r="644" spans="1:25" ht="23.1" hidden="1" customHeight="1">
      <c r="A644" s="2" t="s">
        <v>66</v>
      </c>
      <c r="B644" s="2" t="s">
        <v>26</v>
      </c>
      <c r="C644" s="2" t="s">
        <v>27</v>
      </c>
      <c r="D644" s="2" t="s">
        <v>28</v>
      </c>
      <c r="E644" s="2" t="s">
        <v>28</v>
      </c>
      <c r="F644" s="2" t="s">
        <v>111</v>
      </c>
      <c r="G644" s="2" t="s">
        <v>167</v>
      </c>
      <c r="H644" s="2" t="s">
        <v>168</v>
      </c>
      <c r="I644" s="31">
        <v>43309</v>
      </c>
      <c r="J644" s="2">
        <v>28</v>
      </c>
      <c r="K644" s="2">
        <v>7</v>
      </c>
      <c r="L644" s="2">
        <v>2018</v>
      </c>
      <c r="M644" s="31">
        <f t="shared" si="10"/>
        <v>43309</v>
      </c>
      <c r="N644" s="2" t="s">
        <v>419</v>
      </c>
      <c r="O644" s="2" t="s">
        <v>771</v>
      </c>
      <c r="P644" s="2">
        <v>19</v>
      </c>
      <c r="Q644" s="6">
        <v>9064286205</v>
      </c>
      <c r="R644" s="2" t="s">
        <v>172</v>
      </c>
      <c r="S644" s="2">
        <v>2</v>
      </c>
      <c r="T644" s="2" t="s">
        <v>313</v>
      </c>
      <c r="V644" s="2" t="s">
        <v>175</v>
      </c>
      <c r="W644" s="2" t="s">
        <v>4659</v>
      </c>
      <c r="X644" s="34" t="s">
        <v>211</v>
      </c>
      <c r="Y644" s="65">
        <v>6</v>
      </c>
    </row>
    <row r="645" spans="1:25" ht="23.1" hidden="1" customHeight="1">
      <c r="A645" s="2" t="s">
        <v>66</v>
      </c>
      <c r="B645" s="2" t="s">
        <v>26</v>
      </c>
      <c r="C645" s="2" t="s">
        <v>27</v>
      </c>
      <c r="D645" s="2" t="s">
        <v>28</v>
      </c>
      <c r="E645" s="2" t="s">
        <v>28</v>
      </c>
      <c r="F645" s="2" t="s">
        <v>111</v>
      </c>
      <c r="G645" s="2" t="s">
        <v>167</v>
      </c>
      <c r="H645" s="2" t="s">
        <v>168</v>
      </c>
      <c r="I645" s="31">
        <v>43309</v>
      </c>
      <c r="J645" s="2">
        <v>28</v>
      </c>
      <c r="K645" s="2">
        <v>7</v>
      </c>
      <c r="L645" s="2">
        <v>2018</v>
      </c>
      <c r="M645" s="31">
        <f t="shared" si="10"/>
        <v>43309</v>
      </c>
      <c r="N645" s="2" t="s">
        <v>772</v>
      </c>
      <c r="O645" s="2" t="s">
        <v>773</v>
      </c>
      <c r="P645" s="2">
        <v>19</v>
      </c>
      <c r="Q645" s="6">
        <v>8108726416</v>
      </c>
      <c r="R645" s="2" t="s">
        <v>172</v>
      </c>
      <c r="S645" s="2">
        <v>0</v>
      </c>
      <c r="T645" s="2" t="s">
        <v>418</v>
      </c>
      <c r="V645" s="2" t="s">
        <v>175</v>
      </c>
      <c r="W645" s="2" t="s">
        <v>4666</v>
      </c>
      <c r="X645" s="34" t="s">
        <v>179</v>
      </c>
      <c r="Y645" s="65">
        <v>2</v>
      </c>
    </row>
    <row r="646" spans="1:25" ht="23.1" hidden="1" customHeight="1">
      <c r="A646" s="2" t="s">
        <v>66</v>
      </c>
      <c r="B646" s="2" t="s">
        <v>26</v>
      </c>
      <c r="C646" s="2" t="s">
        <v>27</v>
      </c>
      <c r="D646" s="2" t="s">
        <v>28</v>
      </c>
      <c r="E646" s="2" t="s">
        <v>28</v>
      </c>
      <c r="F646" s="2" t="s">
        <v>111</v>
      </c>
      <c r="G646" s="2" t="s">
        <v>167</v>
      </c>
      <c r="H646" s="2" t="s">
        <v>168</v>
      </c>
      <c r="I646" s="31">
        <v>43309</v>
      </c>
      <c r="J646" s="2">
        <v>28</v>
      </c>
      <c r="K646" s="2">
        <v>7</v>
      </c>
      <c r="L646" s="2">
        <v>2018</v>
      </c>
      <c r="M646" s="31">
        <f t="shared" si="10"/>
        <v>43309</v>
      </c>
      <c r="N646" s="2" t="s">
        <v>774</v>
      </c>
      <c r="O646" s="2" t="s">
        <v>775</v>
      </c>
      <c r="P646" s="2">
        <v>18</v>
      </c>
      <c r="Q646" s="6">
        <v>8069251502</v>
      </c>
      <c r="R646" s="2" t="s">
        <v>172</v>
      </c>
      <c r="S646" s="2">
        <v>0</v>
      </c>
      <c r="T646" s="2" t="s">
        <v>418</v>
      </c>
      <c r="V646" s="2" t="s">
        <v>175</v>
      </c>
      <c r="W646" s="2" t="s">
        <v>4666</v>
      </c>
      <c r="X646" s="34" t="s">
        <v>186</v>
      </c>
      <c r="Y646" s="65">
        <v>3</v>
      </c>
    </row>
    <row r="647" spans="1:25" ht="23.1" hidden="1" customHeight="1">
      <c r="A647" s="2" t="s">
        <v>66</v>
      </c>
      <c r="B647" s="2" t="s">
        <v>26</v>
      </c>
      <c r="C647" s="2" t="s">
        <v>27</v>
      </c>
      <c r="D647" s="2" t="s">
        <v>28</v>
      </c>
      <c r="E647" s="2" t="s">
        <v>28</v>
      </c>
      <c r="F647" s="2" t="s">
        <v>111</v>
      </c>
      <c r="G647" s="2" t="s">
        <v>167</v>
      </c>
      <c r="H647" s="2" t="s">
        <v>168</v>
      </c>
      <c r="I647" s="31">
        <v>43309</v>
      </c>
      <c r="J647" s="2">
        <v>28</v>
      </c>
      <c r="K647" s="2">
        <v>7</v>
      </c>
      <c r="L647" s="2">
        <v>2018</v>
      </c>
      <c r="M647" s="31">
        <f t="shared" si="10"/>
        <v>43309</v>
      </c>
      <c r="N647" s="2" t="s">
        <v>776</v>
      </c>
      <c r="O647" s="2" t="s">
        <v>777</v>
      </c>
      <c r="P647" s="2">
        <v>19</v>
      </c>
      <c r="Q647" s="6">
        <v>8086407104</v>
      </c>
      <c r="R647" s="2" t="s">
        <v>172</v>
      </c>
      <c r="S647" s="2">
        <v>1</v>
      </c>
      <c r="T647" s="2" t="s">
        <v>418</v>
      </c>
      <c r="V647" s="2" t="s">
        <v>175</v>
      </c>
      <c r="W647" s="2" t="s">
        <v>4666</v>
      </c>
      <c r="X647" s="34" t="s">
        <v>186</v>
      </c>
      <c r="Y647" s="65">
        <v>3</v>
      </c>
    </row>
    <row r="648" spans="1:25" ht="23.1" hidden="1" customHeight="1">
      <c r="A648" s="2" t="s">
        <v>66</v>
      </c>
      <c r="B648" s="2" t="s">
        <v>26</v>
      </c>
      <c r="C648" s="2" t="s">
        <v>27</v>
      </c>
      <c r="D648" s="2" t="s">
        <v>28</v>
      </c>
      <c r="E648" s="2" t="s">
        <v>28</v>
      </c>
      <c r="F648" s="2" t="s">
        <v>111</v>
      </c>
      <c r="G648" s="2" t="s">
        <v>167</v>
      </c>
      <c r="H648" s="2" t="s">
        <v>168</v>
      </c>
      <c r="I648" s="31">
        <v>43309</v>
      </c>
      <c r="J648" s="2">
        <v>28</v>
      </c>
      <c r="K648" s="2">
        <v>7</v>
      </c>
      <c r="L648" s="2">
        <v>2018</v>
      </c>
      <c r="M648" s="31">
        <f t="shared" si="10"/>
        <v>43309</v>
      </c>
      <c r="N648" s="2" t="s">
        <v>778</v>
      </c>
      <c r="O648" s="2" t="s">
        <v>779</v>
      </c>
      <c r="P648" s="2">
        <v>19</v>
      </c>
      <c r="Q648" s="6" t="s">
        <v>171</v>
      </c>
      <c r="R648" s="2" t="s">
        <v>172</v>
      </c>
      <c r="S648" s="2">
        <v>0</v>
      </c>
      <c r="T648" s="2" t="s">
        <v>418</v>
      </c>
      <c r="V648" s="2" t="s">
        <v>175</v>
      </c>
      <c r="W648" s="2" t="s">
        <v>4666</v>
      </c>
      <c r="X648" s="34" t="s">
        <v>186</v>
      </c>
      <c r="Y648" s="65">
        <v>3</v>
      </c>
    </row>
    <row r="649" spans="1:25" ht="23.1" hidden="1" customHeight="1">
      <c r="A649" s="2" t="s">
        <v>66</v>
      </c>
      <c r="B649" s="2" t="s">
        <v>26</v>
      </c>
      <c r="C649" s="2" t="s">
        <v>27</v>
      </c>
      <c r="D649" s="2" t="s">
        <v>28</v>
      </c>
      <c r="E649" s="2" t="s">
        <v>28</v>
      </c>
      <c r="F649" s="2" t="s">
        <v>111</v>
      </c>
      <c r="G649" s="2" t="s">
        <v>167</v>
      </c>
      <c r="H649" s="2" t="s">
        <v>168</v>
      </c>
      <c r="I649" s="31">
        <v>43309</v>
      </c>
      <c r="J649" s="2">
        <v>28</v>
      </c>
      <c r="K649" s="2">
        <v>7</v>
      </c>
      <c r="L649" s="2">
        <v>2018</v>
      </c>
      <c r="M649" s="31">
        <f t="shared" si="10"/>
        <v>43309</v>
      </c>
      <c r="N649" s="2" t="s">
        <v>780</v>
      </c>
      <c r="O649" s="2" t="s">
        <v>781</v>
      </c>
      <c r="P649" s="2">
        <v>17</v>
      </c>
      <c r="Q649" s="6">
        <v>8107779558</v>
      </c>
      <c r="R649" s="2" t="s">
        <v>172</v>
      </c>
      <c r="S649" s="2">
        <v>0</v>
      </c>
      <c r="T649" s="2" t="s">
        <v>418</v>
      </c>
      <c r="V649" s="2" t="s">
        <v>175</v>
      </c>
      <c r="W649" s="2" t="s">
        <v>4666</v>
      </c>
      <c r="X649" s="34" t="s">
        <v>186</v>
      </c>
      <c r="Y649" s="65">
        <v>3</v>
      </c>
    </row>
    <row r="650" spans="1:25" ht="23.1" hidden="1" customHeight="1">
      <c r="A650" s="2" t="s">
        <v>66</v>
      </c>
      <c r="B650" s="2" t="s">
        <v>26</v>
      </c>
      <c r="C650" s="2" t="s">
        <v>27</v>
      </c>
      <c r="D650" s="2" t="s">
        <v>28</v>
      </c>
      <c r="E650" s="2" t="s">
        <v>28</v>
      </c>
      <c r="F650" s="2" t="s">
        <v>111</v>
      </c>
      <c r="G650" s="2" t="s">
        <v>167</v>
      </c>
      <c r="H650" s="2" t="s">
        <v>168</v>
      </c>
      <c r="I650" s="31">
        <v>43309</v>
      </c>
      <c r="J650" s="2">
        <v>28</v>
      </c>
      <c r="K650" s="2">
        <v>7</v>
      </c>
      <c r="L650" s="2">
        <v>2018</v>
      </c>
      <c r="M650" s="31">
        <f t="shared" si="10"/>
        <v>43309</v>
      </c>
      <c r="N650" s="2" t="s">
        <v>782</v>
      </c>
      <c r="O650" s="2" t="s">
        <v>783</v>
      </c>
      <c r="P650" s="2">
        <v>19</v>
      </c>
      <c r="Q650" s="6">
        <v>9055503348</v>
      </c>
      <c r="R650" s="2" t="s">
        <v>172</v>
      </c>
      <c r="S650" s="2">
        <v>0</v>
      </c>
      <c r="T650" s="2" t="s">
        <v>418</v>
      </c>
      <c r="V650" s="2" t="s">
        <v>175</v>
      </c>
      <c r="W650" s="2" t="s">
        <v>4666</v>
      </c>
      <c r="X650" s="34" t="s">
        <v>444</v>
      </c>
      <c r="Y650" s="65"/>
    </row>
    <row r="651" spans="1:25" ht="23.1" hidden="1" customHeight="1">
      <c r="A651" s="2" t="s">
        <v>66</v>
      </c>
      <c r="B651" s="2" t="s">
        <v>26</v>
      </c>
      <c r="C651" s="2" t="s">
        <v>27</v>
      </c>
      <c r="D651" s="2" t="s">
        <v>28</v>
      </c>
      <c r="E651" s="2" t="s">
        <v>28</v>
      </c>
      <c r="F651" s="2" t="s">
        <v>111</v>
      </c>
      <c r="G651" s="2" t="s">
        <v>167</v>
      </c>
      <c r="H651" s="2" t="s">
        <v>168</v>
      </c>
      <c r="I651" s="31">
        <v>43309</v>
      </c>
      <c r="J651" s="2">
        <v>28</v>
      </c>
      <c r="K651" s="2">
        <v>7</v>
      </c>
      <c r="L651" s="2">
        <v>2018</v>
      </c>
      <c r="M651" s="31">
        <f t="shared" si="10"/>
        <v>43309</v>
      </c>
      <c r="N651" s="2" t="s">
        <v>784</v>
      </c>
      <c r="O651" s="2" t="s">
        <v>785</v>
      </c>
      <c r="P651" s="2">
        <v>19</v>
      </c>
      <c r="Q651" s="6">
        <v>8112420200</v>
      </c>
      <c r="R651" s="2" t="s">
        <v>172</v>
      </c>
      <c r="S651" s="2">
        <v>1</v>
      </c>
      <c r="T651" s="2" t="s">
        <v>418</v>
      </c>
      <c r="V651" s="2" t="s">
        <v>175</v>
      </c>
      <c r="W651" s="2" t="s">
        <v>4666</v>
      </c>
      <c r="X651" s="34" t="s">
        <v>186</v>
      </c>
      <c r="Y651" s="65">
        <v>3</v>
      </c>
    </row>
    <row r="652" spans="1:25" ht="23.1" hidden="1" customHeight="1">
      <c r="A652" s="2" t="s">
        <v>66</v>
      </c>
      <c r="B652" s="2" t="s">
        <v>26</v>
      </c>
      <c r="C652" s="2" t="s">
        <v>27</v>
      </c>
      <c r="D652" s="2" t="s">
        <v>28</v>
      </c>
      <c r="E652" s="2" t="s">
        <v>28</v>
      </c>
      <c r="F652" s="2" t="s">
        <v>111</v>
      </c>
      <c r="G652" s="2" t="s">
        <v>167</v>
      </c>
      <c r="H652" s="2" t="s">
        <v>168</v>
      </c>
      <c r="I652" s="31">
        <v>43309</v>
      </c>
      <c r="J652" s="2">
        <v>28</v>
      </c>
      <c r="K652" s="2">
        <v>7</v>
      </c>
      <c r="L652" s="2">
        <v>2018</v>
      </c>
      <c r="M652" s="31">
        <f t="shared" si="10"/>
        <v>43309</v>
      </c>
      <c r="N652" s="2" t="s">
        <v>786</v>
      </c>
      <c r="O652" s="2" t="s">
        <v>787</v>
      </c>
      <c r="P652" s="2">
        <v>19</v>
      </c>
      <c r="Q652" s="6">
        <v>7039570835</v>
      </c>
      <c r="R652" s="2" t="s">
        <v>172</v>
      </c>
      <c r="S652" s="2">
        <v>2</v>
      </c>
      <c r="T652" s="2" t="s">
        <v>418</v>
      </c>
      <c r="V652" s="2" t="s">
        <v>175</v>
      </c>
      <c r="W652" s="2" t="s">
        <v>4666</v>
      </c>
      <c r="X652" s="34" t="s">
        <v>186</v>
      </c>
      <c r="Y652" s="65">
        <v>2</v>
      </c>
    </row>
    <row r="653" spans="1:25" ht="23.1" hidden="1" customHeight="1">
      <c r="A653" s="2" t="s">
        <v>66</v>
      </c>
      <c r="B653" s="2" t="s">
        <v>26</v>
      </c>
      <c r="C653" s="2" t="s">
        <v>27</v>
      </c>
      <c r="D653" s="2" t="s">
        <v>28</v>
      </c>
      <c r="E653" s="2" t="s">
        <v>28</v>
      </c>
      <c r="F653" s="2" t="s">
        <v>111</v>
      </c>
      <c r="G653" s="2" t="s">
        <v>167</v>
      </c>
      <c r="H653" s="2" t="s">
        <v>168</v>
      </c>
      <c r="I653" s="31">
        <v>43309</v>
      </c>
      <c r="J653" s="2">
        <v>28</v>
      </c>
      <c r="K653" s="2">
        <v>7</v>
      </c>
      <c r="L653" s="2">
        <v>2018</v>
      </c>
      <c r="M653" s="31">
        <f t="shared" si="10"/>
        <v>43309</v>
      </c>
      <c r="N653" s="2" t="s">
        <v>282</v>
      </c>
      <c r="O653" s="2" t="s">
        <v>788</v>
      </c>
      <c r="P653" s="2">
        <v>18</v>
      </c>
      <c r="Q653" s="6">
        <v>8124814812</v>
      </c>
      <c r="R653" s="2" t="s">
        <v>172</v>
      </c>
      <c r="S653" s="2">
        <v>1</v>
      </c>
      <c r="T653" s="2" t="s">
        <v>418</v>
      </c>
      <c r="V653" s="2" t="s">
        <v>175</v>
      </c>
      <c r="W653" s="2" t="s">
        <v>4666</v>
      </c>
      <c r="X653" s="34" t="s">
        <v>179</v>
      </c>
      <c r="Y653" s="65">
        <v>2</v>
      </c>
    </row>
    <row r="654" spans="1:25" ht="23.1" hidden="1" customHeight="1">
      <c r="A654" s="2" t="s">
        <v>66</v>
      </c>
      <c r="B654" s="2" t="s">
        <v>26</v>
      </c>
      <c r="C654" s="2" t="s">
        <v>27</v>
      </c>
      <c r="D654" s="2" t="s">
        <v>28</v>
      </c>
      <c r="E654" s="2" t="s">
        <v>28</v>
      </c>
      <c r="F654" s="2" t="s">
        <v>111</v>
      </c>
      <c r="G654" s="2" t="s">
        <v>167</v>
      </c>
      <c r="H654" s="2" t="s">
        <v>168</v>
      </c>
      <c r="I654" s="31">
        <v>43309</v>
      </c>
      <c r="J654" s="2">
        <v>28</v>
      </c>
      <c r="K654" s="2">
        <v>7</v>
      </c>
      <c r="L654" s="2">
        <v>2018</v>
      </c>
      <c r="M654" s="31">
        <f t="shared" si="10"/>
        <v>43309</v>
      </c>
      <c r="N654" s="2" t="s">
        <v>789</v>
      </c>
      <c r="O654" s="2" t="s">
        <v>790</v>
      </c>
      <c r="P654" s="2">
        <v>18</v>
      </c>
      <c r="Q654" s="6">
        <v>8089816011</v>
      </c>
      <c r="R654" s="2" t="s">
        <v>172</v>
      </c>
      <c r="S654" s="2">
        <v>1</v>
      </c>
      <c r="T654" s="2" t="s">
        <v>418</v>
      </c>
      <c r="V654" s="2" t="s">
        <v>175</v>
      </c>
      <c r="W654" s="2" t="s">
        <v>4666</v>
      </c>
      <c r="X654" s="34" t="s">
        <v>186</v>
      </c>
      <c r="Y654" s="65">
        <v>3</v>
      </c>
    </row>
    <row r="655" spans="1:25" ht="23.1" hidden="1" customHeight="1">
      <c r="A655" s="2" t="s">
        <v>66</v>
      </c>
      <c r="B655" s="2" t="s">
        <v>26</v>
      </c>
      <c r="C655" s="2" t="s">
        <v>27</v>
      </c>
      <c r="D655" s="2" t="s">
        <v>28</v>
      </c>
      <c r="E655" s="2" t="s">
        <v>28</v>
      </c>
      <c r="F655" s="2" t="s">
        <v>111</v>
      </c>
      <c r="G655" s="2" t="s">
        <v>167</v>
      </c>
      <c r="H655" s="2" t="s">
        <v>168</v>
      </c>
      <c r="I655" s="31">
        <v>43309</v>
      </c>
      <c r="J655" s="2">
        <v>28</v>
      </c>
      <c r="K655" s="2">
        <v>7</v>
      </c>
      <c r="L655" s="2">
        <v>2018</v>
      </c>
      <c r="M655" s="31">
        <f t="shared" si="10"/>
        <v>43309</v>
      </c>
      <c r="N655" s="2" t="s">
        <v>791</v>
      </c>
      <c r="O655" s="2" t="s">
        <v>792</v>
      </c>
      <c r="P655" s="2">
        <v>19</v>
      </c>
      <c r="Q655" s="6" t="s">
        <v>171</v>
      </c>
      <c r="R655" s="2" t="s">
        <v>172</v>
      </c>
      <c r="S655" s="2">
        <v>1</v>
      </c>
      <c r="T655" s="2" t="s">
        <v>251</v>
      </c>
      <c r="V655" s="2" t="s">
        <v>252</v>
      </c>
      <c r="W655" s="2" t="s">
        <v>4659</v>
      </c>
      <c r="X655" s="34" t="s">
        <v>211</v>
      </c>
      <c r="Y655" s="65">
        <v>6</v>
      </c>
    </row>
    <row r="656" spans="1:25" ht="23.1" hidden="1" customHeight="1">
      <c r="A656" s="2" t="s">
        <v>66</v>
      </c>
      <c r="B656" s="2" t="s">
        <v>26</v>
      </c>
      <c r="C656" s="2" t="s">
        <v>27</v>
      </c>
      <c r="D656" s="2" t="s">
        <v>28</v>
      </c>
      <c r="E656" s="2" t="s">
        <v>28</v>
      </c>
      <c r="F656" s="2" t="s">
        <v>111</v>
      </c>
      <c r="G656" s="2" t="s">
        <v>167</v>
      </c>
      <c r="H656" s="2" t="s">
        <v>168</v>
      </c>
      <c r="I656" s="31">
        <v>43309</v>
      </c>
      <c r="J656" s="2">
        <v>28</v>
      </c>
      <c r="K656" s="2">
        <v>7</v>
      </c>
      <c r="L656" s="2">
        <v>2018</v>
      </c>
      <c r="M656" s="31">
        <f t="shared" si="10"/>
        <v>43309</v>
      </c>
      <c r="N656" s="2" t="s">
        <v>793</v>
      </c>
      <c r="O656" s="2" t="s">
        <v>794</v>
      </c>
      <c r="P656" s="2">
        <v>18</v>
      </c>
      <c r="Q656" s="6">
        <v>8081259173</v>
      </c>
      <c r="R656" s="2" t="s">
        <v>172</v>
      </c>
      <c r="S656" s="2">
        <v>1</v>
      </c>
      <c r="T656" s="2" t="s">
        <v>251</v>
      </c>
      <c r="V656" s="2" t="s">
        <v>252</v>
      </c>
      <c r="W656" s="2" t="s">
        <v>4659</v>
      </c>
      <c r="X656" s="34" t="s">
        <v>176</v>
      </c>
      <c r="Y656" s="65"/>
    </row>
    <row r="657" spans="1:25" ht="23.1" hidden="1" customHeight="1">
      <c r="A657" s="2" t="s">
        <v>66</v>
      </c>
      <c r="B657" s="2" t="s">
        <v>26</v>
      </c>
      <c r="C657" s="2" t="s">
        <v>27</v>
      </c>
      <c r="D657" s="2" t="s">
        <v>28</v>
      </c>
      <c r="E657" s="2" t="s">
        <v>28</v>
      </c>
      <c r="F657" s="2" t="s">
        <v>111</v>
      </c>
      <c r="G657" s="2" t="s">
        <v>167</v>
      </c>
      <c r="H657" s="2" t="s">
        <v>168</v>
      </c>
      <c r="I657" s="31">
        <v>43309</v>
      </c>
      <c r="J657" s="2">
        <v>28</v>
      </c>
      <c r="K657" s="2">
        <v>7</v>
      </c>
      <c r="L657" s="2">
        <v>2018</v>
      </c>
      <c r="M657" s="31">
        <f t="shared" si="10"/>
        <v>43309</v>
      </c>
      <c r="N657" s="2" t="s">
        <v>795</v>
      </c>
      <c r="O657" s="2" t="s">
        <v>796</v>
      </c>
      <c r="P657" s="2">
        <v>19</v>
      </c>
      <c r="Q657" s="6" t="s">
        <v>171</v>
      </c>
      <c r="R657" s="2" t="s">
        <v>172</v>
      </c>
      <c r="S657" s="2">
        <v>1</v>
      </c>
      <c r="T657" s="2" t="s">
        <v>251</v>
      </c>
      <c r="V657" s="2" t="s">
        <v>252</v>
      </c>
      <c r="W657" s="2" t="s">
        <v>4659</v>
      </c>
      <c r="X657" s="34" t="s">
        <v>179</v>
      </c>
      <c r="Y657" s="65">
        <v>3</v>
      </c>
    </row>
    <row r="658" spans="1:25" ht="23.1" hidden="1" customHeight="1">
      <c r="A658" s="2" t="s">
        <v>66</v>
      </c>
      <c r="B658" s="2" t="s">
        <v>26</v>
      </c>
      <c r="C658" s="2" t="s">
        <v>27</v>
      </c>
      <c r="D658" s="2" t="s">
        <v>28</v>
      </c>
      <c r="E658" s="2" t="s">
        <v>28</v>
      </c>
      <c r="F658" s="2" t="s">
        <v>111</v>
      </c>
      <c r="G658" s="2" t="s">
        <v>167</v>
      </c>
      <c r="H658" s="2" t="s">
        <v>168</v>
      </c>
      <c r="I658" s="31">
        <v>43309</v>
      </c>
      <c r="J658" s="2">
        <v>28</v>
      </c>
      <c r="K658" s="2">
        <v>7</v>
      </c>
      <c r="L658" s="2">
        <v>2018</v>
      </c>
      <c r="M658" s="31">
        <f t="shared" si="10"/>
        <v>43309</v>
      </c>
      <c r="N658" s="2" t="s">
        <v>797</v>
      </c>
      <c r="O658" s="2" t="s">
        <v>798</v>
      </c>
      <c r="P658" s="2">
        <v>18</v>
      </c>
      <c r="Q658" s="6" t="s">
        <v>171</v>
      </c>
      <c r="R658" s="2" t="s">
        <v>172</v>
      </c>
      <c r="S658" s="2">
        <v>0</v>
      </c>
      <c r="T658" s="2" t="s">
        <v>251</v>
      </c>
      <c r="V658" s="2" t="s">
        <v>252</v>
      </c>
      <c r="W658" s="2" t="s">
        <v>4659</v>
      </c>
      <c r="X658" s="34" t="s">
        <v>186</v>
      </c>
      <c r="Y658" s="65">
        <v>3</v>
      </c>
    </row>
    <row r="659" spans="1:25" ht="23.1" hidden="1" customHeight="1">
      <c r="A659" s="2" t="s">
        <v>66</v>
      </c>
      <c r="B659" s="2" t="s">
        <v>26</v>
      </c>
      <c r="C659" s="2" t="s">
        <v>27</v>
      </c>
      <c r="D659" s="2" t="s">
        <v>28</v>
      </c>
      <c r="E659" s="2" t="s">
        <v>28</v>
      </c>
      <c r="F659" s="2" t="s">
        <v>111</v>
      </c>
      <c r="G659" s="2" t="s">
        <v>167</v>
      </c>
      <c r="H659" s="2" t="s">
        <v>168</v>
      </c>
      <c r="I659" s="31">
        <v>43309</v>
      </c>
      <c r="J659" s="2">
        <v>28</v>
      </c>
      <c r="K659" s="2">
        <v>7</v>
      </c>
      <c r="L659" s="2">
        <v>2018</v>
      </c>
      <c r="M659" s="31">
        <f t="shared" si="10"/>
        <v>43309</v>
      </c>
      <c r="N659" s="2" t="s">
        <v>799</v>
      </c>
      <c r="O659" s="2" t="s">
        <v>800</v>
      </c>
      <c r="P659" s="2">
        <v>19</v>
      </c>
      <c r="Q659" s="6" t="s">
        <v>171</v>
      </c>
      <c r="R659" s="2" t="s">
        <v>172</v>
      </c>
      <c r="S659" s="2">
        <v>1</v>
      </c>
      <c r="T659" s="2" t="s">
        <v>251</v>
      </c>
      <c r="V659" s="2" t="s">
        <v>252</v>
      </c>
      <c r="W659" s="2" t="s">
        <v>4659</v>
      </c>
      <c r="X659" s="34" t="s">
        <v>211</v>
      </c>
      <c r="Y659" s="65">
        <v>6</v>
      </c>
    </row>
    <row r="660" spans="1:25" ht="23.1" hidden="1" customHeight="1">
      <c r="A660" s="2" t="s">
        <v>66</v>
      </c>
      <c r="B660" s="2" t="s">
        <v>26</v>
      </c>
      <c r="C660" s="2" t="s">
        <v>27</v>
      </c>
      <c r="D660" s="2" t="s">
        <v>28</v>
      </c>
      <c r="E660" s="2" t="s">
        <v>28</v>
      </c>
      <c r="F660" s="2" t="s">
        <v>111</v>
      </c>
      <c r="G660" s="2" t="s">
        <v>167</v>
      </c>
      <c r="H660" s="2" t="s">
        <v>168</v>
      </c>
      <c r="I660" s="31">
        <v>43309</v>
      </c>
      <c r="J660" s="2">
        <v>28</v>
      </c>
      <c r="K660" s="2">
        <v>7</v>
      </c>
      <c r="L660" s="2">
        <v>2018</v>
      </c>
      <c r="M660" s="31">
        <f t="shared" si="10"/>
        <v>43309</v>
      </c>
      <c r="N660" s="2" t="s">
        <v>801</v>
      </c>
      <c r="O660" s="2" t="s">
        <v>802</v>
      </c>
      <c r="P660" s="2">
        <v>19</v>
      </c>
      <c r="Q660" s="6" t="s">
        <v>171</v>
      </c>
      <c r="R660" s="2" t="s">
        <v>172</v>
      </c>
      <c r="S660" s="2">
        <v>1</v>
      </c>
      <c r="T660" s="2" t="s">
        <v>251</v>
      </c>
      <c r="V660" s="2" t="s">
        <v>252</v>
      </c>
      <c r="W660" s="2" t="s">
        <v>4659</v>
      </c>
      <c r="X660" s="34" t="s">
        <v>179</v>
      </c>
      <c r="Y660" s="65">
        <v>3</v>
      </c>
    </row>
    <row r="661" spans="1:25" ht="23.1" hidden="1" customHeight="1">
      <c r="A661" s="2" t="s">
        <v>66</v>
      </c>
      <c r="B661" s="2" t="s">
        <v>26</v>
      </c>
      <c r="C661" s="2" t="s">
        <v>27</v>
      </c>
      <c r="D661" s="2" t="s">
        <v>28</v>
      </c>
      <c r="E661" s="2" t="s">
        <v>28</v>
      </c>
      <c r="F661" s="2" t="s">
        <v>111</v>
      </c>
      <c r="G661" s="2" t="s">
        <v>167</v>
      </c>
      <c r="H661" s="2" t="s">
        <v>168</v>
      </c>
      <c r="I661" s="31">
        <v>43309</v>
      </c>
      <c r="J661" s="2">
        <v>28</v>
      </c>
      <c r="K661" s="2">
        <v>7</v>
      </c>
      <c r="L661" s="2">
        <v>2018</v>
      </c>
      <c r="M661" s="31">
        <f t="shared" si="10"/>
        <v>43309</v>
      </c>
      <c r="N661" s="2" t="s">
        <v>803</v>
      </c>
      <c r="O661" s="2" t="s">
        <v>804</v>
      </c>
      <c r="P661" s="2">
        <v>18</v>
      </c>
      <c r="Q661" s="6" t="s">
        <v>171</v>
      </c>
      <c r="R661" s="2" t="s">
        <v>172</v>
      </c>
      <c r="S661" s="2">
        <v>2</v>
      </c>
      <c r="T661" s="2" t="s">
        <v>251</v>
      </c>
      <c r="V661" s="2" t="s">
        <v>252</v>
      </c>
      <c r="W661" s="2" t="s">
        <v>4659</v>
      </c>
      <c r="X661" s="34" t="s">
        <v>211</v>
      </c>
      <c r="Y661" s="65">
        <v>6</v>
      </c>
    </row>
    <row r="662" spans="1:25" ht="23.1" hidden="1" customHeight="1">
      <c r="A662" s="2" t="s">
        <v>66</v>
      </c>
      <c r="B662" s="2" t="s">
        <v>26</v>
      </c>
      <c r="C662" s="2" t="s">
        <v>27</v>
      </c>
      <c r="D662" s="2" t="s">
        <v>28</v>
      </c>
      <c r="E662" s="2" t="s">
        <v>28</v>
      </c>
      <c r="F662" s="2" t="s">
        <v>111</v>
      </c>
      <c r="G662" s="2" t="s">
        <v>167</v>
      </c>
      <c r="H662" s="2" t="s">
        <v>168</v>
      </c>
      <c r="I662" s="31">
        <v>43309</v>
      </c>
      <c r="J662" s="2">
        <v>28</v>
      </c>
      <c r="K662" s="2">
        <v>7</v>
      </c>
      <c r="L662" s="2">
        <v>2018</v>
      </c>
      <c r="M662" s="31">
        <f t="shared" si="10"/>
        <v>43309</v>
      </c>
      <c r="N662" s="2" t="s">
        <v>701</v>
      </c>
      <c r="O662" s="2" t="s">
        <v>702</v>
      </c>
      <c r="P662" s="2">
        <v>17</v>
      </c>
      <c r="Q662" s="6" t="s">
        <v>171</v>
      </c>
      <c r="R662" s="2" t="s">
        <v>172</v>
      </c>
      <c r="S662" s="2">
        <v>0</v>
      </c>
      <c r="T662" s="2" t="s">
        <v>251</v>
      </c>
      <c r="V662" s="2" t="s">
        <v>252</v>
      </c>
      <c r="W662" s="2" t="s">
        <v>4659</v>
      </c>
      <c r="X662" s="34" t="s">
        <v>179</v>
      </c>
      <c r="Y662" s="65">
        <v>3</v>
      </c>
    </row>
    <row r="663" spans="1:25" s="34" customFormat="1" ht="21.75" hidden="1" customHeight="1">
      <c r="A663" s="2" t="s">
        <v>66</v>
      </c>
      <c r="B663" s="2" t="s">
        <v>26</v>
      </c>
      <c r="C663" s="2" t="s">
        <v>27</v>
      </c>
      <c r="D663" s="2" t="s">
        <v>28</v>
      </c>
      <c r="E663" s="2" t="s">
        <v>28</v>
      </c>
      <c r="F663" s="2" t="s">
        <v>111</v>
      </c>
      <c r="G663" s="2" t="s">
        <v>167</v>
      </c>
      <c r="H663" s="2" t="s">
        <v>168</v>
      </c>
      <c r="I663" s="31">
        <v>43309</v>
      </c>
      <c r="J663" s="2">
        <v>28</v>
      </c>
      <c r="K663" s="2">
        <v>7</v>
      </c>
      <c r="L663" s="2">
        <v>2018</v>
      </c>
      <c r="M663" s="31">
        <f t="shared" si="10"/>
        <v>43309</v>
      </c>
      <c r="N663" s="2" t="s">
        <v>805</v>
      </c>
      <c r="O663" s="2" t="s">
        <v>806</v>
      </c>
      <c r="P663" s="2">
        <v>19</v>
      </c>
      <c r="Q663" s="6" t="s">
        <v>171</v>
      </c>
      <c r="R663" s="2" t="s">
        <v>172</v>
      </c>
      <c r="S663" s="2">
        <v>2</v>
      </c>
      <c r="T663" s="2" t="s">
        <v>251</v>
      </c>
      <c r="U663" s="2"/>
      <c r="V663" s="2" t="s">
        <v>252</v>
      </c>
      <c r="W663" s="2" t="s">
        <v>4659</v>
      </c>
      <c r="X663" s="34" t="s">
        <v>179</v>
      </c>
      <c r="Y663" s="65">
        <v>3</v>
      </c>
    </row>
    <row r="664" spans="1:25" ht="23.1" hidden="1" customHeight="1">
      <c r="A664" s="2" t="s">
        <v>66</v>
      </c>
      <c r="B664" s="2" t="s">
        <v>26</v>
      </c>
      <c r="C664" s="2" t="s">
        <v>27</v>
      </c>
      <c r="D664" s="2" t="s">
        <v>28</v>
      </c>
      <c r="E664" s="2" t="s">
        <v>28</v>
      </c>
      <c r="F664" s="2" t="s">
        <v>111</v>
      </c>
      <c r="G664" s="2" t="s">
        <v>167</v>
      </c>
      <c r="H664" s="2" t="s">
        <v>168</v>
      </c>
      <c r="I664" s="31">
        <v>43309</v>
      </c>
      <c r="J664" s="2">
        <v>28</v>
      </c>
      <c r="K664" s="2">
        <v>7</v>
      </c>
      <c r="L664" s="2">
        <v>2018</v>
      </c>
      <c r="M664" s="31">
        <f t="shared" si="10"/>
        <v>43309</v>
      </c>
      <c r="N664" s="2" t="s">
        <v>807</v>
      </c>
      <c r="O664" s="2" t="s">
        <v>808</v>
      </c>
      <c r="P664" s="2">
        <v>19</v>
      </c>
      <c r="Q664" s="6" t="s">
        <v>171</v>
      </c>
      <c r="R664" s="2" t="s">
        <v>172</v>
      </c>
      <c r="S664" s="2">
        <v>2</v>
      </c>
      <c r="T664" s="2" t="s">
        <v>251</v>
      </c>
      <c r="V664" s="2" t="s">
        <v>252</v>
      </c>
      <c r="W664" s="2" t="s">
        <v>4659</v>
      </c>
      <c r="X664" s="34" t="s">
        <v>176</v>
      </c>
      <c r="Y664" s="65"/>
    </row>
    <row r="665" spans="1:25" ht="23.1" hidden="1" customHeight="1">
      <c r="A665" s="2" t="s">
        <v>66</v>
      </c>
      <c r="B665" s="2" t="s">
        <v>26</v>
      </c>
      <c r="C665" s="2" t="s">
        <v>27</v>
      </c>
      <c r="D665" s="2" t="s">
        <v>28</v>
      </c>
      <c r="E665" s="2" t="s">
        <v>28</v>
      </c>
      <c r="F665" s="2" t="s">
        <v>111</v>
      </c>
      <c r="G665" s="2" t="s">
        <v>167</v>
      </c>
      <c r="H665" s="2" t="s">
        <v>168</v>
      </c>
      <c r="I665" s="31">
        <v>43309</v>
      </c>
      <c r="J665" s="2">
        <v>28</v>
      </c>
      <c r="K665" s="2">
        <v>7</v>
      </c>
      <c r="L665" s="2">
        <v>2018</v>
      </c>
      <c r="M665" s="31">
        <f t="shared" si="10"/>
        <v>43309</v>
      </c>
      <c r="N665" s="2" t="s">
        <v>809</v>
      </c>
      <c r="O665" s="2" t="s">
        <v>810</v>
      </c>
      <c r="P665" s="2">
        <v>19</v>
      </c>
      <c r="Q665" s="6">
        <v>8109538369</v>
      </c>
      <c r="R665" s="2" t="s">
        <v>172</v>
      </c>
      <c r="S665" s="2">
        <v>1</v>
      </c>
      <c r="T665" s="2" t="s">
        <v>251</v>
      </c>
      <c r="V665" s="2" t="s">
        <v>252</v>
      </c>
      <c r="W665" s="2" t="s">
        <v>4659</v>
      </c>
      <c r="X665" s="34" t="s">
        <v>211</v>
      </c>
      <c r="Y665" s="65">
        <v>6</v>
      </c>
    </row>
    <row r="666" spans="1:25" ht="23.1" hidden="1" customHeight="1">
      <c r="A666" s="2" t="s">
        <v>66</v>
      </c>
      <c r="B666" s="2" t="s">
        <v>26</v>
      </c>
      <c r="C666" s="2" t="s">
        <v>27</v>
      </c>
      <c r="D666" s="2" t="s">
        <v>28</v>
      </c>
      <c r="E666" s="2" t="s">
        <v>28</v>
      </c>
      <c r="F666" s="2" t="s">
        <v>111</v>
      </c>
      <c r="G666" s="2" t="s">
        <v>167</v>
      </c>
      <c r="H666" s="2" t="s">
        <v>168</v>
      </c>
      <c r="I666" s="31">
        <v>43309</v>
      </c>
      <c r="J666" s="2">
        <v>28</v>
      </c>
      <c r="K666" s="2">
        <v>7</v>
      </c>
      <c r="L666" s="2">
        <v>2018</v>
      </c>
      <c r="M666" s="31">
        <f t="shared" si="10"/>
        <v>43309</v>
      </c>
      <c r="N666" s="2" t="s">
        <v>811</v>
      </c>
      <c r="O666" s="2" t="s">
        <v>812</v>
      </c>
      <c r="P666" s="2">
        <v>18</v>
      </c>
      <c r="Q666" s="6" t="s">
        <v>171</v>
      </c>
      <c r="R666" s="2" t="s">
        <v>172</v>
      </c>
      <c r="S666" s="2">
        <v>1</v>
      </c>
      <c r="T666" s="2" t="s">
        <v>251</v>
      </c>
      <c r="V666" s="2" t="s">
        <v>252</v>
      </c>
      <c r="W666" s="2" t="s">
        <v>4659</v>
      </c>
      <c r="X666" s="34" t="s">
        <v>186</v>
      </c>
      <c r="Y666" s="65">
        <v>2</v>
      </c>
    </row>
    <row r="667" spans="1:25" ht="23.1" hidden="1" customHeight="1">
      <c r="A667" s="2" t="s">
        <v>66</v>
      </c>
      <c r="B667" s="2" t="s">
        <v>26</v>
      </c>
      <c r="C667" s="2" t="s">
        <v>27</v>
      </c>
      <c r="D667" s="2" t="s">
        <v>28</v>
      </c>
      <c r="E667" s="2" t="s">
        <v>28</v>
      </c>
      <c r="F667" s="2" t="s">
        <v>111</v>
      </c>
      <c r="G667" s="2" t="s">
        <v>167</v>
      </c>
      <c r="H667" s="2" t="s">
        <v>168</v>
      </c>
      <c r="I667" s="31">
        <v>43309</v>
      </c>
      <c r="J667" s="2">
        <v>28</v>
      </c>
      <c r="K667" s="2">
        <v>7</v>
      </c>
      <c r="L667" s="2">
        <v>2018</v>
      </c>
      <c r="M667" s="31">
        <f t="shared" si="10"/>
        <v>43309</v>
      </c>
      <c r="N667" s="2" t="s">
        <v>813</v>
      </c>
      <c r="O667" s="2" t="s">
        <v>814</v>
      </c>
      <c r="P667" s="2">
        <v>19</v>
      </c>
      <c r="Q667" s="6">
        <v>7018398523</v>
      </c>
      <c r="R667" s="2" t="s">
        <v>172</v>
      </c>
      <c r="S667" s="2">
        <v>2</v>
      </c>
      <c r="T667" s="2" t="s">
        <v>251</v>
      </c>
      <c r="V667" s="2" t="s">
        <v>252</v>
      </c>
      <c r="W667" s="2" t="s">
        <v>4659</v>
      </c>
      <c r="X667" s="34" t="s">
        <v>186</v>
      </c>
      <c r="Y667" s="65">
        <v>3</v>
      </c>
    </row>
    <row r="668" spans="1:25" ht="23.1" hidden="1" customHeight="1">
      <c r="A668" s="2" t="s">
        <v>66</v>
      </c>
      <c r="B668" s="2" t="s">
        <v>26</v>
      </c>
      <c r="C668" s="2" t="s">
        <v>27</v>
      </c>
      <c r="D668" s="2" t="s">
        <v>28</v>
      </c>
      <c r="E668" s="2" t="s">
        <v>28</v>
      </c>
      <c r="F668" s="2" t="s">
        <v>29</v>
      </c>
      <c r="G668" s="2" t="s">
        <v>1887</v>
      </c>
      <c r="H668" s="2" t="s">
        <v>31</v>
      </c>
      <c r="I668" s="31">
        <v>43311</v>
      </c>
      <c r="J668" s="2">
        <v>30</v>
      </c>
      <c r="K668" s="2">
        <v>7</v>
      </c>
      <c r="L668" s="2">
        <v>2018</v>
      </c>
      <c r="M668" s="31">
        <f t="shared" si="10"/>
        <v>43311</v>
      </c>
      <c r="N668" s="2" t="s">
        <v>2541</v>
      </c>
      <c r="O668" s="2" t="s">
        <v>2543</v>
      </c>
      <c r="P668" s="2">
        <v>15</v>
      </c>
      <c r="Q668" s="6" t="s">
        <v>171</v>
      </c>
      <c r="R668" s="2" t="s">
        <v>417</v>
      </c>
      <c r="S668" s="2">
        <v>0</v>
      </c>
      <c r="T668" s="2" t="s">
        <v>313</v>
      </c>
      <c r="U668" s="2" t="s">
        <v>8082</v>
      </c>
      <c r="V668" s="2" t="s">
        <v>175</v>
      </c>
      <c r="W668" s="2" t="s">
        <v>4659</v>
      </c>
      <c r="X668" s="34" t="s">
        <v>186</v>
      </c>
      <c r="Y668" s="63">
        <v>2</v>
      </c>
    </row>
    <row r="669" spans="1:25" ht="23.1" hidden="1" customHeight="1">
      <c r="A669" s="2" t="s">
        <v>70</v>
      </c>
      <c r="B669" s="2" t="s">
        <v>26</v>
      </c>
      <c r="C669" s="2" t="s">
        <v>27</v>
      </c>
      <c r="D669" s="2" t="s">
        <v>28</v>
      </c>
      <c r="E669" s="2" t="s">
        <v>28</v>
      </c>
      <c r="F669" s="2" t="s">
        <v>29</v>
      </c>
      <c r="G669" s="2" t="s">
        <v>1887</v>
      </c>
      <c r="H669" s="2" t="s">
        <v>31</v>
      </c>
      <c r="I669" s="31">
        <v>43313</v>
      </c>
      <c r="J669" s="2">
        <v>1</v>
      </c>
      <c r="K669" s="2">
        <v>8</v>
      </c>
      <c r="L669" s="2">
        <v>2018</v>
      </c>
      <c r="M669" s="31">
        <f t="shared" si="10"/>
        <v>43313</v>
      </c>
      <c r="N669" s="2" t="s">
        <v>2544</v>
      </c>
      <c r="O669" s="2" t="s">
        <v>2545</v>
      </c>
      <c r="P669" s="2">
        <v>18</v>
      </c>
      <c r="Q669" s="6">
        <v>8065502181</v>
      </c>
      <c r="R669" s="2" t="s">
        <v>417</v>
      </c>
      <c r="S669" s="2">
        <v>0</v>
      </c>
      <c r="T669" s="2" t="s">
        <v>418</v>
      </c>
      <c r="V669" s="2" t="s">
        <v>175</v>
      </c>
      <c r="W669" s="2" t="s">
        <v>4659</v>
      </c>
      <c r="X669" s="34" t="s">
        <v>186</v>
      </c>
      <c r="Y669" s="63">
        <v>2</v>
      </c>
    </row>
    <row r="670" spans="1:25" ht="23.1" hidden="1" customHeight="1">
      <c r="A670" s="2" t="s">
        <v>70</v>
      </c>
      <c r="B670" s="2" t="s">
        <v>26</v>
      </c>
      <c r="C670" s="2" t="s">
        <v>27</v>
      </c>
      <c r="D670" s="2" t="s">
        <v>28</v>
      </c>
      <c r="E670" s="2" t="s">
        <v>28</v>
      </c>
      <c r="F670" s="2" t="s">
        <v>29</v>
      </c>
      <c r="G670" s="2" t="s">
        <v>1887</v>
      </c>
      <c r="H670" s="2" t="s">
        <v>31</v>
      </c>
      <c r="I670" s="31">
        <v>43313</v>
      </c>
      <c r="J670" s="2">
        <v>1</v>
      </c>
      <c r="K670" s="2">
        <v>8</v>
      </c>
      <c r="L670" s="2">
        <v>2018</v>
      </c>
      <c r="M670" s="31">
        <f t="shared" si="10"/>
        <v>43313</v>
      </c>
      <c r="N670" s="2" t="s">
        <v>2546</v>
      </c>
      <c r="O670" s="2" t="s">
        <v>2547</v>
      </c>
      <c r="P670" s="2">
        <v>15</v>
      </c>
      <c r="Q670" s="6" t="s">
        <v>171</v>
      </c>
      <c r="R670" s="2" t="s">
        <v>417</v>
      </c>
      <c r="S670" s="2">
        <v>0</v>
      </c>
      <c r="T670" s="2" t="s">
        <v>418</v>
      </c>
      <c r="V670" s="2" t="s">
        <v>175</v>
      </c>
      <c r="W670" s="2" t="s">
        <v>4659</v>
      </c>
      <c r="X670" s="34" t="s">
        <v>179</v>
      </c>
      <c r="Y670" s="63">
        <v>2</v>
      </c>
    </row>
    <row r="671" spans="1:25" ht="23.1" hidden="1" customHeight="1">
      <c r="A671" s="2" t="s">
        <v>70</v>
      </c>
      <c r="B671" s="2" t="s">
        <v>26</v>
      </c>
      <c r="C671" s="2" t="s">
        <v>27</v>
      </c>
      <c r="D671" s="2" t="s">
        <v>28</v>
      </c>
      <c r="E671" s="2" t="s">
        <v>28</v>
      </c>
      <c r="F671" s="2" t="s">
        <v>29</v>
      </c>
      <c r="G671" s="2" t="s">
        <v>1887</v>
      </c>
      <c r="H671" s="2" t="s">
        <v>31</v>
      </c>
      <c r="I671" s="31">
        <v>43313</v>
      </c>
      <c r="J671" s="2">
        <v>1</v>
      </c>
      <c r="K671" s="2">
        <v>8</v>
      </c>
      <c r="L671" s="2">
        <v>2018</v>
      </c>
      <c r="M671" s="31">
        <f t="shared" si="10"/>
        <v>43313</v>
      </c>
      <c r="N671" s="2" t="s">
        <v>2548</v>
      </c>
      <c r="O671" s="2" t="s">
        <v>2549</v>
      </c>
      <c r="P671" s="2">
        <v>16</v>
      </c>
      <c r="Q671" s="6" t="s">
        <v>171</v>
      </c>
      <c r="R671" s="2" t="s">
        <v>417</v>
      </c>
      <c r="S671" s="2">
        <v>0</v>
      </c>
      <c r="T671" s="2" t="s">
        <v>418</v>
      </c>
      <c r="V671" s="2" t="s">
        <v>175</v>
      </c>
      <c r="W671" s="2" t="s">
        <v>4659</v>
      </c>
      <c r="X671" s="34" t="s">
        <v>179</v>
      </c>
      <c r="Y671" s="63">
        <v>3</v>
      </c>
    </row>
    <row r="672" spans="1:25" ht="23.1" hidden="1" customHeight="1">
      <c r="A672" s="2" t="s">
        <v>70</v>
      </c>
      <c r="B672" s="2" t="s">
        <v>26</v>
      </c>
      <c r="C672" s="2" t="s">
        <v>27</v>
      </c>
      <c r="D672" s="2" t="s">
        <v>28</v>
      </c>
      <c r="E672" s="2" t="s">
        <v>28</v>
      </c>
      <c r="F672" s="2" t="s">
        <v>111</v>
      </c>
      <c r="G672" s="2" t="s">
        <v>167</v>
      </c>
      <c r="H672" s="2" t="s">
        <v>168</v>
      </c>
      <c r="I672" s="31">
        <v>43313</v>
      </c>
      <c r="J672" s="2">
        <v>1</v>
      </c>
      <c r="K672" s="2">
        <v>8</v>
      </c>
      <c r="L672" s="2">
        <v>2018</v>
      </c>
      <c r="M672" s="31">
        <f t="shared" si="10"/>
        <v>43313</v>
      </c>
      <c r="N672" s="2" t="s">
        <v>815</v>
      </c>
      <c r="O672" s="2" t="s">
        <v>816</v>
      </c>
      <c r="P672" s="2">
        <v>19</v>
      </c>
      <c r="Q672" s="6" t="s">
        <v>171</v>
      </c>
      <c r="R672" s="2" t="s">
        <v>172</v>
      </c>
      <c r="S672" s="2">
        <v>1</v>
      </c>
      <c r="T672" s="2" t="s">
        <v>251</v>
      </c>
      <c r="V672" s="2" t="s">
        <v>175</v>
      </c>
      <c r="W672" s="2" t="s">
        <v>4659</v>
      </c>
      <c r="X672" s="34" t="s">
        <v>186</v>
      </c>
      <c r="Y672" s="63">
        <v>3</v>
      </c>
    </row>
    <row r="673" spans="1:25" ht="23.1" hidden="1" customHeight="1">
      <c r="A673" s="2" t="s">
        <v>70</v>
      </c>
      <c r="B673" s="2" t="s">
        <v>26</v>
      </c>
      <c r="C673" s="2" t="s">
        <v>27</v>
      </c>
      <c r="D673" s="2" t="s">
        <v>28</v>
      </c>
      <c r="E673" s="2" t="s">
        <v>28</v>
      </c>
      <c r="F673" s="2" t="s">
        <v>111</v>
      </c>
      <c r="G673" s="2" t="s">
        <v>167</v>
      </c>
      <c r="H673" s="2" t="s">
        <v>168</v>
      </c>
      <c r="I673" s="31">
        <v>43313</v>
      </c>
      <c r="J673" s="2">
        <v>1</v>
      </c>
      <c r="K673" s="2">
        <v>8</v>
      </c>
      <c r="L673" s="2">
        <v>2018</v>
      </c>
      <c r="M673" s="31">
        <f t="shared" si="10"/>
        <v>43313</v>
      </c>
      <c r="N673" s="2" t="s">
        <v>817</v>
      </c>
      <c r="O673" s="2" t="s">
        <v>818</v>
      </c>
      <c r="P673" s="2">
        <v>19</v>
      </c>
      <c r="Q673" s="6" t="s">
        <v>171</v>
      </c>
      <c r="R673" s="2" t="s">
        <v>172</v>
      </c>
      <c r="S673" s="2">
        <v>2</v>
      </c>
      <c r="T673" s="2" t="s">
        <v>174</v>
      </c>
      <c r="V673" s="2" t="s">
        <v>175</v>
      </c>
      <c r="W673" s="2" t="s">
        <v>4666</v>
      </c>
      <c r="X673" s="34" t="s">
        <v>211</v>
      </c>
      <c r="Y673" s="65">
        <v>6</v>
      </c>
    </row>
    <row r="674" spans="1:25" ht="23.1" hidden="1" customHeight="1">
      <c r="A674" s="2" t="s">
        <v>70</v>
      </c>
      <c r="B674" s="2" t="s">
        <v>26</v>
      </c>
      <c r="C674" s="2" t="s">
        <v>27</v>
      </c>
      <c r="D674" s="2" t="s">
        <v>28</v>
      </c>
      <c r="E674" s="2" t="s">
        <v>28</v>
      </c>
      <c r="F674" s="2" t="s">
        <v>111</v>
      </c>
      <c r="G674" s="2" t="s">
        <v>167</v>
      </c>
      <c r="H674" s="2" t="s">
        <v>168</v>
      </c>
      <c r="I674" s="31">
        <v>43314</v>
      </c>
      <c r="J674" s="2">
        <v>2</v>
      </c>
      <c r="K674" s="2">
        <v>8</v>
      </c>
      <c r="L674" s="2">
        <v>2018</v>
      </c>
      <c r="M674" s="31">
        <f t="shared" si="10"/>
        <v>43314</v>
      </c>
      <c r="N674" s="2" t="s">
        <v>819</v>
      </c>
      <c r="O674" s="2" t="s">
        <v>820</v>
      </c>
      <c r="P674" s="2">
        <v>18</v>
      </c>
      <c r="Q674" s="6">
        <v>9034086344</v>
      </c>
      <c r="R674" s="2" t="s">
        <v>172</v>
      </c>
      <c r="S674" s="2">
        <v>1</v>
      </c>
      <c r="T674" s="2" t="s">
        <v>313</v>
      </c>
      <c r="U674" s="2" t="s">
        <v>507</v>
      </c>
      <c r="V674" s="2" t="s">
        <v>252</v>
      </c>
      <c r="W674" s="2" t="s">
        <v>4659</v>
      </c>
      <c r="X674" s="34" t="s">
        <v>186</v>
      </c>
      <c r="Y674" s="63">
        <v>2</v>
      </c>
    </row>
    <row r="675" spans="1:25" ht="23.1" hidden="1" customHeight="1">
      <c r="A675" s="2" t="s">
        <v>70</v>
      </c>
      <c r="B675" s="2" t="s">
        <v>26</v>
      </c>
      <c r="C675" s="2" t="s">
        <v>27</v>
      </c>
      <c r="D675" s="2" t="s">
        <v>28</v>
      </c>
      <c r="E675" s="2" t="s">
        <v>28</v>
      </c>
      <c r="F675" s="2" t="s">
        <v>111</v>
      </c>
      <c r="G675" s="2" t="s">
        <v>167</v>
      </c>
      <c r="H675" s="2" t="s">
        <v>168</v>
      </c>
      <c r="I675" s="31">
        <v>43314</v>
      </c>
      <c r="J675" s="2">
        <v>2</v>
      </c>
      <c r="K675" s="2">
        <v>8</v>
      </c>
      <c r="L675" s="2">
        <v>2018</v>
      </c>
      <c r="M675" s="31">
        <f t="shared" si="10"/>
        <v>43314</v>
      </c>
      <c r="N675" s="2" t="s">
        <v>821</v>
      </c>
      <c r="O675" s="2" t="s">
        <v>822</v>
      </c>
      <c r="P675" s="2">
        <v>19</v>
      </c>
      <c r="Q675" s="6">
        <v>7084401000</v>
      </c>
      <c r="R675" s="2" t="s">
        <v>172</v>
      </c>
      <c r="S675" s="2">
        <v>2</v>
      </c>
      <c r="T675" s="2" t="s">
        <v>251</v>
      </c>
      <c r="V675" s="2" t="s">
        <v>175</v>
      </c>
      <c r="W675" s="2" t="s">
        <v>4659</v>
      </c>
      <c r="X675" s="34" t="s">
        <v>179</v>
      </c>
      <c r="Y675" s="65">
        <v>2</v>
      </c>
    </row>
    <row r="676" spans="1:25" ht="23.1" hidden="1" customHeight="1">
      <c r="A676" s="2" t="s">
        <v>70</v>
      </c>
      <c r="B676" s="2" t="s">
        <v>26</v>
      </c>
      <c r="C676" s="2" t="s">
        <v>27</v>
      </c>
      <c r="D676" s="2" t="s">
        <v>28</v>
      </c>
      <c r="E676" s="2" t="s">
        <v>28</v>
      </c>
      <c r="F676" s="2" t="s">
        <v>111</v>
      </c>
      <c r="G676" s="2" t="s">
        <v>167</v>
      </c>
      <c r="H676" s="2" t="s">
        <v>168</v>
      </c>
      <c r="I676" s="31">
        <v>43314</v>
      </c>
      <c r="J676" s="2">
        <v>2</v>
      </c>
      <c r="K676" s="2">
        <v>8</v>
      </c>
      <c r="L676" s="2">
        <v>2018</v>
      </c>
      <c r="M676" s="31">
        <f t="shared" si="10"/>
        <v>43314</v>
      </c>
      <c r="N676" s="2" t="s">
        <v>823</v>
      </c>
      <c r="O676" s="2" t="s">
        <v>824</v>
      </c>
      <c r="P676" s="2">
        <v>19</v>
      </c>
      <c r="Q676" s="6">
        <v>7035776433</v>
      </c>
      <c r="R676" s="2" t="s">
        <v>172</v>
      </c>
      <c r="S676" s="2">
        <v>2</v>
      </c>
      <c r="T676" s="2" t="s">
        <v>251</v>
      </c>
      <c r="V676" s="2" t="s">
        <v>252</v>
      </c>
      <c r="W676" s="2" t="s">
        <v>4659</v>
      </c>
      <c r="X676" s="34" t="s">
        <v>186</v>
      </c>
      <c r="Y676" s="65">
        <v>2</v>
      </c>
    </row>
    <row r="677" spans="1:25" ht="23.1" hidden="1" customHeight="1">
      <c r="A677" s="2" t="s">
        <v>70</v>
      </c>
      <c r="B677" s="2" t="s">
        <v>26</v>
      </c>
      <c r="C677" s="2" t="s">
        <v>27</v>
      </c>
      <c r="D677" s="2" t="s">
        <v>28</v>
      </c>
      <c r="E677" s="2" t="s">
        <v>28</v>
      </c>
      <c r="F677" s="2" t="s">
        <v>29</v>
      </c>
      <c r="G677" s="2" t="s">
        <v>1887</v>
      </c>
      <c r="H677" s="2" t="s">
        <v>31</v>
      </c>
      <c r="I677" s="31">
        <v>43316</v>
      </c>
      <c r="J677" s="2">
        <v>4</v>
      </c>
      <c r="K677" s="2">
        <v>8</v>
      </c>
      <c r="L677" s="2">
        <v>2018</v>
      </c>
      <c r="M677" s="31">
        <f t="shared" si="10"/>
        <v>43316</v>
      </c>
      <c r="N677" s="2" t="s">
        <v>8131</v>
      </c>
      <c r="O677" s="2" t="s">
        <v>2557</v>
      </c>
      <c r="P677" s="2">
        <v>15</v>
      </c>
      <c r="Q677" s="6">
        <v>8051698278</v>
      </c>
      <c r="R677" s="2" t="s">
        <v>417</v>
      </c>
      <c r="S677" s="2">
        <v>0</v>
      </c>
      <c r="T677" s="2" t="s">
        <v>234</v>
      </c>
      <c r="V677" s="2" t="s">
        <v>1899</v>
      </c>
      <c r="W677" s="2" t="s">
        <v>4659</v>
      </c>
      <c r="X677" s="34" t="s">
        <v>186</v>
      </c>
      <c r="Y677" s="63">
        <v>1</v>
      </c>
    </row>
    <row r="678" spans="1:25" ht="23.1" hidden="1" customHeight="1">
      <c r="A678" s="2" t="s">
        <v>70</v>
      </c>
      <c r="B678" s="2" t="s">
        <v>26</v>
      </c>
      <c r="C678" s="2" t="s">
        <v>27</v>
      </c>
      <c r="D678" s="2" t="s">
        <v>28</v>
      </c>
      <c r="E678" s="2" t="s">
        <v>28</v>
      </c>
      <c r="F678" s="2" t="s">
        <v>29</v>
      </c>
      <c r="G678" s="2" t="s">
        <v>1887</v>
      </c>
      <c r="H678" s="2" t="s">
        <v>31</v>
      </c>
      <c r="I678" s="31">
        <v>43316</v>
      </c>
      <c r="J678" s="2">
        <v>4</v>
      </c>
      <c r="K678" s="2">
        <v>8</v>
      </c>
      <c r="L678" s="2">
        <v>2018</v>
      </c>
      <c r="M678" s="31">
        <f t="shared" si="10"/>
        <v>43316</v>
      </c>
      <c r="N678" s="2" t="s">
        <v>2552</v>
      </c>
      <c r="O678" s="2" t="s">
        <v>2553</v>
      </c>
      <c r="P678" s="2">
        <v>17</v>
      </c>
      <c r="Q678" s="6" t="s">
        <v>171</v>
      </c>
      <c r="R678" s="2" t="s">
        <v>417</v>
      </c>
      <c r="S678" s="2">
        <v>0</v>
      </c>
      <c r="T678" s="2" t="s">
        <v>418</v>
      </c>
      <c r="V678" s="2" t="s">
        <v>1899</v>
      </c>
      <c r="W678" s="2" t="s">
        <v>4659</v>
      </c>
      <c r="X678" s="34" t="s">
        <v>179</v>
      </c>
      <c r="Y678" s="63">
        <v>1</v>
      </c>
    </row>
    <row r="679" spans="1:25" ht="23.1" hidden="1" customHeight="1">
      <c r="A679" s="2" t="s">
        <v>70</v>
      </c>
      <c r="B679" s="2" t="s">
        <v>26</v>
      </c>
      <c r="C679" s="2" t="s">
        <v>27</v>
      </c>
      <c r="D679" s="2" t="s">
        <v>28</v>
      </c>
      <c r="E679" s="2" t="s">
        <v>28</v>
      </c>
      <c r="F679" s="2" t="s">
        <v>29</v>
      </c>
      <c r="G679" s="2" t="s">
        <v>1887</v>
      </c>
      <c r="H679" s="2" t="s">
        <v>31</v>
      </c>
      <c r="I679" s="31">
        <v>43316</v>
      </c>
      <c r="J679" s="2">
        <v>4</v>
      </c>
      <c r="K679" s="2">
        <v>8</v>
      </c>
      <c r="L679" s="2">
        <v>2018</v>
      </c>
      <c r="M679" s="31">
        <f t="shared" si="10"/>
        <v>43316</v>
      </c>
      <c r="N679" s="2" t="s">
        <v>2554</v>
      </c>
      <c r="O679" s="2" t="s">
        <v>2555</v>
      </c>
      <c r="P679" s="2">
        <v>16</v>
      </c>
      <c r="Q679" s="6" t="s">
        <v>171</v>
      </c>
      <c r="R679" s="2" t="s">
        <v>417</v>
      </c>
      <c r="S679" s="2">
        <v>0</v>
      </c>
      <c r="T679" s="2" t="s">
        <v>418</v>
      </c>
      <c r="V679" s="2" t="s">
        <v>1899</v>
      </c>
      <c r="W679" s="2" t="s">
        <v>4659</v>
      </c>
      <c r="X679" s="34" t="s">
        <v>186</v>
      </c>
      <c r="Y679" s="63">
        <v>1</v>
      </c>
    </row>
    <row r="680" spans="1:25" ht="23.1" hidden="1" customHeight="1">
      <c r="A680" s="2" t="s">
        <v>70</v>
      </c>
      <c r="B680" s="2" t="s">
        <v>26</v>
      </c>
      <c r="C680" s="2" t="s">
        <v>27</v>
      </c>
      <c r="D680" s="2" t="s">
        <v>28</v>
      </c>
      <c r="E680" s="2" t="s">
        <v>28</v>
      </c>
      <c r="F680" s="2" t="s">
        <v>29</v>
      </c>
      <c r="G680" s="2" t="s">
        <v>1887</v>
      </c>
      <c r="H680" s="2" t="s">
        <v>31</v>
      </c>
      <c r="I680" s="31">
        <v>43316</v>
      </c>
      <c r="J680" s="2">
        <v>4</v>
      </c>
      <c r="K680" s="2">
        <v>8</v>
      </c>
      <c r="L680" s="2">
        <v>2018</v>
      </c>
      <c r="M680" s="31">
        <f t="shared" si="10"/>
        <v>43316</v>
      </c>
      <c r="N680" s="2" t="s">
        <v>2558</v>
      </c>
      <c r="O680" s="2" t="s">
        <v>2559</v>
      </c>
      <c r="P680" s="2">
        <v>15</v>
      </c>
      <c r="Q680" s="6" t="s">
        <v>171</v>
      </c>
      <c r="R680" s="2" t="s">
        <v>417</v>
      </c>
      <c r="S680" s="2">
        <v>0</v>
      </c>
      <c r="T680" s="2" t="s">
        <v>418</v>
      </c>
      <c r="V680" s="2" t="s">
        <v>1899</v>
      </c>
      <c r="W680" s="2" t="s">
        <v>4659</v>
      </c>
      <c r="X680" s="34" t="s">
        <v>179</v>
      </c>
      <c r="Y680" s="63">
        <v>2</v>
      </c>
    </row>
    <row r="681" spans="1:25" ht="23.1" hidden="1" customHeight="1">
      <c r="A681" s="2" t="s">
        <v>70</v>
      </c>
      <c r="B681" s="2" t="s">
        <v>26</v>
      </c>
      <c r="C681" s="2" t="s">
        <v>27</v>
      </c>
      <c r="D681" s="2" t="s">
        <v>28</v>
      </c>
      <c r="E681" s="2" t="s">
        <v>28</v>
      </c>
      <c r="F681" s="2" t="s">
        <v>29</v>
      </c>
      <c r="G681" s="2" t="s">
        <v>1887</v>
      </c>
      <c r="H681" s="2" t="s">
        <v>31</v>
      </c>
      <c r="I681" s="31">
        <v>43316</v>
      </c>
      <c r="J681" s="2">
        <v>4</v>
      </c>
      <c r="K681" s="2">
        <v>8</v>
      </c>
      <c r="L681" s="2">
        <v>2018</v>
      </c>
      <c r="M681" s="31">
        <f t="shared" si="10"/>
        <v>43316</v>
      </c>
      <c r="N681" s="2" t="s">
        <v>2560</v>
      </c>
      <c r="O681" s="2" t="s">
        <v>2561</v>
      </c>
      <c r="P681" s="2">
        <v>15</v>
      </c>
      <c r="Q681" s="6">
        <v>8104516135</v>
      </c>
      <c r="R681" s="2" t="s">
        <v>417</v>
      </c>
      <c r="S681" s="2">
        <v>0</v>
      </c>
      <c r="T681" s="2" t="s">
        <v>234</v>
      </c>
      <c r="V681" s="2" t="s">
        <v>1899</v>
      </c>
      <c r="W681" s="2" t="s">
        <v>4659</v>
      </c>
      <c r="X681" s="34" t="s">
        <v>186</v>
      </c>
      <c r="Y681" s="63">
        <v>3</v>
      </c>
    </row>
    <row r="682" spans="1:25" ht="23.1" hidden="1" customHeight="1">
      <c r="A682" s="2" t="s">
        <v>70</v>
      </c>
      <c r="B682" s="2" t="s">
        <v>26</v>
      </c>
      <c r="C682" s="2" t="s">
        <v>27</v>
      </c>
      <c r="D682" s="2" t="s">
        <v>28</v>
      </c>
      <c r="E682" s="2" t="s">
        <v>28</v>
      </c>
      <c r="F682" s="2" t="s">
        <v>29</v>
      </c>
      <c r="G682" s="2" t="s">
        <v>1887</v>
      </c>
      <c r="H682" s="2" t="s">
        <v>31</v>
      </c>
      <c r="I682" s="31">
        <v>43316</v>
      </c>
      <c r="J682" s="2">
        <v>4</v>
      </c>
      <c r="K682" s="2">
        <v>8</v>
      </c>
      <c r="L682" s="2">
        <v>2018</v>
      </c>
      <c r="M682" s="31">
        <f t="shared" si="10"/>
        <v>43316</v>
      </c>
      <c r="N682" s="2" t="s">
        <v>2562</v>
      </c>
      <c r="O682" s="2" t="s">
        <v>2563</v>
      </c>
      <c r="P682" s="2">
        <v>16</v>
      </c>
      <c r="Q682" s="6">
        <v>8066344414</v>
      </c>
      <c r="R682" s="2" t="s">
        <v>417</v>
      </c>
      <c r="S682" s="2">
        <v>0</v>
      </c>
      <c r="T682" s="2" t="s">
        <v>418</v>
      </c>
      <c r="V682" s="2" t="s">
        <v>1899</v>
      </c>
      <c r="W682" s="2" t="s">
        <v>4666</v>
      </c>
      <c r="X682" s="34" t="s">
        <v>186</v>
      </c>
      <c r="Y682" s="63">
        <v>2</v>
      </c>
    </row>
    <row r="683" spans="1:25" ht="23.1" hidden="1" customHeight="1">
      <c r="A683" s="2" t="s">
        <v>70</v>
      </c>
      <c r="B683" s="2" t="s">
        <v>26</v>
      </c>
      <c r="C683" s="2" t="s">
        <v>27</v>
      </c>
      <c r="D683" s="2" t="s">
        <v>28</v>
      </c>
      <c r="E683" s="2" t="s">
        <v>28</v>
      </c>
      <c r="F683" s="2" t="s">
        <v>29</v>
      </c>
      <c r="G683" s="2" t="s">
        <v>1887</v>
      </c>
      <c r="H683" s="2" t="s">
        <v>31</v>
      </c>
      <c r="I683" s="31">
        <v>43316</v>
      </c>
      <c r="J683" s="2">
        <v>4</v>
      </c>
      <c r="K683" s="2">
        <v>8</v>
      </c>
      <c r="L683" s="2">
        <v>2018</v>
      </c>
      <c r="M683" s="31">
        <f t="shared" si="10"/>
        <v>43316</v>
      </c>
      <c r="N683" s="2" t="s">
        <v>2564</v>
      </c>
      <c r="O683" s="2" t="s">
        <v>2565</v>
      </c>
      <c r="P683" s="2">
        <v>17</v>
      </c>
      <c r="Q683" s="6" t="s">
        <v>171</v>
      </c>
      <c r="R683" s="2" t="s">
        <v>417</v>
      </c>
      <c r="S683" s="2">
        <v>0</v>
      </c>
      <c r="T683" s="2" t="s">
        <v>418</v>
      </c>
      <c r="V683" s="2" t="s">
        <v>1899</v>
      </c>
      <c r="W683" s="2" t="s">
        <v>4666</v>
      </c>
      <c r="X683" s="34" t="s">
        <v>186</v>
      </c>
      <c r="Y683" s="63">
        <v>2</v>
      </c>
    </row>
    <row r="684" spans="1:25" ht="23.1" hidden="1" customHeight="1">
      <c r="A684" s="2" t="s">
        <v>72</v>
      </c>
      <c r="B684" s="2" t="s">
        <v>26</v>
      </c>
      <c r="C684" s="2" t="s">
        <v>27</v>
      </c>
      <c r="D684" s="2" t="s">
        <v>28</v>
      </c>
      <c r="E684" s="2" t="s">
        <v>28</v>
      </c>
      <c r="F684" s="2" t="s">
        <v>29</v>
      </c>
      <c r="G684" s="2" t="s">
        <v>1887</v>
      </c>
      <c r="H684" s="2" t="s">
        <v>31</v>
      </c>
      <c r="I684" s="31">
        <v>43318</v>
      </c>
      <c r="J684" s="2">
        <v>6</v>
      </c>
      <c r="K684" s="2">
        <v>8</v>
      </c>
      <c r="L684" s="2">
        <v>2018</v>
      </c>
      <c r="M684" s="31">
        <f t="shared" si="10"/>
        <v>43318</v>
      </c>
      <c r="N684" s="2" t="s">
        <v>2566</v>
      </c>
      <c r="O684" s="2" t="s">
        <v>2567</v>
      </c>
      <c r="P684" s="2">
        <v>19</v>
      </c>
      <c r="Q684" s="6">
        <v>8156905920</v>
      </c>
      <c r="R684" s="2" t="s">
        <v>172</v>
      </c>
      <c r="S684" s="2">
        <v>1</v>
      </c>
      <c r="T684" s="2" t="s">
        <v>418</v>
      </c>
      <c r="V684" s="2" t="s">
        <v>175</v>
      </c>
      <c r="W684" s="2" t="s">
        <v>4659</v>
      </c>
      <c r="X684" s="34" t="s">
        <v>444</v>
      </c>
    </row>
    <row r="685" spans="1:25" ht="23.1" hidden="1" customHeight="1">
      <c r="A685" s="2" t="s">
        <v>72</v>
      </c>
      <c r="B685" s="2" t="s">
        <v>26</v>
      </c>
      <c r="C685" s="2" t="s">
        <v>27</v>
      </c>
      <c r="D685" s="2" t="s">
        <v>28</v>
      </c>
      <c r="E685" s="2" t="s">
        <v>28</v>
      </c>
      <c r="F685" s="2" t="s">
        <v>111</v>
      </c>
      <c r="G685" s="2" t="s">
        <v>167</v>
      </c>
      <c r="H685" s="2" t="s">
        <v>168</v>
      </c>
      <c r="I685" s="31">
        <v>43319</v>
      </c>
      <c r="J685" s="2">
        <v>7</v>
      </c>
      <c r="K685" s="2">
        <v>8</v>
      </c>
      <c r="L685" s="2">
        <v>2018</v>
      </c>
      <c r="M685" s="31">
        <f t="shared" si="10"/>
        <v>43319</v>
      </c>
      <c r="N685" s="2" t="s">
        <v>825</v>
      </c>
      <c r="O685" s="2" t="s">
        <v>573</v>
      </c>
      <c r="P685" s="2">
        <v>18</v>
      </c>
      <c r="Q685" s="6">
        <v>8022631261</v>
      </c>
      <c r="R685" s="2" t="s">
        <v>172</v>
      </c>
      <c r="S685" s="2">
        <v>0</v>
      </c>
      <c r="T685" s="2" t="s">
        <v>251</v>
      </c>
      <c r="V685" s="2" t="s">
        <v>252</v>
      </c>
      <c r="W685" s="2" t="s">
        <v>4659</v>
      </c>
      <c r="X685" s="34" t="s">
        <v>186</v>
      </c>
      <c r="Y685" s="65">
        <v>2</v>
      </c>
    </row>
    <row r="686" spans="1:25" ht="23.1" hidden="1" customHeight="1">
      <c r="A686" s="2" t="s">
        <v>72</v>
      </c>
      <c r="B686" s="2" t="s">
        <v>26</v>
      </c>
      <c r="C686" s="2" t="s">
        <v>27</v>
      </c>
      <c r="D686" s="2" t="s">
        <v>28</v>
      </c>
      <c r="E686" s="2" t="s">
        <v>28</v>
      </c>
      <c r="F686" s="2" t="s">
        <v>111</v>
      </c>
      <c r="G686" s="2" t="s">
        <v>167</v>
      </c>
      <c r="H686" s="2" t="s">
        <v>168</v>
      </c>
      <c r="I686" s="31">
        <v>43319</v>
      </c>
      <c r="J686" s="2">
        <v>7</v>
      </c>
      <c r="K686" s="2">
        <v>8</v>
      </c>
      <c r="L686" s="2">
        <v>2018</v>
      </c>
      <c r="M686" s="31">
        <f t="shared" si="10"/>
        <v>43319</v>
      </c>
      <c r="N686" s="2" t="s">
        <v>826</v>
      </c>
      <c r="O686" s="2" t="s">
        <v>827</v>
      </c>
      <c r="P686" s="2">
        <v>18</v>
      </c>
      <c r="Q686" s="6">
        <v>9063205126</v>
      </c>
      <c r="R686" s="2" t="s">
        <v>172</v>
      </c>
      <c r="S686" s="2">
        <v>1</v>
      </c>
      <c r="T686" s="2" t="s">
        <v>251</v>
      </c>
      <c r="V686" s="2" t="s">
        <v>252</v>
      </c>
      <c r="W686" s="2" t="s">
        <v>4659</v>
      </c>
      <c r="X686" s="34" t="s">
        <v>186</v>
      </c>
      <c r="Y686" s="63">
        <v>2</v>
      </c>
    </row>
    <row r="687" spans="1:25" ht="23.1" hidden="1" customHeight="1">
      <c r="A687" s="2" t="s">
        <v>72</v>
      </c>
      <c r="B687" s="2" t="s">
        <v>26</v>
      </c>
      <c r="C687" s="2" t="s">
        <v>27</v>
      </c>
      <c r="D687" s="2" t="s">
        <v>28</v>
      </c>
      <c r="E687" s="2" t="s">
        <v>28</v>
      </c>
      <c r="F687" s="2" t="s">
        <v>111</v>
      </c>
      <c r="G687" s="2" t="s">
        <v>167</v>
      </c>
      <c r="H687" s="2" t="s">
        <v>168</v>
      </c>
      <c r="I687" s="31">
        <v>43319</v>
      </c>
      <c r="J687" s="2">
        <v>7</v>
      </c>
      <c r="K687" s="2">
        <v>8</v>
      </c>
      <c r="L687" s="2">
        <v>2018</v>
      </c>
      <c r="M687" s="31">
        <f t="shared" si="10"/>
        <v>43319</v>
      </c>
      <c r="N687" s="2" t="s">
        <v>828</v>
      </c>
      <c r="O687" s="2" t="s">
        <v>238</v>
      </c>
      <c r="P687" s="2">
        <v>18</v>
      </c>
      <c r="Q687" s="6">
        <v>7063376376</v>
      </c>
      <c r="R687" s="2" t="s">
        <v>172</v>
      </c>
      <c r="S687" s="2">
        <v>0</v>
      </c>
      <c r="T687" s="2" t="s">
        <v>251</v>
      </c>
      <c r="V687" s="2" t="s">
        <v>252</v>
      </c>
      <c r="W687" s="2" t="s">
        <v>4659</v>
      </c>
      <c r="X687" s="34" t="s">
        <v>186</v>
      </c>
      <c r="Y687" s="63">
        <v>2</v>
      </c>
    </row>
    <row r="688" spans="1:25" ht="23.1" hidden="1" customHeight="1">
      <c r="A688" s="2" t="s">
        <v>72</v>
      </c>
      <c r="B688" s="2" t="s">
        <v>26</v>
      </c>
      <c r="C688" s="2" t="s">
        <v>27</v>
      </c>
      <c r="D688" s="2" t="s">
        <v>28</v>
      </c>
      <c r="E688" s="2" t="s">
        <v>28</v>
      </c>
      <c r="F688" s="2" t="s">
        <v>111</v>
      </c>
      <c r="G688" s="2" t="s">
        <v>167</v>
      </c>
      <c r="H688" s="2" t="s">
        <v>168</v>
      </c>
      <c r="I688" s="31">
        <v>43319</v>
      </c>
      <c r="J688" s="2">
        <v>7</v>
      </c>
      <c r="K688" s="2">
        <v>8</v>
      </c>
      <c r="L688" s="2">
        <v>2018</v>
      </c>
      <c r="M688" s="31">
        <f t="shared" si="10"/>
        <v>43319</v>
      </c>
      <c r="N688" s="2" t="s">
        <v>829</v>
      </c>
      <c r="O688" s="2" t="s">
        <v>388</v>
      </c>
      <c r="P688" s="2">
        <v>18</v>
      </c>
      <c r="Q688" s="6" t="s">
        <v>171</v>
      </c>
      <c r="R688" s="2" t="s">
        <v>172</v>
      </c>
      <c r="S688" s="2">
        <v>0</v>
      </c>
      <c r="T688" s="2" t="s">
        <v>251</v>
      </c>
      <c r="V688" s="2" t="s">
        <v>252</v>
      </c>
      <c r="W688" s="2" t="s">
        <v>4659</v>
      </c>
      <c r="X688" s="34" t="s">
        <v>179</v>
      </c>
      <c r="Y688" s="63">
        <v>2</v>
      </c>
    </row>
    <row r="689" spans="1:25" ht="23.1" hidden="1" customHeight="1">
      <c r="A689" s="2" t="s">
        <v>72</v>
      </c>
      <c r="B689" s="2" t="s">
        <v>26</v>
      </c>
      <c r="C689" s="2" t="s">
        <v>27</v>
      </c>
      <c r="D689" s="2" t="s">
        <v>28</v>
      </c>
      <c r="E689" s="2" t="s">
        <v>28</v>
      </c>
      <c r="F689" s="2" t="s">
        <v>111</v>
      </c>
      <c r="G689" s="2" t="s">
        <v>167</v>
      </c>
      <c r="H689" s="2" t="s">
        <v>168</v>
      </c>
      <c r="I689" s="31">
        <v>43319</v>
      </c>
      <c r="J689" s="2">
        <v>7</v>
      </c>
      <c r="K689" s="2">
        <v>8</v>
      </c>
      <c r="L689" s="2">
        <v>2018</v>
      </c>
      <c r="M689" s="31">
        <f t="shared" si="10"/>
        <v>43319</v>
      </c>
      <c r="N689" s="2" t="s">
        <v>830</v>
      </c>
      <c r="O689" s="2" t="s">
        <v>831</v>
      </c>
      <c r="P689" s="2">
        <v>19</v>
      </c>
      <c r="Q689" s="6">
        <v>8146367132</v>
      </c>
      <c r="R689" s="2" t="s">
        <v>172</v>
      </c>
      <c r="S689" s="2">
        <v>1</v>
      </c>
      <c r="T689" s="2" t="s">
        <v>251</v>
      </c>
      <c r="V689" s="2" t="s">
        <v>252</v>
      </c>
      <c r="W689" s="2" t="s">
        <v>4659</v>
      </c>
      <c r="X689" s="34" t="s">
        <v>186</v>
      </c>
      <c r="Y689" s="63">
        <v>2</v>
      </c>
    </row>
    <row r="690" spans="1:25" ht="23.1" hidden="1" customHeight="1">
      <c r="A690" s="2" t="s">
        <v>72</v>
      </c>
      <c r="B690" s="2" t="s">
        <v>26</v>
      </c>
      <c r="C690" s="2" t="s">
        <v>27</v>
      </c>
      <c r="D690" s="2" t="s">
        <v>28</v>
      </c>
      <c r="E690" s="2" t="s">
        <v>28</v>
      </c>
      <c r="F690" s="2" t="s">
        <v>111</v>
      </c>
      <c r="G690" s="2" t="s">
        <v>167</v>
      </c>
      <c r="H690" s="2" t="s">
        <v>168</v>
      </c>
      <c r="I690" s="31">
        <v>43319</v>
      </c>
      <c r="J690" s="2">
        <v>7</v>
      </c>
      <c r="K690" s="2">
        <v>8</v>
      </c>
      <c r="L690" s="2">
        <v>2018</v>
      </c>
      <c r="M690" s="31">
        <f t="shared" si="10"/>
        <v>43319</v>
      </c>
      <c r="N690" s="2" t="s">
        <v>832</v>
      </c>
      <c r="O690" s="2" t="s">
        <v>833</v>
      </c>
      <c r="P690" s="2">
        <v>19</v>
      </c>
      <c r="Q690" s="6">
        <v>8122061299</v>
      </c>
      <c r="R690" s="2" t="s">
        <v>172</v>
      </c>
      <c r="S690" s="2">
        <v>3</v>
      </c>
      <c r="T690" s="2" t="s">
        <v>251</v>
      </c>
      <c r="V690" s="2" t="s">
        <v>252</v>
      </c>
      <c r="W690" s="2" t="s">
        <v>4659</v>
      </c>
      <c r="X690" s="34" t="s">
        <v>186</v>
      </c>
      <c r="Y690" s="63">
        <v>1</v>
      </c>
    </row>
    <row r="691" spans="1:25" ht="23.1" hidden="1" customHeight="1">
      <c r="A691" s="2" t="s">
        <v>72</v>
      </c>
      <c r="B691" s="2" t="s">
        <v>26</v>
      </c>
      <c r="C691" s="2" t="s">
        <v>27</v>
      </c>
      <c r="D691" s="2" t="s">
        <v>28</v>
      </c>
      <c r="E691" s="2" t="s">
        <v>28</v>
      </c>
      <c r="F691" s="2" t="s">
        <v>111</v>
      </c>
      <c r="G691" s="2" t="s">
        <v>167</v>
      </c>
      <c r="H691" s="2" t="s">
        <v>168</v>
      </c>
      <c r="I691" s="31">
        <v>43319</v>
      </c>
      <c r="J691" s="2">
        <v>7</v>
      </c>
      <c r="K691" s="2">
        <v>8</v>
      </c>
      <c r="L691" s="2">
        <v>2018</v>
      </c>
      <c r="M691" s="31">
        <f t="shared" si="10"/>
        <v>43319</v>
      </c>
      <c r="N691" s="2" t="s">
        <v>834</v>
      </c>
      <c r="O691" s="2" t="s">
        <v>365</v>
      </c>
      <c r="P691" s="2">
        <v>19</v>
      </c>
      <c r="Q691" s="6">
        <v>7068628192</v>
      </c>
      <c r="R691" s="2" t="s">
        <v>172</v>
      </c>
      <c r="S691" s="2">
        <v>2</v>
      </c>
      <c r="T691" s="2" t="s">
        <v>251</v>
      </c>
      <c r="V691" s="2" t="s">
        <v>252</v>
      </c>
      <c r="W691" s="2" t="s">
        <v>4659</v>
      </c>
      <c r="X691" s="34" t="s">
        <v>179</v>
      </c>
      <c r="Y691" s="63">
        <v>2</v>
      </c>
    </row>
    <row r="692" spans="1:25" ht="23.1" hidden="1" customHeight="1">
      <c r="A692" s="2" t="s">
        <v>72</v>
      </c>
      <c r="B692" s="2" t="s">
        <v>26</v>
      </c>
      <c r="C692" s="2" t="s">
        <v>27</v>
      </c>
      <c r="D692" s="2" t="s">
        <v>28</v>
      </c>
      <c r="E692" s="2" t="s">
        <v>28</v>
      </c>
      <c r="F692" s="2" t="s">
        <v>111</v>
      </c>
      <c r="G692" s="2" t="s">
        <v>167</v>
      </c>
      <c r="H692" s="2" t="s">
        <v>168</v>
      </c>
      <c r="I692" s="31">
        <v>43319</v>
      </c>
      <c r="J692" s="2">
        <v>7</v>
      </c>
      <c r="K692" s="2">
        <v>8</v>
      </c>
      <c r="L692" s="2">
        <v>2018</v>
      </c>
      <c r="M692" s="31">
        <f t="shared" si="10"/>
        <v>43319</v>
      </c>
      <c r="N692" s="2" t="s">
        <v>835</v>
      </c>
      <c r="O692" s="2" t="s">
        <v>836</v>
      </c>
      <c r="P692" s="2">
        <v>19</v>
      </c>
      <c r="Q692" s="6" t="s">
        <v>171</v>
      </c>
      <c r="R692" s="2" t="s">
        <v>172</v>
      </c>
      <c r="S692" s="2">
        <v>2</v>
      </c>
      <c r="T692" s="2" t="s">
        <v>251</v>
      </c>
      <c r="V692" s="2" t="s">
        <v>175</v>
      </c>
      <c r="W692" s="2" t="s">
        <v>4659</v>
      </c>
      <c r="X692" s="34" t="s">
        <v>186</v>
      </c>
      <c r="Y692" s="63">
        <v>2</v>
      </c>
    </row>
    <row r="693" spans="1:25" ht="23.1" hidden="1" customHeight="1">
      <c r="A693" s="2" t="s">
        <v>72</v>
      </c>
      <c r="B693" s="2" t="s">
        <v>26</v>
      </c>
      <c r="C693" s="2" t="s">
        <v>27</v>
      </c>
      <c r="D693" s="2" t="s">
        <v>28</v>
      </c>
      <c r="E693" s="2" t="s">
        <v>28</v>
      </c>
      <c r="F693" s="2" t="s">
        <v>111</v>
      </c>
      <c r="G693" s="2" t="s">
        <v>167</v>
      </c>
      <c r="H693" s="2" t="s">
        <v>168</v>
      </c>
      <c r="I693" s="31">
        <v>43319</v>
      </c>
      <c r="J693" s="2">
        <v>7</v>
      </c>
      <c r="K693" s="2">
        <v>8</v>
      </c>
      <c r="L693" s="2">
        <v>2018</v>
      </c>
      <c r="M693" s="31">
        <f t="shared" si="10"/>
        <v>43319</v>
      </c>
      <c r="N693" s="2" t="s">
        <v>837</v>
      </c>
      <c r="O693" s="2" t="s">
        <v>374</v>
      </c>
      <c r="P693" s="2">
        <v>19</v>
      </c>
      <c r="Q693" s="6">
        <v>8068157509</v>
      </c>
      <c r="R693" s="2" t="s">
        <v>172</v>
      </c>
      <c r="S693" s="2">
        <v>2</v>
      </c>
      <c r="T693" s="2" t="s">
        <v>251</v>
      </c>
      <c r="V693" s="2" t="s">
        <v>175</v>
      </c>
      <c r="W693" s="2" t="s">
        <v>4659</v>
      </c>
      <c r="X693" s="34" t="s">
        <v>186</v>
      </c>
      <c r="Y693" s="63">
        <v>2</v>
      </c>
    </row>
    <row r="694" spans="1:25" ht="23.1" hidden="1" customHeight="1">
      <c r="A694" s="2" t="s">
        <v>72</v>
      </c>
      <c r="B694" s="2" t="s">
        <v>26</v>
      </c>
      <c r="C694" s="2" t="s">
        <v>27</v>
      </c>
      <c r="D694" s="2" t="s">
        <v>28</v>
      </c>
      <c r="E694" s="2" t="s">
        <v>28</v>
      </c>
      <c r="F694" s="2" t="s">
        <v>111</v>
      </c>
      <c r="G694" s="2" t="s">
        <v>167</v>
      </c>
      <c r="H694" s="2" t="s">
        <v>168</v>
      </c>
      <c r="I694" s="31">
        <v>43321</v>
      </c>
      <c r="J694" s="2">
        <v>9</v>
      </c>
      <c r="K694" s="2">
        <v>8</v>
      </c>
      <c r="L694" s="2">
        <v>2018</v>
      </c>
      <c r="M694" s="31">
        <f t="shared" si="10"/>
        <v>43321</v>
      </c>
      <c r="N694" s="2" t="s">
        <v>838</v>
      </c>
      <c r="O694" s="2" t="s">
        <v>839</v>
      </c>
      <c r="P694" s="2">
        <v>19</v>
      </c>
      <c r="Q694" s="6">
        <v>7088980028</v>
      </c>
      <c r="R694" s="2" t="s">
        <v>172</v>
      </c>
      <c r="S694" s="2">
        <v>3</v>
      </c>
      <c r="T694" s="2" t="s">
        <v>174</v>
      </c>
      <c r="V694" s="2" t="s">
        <v>175</v>
      </c>
      <c r="W694" s="2" t="s">
        <v>4659</v>
      </c>
      <c r="X694" s="34" t="s">
        <v>179</v>
      </c>
      <c r="Y694" s="63">
        <v>1</v>
      </c>
    </row>
    <row r="695" spans="1:25" ht="23.1" hidden="1" customHeight="1">
      <c r="A695" s="2" t="s">
        <v>72</v>
      </c>
      <c r="B695" s="2" t="s">
        <v>26</v>
      </c>
      <c r="C695" s="2" t="s">
        <v>27</v>
      </c>
      <c r="D695" s="2" t="s">
        <v>28</v>
      </c>
      <c r="E695" s="2" t="s">
        <v>28</v>
      </c>
      <c r="F695" s="2" t="s">
        <v>111</v>
      </c>
      <c r="G695" s="2" t="s">
        <v>167</v>
      </c>
      <c r="H695" s="2" t="s">
        <v>168</v>
      </c>
      <c r="I695" s="31">
        <v>43322</v>
      </c>
      <c r="J695" s="2">
        <v>10</v>
      </c>
      <c r="K695" s="2">
        <v>8</v>
      </c>
      <c r="L695" s="2">
        <v>2018</v>
      </c>
      <c r="M695" s="31">
        <f t="shared" si="10"/>
        <v>43322</v>
      </c>
      <c r="N695" s="2" t="s">
        <v>840</v>
      </c>
      <c r="O695" s="2" t="s">
        <v>841</v>
      </c>
      <c r="P695" s="2">
        <v>19</v>
      </c>
      <c r="Q695" s="6">
        <v>7065606806</v>
      </c>
      <c r="R695" s="2" t="s">
        <v>172</v>
      </c>
      <c r="S695" s="2">
        <v>3</v>
      </c>
      <c r="T695" s="2" t="s">
        <v>174</v>
      </c>
      <c r="V695" s="2" t="s">
        <v>175</v>
      </c>
      <c r="W695" s="2" t="s">
        <v>4666</v>
      </c>
      <c r="X695" s="34" t="s">
        <v>444</v>
      </c>
    </row>
    <row r="696" spans="1:25" ht="23.1" hidden="1" customHeight="1">
      <c r="A696" s="2" t="s">
        <v>72</v>
      </c>
      <c r="B696" s="2" t="s">
        <v>26</v>
      </c>
      <c r="C696" s="2" t="s">
        <v>27</v>
      </c>
      <c r="D696" s="2" t="s">
        <v>28</v>
      </c>
      <c r="E696" s="2" t="s">
        <v>28</v>
      </c>
      <c r="F696" s="2" t="s">
        <v>111</v>
      </c>
      <c r="G696" s="2" t="s">
        <v>167</v>
      </c>
      <c r="H696" s="2" t="s">
        <v>168</v>
      </c>
      <c r="I696" s="31">
        <v>43322</v>
      </c>
      <c r="J696" s="2">
        <v>10</v>
      </c>
      <c r="K696" s="2">
        <v>8</v>
      </c>
      <c r="L696" s="2">
        <v>2018</v>
      </c>
      <c r="M696" s="31">
        <f t="shared" si="10"/>
        <v>43322</v>
      </c>
      <c r="N696" s="2" t="s">
        <v>552</v>
      </c>
      <c r="O696" s="2" t="s">
        <v>283</v>
      </c>
      <c r="P696" s="2">
        <v>19</v>
      </c>
      <c r="Q696" s="6">
        <v>7038980028</v>
      </c>
      <c r="R696" s="2" t="s">
        <v>172</v>
      </c>
      <c r="S696" s="2">
        <v>3</v>
      </c>
      <c r="T696" s="2" t="s">
        <v>251</v>
      </c>
      <c r="V696" s="2" t="s">
        <v>252</v>
      </c>
      <c r="W696" s="2" t="s">
        <v>4659</v>
      </c>
      <c r="X696" s="34" t="s">
        <v>179</v>
      </c>
      <c r="Y696" s="63">
        <v>2</v>
      </c>
    </row>
    <row r="697" spans="1:25" ht="23.1" hidden="1" customHeight="1">
      <c r="A697" s="2" t="s">
        <v>72</v>
      </c>
      <c r="B697" s="2" t="s">
        <v>26</v>
      </c>
      <c r="C697" s="2" t="s">
        <v>27</v>
      </c>
      <c r="D697" s="2" t="s">
        <v>28</v>
      </c>
      <c r="E697" s="2" t="s">
        <v>28</v>
      </c>
      <c r="F697" s="2" t="s">
        <v>111</v>
      </c>
      <c r="G697" s="2" t="s">
        <v>167</v>
      </c>
      <c r="H697" s="2" t="s">
        <v>168</v>
      </c>
      <c r="I697" s="31">
        <v>43322</v>
      </c>
      <c r="J697" s="2">
        <v>10</v>
      </c>
      <c r="K697" s="2">
        <v>8</v>
      </c>
      <c r="L697" s="2">
        <v>2018</v>
      </c>
      <c r="M697" s="31">
        <f t="shared" si="10"/>
        <v>43322</v>
      </c>
      <c r="N697" s="2" t="s">
        <v>842</v>
      </c>
      <c r="O697" s="2" t="s">
        <v>363</v>
      </c>
      <c r="P697" s="2">
        <v>19</v>
      </c>
      <c r="Q697" s="6">
        <v>8068924001</v>
      </c>
      <c r="R697" s="2" t="s">
        <v>172</v>
      </c>
      <c r="S697" s="2">
        <v>3</v>
      </c>
      <c r="T697" s="2" t="s">
        <v>251</v>
      </c>
      <c r="V697" s="2" t="s">
        <v>252</v>
      </c>
      <c r="W697" s="2" t="s">
        <v>4659</v>
      </c>
      <c r="X697" s="34" t="s">
        <v>186</v>
      </c>
      <c r="Y697" s="63">
        <v>2</v>
      </c>
    </row>
    <row r="698" spans="1:25" ht="23.1" hidden="1" customHeight="1">
      <c r="A698" s="2" t="s">
        <v>72</v>
      </c>
      <c r="B698" s="2" t="s">
        <v>26</v>
      </c>
      <c r="C698" s="2" t="s">
        <v>27</v>
      </c>
      <c r="D698" s="2" t="s">
        <v>28</v>
      </c>
      <c r="E698" s="2" t="s">
        <v>28</v>
      </c>
      <c r="F698" s="2" t="s">
        <v>111</v>
      </c>
      <c r="G698" s="2" t="s">
        <v>167</v>
      </c>
      <c r="H698" s="2" t="s">
        <v>168</v>
      </c>
      <c r="I698" s="31">
        <v>43322</v>
      </c>
      <c r="J698" s="2">
        <v>10</v>
      </c>
      <c r="K698" s="2">
        <v>8</v>
      </c>
      <c r="L698" s="2">
        <v>2018</v>
      </c>
      <c r="M698" s="31">
        <f t="shared" si="10"/>
        <v>43322</v>
      </c>
      <c r="N698" s="2" t="s">
        <v>552</v>
      </c>
      <c r="O698" s="2" t="s">
        <v>843</v>
      </c>
      <c r="P698" s="2">
        <v>17</v>
      </c>
      <c r="Q698" s="6" t="s">
        <v>171</v>
      </c>
      <c r="R698" s="2" t="s">
        <v>172</v>
      </c>
      <c r="S698" s="2">
        <v>0</v>
      </c>
      <c r="T698" s="2" t="s">
        <v>251</v>
      </c>
      <c r="V698" s="2" t="s">
        <v>252</v>
      </c>
      <c r="W698" s="2" t="s">
        <v>4659</v>
      </c>
      <c r="X698" s="34" t="s">
        <v>179</v>
      </c>
      <c r="Y698" s="63">
        <v>1</v>
      </c>
    </row>
    <row r="699" spans="1:25" ht="23.1" hidden="1" customHeight="1">
      <c r="A699" s="2" t="s">
        <v>72</v>
      </c>
      <c r="B699" s="2" t="s">
        <v>26</v>
      </c>
      <c r="C699" s="2" t="s">
        <v>27</v>
      </c>
      <c r="D699" s="2" t="s">
        <v>28</v>
      </c>
      <c r="E699" s="2" t="s">
        <v>28</v>
      </c>
      <c r="F699" s="2" t="s">
        <v>29</v>
      </c>
      <c r="G699" s="2" t="s">
        <v>1887</v>
      </c>
      <c r="H699" s="2" t="s">
        <v>31</v>
      </c>
      <c r="I699" s="31">
        <v>43321</v>
      </c>
      <c r="J699" s="2">
        <v>9</v>
      </c>
      <c r="K699" s="2">
        <v>8</v>
      </c>
      <c r="L699" s="2">
        <v>2018</v>
      </c>
      <c r="M699" s="31">
        <f t="shared" si="10"/>
        <v>43321</v>
      </c>
      <c r="N699" s="2" t="s">
        <v>2568</v>
      </c>
      <c r="O699" s="2" t="s">
        <v>1955</v>
      </c>
      <c r="P699" s="2">
        <v>15</v>
      </c>
      <c r="Q699" s="6">
        <v>9029322564</v>
      </c>
      <c r="R699" s="2" t="s">
        <v>417</v>
      </c>
      <c r="S699" s="2">
        <v>0</v>
      </c>
      <c r="T699" s="2" t="s">
        <v>234</v>
      </c>
      <c r="V699" s="2" t="s">
        <v>175</v>
      </c>
      <c r="W699" s="2" t="s">
        <v>4659</v>
      </c>
      <c r="X699" s="34" t="s">
        <v>186</v>
      </c>
      <c r="Y699" s="63">
        <v>1</v>
      </c>
    </row>
    <row r="700" spans="1:25" ht="23.1" hidden="1" customHeight="1">
      <c r="A700" s="2" t="s">
        <v>72</v>
      </c>
      <c r="B700" s="2" t="s">
        <v>26</v>
      </c>
      <c r="C700" s="2" t="s">
        <v>27</v>
      </c>
      <c r="D700" s="2" t="s">
        <v>28</v>
      </c>
      <c r="E700" s="2" t="s">
        <v>28</v>
      </c>
      <c r="F700" s="2" t="s">
        <v>29</v>
      </c>
      <c r="G700" s="2" t="s">
        <v>1887</v>
      </c>
      <c r="H700" s="2" t="s">
        <v>31</v>
      </c>
      <c r="I700" s="31">
        <v>43323</v>
      </c>
      <c r="J700" s="2">
        <v>11</v>
      </c>
      <c r="K700" s="2">
        <v>8</v>
      </c>
      <c r="L700" s="2">
        <v>2018</v>
      </c>
      <c r="M700" s="31">
        <f t="shared" si="10"/>
        <v>43323</v>
      </c>
      <c r="N700" s="2" t="s">
        <v>2577</v>
      </c>
      <c r="O700" s="2" t="s">
        <v>1981</v>
      </c>
      <c r="P700" s="2">
        <v>17</v>
      </c>
      <c r="Q700" s="6" t="s">
        <v>171</v>
      </c>
      <c r="R700" s="2" t="s">
        <v>417</v>
      </c>
      <c r="S700" s="2">
        <v>0</v>
      </c>
      <c r="T700" s="2" t="s">
        <v>234</v>
      </c>
      <c r="V700" s="2" t="s">
        <v>1899</v>
      </c>
      <c r="W700" s="2" t="s">
        <v>4659</v>
      </c>
      <c r="X700" s="34" t="s">
        <v>186</v>
      </c>
      <c r="Y700" s="63">
        <v>3</v>
      </c>
    </row>
    <row r="701" spans="1:25" ht="23.1" hidden="1" customHeight="1">
      <c r="A701" s="2" t="s">
        <v>72</v>
      </c>
      <c r="B701" s="2" t="s">
        <v>26</v>
      </c>
      <c r="C701" s="2" t="s">
        <v>27</v>
      </c>
      <c r="D701" s="2" t="s">
        <v>28</v>
      </c>
      <c r="E701" s="2" t="s">
        <v>28</v>
      </c>
      <c r="F701" s="2" t="s">
        <v>29</v>
      </c>
      <c r="G701" s="2" t="s">
        <v>1887</v>
      </c>
      <c r="H701" s="2" t="s">
        <v>31</v>
      </c>
      <c r="I701" s="31">
        <v>43323</v>
      </c>
      <c r="J701" s="2">
        <v>11</v>
      </c>
      <c r="K701" s="2">
        <v>8</v>
      </c>
      <c r="L701" s="2">
        <v>2018</v>
      </c>
      <c r="M701" s="31">
        <f t="shared" si="10"/>
        <v>43323</v>
      </c>
      <c r="N701" s="2" t="s">
        <v>2578</v>
      </c>
      <c r="O701" s="2" t="s">
        <v>2579</v>
      </c>
      <c r="P701" s="2">
        <v>15</v>
      </c>
      <c r="Q701" s="6" t="s">
        <v>171</v>
      </c>
      <c r="R701" s="2" t="s">
        <v>417</v>
      </c>
      <c r="S701" s="2">
        <v>0</v>
      </c>
      <c r="T701" s="2" t="s">
        <v>234</v>
      </c>
      <c r="V701" s="2" t="s">
        <v>1899</v>
      </c>
      <c r="W701" s="2" t="s">
        <v>4659</v>
      </c>
      <c r="X701" s="2" t="s">
        <v>186</v>
      </c>
      <c r="Y701" s="29">
        <v>1</v>
      </c>
    </row>
    <row r="702" spans="1:25" ht="23.1" hidden="1" customHeight="1">
      <c r="A702" s="2" t="s">
        <v>72</v>
      </c>
      <c r="B702" s="2" t="s">
        <v>26</v>
      </c>
      <c r="C702" s="2" t="s">
        <v>27</v>
      </c>
      <c r="D702" s="2" t="s">
        <v>28</v>
      </c>
      <c r="E702" s="2" t="s">
        <v>28</v>
      </c>
      <c r="F702" s="2" t="s">
        <v>29</v>
      </c>
      <c r="G702" s="2" t="s">
        <v>1887</v>
      </c>
      <c r="H702" s="2" t="s">
        <v>31</v>
      </c>
      <c r="I702" s="31">
        <v>43323</v>
      </c>
      <c r="J702" s="2">
        <v>11</v>
      </c>
      <c r="K702" s="2">
        <v>8</v>
      </c>
      <c r="L702" s="2">
        <v>2018</v>
      </c>
      <c r="M702" s="31">
        <f t="shared" si="10"/>
        <v>43323</v>
      </c>
      <c r="N702" s="2" t="s">
        <v>2581</v>
      </c>
      <c r="O702" s="2" t="s">
        <v>2582</v>
      </c>
      <c r="P702" s="2">
        <v>17</v>
      </c>
      <c r="Q702" s="6" t="s">
        <v>171</v>
      </c>
      <c r="R702" s="2" t="s">
        <v>417</v>
      </c>
      <c r="S702" s="2">
        <v>0</v>
      </c>
      <c r="T702" s="2" t="s">
        <v>234</v>
      </c>
      <c r="V702" s="2" t="s">
        <v>1899</v>
      </c>
      <c r="W702" s="2" t="s">
        <v>4659</v>
      </c>
      <c r="X702" s="2" t="s">
        <v>186</v>
      </c>
      <c r="Y702" s="29">
        <v>2</v>
      </c>
    </row>
    <row r="703" spans="1:25" ht="23.1" hidden="1" customHeight="1">
      <c r="A703" s="2" t="s">
        <v>72</v>
      </c>
      <c r="B703" s="2" t="s">
        <v>26</v>
      </c>
      <c r="C703" s="2" t="s">
        <v>27</v>
      </c>
      <c r="D703" s="2" t="s">
        <v>28</v>
      </c>
      <c r="E703" s="2" t="s">
        <v>28</v>
      </c>
      <c r="F703" s="2" t="s">
        <v>29</v>
      </c>
      <c r="G703" s="2" t="s">
        <v>1887</v>
      </c>
      <c r="H703" s="2" t="s">
        <v>31</v>
      </c>
      <c r="I703" s="31">
        <v>43323</v>
      </c>
      <c r="J703" s="2">
        <v>11</v>
      </c>
      <c r="K703" s="2">
        <v>8</v>
      </c>
      <c r="L703" s="2">
        <v>2018</v>
      </c>
      <c r="M703" s="31">
        <f t="shared" si="10"/>
        <v>43323</v>
      </c>
      <c r="N703" s="2" t="s">
        <v>2583</v>
      </c>
      <c r="O703" s="2" t="s">
        <v>2584</v>
      </c>
      <c r="P703" s="2">
        <v>15</v>
      </c>
      <c r="Q703" s="6" t="s">
        <v>171</v>
      </c>
      <c r="R703" s="2" t="s">
        <v>417</v>
      </c>
      <c r="S703" s="2">
        <v>0</v>
      </c>
      <c r="T703" s="2" t="s">
        <v>234</v>
      </c>
      <c r="V703" s="2" t="s">
        <v>1899</v>
      </c>
      <c r="W703" s="2" t="s">
        <v>4659</v>
      </c>
      <c r="X703" s="2" t="s">
        <v>186</v>
      </c>
      <c r="Y703" s="29">
        <v>2</v>
      </c>
    </row>
    <row r="704" spans="1:25" ht="23.1" hidden="1" customHeight="1">
      <c r="A704" s="2" t="s">
        <v>72</v>
      </c>
      <c r="B704" s="2" t="s">
        <v>26</v>
      </c>
      <c r="C704" s="2" t="s">
        <v>27</v>
      </c>
      <c r="D704" s="2" t="s">
        <v>28</v>
      </c>
      <c r="E704" s="2" t="s">
        <v>28</v>
      </c>
      <c r="F704" s="2" t="s">
        <v>29</v>
      </c>
      <c r="G704" s="2" t="s">
        <v>1887</v>
      </c>
      <c r="H704" s="2" t="s">
        <v>31</v>
      </c>
      <c r="I704" s="31">
        <v>43323</v>
      </c>
      <c r="J704" s="2">
        <v>11</v>
      </c>
      <c r="K704" s="2">
        <v>8</v>
      </c>
      <c r="L704" s="2">
        <v>2018</v>
      </c>
      <c r="M704" s="31">
        <f t="shared" si="10"/>
        <v>43323</v>
      </c>
      <c r="N704" s="2" t="s">
        <v>2585</v>
      </c>
      <c r="O704" s="2" t="s">
        <v>2586</v>
      </c>
      <c r="P704" s="2">
        <v>15</v>
      </c>
      <c r="Q704" s="6" t="s">
        <v>171</v>
      </c>
      <c r="R704" s="2" t="s">
        <v>417</v>
      </c>
      <c r="S704" s="2">
        <v>0</v>
      </c>
      <c r="T704" s="2" t="s">
        <v>418</v>
      </c>
      <c r="V704" s="2" t="s">
        <v>1899</v>
      </c>
      <c r="W704" s="2" t="s">
        <v>4659</v>
      </c>
      <c r="X704" s="2" t="s">
        <v>186</v>
      </c>
      <c r="Y704" s="29">
        <v>1</v>
      </c>
    </row>
    <row r="705" spans="1:25" ht="23.1" hidden="1" customHeight="1">
      <c r="A705" s="2" t="s">
        <v>73</v>
      </c>
      <c r="B705" s="2" t="s">
        <v>26</v>
      </c>
      <c r="C705" s="2" t="s">
        <v>27</v>
      </c>
      <c r="D705" s="2" t="s">
        <v>28</v>
      </c>
      <c r="E705" s="2" t="s">
        <v>28</v>
      </c>
      <c r="F705" s="2" t="s">
        <v>111</v>
      </c>
      <c r="G705" s="2" t="s">
        <v>167</v>
      </c>
      <c r="H705" s="2" t="s">
        <v>168</v>
      </c>
      <c r="I705" s="31">
        <v>43325</v>
      </c>
      <c r="J705" s="2">
        <v>13</v>
      </c>
      <c r="K705" s="2">
        <v>8</v>
      </c>
      <c r="L705" s="2">
        <v>2018</v>
      </c>
      <c r="M705" s="31">
        <f t="shared" si="10"/>
        <v>43325</v>
      </c>
      <c r="N705" s="2" t="s">
        <v>844</v>
      </c>
      <c r="O705" s="2" t="s">
        <v>845</v>
      </c>
      <c r="P705" s="2">
        <v>18</v>
      </c>
      <c r="Q705" s="6">
        <v>8067125559</v>
      </c>
      <c r="R705" s="2" t="s">
        <v>172</v>
      </c>
      <c r="S705" s="2">
        <v>2</v>
      </c>
      <c r="T705" s="2" t="s">
        <v>174</v>
      </c>
      <c r="V705" s="2" t="s">
        <v>175</v>
      </c>
      <c r="W705" s="2" t="s">
        <v>4666</v>
      </c>
      <c r="X705" s="2" t="s">
        <v>444</v>
      </c>
      <c r="Y705" s="66"/>
    </row>
    <row r="706" spans="1:25" ht="23.1" hidden="1" customHeight="1">
      <c r="A706" s="2" t="s">
        <v>73</v>
      </c>
      <c r="B706" s="2" t="s">
        <v>26</v>
      </c>
      <c r="C706" s="2" t="s">
        <v>27</v>
      </c>
      <c r="D706" s="2" t="s">
        <v>28</v>
      </c>
      <c r="E706" s="2" t="s">
        <v>28</v>
      </c>
      <c r="F706" s="2" t="s">
        <v>111</v>
      </c>
      <c r="G706" s="2" t="s">
        <v>167</v>
      </c>
      <c r="H706" s="2" t="s">
        <v>168</v>
      </c>
      <c r="I706" s="31">
        <v>43325</v>
      </c>
      <c r="J706" s="2">
        <v>13</v>
      </c>
      <c r="K706" s="2">
        <v>8</v>
      </c>
      <c r="L706" s="2">
        <v>2018</v>
      </c>
      <c r="M706" s="31">
        <f t="shared" si="10"/>
        <v>43325</v>
      </c>
      <c r="N706" s="11" t="s">
        <v>846</v>
      </c>
      <c r="O706" s="2" t="s">
        <v>847</v>
      </c>
      <c r="P706" s="2">
        <v>16</v>
      </c>
      <c r="Q706" s="6">
        <v>8039324885</v>
      </c>
      <c r="R706" s="2" t="s">
        <v>172</v>
      </c>
      <c r="S706" s="2">
        <v>0</v>
      </c>
      <c r="T706" s="2" t="s">
        <v>251</v>
      </c>
      <c r="V706" s="2" t="s">
        <v>175</v>
      </c>
      <c r="W706" s="2" t="s">
        <v>4659</v>
      </c>
      <c r="X706" s="2" t="s">
        <v>179</v>
      </c>
      <c r="Y706" s="66">
        <v>2</v>
      </c>
    </row>
    <row r="707" spans="1:25" ht="23.1" hidden="1" customHeight="1">
      <c r="A707" s="2" t="s">
        <v>73</v>
      </c>
      <c r="B707" s="2" t="s">
        <v>26</v>
      </c>
      <c r="C707" s="2" t="s">
        <v>27</v>
      </c>
      <c r="D707" s="2" t="s">
        <v>28</v>
      </c>
      <c r="E707" s="2" t="s">
        <v>28</v>
      </c>
      <c r="F707" s="2" t="s">
        <v>111</v>
      </c>
      <c r="G707" s="2" t="s">
        <v>167</v>
      </c>
      <c r="H707" s="2" t="s">
        <v>168</v>
      </c>
      <c r="I707" s="31">
        <v>43325</v>
      </c>
      <c r="J707" s="2">
        <v>13</v>
      </c>
      <c r="K707" s="2">
        <v>8</v>
      </c>
      <c r="L707" s="2">
        <v>2018</v>
      </c>
      <c r="M707" s="31">
        <f t="shared" ref="M707:M770" si="11">DATE(L707,K707,J707)</f>
        <v>43325</v>
      </c>
      <c r="N707" s="2" t="s">
        <v>253</v>
      </c>
      <c r="O707" s="2" t="s">
        <v>687</v>
      </c>
      <c r="P707" s="2">
        <v>18</v>
      </c>
      <c r="Q707" s="6" t="s">
        <v>171</v>
      </c>
      <c r="R707" s="2" t="s">
        <v>172</v>
      </c>
      <c r="S707" s="2">
        <v>1</v>
      </c>
      <c r="T707" s="2" t="s">
        <v>251</v>
      </c>
      <c r="V707" s="2" t="s">
        <v>252</v>
      </c>
      <c r="W707" s="2" t="s">
        <v>4659</v>
      </c>
      <c r="X707" s="2" t="s">
        <v>186</v>
      </c>
      <c r="Y707" s="66">
        <v>1</v>
      </c>
    </row>
    <row r="708" spans="1:25" ht="23.1" hidden="1" customHeight="1">
      <c r="A708" s="2" t="s">
        <v>73</v>
      </c>
      <c r="B708" s="2" t="s">
        <v>26</v>
      </c>
      <c r="C708" s="2" t="s">
        <v>27</v>
      </c>
      <c r="D708" s="2" t="s">
        <v>28</v>
      </c>
      <c r="E708" s="2" t="s">
        <v>28</v>
      </c>
      <c r="F708" s="2" t="s">
        <v>111</v>
      </c>
      <c r="G708" s="2" t="s">
        <v>167</v>
      </c>
      <c r="H708" s="2" t="s">
        <v>168</v>
      </c>
      <c r="I708" s="31">
        <v>43325</v>
      </c>
      <c r="J708" s="2">
        <v>13</v>
      </c>
      <c r="K708" s="2">
        <v>8</v>
      </c>
      <c r="L708" s="2">
        <v>2018</v>
      </c>
      <c r="M708" s="31">
        <f t="shared" si="11"/>
        <v>43325</v>
      </c>
      <c r="N708" s="2" t="s">
        <v>848</v>
      </c>
      <c r="O708" s="2" t="s">
        <v>849</v>
      </c>
      <c r="P708" s="2">
        <v>18</v>
      </c>
      <c r="Q708" s="6">
        <v>9039928617</v>
      </c>
      <c r="R708" s="2" t="s">
        <v>172</v>
      </c>
      <c r="S708" s="2">
        <v>0</v>
      </c>
      <c r="T708" s="2" t="s">
        <v>251</v>
      </c>
      <c r="V708" s="2" t="s">
        <v>252</v>
      </c>
      <c r="W708" s="2" t="s">
        <v>4659</v>
      </c>
      <c r="X708" s="2" t="s">
        <v>186</v>
      </c>
      <c r="Y708" s="66">
        <v>2</v>
      </c>
    </row>
    <row r="709" spans="1:25" ht="23.1" hidden="1" customHeight="1">
      <c r="A709" s="2" t="s">
        <v>73</v>
      </c>
      <c r="B709" s="2" t="s">
        <v>26</v>
      </c>
      <c r="C709" s="2" t="s">
        <v>27</v>
      </c>
      <c r="D709" s="2" t="s">
        <v>28</v>
      </c>
      <c r="E709" s="2" t="s">
        <v>28</v>
      </c>
      <c r="F709" s="2" t="s">
        <v>111</v>
      </c>
      <c r="G709" s="2" t="s">
        <v>167</v>
      </c>
      <c r="H709" s="2" t="s">
        <v>168</v>
      </c>
      <c r="I709" s="31">
        <v>43328</v>
      </c>
      <c r="J709" s="2">
        <v>16</v>
      </c>
      <c r="K709" s="2">
        <v>8</v>
      </c>
      <c r="L709" s="2">
        <v>2018</v>
      </c>
      <c r="M709" s="31">
        <f t="shared" si="11"/>
        <v>43328</v>
      </c>
      <c r="N709" s="2" t="s">
        <v>850</v>
      </c>
      <c r="O709" s="2" t="s">
        <v>851</v>
      </c>
      <c r="P709" s="2">
        <v>19</v>
      </c>
      <c r="Q709" s="6">
        <v>7065392883</v>
      </c>
      <c r="R709" s="2" t="s">
        <v>417</v>
      </c>
      <c r="S709" s="2">
        <v>0</v>
      </c>
      <c r="T709" s="2" t="s">
        <v>418</v>
      </c>
      <c r="V709" s="2" t="s">
        <v>175</v>
      </c>
      <c r="W709" s="2" t="s">
        <v>4666</v>
      </c>
      <c r="X709" s="2" t="s">
        <v>186</v>
      </c>
      <c r="Y709" s="66">
        <v>2</v>
      </c>
    </row>
    <row r="710" spans="1:25" ht="23.1" hidden="1" customHeight="1">
      <c r="A710" s="2" t="s">
        <v>73</v>
      </c>
      <c r="B710" s="2" t="s">
        <v>26</v>
      </c>
      <c r="C710" s="2" t="s">
        <v>27</v>
      </c>
      <c r="D710" s="2" t="s">
        <v>28</v>
      </c>
      <c r="E710" s="2" t="s">
        <v>28</v>
      </c>
      <c r="F710" s="2" t="s">
        <v>111</v>
      </c>
      <c r="G710" s="2" t="s">
        <v>167</v>
      </c>
      <c r="H710" s="2" t="s">
        <v>168</v>
      </c>
      <c r="I710" s="31">
        <v>43328</v>
      </c>
      <c r="J710" s="2">
        <v>16</v>
      </c>
      <c r="K710" s="2">
        <v>8</v>
      </c>
      <c r="L710" s="2">
        <v>2018</v>
      </c>
      <c r="M710" s="31">
        <f t="shared" si="11"/>
        <v>43328</v>
      </c>
      <c r="N710" s="2" t="s">
        <v>852</v>
      </c>
      <c r="O710" s="2" t="s">
        <v>853</v>
      </c>
      <c r="P710" s="2">
        <v>18</v>
      </c>
      <c r="Q710" s="6" t="s">
        <v>171</v>
      </c>
      <c r="R710" s="2" t="s">
        <v>172</v>
      </c>
      <c r="S710" s="2">
        <v>1</v>
      </c>
      <c r="T710" s="2" t="s">
        <v>174</v>
      </c>
      <c r="V710" s="2" t="s">
        <v>175</v>
      </c>
      <c r="W710" s="2" t="s">
        <v>4666</v>
      </c>
      <c r="X710" s="2" t="s">
        <v>186</v>
      </c>
      <c r="Y710" s="66">
        <v>2</v>
      </c>
    </row>
    <row r="711" spans="1:25" ht="23.1" hidden="1" customHeight="1">
      <c r="A711" s="2" t="s">
        <v>73</v>
      </c>
      <c r="B711" s="2" t="s">
        <v>26</v>
      </c>
      <c r="C711" s="2" t="s">
        <v>27</v>
      </c>
      <c r="D711" s="2" t="s">
        <v>28</v>
      </c>
      <c r="E711" s="2" t="s">
        <v>28</v>
      </c>
      <c r="F711" s="2" t="s">
        <v>29</v>
      </c>
      <c r="G711" s="2" t="s">
        <v>1887</v>
      </c>
      <c r="H711" s="2" t="s">
        <v>31</v>
      </c>
      <c r="I711" s="31">
        <v>43329</v>
      </c>
      <c r="J711" s="2">
        <v>17</v>
      </c>
      <c r="K711" s="2">
        <v>8</v>
      </c>
      <c r="L711" s="2">
        <v>2018</v>
      </c>
      <c r="M711" s="31">
        <f t="shared" si="11"/>
        <v>43329</v>
      </c>
      <c r="N711" s="2" t="s">
        <v>2588</v>
      </c>
      <c r="O711" s="2" t="s">
        <v>2589</v>
      </c>
      <c r="P711" s="2">
        <v>15</v>
      </c>
      <c r="Q711" s="6" t="s">
        <v>171</v>
      </c>
      <c r="R711" s="2" t="s">
        <v>417</v>
      </c>
      <c r="S711" s="2">
        <v>0</v>
      </c>
      <c r="T711" s="2" t="s">
        <v>234</v>
      </c>
      <c r="V711" s="2" t="s">
        <v>175</v>
      </c>
      <c r="W711" s="2" t="s">
        <v>4659</v>
      </c>
      <c r="X711" s="2" t="s">
        <v>179</v>
      </c>
      <c r="Y711" s="29">
        <v>3</v>
      </c>
    </row>
    <row r="712" spans="1:25" ht="23.1" hidden="1" customHeight="1">
      <c r="A712" s="2" t="s">
        <v>73</v>
      </c>
      <c r="B712" s="2" t="s">
        <v>26</v>
      </c>
      <c r="C712" s="2" t="s">
        <v>27</v>
      </c>
      <c r="D712" s="2" t="s">
        <v>28</v>
      </c>
      <c r="E712" s="2" t="s">
        <v>28</v>
      </c>
      <c r="F712" s="2" t="s">
        <v>29</v>
      </c>
      <c r="G712" s="2" t="s">
        <v>1887</v>
      </c>
      <c r="H712" s="2" t="s">
        <v>31</v>
      </c>
      <c r="I712" s="31">
        <v>43330</v>
      </c>
      <c r="J712" s="2">
        <v>18</v>
      </c>
      <c r="K712" s="2">
        <v>8</v>
      </c>
      <c r="L712" s="2">
        <v>2018</v>
      </c>
      <c r="M712" s="31">
        <f t="shared" si="11"/>
        <v>43330</v>
      </c>
      <c r="N712" s="2" t="s">
        <v>2591</v>
      </c>
      <c r="O712" s="2" t="s">
        <v>2592</v>
      </c>
      <c r="P712" s="2">
        <v>15</v>
      </c>
      <c r="Q712" s="6" t="s">
        <v>171</v>
      </c>
      <c r="R712" s="2" t="s">
        <v>417</v>
      </c>
      <c r="S712" s="2">
        <v>0</v>
      </c>
      <c r="T712" s="2" t="s">
        <v>313</v>
      </c>
      <c r="V712" s="2" t="s">
        <v>1899</v>
      </c>
      <c r="W712" s="2" t="s">
        <v>4659</v>
      </c>
      <c r="X712" s="2" t="s">
        <v>186</v>
      </c>
      <c r="Y712" s="29">
        <v>1</v>
      </c>
    </row>
    <row r="713" spans="1:25" ht="23.1" hidden="1" customHeight="1">
      <c r="A713" s="2" t="s">
        <v>73</v>
      </c>
      <c r="B713" s="2" t="s">
        <v>26</v>
      </c>
      <c r="C713" s="2" t="s">
        <v>27</v>
      </c>
      <c r="D713" s="2" t="s">
        <v>28</v>
      </c>
      <c r="E713" s="2" t="s">
        <v>28</v>
      </c>
      <c r="F713" s="2" t="s">
        <v>29</v>
      </c>
      <c r="G713" s="2" t="s">
        <v>1887</v>
      </c>
      <c r="H713" s="2" t="s">
        <v>31</v>
      </c>
      <c r="I713" s="31">
        <v>43330</v>
      </c>
      <c r="J713" s="2">
        <v>18</v>
      </c>
      <c r="K713" s="2">
        <v>8</v>
      </c>
      <c r="L713" s="2">
        <v>2018</v>
      </c>
      <c r="M713" s="31">
        <f t="shared" si="11"/>
        <v>43330</v>
      </c>
      <c r="N713" s="2" t="s">
        <v>2593</v>
      </c>
      <c r="O713" s="2" t="s">
        <v>2594</v>
      </c>
      <c r="P713" s="2">
        <v>15</v>
      </c>
      <c r="Q713" s="6" t="s">
        <v>171</v>
      </c>
      <c r="R713" s="2" t="s">
        <v>417</v>
      </c>
      <c r="S713" s="2">
        <v>0</v>
      </c>
      <c r="T713" s="2" t="s">
        <v>234</v>
      </c>
      <c r="V713" s="2" t="s">
        <v>1899</v>
      </c>
      <c r="W713" s="2" t="s">
        <v>4659</v>
      </c>
      <c r="X713" s="2" t="s">
        <v>186</v>
      </c>
      <c r="Y713" s="29">
        <v>1</v>
      </c>
    </row>
    <row r="714" spans="1:25" ht="23.1" hidden="1" customHeight="1">
      <c r="A714" s="2" t="s">
        <v>77</v>
      </c>
      <c r="B714" s="2" t="s">
        <v>26</v>
      </c>
      <c r="C714" s="2" t="s">
        <v>27</v>
      </c>
      <c r="D714" s="2" t="s">
        <v>28</v>
      </c>
      <c r="E714" s="2" t="s">
        <v>28</v>
      </c>
      <c r="F714" s="2" t="s">
        <v>111</v>
      </c>
      <c r="G714" s="2" t="s">
        <v>167</v>
      </c>
      <c r="H714" s="2" t="s">
        <v>168</v>
      </c>
      <c r="I714" s="31">
        <v>43335</v>
      </c>
      <c r="J714" s="2">
        <v>23</v>
      </c>
      <c r="K714" s="2">
        <v>8</v>
      </c>
      <c r="L714" s="2">
        <v>2018</v>
      </c>
      <c r="M714" s="31">
        <f t="shared" si="11"/>
        <v>43335</v>
      </c>
      <c r="N714" s="2" t="s">
        <v>854</v>
      </c>
      <c r="O714" s="2" t="s">
        <v>855</v>
      </c>
      <c r="P714" s="2">
        <v>19</v>
      </c>
      <c r="Q714" s="6">
        <v>8097587932</v>
      </c>
      <c r="R714" s="2" t="s">
        <v>172</v>
      </c>
      <c r="S714" s="2">
        <v>1</v>
      </c>
      <c r="T714" s="2" t="s">
        <v>313</v>
      </c>
      <c r="U714" s="2" t="s">
        <v>507</v>
      </c>
      <c r="V714" s="2" t="s">
        <v>175</v>
      </c>
      <c r="W714" s="2" t="s">
        <v>4659</v>
      </c>
      <c r="X714" s="11" t="s">
        <v>186</v>
      </c>
      <c r="Y714" s="29">
        <v>2</v>
      </c>
    </row>
    <row r="715" spans="1:25" ht="23.1" hidden="1" customHeight="1">
      <c r="A715" s="2" t="s">
        <v>77</v>
      </c>
      <c r="B715" s="2" t="s">
        <v>26</v>
      </c>
      <c r="C715" s="2" t="s">
        <v>27</v>
      </c>
      <c r="D715" s="2" t="s">
        <v>28</v>
      </c>
      <c r="E715" s="2" t="s">
        <v>28</v>
      </c>
      <c r="F715" s="2" t="s">
        <v>111</v>
      </c>
      <c r="G715" s="2" t="s">
        <v>167</v>
      </c>
      <c r="H715" s="2" t="s">
        <v>168</v>
      </c>
      <c r="I715" s="31">
        <v>43335</v>
      </c>
      <c r="J715" s="2">
        <v>23</v>
      </c>
      <c r="K715" s="2">
        <v>8</v>
      </c>
      <c r="L715" s="2">
        <v>2018</v>
      </c>
      <c r="M715" s="31">
        <f t="shared" si="11"/>
        <v>43335</v>
      </c>
      <c r="N715" s="2" t="s">
        <v>856</v>
      </c>
      <c r="O715" s="2" t="s">
        <v>451</v>
      </c>
      <c r="P715" s="2">
        <v>18</v>
      </c>
      <c r="Q715" s="6">
        <v>9072748770</v>
      </c>
      <c r="R715" s="2" t="s">
        <v>417</v>
      </c>
      <c r="S715" s="2">
        <v>0</v>
      </c>
      <c r="T715" s="2" t="s">
        <v>313</v>
      </c>
      <c r="U715" s="2" t="s">
        <v>507</v>
      </c>
      <c r="V715" s="2" t="s">
        <v>175</v>
      </c>
      <c r="W715" s="2" t="s">
        <v>4659</v>
      </c>
      <c r="X715" s="11" t="s">
        <v>186</v>
      </c>
      <c r="Y715" s="29">
        <v>2</v>
      </c>
    </row>
    <row r="716" spans="1:25" ht="23.1" hidden="1" customHeight="1">
      <c r="A716" s="2" t="s">
        <v>77</v>
      </c>
      <c r="B716" s="2" t="s">
        <v>26</v>
      </c>
      <c r="C716" s="2" t="s">
        <v>27</v>
      </c>
      <c r="D716" s="2" t="s">
        <v>28</v>
      </c>
      <c r="E716" s="2" t="s">
        <v>28</v>
      </c>
      <c r="F716" s="2" t="s">
        <v>29</v>
      </c>
      <c r="G716" s="2" t="s">
        <v>1887</v>
      </c>
      <c r="H716" s="2" t="s">
        <v>31</v>
      </c>
      <c r="I716" s="31">
        <v>43337</v>
      </c>
      <c r="J716" s="2">
        <v>25</v>
      </c>
      <c r="K716" s="2">
        <v>8</v>
      </c>
      <c r="L716" s="2">
        <v>2018</v>
      </c>
      <c r="M716" s="31">
        <f t="shared" si="11"/>
        <v>43337</v>
      </c>
      <c r="N716" s="2" t="s">
        <v>2597</v>
      </c>
      <c r="O716" s="2" t="s">
        <v>2598</v>
      </c>
      <c r="P716" s="2">
        <v>15</v>
      </c>
      <c r="Q716" s="6">
        <v>8145808103</v>
      </c>
      <c r="R716" s="2" t="s">
        <v>417</v>
      </c>
      <c r="S716" s="2">
        <v>0</v>
      </c>
      <c r="T716" s="2" t="s">
        <v>418</v>
      </c>
      <c r="V716" s="2" t="s">
        <v>175</v>
      </c>
      <c r="W716" s="2" t="s">
        <v>4666</v>
      </c>
      <c r="X716" s="11" t="s">
        <v>186</v>
      </c>
      <c r="Y716" s="29">
        <v>3</v>
      </c>
    </row>
    <row r="717" spans="1:25" ht="23.1" hidden="1" customHeight="1">
      <c r="A717" s="2" t="s">
        <v>77</v>
      </c>
      <c r="B717" s="2" t="s">
        <v>26</v>
      </c>
      <c r="C717" s="2" t="s">
        <v>27</v>
      </c>
      <c r="D717" s="2" t="s">
        <v>28</v>
      </c>
      <c r="E717" s="2" t="s">
        <v>28</v>
      </c>
      <c r="F717" s="2" t="s">
        <v>29</v>
      </c>
      <c r="G717" s="2" t="s">
        <v>1887</v>
      </c>
      <c r="H717" s="2" t="s">
        <v>31</v>
      </c>
      <c r="I717" s="31">
        <v>43337</v>
      </c>
      <c r="J717" s="2">
        <v>25</v>
      </c>
      <c r="K717" s="2">
        <v>8</v>
      </c>
      <c r="L717" s="2">
        <v>2018</v>
      </c>
      <c r="M717" s="31">
        <f t="shared" si="11"/>
        <v>43337</v>
      </c>
      <c r="N717" s="2" t="s">
        <v>2599</v>
      </c>
      <c r="O717" s="2" t="s">
        <v>2600</v>
      </c>
      <c r="P717" s="2">
        <v>18</v>
      </c>
      <c r="Q717" s="6">
        <v>9035759405</v>
      </c>
      <c r="R717" s="2" t="s">
        <v>172</v>
      </c>
      <c r="S717" s="2">
        <v>1</v>
      </c>
      <c r="T717" s="2" t="s">
        <v>234</v>
      </c>
      <c r="V717" s="2" t="s">
        <v>1899</v>
      </c>
      <c r="W717" s="2" t="s">
        <v>4659</v>
      </c>
      <c r="X717" s="11" t="s">
        <v>186</v>
      </c>
      <c r="Y717" s="29">
        <v>3</v>
      </c>
    </row>
    <row r="718" spans="1:25" ht="23.1" hidden="1" customHeight="1">
      <c r="A718" s="2" t="s">
        <v>77</v>
      </c>
      <c r="B718" s="2" t="s">
        <v>26</v>
      </c>
      <c r="C718" s="2" t="s">
        <v>27</v>
      </c>
      <c r="D718" s="2" t="s">
        <v>28</v>
      </c>
      <c r="E718" s="2" t="s">
        <v>28</v>
      </c>
      <c r="F718" s="2" t="s">
        <v>29</v>
      </c>
      <c r="G718" s="2" t="s">
        <v>1887</v>
      </c>
      <c r="H718" s="2" t="s">
        <v>31</v>
      </c>
      <c r="I718" s="31">
        <v>43337</v>
      </c>
      <c r="J718" s="2">
        <v>25</v>
      </c>
      <c r="K718" s="2">
        <v>8</v>
      </c>
      <c r="L718" s="2">
        <v>2018</v>
      </c>
      <c r="M718" s="31">
        <f t="shared" si="11"/>
        <v>43337</v>
      </c>
      <c r="N718" s="2" t="s">
        <v>2601</v>
      </c>
      <c r="O718" s="2" t="s">
        <v>2602</v>
      </c>
      <c r="P718" s="2">
        <v>15</v>
      </c>
      <c r="Q718" s="6" t="s">
        <v>171</v>
      </c>
      <c r="R718" s="2" t="s">
        <v>417</v>
      </c>
      <c r="S718" s="2">
        <v>0</v>
      </c>
      <c r="T718" s="2" t="s">
        <v>234</v>
      </c>
      <c r="V718" s="2" t="s">
        <v>1899</v>
      </c>
      <c r="W718" s="2" t="s">
        <v>4659</v>
      </c>
      <c r="X718" s="11" t="s">
        <v>186</v>
      </c>
      <c r="Y718" s="29">
        <v>1</v>
      </c>
    </row>
    <row r="719" spans="1:25" ht="23.1" hidden="1" customHeight="1">
      <c r="A719" s="2" t="s">
        <v>80</v>
      </c>
      <c r="B719" s="2" t="s">
        <v>26</v>
      </c>
      <c r="C719" s="2" t="s">
        <v>27</v>
      </c>
      <c r="D719" s="2" t="s">
        <v>28</v>
      </c>
      <c r="E719" s="2" t="s">
        <v>28</v>
      </c>
      <c r="F719" s="2" t="s">
        <v>111</v>
      </c>
      <c r="G719" s="2" t="s">
        <v>167</v>
      </c>
      <c r="H719" s="2" t="s">
        <v>168</v>
      </c>
      <c r="I719" s="31">
        <v>43340</v>
      </c>
      <c r="J719" s="2">
        <v>28</v>
      </c>
      <c r="K719" s="2">
        <v>8</v>
      </c>
      <c r="L719" s="2">
        <v>2018</v>
      </c>
      <c r="M719" s="31">
        <f t="shared" si="11"/>
        <v>43340</v>
      </c>
      <c r="N719" s="2" t="s">
        <v>857</v>
      </c>
      <c r="O719" s="2" t="s">
        <v>858</v>
      </c>
      <c r="P719" s="2">
        <v>19</v>
      </c>
      <c r="Q719" s="6">
        <v>7031555579</v>
      </c>
      <c r="R719" s="2" t="s">
        <v>172</v>
      </c>
      <c r="S719" s="2">
        <v>3</v>
      </c>
      <c r="T719" s="2" t="s">
        <v>313</v>
      </c>
      <c r="U719" s="2" t="s">
        <v>507</v>
      </c>
      <c r="V719" s="2" t="s">
        <v>175</v>
      </c>
      <c r="W719" s="2" t="s">
        <v>4659</v>
      </c>
      <c r="X719" s="11" t="s">
        <v>186</v>
      </c>
      <c r="Y719" s="29">
        <v>1</v>
      </c>
    </row>
    <row r="720" spans="1:25" ht="23.1" hidden="1" customHeight="1">
      <c r="A720" s="2" t="s">
        <v>80</v>
      </c>
      <c r="B720" s="2" t="s">
        <v>26</v>
      </c>
      <c r="C720" s="2" t="s">
        <v>27</v>
      </c>
      <c r="D720" s="2" t="s">
        <v>28</v>
      </c>
      <c r="E720" s="2" t="s">
        <v>28</v>
      </c>
      <c r="F720" s="2" t="s">
        <v>111</v>
      </c>
      <c r="G720" s="2" t="s">
        <v>167</v>
      </c>
      <c r="H720" s="2" t="s">
        <v>168</v>
      </c>
      <c r="I720" s="31">
        <v>43341</v>
      </c>
      <c r="J720" s="2">
        <v>29</v>
      </c>
      <c r="K720" s="2">
        <v>8</v>
      </c>
      <c r="L720" s="2">
        <v>2018</v>
      </c>
      <c r="M720" s="31">
        <f t="shared" si="11"/>
        <v>43341</v>
      </c>
      <c r="N720" s="2" t="s">
        <v>859</v>
      </c>
      <c r="O720" s="2" t="s">
        <v>860</v>
      </c>
      <c r="P720" s="2">
        <v>19</v>
      </c>
      <c r="Q720" s="6">
        <v>7067654044</v>
      </c>
      <c r="R720" s="2" t="s">
        <v>172</v>
      </c>
      <c r="S720" s="2">
        <v>2</v>
      </c>
      <c r="T720" s="2" t="s">
        <v>174</v>
      </c>
      <c r="V720" s="2" t="s">
        <v>175</v>
      </c>
      <c r="W720" s="2" t="s">
        <v>4666</v>
      </c>
      <c r="X720" s="11" t="s">
        <v>186</v>
      </c>
      <c r="Y720" s="29">
        <v>2</v>
      </c>
    </row>
    <row r="721" spans="1:25" ht="23.1" hidden="1" customHeight="1">
      <c r="A721" s="2" t="s">
        <v>80</v>
      </c>
      <c r="B721" s="2" t="s">
        <v>26</v>
      </c>
      <c r="C721" s="2" t="s">
        <v>27</v>
      </c>
      <c r="D721" s="2" t="s">
        <v>28</v>
      </c>
      <c r="E721" s="2" t="s">
        <v>28</v>
      </c>
      <c r="F721" s="2" t="s">
        <v>111</v>
      </c>
      <c r="G721" s="2" t="s">
        <v>167</v>
      </c>
      <c r="H721" s="2" t="s">
        <v>168</v>
      </c>
      <c r="I721" s="31">
        <v>43341</v>
      </c>
      <c r="J721" s="2">
        <v>29</v>
      </c>
      <c r="K721" s="2">
        <v>8</v>
      </c>
      <c r="L721" s="2">
        <v>2018</v>
      </c>
      <c r="M721" s="31">
        <f t="shared" si="11"/>
        <v>43341</v>
      </c>
      <c r="N721" s="2" t="s">
        <v>861</v>
      </c>
      <c r="O721" s="2" t="s">
        <v>862</v>
      </c>
      <c r="P721" s="2">
        <v>19</v>
      </c>
      <c r="Q721" s="6" t="s">
        <v>171</v>
      </c>
      <c r="R721" s="2" t="s">
        <v>172</v>
      </c>
      <c r="S721" s="2">
        <v>0</v>
      </c>
      <c r="T721" s="2" t="s">
        <v>174</v>
      </c>
      <c r="V721" s="2" t="s">
        <v>175</v>
      </c>
      <c r="W721" s="2" t="s">
        <v>4666</v>
      </c>
      <c r="X721" s="11" t="s">
        <v>179</v>
      </c>
      <c r="Y721" s="29">
        <v>2</v>
      </c>
    </row>
    <row r="722" spans="1:25" ht="23.1" hidden="1" customHeight="1">
      <c r="A722" s="2" t="s">
        <v>80</v>
      </c>
      <c r="B722" s="2" t="s">
        <v>26</v>
      </c>
      <c r="C722" s="2" t="s">
        <v>27</v>
      </c>
      <c r="D722" s="2" t="s">
        <v>28</v>
      </c>
      <c r="E722" s="2" t="s">
        <v>28</v>
      </c>
      <c r="F722" s="2" t="s">
        <v>111</v>
      </c>
      <c r="G722" s="2" t="s">
        <v>167</v>
      </c>
      <c r="H722" s="2" t="s">
        <v>168</v>
      </c>
      <c r="I722" s="31">
        <v>43341</v>
      </c>
      <c r="J722" s="2">
        <v>29</v>
      </c>
      <c r="K722" s="2">
        <v>8</v>
      </c>
      <c r="L722" s="2">
        <v>2018</v>
      </c>
      <c r="M722" s="31">
        <f t="shared" si="11"/>
        <v>43341</v>
      </c>
      <c r="N722" s="2" t="s">
        <v>863</v>
      </c>
      <c r="O722" s="2" t="s">
        <v>864</v>
      </c>
      <c r="P722" s="2">
        <v>19</v>
      </c>
      <c r="Q722" s="6">
        <v>8132419151</v>
      </c>
      <c r="R722" s="2" t="s">
        <v>172</v>
      </c>
      <c r="S722" s="2">
        <v>2</v>
      </c>
      <c r="T722" s="2" t="s">
        <v>174</v>
      </c>
      <c r="V722" s="2" t="s">
        <v>175</v>
      </c>
      <c r="W722" s="2" t="s">
        <v>4666</v>
      </c>
      <c r="X722" s="11" t="s">
        <v>186</v>
      </c>
      <c r="Y722" s="29">
        <v>2</v>
      </c>
    </row>
    <row r="723" spans="1:25" ht="23.1" hidden="1" customHeight="1">
      <c r="A723" s="2" t="s">
        <v>80</v>
      </c>
      <c r="B723" s="2" t="s">
        <v>26</v>
      </c>
      <c r="C723" s="2" t="s">
        <v>27</v>
      </c>
      <c r="D723" s="2" t="s">
        <v>28</v>
      </c>
      <c r="E723" s="2" t="s">
        <v>28</v>
      </c>
      <c r="F723" s="2" t="s">
        <v>111</v>
      </c>
      <c r="G723" s="2" t="s">
        <v>167</v>
      </c>
      <c r="H723" s="2" t="s">
        <v>168</v>
      </c>
      <c r="I723" s="31">
        <v>43341</v>
      </c>
      <c r="J723" s="2">
        <v>29</v>
      </c>
      <c r="K723" s="2">
        <v>8</v>
      </c>
      <c r="L723" s="2">
        <v>2018</v>
      </c>
      <c r="M723" s="31">
        <f t="shared" si="11"/>
        <v>43341</v>
      </c>
      <c r="N723" s="2" t="s">
        <v>865</v>
      </c>
      <c r="O723" s="2" t="s">
        <v>866</v>
      </c>
      <c r="P723" s="2">
        <v>18</v>
      </c>
      <c r="Q723" s="6">
        <v>8072946494</v>
      </c>
      <c r="R723" s="2" t="s">
        <v>172</v>
      </c>
      <c r="S723" s="2">
        <v>2</v>
      </c>
      <c r="T723" s="2" t="s">
        <v>174</v>
      </c>
      <c r="V723" s="2" t="s">
        <v>175</v>
      </c>
      <c r="W723" s="2" t="s">
        <v>4666</v>
      </c>
      <c r="X723" s="11" t="s">
        <v>186</v>
      </c>
      <c r="Y723" s="29">
        <v>2</v>
      </c>
    </row>
    <row r="724" spans="1:25" ht="23.1" hidden="1" customHeight="1">
      <c r="A724" s="2" t="s">
        <v>80</v>
      </c>
      <c r="B724" s="2" t="s">
        <v>26</v>
      </c>
      <c r="C724" s="2" t="s">
        <v>27</v>
      </c>
      <c r="D724" s="2" t="s">
        <v>28</v>
      </c>
      <c r="E724" s="2" t="s">
        <v>28</v>
      </c>
      <c r="F724" s="2" t="s">
        <v>111</v>
      </c>
      <c r="G724" s="2" t="s">
        <v>167</v>
      </c>
      <c r="H724" s="2" t="s">
        <v>168</v>
      </c>
      <c r="I724" s="31">
        <v>43342</v>
      </c>
      <c r="J724" s="2">
        <v>30</v>
      </c>
      <c r="K724" s="2">
        <v>8</v>
      </c>
      <c r="L724" s="2">
        <v>2018</v>
      </c>
      <c r="M724" s="31">
        <f t="shared" si="11"/>
        <v>43342</v>
      </c>
      <c r="N724" s="2" t="s">
        <v>867</v>
      </c>
      <c r="O724" s="2" t="s">
        <v>868</v>
      </c>
      <c r="P724" s="2">
        <v>19</v>
      </c>
      <c r="Q724" s="6">
        <v>8060771488</v>
      </c>
      <c r="R724" s="2" t="s">
        <v>417</v>
      </c>
      <c r="S724" s="2">
        <v>0</v>
      </c>
      <c r="T724" s="2" t="s">
        <v>418</v>
      </c>
      <c r="V724" s="2" t="s">
        <v>175</v>
      </c>
      <c r="W724" s="2" t="s">
        <v>4666</v>
      </c>
      <c r="X724" s="11" t="s">
        <v>186</v>
      </c>
      <c r="Y724" s="29">
        <v>2</v>
      </c>
    </row>
    <row r="725" spans="1:25" ht="23.1" hidden="1" customHeight="1">
      <c r="A725" s="2" t="s">
        <v>80</v>
      </c>
      <c r="B725" s="2" t="s">
        <v>26</v>
      </c>
      <c r="C725" s="2" t="s">
        <v>27</v>
      </c>
      <c r="D725" s="2" t="s">
        <v>28</v>
      </c>
      <c r="E725" s="2" t="s">
        <v>28</v>
      </c>
      <c r="F725" s="2" t="s">
        <v>29</v>
      </c>
      <c r="G725" s="2" t="s">
        <v>1887</v>
      </c>
      <c r="H725" s="2" t="s">
        <v>31</v>
      </c>
      <c r="I725" s="31">
        <v>43342</v>
      </c>
      <c r="J725" s="2">
        <v>30</v>
      </c>
      <c r="K725" s="2">
        <v>8</v>
      </c>
      <c r="L725" s="2">
        <v>2018</v>
      </c>
      <c r="M725" s="31">
        <f t="shared" si="11"/>
        <v>43342</v>
      </c>
      <c r="N725" s="2" t="s">
        <v>2606</v>
      </c>
      <c r="O725" s="2" t="s">
        <v>2607</v>
      </c>
      <c r="P725" s="2">
        <v>19</v>
      </c>
      <c r="Q725" s="6">
        <v>9036360214</v>
      </c>
      <c r="R725" s="2" t="s">
        <v>417</v>
      </c>
      <c r="S725" s="2">
        <v>0</v>
      </c>
      <c r="T725" s="2" t="s">
        <v>418</v>
      </c>
      <c r="V725" s="2" t="s">
        <v>175</v>
      </c>
      <c r="W725" s="2" t="s">
        <v>4659</v>
      </c>
      <c r="X725" s="11" t="s">
        <v>186</v>
      </c>
      <c r="Y725" s="29">
        <v>3</v>
      </c>
    </row>
    <row r="726" spans="1:25" ht="23.1" hidden="1" customHeight="1">
      <c r="A726" s="2" t="s">
        <v>80</v>
      </c>
      <c r="B726" s="2" t="s">
        <v>26</v>
      </c>
      <c r="C726" s="2" t="s">
        <v>27</v>
      </c>
      <c r="D726" s="2" t="s">
        <v>28</v>
      </c>
      <c r="E726" s="2" t="s">
        <v>28</v>
      </c>
      <c r="F726" s="2" t="s">
        <v>29</v>
      </c>
      <c r="G726" s="2" t="s">
        <v>1887</v>
      </c>
      <c r="H726" s="2" t="s">
        <v>31</v>
      </c>
      <c r="I726" s="31">
        <v>43342</v>
      </c>
      <c r="J726" s="2">
        <v>30</v>
      </c>
      <c r="K726" s="2">
        <v>8</v>
      </c>
      <c r="L726" s="2">
        <v>2018</v>
      </c>
      <c r="M726" s="31">
        <f t="shared" si="11"/>
        <v>43342</v>
      </c>
      <c r="N726" s="2" t="s">
        <v>2608</v>
      </c>
      <c r="O726" s="2" t="s">
        <v>2077</v>
      </c>
      <c r="P726" s="2">
        <v>18</v>
      </c>
      <c r="Q726" s="6">
        <v>7032892862</v>
      </c>
      <c r="R726" s="2" t="s">
        <v>417</v>
      </c>
      <c r="S726" s="2">
        <v>2</v>
      </c>
      <c r="T726" s="2" t="s">
        <v>418</v>
      </c>
      <c r="V726" s="2" t="s">
        <v>175</v>
      </c>
      <c r="W726" s="2" t="s">
        <v>4659</v>
      </c>
      <c r="X726" s="11" t="s">
        <v>186</v>
      </c>
      <c r="Y726" s="29">
        <v>1</v>
      </c>
    </row>
    <row r="727" spans="1:25" ht="23.1" hidden="1" customHeight="1">
      <c r="A727" s="2" t="s">
        <v>83</v>
      </c>
      <c r="B727" s="2" t="s">
        <v>26</v>
      </c>
      <c r="C727" s="2" t="s">
        <v>27</v>
      </c>
      <c r="D727" s="2" t="s">
        <v>28</v>
      </c>
      <c r="E727" s="2" t="s">
        <v>28</v>
      </c>
      <c r="F727" s="2" t="s">
        <v>111</v>
      </c>
      <c r="G727" s="2" t="s">
        <v>167</v>
      </c>
      <c r="H727" s="2" t="s">
        <v>168</v>
      </c>
      <c r="I727" s="31">
        <v>43347</v>
      </c>
      <c r="J727" s="2">
        <v>4</v>
      </c>
      <c r="K727" s="2">
        <v>9</v>
      </c>
      <c r="L727" s="2">
        <v>2018</v>
      </c>
      <c r="M727" s="31">
        <f t="shared" si="11"/>
        <v>43347</v>
      </c>
      <c r="N727" s="2" t="s">
        <v>869</v>
      </c>
      <c r="O727" s="2" t="s">
        <v>800</v>
      </c>
      <c r="P727" s="2">
        <v>15</v>
      </c>
      <c r="Q727" s="6">
        <v>8156673344</v>
      </c>
      <c r="R727" s="2" t="s">
        <v>417</v>
      </c>
      <c r="S727" s="2">
        <v>0</v>
      </c>
      <c r="T727" s="2" t="s">
        <v>313</v>
      </c>
      <c r="U727" s="2" t="s">
        <v>8132</v>
      </c>
      <c r="V727" s="2" t="s">
        <v>175</v>
      </c>
      <c r="W727" s="2" t="s">
        <v>4659</v>
      </c>
      <c r="X727" s="2" t="s">
        <v>179</v>
      </c>
      <c r="Y727" s="29">
        <v>2</v>
      </c>
    </row>
    <row r="728" spans="1:25" ht="23.1" hidden="1" customHeight="1">
      <c r="A728" s="2" t="s">
        <v>83</v>
      </c>
      <c r="B728" s="2" t="s">
        <v>26</v>
      </c>
      <c r="C728" s="2" t="s">
        <v>27</v>
      </c>
      <c r="D728" s="2" t="s">
        <v>28</v>
      </c>
      <c r="E728" s="2" t="s">
        <v>28</v>
      </c>
      <c r="F728" s="2" t="s">
        <v>111</v>
      </c>
      <c r="G728" s="2" t="s">
        <v>167</v>
      </c>
      <c r="H728" s="2" t="s">
        <v>168</v>
      </c>
      <c r="I728" s="31">
        <v>43347</v>
      </c>
      <c r="J728" s="2">
        <v>4</v>
      </c>
      <c r="K728" s="2">
        <v>9</v>
      </c>
      <c r="L728" s="2">
        <v>2018</v>
      </c>
      <c r="M728" s="31">
        <f t="shared" si="11"/>
        <v>43347</v>
      </c>
      <c r="N728" s="2" t="s">
        <v>870</v>
      </c>
      <c r="O728" s="2" t="s">
        <v>871</v>
      </c>
      <c r="P728" s="2">
        <v>18</v>
      </c>
      <c r="Q728" s="6">
        <v>8156673344</v>
      </c>
      <c r="R728" s="2" t="s">
        <v>417</v>
      </c>
      <c r="S728" s="2">
        <v>0</v>
      </c>
      <c r="T728" s="2" t="s">
        <v>313</v>
      </c>
      <c r="U728" s="2" t="s">
        <v>8132</v>
      </c>
      <c r="V728" s="2" t="s">
        <v>175</v>
      </c>
      <c r="W728" s="2" t="s">
        <v>4659</v>
      </c>
      <c r="X728" s="2" t="s">
        <v>186</v>
      </c>
      <c r="Y728" s="29">
        <v>2</v>
      </c>
    </row>
    <row r="729" spans="1:25" ht="23.1" hidden="1" customHeight="1">
      <c r="A729" s="2" t="s">
        <v>83</v>
      </c>
      <c r="B729" s="2" t="s">
        <v>26</v>
      </c>
      <c r="C729" s="2" t="s">
        <v>27</v>
      </c>
      <c r="D729" s="2" t="s">
        <v>28</v>
      </c>
      <c r="E729" s="2" t="s">
        <v>28</v>
      </c>
      <c r="F729" s="2" t="s">
        <v>111</v>
      </c>
      <c r="G729" s="2" t="s">
        <v>167</v>
      </c>
      <c r="H729" s="2" t="s">
        <v>168</v>
      </c>
      <c r="I729" s="31">
        <v>43350</v>
      </c>
      <c r="J729" s="2">
        <v>7</v>
      </c>
      <c r="K729" s="2">
        <v>9</v>
      </c>
      <c r="L729" s="2">
        <v>2018</v>
      </c>
      <c r="M729" s="31">
        <f t="shared" si="11"/>
        <v>43350</v>
      </c>
      <c r="N729" s="2" t="s">
        <v>872</v>
      </c>
      <c r="O729" s="2" t="s">
        <v>873</v>
      </c>
      <c r="P729" s="2">
        <v>19</v>
      </c>
      <c r="Q729" s="6" t="s">
        <v>171</v>
      </c>
      <c r="R729" s="2" t="s">
        <v>172</v>
      </c>
      <c r="S729" s="2">
        <v>1</v>
      </c>
      <c r="T729" s="2" t="s">
        <v>251</v>
      </c>
      <c r="V729" s="2" t="s">
        <v>252</v>
      </c>
      <c r="W729" s="2" t="s">
        <v>4659</v>
      </c>
      <c r="X729" s="2" t="s">
        <v>186</v>
      </c>
      <c r="Y729" s="29">
        <v>3</v>
      </c>
    </row>
    <row r="730" spans="1:25" ht="23.1" hidden="1" customHeight="1">
      <c r="A730" s="2" t="s">
        <v>83</v>
      </c>
      <c r="B730" s="2" t="s">
        <v>26</v>
      </c>
      <c r="C730" s="2" t="s">
        <v>27</v>
      </c>
      <c r="D730" s="2" t="s">
        <v>28</v>
      </c>
      <c r="E730" s="2" t="s">
        <v>28</v>
      </c>
      <c r="F730" s="2" t="s">
        <v>111</v>
      </c>
      <c r="G730" s="2" t="s">
        <v>167</v>
      </c>
      <c r="H730" s="2" t="s">
        <v>168</v>
      </c>
      <c r="I730" s="31">
        <v>43350</v>
      </c>
      <c r="J730" s="2">
        <v>7</v>
      </c>
      <c r="K730" s="2">
        <v>9</v>
      </c>
      <c r="L730" s="2">
        <v>2018</v>
      </c>
      <c r="M730" s="31">
        <f t="shared" si="11"/>
        <v>43350</v>
      </c>
      <c r="N730" s="2" t="s">
        <v>389</v>
      </c>
      <c r="O730" s="2" t="s">
        <v>327</v>
      </c>
      <c r="P730" s="2">
        <v>18</v>
      </c>
      <c r="Q730" s="6">
        <v>9023960795</v>
      </c>
      <c r="R730" s="2" t="s">
        <v>172</v>
      </c>
      <c r="S730" s="2">
        <v>0</v>
      </c>
      <c r="T730" s="2" t="s">
        <v>251</v>
      </c>
      <c r="V730" s="2" t="s">
        <v>252</v>
      </c>
      <c r="W730" s="2" t="s">
        <v>4659</v>
      </c>
      <c r="X730" s="2" t="s">
        <v>186</v>
      </c>
      <c r="Y730" s="29">
        <v>3</v>
      </c>
    </row>
    <row r="731" spans="1:25" ht="23.1" hidden="1" customHeight="1">
      <c r="A731" s="2" t="s">
        <v>83</v>
      </c>
      <c r="B731" s="2" t="s">
        <v>26</v>
      </c>
      <c r="C731" s="2" t="s">
        <v>27</v>
      </c>
      <c r="D731" s="2" t="s">
        <v>28</v>
      </c>
      <c r="E731" s="2" t="s">
        <v>28</v>
      </c>
      <c r="F731" s="2" t="s">
        <v>111</v>
      </c>
      <c r="G731" s="2" t="s">
        <v>167</v>
      </c>
      <c r="H731" s="2" t="s">
        <v>168</v>
      </c>
      <c r="I731" s="31">
        <v>43350</v>
      </c>
      <c r="J731" s="2">
        <v>7</v>
      </c>
      <c r="K731" s="2">
        <v>9</v>
      </c>
      <c r="L731" s="2">
        <v>2018</v>
      </c>
      <c r="M731" s="31">
        <f t="shared" si="11"/>
        <v>43350</v>
      </c>
      <c r="N731" s="2" t="s">
        <v>525</v>
      </c>
      <c r="O731" s="2" t="s">
        <v>874</v>
      </c>
      <c r="P731" s="2">
        <v>19</v>
      </c>
      <c r="Q731" s="6">
        <v>9034651825</v>
      </c>
      <c r="R731" s="2" t="s">
        <v>172</v>
      </c>
      <c r="S731" s="2">
        <v>0</v>
      </c>
      <c r="T731" s="2" t="s">
        <v>251</v>
      </c>
      <c r="V731" s="2" t="s">
        <v>252</v>
      </c>
      <c r="W731" s="2" t="s">
        <v>4659</v>
      </c>
      <c r="X731" s="2" t="s">
        <v>186</v>
      </c>
      <c r="Y731" s="29">
        <v>3</v>
      </c>
    </row>
    <row r="732" spans="1:25" ht="23.1" hidden="1" customHeight="1">
      <c r="A732" s="2" t="s">
        <v>83</v>
      </c>
      <c r="B732" s="2" t="s">
        <v>26</v>
      </c>
      <c r="C732" s="2" t="s">
        <v>27</v>
      </c>
      <c r="D732" s="2" t="s">
        <v>28</v>
      </c>
      <c r="E732" s="2" t="s">
        <v>28</v>
      </c>
      <c r="F732" s="2" t="s">
        <v>111</v>
      </c>
      <c r="G732" s="2" t="s">
        <v>167</v>
      </c>
      <c r="H732" s="2" t="s">
        <v>168</v>
      </c>
      <c r="I732" s="31">
        <v>43350</v>
      </c>
      <c r="J732" s="2">
        <v>7</v>
      </c>
      <c r="K732" s="2">
        <v>9</v>
      </c>
      <c r="L732" s="2">
        <v>2018</v>
      </c>
      <c r="M732" s="31">
        <f t="shared" si="11"/>
        <v>43350</v>
      </c>
      <c r="N732" s="2" t="s">
        <v>875</v>
      </c>
      <c r="O732" s="2" t="s">
        <v>876</v>
      </c>
      <c r="P732" s="2">
        <v>19</v>
      </c>
      <c r="Q732" s="6">
        <v>7050702999</v>
      </c>
      <c r="R732" s="2" t="s">
        <v>172</v>
      </c>
      <c r="S732" s="2">
        <v>1</v>
      </c>
      <c r="T732" s="2" t="s">
        <v>251</v>
      </c>
      <c r="V732" s="2" t="s">
        <v>252</v>
      </c>
      <c r="W732" s="2" t="s">
        <v>4659</v>
      </c>
      <c r="X732" s="2" t="s">
        <v>444</v>
      </c>
      <c r="Y732" s="29"/>
    </row>
    <row r="733" spans="1:25" ht="23.1" hidden="1" customHeight="1">
      <c r="A733" s="2" t="s">
        <v>83</v>
      </c>
      <c r="B733" s="2" t="s">
        <v>26</v>
      </c>
      <c r="C733" s="2" t="s">
        <v>27</v>
      </c>
      <c r="D733" s="2" t="s">
        <v>28</v>
      </c>
      <c r="E733" s="2" t="s">
        <v>28</v>
      </c>
      <c r="F733" s="2" t="s">
        <v>111</v>
      </c>
      <c r="G733" s="2" t="s">
        <v>167</v>
      </c>
      <c r="H733" s="2" t="s">
        <v>168</v>
      </c>
      <c r="I733" s="31">
        <v>43350</v>
      </c>
      <c r="J733" s="2">
        <v>7</v>
      </c>
      <c r="K733" s="2">
        <v>9</v>
      </c>
      <c r="L733" s="2">
        <v>2018</v>
      </c>
      <c r="M733" s="31">
        <f t="shared" si="11"/>
        <v>43350</v>
      </c>
      <c r="N733" s="2" t="s">
        <v>877</v>
      </c>
      <c r="O733" s="2" t="s">
        <v>878</v>
      </c>
      <c r="P733" s="2">
        <v>19</v>
      </c>
      <c r="Q733" s="6">
        <v>8169877042</v>
      </c>
      <c r="R733" s="2" t="s">
        <v>172</v>
      </c>
      <c r="S733" s="2">
        <v>1</v>
      </c>
      <c r="T733" s="2" t="s">
        <v>174</v>
      </c>
      <c r="V733" s="2" t="s">
        <v>252</v>
      </c>
      <c r="W733" s="2" t="s">
        <v>4659</v>
      </c>
      <c r="X733" s="2" t="s">
        <v>186</v>
      </c>
      <c r="Y733" s="29">
        <v>3</v>
      </c>
    </row>
    <row r="734" spans="1:25" ht="23.1" hidden="1" customHeight="1">
      <c r="A734" s="2" t="s">
        <v>83</v>
      </c>
      <c r="B734" s="2" t="s">
        <v>26</v>
      </c>
      <c r="C734" s="2" t="s">
        <v>27</v>
      </c>
      <c r="D734" s="2" t="s">
        <v>28</v>
      </c>
      <c r="E734" s="2" t="s">
        <v>28</v>
      </c>
      <c r="F734" s="2" t="s">
        <v>111</v>
      </c>
      <c r="G734" s="2" t="s">
        <v>167</v>
      </c>
      <c r="H734" s="2" t="s">
        <v>168</v>
      </c>
      <c r="I734" s="31">
        <v>43350</v>
      </c>
      <c r="J734" s="2">
        <v>7</v>
      </c>
      <c r="K734" s="2">
        <v>9</v>
      </c>
      <c r="L734" s="2">
        <v>2018</v>
      </c>
      <c r="M734" s="31">
        <f t="shared" si="11"/>
        <v>43350</v>
      </c>
      <c r="N734" s="2" t="s">
        <v>879</v>
      </c>
      <c r="O734" s="2" t="s">
        <v>880</v>
      </c>
      <c r="P734" s="2">
        <v>19</v>
      </c>
      <c r="Q734" s="6" t="s">
        <v>171</v>
      </c>
      <c r="R734" s="2" t="s">
        <v>172</v>
      </c>
      <c r="S734" s="2">
        <v>2</v>
      </c>
      <c r="T734" s="2" t="s">
        <v>251</v>
      </c>
      <c r="V734" s="2" t="s">
        <v>252</v>
      </c>
      <c r="W734" s="2" t="s">
        <v>4659</v>
      </c>
      <c r="X734" s="2" t="s">
        <v>186</v>
      </c>
      <c r="Y734" s="29">
        <v>3</v>
      </c>
    </row>
    <row r="735" spans="1:25" ht="23.1" hidden="1" customHeight="1">
      <c r="A735" s="2" t="s">
        <v>83</v>
      </c>
      <c r="B735" s="2" t="s">
        <v>26</v>
      </c>
      <c r="C735" s="2" t="s">
        <v>27</v>
      </c>
      <c r="D735" s="2" t="s">
        <v>28</v>
      </c>
      <c r="E735" s="2" t="s">
        <v>28</v>
      </c>
      <c r="F735" s="2" t="s">
        <v>111</v>
      </c>
      <c r="G735" s="2" t="s">
        <v>167</v>
      </c>
      <c r="H735" s="2" t="s">
        <v>168</v>
      </c>
      <c r="I735" s="31">
        <v>43350</v>
      </c>
      <c r="J735" s="2">
        <v>7</v>
      </c>
      <c r="K735" s="2">
        <v>9</v>
      </c>
      <c r="L735" s="2">
        <v>2018</v>
      </c>
      <c r="M735" s="31">
        <f t="shared" si="11"/>
        <v>43350</v>
      </c>
      <c r="N735" s="2" t="s">
        <v>881</v>
      </c>
      <c r="O735" s="2" t="s">
        <v>283</v>
      </c>
      <c r="P735" s="2">
        <v>18</v>
      </c>
      <c r="Q735" s="6" t="s">
        <v>171</v>
      </c>
      <c r="R735" s="2" t="s">
        <v>172</v>
      </c>
      <c r="S735" s="2">
        <v>0</v>
      </c>
      <c r="T735" s="2" t="s">
        <v>251</v>
      </c>
      <c r="V735" s="2" t="s">
        <v>252</v>
      </c>
      <c r="W735" s="2" t="s">
        <v>4659</v>
      </c>
      <c r="X735" s="2" t="s">
        <v>186</v>
      </c>
      <c r="Y735" s="29">
        <v>3</v>
      </c>
    </row>
    <row r="736" spans="1:25" ht="23.1" hidden="1" customHeight="1">
      <c r="A736" s="2" t="s">
        <v>83</v>
      </c>
      <c r="B736" s="2" t="s">
        <v>26</v>
      </c>
      <c r="C736" s="2" t="s">
        <v>27</v>
      </c>
      <c r="D736" s="2" t="s">
        <v>28</v>
      </c>
      <c r="E736" s="2" t="s">
        <v>28</v>
      </c>
      <c r="F736" s="2" t="s">
        <v>111</v>
      </c>
      <c r="G736" s="2" t="s">
        <v>167</v>
      </c>
      <c r="H736" s="2" t="s">
        <v>168</v>
      </c>
      <c r="I736" s="31">
        <v>43350</v>
      </c>
      <c r="J736" s="2">
        <v>7</v>
      </c>
      <c r="K736" s="2">
        <v>9</v>
      </c>
      <c r="L736" s="2">
        <v>2018</v>
      </c>
      <c r="M736" s="31">
        <f t="shared" si="11"/>
        <v>43350</v>
      </c>
      <c r="N736" s="2" t="s">
        <v>882</v>
      </c>
      <c r="O736" s="2" t="s">
        <v>883</v>
      </c>
      <c r="P736" s="2">
        <v>19</v>
      </c>
      <c r="Q736" s="6" t="s">
        <v>171</v>
      </c>
      <c r="R736" s="2" t="s">
        <v>172</v>
      </c>
      <c r="S736" s="2">
        <v>1</v>
      </c>
      <c r="T736" s="2" t="s">
        <v>251</v>
      </c>
      <c r="V736" s="2" t="s">
        <v>252</v>
      </c>
      <c r="W736" s="2" t="s">
        <v>4659</v>
      </c>
      <c r="X736" s="2" t="s">
        <v>186</v>
      </c>
      <c r="Y736" s="29">
        <v>3</v>
      </c>
    </row>
    <row r="737" spans="1:25" ht="23.1" hidden="1" customHeight="1">
      <c r="A737" s="2" t="s">
        <v>83</v>
      </c>
      <c r="B737" s="2" t="s">
        <v>26</v>
      </c>
      <c r="C737" s="2" t="s">
        <v>27</v>
      </c>
      <c r="D737" s="2" t="s">
        <v>28</v>
      </c>
      <c r="E737" s="2" t="s">
        <v>28</v>
      </c>
      <c r="F737" s="2" t="s">
        <v>111</v>
      </c>
      <c r="G737" s="2" t="s">
        <v>167</v>
      </c>
      <c r="H737" s="2" t="s">
        <v>168</v>
      </c>
      <c r="I737" s="31">
        <v>43350</v>
      </c>
      <c r="J737" s="2">
        <v>7</v>
      </c>
      <c r="K737" s="2">
        <v>9</v>
      </c>
      <c r="L737" s="2">
        <v>2018</v>
      </c>
      <c r="M737" s="31">
        <f t="shared" si="11"/>
        <v>43350</v>
      </c>
      <c r="N737" s="2" t="s">
        <v>884</v>
      </c>
      <c r="O737" s="2" t="s">
        <v>885</v>
      </c>
      <c r="P737" s="2">
        <v>19</v>
      </c>
      <c r="Q737" s="6" t="s">
        <v>171</v>
      </c>
      <c r="R737" s="2" t="s">
        <v>172</v>
      </c>
      <c r="S737" s="2">
        <v>1</v>
      </c>
      <c r="T737" s="2" t="s">
        <v>251</v>
      </c>
      <c r="V737" s="2" t="s">
        <v>252</v>
      </c>
      <c r="W737" s="2" t="s">
        <v>4659</v>
      </c>
      <c r="X737" s="2" t="s">
        <v>179</v>
      </c>
      <c r="Y737" s="29">
        <v>3</v>
      </c>
    </row>
    <row r="738" spans="1:25" ht="23.1" hidden="1" customHeight="1">
      <c r="A738" s="2" t="s">
        <v>83</v>
      </c>
      <c r="B738" s="2" t="s">
        <v>26</v>
      </c>
      <c r="C738" s="2" t="s">
        <v>27</v>
      </c>
      <c r="D738" s="2" t="s">
        <v>28</v>
      </c>
      <c r="E738" s="2" t="s">
        <v>28</v>
      </c>
      <c r="F738" s="2" t="s">
        <v>111</v>
      </c>
      <c r="G738" s="2" t="s">
        <v>167</v>
      </c>
      <c r="H738" s="2" t="s">
        <v>168</v>
      </c>
      <c r="I738" s="31">
        <v>43350</v>
      </c>
      <c r="J738" s="2">
        <v>7</v>
      </c>
      <c r="K738" s="2">
        <v>9</v>
      </c>
      <c r="L738" s="2">
        <v>2018</v>
      </c>
      <c r="M738" s="31">
        <f t="shared" si="11"/>
        <v>43350</v>
      </c>
      <c r="N738" s="2" t="s">
        <v>886</v>
      </c>
      <c r="O738" s="2" t="s">
        <v>845</v>
      </c>
      <c r="P738" s="2">
        <v>18</v>
      </c>
      <c r="Q738" s="6" t="s">
        <v>171</v>
      </c>
      <c r="R738" s="2" t="s">
        <v>172</v>
      </c>
      <c r="S738" s="2">
        <v>0</v>
      </c>
      <c r="T738" s="2" t="s">
        <v>251</v>
      </c>
      <c r="V738" s="2" t="s">
        <v>252</v>
      </c>
      <c r="W738" s="2" t="s">
        <v>4659</v>
      </c>
      <c r="X738" s="2" t="s">
        <v>179</v>
      </c>
      <c r="Y738" s="29">
        <v>3</v>
      </c>
    </row>
    <row r="739" spans="1:25" ht="23.1" hidden="1" customHeight="1">
      <c r="A739" s="2" t="s">
        <v>83</v>
      </c>
      <c r="B739" s="2" t="s">
        <v>26</v>
      </c>
      <c r="C739" s="2" t="s">
        <v>27</v>
      </c>
      <c r="D739" s="2" t="s">
        <v>28</v>
      </c>
      <c r="E739" s="2" t="s">
        <v>28</v>
      </c>
      <c r="F739" s="2" t="s">
        <v>29</v>
      </c>
      <c r="G739" s="2" t="s">
        <v>1887</v>
      </c>
      <c r="H739" s="2" t="s">
        <v>31</v>
      </c>
      <c r="I739" s="31">
        <v>43349</v>
      </c>
      <c r="J739" s="2">
        <v>6</v>
      </c>
      <c r="K739" s="2">
        <v>9</v>
      </c>
      <c r="L739" s="2">
        <v>2018</v>
      </c>
      <c r="M739" s="31">
        <f t="shared" si="11"/>
        <v>43349</v>
      </c>
      <c r="N739" s="2" t="s">
        <v>2609</v>
      </c>
      <c r="O739" s="2" t="s">
        <v>2610</v>
      </c>
      <c r="P739" s="2">
        <v>19</v>
      </c>
      <c r="Q739" s="6">
        <v>8146323996</v>
      </c>
      <c r="R739" s="2" t="s">
        <v>417</v>
      </c>
      <c r="S739" s="2">
        <v>0</v>
      </c>
      <c r="T739" s="2" t="s">
        <v>234</v>
      </c>
      <c r="V739" s="2" t="s">
        <v>175</v>
      </c>
      <c r="W739" s="2" t="s">
        <v>4659</v>
      </c>
      <c r="X739" s="2" t="s">
        <v>179</v>
      </c>
      <c r="Y739" s="29">
        <v>3</v>
      </c>
    </row>
    <row r="740" spans="1:25" ht="23.1" hidden="1" customHeight="1">
      <c r="A740" s="2" t="s">
        <v>83</v>
      </c>
      <c r="B740" s="2" t="s">
        <v>26</v>
      </c>
      <c r="C740" s="2" t="s">
        <v>27</v>
      </c>
      <c r="D740" s="2" t="s">
        <v>28</v>
      </c>
      <c r="E740" s="2" t="s">
        <v>28</v>
      </c>
      <c r="F740" s="2" t="s">
        <v>29</v>
      </c>
      <c r="G740" s="2" t="s">
        <v>1887</v>
      </c>
      <c r="H740" s="2" t="s">
        <v>31</v>
      </c>
      <c r="I740" s="31">
        <v>43350</v>
      </c>
      <c r="J740" s="2">
        <v>7</v>
      </c>
      <c r="K740" s="2">
        <v>9</v>
      </c>
      <c r="L740" s="2">
        <v>2018</v>
      </c>
      <c r="M740" s="31">
        <f t="shared" si="11"/>
        <v>43350</v>
      </c>
      <c r="N740" s="2" t="s">
        <v>2611</v>
      </c>
      <c r="O740" s="2" t="s">
        <v>2612</v>
      </c>
      <c r="P740" s="2">
        <v>17</v>
      </c>
      <c r="Q740" s="6" t="s">
        <v>171</v>
      </c>
      <c r="R740" s="2" t="s">
        <v>417</v>
      </c>
      <c r="S740" s="2">
        <v>0</v>
      </c>
      <c r="T740" s="2" t="s">
        <v>418</v>
      </c>
      <c r="V740" s="2" t="s">
        <v>175</v>
      </c>
      <c r="W740" s="2" t="s">
        <v>4666</v>
      </c>
      <c r="X740" s="2" t="s">
        <v>186</v>
      </c>
      <c r="Y740" s="29">
        <v>2</v>
      </c>
    </row>
    <row r="741" spans="1:25" ht="23.1" hidden="1" customHeight="1">
      <c r="A741" s="2" t="s">
        <v>83</v>
      </c>
      <c r="B741" s="2" t="s">
        <v>26</v>
      </c>
      <c r="C741" s="2" t="s">
        <v>27</v>
      </c>
      <c r="D741" s="2" t="s">
        <v>28</v>
      </c>
      <c r="E741" s="2" t="s">
        <v>28</v>
      </c>
      <c r="F741" s="2" t="s">
        <v>29</v>
      </c>
      <c r="G741" s="2" t="s">
        <v>1887</v>
      </c>
      <c r="H741" s="2" t="s">
        <v>31</v>
      </c>
      <c r="I741" s="31">
        <v>43351</v>
      </c>
      <c r="J741" s="2">
        <v>8</v>
      </c>
      <c r="K741" s="2">
        <v>9</v>
      </c>
      <c r="L741" s="2">
        <v>2018</v>
      </c>
      <c r="M741" s="31">
        <f t="shared" si="11"/>
        <v>43351</v>
      </c>
      <c r="N741" s="2" t="s">
        <v>2613</v>
      </c>
      <c r="O741" s="2" t="s">
        <v>2614</v>
      </c>
      <c r="P741" s="2">
        <v>18</v>
      </c>
      <c r="Q741" s="6">
        <v>7085141923</v>
      </c>
      <c r="R741" s="2" t="s">
        <v>417</v>
      </c>
      <c r="S741" s="2">
        <v>0</v>
      </c>
      <c r="T741" s="2" t="s">
        <v>418</v>
      </c>
      <c r="V741" s="2" t="s">
        <v>1899</v>
      </c>
      <c r="W741" s="2" t="s">
        <v>4659</v>
      </c>
      <c r="X741" s="2" t="s">
        <v>186</v>
      </c>
      <c r="Y741" s="29">
        <v>3</v>
      </c>
    </row>
    <row r="742" spans="1:25" ht="23.1" hidden="1" customHeight="1">
      <c r="A742" s="2" t="s">
        <v>83</v>
      </c>
      <c r="B742" s="2" t="s">
        <v>26</v>
      </c>
      <c r="C742" s="2" t="s">
        <v>27</v>
      </c>
      <c r="D742" s="2" t="s">
        <v>28</v>
      </c>
      <c r="E742" s="2" t="s">
        <v>28</v>
      </c>
      <c r="F742" s="2" t="s">
        <v>29</v>
      </c>
      <c r="G742" s="2" t="s">
        <v>1887</v>
      </c>
      <c r="H742" s="2" t="s">
        <v>31</v>
      </c>
      <c r="I742" s="31">
        <v>43351</v>
      </c>
      <c r="J742" s="2">
        <v>8</v>
      </c>
      <c r="K742" s="2">
        <v>9</v>
      </c>
      <c r="L742" s="2">
        <v>2018</v>
      </c>
      <c r="M742" s="31">
        <f t="shared" si="11"/>
        <v>43351</v>
      </c>
      <c r="N742" s="2" t="s">
        <v>2615</v>
      </c>
      <c r="O742" s="2" t="s">
        <v>2616</v>
      </c>
      <c r="P742" s="2">
        <v>18</v>
      </c>
      <c r="Q742" s="6">
        <v>9072163141</v>
      </c>
      <c r="R742" s="2" t="s">
        <v>417</v>
      </c>
      <c r="S742" s="2">
        <v>0</v>
      </c>
      <c r="T742" s="2" t="s">
        <v>418</v>
      </c>
      <c r="V742" s="2" t="s">
        <v>1899</v>
      </c>
      <c r="W742" s="2" t="s">
        <v>4666</v>
      </c>
      <c r="X742" s="2" t="s">
        <v>186</v>
      </c>
      <c r="Y742" s="29">
        <v>3</v>
      </c>
    </row>
    <row r="743" spans="1:25" ht="23.1" hidden="1" customHeight="1">
      <c r="A743" s="2" t="s">
        <v>83</v>
      </c>
      <c r="B743" s="2" t="s">
        <v>26</v>
      </c>
      <c r="C743" s="2" t="s">
        <v>27</v>
      </c>
      <c r="D743" s="2" t="s">
        <v>28</v>
      </c>
      <c r="E743" s="2" t="s">
        <v>28</v>
      </c>
      <c r="F743" s="2" t="s">
        <v>29</v>
      </c>
      <c r="G743" s="2" t="s">
        <v>1887</v>
      </c>
      <c r="H743" s="2" t="s">
        <v>31</v>
      </c>
      <c r="I743" s="31">
        <v>43351</v>
      </c>
      <c r="J743" s="2">
        <v>8</v>
      </c>
      <c r="K743" s="2">
        <v>9</v>
      </c>
      <c r="L743" s="2">
        <v>2018</v>
      </c>
      <c r="M743" s="31">
        <f t="shared" si="11"/>
        <v>43351</v>
      </c>
      <c r="N743" s="2" t="s">
        <v>2617</v>
      </c>
      <c r="O743" s="2" t="s">
        <v>2618</v>
      </c>
      <c r="P743" s="2">
        <v>15</v>
      </c>
      <c r="Q743" s="6">
        <v>8025003549</v>
      </c>
      <c r="R743" s="2" t="s">
        <v>417</v>
      </c>
      <c r="S743" s="2">
        <v>0</v>
      </c>
      <c r="T743" s="2" t="s">
        <v>418</v>
      </c>
      <c r="V743" s="2" t="s">
        <v>1899</v>
      </c>
      <c r="W743" s="2" t="s">
        <v>4659</v>
      </c>
      <c r="X743" s="2" t="s">
        <v>186</v>
      </c>
      <c r="Y743" s="29">
        <v>2</v>
      </c>
    </row>
    <row r="744" spans="1:25" ht="23.1" hidden="1" customHeight="1">
      <c r="A744" s="2" t="s">
        <v>83</v>
      </c>
      <c r="B744" s="2" t="s">
        <v>26</v>
      </c>
      <c r="C744" s="2" t="s">
        <v>27</v>
      </c>
      <c r="D744" s="2" t="s">
        <v>28</v>
      </c>
      <c r="E744" s="2" t="s">
        <v>28</v>
      </c>
      <c r="F744" s="2" t="s">
        <v>29</v>
      </c>
      <c r="G744" s="2" t="s">
        <v>1887</v>
      </c>
      <c r="H744" s="2" t="s">
        <v>31</v>
      </c>
      <c r="I744" s="31">
        <v>43351</v>
      </c>
      <c r="J744" s="2">
        <v>8</v>
      </c>
      <c r="K744" s="2">
        <v>9</v>
      </c>
      <c r="L744" s="2">
        <v>2018</v>
      </c>
      <c r="M744" s="31">
        <f t="shared" si="11"/>
        <v>43351</v>
      </c>
      <c r="N744" s="2" t="s">
        <v>2619</v>
      </c>
      <c r="O744" s="2" t="s">
        <v>2620</v>
      </c>
      <c r="P744" s="2">
        <v>15</v>
      </c>
      <c r="Q744" s="6">
        <v>8147367333</v>
      </c>
      <c r="R744" s="2" t="s">
        <v>417</v>
      </c>
      <c r="S744" s="2">
        <v>0</v>
      </c>
      <c r="T744" s="2" t="s">
        <v>234</v>
      </c>
      <c r="V744" s="2" t="s">
        <v>1899</v>
      </c>
      <c r="W744" s="2" t="s">
        <v>4659</v>
      </c>
      <c r="X744" s="2" t="s">
        <v>186</v>
      </c>
      <c r="Y744" s="29">
        <v>2</v>
      </c>
    </row>
    <row r="745" spans="1:25" ht="23.1" hidden="1" customHeight="1">
      <c r="A745" s="2" t="s">
        <v>83</v>
      </c>
      <c r="B745" s="2" t="s">
        <v>26</v>
      </c>
      <c r="C745" s="2" t="s">
        <v>27</v>
      </c>
      <c r="D745" s="2" t="s">
        <v>28</v>
      </c>
      <c r="E745" s="2" t="s">
        <v>28</v>
      </c>
      <c r="F745" s="2" t="s">
        <v>29</v>
      </c>
      <c r="G745" s="2" t="s">
        <v>1887</v>
      </c>
      <c r="H745" s="2" t="s">
        <v>31</v>
      </c>
      <c r="I745" s="31">
        <v>43351</v>
      </c>
      <c r="J745" s="2">
        <v>8</v>
      </c>
      <c r="K745" s="2">
        <v>9</v>
      </c>
      <c r="L745" s="2">
        <v>2018</v>
      </c>
      <c r="M745" s="31">
        <f t="shared" si="11"/>
        <v>43351</v>
      </c>
      <c r="N745" s="2" t="s">
        <v>2621</v>
      </c>
      <c r="O745" s="2" t="s">
        <v>2622</v>
      </c>
      <c r="P745" s="2">
        <v>15</v>
      </c>
      <c r="Q745" s="6">
        <v>8173022373</v>
      </c>
      <c r="R745" s="2" t="s">
        <v>417</v>
      </c>
      <c r="S745" s="2">
        <v>0</v>
      </c>
      <c r="T745" s="2" t="s">
        <v>313</v>
      </c>
      <c r="U745" s="2" t="s">
        <v>8082</v>
      </c>
      <c r="V745" s="2" t="s">
        <v>1899</v>
      </c>
      <c r="W745" s="2" t="s">
        <v>4666</v>
      </c>
      <c r="X745" s="2" t="s">
        <v>186</v>
      </c>
      <c r="Y745" s="29">
        <v>2</v>
      </c>
    </row>
    <row r="746" spans="1:25" ht="23.1" hidden="1" customHeight="1">
      <c r="A746" s="2" t="s">
        <v>83</v>
      </c>
      <c r="B746" s="2" t="s">
        <v>26</v>
      </c>
      <c r="C746" s="2" t="s">
        <v>27</v>
      </c>
      <c r="D746" s="2" t="s">
        <v>28</v>
      </c>
      <c r="E746" s="2" t="s">
        <v>28</v>
      </c>
      <c r="F746" s="2" t="s">
        <v>29</v>
      </c>
      <c r="G746" s="2" t="s">
        <v>1887</v>
      </c>
      <c r="H746" s="2" t="s">
        <v>31</v>
      </c>
      <c r="I746" s="31">
        <v>43351</v>
      </c>
      <c r="J746" s="2">
        <v>8</v>
      </c>
      <c r="K746" s="2">
        <v>9</v>
      </c>
      <c r="L746" s="2">
        <v>2018</v>
      </c>
      <c r="M746" s="31">
        <f t="shared" si="11"/>
        <v>43351</v>
      </c>
      <c r="N746" s="2" t="s">
        <v>2623</v>
      </c>
      <c r="O746" s="2" t="s">
        <v>2624</v>
      </c>
      <c r="P746" s="2">
        <v>15</v>
      </c>
      <c r="Q746" s="6">
        <v>9065747022</v>
      </c>
      <c r="R746" s="2" t="s">
        <v>417</v>
      </c>
      <c r="S746" s="2">
        <v>0</v>
      </c>
      <c r="T746" s="2" t="s">
        <v>313</v>
      </c>
      <c r="U746" s="2" t="s">
        <v>8082</v>
      </c>
      <c r="V746" s="2" t="s">
        <v>1899</v>
      </c>
      <c r="W746" s="2" t="s">
        <v>4666</v>
      </c>
      <c r="X746" s="2" t="s">
        <v>186</v>
      </c>
      <c r="Y746" s="29">
        <v>2</v>
      </c>
    </row>
    <row r="747" spans="1:25" ht="23.1" hidden="1" customHeight="1">
      <c r="A747" s="2" t="s">
        <v>84</v>
      </c>
      <c r="B747" s="2" t="s">
        <v>26</v>
      </c>
      <c r="C747" s="2" t="s">
        <v>27</v>
      </c>
      <c r="D747" s="2" t="s">
        <v>28</v>
      </c>
      <c r="E747" s="2" t="s">
        <v>28</v>
      </c>
      <c r="F747" s="2" t="s">
        <v>111</v>
      </c>
      <c r="G747" s="2" t="s">
        <v>167</v>
      </c>
      <c r="H747" s="2" t="s">
        <v>168</v>
      </c>
      <c r="I747" s="31">
        <v>43357</v>
      </c>
      <c r="J747" s="2">
        <v>14</v>
      </c>
      <c r="K747" s="2">
        <v>9</v>
      </c>
      <c r="L747" s="2">
        <v>2018</v>
      </c>
      <c r="M747" s="31">
        <f t="shared" si="11"/>
        <v>43357</v>
      </c>
      <c r="N747" s="2" t="s">
        <v>887</v>
      </c>
      <c r="O747" s="2" t="s">
        <v>888</v>
      </c>
      <c r="P747" s="2">
        <v>19</v>
      </c>
      <c r="Q747" s="6">
        <v>9068480910</v>
      </c>
      <c r="R747" s="2" t="s">
        <v>172</v>
      </c>
      <c r="S747" s="2">
        <v>2</v>
      </c>
      <c r="T747" s="2" t="s">
        <v>251</v>
      </c>
      <c r="V747" s="2" t="s">
        <v>252</v>
      </c>
      <c r="W747" s="2" t="s">
        <v>4666</v>
      </c>
      <c r="X747" s="2" t="s">
        <v>186</v>
      </c>
      <c r="Y747" s="29">
        <v>2</v>
      </c>
    </row>
    <row r="748" spans="1:25" ht="23.1" hidden="1" customHeight="1">
      <c r="A748" s="2" t="s">
        <v>84</v>
      </c>
      <c r="B748" s="2" t="s">
        <v>26</v>
      </c>
      <c r="C748" s="2" t="s">
        <v>27</v>
      </c>
      <c r="D748" s="2" t="s">
        <v>28</v>
      </c>
      <c r="E748" s="2" t="s">
        <v>28</v>
      </c>
      <c r="F748" s="2" t="s">
        <v>111</v>
      </c>
      <c r="G748" s="2" t="s">
        <v>167</v>
      </c>
      <c r="H748" s="2" t="s">
        <v>168</v>
      </c>
      <c r="I748" s="31">
        <v>43357</v>
      </c>
      <c r="J748" s="2">
        <v>14</v>
      </c>
      <c r="K748" s="2">
        <v>9</v>
      </c>
      <c r="L748" s="2">
        <v>2018</v>
      </c>
      <c r="M748" s="31">
        <f t="shared" si="11"/>
        <v>43357</v>
      </c>
      <c r="N748" s="2" t="s">
        <v>889</v>
      </c>
      <c r="O748" s="2" t="s">
        <v>890</v>
      </c>
      <c r="P748" s="2">
        <v>19</v>
      </c>
      <c r="Q748" s="6">
        <v>8106663227</v>
      </c>
      <c r="R748" s="2" t="s">
        <v>172</v>
      </c>
      <c r="S748" s="2">
        <v>2</v>
      </c>
      <c r="T748" s="2" t="s">
        <v>251</v>
      </c>
      <c r="V748" s="2" t="s">
        <v>252</v>
      </c>
      <c r="W748" s="2" t="s">
        <v>4666</v>
      </c>
      <c r="X748" s="2" t="s">
        <v>186</v>
      </c>
      <c r="Y748" s="29">
        <v>2</v>
      </c>
    </row>
    <row r="749" spans="1:25" ht="23.1" hidden="1" customHeight="1">
      <c r="A749" s="2" t="s">
        <v>84</v>
      </c>
      <c r="B749" s="2" t="s">
        <v>26</v>
      </c>
      <c r="C749" s="2" t="s">
        <v>27</v>
      </c>
      <c r="D749" s="2" t="s">
        <v>28</v>
      </c>
      <c r="E749" s="2" t="s">
        <v>28</v>
      </c>
      <c r="F749" s="2" t="s">
        <v>111</v>
      </c>
      <c r="G749" s="2" t="s">
        <v>167</v>
      </c>
      <c r="H749" s="2" t="s">
        <v>168</v>
      </c>
      <c r="I749" s="31">
        <v>43357</v>
      </c>
      <c r="J749" s="2">
        <v>14</v>
      </c>
      <c r="K749" s="2">
        <v>9</v>
      </c>
      <c r="L749" s="2">
        <v>2018</v>
      </c>
      <c r="M749" s="31">
        <f t="shared" si="11"/>
        <v>43357</v>
      </c>
      <c r="N749" s="2" t="s">
        <v>891</v>
      </c>
      <c r="O749" s="2" t="s">
        <v>892</v>
      </c>
      <c r="P749" s="2">
        <v>19</v>
      </c>
      <c r="Q749" s="6">
        <v>8163380112</v>
      </c>
      <c r="R749" s="2" t="s">
        <v>172</v>
      </c>
      <c r="S749" s="2">
        <v>3</v>
      </c>
      <c r="T749" s="2" t="s">
        <v>251</v>
      </c>
      <c r="V749" s="2" t="s">
        <v>252</v>
      </c>
      <c r="W749" s="2" t="s">
        <v>4666</v>
      </c>
      <c r="X749" s="2" t="s">
        <v>186</v>
      </c>
      <c r="Y749" s="29">
        <v>2</v>
      </c>
    </row>
    <row r="750" spans="1:25" ht="23.1" hidden="1" customHeight="1">
      <c r="A750" s="2" t="s">
        <v>84</v>
      </c>
      <c r="B750" s="2" t="s">
        <v>26</v>
      </c>
      <c r="C750" s="2" t="s">
        <v>27</v>
      </c>
      <c r="D750" s="2" t="s">
        <v>28</v>
      </c>
      <c r="E750" s="2" t="s">
        <v>28</v>
      </c>
      <c r="F750" s="2" t="s">
        <v>111</v>
      </c>
      <c r="G750" s="2" t="s">
        <v>167</v>
      </c>
      <c r="H750" s="2" t="s">
        <v>168</v>
      </c>
      <c r="I750" s="31">
        <v>43357</v>
      </c>
      <c r="J750" s="2">
        <v>14</v>
      </c>
      <c r="K750" s="2">
        <v>9</v>
      </c>
      <c r="L750" s="2">
        <v>2018</v>
      </c>
      <c r="M750" s="31">
        <f t="shared" si="11"/>
        <v>43357</v>
      </c>
      <c r="N750" s="2" t="s">
        <v>253</v>
      </c>
      <c r="O750" s="2" t="s">
        <v>301</v>
      </c>
      <c r="P750" s="2">
        <v>19</v>
      </c>
      <c r="Q750" s="6">
        <v>7033932182</v>
      </c>
      <c r="R750" s="2" t="s">
        <v>172</v>
      </c>
      <c r="S750" s="2">
        <v>0</v>
      </c>
      <c r="T750" s="2" t="s">
        <v>251</v>
      </c>
      <c r="V750" s="2" t="s">
        <v>252</v>
      </c>
      <c r="W750" s="2" t="s">
        <v>4666</v>
      </c>
      <c r="X750" s="2" t="s">
        <v>179</v>
      </c>
      <c r="Y750" s="29">
        <v>2</v>
      </c>
    </row>
    <row r="751" spans="1:25" ht="23.1" hidden="1" customHeight="1">
      <c r="A751" s="2" t="s">
        <v>84</v>
      </c>
      <c r="B751" s="2" t="s">
        <v>26</v>
      </c>
      <c r="C751" s="2" t="s">
        <v>27</v>
      </c>
      <c r="D751" s="2" t="s">
        <v>28</v>
      </c>
      <c r="E751" s="2" t="s">
        <v>28</v>
      </c>
      <c r="F751" s="2" t="s">
        <v>111</v>
      </c>
      <c r="G751" s="2" t="s">
        <v>167</v>
      </c>
      <c r="H751" s="2" t="s">
        <v>168</v>
      </c>
      <c r="I751" s="31">
        <v>43357</v>
      </c>
      <c r="J751" s="2">
        <v>14</v>
      </c>
      <c r="K751" s="2">
        <v>9</v>
      </c>
      <c r="L751" s="2">
        <v>2018</v>
      </c>
      <c r="M751" s="31">
        <f t="shared" si="11"/>
        <v>43357</v>
      </c>
      <c r="N751" s="2" t="s">
        <v>893</v>
      </c>
      <c r="O751" s="2" t="s">
        <v>894</v>
      </c>
      <c r="P751" s="2">
        <v>19</v>
      </c>
      <c r="Q751" s="6">
        <v>8027245331</v>
      </c>
      <c r="R751" s="2" t="s">
        <v>172</v>
      </c>
      <c r="S751" s="2">
        <v>2</v>
      </c>
      <c r="T751" s="2" t="s">
        <v>251</v>
      </c>
      <c r="V751" s="2" t="s">
        <v>252</v>
      </c>
      <c r="W751" s="2" t="s">
        <v>4666</v>
      </c>
      <c r="X751" s="2" t="s">
        <v>179</v>
      </c>
      <c r="Y751" s="29">
        <v>2</v>
      </c>
    </row>
    <row r="752" spans="1:25" ht="23.1" hidden="1" customHeight="1">
      <c r="A752" s="2" t="s">
        <v>84</v>
      </c>
      <c r="B752" s="2" t="s">
        <v>26</v>
      </c>
      <c r="C752" s="2" t="s">
        <v>27</v>
      </c>
      <c r="D752" s="2" t="s">
        <v>28</v>
      </c>
      <c r="E752" s="2" t="s">
        <v>28</v>
      </c>
      <c r="F752" s="2" t="s">
        <v>111</v>
      </c>
      <c r="G752" s="2" t="s">
        <v>167</v>
      </c>
      <c r="H752" s="2" t="s">
        <v>168</v>
      </c>
      <c r="I752" s="31">
        <v>43357</v>
      </c>
      <c r="J752" s="2">
        <v>14</v>
      </c>
      <c r="K752" s="2">
        <v>9</v>
      </c>
      <c r="L752" s="2">
        <v>2018</v>
      </c>
      <c r="M752" s="31">
        <f t="shared" si="11"/>
        <v>43357</v>
      </c>
      <c r="N752" s="2" t="s">
        <v>488</v>
      </c>
      <c r="O752" s="2" t="s">
        <v>557</v>
      </c>
      <c r="P752" s="2">
        <v>19</v>
      </c>
      <c r="Q752" s="6">
        <v>7037146656</v>
      </c>
      <c r="R752" s="2" t="s">
        <v>417</v>
      </c>
      <c r="S752" s="2">
        <v>0</v>
      </c>
      <c r="T752" s="2" t="s">
        <v>251</v>
      </c>
      <c r="V752" s="2" t="s">
        <v>252</v>
      </c>
      <c r="W752" s="2" t="s">
        <v>4666</v>
      </c>
      <c r="X752" s="2" t="s">
        <v>186</v>
      </c>
      <c r="Y752" s="29">
        <v>3</v>
      </c>
    </row>
    <row r="753" spans="1:25" ht="23.1" hidden="1" customHeight="1">
      <c r="A753" s="2" t="s">
        <v>84</v>
      </c>
      <c r="B753" s="2" t="s">
        <v>26</v>
      </c>
      <c r="C753" s="2" t="s">
        <v>27</v>
      </c>
      <c r="D753" s="2" t="s">
        <v>28</v>
      </c>
      <c r="E753" s="2" t="s">
        <v>28</v>
      </c>
      <c r="F753" s="2" t="s">
        <v>111</v>
      </c>
      <c r="G753" s="2" t="s">
        <v>167</v>
      </c>
      <c r="H753" s="2" t="s">
        <v>168</v>
      </c>
      <c r="I753" s="31">
        <v>43357</v>
      </c>
      <c r="J753" s="2">
        <v>14</v>
      </c>
      <c r="K753" s="2">
        <v>9</v>
      </c>
      <c r="L753" s="2">
        <v>2018</v>
      </c>
      <c r="M753" s="31">
        <f t="shared" si="11"/>
        <v>43357</v>
      </c>
      <c r="N753" s="2" t="s">
        <v>895</v>
      </c>
      <c r="O753" s="2" t="s">
        <v>896</v>
      </c>
      <c r="P753" s="2">
        <v>19</v>
      </c>
      <c r="Q753" s="6">
        <v>8034430102</v>
      </c>
      <c r="R753" s="2" t="s">
        <v>172</v>
      </c>
      <c r="S753" s="2">
        <v>3</v>
      </c>
      <c r="T753" s="2" t="s">
        <v>251</v>
      </c>
      <c r="V753" s="2" t="s">
        <v>252</v>
      </c>
      <c r="W753" s="2" t="s">
        <v>4666</v>
      </c>
      <c r="X753" s="2" t="s">
        <v>186</v>
      </c>
      <c r="Y753" s="29">
        <v>3</v>
      </c>
    </row>
    <row r="754" spans="1:25" ht="23.1" hidden="1" customHeight="1">
      <c r="A754" s="2" t="s">
        <v>84</v>
      </c>
      <c r="B754" s="2" t="s">
        <v>26</v>
      </c>
      <c r="C754" s="2" t="s">
        <v>27</v>
      </c>
      <c r="D754" s="2" t="s">
        <v>28</v>
      </c>
      <c r="E754" s="2" t="s">
        <v>28</v>
      </c>
      <c r="F754" s="2" t="s">
        <v>29</v>
      </c>
      <c r="G754" s="2" t="s">
        <v>1887</v>
      </c>
      <c r="H754" s="2" t="s">
        <v>31</v>
      </c>
      <c r="I754" s="31">
        <v>43358</v>
      </c>
      <c r="J754" s="2">
        <v>15</v>
      </c>
      <c r="K754" s="2">
        <v>9</v>
      </c>
      <c r="L754" s="2">
        <v>2018</v>
      </c>
      <c r="M754" s="31">
        <f t="shared" si="11"/>
        <v>43358</v>
      </c>
      <c r="N754" s="2" t="s">
        <v>2658</v>
      </c>
      <c r="O754" s="2" t="s">
        <v>2659</v>
      </c>
      <c r="P754" s="2">
        <v>18</v>
      </c>
      <c r="Q754" s="6" t="s">
        <v>171</v>
      </c>
      <c r="R754" s="2" t="s">
        <v>417</v>
      </c>
      <c r="S754" s="2">
        <v>0</v>
      </c>
      <c r="T754" s="2" t="s">
        <v>418</v>
      </c>
      <c r="V754" s="2" t="s">
        <v>175</v>
      </c>
      <c r="W754" s="2" t="s">
        <v>4659</v>
      </c>
      <c r="X754" s="2" t="s">
        <v>186</v>
      </c>
      <c r="Y754" s="29">
        <v>3</v>
      </c>
    </row>
    <row r="755" spans="1:25" ht="23.1" hidden="1" customHeight="1">
      <c r="A755" s="2" t="s">
        <v>84</v>
      </c>
      <c r="B755" s="2" t="s">
        <v>26</v>
      </c>
      <c r="C755" s="2" t="s">
        <v>27</v>
      </c>
      <c r="D755" s="2" t="s">
        <v>28</v>
      </c>
      <c r="E755" s="2" t="s">
        <v>28</v>
      </c>
      <c r="F755" s="2" t="s">
        <v>29</v>
      </c>
      <c r="G755" s="2" t="s">
        <v>1887</v>
      </c>
      <c r="H755" s="2" t="s">
        <v>31</v>
      </c>
      <c r="I755" s="31">
        <v>43358</v>
      </c>
      <c r="J755" s="2">
        <v>15</v>
      </c>
      <c r="K755" s="2">
        <v>9</v>
      </c>
      <c r="L755" s="2">
        <v>2018</v>
      </c>
      <c r="M755" s="31">
        <f t="shared" si="11"/>
        <v>43358</v>
      </c>
      <c r="N755" s="2" t="s">
        <v>2660</v>
      </c>
      <c r="O755" s="2" t="s">
        <v>2661</v>
      </c>
      <c r="P755" s="2">
        <v>19</v>
      </c>
      <c r="Q755" s="6">
        <v>9024385332</v>
      </c>
      <c r="R755" s="2" t="s">
        <v>417</v>
      </c>
      <c r="S755" s="2">
        <v>0</v>
      </c>
      <c r="T755" s="2" t="s">
        <v>418</v>
      </c>
      <c r="V755" s="2" t="s">
        <v>175</v>
      </c>
      <c r="W755" s="2" t="s">
        <v>4659</v>
      </c>
      <c r="X755" s="2" t="s">
        <v>444</v>
      </c>
      <c r="Y755" s="29"/>
    </row>
    <row r="756" spans="1:25" ht="23.1" hidden="1" customHeight="1">
      <c r="A756" s="2" t="s">
        <v>84</v>
      </c>
      <c r="B756" s="2" t="s">
        <v>26</v>
      </c>
      <c r="C756" s="2" t="s">
        <v>27</v>
      </c>
      <c r="D756" s="2" t="s">
        <v>28</v>
      </c>
      <c r="E756" s="2" t="s">
        <v>28</v>
      </c>
      <c r="F756" s="2" t="s">
        <v>29</v>
      </c>
      <c r="G756" s="2" t="s">
        <v>1887</v>
      </c>
      <c r="H756" s="2" t="s">
        <v>31</v>
      </c>
      <c r="I756" s="31">
        <v>43358</v>
      </c>
      <c r="J756" s="2">
        <v>15</v>
      </c>
      <c r="K756" s="2">
        <v>9</v>
      </c>
      <c r="L756" s="2">
        <v>2018</v>
      </c>
      <c r="M756" s="31">
        <f t="shared" si="11"/>
        <v>43358</v>
      </c>
      <c r="N756" s="2" t="s">
        <v>2626</v>
      </c>
      <c r="O756" s="2" t="s">
        <v>2627</v>
      </c>
      <c r="P756" s="2">
        <v>19</v>
      </c>
      <c r="Q756" s="6">
        <v>8167796038</v>
      </c>
      <c r="R756" s="2" t="s">
        <v>417</v>
      </c>
      <c r="S756" s="2">
        <v>0</v>
      </c>
      <c r="T756" s="2" t="s">
        <v>418</v>
      </c>
      <c r="V756" s="2" t="s">
        <v>1899</v>
      </c>
      <c r="W756" s="2" t="s">
        <v>4659</v>
      </c>
      <c r="X756" s="2" t="s">
        <v>186</v>
      </c>
      <c r="Y756" s="29">
        <v>3</v>
      </c>
    </row>
    <row r="757" spans="1:25" ht="23.1" hidden="1" customHeight="1">
      <c r="A757" s="2" t="s">
        <v>84</v>
      </c>
      <c r="B757" s="2" t="s">
        <v>26</v>
      </c>
      <c r="C757" s="2" t="s">
        <v>27</v>
      </c>
      <c r="D757" s="2" t="s">
        <v>28</v>
      </c>
      <c r="E757" s="2" t="s">
        <v>28</v>
      </c>
      <c r="F757" s="2" t="s">
        <v>29</v>
      </c>
      <c r="G757" s="2" t="s">
        <v>1887</v>
      </c>
      <c r="H757" s="2" t="s">
        <v>31</v>
      </c>
      <c r="I757" s="31">
        <v>43358</v>
      </c>
      <c r="J757" s="2">
        <v>15</v>
      </c>
      <c r="K757" s="2">
        <v>9</v>
      </c>
      <c r="L757" s="2">
        <v>2018</v>
      </c>
      <c r="M757" s="31">
        <f t="shared" si="11"/>
        <v>43358</v>
      </c>
      <c r="N757" s="2" t="s">
        <v>2628</v>
      </c>
      <c r="O757" s="2" t="s">
        <v>2629</v>
      </c>
      <c r="P757" s="2">
        <v>18</v>
      </c>
      <c r="Q757" s="6" t="s">
        <v>171</v>
      </c>
      <c r="R757" s="2" t="s">
        <v>417</v>
      </c>
      <c r="S757" s="2">
        <v>0</v>
      </c>
      <c r="T757" s="2" t="s">
        <v>418</v>
      </c>
      <c r="V757" s="2" t="s">
        <v>1899</v>
      </c>
      <c r="W757" s="2" t="s">
        <v>4659</v>
      </c>
      <c r="X757" s="2" t="s">
        <v>186</v>
      </c>
      <c r="Y757" s="29">
        <v>3</v>
      </c>
    </row>
    <row r="758" spans="1:25" ht="23.1" hidden="1" customHeight="1">
      <c r="A758" s="2" t="s">
        <v>84</v>
      </c>
      <c r="B758" s="2" t="s">
        <v>26</v>
      </c>
      <c r="C758" s="2" t="s">
        <v>27</v>
      </c>
      <c r="D758" s="2" t="s">
        <v>28</v>
      </c>
      <c r="E758" s="2" t="s">
        <v>28</v>
      </c>
      <c r="F758" s="2" t="s">
        <v>29</v>
      </c>
      <c r="G758" s="2" t="s">
        <v>1887</v>
      </c>
      <c r="H758" s="2" t="s">
        <v>31</v>
      </c>
      <c r="I758" s="31">
        <v>43358</v>
      </c>
      <c r="J758" s="2">
        <v>15</v>
      </c>
      <c r="K758" s="2">
        <v>9</v>
      </c>
      <c r="L758" s="2">
        <v>2018</v>
      </c>
      <c r="M758" s="31">
        <f t="shared" si="11"/>
        <v>43358</v>
      </c>
      <c r="N758" s="2" t="s">
        <v>2630</v>
      </c>
      <c r="O758" s="2" t="s">
        <v>2631</v>
      </c>
      <c r="P758" s="2">
        <v>18</v>
      </c>
      <c r="Q758" s="6" t="s">
        <v>171</v>
      </c>
      <c r="R758" s="2" t="s">
        <v>417</v>
      </c>
      <c r="S758" s="2">
        <v>0</v>
      </c>
      <c r="T758" s="2" t="s">
        <v>418</v>
      </c>
      <c r="V758" s="2" t="s">
        <v>1899</v>
      </c>
      <c r="W758" s="2" t="s">
        <v>4659</v>
      </c>
      <c r="X758" s="2" t="s">
        <v>444</v>
      </c>
      <c r="Y758" s="29"/>
    </row>
    <row r="759" spans="1:25" ht="23.1" hidden="1" customHeight="1">
      <c r="A759" s="2" t="s">
        <v>84</v>
      </c>
      <c r="B759" s="2" t="s">
        <v>26</v>
      </c>
      <c r="C759" s="2" t="s">
        <v>27</v>
      </c>
      <c r="D759" s="2" t="s">
        <v>28</v>
      </c>
      <c r="E759" s="2" t="s">
        <v>28</v>
      </c>
      <c r="F759" s="2" t="s">
        <v>29</v>
      </c>
      <c r="G759" s="2" t="s">
        <v>1887</v>
      </c>
      <c r="H759" s="2" t="s">
        <v>31</v>
      </c>
      <c r="I759" s="31">
        <v>43358</v>
      </c>
      <c r="J759" s="2">
        <v>15</v>
      </c>
      <c r="K759" s="2">
        <v>9</v>
      </c>
      <c r="L759" s="2">
        <v>2018</v>
      </c>
      <c r="M759" s="31">
        <f t="shared" si="11"/>
        <v>43358</v>
      </c>
      <c r="N759" s="2" t="s">
        <v>2632</v>
      </c>
      <c r="O759" s="2" t="s">
        <v>2633</v>
      </c>
      <c r="P759" s="2">
        <v>18</v>
      </c>
      <c r="Q759" s="6" t="s">
        <v>171</v>
      </c>
      <c r="R759" s="2" t="s">
        <v>417</v>
      </c>
      <c r="S759" s="2">
        <v>0</v>
      </c>
      <c r="T759" s="2" t="s">
        <v>418</v>
      </c>
      <c r="V759" s="2" t="s">
        <v>1899</v>
      </c>
      <c r="W759" s="2" t="s">
        <v>4659</v>
      </c>
      <c r="X759" s="2" t="s">
        <v>186</v>
      </c>
      <c r="Y759" s="29">
        <v>3</v>
      </c>
    </row>
    <row r="760" spans="1:25" ht="23.1" hidden="1" customHeight="1">
      <c r="A760" s="2" t="s">
        <v>84</v>
      </c>
      <c r="B760" s="2" t="s">
        <v>26</v>
      </c>
      <c r="C760" s="2" t="s">
        <v>27</v>
      </c>
      <c r="D760" s="2" t="s">
        <v>28</v>
      </c>
      <c r="E760" s="2" t="s">
        <v>28</v>
      </c>
      <c r="F760" s="2" t="s">
        <v>29</v>
      </c>
      <c r="G760" s="2" t="s">
        <v>1887</v>
      </c>
      <c r="H760" s="2" t="s">
        <v>31</v>
      </c>
      <c r="I760" s="31">
        <v>43358</v>
      </c>
      <c r="J760" s="2">
        <v>15</v>
      </c>
      <c r="K760" s="2">
        <v>9</v>
      </c>
      <c r="L760" s="2">
        <v>2018</v>
      </c>
      <c r="M760" s="31">
        <f t="shared" si="11"/>
        <v>43358</v>
      </c>
      <c r="N760" s="2" t="s">
        <v>903</v>
      </c>
      <c r="O760" s="2" t="s">
        <v>2634</v>
      </c>
      <c r="P760" s="2">
        <v>18</v>
      </c>
      <c r="Q760" s="6">
        <v>7086026396</v>
      </c>
      <c r="R760" s="2" t="s">
        <v>417</v>
      </c>
      <c r="S760" s="2">
        <v>0</v>
      </c>
      <c r="T760" s="2" t="s">
        <v>418</v>
      </c>
      <c r="V760" s="2" t="s">
        <v>1899</v>
      </c>
      <c r="W760" s="2" t="s">
        <v>4659</v>
      </c>
      <c r="X760" s="2" t="s">
        <v>186</v>
      </c>
      <c r="Y760" s="29">
        <v>3</v>
      </c>
    </row>
    <row r="761" spans="1:25" ht="23.1" hidden="1" customHeight="1">
      <c r="A761" s="2" t="s">
        <v>84</v>
      </c>
      <c r="B761" s="2" t="s">
        <v>26</v>
      </c>
      <c r="C761" s="2" t="s">
        <v>27</v>
      </c>
      <c r="D761" s="2" t="s">
        <v>28</v>
      </c>
      <c r="E761" s="2" t="s">
        <v>28</v>
      </c>
      <c r="F761" s="2" t="s">
        <v>29</v>
      </c>
      <c r="G761" s="2" t="s">
        <v>1887</v>
      </c>
      <c r="H761" s="2" t="s">
        <v>31</v>
      </c>
      <c r="I761" s="31">
        <v>43358</v>
      </c>
      <c r="J761" s="2">
        <v>15</v>
      </c>
      <c r="K761" s="2">
        <v>9</v>
      </c>
      <c r="L761" s="2">
        <v>2018</v>
      </c>
      <c r="M761" s="31">
        <f t="shared" si="11"/>
        <v>43358</v>
      </c>
      <c r="N761" s="2" t="s">
        <v>2656</v>
      </c>
      <c r="O761" s="2" t="s">
        <v>2657</v>
      </c>
      <c r="P761" s="2">
        <v>16</v>
      </c>
      <c r="Q761" s="6">
        <v>8103733087</v>
      </c>
      <c r="R761" s="2" t="s">
        <v>417</v>
      </c>
      <c r="S761" s="2">
        <v>0</v>
      </c>
      <c r="T761" s="2" t="s">
        <v>418</v>
      </c>
      <c r="V761" s="2" t="s">
        <v>1899</v>
      </c>
      <c r="W761" s="2" t="s">
        <v>4666</v>
      </c>
      <c r="X761" s="2" t="s">
        <v>186</v>
      </c>
      <c r="Y761" s="29">
        <v>1</v>
      </c>
    </row>
    <row r="762" spans="1:25" ht="23.1" hidden="1" customHeight="1">
      <c r="A762" s="2" t="s">
        <v>84</v>
      </c>
      <c r="B762" s="2" t="s">
        <v>26</v>
      </c>
      <c r="C762" s="2" t="s">
        <v>27</v>
      </c>
      <c r="D762" s="2" t="s">
        <v>28</v>
      </c>
      <c r="E762" s="2" t="s">
        <v>28</v>
      </c>
      <c r="F762" s="2" t="s">
        <v>29</v>
      </c>
      <c r="G762" s="2" t="s">
        <v>1887</v>
      </c>
      <c r="H762" s="2" t="s">
        <v>31</v>
      </c>
      <c r="I762" s="31">
        <v>43358</v>
      </c>
      <c r="J762" s="2">
        <v>15</v>
      </c>
      <c r="K762" s="2">
        <v>9</v>
      </c>
      <c r="L762" s="2">
        <v>2018</v>
      </c>
      <c r="M762" s="31">
        <f t="shared" si="11"/>
        <v>43358</v>
      </c>
      <c r="N762" s="2" t="s">
        <v>2637</v>
      </c>
      <c r="O762" s="2" t="s">
        <v>2638</v>
      </c>
      <c r="P762" s="2">
        <v>16</v>
      </c>
      <c r="Q762" s="6" t="s">
        <v>171</v>
      </c>
      <c r="R762" s="2" t="s">
        <v>417</v>
      </c>
      <c r="S762" s="2">
        <v>0</v>
      </c>
      <c r="T762" s="2" t="s">
        <v>418</v>
      </c>
      <c r="V762" s="2" t="s">
        <v>1899</v>
      </c>
      <c r="W762" s="2" t="s">
        <v>4666</v>
      </c>
      <c r="X762" s="2" t="s">
        <v>186</v>
      </c>
      <c r="Y762" s="29">
        <v>1</v>
      </c>
    </row>
    <row r="763" spans="1:25" ht="23.1" hidden="1" customHeight="1">
      <c r="A763" s="2" t="s">
        <v>84</v>
      </c>
      <c r="B763" s="2" t="s">
        <v>26</v>
      </c>
      <c r="C763" s="2" t="s">
        <v>27</v>
      </c>
      <c r="D763" s="2" t="s">
        <v>28</v>
      </c>
      <c r="E763" s="2" t="s">
        <v>28</v>
      </c>
      <c r="F763" s="2" t="s">
        <v>29</v>
      </c>
      <c r="G763" s="2" t="s">
        <v>1887</v>
      </c>
      <c r="H763" s="2" t="s">
        <v>31</v>
      </c>
      <c r="I763" s="31">
        <v>43358</v>
      </c>
      <c r="J763" s="2">
        <v>15</v>
      </c>
      <c r="K763" s="2">
        <v>9</v>
      </c>
      <c r="L763" s="2">
        <v>2018</v>
      </c>
      <c r="M763" s="31">
        <f t="shared" si="11"/>
        <v>43358</v>
      </c>
      <c r="N763" s="2" t="s">
        <v>2635</v>
      </c>
      <c r="O763" s="2" t="s">
        <v>2636</v>
      </c>
      <c r="P763" s="2">
        <v>16</v>
      </c>
      <c r="Q763" s="6" t="s">
        <v>171</v>
      </c>
      <c r="R763" s="2" t="s">
        <v>417</v>
      </c>
      <c r="S763" s="2">
        <v>0</v>
      </c>
      <c r="T763" s="2" t="s">
        <v>418</v>
      </c>
      <c r="V763" s="2" t="s">
        <v>1899</v>
      </c>
      <c r="W763" s="2" t="s">
        <v>4659</v>
      </c>
      <c r="X763" s="2" t="s">
        <v>186</v>
      </c>
      <c r="Y763" s="29">
        <v>1</v>
      </c>
    </row>
    <row r="764" spans="1:25" ht="23.1" hidden="1" customHeight="1">
      <c r="A764" s="2" t="s">
        <v>84</v>
      </c>
      <c r="B764" s="2" t="s">
        <v>26</v>
      </c>
      <c r="C764" s="2" t="s">
        <v>27</v>
      </c>
      <c r="D764" s="2" t="s">
        <v>28</v>
      </c>
      <c r="E764" s="2" t="s">
        <v>28</v>
      </c>
      <c r="F764" s="2" t="s">
        <v>29</v>
      </c>
      <c r="G764" s="2" t="s">
        <v>1887</v>
      </c>
      <c r="H764" s="2" t="s">
        <v>31</v>
      </c>
      <c r="I764" s="31">
        <v>43358</v>
      </c>
      <c r="J764" s="2">
        <v>15</v>
      </c>
      <c r="K764" s="2">
        <v>9</v>
      </c>
      <c r="L764" s="2">
        <v>2018</v>
      </c>
      <c r="M764" s="31">
        <f t="shared" si="11"/>
        <v>43358</v>
      </c>
      <c r="N764" s="2" t="s">
        <v>2639</v>
      </c>
      <c r="O764" s="2" t="s">
        <v>2640</v>
      </c>
      <c r="P764" s="2">
        <v>16</v>
      </c>
      <c r="Q764" s="6" t="s">
        <v>171</v>
      </c>
      <c r="R764" s="2" t="s">
        <v>417</v>
      </c>
      <c r="S764" s="2">
        <v>0</v>
      </c>
      <c r="T764" s="2" t="s">
        <v>418</v>
      </c>
      <c r="V764" s="2" t="s">
        <v>1899</v>
      </c>
      <c r="W764" s="2" t="s">
        <v>4659</v>
      </c>
      <c r="X764" s="2" t="s">
        <v>186</v>
      </c>
      <c r="Y764" s="29">
        <v>1</v>
      </c>
    </row>
    <row r="765" spans="1:25" ht="23.1" hidden="1" customHeight="1">
      <c r="A765" s="2" t="s">
        <v>84</v>
      </c>
      <c r="B765" s="2" t="s">
        <v>26</v>
      </c>
      <c r="C765" s="2" t="s">
        <v>27</v>
      </c>
      <c r="D765" s="2" t="s">
        <v>28</v>
      </c>
      <c r="E765" s="2" t="s">
        <v>28</v>
      </c>
      <c r="F765" s="2" t="s">
        <v>29</v>
      </c>
      <c r="G765" s="2" t="s">
        <v>1887</v>
      </c>
      <c r="H765" s="2" t="s">
        <v>31</v>
      </c>
      <c r="I765" s="31">
        <v>43358</v>
      </c>
      <c r="J765" s="2">
        <v>15</v>
      </c>
      <c r="K765" s="2">
        <v>9</v>
      </c>
      <c r="L765" s="2">
        <v>2018</v>
      </c>
      <c r="M765" s="31">
        <f t="shared" si="11"/>
        <v>43358</v>
      </c>
      <c r="N765" s="2" t="s">
        <v>2641</v>
      </c>
      <c r="O765" s="2" t="s">
        <v>2642</v>
      </c>
      <c r="P765" s="2">
        <v>15</v>
      </c>
      <c r="Q765" s="6" t="s">
        <v>171</v>
      </c>
      <c r="R765" s="2" t="s">
        <v>417</v>
      </c>
      <c r="S765" s="2">
        <v>0</v>
      </c>
      <c r="T765" s="2" t="s">
        <v>418</v>
      </c>
      <c r="V765" s="2" t="s">
        <v>1899</v>
      </c>
      <c r="W765" s="2" t="s">
        <v>4659</v>
      </c>
      <c r="X765" s="2" t="s">
        <v>186</v>
      </c>
      <c r="Y765" s="29">
        <v>1</v>
      </c>
    </row>
    <row r="766" spans="1:25" ht="23.1" hidden="1" customHeight="1">
      <c r="A766" s="2" t="s">
        <v>84</v>
      </c>
      <c r="B766" s="2" t="s">
        <v>26</v>
      </c>
      <c r="C766" s="2" t="s">
        <v>27</v>
      </c>
      <c r="D766" s="2" t="s">
        <v>28</v>
      </c>
      <c r="E766" s="2" t="s">
        <v>28</v>
      </c>
      <c r="F766" s="2" t="s">
        <v>29</v>
      </c>
      <c r="G766" s="2" t="s">
        <v>1887</v>
      </c>
      <c r="H766" s="2" t="s">
        <v>31</v>
      </c>
      <c r="I766" s="31">
        <v>43358</v>
      </c>
      <c r="J766" s="2">
        <v>15</v>
      </c>
      <c r="K766" s="2">
        <v>9</v>
      </c>
      <c r="L766" s="2">
        <v>2018</v>
      </c>
      <c r="M766" s="31">
        <f t="shared" si="11"/>
        <v>43358</v>
      </c>
      <c r="N766" s="2" t="s">
        <v>2643</v>
      </c>
      <c r="O766" s="2" t="s">
        <v>2644</v>
      </c>
      <c r="P766" s="2">
        <v>19</v>
      </c>
      <c r="Q766" s="6">
        <v>8173269138</v>
      </c>
      <c r="R766" s="2" t="s">
        <v>417</v>
      </c>
      <c r="S766" s="2">
        <v>0</v>
      </c>
      <c r="T766" s="2" t="s">
        <v>418</v>
      </c>
      <c r="V766" s="2" t="s">
        <v>1899</v>
      </c>
      <c r="W766" s="2" t="s">
        <v>4659</v>
      </c>
      <c r="X766" s="2" t="s">
        <v>186</v>
      </c>
      <c r="Y766" s="29">
        <v>3</v>
      </c>
    </row>
    <row r="767" spans="1:25" ht="23.1" hidden="1" customHeight="1">
      <c r="A767" s="2" t="s">
        <v>84</v>
      </c>
      <c r="B767" s="2" t="s">
        <v>26</v>
      </c>
      <c r="C767" s="2" t="s">
        <v>27</v>
      </c>
      <c r="D767" s="2" t="s">
        <v>28</v>
      </c>
      <c r="E767" s="2" t="s">
        <v>28</v>
      </c>
      <c r="F767" s="2" t="s">
        <v>29</v>
      </c>
      <c r="G767" s="2" t="s">
        <v>1887</v>
      </c>
      <c r="H767" s="2" t="s">
        <v>31</v>
      </c>
      <c r="I767" s="31">
        <v>43358</v>
      </c>
      <c r="J767" s="2">
        <v>15</v>
      </c>
      <c r="K767" s="2">
        <v>9</v>
      </c>
      <c r="L767" s="2">
        <v>2018</v>
      </c>
      <c r="M767" s="31">
        <f t="shared" si="11"/>
        <v>43358</v>
      </c>
      <c r="N767" s="2" t="s">
        <v>2645</v>
      </c>
      <c r="O767" s="2" t="s">
        <v>2646</v>
      </c>
      <c r="P767" s="2">
        <v>15</v>
      </c>
      <c r="Q767" s="6" t="s">
        <v>171</v>
      </c>
      <c r="R767" s="2" t="s">
        <v>417</v>
      </c>
      <c r="S767" s="2">
        <v>0</v>
      </c>
      <c r="T767" s="2" t="s">
        <v>418</v>
      </c>
      <c r="V767" s="2" t="s">
        <v>1899</v>
      </c>
      <c r="W767" s="2" t="s">
        <v>4659</v>
      </c>
      <c r="X767" s="2" t="s">
        <v>186</v>
      </c>
      <c r="Y767" s="29">
        <v>2</v>
      </c>
    </row>
    <row r="768" spans="1:25" ht="23.1" hidden="1" customHeight="1">
      <c r="A768" s="2" t="s">
        <v>84</v>
      </c>
      <c r="B768" s="2" t="s">
        <v>26</v>
      </c>
      <c r="C768" s="2" t="s">
        <v>27</v>
      </c>
      <c r="D768" s="2" t="s">
        <v>28</v>
      </c>
      <c r="E768" s="2" t="s">
        <v>28</v>
      </c>
      <c r="F768" s="2" t="s">
        <v>29</v>
      </c>
      <c r="G768" s="2" t="s">
        <v>1887</v>
      </c>
      <c r="H768" s="2" t="s">
        <v>31</v>
      </c>
      <c r="I768" s="31">
        <v>43358</v>
      </c>
      <c r="J768" s="2">
        <v>15</v>
      </c>
      <c r="K768" s="2">
        <v>9</v>
      </c>
      <c r="L768" s="2">
        <v>2018</v>
      </c>
      <c r="M768" s="31">
        <f t="shared" si="11"/>
        <v>43358</v>
      </c>
      <c r="N768" s="2" t="s">
        <v>2647</v>
      </c>
      <c r="O768" s="2" t="s">
        <v>2648</v>
      </c>
      <c r="P768" s="2">
        <v>15</v>
      </c>
      <c r="Q768" s="6" t="s">
        <v>171</v>
      </c>
      <c r="R768" s="2" t="s">
        <v>417</v>
      </c>
      <c r="S768" s="2">
        <v>0</v>
      </c>
      <c r="T768" s="2" t="s">
        <v>418</v>
      </c>
      <c r="V768" s="2" t="s">
        <v>1899</v>
      </c>
      <c r="W768" s="2" t="s">
        <v>4659</v>
      </c>
      <c r="X768" s="2" t="s">
        <v>186</v>
      </c>
      <c r="Y768" s="29">
        <v>2</v>
      </c>
    </row>
    <row r="769" spans="1:25" ht="23.1" hidden="1" customHeight="1">
      <c r="A769" s="2" t="s">
        <v>84</v>
      </c>
      <c r="B769" s="2" t="s">
        <v>26</v>
      </c>
      <c r="C769" s="2" t="s">
        <v>27</v>
      </c>
      <c r="D769" s="2" t="s">
        <v>28</v>
      </c>
      <c r="E769" s="2" t="s">
        <v>28</v>
      </c>
      <c r="F769" s="2" t="s">
        <v>29</v>
      </c>
      <c r="G769" s="2" t="s">
        <v>1887</v>
      </c>
      <c r="H769" s="2" t="s">
        <v>31</v>
      </c>
      <c r="I769" s="31">
        <v>43358</v>
      </c>
      <c r="J769" s="2">
        <v>15</v>
      </c>
      <c r="K769" s="2">
        <v>9</v>
      </c>
      <c r="L769" s="2">
        <v>2018</v>
      </c>
      <c r="M769" s="31">
        <f t="shared" si="11"/>
        <v>43358</v>
      </c>
      <c r="N769" s="2" t="s">
        <v>2649</v>
      </c>
      <c r="O769" s="2" t="s">
        <v>2650</v>
      </c>
      <c r="P769" s="2">
        <v>16</v>
      </c>
      <c r="Q769" s="6" t="s">
        <v>171</v>
      </c>
      <c r="R769" s="2" t="s">
        <v>417</v>
      </c>
      <c r="S769" s="2">
        <v>0</v>
      </c>
      <c r="T769" s="2" t="s">
        <v>418</v>
      </c>
      <c r="V769" s="2" t="s">
        <v>1899</v>
      </c>
      <c r="W769" s="2" t="s">
        <v>4659</v>
      </c>
      <c r="X769" s="2" t="s">
        <v>186</v>
      </c>
      <c r="Y769" s="29">
        <v>3</v>
      </c>
    </row>
    <row r="770" spans="1:25" ht="23.1" hidden="1" customHeight="1">
      <c r="A770" s="2" t="s">
        <v>84</v>
      </c>
      <c r="B770" s="2" t="s">
        <v>26</v>
      </c>
      <c r="C770" s="2" t="s">
        <v>27</v>
      </c>
      <c r="D770" s="2" t="s">
        <v>28</v>
      </c>
      <c r="E770" s="2" t="s">
        <v>28</v>
      </c>
      <c r="F770" s="2" t="s">
        <v>29</v>
      </c>
      <c r="G770" s="2" t="s">
        <v>1887</v>
      </c>
      <c r="H770" s="2" t="s">
        <v>31</v>
      </c>
      <c r="I770" s="31">
        <v>43358</v>
      </c>
      <c r="J770" s="2">
        <v>15</v>
      </c>
      <c r="K770" s="2">
        <v>9</v>
      </c>
      <c r="L770" s="2">
        <v>2018</v>
      </c>
      <c r="M770" s="31">
        <f t="shared" si="11"/>
        <v>43358</v>
      </c>
      <c r="N770" s="2" t="s">
        <v>2109</v>
      </c>
      <c r="O770" s="2" t="s">
        <v>2653</v>
      </c>
      <c r="P770" s="2">
        <v>16</v>
      </c>
      <c r="Q770" s="6">
        <v>9023417274</v>
      </c>
      <c r="R770" s="2" t="s">
        <v>417</v>
      </c>
      <c r="S770" s="2">
        <v>0</v>
      </c>
      <c r="T770" s="2" t="s">
        <v>418</v>
      </c>
      <c r="V770" s="2" t="s">
        <v>1899</v>
      </c>
      <c r="W770" s="2" t="s">
        <v>4659</v>
      </c>
      <c r="X770" s="2" t="s">
        <v>186</v>
      </c>
      <c r="Y770" s="29">
        <v>2</v>
      </c>
    </row>
    <row r="771" spans="1:25" ht="23.1" hidden="1" customHeight="1">
      <c r="A771" s="2" t="s">
        <v>84</v>
      </c>
      <c r="B771" s="2" t="s">
        <v>26</v>
      </c>
      <c r="C771" s="2" t="s">
        <v>27</v>
      </c>
      <c r="D771" s="2" t="s">
        <v>28</v>
      </c>
      <c r="E771" s="2" t="s">
        <v>28</v>
      </c>
      <c r="F771" s="2" t="s">
        <v>29</v>
      </c>
      <c r="G771" s="2" t="s">
        <v>1887</v>
      </c>
      <c r="H771" s="2" t="s">
        <v>31</v>
      </c>
      <c r="I771" s="31">
        <v>43358</v>
      </c>
      <c r="J771" s="2">
        <v>15</v>
      </c>
      <c r="K771" s="2">
        <v>9</v>
      </c>
      <c r="L771" s="2">
        <v>2018</v>
      </c>
      <c r="M771" s="31">
        <f t="shared" ref="M771:M834" si="12">DATE(L771,K771,J771)</f>
        <v>43358</v>
      </c>
      <c r="N771" s="2" t="s">
        <v>2654</v>
      </c>
      <c r="O771" s="2" t="s">
        <v>2655</v>
      </c>
      <c r="P771" s="2">
        <v>15</v>
      </c>
      <c r="Q771" s="6" t="s">
        <v>171</v>
      </c>
      <c r="R771" s="2" t="s">
        <v>417</v>
      </c>
      <c r="S771" s="2">
        <v>0</v>
      </c>
      <c r="T771" s="2" t="s">
        <v>418</v>
      </c>
      <c r="V771" s="2" t="s">
        <v>1899</v>
      </c>
      <c r="W771" s="2" t="s">
        <v>4659</v>
      </c>
      <c r="X771" s="2" t="s">
        <v>186</v>
      </c>
      <c r="Y771" s="29">
        <v>1</v>
      </c>
    </row>
    <row r="772" spans="1:25" ht="23.1" hidden="1" customHeight="1">
      <c r="A772" s="2" t="s">
        <v>84</v>
      </c>
      <c r="B772" s="2" t="s">
        <v>26</v>
      </c>
      <c r="C772" s="2" t="s">
        <v>27</v>
      </c>
      <c r="D772" s="2" t="s">
        <v>28</v>
      </c>
      <c r="E772" s="2" t="s">
        <v>28</v>
      </c>
      <c r="F772" s="2" t="s">
        <v>29</v>
      </c>
      <c r="G772" s="2" t="s">
        <v>1887</v>
      </c>
      <c r="H772" s="2" t="s">
        <v>31</v>
      </c>
      <c r="I772" s="31">
        <v>43358</v>
      </c>
      <c r="J772" s="2">
        <v>15</v>
      </c>
      <c r="K772" s="2">
        <v>9</v>
      </c>
      <c r="L772" s="2">
        <v>2018</v>
      </c>
      <c r="M772" s="31">
        <f t="shared" si="12"/>
        <v>43358</v>
      </c>
      <c r="N772" s="2" t="s">
        <v>2651</v>
      </c>
      <c r="O772" s="2" t="s">
        <v>2652</v>
      </c>
      <c r="P772" s="2">
        <v>15</v>
      </c>
      <c r="Q772" s="6" t="s">
        <v>171</v>
      </c>
      <c r="R772" s="2" t="s">
        <v>417</v>
      </c>
      <c r="S772" s="2">
        <v>0</v>
      </c>
      <c r="T772" s="2" t="s">
        <v>234</v>
      </c>
      <c r="V772" s="2" t="s">
        <v>1899</v>
      </c>
      <c r="W772" s="2" t="s">
        <v>4666</v>
      </c>
      <c r="X772" s="2" t="s">
        <v>186</v>
      </c>
      <c r="Y772" s="29">
        <v>2</v>
      </c>
    </row>
    <row r="773" spans="1:25" ht="23.1" hidden="1" customHeight="1">
      <c r="A773" s="2" t="s">
        <v>86</v>
      </c>
      <c r="B773" s="2" t="s">
        <v>26</v>
      </c>
      <c r="C773" s="2" t="s">
        <v>27</v>
      </c>
      <c r="D773" s="2" t="s">
        <v>28</v>
      </c>
      <c r="E773" s="2" t="s">
        <v>28</v>
      </c>
      <c r="F773" s="2" t="s">
        <v>29</v>
      </c>
      <c r="G773" s="2" t="s">
        <v>1887</v>
      </c>
      <c r="H773" s="2" t="s">
        <v>31</v>
      </c>
      <c r="I773" s="31">
        <v>43364</v>
      </c>
      <c r="J773" s="2">
        <v>21</v>
      </c>
      <c r="K773" s="2">
        <v>9</v>
      </c>
      <c r="L773" s="2">
        <v>2018</v>
      </c>
      <c r="M773" s="31">
        <f t="shared" si="12"/>
        <v>43364</v>
      </c>
      <c r="N773" s="2" t="s">
        <v>2663</v>
      </c>
      <c r="O773" s="2" t="s">
        <v>2664</v>
      </c>
      <c r="P773" s="2">
        <v>17</v>
      </c>
      <c r="Q773" s="6" t="s">
        <v>171</v>
      </c>
      <c r="R773" s="2" t="s">
        <v>417</v>
      </c>
      <c r="S773" s="2">
        <v>0</v>
      </c>
      <c r="T773" s="2" t="s">
        <v>418</v>
      </c>
      <c r="V773" s="2" t="s">
        <v>175</v>
      </c>
      <c r="W773" s="2" t="s">
        <v>4659</v>
      </c>
      <c r="X773" s="2" t="s">
        <v>186</v>
      </c>
      <c r="Y773" s="29">
        <v>2</v>
      </c>
    </row>
    <row r="774" spans="1:25" ht="23.1" hidden="1" customHeight="1">
      <c r="A774" s="2" t="s">
        <v>86</v>
      </c>
      <c r="B774" s="2" t="s">
        <v>26</v>
      </c>
      <c r="C774" s="2" t="s">
        <v>27</v>
      </c>
      <c r="D774" s="2" t="s">
        <v>28</v>
      </c>
      <c r="E774" s="2" t="s">
        <v>28</v>
      </c>
      <c r="F774" s="2" t="s">
        <v>29</v>
      </c>
      <c r="G774" s="2" t="s">
        <v>1887</v>
      </c>
      <c r="H774" s="2" t="s">
        <v>31</v>
      </c>
      <c r="I774" s="31">
        <v>43364</v>
      </c>
      <c r="J774" s="2">
        <v>21</v>
      </c>
      <c r="K774" s="2">
        <v>9</v>
      </c>
      <c r="L774" s="2">
        <v>2018</v>
      </c>
      <c r="M774" s="31">
        <f t="shared" si="12"/>
        <v>43364</v>
      </c>
      <c r="N774" s="2" t="s">
        <v>2665</v>
      </c>
      <c r="O774" s="2" t="s">
        <v>2666</v>
      </c>
      <c r="P774" s="2">
        <v>18</v>
      </c>
      <c r="Q774" s="6" t="s">
        <v>171</v>
      </c>
      <c r="R774" s="2" t="s">
        <v>417</v>
      </c>
      <c r="S774" s="2">
        <v>0</v>
      </c>
      <c r="T774" s="2" t="s">
        <v>418</v>
      </c>
      <c r="V774" s="2" t="s">
        <v>175</v>
      </c>
      <c r="W774" s="2" t="s">
        <v>4659</v>
      </c>
      <c r="X774" s="2" t="s">
        <v>186</v>
      </c>
      <c r="Y774" s="29">
        <v>3</v>
      </c>
    </row>
    <row r="775" spans="1:25" ht="23.1" hidden="1" customHeight="1">
      <c r="A775" s="2" t="s">
        <v>86</v>
      </c>
      <c r="B775" s="2" t="s">
        <v>26</v>
      </c>
      <c r="C775" s="2" t="s">
        <v>27</v>
      </c>
      <c r="D775" s="2" t="s">
        <v>28</v>
      </c>
      <c r="E775" s="2" t="s">
        <v>28</v>
      </c>
      <c r="F775" s="2" t="s">
        <v>29</v>
      </c>
      <c r="G775" s="2" t="s">
        <v>1887</v>
      </c>
      <c r="H775" s="2" t="s">
        <v>31</v>
      </c>
      <c r="I775" s="31">
        <v>43365</v>
      </c>
      <c r="J775" s="2">
        <v>22</v>
      </c>
      <c r="K775" s="2">
        <v>9</v>
      </c>
      <c r="L775" s="2">
        <v>2018</v>
      </c>
      <c r="M775" s="31">
        <f t="shared" si="12"/>
        <v>43365</v>
      </c>
      <c r="N775" s="2" t="s">
        <v>2667</v>
      </c>
      <c r="O775" s="2" t="s">
        <v>2668</v>
      </c>
      <c r="P775" s="2">
        <v>18</v>
      </c>
      <c r="Q775" s="6" t="s">
        <v>171</v>
      </c>
      <c r="R775" s="2" t="s">
        <v>417</v>
      </c>
      <c r="S775" s="2">
        <v>0</v>
      </c>
      <c r="T775" s="2" t="s">
        <v>418</v>
      </c>
      <c r="V775" s="2" t="s">
        <v>175</v>
      </c>
      <c r="W775" s="2" t="s">
        <v>4666</v>
      </c>
      <c r="X775" s="2" t="s">
        <v>186</v>
      </c>
      <c r="Y775" s="29">
        <v>2</v>
      </c>
    </row>
    <row r="776" spans="1:25" ht="23.1" hidden="1" customHeight="1">
      <c r="A776" s="2" t="s">
        <v>86</v>
      </c>
      <c r="B776" s="2" t="s">
        <v>26</v>
      </c>
      <c r="C776" s="2" t="s">
        <v>27</v>
      </c>
      <c r="D776" s="2" t="s">
        <v>28</v>
      </c>
      <c r="E776" s="2" t="s">
        <v>28</v>
      </c>
      <c r="F776" s="2" t="s">
        <v>29</v>
      </c>
      <c r="G776" s="2" t="s">
        <v>1887</v>
      </c>
      <c r="H776" s="2" t="s">
        <v>31</v>
      </c>
      <c r="I776" s="31">
        <v>43365</v>
      </c>
      <c r="J776" s="2">
        <v>22</v>
      </c>
      <c r="K776" s="2">
        <v>9</v>
      </c>
      <c r="L776" s="2">
        <v>2018</v>
      </c>
      <c r="M776" s="31">
        <f t="shared" si="12"/>
        <v>43365</v>
      </c>
      <c r="N776" s="2" t="s">
        <v>2675</v>
      </c>
      <c r="O776" s="2" t="s">
        <v>2676</v>
      </c>
      <c r="P776" s="2">
        <v>19</v>
      </c>
      <c r="Q776" s="6">
        <v>8064850995</v>
      </c>
      <c r="R776" s="2" t="s">
        <v>417</v>
      </c>
      <c r="S776" s="2">
        <v>1</v>
      </c>
      <c r="T776" s="2" t="s">
        <v>418</v>
      </c>
      <c r="V776" s="2" t="s">
        <v>1899</v>
      </c>
      <c r="W776" s="2" t="s">
        <v>4659</v>
      </c>
      <c r="X776" s="2" t="s">
        <v>186</v>
      </c>
      <c r="Y776" s="29">
        <v>3</v>
      </c>
    </row>
    <row r="777" spans="1:25" ht="23.1" hidden="1" customHeight="1">
      <c r="A777" s="2" t="s">
        <v>86</v>
      </c>
      <c r="B777" s="2" t="s">
        <v>26</v>
      </c>
      <c r="C777" s="2" t="s">
        <v>27</v>
      </c>
      <c r="D777" s="2" t="s">
        <v>28</v>
      </c>
      <c r="E777" s="2" t="s">
        <v>28</v>
      </c>
      <c r="F777" s="2" t="s">
        <v>29</v>
      </c>
      <c r="G777" s="2" t="s">
        <v>1887</v>
      </c>
      <c r="H777" s="2" t="s">
        <v>31</v>
      </c>
      <c r="I777" s="31">
        <v>43365</v>
      </c>
      <c r="J777" s="2">
        <v>22</v>
      </c>
      <c r="K777" s="2">
        <v>9</v>
      </c>
      <c r="L777" s="2">
        <v>2018</v>
      </c>
      <c r="M777" s="31">
        <f t="shared" si="12"/>
        <v>43365</v>
      </c>
      <c r="N777" s="2" t="s">
        <v>2673</v>
      </c>
      <c r="O777" s="2" t="s">
        <v>2674</v>
      </c>
      <c r="P777" s="2">
        <v>19</v>
      </c>
      <c r="Q777" s="6">
        <v>8168664659</v>
      </c>
      <c r="R777" s="2" t="s">
        <v>417</v>
      </c>
      <c r="S777" s="2">
        <v>0</v>
      </c>
      <c r="T777" s="2" t="s">
        <v>418</v>
      </c>
      <c r="V777" s="2" t="s">
        <v>1899</v>
      </c>
      <c r="W777" s="2" t="s">
        <v>4659</v>
      </c>
      <c r="X777" s="2" t="s">
        <v>186</v>
      </c>
      <c r="Y777" s="29">
        <v>3</v>
      </c>
    </row>
    <row r="778" spans="1:25" ht="23.1" hidden="1" customHeight="1">
      <c r="A778" s="2" t="s">
        <v>86</v>
      </c>
      <c r="B778" s="2" t="s">
        <v>26</v>
      </c>
      <c r="C778" s="2" t="s">
        <v>27</v>
      </c>
      <c r="D778" s="2" t="s">
        <v>28</v>
      </c>
      <c r="E778" s="2" t="s">
        <v>28</v>
      </c>
      <c r="F778" s="2" t="s">
        <v>29</v>
      </c>
      <c r="G778" s="2" t="s">
        <v>1887</v>
      </c>
      <c r="H778" s="2" t="s">
        <v>31</v>
      </c>
      <c r="I778" s="31">
        <v>43365</v>
      </c>
      <c r="J778" s="2">
        <v>22</v>
      </c>
      <c r="K778" s="2">
        <v>9</v>
      </c>
      <c r="L778" s="2">
        <v>2018</v>
      </c>
      <c r="M778" s="31">
        <f t="shared" si="12"/>
        <v>43365</v>
      </c>
      <c r="N778" s="2" t="s">
        <v>2671</v>
      </c>
      <c r="O778" s="2" t="s">
        <v>2672</v>
      </c>
      <c r="P778" s="2">
        <v>18</v>
      </c>
      <c r="Q778" s="6">
        <v>8089193012</v>
      </c>
      <c r="R778" s="2" t="s">
        <v>417</v>
      </c>
      <c r="S778" s="2">
        <v>0</v>
      </c>
      <c r="T778" s="2" t="s">
        <v>418</v>
      </c>
      <c r="V778" s="2" t="s">
        <v>1899</v>
      </c>
      <c r="W778" s="2" t="s">
        <v>4666</v>
      </c>
      <c r="X778" s="2" t="s">
        <v>186</v>
      </c>
      <c r="Y778" s="29">
        <v>3</v>
      </c>
    </row>
    <row r="779" spans="1:25" ht="23.1" hidden="1" customHeight="1">
      <c r="A779" s="2" t="s">
        <v>86</v>
      </c>
      <c r="B779" s="2" t="s">
        <v>26</v>
      </c>
      <c r="C779" s="2" t="s">
        <v>27</v>
      </c>
      <c r="D779" s="2" t="s">
        <v>28</v>
      </c>
      <c r="E779" s="2" t="s">
        <v>28</v>
      </c>
      <c r="F779" s="2" t="s">
        <v>29</v>
      </c>
      <c r="G779" s="2" t="s">
        <v>1887</v>
      </c>
      <c r="H779" s="2" t="s">
        <v>31</v>
      </c>
      <c r="I779" s="31">
        <v>43365</v>
      </c>
      <c r="J779" s="2">
        <v>22</v>
      </c>
      <c r="K779" s="2">
        <v>9</v>
      </c>
      <c r="L779" s="2">
        <v>2018</v>
      </c>
      <c r="M779" s="31">
        <f t="shared" si="12"/>
        <v>43365</v>
      </c>
      <c r="N779" s="2" t="s">
        <v>2669</v>
      </c>
      <c r="O779" s="2" t="s">
        <v>2670</v>
      </c>
      <c r="P779" s="2">
        <v>19</v>
      </c>
      <c r="Q779" s="6">
        <v>7088789964</v>
      </c>
      <c r="R779" s="2" t="s">
        <v>417</v>
      </c>
      <c r="S779" s="2">
        <v>0</v>
      </c>
      <c r="T779" s="2" t="s">
        <v>418</v>
      </c>
      <c r="V779" s="2" t="s">
        <v>1899</v>
      </c>
      <c r="W779" s="2" t="s">
        <v>4659</v>
      </c>
      <c r="X779" s="2" t="s">
        <v>186</v>
      </c>
      <c r="Y779" s="29">
        <v>3</v>
      </c>
    </row>
    <row r="780" spans="1:25" ht="23.1" hidden="1" customHeight="1">
      <c r="A780" s="2" t="s">
        <v>86</v>
      </c>
      <c r="B780" s="2" t="s">
        <v>26</v>
      </c>
      <c r="C780" s="2" t="s">
        <v>27</v>
      </c>
      <c r="D780" s="2" t="s">
        <v>28</v>
      </c>
      <c r="E780" s="2" t="s">
        <v>28</v>
      </c>
      <c r="F780" s="2" t="s">
        <v>29</v>
      </c>
      <c r="G780" s="2" t="s">
        <v>1887</v>
      </c>
      <c r="H780" s="2" t="s">
        <v>31</v>
      </c>
      <c r="I780" s="31">
        <v>43365</v>
      </c>
      <c r="J780" s="2">
        <v>22</v>
      </c>
      <c r="K780" s="2">
        <v>9</v>
      </c>
      <c r="L780" s="2">
        <v>2018</v>
      </c>
      <c r="M780" s="31">
        <f t="shared" si="12"/>
        <v>43365</v>
      </c>
      <c r="N780" s="2" t="s">
        <v>2677</v>
      </c>
      <c r="O780" s="2" t="s">
        <v>2678</v>
      </c>
      <c r="P780" s="2">
        <v>17</v>
      </c>
      <c r="Q780" s="6">
        <v>8065683162</v>
      </c>
      <c r="R780" s="2" t="s">
        <v>417</v>
      </c>
      <c r="S780" s="2">
        <v>0</v>
      </c>
      <c r="T780" s="2" t="s">
        <v>418</v>
      </c>
      <c r="V780" s="2" t="s">
        <v>1899</v>
      </c>
      <c r="W780" s="2" t="s">
        <v>4666</v>
      </c>
      <c r="X780" s="2" t="s">
        <v>186</v>
      </c>
      <c r="Y780" s="29">
        <v>3</v>
      </c>
    </row>
    <row r="781" spans="1:25" ht="23.1" hidden="1" customHeight="1">
      <c r="A781" s="2" t="s">
        <v>88</v>
      </c>
      <c r="B781" s="2" t="s">
        <v>26</v>
      </c>
      <c r="C781" s="2" t="s">
        <v>27</v>
      </c>
      <c r="D781" s="2" t="s">
        <v>28</v>
      </c>
      <c r="E781" s="2" t="s">
        <v>28</v>
      </c>
      <c r="F781" s="2" t="s">
        <v>111</v>
      </c>
      <c r="G781" s="2" t="s">
        <v>167</v>
      </c>
      <c r="H781" s="2" t="s">
        <v>168</v>
      </c>
      <c r="I781" s="31">
        <v>43368</v>
      </c>
      <c r="J781" s="2">
        <v>25</v>
      </c>
      <c r="K781" s="2">
        <v>9</v>
      </c>
      <c r="L781" s="2">
        <v>2018</v>
      </c>
      <c r="M781" s="31">
        <f t="shared" si="12"/>
        <v>43368</v>
      </c>
      <c r="N781" s="2" t="s">
        <v>897</v>
      </c>
      <c r="O781" s="2" t="s">
        <v>898</v>
      </c>
      <c r="P781" s="2">
        <v>19</v>
      </c>
      <c r="Q781" s="6">
        <v>8057767142</v>
      </c>
      <c r="R781" s="2" t="s">
        <v>417</v>
      </c>
      <c r="S781" s="2">
        <v>0</v>
      </c>
      <c r="T781" s="2" t="s">
        <v>313</v>
      </c>
      <c r="U781" s="2" t="s">
        <v>507</v>
      </c>
      <c r="V781" s="2" t="s">
        <v>175</v>
      </c>
      <c r="W781" s="2" t="s">
        <v>4659</v>
      </c>
      <c r="X781" s="2" t="s">
        <v>179</v>
      </c>
      <c r="Y781" s="29">
        <v>2</v>
      </c>
    </row>
    <row r="782" spans="1:25" ht="23.1" hidden="1" customHeight="1">
      <c r="A782" s="2" t="s">
        <v>88</v>
      </c>
      <c r="B782" s="2" t="s">
        <v>26</v>
      </c>
      <c r="C782" s="2" t="s">
        <v>27</v>
      </c>
      <c r="D782" s="2" t="s">
        <v>28</v>
      </c>
      <c r="E782" s="2" t="s">
        <v>28</v>
      </c>
      <c r="F782" s="2" t="s">
        <v>111</v>
      </c>
      <c r="G782" s="2" t="s">
        <v>167</v>
      </c>
      <c r="H782" s="2" t="s">
        <v>168</v>
      </c>
      <c r="I782" s="31">
        <v>43368</v>
      </c>
      <c r="J782" s="2">
        <v>25</v>
      </c>
      <c r="K782" s="2">
        <v>9</v>
      </c>
      <c r="L782" s="2">
        <v>2018</v>
      </c>
      <c r="M782" s="31">
        <f t="shared" si="12"/>
        <v>43368</v>
      </c>
      <c r="N782" s="2" t="s">
        <v>899</v>
      </c>
      <c r="O782" s="2" t="s">
        <v>900</v>
      </c>
      <c r="P782" s="2">
        <v>18</v>
      </c>
      <c r="Q782" s="6">
        <v>9035327232</v>
      </c>
      <c r="R782" s="2" t="s">
        <v>172</v>
      </c>
      <c r="S782" s="2">
        <v>2</v>
      </c>
      <c r="T782" s="2" t="s">
        <v>174</v>
      </c>
      <c r="V782" s="2" t="s">
        <v>175</v>
      </c>
      <c r="W782" s="2" t="s">
        <v>4666</v>
      </c>
      <c r="X782" s="2" t="s">
        <v>179</v>
      </c>
      <c r="Y782" s="29">
        <v>2</v>
      </c>
    </row>
    <row r="783" spans="1:25" ht="23.1" hidden="1" customHeight="1">
      <c r="A783" s="2" t="s">
        <v>88</v>
      </c>
      <c r="B783" s="2" t="s">
        <v>26</v>
      </c>
      <c r="C783" s="2" t="s">
        <v>27</v>
      </c>
      <c r="D783" s="2" t="s">
        <v>28</v>
      </c>
      <c r="E783" s="2" t="s">
        <v>28</v>
      </c>
      <c r="F783" s="2" t="s">
        <v>111</v>
      </c>
      <c r="G783" s="2" t="s">
        <v>167</v>
      </c>
      <c r="H783" s="2" t="s">
        <v>168</v>
      </c>
      <c r="I783" s="31">
        <v>43368</v>
      </c>
      <c r="J783" s="2">
        <v>25</v>
      </c>
      <c r="K783" s="2">
        <v>9</v>
      </c>
      <c r="L783" s="2">
        <v>2018</v>
      </c>
      <c r="M783" s="31">
        <f t="shared" si="12"/>
        <v>43368</v>
      </c>
      <c r="N783" s="2" t="s">
        <v>901</v>
      </c>
      <c r="O783" s="2" t="s">
        <v>902</v>
      </c>
      <c r="P783" s="2">
        <v>19</v>
      </c>
      <c r="Q783" s="6">
        <v>7065789303</v>
      </c>
      <c r="R783" s="2" t="s">
        <v>172</v>
      </c>
      <c r="S783" s="2">
        <v>0</v>
      </c>
      <c r="T783" s="2" t="s">
        <v>174</v>
      </c>
      <c r="V783" s="2" t="s">
        <v>175</v>
      </c>
      <c r="W783" s="2" t="s">
        <v>4666</v>
      </c>
      <c r="X783" s="2" t="s">
        <v>179</v>
      </c>
      <c r="Y783" s="29">
        <v>2</v>
      </c>
    </row>
    <row r="784" spans="1:25" ht="23.1" hidden="1" customHeight="1">
      <c r="A784" s="2" t="s">
        <v>88</v>
      </c>
      <c r="B784" s="2" t="s">
        <v>26</v>
      </c>
      <c r="C784" s="2" t="s">
        <v>27</v>
      </c>
      <c r="D784" s="2" t="s">
        <v>28</v>
      </c>
      <c r="E784" s="2" t="s">
        <v>28</v>
      </c>
      <c r="F784" s="2" t="s">
        <v>111</v>
      </c>
      <c r="G784" s="2" t="s">
        <v>167</v>
      </c>
      <c r="H784" s="2" t="s">
        <v>168</v>
      </c>
      <c r="I784" s="31">
        <v>43370</v>
      </c>
      <c r="J784" s="2">
        <v>27</v>
      </c>
      <c r="K784" s="2">
        <v>9</v>
      </c>
      <c r="L784" s="2">
        <v>2018</v>
      </c>
      <c r="M784" s="31">
        <f t="shared" si="12"/>
        <v>43370</v>
      </c>
      <c r="N784" s="2" t="s">
        <v>903</v>
      </c>
      <c r="O784" s="2" t="s">
        <v>904</v>
      </c>
      <c r="P784" s="2">
        <v>19</v>
      </c>
      <c r="Q784" s="6">
        <v>8135716512</v>
      </c>
      <c r="R784" s="2" t="s">
        <v>172</v>
      </c>
      <c r="S784" s="2">
        <v>1</v>
      </c>
      <c r="T784" s="2" t="s">
        <v>174</v>
      </c>
      <c r="V784" s="2" t="s">
        <v>175</v>
      </c>
      <c r="W784" s="2" t="s">
        <v>4666</v>
      </c>
      <c r="X784" s="2" t="s">
        <v>186</v>
      </c>
      <c r="Y784" s="29">
        <v>2</v>
      </c>
    </row>
    <row r="785" spans="1:25" ht="23.1" hidden="1" customHeight="1">
      <c r="A785" s="2" t="s">
        <v>88</v>
      </c>
      <c r="B785" s="2" t="s">
        <v>26</v>
      </c>
      <c r="C785" s="2" t="s">
        <v>27</v>
      </c>
      <c r="D785" s="2" t="s">
        <v>28</v>
      </c>
      <c r="E785" s="2" t="s">
        <v>28</v>
      </c>
      <c r="F785" s="2" t="s">
        <v>111</v>
      </c>
      <c r="G785" s="2" t="s">
        <v>167</v>
      </c>
      <c r="H785" s="2" t="s">
        <v>168</v>
      </c>
      <c r="I785" s="31">
        <v>43370</v>
      </c>
      <c r="J785" s="2">
        <v>27</v>
      </c>
      <c r="K785" s="2">
        <v>9</v>
      </c>
      <c r="L785" s="2">
        <v>2018</v>
      </c>
      <c r="M785" s="31">
        <f t="shared" si="12"/>
        <v>43370</v>
      </c>
      <c r="N785" s="2" t="s">
        <v>905</v>
      </c>
      <c r="O785" s="2" t="s">
        <v>906</v>
      </c>
      <c r="P785" s="2">
        <v>19</v>
      </c>
      <c r="Q785" s="6">
        <v>8147998079</v>
      </c>
      <c r="R785" s="2" t="s">
        <v>172</v>
      </c>
      <c r="S785" s="2">
        <v>1</v>
      </c>
      <c r="T785" s="2" t="s">
        <v>174</v>
      </c>
      <c r="V785" s="2" t="s">
        <v>175</v>
      </c>
      <c r="W785" s="2" t="s">
        <v>4666</v>
      </c>
      <c r="X785" s="2" t="s">
        <v>186</v>
      </c>
      <c r="Y785" s="29">
        <v>2</v>
      </c>
    </row>
    <row r="786" spans="1:25" ht="23.1" hidden="1" customHeight="1">
      <c r="A786" s="2" t="s">
        <v>88</v>
      </c>
      <c r="B786" s="2" t="s">
        <v>26</v>
      </c>
      <c r="C786" s="2" t="s">
        <v>27</v>
      </c>
      <c r="D786" s="2" t="s">
        <v>28</v>
      </c>
      <c r="E786" s="2" t="s">
        <v>28</v>
      </c>
      <c r="F786" s="2" t="s">
        <v>111</v>
      </c>
      <c r="G786" s="2" t="s">
        <v>167</v>
      </c>
      <c r="H786" s="2" t="s">
        <v>168</v>
      </c>
      <c r="I786" s="31">
        <v>43370</v>
      </c>
      <c r="J786" s="2">
        <v>27</v>
      </c>
      <c r="K786" s="2">
        <v>9</v>
      </c>
      <c r="L786" s="2">
        <v>2018</v>
      </c>
      <c r="M786" s="31">
        <f t="shared" si="12"/>
        <v>43370</v>
      </c>
      <c r="N786" s="2" t="s">
        <v>907</v>
      </c>
      <c r="O786" s="2" t="s">
        <v>908</v>
      </c>
      <c r="P786" s="2">
        <v>18</v>
      </c>
      <c r="Q786" s="6">
        <v>8085227439</v>
      </c>
      <c r="R786" s="2" t="s">
        <v>172</v>
      </c>
      <c r="S786" s="2">
        <v>0</v>
      </c>
      <c r="T786" s="2" t="s">
        <v>174</v>
      </c>
      <c r="V786" s="2" t="s">
        <v>175</v>
      </c>
      <c r="W786" s="2" t="s">
        <v>4666</v>
      </c>
      <c r="X786" s="2" t="s">
        <v>186</v>
      </c>
      <c r="Y786" s="29">
        <v>2</v>
      </c>
    </row>
    <row r="787" spans="1:25" ht="23.1" hidden="1" customHeight="1">
      <c r="A787" s="2" t="s">
        <v>88</v>
      </c>
      <c r="B787" s="2" t="s">
        <v>26</v>
      </c>
      <c r="C787" s="2" t="s">
        <v>27</v>
      </c>
      <c r="D787" s="2" t="s">
        <v>28</v>
      </c>
      <c r="E787" s="2" t="s">
        <v>28</v>
      </c>
      <c r="F787" s="2" t="s">
        <v>111</v>
      </c>
      <c r="G787" s="2" t="s">
        <v>167</v>
      </c>
      <c r="H787" s="2" t="s">
        <v>168</v>
      </c>
      <c r="I787" s="31">
        <v>43370</v>
      </c>
      <c r="J787" s="2">
        <v>27</v>
      </c>
      <c r="K787" s="2">
        <v>9</v>
      </c>
      <c r="L787" s="2">
        <v>2018</v>
      </c>
      <c r="M787" s="31">
        <f t="shared" si="12"/>
        <v>43370</v>
      </c>
      <c r="N787" s="2" t="s">
        <v>909</v>
      </c>
      <c r="O787" s="2" t="s">
        <v>910</v>
      </c>
      <c r="P787" s="2">
        <v>19</v>
      </c>
      <c r="Q787" s="6">
        <v>8163727618</v>
      </c>
      <c r="R787" s="2" t="s">
        <v>172</v>
      </c>
      <c r="S787" s="2">
        <v>0</v>
      </c>
      <c r="T787" s="2" t="s">
        <v>174</v>
      </c>
      <c r="V787" s="2" t="s">
        <v>175</v>
      </c>
      <c r="W787" s="2" t="s">
        <v>4666</v>
      </c>
      <c r="X787" s="2" t="s">
        <v>186</v>
      </c>
      <c r="Y787" s="29">
        <v>2</v>
      </c>
    </row>
    <row r="788" spans="1:25" ht="23.1" hidden="1" customHeight="1">
      <c r="A788" s="2" t="s">
        <v>88</v>
      </c>
      <c r="B788" s="2" t="s">
        <v>26</v>
      </c>
      <c r="C788" s="2" t="s">
        <v>27</v>
      </c>
      <c r="D788" s="2" t="s">
        <v>28</v>
      </c>
      <c r="E788" s="2" t="s">
        <v>28</v>
      </c>
      <c r="F788" s="2" t="s">
        <v>111</v>
      </c>
      <c r="G788" s="2" t="s">
        <v>167</v>
      </c>
      <c r="H788" s="2" t="s">
        <v>168</v>
      </c>
      <c r="I788" s="31">
        <v>43370</v>
      </c>
      <c r="J788" s="2">
        <v>27</v>
      </c>
      <c r="K788" s="2">
        <v>9</v>
      </c>
      <c r="L788" s="2">
        <v>2018</v>
      </c>
      <c r="M788" s="31">
        <f t="shared" si="12"/>
        <v>43370</v>
      </c>
      <c r="N788" s="2" t="s">
        <v>911</v>
      </c>
      <c r="O788" s="2" t="s">
        <v>912</v>
      </c>
      <c r="P788" s="2">
        <v>18</v>
      </c>
      <c r="Q788" s="6" t="s">
        <v>171</v>
      </c>
      <c r="R788" s="2" t="s">
        <v>172</v>
      </c>
      <c r="S788" s="2">
        <v>0</v>
      </c>
      <c r="T788" s="2" t="s">
        <v>174</v>
      </c>
      <c r="V788" s="2" t="s">
        <v>175</v>
      </c>
      <c r="W788" s="2" t="s">
        <v>4666</v>
      </c>
      <c r="X788" s="2" t="s">
        <v>179</v>
      </c>
      <c r="Y788" s="29">
        <v>3</v>
      </c>
    </row>
    <row r="789" spans="1:25" ht="23.1" hidden="1" customHeight="1">
      <c r="A789" s="2" t="s">
        <v>88</v>
      </c>
      <c r="B789" s="2" t="s">
        <v>26</v>
      </c>
      <c r="C789" s="2" t="s">
        <v>27</v>
      </c>
      <c r="D789" s="2" t="s">
        <v>28</v>
      </c>
      <c r="E789" s="2" t="s">
        <v>28</v>
      </c>
      <c r="F789" s="2" t="s">
        <v>111</v>
      </c>
      <c r="G789" s="2" t="s">
        <v>167</v>
      </c>
      <c r="H789" s="2" t="s">
        <v>168</v>
      </c>
      <c r="I789" s="31">
        <v>43370</v>
      </c>
      <c r="J789" s="2">
        <v>27</v>
      </c>
      <c r="K789" s="2">
        <v>9</v>
      </c>
      <c r="L789" s="2">
        <v>2018</v>
      </c>
      <c r="M789" s="31">
        <f t="shared" si="12"/>
        <v>43370</v>
      </c>
      <c r="N789" s="2" t="s">
        <v>817</v>
      </c>
      <c r="O789" s="2" t="s">
        <v>913</v>
      </c>
      <c r="P789" s="2">
        <v>19</v>
      </c>
      <c r="Q789" s="6" t="s">
        <v>171</v>
      </c>
      <c r="R789" s="2" t="s">
        <v>172</v>
      </c>
      <c r="S789" s="2">
        <v>1</v>
      </c>
      <c r="T789" s="2" t="s">
        <v>174</v>
      </c>
      <c r="V789" s="2" t="s">
        <v>175</v>
      </c>
      <c r="W789" s="2" t="s">
        <v>4666</v>
      </c>
      <c r="X789" s="2" t="s">
        <v>179</v>
      </c>
      <c r="Y789" s="29">
        <v>3</v>
      </c>
    </row>
    <row r="790" spans="1:25" ht="23.1" hidden="1" customHeight="1">
      <c r="A790" s="2" t="s">
        <v>88</v>
      </c>
      <c r="B790" s="2" t="s">
        <v>26</v>
      </c>
      <c r="C790" s="2" t="s">
        <v>27</v>
      </c>
      <c r="D790" s="2" t="s">
        <v>28</v>
      </c>
      <c r="E790" s="2" t="s">
        <v>28</v>
      </c>
      <c r="F790" s="2" t="s">
        <v>111</v>
      </c>
      <c r="G790" s="2" t="s">
        <v>167</v>
      </c>
      <c r="H790" s="2" t="s">
        <v>168</v>
      </c>
      <c r="I790" s="31">
        <v>43370</v>
      </c>
      <c r="J790" s="2">
        <v>27</v>
      </c>
      <c r="K790" s="2">
        <v>9</v>
      </c>
      <c r="L790" s="2">
        <v>2018</v>
      </c>
      <c r="M790" s="31">
        <f t="shared" si="12"/>
        <v>43370</v>
      </c>
      <c r="N790" s="11" t="s">
        <v>914</v>
      </c>
      <c r="O790" s="2" t="s">
        <v>915</v>
      </c>
      <c r="P790" s="2">
        <v>18</v>
      </c>
      <c r="Q790" s="6">
        <v>8100157192</v>
      </c>
      <c r="R790" s="2" t="s">
        <v>172</v>
      </c>
      <c r="S790" s="2">
        <v>1</v>
      </c>
      <c r="T790" s="2" t="s">
        <v>174</v>
      </c>
      <c r="V790" s="2" t="s">
        <v>175</v>
      </c>
      <c r="W790" s="2" t="s">
        <v>4666</v>
      </c>
      <c r="X790" s="2" t="s">
        <v>179</v>
      </c>
      <c r="Y790" s="29">
        <v>2</v>
      </c>
    </row>
    <row r="791" spans="1:25" ht="23.1" hidden="1" customHeight="1">
      <c r="A791" s="2" t="s">
        <v>88</v>
      </c>
      <c r="B791" s="2" t="s">
        <v>26</v>
      </c>
      <c r="C791" s="2" t="s">
        <v>27</v>
      </c>
      <c r="D791" s="2" t="s">
        <v>28</v>
      </c>
      <c r="E791" s="2" t="s">
        <v>28</v>
      </c>
      <c r="F791" s="2" t="s">
        <v>111</v>
      </c>
      <c r="G791" s="2" t="s">
        <v>167</v>
      </c>
      <c r="H791" s="2" t="s">
        <v>168</v>
      </c>
      <c r="I791" s="31">
        <v>43370</v>
      </c>
      <c r="J791" s="2">
        <v>27</v>
      </c>
      <c r="K791" s="2">
        <v>9</v>
      </c>
      <c r="L791" s="2">
        <v>2018</v>
      </c>
      <c r="M791" s="31">
        <f t="shared" si="12"/>
        <v>43370</v>
      </c>
      <c r="N791" s="11" t="s">
        <v>402</v>
      </c>
      <c r="O791" s="2" t="s">
        <v>916</v>
      </c>
      <c r="P791" s="2">
        <v>18</v>
      </c>
      <c r="Q791" s="6">
        <v>8100301061</v>
      </c>
      <c r="R791" s="2" t="s">
        <v>172</v>
      </c>
      <c r="S791" s="2">
        <v>1</v>
      </c>
      <c r="T791" s="2" t="s">
        <v>174</v>
      </c>
      <c r="V791" s="2" t="s">
        <v>175</v>
      </c>
      <c r="W791" s="2" t="s">
        <v>4666</v>
      </c>
      <c r="X791" s="2" t="s">
        <v>186</v>
      </c>
      <c r="Y791" s="29">
        <v>2</v>
      </c>
    </row>
    <row r="792" spans="1:25" ht="23.1" hidden="1" customHeight="1">
      <c r="A792" s="2" t="s">
        <v>88</v>
      </c>
      <c r="B792" s="2" t="s">
        <v>26</v>
      </c>
      <c r="C792" s="2" t="s">
        <v>27</v>
      </c>
      <c r="D792" s="2" t="s">
        <v>28</v>
      </c>
      <c r="E792" s="2" t="s">
        <v>28</v>
      </c>
      <c r="F792" s="2" t="s">
        <v>111</v>
      </c>
      <c r="G792" s="2" t="s">
        <v>167</v>
      </c>
      <c r="H792" s="2" t="s">
        <v>168</v>
      </c>
      <c r="I792" s="31">
        <v>43370</v>
      </c>
      <c r="J792" s="2">
        <v>27</v>
      </c>
      <c r="K792" s="2">
        <v>9</v>
      </c>
      <c r="L792" s="2">
        <v>2018</v>
      </c>
      <c r="M792" s="31">
        <f t="shared" si="12"/>
        <v>43370</v>
      </c>
      <c r="N792" s="11" t="s">
        <v>373</v>
      </c>
      <c r="O792" s="2" t="s">
        <v>917</v>
      </c>
      <c r="P792" s="2">
        <v>17</v>
      </c>
      <c r="Q792" s="6">
        <v>8123967186</v>
      </c>
      <c r="R792" s="2" t="s">
        <v>172</v>
      </c>
      <c r="S792" s="2">
        <v>1</v>
      </c>
      <c r="T792" s="2" t="s">
        <v>174</v>
      </c>
      <c r="V792" s="2" t="s">
        <v>175</v>
      </c>
      <c r="W792" s="2" t="s">
        <v>4666</v>
      </c>
      <c r="X792" s="2" t="s">
        <v>179</v>
      </c>
      <c r="Y792" s="29">
        <v>2</v>
      </c>
    </row>
    <row r="793" spans="1:25" ht="23.1" hidden="1" customHeight="1">
      <c r="A793" s="2" t="s">
        <v>88</v>
      </c>
      <c r="B793" s="2" t="s">
        <v>26</v>
      </c>
      <c r="C793" s="2" t="s">
        <v>27</v>
      </c>
      <c r="D793" s="2" t="s">
        <v>28</v>
      </c>
      <c r="E793" s="2" t="s">
        <v>28</v>
      </c>
      <c r="F793" s="2" t="s">
        <v>111</v>
      </c>
      <c r="G793" s="2" t="s">
        <v>167</v>
      </c>
      <c r="H793" s="2" t="s">
        <v>168</v>
      </c>
      <c r="I793" s="31">
        <v>43370</v>
      </c>
      <c r="J793" s="2">
        <v>27</v>
      </c>
      <c r="K793" s="2">
        <v>9</v>
      </c>
      <c r="L793" s="2">
        <v>2018</v>
      </c>
      <c r="M793" s="31">
        <f t="shared" si="12"/>
        <v>43370</v>
      </c>
      <c r="N793" s="11" t="s">
        <v>918</v>
      </c>
      <c r="O793" s="2" t="s">
        <v>919</v>
      </c>
      <c r="P793" s="2">
        <v>18</v>
      </c>
      <c r="Q793" s="6" t="s">
        <v>171</v>
      </c>
      <c r="R793" s="2" t="s">
        <v>172</v>
      </c>
      <c r="S793" s="2">
        <v>0</v>
      </c>
      <c r="T793" s="2" t="s">
        <v>251</v>
      </c>
      <c r="V793" s="2" t="s">
        <v>252</v>
      </c>
      <c r="W793" s="2" t="s">
        <v>4659</v>
      </c>
      <c r="X793" s="2" t="s">
        <v>186</v>
      </c>
      <c r="Y793" s="29">
        <v>3</v>
      </c>
    </row>
    <row r="794" spans="1:25" ht="23.1" hidden="1" customHeight="1">
      <c r="A794" s="2" t="s">
        <v>88</v>
      </c>
      <c r="B794" s="2" t="s">
        <v>26</v>
      </c>
      <c r="C794" s="2" t="s">
        <v>27</v>
      </c>
      <c r="D794" s="2" t="s">
        <v>28</v>
      </c>
      <c r="E794" s="2" t="s">
        <v>28</v>
      </c>
      <c r="F794" s="2" t="s">
        <v>111</v>
      </c>
      <c r="G794" s="2" t="s">
        <v>167</v>
      </c>
      <c r="H794" s="2" t="s">
        <v>168</v>
      </c>
      <c r="I794" s="31">
        <v>43370</v>
      </c>
      <c r="J794" s="2">
        <v>27</v>
      </c>
      <c r="K794" s="2">
        <v>9</v>
      </c>
      <c r="L794" s="2">
        <v>2018</v>
      </c>
      <c r="M794" s="31">
        <f t="shared" si="12"/>
        <v>43370</v>
      </c>
      <c r="N794" s="11" t="s">
        <v>920</v>
      </c>
      <c r="O794" s="2" t="s">
        <v>790</v>
      </c>
      <c r="P794" s="2">
        <v>19</v>
      </c>
      <c r="Q794" s="6" t="s">
        <v>171</v>
      </c>
      <c r="R794" s="2" t="s">
        <v>172</v>
      </c>
      <c r="S794" s="2">
        <v>1</v>
      </c>
      <c r="T794" s="2" t="s">
        <v>251</v>
      </c>
      <c r="V794" s="2" t="s">
        <v>252</v>
      </c>
      <c r="W794" s="2" t="s">
        <v>4659</v>
      </c>
      <c r="X794" s="2" t="s">
        <v>176</v>
      </c>
      <c r="Y794" s="29"/>
    </row>
    <row r="795" spans="1:25" ht="23.1" hidden="1" customHeight="1">
      <c r="A795" s="2" t="s">
        <v>88</v>
      </c>
      <c r="B795" s="2" t="s">
        <v>26</v>
      </c>
      <c r="C795" s="2" t="s">
        <v>27</v>
      </c>
      <c r="D795" s="2" t="s">
        <v>28</v>
      </c>
      <c r="E795" s="2" t="s">
        <v>28</v>
      </c>
      <c r="F795" s="2" t="s">
        <v>29</v>
      </c>
      <c r="G795" s="2" t="s">
        <v>1887</v>
      </c>
      <c r="H795" s="2" t="s">
        <v>31</v>
      </c>
      <c r="I795" s="31">
        <v>43372</v>
      </c>
      <c r="J795" s="2">
        <v>29</v>
      </c>
      <c r="K795" s="2">
        <v>9</v>
      </c>
      <c r="L795" s="2">
        <v>2018</v>
      </c>
      <c r="M795" s="31">
        <f t="shared" si="12"/>
        <v>43372</v>
      </c>
      <c r="N795" s="2" t="s">
        <v>2681</v>
      </c>
      <c r="O795" s="2" t="s">
        <v>2682</v>
      </c>
      <c r="P795" s="2">
        <v>18</v>
      </c>
      <c r="Q795" s="6">
        <v>9065706118</v>
      </c>
      <c r="R795" s="2" t="s">
        <v>417</v>
      </c>
      <c r="S795" s="2">
        <v>0</v>
      </c>
      <c r="T795" s="2" t="s">
        <v>418</v>
      </c>
      <c r="V795" s="2" t="s">
        <v>175</v>
      </c>
      <c r="W795" s="2" t="s">
        <v>4659</v>
      </c>
      <c r="X795" s="2" t="s">
        <v>186</v>
      </c>
      <c r="Y795" s="29">
        <v>3</v>
      </c>
    </row>
    <row r="796" spans="1:25" ht="23.1" hidden="1" customHeight="1">
      <c r="A796" s="2" t="s">
        <v>88</v>
      </c>
      <c r="B796" s="2" t="s">
        <v>26</v>
      </c>
      <c r="C796" s="2" t="s">
        <v>27</v>
      </c>
      <c r="D796" s="2" t="s">
        <v>28</v>
      </c>
      <c r="E796" s="2" t="s">
        <v>28</v>
      </c>
      <c r="F796" s="2" t="s">
        <v>29</v>
      </c>
      <c r="G796" s="2" t="s">
        <v>1887</v>
      </c>
      <c r="H796" s="2" t="s">
        <v>31</v>
      </c>
      <c r="I796" s="31">
        <v>43372</v>
      </c>
      <c r="J796" s="2">
        <v>29</v>
      </c>
      <c r="K796" s="2">
        <v>9</v>
      </c>
      <c r="L796" s="2">
        <v>2018</v>
      </c>
      <c r="M796" s="31">
        <f t="shared" si="12"/>
        <v>43372</v>
      </c>
      <c r="N796" s="2" t="s">
        <v>2683</v>
      </c>
      <c r="O796" s="2" t="s">
        <v>2684</v>
      </c>
      <c r="P796" s="2">
        <v>19</v>
      </c>
      <c r="Q796" s="6">
        <v>7017787267</v>
      </c>
      <c r="R796" s="2" t="s">
        <v>417</v>
      </c>
      <c r="S796" s="2">
        <v>0</v>
      </c>
      <c r="T796" s="2" t="s">
        <v>418</v>
      </c>
      <c r="V796" s="2" t="s">
        <v>1899</v>
      </c>
      <c r="W796" s="2" t="s">
        <v>4659</v>
      </c>
      <c r="X796" s="2" t="s">
        <v>186</v>
      </c>
      <c r="Y796" s="29">
        <v>3</v>
      </c>
    </row>
    <row r="797" spans="1:25" ht="23.1" hidden="1" customHeight="1">
      <c r="A797" s="2" t="s">
        <v>88</v>
      </c>
      <c r="B797" s="2" t="s">
        <v>26</v>
      </c>
      <c r="C797" s="2" t="s">
        <v>27</v>
      </c>
      <c r="D797" s="2" t="s">
        <v>28</v>
      </c>
      <c r="E797" s="2" t="s">
        <v>28</v>
      </c>
      <c r="F797" s="2" t="s">
        <v>29</v>
      </c>
      <c r="G797" s="2" t="s">
        <v>1887</v>
      </c>
      <c r="H797" s="2" t="s">
        <v>31</v>
      </c>
      <c r="I797" s="31">
        <v>43372</v>
      </c>
      <c r="J797" s="2">
        <v>29</v>
      </c>
      <c r="K797" s="2">
        <v>9</v>
      </c>
      <c r="L797" s="2">
        <v>2018</v>
      </c>
      <c r="M797" s="31">
        <f t="shared" si="12"/>
        <v>43372</v>
      </c>
      <c r="N797" s="2" t="s">
        <v>2691</v>
      </c>
      <c r="O797" s="2" t="s">
        <v>2692</v>
      </c>
      <c r="P797" s="2">
        <v>18</v>
      </c>
      <c r="Q797" s="6" t="s">
        <v>171</v>
      </c>
      <c r="R797" s="2" t="s">
        <v>417</v>
      </c>
      <c r="S797" s="2">
        <v>0</v>
      </c>
      <c r="T797" s="2" t="s">
        <v>418</v>
      </c>
      <c r="V797" s="2" t="s">
        <v>175</v>
      </c>
      <c r="W797" s="2" t="s">
        <v>4659</v>
      </c>
      <c r="X797" s="2" t="s">
        <v>186</v>
      </c>
      <c r="Y797" s="29">
        <v>3</v>
      </c>
    </row>
    <row r="798" spans="1:25" ht="23.1" hidden="1" customHeight="1">
      <c r="A798" s="2" t="s">
        <v>88</v>
      </c>
      <c r="B798" s="2" t="s">
        <v>26</v>
      </c>
      <c r="C798" s="2" t="s">
        <v>27</v>
      </c>
      <c r="D798" s="2" t="s">
        <v>28</v>
      </c>
      <c r="E798" s="2" t="s">
        <v>28</v>
      </c>
      <c r="F798" s="2" t="s">
        <v>29</v>
      </c>
      <c r="G798" s="2" t="s">
        <v>1887</v>
      </c>
      <c r="H798" s="2" t="s">
        <v>31</v>
      </c>
      <c r="I798" s="31">
        <v>43372</v>
      </c>
      <c r="J798" s="2">
        <v>29</v>
      </c>
      <c r="K798" s="2">
        <v>9</v>
      </c>
      <c r="L798" s="2">
        <v>2018</v>
      </c>
      <c r="M798" s="31">
        <f t="shared" si="12"/>
        <v>43372</v>
      </c>
      <c r="N798" s="2" t="s">
        <v>2685</v>
      </c>
      <c r="O798" s="2" t="s">
        <v>2686</v>
      </c>
      <c r="P798" s="2">
        <v>15</v>
      </c>
      <c r="Q798" s="6" t="s">
        <v>171</v>
      </c>
      <c r="R798" s="2" t="s">
        <v>417</v>
      </c>
      <c r="S798" s="2">
        <v>0</v>
      </c>
      <c r="T798" s="2" t="s">
        <v>418</v>
      </c>
      <c r="V798" s="2" t="s">
        <v>1899</v>
      </c>
      <c r="W798" s="2" t="s">
        <v>4659</v>
      </c>
      <c r="X798" s="2" t="s">
        <v>179</v>
      </c>
      <c r="Y798" s="29">
        <v>3</v>
      </c>
    </row>
    <row r="799" spans="1:25" ht="23.1" hidden="1" customHeight="1">
      <c r="A799" s="2" t="s">
        <v>88</v>
      </c>
      <c r="B799" s="2" t="s">
        <v>26</v>
      </c>
      <c r="C799" s="2" t="s">
        <v>27</v>
      </c>
      <c r="D799" s="2" t="s">
        <v>28</v>
      </c>
      <c r="E799" s="2" t="s">
        <v>28</v>
      </c>
      <c r="F799" s="2" t="s">
        <v>29</v>
      </c>
      <c r="G799" s="2" t="s">
        <v>1887</v>
      </c>
      <c r="H799" s="2" t="s">
        <v>31</v>
      </c>
      <c r="I799" s="31">
        <v>43372</v>
      </c>
      <c r="J799" s="2">
        <v>29</v>
      </c>
      <c r="K799" s="2">
        <v>9</v>
      </c>
      <c r="L799" s="2">
        <v>2018</v>
      </c>
      <c r="M799" s="31">
        <f t="shared" si="12"/>
        <v>43372</v>
      </c>
      <c r="N799" s="2" t="s">
        <v>2689</v>
      </c>
      <c r="O799" s="2" t="s">
        <v>2690</v>
      </c>
      <c r="P799" s="2">
        <v>16</v>
      </c>
      <c r="Q799" s="6" t="s">
        <v>171</v>
      </c>
      <c r="R799" s="2" t="s">
        <v>417</v>
      </c>
      <c r="S799" s="2">
        <v>0</v>
      </c>
      <c r="T799" s="2" t="s">
        <v>418</v>
      </c>
      <c r="V799" s="2" t="s">
        <v>1899</v>
      </c>
      <c r="W799" s="2" t="s">
        <v>4659</v>
      </c>
      <c r="X799" s="2" t="s">
        <v>179</v>
      </c>
      <c r="Y799" s="29">
        <v>3</v>
      </c>
    </row>
    <row r="800" spans="1:25" ht="23.1" hidden="1" customHeight="1">
      <c r="A800" s="2" t="s">
        <v>88</v>
      </c>
      <c r="B800" s="2" t="s">
        <v>26</v>
      </c>
      <c r="C800" s="2" t="s">
        <v>27</v>
      </c>
      <c r="D800" s="2" t="s">
        <v>28</v>
      </c>
      <c r="E800" s="2" t="s">
        <v>28</v>
      </c>
      <c r="F800" s="2" t="s">
        <v>29</v>
      </c>
      <c r="G800" s="2" t="s">
        <v>1887</v>
      </c>
      <c r="H800" s="2" t="s">
        <v>31</v>
      </c>
      <c r="I800" s="31">
        <v>43372</v>
      </c>
      <c r="J800" s="2">
        <v>29</v>
      </c>
      <c r="K800" s="2">
        <v>9</v>
      </c>
      <c r="L800" s="2">
        <v>2018</v>
      </c>
      <c r="M800" s="31">
        <f t="shared" si="12"/>
        <v>43372</v>
      </c>
      <c r="N800" s="2" t="s">
        <v>2687</v>
      </c>
      <c r="O800" s="2" t="s">
        <v>2688</v>
      </c>
      <c r="P800" s="2">
        <v>15</v>
      </c>
      <c r="Q800" s="6" t="s">
        <v>171</v>
      </c>
      <c r="R800" s="2" t="s">
        <v>417</v>
      </c>
      <c r="S800" s="2">
        <v>0</v>
      </c>
      <c r="T800" s="2" t="s">
        <v>418</v>
      </c>
      <c r="V800" s="2" t="s">
        <v>1899</v>
      </c>
      <c r="W800" s="2" t="s">
        <v>4659</v>
      </c>
      <c r="X800" s="2" t="s">
        <v>186</v>
      </c>
      <c r="Y800" s="29">
        <v>2</v>
      </c>
    </row>
    <row r="801" spans="1:25" ht="23.1" hidden="1" customHeight="1">
      <c r="A801" s="2" t="s">
        <v>88</v>
      </c>
      <c r="B801" s="2" t="s">
        <v>26</v>
      </c>
      <c r="C801" s="2" t="s">
        <v>27</v>
      </c>
      <c r="D801" s="2" t="s">
        <v>28</v>
      </c>
      <c r="E801" s="2" t="s">
        <v>28</v>
      </c>
      <c r="F801" s="2" t="s">
        <v>29</v>
      </c>
      <c r="G801" s="2" t="s">
        <v>1887</v>
      </c>
      <c r="H801" s="2" t="s">
        <v>31</v>
      </c>
      <c r="I801" s="31">
        <v>43372</v>
      </c>
      <c r="J801" s="2">
        <v>29</v>
      </c>
      <c r="K801" s="2">
        <v>9</v>
      </c>
      <c r="L801" s="2">
        <v>2018</v>
      </c>
      <c r="M801" s="31">
        <f t="shared" si="12"/>
        <v>43372</v>
      </c>
      <c r="N801" s="2" t="s">
        <v>2679</v>
      </c>
      <c r="O801" s="2" t="s">
        <v>2680</v>
      </c>
      <c r="P801" s="2">
        <v>19</v>
      </c>
      <c r="Q801" s="6">
        <v>8062610535</v>
      </c>
      <c r="R801" s="2" t="s">
        <v>417</v>
      </c>
      <c r="S801" s="2">
        <v>0</v>
      </c>
      <c r="T801" s="2" t="s">
        <v>418</v>
      </c>
      <c r="V801" s="2" t="s">
        <v>1899</v>
      </c>
      <c r="W801" s="2" t="s">
        <v>4659</v>
      </c>
      <c r="X801" s="2" t="s">
        <v>186</v>
      </c>
      <c r="Y801" s="29">
        <v>3</v>
      </c>
    </row>
    <row r="802" spans="1:25" ht="23.1" hidden="1" customHeight="1">
      <c r="A802" s="2" t="s">
        <v>90</v>
      </c>
      <c r="B802" s="2" t="s">
        <v>26</v>
      </c>
      <c r="C802" s="2" t="s">
        <v>27</v>
      </c>
      <c r="D802" s="2" t="s">
        <v>28</v>
      </c>
      <c r="E802" s="2" t="s">
        <v>28</v>
      </c>
      <c r="F802" s="2" t="s">
        <v>111</v>
      </c>
      <c r="G802" s="2" t="s">
        <v>167</v>
      </c>
      <c r="H802" s="2" t="s">
        <v>168</v>
      </c>
      <c r="I802" s="31">
        <v>43376</v>
      </c>
      <c r="J802" s="2">
        <v>3</v>
      </c>
      <c r="K802" s="2">
        <v>10</v>
      </c>
      <c r="L802" s="2">
        <v>2018</v>
      </c>
      <c r="M802" s="31">
        <f t="shared" si="12"/>
        <v>43376</v>
      </c>
      <c r="N802" s="2" t="s">
        <v>921</v>
      </c>
      <c r="O802" s="2" t="s">
        <v>922</v>
      </c>
      <c r="P802" s="2">
        <v>19</v>
      </c>
      <c r="Q802" s="6">
        <v>7089091184</v>
      </c>
      <c r="R802" s="2" t="s">
        <v>172</v>
      </c>
      <c r="S802" s="2">
        <v>2</v>
      </c>
      <c r="T802" s="2" t="s">
        <v>174</v>
      </c>
      <c r="V802" s="2" t="s">
        <v>175</v>
      </c>
      <c r="W802" s="2" t="s">
        <v>4666</v>
      </c>
      <c r="X802" s="2" t="s">
        <v>186</v>
      </c>
      <c r="Y802" s="29">
        <v>2</v>
      </c>
    </row>
    <row r="803" spans="1:25" ht="23.1" hidden="1" customHeight="1">
      <c r="A803" s="2" t="s">
        <v>90</v>
      </c>
      <c r="B803" s="2" t="s">
        <v>26</v>
      </c>
      <c r="C803" s="2" t="s">
        <v>27</v>
      </c>
      <c r="D803" s="2" t="s">
        <v>28</v>
      </c>
      <c r="E803" s="2" t="s">
        <v>28</v>
      </c>
      <c r="F803" s="2" t="s">
        <v>29</v>
      </c>
      <c r="G803" s="2" t="s">
        <v>1887</v>
      </c>
      <c r="H803" s="2" t="s">
        <v>31</v>
      </c>
      <c r="I803" s="31">
        <v>43379</v>
      </c>
      <c r="J803" s="2">
        <v>6</v>
      </c>
      <c r="K803" s="2">
        <v>10</v>
      </c>
      <c r="L803" s="2">
        <v>2018</v>
      </c>
      <c r="M803" s="31">
        <f t="shared" si="12"/>
        <v>43379</v>
      </c>
      <c r="N803" s="2" t="s">
        <v>2693</v>
      </c>
      <c r="O803" s="2" t="s">
        <v>2694</v>
      </c>
      <c r="P803" s="2">
        <v>16</v>
      </c>
      <c r="Q803" s="6" t="s">
        <v>171</v>
      </c>
      <c r="R803" s="2" t="s">
        <v>417</v>
      </c>
      <c r="S803" s="2">
        <v>0</v>
      </c>
      <c r="T803" s="2" t="s">
        <v>418</v>
      </c>
      <c r="V803" s="2" t="s">
        <v>1899</v>
      </c>
      <c r="W803" s="2" t="s">
        <v>4666</v>
      </c>
      <c r="X803" s="2" t="s">
        <v>179</v>
      </c>
      <c r="Y803" s="29">
        <v>3</v>
      </c>
    </row>
    <row r="804" spans="1:25" ht="23.1" hidden="1" customHeight="1">
      <c r="A804" s="2" t="s">
        <v>90</v>
      </c>
      <c r="B804" s="2" t="s">
        <v>26</v>
      </c>
      <c r="C804" s="2" t="s">
        <v>27</v>
      </c>
      <c r="D804" s="2" t="s">
        <v>28</v>
      </c>
      <c r="E804" s="2" t="s">
        <v>28</v>
      </c>
      <c r="F804" s="2" t="s">
        <v>29</v>
      </c>
      <c r="G804" s="2" t="s">
        <v>1887</v>
      </c>
      <c r="H804" s="2" t="s">
        <v>31</v>
      </c>
      <c r="I804" s="31">
        <v>43379</v>
      </c>
      <c r="J804" s="2">
        <v>6</v>
      </c>
      <c r="K804" s="2">
        <v>10</v>
      </c>
      <c r="L804" s="2">
        <v>2018</v>
      </c>
      <c r="M804" s="31">
        <f t="shared" si="12"/>
        <v>43379</v>
      </c>
      <c r="N804" s="2" t="s">
        <v>2699</v>
      </c>
      <c r="O804" s="2" t="s">
        <v>2700</v>
      </c>
      <c r="P804" s="2">
        <v>15</v>
      </c>
      <c r="Q804" s="6" t="s">
        <v>171</v>
      </c>
      <c r="R804" s="2" t="s">
        <v>417</v>
      </c>
      <c r="S804" s="2">
        <v>0</v>
      </c>
      <c r="T804" s="2" t="s">
        <v>418</v>
      </c>
      <c r="V804" s="2" t="s">
        <v>1899</v>
      </c>
      <c r="W804" s="2" t="s">
        <v>4666</v>
      </c>
      <c r="X804" s="2" t="s">
        <v>186</v>
      </c>
      <c r="Y804" s="29">
        <v>1</v>
      </c>
    </row>
    <row r="805" spans="1:25" ht="23.1" hidden="1" customHeight="1">
      <c r="A805" s="2" t="s">
        <v>90</v>
      </c>
      <c r="B805" s="2" t="s">
        <v>26</v>
      </c>
      <c r="C805" s="2" t="s">
        <v>27</v>
      </c>
      <c r="D805" s="2" t="s">
        <v>28</v>
      </c>
      <c r="E805" s="2" t="s">
        <v>28</v>
      </c>
      <c r="F805" s="2" t="s">
        <v>29</v>
      </c>
      <c r="G805" s="2" t="s">
        <v>1887</v>
      </c>
      <c r="H805" s="2" t="s">
        <v>31</v>
      </c>
      <c r="I805" s="31">
        <v>43379</v>
      </c>
      <c r="J805" s="2">
        <v>6</v>
      </c>
      <c r="K805" s="2">
        <v>10</v>
      </c>
      <c r="L805" s="2">
        <v>2018</v>
      </c>
      <c r="M805" s="31">
        <f t="shared" si="12"/>
        <v>43379</v>
      </c>
      <c r="N805" s="2" t="s">
        <v>2697</v>
      </c>
      <c r="O805" s="2" t="s">
        <v>2698</v>
      </c>
      <c r="P805" s="2">
        <v>16</v>
      </c>
      <c r="Q805" s="6" t="s">
        <v>171</v>
      </c>
      <c r="R805" s="2" t="s">
        <v>417</v>
      </c>
      <c r="S805" s="2">
        <v>0</v>
      </c>
      <c r="T805" s="2" t="s">
        <v>418</v>
      </c>
      <c r="V805" s="2" t="s">
        <v>175</v>
      </c>
      <c r="W805" s="2" t="s">
        <v>4659</v>
      </c>
      <c r="X805" s="2" t="s">
        <v>179</v>
      </c>
      <c r="Y805" s="29">
        <v>1</v>
      </c>
    </row>
    <row r="806" spans="1:25" ht="23.1" hidden="1" customHeight="1">
      <c r="A806" s="2" t="s">
        <v>90</v>
      </c>
      <c r="B806" s="2" t="s">
        <v>26</v>
      </c>
      <c r="C806" s="2" t="s">
        <v>27</v>
      </c>
      <c r="D806" s="2" t="s">
        <v>28</v>
      </c>
      <c r="E806" s="2" t="s">
        <v>28</v>
      </c>
      <c r="F806" s="2" t="s">
        <v>29</v>
      </c>
      <c r="G806" s="2" t="s">
        <v>1887</v>
      </c>
      <c r="H806" s="2" t="s">
        <v>31</v>
      </c>
      <c r="I806" s="31">
        <v>43379</v>
      </c>
      <c r="J806" s="2">
        <v>6</v>
      </c>
      <c r="K806" s="2">
        <v>10</v>
      </c>
      <c r="L806" s="2">
        <v>2018</v>
      </c>
      <c r="M806" s="31">
        <f t="shared" si="12"/>
        <v>43379</v>
      </c>
      <c r="N806" s="2" t="s">
        <v>2695</v>
      </c>
      <c r="O806" s="2" t="s">
        <v>2696</v>
      </c>
      <c r="P806" s="2">
        <v>16</v>
      </c>
      <c r="Q806" s="6" t="s">
        <v>171</v>
      </c>
      <c r="R806" s="2" t="s">
        <v>417</v>
      </c>
      <c r="S806" s="2">
        <v>0</v>
      </c>
      <c r="T806" s="2" t="s">
        <v>418</v>
      </c>
      <c r="V806" s="2" t="s">
        <v>1899</v>
      </c>
      <c r="W806" s="2" t="s">
        <v>4659</v>
      </c>
      <c r="X806" s="2" t="s">
        <v>186</v>
      </c>
      <c r="Y806" s="29">
        <v>1</v>
      </c>
    </row>
    <row r="807" spans="1:25" ht="23.1" hidden="1" customHeight="1">
      <c r="A807" s="2" t="s">
        <v>90</v>
      </c>
      <c r="B807" s="2" t="s">
        <v>26</v>
      </c>
      <c r="C807" s="2" t="s">
        <v>27</v>
      </c>
      <c r="D807" s="2" t="s">
        <v>28</v>
      </c>
      <c r="E807" s="2" t="s">
        <v>28</v>
      </c>
      <c r="F807" s="2" t="s">
        <v>29</v>
      </c>
      <c r="G807" s="2" t="s">
        <v>1887</v>
      </c>
      <c r="H807" s="2" t="s">
        <v>31</v>
      </c>
      <c r="I807" s="31">
        <v>43379</v>
      </c>
      <c r="J807" s="2">
        <v>6</v>
      </c>
      <c r="K807" s="2">
        <v>10</v>
      </c>
      <c r="L807" s="2">
        <v>2018</v>
      </c>
      <c r="M807" s="31">
        <f t="shared" si="12"/>
        <v>43379</v>
      </c>
      <c r="N807" s="2" t="s">
        <v>8133</v>
      </c>
      <c r="O807" s="2" t="s">
        <v>2704</v>
      </c>
      <c r="P807" s="2">
        <v>16</v>
      </c>
      <c r="Q807" s="6" t="s">
        <v>171</v>
      </c>
      <c r="R807" s="2" t="s">
        <v>417</v>
      </c>
      <c r="S807" s="2">
        <v>0</v>
      </c>
      <c r="T807" s="2" t="s">
        <v>418</v>
      </c>
      <c r="V807" s="2" t="s">
        <v>1899</v>
      </c>
      <c r="W807" s="2" t="s">
        <v>4666</v>
      </c>
      <c r="X807" s="2" t="s">
        <v>186</v>
      </c>
      <c r="Y807" s="29">
        <v>1</v>
      </c>
    </row>
    <row r="808" spans="1:25" ht="23.1" hidden="1" customHeight="1">
      <c r="A808" s="2" t="s">
        <v>90</v>
      </c>
      <c r="B808" s="2" t="s">
        <v>26</v>
      </c>
      <c r="C808" s="2" t="s">
        <v>27</v>
      </c>
      <c r="D808" s="2" t="s">
        <v>28</v>
      </c>
      <c r="E808" s="2" t="s">
        <v>28</v>
      </c>
      <c r="F808" s="2" t="s">
        <v>29</v>
      </c>
      <c r="G808" s="2" t="s">
        <v>1887</v>
      </c>
      <c r="H808" s="2" t="s">
        <v>31</v>
      </c>
      <c r="I808" s="31">
        <v>43379</v>
      </c>
      <c r="J808" s="2">
        <v>6</v>
      </c>
      <c r="K808" s="2">
        <v>10</v>
      </c>
      <c r="L808" s="2">
        <v>2018</v>
      </c>
      <c r="M808" s="31">
        <f t="shared" si="12"/>
        <v>43379</v>
      </c>
      <c r="N808" s="2" t="s">
        <v>2701</v>
      </c>
      <c r="O808" s="2" t="s">
        <v>2702</v>
      </c>
      <c r="P808" s="2">
        <v>15</v>
      </c>
      <c r="Q808" s="6" t="s">
        <v>171</v>
      </c>
      <c r="R808" s="2" t="s">
        <v>417</v>
      </c>
      <c r="S808" s="2">
        <v>0</v>
      </c>
      <c r="T808" s="2" t="s">
        <v>418</v>
      </c>
      <c r="V808" s="2" t="s">
        <v>1899</v>
      </c>
      <c r="W808" s="2" t="s">
        <v>4666</v>
      </c>
      <c r="X808" s="2" t="s">
        <v>186</v>
      </c>
      <c r="Y808" s="29">
        <v>3</v>
      </c>
    </row>
    <row r="809" spans="1:25" ht="23.1" hidden="1" customHeight="1">
      <c r="A809" s="2" t="s">
        <v>90</v>
      </c>
      <c r="B809" s="2" t="s">
        <v>26</v>
      </c>
      <c r="C809" s="2" t="s">
        <v>27</v>
      </c>
      <c r="D809" s="2" t="s">
        <v>28</v>
      </c>
      <c r="E809" s="2" t="s">
        <v>28</v>
      </c>
      <c r="F809" s="2" t="s">
        <v>29</v>
      </c>
      <c r="G809" s="2" t="s">
        <v>1887</v>
      </c>
      <c r="H809" s="2" t="s">
        <v>31</v>
      </c>
      <c r="I809" s="31">
        <v>43379</v>
      </c>
      <c r="J809" s="2">
        <v>6</v>
      </c>
      <c r="K809" s="2">
        <v>10</v>
      </c>
      <c r="L809" s="2">
        <v>2018</v>
      </c>
      <c r="M809" s="31">
        <f t="shared" si="12"/>
        <v>43379</v>
      </c>
      <c r="N809" s="2" t="s">
        <v>2705</v>
      </c>
      <c r="O809" s="2" t="s">
        <v>2706</v>
      </c>
      <c r="P809" s="2">
        <v>15</v>
      </c>
      <c r="Q809" s="6" t="s">
        <v>171</v>
      </c>
      <c r="R809" s="2" t="s">
        <v>417</v>
      </c>
      <c r="S809" s="2">
        <v>0</v>
      </c>
      <c r="T809" s="2" t="s">
        <v>418</v>
      </c>
      <c r="V809" s="2" t="s">
        <v>1899</v>
      </c>
      <c r="W809" s="2" t="s">
        <v>4666</v>
      </c>
      <c r="X809" s="2" t="s">
        <v>179</v>
      </c>
      <c r="Y809" s="29">
        <v>3</v>
      </c>
    </row>
    <row r="810" spans="1:25" ht="23.1" hidden="1" customHeight="1">
      <c r="A810" s="2" t="s">
        <v>90</v>
      </c>
      <c r="B810" s="2" t="s">
        <v>26</v>
      </c>
      <c r="C810" s="2" t="s">
        <v>27</v>
      </c>
      <c r="D810" s="2" t="s">
        <v>28</v>
      </c>
      <c r="E810" s="2" t="s">
        <v>28</v>
      </c>
      <c r="F810" s="2" t="s">
        <v>29</v>
      </c>
      <c r="G810" s="2" t="s">
        <v>1887</v>
      </c>
      <c r="H810" s="2" t="s">
        <v>31</v>
      </c>
      <c r="I810" s="31">
        <v>43379</v>
      </c>
      <c r="J810" s="2">
        <v>6</v>
      </c>
      <c r="K810" s="2">
        <v>10</v>
      </c>
      <c r="L810" s="2">
        <v>2018</v>
      </c>
      <c r="M810" s="31">
        <f t="shared" si="12"/>
        <v>43379</v>
      </c>
      <c r="N810" s="2" t="s">
        <v>2711</v>
      </c>
      <c r="O810" s="2" t="s">
        <v>2712</v>
      </c>
      <c r="P810" s="2">
        <v>15</v>
      </c>
      <c r="Q810" s="6" t="s">
        <v>171</v>
      </c>
      <c r="R810" s="2" t="s">
        <v>417</v>
      </c>
      <c r="S810" s="2">
        <v>0</v>
      </c>
      <c r="T810" s="2" t="s">
        <v>234</v>
      </c>
      <c r="V810" s="2" t="s">
        <v>1899</v>
      </c>
      <c r="W810" s="2" t="s">
        <v>4659</v>
      </c>
      <c r="X810" s="2" t="s">
        <v>186</v>
      </c>
      <c r="Y810" s="29">
        <v>2</v>
      </c>
    </row>
    <row r="811" spans="1:25" ht="23.1" hidden="1" customHeight="1">
      <c r="A811" s="2" t="s">
        <v>90</v>
      </c>
      <c r="B811" s="2" t="s">
        <v>26</v>
      </c>
      <c r="C811" s="2" t="s">
        <v>27</v>
      </c>
      <c r="D811" s="2" t="s">
        <v>28</v>
      </c>
      <c r="E811" s="2" t="s">
        <v>28</v>
      </c>
      <c r="F811" s="2" t="s">
        <v>29</v>
      </c>
      <c r="G811" s="2" t="s">
        <v>1887</v>
      </c>
      <c r="H811" s="2" t="s">
        <v>31</v>
      </c>
      <c r="I811" s="31">
        <v>43379</v>
      </c>
      <c r="J811" s="2">
        <v>6</v>
      </c>
      <c r="K811" s="2">
        <v>10</v>
      </c>
      <c r="L811" s="2">
        <v>2018</v>
      </c>
      <c r="M811" s="31">
        <f t="shared" si="12"/>
        <v>43379</v>
      </c>
      <c r="N811" s="2" t="s">
        <v>2707</v>
      </c>
      <c r="O811" s="2" t="s">
        <v>2708</v>
      </c>
      <c r="P811" s="2">
        <v>15</v>
      </c>
      <c r="Q811" s="6" t="s">
        <v>171</v>
      </c>
      <c r="R811" s="2" t="s">
        <v>417</v>
      </c>
      <c r="S811" s="2">
        <v>0</v>
      </c>
      <c r="T811" s="2" t="s">
        <v>418</v>
      </c>
      <c r="V811" s="2" t="s">
        <v>175</v>
      </c>
      <c r="W811" s="2" t="s">
        <v>4666</v>
      </c>
      <c r="X811" s="2" t="s">
        <v>186</v>
      </c>
      <c r="Y811" s="29">
        <v>1</v>
      </c>
    </row>
    <row r="812" spans="1:25" ht="23.1" hidden="1" customHeight="1">
      <c r="A812" s="2" t="s">
        <v>90</v>
      </c>
      <c r="B812" s="2" t="s">
        <v>26</v>
      </c>
      <c r="C812" s="2" t="s">
        <v>27</v>
      </c>
      <c r="D812" s="2" t="s">
        <v>28</v>
      </c>
      <c r="E812" s="2" t="s">
        <v>28</v>
      </c>
      <c r="F812" s="2" t="s">
        <v>29</v>
      </c>
      <c r="G812" s="2" t="s">
        <v>1887</v>
      </c>
      <c r="H812" s="2" t="s">
        <v>31</v>
      </c>
      <c r="I812" s="31">
        <v>43379</v>
      </c>
      <c r="J812" s="2">
        <v>6</v>
      </c>
      <c r="K812" s="2">
        <v>10</v>
      </c>
      <c r="L812" s="2">
        <v>2018</v>
      </c>
      <c r="M812" s="31">
        <f t="shared" si="12"/>
        <v>43379</v>
      </c>
      <c r="N812" s="2" t="s">
        <v>2709</v>
      </c>
      <c r="O812" s="2" t="s">
        <v>2710</v>
      </c>
      <c r="P812" s="2">
        <v>18</v>
      </c>
      <c r="Q812" s="6">
        <v>9036138353</v>
      </c>
      <c r="R812" s="2" t="s">
        <v>417</v>
      </c>
      <c r="S812" s="2">
        <v>0</v>
      </c>
      <c r="T812" s="2" t="s">
        <v>418</v>
      </c>
      <c r="V812" s="2" t="s">
        <v>1899</v>
      </c>
      <c r="W812" s="2" t="s">
        <v>4659</v>
      </c>
      <c r="X812" s="2" t="s">
        <v>186</v>
      </c>
      <c r="Y812" s="29">
        <v>3</v>
      </c>
    </row>
    <row r="813" spans="1:25" ht="23.1" hidden="1" customHeight="1">
      <c r="A813" s="2" t="s">
        <v>91</v>
      </c>
      <c r="B813" s="2" t="s">
        <v>26</v>
      </c>
      <c r="C813" s="2" t="s">
        <v>27</v>
      </c>
      <c r="D813" s="2" t="s">
        <v>28</v>
      </c>
      <c r="E813" s="2" t="s">
        <v>28</v>
      </c>
      <c r="F813" s="2" t="s">
        <v>111</v>
      </c>
      <c r="G813" s="2" t="s">
        <v>167</v>
      </c>
      <c r="H813" s="2" t="s">
        <v>168</v>
      </c>
      <c r="I813" s="31">
        <v>43383</v>
      </c>
      <c r="J813" s="2">
        <v>10</v>
      </c>
      <c r="K813" s="2">
        <v>10</v>
      </c>
      <c r="L813" s="2">
        <v>2018</v>
      </c>
      <c r="M813" s="31">
        <f t="shared" si="12"/>
        <v>43383</v>
      </c>
      <c r="N813" s="2" t="s">
        <v>923</v>
      </c>
      <c r="O813" s="2" t="s">
        <v>924</v>
      </c>
      <c r="P813" s="2">
        <v>19</v>
      </c>
      <c r="Q813" s="6">
        <v>8052665652</v>
      </c>
      <c r="R813" s="2" t="s">
        <v>172</v>
      </c>
      <c r="S813" s="2">
        <v>3</v>
      </c>
      <c r="T813" s="2" t="s">
        <v>251</v>
      </c>
      <c r="V813" s="2" t="s">
        <v>252</v>
      </c>
      <c r="W813" s="2" t="s">
        <v>4659</v>
      </c>
      <c r="X813" s="2" t="s">
        <v>179</v>
      </c>
      <c r="Y813" s="29">
        <v>3</v>
      </c>
    </row>
    <row r="814" spans="1:25" ht="23.1" hidden="1" customHeight="1">
      <c r="A814" s="2" t="s">
        <v>91</v>
      </c>
      <c r="B814" s="2" t="s">
        <v>26</v>
      </c>
      <c r="C814" s="2" t="s">
        <v>27</v>
      </c>
      <c r="D814" s="2" t="s">
        <v>28</v>
      </c>
      <c r="E814" s="2" t="s">
        <v>28</v>
      </c>
      <c r="F814" s="2" t="s">
        <v>111</v>
      </c>
      <c r="G814" s="2" t="s">
        <v>167</v>
      </c>
      <c r="H814" s="2" t="s">
        <v>168</v>
      </c>
      <c r="I814" s="31">
        <v>43383</v>
      </c>
      <c r="J814" s="2">
        <v>10</v>
      </c>
      <c r="K814" s="2">
        <v>10</v>
      </c>
      <c r="L814" s="2">
        <v>2018</v>
      </c>
      <c r="M814" s="31">
        <f t="shared" si="12"/>
        <v>43383</v>
      </c>
      <c r="N814" s="2" t="s">
        <v>925</v>
      </c>
      <c r="O814" s="2" t="s">
        <v>543</v>
      </c>
      <c r="P814" s="2">
        <v>19</v>
      </c>
      <c r="Q814" s="6">
        <v>9039085656</v>
      </c>
      <c r="R814" s="2" t="s">
        <v>172</v>
      </c>
      <c r="S814" s="2">
        <v>2</v>
      </c>
      <c r="T814" s="2" t="s">
        <v>251</v>
      </c>
      <c r="V814" s="2" t="s">
        <v>252</v>
      </c>
      <c r="W814" s="2" t="s">
        <v>4659</v>
      </c>
      <c r="X814" s="2" t="s">
        <v>179</v>
      </c>
      <c r="Y814" s="29">
        <v>2</v>
      </c>
    </row>
    <row r="815" spans="1:25" ht="23.1" hidden="1" customHeight="1">
      <c r="A815" s="2" t="s">
        <v>91</v>
      </c>
      <c r="B815" s="2" t="s">
        <v>26</v>
      </c>
      <c r="C815" s="2" t="s">
        <v>27</v>
      </c>
      <c r="D815" s="2" t="s">
        <v>28</v>
      </c>
      <c r="E815" s="2" t="s">
        <v>28</v>
      </c>
      <c r="F815" s="2" t="s">
        <v>111</v>
      </c>
      <c r="G815" s="2" t="s">
        <v>167</v>
      </c>
      <c r="H815" s="2" t="s">
        <v>168</v>
      </c>
      <c r="I815" s="31">
        <v>43383</v>
      </c>
      <c r="J815" s="2">
        <v>10</v>
      </c>
      <c r="K815" s="2">
        <v>10</v>
      </c>
      <c r="L815" s="2">
        <v>2018</v>
      </c>
      <c r="M815" s="31">
        <f t="shared" si="12"/>
        <v>43383</v>
      </c>
      <c r="N815" s="2" t="s">
        <v>926</v>
      </c>
      <c r="O815" s="2" t="s">
        <v>927</v>
      </c>
      <c r="P815" s="2">
        <v>19</v>
      </c>
      <c r="Q815" s="6">
        <v>8024872738</v>
      </c>
      <c r="R815" s="2" t="s">
        <v>172</v>
      </c>
      <c r="S815" s="2">
        <v>3</v>
      </c>
      <c r="T815" s="2" t="s">
        <v>251</v>
      </c>
      <c r="V815" s="2" t="s">
        <v>252</v>
      </c>
      <c r="W815" s="2" t="s">
        <v>4659</v>
      </c>
      <c r="X815" s="2" t="s">
        <v>186</v>
      </c>
      <c r="Y815" s="29">
        <v>3</v>
      </c>
    </row>
    <row r="816" spans="1:25" ht="23.1" hidden="1" customHeight="1">
      <c r="A816" s="2" t="s">
        <v>91</v>
      </c>
      <c r="B816" s="2" t="s">
        <v>26</v>
      </c>
      <c r="C816" s="2" t="s">
        <v>27</v>
      </c>
      <c r="D816" s="2" t="s">
        <v>28</v>
      </c>
      <c r="E816" s="2" t="s">
        <v>28</v>
      </c>
      <c r="F816" s="2" t="s">
        <v>111</v>
      </c>
      <c r="G816" s="2" t="s">
        <v>167</v>
      </c>
      <c r="H816" s="2" t="s">
        <v>168</v>
      </c>
      <c r="I816" s="31">
        <v>43383</v>
      </c>
      <c r="J816" s="2">
        <v>10</v>
      </c>
      <c r="K816" s="2">
        <v>10</v>
      </c>
      <c r="L816" s="2">
        <v>2018</v>
      </c>
      <c r="M816" s="31">
        <f t="shared" si="12"/>
        <v>43383</v>
      </c>
      <c r="N816" s="2" t="s">
        <v>928</v>
      </c>
      <c r="O816" s="2" t="s">
        <v>929</v>
      </c>
      <c r="P816" s="2">
        <v>18</v>
      </c>
      <c r="Q816" s="6">
        <v>9067273300</v>
      </c>
      <c r="R816" s="2" t="s">
        <v>172</v>
      </c>
      <c r="S816" s="2">
        <v>1</v>
      </c>
      <c r="T816" s="2" t="s">
        <v>251</v>
      </c>
      <c r="V816" s="2" t="s">
        <v>252</v>
      </c>
      <c r="W816" s="2" t="s">
        <v>4659</v>
      </c>
      <c r="X816" s="2" t="s">
        <v>211</v>
      </c>
      <c r="Y816" s="29"/>
    </row>
    <row r="817" spans="1:25" ht="23.1" hidden="1" customHeight="1">
      <c r="A817" s="2" t="s">
        <v>91</v>
      </c>
      <c r="B817" s="2" t="s">
        <v>26</v>
      </c>
      <c r="C817" s="2" t="s">
        <v>27</v>
      </c>
      <c r="D817" s="2" t="s">
        <v>28</v>
      </c>
      <c r="E817" s="2" t="s">
        <v>28</v>
      </c>
      <c r="F817" s="2" t="s">
        <v>111</v>
      </c>
      <c r="G817" s="2" t="s">
        <v>167</v>
      </c>
      <c r="H817" s="2" t="s">
        <v>168</v>
      </c>
      <c r="I817" s="31">
        <v>43383</v>
      </c>
      <c r="J817" s="2">
        <v>10</v>
      </c>
      <c r="K817" s="2">
        <v>10</v>
      </c>
      <c r="L817" s="2">
        <v>2018</v>
      </c>
      <c r="M817" s="31">
        <f t="shared" si="12"/>
        <v>43383</v>
      </c>
      <c r="N817" s="2" t="s">
        <v>272</v>
      </c>
      <c r="O817" s="2" t="s">
        <v>469</v>
      </c>
      <c r="P817" s="2">
        <v>19</v>
      </c>
      <c r="Q817" s="6" t="s">
        <v>171</v>
      </c>
      <c r="R817" s="2" t="s">
        <v>172</v>
      </c>
      <c r="S817" s="2">
        <v>3</v>
      </c>
      <c r="T817" s="2" t="s">
        <v>251</v>
      </c>
      <c r="V817" s="2" t="s">
        <v>252</v>
      </c>
      <c r="W817" s="2" t="s">
        <v>4659</v>
      </c>
      <c r="X817" s="2" t="s">
        <v>211</v>
      </c>
      <c r="Y817" s="29"/>
    </row>
    <row r="818" spans="1:25" ht="23.1" hidden="1" customHeight="1">
      <c r="A818" s="2" t="s">
        <v>91</v>
      </c>
      <c r="B818" s="2" t="s">
        <v>26</v>
      </c>
      <c r="C818" s="2" t="s">
        <v>27</v>
      </c>
      <c r="D818" s="2" t="s">
        <v>28</v>
      </c>
      <c r="E818" s="2" t="s">
        <v>28</v>
      </c>
      <c r="F818" s="2" t="s">
        <v>111</v>
      </c>
      <c r="G818" s="2" t="s">
        <v>167</v>
      </c>
      <c r="H818" s="2" t="s">
        <v>168</v>
      </c>
      <c r="I818" s="31">
        <v>43383</v>
      </c>
      <c r="J818" s="2">
        <v>10</v>
      </c>
      <c r="K818" s="2">
        <v>10</v>
      </c>
      <c r="L818" s="2">
        <v>2018</v>
      </c>
      <c r="M818" s="31">
        <f t="shared" si="12"/>
        <v>43383</v>
      </c>
      <c r="N818" s="2" t="s">
        <v>930</v>
      </c>
      <c r="O818" s="2" t="s">
        <v>931</v>
      </c>
      <c r="P818" s="2">
        <v>19</v>
      </c>
      <c r="Q818" s="6">
        <v>8033412253</v>
      </c>
      <c r="R818" s="2" t="s">
        <v>172</v>
      </c>
      <c r="S818" s="2">
        <v>2</v>
      </c>
      <c r="T818" s="2" t="s">
        <v>251</v>
      </c>
      <c r="V818" s="2" t="s">
        <v>252</v>
      </c>
      <c r="W818" s="2" t="s">
        <v>4659</v>
      </c>
      <c r="X818" s="2" t="s">
        <v>186</v>
      </c>
      <c r="Y818" s="29">
        <v>3</v>
      </c>
    </row>
    <row r="819" spans="1:25" ht="23.1" hidden="1" customHeight="1">
      <c r="A819" s="2" t="s">
        <v>91</v>
      </c>
      <c r="B819" s="2" t="s">
        <v>26</v>
      </c>
      <c r="C819" s="2" t="s">
        <v>27</v>
      </c>
      <c r="D819" s="2" t="s">
        <v>28</v>
      </c>
      <c r="E819" s="2" t="s">
        <v>28</v>
      </c>
      <c r="F819" s="2" t="s">
        <v>111</v>
      </c>
      <c r="G819" s="2" t="s">
        <v>167</v>
      </c>
      <c r="H819" s="2" t="s">
        <v>168</v>
      </c>
      <c r="I819" s="31">
        <v>43383</v>
      </c>
      <c r="J819" s="2">
        <v>10</v>
      </c>
      <c r="K819" s="2">
        <v>10</v>
      </c>
      <c r="L819" s="2">
        <v>2018</v>
      </c>
      <c r="M819" s="31">
        <f t="shared" si="12"/>
        <v>43383</v>
      </c>
      <c r="N819" s="2" t="s">
        <v>932</v>
      </c>
      <c r="O819" s="2" t="s">
        <v>933</v>
      </c>
      <c r="P819" s="2">
        <v>19</v>
      </c>
      <c r="Q819" s="6" t="s">
        <v>171</v>
      </c>
      <c r="R819" s="2" t="s">
        <v>172</v>
      </c>
      <c r="S819" s="2">
        <v>1</v>
      </c>
      <c r="T819" s="2" t="s">
        <v>251</v>
      </c>
      <c r="V819" s="2" t="s">
        <v>252</v>
      </c>
      <c r="W819" s="2" t="s">
        <v>4659</v>
      </c>
      <c r="X819" s="2" t="s">
        <v>179</v>
      </c>
      <c r="Y819" s="29">
        <v>2</v>
      </c>
    </row>
    <row r="820" spans="1:25" ht="23.1" hidden="1" customHeight="1">
      <c r="A820" s="2" t="s">
        <v>91</v>
      </c>
      <c r="B820" s="2" t="s">
        <v>26</v>
      </c>
      <c r="C820" s="2" t="s">
        <v>27</v>
      </c>
      <c r="D820" s="2" t="s">
        <v>28</v>
      </c>
      <c r="E820" s="2" t="s">
        <v>28</v>
      </c>
      <c r="F820" s="2" t="s">
        <v>111</v>
      </c>
      <c r="G820" s="2" t="s">
        <v>167</v>
      </c>
      <c r="H820" s="2" t="s">
        <v>168</v>
      </c>
      <c r="I820" s="31">
        <v>43383</v>
      </c>
      <c r="J820" s="2">
        <v>10</v>
      </c>
      <c r="K820" s="2">
        <v>10</v>
      </c>
      <c r="L820" s="2">
        <v>2018</v>
      </c>
      <c r="M820" s="31">
        <f t="shared" si="12"/>
        <v>43383</v>
      </c>
      <c r="N820" s="2" t="s">
        <v>934</v>
      </c>
      <c r="O820" s="2" t="s">
        <v>935</v>
      </c>
      <c r="P820" s="2">
        <v>17</v>
      </c>
      <c r="Q820" s="6">
        <v>9095875395</v>
      </c>
      <c r="R820" s="2" t="s">
        <v>172</v>
      </c>
      <c r="S820" s="2">
        <v>0</v>
      </c>
      <c r="T820" s="2" t="s">
        <v>251</v>
      </c>
      <c r="V820" s="2" t="s">
        <v>252</v>
      </c>
      <c r="W820" s="2" t="s">
        <v>4659</v>
      </c>
      <c r="X820" s="2" t="s">
        <v>186</v>
      </c>
      <c r="Y820" s="29">
        <v>3</v>
      </c>
    </row>
    <row r="821" spans="1:25" ht="23.1" hidden="1" customHeight="1">
      <c r="A821" s="2" t="s">
        <v>91</v>
      </c>
      <c r="B821" s="2" t="s">
        <v>26</v>
      </c>
      <c r="C821" s="2" t="s">
        <v>27</v>
      </c>
      <c r="D821" s="2" t="s">
        <v>28</v>
      </c>
      <c r="E821" s="2" t="s">
        <v>28</v>
      </c>
      <c r="F821" s="2" t="s">
        <v>111</v>
      </c>
      <c r="G821" s="2" t="s">
        <v>167</v>
      </c>
      <c r="H821" s="2" t="s">
        <v>168</v>
      </c>
      <c r="I821" s="31">
        <v>43385</v>
      </c>
      <c r="J821" s="2">
        <v>12</v>
      </c>
      <c r="K821" s="2">
        <v>10</v>
      </c>
      <c r="L821" s="2">
        <v>2018</v>
      </c>
      <c r="M821" s="31">
        <f t="shared" si="12"/>
        <v>43385</v>
      </c>
      <c r="N821" s="2" t="s">
        <v>936</v>
      </c>
      <c r="O821" s="2" t="s">
        <v>937</v>
      </c>
      <c r="P821" s="2">
        <v>19</v>
      </c>
      <c r="Q821" s="6">
        <v>8063449230</v>
      </c>
      <c r="R821" s="2" t="s">
        <v>172</v>
      </c>
      <c r="S821" s="2">
        <v>3</v>
      </c>
      <c r="T821" s="2" t="s">
        <v>313</v>
      </c>
      <c r="U821" s="2" t="s">
        <v>507</v>
      </c>
      <c r="V821" s="2" t="s">
        <v>175</v>
      </c>
      <c r="W821" s="2" t="s">
        <v>4659</v>
      </c>
      <c r="X821" s="2" t="s">
        <v>186</v>
      </c>
      <c r="Y821" s="29">
        <v>2</v>
      </c>
    </row>
    <row r="822" spans="1:25" ht="23.1" hidden="1" customHeight="1">
      <c r="A822" s="2" t="s">
        <v>91</v>
      </c>
      <c r="B822" s="2" t="s">
        <v>26</v>
      </c>
      <c r="C822" s="2" t="s">
        <v>27</v>
      </c>
      <c r="D822" s="2" t="s">
        <v>28</v>
      </c>
      <c r="E822" s="2" t="s">
        <v>28</v>
      </c>
      <c r="F822" s="2" t="s">
        <v>111</v>
      </c>
      <c r="G822" s="2" t="s">
        <v>167</v>
      </c>
      <c r="H822" s="2" t="s">
        <v>168</v>
      </c>
      <c r="I822" s="31">
        <v>43385</v>
      </c>
      <c r="J822" s="2">
        <v>12</v>
      </c>
      <c r="K822" s="2">
        <v>10</v>
      </c>
      <c r="L822" s="2">
        <v>2018</v>
      </c>
      <c r="M822" s="31">
        <f t="shared" si="12"/>
        <v>43385</v>
      </c>
      <c r="N822" s="2" t="s">
        <v>938</v>
      </c>
      <c r="O822" s="2" t="s">
        <v>446</v>
      </c>
      <c r="P822" s="2">
        <v>19</v>
      </c>
      <c r="Q822" s="6">
        <v>8131391416</v>
      </c>
      <c r="R822" s="2" t="s">
        <v>172</v>
      </c>
      <c r="S822" s="2">
        <v>3</v>
      </c>
      <c r="T822" s="2" t="s">
        <v>251</v>
      </c>
      <c r="V822" s="2" t="s">
        <v>252</v>
      </c>
      <c r="W822" s="2" t="s">
        <v>4659</v>
      </c>
      <c r="X822" s="2" t="s">
        <v>211</v>
      </c>
      <c r="Y822" s="29"/>
    </row>
    <row r="823" spans="1:25" ht="23.1" hidden="1" customHeight="1">
      <c r="A823" s="2" t="s">
        <v>91</v>
      </c>
      <c r="B823" s="2" t="s">
        <v>26</v>
      </c>
      <c r="C823" s="2" t="s">
        <v>27</v>
      </c>
      <c r="D823" s="2" t="s">
        <v>28</v>
      </c>
      <c r="E823" s="2" t="s">
        <v>28</v>
      </c>
      <c r="F823" s="2" t="s">
        <v>111</v>
      </c>
      <c r="G823" s="2" t="s">
        <v>167</v>
      </c>
      <c r="H823" s="2" t="s">
        <v>168</v>
      </c>
      <c r="I823" s="31">
        <v>43385</v>
      </c>
      <c r="J823" s="2">
        <v>12</v>
      </c>
      <c r="K823" s="2">
        <v>10</v>
      </c>
      <c r="L823" s="2">
        <v>2018</v>
      </c>
      <c r="M823" s="31">
        <f t="shared" si="12"/>
        <v>43385</v>
      </c>
      <c r="N823" s="2" t="s">
        <v>939</v>
      </c>
      <c r="O823" s="2" t="s">
        <v>940</v>
      </c>
      <c r="P823" s="2">
        <v>16</v>
      </c>
      <c r="Q823" s="6">
        <v>7063292197</v>
      </c>
      <c r="R823" s="2" t="s">
        <v>172</v>
      </c>
      <c r="S823" s="2">
        <v>0</v>
      </c>
      <c r="T823" s="2" t="s">
        <v>251</v>
      </c>
      <c r="V823" s="2" t="s">
        <v>252</v>
      </c>
      <c r="W823" s="2" t="s">
        <v>4659</v>
      </c>
      <c r="X823" s="2" t="s">
        <v>186</v>
      </c>
      <c r="Y823" s="29">
        <v>1</v>
      </c>
    </row>
    <row r="824" spans="1:25" ht="23.1" hidden="1" customHeight="1">
      <c r="A824" s="2" t="s">
        <v>91</v>
      </c>
      <c r="B824" s="2" t="s">
        <v>26</v>
      </c>
      <c r="C824" s="2" t="s">
        <v>27</v>
      </c>
      <c r="D824" s="2" t="s">
        <v>28</v>
      </c>
      <c r="E824" s="2" t="s">
        <v>28</v>
      </c>
      <c r="F824" s="2" t="s">
        <v>111</v>
      </c>
      <c r="G824" s="2" t="s">
        <v>167</v>
      </c>
      <c r="H824" s="2" t="s">
        <v>168</v>
      </c>
      <c r="I824" s="31">
        <v>43385</v>
      </c>
      <c r="J824" s="2">
        <v>12</v>
      </c>
      <c r="K824" s="2">
        <v>10</v>
      </c>
      <c r="L824" s="2">
        <v>2018</v>
      </c>
      <c r="M824" s="31">
        <f t="shared" si="12"/>
        <v>43385</v>
      </c>
      <c r="N824" s="2" t="s">
        <v>941</v>
      </c>
      <c r="O824" s="2" t="s">
        <v>942</v>
      </c>
      <c r="P824" s="2">
        <v>18</v>
      </c>
      <c r="Q824" s="6">
        <v>8062175668</v>
      </c>
      <c r="R824" s="2" t="s">
        <v>172</v>
      </c>
      <c r="S824" s="2">
        <v>1</v>
      </c>
      <c r="T824" s="2" t="s">
        <v>251</v>
      </c>
      <c r="V824" s="2" t="s">
        <v>252</v>
      </c>
      <c r="W824" s="2" t="s">
        <v>4659</v>
      </c>
      <c r="X824" s="2" t="s">
        <v>186</v>
      </c>
      <c r="Y824" s="29">
        <v>2</v>
      </c>
    </row>
    <row r="825" spans="1:25" ht="23.1" hidden="1" customHeight="1">
      <c r="A825" s="2" t="s">
        <v>91</v>
      </c>
      <c r="B825" s="2" t="s">
        <v>26</v>
      </c>
      <c r="C825" s="2" t="s">
        <v>27</v>
      </c>
      <c r="D825" s="2" t="s">
        <v>28</v>
      </c>
      <c r="E825" s="2" t="s">
        <v>28</v>
      </c>
      <c r="F825" s="2" t="s">
        <v>111</v>
      </c>
      <c r="G825" s="2" t="s">
        <v>167</v>
      </c>
      <c r="H825" s="2" t="s">
        <v>168</v>
      </c>
      <c r="I825" s="31">
        <v>43385</v>
      </c>
      <c r="J825" s="2">
        <v>12</v>
      </c>
      <c r="K825" s="2">
        <v>10</v>
      </c>
      <c r="L825" s="2">
        <v>2018</v>
      </c>
      <c r="M825" s="31">
        <f t="shared" si="12"/>
        <v>43385</v>
      </c>
      <c r="N825" s="2" t="s">
        <v>943</v>
      </c>
      <c r="O825" s="2" t="s">
        <v>944</v>
      </c>
      <c r="P825" s="2">
        <v>17</v>
      </c>
      <c r="Q825" s="6">
        <v>8038824816</v>
      </c>
      <c r="R825" s="2" t="s">
        <v>172</v>
      </c>
      <c r="S825" s="2">
        <v>2</v>
      </c>
      <c r="T825" s="2" t="s">
        <v>251</v>
      </c>
      <c r="V825" s="2" t="s">
        <v>252</v>
      </c>
      <c r="W825" s="2" t="s">
        <v>4659</v>
      </c>
      <c r="X825" s="2" t="s">
        <v>186</v>
      </c>
      <c r="Y825" s="29">
        <v>3</v>
      </c>
    </row>
    <row r="826" spans="1:25" ht="23.1" hidden="1" customHeight="1">
      <c r="A826" s="2" t="s">
        <v>91</v>
      </c>
      <c r="B826" s="2" t="s">
        <v>26</v>
      </c>
      <c r="C826" s="2" t="s">
        <v>27</v>
      </c>
      <c r="D826" s="2" t="s">
        <v>28</v>
      </c>
      <c r="E826" s="2" t="s">
        <v>28</v>
      </c>
      <c r="F826" s="2" t="s">
        <v>111</v>
      </c>
      <c r="G826" s="2" t="s">
        <v>167</v>
      </c>
      <c r="H826" s="2" t="s">
        <v>168</v>
      </c>
      <c r="I826" s="31">
        <v>43385</v>
      </c>
      <c r="J826" s="2">
        <v>12</v>
      </c>
      <c r="K826" s="2">
        <v>10</v>
      </c>
      <c r="L826" s="2">
        <v>2018</v>
      </c>
      <c r="M826" s="31">
        <f t="shared" si="12"/>
        <v>43385</v>
      </c>
      <c r="N826" s="2" t="s">
        <v>945</v>
      </c>
      <c r="O826" s="2" t="s">
        <v>858</v>
      </c>
      <c r="P826" s="2">
        <v>17</v>
      </c>
      <c r="Q826" s="6">
        <v>8086234580</v>
      </c>
      <c r="R826" s="2" t="s">
        <v>172</v>
      </c>
      <c r="S826" s="2">
        <v>0</v>
      </c>
      <c r="T826" s="2" t="s">
        <v>251</v>
      </c>
      <c r="V826" s="2" t="s">
        <v>252</v>
      </c>
      <c r="W826" s="2" t="s">
        <v>4659</v>
      </c>
      <c r="X826" s="2" t="s">
        <v>179</v>
      </c>
      <c r="Y826" s="29">
        <v>1</v>
      </c>
    </row>
    <row r="827" spans="1:25" ht="23.1" hidden="1" customHeight="1">
      <c r="A827" s="2" t="s">
        <v>91</v>
      </c>
      <c r="B827" s="2" t="s">
        <v>26</v>
      </c>
      <c r="C827" s="2" t="s">
        <v>27</v>
      </c>
      <c r="D827" s="2" t="s">
        <v>28</v>
      </c>
      <c r="E827" s="2" t="s">
        <v>28</v>
      </c>
      <c r="F827" s="2" t="s">
        <v>111</v>
      </c>
      <c r="G827" s="2" t="s">
        <v>167</v>
      </c>
      <c r="H827" s="2" t="s">
        <v>168</v>
      </c>
      <c r="I827" s="31">
        <v>43385</v>
      </c>
      <c r="J827" s="2">
        <v>12</v>
      </c>
      <c r="K827" s="2">
        <v>10</v>
      </c>
      <c r="L827" s="2">
        <v>2018</v>
      </c>
      <c r="M827" s="31">
        <f t="shared" si="12"/>
        <v>43385</v>
      </c>
      <c r="N827" s="2" t="s">
        <v>934</v>
      </c>
      <c r="O827" s="2" t="s">
        <v>946</v>
      </c>
      <c r="P827" s="2">
        <v>18</v>
      </c>
      <c r="Q827" s="6" t="s">
        <v>171</v>
      </c>
      <c r="R827" s="2" t="s">
        <v>172</v>
      </c>
      <c r="S827" s="2">
        <v>2</v>
      </c>
      <c r="T827" s="2" t="s">
        <v>251</v>
      </c>
      <c r="V827" s="2" t="s">
        <v>252</v>
      </c>
      <c r="W827" s="2" t="s">
        <v>4659</v>
      </c>
      <c r="X827" s="2" t="s">
        <v>211</v>
      </c>
      <c r="Y827" s="29"/>
    </row>
    <row r="828" spans="1:25" ht="23.1" hidden="1" customHeight="1">
      <c r="A828" s="2" t="s">
        <v>91</v>
      </c>
      <c r="B828" s="2" t="s">
        <v>26</v>
      </c>
      <c r="C828" s="2" t="s">
        <v>27</v>
      </c>
      <c r="D828" s="2" t="s">
        <v>28</v>
      </c>
      <c r="E828" s="2" t="s">
        <v>28</v>
      </c>
      <c r="F828" s="2" t="s">
        <v>111</v>
      </c>
      <c r="G828" s="2" t="s">
        <v>167</v>
      </c>
      <c r="H828" s="2" t="s">
        <v>168</v>
      </c>
      <c r="I828" s="31">
        <v>43385</v>
      </c>
      <c r="J828" s="2">
        <v>12</v>
      </c>
      <c r="K828" s="2">
        <v>10</v>
      </c>
      <c r="L828" s="2">
        <v>2018</v>
      </c>
      <c r="M828" s="31">
        <f t="shared" si="12"/>
        <v>43385</v>
      </c>
      <c r="N828" s="2" t="s">
        <v>500</v>
      </c>
      <c r="O828" s="2" t="s">
        <v>947</v>
      </c>
      <c r="P828" s="2">
        <v>18</v>
      </c>
      <c r="Q828" s="6">
        <v>8039783661</v>
      </c>
      <c r="R828" s="2" t="s">
        <v>172</v>
      </c>
      <c r="S828" s="2">
        <v>1</v>
      </c>
      <c r="T828" s="2" t="s">
        <v>251</v>
      </c>
      <c r="V828" s="2" t="s">
        <v>252</v>
      </c>
      <c r="W828" s="2" t="s">
        <v>4659</v>
      </c>
      <c r="X828" s="2" t="s">
        <v>211</v>
      </c>
      <c r="Y828" s="29"/>
    </row>
    <row r="829" spans="1:25" ht="23.1" hidden="1" customHeight="1">
      <c r="A829" s="2" t="s">
        <v>91</v>
      </c>
      <c r="B829" s="2" t="s">
        <v>26</v>
      </c>
      <c r="C829" s="2" t="s">
        <v>27</v>
      </c>
      <c r="D829" s="2" t="s">
        <v>28</v>
      </c>
      <c r="E829" s="2" t="s">
        <v>28</v>
      </c>
      <c r="F829" s="2" t="s">
        <v>111</v>
      </c>
      <c r="G829" s="2" t="s">
        <v>167</v>
      </c>
      <c r="H829" s="2" t="s">
        <v>168</v>
      </c>
      <c r="I829" s="31">
        <v>43385</v>
      </c>
      <c r="J829" s="2">
        <v>12</v>
      </c>
      <c r="K829" s="2">
        <v>10</v>
      </c>
      <c r="L829" s="2">
        <v>2018</v>
      </c>
      <c r="M829" s="31">
        <f t="shared" si="12"/>
        <v>43385</v>
      </c>
      <c r="N829" s="2" t="s">
        <v>948</v>
      </c>
      <c r="O829" s="2" t="s">
        <v>949</v>
      </c>
      <c r="P829" s="2">
        <v>17</v>
      </c>
      <c r="Q829" s="6" t="s">
        <v>171</v>
      </c>
      <c r="R829" s="2" t="s">
        <v>172</v>
      </c>
      <c r="S829" s="2">
        <v>0</v>
      </c>
      <c r="T829" s="2" t="s">
        <v>251</v>
      </c>
      <c r="V829" s="2" t="s">
        <v>252</v>
      </c>
      <c r="W829" s="2" t="s">
        <v>4659</v>
      </c>
      <c r="X829" s="2" t="s">
        <v>186</v>
      </c>
      <c r="Y829" s="29">
        <v>2</v>
      </c>
    </row>
    <row r="830" spans="1:25" ht="23.1" hidden="1" customHeight="1">
      <c r="A830" s="2" t="s">
        <v>91</v>
      </c>
      <c r="B830" s="2" t="s">
        <v>26</v>
      </c>
      <c r="C830" s="2" t="s">
        <v>27</v>
      </c>
      <c r="D830" s="2" t="s">
        <v>28</v>
      </c>
      <c r="E830" s="2" t="s">
        <v>28</v>
      </c>
      <c r="F830" s="2" t="s">
        <v>111</v>
      </c>
      <c r="G830" s="2" t="s">
        <v>167</v>
      </c>
      <c r="H830" s="2" t="s">
        <v>168</v>
      </c>
      <c r="I830" s="31">
        <v>43385</v>
      </c>
      <c r="J830" s="2">
        <v>12</v>
      </c>
      <c r="K830" s="2">
        <v>10</v>
      </c>
      <c r="L830" s="2">
        <v>2018</v>
      </c>
      <c r="M830" s="31">
        <f t="shared" si="12"/>
        <v>43385</v>
      </c>
      <c r="N830" s="2" t="s">
        <v>542</v>
      </c>
      <c r="O830" s="2" t="s">
        <v>363</v>
      </c>
      <c r="P830" s="2">
        <v>15</v>
      </c>
      <c r="Q830" s="6">
        <v>9065974393</v>
      </c>
      <c r="R830" s="2" t="s">
        <v>417</v>
      </c>
      <c r="S830" s="2">
        <v>0</v>
      </c>
      <c r="T830" s="2" t="s">
        <v>251</v>
      </c>
      <c r="V830" s="2" t="s">
        <v>252</v>
      </c>
      <c r="W830" s="2" t="s">
        <v>4659</v>
      </c>
      <c r="X830" s="2" t="s">
        <v>186</v>
      </c>
      <c r="Y830" s="29">
        <v>2</v>
      </c>
    </row>
    <row r="831" spans="1:25" ht="23.1" hidden="1" customHeight="1">
      <c r="A831" s="2" t="s">
        <v>91</v>
      </c>
      <c r="B831" s="2" t="s">
        <v>26</v>
      </c>
      <c r="C831" s="2" t="s">
        <v>27</v>
      </c>
      <c r="D831" s="2" t="s">
        <v>28</v>
      </c>
      <c r="E831" s="2" t="s">
        <v>28</v>
      </c>
      <c r="F831" s="2" t="s">
        <v>111</v>
      </c>
      <c r="G831" s="2" t="s">
        <v>167</v>
      </c>
      <c r="H831" s="2" t="s">
        <v>168</v>
      </c>
      <c r="I831" s="31">
        <v>43385</v>
      </c>
      <c r="J831" s="2">
        <v>12</v>
      </c>
      <c r="K831" s="2">
        <v>10</v>
      </c>
      <c r="L831" s="2">
        <v>2018</v>
      </c>
      <c r="M831" s="31">
        <f t="shared" si="12"/>
        <v>43385</v>
      </c>
      <c r="N831" s="2" t="s">
        <v>950</v>
      </c>
      <c r="O831" s="2" t="s">
        <v>951</v>
      </c>
      <c r="P831" s="2">
        <v>16</v>
      </c>
      <c r="Q831" s="6" t="s">
        <v>171</v>
      </c>
      <c r="R831" s="2" t="s">
        <v>172</v>
      </c>
      <c r="S831" s="2">
        <v>0</v>
      </c>
      <c r="T831" s="2" t="s">
        <v>251</v>
      </c>
      <c r="V831" s="2" t="s">
        <v>252</v>
      </c>
      <c r="W831" s="2" t="s">
        <v>4659</v>
      </c>
      <c r="X831" s="2" t="s">
        <v>176</v>
      </c>
      <c r="Y831" s="29"/>
    </row>
    <row r="832" spans="1:25" ht="23.1" hidden="1" customHeight="1">
      <c r="A832" s="2" t="s">
        <v>91</v>
      </c>
      <c r="B832" s="2" t="s">
        <v>26</v>
      </c>
      <c r="C832" s="2" t="s">
        <v>27</v>
      </c>
      <c r="D832" s="2" t="s">
        <v>28</v>
      </c>
      <c r="E832" s="2" t="s">
        <v>28</v>
      </c>
      <c r="F832" s="2" t="s">
        <v>111</v>
      </c>
      <c r="G832" s="2" t="s">
        <v>167</v>
      </c>
      <c r="H832" s="2" t="s">
        <v>168</v>
      </c>
      <c r="I832" s="31">
        <v>43385</v>
      </c>
      <c r="J832" s="2">
        <v>12</v>
      </c>
      <c r="K832" s="2">
        <v>10</v>
      </c>
      <c r="L832" s="2">
        <v>2018</v>
      </c>
      <c r="M832" s="31">
        <f t="shared" si="12"/>
        <v>43385</v>
      </c>
      <c r="N832" s="2" t="s">
        <v>282</v>
      </c>
      <c r="O832" s="2" t="s">
        <v>194</v>
      </c>
      <c r="P832" s="2">
        <v>17</v>
      </c>
      <c r="Q832" s="6" t="s">
        <v>171</v>
      </c>
      <c r="R832" s="2" t="s">
        <v>172</v>
      </c>
      <c r="S832" s="2">
        <v>0</v>
      </c>
      <c r="T832" s="2" t="s">
        <v>251</v>
      </c>
      <c r="V832" s="2" t="s">
        <v>252</v>
      </c>
      <c r="W832" s="2" t="s">
        <v>4659</v>
      </c>
      <c r="X832" s="2" t="s">
        <v>186</v>
      </c>
      <c r="Y832" s="29">
        <v>3</v>
      </c>
    </row>
    <row r="833" spans="1:25" ht="23.1" hidden="1" customHeight="1">
      <c r="A833" s="2" t="s">
        <v>91</v>
      </c>
      <c r="B833" s="2" t="s">
        <v>26</v>
      </c>
      <c r="C833" s="2" t="s">
        <v>27</v>
      </c>
      <c r="D833" s="2" t="s">
        <v>28</v>
      </c>
      <c r="E833" s="2" t="s">
        <v>28</v>
      </c>
      <c r="F833" s="2" t="s">
        <v>111</v>
      </c>
      <c r="G833" s="2" t="s">
        <v>167</v>
      </c>
      <c r="H833" s="2" t="s">
        <v>168</v>
      </c>
      <c r="I833" s="31">
        <v>43385</v>
      </c>
      <c r="J833" s="2">
        <v>12</v>
      </c>
      <c r="K833" s="2">
        <v>10</v>
      </c>
      <c r="L833" s="2">
        <v>2018</v>
      </c>
      <c r="M833" s="31">
        <f t="shared" si="12"/>
        <v>43385</v>
      </c>
      <c r="N833" s="2" t="s">
        <v>952</v>
      </c>
      <c r="O833" s="2" t="s">
        <v>953</v>
      </c>
      <c r="P833" s="2">
        <v>16</v>
      </c>
      <c r="Q833" s="6" t="s">
        <v>171</v>
      </c>
      <c r="R833" s="2" t="s">
        <v>417</v>
      </c>
      <c r="S833" s="2">
        <v>0</v>
      </c>
      <c r="T833" s="2" t="s">
        <v>251</v>
      </c>
      <c r="V833" s="2" t="s">
        <v>252</v>
      </c>
      <c r="W833" s="2" t="s">
        <v>4659</v>
      </c>
      <c r="X833" s="2" t="s">
        <v>211</v>
      </c>
      <c r="Y833" s="29"/>
    </row>
    <row r="834" spans="1:25" ht="23.1" hidden="1" customHeight="1">
      <c r="A834" s="2" t="s">
        <v>91</v>
      </c>
      <c r="B834" s="2" t="s">
        <v>26</v>
      </c>
      <c r="C834" s="2" t="s">
        <v>27</v>
      </c>
      <c r="D834" s="2" t="s">
        <v>28</v>
      </c>
      <c r="E834" s="2" t="s">
        <v>28</v>
      </c>
      <c r="F834" s="2" t="s">
        <v>111</v>
      </c>
      <c r="G834" s="2" t="s">
        <v>167</v>
      </c>
      <c r="H834" s="2" t="s">
        <v>168</v>
      </c>
      <c r="I834" s="31">
        <v>43385</v>
      </c>
      <c r="J834" s="2">
        <v>12</v>
      </c>
      <c r="K834" s="2">
        <v>10</v>
      </c>
      <c r="L834" s="2">
        <v>2018</v>
      </c>
      <c r="M834" s="31">
        <f t="shared" si="12"/>
        <v>43385</v>
      </c>
      <c r="N834" s="2" t="s">
        <v>525</v>
      </c>
      <c r="O834" s="2" t="s">
        <v>661</v>
      </c>
      <c r="P834" s="2">
        <v>18</v>
      </c>
      <c r="Q834" s="6">
        <v>9069925579</v>
      </c>
      <c r="R834" s="2" t="s">
        <v>172</v>
      </c>
      <c r="S834" s="2">
        <v>1</v>
      </c>
      <c r="T834" s="2" t="s">
        <v>251</v>
      </c>
      <c r="V834" s="2" t="s">
        <v>252</v>
      </c>
      <c r="W834" s="2" t="s">
        <v>4659</v>
      </c>
      <c r="X834" s="2" t="s">
        <v>179</v>
      </c>
      <c r="Y834" s="29">
        <v>3</v>
      </c>
    </row>
    <row r="835" spans="1:25" ht="23.1" hidden="1" customHeight="1">
      <c r="A835" s="2" t="s">
        <v>91</v>
      </c>
      <c r="B835" s="2" t="s">
        <v>26</v>
      </c>
      <c r="C835" s="2" t="s">
        <v>27</v>
      </c>
      <c r="D835" s="2" t="s">
        <v>28</v>
      </c>
      <c r="E835" s="2" t="s">
        <v>28</v>
      </c>
      <c r="F835" s="2" t="s">
        <v>111</v>
      </c>
      <c r="G835" s="2" t="s">
        <v>167</v>
      </c>
      <c r="H835" s="2" t="s">
        <v>168</v>
      </c>
      <c r="I835" s="31">
        <v>43385</v>
      </c>
      <c r="J835" s="2">
        <v>12</v>
      </c>
      <c r="K835" s="2">
        <v>10</v>
      </c>
      <c r="L835" s="2">
        <v>2018</v>
      </c>
      <c r="M835" s="31">
        <f t="shared" ref="M835:M898" si="13">DATE(L835,K835,J835)</f>
        <v>43385</v>
      </c>
      <c r="N835" s="2" t="s">
        <v>954</v>
      </c>
      <c r="O835" s="2" t="s">
        <v>790</v>
      </c>
      <c r="P835" s="2">
        <v>15</v>
      </c>
      <c r="Q835" s="6">
        <v>8039783661</v>
      </c>
      <c r="R835" s="2" t="s">
        <v>417</v>
      </c>
      <c r="S835" s="2">
        <v>0</v>
      </c>
      <c r="T835" s="2" t="s">
        <v>251</v>
      </c>
      <c r="V835" s="2" t="s">
        <v>252</v>
      </c>
      <c r="W835" s="2" t="s">
        <v>4659</v>
      </c>
      <c r="X835" s="2" t="s">
        <v>211</v>
      </c>
      <c r="Y835" s="29"/>
    </row>
    <row r="836" spans="1:25" ht="23.1" hidden="1" customHeight="1">
      <c r="A836" s="2" t="s">
        <v>91</v>
      </c>
      <c r="B836" s="2" t="s">
        <v>26</v>
      </c>
      <c r="C836" s="2" t="s">
        <v>27</v>
      </c>
      <c r="D836" s="2" t="s">
        <v>28</v>
      </c>
      <c r="E836" s="2" t="s">
        <v>28</v>
      </c>
      <c r="F836" s="2" t="s">
        <v>111</v>
      </c>
      <c r="G836" s="2" t="s">
        <v>167</v>
      </c>
      <c r="H836" s="2" t="s">
        <v>168</v>
      </c>
      <c r="I836" s="31">
        <v>43385</v>
      </c>
      <c r="J836" s="2">
        <v>12</v>
      </c>
      <c r="K836" s="2">
        <v>10</v>
      </c>
      <c r="L836" s="2">
        <v>2018</v>
      </c>
      <c r="M836" s="31">
        <f t="shared" si="13"/>
        <v>43385</v>
      </c>
      <c r="N836" s="2" t="s">
        <v>955</v>
      </c>
      <c r="O836" s="2" t="s">
        <v>956</v>
      </c>
      <c r="P836" s="2">
        <v>18</v>
      </c>
      <c r="Q836" s="6" t="s">
        <v>171</v>
      </c>
      <c r="R836" s="2" t="s">
        <v>172</v>
      </c>
      <c r="S836" s="2">
        <v>0</v>
      </c>
      <c r="T836" s="2" t="s">
        <v>234</v>
      </c>
      <c r="V836" s="2" t="s">
        <v>175</v>
      </c>
      <c r="W836" s="2" t="s">
        <v>4659</v>
      </c>
      <c r="X836" s="2" t="s">
        <v>186</v>
      </c>
      <c r="Y836" s="29">
        <v>3</v>
      </c>
    </row>
    <row r="837" spans="1:25" ht="23.1" hidden="1" customHeight="1">
      <c r="A837" s="2" t="s">
        <v>91</v>
      </c>
      <c r="B837" s="2" t="s">
        <v>26</v>
      </c>
      <c r="C837" s="2" t="s">
        <v>27</v>
      </c>
      <c r="D837" s="2" t="s">
        <v>28</v>
      </c>
      <c r="E837" s="2" t="s">
        <v>28</v>
      </c>
      <c r="F837" s="2" t="s">
        <v>111</v>
      </c>
      <c r="G837" s="2" t="s">
        <v>167</v>
      </c>
      <c r="H837" s="2" t="s">
        <v>168</v>
      </c>
      <c r="I837" s="31">
        <v>43385</v>
      </c>
      <c r="J837" s="2">
        <v>12</v>
      </c>
      <c r="K837" s="2">
        <v>10</v>
      </c>
      <c r="L837" s="2">
        <v>2018</v>
      </c>
      <c r="M837" s="31">
        <f t="shared" si="13"/>
        <v>43385</v>
      </c>
      <c r="N837" s="2" t="s">
        <v>957</v>
      </c>
      <c r="O837" s="2" t="s">
        <v>779</v>
      </c>
      <c r="P837" s="2">
        <v>19</v>
      </c>
      <c r="Q837" s="6" t="s">
        <v>171</v>
      </c>
      <c r="R837" s="2" t="s">
        <v>172</v>
      </c>
      <c r="S837" s="2">
        <v>1</v>
      </c>
      <c r="T837" s="2" t="s">
        <v>313</v>
      </c>
      <c r="U837" s="2" t="s">
        <v>958</v>
      </c>
      <c r="V837" s="2" t="s">
        <v>175</v>
      </c>
      <c r="W837" s="2" t="s">
        <v>4659</v>
      </c>
      <c r="X837" s="2" t="s">
        <v>186</v>
      </c>
      <c r="Y837" s="29">
        <v>3</v>
      </c>
    </row>
    <row r="838" spans="1:25" ht="23.1" hidden="1" customHeight="1">
      <c r="A838" s="2" t="s">
        <v>91</v>
      </c>
      <c r="B838" s="2" t="s">
        <v>26</v>
      </c>
      <c r="C838" s="2" t="s">
        <v>27</v>
      </c>
      <c r="D838" s="2" t="s">
        <v>28</v>
      </c>
      <c r="E838" s="2" t="s">
        <v>28</v>
      </c>
      <c r="F838" s="2" t="s">
        <v>29</v>
      </c>
      <c r="G838" s="2" t="s">
        <v>1887</v>
      </c>
      <c r="H838" s="2" t="s">
        <v>31</v>
      </c>
      <c r="I838" s="31">
        <v>43381</v>
      </c>
      <c r="J838" s="2">
        <v>8</v>
      </c>
      <c r="K838" s="2">
        <v>10</v>
      </c>
      <c r="L838" s="2">
        <v>2018</v>
      </c>
      <c r="M838" s="31">
        <f t="shared" si="13"/>
        <v>43381</v>
      </c>
      <c r="N838" s="2" t="s">
        <v>2713</v>
      </c>
      <c r="O838" s="2" t="s">
        <v>2714</v>
      </c>
      <c r="P838" s="2">
        <v>17</v>
      </c>
      <c r="Q838" s="6" t="s">
        <v>171</v>
      </c>
      <c r="R838" s="2" t="s">
        <v>417</v>
      </c>
      <c r="S838" s="2">
        <v>0</v>
      </c>
      <c r="T838" s="2" t="s">
        <v>418</v>
      </c>
      <c r="V838" s="2" t="s">
        <v>175</v>
      </c>
      <c r="W838" s="2" t="s">
        <v>4659</v>
      </c>
      <c r="X838" s="2" t="s">
        <v>186</v>
      </c>
      <c r="Y838" s="29">
        <v>1</v>
      </c>
    </row>
    <row r="839" spans="1:25" ht="23.1" hidden="1" customHeight="1">
      <c r="A839" s="2" t="s">
        <v>91</v>
      </c>
      <c r="B839" s="2" t="s">
        <v>26</v>
      </c>
      <c r="C839" s="2" t="s">
        <v>27</v>
      </c>
      <c r="D839" s="2" t="s">
        <v>28</v>
      </c>
      <c r="E839" s="2" t="s">
        <v>28</v>
      </c>
      <c r="F839" s="2" t="s">
        <v>29</v>
      </c>
      <c r="G839" s="2" t="s">
        <v>1887</v>
      </c>
      <c r="H839" s="2" t="s">
        <v>31</v>
      </c>
      <c r="I839" s="31">
        <v>43381</v>
      </c>
      <c r="J839" s="2">
        <v>8</v>
      </c>
      <c r="K839" s="2">
        <v>10</v>
      </c>
      <c r="L839" s="2">
        <v>2018</v>
      </c>
      <c r="M839" s="31">
        <f t="shared" si="13"/>
        <v>43381</v>
      </c>
      <c r="N839" s="2" t="s">
        <v>8134</v>
      </c>
      <c r="O839" s="2" t="s">
        <v>2716</v>
      </c>
      <c r="P839" s="2">
        <v>19</v>
      </c>
      <c r="Q839" s="6" t="s">
        <v>171</v>
      </c>
      <c r="R839" s="2" t="s">
        <v>417</v>
      </c>
      <c r="S839" s="2">
        <v>0</v>
      </c>
      <c r="T839" s="2" t="s">
        <v>418</v>
      </c>
      <c r="V839" s="2" t="s">
        <v>175</v>
      </c>
      <c r="W839" s="2" t="s">
        <v>4666</v>
      </c>
      <c r="X839" s="2" t="s">
        <v>186</v>
      </c>
      <c r="Y839" s="29">
        <v>2</v>
      </c>
    </row>
    <row r="840" spans="1:25" ht="23.1" hidden="1" customHeight="1">
      <c r="A840" s="2" t="s">
        <v>91</v>
      </c>
      <c r="B840" s="2" t="s">
        <v>26</v>
      </c>
      <c r="C840" s="2" t="s">
        <v>27</v>
      </c>
      <c r="D840" s="2" t="s">
        <v>28</v>
      </c>
      <c r="E840" s="2" t="s">
        <v>28</v>
      </c>
      <c r="F840" s="2" t="s">
        <v>29</v>
      </c>
      <c r="G840" s="2" t="s">
        <v>1887</v>
      </c>
      <c r="H840" s="2" t="s">
        <v>31</v>
      </c>
      <c r="I840" s="31">
        <v>43382</v>
      </c>
      <c r="J840" s="2">
        <v>9</v>
      </c>
      <c r="K840" s="2">
        <v>10</v>
      </c>
      <c r="L840" s="2">
        <v>2018</v>
      </c>
      <c r="M840" s="31">
        <f t="shared" si="13"/>
        <v>43382</v>
      </c>
      <c r="N840" s="2" t="s">
        <v>2717</v>
      </c>
      <c r="O840" s="2" t="s">
        <v>2718</v>
      </c>
      <c r="P840" s="2">
        <v>18</v>
      </c>
      <c r="Q840" s="6" t="s">
        <v>171</v>
      </c>
      <c r="R840" s="2" t="s">
        <v>172</v>
      </c>
      <c r="S840" s="2">
        <v>2</v>
      </c>
      <c r="T840" s="2" t="s">
        <v>313</v>
      </c>
      <c r="U840" s="2" t="s">
        <v>8111</v>
      </c>
      <c r="V840" s="2" t="s">
        <v>175</v>
      </c>
      <c r="W840" s="2" t="s">
        <v>4659</v>
      </c>
      <c r="X840" s="2" t="s">
        <v>211</v>
      </c>
      <c r="Y840" s="29"/>
    </row>
    <row r="841" spans="1:25" ht="23.1" hidden="1" customHeight="1">
      <c r="A841" s="2" t="s">
        <v>91</v>
      </c>
      <c r="B841" s="2" t="s">
        <v>26</v>
      </c>
      <c r="C841" s="2" t="s">
        <v>27</v>
      </c>
      <c r="D841" s="2" t="s">
        <v>28</v>
      </c>
      <c r="E841" s="2" t="s">
        <v>28</v>
      </c>
      <c r="F841" s="2" t="s">
        <v>29</v>
      </c>
      <c r="G841" s="2" t="s">
        <v>1887</v>
      </c>
      <c r="H841" s="2" t="s">
        <v>31</v>
      </c>
      <c r="I841" s="31">
        <v>43382</v>
      </c>
      <c r="J841" s="2">
        <v>9</v>
      </c>
      <c r="K841" s="2">
        <v>10</v>
      </c>
      <c r="L841" s="2">
        <v>2018</v>
      </c>
      <c r="M841" s="31">
        <f t="shared" si="13"/>
        <v>43382</v>
      </c>
      <c r="N841" s="2" t="s">
        <v>2719</v>
      </c>
      <c r="O841" s="2" t="s">
        <v>2720</v>
      </c>
      <c r="P841" s="2">
        <v>18</v>
      </c>
      <c r="Q841" s="6" t="s">
        <v>171</v>
      </c>
      <c r="R841" s="2" t="s">
        <v>417</v>
      </c>
      <c r="S841" s="2">
        <v>0</v>
      </c>
      <c r="T841" s="2" t="s">
        <v>418</v>
      </c>
      <c r="V841" s="2" t="s">
        <v>175</v>
      </c>
      <c r="W841" s="2" t="s">
        <v>4659</v>
      </c>
      <c r="X841" s="2" t="s">
        <v>186</v>
      </c>
      <c r="Y841" s="29">
        <v>1</v>
      </c>
    </row>
    <row r="842" spans="1:25" ht="23.1" hidden="1" customHeight="1">
      <c r="A842" s="2" t="s">
        <v>91</v>
      </c>
      <c r="B842" s="2" t="s">
        <v>26</v>
      </c>
      <c r="C842" s="2" t="s">
        <v>27</v>
      </c>
      <c r="D842" s="2" t="s">
        <v>28</v>
      </c>
      <c r="E842" s="2" t="s">
        <v>28</v>
      </c>
      <c r="F842" s="2" t="s">
        <v>29</v>
      </c>
      <c r="G842" s="2" t="s">
        <v>1887</v>
      </c>
      <c r="H842" s="2" t="s">
        <v>31</v>
      </c>
      <c r="I842" s="31">
        <v>43382</v>
      </c>
      <c r="J842" s="2">
        <v>9</v>
      </c>
      <c r="K842" s="2">
        <v>10</v>
      </c>
      <c r="L842" s="2">
        <v>2018</v>
      </c>
      <c r="M842" s="31">
        <f t="shared" si="13"/>
        <v>43382</v>
      </c>
      <c r="N842" s="2" t="s">
        <v>2721</v>
      </c>
      <c r="O842" s="2" t="s">
        <v>2722</v>
      </c>
      <c r="P842" s="2">
        <v>19</v>
      </c>
      <c r="Q842" s="6" t="s">
        <v>171</v>
      </c>
      <c r="R842" s="2" t="s">
        <v>417</v>
      </c>
      <c r="S842" s="2">
        <v>0</v>
      </c>
      <c r="T842" s="2" t="s">
        <v>418</v>
      </c>
      <c r="V842" s="2" t="s">
        <v>175</v>
      </c>
      <c r="W842" s="2" t="s">
        <v>4659</v>
      </c>
      <c r="X842" s="2" t="s">
        <v>186</v>
      </c>
      <c r="Y842" s="29">
        <v>2</v>
      </c>
    </row>
    <row r="843" spans="1:25" ht="23.1" hidden="1" customHeight="1">
      <c r="A843" s="2" t="s">
        <v>91</v>
      </c>
      <c r="B843" s="2" t="s">
        <v>26</v>
      </c>
      <c r="C843" s="2" t="s">
        <v>27</v>
      </c>
      <c r="D843" s="2" t="s">
        <v>28</v>
      </c>
      <c r="E843" s="2" t="s">
        <v>28</v>
      </c>
      <c r="F843" s="2" t="s">
        <v>29</v>
      </c>
      <c r="G843" s="2" t="s">
        <v>1887</v>
      </c>
      <c r="H843" s="2" t="s">
        <v>31</v>
      </c>
      <c r="I843" s="31">
        <v>43383</v>
      </c>
      <c r="J843" s="2">
        <v>10</v>
      </c>
      <c r="K843" s="2">
        <v>10</v>
      </c>
      <c r="L843" s="2">
        <v>2018</v>
      </c>
      <c r="M843" s="31">
        <f t="shared" si="13"/>
        <v>43383</v>
      </c>
      <c r="N843" s="2" t="s">
        <v>2723</v>
      </c>
      <c r="O843" s="2" t="s">
        <v>2724</v>
      </c>
      <c r="P843" s="2">
        <v>19</v>
      </c>
      <c r="Q843" s="6" t="s">
        <v>171</v>
      </c>
      <c r="R843" s="2" t="s">
        <v>417</v>
      </c>
      <c r="S843" s="2">
        <v>1</v>
      </c>
      <c r="T843" s="2" t="s">
        <v>418</v>
      </c>
      <c r="V843" s="2" t="s">
        <v>175</v>
      </c>
      <c r="W843" s="2" t="s">
        <v>4659</v>
      </c>
      <c r="X843" s="2" t="s">
        <v>179</v>
      </c>
      <c r="Y843" s="29">
        <v>2</v>
      </c>
    </row>
    <row r="844" spans="1:25" ht="23.1" hidden="1" customHeight="1">
      <c r="A844" s="2" t="s">
        <v>91</v>
      </c>
      <c r="B844" s="2" t="s">
        <v>26</v>
      </c>
      <c r="C844" s="2" t="s">
        <v>27</v>
      </c>
      <c r="D844" s="2" t="s">
        <v>28</v>
      </c>
      <c r="E844" s="2" t="s">
        <v>28</v>
      </c>
      <c r="F844" s="2" t="s">
        <v>29</v>
      </c>
      <c r="G844" s="2" t="s">
        <v>1887</v>
      </c>
      <c r="H844" s="2" t="s">
        <v>31</v>
      </c>
      <c r="I844" s="31">
        <v>43385</v>
      </c>
      <c r="J844" s="2">
        <v>12</v>
      </c>
      <c r="K844" s="2">
        <v>10</v>
      </c>
      <c r="L844" s="2">
        <v>2018</v>
      </c>
      <c r="M844" s="31">
        <f t="shared" si="13"/>
        <v>43385</v>
      </c>
      <c r="N844" s="2" t="s">
        <v>2725</v>
      </c>
      <c r="O844" s="2" t="s">
        <v>2726</v>
      </c>
      <c r="P844" s="2">
        <v>19</v>
      </c>
      <c r="Q844" s="6" t="s">
        <v>171</v>
      </c>
      <c r="R844" s="2" t="s">
        <v>417</v>
      </c>
      <c r="S844" s="2">
        <v>0</v>
      </c>
      <c r="T844" s="2" t="s">
        <v>418</v>
      </c>
      <c r="V844" s="2" t="s">
        <v>175</v>
      </c>
      <c r="W844" s="2" t="s">
        <v>4659</v>
      </c>
      <c r="X844" s="2" t="s">
        <v>186</v>
      </c>
      <c r="Y844" s="29">
        <v>3</v>
      </c>
    </row>
    <row r="845" spans="1:25" ht="23.1" hidden="1" customHeight="1">
      <c r="A845" s="2" t="s">
        <v>91</v>
      </c>
      <c r="B845" s="2" t="s">
        <v>26</v>
      </c>
      <c r="C845" s="2" t="s">
        <v>27</v>
      </c>
      <c r="D845" s="2" t="s">
        <v>28</v>
      </c>
      <c r="E845" s="2" t="s">
        <v>28</v>
      </c>
      <c r="F845" s="2" t="s">
        <v>29</v>
      </c>
      <c r="G845" s="2" t="s">
        <v>1887</v>
      </c>
      <c r="H845" s="2" t="s">
        <v>31</v>
      </c>
      <c r="I845" s="31">
        <v>43385</v>
      </c>
      <c r="J845" s="2">
        <v>12</v>
      </c>
      <c r="K845" s="2">
        <v>10</v>
      </c>
      <c r="L845" s="2">
        <v>2018</v>
      </c>
      <c r="M845" s="31">
        <f t="shared" si="13"/>
        <v>43385</v>
      </c>
      <c r="N845" s="2" t="s">
        <v>2727</v>
      </c>
      <c r="O845" s="2" t="s">
        <v>2728</v>
      </c>
      <c r="P845" s="2">
        <v>17</v>
      </c>
      <c r="Q845" s="6" t="s">
        <v>171</v>
      </c>
      <c r="R845" s="2" t="s">
        <v>417</v>
      </c>
      <c r="S845" s="2">
        <v>0</v>
      </c>
      <c r="T845" s="2" t="s">
        <v>418</v>
      </c>
      <c r="V845" s="2" t="s">
        <v>175</v>
      </c>
      <c r="W845" s="2" t="s">
        <v>4659</v>
      </c>
      <c r="X845" s="2" t="s">
        <v>179</v>
      </c>
      <c r="Y845" s="29">
        <v>3</v>
      </c>
    </row>
    <row r="846" spans="1:25" ht="23.1" hidden="1" customHeight="1">
      <c r="A846" s="2" t="s">
        <v>91</v>
      </c>
      <c r="B846" s="2" t="s">
        <v>26</v>
      </c>
      <c r="C846" s="2" t="s">
        <v>27</v>
      </c>
      <c r="D846" s="2" t="s">
        <v>28</v>
      </c>
      <c r="E846" s="2" t="s">
        <v>28</v>
      </c>
      <c r="F846" s="2" t="s">
        <v>29</v>
      </c>
      <c r="G846" s="2" t="s">
        <v>1887</v>
      </c>
      <c r="H846" s="2" t="s">
        <v>31</v>
      </c>
      <c r="I846" s="31">
        <v>43385</v>
      </c>
      <c r="J846" s="2">
        <v>12</v>
      </c>
      <c r="K846" s="2">
        <v>10</v>
      </c>
      <c r="L846" s="2">
        <v>2018</v>
      </c>
      <c r="M846" s="31">
        <f t="shared" si="13"/>
        <v>43385</v>
      </c>
      <c r="N846" s="2" t="s">
        <v>2729</v>
      </c>
      <c r="O846" s="2" t="s">
        <v>2730</v>
      </c>
      <c r="P846" s="2">
        <v>19</v>
      </c>
      <c r="Q846" s="6" t="s">
        <v>171</v>
      </c>
      <c r="R846" s="2" t="s">
        <v>417</v>
      </c>
      <c r="S846" s="2">
        <v>0</v>
      </c>
      <c r="T846" s="2" t="s">
        <v>418</v>
      </c>
      <c r="V846" s="2" t="s">
        <v>175</v>
      </c>
      <c r="W846" s="2" t="s">
        <v>4659</v>
      </c>
      <c r="X846" s="2" t="s">
        <v>186</v>
      </c>
      <c r="Y846" s="29">
        <v>2</v>
      </c>
    </row>
    <row r="847" spans="1:25" ht="23.1" hidden="1" customHeight="1">
      <c r="A847" s="2" t="s">
        <v>91</v>
      </c>
      <c r="B847" s="2" t="s">
        <v>26</v>
      </c>
      <c r="C847" s="2" t="s">
        <v>27</v>
      </c>
      <c r="D847" s="2" t="s">
        <v>28</v>
      </c>
      <c r="E847" s="2" t="s">
        <v>28</v>
      </c>
      <c r="F847" s="2" t="s">
        <v>29</v>
      </c>
      <c r="G847" s="2" t="s">
        <v>1887</v>
      </c>
      <c r="H847" s="2" t="s">
        <v>31</v>
      </c>
      <c r="I847" s="31">
        <v>43386</v>
      </c>
      <c r="J847" s="2">
        <v>13</v>
      </c>
      <c r="K847" s="2">
        <v>10</v>
      </c>
      <c r="L847" s="2">
        <v>2018</v>
      </c>
      <c r="M847" s="31">
        <f t="shared" si="13"/>
        <v>43386</v>
      </c>
      <c r="N847" s="2" t="s">
        <v>2731</v>
      </c>
      <c r="O847" s="2" t="s">
        <v>2732</v>
      </c>
      <c r="P847" s="2">
        <v>17</v>
      </c>
      <c r="Q847" s="6">
        <v>8092744391</v>
      </c>
      <c r="R847" s="2" t="s">
        <v>417</v>
      </c>
      <c r="S847" s="2">
        <v>0</v>
      </c>
      <c r="T847" s="2" t="s">
        <v>418</v>
      </c>
      <c r="V847" s="2" t="s">
        <v>1899</v>
      </c>
      <c r="W847" s="2" t="s">
        <v>4659</v>
      </c>
      <c r="X847" s="2" t="s">
        <v>186</v>
      </c>
      <c r="Y847" s="29">
        <v>3</v>
      </c>
    </row>
    <row r="848" spans="1:25" ht="23.1" hidden="1" customHeight="1">
      <c r="A848" s="2" t="s">
        <v>91</v>
      </c>
      <c r="B848" s="2" t="s">
        <v>26</v>
      </c>
      <c r="C848" s="2" t="s">
        <v>27</v>
      </c>
      <c r="D848" s="2" t="s">
        <v>28</v>
      </c>
      <c r="E848" s="2" t="s">
        <v>28</v>
      </c>
      <c r="F848" s="2" t="s">
        <v>29</v>
      </c>
      <c r="G848" s="2" t="s">
        <v>1887</v>
      </c>
      <c r="H848" s="2" t="s">
        <v>31</v>
      </c>
      <c r="I848" s="31">
        <v>43386</v>
      </c>
      <c r="J848" s="2">
        <v>13</v>
      </c>
      <c r="K848" s="2">
        <v>10</v>
      </c>
      <c r="L848" s="2">
        <v>2018</v>
      </c>
      <c r="M848" s="31">
        <f t="shared" si="13"/>
        <v>43386</v>
      </c>
      <c r="N848" s="2" t="s">
        <v>2733</v>
      </c>
      <c r="O848" s="2" t="s">
        <v>2734</v>
      </c>
      <c r="P848" s="2">
        <v>15</v>
      </c>
      <c r="Q848" s="6" t="s">
        <v>171</v>
      </c>
      <c r="R848" s="2" t="s">
        <v>417</v>
      </c>
      <c r="S848" s="2">
        <v>0</v>
      </c>
      <c r="T848" s="2" t="s">
        <v>418</v>
      </c>
      <c r="V848" s="2" t="s">
        <v>1899</v>
      </c>
      <c r="W848" s="2" t="s">
        <v>4659</v>
      </c>
      <c r="X848" s="2" t="s">
        <v>179</v>
      </c>
      <c r="Y848" s="29">
        <v>3</v>
      </c>
    </row>
    <row r="849" spans="1:25" ht="23.1" hidden="1" customHeight="1">
      <c r="A849" s="2" t="s">
        <v>92</v>
      </c>
      <c r="B849" s="2" t="s">
        <v>26</v>
      </c>
      <c r="C849" s="2" t="s">
        <v>27</v>
      </c>
      <c r="D849" s="2" t="s">
        <v>28</v>
      </c>
      <c r="E849" s="2" t="s">
        <v>28</v>
      </c>
      <c r="F849" s="2" t="s">
        <v>111</v>
      </c>
      <c r="G849" s="2" t="s">
        <v>167</v>
      </c>
      <c r="H849" s="2" t="s">
        <v>168</v>
      </c>
      <c r="I849" s="31">
        <v>43388</v>
      </c>
      <c r="J849" s="2">
        <v>15</v>
      </c>
      <c r="K849" s="2">
        <v>10</v>
      </c>
      <c r="L849" s="2">
        <v>2018</v>
      </c>
      <c r="M849" s="31">
        <f t="shared" si="13"/>
        <v>43388</v>
      </c>
      <c r="N849" s="2" t="s">
        <v>959</v>
      </c>
      <c r="O849" s="2" t="s">
        <v>960</v>
      </c>
      <c r="P849" s="2">
        <v>19</v>
      </c>
      <c r="Q849" s="6">
        <v>9031843271</v>
      </c>
      <c r="R849" s="2" t="s">
        <v>172</v>
      </c>
      <c r="S849" s="2">
        <v>1</v>
      </c>
      <c r="T849" s="2" t="s">
        <v>174</v>
      </c>
      <c r="V849" s="2" t="s">
        <v>175</v>
      </c>
      <c r="W849" s="2" t="s">
        <v>4666</v>
      </c>
      <c r="X849" s="2" t="s">
        <v>186</v>
      </c>
      <c r="Y849" s="29">
        <v>2</v>
      </c>
    </row>
    <row r="850" spans="1:25" ht="23.1" hidden="1" customHeight="1">
      <c r="A850" s="2" t="s">
        <v>92</v>
      </c>
      <c r="B850" s="2" t="s">
        <v>26</v>
      </c>
      <c r="C850" s="2" t="s">
        <v>27</v>
      </c>
      <c r="D850" s="2" t="s">
        <v>28</v>
      </c>
      <c r="E850" s="2" t="s">
        <v>28</v>
      </c>
      <c r="F850" s="2" t="s">
        <v>111</v>
      </c>
      <c r="G850" s="2" t="s">
        <v>167</v>
      </c>
      <c r="H850" s="2" t="s">
        <v>168</v>
      </c>
      <c r="I850" s="31">
        <v>43389</v>
      </c>
      <c r="J850" s="2">
        <v>16</v>
      </c>
      <c r="K850" s="2">
        <v>10</v>
      </c>
      <c r="L850" s="2">
        <v>2018</v>
      </c>
      <c r="M850" s="31">
        <f t="shared" si="13"/>
        <v>43389</v>
      </c>
      <c r="N850" s="2" t="s">
        <v>961</v>
      </c>
      <c r="O850" s="2" t="s">
        <v>962</v>
      </c>
      <c r="P850" s="2">
        <v>19</v>
      </c>
      <c r="Q850" s="6">
        <v>8087880965</v>
      </c>
      <c r="R850" s="2" t="s">
        <v>172</v>
      </c>
      <c r="S850" s="2">
        <v>1</v>
      </c>
      <c r="T850" s="2" t="s">
        <v>313</v>
      </c>
      <c r="U850" s="2" t="s">
        <v>507</v>
      </c>
      <c r="V850" s="2" t="s">
        <v>175</v>
      </c>
      <c r="W850" s="2" t="s">
        <v>4659</v>
      </c>
      <c r="X850" s="2" t="s">
        <v>186</v>
      </c>
      <c r="Y850" s="29">
        <v>2</v>
      </c>
    </row>
    <row r="851" spans="1:25" ht="23.1" hidden="1" customHeight="1">
      <c r="A851" s="2" t="s">
        <v>92</v>
      </c>
      <c r="B851" s="2" t="s">
        <v>26</v>
      </c>
      <c r="C851" s="2" t="s">
        <v>27</v>
      </c>
      <c r="D851" s="2" t="s">
        <v>28</v>
      </c>
      <c r="E851" s="2" t="s">
        <v>28</v>
      </c>
      <c r="F851" s="2" t="s">
        <v>111</v>
      </c>
      <c r="G851" s="2" t="s">
        <v>167</v>
      </c>
      <c r="H851" s="2" t="s">
        <v>168</v>
      </c>
      <c r="I851" s="31">
        <v>43390</v>
      </c>
      <c r="J851" s="2">
        <v>17</v>
      </c>
      <c r="K851" s="2">
        <v>10</v>
      </c>
      <c r="L851" s="2">
        <v>2018</v>
      </c>
      <c r="M851" s="31">
        <f t="shared" si="13"/>
        <v>43390</v>
      </c>
      <c r="N851" s="2" t="s">
        <v>963</v>
      </c>
      <c r="O851" s="2" t="s">
        <v>964</v>
      </c>
      <c r="P851" s="2">
        <v>19</v>
      </c>
      <c r="Q851" s="6">
        <v>8060376962</v>
      </c>
      <c r="R851" s="2" t="s">
        <v>172</v>
      </c>
      <c r="S851" s="2">
        <v>1</v>
      </c>
      <c r="T851" s="2" t="s">
        <v>174</v>
      </c>
      <c r="V851" s="2" t="s">
        <v>175</v>
      </c>
      <c r="W851" s="2" t="s">
        <v>4666</v>
      </c>
      <c r="X851" s="2" t="s">
        <v>186</v>
      </c>
      <c r="Y851" s="29">
        <v>1</v>
      </c>
    </row>
    <row r="852" spans="1:25" ht="23.1" hidden="1" customHeight="1">
      <c r="A852" s="2" t="s">
        <v>92</v>
      </c>
      <c r="B852" s="2" t="s">
        <v>26</v>
      </c>
      <c r="C852" s="2" t="s">
        <v>27</v>
      </c>
      <c r="D852" s="2" t="s">
        <v>28</v>
      </c>
      <c r="E852" s="2" t="s">
        <v>28</v>
      </c>
      <c r="F852" s="2" t="s">
        <v>111</v>
      </c>
      <c r="G852" s="2" t="s">
        <v>167</v>
      </c>
      <c r="H852" s="2" t="s">
        <v>168</v>
      </c>
      <c r="I852" s="31">
        <v>43391</v>
      </c>
      <c r="J852" s="2">
        <v>18</v>
      </c>
      <c r="K852" s="2">
        <v>10</v>
      </c>
      <c r="L852" s="2">
        <v>2018</v>
      </c>
      <c r="M852" s="31">
        <f t="shared" si="13"/>
        <v>43391</v>
      </c>
      <c r="N852" s="2" t="s">
        <v>298</v>
      </c>
      <c r="O852" s="2" t="s">
        <v>254</v>
      </c>
      <c r="P852" s="2">
        <v>18</v>
      </c>
      <c r="Q852" s="6">
        <v>8036266009</v>
      </c>
      <c r="R852" s="2" t="s">
        <v>172</v>
      </c>
      <c r="S852" s="2">
        <v>2</v>
      </c>
      <c r="T852" s="2" t="s">
        <v>251</v>
      </c>
      <c r="V852" s="2" t="s">
        <v>252</v>
      </c>
      <c r="W852" s="2" t="s">
        <v>4659</v>
      </c>
      <c r="X852" s="2" t="s">
        <v>186</v>
      </c>
      <c r="Y852" s="29">
        <v>2</v>
      </c>
    </row>
    <row r="853" spans="1:25" ht="23.1" hidden="1" customHeight="1">
      <c r="A853" s="2" t="s">
        <v>92</v>
      </c>
      <c r="B853" s="2" t="s">
        <v>26</v>
      </c>
      <c r="C853" s="2" t="s">
        <v>27</v>
      </c>
      <c r="D853" s="2" t="s">
        <v>28</v>
      </c>
      <c r="E853" s="2" t="s">
        <v>28</v>
      </c>
      <c r="F853" s="2" t="s">
        <v>111</v>
      </c>
      <c r="G853" s="2" t="s">
        <v>167</v>
      </c>
      <c r="H853" s="2" t="s">
        <v>168</v>
      </c>
      <c r="I853" s="31">
        <v>43392</v>
      </c>
      <c r="J853" s="2">
        <v>19</v>
      </c>
      <c r="K853" s="2">
        <v>10</v>
      </c>
      <c r="L853" s="2">
        <v>2018</v>
      </c>
      <c r="M853" s="31">
        <f t="shared" si="13"/>
        <v>43392</v>
      </c>
      <c r="N853" s="2" t="s">
        <v>965</v>
      </c>
      <c r="O853" s="2" t="s">
        <v>966</v>
      </c>
      <c r="P853" s="2">
        <v>19</v>
      </c>
      <c r="Q853" s="6">
        <v>8140090621</v>
      </c>
      <c r="R853" s="2" t="s">
        <v>172</v>
      </c>
      <c r="S853" s="2">
        <v>1</v>
      </c>
      <c r="T853" s="2" t="s">
        <v>313</v>
      </c>
      <c r="V853" s="2" t="s">
        <v>175</v>
      </c>
      <c r="W853" s="2" t="s">
        <v>4659</v>
      </c>
      <c r="X853" s="2" t="s">
        <v>186</v>
      </c>
      <c r="Y853" s="29">
        <v>2</v>
      </c>
    </row>
    <row r="854" spans="1:25" ht="23.1" hidden="1" customHeight="1">
      <c r="A854" s="2" t="s">
        <v>92</v>
      </c>
      <c r="B854" s="2" t="s">
        <v>26</v>
      </c>
      <c r="C854" s="2" t="s">
        <v>27</v>
      </c>
      <c r="D854" s="2" t="s">
        <v>28</v>
      </c>
      <c r="E854" s="2" t="s">
        <v>28</v>
      </c>
      <c r="F854" s="2" t="s">
        <v>111</v>
      </c>
      <c r="G854" s="2" t="s">
        <v>167</v>
      </c>
      <c r="H854" s="2" t="s">
        <v>168</v>
      </c>
      <c r="I854" s="31">
        <v>43392</v>
      </c>
      <c r="J854" s="2">
        <v>19</v>
      </c>
      <c r="K854" s="2">
        <v>10</v>
      </c>
      <c r="L854" s="2">
        <v>2018</v>
      </c>
      <c r="M854" s="31">
        <f t="shared" si="13"/>
        <v>43392</v>
      </c>
      <c r="N854" s="2" t="s">
        <v>967</v>
      </c>
      <c r="O854" s="2" t="s">
        <v>968</v>
      </c>
      <c r="P854" s="2">
        <v>19</v>
      </c>
      <c r="Q854" s="6" t="s">
        <v>171</v>
      </c>
      <c r="R854" s="2" t="s">
        <v>417</v>
      </c>
      <c r="S854" s="2">
        <v>0</v>
      </c>
      <c r="T854" s="2" t="s">
        <v>418</v>
      </c>
      <c r="V854" s="2" t="s">
        <v>175</v>
      </c>
      <c r="W854" s="2" t="s">
        <v>4666</v>
      </c>
      <c r="X854" s="2" t="s">
        <v>186</v>
      </c>
      <c r="Y854" s="29">
        <v>2</v>
      </c>
    </row>
    <row r="855" spans="1:25" ht="23.1" hidden="1" customHeight="1">
      <c r="A855" s="2" t="s">
        <v>92</v>
      </c>
      <c r="B855" s="2" t="s">
        <v>26</v>
      </c>
      <c r="C855" s="2" t="s">
        <v>27</v>
      </c>
      <c r="D855" s="2" t="s">
        <v>28</v>
      </c>
      <c r="E855" s="2" t="s">
        <v>28</v>
      </c>
      <c r="F855" s="2" t="s">
        <v>111</v>
      </c>
      <c r="G855" s="2" t="s">
        <v>167</v>
      </c>
      <c r="H855" s="2" t="s">
        <v>168</v>
      </c>
      <c r="I855" s="31">
        <v>43392</v>
      </c>
      <c r="J855" s="2">
        <v>19</v>
      </c>
      <c r="K855" s="2">
        <v>10</v>
      </c>
      <c r="L855" s="2">
        <v>2018</v>
      </c>
      <c r="M855" s="31">
        <f t="shared" si="13"/>
        <v>43392</v>
      </c>
      <c r="N855" s="2" t="s">
        <v>969</v>
      </c>
      <c r="O855" s="2" t="s">
        <v>970</v>
      </c>
      <c r="P855" s="2">
        <v>19</v>
      </c>
      <c r="Q855" s="6">
        <v>8185039508</v>
      </c>
      <c r="R855" s="2" t="s">
        <v>417</v>
      </c>
      <c r="S855" s="2">
        <v>0</v>
      </c>
      <c r="T855" s="2" t="s">
        <v>418</v>
      </c>
      <c r="V855" s="2" t="s">
        <v>175</v>
      </c>
      <c r="W855" s="2" t="s">
        <v>4666</v>
      </c>
      <c r="X855" s="2" t="s">
        <v>186</v>
      </c>
      <c r="Y855" s="29">
        <v>2</v>
      </c>
    </row>
    <row r="856" spans="1:25" ht="23.1" hidden="1" customHeight="1">
      <c r="A856" s="2" t="s">
        <v>92</v>
      </c>
      <c r="B856" s="2" t="s">
        <v>26</v>
      </c>
      <c r="C856" s="2" t="s">
        <v>27</v>
      </c>
      <c r="D856" s="2" t="s">
        <v>28</v>
      </c>
      <c r="E856" s="2" t="s">
        <v>28</v>
      </c>
      <c r="F856" s="2" t="s">
        <v>29</v>
      </c>
      <c r="G856" s="2" t="s">
        <v>1887</v>
      </c>
      <c r="H856" s="2" t="s">
        <v>31</v>
      </c>
      <c r="I856" s="31">
        <v>43388</v>
      </c>
      <c r="J856" s="2">
        <v>15</v>
      </c>
      <c r="K856" s="2">
        <v>10</v>
      </c>
      <c r="L856" s="2">
        <v>2018</v>
      </c>
      <c r="M856" s="31">
        <f t="shared" si="13"/>
        <v>43388</v>
      </c>
      <c r="N856" s="2" t="s">
        <v>2736</v>
      </c>
      <c r="O856" s="2" t="s">
        <v>2737</v>
      </c>
      <c r="P856" s="2">
        <v>19</v>
      </c>
      <c r="Q856" s="6" t="s">
        <v>171</v>
      </c>
      <c r="R856" s="2" t="s">
        <v>417</v>
      </c>
      <c r="S856" s="2">
        <v>0</v>
      </c>
      <c r="T856" s="2" t="s">
        <v>418</v>
      </c>
      <c r="V856" s="2" t="s">
        <v>175</v>
      </c>
      <c r="W856" s="2" t="s">
        <v>4659</v>
      </c>
      <c r="X856" s="2" t="s">
        <v>186</v>
      </c>
      <c r="Y856" s="29">
        <v>3</v>
      </c>
    </row>
    <row r="857" spans="1:25" ht="23.1" hidden="1" customHeight="1">
      <c r="A857" s="2" t="s">
        <v>92</v>
      </c>
      <c r="B857" s="2" t="s">
        <v>26</v>
      </c>
      <c r="C857" s="2" t="s">
        <v>27</v>
      </c>
      <c r="D857" s="2" t="s">
        <v>28</v>
      </c>
      <c r="E857" s="2" t="s">
        <v>28</v>
      </c>
      <c r="F857" s="2" t="s">
        <v>29</v>
      </c>
      <c r="G857" s="2" t="s">
        <v>1887</v>
      </c>
      <c r="H857" s="2" t="s">
        <v>31</v>
      </c>
      <c r="I857" s="31">
        <v>43389</v>
      </c>
      <c r="J857" s="2">
        <v>16</v>
      </c>
      <c r="K857" s="2">
        <v>10</v>
      </c>
      <c r="L857" s="2">
        <v>2018</v>
      </c>
      <c r="M857" s="31">
        <f t="shared" si="13"/>
        <v>43389</v>
      </c>
      <c r="N857" s="2" t="s">
        <v>2738</v>
      </c>
      <c r="O857" s="2" t="s">
        <v>2739</v>
      </c>
      <c r="P857" s="2">
        <v>18</v>
      </c>
      <c r="Q857" s="6" t="s">
        <v>171</v>
      </c>
      <c r="R857" s="2" t="s">
        <v>417</v>
      </c>
      <c r="S857" s="2">
        <v>0</v>
      </c>
      <c r="T857" s="2" t="s">
        <v>418</v>
      </c>
      <c r="V857" s="2" t="s">
        <v>175</v>
      </c>
      <c r="W857" s="2" t="s">
        <v>4659</v>
      </c>
      <c r="X857" s="2" t="s">
        <v>186</v>
      </c>
      <c r="Y857" s="29">
        <v>3</v>
      </c>
    </row>
    <row r="858" spans="1:25" ht="23.1" hidden="1" customHeight="1">
      <c r="A858" s="2" t="s">
        <v>92</v>
      </c>
      <c r="B858" s="2" t="s">
        <v>26</v>
      </c>
      <c r="C858" s="2" t="s">
        <v>27</v>
      </c>
      <c r="D858" s="2" t="s">
        <v>28</v>
      </c>
      <c r="E858" s="2" t="s">
        <v>28</v>
      </c>
      <c r="F858" s="2" t="s">
        <v>29</v>
      </c>
      <c r="G858" s="2" t="s">
        <v>1887</v>
      </c>
      <c r="H858" s="2" t="s">
        <v>31</v>
      </c>
      <c r="I858" s="31">
        <v>43389</v>
      </c>
      <c r="J858" s="2">
        <v>16</v>
      </c>
      <c r="K858" s="2">
        <v>10</v>
      </c>
      <c r="L858" s="2">
        <v>2018</v>
      </c>
      <c r="M858" s="31">
        <f t="shared" si="13"/>
        <v>43389</v>
      </c>
      <c r="N858" s="2" t="s">
        <v>2740</v>
      </c>
      <c r="O858" s="2" t="s">
        <v>2261</v>
      </c>
      <c r="P858" s="2">
        <v>19</v>
      </c>
      <c r="Q858" s="6" t="s">
        <v>171</v>
      </c>
      <c r="R858" s="2" t="s">
        <v>417</v>
      </c>
      <c r="S858" s="2">
        <v>0</v>
      </c>
      <c r="T858" s="2" t="s">
        <v>418</v>
      </c>
      <c r="V858" s="2" t="s">
        <v>175</v>
      </c>
      <c r="W858" s="2" t="s">
        <v>4666</v>
      </c>
      <c r="X858" s="2" t="s">
        <v>186</v>
      </c>
      <c r="Y858" s="29">
        <v>2</v>
      </c>
    </row>
    <row r="859" spans="1:25" ht="23.1" hidden="1" customHeight="1">
      <c r="A859" s="2" t="s">
        <v>92</v>
      </c>
      <c r="B859" s="2" t="s">
        <v>26</v>
      </c>
      <c r="C859" s="2" t="s">
        <v>27</v>
      </c>
      <c r="D859" s="2" t="s">
        <v>28</v>
      </c>
      <c r="E859" s="2" t="s">
        <v>28</v>
      </c>
      <c r="F859" s="2" t="s">
        <v>29</v>
      </c>
      <c r="G859" s="2" t="s">
        <v>1887</v>
      </c>
      <c r="H859" s="2" t="s">
        <v>31</v>
      </c>
      <c r="I859" s="31">
        <v>43389</v>
      </c>
      <c r="J859" s="2">
        <v>16</v>
      </c>
      <c r="K859" s="2">
        <v>10</v>
      </c>
      <c r="L859" s="2">
        <v>2018</v>
      </c>
      <c r="M859" s="31">
        <f t="shared" si="13"/>
        <v>43389</v>
      </c>
      <c r="N859" s="2" t="s">
        <v>2741</v>
      </c>
      <c r="O859" s="2" t="s">
        <v>2742</v>
      </c>
      <c r="P859" s="2">
        <v>18</v>
      </c>
      <c r="Q859" s="6" t="s">
        <v>171</v>
      </c>
      <c r="R859" s="2" t="s">
        <v>417</v>
      </c>
      <c r="S859" s="2">
        <v>0</v>
      </c>
      <c r="T859" s="2" t="s">
        <v>418</v>
      </c>
      <c r="V859" s="2" t="s">
        <v>175</v>
      </c>
      <c r="W859" s="2" t="s">
        <v>4659</v>
      </c>
      <c r="X859" s="2" t="s">
        <v>186</v>
      </c>
      <c r="Y859" s="29">
        <v>2</v>
      </c>
    </row>
    <row r="860" spans="1:25" ht="23.1" hidden="1" customHeight="1">
      <c r="A860" s="2" t="s">
        <v>92</v>
      </c>
      <c r="B860" s="2" t="s">
        <v>26</v>
      </c>
      <c r="C860" s="2" t="s">
        <v>27</v>
      </c>
      <c r="D860" s="2" t="s">
        <v>28</v>
      </c>
      <c r="E860" s="2" t="s">
        <v>28</v>
      </c>
      <c r="F860" s="2" t="s">
        <v>29</v>
      </c>
      <c r="G860" s="2" t="s">
        <v>1887</v>
      </c>
      <c r="H860" s="2" t="s">
        <v>31</v>
      </c>
      <c r="I860" s="31">
        <v>43390</v>
      </c>
      <c r="J860" s="2">
        <v>17</v>
      </c>
      <c r="K860" s="2">
        <v>10</v>
      </c>
      <c r="L860" s="2">
        <v>2018</v>
      </c>
      <c r="M860" s="31">
        <f t="shared" si="13"/>
        <v>43390</v>
      </c>
      <c r="N860" s="2" t="s">
        <v>2743</v>
      </c>
      <c r="O860" s="2" t="s">
        <v>2744</v>
      </c>
      <c r="P860" s="2">
        <v>19</v>
      </c>
      <c r="Q860" s="6" t="s">
        <v>171</v>
      </c>
      <c r="R860" s="2" t="s">
        <v>417</v>
      </c>
      <c r="S860" s="2">
        <v>0</v>
      </c>
      <c r="T860" s="2" t="s">
        <v>418</v>
      </c>
      <c r="V860" s="2" t="s">
        <v>175</v>
      </c>
      <c r="W860" s="2" t="s">
        <v>4659</v>
      </c>
      <c r="X860" s="2" t="s">
        <v>186</v>
      </c>
      <c r="Y860" s="29">
        <v>3</v>
      </c>
    </row>
    <row r="861" spans="1:25" ht="23.1" hidden="1" customHeight="1">
      <c r="A861" s="2" t="s">
        <v>92</v>
      </c>
      <c r="B861" s="2" t="s">
        <v>26</v>
      </c>
      <c r="C861" s="2" t="s">
        <v>27</v>
      </c>
      <c r="D861" s="2" t="s">
        <v>28</v>
      </c>
      <c r="E861" s="2" t="s">
        <v>28</v>
      </c>
      <c r="F861" s="2" t="s">
        <v>29</v>
      </c>
      <c r="G861" s="2" t="s">
        <v>1887</v>
      </c>
      <c r="H861" s="2" t="s">
        <v>31</v>
      </c>
      <c r="I861" s="31">
        <v>43390</v>
      </c>
      <c r="J861" s="2">
        <v>17</v>
      </c>
      <c r="K861" s="2">
        <v>10</v>
      </c>
      <c r="L861" s="2">
        <v>2018</v>
      </c>
      <c r="M861" s="31">
        <f t="shared" si="13"/>
        <v>43390</v>
      </c>
      <c r="N861" s="2" t="s">
        <v>2745</v>
      </c>
      <c r="O861" s="2" t="s">
        <v>2746</v>
      </c>
      <c r="P861" s="2">
        <v>19</v>
      </c>
      <c r="Q861" s="6" t="s">
        <v>171</v>
      </c>
      <c r="R861" s="2" t="s">
        <v>417</v>
      </c>
      <c r="S861" s="2">
        <v>0</v>
      </c>
      <c r="T861" s="2" t="s">
        <v>418</v>
      </c>
      <c r="V861" s="2" t="s">
        <v>175</v>
      </c>
      <c r="W861" s="2" t="s">
        <v>4666</v>
      </c>
      <c r="X861" s="2" t="s">
        <v>186</v>
      </c>
      <c r="Y861" s="29">
        <v>3</v>
      </c>
    </row>
    <row r="862" spans="1:25" ht="23.1" hidden="1" customHeight="1">
      <c r="A862" s="2" t="s">
        <v>92</v>
      </c>
      <c r="B862" s="2" t="s">
        <v>26</v>
      </c>
      <c r="C862" s="2" t="s">
        <v>27</v>
      </c>
      <c r="D862" s="2" t="s">
        <v>28</v>
      </c>
      <c r="E862" s="2" t="s">
        <v>28</v>
      </c>
      <c r="F862" s="2" t="s">
        <v>29</v>
      </c>
      <c r="G862" s="2" t="s">
        <v>1887</v>
      </c>
      <c r="H862" s="2" t="s">
        <v>31</v>
      </c>
      <c r="I862" s="31">
        <v>43391</v>
      </c>
      <c r="J862" s="2">
        <v>18</v>
      </c>
      <c r="K862" s="2">
        <v>10</v>
      </c>
      <c r="L862" s="2">
        <v>2018</v>
      </c>
      <c r="M862" s="31">
        <f t="shared" si="13"/>
        <v>43391</v>
      </c>
      <c r="N862" s="2" t="s">
        <v>1946</v>
      </c>
      <c r="O862" s="2" t="s">
        <v>2747</v>
      </c>
      <c r="P862" s="2">
        <v>18</v>
      </c>
      <c r="Q862" s="6" t="s">
        <v>171</v>
      </c>
      <c r="R862" s="2" t="s">
        <v>417</v>
      </c>
      <c r="S862" s="2">
        <v>0</v>
      </c>
      <c r="T862" s="2" t="s">
        <v>418</v>
      </c>
      <c r="V862" s="2" t="s">
        <v>175</v>
      </c>
      <c r="W862" s="2" t="s">
        <v>4659</v>
      </c>
      <c r="X862" s="2" t="s">
        <v>186</v>
      </c>
      <c r="Y862" s="29">
        <v>2</v>
      </c>
    </row>
    <row r="863" spans="1:25" ht="23.1" hidden="1" customHeight="1">
      <c r="A863" s="2" t="s">
        <v>92</v>
      </c>
      <c r="B863" s="2" t="s">
        <v>26</v>
      </c>
      <c r="C863" s="2" t="s">
        <v>27</v>
      </c>
      <c r="D863" s="2" t="s">
        <v>28</v>
      </c>
      <c r="E863" s="2" t="s">
        <v>28</v>
      </c>
      <c r="F863" s="2" t="s">
        <v>29</v>
      </c>
      <c r="G863" s="2" t="s">
        <v>1887</v>
      </c>
      <c r="H863" s="2" t="s">
        <v>31</v>
      </c>
      <c r="I863" s="31">
        <v>43393</v>
      </c>
      <c r="J863" s="2">
        <v>20</v>
      </c>
      <c r="K863" s="2">
        <v>10</v>
      </c>
      <c r="L863" s="2">
        <v>2018</v>
      </c>
      <c r="M863" s="31">
        <f t="shared" si="13"/>
        <v>43393</v>
      </c>
      <c r="N863" s="2" t="s">
        <v>2748</v>
      </c>
      <c r="O863" s="2" t="s">
        <v>2749</v>
      </c>
      <c r="P863" s="2">
        <v>16</v>
      </c>
      <c r="Q863" s="6" t="s">
        <v>171</v>
      </c>
      <c r="R863" s="2" t="s">
        <v>417</v>
      </c>
      <c r="S863" s="2">
        <v>0</v>
      </c>
      <c r="T863" s="2" t="s">
        <v>418</v>
      </c>
      <c r="V863" s="2" t="s">
        <v>175</v>
      </c>
      <c r="W863" s="2" t="s">
        <v>4659</v>
      </c>
      <c r="X863" s="2" t="s">
        <v>186</v>
      </c>
      <c r="Y863" s="29">
        <v>3</v>
      </c>
    </row>
    <row r="864" spans="1:25" ht="23.1" hidden="1" customHeight="1">
      <c r="A864" s="2" t="s">
        <v>92</v>
      </c>
      <c r="B864" s="2" t="s">
        <v>26</v>
      </c>
      <c r="C864" s="2" t="s">
        <v>27</v>
      </c>
      <c r="D864" s="2" t="s">
        <v>28</v>
      </c>
      <c r="E864" s="2" t="s">
        <v>28</v>
      </c>
      <c r="F864" s="2" t="s">
        <v>29</v>
      </c>
      <c r="G864" s="2" t="s">
        <v>1887</v>
      </c>
      <c r="H864" s="2" t="s">
        <v>31</v>
      </c>
      <c r="I864" s="31">
        <v>43393</v>
      </c>
      <c r="J864" s="2">
        <v>20</v>
      </c>
      <c r="K864" s="2">
        <v>10</v>
      </c>
      <c r="L864" s="2">
        <v>2018</v>
      </c>
      <c r="M864" s="31">
        <f t="shared" si="13"/>
        <v>43393</v>
      </c>
      <c r="N864" s="2" t="s">
        <v>2750</v>
      </c>
      <c r="O864" s="2" t="s">
        <v>2751</v>
      </c>
      <c r="P864" s="2">
        <v>15</v>
      </c>
      <c r="Q864" s="6" t="s">
        <v>171</v>
      </c>
      <c r="R864" s="2" t="s">
        <v>417</v>
      </c>
      <c r="S864" s="2">
        <v>0</v>
      </c>
      <c r="T864" s="2" t="s">
        <v>418</v>
      </c>
      <c r="V864" s="2" t="s">
        <v>1899</v>
      </c>
      <c r="W864" s="2" t="s">
        <v>4659</v>
      </c>
      <c r="X864" s="2" t="s">
        <v>186</v>
      </c>
      <c r="Y864" s="29">
        <v>2</v>
      </c>
    </row>
    <row r="865" spans="1:25" ht="23.1" hidden="1" customHeight="1">
      <c r="A865" s="2" t="s">
        <v>92</v>
      </c>
      <c r="B865" s="2" t="s">
        <v>26</v>
      </c>
      <c r="C865" s="2" t="s">
        <v>27</v>
      </c>
      <c r="D865" s="2" t="s">
        <v>28</v>
      </c>
      <c r="E865" s="2" t="s">
        <v>28</v>
      </c>
      <c r="F865" s="2" t="s">
        <v>29</v>
      </c>
      <c r="G865" s="2" t="s">
        <v>1887</v>
      </c>
      <c r="H865" s="2" t="s">
        <v>31</v>
      </c>
      <c r="I865" s="31">
        <v>43393</v>
      </c>
      <c r="J865" s="2">
        <v>20</v>
      </c>
      <c r="K865" s="2">
        <v>10</v>
      </c>
      <c r="L865" s="2">
        <v>2018</v>
      </c>
      <c r="M865" s="31">
        <f t="shared" si="13"/>
        <v>43393</v>
      </c>
      <c r="N865" s="2" t="s">
        <v>2752</v>
      </c>
      <c r="O865" s="2" t="s">
        <v>2753</v>
      </c>
      <c r="P865" s="2">
        <v>15</v>
      </c>
      <c r="Q865" s="6">
        <v>9079193995</v>
      </c>
      <c r="R865" s="2" t="s">
        <v>417</v>
      </c>
      <c r="S865" s="2">
        <v>0</v>
      </c>
      <c r="T865" s="2" t="s">
        <v>418</v>
      </c>
      <c r="V865" s="2" t="s">
        <v>1899</v>
      </c>
      <c r="W865" s="2" t="s">
        <v>4659</v>
      </c>
      <c r="X865" s="2" t="s">
        <v>186</v>
      </c>
      <c r="Y865" s="29">
        <v>1</v>
      </c>
    </row>
    <row r="866" spans="1:25" ht="23.1" hidden="1" customHeight="1">
      <c r="A866" s="2" t="s">
        <v>92</v>
      </c>
      <c r="B866" s="2" t="s">
        <v>26</v>
      </c>
      <c r="C866" s="2" t="s">
        <v>27</v>
      </c>
      <c r="D866" s="2" t="s">
        <v>28</v>
      </c>
      <c r="E866" s="2" t="s">
        <v>28</v>
      </c>
      <c r="F866" s="2" t="s">
        <v>29</v>
      </c>
      <c r="G866" s="2" t="s">
        <v>1887</v>
      </c>
      <c r="H866" s="2" t="s">
        <v>31</v>
      </c>
      <c r="I866" s="31">
        <v>43393</v>
      </c>
      <c r="J866" s="2">
        <v>20</v>
      </c>
      <c r="K866" s="2">
        <v>10</v>
      </c>
      <c r="L866" s="2">
        <v>2018</v>
      </c>
      <c r="M866" s="31">
        <f t="shared" si="13"/>
        <v>43393</v>
      </c>
      <c r="N866" s="2" t="s">
        <v>2754</v>
      </c>
      <c r="O866" s="2" t="s">
        <v>2755</v>
      </c>
      <c r="P866" s="2">
        <v>16</v>
      </c>
      <c r="Q866" s="6">
        <v>8130250587</v>
      </c>
      <c r="R866" s="2" t="s">
        <v>417</v>
      </c>
      <c r="S866" s="2">
        <v>0</v>
      </c>
      <c r="T866" s="2" t="s">
        <v>418</v>
      </c>
      <c r="V866" s="2" t="s">
        <v>1899</v>
      </c>
      <c r="W866" s="2" t="s">
        <v>4659</v>
      </c>
      <c r="X866" s="2" t="s">
        <v>186</v>
      </c>
      <c r="Y866" s="29">
        <v>1</v>
      </c>
    </row>
    <row r="867" spans="1:25" ht="23.1" hidden="1" customHeight="1">
      <c r="A867" s="2" t="s">
        <v>92</v>
      </c>
      <c r="B867" s="2" t="s">
        <v>26</v>
      </c>
      <c r="C867" s="2" t="s">
        <v>27</v>
      </c>
      <c r="D867" s="2" t="s">
        <v>28</v>
      </c>
      <c r="E867" s="2" t="s">
        <v>28</v>
      </c>
      <c r="F867" s="2" t="s">
        <v>29</v>
      </c>
      <c r="G867" s="2" t="s">
        <v>1887</v>
      </c>
      <c r="H867" s="2" t="s">
        <v>31</v>
      </c>
      <c r="I867" s="31">
        <v>43393</v>
      </c>
      <c r="J867" s="2">
        <v>20</v>
      </c>
      <c r="K867" s="2">
        <v>10</v>
      </c>
      <c r="L867" s="2">
        <v>2018</v>
      </c>
      <c r="M867" s="31">
        <f t="shared" si="13"/>
        <v>43393</v>
      </c>
      <c r="N867" s="2" t="s">
        <v>2756</v>
      </c>
      <c r="O867" s="2" t="s">
        <v>1896</v>
      </c>
      <c r="P867" s="2">
        <v>17</v>
      </c>
      <c r="Q867" s="6" t="s">
        <v>171</v>
      </c>
      <c r="R867" s="2" t="s">
        <v>417</v>
      </c>
      <c r="S867" s="2">
        <v>0</v>
      </c>
      <c r="T867" s="2" t="s">
        <v>418</v>
      </c>
      <c r="V867" s="2" t="s">
        <v>1899</v>
      </c>
      <c r="W867" s="2" t="s">
        <v>4659</v>
      </c>
      <c r="X867" s="2" t="s">
        <v>186</v>
      </c>
      <c r="Y867" s="29">
        <v>2</v>
      </c>
    </row>
    <row r="868" spans="1:25" ht="23.1" hidden="1" customHeight="1">
      <c r="A868" s="2" t="s">
        <v>92</v>
      </c>
      <c r="B868" s="2" t="s">
        <v>26</v>
      </c>
      <c r="C868" s="2" t="s">
        <v>27</v>
      </c>
      <c r="D868" s="2" t="s">
        <v>28</v>
      </c>
      <c r="E868" s="2" t="s">
        <v>28</v>
      </c>
      <c r="F868" s="2" t="s">
        <v>29</v>
      </c>
      <c r="G868" s="2" t="s">
        <v>1887</v>
      </c>
      <c r="H868" s="2" t="s">
        <v>31</v>
      </c>
      <c r="I868" s="31">
        <v>43393</v>
      </c>
      <c r="J868" s="2">
        <v>20</v>
      </c>
      <c r="K868" s="2">
        <v>10</v>
      </c>
      <c r="L868" s="2">
        <v>2018</v>
      </c>
      <c r="M868" s="31">
        <f t="shared" si="13"/>
        <v>43393</v>
      </c>
      <c r="N868" s="2" t="s">
        <v>2757</v>
      </c>
      <c r="O868" s="2" t="s">
        <v>2758</v>
      </c>
      <c r="P868" s="2">
        <v>17</v>
      </c>
      <c r="Q868" s="6">
        <v>8040029929</v>
      </c>
      <c r="R868" s="2" t="s">
        <v>417</v>
      </c>
      <c r="S868" s="2">
        <v>0</v>
      </c>
      <c r="T868" s="2" t="s">
        <v>418</v>
      </c>
      <c r="V868" s="2" t="s">
        <v>1899</v>
      </c>
      <c r="W868" s="2" t="s">
        <v>4659</v>
      </c>
      <c r="X868" s="2" t="s">
        <v>186</v>
      </c>
      <c r="Y868" s="29">
        <v>1</v>
      </c>
    </row>
    <row r="869" spans="1:25" ht="23.1" hidden="1" customHeight="1">
      <c r="A869" s="2" t="s">
        <v>92</v>
      </c>
      <c r="B869" s="2" t="s">
        <v>26</v>
      </c>
      <c r="C869" s="2" t="s">
        <v>27</v>
      </c>
      <c r="D869" s="2" t="s">
        <v>28</v>
      </c>
      <c r="E869" s="2" t="s">
        <v>28</v>
      </c>
      <c r="F869" s="2" t="s">
        <v>29</v>
      </c>
      <c r="G869" s="2" t="s">
        <v>1887</v>
      </c>
      <c r="H869" s="2" t="s">
        <v>31</v>
      </c>
      <c r="I869" s="31">
        <v>43393</v>
      </c>
      <c r="J869" s="2">
        <v>20</v>
      </c>
      <c r="K869" s="2">
        <v>10</v>
      </c>
      <c r="L869" s="2">
        <v>2018</v>
      </c>
      <c r="M869" s="31">
        <f t="shared" si="13"/>
        <v>43393</v>
      </c>
      <c r="N869" s="2" t="s">
        <v>2759</v>
      </c>
      <c r="O869" s="2" t="s">
        <v>2760</v>
      </c>
      <c r="P869" s="2">
        <v>16</v>
      </c>
      <c r="Q869" s="6" t="s">
        <v>171</v>
      </c>
      <c r="R869" s="2" t="s">
        <v>417</v>
      </c>
      <c r="S869" s="2">
        <v>0</v>
      </c>
      <c r="T869" s="2" t="s">
        <v>234</v>
      </c>
      <c r="V869" s="2" t="s">
        <v>1899</v>
      </c>
      <c r="W869" s="2" t="s">
        <v>4659</v>
      </c>
      <c r="X869" s="2" t="s">
        <v>179</v>
      </c>
      <c r="Y869" s="29">
        <v>3</v>
      </c>
    </row>
    <row r="870" spans="1:25" ht="23.1" hidden="1" customHeight="1">
      <c r="A870" s="2" t="s">
        <v>93</v>
      </c>
      <c r="B870" s="2" t="s">
        <v>26</v>
      </c>
      <c r="C870" s="2" t="s">
        <v>27</v>
      </c>
      <c r="D870" s="2" t="s">
        <v>28</v>
      </c>
      <c r="E870" s="2" t="s">
        <v>28</v>
      </c>
      <c r="F870" s="2" t="s">
        <v>111</v>
      </c>
      <c r="G870" s="2" t="s">
        <v>167</v>
      </c>
      <c r="H870" s="2" t="s">
        <v>168</v>
      </c>
      <c r="I870" s="31">
        <v>43395</v>
      </c>
      <c r="J870" s="2">
        <v>22</v>
      </c>
      <c r="K870" s="2">
        <v>10</v>
      </c>
      <c r="L870" s="2">
        <v>2018</v>
      </c>
      <c r="M870" s="31">
        <f t="shared" si="13"/>
        <v>43395</v>
      </c>
      <c r="N870" s="2" t="s">
        <v>971</v>
      </c>
      <c r="O870" s="2" t="s">
        <v>972</v>
      </c>
      <c r="P870" s="2">
        <v>19</v>
      </c>
      <c r="Q870" s="6">
        <v>806703399</v>
      </c>
      <c r="R870" s="2" t="s">
        <v>172</v>
      </c>
      <c r="S870" s="2">
        <v>1</v>
      </c>
      <c r="T870" s="2" t="s">
        <v>174</v>
      </c>
      <c r="V870" s="2" t="s">
        <v>175</v>
      </c>
      <c r="W870" s="2" t="s">
        <v>4666</v>
      </c>
      <c r="X870" s="2" t="s">
        <v>186</v>
      </c>
      <c r="Y870" s="29">
        <v>2</v>
      </c>
    </row>
    <row r="871" spans="1:25" ht="23.1" hidden="1" customHeight="1">
      <c r="A871" s="2" t="s">
        <v>93</v>
      </c>
      <c r="B871" s="2" t="s">
        <v>26</v>
      </c>
      <c r="C871" s="2" t="s">
        <v>27</v>
      </c>
      <c r="D871" s="2" t="s">
        <v>28</v>
      </c>
      <c r="E871" s="2" t="s">
        <v>28</v>
      </c>
      <c r="F871" s="2" t="s">
        <v>111</v>
      </c>
      <c r="G871" s="2" t="s">
        <v>167</v>
      </c>
      <c r="H871" s="2" t="s">
        <v>168</v>
      </c>
      <c r="I871" s="31">
        <v>43395</v>
      </c>
      <c r="J871" s="2">
        <v>22</v>
      </c>
      <c r="K871" s="2">
        <v>10</v>
      </c>
      <c r="L871" s="2">
        <v>2018</v>
      </c>
      <c r="M871" s="31">
        <f t="shared" si="13"/>
        <v>43395</v>
      </c>
      <c r="N871" s="2" t="s">
        <v>973</v>
      </c>
      <c r="O871" s="2" t="s">
        <v>974</v>
      </c>
      <c r="P871" s="2">
        <v>19</v>
      </c>
      <c r="Q871" s="6">
        <v>9028834122</v>
      </c>
      <c r="R871" s="2" t="s">
        <v>417</v>
      </c>
      <c r="S871" s="2">
        <v>0</v>
      </c>
      <c r="T871" s="2" t="s">
        <v>418</v>
      </c>
      <c r="V871" s="2" t="s">
        <v>175</v>
      </c>
      <c r="W871" s="2" t="s">
        <v>4659</v>
      </c>
      <c r="X871" s="2" t="s">
        <v>186</v>
      </c>
      <c r="Y871" s="29">
        <v>2</v>
      </c>
    </row>
    <row r="872" spans="1:25" ht="23.1" hidden="1" customHeight="1">
      <c r="A872" s="2" t="s">
        <v>93</v>
      </c>
      <c r="B872" s="2" t="s">
        <v>26</v>
      </c>
      <c r="C872" s="2" t="s">
        <v>27</v>
      </c>
      <c r="D872" s="2" t="s">
        <v>28</v>
      </c>
      <c r="E872" s="2" t="s">
        <v>28</v>
      </c>
      <c r="F872" s="2" t="s">
        <v>111</v>
      </c>
      <c r="G872" s="2" t="s">
        <v>167</v>
      </c>
      <c r="H872" s="2" t="s">
        <v>168</v>
      </c>
      <c r="I872" s="31">
        <v>43398</v>
      </c>
      <c r="J872" s="2">
        <v>25</v>
      </c>
      <c r="K872" s="2">
        <v>10</v>
      </c>
      <c r="L872" s="2">
        <v>2018</v>
      </c>
      <c r="M872" s="31">
        <f t="shared" si="13"/>
        <v>43398</v>
      </c>
      <c r="N872" s="2" t="s">
        <v>272</v>
      </c>
      <c r="O872" s="2" t="s">
        <v>975</v>
      </c>
      <c r="P872" s="2">
        <v>19</v>
      </c>
      <c r="Q872" s="6">
        <v>7037304680</v>
      </c>
      <c r="R872" s="2" t="s">
        <v>172</v>
      </c>
      <c r="S872" s="2">
        <v>3</v>
      </c>
      <c r="T872" s="2" t="s">
        <v>313</v>
      </c>
      <c r="U872" s="2" t="s">
        <v>507</v>
      </c>
      <c r="V872" s="2" t="s">
        <v>175</v>
      </c>
      <c r="W872" s="2" t="s">
        <v>4659</v>
      </c>
      <c r="X872" s="2" t="s">
        <v>186</v>
      </c>
      <c r="Y872" s="29">
        <v>2</v>
      </c>
    </row>
    <row r="873" spans="1:25" ht="23.1" hidden="1" customHeight="1">
      <c r="A873" s="2" t="s">
        <v>93</v>
      </c>
      <c r="B873" s="2" t="s">
        <v>26</v>
      </c>
      <c r="C873" s="2" t="s">
        <v>27</v>
      </c>
      <c r="D873" s="2" t="s">
        <v>28</v>
      </c>
      <c r="E873" s="2" t="s">
        <v>28</v>
      </c>
      <c r="F873" s="2" t="s">
        <v>111</v>
      </c>
      <c r="G873" s="2" t="s">
        <v>167</v>
      </c>
      <c r="H873" s="2" t="s">
        <v>168</v>
      </c>
      <c r="I873" s="31">
        <v>43399</v>
      </c>
      <c r="J873" s="2">
        <v>26</v>
      </c>
      <c r="K873" s="2">
        <v>10</v>
      </c>
      <c r="L873" s="2">
        <v>2018</v>
      </c>
      <c r="M873" s="31">
        <f t="shared" si="13"/>
        <v>43399</v>
      </c>
      <c r="N873" s="2" t="s">
        <v>976</v>
      </c>
      <c r="O873" s="2" t="s">
        <v>977</v>
      </c>
      <c r="P873" s="2">
        <v>19</v>
      </c>
      <c r="Q873" s="6">
        <v>8060060585</v>
      </c>
      <c r="R873" s="2" t="s">
        <v>172</v>
      </c>
      <c r="S873" s="2">
        <v>3</v>
      </c>
      <c r="T873" s="2" t="s">
        <v>174</v>
      </c>
      <c r="V873" s="2" t="s">
        <v>175</v>
      </c>
      <c r="W873" s="2" t="s">
        <v>4666</v>
      </c>
      <c r="X873" s="2" t="s">
        <v>186</v>
      </c>
      <c r="Y873" s="29">
        <v>2</v>
      </c>
    </row>
    <row r="874" spans="1:25" ht="23.1" hidden="1" customHeight="1">
      <c r="A874" s="2" t="s">
        <v>93</v>
      </c>
      <c r="B874" s="2" t="s">
        <v>26</v>
      </c>
      <c r="C874" s="2" t="s">
        <v>27</v>
      </c>
      <c r="D874" s="2" t="s">
        <v>28</v>
      </c>
      <c r="E874" s="2" t="s">
        <v>28</v>
      </c>
      <c r="F874" s="2" t="s">
        <v>111</v>
      </c>
      <c r="G874" s="2" t="s">
        <v>167</v>
      </c>
      <c r="H874" s="2" t="s">
        <v>168</v>
      </c>
      <c r="I874" s="31">
        <v>43399</v>
      </c>
      <c r="J874" s="2">
        <v>26</v>
      </c>
      <c r="K874" s="2">
        <v>10</v>
      </c>
      <c r="L874" s="2">
        <v>2018</v>
      </c>
      <c r="M874" s="31">
        <f t="shared" si="13"/>
        <v>43399</v>
      </c>
      <c r="N874" s="2" t="s">
        <v>978</v>
      </c>
      <c r="O874" s="2" t="s">
        <v>979</v>
      </c>
      <c r="P874" s="2">
        <v>18</v>
      </c>
      <c r="Q874" s="6" t="s">
        <v>171</v>
      </c>
      <c r="R874" s="2" t="s">
        <v>172</v>
      </c>
      <c r="S874" s="2">
        <v>1</v>
      </c>
      <c r="T874" s="2" t="s">
        <v>251</v>
      </c>
      <c r="V874" s="2" t="s">
        <v>252</v>
      </c>
      <c r="W874" s="2" t="s">
        <v>4659</v>
      </c>
      <c r="X874" s="2" t="s">
        <v>211</v>
      </c>
      <c r="Y874" s="29"/>
    </row>
    <row r="875" spans="1:25" ht="23.1" hidden="1" customHeight="1">
      <c r="A875" s="2" t="s">
        <v>93</v>
      </c>
      <c r="B875" s="2" t="s">
        <v>26</v>
      </c>
      <c r="C875" s="2" t="s">
        <v>27</v>
      </c>
      <c r="D875" s="2" t="s">
        <v>28</v>
      </c>
      <c r="E875" s="2" t="s">
        <v>28</v>
      </c>
      <c r="F875" s="2" t="s">
        <v>111</v>
      </c>
      <c r="G875" s="2" t="s">
        <v>167</v>
      </c>
      <c r="H875" s="2" t="s">
        <v>168</v>
      </c>
      <c r="I875" s="31">
        <v>43399</v>
      </c>
      <c r="J875" s="2">
        <v>26</v>
      </c>
      <c r="K875" s="2">
        <v>10</v>
      </c>
      <c r="L875" s="2">
        <v>2018</v>
      </c>
      <c r="M875" s="31">
        <f t="shared" si="13"/>
        <v>43399</v>
      </c>
      <c r="N875" s="2" t="s">
        <v>980</v>
      </c>
      <c r="O875" s="2" t="s">
        <v>981</v>
      </c>
      <c r="P875" s="2">
        <v>19</v>
      </c>
      <c r="Q875" s="6">
        <v>903471383</v>
      </c>
      <c r="R875" s="2" t="s">
        <v>172</v>
      </c>
      <c r="S875" s="2">
        <v>1</v>
      </c>
      <c r="T875" s="2" t="s">
        <v>251</v>
      </c>
      <c r="V875" s="2" t="s">
        <v>252</v>
      </c>
      <c r="W875" s="2" t="s">
        <v>4659</v>
      </c>
      <c r="X875" s="2" t="s">
        <v>179</v>
      </c>
      <c r="Y875" s="29">
        <v>3</v>
      </c>
    </row>
    <row r="876" spans="1:25" ht="23.1" hidden="1" customHeight="1">
      <c r="A876" s="2" t="s">
        <v>93</v>
      </c>
      <c r="B876" s="2" t="s">
        <v>26</v>
      </c>
      <c r="C876" s="2" t="s">
        <v>27</v>
      </c>
      <c r="D876" s="2" t="s">
        <v>28</v>
      </c>
      <c r="E876" s="2" t="s">
        <v>28</v>
      </c>
      <c r="F876" s="2" t="s">
        <v>111</v>
      </c>
      <c r="G876" s="2" t="s">
        <v>167</v>
      </c>
      <c r="H876" s="2" t="s">
        <v>168</v>
      </c>
      <c r="I876" s="31">
        <v>43399</v>
      </c>
      <c r="J876" s="2">
        <v>26</v>
      </c>
      <c r="K876" s="2">
        <v>10</v>
      </c>
      <c r="L876" s="2">
        <v>2018</v>
      </c>
      <c r="M876" s="31">
        <f t="shared" si="13"/>
        <v>43399</v>
      </c>
      <c r="N876" s="2" t="s">
        <v>982</v>
      </c>
      <c r="O876" s="2" t="s">
        <v>983</v>
      </c>
      <c r="P876" s="2">
        <v>19</v>
      </c>
      <c r="Q876" s="6" t="s">
        <v>171</v>
      </c>
      <c r="R876" s="2" t="s">
        <v>172</v>
      </c>
      <c r="S876" s="2">
        <v>2</v>
      </c>
      <c r="T876" s="2" t="s">
        <v>251</v>
      </c>
      <c r="V876" s="2" t="s">
        <v>252</v>
      </c>
      <c r="W876" s="2" t="s">
        <v>4659</v>
      </c>
      <c r="X876" s="2" t="s">
        <v>186</v>
      </c>
      <c r="Y876" s="29">
        <v>3</v>
      </c>
    </row>
    <row r="877" spans="1:25" ht="23.1" hidden="1" customHeight="1">
      <c r="A877" s="2" t="s">
        <v>93</v>
      </c>
      <c r="B877" s="2" t="s">
        <v>26</v>
      </c>
      <c r="C877" s="2" t="s">
        <v>27</v>
      </c>
      <c r="D877" s="2" t="s">
        <v>28</v>
      </c>
      <c r="E877" s="2" t="s">
        <v>28</v>
      </c>
      <c r="F877" s="2" t="s">
        <v>111</v>
      </c>
      <c r="G877" s="2" t="s">
        <v>167</v>
      </c>
      <c r="H877" s="2" t="s">
        <v>168</v>
      </c>
      <c r="I877" s="31">
        <v>43399</v>
      </c>
      <c r="J877" s="2">
        <v>26</v>
      </c>
      <c r="K877" s="2">
        <v>10</v>
      </c>
      <c r="L877" s="2">
        <v>2018</v>
      </c>
      <c r="M877" s="31">
        <f t="shared" si="13"/>
        <v>43399</v>
      </c>
      <c r="N877" s="2" t="s">
        <v>984</v>
      </c>
      <c r="O877" s="2" t="s">
        <v>985</v>
      </c>
      <c r="P877" s="2">
        <v>19</v>
      </c>
      <c r="Q877" s="6" t="s">
        <v>171</v>
      </c>
      <c r="R877" s="2" t="s">
        <v>172</v>
      </c>
      <c r="S877" s="2">
        <v>1</v>
      </c>
      <c r="T877" s="2" t="s">
        <v>251</v>
      </c>
      <c r="V877" s="2" t="s">
        <v>252</v>
      </c>
      <c r="W877" s="2" t="s">
        <v>4659</v>
      </c>
      <c r="X877" s="2" t="s">
        <v>176</v>
      </c>
      <c r="Y877" s="29"/>
    </row>
    <row r="878" spans="1:25" ht="23.1" hidden="1" customHeight="1">
      <c r="A878" s="2" t="s">
        <v>93</v>
      </c>
      <c r="B878" s="2" t="s">
        <v>26</v>
      </c>
      <c r="C878" s="2" t="s">
        <v>27</v>
      </c>
      <c r="D878" s="2" t="s">
        <v>28</v>
      </c>
      <c r="E878" s="2" t="s">
        <v>28</v>
      </c>
      <c r="F878" s="2" t="s">
        <v>111</v>
      </c>
      <c r="G878" s="2" t="s">
        <v>167</v>
      </c>
      <c r="H878" s="2" t="s">
        <v>168</v>
      </c>
      <c r="I878" s="31">
        <v>43399</v>
      </c>
      <c r="J878" s="2">
        <v>26</v>
      </c>
      <c r="K878" s="2">
        <v>10</v>
      </c>
      <c r="L878" s="2">
        <v>2018</v>
      </c>
      <c r="M878" s="31">
        <f t="shared" si="13"/>
        <v>43399</v>
      </c>
      <c r="N878" s="2" t="s">
        <v>986</v>
      </c>
      <c r="O878" s="2" t="s">
        <v>987</v>
      </c>
      <c r="P878" s="2">
        <v>17</v>
      </c>
      <c r="Q878" s="6" t="s">
        <v>171</v>
      </c>
      <c r="R878" s="2" t="s">
        <v>172</v>
      </c>
      <c r="S878" s="2">
        <v>0</v>
      </c>
      <c r="T878" s="2" t="s">
        <v>251</v>
      </c>
      <c r="V878" s="2" t="s">
        <v>252</v>
      </c>
      <c r="W878" s="2" t="s">
        <v>4659</v>
      </c>
      <c r="X878" s="2" t="s">
        <v>211</v>
      </c>
      <c r="Y878" s="29"/>
    </row>
    <row r="879" spans="1:25" ht="23.1" hidden="1" customHeight="1">
      <c r="A879" s="2" t="s">
        <v>93</v>
      </c>
      <c r="B879" s="2" t="s">
        <v>26</v>
      </c>
      <c r="C879" s="2" t="s">
        <v>27</v>
      </c>
      <c r="D879" s="2" t="s">
        <v>28</v>
      </c>
      <c r="E879" s="2" t="s">
        <v>28</v>
      </c>
      <c r="F879" s="2" t="s">
        <v>111</v>
      </c>
      <c r="G879" s="2" t="s">
        <v>167</v>
      </c>
      <c r="H879" s="2" t="s">
        <v>168</v>
      </c>
      <c r="I879" s="31">
        <v>43399</v>
      </c>
      <c r="J879" s="2">
        <v>26</v>
      </c>
      <c r="K879" s="2">
        <v>10</v>
      </c>
      <c r="L879" s="2">
        <v>2018</v>
      </c>
      <c r="M879" s="31">
        <f t="shared" si="13"/>
        <v>43399</v>
      </c>
      <c r="N879" s="2" t="s">
        <v>988</v>
      </c>
      <c r="O879" s="2" t="s">
        <v>989</v>
      </c>
      <c r="P879" s="2">
        <v>19</v>
      </c>
      <c r="Q879" s="6" t="s">
        <v>171</v>
      </c>
      <c r="R879" s="2" t="s">
        <v>172</v>
      </c>
      <c r="S879" s="2">
        <v>1</v>
      </c>
      <c r="T879" s="2" t="s">
        <v>251</v>
      </c>
      <c r="V879" s="2" t="s">
        <v>252</v>
      </c>
      <c r="W879" s="2" t="s">
        <v>4659</v>
      </c>
      <c r="X879" s="2" t="s">
        <v>186</v>
      </c>
      <c r="Y879" s="29">
        <v>3</v>
      </c>
    </row>
    <row r="880" spans="1:25" ht="23.1" hidden="1" customHeight="1">
      <c r="A880" s="2" t="s">
        <v>93</v>
      </c>
      <c r="B880" s="2" t="s">
        <v>26</v>
      </c>
      <c r="C880" s="2" t="s">
        <v>27</v>
      </c>
      <c r="D880" s="2" t="s">
        <v>28</v>
      </c>
      <c r="E880" s="2" t="s">
        <v>28</v>
      </c>
      <c r="F880" s="2" t="s">
        <v>111</v>
      </c>
      <c r="G880" s="2" t="s">
        <v>167</v>
      </c>
      <c r="H880" s="2" t="s">
        <v>168</v>
      </c>
      <c r="I880" s="31">
        <v>43399</v>
      </c>
      <c r="J880" s="2">
        <v>26</v>
      </c>
      <c r="K880" s="2">
        <v>10</v>
      </c>
      <c r="L880" s="2">
        <v>2018</v>
      </c>
      <c r="M880" s="31">
        <f t="shared" si="13"/>
        <v>43399</v>
      </c>
      <c r="N880" s="2" t="s">
        <v>990</v>
      </c>
      <c r="O880" s="2" t="s">
        <v>991</v>
      </c>
      <c r="P880" s="2">
        <v>18</v>
      </c>
      <c r="Q880" s="6" t="s">
        <v>171</v>
      </c>
      <c r="R880" s="2" t="s">
        <v>172</v>
      </c>
      <c r="S880" s="2">
        <v>0</v>
      </c>
      <c r="T880" s="2" t="s">
        <v>251</v>
      </c>
      <c r="V880" s="2" t="s">
        <v>252</v>
      </c>
      <c r="W880" s="2" t="s">
        <v>4659</v>
      </c>
      <c r="X880" s="2" t="s">
        <v>179</v>
      </c>
      <c r="Y880" s="29">
        <v>3</v>
      </c>
    </row>
    <row r="881" spans="1:25" ht="23.1" hidden="1" customHeight="1">
      <c r="A881" s="2" t="s">
        <v>93</v>
      </c>
      <c r="B881" s="2" t="s">
        <v>26</v>
      </c>
      <c r="C881" s="2" t="s">
        <v>27</v>
      </c>
      <c r="D881" s="2" t="s">
        <v>28</v>
      </c>
      <c r="E881" s="2" t="s">
        <v>28</v>
      </c>
      <c r="F881" s="2" t="s">
        <v>111</v>
      </c>
      <c r="G881" s="2" t="s">
        <v>167</v>
      </c>
      <c r="H881" s="2" t="s">
        <v>168</v>
      </c>
      <c r="I881" s="31">
        <v>43399</v>
      </c>
      <c r="J881" s="2">
        <v>26</v>
      </c>
      <c r="K881" s="2">
        <v>10</v>
      </c>
      <c r="L881" s="2">
        <v>2018</v>
      </c>
      <c r="M881" s="31">
        <f t="shared" si="13"/>
        <v>43399</v>
      </c>
      <c r="N881" s="2" t="s">
        <v>992</v>
      </c>
      <c r="O881" s="2" t="s">
        <v>993</v>
      </c>
      <c r="P881" s="2">
        <v>19</v>
      </c>
      <c r="Q881" s="6">
        <v>8026697691</v>
      </c>
      <c r="R881" s="2" t="s">
        <v>172</v>
      </c>
      <c r="S881" s="2">
        <v>2</v>
      </c>
      <c r="T881" s="2" t="s">
        <v>251</v>
      </c>
      <c r="V881" s="2" t="s">
        <v>252</v>
      </c>
      <c r="W881" s="2" t="s">
        <v>4659</v>
      </c>
      <c r="X881" s="2" t="s">
        <v>186</v>
      </c>
      <c r="Y881" s="29">
        <v>3</v>
      </c>
    </row>
    <row r="882" spans="1:25" ht="23.1" hidden="1" customHeight="1">
      <c r="A882" s="2" t="s">
        <v>93</v>
      </c>
      <c r="B882" s="2" t="s">
        <v>26</v>
      </c>
      <c r="C882" s="2" t="s">
        <v>27</v>
      </c>
      <c r="D882" s="2" t="s">
        <v>28</v>
      </c>
      <c r="E882" s="2" t="s">
        <v>28</v>
      </c>
      <c r="F882" s="2" t="s">
        <v>111</v>
      </c>
      <c r="G882" s="2" t="s">
        <v>167</v>
      </c>
      <c r="H882" s="2" t="s">
        <v>168</v>
      </c>
      <c r="I882" s="31">
        <v>43399</v>
      </c>
      <c r="J882" s="2">
        <v>26</v>
      </c>
      <c r="K882" s="2">
        <v>10</v>
      </c>
      <c r="L882" s="2">
        <v>2018</v>
      </c>
      <c r="M882" s="31">
        <f t="shared" si="13"/>
        <v>43399</v>
      </c>
      <c r="N882" s="2" t="s">
        <v>994</v>
      </c>
      <c r="O882" s="2" t="s">
        <v>995</v>
      </c>
      <c r="P882" s="2">
        <v>18</v>
      </c>
      <c r="Q882" s="6" t="s">
        <v>171</v>
      </c>
      <c r="R882" s="2" t="s">
        <v>172</v>
      </c>
      <c r="S882" s="2">
        <v>0</v>
      </c>
      <c r="T882" s="2" t="s">
        <v>251</v>
      </c>
      <c r="V882" s="2" t="s">
        <v>252</v>
      </c>
      <c r="W882" s="2" t="s">
        <v>4659</v>
      </c>
      <c r="X882" s="2" t="s">
        <v>179</v>
      </c>
      <c r="Y882" s="29">
        <v>3</v>
      </c>
    </row>
    <row r="883" spans="1:25" ht="23.1" hidden="1" customHeight="1">
      <c r="A883" s="2" t="s">
        <v>93</v>
      </c>
      <c r="B883" s="2" t="s">
        <v>26</v>
      </c>
      <c r="C883" s="2" t="s">
        <v>27</v>
      </c>
      <c r="D883" s="2" t="s">
        <v>28</v>
      </c>
      <c r="E883" s="2" t="s">
        <v>28</v>
      </c>
      <c r="F883" s="2" t="s">
        <v>111</v>
      </c>
      <c r="G883" s="2" t="s">
        <v>167</v>
      </c>
      <c r="H883" s="2" t="s">
        <v>168</v>
      </c>
      <c r="I883" s="31">
        <v>43399</v>
      </c>
      <c r="J883" s="2">
        <v>26</v>
      </c>
      <c r="K883" s="2">
        <v>10</v>
      </c>
      <c r="L883" s="2">
        <v>2018</v>
      </c>
      <c r="M883" s="31">
        <f t="shared" si="13"/>
        <v>43399</v>
      </c>
      <c r="N883" s="2" t="s">
        <v>996</v>
      </c>
      <c r="O883" s="2" t="s">
        <v>997</v>
      </c>
      <c r="P883" s="2">
        <v>17</v>
      </c>
      <c r="Q883" s="6" t="s">
        <v>171</v>
      </c>
      <c r="R883" s="2" t="s">
        <v>172</v>
      </c>
      <c r="S883" s="2">
        <v>0</v>
      </c>
      <c r="T883" s="2" t="s">
        <v>251</v>
      </c>
      <c r="V883" s="2" t="s">
        <v>252</v>
      </c>
      <c r="W883" s="2" t="s">
        <v>4659</v>
      </c>
      <c r="X883" s="2" t="s">
        <v>179</v>
      </c>
      <c r="Y883" s="29">
        <v>3</v>
      </c>
    </row>
    <row r="884" spans="1:25" ht="23.1" hidden="1" customHeight="1">
      <c r="A884" s="2" t="s">
        <v>93</v>
      </c>
      <c r="B884" s="2" t="s">
        <v>26</v>
      </c>
      <c r="C884" s="2" t="s">
        <v>27</v>
      </c>
      <c r="D884" s="2" t="s">
        <v>28</v>
      </c>
      <c r="E884" s="2" t="s">
        <v>28</v>
      </c>
      <c r="F884" s="2" t="s">
        <v>111</v>
      </c>
      <c r="G884" s="2" t="s">
        <v>167</v>
      </c>
      <c r="H884" s="2" t="s">
        <v>168</v>
      </c>
      <c r="I884" s="31">
        <v>43399</v>
      </c>
      <c r="J884" s="2">
        <v>26</v>
      </c>
      <c r="K884" s="2">
        <v>10</v>
      </c>
      <c r="L884" s="2">
        <v>2018</v>
      </c>
      <c r="M884" s="31">
        <f t="shared" si="13"/>
        <v>43399</v>
      </c>
      <c r="N884" s="2" t="s">
        <v>998</v>
      </c>
      <c r="O884" s="2" t="s">
        <v>999</v>
      </c>
      <c r="P884" s="2">
        <v>19</v>
      </c>
      <c r="Q884" s="6" t="s">
        <v>171</v>
      </c>
      <c r="R884" s="2" t="s">
        <v>172</v>
      </c>
      <c r="S884" s="2">
        <v>1</v>
      </c>
      <c r="T884" s="2" t="s">
        <v>251</v>
      </c>
      <c r="V884" s="2" t="s">
        <v>252</v>
      </c>
      <c r="W884" s="2" t="s">
        <v>4659</v>
      </c>
      <c r="X884" s="2" t="s">
        <v>176</v>
      </c>
      <c r="Y884" s="29"/>
    </row>
    <row r="885" spans="1:25" ht="23.1" hidden="1" customHeight="1">
      <c r="A885" s="2" t="s">
        <v>93</v>
      </c>
      <c r="B885" s="2" t="s">
        <v>26</v>
      </c>
      <c r="C885" s="2" t="s">
        <v>27</v>
      </c>
      <c r="D885" s="2" t="s">
        <v>28</v>
      </c>
      <c r="E885" s="2" t="s">
        <v>28</v>
      </c>
      <c r="F885" s="2" t="s">
        <v>111</v>
      </c>
      <c r="G885" s="2" t="s">
        <v>167</v>
      </c>
      <c r="H885" s="2" t="s">
        <v>168</v>
      </c>
      <c r="I885" s="31">
        <v>43399</v>
      </c>
      <c r="J885" s="2">
        <v>26</v>
      </c>
      <c r="K885" s="2">
        <v>10</v>
      </c>
      <c r="L885" s="2">
        <v>2018</v>
      </c>
      <c r="M885" s="31">
        <f t="shared" si="13"/>
        <v>43399</v>
      </c>
      <c r="N885" s="2" t="s">
        <v>1000</v>
      </c>
      <c r="O885" s="2" t="s">
        <v>1001</v>
      </c>
      <c r="P885" s="2">
        <v>19</v>
      </c>
      <c r="Q885" s="6" t="s">
        <v>171</v>
      </c>
      <c r="R885" s="2" t="s">
        <v>172</v>
      </c>
      <c r="S885" s="2">
        <v>2</v>
      </c>
      <c r="T885" s="2" t="s">
        <v>251</v>
      </c>
      <c r="V885" s="2" t="s">
        <v>252</v>
      </c>
      <c r="W885" s="2" t="s">
        <v>4659</v>
      </c>
      <c r="X885" s="2" t="s">
        <v>186</v>
      </c>
      <c r="Y885" s="29">
        <v>3</v>
      </c>
    </row>
    <row r="886" spans="1:25" ht="23.1" hidden="1" customHeight="1">
      <c r="A886" s="2" t="s">
        <v>93</v>
      </c>
      <c r="B886" s="2" t="s">
        <v>26</v>
      </c>
      <c r="C886" s="2" t="s">
        <v>27</v>
      </c>
      <c r="D886" s="2" t="s">
        <v>28</v>
      </c>
      <c r="E886" s="2" t="s">
        <v>28</v>
      </c>
      <c r="F886" s="2" t="s">
        <v>111</v>
      </c>
      <c r="G886" s="2" t="s">
        <v>167</v>
      </c>
      <c r="H886" s="2" t="s">
        <v>168</v>
      </c>
      <c r="I886" s="31">
        <v>43399</v>
      </c>
      <c r="J886" s="2">
        <v>26</v>
      </c>
      <c r="K886" s="2">
        <v>10</v>
      </c>
      <c r="L886" s="2">
        <v>2018</v>
      </c>
      <c r="M886" s="31">
        <f t="shared" si="13"/>
        <v>43399</v>
      </c>
      <c r="N886" s="2" t="s">
        <v>1002</v>
      </c>
      <c r="O886" s="2" t="s">
        <v>1003</v>
      </c>
      <c r="P886" s="2">
        <v>18</v>
      </c>
      <c r="Q886" s="6">
        <v>8036697691</v>
      </c>
      <c r="R886" s="2" t="s">
        <v>172</v>
      </c>
      <c r="S886" s="2">
        <v>0</v>
      </c>
      <c r="T886" s="2" t="s">
        <v>251</v>
      </c>
      <c r="V886" s="2" t="s">
        <v>252</v>
      </c>
      <c r="W886" s="2" t="s">
        <v>4659</v>
      </c>
      <c r="X886" s="2" t="s">
        <v>176</v>
      </c>
      <c r="Y886" s="29"/>
    </row>
    <row r="887" spans="1:25" ht="23.1" hidden="1" customHeight="1">
      <c r="A887" s="2" t="s">
        <v>93</v>
      </c>
      <c r="B887" s="2" t="s">
        <v>26</v>
      </c>
      <c r="C887" s="2" t="s">
        <v>27</v>
      </c>
      <c r="D887" s="2" t="s">
        <v>28</v>
      </c>
      <c r="E887" s="2" t="s">
        <v>28</v>
      </c>
      <c r="F887" s="2" t="s">
        <v>111</v>
      </c>
      <c r="G887" s="2" t="s">
        <v>167</v>
      </c>
      <c r="H887" s="2" t="s">
        <v>168</v>
      </c>
      <c r="I887" s="31">
        <v>43399</v>
      </c>
      <c r="J887" s="2">
        <v>26</v>
      </c>
      <c r="K887" s="2">
        <v>10</v>
      </c>
      <c r="L887" s="2">
        <v>2018</v>
      </c>
      <c r="M887" s="31">
        <f t="shared" si="13"/>
        <v>43399</v>
      </c>
      <c r="N887" s="2" t="s">
        <v>1004</v>
      </c>
      <c r="O887" s="2" t="s">
        <v>1005</v>
      </c>
      <c r="P887" s="2">
        <v>19</v>
      </c>
      <c r="Q887" s="6">
        <v>8025592471</v>
      </c>
      <c r="R887" s="2" t="s">
        <v>172</v>
      </c>
      <c r="S887" s="2">
        <v>1</v>
      </c>
      <c r="T887" s="2" t="s">
        <v>251</v>
      </c>
      <c r="V887" s="2" t="s">
        <v>252</v>
      </c>
      <c r="W887" s="2" t="s">
        <v>4659</v>
      </c>
      <c r="X887" s="2" t="s">
        <v>186</v>
      </c>
      <c r="Y887" s="29">
        <v>3</v>
      </c>
    </row>
    <row r="888" spans="1:25" ht="23.1" hidden="1" customHeight="1">
      <c r="A888" s="2" t="s">
        <v>93</v>
      </c>
      <c r="B888" s="2" t="s">
        <v>26</v>
      </c>
      <c r="C888" s="2" t="s">
        <v>27</v>
      </c>
      <c r="D888" s="2" t="s">
        <v>28</v>
      </c>
      <c r="E888" s="2" t="s">
        <v>28</v>
      </c>
      <c r="F888" s="2" t="s">
        <v>111</v>
      </c>
      <c r="G888" s="2" t="s">
        <v>167</v>
      </c>
      <c r="H888" s="2" t="s">
        <v>168</v>
      </c>
      <c r="I888" s="31">
        <v>43399</v>
      </c>
      <c r="J888" s="2">
        <v>26</v>
      </c>
      <c r="K888" s="2">
        <v>10</v>
      </c>
      <c r="L888" s="2">
        <v>2018</v>
      </c>
      <c r="M888" s="31">
        <f t="shared" si="13"/>
        <v>43399</v>
      </c>
      <c r="N888" s="2" t="s">
        <v>1006</v>
      </c>
      <c r="O888" s="2" t="s">
        <v>1007</v>
      </c>
      <c r="P888" s="2">
        <v>18</v>
      </c>
      <c r="Q888" s="6" t="s">
        <v>171</v>
      </c>
      <c r="R888" s="2" t="s">
        <v>172</v>
      </c>
      <c r="S888" s="2">
        <v>2</v>
      </c>
      <c r="T888" s="2" t="s">
        <v>251</v>
      </c>
      <c r="V888" s="2" t="s">
        <v>252</v>
      </c>
      <c r="W888" s="2" t="s">
        <v>4659</v>
      </c>
      <c r="X888" s="2" t="s">
        <v>179</v>
      </c>
      <c r="Y888" s="29">
        <v>3</v>
      </c>
    </row>
    <row r="889" spans="1:25" ht="23.1" hidden="1" customHeight="1">
      <c r="A889" s="2" t="s">
        <v>93</v>
      </c>
      <c r="B889" s="2" t="s">
        <v>26</v>
      </c>
      <c r="C889" s="2" t="s">
        <v>27</v>
      </c>
      <c r="D889" s="2" t="s">
        <v>28</v>
      </c>
      <c r="E889" s="2" t="s">
        <v>28</v>
      </c>
      <c r="F889" s="2" t="s">
        <v>111</v>
      </c>
      <c r="G889" s="2" t="s">
        <v>167</v>
      </c>
      <c r="H889" s="2" t="s">
        <v>168</v>
      </c>
      <c r="I889" s="31">
        <v>43399</v>
      </c>
      <c r="J889" s="2">
        <v>26</v>
      </c>
      <c r="K889" s="2">
        <v>10</v>
      </c>
      <c r="L889" s="2">
        <v>2018</v>
      </c>
      <c r="M889" s="31">
        <f t="shared" si="13"/>
        <v>43399</v>
      </c>
      <c r="N889" s="2" t="s">
        <v>1008</v>
      </c>
      <c r="O889" s="2" t="s">
        <v>1009</v>
      </c>
      <c r="P889" s="2">
        <v>18</v>
      </c>
      <c r="Q889" s="6" t="s">
        <v>171</v>
      </c>
      <c r="R889" s="2" t="s">
        <v>172</v>
      </c>
      <c r="S889" s="2">
        <v>0</v>
      </c>
      <c r="T889" s="2" t="s">
        <v>251</v>
      </c>
      <c r="V889" s="2" t="s">
        <v>252</v>
      </c>
      <c r="W889" s="2" t="s">
        <v>4659</v>
      </c>
      <c r="X889" s="2" t="s">
        <v>179</v>
      </c>
      <c r="Y889" s="29">
        <v>3</v>
      </c>
    </row>
    <row r="890" spans="1:25" ht="23.1" hidden="1" customHeight="1">
      <c r="A890" s="2" t="s">
        <v>93</v>
      </c>
      <c r="B890" s="2" t="s">
        <v>26</v>
      </c>
      <c r="C890" s="2" t="s">
        <v>27</v>
      </c>
      <c r="D890" s="2" t="s">
        <v>28</v>
      </c>
      <c r="E890" s="2" t="s">
        <v>28</v>
      </c>
      <c r="F890" s="2" t="s">
        <v>111</v>
      </c>
      <c r="G890" s="2" t="s">
        <v>167</v>
      </c>
      <c r="H890" s="2" t="s">
        <v>168</v>
      </c>
      <c r="I890" s="31">
        <v>43399</v>
      </c>
      <c r="J890" s="2">
        <v>26</v>
      </c>
      <c r="K890" s="2">
        <v>10</v>
      </c>
      <c r="L890" s="2">
        <v>2018</v>
      </c>
      <c r="M890" s="31">
        <f t="shared" si="13"/>
        <v>43399</v>
      </c>
      <c r="N890" s="2" t="s">
        <v>1010</v>
      </c>
      <c r="O890" s="2" t="s">
        <v>1011</v>
      </c>
      <c r="P890" s="2">
        <v>19</v>
      </c>
      <c r="Q890" s="6" t="s">
        <v>171</v>
      </c>
      <c r="R890" s="2" t="s">
        <v>172</v>
      </c>
      <c r="S890" s="2">
        <v>1</v>
      </c>
      <c r="T890" s="2" t="s">
        <v>251</v>
      </c>
      <c r="V890" s="2" t="s">
        <v>252</v>
      </c>
      <c r="W890" s="2" t="s">
        <v>4659</v>
      </c>
      <c r="X890" s="2" t="s">
        <v>186</v>
      </c>
      <c r="Y890" s="29">
        <v>3</v>
      </c>
    </row>
    <row r="891" spans="1:25" ht="23.1" hidden="1" customHeight="1">
      <c r="A891" s="2" t="s">
        <v>93</v>
      </c>
      <c r="B891" s="2" t="s">
        <v>26</v>
      </c>
      <c r="C891" s="2" t="s">
        <v>27</v>
      </c>
      <c r="D891" s="2" t="s">
        <v>28</v>
      </c>
      <c r="E891" s="2" t="s">
        <v>28</v>
      </c>
      <c r="F891" s="2" t="s">
        <v>29</v>
      </c>
      <c r="G891" s="2" t="s">
        <v>1887</v>
      </c>
      <c r="H891" s="2" t="s">
        <v>31</v>
      </c>
      <c r="I891" s="31">
        <v>43397</v>
      </c>
      <c r="J891" s="2">
        <v>24</v>
      </c>
      <c r="K891" s="2">
        <v>10</v>
      </c>
      <c r="L891" s="2">
        <v>2018</v>
      </c>
      <c r="M891" s="31">
        <f t="shared" si="13"/>
        <v>43397</v>
      </c>
      <c r="N891" s="2" t="s">
        <v>2761</v>
      </c>
      <c r="O891" s="2" t="s">
        <v>2762</v>
      </c>
      <c r="P891" s="2">
        <v>19</v>
      </c>
      <c r="Q891" s="6">
        <v>8161136157</v>
      </c>
      <c r="R891" s="2" t="s">
        <v>417</v>
      </c>
      <c r="S891" s="2">
        <v>0</v>
      </c>
      <c r="T891" s="2" t="s">
        <v>313</v>
      </c>
      <c r="V891" s="2" t="s">
        <v>175</v>
      </c>
      <c r="W891" s="2" t="s">
        <v>4659</v>
      </c>
      <c r="X891" s="2" t="s">
        <v>444</v>
      </c>
      <c r="Y891" s="29"/>
    </row>
    <row r="892" spans="1:25" ht="23.1" hidden="1" customHeight="1">
      <c r="A892" s="2" t="s">
        <v>93</v>
      </c>
      <c r="B892" s="2" t="s">
        <v>26</v>
      </c>
      <c r="C892" s="2" t="s">
        <v>27</v>
      </c>
      <c r="D892" s="2" t="s">
        <v>28</v>
      </c>
      <c r="E892" s="2" t="s">
        <v>28</v>
      </c>
      <c r="F892" s="2" t="s">
        <v>29</v>
      </c>
      <c r="G892" s="2" t="s">
        <v>1887</v>
      </c>
      <c r="H892" s="2" t="s">
        <v>31</v>
      </c>
      <c r="I892" s="31">
        <v>43397</v>
      </c>
      <c r="J892" s="2">
        <v>24</v>
      </c>
      <c r="K892" s="2">
        <v>10</v>
      </c>
      <c r="L892" s="2">
        <v>2018</v>
      </c>
      <c r="M892" s="31">
        <f t="shared" si="13"/>
        <v>43397</v>
      </c>
      <c r="N892" s="2" t="s">
        <v>2763</v>
      </c>
      <c r="O892" s="2" t="s">
        <v>2764</v>
      </c>
      <c r="P892" s="2">
        <v>19</v>
      </c>
      <c r="Q892" s="6" t="s">
        <v>171</v>
      </c>
      <c r="R892" s="2" t="s">
        <v>417</v>
      </c>
      <c r="S892" s="2">
        <v>0</v>
      </c>
      <c r="T892" s="2" t="s">
        <v>418</v>
      </c>
      <c r="V892" s="2" t="s">
        <v>175</v>
      </c>
      <c r="W892" s="2" t="s">
        <v>4659</v>
      </c>
      <c r="X892" s="2" t="s">
        <v>186</v>
      </c>
      <c r="Y892" s="29">
        <v>2</v>
      </c>
    </row>
    <row r="893" spans="1:25" ht="23.1" hidden="1" customHeight="1">
      <c r="A893" s="2" t="s">
        <v>93</v>
      </c>
      <c r="B893" s="2" t="s">
        <v>26</v>
      </c>
      <c r="C893" s="2" t="s">
        <v>27</v>
      </c>
      <c r="D893" s="2" t="s">
        <v>28</v>
      </c>
      <c r="E893" s="2" t="s">
        <v>28</v>
      </c>
      <c r="F893" s="2" t="s">
        <v>29</v>
      </c>
      <c r="G893" s="2" t="s">
        <v>1887</v>
      </c>
      <c r="H893" s="2" t="s">
        <v>31</v>
      </c>
      <c r="I893" s="31">
        <v>43397</v>
      </c>
      <c r="J893" s="2">
        <v>24</v>
      </c>
      <c r="K893" s="2">
        <v>10</v>
      </c>
      <c r="L893" s="2">
        <v>2018</v>
      </c>
      <c r="M893" s="31">
        <f t="shared" si="13"/>
        <v>43397</v>
      </c>
      <c r="N893" s="2" t="s">
        <v>2765</v>
      </c>
      <c r="O893" s="2" t="s">
        <v>2766</v>
      </c>
      <c r="P893" s="2">
        <v>18</v>
      </c>
      <c r="Q893" s="6">
        <v>8054401579</v>
      </c>
      <c r="R893" s="2" t="s">
        <v>417</v>
      </c>
      <c r="S893" s="2">
        <v>0</v>
      </c>
      <c r="T893" s="2" t="s">
        <v>418</v>
      </c>
      <c r="V893" s="2" t="s">
        <v>175</v>
      </c>
      <c r="W893" s="2" t="s">
        <v>4659</v>
      </c>
      <c r="X893" s="2" t="s">
        <v>186</v>
      </c>
      <c r="Y893" s="29">
        <v>2</v>
      </c>
    </row>
    <row r="894" spans="1:25" ht="23.1" hidden="1" customHeight="1">
      <c r="A894" s="2" t="s">
        <v>93</v>
      </c>
      <c r="B894" s="2" t="s">
        <v>26</v>
      </c>
      <c r="C894" s="2" t="s">
        <v>27</v>
      </c>
      <c r="D894" s="2" t="s">
        <v>28</v>
      </c>
      <c r="E894" s="2" t="s">
        <v>28</v>
      </c>
      <c r="F894" s="2" t="s">
        <v>29</v>
      </c>
      <c r="G894" s="2" t="s">
        <v>1887</v>
      </c>
      <c r="H894" s="2" t="s">
        <v>31</v>
      </c>
      <c r="I894" s="31">
        <v>43397</v>
      </c>
      <c r="J894" s="2">
        <v>24</v>
      </c>
      <c r="K894" s="2">
        <v>10</v>
      </c>
      <c r="L894" s="2">
        <v>2018</v>
      </c>
      <c r="M894" s="31">
        <f t="shared" si="13"/>
        <v>43397</v>
      </c>
      <c r="N894" s="2" t="s">
        <v>2767</v>
      </c>
      <c r="O894" s="2" t="s">
        <v>2768</v>
      </c>
      <c r="P894" s="2">
        <v>16</v>
      </c>
      <c r="Q894" s="6">
        <v>8032348771</v>
      </c>
      <c r="R894" s="2" t="s">
        <v>417</v>
      </c>
      <c r="S894" s="2">
        <v>0</v>
      </c>
      <c r="T894" s="2" t="s">
        <v>418</v>
      </c>
      <c r="V894" s="2" t="s">
        <v>175</v>
      </c>
      <c r="W894" s="2" t="s">
        <v>4659</v>
      </c>
      <c r="X894" s="2" t="s">
        <v>186</v>
      </c>
      <c r="Y894" s="29">
        <v>2</v>
      </c>
    </row>
    <row r="895" spans="1:25" ht="23.1" hidden="1" customHeight="1">
      <c r="A895" s="2" t="s">
        <v>93</v>
      </c>
      <c r="B895" s="2" t="s">
        <v>26</v>
      </c>
      <c r="C895" s="2" t="s">
        <v>27</v>
      </c>
      <c r="D895" s="2" t="s">
        <v>28</v>
      </c>
      <c r="E895" s="2" t="s">
        <v>28</v>
      </c>
      <c r="F895" s="2" t="s">
        <v>29</v>
      </c>
      <c r="G895" s="2" t="s">
        <v>1887</v>
      </c>
      <c r="H895" s="2" t="s">
        <v>31</v>
      </c>
      <c r="I895" s="31">
        <v>43397</v>
      </c>
      <c r="J895" s="2">
        <v>24</v>
      </c>
      <c r="K895" s="2">
        <v>10</v>
      </c>
      <c r="L895" s="2">
        <v>2018</v>
      </c>
      <c r="M895" s="31">
        <f t="shared" si="13"/>
        <v>43397</v>
      </c>
      <c r="N895" s="2" t="s">
        <v>2769</v>
      </c>
      <c r="O895" s="2" t="s">
        <v>2770</v>
      </c>
      <c r="P895" s="2">
        <v>17</v>
      </c>
      <c r="Q895" s="6">
        <v>7035254867</v>
      </c>
      <c r="R895" s="2" t="s">
        <v>417</v>
      </c>
      <c r="S895" s="2">
        <v>0</v>
      </c>
      <c r="T895" s="2" t="s">
        <v>418</v>
      </c>
      <c r="V895" s="2" t="s">
        <v>175</v>
      </c>
      <c r="W895" s="2" t="s">
        <v>4659</v>
      </c>
      <c r="X895" s="2" t="s">
        <v>186</v>
      </c>
      <c r="Y895" s="29">
        <v>2</v>
      </c>
    </row>
    <row r="896" spans="1:25" ht="23.1" hidden="1" customHeight="1">
      <c r="A896" s="2" t="s">
        <v>93</v>
      </c>
      <c r="B896" s="2" t="s">
        <v>26</v>
      </c>
      <c r="C896" s="2" t="s">
        <v>27</v>
      </c>
      <c r="D896" s="2" t="s">
        <v>28</v>
      </c>
      <c r="E896" s="2" t="s">
        <v>28</v>
      </c>
      <c r="F896" s="2" t="s">
        <v>29</v>
      </c>
      <c r="G896" s="2" t="s">
        <v>1887</v>
      </c>
      <c r="H896" s="2" t="s">
        <v>31</v>
      </c>
      <c r="I896" s="31">
        <v>43397</v>
      </c>
      <c r="J896" s="2">
        <v>24</v>
      </c>
      <c r="K896" s="2">
        <v>10</v>
      </c>
      <c r="L896" s="2">
        <v>2018</v>
      </c>
      <c r="M896" s="31">
        <f t="shared" si="13"/>
        <v>43397</v>
      </c>
      <c r="N896" s="2" t="s">
        <v>2771</v>
      </c>
      <c r="O896" s="2" t="s">
        <v>2772</v>
      </c>
      <c r="P896" s="2">
        <v>18</v>
      </c>
      <c r="Q896" s="6" t="s">
        <v>171</v>
      </c>
      <c r="R896" s="2" t="s">
        <v>417</v>
      </c>
      <c r="S896" s="2">
        <v>0</v>
      </c>
      <c r="T896" s="2" t="s">
        <v>418</v>
      </c>
      <c r="V896" s="2" t="s">
        <v>175</v>
      </c>
      <c r="W896" s="2" t="s">
        <v>4659</v>
      </c>
      <c r="X896" s="2" t="s">
        <v>186</v>
      </c>
      <c r="Y896" s="29">
        <v>3</v>
      </c>
    </row>
    <row r="897" spans="1:25" ht="23.1" hidden="1" customHeight="1">
      <c r="A897" s="2" t="s">
        <v>93</v>
      </c>
      <c r="B897" s="2" t="s">
        <v>26</v>
      </c>
      <c r="C897" s="2" t="s">
        <v>27</v>
      </c>
      <c r="D897" s="2" t="s">
        <v>28</v>
      </c>
      <c r="E897" s="2" t="s">
        <v>28</v>
      </c>
      <c r="F897" s="2" t="s">
        <v>29</v>
      </c>
      <c r="G897" s="2" t="s">
        <v>1887</v>
      </c>
      <c r="H897" s="2" t="s">
        <v>31</v>
      </c>
      <c r="I897" s="31">
        <v>43397</v>
      </c>
      <c r="J897" s="2">
        <v>24</v>
      </c>
      <c r="K897" s="2">
        <v>10</v>
      </c>
      <c r="L897" s="2">
        <v>2018</v>
      </c>
      <c r="M897" s="31">
        <f t="shared" si="13"/>
        <v>43397</v>
      </c>
      <c r="N897" s="2" t="s">
        <v>2773</v>
      </c>
      <c r="O897" s="2" t="s">
        <v>2774</v>
      </c>
      <c r="P897" s="2">
        <v>18</v>
      </c>
      <c r="Q897" s="6" t="s">
        <v>171</v>
      </c>
      <c r="R897" s="2" t="s">
        <v>417</v>
      </c>
      <c r="S897" s="2">
        <v>0</v>
      </c>
      <c r="T897" s="2" t="s">
        <v>418</v>
      </c>
      <c r="V897" s="2" t="s">
        <v>175</v>
      </c>
      <c r="W897" s="2" t="s">
        <v>4659</v>
      </c>
      <c r="X897" s="2" t="s">
        <v>186</v>
      </c>
      <c r="Y897" s="29">
        <v>2</v>
      </c>
    </row>
    <row r="898" spans="1:25" ht="23.1" hidden="1" customHeight="1">
      <c r="A898" s="2" t="s">
        <v>93</v>
      </c>
      <c r="B898" s="2" t="s">
        <v>26</v>
      </c>
      <c r="C898" s="2" t="s">
        <v>27</v>
      </c>
      <c r="D898" s="2" t="s">
        <v>28</v>
      </c>
      <c r="E898" s="2" t="s">
        <v>28</v>
      </c>
      <c r="F898" s="2" t="s">
        <v>29</v>
      </c>
      <c r="G898" s="2" t="s">
        <v>1887</v>
      </c>
      <c r="H898" s="2" t="s">
        <v>31</v>
      </c>
      <c r="I898" s="31">
        <v>43400</v>
      </c>
      <c r="J898" s="2">
        <v>27</v>
      </c>
      <c r="K898" s="2">
        <v>10</v>
      </c>
      <c r="L898" s="2">
        <v>2018</v>
      </c>
      <c r="M898" s="31">
        <f t="shared" si="13"/>
        <v>43400</v>
      </c>
      <c r="N898" s="2" t="s">
        <v>2775</v>
      </c>
      <c r="O898" s="2" t="s">
        <v>2776</v>
      </c>
      <c r="P898" s="2">
        <v>17</v>
      </c>
      <c r="Q898" s="6" t="s">
        <v>171</v>
      </c>
      <c r="R898" s="2" t="s">
        <v>417</v>
      </c>
      <c r="S898" s="2">
        <v>0</v>
      </c>
      <c r="T898" s="2" t="s">
        <v>418</v>
      </c>
      <c r="V898" s="2" t="s">
        <v>1899</v>
      </c>
      <c r="W898" s="2" t="s">
        <v>4659</v>
      </c>
      <c r="X898" s="2" t="s">
        <v>186</v>
      </c>
      <c r="Y898" s="29">
        <v>1</v>
      </c>
    </row>
    <row r="899" spans="1:25" ht="23.1" hidden="1" customHeight="1">
      <c r="A899" s="2" t="s">
        <v>93</v>
      </c>
      <c r="B899" s="2" t="s">
        <v>26</v>
      </c>
      <c r="C899" s="2" t="s">
        <v>27</v>
      </c>
      <c r="D899" s="2" t="s">
        <v>28</v>
      </c>
      <c r="E899" s="2" t="s">
        <v>28</v>
      </c>
      <c r="F899" s="2" t="s">
        <v>29</v>
      </c>
      <c r="G899" s="2" t="s">
        <v>1887</v>
      </c>
      <c r="H899" s="2" t="s">
        <v>31</v>
      </c>
      <c r="I899" s="31">
        <v>43400</v>
      </c>
      <c r="J899" s="2">
        <v>27</v>
      </c>
      <c r="K899" s="2">
        <v>10</v>
      </c>
      <c r="L899" s="2">
        <v>2018</v>
      </c>
      <c r="M899" s="31">
        <f t="shared" ref="M899:M962" si="14">DATE(L899,K899,J899)</f>
        <v>43400</v>
      </c>
      <c r="N899" s="2" t="s">
        <v>2777</v>
      </c>
      <c r="O899" s="2" t="s">
        <v>2778</v>
      </c>
      <c r="P899" s="2">
        <v>15</v>
      </c>
      <c r="Q899" s="6" t="s">
        <v>171</v>
      </c>
      <c r="R899" s="2" t="s">
        <v>417</v>
      </c>
      <c r="S899" s="2">
        <v>0</v>
      </c>
      <c r="T899" s="2" t="s">
        <v>418</v>
      </c>
      <c r="V899" s="2" t="s">
        <v>1899</v>
      </c>
      <c r="W899" s="2" t="s">
        <v>4666</v>
      </c>
      <c r="X899" s="2" t="s">
        <v>186</v>
      </c>
      <c r="Y899" s="29">
        <v>1</v>
      </c>
    </row>
    <row r="900" spans="1:25" ht="23.1" hidden="1" customHeight="1">
      <c r="A900" s="2" t="s">
        <v>93</v>
      </c>
      <c r="B900" s="2" t="s">
        <v>26</v>
      </c>
      <c r="C900" s="2" t="s">
        <v>27</v>
      </c>
      <c r="D900" s="2" t="s">
        <v>28</v>
      </c>
      <c r="E900" s="2" t="s">
        <v>28</v>
      </c>
      <c r="F900" s="2" t="s">
        <v>29</v>
      </c>
      <c r="G900" s="2" t="s">
        <v>1887</v>
      </c>
      <c r="H900" s="2" t="s">
        <v>31</v>
      </c>
      <c r="I900" s="31">
        <v>43400</v>
      </c>
      <c r="J900" s="2">
        <v>27</v>
      </c>
      <c r="K900" s="2">
        <v>10</v>
      </c>
      <c r="L900" s="2">
        <v>2018</v>
      </c>
      <c r="M900" s="31">
        <f t="shared" si="14"/>
        <v>43400</v>
      </c>
      <c r="N900" s="2" t="s">
        <v>2779</v>
      </c>
      <c r="O900" s="2" t="s">
        <v>2780</v>
      </c>
      <c r="P900" s="2">
        <v>16</v>
      </c>
      <c r="Q900" s="6">
        <v>8090911157</v>
      </c>
      <c r="R900" s="2" t="s">
        <v>417</v>
      </c>
      <c r="S900" s="2">
        <v>0</v>
      </c>
      <c r="T900" s="2" t="s">
        <v>418</v>
      </c>
      <c r="V900" s="2" t="s">
        <v>1899</v>
      </c>
      <c r="W900" s="2" t="s">
        <v>4659</v>
      </c>
      <c r="X900" s="2" t="s">
        <v>179</v>
      </c>
      <c r="Y900" s="29">
        <v>3</v>
      </c>
    </row>
    <row r="901" spans="1:25" ht="23.1" hidden="1" customHeight="1">
      <c r="A901" s="2" t="s">
        <v>93</v>
      </c>
      <c r="B901" s="2" t="s">
        <v>26</v>
      </c>
      <c r="C901" s="2" t="s">
        <v>27</v>
      </c>
      <c r="D901" s="2" t="s">
        <v>28</v>
      </c>
      <c r="E901" s="2" t="s">
        <v>28</v>
      </c>
      <c r="F901" s="2" t="s">
        <v>29</v>
      </c>
      <c r="G901" s="2" t="s">
        <v>1887</v>
      </c>
      <c r="H901" s="2" t="s">
        <v>31</v>
      </c>
      <c r="I901" s="31">
        <v>43400</v>
      </c>
      <c r="J901" s="2">
        <v>27</v>
      </c>
      <c r="K901" s="2">
        <v>10</v>
      </c>
      <c r="L901" s="2">
        <v>2018</v>
      </c>
      <c r="M901" s="31">
        <f t="shared" si="14"/>
        <v>43400</v>
      </c>
      <c r="N901" s="2" t="s">
        <v>2781</v>
      </c>
      <c r="O901" s="2" t="s">
        <v>2782</v>
      </c>
      <c r="P901" s="2">
        <v>17</v>
      </c>
      <c r="Q901" s="6">
        <v>8028639241</v>
      </c>
      <c r="R901" s="2" t="s">
        <v>417</v>
      </c>
      <c r="S901" s="2">
        <v>0</v>
      </c>
      <c r="T901" s="2" t="s">
        <v>418</v>
      </c>
      <c r="V901" s="2" t="s">
        <v>1899</v>
      </c>
      <c r="W901" s="2" t="s">
        <v>4659</v>
      </c>
      <c r="X901" s="2" t="s">
        <v>186</v>
      </c>
      <c r="Y901" s="29">
        <v>1</v>
      </c>
    </row>
    <row r="902" spans="1:25" ht="23.1" hidden="1" customHeight="1">
      <c r="A902" s="2" t="s">
        <v>93</v>
      </c>
      <c r="B902" s="2" t="s">
        <v>26</v>
      </c>
      <c r="C902" s="2" t="s">
        <v>27</v>
      </c>
      <c r="D902" s="2" t="s">
        <v>28</v>
      </c>
      <c r="E902" s="2" t="s">
        <v>28</v>
      </c>
      <c r="F902" s="2" t="s">
        <v>29</v>
      </c>
      <c r="G902" s="2" t="s">
        <v>1887</v>
      </c>
      <c r="H902" s="2" t="s">
        <v>31</v>
      </c>
      <c r="I902" s="31">
        <v>43400</v>
      </c>
      <c r="J902" s="2">
        <v>27</v>
      </c>
      <c r="K902" s="2">
        <v>10</v>
      </c>
      <c r="L902" s="2">
        <v>2018</v>
      </c>
      <c r="M902" s="31">
        <f t="shared" si="14"/>
        <v>43400</v>
      </c>
      <c r="N902" s="2" t="s">
        <v>2783</v>
      </c>
      <c r="O902" s="2" t="s">
        <v>2784</v>
      </c>
      <c r="P902" s="2">
        <v>15</v>
      </c>
      <c r="Q902" s="6" t="s">
        <v>171</v>
      </c>
      <c r="R902" s="2" t="s">
        <v>417</v>
      </c>
      <c r="S902" s="2">
        <v>0</v>
      </c>
      <c r="T902" s="2" t="s">
        <v>234</v>
      </c>
      <c r="V902" s="2" t="s">
        <v>1899</v>
      </c>
      <c r="W902" s="2" t="s">
        <v>4659</v>
      </c>
      <c r="X902" s="2" t="s">
        <v>179</v>
      </c>
      <c r="Y902" s="29">
        <v>3</v>
      </c>
    </row>
    <row r="903" spans="1:25" ht="23.1" hidden="1" customHeight="1">
      <c r="A903" s="2" t="s">
        <v>93</v>
      </c>
      <c r="B903" s="2" t="s">
        <v>26</v>
      </c>
      <c r="C903" s="2" t="s">
        <v>27</v>
      </c>
      <c r="D903" s="2" t="s">
        <v>28</v>
      </c>
      <c r="E903" s="2" t="s">
        <v>28</v>
      </c>
      <c r="F903" s="2" t="s">
        <v>29</v>
      </c>
      <c r="G903" s="2" t="s">
        <v>1887</v>
      </c>
      <c r="H903" s="2" t="s">
        <v>31</v>
      </c>
      <c r="I903" s="31">
        <v>43400</v>
      </c>
      <c r="J903" s="2">
        <v>27</v>
      </c>
      <c r="K903" s="2">
        <v>10</v>
      </c>
      <c r="L903" s="2">
        <v>2018</v>
      </c>
      <c r="M903" s="31">
        <f t="shared" si="14"/>
        <v>43400</v>
      </c>
      <c r="N903" s="2" t="s">
        <v>2785</v>
      </c>
      <c r="O903" s="2" t="s">
        <v>2786</v>
      </c>
      <c r="P903" s="2">
        <v>16</v>
      </c>
      <c r="Q903" s="6">
        <v>8065364598</v>
      </c>
      <c r="R903" s="2" t="s">
        <v>417</v>
      </c>
      <c r="S903" s="2">
        <v>0</v>
      </c>
      <c r="T903" s="2" t="s">
        <v>418</v>
      </c>
      <c r="V903" s="2" t="s">
        <v>1899</v>
      </c>
      <c r="W903" s="2" t="s">
        <v>4666</v>
      </c>
      <c r="X903" s="2" t="s">
        <v>179</v>
      </c>
      <c r="Y903" s="29">
        <v>3</v>
      </c>
    </row>
    <row r="904" spans="1:25" ht="23.1" hidden="1" customHeight="1">
      <c r="A904" s="2" t="s">
        <v>93</v>
      </c>
      <c r="B904" s="2" t="s">
        <v>26</v>
      </c>
      <c r="C904" s="2" t="s">
        <v>27</v>
      </c>
      <c r="D904" s="2" t="s">
        <v>28</v>
      </c>
      <c r="E904" s="2" t="s">
        <v>28</v>
      </c>
      <c r="F904" s="2" t="s">
        <v>29</v>
      </c>
      <c r="G904" s="2" t="s">
        <v>1887</v>
      </c>
      <c r="H904" s="2" t="s">
        <v>31</v>
      </c>
      <c r="I904" s="31">
        <v>43400</v>
      </c>
      <c r="J904" s="2">
        <v>27</v>
      </c>
      <c r="K904" s="2">
        <v>10</v>
      </c>
      <c r="L904" s="2">
        <v>2018</v>
      </c>
      <c r="M904" s="31">
        <f t="shared" si="14"/>
        <v>43400</v>
      </c>
      <c r="N904" s="2" t="s">
        <v>2787</v>
      </c>
      <c r="O904" s="2" t="s">
        <v>2788</v>
      </c>
      <c r="P904" s="2">
        <v>17</v>
      </c>
      <c r="Q904" s="6" t="s">
        <v>171</v>
      </c>
      <c r="R904" s="2" t="s">
        <v>417</v>
      </c>
      <c r="S904" s="2">
        <v>0</v>
      </c>
      <c r="T904" s="2" t="s">
        <v>418</v>
      </c>
      <c r="V904" s="2" t="s">
        <v>1899</v>
      </c>
      <c r="W904" s="2" t="s">
        <v>4659</v>
      </c>
      <c r="X904" s="2" t="s">
        <v>179</v>
      </c>
      <c r="Y904" s="29">
        <v>3</v>
      </c>
    </row>
    <row r="905" spans="1:25" ht="23.1" hidden="1" customHeight="1">
      <c r="A905" s="2" t="s">
        <v>93</v>
      </c>
      <c r="B905" s="2" t="s">
        <v>26</v>
      </c>
      <c r="C905" s="2" t="s">
        <v>27</v>
      </c>
      <c r="D905" s="2" t="s">
        <v>28</v>
      </c>
      <c r="E905" s="2" t="s">
        <v>28</v>
      </c>
      <c r="F905" s="2" t="s">
        <v>29</v>
      </c>
      <c r="G905" s="2" t="s">
        <v>1887</v>
      </c>
      <c r="H905" s="2" t="s">
        <v>31</v>
      </c>
      <c r="I905" s="31">
        <v>43400</v>
      </c>
      <c r="J905" s="2">
        <v>27</v>
      </c>
      <c r="K905" s="2">
        <v>10</v>
      </c>
      <c r="L905" s="2">
        <v>2018</v>
      </c>
      <c r="M905" s="31">
        <f t="shared" si="14"/>
        <v>43400</v>
      </c>
      <c r="N905" s="2" t="s">
        <v>2789</v>
      </c>
      <c r="O905" s="2" t="s">
        <v>2790</v>
      </c>
      <c r="P905" s="2">
        <v>19</v>
      </c>
      <c r="Q905" s="6" t="s">
        <v>171</v>
      </c>
      <c r="R905" s="2" t="s">
        <v>417</v>
      </c>
      <c r="S905" s="2">
        <v>0</v>
      </c>
      <c r="T905" s="2" t="s">
        <v>418</v>
      </c>
      <c r="V905" s="2" t="s">
        <v>1899</v>
      </c>
      <c r="W905" s="2" t="s">
        <v>4659</v>
      </c>
      <c r="X905" s="2" t="s">
        <v>186</v>
      </c>
      <c r="Y905" s="29">
        <v>2</v>
      </c>
    </row>
    <row r="906" spans="1:25" ht="23.1" hidden="1" customHeight="1">
      <c r="A906" s="2" t="s">
        <v>93</v>
      </c>
      <c r="B906" s="2" t="s">
        <v>26</v>
      </c>
      <c r="C906" s="2" t="s">
        <v>27</v>
      </c>
      <c r="D906" s="2" t="s">
        <v>28</v>
      </c>
      <c r="E906" s="2" t="s">
        <v>28</v>
      </c>
      <c r="F906" s="2" t="s">
        <v>29</v>
      </c>
      <c r="G906" s="2" t="s">
        <v>1887</v>
      </c>
      <c r="H906" s="2" t="s">
        <v>31</v>
      </c>
      <c r="I906" s="31">
        <v>43400</v>
      </c>
      <c r="J906" s="2">
        <v>27</v>
      </c>
      <c r="K906" s="2">
        <v>10</v>
      </c>
      <c r="L906" s="2">
        <v>2018</v>
      </c>
      <c r="M906" s="31">
        <f t="shared" si="14"/>
        <v>43400</v>
      </c>
      <c r="N906" s="2" t="s">
        <v>2791</v>
      </c>
      <c r="O906" s="2" t="s">
        <v>2792</v>
      </c>
      <c r="P906" s="2">
        <v>16</v>
      </c>
      <c r="Q906" s="6">
        <v>9039691101</v>
      </c>
      <c r="R906" s="2" t="s">
        <v>417</v>
      </c>
      <c r="S906" s="2">
        <v>0</v>
      </c>
      <c r="T906" s="2" t="s">
        <v>418</v>
      </c>
      <c r="V906" s="2" t="s">
        <v>1899</v>
      </c>
      <c r="W906" s="2" t="s">
        <v>4659</v>
      </c>
      <c r="X906" s="2" t="s">
        <v>211</v>
      </c>
      <c r="Y906" s="29">
        <v>6</v>
      </c>
    </row>
    <row r="907" spans="1:25" ht="23.1" hidden="1" customHeight="1">
      <c r="A907" s="2" t="s">
        <v>93</v>
      </c>
      <c r="B907" s="2" t="s">
        <v>26</v>
      </c>
      <c r="C907" s="2" t="s">
        <v>27</v>
      </c>
      <c r="D907" s="2" t="s">
        <v>28</v>
      </c>
      <c r="E907" s="2" t="s">
        <v>28</v>
      </c>
      <c r="F907" s="2" t="s">
        <v>29</v>
      </c>
      <c r="G907" s="2" t="s">
        <v>1887</v>
      </c>
      <c r="H907" s="2" t="s">
        <v>31</v>
      </c>
      <c r="I907" s="31">
        <v>43400</v>
      </c>
      <c r="J907" s="2">
        <v>27</v>
      </c>
      <c r="K907" s="2">
        <v>10</v>
      </c>
      <c r="L907" s="2">
        <v>2018</v>
      </c>
      <c r="M907" s="31">
        <f t="shared" si="14"/>
        <v>43400</v>
      </c>
      <c r="N907" s="2" t="s">
        <v>2793</v>
      </c>
      <c r="O907" s="2" t="s">
        <v>2794</v>
      </c>
      <c r="P907" s="2">
        <v>16</v>
      </c>
      <c r="Q907" s="6">
        <v>8080986594</v>
      </c>
      <c r="R907" s="2" t="s">
        <v>417</v>
      </c>
      <c r="S907" s="2">
        <v>0</v>
      </c>
      <c r="T907" s="2" t="s">
        <v>418</v>
      </c>
      <c r="V907" s="2" t="s">
        <v>1899</v>
      </c>
      <c r="W907" s="2" t="s">
        <v>4659</v>
      </c>
      <c r="X907" s="2" t="s">
        <v>179</v>
      </c>
      <c r="Y907" s="29">
        <v>3</v>
      </c>
    </row>
    <row r="908" spans="1:25" ht="23.1" hidden="1" customHeight="1">
      <c r="A908" s="2" t="s">
        <v>93</v>
      </c>
      <c r="B908" s="2" t="s">
        <v>26</v>
      </c>
      <c r="C908" s="2" t="s">
        <v>27</v>
      </c>
      <c r="D908" s="2" t="s">
        <v>28</v>
      </c>
      <c r="E908" s="2" t="s">
        <v>28</v>
      </c>
      <c r="F908" s="2" t="s">
        <v>29</v>
      </c>
      <c r="G908" s="2" t="s">
        <v>1887</v>
      </c>
      <c r="H908" s="2" t="s">
        <v>31</v>
      </c>
      <c r="I908" s="31">
        <v>43400</v>
      </c>
      <c r="J908" s="2">
        <v>27</v>
      </c>
      <c r="K908" s="2">
        <v>10</v>
      </c>
      <c r="L908" s="2">
        <v>2018</v>
      </c>
      <c r="M908" s="31">
        <f t="shared" si="14"/>
        <v>43400</v>
      </c>
      <c r="N908" s="2" t="s">
        <v>2795</v>
      </c>
      <c r="O908" s="2" t="s">
        <v>2796</v>
      </c>
      <c r="P908" s="2">
        <v>19</v>
      </c>
      <c r="Q908" s="6">
        <v>8035400471</v>
      </c>
      <c r="R908" s="2" t="s">
        <v>417</v>
      </c>
      <c r="S908" s="2">
        <v>0</v>
      </c>
      <c r="T908" s="2" t="s">
        <v>418</v>
      </c>
      <c r="V908" s="2" t="s">
        <v>1899</v>
      </c>
      <c r="W908" s="2" t="s">
        <v>4659</v>
      </c>
      <c r="X908" s="2" t="s">
        <v>444</v>
      </c>
      <c r="Y908" s="29"/>
    </row>
    <row r="909" spans="1:25" ht="23.1" hidden="1" customHeight="1">
      <c r="A909" s="2" t="s">
        <v>93</v>
      </c>
      <c r="B909" s="2" t="s">
        <v>26</v>
      </c>
      <c r="C909" s="2" t="s">
        <v>27</v>
      </c>
      <c r="D909" s="2" t="s">
        <v>28</v>
      </c>
      <c r="E909" s="2" t="s">
        <v>28</v>
      </c>
      <c r="F909" s="2" t="s">
        <v>29</v>
      </c>
      <c r="G909" s="2" t="s">
        <v>1887</v>
      </c>
      <c r="H909" s="2" t="s">
        <v>31</v>
      </c>
      <c r="I909" s="31">
        <v>43400</v>
      </c>
      <c r="J909" s="2">
        <v>27</v>
      </c>
      <c r="K909" s="2">
        <v>10</v>
      </c>
      <c r="L909" s="2">
        <v>2018</v>
      </c>
      <c r="M909" s="31">
        <f t="shared" si="14"/>
        <v>43400</v>
      </c>
      <c r="N909" s="2" t="s">
        <v>2797</v>
      </c>
      <c r="O909" s="2" t="s">
        <v>2798</v>
      </c>
      <c r="P909" s="2">
        <v>18</v>
      </c>
      <c r="Q909" s="6">
        <v>8150202567</v>
      </c>
      <c r="R909" s="2" t="s">
        <v>417</v>
      </c>
      <c r="S909" s="2">
        <v>0</v>
      </c>
      <c r="T909" s="2" t="s">
        <v>418</v>
      </c>
      <c r="V909" s="2" t="s">
        <v>1899</v>
      </c>
      <c r="W909" s="2" t="s">
        <v>4666</v>
      </c>
      <c r="X909" s="2" t="s">
        <v>186</v>
      </c>
      <c r="Y909" s="29">
        <v>2</v>
      </c>
    </row>
    <row r="910" spans="1:25" ht="23.1" hidden="1" customHeight="1">
      <c r="A910" s="2" t="s">
        <v>93</v>
      </c>
      <c r="B910" s="2" t="s">
        <v>26</v>
      </c>
      <c r="C910" s="2" t="s">
        <v>27</v>
      </c>
      <c r="D910" s="2" t="s">
        <v>28</v>
      </c>
      <c r="E910" s="2" t="s">
        <v>28</v>
      </c>
      <c r="F910" s="2" t="s">
        <v>29</v>
      </c>
      <c r="G910" s="2" t="s">
        <v>1887</v>
      </c>
      <c r="H910" s="2" t="s">
        <v>31</v>
      </c>
      <c r="I910" s="31">
        <v>43400</v>
      </c>
      <c r="J910" s="2">
        <v>27</v>
      </c>
      <c r="K910" s="2">
        <v>10</v>
      </c>
      <c r="L910" s="2">
        <v>2018</v>
      </c>
      <c r="M910" s="31">
        <f t="shared" si="14"/>
        <v>43400</v>
      </c>
      <c r="N910" s="2" t="s">
        <v>222</v>
      </c>
      <c r="O910" s="2" t="s">
        <v>2799</v>
      </c>
      <c r="P910" s="2">
        <v>15</v>
      </c>
      <c r="Q910" s="6">
        <v>9068289399</v>
      </c>
      <c r="R910" s="2" t="s">
        <v>417</v>
      </c>
      <c r="S910" s="2">
        <v>0</v>
      </c>
      <c r="T910" s="2" t="s">
        <v>418</v>
      </c>
      <c r="V910" s="2" t="s">
        <v>1899</v>
      </c>
      <c r="W910" s="2" t="s">
        <v>4659</v>
      </c>
      <c r="X910" s="2" t="s">
        <v>179</v>
      </c>
      <c r="Y910" s="29">
        <v>2</v>
      </c>
    </row>
    <row r="911" spans="1:25" ht="23.1" hidden="1" customHeight="1">
      <c r="A911" s="2" t="s">
        <v>93</v>
      </c>
      <c r="B911" s="2" t="s">
        <v>26</v>
      </c>
      <c r="C911" s="2" t="s">
        <v>27</v>
      </c>
      <c r="D911" s="2" t="s">
        <v>28</v>
      </c>
      <c r="E911" s="2" t="s">
        <v>28</v>
      </c>
      <c r="F911" s="2" t="s">
        <v>29</v>
      </c>
      <c r="G911" s="2" t="s">
        <v>1887</v>
      </c>
      <c r="H911" s="2" t="s">
        <v>31</v>
      </c>
      <c r="I911" s="31">
        <v>43400</v>
      </c>
      <c r="J911" s="2">
        <v>27</v>
      </c>
      <c r="K911" s="2">
        <v>10</v>
      </c>
      <c r="L911" s="2">
        <v>2018</v>
      </c>
      <c r="M911" s="31">
        <f t="shared" si="14"/>
        <v>43400</v>
      </c>
      <c r="N911" s="2" t="s">
        <v>2800</v>
      </c>
      <c r="O911" s="2" t="s">
        <v>2326</v>
      </c>
      <c r="P911" s="2">
        <v>15</v>
      </c>
      <c r="Q911" s="6">
        <v>9050095742</v>
      </c>
      <c r="R911" s="2" t="s">
        <v>417</v>
      </c>
      <c r="S911" s="2">
        <v>0</v>
      </c>
      <c r="T911" s="2" t="s">
        <v>418</v>
      </c>
      <c r="V911" s="2" t="s">
        <v>1899</v>
      </c>
      <c r="W911" s="2" t="s">
        <v>4666</v>
      </c>
      <c r="X911" s="2" t="s">
        <v>179</v>
      </c>
      <c r="Y911" s="29">
        <v>3</v>
      </c>
    </row>
    <row r="912" spans="1:25" ht="23.1" hidden="1" customHeight="1">
      <c r="A912" s="2" t="s">
        <v>93</v>
      </c>
      <c r="B912" s="2" t="s">
        <v>26</v>
      </c>
      <c r="C912" s="2" t="s">
        <v>27</v>
      </c>
      <c r="D912" s="2" t="s">
        <v>28</v>
      </c>
      <c r="E912" s="2" t="s">
        <v>28</v>
      </c>
      <c r="F912" s="2" t="s">
        <v>29</v>
      </c>
      <c r="G912" s="2" t="s">
        <v>1887</v>
      </c>
      <c r="H912" s="2" t="s">
        <v>31</v>
      </c>
      <c r="I912" s="31">
        <v>43400</v>
      </c>
      <c r="J912" s="2">
        <v>27</v>
      </c>
      <c r="K912" s="2">
        <v>10</v>
      </c>
      <c r="L912" s="2">
        <v>2018</v>
      </c>
      <c r="M912" s="31">
        <f t="shared" si="14"/>
        <v>43400</v>
      </c>
      <c r="N912" s="2" t="s">
        <v>2801</v>
      </c>
      <c r="O912" s="2" t="s">
        <v>2802</v>
      </c>
      <c r="P912" s="2">
        <v>15</v>
      </c>
      <c r="Q912" s="6" t="s">
        <v>171</v>
      </c>
      <c r="R912" s="2" t="s">
        <v>417</v>
      </c>
      <c r="S912" s="2">
        <v>0</v>
      </c>
      <c r="T912" s="2" t="s">
        <v>418</v>
      </c>
      <c r="V912" s="2" t="s">
        <v>1899</v>
      </c>
      <c r="W912" s="2" t="s">
        <v>4659</v>
      </c>
      <c r="X912" s="2" t="s">
        <v>179</v>
      </c>
      <c r="Y912" s="29">
        <v>2</v>
      </c>
    </row>
    <row r="913" spans="1:25" ht="23.1" hidden="1" customHeight="1">
      <c r="A913" s="2" t="s">
        <v>93</v>
      </c>
      <c r="B913" s="2" t="s">
        <v>26</v>
      </c>
      <c r="C913" s="2" t="s">
        <v>27</v>
      </c>
      <c r="D913" s="2" t="s">
        <v>28</v>
      </c>
      <c r="E913" s="2" t="s">
        <v>28</v>
      </c>
      <c r="F913" s="2" t="s">
        <v>29</v>
      </c>
      <c r="G913" s="2" t="s">
        <v>1887</v>
      </c>
      <c r="H913" s="2" t="s">
        <v>31</v>
      </c>
      <c r="I913" s="31">
        <v>43400</v>
      </c>
      <c r="J913" s="2">
        <v>27</v>
      </c>
      <c r="K913" s="2">
        <v>10</v>
      </c>
      <c r="L913" s="2">
        <v>2018</v>
      </c>
      <c r="M913" s="31">
        <f t="shared" si="14"/>
        <v>43400</v>
      </c>
      <c r="N913" s="2" t="s">
        <v>2803</v>
      </c>
      <c r="O913" s="2" t="s">
        <v>2804</v>
      </c>
      <c r="P913" s="2">
        <v>18</v>
      </c>
      <c r="Q913" s="6" t="s">
        <v>171</v>
      </c>
      <c r="R913" s="2" t="s">
        <v>417</v>
      </c>
      <c r="S913" s="2">
        <v>0</v>
      </c>
      <c r="T913" s="2" t="s">
        <v>418</v>
      </c>
      <c r="V913" s="2" t="s">
        <v>1899</v>
      </c>
      <c r="W913" s="2" t="s">
        <v>4666</v>
      </c>
      <c r="X913" s="2" t="s">
        <v>186</v>
      </c>
      <c r="Y913" s="29">
        <v>2</v>
      </c>
    </row>
    <row r="914" spans="1:25" ht="23.1" hidden="1" customHeight="1">
      <c r="A914" s="2" t="s">
        <v>2805</v>
      </c>
      <c r="B914" s="2" t="s">
        <v>26</v>
      </c>
      <c r="C914" s="2" t="s">
        <v>27</v>
      </c>
      <c r="D914" s="2" t="s">
        <v>28</v>
      </c>
      <c r="E914" s="2" t="s">
        <v>28</v>
      </c>
      <c r="F914" s="2" t="s">
        <v>29</v>
      </c>
      <c r="G914" s="2" t="s">
        <v>1887</v>
      </c>
      <c r="H914" s="2" t="s">
        <v>31</v>
      </c>
      <c r="I914" s="31">
        <v>43407</v>
      </c>
      <c r="J914" s="2">
        <v>3</v>
      </c>
      <c r="K914" s="2">
        <v>11</v>
      </c>
      <c r="L914" s="2">
        <v>2018</v>
      </c>
      <c r="M914" s="31">
        <f t="shared" si="14"/>
        <v>43407</v>
      </c>
      <c r="N914" s="2" t="s">
        <v>2806</v>
      </c>
      <c r="O914" s="2" t="s">
        <v>2807</v>
      </c>
      <c r="P914" s="2">
        <v>19</v>
      </c>
      <c r="Q914" s="6">
        <v>8099425294</v>
      </c>
      <c r="R914" s="2" t="s">
        <v>172</v>
      </c>
      <c r="S914" s="2">
        <v>1</v>
      </c>
      <c r="T914" s="2" t="s">
        <v>313</v>
      </c>
      <c r="U914" s="2" t="s">
        <v>507</v>
      </c>
      <c r="V914" s="2" t="s">
        <v>175</v>
      </c>
      <c r="W914" s="2" t="s">
        <v>4659</v>
      </c>
      <c r="X914" s="2" t="s">
        <v>444</v>
      </c>
      <c r="Y914" s="29"/>
    </row>
    <row r="915" spans="1:25" ht="23.1" hidden="1" customHeight="1">
      <c r="A915" s="2" t="s">
        <v>1012</v>
      </c>
      <c r="B915" s="2" t="s">
        <v>26</v>
      </c>
      <c r="C915" s="2" t="s">
        <v>27</v>
      </c>
      <c r="D915" s="2" t="s">
        <v>28</v>
      </c>
      <c r="E915" s="2" t="s">
        <v>28</v>
      </c>
      <c r="F915" s="2" t="s">
        <v>29</v>
      </c>
      <c r="G915" s="2" t="s">
        <v>1887</v>
      </c>
      <c r="H915" s="2" t="s">
        <v>31</v>
      </c>
      <c r="I915" s="31">
        <v>43412</v>
      </c>
      <c r="J915" s="2">
        <v>8</v>
      </c>
      <c r="K915" s="2">
        <v>11</v>
      </c>
      <c r="L915" s="2">
        <v>2018</v>
      </c>
      <c r="M915" s="31">
        <f t="shared" si="14"/>
        <v>43412</v>
      </c>
      <c r="N915" s="2" t="s">
        <v>2808</v>
      </c>
      <c r="O915" s="2" t="s">
        <v>2809</v>
      </c>
      <c r="P915" s="2">
        <v>18</v>
      </c>
      <c r="Q915" s="6" t="s">
        <v>171</v>
      </c>
      <c r="R915" s="2" t="s">
        <v>417</v>
      </c>
      <c r="S915" s="2">
        <v>1</v>
      </c>
      <c r="T915" s="2" t="s">
        <v>418</v>
      </c>
      <c r="V915" s="2" t="s">
        <v>175</v>
      </c>
      <c r="W915" s="2" t="s">
        <v>4659</v>
      </c>
      <c r="X915" s="2" t="s">
        <v>186</v>
      </c>
      <c r="Y915" s="29">
        <v>3</v>
      </c>
    </row>
    <row r="916" spans="1:25" ht="23.1" hidden="1" customHeight="1">
      <c r="A916" s="2" t="s">
        <v>1012</v>
      </c>
      <c r="B916" s="2" t="s">
        <v>26</v>
      </c>
      <c r="C916" s="2" t="s">
        <v>27</v>
      </c>
      <c r="D916" s="2" t="s">
        <v>28</v>
      </c>
      <c r="E916" s="2" t="s">
        <v>28</v>
      </c>
      <c r="F916" s="2" t="s">
        <v>111</v>
      </c>
      <c r="G916" s="2" t="s">
        <v>167</v>
      </c>
      <c r="H916" s="2" t="s">
        <v>168</v>
      </c>
      <c r="I916" s="31">
        <v>43413</v>
      </c>
      <c r="J916" s="2">
        <v>9</v>
      </c>
      <c r="K916" s="2">
        <v>11</v>
      </c>
      <c r="L916" s="2">
        <v>2018</v>
      </c>
      <c r="M916" s="31">
        <f>DATE(L916,K916,J916)</f>
        <v>43413</v>
      </c>
      <c r="N916" s="2" t="s">
        <v>1013</v>
      </c>
      <c r="O916" s="2" t="s">
        <v>1014</v>
      </c>
      <c r="P916" s="2">
        <v>19</v>
      </c>
      <c r="Q916" s="6" t="s">
        <v>171</v>
      </c>
      <c r="R916" s="2" t="s">
        <v>172</v>
      </c>
      <c r="S916" s="2">
        <v>2</v>
      </c>
      <c r="T916" s="2" t="s">
        <v>174</v>
      </c>
      <c r="V916" s="2" t="s">
        <v>175</v>
      </c>
      <c r="W916" s="2" t="s">
        <v>4666</v>
      </c>
      <c r="X916" s="2" t="s">
        <v>179</v>
      </c>
      <c r="Y916" s="29">
        <v>2</v>
      </c>
    </row>
    <row r="917" spans="1:25" ht="23.1" hidden="1" customHeight="1">
      <c r="A917" s="2" t="s">
        <v>94</v>
      </c>
      <c r="B917" s="2" t="s">
        <v>26</v>
      </c>
      <c r="C917" s="2" t="s">
        <v>27</v>
      </c>
      <c r="D917" s="2" t="s">
        <v>28</v>
      </c>
      <c r="E917" s="2" t="s">
        <v>28</v>
      </c>
      <c r="F917" s="2" t="s">
        <v>29</v>
      </c>
      <c r="G917" s="2" t="s">
        <v>1887</v>
      </c>
      <c r="H917" s="2" t="s">
        <v>31</v>
      </c>
      <c r="I917" s="31">
        <v>43416</v>
      </c>
      <c r="J917" s="2">
        <v>12</v>
      </c>
      <c r="K917" s="2">
        <v>11</v>
      </c>
      <c r="L917" s="2">
        <v>2018</v>
      </c>
      <c r="M917" s="31">
        <f>DATE(L917,K917,J917)</f>
        <v>43416</v>
      </c>
      <c r="N917" s="2" t="s">
        <v>253</v>
      </c>
      <c r="O917" s="2" t="s">
        <v>2810</v>
      </c>
      <c r="P917" s="2">
        <v>19</v>
      </c>
      <c r="Q917" s="6">
        <v>9077395171</v>
      </c>
      <c r="R917" s="2" t="s">
        <v>172</v>
      </c>
      <c r="S917" s="2">
        <v>1</v>
      </c>
      <c r="T917" s="2" t="s">
        <v>313</v>
      </c>
      <c r="U917" s="2" t="s">
        <v>507</v>
      </c>
      <c r="V917" s="2" t="s">
        <v>175</v>
      </c>
      <c r="W917" s="2" t="s">
        <v>4659</v>
      </c>
      <c r="X917" s="2" t="s">
        <v>179</v>
      </c>
      <c r="Y917" s="29">
        <v>2</v>
      </c>
    </row>
    <row r="918" spans="1:25" ht="23.1" hidden="1" customHeight="1">
      <c r="A918" s="2" t="s">
        <v>94</v>
      </c>
      <c r="B918" s="2" t="s">
        <v>26</v>
      </c>
      <c r="C918" s="2" t="s">
        <v>27</v>
      </c>
      <c r="D918" s="2" t="s">
        <v>28</v>
      </c>
      <c r="E918" s="2" t="s">
        <v>28</v>
      </c>
      <c r="F918" s="2" t="s">
        <v>111</v>
      </c>
      <c r="G918" s="2" t="s">
        <v>167</v>
      </c>
      <c r="H918" s="2" t="s">
        <v>168</v>
      </c>
      <c r="I918" s="31">
        <v>43416</v>
      </c>
      <c r="J918" s="2">
        <v>12</v>
      </c>
      <c r="K918" s="2">
        <v>11</v>
      </c>
      <c r="L918" s="2">
        <v>2018</v>
      </c>
      <c r="M918" s="31">
        <f t="shared" si="14"/>
        <v>43416</v>
      </c>
      <c r="N918" s="2" t="s">
        <v>1015</v>
      </c>
      <c r="O918" s="2" t="s">
        <v>1016</v>
      </c>
      <c r="P918" s="2">
        <v>19</v>
      </c>
      <c r="Q918" s="6">
        <v>8175817436</v>
      </c>
      <c r="R918" s="2" t="s">
        <v>417</v>
      </c>
      <c r="S918" s="2">
        <v>0</v>
      </c>
      <c r="T918" s="2" t="s">
        <v>418</v>
      </c>
      <c r="V918" s="2" t="s">
        <v>175</v>
      </c>
      <c r="W918" s="2" t="s">
        <v>4659</v>
      </c>
      <c r="X918" s="2" t="s">
        <v>444</v>
      </c>
      <c r="Y918" s="29"/>
    </row>
    <row r="919" spans="1:25" ht="23.1" hidden="1" customHeight="1">
      <c r="A919" s="2" t="s">
        <v>94</v>
      </c>
      <c r="B919" s="2" t="s">
        <v>26</v>
      </c>
      <c r="C919" s="2" t="s">
        <v>27</v>
      </c>
      <c r="D919" s="2" t="s">
        <v>28</v>
      </c>
      <c r="E919" s="2" t="s">
        <v>28</v>
      </c>
      <c r="F919" s="2" t="s">
        <v>111</v>
      </c>
      <c r="G919" s="2" t="s">
        <v>167</v>
      </c>
      <c r="H919" s="2" t="s">
        <v>168</v>
      </c>
      <c r="I919" s="31">
        <v>43416</v>
      </c>
      <c r="J919" s="2">
        <v>12</v>
      </c>
      <c r="K919" s="2">
        <v>11</v>
      </c>
      <c r="L919" s="2">
        <v>2018</v>
      </c>
      <c r="M919" s="31">
        <f t="shared" si="14"/>
        <v>43416</v>
      </c>
      <c r="N919" s="2" t="s">
        <v>1017</v>
      </c>
      <c r="O919" s="2" t="s">
        <v>1018</v>
      </c>
      <c r="P919" s="2">
        <v>19</v>
      </c>
      <c r="Q919" s="6">
        <v>8175817436</v>
      </c>
      <c r="R919" s="2" t="s">
        <v>417</v>
      </c>
      <c r="S919" s="2">
        <v>0</v>
      </c>
      <c r="T919" s="2" t="s">
        <v>418</v>
      </c>
      <c r="V919" s="2" t="s">
        <v>175</v>
      </c>
      <c r="W919" s="2" t="s">
        <v>4659</v>
      </c>
      <c r="X919" s="2" t="s">
        <v>186</v>
      </c>
      <c r="Y919" s="29">
        <v>2</v>
      </c>
    </row>
    <row r="920" spans="1:25" ht="23.1" hidden="1" customHeight="1">
      <c r="A920" s="2" t="s">
        <v>94</v>
      </c>
      <c r="B920" s="2" t="s">
        <v>26</v>
      </c>
      <c r="C920" s="2" t="s">
        <v>27</v>
      </c>
      <c r="D920" s="2" t="s">
        <v>28</v>
      </c>
      <c r="E920" s="2" t="s">
        <v>28</v>
      </c>
      <c r="F920" s="2" t="s">
        <v>111</v>
      </c>
      <c r="G920" s="2" t="s">
        <v>167</v>
      </c>
      <c r="H920" s="2" t="s">
        <v>168</v>
      </c>
      <c r="I920" s="31">
        <v>43419</v>
      </c>
      <c r="J920" s="2">
        <v>15</v>
      </c>
      <c r="K920" s="2">
        <v>11</v>
      </c>
      <c r="L920" s="2">
        <v>2018</v>
      </c>
      <c r="M920" s="31">
        <f t="shared" si="14"/>
        <v>43419</v>
      </c>
      <c r="N920" s="2" t="s">
        <v>1019</v>
      </c>
      <c r="O920" s="2" t="s">
        <v>1020</v>
      </c>
      <c r="P920" s="2">
        <v>19</v>
      </c>
      <c r="Q920" s="6">
        <v>9094276133</v>
      </c>
      <c r="R920" s="2" t="s">
        <v>417</v>
      </c>
      <c r="S920" s="2">
        <v>1</v>
      </c>
      <c r="T920" s="2" t="s">
        <v>313</v>
      </c>
      <c r="U920" s="2" t="s">
        <v>507</v>
      </c>
      <c r="V920" s="2" t="s">
        <v>175</v>
      </c>
      <c r="W920" s="2" t="s">
        <v>4659</v>
      </c>
      <c r="X920" s="2" t="s">
        <v>186</v>
      </c>
      <c r="Y920" s="29">
        <v>2</v>
      </c>
    </row>
    <row r="921" spans="1:25" ht="23.1" hidden="1" customHeight="1">
      <c r="A921" s="2" t="s">
        <v>94</v>
      </c>
      <c r="B921" s="2" t="s">
        <v>26</v>
      </c>
      <c r="C921" s="2" t="s">
        <v>27</v>
      </c>
      <c r="D921" s="2" t="s">
        <v>28</v>
      </c>
      <c r="E921" s="2" t="s">
        <v>28</v>
      </c>
      <c r="F921" s="2" t="s">
        <v>111</v>
      </c>
      <c r="G921" s="2" t="s">
        <v>167</v>
      </c>
      <c r="H921" s="2" t="s">
        <v>168</v>
      </c>
      <c r="I921" s="31">
        <v>43420</v>
      </c>
      <c r="J921" s="2">
        <v>16</v>
      </c>
      <c r="K921" s="2">
        <v>11</v>
      </c>
      <c r="L921" s="2">
        <v>2018</v>
      </c>
      <c r="M921" s="31">
        <f t="shared" si="14"/>
        <v>43420</v>
      </c>
      <c r="N921" s="2" t="s">
        <v>1021</v>
      </c>
      <c r="O921" s="2" t="s">
        <v>581</v>
      </c>
      <c r="P921" s="2">
        <v>19</v>
      </c>
      <c r="Q921" s="6">
        <v>8105585589</v>
      </c>
      <c r="R921" s="2" t="s">
        <v>172</v>
      </c>
      <c r="S921" s="2">
        <v>1</v>
      </c>
      <c r="T921" s="2" t="s">
        <v>174</v>
      </c>
      <c r="V921" s="2" t="s">
        <v>175</v>
      </c>
      <c r="W921" s="2" t="s">
        <v>4659</v>
      </c>
      <c r="X921" s="2" t="s">
        <v>186</v>
      </c>
      <c r="Y921" s="29">
        <v>3</v>
      </c>
    </row>
    <row r="922" spans="1:25" ht="23.1" hidden="1" customHeight="1">
      <c r="A922" s="2" t="s">
        <v>94</v>
      </c>
      <c r="B922" s="2" t="s">
        <v>26</v>
      </c>
      <c r="C922" s="2" t="s">
        <v>27</v>
      </c>
      <c r="D922" s="2" t="s">
        <v>28</v>
      </c>
      <c r="E922" s="2" t="s">
        <v>28</v>
      </c>
      <c r="F922" s="2" t="s">
        <v>111</v>
      </c>
      <c r="G922" s="2" t="s">
        <v>167</v>
      </c>
      <c r="H922" s="2" t="s">
        <v>168</v>
      </c>
      <c r="I922" s="31">
        <v>43420</v>
      </c>
      <c r="J922" s="2">
        <v>16</v>
      </c>
      <c r="K922" s="2">
        <v>11</v>
      </c>
      <c r="L922" s="2">
        <v>2018</v>
      </c>
      <c r="M922" s="31">
        <f t="shared" si="14"/>
        <v>43420</v>
      </c>
      <c r="N922" s="2" t="s">
        <v>1022</v>
      </c>
      <c r="O922" s="2" t="s">
        <v>1023</v>
      </c>
      <c r="P922" s="2">
        <v>19</v>
      </c>
      <c r="Q922" s="6">
        <v>8065132582</v>
      </c>
      <c r="R922" s="2" t="s">
        <v>172</v>
      </c>
      <c r="S922" s="2">
        <v>1</v>
      </c>
      <c r="T922" s="2" t="s">
        <v>251</v>
      </c>
      <c r="V922" s="2" t="s">
        <v>175</v>
      </c>
      <c r="W922" s="2" t="s">
        <v>4659</v>
      </c>
      <c r="X922" s="2" t="s">
        <v>186</v>
      </c>
      <c r="Y922" s="29">
        <v>1</v>
      </c>
    </row>
    <row r="923" spans="1:25" ht="23.1" hidden="1" customHeight="1">
      <c r="A923" s="2" t="s">
        <v>94</v>
      </c>
      <c r="B923" s="2" t="s">
        <v>26</v>
      </c>
      <c r="C923" s="2" t="s">
        <v>27</v>
      </c>
      <c r="D923" s="2" t="s">
        <v>28</v>
      </c>
      <c r="E923" s="2" t="s">
        <v>28</v>
      </c>
      <c r="F923" s="2" t="s">
        <v>111</v>
      </c>
      <c r="G923" s="2" t="s">
        <v>167</v>
      </c>
      <c r="H923" s="2" t="s">
        <v>168</v>
      </c>
      <c r="I923" s="31">
        <v>43420</v>
      </c>
      <c r="J923" s="2">
        <v>16</v>
      </c>
      <c r="K923" s="2">
        <v>11</v>
      </c>
      <c r="L923" s="2">
        <v>2018</v>
      </c>
      <c r="M923" s="31">
        <f t="shared" si="14"/>
        <v>43420</v>
      </c>
      <c r="N923" s="2" t="s">
        <v>1024</v>
      </c>
      <c r="O923" s="2" t="s">
        <v>1025</v>
      </c>
      <c r="P923" s="2">
        <v>19</v>
      </c>
      <c r="Q923" s="6">
        <v>8163385315</v>
      </c>
      <c r="R923" s="2" t="s">
        <v>172</v>
      </c>
      <c r="S923" s="2">
        <v>2</v>
      </c>
      <c r="T923" s="2" t="s">
        <v>313</v>
      </c>
      <c r="U923" s="2" t="s">
        <v>507</v>
      </c>
      <c r="V923" s="2" t="s">
        <v>175</v>
      </c>
      <c r="W923" s="2" t="s">
        <v>4659</v>
      </c>
      <c r="X923" s="2" t="s">
        <v>176</v>
      </c>
      <c r="Y923" s="29"/>
    </row>
    <row r="924" spans="1:25" ht="23.1" hidden="1" customHeight="1">
      <c r="A924" s="2" t="s">
        <v>94</v>
      </c>
      <c r="B924" s="2" t="s">
        <v>26</v>
      </c>
      <c r="C924" s="2" t="s">
        <v>27</v>
      </c>
      <c r="D924" s="2" t="s">
        <v>28</v>
      </c>
      <c r="E924" s="2" t="s">
        <v>28</v>
      </c>
      <c r="F924" s="2" t="s">
        <v>111</v>
      </c>
      <c r="G924" s="2" t="s">
        <v>167</v>
      </c>
      <c r="H924" s="2" t="s">
        <v>168</v>
      </c>
      <c r="I924" s="31">
        <v>43420</v>
      </c>
      <c r="J924" s="2">
        <v>16</v>
      </c>
      <c r="K924" s="2">
        <v>11</v>
      </c>
      <c r="L924" s="2">
        <v>2018</v>
      </c>
      <c r="M924" s="31">
        <f t="shared" si="14"/>
        <v>43420</v>
      </c>
      <c r="N924" s="2" t="s">
        <v>1026</v>
      </c>
      <c r="O924" s="2" t="s">
        <v>192</v>
      </c>
      <c r="P924" s="2">
        <v>19</v>
      </c>
      <c r="Q924" s="6">
        <v>7068692252</v>
      </c>
      <c r="R924" s="2" t="s">
        <v>172</v>
      </c>
      <c r="S924" s="2">
        <v>3</v>
      </c>
      <c r="T924" s="2" t="s">
        <v>313</v>
      </c>
      <c r="U924" s="2" t="s">
        <v>507</v>
      </c>
      <c r="V924" s="2" t="s">
        <v>175</v>
      </c>
      <c r="W924" s="2" t="s">
        <v>4659</v>
      </c>
      <c r="X924" s="2" t="s">
        <v>186</v>
      </c>
      <c r="Y924" s="29">
        <v>3</v>
      </c>
    </row>
    <row r="925" spans="1:25" ht="23.1" hidden="1" customHeight="1">
      <c r="A925" s="2" t="s">
        <v>94</v>
      </c>
      <c r="B925" s="2" t="s">
        <v>26</v>
      </c>
      <c r="C925" s="2" t="s">
        <v>27</v>
      </c>
      <c r="D925" s="2" t="s">
        <v>28</v>
      </c>
      <c r="E925" s="2" t="s">
        <v>28</v>
      </c>
      <c r="F925" s="2" t="s">
        <v>111</v>
      </c>
      <c r="G925" s="2" t="s">
        <v>167</v>
      </c>
      <c r="H925" s="2" t="s">
        <v>168</v>
      </c>
      <c r="I925" s="31">
        <v>43420</v>
      </c>
      <c r="J925" s="2">
        <v>16</v>
      </c>
      <c r="K925" s="2">
        <v>11</v>
      </c>
      <c r="L925" s="2">
        <v>2018</v>
      </c>
      <c r="M925" s="31">
        <f t="shared" si="14"/>
        <v>43420</v>
      </c>
      <c r="N925" s="2" t="s">
        <v>1027</v>
      </c>
      <c r="O925" s="2" t="s">
        <v>223</v>
      </c>
      <c r="P925" s="2">
        <v>18</v>
      </c>
      <c r="Q925" s="6">
        <v>8093171560</v>
      </c>
      <c r="R925" s="2" t="s">
        <v>172</v>
      </c>
      <c r="S925" s="2">
        <v>2</v>
      </c>
      <c r="T925" s="2" t="s">
        <v>251</v>
      </c>
      <c r="V925" s="2" t="s">
        <v>252</v>
      </c>
      <c r="W925" s="2" t="s">
        <v>4659</v>
      </c>
      <c r="X925" s="2" t="s">
        <v>179</v>
      </c>
      <c r="Y925" s="29">
        <v>3</v>
      </c>
    </row>
    <row r="926" spans="1:25" ht="23.1" hidden="1" customHeight="1">
      <c r="A926" s="2" t="s">
        <v>94</v>
      </c>
      <c r="B926" s="2" t="s">
        <v>26</v>
      </c>
      <c r="C926" s="2" t="s">
        <v>27</v>
      </c>
      <c r="D926" s="2" t="s">
        <v>28</v>
      </c>
      <c r="E926" s="2" t="s">
        <v>28</v>
      </c>
      <c r="F926" s="2" t="s">
        <v>111</v>
      </c>
      <c r="G926" s="2" t="s">
        <v>167</v>
      </c>
      <c r="H926" s="2" t="s">
        <v>168</v>
      </c>
      <c r="I926" s="31">
        <v>43420</v>
      </c>
      <c r="J926" s="2">
        <v>16</v>
      </c>
      <c r="K926" s="2">
        <v>11</v>
      </c>
      <c r="L926" s="2">
        <v>2018</v>
      </c>
      <c r="M926" s="31">
        <f t="shared" si="14"/>
        <v>43420</v>
      </c>
      <c r="N926" s="2" t="s">
        <v>1028</v>
      </c>
      <c r="O926" s="2" t="s">
        <v>1029</v>
      </c>
      <c r="P926" s="2">
        <v>17</v>
      </c>
      <c r="Q926" s="6">
        <v>8176405669</v>
      </c>
      <c r="R926" s="2" t="s">
        <v>172</v>
      </c>
      <c r="S926" s="2">
        <v>2</v>
      </c>
      <c r="T926" s="2" t="s">
        <v>251</v>
      </c>
      <c r="V926" s="2" t="s">
        <v>252</v>
      </c>
      <c r="W926" s="2" t="s">
        <v>4666</v>
      </c>
      <c r="X926" s="2" t="s">
        <v>211</v>
      </c>
      <c r="Y926" s="29"/>
    </row>
    <row r="927" spans="1:25" ht="23.1" hidden="1" customHeight="1">
      <c r="A927" s="2" t="s">
        <v>94</v>
      </c>
      <c r="B927" s="2" t="s">
        <v>26</v>
      </c>
      <c r="C927" s="2" t="s">
        <v>27</v>
      </c>
      <c r="D927" s="2" t="s">
        <v>28</v>
      </c>
      <c r="E927" s="2" t="s">
        <v>28</v>
      </c>
      <c r="F927" s="2" t="s">
        <v>111</v>
      </c>
      <c r="G927" s="2" t="s">
        <v>167</v>
      </c>
      <c r="H927" s="2" t="s">
        <v>168</v>
      </c>
      <c r="I927" s="31">
        <v>43420</v>
      </c>
      <c r="J927" s="2">
        <v>16</v>
      </c>
      <c r="K927" s="2">
        <v>11</v>
      </c>
      <c r="L927" s="2">
        <v>2018</v>
      </c>
      <c r="M927" s="31">
        <f t="shared" si="14"/>
        <v>43420</v>
      </c>
      <c r="N927" s="2" t="s">
        <v>1030</v>
      </c>
      <c r="O927" s="2" t="s">
        <v>796</v>
      </c>
      <c r="P927" s="2">
        <v>19</v>
      </c>
      <c r="Q927" s="6">
        <v>7086150027</v>
      </c>
      <c r="R927" s="2" t="s">
        <v>172</v>
      </c>
      <c r="S927" s="2">
        <v>1</v>
      </c>
      <c r="T927" s="2" t="s">
        <v>251</v>
      </c>
      <c r="V927" s="2" t="s">
        <v>252</v>
      </c>
      <c r="W927" s="2" t="s">
        <v>4659</v>
      </c>
      <c r="X927" s="2" t="s">
        <v>179</v>
      </c>
      <c r="Y927" s="29">
        <v>3</v>
      </c>
    </row>
    <row r="928" spans="1:25" ht="23.1" hidden="1" customHeight="1">
      <c r="A928" s="2" t="s">
        <v>94</v>
      </c>
      <c r="B928" s="2" t="s">
        <v>26</v>
      </c>
      <c r="C928" s="2" t="s">
        <v>27</v>
      </c>
      <c r="D928" s="2" t="s">
        <v>28</v>
      </c>
      <c r="E928" s="2" t="s">
        <v>28</v>
      </c>
      <c r="F928" s="2" t="s">
        <v>111</v>
      </c>
      <c r="G928" s="2" t="s">
        <v>167</v>
      </c>
      <c r="H928" s="2" t="s">
        <v>168</v>
      </c>
      <c r="I928" s="31">
        <v>43420</v>
      </c>
      <c r="J928" s="2">
        <v>16</v>
      </c>
      <c r="K928" s="2">
        <v>11</v>
      </c>
      <c r="L928" s="2">
        <v>2018</v>
      </c>
      <c r="M928" s="31">
        <f t="shared" si="14"/>
        <v>43420</v>
      </c>
      <c r="N928" s="2" t="s">
        <v>282</v>
      </c>
      <c r="O928" s="2" t="s">
        <v>1031</v>
      </c>
      <c r="P928" s="2">
        <v>18</v>
      </c>
      <c r="Q928" s="6">
        <v>9023166281</v>
      </c>
      <c r="R928" s="2" t="s">
        <v>172</v>
      </c>
      <c r="S928" s="2">
        <v>0</v>
      </c>
      <c r="T928" s="2" t="s">
        <v>251</v>
      </c>
      <c r="V928" s="2" t="s">
        <v>252</v>
      </c>
      <c r="W928" s="2" t="s">
        <v>4659</v>
      </c>
      <c r="X928" s="2" t="s">
        <v>211</v>
      </c>
      <c r="Y928" s="29"/>
    </row>
    <row r="929" spans="1:25" ht="23.1" hidden="1" customHeight="1">
      <c r="A929" s="2" t="s">
        <v>94</v>
      </c>
      <c r="B929" s="2" t="s">
        <v>26</v>
      </c>
      <c r="C929" s="2" t="s">
        <v>27</v>
      </c>
      <c r="D929" s="2" t="s">
        <v>28</v>
      </c>
      <c r="E929" s="2" t="s">
        <v>28</v>
      </c>
      <c r="F929" s="2" t="s">
        <v>111</v>
      </c>
      <c r="G929" s="2" t="s">
        <v>167</v>
      </c>
      <c r="H929" s="2" t="s">
        <v>168</v>
      </c>
      <c r="I929" s="31">
        <v>43420</v>
      </c>
      <c r="J929" s="2">
        <v>16</v>
      </c>
      <c r="K929" s="2">
        <v>11</v>
      </c>
      <c r="L929" s="2">
        <v>2018</v>
      </c>
      <c r="M929" s="31">
        <f t="shared" si="14"/>
        <v>43420</v>
      </c>
      <c r="N929" s="2" t="s">
        <v>1032</v>
      </c>
      <c r="O929" s="2" t="s">
        <v>1033</v>
      </c>
      <c r="P929" s="2">
        <v>18</v>
      </c>
      <c r="Q929" s="6">
        <v>8062331469</v>
      </c>
      <c r="R929" s="2" t="s">
        <v>172</v>
      </c>
      <c r="S929" s="2">
        <v>1</v>
      </c>
      <c r="T929" s="2" t="s">
        <v>251</v>
      </c>
      <c r="V929" s="2" t="s">
        <v>252</v>
      </c>
      <c r="W929" s="2" t="s">
        <v>4659</v>
      </c>
      <c r="X929" s="2" t="s">
        <v>179</v>
      </c>
      <c r="Y929" s="29">
        <v>3</v>
      </c>
    </row>
    <row r="930" spans="1:25" ht="23.1" hidden="1" customHeight="1">
      <c r="A930" s="2" t="s">
        <v>94</v>
      </c>
      <c r="B930" s="2" t="s">
        <v>26</v>
      </c>
      <c r="C930" s="2" t="s">
        <v>27</v>
      </c>
      <c r="D930" s="2" t="s">
        <v>28</v>
      </c>
      <c r="E930" s="2" t="s">
        <v>28</v>
      </c>
      <c r="F930" s="2" t="s">
        <v>111</v>
      </c>
      <c r="G930" s="2" t="s">
        <v>167</v>
      </c>
      <c r="H930" s="2" t="s">
        <v>168</v>
      </c>
      <c r="I930" s="31">
        <v>43420</v>
      </c>
      <c r="J930" s="2">
        <v>16</v>
      </c>
      <c r="K930" s="2">
        <v>11</v>
      </c>
      <c r="L930" s="2">
        <v>2018</v>
      </c>
      <c r="M930" s="31">
        <f t="shared" si="14"/>
        <v>43420</v>
      </c>
      <c r="N930" s="2" t="s">
        <v>1034</v>
      </c>
      <c r="O930" s="2" t="s">
        <v>478</v>
      </c>
      <c r="P930" s="2">
        <v>19</v>
      </c>
      <c r="Q930" s="6">
        <v>9032051240</v>
      </c>
      <c r="R930" s="2" t="s">
        <v>172</v>
      </c>
      <c r="S930" s="2">
        <v>2</v>
      </c>
      <c r="T930" s="2" t="s">
        <v>251</v>
      </c>
      <c r="V930" s="2" t="s">
        <v>252</v>
      </c>
      <c r="W930" s="2" t="s">
        <v>4659</v>
      </c>
      <c r="X930" s="2" t="s">
        <v>186</v>
      </c>
      <c r="Y930" s="29">
        <v>3</v>
      </c>
    </row>
    <row r="931" spans="1:25" ht="23.1" hidden="1" customHeight="1">
      <c r="A931" s="2" t="s">
        <v>94</v>
      </c>
      <c r="B931" s="2" t="s">
        <v>26</v>
      </c>
      <c r="C931" s="2" t="s">
        <v>27</v>
      </c>
      <c r="D931" s="2" t="s">
        <v>28</v>
      </c>
      <c r="E931" s="2" t="s">
        <v>28</v>
      </c>
      <c r="F931" s="2" t="s">
        <v>111</v>
      </c>
      <c r="G931" s="2" t="s">
        <v>167</v>
      </c>
      <c r="H931" s="2" t="s">
        <v>168</v>
      </c>
      <c r="I931" s="31">
        <v>43420</v>
      </c>
      <c r="J931" s="2">
        <v>16</v>
      </c>
      <c r="K931" s="2">
        <v>11</v>
      </c>
      <c r="L931" s="2">
        <v>2018</v>
      </c>
      <c r="M931" s="31">
        <f t="shared" si="14"/>
        <v>43420</v>
      </c>
      <c r="N931" s="2" t="s">
        <v>1035</v>
      </c>
      <c r="O931" s="2" t="s">
        <v>299</v>
      </c>
      <c r="P931" s="2">
        <v>17</v>
      </c>
      <c r="Q931" s="6">
        <v>8164206021</v>
      </c>
      <c r="R931" s="2" t="s">
        <v>172</v>
      </c>
      <c r="S931" s="2">
        <v>2</v>
      </c>
      <c r="T931" s="2" t="s">
        <v>251</v>
      </c>
      <c r="V931" s="2" t="s">
        <v>252</v>
      </c>
      <c r="W931" s="2" t="s">
        <v>4666</v>
      </c>
      <c r="X931" s="2" t="s">
        <v>186</v>
      </c>
      <c r="Y931" s="29">
        <v>1</v>
      </c>
    </row>
    <row r="932" spans="1:25" ht="23.1" hidden="1" customHeight="1">
      <c r="A932" s="2" t="s">
        <v>94</v>
      </c>
      <c r="B932" s="2" t="s">
        <v>26</v>
      </c>
      <c r="C932" s="2" t="s">
        <v>27</v>
      </c>
      <c r="D932" s="2" t="s">
        <v>28</v>
      </c>
      <c r="E932" s="2" t="s">
        <v>28</v>
      </c>
      <c r="F932" s="2" t="s">
        <v>111</v>
      </c>
      <c r="G932" s="2" t="s">
        <v>167</v>
      </c>
      <c r="H932" s="2" t="s">
        <v>168</v>
      </c>
      <c r="I932" s="31">
        <v>43420</v>
      </c>
      <c r="J932" s="2">
        <v>16</v>
      </c>
      <c r="K932" s="2">
        <v>11</v>
      </c>
      <c r="L932" s="2">
        <v>2018</v>
      </c>
      <c r="M932" s="31">
        <f t="shared" si="14"/>
        <v>43420</v>
      </c>
      <c r="N932" s="2" t="s">
        <v>1036</v>
      </c>
      <c r="O932" s="2" t="s">
        <v>1037</v>
      </c>
      <c r="P932" s="2">
        <v>17</v>
      </c>
      <c r="Q932" s="6">
        <v>9061712447</v>
      </c>
      <c r="R932" s="2" t="s">
        <v>172</v>
      </c>
      <c r="S932" s="2">
        <v>1</v>
      </c>
      <c r="T932" s="2" t="s">
        <v>251</v>
      </c>
      <c r="V932" s="2" t="s">
        <v>252</v>
      </c>
      <c r="W932" s="2" t="s">
        <v>4659</v>
      </c>
      <c r="X932" s="2" t="s">
        <v>186</v>
      </c>
      <c r="Y932" s="29">
        <v>3</v>
      </c>
    </row>
    <row r="933" spans="1:25" ht="23.1" hidden="1" customHeight="1">
      <c r="A933" s="2" t="s">
        <v>94</v>
      </c>
      <c r="B933" s="2" t="s">
        <v>26</v>
      </c>
      <c r="C933" s="2" t="s">
        <v>27</v>
      </c>
      <c r="D933" s="2" t="s">
        <v>28</v>
      </c>
      <c r="E933" s="2" t="s">
        <v>28</v>
      </c>
      <c r="F933" s="2" t="s">
        <v>111</v>
      </c>
      <c r="G933" s="2" t="s">
        <v>167</v>
      </c>
      <c r="H933" s="2" t="s">
        <v>168</v>
      </c>
      <c r="I933" s="31">
        <v>43420</v>
      </c>
      <c r="J933" s="2">
        <v>16</v>
      </c>
      <c r="K933" s="2">
        <v>11</v>
      </c>
      <c r="L933" s="2">
        <v>2018</v>
      </c>
      <c r="M933" s="31">
        <f t="shared" si="14"/>
        <v>43420</v>
      </c>
      <c r="N933" s="2" t="s">
        <v>514</v>
      </c>
      <c r="O933" s="2" t="s">
        <v>1038</v>
      </c>
      <c r="P933" s="2">
        <v>19</v>
      </c>
      <c r="Q933" s="6" t="s">
        <v>171</v>
      </c>
      <c r="R933" s="2" t="s">
        <v>172</v>
      </c>
      <c r="S933" s="2">
        <v>3</v>
      </c>
      <c r="T933" s="2" t="s">
        <v>251</v>
      </c>
      <c r="V933" s="2" t="s">
        <v>252</v>
      </c>
      <c r="W933" s="2" t="s">
        <v>4659</v>
      </c>
      <c r="X933" s="2" t="s">
        <v>211</v>
      </c>
      <c r="Y933" s="29"/>
    </row>
    <row r="934" spans="1:25" ht="23.1" hidden="1" customHeight="1">
      <c r="A934" s="2" t="s">
        <v>94</v>
      </c>
      <c r="B934" s="2" t="s">
        <v>26</v>
      </c>
      <c r="C934" s="2" t="s">
        <v>27</v>
      </c>
      <c r="D934" s="2" t="s">
        <v>28</v>
      </c>
      <c r="E934" s="2" t="s">
        <v>28</v>
      </c>
      <c r="F934" s="2" t="s">
        <v>111</v>
      </c>
      <c r="G934" s="2" t="s">
        <v>167</v>
      </c>
      <c r="H934" s="2" t="s">
        <v>168</v>
      </c>
      <c r="I934" s="31">
        <v>43420</v>
      </c>
      <c r="J934" s="2">
        <v>16</v>
      </c>
      <c r="K934" s="2">
        <v>11</v>
      </c>
      <c r="L934" s="2">
        <v>2018</v>
      </c>
      <c r="M934" s="31">
        <f t="shared" si="14"/>
        <v>43420</v>
      </c>
      <c r="N934" s="2" t="s">
        <v>1039</v>
      </c>
      <c r="O934" s="2" t="s">
        <v>1040</v>
      </c>
      <c r="P934" s="2">
        <v>18</v>
      </c>
      <c r="Q934" s="6">
        <v>8038757325</v>
      </c>
      <c r="R934" s="2" t="s">
        <v>172</v>
      </c>
      <c r="S934" s="2">
        <v>1</v>
      </c>
      <c r="T934" s="2" t="s">
        <v>251</v>
      </c>
      <c r="V934" s="2" t="s">
        <v>252</v>
      </c>
      <c r="W934" s="2" t="s">
        <v>4666</v>
      </c>
      <c r="X934" s="2" t="s">
        <v>186</v>
      </c>
      <c r="Y934" s="29">
        <v>3</v>
      </c>
    </row>
    <row r="935" spans="1:25" ht="23.1" hidden="1" customHeight="1">
      <c r="A935" s="2" t="s">
        <v>94</v>
      </c>
      <c r="B935" s="2" t="s">
        <v>26</v>
      </c>
      <c r="C935" s="2" t="s">
        <v>27</v>
      </c>
      <c r="D935" s="2" t="s">
        <v>28</v>
      </c>
      <c r="E935" s="2" t="s">
        <v>28</v>
      </c>
      <c r="F935" s="2" t="s">
        <v>111</v>
      </c>
      <c r="G935" s="2" t="s">
        <v>167</v>
      </c>
      <c r="H935" s="2" t="s">
        <v>168</v>
      </c>
      <c r="I935" s="31">
        <v>43420</v>
      </c>
      <c r="J935" s="2">
        <v>16</v>
      </c>
      <c r="K935" s="2">
        <v>11</v>
      </c>
      <c r="L935" s="2">
        <v>2018</v>
      </c>
      <c r="M935" s="31">
        <f t="shared" si="14"/>
        <v>43420</v>
      </c>
      <c r="N935" s="2" t="s">
        <v>1041</v>
      </c>
      <c r="O935" s="2" t="s">
        <v>1042</v>
      </c>
      <c r="P935" s="2">
        <v>18</v>
      </c>
      <c r="Q935" s="6">
        <v>8088846227</v>
      </c>
      <c r="R935" s="2" t="s">
        <v>172</v>
      </c>
      <c r="S935" s="2">
        <v>2</v>
      </c>
      <c r="T935" s="2" t="s">
        <v>251</v>
      </c>
      <c r="V935" s="2" t="s">
        <v>252</v>
      </c>
      <c r="W935" s="2" t="s">
        <v>4666</v>
      </c>
      <c r="X935" s="2" t="s">
        <v>186</v>
      </c>
      <c r="Y935" s="29">
        <v>2</v>
      </c>
    </row>
    <row r="936" spans="1:25" ht="23.1" hidden="1" customHeight="1">
      <c r="A936" s="2" t="s">
        <v>94</v>
      </c>
      <c r="B936" s="2" t="s">
        <v>26</v>
      </c>
      <c r="C936" s="2" t="s">
        <v>27</v>
      </c>
      <c r="D936" s="2" t="s">
        <v>28</v>
      </c>
      <c r="E936" s="2" t="s">
        <v>28</v>
      </c>
      <c r="F936" s="2" t="s">
        <v>111</v>
      </c>
      <c r="G936" s="2" t="s">
        <v>167</v>
      </c>
      <c r="H936" s="2" t="s">
        <v>168</v>
      </c>
      <c r="I936" s="31">
        <v>43420</v>
      </c>
      <c r="J936" s="2">
        <v>16</v>
      </c>
      <c r="K936" s="2">
        <v>11</v>
      </c>
      <c r="L936" s="2">
        <v>2018</v>
      </c>
      <c r="M936" s="31">
        <f t="shared" si="14"/>
        <v>43420</v>
      </c>
      <c r="N936" s="2" t="s">
        <v>1043</v>
      </c>
      <c r="O936" s="2" t="s">
        <v>716</v>
      </c>
      <c r="P936" s="2">
        <v>17</v>
      </c>
      <c r="Q936" s="6" t="s">
        <v>171</v>
      </c>
      <c r="R936" s="2" t="s">
        <v>172</v>
      </c>
      <c r="S936" s="2">
        <v>1</v>
      </c>
      <c r="T936" s="2" t="s">
        <v>251</v>
      </c>
      <c r="V936" s="2" t="s">
        <v>252</v>
      </c>
      <c r="W936" s="2" t="s">
        <v>4659</v>
      </c>
      <c r="X936" s="2" t="s">
        <v>179</v>
      </c>
      <c r="Y936" s="29">
        <v>1</v>
      </c>
    </row>
    <row r="937" spans="1:25" ht="23.1" hidden="1" customHeight="1">
      <c r="A937" s="2" t="s">
        <v>94</v>
      </c>
      <c r="B937" s="2" t="s">
        <v>26</v>
      </c>
      <c r="C937" s="2" t="s">
        <v>27</v>
      </c>
      <c r="D937" s="2" t="s">
        <v>28</v>
      </c>
      <c r="E937" s="2" t="s">
        <v>28</v>
      </c>
      <c r="F937" s="2" t="s">
        <v>111</v>
      </c>
      <c r="G937" s="2" t="s">
        <v>167</v>
      </c>
      <c r="H937" s="2" t="s">
        <v>168</v>
      </c>
      <c r="I937" s="31">
        <v>43420</v>
      </c>
      <c r="J937" s="2">
        <v>16</v>
      </c>
      <c r="K937" s="2">
        <v>11</v>
      </c>
      <c r="L937" s="2">
        <v>2018</v>
      </c>
      <c r="M937" s="31">
        <f t="shared" si="14"/>
        <v>43420</v>
      </c>
      <c r="N937" s="2" t="s">
        <v>1044</v>
      </c>
      <c r="O937" s="2" t="s">
        <v>1045</v>
      </c>
      <c r="P937" s="2">
        <v>19</v>
      </c>
      <c r="Q937" s="6">
        <v>7032828198</v>
      </c>
      <c r="R937" s="2" t="s">
        <v>172</v>
      </c>
      <c r="S937" s="2">
        <v>1</v>
      </c>
      <c r="T937" s="2" t="s">
        <v>251</v>
      </c>
      <c r="V937" s="2" t="s">
        <v>252</v>
      </c>
      <c r="W937" s="2" t="s">
        <v>4659</v>
      </c>
      <c r="X937" s="2" t="s">
        <v>211</v>
      </c>
      <c r="Y937" s="29"/>
    </row>
    <row r="938" spans="1:25" ht="23.1" hidden="1" customHeight="1">
      <c r="A938" s="2" t="s">
        <v>94</v>
      </c>
      <c r="B938" s="2" t="s">
        <v>26</v>
      </c>
      <c r="C938" s="2" t="s">
        <v>27</v>
      </c>
      <c r="D938" s="2" t="s">
        <v>28</v>
      </c>
      <c r="E938" s="2" t="s">
        <v>28</v>
      </c>
      <c r="F938" s="2" t="s">
        <v>111</v>
      </c>
      <c r="G938" s="2" t="s">
        <v>167</v>
      </c>
      <c r="H938" s="2" t="s">
        <v>168</v>
      </c>
      <c r="I938" s="31">
        <v>43420</v>
      </c>
      <c r="J938" s="2">
        <v>16</v>
      </c>
      <c r="K938" s="2">
        <v>11</v>
      </c>
      <c r="L938" s="2">
        <v>2018</v>
      </c>
      <c r="M938" s="31">
        <f t="shared" si="14"/>
        <v>43420</v>
      </c>
      <c r="N938" s="2" t="s">
        <v>1046</v>
      </c>
      <c r="O938" s="2" t="s">
        <v>1047</v>
      </c>
      <c r="P938" s="2">
        <v>17</v>
      </c>
      <c r="Q938" s="6" t="s">
        <v>171</v>
      </c>
      <c r="R938" s="2" t="s">
        <v>172</v>
      </c>
      <c r="S938" s="2">
        <v>0</v>
      </c>
      <c r="T938" s="2" t="s">
        <v>251</v>
      </c>
      <c r="V938" s="2" t="s">
        <v>252</v>
      </c>
      <c r="W938" s="2" t="s">
        <v>4659</v>
      </c>
      <c r="X938" s="2" t="s">
        <v>179</v>
      </c>
      <c r="Y938" s="29">
        <v>1</v>
      </c>
    </row>
    <row r="939" spans="1:25" ht="23.1" hidden="1" customHeight="1">
      <c r="A939" s="2" t="s">
        <v>94</v>
      </c>
      <c r="B939" s="2" t="s">
        <v>26</v>
      </c>
      <c r="C939" s="2" t="s">
        <v>27</v>
      </c>
      <c r="D939" s="2" t="s">
        <v>28</v>
      </c>
      <c r="E939" s="2" t="s">
        <v>28</v>
      </c>
      <c r="F939" s="2" t="s">
        <v>111</v>
      </c>
      <c r="G939" s="2" t="s">
        <v>167</v>
      </c>
      <c r="H939" s="2" t="s">
        <v>168</v>
      </c>
      <c r="I939" s="31">
        <v>43420</v>
      </c>
      <c r="J939" s="2">
        <v>16</v>
      </c>
      <c r="K939" s="2">
        <v>11</v>
      </c>
      <c r="L939" s="2">
        <v>2018</v>
      </c>
      <c r="M939" s="31">
        <f t="shared" si="14"/>
        <v>43420</v>
      </c>
      <c r="N939" s="2" t="s">
        <v>1048</v>
      </c>
      <c r="O939" s="2" t="s">
        <v>1049</v>
      </c>
      <c r="P939" s="2">
        <v>19</v>
      </c>
      <c r="Q939" s="6">
        <v>8036109259</v>
      </c>
      <c r="R939" s="2" t="s">
        <v>172</v>
      </c>
      <c r="S939" s="2">
        <v>2</v>
      </c>
      <c r="T939" s="2" t="s">
        <v>251</v>
      </c>
      <c r="V939" s="2" t="s">
        <v>252</v>
      </c>
      <c r="W939" s="2" t="s">
        <v>4659</v>
      </c>
      <c r="X939" s="2" t="s">
        <v>186</v>
      </c>
      <c r="Y939" s="29">
        <v>1</v>
      </c>
    </row>
    <row r="940" spans="1:25" ht="23.1" hidden="1" customHeight="1">
      <c r="A940" s="2" t="s">
        <v>94</v>
      </c>
      <c r="B940" s="2" t="s">
        <v>26</v>
      </c>
      <c r="C940" s="2" t="s">
        <v>27</v>
      </c>
      <c r="D940" s="2" t="s">
        <v>28</v>
      </c>
      <c r="E940" s="2" t="s">
        <v>28</v>
      </c>
      <c r="F940" s="2" t="s">
        <v>111</v>
      </c>
      <c r="G940" s="2" t="s">
        <v>167</v>
      </c>
      <c r="H940" s="2" t="s">
        <v>168</v>
      </c>
      <c r="I940" s="31">
        <v>43420</v>
      </c>
      <c r="J940" s="2">
        <v>16</v>
      </c>
      <c r="K940" s="2">
        <v>11</v>
      </c>
      <c r="L940" s="2">
        <v>2018</v>
      </c>
      <c r="M940" s="31">
        <f t="shared" si="14"/>
        <v>43420</v>
      </c>
      <c r="N940" s="2" t="s">
        <v>1050</v>
      </c>
      <c r="O940" s="2" t="s">
        <v>1051</v>
      </c>
      <c r="P940" s="2">
        <v>19</v>
      </c>
      <c r="Q940" s="6">
        <v>7038600383</v>
      </c>
      <c r="R940" s="2" t="s">
        <v>172</v>
      </c>
      <c r="S940" s="2">
        <v>2</v>
      </c>
      <c r="T940" s="2" t="s">
        <v>251</v>
      </c>
      <c r="V940" s="2" t="s">
        <v>252</v>
      </c>
      <c r="W940" s="2" t="s">
        <v>4666</v>
      </c>
      <c r="X940" s="2" t="s">
        <v>186</v>
      </c>
      <c r="Y940" s="29">
        <v>1</v>
      </c>
    </row>
    <row r="941" spans="1:25" ht="23.1" hidden="1" customHeight="1">
      <c r="A941" s="2" t="s">
        <v>94</v>
      </c>
      <c r="B941" s="2" t="s">
        <v>26</v>
      </c>
      <c r="C941" s="2" t="s">
        <v>27</v>
      </c>
      <c r="D941" s="2" t="s">
        <v>28</v>
      </c>
      <c r="E941" s="2" t="s">
        <v>28</v>
      </c>
      <c r="F941" s="2" t="s">
        <v>111</v>
      </c>
      <c r="G941" s="2" t="s">
        <v>167</v>
      </c>
      <c r="H941" s="2" t="s">
        <v>168</v>
      </c>
      <c r="I941" s="31">
        <v>43420</v>
      </c>
      <c r="J941" s="2">
        <v>16</v>
      </c>
      <c r="K941" s="2">
        <v>11</v>
      </c>
      <c r="L941" s="2">
        <v>2018</v>
      </c>
      <c r="M941" s="31">
        <f t="shared" si="14"/>
        <v>43420</v>
      </c>
      <c r="N941" s="2" t="s">
        <v>389</v>
      </c>
      <c r="O941" s="2" t="s">
        <v>1052</v>
      </c>
      <c r="P941" s="2">
        <v>18</v>
      </c>
      <c r="Q941" s="6">
        <v>8164191155</v>
      </c>
      <c r="R941" s="2" t="s">
        <v>172</v>
      </c>
      <c r="S941" s="2">
        <v>1</v>
      </c>
      <c r="T941" s="2" t="s">
        <v>251</v>
      </c>
      <c r="V941" s="2" t="s">
        <v>252</v>
      </c>
      <c r="W941" s="2" t="s">
        <v>4659</v>
      </c>
      <c r="X941" s="2" t="s">
        <v>186</v>
      </c>
      <c r="Y941" s="29">
        <v>2</v>
      </c>
    </row>
    <row r="942" spans="1:25" ht="23.1" hidden="1" customHeight="1">
      <c r="A942" s="2" t="s">
        <v>94</v>
      </c>
      <c r="B942" s="2" t="s">
        <v>26</v>
      </c>
      <c r="C942" s="2" t="s">
        <v>27</v>
      </c>
      <c r="D942" s="2" t="s">
        <v>28</v>
      </c>
      <c r="E942" s="2" t="s">
        <v>28</v>
      </c>
      <c r="F942" s="2" t="s">
        <v>111</v>
      </c>
      <c r="G942" s="2" t="s">
        <v>167</v>
      </c>
      <c r="H942" s="2" t="s">
        <v>168</v>
      </c>
      <c r="I942" s="31">
        <v>43420</v>
      </c>
      <c r="J942" s="2">
        <v>16</v>
      </c>
      <c r="K942" s="2">
        <v>11</v>
      </c>
      <c r="L942" s="2">
        <v>2018</v>
      </c>
      <c r="M942" s="31">
        <f t="shared" si="14"/>
        <v>43420</v>
      </c>
      <c r="N942" s="2" t="s">
        <v>1053</v>
      </c>
      <c r="O942" s="2" t="s">
        <v>1054</v>
      </c>
      <c r="P942" s="2">
        <v>19</v>
      </c>
      <c r="Q942" s="6">
        <v>8054995825</v>
      </c>
      <c r="R942" s="2" t="s">
        <v>172</v>
      </c>
      <c r="S942" s="2">
        <v>1</v>
      </c>
      <c r="T942" s="2" t="s">
        <v>251</v>
      </c>
      <c r="V942" s="2" t="s">
        <v>252</v>
      </c>
      <c r="W942" s="2" t="s">
        <v>4659</v>
      </c>
      <c r="X942" s="2" t="s">
        <v>186</v>
      </c>
      <c r="Y942" s="29">
        <v>3</v>
      </c>
    </row>
    <row r="943" spans="1:25" ht="23.1" hidden="1" customHeight="1">
      <c r="A943" s="2" t="s">
        <v>94</v>
      </c>
      <c r="B943" s="2" t="s">
        <v>26</v>
      </c>
      <c r="C943" s="2" t="s">
        <v>27</v>
      </c>
      <c r="D943" s="2" t="s">
        <v>28</v>
      </c>
      <c r="E943" s="2" t="s">
        <v>28</v>
      </c>
      <c r="F943" s="2" t="s">
        <v>111</v>
      </c>
      <c r="G943" s="2" t="s">
        <v>167</v>
      </c>
      <c r="H943" s="2" t="s">
        <v>168</v>
      </c>
      <c r="I943" s="31">
        <v>43420</v>
      </c>
      <c r="J943" s="2">
        <v>16</v>
      </c>
      <c r="K943" s="2">
        <v>11</v>
      </c>
      <c r="L943" s="2">
        <v>2018</v>
      </c>
      <c r="M943" s="31">
        <f t="shared" si="14"/>
        <v>43420</v>
      </c>
      <c r="N943" s="2" t="s">
        <v>576</v>
      </c>
      <c r="O943" s="2" t="s">
        <v>374</v>
      </c>
      <c r="P943" s="2">
        <v>17</v>
      </c>
      <c r="Q943" s="6">
        <v>9095155886</v>
      </c>
      <c r="R943" s="2" t="s">
        <v>172</v>
      </c>
      <c r="S943" s="2">
        <v>0</v>
      </c>
      <c r="T943" s="2" t="s">
        <v>251</v>
      </c>
      <c r="V943" s="2" t="s">
        <v>252</v>
      </c>
      <c r="W943" s="2" t="s">
        <v>4659</v>
      </c>
      <c r="X943" s="2" t="s">
        <v>179</v>
      </c>
      <c r="Y943" s="29">
        <v>1</v>
      </c>
    </row>
    <row r="944" spans="1:25" ht="23.1" hidden="1" customHeight="1">
      <c r="A944" s="2" t="s">
        <v>94</v>
      </c>
      <c r="B944" s="2" t="s">
        <v>26</v>
      </c>
      <c r="C944" s="2" t="s">
        <v>27</v>
      </c>
      <c r="D944" s="2" t="s">
        <v>28</v>
      </c>
      <c r="E944" s="2" t="s">
        <v>28</v>
      </c>
      <c r="F944" s="2" t="s">
        <v>111</v>
      </c>
      <c r="G944" s="2" t="s">
        <v>167</v>
      </c>
      <c r="H944" s="2" t="s">
        <v>168</v>
      </c>
      <c r="I944" s="31">
        <v>43420</v>
      </c>
      <c r="J944" s="2">
        <v>16</v>
      </c>
      <c r="K944" s="2">
        <v>11</v>
      </c>
      <c r="L944" s="2">
        <v>2018</v>
      </c>
      <c r="M944" s="31">
        <f t="shared" si="14"/>
        <v>43420</v>
      </c>
      <c r="N944" s="2" t="s">
        <v>1055</v>
      </c>
      <c r="O944" s="2" t="s">
        <v>1056</v>
      </c>
      <c r="P944" s="2">
        <v>17</v>
      </c>
      <c r="Q944" s="6">
        <v>8147090388</v>
      </c>
      <c r="R944" s="2" t="s">
        <v>172</v>
      </c>
      <c r="S944" s="2">
        <v>0</v>
      </c>
      <c r="T944" s="2" t="s">
        <v>251</v>
      </c>
      <c r="V944" s="2" t="s">
        <v>252</v>
      </c>
      <c r="W944" s="2" t="s">
        <v>4659</v>
      </c>
      <c r="X944" s="2" t="s">
        <v>179</v>
      </c>
      <c r="Y944" s="29">
        <v>1</v>
      </c>
    </row>
    <row r="945" spans="1:25" ht="23.1" hidden="1" customHeight="1">
      <c r="A945" s="2" t="s">
        <v>94</v>
      </c>
      <c r="B945" s="2" t="s">
        <v>26</v>
      </c>
      <c r="C945" s="2" t="s">
        <v>27</v>
      </c>
      <c r="D945" s="2" t="s">
        <v>28</v>
      </c>
      <c r="E945" s="2" t="s">
        <v>28</v>
      </c>
      <c r="F945" s="2" t="s">
        <v>95</v>
      </c>
      <c r="G945" s="2" t="s">
        <v>2811</v>
      </c>
      <c r="H945" s="2" t="s">
        <v>97</v>
      </c>
      <c r="I945" s="31">
        <v>43420</v>
      </c>
      <c r="J945" s="2">
        <v>16</v>
      </c>
      <c r="K945" s="2">
        <v>11</v>
      </c>
      <c r="L945" s="2">
        <v>2018</v>
      </c>
      <c r="M945" s="31">
        <f t="shared" si="14"/>
        <v>43420</v>
      </c>
      <c r="N945" s="2" t="s">
        <v>2812</v>
      </c>
      <c r="O945" s="2" t="s">
        <v>2813</v>
      </c>
      <c r="P945" s="2">
        <v>19</v>
      </c>
      <c r="Q945" s="6">
        <v>8184251175</v>
      </c>
      <c r="R945" s="2" t="s">
        <v>417</v>
      </c>
      <c r="S945" s="2">
        <v>1</v>
      </c>
      <c r="T945" s="2" t="s">
        <v>418</v>
      </c>
      <c r="V945" s="2" t="s">
        <v>1899</v>
      </c>
      <c r="W945" s="2" t="s">
        <v>4666</v>
      </c>
      <c r="X945" s="2" t="s">
        <v>186</v>
      </c>
      <c r="Y945" s="29">
        <v>3</v>
      </c>
    </row>
    <row r="946" spans="1:25" ht="23.1" hidden="1" customHeight="1">
      <c r="A946" s="2" t="s">
        <v>94</v>
      </c>
      <c r="B946" s="2" t="s">
        <v>26</v>
      </c>
      <c r="C946" s="2" t="s">
        <v>27</v>
      </c>
      <c r="D946" s="2" t="s">
        <v>28</v>
      </c>
      <c r="E946" s="2" t="s">
        <v>28</v>
      </c>
      <c r="F946" s="2" t="s">
        <v>95</v>
      </c>
      <c r="G946" s="2" t="s">
        <v>2811</v>
      </c>
      <c r="H946" s="2" t="s">
        <v>97</v>
      </c>
      <c r="I946" s="31">
        <v>43420</v>
      </c>
      <c r="J946" s="2">
        <v>16</v>
      </c>
      <c r="K946" s="2">
        <v>11</v>
      </c>
      <c r="L946" s="2">
        <v>2018</v>
      </c>
      <c r="M946" s="31">
        <f t="shared" si="14"/>
        <v>43420</v>
      </c>
      <c r="N946" s="2" t="s">
        <v>2814</v>
      </c>
      <c r="O946" s="2" t="s">
        <v>2815</v>
      </c>
      <c r="P946" s="2">
        <v>19</v>
      </c>
      <c r="Q946" s="6">
        <v>7086319977</v>
      </c>
      <c r="R946" s="2" t="s">
        <v>172</v>
      </c>
      <c r="S946" s="2">
        <v>1</v>
      </c>
      <c r="T946" s="2" t="s">
        <v>418</v>
      </c>
      <c r="V946" s="2" t="s">
        <v>1899</v>
      </c>
      <c r="W946" s="2" t="s">
        <v>4666</v>
      </c>
      <c r="X946" s="2" t="s">
        <v>186</v>
      </c>
      <c r="Y946" s="29">
        <v>3</v>
      </c>
    </row>
    <row r="947" spans="1:25" ht="23.1" hidden="1" customHeight="1">
      <c r="A947" s="2" t="s">
        <v>94</v>
      </c>
      <c r="B947" s="2" t="s">
        <v>26</v>
      </c>
      <c r="C947" s="2" t="s">
        <v>27</v>
      </c>
      <c r="D947" s="2" t="s">
        <v>28</v>
      </c>
      <c r="E947" s="2" t="s">
        <v>28</v>
      </c>
      <c r="F947" s="2" t="s">
        <v>95</v>
      </c>
      <c r="G947" s="2" t="s">
        <v>2811</v>
      </c>
      <c r="H947" s="2" t="s">
        <v>97</v>
      </c>
      <c r="I947" s="31">
        <v>43420</v>
      </c>
      <c r="J947" s="2">
        <v>16</v>
      </c>
      <c r="K947" s="2">
        <v>11</v>
      </c>
      <c r="L947" s="2">
        <v>2018</v>
      </c>
      <c r="M947" s="31">
        <f t="shared" si="14"/>
        <v>43420</v>
      </c>
      <c r="N947" s="2" t="s">
        <v>2816</v>
      </c>
      <c r="O947" s="2" t="s">
        <v>2817</v>
      </c>
      <c r="P947" s="2">
        <v>17</v>
      </c>
      <c r="Q947" s="6" t="s">
        <v>171</v>
      </c>
      <c r="R947" s="2" t="s">
        <v>417</v>
      </c>
      <c r="S947" s="2">
        <v>0</v>
      </c>
      <c r="T947" s="2" t="s">
        <v>418</v>
      </c>
      <c r="V947" s="2" t="s">
        <v>1899</v>
      </c>
      <c r="W947" s="2" t="s">
        <v>4666</v>
      </c>
      <c r="X947" s="2" t="s">
        <v>186</v>
      </c>
      <c r="Y947" s="29">
        <v>3</v>
      </c>
    </row>
    <row r="948" spans="1:25" ht="23.1" hidden="1" customHeight="1">
      <c r="A948" s="2" t="s">
        <v>94</v>
      </c>
      <c r="B948" s="2" t="s">
        <v>26</v>
      </c>
      <c r="C948" s="2" t="s">
        <v>27</v>
      </c>
      <c r="D948" s="2" t="s">
        <v>28</v>
      </c>
      <c r="E948" s="2" t="s">
        <v>28</v>
      </c>
      <c r="F948" s="2" t="s">
        <v>95</v>
      </c>
      <c r="G948" s="2" t="s">
        <v>2811</v>
      </c>
      <c r="H948" s="2" t="s">
        <v>97</v>
      </c>
      <c r="I948" s="31">
        <v>43420</v>
      </c>
      <c r="J948" s="2">
        <v>16</v>
      </c>
      <c r="K948" s="2">
        <v>11</v>
      </c>
      <c r="L948" s="2">
        <v>2018</v>
      </c>
      <c r="M948" s="31">
        <f t="shared" si="14"/>
        <v>43420</v>
      </c>
      <c r="N948" s="2" t="s">
        <v>2818</v>
      </c>
      <c r="O948" s="2" t="s">
        <v>2819</v>
      </c>
      <c r="P948" s="2">
        <v>16</v>
      </c>
      <c r="Q948" s="6" t="s">
        <v>171</v>
      </c>
      <c r="R948" s="2" t="s">
        <v>417</v>
      </c>
      <c r="S948" s="2">
        <v>0</v>
      </c>
      <c r="T948" s="2" t="s">
        <v>418</v>
      </c>
      <c r="V948" s="2" t="s">
        <v>1899</v>
      </c>
      <c r="W948" s="2" t="s">
        <v>4666</v>
      </c>
      <c r="X948" s="2" t="s">
        <v>186</v>
      </c>
      <c r="Y948" s="29">
        <v>3</v>
      </c>
    </row>
    <row r="949" spans="1:25" ht="23.1" hidden="1" customHeight="1">
      <c r="A949" s="2" t="s">
        <v>94</v>
      </c>
      <c r="B949" s="2" t="s">
        <v>26</v>
      </c>
      <c r="C949" s="2" t="s">
        <v>27</v>
      </c>
      <c r="D949" s="2" t="s">
        <v>28</v>
      </c>
      <c r="E949" s="2" t="s">
        <v>28</v>
      </c>
      <c r="F949" s="2" t="s">
        <v>95</v>
      </c>
      <c r="G949" s="2" t="s">
        <v>2811</v>
      </c>
      <c r="H949" s="2" t="s">
        <v>97</v>
      </c>
      <c r="I949" s="31">
        <v>43420</v>
      </c>
      <c r="J949" s="2">
        <v>16</v>
      </c>
      <c r="K949" s="2">
        <v>11</v>
      </c>
      <c r="L949" s="2">
        <v>2018</v>
      </c>
      <c r="M949" s="31">
        <f t="shared" si="14"/>
        <v>43420</v>
      </c>
      <c r="N949" s="2" t="s">
        <v>2820</v>
      </c>
      <c r="O949" s="2" t="s">
        <v>2821</v>
      </c>
      <c r="P949" s="2">
        <v>16</v>
      </c>
      <c r="Q949" s="6" t="s">
        <v>171</v>
      </c>
      <c r="R949" s="2" t="s">
        <v>417</v>
      </c>
      <c r="S949" s="2">
        <v>0</v>
      </c>
      <c r="T949" s="2" t="s">
        <v>234</v>
      </c>
      <c r="V949" s="2" t="s">
        <v>1899</v>
      </c>
      <c r="W949" s="2" t="s">
        <v>4659</v>
      </c>
      <c r="X949" s="2" t="s">
        <v>186</v>
      </c>
      <c r="Y949" s="29">
        <v>2</v>
      </c>
    </row>
    <row r="950" spans="1:25" ht="23.1" hidden="1" customHeight="1">
      <c r="A950" s="2" t="s">
        <v>94</v>
      </c>
      <c r="B950" s="2" t="s">
        <v>26</v>
      </c>
      <c r="C950" s="2" t="s">
        <v>27</v>
      </c>
      <c r="D950" s="2" t="s">
        <v>28</v>
      </c>
      <c r="E950" s="2" t="s">
        <v>28</v>
      </c>
      <c r="F950" s="2" t="s">
        <v>95</v>
      </c>
      <c r="G950" s="2" t="s">
        <v>2811</v>
      </c>
      <c r="H950" s="2" t="s">
        <v>97</v>
      </c>
      <c r="I950" s="31">
        <v>43420</v>
      </c>
      <c r="J950" s="2">
        <v>16</v>
      </c>
      <c r="K950" s="2">
        <v>11</v>
      </c>
      <c r="L950" s="2">
        <v>2018</v>
      </c>
      <c r="M950" s="31">
        <f t="shared" si="14"/>
        <v>43420</v>
      </c>
      <c r="N950" s="2" t="s">
        <v>2272</v>
      </c>
      <c r="O950" s="2" t="s">
        <v>2822</v>
      </c>
      <c r="P950" s="2">
        <v>19</v>
      </c>
      <c r="Q950" s="6">
        <v>8122301878</v>
      </c>
      <c r="R950" s="2" t="s">
        <v>417</v>
      </c>
      <c r="S950" s="2">
        <v>0</v>
      </c>
      <c r="T950" s="2" t="s">
        <v>234</v>
      </c>
      <c r="V950" s="2" t="s">
        <v>1899</v>
      </c>
      <c r="W950" s="2" t="s">
        <v>4659</v>
      </c>
      <c r="X950" s="2" t="s">
        <v>211</v>
      </c>
      <c r="Y950" s="29">
        <v>6</v>
      </c>
    </row>
    <row r="951" spans="1:25" ht="23.1" hidden="1" customHeight="1">
      <c r="A951" s="2" t="s">
        <v>94</v>
      </c>
      <c r="B951" s="2" t="s">
        <v>26</v>
      </c>
      <c r="C951" s="2" t="s">
        <v>27</v>
      </c>
      <c r="D951" s="2" t="s">
        <v>28</v>
      </c>
      <c r="E951" s="2" t="s">
        <v>28</v>
      </c>
      <c r="F951" s="2" t="s">
        <v>95</v>
      </c>
      <c r="G951" s="2" t="s">
        <v>2811</v>
      </c>
      <c r="H951" s="2" t="s">
        <v>97</v>
      </c>
      <c r="I951" s="31">
        <v>43420</v>
      </c>
      <c r="J951" s="2">
        <v>16</v>
      </c>
      <c r="K951" s="2">
        <v>11</v>
      </c>
      <c r="L951" s="2">
        <v>2018</v>
      </c>
      <c r="M951" s="31">
        <f t="shared" si="14"/>
        <v>43420</v>
      </c>
      <c r="N951" s="2" t="s">
        <v>2823</v>
      </c>
      <c r="O951" s="2" t="s">
        <v>2824</v>
      </c>
      <c r="P951" s="2">
        <v>19</v>
      </c>
      <c r="Q951" s="6">
        <v>8060072955</v>
      </c>
      <c r="R951" s="2" t="s">
        <v>417</v>
      </c>
      <c r="S951" s="2">
        <v>0</v>
      </c>
      <c r="T951" s="2" t="s">
        <v>418</v>
      </c>
      <c r="V951" s="2" t="s">
        <v>1899</v>
      </c>
      <c r="W951" s="2" t="s">
        <v>4666</v>
      </c>
      <c r="X951" s="2" t="s">
        <v>176</v>
      </c>
      <c r="Y951" s="29"/>
    </row>
    <row r="952" spans="1:25" ht="23.1" hidden="1" customHeight="1">
      <c r="A952" s="2" t="s">
        <v>94</v>
      </c>
      <c r="B952" s="2" t="s">
        <v>26</v>
      </c>
      <c r="C952" s="2" t="s">
        <v>27</v>
      </c>
      <c r="D952" s="2" t="s">
        <v>28</v>
      </c>
      <c r="E952" s="2" t="s">
        <v>28</v>
      </c>
      <c r="F952" s="2" t="s">
        <v>95</v>
      </c>
      <c r="G952" s="2" t="s">
        <v>2811</v>
      </c>
      <c r="H952" s="2" t="s">
        <v>97</v>
      </c>
      <c r="I952" s="31">
        <v>43420</v>
      </c>
      <c r="J952" s="2">
        <v>16</v>
      </c>
      <c r="K952" s="2">
        <v>11</v>
      </c>
      <c r="L952" s="2">
        <v>2018</v>
      </c>
      <c r="M952" s="31">
        <f t="shared" si="14"/>
        <v>43420</v>
      </c>
      <c r="N952" s="2" t="s">
        <v>2825</v>
      </c>
      <c r="O952" s="2" t="s">
        <v>2826</v>
      </c>
      <c r="P952" s="2">
        <v>19</v>
      </c>
      <c r="Q952" s="6">
        <v>8059684954</v>
      </c>
      <c r="R952" s="2" t="s">
        <v>172</v>
      </c>
      <c r="S952" s="2">
        <v>1</v>
      </c>
      <c r="T952" s="2" t="s">
        <v>418</v>
      </c>
      <c r="V952" s="2" t="s">
        <v>1899</v>
      </c>
      <c r="W952" s="2" t="s">
        <v>4666</v>
      </c>
      <c r="X952" s="2" t="s">
        <v>179</v>
      </c>
      <c r="Y952" s="29">
        <v>3</v>
      </c>
    </row>
    <row r="953" spans="1:25" ht="23.1" hidden="1" customHeight="1">
      <c r="A953" s="2" t="s">
        <v>94</v>
      </c>
      <c r="B953" s="2" t="s">
        <v>26</v>
      </c>
      <c r="C953" s="2" t="s">
        <v>27</v>
      </c>
      <c r="D953" s="2" t="s">
        <v>28</v>
      </c>
      <c r="E953" s="2" t="s">
        <v>28</v>
      </c>
      <c r="F953" s="2" t="s">
        <v>95</v>
      </c>
      <c r="G953" s="2" t="s">
        <v>2811</v>
      </c>
      <c r="H953" s="2" t="s">
        <v>97</v>
      </c>
      <c r="I953" s="31">
        <v>43420</v>
      </c>
      <c r="J953" s="2">
        <v>16</v>
      </c>
      <c r="K953" s="2">
        <v>11</v>
      </c>
      <c r="L953" s="2">
        <v>2018</v>
      </c>
      <c r="M953" s="31">
        <f t="shared" si="14"/>
        <v>43420</v>
      </c>
      <c r="N953" s="2" t="s">
        <v>2827</v>
      </c>
      <c r="O953" s="2" t="s">
        <v>2828</v>
      </c>
      <c r="P953" s="2">
        <v>16</v>
      </c>
      <c r="Q953" s="6" t="s">
        <v>171</v>
      </c>
      <c r="R953" s="2" t="s">
        <v>417</v>
      </c>
      <c r="S953" s="2">
        <v>0</v>
      </c>
      <c r="T953" s="2" t="s">
        <v>418</v>
      </c>
      <c r="V953" s="2" t="s">
        <v>1899</v>
      </c>
      <c r="W953" s="2" t="s">
        <v>4666</v>
      </c>
      <c r="X953" s="2" t="s">
        <v>176</v>
      </c>
      <c r="Y953" s="29"/>
    </row>
    <row r="954" spans="1:25" ht="23.1" hidden="1" customHeight="1">
      <c r="A954" s="2" t="s">
        <v>94</v>
      </c>
      <c r="B954" s="2" t="s">
        <v>26</v>
      </c>
      <c r="C954" s="2" t="s">
        <v>27</v>
      </c>
      <c r="D954" s="2" t="s">
        <v>28</v>
      </c>
      <c r="E954" s="2" t="s">
        <v>28</v>
      </c>
      <c r="F954" s="2" t="s">
        <v>95</v>
      </c>
      <c r="G954" s="2" t="s">
        <v>2811</v>
      </c>
      <c r="H954" s="2" t="s">
        <v>97</v>
      </c>
      <c r="I954" s="31">
        <v>43420</v>
      </c>
      <c r="J954" s="2">
        <v>16</v>
      </c>
      <c r="K954" s="2">
        <v>11</v>
      </c>
      <c r="L954" s="2">
        <v>2018</v>
      </c>
      <c r="M954" s="31">
        <f t="shared" si="14"/>
        <v>43420</v>
      </c>
      <c r="N954" s="2" t="s">
        <v>2829</v>
      </c>
      <c r="O954" s="2" t="s">
        <v>2830</v>
      </c>
      <c r="P954" s="2">
        <v>19</v>
      </c>
      <c r="Q954" s="6">
        <v>7034720614</v>
      </c>
      <c r="R954" s="2" t="s">
        <v>172</v>
      </c>
      <c r="S954" s="2">
        <v>1</v>
      </c>
      <c r="T954" s="2" t="s">
        <v>418</v>
      </c>
      <c r="V954" s="2" t="s">
        <v>1899</v>
      </c>
      <c r="W954" s="2" t="s">
        <v>4666</v>
      </c>
      <c r="X954" s="2" t="s">
        <v>186</v>
      </c>
      <c r="Y954" s="29">
        <v>3</v>
      </c>
    </row>
    <row r="955" spans="1:25" ht="23.1" hidden="1" customHeight="1">
      <c r="A955" s="2" t="s">
        <v>94</v>
      </c>
      <c r="B955" s="2" t="s">
        <v>26</v>
      </c>
      <c r="C955" s="2" t="s">
        <v>27</v>
      </c>
      <c r="D955" s="2" t="s">
        <v>28</v>
      </c>
      <c r="E955" s="2" t="s">
        <v>28</v>
      </c>
      <c r="F955" s="2" t="s">
        <v>95</v>
      </c>
      <c r="G955" s="2" t="s">
        <v>2811</v>
      </c>
      <c r="H955" s="2" t="s">
        <v>97</v>
      </c>
      <c r="I955" s="31">
        <v>43420</v>
      </c>
      <c r="J955" s="2">
        <v>16</v>
      </c>
      <c r="K955" s="2">
        <v>11</v>
      </c>
      <c r="L955" s="2">
        <v>2018</v>
      </c>
      <c r="M955" s="31">
        <f t="shared" si="14"/>
        <v>43420</v>
      </c>
      <c r="N955" s="2" t="s">
        <v>2831</v>
      </c>
      <c r="O955" s="2" t="s">
        <v>2832</v>
      </c>
      <c r="P955" s="2">
        <v>19</v>
      </c>
      <c r="Q955" s="6">
        <v>8085282901</v>
      </c>
      <c r="R955" s="2" t="s">
        <v>417</v>
      </c>
      <c r="S955" s="2">
        <v>0</v>
      </c>
      <c r="T955" s="2" t="s">
        <v>418</v>
      </c>
      <c r="V955" s="2" t="s">
        <v>1899</v>
      </c>
      <c r="W955" s="2" t="s">
        <v>4666</v>
      </c>
      <c r="X955" s="2" t="s">
        <v>186</v>
      </c>
      <c r="Y955" s="29">
        <v>3</v>
      </c>
    </row>
    <row r="956" spans="1:25" ht="23.1" hidden="1" customHeight="1">
      <c r="A956" s="2" t="s">
        <v>94</v>
      </c>
      <c r="B956" s="2" t="s">
        <v>26</v>
      </c>
      <c r="C956" s="2" t="s">
        <v>27</v>
      </c>
      <c r="D956" s="2" t="s">
        <v>28</v>
      </c>
      <c r="E956" s="2" t="s">
        <v>28</v>
      </c>
      <c r="F956" s="2" t="s">
        <v>95</v>
      </c>
      <c r="G956" s="2" t="s">
        <v>2811</v>
      </c>
      <c r="H956" s="2" t="s">
        <v>97</v>
      </c>
      <c r="I956" s="31">
        <v>43420</v>
      </c>
      <c r="J956" s="2">
        <v>16</v>
      </c>
      <c r="K956" s="2">
        <v>11</v>
      </c>
      <c r="L956" s="2">
        <v>2018</v>
      </c>
      <c r="M956" s="31">
        <f t="shared" si="14"/>
        <v>43420</v>
      </c>
      <c r="N956" s="2" t="s">
        <v>2833</v>
      </c>
      <c r="O956" s="2" t="s">
        <v>2834</v>
      </c>
      <c r="P956" s="2">
        <v>19</v>
      </c>
      <c r="Q956" s="6">
        <v>8065291108</v>
      </c>
      <c r="R956" s="2" t="s">
        <v>172</v>
      </c>
      <c r="S956" s="2">
        <v>2</v>
      </c>
      <c r="T956" s="2" t="s">
        <v>418</v>
      </c>
      <c r="V956" s="2" t="s">
        <v>1899</v>
      </c>
      <c r="W956" s="2" t="s">
        <v>4666</v>
      </c>
      <c r="X956" s="2" t="s">
        <v>444</v>
      </c>
      <c r="Y956" s="29"/>
    </row>
    <row r="957" spans="1:25" ht="23.1" hidden="1" customHeight="1">
      <c r="A957" s="2" t="s">
        <v>94</v>
      </c>
      <c r="B957" s="2" t="s">
        <v>26</v>
      </c>
      <c r="C957" s="2" t="s">
        <v>27</v>
      </c>
      <c r="D957" s="2" t="s">
        <v>28</v>
      </c>
      <c r="E957" s="2" t="s">
        <v>28</v>
      </c>
      <c r="F957" s="2" t="s">
        <v>95</v>
      </c>
      <c r="G957" s="2" t="s">
        <v>2811</v>
      </c>
      <c r="H957" s="2" t="s">
        <v>97</v>
      </c>
      <c r="I957" s="31">
        <v>43420</v>
      </c>
      <c r="J957" s="2">
        <v>16</v>
      </c>
      <c r="K957" s="2">
        <v>11</v>
      </c>
      <c r="L957" s="2">
        <v>2018</v>
      </c>
      <c r="M957" s="31">
        <f t="shared" si="14"/>
        <v>43420</v>
      </c>
      <c r="N957" s="2" t="s">
        <v>412</v>
      </c>
      <c r="O957" s="2" t="s">
        <v>2835</v>
      </c>
      <c r="P957" s="2">
        <v>19</v>
      </c>
      <c r="Q957" s="6" t="s">
        <v>171</v>
      </c>
      <c r="R957" s="2" t="s">
        <v>417</v>
      </c>
      <c r="S957" s="2">
        <v>0</v>
      </c>
      <c r="T957" s="2" t="s">
        <v>418</v>
      </c>
      <c r="V957" s="2" t="s">
        <v>1899</v>
      </c>
      <c r="W957" s="2" t="s">
        <v>4666</v>
      </c>
      <c r="X957" s="2" t="s">
        <v>186</v>
      </c>
      <c r="Y957" s="29">
        <v>3</v>
      </c>
    </row>
    <row r="958" spans="1:25" ht="23.1" hidden="1" customHeight="1">
      <c r="A958" s="2" t="s">
        <v>94</v>
      </c>
      <c r="B958" s="2" t="s">
        <v>26</v>
      </c>
      <c r="C958" s="2" t="s">
        <v>27</v>
      </c>
      <c r="D958" s="2" t="s">
        <v>28</v>
      </c>
      <c r="E958" s="2" t="s">
        <v>28</v>
      </c>
      <c r="F958" s="2" t="s">
        <v>95</v>
      </c>
      <c r="G958" s="2" t="s">
        <v>2811</v>
      </c>
      <c r="H958" s="2" t="s">
        <v>97</v>
      </c>
      <c r="I958" s="31">
        <v>43420</v>
      </c>
      <c r="J958" s="2">
        <v>16</v>
      </c>
      <c r="K958" s="2">
        <v>11</v>
      </c>
      <c r="L958" s="2">
        <v>2018</v>
      </c>
      <c r="M958" s="31">
        <f t="shared" si="14"/>
        <v>43420</v>
      </c>
      <c r="N958" s="2" t="s">
        <v>2836</v>
      </c>
      <c r="O958" s="2" t="s">
        <v>2837</v>
      </c>
      <c r="P958" s="2">
        <v>17</v>
      </c>
      <c r="Q958" s="6">
        <v>9062341933</v>
      </c>
      <c r="R958" s="2" t="s">
        <v>172</v>
      </c>
      <c r="S958" s="2">
        <v>0</v>
      </c>
      <c r="T958" s="2" t="s">
        <v>418</v>
      </c>
      <c r="V958" s="2" t="s">
        <v>1899</v>
      </c>
      <c r="W958" s="2" t="s">
        <v>4666</v>
      </c>
      <c r="X958" s="2" t="s">
        <v>211</v>
      </c>
      <c r="Y958" s="29"/>
    </row>
    <row r="959" spans="1:25" ht="23.1" hidden="1" customHeight="1">
      <c r="A959" s="2" t="s">
        <v>94</v>
      </c>
      <c r="B959" s="2" t="s">
        <v>26</v>
      </c>
      <c r="C959" s="2" t="s">
        <v>27</v>
      </c>
      <c r="D959" s="2" t="s">
        <v>28</v>
      </c>
      <c r="E959" s="2" t="s">
        <v>28</v>
      </c>
      <c r="F959" s="2" t="s">
        <v>95</v>
      </c>
      <c r="G959" s="2" t="s">
        <v>2811</v>
      </c>
      <c r="H959" s="2" t="s">
        <v>97</v>
      </c>
      <c r="I959" s="31">
        <v>43420</v>
      </c>
      <c r="J959" s="2">
        <v>16</v>
      </c>
      <c r="K959" s="2">
        <v>11</v>
      </c>
      <c r="L959" s="2">
        <v>2018</v>
      </c>
      <c r="M959" s="31">
        <f t="shared" si="14"/>
        <v>43420</v>
      </c>
      <c r="N959" s="2" t="s">
        <v>209</v>
      </c>
      <c r="O959" s="2" t="s">
        <v>2838</v>
      </c>
      <c r="P959" s="2">
        <v>18</v>
      </c>
      <c r="Q959" s="6">
        <v>7039650907</v>
      </c>
      <c r="R959" s="2" t="s">
        <v>417</v>
      </c>
      <c r="S959" s="2">
        <v>0</v>
      </c>
      <c r="T959" s="2" t="s">
        <v>418</v>
      </c>
      <c r="V959" s="2" t="s">
        <v>1899</v>
      </c>
      <c r="W959" s="2" t="s">
        <v>4666</v>
      </c>
      <c r="X959" s="2" t="s">
        <v>211</v>
      </c>
      <c r="Y959" s="29"/>
    </row>
    <row r="960" spans="1:25" ht="23.1" hidden="1" customHeight="1">
      <c r="A960" s="2" t="s">
        <v>94</v>
      </c>
      <c r="B960" s="2" t="s">
        <v>26</v>
      </c>
      <c r="C960" s="2" t="s">
        <v>27</v>
      </c>
      <c r="D960" s="2" t="s">
        <v>28</v>
      </c>
      <c r="E960" s="2" t="s">
        <v>28</v>
      </c>
      <c r="F960" s="2" t="s">
        <v>95</v>
      </c>
      <c r="G960" s="2" t="s">
        <v>2811</v>
      </c>
      <c r="H960" s="2" t="s">
        <v>97</v>
      </c>
      <c r="I960" s="31">
        <v>43420</v>
      </c>
      <c r="J960" s="2">
        <v>16</v>
      </c>
      <c r="K960" s="2">
        <v>11</v>
      </c>
      <c r="L960" s="2">
        <v>2018</v>
      </c>
      <c r="M960" s="31">
        <f t="shared" si="14"/>
        <v>43420</v>
      </c>
      <c r="N960" s="2" t="s">
        <v>2839</v>
      </c>
      <c r="O960" s="2" t="s">
        <v>2840</v>
      </c>
      <c r="P960" s="2">
        <v>19</v>
      </c>
      <c r="Q960" s="6" t="s">
        <v>171</v>
      </c>
      <c r="R960" s="2" t="s">
        <v>172</v>
      </c>
      <c r="S960" s="2">
        <v>2</v>
      </c>
      <c r="T960" s="2" t="s">
        <v>418</v>
      </c>
      <c r="V960" s="2" t="s">
        <v>1899</v>
      </c>
      <c r="W960" s="2" t="s">
        <v>4666</v>
      </c>
      <c r="X960" s="2" t="s">
        <v>179</v>
      </c>
      <c r="Y960" s="29">
        <v>3</v>
      </c>
    </row>
    <row r="961" spans="1:25" ht="23.1" hidden="1" customHeight="1">
      <c r="A961" s="2" t="s">
        <v>94</v>
      </c>
      <c r="B961" s="2" t="s">
        <v>26</v>
      </c>
      <c r="C961" s="2" t="s">
        <v>27</v>
      </c>
      <c r="D961" s="2" t="s">
        <v>28</v>
      </c>
      <c r="E961" s="2" t="s">
        <v>28</v>
      </c>
      <c r="F961" s="2" t="s">
        <v>95</v>
      </c>
      <c r="G961" s="2" t="s">
        <v>2811</v>
      </c>
      <c r="H961" s="2" t="s">
        <v>97</v>
      </c>
      <c r="I961" s="31">
        <v>43420</v>
      </c>
      <c r="J961" s="2">
        <v>16</v>
      </c>
      <c r="K961" s="2">
        <v>11</v>
      </c>
      <c r="L961" s="2">
        <v>2018</v>
      </c>
      <c r="M961" s="31">
        <f t="shared" si="14"/>
        <v>43420</v>
      </c>
      <c r="N961" s="2" t="s">
        <v>2841</v>
      </c>
      <c r="O961" s="2" t="s">
        <v>2842</v>
      </c>
      <c r="P961" s="2">
        <v>17</v>
      </c>
      <c r="Q961" s="6" t="s">
        <v>171</v>
      </c>
      <c r="R961" s="2" t="s">
        <v>417</v>
      </c>
      <c r="S961" s="2">
        <v>1</v>
      </c>
      <c r="T961" s="2" t="s">
        <v>418</v>
      </c>
      <c r="V961" s="2" t="s">
        <v>1899</v>
      </c>
      <c r="W961" s="2" t="s">
        <v>4666</v>
      </c>
      <c r="X961" s="2" t="s">
        <v>186</v>
      </c>
      <c r="Y961" s="29">
        <v>3</v>
      </c>
    </row>
    <row r="962" spans="1:25" ht="23.1" hidden="1" customHeight="1">
      <c r="A962" s="2" t="s">
        <v>94</v>
      </c>
      <c r="B962" s="2" t="s">
        <v>26</v>
      </c>
      <c r="C962" s="2" t="s">
        <v>27</v>
      </c>
      <c r="D962" s="2" t="s">
        <v>28</v>
      </c>
      <c r="E962" s="2" t="s">
        <v>28</v>
      </c>
      <c r="F962" s="2" t="s">
        <v>95</v>
      </c>
      <c r="G962" s="2" t="s">
        <v>2811</v>
      </c>
      <c r="H962" s="2" t="s">
        <v>97</v>
      </c>
      <c r="I962" s="31">
        <v>43420</v>
      </c>
      <c r="J962" s="2">
        <v>16</v>
      </c>
      <c r="K962" s="2">
        <v>11</v>
      </c>
      <c r="L962" s="2">
        <v>2018</v>
      </c>
      <c r="M962" s="31">
        <f t="shared" si="14"/>
        <v>43420</v>
      </c>
      <c r="N962" s="2" t="s">
        <v>2843</v>
      </c>
      <c r="O962" s="2" t="s">
        <v>2844</v>
      </c>
      <c r="P962" s="2">
        <v>19</v>
      </c>
      <c r="Q962" s="6">
        <v>7082863168</v>
      </c>
      <c r="R962" s="2" t="s">
        <v>417</v>
      </c>
      <c r="S962" s="2">
        <v>0</v>
      </c>
      <c r="T962" s="2" t="s">
        <v>418</v>
      </c>
      <c r="V962" s="2" t="s">
        <v>1899</v>
      </c>
      <c r="W962" s="2" t="s">
        <v>4666</v>
      </c>
      <c r="X962" s="2" t="s">
        <v>186</v>
      </c>
      <c r="Y962" s="29">
        <v>3</v>
      </c>
    </row>
    <row r="963" spans="1:25" ht="23.1" hidden="1" customHeight="1">
      <c r="A963" s="2" t="s">
        <v>94</v>
      </c>
      <c r="B963" s="2" t="s">
        <v>26</v>
      </c>
      <c r="C963" s="2" t="s">
        <v>27</v>
      </c>
      <c r="D963" s="2" t="s">
        <v>28</v>
      </c>
      <c r="E963" s="2" t="s">
        <v>28</v>
      </c>
      <c r="F963" s="2" t="s">
        <v>95</v>
      </c>
      <c r="G963" s="2" t="s">
        <v>2811</v>
      </c>
      <c r="H963" s="2" t="s">
        <v>97</v>
      </c>
      <c r="I963" s="31">
        <v>43420</v>
      </c>
      <c r="J963" s="2">
        <v>16</v>
      </c>
      <c r="K963" s="2">
        <v>11</v>
      </c>
      <c r="L963" s="2">
        <v>2018</v>
      </c>
      <c r="M963" s="31">
        <f t="shared" ref="M963:M1041" si="15">DATE(L963,K963,J963)</f>
        <v>43420</v>
      </c>
      <c r="N963" s="2" t="s">
        <v>514</v>
      </c>
      <c r="O963" s="2" t="s">
        <v>2845</v>
      </c>
      <c r="P963" s="2">
        <v>19</v>
      </c>
      <c r="Q963" s="6" t="s">
        <v>171</v>
      </c>
      <c r="R963" s="2" t="s">
        <v>172</v>
      </c>
      <c r="S963" s="2">
        <v>1</v>
      </c>
      <c r="T963" s="2" t="s">
        <v>418</v>
      </c>
      <c r="V963" s="2" t="s">
        <v>1899</v>
      </c>
      <c r="W963" s="2" t="s">
        <v>4666</v>
      </c>
      <c r="X963" s="2" t="s">
        <v>186</v>
      </c>
      <c r="Y963" s="29">
        <v>3</v>
      </c>
    </row>
    <row r="964" spans="1:25" ht="23.1" hidden="1" customHeight="1">
      <c r="A964" s="2" t="s">
        <v>94</v>
      </c>
      <c r="B964" s="2" t="s">
        <v>26</v>
      </c>
      <c r="C964" s="2" t="s">
        <v>27</v>
      </c>
      <c r="D964" s="2" t="s">
        <v>28</v>
      </c>
      <c r="E964" s="2" t="s">
        <v>28</v>
      </c>
      <c r="F964" s="2" t="s">
        <v>95</v>
      </c>
      <c r="G964" s="2" t="s">
        <v>2811</v>
      </c>
      <c r="H964" s="2" t="s">
        <v>97</v>
      </c>
      <c r="I964" s="31">
        <v>43420</v>
      </c>
      <c r="J964" s="2">
        <v>16</v>
      </c>
      <c r="K964" s="2">
        <v>11</v>
      </c>
      <c r="L964" s="2">
        <v>2018</v>
      </c>
      <c r="M964" s="31">
        <f t="shared" si="15"/>
        <v>43420</v>
      </c>
      <c r="N964" s="2" t="s">
        <v>2846</v>
      </c>
      <c r="O964" s="2" t="s">
        <v>2847</v>
      </c>
      <c r="P964" s="2">
        <v>19</v>
      </c>
      <c r="Q964" s="6">
        <v>7066521088</v>
      </c>
      <c r="R964" s="2" t="s">
        <v>172</v>
      </c>
      <c r="S964" s="2">
        <v>0</v>
      </c>
      <c r="T964" s="2" t="s">
        <v>418</v>
      </c>
      <c r="V964" s="2" t="s">
        <v>1899</v>
      </c>
      <c r="W964" s="2" t="s">
        <v>4666</v>
      </c>
      <c r="X964" s="2" t="s">
        <v>179</v>
      </c>
      <c r="Y964" s="29">
        <v>2</v>
      </c>
    </row>
    <row r="965" spans="1:25" ht="23.1" hidden="1" customHeight="1">
      <c r="A965" s="2" t="s">
        <v>94</v>
      </c>
      <c r="B965" s="2" t="s">
        <v>26</v>
      </c>
      <c r="C965" s="2" t="s">
        <v>27</v>
      </c>
      <c r="D965" s="2" t="s">
        <v>28</v>
      </c>
      <c r="E965" s="2" t="s">
        <v>28</v>
      </c>
      <c r="F965" s="2" t="s">
        <v>95</v>
      </c>
      <c r="G965" s="2" t="s">
        <v>2811</v>
      </c>
      <c r="H965" s="2" t="s">
        <v>97</v>
      </c>
      <c r="I965" s="31">
        <v>43420</v>
      </c>
      <c r="J965" s="2">
        <v>16</v>
      </c>
      <c r="K965" s="2">
        <v>11</v>
      </c>
      <c r="L965" s="2">
        <v>2018</v>
      </c>
      <c r="M965" s="31">
        <f t="shared" si="15"/>
        <v>43420</v>
      </c>
      <c r="N965" s="2" t="s">
        <v>359</v>
      </c>
      <c r="O965" s="2" t="s">
        <v>2848</v>
      </c>
      <c r="P965" s="2">
        <v>18</v>
      </c>
      <c r="Q965" s="6">
        <v>8136675667</v>
      </c>
      <c r="R965" s="2" t="s">
        <v>172</v>
      </c>
      <c r="S965" s="2">
        <v>1</v>
      </c>
      <c r="T965" s="2" t="s">
        <v>418</v>
      </c>
      <c r="V965" s="2" t="s">
        <v>1899</v>
      </c>
      <c r="W965" s="2" t="s">
        <v>4666</v>
      </c>
      <c r="X965" s="2" t="s">
        <v>186</v>
      </c>
      <c r="Y965" s="29">
        <v>2</v>
      </c>
    </row>
    <row r="966" spans="1:25" ht="23.1" hidden="1" customHeight="1">
      <c r="A966" s="2" t="s">
        <v>94</v>
      </c>
      <c r="B966" s="2" t="s">
        <v>26</v>
      </c>
      <c r="C966" s="2" t="s">
        <v>27</v>
      </c>
      <c r="D966" s="2" t="s">
        <v>28</v>
      </c>
      <c r="E966" s="2" t="s">
        <v>28</v>
      </c>
      <c r="F966" s="2" t="s">
        <v>95</v>
      </c>
      <c r="G966" s="2" t="s">
        <v>2811</v>
      </c>
      <c r="H966" s="2" t="s">
        <v>97</v>
      </c>
      <c r="I966" s="31">
        <v>43420</v>
      </c>
      <c r="J966" s="2">
        <v>16</v>
      </c>
      <c r="K966" s="2">
        <v>11</v>
      </c>
      <c r="L966" s="2">
        <v>2018</v>
      </c>
      <c r="M966" s="31">
        <f t="shared" si="15"/>
        <v>43420</v>
      </c>
      <c r="N966" s="2" t="s">
        <v>2849</v>
      </c>
      <c r="O966" s="2" t="s">
        <v>2850</v>
      </c>
      <c r="P966" s="2">
        <v>19</v>
      </c>
      <c r="Q966" s="6">
        <v>7035337451</v>
      </c>
      <c r="R966" s="2" t="s">
        <v>172</v>
      </c>
      <c r="S966" s="2">
        <v>2</v>
      </c>
      <c r="T966" s="2" t="s">
        <v>418</v>
      </c>
      <c r="V966" s="2" t="s">
        <v>1899</v>
      </c>
      <c r="W966" s="2" t="s">
        <v>4666</v>
      </c>
      <c r="X966" s="2" t="s">
        <v>186</v>
      </c>
      <c r="Y966" s="29">
        <v>3</v>
      </c>
    </row>
    <row r="967" spans="1:25" ht="23.1" hidden="1" customHeight="1">
      <c r="A967" s="2" t="s">
        <v>94</v>
      </c>
      <c r="B967" s="2" t="s">
        <v>26</v>
      </c>
      <c r="C967" s="2" t="s">
        <v>27</v>
      </c>
      <c r="D967" s="2" t="s">
        <v>28</v>
      </c>
      <c r="E967" s="2" t="s">
        <v>28</v>
      </c>
      <c r="F967" s="2" t="s">
        <v>95</v>
      </c>
      <c r="G967" s="2" t="s">
        <v>2811</v>
      </c>
      <c r="H967" s="2" t="s">
        <v>97</v>
      </c>
      <c r="I967" s="31">
        <v>43420</v>
      </c>
      <c r="J967" s="2">
        <v>16</v>
      </c>
      <c r="K967" s="2">
        <v>11</v>
      </c>
      <c r="L967" s="2">
        <v>2018</v>
      </c>
      <c r="M967" s="31">
        <f t="shared" si="15"/>
        <v>43420</v>
      </c>
      <c r="N967" s="2" t="s">
        <v>2851</v>
      </c>
      <c r="O967" s="2" t="s">
        <v>2852</v>
      </c>
      <c r="P967" s="2">
        <v>19</v>
      </c>
      <c r="Q967" s="6">
        <v>8168429456</v>
      </c>
      <c r="R967" s="2" t="s">
        <v>172</v>
      </c>
      <c r="S967" s="2">
        <v>2</v>
      </c>
      <c r="T967" s="2" t="s">
        <v>418</v>
      </c>
      <c r="V967" s="2" t="s">
        <v>1899</v>
      </c>
      <c r="W967" s="2" t="s">
        <v>4666</v>
      </c>
      <c r="X967" s="2" t="s">
        <v>176</v>
      </c>
      <c r="Y967" s="29"/>
    </row>
    <row r="968" spans="1:25" ht="23.1" hidden="1" customHeight="1">
      <c r="A968" s="2" t="s">
        <v>94</v>
      </c>
      <c r="B968" s="2" t="s">
        <v>26</v>
      </c>
      <c r="C968" s="2" t="s">
        <v>27</v>
      </c>
      <c r="D968" s="2" t="s">
        <v>28</v>
      </c>
      <c r="E968" s="2" t="s">
        <v>28</v>
      </c>
      <c r="F968" s="2" t="s">
        <v>95</v>
      </c>
      <c r="G968" s="2" t="s">
        <v>2811</v>
      </c>
      <c r="H968" s="2" t="s">
        <v>97</v>
      </c>
      <c r="I968" s="31">
        <v>43420</v>
      </c>
      <c r="J968" s="2">
        <v>16</v>
      </c>
      <c r="K968" s="2">
        <v>11</v>
      </c>
      <c r="L968" s="2">
        <v>2018</v>
      </c>
      <c r="M968" s="31">
        <f t="shared" si="15"/>
        <v>43420</v>
      </c>
      <c r="N968" s="2" t="s">
        <v>2853</v>
      </c>
      <c r="O968" s="2" t="s">
        <v>2854</v>
      </c>
      <c r="P968" s="2">
        <v>18</v>
      </c>
      <c r="Q968" s="6">
        <v>8146968589</v>
      </c>
      <c r="R968" s="2" t="s">
        <v>172</v>
      </c>
      <c r="S968" s="2">
        <v>1</v>
      </c>
      <c r="T968" s="2" t="s">
        <v>418</v>
      </c>
      <c r="V968" s="2" t="s">
        <v>1899</v>
      </c>
      <c r="W968" s="2" t="s">
        <v>4666</v>
      </c>
      <c r="X968" s="2" t="s">
        <v>186</v>
      </c>
      <c r="Y968" s="29">
        <v>2</v>
      </c>
    </row>
    <row r="969" spans="1:25" ht="23.1" hidden="1" customHeight="1">
      <c r="A969" s="2" t="s">
        <v>94</v>
      </c>
      <c r="B969" s="2" t="s">
        <v>26</v>
      </c>
      <c r="C969" s="2" t="s">
        <v>27</v>
      </c>
      <c r="D969" s="2" t="s">
        <v>28</v>
      </c>
      <c r="E969" s="2" t="s">
        <v>28</v>
      </c>
      <c r="F969" s="2" t="s">
        <v>95</v>
      </c>
      <c r="G969" s="2" t="s">
        <v>2811</v>
      </c>
      <c r="H969" s="2" t="s">
        <v>97</v>
      </c>
      <c r="I969" s="31">
        <v>43420</v>
      </c>
      <c r="J969" s="2">
        <v>16</v>
      </c>
      <c r="K969" s="2">
        <v>11</v>
      </c>
      <c r="L969" s="2">
        <v>2018</v>
      </c>
      <c r="M969" s="31">
        <f t="shared" si="15"/>
        <v>43420</v>
      </c>
      <c r="N969" s="2" t="s">
        <v>2855</v>
      </c>
      <c r="O969" s="2" t="s">
        <v>2856</v>
      </c>
      <c r="P969" s="2">
        <v>18</v>
      </c>
      <c r="Q969" s="6">
        <v>9025305533</v>
      </c>
      <c r="R969" s="2" t="s">
        <v>417</v>
      </c>
      <c r="S969" s="2">
        <v>0</v>
      </c>
      <c r="T969" s="2" t="s">
        <v>418</v>
      </c>
      <c r="V969" s="2" t="s">
        <v>1899</v>
      </c>
      <c r="W969" s="2" t="s">
        <v>4666</v>
      </c>
      <c r="X969" s="2" t="s">
        <v>186</v>
      </c>
      <c r="Y969" s="29">
        <v>3</v>
      </c>
    </row>
    <row r="970" spans="1:25" ht="23.1" hidden="1" customHeight="1">
      <c r="A970" s="2" t="s">
        <v>94</v>
      </c>
      <c r="B970" s="2" t="s">
        <v>26</v>
      </c>
      <c r="C970" s="2" t="s">
        <v>27</v>
      </c>
      <c r="D970" s="2" t="s">
        <v>28</v>
      </c>
      <c r="E970" s="2" t="s">
        <v>28</v>
      </c>
      <c r="F970" s="2" t="s">
        <v>95</v>
      </c>
      <c r="G970" s="2" t="s">
        <v>2811</v>
      </c>
      <c r="H970" s="2" t="s">
        <v>97</v>
      </c>
      <c r="I970" s="31">
        <v>43420</v>
      </c>
      <c r="J970" s="2">
        <v>16</v>
      </c>
      <c r="K970" s="2">
        <v>11</v>
      </c>
      <c r="L970" s="2">
        <v>2018</v>
      </c>
      <c r="M970" s="31">
        <f t="shared" si="15"/>
        <v>43420</v>
      </c>
      <c r="N970" s="2" t="s">
        <v>2857</v>
      </c>
      <c r="O970" s="2" t="s">
        <v>2858</v>
      </c>
      <c r="P970" s="2">
        <v>15</v>
      </c>
      <c r="Q970" s="6">
        <v>7038323586</v>
      </c>
      <c r="R970" s="2" t="s">
        <v>417</v>
      </c>
      <c r="S970" s="2">
        <v>0</v>
      </c>
      <c r="T970" s="2" t="s">
        <v>418</v>
      </c>
      <c r="V970" s="2" t="s">
        <v>1899</v>
      </c>
      <c r="W970" s="2" t="s">
        <v>4666</v>
      </c>
      <c r="X970" s="2" t="s">
        <v>179</v>
      </c>
      <c r="Y970" s="29">
        <v>3</v>
      </c>
    </row>
    <row r="971" spans="1:25" ht="23.1" hidden="1" customHeight="1">
      <c r="A971" s="2" t="s">
        <v>94</v>
      </c>
      <c r="B971" s="2" t="s">
        <v>26</v>
      </c>
      <c r="C971" s="2" t="s">
        <v>27</v>
      </c>
      <c r="D971" s="2" t="s">
        <v>28</v>
      </c>
      <c r="E971" s="2" t="s">
        <v>28</v>
      </c>
      <c r="F971" s="2" t="s">
        <v>95</v>
      </c>
      <c r="G971" s="2" t="s">
        <v>2811</v>
      </c>
      <c r="H971" s="2" t="s">
        <v>97</v>
      </c>
      <c r="I971" s="31">
        <v>43420</v>
      </c>
      <c r="J971" s="2">
        <v>16</v>
      </c>
      <c r="K971" s="2">
        <v>11</v>
      </c>
      <c r="L971" s="2">
        <v>2018</v>
      </c>
      <c r="M971" s="31">
        <f t="shared" si="15"/>
        <v>43420</v>
      </c>
      <c r="N971" s="2" t="s">
        <v>8135</v>
      </c>
      <c r="O971" s="2" t="s">
        <v>2860</v>
      </c>
      <c r="P971" s="2">
        <v>15</v>
      </c>
      <c r="Q971" s="6">
        <v>8134495284</v>
      </c>
      <c r="R971" s="2" t="s">
        <v>417</v>
      </c>
      <c r="S971" s="2">
        <v>0</v>
      </c>
      <c r="T971" s="2" t="s">
        <v>418</v>
      </c>
      <c r="V971" s="2" t="s">
        <v>1899</v>
      </c>
      <c r="W971" s="2" t="s">
        <v>4666</v>
      </c>
      <c r="X971" s="2" t="s">
        <v>179</v>
      </c>
      <c r="Y971" s="29">
        <v>3</v>
      </c>
    </row>
    <row r="972" spans="1:25" ht="23.1" hidden="1" customHeight="1">
      <c r="A972" s="2" t="s">
        <v>94</v>
      </c>
      <c r="B972" s="2" t="s">
        <v>26</v>
      </c>
      <c r="C972" s="2" t="s">
        <v>27</v>
      </c>
      <c r="D972" s="2" t="s">
        <v>28</v>
      </c>
      <c r="E972" s="2" t="s">
        <v>28</v>
      </c>
      <c r="F972" s="2" t="s">
        <v>95</v>
      </c>
      <c r="G972" s="2" t="s">
        <v>2811</v>
      </c>
      <c r="H972" s="2" t="s">
        <v>97</v>
      </c>
      <c r="I972" s="31">
        <v>43420</v>
      </c>
      <c r="J972" s="2">
        <v>16</v>
      </c>
      <c r="K972" s="2">
        <v>11</v>
      </c>
      <c r="L972" s="2">
        <v>2018</v>
      </c>
      <c r="M972" s="31">
        <f t="shared" si="15"/>
        <v>43420</v>
      </c>
      <c r="N972" s="2" t="s">
        <v>2861</v>
      </c>
      <c r="O972" s="2" t="s">
        <v>2862</v>
      </c>
      <c r="P972" s="2">
        <v>19</v>
      </c>
      <c r="Q972" s="6">
        <v>9064318288</v>
      </c>
      <c r="R972" s="2" t="s">
        <v>417</v>
      </c>
      <c r="S972" s="2">
        <v>0</v>
      </c>
      <c r="T972" s="2" t="s">
        <v>418</v>
      </c>
      <c r="V972" s="2" t="s">
        <v>1899</v>
      </c>
      <c r="W972" s="2" t="s">
        <v>4666</v>
      </c>
      <c r="X972" s="2" t="s">
        <v>179</v>
      </c>
      <c r="Y972" s="29">
        <v>3</v>
      </c>
    </row>
    <row r="973" spans="1:25" ht="23.1" hidden="1" customHeight="1">
      <c r="A973" s="2" t="s">
        <v>94</v>
      </c>
      <c r="B973" s="2" t="s">
        <v>26</v>
      </c>
      <c r="C973" s="2" t="s">
        <v>27</v>
      </c>
      <c r="D973" s="2" t="s">
        <v>28</v>
      </c>
      <c r="E973" s="2" t="s">
        <v>28</v>
      </c>
      <c r="F973" s="2" t="s">
        <v>95</v>
      </c>
      <c r="G973" s="2" t="s">
        <v>2811</v>
      </c>
      <c r="H973" s="2" t="s">
        <v>97</v>
      </c>
      <c r="I973" s="31">
        <v>43420</v>
      </c>
      <c r="J973" s="2">
        <v>16</v>
      </c>
      <c r="K973" s="2">
        <v>11</v>
      </c>
      <c r="L973" s="2">
        <v>2018</v>
      </c>
      <c r="M973" s="31">
        <f t="shared" si="15"/>
        <v>43420</v>
      </c>
      <c r="N973" s="2" t="s">
        <v>2863</v>
      </c>
      <c r="O973" s="2" t="s">
        <v>2864</v>
      </c>
      <c r="P973" s="2">
        <v>18</v>
      </c>
      <c r="Q973" s="6" t="s">
        <v>171</v>
      </c>
      <c r="R973" s="2" t="s">
        <v>417</v>
      </c>
      <c r="S973" s="2">
        <v>1</v>
      </c>
      <c r="T973" s="2" t="s">
        <v>418</v>
      </c>
      <c r="V973" s="2" t="s">
        <v>1899</v>
      </c>
      <c r="W973" s="2" t="s">
        <v>4666</v>
      </c>
      <c r="X973" s="2" t="s">
        <v>186</v>
      </c>
      <c r="Y973" s="29">
        <v>1</v>
      </c>
    </row>
    <row r="974" spans="1:25" ht="23.1" hidden="1" customHeight="1">
      <c r="A974" s="2" t="s">
        <v>94</v>
      </c>
      <c r="B974" s="2" t="s">
        <v>26</v>
      </c>
      <c r="C974" s="2" t="s">
        <v>27</v>
      </c>
      <c r="D974" s="2" t="s">
        <v>28</v>
      </c>
      <c r="E974" s="2" t="s">
        <v>28</v>
      </c>
      <c r="F974" s="2" t="s">
        <v>95</v>
      </c>
      <c r="G974" s="2" t="s">
        <v>2811</v>
      </c>
      <c r="H974" s="2" t="s">
        <v>97</v>
      </c>
      <c r="I974" s="31">
        <v>43420</v>
      </c>
      <c r="J974" s="2">
        <v>16</v>
      </c>
      <c r="K974" s="2">
        <v>11</v>
      </c>
      <c r="L974" s="2">
        <v>2018</v>
      </c>
      <c r="M974" s="31">
        <f t="shared" si="15"/>
        <v>43420</v>
      </c>
      <c r="N974" s="2" t="s">
        <v>2865</v>
      </c>
      <c r="O974" s="2" t="s">
        <v>2866</v>
      </c>
      <c r="P974" s="2">
        <v>19</v>
      </c>
      <c r="Q974" s="6">
        <v>7037749144</v>
      </c>
      <c r="R974" s="2" t="s">
        <v>172</v>
      </c>
      <c r="S974" s="2">
        <v>2</v>
      </c>
      <c r="T974" s="2" t="s">
        <v>418</v>
      </c>
      <c r="V974" s="2" t="s">
        <v>1899</v>
      </c>
      <c r="W974" s="2" t="s">
        <v>4666</v>
      </c>
      <c r="X974" s="2" t="s">
        <v>176</v>
      </c>
      <c r="Y974" s="29"/>
    </row>
    <row r="975" spans="1:25" ht="23.1" hidden="1" customHeight="1">
      <c r="A975" s="2" t="s">
        <v>94</v>
      </c>
      <c r="B975" s="2" t="s">
        <v>26</v>
      </c>
      <c r="C975" s="2" t="s">
        <v>27</v>
      </c>
      <c r="D975" s="2" t="s">
        <v>28</v>
      </c>
      <c r="E975" s="2" t="s">
        <v>28</v>
      </c>
      <c r="F975" s="2" t="s">
        <v>95</v>
      </c>
      <c r="G975" s="2" t="s">
        <v>2811</v>
      </c>
      <c r="H975" s="2" t="s">
        <v>97</v>
      </c>
      <c r="I975" s="31">
        <v>43420</v>
      </c>
      <c r="J975" s="2">
        <v>16</v>
      </c>
      <c r="K975" s="2">
        <v>11</v>
      </c>
      <c r="L975" s="2">
        <v>2018</v>
      </c>
      <c r="M975" s="31">
        <f t="shared" si="15"/>
        <v>43420</v>
      </c>
      <c r="N975" s="2" t="s">
        <v>2867</v>
      </c>
      <c r="O975" s="2" t="s">
        <v>2868</v>
      </c>
      <c r="P975" s="2">
        <v>19</v>
      </c>
      <c r="Q975" s="6" t="s">
        <v>171</v>
      </c>
      <c r="R975" s="2" t="s">
        <v>417</v>
      </c>
      <c r="S975" s="2">
        <v>1</v>
      </c>
      <c r="T975" s="2" t="s">
        <v>418</v>
      </c>
      <c r="V975" s="2" t="s">
        <v>1899</v>
      </c>
      <c r="W975" s="2" t="s">
        <v>4666</v>
      </c>
      <c r="X975" s="2" t="s">
        <v>186</v>
      </c>
      <c r="Y975" s="29">
        <v>3</v>
      </c>
    </row>
    <row r="976" spans="1:25" ht="23.1" hidden="1" customHeight="1">
      <c r="A976" s="2" t="s">
        <v>94</v>
      </c>
      <c r="B976" s="2" t="s">
        <v>26</v>
      </c>
      <c r="C976" s="2" t="s">
        <v>27</v>
      </c>
      <c r="D976" s="2" t="s">
        <v>28</v>
      </c>
      <c r="E976" s="2" t="s">
        <v>28</v>
      </c>
      <c r="F976" s="2" t="s">
        <v>95</v>
      </c>
      <c r="G976" s="2" t="s">
        <v>2811</v>
      </c>
      <c r="H976" s="2" t="s">
        <v>97</v>
      </c>
      <c r="I976" s="31">
        <v>43420</v>
      </c>
      <c r="J976" s="2">
        <v>16</v>
      </c>
      <c r="K976" s="2">
        <v>11</v>
      </c>
      <c r="L976" s="2">
        <v>2018</v>
      </c>
      <c r="M976" s="31">
        <f t="shared" si="15"/>
        <v>43420</v>
      </c>
      <c r="N976" s="2" t="s">
        <v>1425</v>
      </c>
      <c r="O976" s="2" t="s">
        <v>2869</v>
      </c>
      <c r="P976" s="2">
        <v>19</v>
      </c>
      <c r="Q976" s="6">
        <v>9061614666</v>
      </c>
      <c r="R976" s="2" t="s">
        <v>172</v>
      </c>
      <c r="S976" s="2">
        <v>1</v>
      </c>
      <c r="T976" s="2" t="s">
        <v>418</v>
      </c>
      <c r="V976" s="2" t="s">
        <v>1899</v>
      </c>
      <c r="W976" s="2" t="s">
        <v>4666</v>
      </c>
      <c r="X976" s="2" t="s">
        <v>186</v>
      </c>
      <c r="Y976" s="29">
        <v>3</v>
      </c>
    </row>
    <row r="977" spans="1:25" ht="23.1" hidden="1" customHeight="1">
      <c r="A977" s="2" t="s">
        <v>94</v>
      </c>
      <c r="B977" s="2" t="s">
        <v>26</v>
      </c>
      <c r="C977" s="2" t="s">
        <v>27</v>
      </c>
      <c r="D977" s="2" t="s">
        <v>28</v>
      </c>
      <c r="E977" s="2" t="s">
        <v>28</v>
      </c>
      <c r="F977" s="2" t="s">
        <v>95</v>
      </c>
      <c r="G977" s="2" t="s">
        <v>2811</v>
      </c>
      <c r="H977" s="2" t="s">
        <v>97</v>
      </c>
      <c r="I977" s="31">
        <v>43420</v>
      </c>
      <c r="J977" s="2">
        <v>16</v>
      </c>
      <c r="K977" s="2">
        <v>11</v>
      </c>
      <c r="L977" s="2">
        <v>2018</v>
      </c>
      <c r="M977" s="31">
        <f t="shared" si="15"/>
        <v>43420</v>
      </c>
      <c r="N977" s="2" t="s">
        <v>1605</v>
      </c>
      <c r="O977" s="2" t="s">
        <v>2870</v>
      </c>
      <c r="P977" s="2">
        <v>19</v>
      </c>
      <c r="Q977" s="6">
        <v>8109574602</v>
      </c>
      <c r="R977" s="2" t="s">
        <v>417</v>
      </c>
      <c r="S977" s="2">
        <v>0</v>
      </c>
      <c r="T977" s="2" t="s">
        <v>418</v>
      </c>
      <c r="V977" s="2" t="s">
        <v>1899</v>
      </c>
      <c r="W977" s="2" t="s">
        <v>4666</v>
      </c>
      <c r="X977" s="2" t="s">
        <v>186</v>
      </c>
      <c r="Y977" s="29">
        <v>3</v>
      </c>
    </row>
    <row r="978" spans="1:25" ht="23.1" hidden="1" customHeight="1">
      <c r="A978" s="2" t="s">
        <v>94</v>
      </c>
      <c r="B978" s="2" t="s">
        <v>26</v>
      </c>
      <c r="C978" s="2" t="s">
        <v>27</v>
      </c>
      <c r="D978" s="2" t="s">
        <v>28</v>
      </c>
      <c r="E978" s="2" t="s">
        <v>28</v>
      </c>
      <c r="F978" s="2" t="s">
        <v>95</v>
      </c>
      <c r="G978" s="2" t="s">
        <v>2811</v>
      </c>
      <c r="H978" s="2" t="s">
        <v>97</v>
      </c>
      <c r="I978" s="31">
        <v>43421</v>
      </c>
      <c r="J978" s="2">
        <v>17</v>
      </c>
      <c r="K978" s="2">
        <v>11</v>
      </c>
      <c r="L978" s="2">
        <v>2018</v>
      </c>
      <c r="M978" s="31">
        <f t="shared" si="15"/>
        <v>43421</v>
      </c>
      <c r="N978" s="2" t="s">
        <v>2871</v>
      </c>
      <c r="O978" s="2" t="s">
        <v>2872</v>
      </c>
      <c r="P978" s="2">
        <v>15</v>
      </c>
      <c r="Q978" s="6" t="s">
        <v>171</v>
      </c>
      <c r="R978" s="2" t="s">
        <v>417</v>
      </c>
      <c r="S978" s="2">
        <v>0</v>
      </c>
      <c r="T978" s="2" t="s">
        <v>418</v>
      </c>
      <c r="V978" s="2" t="s">
        <v>1899</v>
      </c>
      <c r="W978" s="2" t="s">
        <v>4659</v>
      </c>
      <c r="X978" s="2" t="s">
        <v>179</v>
      </c>
      <c r="Y978" s="29">
        <v>3</v>
      </c>
    </row>
    <row r="979" spans="1:25" ht="23.1" hidden="1" customHeight="1">
      <c r="A979" s="2" t="s">
        <v>94</v>
      </c>
      <c r="B979" s="2" t="s">
        <v>26</v>
      </c>
      <c r="C979" s="2" t="s">
        <v>27</v>
      </c>
      <c r="D979" s="2" t="s">
        <v>28</v>
      </c>
      <c r="E979" s="2" t="s">
        <v>28</v>
      </c>
      <c r="F979" s="2" t="s">
        <v>95</v>
      </c>
      <c r="G979" s="2" t="s">
        <v>2811</v>
      </c>
      <c r="H979" s="2" t="s">
        <v>97</v>
      </c>
      <c r="I979" s="31">
        <v>43421</v>
      </c>
      <c r="J979" s="2">
        <v>17</v>
      </c>
      <c r="K979" s="2">
        <v>11</v>
      </c>
      <c r="L979" s="2">
        <v>2018</v>
      </c>
      <c r="M979" s="31">
        <f t="shared" si="15"/>
        <v>43421</v>
      </c>
      <c r="N979" s="2" t="s">
        <v>2873</v>
      </c>
      <c r="O979" s="2" t="s">
        <v>2874</v>
      </c>
      <c r="P979" s="2">
        <v>19</v>
      </c>
      <c r="Q979" s="6" t="s">
        <v>171</v>
      </c>
      <c r="R979" s="2" t="s">
        <v>417</v>
      </c>
      <c r="S979" s="2">
        <v>1</v>
      </c>
      <c r="T979" s="2" t="s">
        <v>418</v>
      </c>
      <c r="V979" s="2" t="s">
        <v>1899</v>
      </c>
      <c r="W979" s="2" t="s">
        <v>4659</v>
      </c>
      <c r="X979" s="2" t="s">
        <v>186</v>
      </c>
      <c r="Y979" s="29">
        <v>3</v>
      </c>
    </row>
    <row r="980" spans="1:25" ht="23.1" hidden="1" customHeight="1">
      <c r="A980" s="2" t="s">
        <v>94</v>
      </c>
      <c r="B980" s="2" t="s">
        <v>26</v>
      </c>
      <c r="C980" s="2" t="s">
        <v>27</v>
      </c>
      <c r="D980" s="2" t="s">
        <v>28</v>
      </c>
      <c r="E980" s="2" t="s">
        <v>28</v>
      </c>
      <c r="F980" s="2" t="s">
        <v>95</v>
      </c>
      <c r="G980" s="2" t="s">
        <v>2811</v>
      </c>
      <c r="H980" s="2" t="s">
        <v>97</v>
      </c>
      <c r="I980" s="31">
        <v>43421</v>
      </c>
      <c r="J980" s="2">
        <v>17</v>
      </c>
      <c r="K980" s="2">
        <v>11</v>
      </c>
      <c r="L980" s="2">
        <v>2018</v>
      </c>
      <c r="M980" s="31">
        <f t="shared" si="15"/>
        <v>43421</v>
      </c>
      <c r="N980" s="2" t="s">
        <v>2875</v>
      </c>
      <c r="O980" s="2" t="s">
        <v>2876</v>
      </c>
      <c r="P980" s="2">
        <v>16</v>
      </c>
      <c r="Q980" s="6" t="s">
        <v>171</v>
      </c>
      <c r="R980" s="2" t="s">
        <v>417</v>
      </c>
      <c r="S980" s="2">
        <v>0</v>
      </c>
      <c r="T980" s="2" t="s">
        <v>418</v>
      </c>
      <c r="V980" s="2" t="s">
        <v>1899</v>
      </c>
      <c r="W980" s="2" t="s">
        <v>4666</v>
      </c>
      <c r="X980" s="2" t="s">
        <v>186</v>
      </c>
      <c r="Y980" s="29">
        <v>1</v>
      </c>
    </row>
    <row r="981" spans="1:25" ht="23.1" hidden="1" customHeight="1">
      <c r="A981" s="2" t="s">
        <v>94</v>
      </c>
      <c r="B981" s="2" t="s">
        <v>26</v>
      </c>
      <c r="C981" s="2" t="s">
        <v>27</v>
      </c>
      <c r="D981" s="2" t="s">
        <v>28</v>
      </c>
      <c r="E981" s="2" t="s">
        <v>28</v>
      </c>
      <c r="F981" s="2" t="s">
        <v>95</v>
      </c>
      <c r="G981" s="2" t="s">
        <v>2811</v>
      </c>
      <c r="H981" s="2" t="s">
        <v>97</v>
      </c>
      <c r="I981" s="31">
        <v>43421</v>
      </c>
      <c r="J981" s="2">
        <v>17</v>
      </c>
      <c r="K981" s="2">
        <v>11</v>
      </c>
      <c r="L981" s="2">
        <v>2018</v>
      </c>
      <c r="M981" s="31">
        <f t="shared" si="15"/>
        <v>43421</v>
      </c>
      <c r="N981" s="2" t="s">
        <v>2006</v>
      </c>
      <c r="O981" s="2" t="s">
        <v>2877</v>
      </c>
      <c r="P981" s="2">
        <v>19</v>
      </c>
      <c r="Q981" s="6" t="s">
        <v>171</v>
      </c>
      <c r="R981" s="2" t="s">
        <v>417</v>
      </c>
      <c r="S981" s="2">
        <v>0</v>
      </c>
      <c r="T981" s="2" t="s">
        <v>234</v>
      </c>
      <c r="V981" s="2" t="s">
        <v>1899</v>
      </c>
      <c r="W981" s="2" t="s">
        <v>4659</v>
      </c>
      <c r="X981" s="2" t="s">
        <v>186</v>
      </c>
      <c r="Y981" s="29">
        <v>3</v>
      </c>
    </row>
    <row r="982" spans="1:25" ht="23.1" hidden="1" customHeight="1">
      <c r="A982" s="2" t="s">
        <v>94</v>
      </c>
      <c r="B982" s="2" t="s">
        <v>26</v>
      </c>
      <c r="C982" s="2" t="s">
        <v>27</v>
      </c>
      <c r="D982" s="2" t="s">
        <v>28</v>
      </c>
      <c r="E982" s="2" t="s">
        <v>28</v>
      </c>
      <c r="F982" s="2" t="s">
        <v>95</v>
      </c>
      <c r="G982" s="2" t="s">
        <v>2811</v>
      </c>
      <c r="H982" s="2" t="s">
        <v>97</v>
      </c>
      <c r="I982" s="31">
        <v>43421</v>
      </c>
      <c r="J982" s="2">
        <v>17</v>
      </c>
      <c r="K982" s="2">
        <v>11</v>
      </c>
      <c r="L982" s="2">
        <v>2018</v>
      </c>
      <c r="M982" s="31">
        <f t="shared" si="15"/>
        <v>43421</v>
      </c>
      <c r="N982" s="2" t="s">
        <v>2878</v>
      </c>
      <c r="O982" s="2" t="s">
        <v>2879</v>
      </c>
      <c r="P982" s="2">
        <v>17</v>
      </c>
      <c r="Q982" s="6" t="s">
        <v>171</v>
      </c>
      <c r="R982" s="2" t="s">
        <v>417</v>
      </c>
      <c r="S982" s="2">
        <v>0</v>
      </c>
      <c r="T982" s="2" t="s">
        <v>418</v>
      </c>
      <c r="V982" s="2" t="s">
        <v>1899</v>
      </c>
      <c r="W982" s="2" t="s">
        <v>4659</v>
      </c>
      <c r="X982" s="2" t="s">
        <v>186</v>
      </c>
      <c r="Y982" s="29">
        <v>2</v>
      </c>
    </row>
    <row r="983" spans="1:25" ht="23.1" hidden="1" customHeight="1">
      <c r="A983" s="2" t="s">
        <v>94</v>
      </c>
      <c r="B983" s="2" t="s">
        <v>26</v>
      </c>
      <c r="C983" s="2" t="s">
        <v>27</v>
      </c>
      <c r="D983" s="2" t="s">
        <v>28</v>
      </c>
      <c r="E983" s="2" t="s">
        <v>28</v>
      </c>
      <c r="F983" s="2" t="s">
        <v>95</v>
      </c>
      <c r="G983" s="2" t="s">
        <v>2811</v>
      </c>
      <c r="H983" s="2" t="s">
        <v>97</v>
      </c>
      <c r="I983" s="31">
        <v>43421</v>
      </c>
      <c r="J983" s="2">
        <v>17</v>
      </c>
      <c r="K983" s="2">
        <v>11</v>
      </c>
      <c r="L983" s="2">
        <v>2018</v>
      </c>
      <c r="M983" s="31">
        <f t="shared" si="15"/>
        <v>43421</v>
      </c>
      <c r="N983" s="2" t="s">
        <v>2880</v>
      </c>
      <c r="O983" s="2" t="s">
        <v>2881</v>
      </c>
      <c r="P983" s="2">
        <v>16</v>
      </c>
      <c r="Q983" s="6">
        <v>8095952110</v>
      </c>
      <c r="R983" s="2" t="s">
        <v>417</v>
      </c>
      <c r="S983" s="2">
        <v>0</v>
      </c>
      <c r="T983" s="2" t="s">
        <v>234</v>
      </c>
      <c r="V983" s="2" t="s">
        <v>1899</v>
      </c>
      <c r="W983" s="2" t="s">
        <v>4659</v>
      </c>
      <c r="X983" s="2" t="s">
        <v>186</v>
      </c>
      <c r="Y983" s="29">
        <v>1</v>
      </c>
    </row>
    <row r="984" spans="1:25" ht="23.1" hidden="1" customHeight="1">
      <c r="A984" s="2" t="s">
        <v>94</v>
      </c>
      <c r="B984" s="2" t="s">
        <v>26</v>
      </c>
      <c r="C984" s="2" t="s">
        <v>27</v>
      </c>
      <c r="D984" s="2" t="s">
        <v>28</v>
      </c>
      <c r="E984" s="2" t="s">
        <v>28</v>
      </c>
      <c r="F984" s="2" t="s">
        <v>95</v>
      </c>
      <c r="G984" s="2" t="s">
        <v>2811</v>
      </c>
      <c r="H984" s="2" t="s">
        <v>97</v>
      </c>
      <c r="I984" s="31">
        <v>43421</v>
      </c>
      <c r="J984" s="2">
        <v>17</v>
      </c>
      <c r="K984" s="2">
        <v>11</v>
      </c>
      <c r="L984" s="2">
        <v>2018</v>
      </c>
      <c r="M984" s="31">
        <f t="shared" si="15"/>
        <v>43421</v>
      </c>
      <c r="N984" s="2" t="s">
        <v>2882</v>
      </c>
      <c r="O984" s="2" t="s">
        <v>2883</v>
      </c>
      <c r="P984" s="2">
        <v>15</v>
      </c>
      <c r="Q984" s="6" t="s">
        <v>171</v>
      </c>
      <c r="R984" s="2" t="s">
        <v>417</v>
      </c>
      <c r="S984" s="2">
        <v>0</v>
      </c>
      <c r="T984" s="2" t="s">
        <v>234</v>
      </c>
      <c r="V984" s="2" t="s">
        <v>1899</v>
      </c>
      <c r="W984" s="2" t="s">
        <v>4659</v>
      </c>
      <c r="X984" s="2" t="s">
        <v>186</v>
      </c>
      <c r="Y984" s="29">
        <v>1</v>
      </c>
    </row>
    <row r="985" spans="1:25" ht="23.1" hidden="1" customHeight="1">
      <c r="A985" s="2" t="s">
        <v>94</v>
      </c>
      <c r="B985" s="2" t="s">
        <v>26</v>
      </c>
      <c r="C985" s="2" t="s">
        <v>27</v>
      </c>
      <c r="D985" s="2" t="s">
        <v>28</v>
      </c>
      <c r="E985" s="2" t="s">
        <v>28</v>
      </c>
      <c r="F985" s="2" t="s">
        <v>95</v>
      </c>
      <c r="G985" s="2" t="s">
        <v>2811</v>
      </c>
      <c r="H985" s="2" t="s">
        <v>97</v>
      </c>
      <c r="I985" s="31">
        <v>43421</v>
      </c>
      <c r="J985" s="2">
        <v>17</v>
      </c>
      <c r="K985" s="2">
        <v>11</v>
      </c>
      <c r="L985" s="2">
        <v>2018</v>
      </c>
      <c r="M985" s="31">
        <f t="shared" si="15"/>
        <v>43421</v>
      </c>
      <c r="N985" s="2" t="s">
        <v>2884</v>
      </c>
      <c r="O985" s="2" t="s">
        <v>2885</v>
      </c>
      <c r="P985" s="2">
        <v>18</v>
      </c>
      <c r="Q985" s="6" t="s">
        <v>171</v>
      </c>
      <c r="R985" s="2" t="s">
        <v>417</v>
      </c>
      <c r="S985" s="2">
        <v>1</v>
      </c>
      <c r="T985" s="2" t="s">
        <v>418</v>
      </c>
      <c r="V985" s="2" t="s">
        <v>1899</v>
      </c>
      <c r="W985" s="2" t="s">
        <v>4666</v>
      </c>
      <c r="X985" s="2" t="s">
        <v>186</v>
      </c>
      <c r="Y985" s="29">
        <v>3</v>
      </c>
    </row>
    <row r="986" spans="1:25" ht="23.1" hidden="1" customHeight="1">
      <c r="A986" s="2" t="s">
        <v>94</v>
      </c>
      <c r="B986" s="2" t="s">
        <v>26</v>
      </c>
      <c r="C986" s="2" t="s">
        <v>27</v>
      </c>
      <c r="D986" s="2" t="s">
        <v>28</v>
      </c>
      <c r="E986" s="2" t="s">
        <v>28</v>
      </c>
      <c r="F986" s="2" t="s">
        <v>95</v>
      </c>
      <c r="G986" s="2" t="s">
        <v>2811</v>
      </c>
      <c r="H986" s="2" t="s">
        <v>97</v>
      </c>
      <c r="I986" s="31">
        <v>43421</v>
      </c>
      <c r="J986" s="2">
        <v>17</v>
      </c>
      <c r="K986" s="2">
        <v>11</v>
      </c>
      <c r="L986" s="2">
        <v>2018</v>
      </c>
      <c r="M986" s="31">
        <f t="shared" si="15"/>
        <v>43421</v>
      </c>
      <c r="N986" s="2" t="s">
        <v>2886</v>
      </c>
      <c r="O986" s="2" t="s">
        <v>2887</v>
      </c>
      <c r="P986" s="2">
        <v>17</v>
      </c>
      <c r="Q986" s="6" t="s">
        <v>171</v>
      </c>
      <c r="R986" s="2" t="s">
        <v>417</v>
      </c>
      <c r="S986" s="2">
        <v>0</v>
      </c>
      <c r="T986" s="2" t="s">
        <v>418</v>
      </c>
      <c r="V986" s="2" t="s">
        <v>1899</v>
      </c>
      <c r="W986" s="2" t="s">
        <v>4659</v>
      </c>
      <c r="X986" s="2" t="s">
        <v>186</v>
      </c>
      <c r="Y986" s="29">
        <v>3</v>
      </c>
    </row>
    <row r="987" spans="1:25" ht="23.1" hidden="1" customHeight="1">
      <c r="A987" s="2" t="s">
        <v>94</v>
      </c>
      <c r="B987" s="2" t="s">
        <v>26</v>
      </c>
      <c r="C987" s="2" t="s">
        <v>27</v>
      </c>
      <c r="D987" s="2" t="s">
        <v>28</v>
      </c>
      <c r="E987" s="2" t="s">
        <v>28</v>
      </c>
      <c r="F987" s="2" t="s">
        <v>95</v>
      </c>
      <c r="G987" s="2" t="s">
        <v>2811</v>
      </c>
      <c r="H987" s="2" t="s">
        <v>97</v>
      </c>
      <c r="I987" s="31">
        <v>43421</v>
      </c>
      <c r="J987" s="2">
        <v>17</v>
      </c>
      <c r="K987" s="2">
        <v>11</v>
      </c>
      <c r="L987" s="2">
        <v>2018</v>
      </c>
      <c r="M987" s="31">
        <f t="shared" si="15"/>
        <v>43421</v>
      </c>
      <c r="N987" s="2" t="s">
        <v>2888</v>
      </c>
      <c r="O987" s="2" t="s">
        <v>2889</v>
      </c>
      <c r="P987" s="2">
        <v>16</v>
      </c>
      <c r="Q987" s="6" t="s">
        <v>171</v>
      </c>
      <c r="R987" s="2" t="s">
        <v>417</v>
      </c>
      <c r="S987" s="2">
        <v>0</v>
      </c>
      <c r="T987" s="2" t="s">
        <v>234</v>
      </c>
      <c r="V987" s="2" t="s">
        <v>1899</v>
      </c>
      <c r="W987" s="2" t="s">
        <v>4666</v>
      </c>
      <c r="X987" s="2" t="s">
        <v>186</v>
      </c>
      <c r="Y987" s="29">
        <v>2</v>
      </c>
    </row>
    <row r="988" spans="1:25" ht="23.1" hidden="1" customHeight="1">
      <c r="A988" s="2" t="s">
        <v>94</v>
      </c>
      <c r="B988" s="2" t="s">
        <v>26</v>
      </c>
      <c r="C988" s="2" t="s">
        <v>27</v>
      </c>
      <c r="D988" s="2" t="s">
        <v>28</v>
      </c>
      <c r="E988" s="2" t="s">
        <v>28</v>
      </c>
      <c r="F988" s="2" t="s">
        <v>95</v>
      </c>
      <c r="G988" s="2" t="s">
        <v>2811</v>
      </c>
      <c r="H988" s="2" t="s">
        <v>97</v>
      </c>
      <c r="I988" s="31">
        <v>43421</v>
      </c>
      <c r="J988" s="2">
        <v>17</v>
      </c>
      <c r="K988" s="2">
        <v>11</v>
      </c>
      <c r="L988" s="2">
        <v>2018</v>
      </c>
      <c r="M988" s="31">
        <f t="shared" si="15"/>
        <v>43421</v>
      </c>
      <c r="N988" s="2" t="s">
        <v>2890</v>
      </c>
      <c r="O988" s="2" t="s">
        <v>2891</v>
      </c>
      <c r="P988" s="2">
        <v>19</v>
      </c>
      <c r="Q988" s="6">
        <v>9024385332</v>
      </c>
      <c r="R988" s="2" t="s">
        <v>417</v>
      </c>
      <c r="S988" s="2">
        <v>0</v>
      </c>
      <c r="T988" s="2" t="s">
        <v>418</v>
      </c>
      <c r="V988" s="2" t="s">
        <v>1899</v>
      </c>
      <c r="W988" s="2" t="s">
        <v>4659</v>
      </c>
      <c r="X988" s="2" t="s">
        <v>186</v>
      </c>
      <c r="Y988" s="29">
        <v>3</v>
      </c>
    </row>
    <row r="989" spans="1:25" ht="23.1" hidden="1" customHeight="1">
      <c r="A989" s="2" t="s">
        <v>94</v>
      </c>
      <c r="B989" s="2" t="s">
        <v>26</v>
      </c>
      <c r="C989" s="2" t="s">
        <v>27</v>
      </c>
      <c r="D989" s="2" t="s">
        <v>28</v>
      </c>
      <c r="E989" s="2" t="s">
        <v>28</v>
      </c>
      <c r="F989" s="2" t="s">
        <v>95</v>
      </c>
      <c r="G989" s="2" t="s">
        <v>2811</v>
      </c>
      <c r="H989" s="2" t="s">
        <v>97</v>
      </c>
      <c r="I989" s="31">
        <v>43421</v>
      </c>
      <c r="J989" s="2">
        <v>17</v>
      </c>
      <c r="K989" s="2">
        <v>11</v>
      </c>
      <c r="L989" s="2">
        <v>2018</v>
      </c>
      <c r="M989" s="31">
        <f t="shared" si="15"/>
        <v>43421</v>
      </c>
      <c r="N989" s="2" t="s">
        <v>2892</v>
      </c>
      <c r="O989" s="2" t="s">
        <v>2893</v>
      </c>
      <c r="P989" s="2">
        <v>17</v>
      </c>
      <c r="Q989" s="6" t="s">
        <v>171</v>
      </c>
      <c r="R989" s="2" t="s">
        <v>417</v>
      </c>
      <c r="S989" s="2">
        <v>0</v>
      </c>
      <c r="T989" s="2" t="s">
        <v>418</v>
      </c>
      <c r="V989" s="2" t="s">
        <v>1899</v>
      </c>
      <c r="W989" s="2" t="s">
        <v>4659</v>
      </c>
      <c r="X989" s="2" t="s">
        <v>186</v>
      </c>
      <c r="Y989" s="29">
        <v>2</v>
      </c>
    </row>
    <row r="990" spans="1:25" ht="23.1" hidden="1" customHeight="1">
      <c r="A990" s="2" t="s">
        <v>94</v>
      </c>
      <c r="B990" s="2" t="s">
        <v>26</v>
      </c>
      <c r="C990" s="2" t="s">
        <v>27</v>
      </c>
      <c r="D990" s="2" t="s">
        <v>28</v>
      </c>
      <c r="E990" s="2" t="s">
        <v>28</v>
      </c>
      <c r="F990" s="2" t="s">
        <v>95</v>
      </c>
      <c r="G990" s="2" t="s">
        <v>2811</v>
      </c>
      <c r="H990" s="2" t="s">
        <v>97</v>
      </c>
      <c r="I990" s="31">
        <v>43421</v>
      </c>
      <c r="J990" s="2">
        <v>17</v>
      </c>
      <c r="K990" s="2">
        <v>11</v>
      </c>
      <c r="L990" s="2">
        <v>2018</v>
      </c>
      <c r="M990" s="31">
        <f t="shared" si="15"/>
        <v>43421</v>
      </c>
      <c r="N990" s="2" t="s">
        <v>2894</v>
      </c>
      <c r="O990" s="2" t="s">
        <v>2895</v>
      </c>
      <c r="P990" s="2">
        <v>17</v>
      </c>
      <c r="Q990" s="6" t="s">
        <v>171</v>
      </c>
      <c r="R990" s="2" t="s">
        <v>417</v>
      </c>
      <c r="S990" s="2">
        <v>0</v>
      </c>
      <c r="T990" s="2" t="s">
        <v>418</v>
      </c>
      <c r="V990" s="2" t="s">
        <v>1899</v>
      </c>
      <c r="W990" s="2" t="s">
        <v>4659</v>
      </c>
      <c r="X990" s="2" t="s">
        <v>186</v>
      </c>
      <c r="Y990" s="29">
        <v>2</v>
      </c>
    </row>
    <row r="991" spans="1:25" ht="23.1" hidden="1" customHeight="1">
      <c r="A991" s="2" t="s">
        <v>94</v>
      </c>
      <c r="B991" s="2" t="s">
        <v>26</v>
      </c>
      <c r="C991" s="2" t="s">
        <v>27</v>
      </c>
      <c r="D991" s="2" t="s">
        <v>28</v>
      </c>
      <c r="E991" s="2" t="s">
        <v>28</v>
      </c>
      <c r="F991" s="2" t="s">
        <v>95</v>
      </c>
      <c r="G991" s="2" t="s">
        <v>2811</v>
      </c>
      <c r="H991" s="2" t="s">
        <v>97</v>
      </c>
      <c r="I991" s="31">
        <v>43421</v>
      </c>
      <c r="J991" s="2">
        <v>17</v>
      </c>
      <c r="K991" s="2">
        <v>11</v>
      </c>
      <c r="L991" s="2">
        <v>2018</v>
      </c>
      <c r="M991" s="31">
        <f t="shared" si="15"/>
        <v>43421</v>
      </c>
      <c r="N991" s="2" t="s">
        <v>2896</v>
      </c>
      <c r="O991" s="2" t="s">
        <v>2897</v>
      </c>
      <c r="P991" s="2">
        <v>15</v>
      </c>
      <c r="Q991" s="6" t="s">
        <v>171</v>
      </c>
      <c r="R991" s="2" t="s">
        <v>417</v>
      </c>
      <c r="S991" s="2">
        <v>0</v>
      </c>
      <c r="T991" s="2" t="s">
        <v>418</v>
      </c>
      <c r="V991" s="2" t="s">
        <v>1899</v>
      </c>
      <c r="W991" s="2" t="s">
        <v>4666</v>
      </c>
      <c r="X991" s="2" t="s">
        <v>186</v>
      </c>
      <c r="Y991" s="29">
        <v>3</v>
      </c>
    </row>
    <row r="992" spans="1:25" ht="23.1" hidden="1" customHeight="1">
      <c r="A992" s="2" t="s">
        <v>94</v>
      </c>
      <c r="B992" s="2" t="s">
        <v>26</v>
      </c>
      <c r="C992" s="2" t="s">
        <v>27</v>
      </c>
      <c r="D992" s="2" t="s">
        <v>28</v>
      </c>
      <c r="E992" s="2" t="s">
        <v>28</v>
      </c>
      <c r="F992" s="2" t="s">
        <v>95</v>
      </c>
      <c r="G992" s="2" t="s">
        <v>2811</v>
      </c>
      <c r="H992" s="2" t="s">
        <v>97</v>
      </c>
      <c r="I992" s="31">
        <v>43421</v>
      </c>
      <c r="J992" s="2">
        <v>17</v>
      </c>
      <c r="K992" s="2">
        <v>11</v>
      </c>
      <c r="L992" s="2">
        <v>2018</v>
      </c>
      <c r="M992" s="31">
        <f t="shared" si="15"/>
        <v>43421</v>
      </c>
      <c r="N992" s="2" t="s">
        <v>635</v>
      </c>
      <c r="O992" s="2" t="s">
        <v>2898</v>
      </c>
      <c r="P992" s="2">
        <v>18</v>
      </c>
      <c r="Q992" s="6" t="s">
        <v>171</v>
      </c>
      <c r="R992" s="2" t="s">
        <v>417</v>
      </c>
      <c r="S992" s="2">
        <v>0</v>
      </c>
      <c r="T992" s="2" t="s">
        <v>418</v>
      </c>
      <c r="V992" s="2" t="s">
        <v>1899</v>
      </c>
      <c r="W992" s="2" t="s">
        <v>4659</v>
      </c>
      <c r="X992" s="2" t="s">
        <v>186</v>
      </c>
      <c r="Y992" s="29">
        <v>3</v>
      </c>
    </row>
    <row r="993" spans="1:25" ht="23.1" hidden="1" customHeight="1">
      <c r="A993" s="2" t="s">
        <v>94</v>
      </c>
      <c r="B993" s="2" t="s">
        <v>26</v>
      </c>
      <c r="C993" s="2" t="s">
        <v>27</v>
      </c>
      <c r="D993" s="2" t="s">
        <v>28</v>
      </c>
      <c r="E993" s="2" t="s">
        <v>28</v>
      </c>
      <c r="F993" s="2" t="s">
        <v>95</v>
      </c>
      <c r="G993" s="2" t="s">
        <v>2811</v>
      </c>
      <c r="H993" s="2" t="s">
        <v>97</v>
      </c>
      <c r="I993" s="31">
        <v>43421</v>
      </c>
      <c r="J993" s="2">
        <v>17</v>
      </c>
      <c r="K993" s="2">
        <v>11</v>
      </c>
      <c r="L993" s="2">
        <v>2018</v>
      </c>
      <c r="M993" s="31">
        <f t="shared" si="15"/>
        <v>43421</v>
      </c>
      <c r="N993" s="2" t="s">
        <v>2899</v>
      </c>
      <c r="O993" s="2" t="s">
        <v>2900</v>
      </c>
      <c r="P993" s="2">
        <v>18</v>
      </c>
      <c r="Q993" s="6" t="s">
        <v>171</v>
      </c>
      <c r="R993" s="2" t="s">
        <v>417</v>
      </c>
      <c r="S993" s="2">
        <v>0</v>
      </c>
      <c r="T993" s="2" t="s">
        <v>418</v>
      </c>
      <c r="V993" s="2" t="s">
        <v>1899</v>
      </c>
      <c r="W993" s="2" t="s">
        <v>4659</v>
      </c>
      <c r="X993" s="2" t="s">
        <v>186</v>
      </c>
      <c r="Y993" s="29">
        <v>3</v>
      </c>
    </row>
    <row r="994" spans="1:25" ht="23.1" hidden="1" customHeight="1">
      <c r="A994" s="2" t="s">
        <v>94</v>
      </c>
      <c r="B994" s="2" t="s">
        <v>26</v>
      </c>
      <c r="C994" s="2" t="s">
        <v>27</v>
      </c>
      <c r="D994" s="2" t="s">
        <v>28</v>
      </c>
      <c r="E994" s="2" t="s">
        <v>28</v>
      </c>
      <c r="F994" s="2" t="s">
        <v>95</v>
      </c>
      <c r="G994" s="2" t="s">
        <v>2811</v>
      </c>
      <c r="H994" s="2" t="s">
        <v>97</v>
      </c>
      <c r="I994" s="31">
        <v>43421</v>
      </c>
      <c r="J994" s="2">
        <v>17</v>
      </c>
      <c r="K994" s="2">
        <v>11</v>
      </c>
      <c r="L994" s="2">
        <v>2018</v>
      </c>
      <c r="M994" s="31">
        <f t="shared" si="15"/>
        <v>43421</v>
      </c>
      <c r="N994" s="2" t="s">
        <v>2901</v>
      </c>
      <c r="O994" s="2" t="s">
        <v>2902</v>
      </c>
      <c r="P994" s="2">
        <v>16</v>
      </c>
      <c r="Q994" s="6" t="s">
        <v>171</v>
      </c>
      <c r="R994" s="2" t="s">
        <v>417</v>
      </c>
      <c r="S994" s="2">
        <v>0</v>
      </c>
      <c r="T994" s="2" t="s">
        <v>418</v>
      </c>
      <c r="V994" s="2" t="s">
        <v>1899</v>
      </c>
      <c r="W994" s="2" t="s">
        <v>4659</v>
      </c>
      <c r="X994" s="2" t="s">
        <v>186</v>
      </c>
      <c r="Y994" s="29">
        <v>2</v>
      </c>
    </row>
    <row r="995" spans="1:25" ht="23.1" hidden="1" customHeight="1">
      <c r="A995" s="2" t="s">
        <v>94</v>
      </c>
      <c r="B995" s="2" t="s">
        <v>26</v>
      </c>
      <c r="C995" s="2" t="s">
        <v>27</v>
      </c>
      <c r="D995" s="2" t="s">
        <v>28</v>
      </c>
      <c r="E995" s="2" t="s">
        <v>28</v>
      </c>
      <c r="F995" s="2" t="s">
        <v>95</v>
      </c>
      <c r="G995" s="2" t="s">
        <v>2811</v>
      </c>
      <c r="H995" s="2" t="s">
        <v>97</v>
      </c>
      <c r="I995" s="31">
        <v>43421</v>
      </c>
      <c r="J995" s="2">
        <v>17</v>
      </c>
      <c r="K995" s="2">
        <v>11</v>
      </c>
      <c r="L995" s="2">
        <v>2018</v>
      </c>
      <c r="M995" s="31">
        <f t="shared" si="15"/>
        <v>43421</v>
      </c>
      <c r="N995" s="2" t="s">
        <v>2903</v>
      </c>
      <c r="O995" s="2" t="s">
        <v>2904</v>
      </c>
      <c r="P995" s="2">
        <v>17</v>
      </c>
      <c r="Q995" s="6" t="s">
        <v>171</v>
      </c>
      <c r="R995" s="2" t="s">
        <v>417</v>
      </c>
      <c r="S995" s="2">
        <v>0</v>
      </c>
      <c r="T995" s="2" t="s">
        <v>418</v>
      </c>
      <c r="V995" s="2" t="s">
        <v>1899</v>
      </c>
      <c r="W995" s="2" t="s">
        <v>4659</v>
      </c>
      <c r="X995" s="2" t="s">
        <v>186</v>
      </c>
      <c r="Y995" s="29">
        <v>3</v>
      </c>
    </row>
    <row r="996" spans="1:25" ht="23.1" hidden="1" customHeight="1">
      <c r="A996" s="2" t="s">
        <v>94</v>
      </c>
      <c r="B996" s="2" t="s">
        <v>26</v>
      </c>
      <c r="C996" s="2" t="s">
        <v>27</v>
      </c>
      <c r="D996" s="2" t="s">
        <v>28</v>
      </c>
      <c r="E996" s="2" t="s">
        <v>28</v>
      </c>
      <c r="F996" s="2" t="s">
        <v>95</v>
      </c>
      <c r="G996" s="2" t="s">
        <v>2811</v>
      </c>
      <c r="H996" s="2" t="s">
        <v>97</v>
      </c>
      <c r="I996" s="31">
        <v>43421</v>
      </c>
      <c r="J996" s="2">
        <v>17</v>
      </c>
      <c r="K996" s="2">
        <v>11</v>
      </c>
      <c r="L996" s="2">
        <v>2018</v>
      </c>
      <c r="M996" s="31">
        <f t="shared" si="15"/>
        <v>43421</v>
      </c>
      <c r="N996" s="2" t="s">
        <v>2905</v>
      </c>
      <c r="O996" s="2" t="s">
        <v>2906</v>
      </c>
      <c r="P996" s="2">
        <v>15</v>
      </c>
      <c r="Q996" s="6" t="s">
        <v>171</v>
      </c>
      <c r="R996" s="2" t="s">
        <v>417</v>
      </c>
      <c r="S996" s="2">
        <v>0</v>
      </c>
      <c r="T996" s="2" t="s">
        <v>234</v>
      </c>
      <c r="V996" s="2" t="s">
        <v>1899</v>
      </c>
      <c r="W996" s="2" t="s">
        <v>4666</v>
      </c>
      <c r="X996" s="2" t="s">
        <v>179</v>
      </c>
      <c r="Y996" s="29">
        <v>3</v>
      </c>
    </row>
    <row r="997" spans="1:25" ht="23.1" hidden="1" customHeight="1">
      <c r="A997" s="2" t="s">
        <v>94</v>
      </c>
      <c r="B997" s="2" t="s">
        <v>26</v>
      </c>
      <c r="C997" s="2" t="s">
        <v>27</v>
      </c>
      <c r="D997" s="2" t="s">
        <v>28</v>
      </c>
      <c r="E997" s="2" t="s">
        <v>28</v>
      </c>
      <c r="F997" s="2" t="s">
        <v>95</v>
      </c>
      <c r="G997" s="2" t="s">
        <v>2811</v>
      </c>
      <c r="H997" s="2" t="s">
        <v>97</v>
      </c>
      <c r="I997" s="31">
        <v>43421</v>
      </c>
      <c r="J997" s="2">
        <v>17</v>
      </c>
      <c r="K997" s="2">
        <v>11</v>
      </c>
      <c r="L997" s="2">
        <v>2018</v>
      </c>
      <c r="M997" s="31">
        <f t="shared" si="15"/>
        <v>43421</v>
      </c>
      <c r="N997" s="2" t="s">
        <v>2907</v>
      </c>
      <c r="O997" s="2" t="s">
        <v>2908</v>
      </c>
      <c r="P997" s="2">
        <v>18</v>
      </c>
      <c r="Q997" s="6" t="s">
        <v>171</v>
      </c>
      <c r="R997" s="2" t="s">
        <v>417</v>
      </c>
      <c r="S997" s="2">
        <v>0</v>
      </c>
      <c r="T997" s="2" t="s">
        <v>418</v>
      </c>
      <c r="V997" s="2" t="s">
        <v>1899</v>
      </c>
      <c r="W997" s="2" t="s">
        <v>4659</v>
      </c>
      <c r="X997" s="2" t="s">
        <v>186</v>
      </c>
      <c r="Y997" s="29">
        <v>3</v>
      </c>
    </row>
    <row r="998" spans="1:25" ht="23.1" hidden="1" customHeight="1">
      <c r="A998" s="2" t="s">
        <v>94</v>
      </c>
      <c r="B998" s="2" t="s">
        <v>26</v>
      </c>
      <c r="C998" s="2" t="s">
        <v>27</v>
      </c>
      <c r="D998" s="2" t="s">
        <v>28</v>
      </c>
      <c r="E998" s="2" t="s">
        <v>28</v>
      </c>
      <c r="F998" s="2" t="s">
        <v>95</v>
      </c>
      <c r="G998" s="2" t="s">
        <v>2811</v>
      </c>
      <c r="H998" s="2" t="s">
        <v>97</v>
      </c>
      <c r="I998" s="31">
        <v>43421</v>
      </c>
      <c r="J998" s="2">
        <v>17</v>
      </c>
      <c r="K998" s="2">
        <v>11</v>
      </c>
      <c r="L998" s="2">
        <v>2018</v>
      </c>
      <c r="M998" s="31">
        <f t="shared" si="15"/>
        <v>43421</v>
      </c>
      <c r="N998" s="2" t="s">
        <v>2909</v>
      </c>
      <c r="O998" s="2" t="s">
        <v>2910</v>
      </c>
      <c r="P998" s="2">
        <v>19</v>
      </c>
      <c r="Q998" s="6">
        <v>9023210675</v>
      </c>
      <c r="R998" s="2" t="s">
        <v>417</v>
      </c>
      <c r="S998" s="2">
        <v>0</v>
      </c>
      <c r="T998" s="2" t="s">
        <v>418</v>
      </c>
      <c r="V998" s="2" t="s">
        <v>1899</v>
      </c>
      <c r="W998" s="2" t="s">
        <v>4659</v>
      </c>
      <c r="X998" s="2" t="s">
        <v>186</v>
      </c>
      <c r="Y998" s="29">
        <v>3</v>
      </c>
    </row>
    <row r="999" spans="1:25" ht="23.1" hidden="1" customHeight="1">
      <c r="A999" s="2" t="s">
        <v>94</v>
      </c>
      <c r="B999" s="2" t="s">
        <v>26</v>
      </c>
      <c r="C999" s="2" t="s">
        <v>27</v>
      </c>
      <c r="D999" s="2" t="s">
        <v>28</v>
      </c>
      <c r="E999" s="2" t="s">
        <v>28</v>
      </c>
      <c r="F999" s="2" t="s">
        <v>95</v>
      </c>
      <c r="G999" s="2" t="s">
        <v>2811</v>
      </c>
      <c r="H999" s="2" t="s">
        <v>97</v>
      </c>
      <c r="I999" s="31">
        <v>43421</v>
      </c>
      <c r="J999" s="2">
        <v>17</v>
      </c>
      <c r="K999" s="2">
        <v>11</v>
      </c>
      <c r="L999" s="2">
        <v>2018</v>
      </c>
      <c r="M999" s="31">
        <f t="shared" si="15"/>
        <v>43421</v>
      </c>
      <c r="N999" s="2" t="s">
        <v>2911</v>
      </c>
      <c r="O999" s="2" t="s">
        <v>2912</v>
      </c>
      <c r="P999" s="2">
        <v>15</v>
      </c>
      <c r="Q999" s="6" t="s">
        <v>171</v>
      </c>
      <c r="R999" s="2" t="s">
        <v>417</v>
      </c>
      <c r="S999" s="2">
        <v>0</v>
      </c>
      <c r="T999" s="2" t="s">
        <v>234</v>
      </c>
      <c r="V999" s="2" t="s">
        <v>1899</v>
      </c>
      <c r="W999" s="2" t="s">
        <v>4666</v>
      </c>
      <c r="X999" s="2" t="s">
        <v>179</v>
      </c>
      <c r="Y999" s="29">
        <v>3</v>
      </c>
    </row>
    <row r="1000" spans="1:25" ht="23.1" hidden="1" customHeight="1">
      <c r="A1000" s="2" t="s">
        <v>94</v>
      </c>
      <c r="B1000" s="2" t="s">
        <v>26</v>
      </c>
      <c r="C1000" s="2" t="s">
        <v>27</v>
      </c>
      <c r="D1000" s="2" t="s">
        <v>28</v>
      </c>
      <c r="E1000" s="2" t="s">
        <v>28</v>
      </c>
      <c r="F1000" s="2" t="s">
        <v>95</v>
      </c>
      <c r="G1000" s="2" t="s">
        <v>2811</v>
      </c>
      <c r="H1000" s="2" t="s">
        <v>97</v>
      </c>
      <c r="I1000" s="31">
        <v>43421</v>
      </c>
      <c r="J1000" s="2">
        <v>17</v>
      </c>
      <c r="K1000" s="2">
        <v>11</v>
      </c>
      <c r="L1000" s="2">
        <v>2018</v>
      </c>
      <c r="M1000" s="31">
        <f t="shared" si="15"/>
        <v>43421</v>
      </c>
      <c r="N1000" s="2" t="s">
        <v>2913</v>
      </c>
      <c r="O1000" s="2" t="s">
        <v>2914</v>
      </c>
      <c r="P1000" s="2">
        <v>16</v>
      </c>
      <c r="Q1000" s="6" t="s">
        <v>171</v>
      </c>
      <c r="R1000" s="2" t="s">
        <v>417</v>
      </c>
      <c r="S1000" s="2">
        <v>0</v>
      </c>
      <c r="T1000" s="2" t="s">
        <v>418</v>
      </c>
      <c r="V1000" s="2" t="s">
        <v>1899</v>
      </c>
      <c r="W1000" s="2" t="s">
        <v>4659</v>
      </c>
      <c r="X1000" s="2" t="s">
        <v>186</v>
      </c>
      <c r="Y1000" s="29">
        <v>2</v>
      </c>
    </row>
    <row r="1001" spans="1:25" ht="23.1" hidden="1" customHeight="1">
      <c r="A1001" s="2" t="s">
        <v>94</v>
      </c>
      <c r="B1001" s="2" t="s">
        <v>26</v>
      </c>
      <c r="C1001" s="2" t="s">
        <v>27</v>
      </c>
      <c r="D1001" s="2" t="s">
        <v>28</v>
      </c>
      <c r="E1001" s="2" t="s">
        <v>28</v>
      </c>
      <c r="F1001" s="2" t="s">
        <v>95</v>
      </c>
      <c r="G1001" s="2" t="s">
        <v>2811</v>
      </c>
      <c r="H1001" s="2" t="s">
        <v>97</v>
      </c>
      <c r="I1001" s="31">
        <v>43421</v>
      </c>
      <c r="J1001" s="2">
        <v>17</v>
      </c>
      <c r="K1001" s="2">
        <v>11</v>
      </c>
      <c r="L1001" s="2">
        <v>2018</v>
      </c>
      <c r="M1001" s="31">
        <f t="shared" si="15"/>
        <v>43421</v>
      </c>
      <c r="N1001" s="2" t="s">
        <v>2915</v>
      </c>
      <c r="O1001" s="2" t="s">
        <v>2916</v>
      </c>
      <c r="P1001" s="2">
        <v>19</v>
      </c>
      <c r="Q1001" s="6" t="s">
        <v>171</v>
      </c>
      <c r="R1001" s="2" t="s">
        <v>417</v>
      </c>
      <c r="S1001" s="2">
        <v>0</v>
      </c>
      <c r="T1001" s="2" t="s">
        <v>418</v>
      </c>
      <c r="V1001" s="2" t="s">
        <v>1899</v>
      </c>
      <c r="W1001" s="2" t="s">
        <v>4659</v>
      </c>
      <c r="X1001" s="2" t="s">
        <v>186</v>
      </c>
      <c r="Y1001" s="29">
        <v>3</v>
      </c>
    </row>
    <row r="1002" spans="1:25" ht="23.1" hidden="1" customHeight="1">
      <c r="A1002" s="2" t="s">
        <v>94</v>
      </c>
      <c r="B1002" s="2" t="s">
        <v>26</v>
      </c>
      <c r="C1002" s="2" t="s">
        <v>27</v>
      </c>
      <c r="D1002" s="2" t="s">
        <v>28</v>
      </c>
      <c r="E1002" s="2" t="s">
        <v>28</v>
      </c>
      <c r="F1002" s="2" t="s">
        <v>95</v>
      </c>
      <c r="G1002" s="2" t="s">
        <v>2811</v>
      </c>
      <c r="H1002" s="2" t="s">
        <v>97</v>
      </c>
      <c r="I1002" s="31">
        <v>43421</v>
      </c>
      <c r="J1002" s="2">
        <v>17</v>
      </c>
      <c r="K1002" s="2">
        <v>11</v>
      </c>
      <c r="L1002" s="2">
        <v>2018</v>
      </c>
      <c r="M1002" s="31">
        <f t="shared" si="15"/>
        <v>43421</v>
      </c>
      <c r="N1002" s="2" t="s">
        <v>2917</v>
      </c>
      <c r="O1002" s="2" t="s">
        <v>2918</v>
      </c>
      <c r="P1002" s="2">
        <v>16</v>
      </c>
      <c r="Q1002" s="6" t="s">
        <v>171</v>
      </c>
      <c r="R1002" s="2" t="s">
        <v>417</v>
      </c>
      <c r="S1002" s="2">
        <v>0</v>
      </c>
      <c r="T1002" s="2" t="s">
        <v>418</v>
      </c>
      <c r="V1002" s="2" t="s">
        <v>1899</v>
      </c>
      <c r="W1002" s="2" t="s">
        <v>4666</v>
      </c>
      <c r="X1002" s="2" t="s">
        <v>186</v>
      </c>
      <c r="Y1002" s="29">
        <v>1</v>
      </c>
    </row>
    <row r="1003" spans="1:25" ht="23.1" hidden="1" customHeight="1">
      <c r="A1003" s="2" t="s">
        <v>94</v>
      </c>
      <c r="B1003" s="2" t="s">
        <v>26</v>
      </c>
      <c r="C1003" s="2" t="s">
        <v>27</v>
      </c>
      <c r="D1003" s="2" t="s">
        <v>28</v>
      </c>
      <c r="E1003" s="2" t="s">
        <v>28</v>
      </c>
      <c r="F1003" s="2" t="s">
        <v>95</v>
      </c>
      <c r="G1003" s="2" t="s">
        <v>2811</v>
      </c>
      <c r="H1003" s="2" t="s">
        <v>97</v>
      </c>
      <c r="I1003" s="31">
        <v>43421</v>
      </c>
      <c r="J1003" s="2">
        <v>17</v>
      </c>
      <c r="K1003" s="2">
        <v>11</v>
      </c>
      <c r="L1003" s="2">
        <v>2018</v>
      </c>
      <c r="M1003" s="31">
        <f t="shared" si="15"/>
        <v>43421</v>
      </c>
      <c r="N1003" s="2" t="s">
        <v>2919</v>
      </c>
      <c r="O1003" s="2" t="s">
        <v>2920</v>
      </c>
      <c r="P1003" s="2">
        <v>19</v>
      </c>
      <c r="Q1003" s="6" t="s">
        <v>171</v>
      </c>
      <c r="R1003" s="2" t="s">
        <v>417</v>
      </c>
      <c r="S1003" s="2">
        <v>1</v>
      </c>
      <c r="T1003" s="2" t="s">
        <v>234</v>
      </c>
      <c r="V1003" s="2" t="s">
        <v>1899</v>
      </c>
      <c r="W1003" s="2" t="s">
        <v>4659</v>
      </c>
      <c r="X1003" s="2" t="s">
        <v>179</v>
      </c>
      <c r="Y1003" s="29">
        <v>3</v>
      </c>
    </row>
    <row r="1004" spans="1:25" ht="23.1" hidden="1" customHeight="1">
      <c r="A1004" s="2" t="s">
        <v>94</v>
      </c>
      <c r="B1004" s="2" t="s">
        <v>26</v>
      </c>
      <c r="C1004" s="2" t="s">
        <v>27</v>
      </c>
      <c r="D1004" s="2" t="s">
        <v>28</v>
      </c>
      <c r="E1004" s="2" t="s">
        <v>28</v>
      </c>
      <c r="F1004" s="2" t="s">
        <v>95</v>
      </c>
      <c r="G1004" s="2" t="s">
        <v>2811</v>
      </c>
      <c r="H1004" s="2" t="s">
        <v>97</v>
      </c>
      <c r="I1004" s="31">
        <v>43421</v>
      </c>
      <c r="J1004" s="2">
        <v>17</v>
      </c>
      <c r="K1004" s="2">
        <v>11</v>
      </c>
      <c r="L1004" s="2">
        <v>2018</v>
      </c>
      <c r="M1004" s="31">
        <f t="shared" si="15"/>
        <v>43421</v>
      </c>
      <c r="N1004" s="2" t="s">
        <v>2921</v>
      </c>
      <c r="O1004" s="2" t="s">
        <v>2922</v>
      </c>
      <c r="P1004" s="2">
        <v>17</v>
      </c>
      <c r="Q1004" s="6" t="s">
        <v>171</v>
      </c>
      <c r="R1004" s="2" t="s">
        <v>417</v>
      </c>
      <c r="S1004" s="2">
        <v>0</v>
      </c>
      <c r="T1004" s="2" t="s">
        <v>418</v>
      </c>
      <c r="V1004" s="2" t="s">
        <v>1899</v>
      </c>
      <c r="W1004" s="2" t="s">
        <v>4659</v>
      </c>
      <c r="X1004" s="2" t="s">
        <v>186</v>
      </c>
      <c r="Y1004" s="29">
        <v>2</v>
      </c>
    </row>
    <row r="1005" spans="1:25" ht="23.1" hidden="1" customHeight="1">
      <c r="A1005" s="2" t="s">
        <v>94</v>
      </c>
      <c r="B1005" s="2" t="s">
        <v>26</v>
      </c>
      <c r="C1005" s="2" t="s">
        <v>27</v>
      </c>
      <c r="D1005" s="2" t="s">
        <v>28</v>
      </c>
      <c r="E1005" s="2" t="s">
        <v>28</v>
      </c>
      <c r="F1005" s="2" t="s">
        <v>95</v>
      </c>
      <c r="G1005" s="2" t="s">
        <v>2811</v>
      </c>
      <c r="H1005" s="2" t="s">
        <v>97</v>
      </c>
      <c r="I1005" s="31">
        <v>43421</v>
      </c>
      <c r="J1005" s="2">
        <v>17</v>
      </c>
      <c r="K1005" s="2">
        <v>11</v>
      </c>
      <c r="L1005" s="2">
        <v>2018</v>
      </c>
      <c r="M1005" s="31">
        <f t="shared" si="15"/>
        <v>43421</v>
      </c>
      <c r="N1005" s="2" t="s">
        <v>2923</v>
      </c>
      <c r="O1005" s="2" t="s">
        <v>2924</v>
      </c>
      <c r="P1005" s="2">
        <v>17</v>
      </c>
      <c r="Q1005" s="6">
        <v>7059120882</v>
      </c>
      <c r="R1005" s="2" t="s">
        <v>417</v>
      </c>
      <c r="S1005" s="2">
        <v>1</v>
      </c>
      <c r="T1005" s="2" t="s">
        <v>418</v>
      </c>
      <c r="V1005" s="2" t="s">
        <v>1899</v>
      </c>
      <c r="W1005" s="2" t="s">
        <v>4659</v>
      </c>
      <c r="X1005" s="2" t="s">
        <v>186</v>
      </c>
      <c r="Y1005" s="29">
        <v>3</v>
      </c>
    </row>
    <row r="1006" spans="1:25" ht="23.1" hidden="1" customHeight="1">
      <c r="A1006" s="2" t="s">
        <v>94</v>
      </c>
      <c r="B1006" s="2" t="s">
        <v>26</v>
      </c>
      <c r="C1006" s="2" t="s">
        <v>27</v>
      </c>
      <c r="D1006" s="2" t="s">
        <v>28</v>
      </c>
      <c r="E1006" s="2" t="s">
        <v>28</v>
      </c>
      <c r="F1006" s="2" t="s">
        <v>95</v>
      </c>
      <c r="G1006" s="2" t="s">
        <v>2811</v>
      </c>
      <c r="H1006" s="2" t="s">
        <v>97</v>
      </c>
      <c r="I1006" s="31">
        <v>43421</v>
      </c>
      <c r="J1006" s="2">
        <v>17</v>
      </c>
      <c r="K1006" s="2">
        <v>11</v>
      </c>
      <c r="L1006" s="2">
        <v>2018</v>
      </c>
      <c r="M1006" s="31">
        <f t="shared" si="15"/>
        <v>43421</v>
      </c>
      <c r="N1006" s="2" t="s">
        <v>2925</v>
      </c>
      <c r="O1006" s="2" t="s">
        <v>2926</v>
      </c>
      <c r="P1006" s="2">
        <v>19</v>
      </c>
      <c r="Q1006" s="6">
        <v>9038630160</v>
      </c>
      <c r="R1006" s="2" t="s">
        <v>172</v>
      </c>
      <c r="S1006" s="2">
        <v>2</v>
      </c>
      <c r="T1006" s="2" t="s">
        <v>418</v>
      </c>
      <c r="V1006" s="2" t="s">
        <v>1899</v>
      </c>
      <c r="W1006" s="2" t="s">
        <v>4666</v>
      </c>
      <c r="X1006" s="2" t="s">
        <v>186</v>
      </c>
      <c r="Y1006" s="29">
        <v>3</v>
      </c>
    </row>
    <row r="1007" spans="1:25" ht="23.1" hidden="1" customHeight="1">
      <c r="A1007" s="2" t="s">
        <v>94</v>
      </c>
      <c r="B1007" s="2" t="s">
        <v>26</v>
      </c>
      <c r="C1007" s="2" t="s">
        <v>27</v>
      </c>
      <c r="D1007" s="2" t="s">
        <v>28</v>
      </c>
      <c r="E1007" s="2" t="s">
        <v>28</v>
      </c>
      <c r="F1007" s="2" t="s">
        <v>95</v>
      </c>
      <c r="G1007" s="2" t="s">
        <v>2811</v>
      </c>
      <c r="H1007" s="2" t="s">
        <v>97</v>
      </c>
      <c r="I1007" s="31">
        <v>43421</v>
      </c>
      <c r="J1007" s="2">
        <v>17</v>
      </c>
      <c r="K1007" s="2">
        <v>11</v>
      </c>
      <c r="L1007" s="2">
        <v>2018</v>
      </c>
      <c r="M1007" s="31">
        <f t="shared" si="15"/>
        <v>43421</v>
      </c>
      <c r="N1007" s="2" t="s">
        <v>2927</v>
      </c>
      <c r="O1007" s="2" t="s">
        <v>2928</v>
      </c>
      <c r="P1007" s="2">
        <v>19</v>
      </c>
      <c r="Q1007" s="6">
        <v>7065568446</v>
      </c>
      <c r="R1007" s="2" t="s">
        <v>172</v>
      </c>
      <c r="S1007" s="2">
        <v>1</v>
      </c>
      <c r="T1007" s="2" t="s">
        <v>418</v>
      </c>
      <c r="V1007" s="2" t="s">
        <v>1899</v>
      </c>
      <c r="W1007" s="2" t="s">
        <v>4659</v>
      </c>
      <c r="X1007" s="2" t="s">
        <v>186</v>
      </c>
      <c r="Y1007" s="29">
        <v>2</v>
      </c>
    </row>
    <row r="1008" spans="1:25" ht="23.1" hidden="1" customHeight="1">
      <c r="A1008" s="2" t="s">
        <v>94</v>
      </c>
      <c r="B1008" s="2" t="s">
        <v>26</v>
      </c>
      <c r="C1008" s="2" t="s">
        <v>27</v>
      </c>
      <c r="D1008" s="2" t="s">
        <v>28</v>
      </c>
      <c r="E1008" s="2" t="s">
        <v>28</v>
      </c>
      <c r="F1008" s="2" t="s">
        <v>95</v>
      </c>
      <c r="G1008" s="2" t="s">
        <v>2811</v>
      </c>
      <c r="H1008" s="2" t="s">
        <v>97</v>
      </c>
      <c r="I1008" s="31">
        <v>43421</v>
      </c>
      <c r="J1008" s="2">
        <v>17</v>
      </c>
      <c r="K1008" s="2">
        <v>11</v>
      </c>
      <c r="L1008" s="2">
        <v>2018</v>
      </c>
      <c r="M1008" s="31">
        <f t="shared" si="15"/>
        <v>43421</v>
      </c>
      <c r="N1008" s="2" t="s">
        <v>2929</v>
      </c>
      <c r="O1008" s="2" t="s">
        <v>2930</v>
      </c>
      <c r="P1008" s="2">
        <v>15</v>
      </c>
      <c r="Q1008" s="6" t="s">
        <v>171</v>
      </c>
      <c r="R1008" s="2" t="s">
        <v>417</v>
      </c>
      <c r="S1008" s="2">
        <v>0</v>
      </c>
      <c r="T1008" s="2" t="s">
        <v>418</v>
      </c>
      <c r="V1008" s="2" t="s">
        <v>1899</v>
      </c>
      <c r="W1008" s="2" t="s">
        <v>4666</v>
      </c>
      <c r="X1008" s="2" t="s">
        <v>179</v>
      </c>
      <c r="Y1008" s="29">
        <v>3</v>
      </c>
    </row>
    <row r="1009" spans="1:25" ht="23.1" hidden="1" customHeight="1">
      <c r="A1009" s="2" t="s">
        <v>94</v>
      </c>
      <c r="B1009" s="2" t="s">
        <v>26</v>
      </c>
      <c r="C1009" s="2" t="s">
        <v>27</v>
      </c>
      <c r="D1009" s="2" t="s">
        <v>28</v>
      </c>
      <c r="E1009" s="2" t="s">
        <v>28</v>
      </c>
      <c r="F1009" s="2" t="s">
        <v>95</v>
      </c>
      <c r="G1009" s="2" t="s">
        <v>2811</v>
      </c>
      <c r="H1009" s="2" t="s">
        <v>97</v>
      </c>
      <c r="I1009" s="31">
        <v>43421</v>
      </c>
      <c r="J1009" s="2">
        <v>17</v>
      </c>
      <c r="K1009" s="2">
        <v>11</v>
      </c>
      <c r="L1009" s="2">
        <v>2018</v>
      </c>
      <c r="M1009" s="31">
        <f t="shared" si="15"/>
        <v>43421</v>
      </c>
      <c r="N1009" s="2" t="s">
        <v>2931</v>
      </c>
      <c r="O1009" s="2" t="s">
        <v>2932</v>
      </c>
      <c r="P1009" s="2">
        <v>16</v>
      </c>
      <c r="Q1009" s="6" t="s">
        <v>171</v>
      </c>
      <c r="R1009" s="2" t="s">
        <v>417</v>
      </c>
      <c r="S1009" s="2">
        <v>0</v>
      </c>
      <c r="T1009" s="2" t="s">
        <v>234</v>
      </c>
      <c r="V1009" s="2" t="s">
        <v>1899</v>
      </c>
      <c r="W1009" s="2" t="s">
        <v>4659</v>
      </c>
      <c r="X1009" s="2" t="s">
        <v>186</v>
      </c>
      <c r="Y1009" s="29">
        <v>2</v>
      </c>
    </row>
    <row r="1010" spans="1:25" ht="23.1" hidden="1" customHeight="1">
      <c r="A1010" s="2" t="s">
        <v>94</v>
      </c>
      <c r="B1010" s="2" t="s">
        <v>26</v>
      </c>
      <c r="C1010" s="2" t="s">
        <v>27</v>
      </c>
      <c r="D1010" s="2" t="s">
        <v>28</v>
      </c>
      <c r="E1010" s="2" t="s">
        <v>28</v>
      </c>
      <c r="F1010" s="2" t="s">
        <v>95</v>
      </c>
      <c r="G1010" s="2" t="s">
        <v>2811</v>
      </c>
      <c r="H1010" s="2" t="s">
        <v>97</v>
      </c>
      <c r="I1010" s="31">
        <v>43421</v>
      </c>
      <c r="J1010" s="2">
        <v>17</v>
      </c>
      <c r="K1010" s="2">
        <v>11</v>
      </c>
      <c r="L1010" s="2">
        <v>2018</v>
      </c>
      <c r="M1010" s="31">
        <f t="shared" si="15"/>
        <v>43421</v>
      </c>
      <c r="N1010" s="2" t="s">
        <v>2933</v>
      </c>
      <c r="O1010" s="2" t="s">
        <v>2934</v>
      </c>
      <c r="P1010" s="2">
        <v>16</v>
      </c>
      <c r="Q1010" s="6" t="s">
        <v>171</v>
      </c>
      <c r="R1010" s="2" t="s">
        <v>417</v>
      </c>
      <c r="S1010" s="2">
        <v>0</v>
      </c>
      <c r="T1010" s="2" t="s">
        <v>418</v>
      </c>
      <c r="V1010" s="2" t="s">
        <v>1899</v>
      </c>
      <c r="W1010" s="2" t="s">
        <v>4666</v>
      </c>
      <c r="X1010" s="2" t="s">
        <v>179</v>
      </c>
      <c r="Y1010" s="29">
        <v>3</v>
      </c>
    </row>
    <row r="1011" spans="1:25" ht="23.1" hidden="1" customHeight="1">
      <c r="A1011" s="2" t="s">
        <v>94</v>
      </c>
      <c r="B1011" s="2" t="s">
        <v>26</v>
      </c>
      <c r="C1011" s="2" t="s">
        <v>27</v>
      </c>
      <c r="D1011" s="2" t="s">
        <v>28</v>
      </c>
      <c r="E1011" s="2" t="s">
        <v>28</v>
      </c>
      <c r="F1011" s="2" t="s">
        <v>95</v>
      </c>
      <c r="G1011" s="2" t="s">
        <v>2811</v>
      </c>
      <c r="H1011" s="2" t="s">
        <v>97</v>
      </c>
      <c r="I1011" s="31">
        <v>43421</v>
      </c>
      <c r="J1011" s="2">
        <v>17</v>
      </c>
      <c r="K1011" s="2">
        <v>11</v>
      </c>
      <c r="L1011" s="2">
        <v>2018</v>
      </c>
      <c r="M1011" s="31">
        <f t="shared" si="15"/>
        <v>43421</v>
      </c>
      <c r="N1011" s="2" t="s">
        <v>2935</v>
      </c>
      <c r="O1011" s="2" t="s">
        <v>2936</v>
      </c>
      <c r="P1011" s="2">
        <v>15</v>
      </c>
      <c r="Q1011" s="6" t="s">
        <v>171</v>
      </c>
      <c r="R1011" s="2" t="s">
        <v>417</v>
      </c>
      <c r="S1011" s="2">
        <v>0</v>
      </c>
      <c r="T1011" s="2" t="s">
        <v>234</v>
      </c>
      <c r="V1011" s="2" t="s">
        <v>1899</v>
      </c>
      <c r="W1011" s="2" t="s">
        <v>4659</v>
      </c>
      <c r="X1011" s="2" t="s">
        <v>179</v>
      </c>
      <c r="Y1011" s="29">
        <v>3</v>
      </c>
    </row>
    <row r="1012" spans="1:25" ht="23.1" hidden="1" customHeight="1">
      <c r="A1012" s="2" t="s">
        <v>94</v>
      </c>
      <c r="B1012" s="2" t="s">
        <v>26</v>
      </c>
      <c r="C1012" s="2" t="s">
        <v>27</v>
      </c>
      <c r="D1012" s="2" t="s">
        <v>28</v>
      </c>
      <c r="E1012" s="2" t="s">
        <v>28</v>
      </c>
      <c r="F1012" s="2" t="s">
        <v>95</v>
      </c>
      <c r="G1012" s="2" t="s">
        <v>2811</v>
      </c>
      <c r="H1012" s="2" t="s">
        <v>97</v>
      </c>
      <c r="I1012" s="31">
        <v>43421</v>
      </c>
      <c r="J1012" s="2">
        <v>17</v>
      </c>
      <c r="K1012" s="2">
        <v>11</v>
      </c>
      <c r="L1012" s="2">
        <v>2018</v>
      </c>
      <c r="M1012" s="31">
        <f t="shared" si="15"/>
        <v>43421</v>
      </c>
      <c r="N1012" s="2" t="s">
        <v>2937</v>
      </c>
      <c r="O1012" s="2" t="s">
        <v>2938</v>
      </c>
      <c r="P1012" s="2">
        <v>19</v>
      </c>
      <c r="Q1012" s="6">
        <v>8133270591</v>
      </c>
      <c r="R1012" s="2" t="s">
        <v>172</v>
      </c>
      <c r="S1012" s="2">
        <v>2</v>
      </c>
      <c r="T1012" s="2" t="s">
        <v>418</v>
      </c>
      <c r="V1012" s="2" t="s">
        <v>1899</v>
      </c>
      <c r="W1012" s="2" t="s">
        <v>4659</v>
      </c>
      <c r="X1012" s="2" t="s">
        <v>179</v>
      </c>
      <c r="Y1012" s="29">
        <v>3</v>
      </c>
    </row>
    <row r="1013" spans="1:25" ht="23.1" hidden="1" customHeight="1">
      <c r="A1013" s="2" t="s">
        <v>94</v>
      </c>
      <c r="B1013" s="2" t="s">
        <v>26</v>
      </c>
      <c r="C1013" s="2" t="s">
        <v>27</v>
      </c>
      <c r="D1013" s="2" t="s">
        <v>28</v>
      </c>
      <c r="E1013" s="2" t="s">
        <v>28</v>
      </c>
      <c r="F1013" s="2" t="s">
        <v>95</v>
      </c>
      <c r="G1013" s="2" t="s">
        <v>2811</v>
      </c>
      <c r="H1013" s="2" t="s">
        <v>97</v>
      </c>
      <c r="I1013" s="31">
        <v>43421</v>
      </c>
      <c r="J1013" s="2">
        <v>17</v>
      </c>
      <c r="K1013" s="2">
        <v>11</v>
      </c>
      <c r="L1013" s="2">
        <v>2018</v>
      </c>
      <c r="M1013" s="31">
        <f t="shared" si="15"/>
        <v>43421</v>
      </c>
      <c r="N1013" s="2" t="s">
        <v>2939</v>
      </c>
      <c r="O1013" s="2" t="s">
        <v>2940</v>
      </c>
      <c r="P1013" s="2">
        <v>17</v>
      </c>
      <c r="Q1013" s="6" t="s">
        <v>171</v>
      </c>
      <c r="R1013" s="2" t="s">
        <v>417</v>
      </c>
      <c r="S1013" s="2">
        <v>1</v>
      </c>
      <c r="T1013" s="2" t="s">
        <v>418</v>
      </c>
      <c r="V1013" s="2" t="s">
        <v>1899</v>
      </c>
      <c r="W1013" s="2" t="s">
        <v>4666</v>
      </c>
      <c r="X1013" s="2" t="s">
        <v>186</v>
      </c>
      <c r="Y1013" s="29">
        <v>2</v>
      </c>
    </row>
    <row r="1014" spans="1:25" ht="23.1" hidden="1" customHeight="1">
      <c r="A1014" s="2" t="s">
        <v>94</v>
      </c>
      <c r="B1014" s="2" t="s">
        <v>26</v>
      </c>
      <c r="C1014" s="2" t="s">
        <v>27</v>
      </c>
      <c r="D1014" s="2" t="s">
        <v>28</v>
      </c>
      <c r="E1014" s="2" t="s">
        <v>28</v>
      </c>
      <c r="F1014" s="2" t="s">
        <v>95</v>
      </c>
      <c r="G1014" s="2" t="s">
        <v>2811</v>
      </c>
      <c r="H1014" s="2" t="s">
        <v>97</v>
      </c>
      <c r="I1014" s="31">
        <v>43421</v>
      </c>
      <c r="J1014" s="2">
        <v>17</v>
      </c>
      <c r="K1014" s="2">
        <v>11</v>
      </c>
      <c r="L1014" s="2">
        <v>2018</v>
      </c>
      <c r="M1014" s="31">
        <f t="shared" si="15"/>
        <v>43421</v>
      </c>
      <c r="N1014" s="2" t="s">
        <v>2941</v>
      </c>
      <c r="O1014" s="2" t="s">
        <v>2942</v>
      </c>
      <c r="P1014" s="2">
        <v>18</v>
      </c>
      <c r="Q1014" s="6" t="s">
        <v>171</v>
      </c>
      <c r="R1014" s="2" t="s">
        <v>417</v>
      </c>
      <c r="S1014" s="2">
        <v>0</v>
      </c>
      <c r="T1014" s="2" t="s">
        <v>418</v>
      </c>
      <c r="V1014" s="2" t="s">
        <v>1899</v>
      </c>
      <c r="W1014" s="2" t="s">
        <v>4659</v>
      </c>
      <c r="X1014" s="2" t="s">
        <v>186</v>
      </c>
      <c r="Y1014" s="29">
        <v>3</v>
      </c>
    </row>
    <row r="1015" spans="1:25" ht="23.1" hidden="1" customHeight="1">
      <c r="A1015" s="2" t="s">
        <v>94</v>
      </c>
      <c r="B1015" s="2" t="s">
        <v>26</v>
      </c>
      <c r="C1015" s="2" t="s">
        <v>27</v>
      </c>
      <c r="D1015" s="2" t="s">
        <v>28</v>
      </c>
      <c r="E1015" s="2" t="s">
        <v>28</v>
      </c>
      <c r="F1015" s="2" t="s">
        <v>95</v>
      </c>
      <c r="G1015" s="2" t="s">
        <v>2811</v>
      </c>
      <c r="H1015" s="2" t="s">
        <v>97</v>
      </c>
      <c r="I1015" s="31">
        <v>43421</v>
      </c>
      <c r="J1015" s="2">
        <v>17</v>
      </c>
      <c r="K1015" s="2">
        <v>11</v>
      </c>
      <c r="L1015" s="2">
        <v>2018</v>
      </c>
      <c r="M1015" s="31">
        <f t="shared" si="15"/>
        <v>43421</v>
      </c>
      <c r="N1015" s="2" t="s">
        <v>1176</v>
      </c>
      <c r="O1015" s="2" t="s">
        <v>2943</v>
      </c>
      <c r="P1015" s="2">
        <v>19</v>
      </c>
      <c r="Q1015" s="6" t="s">
        <v>171</v>
      </c>
      <c r="R1015" s="2" t="s">
        <v>172</v>
      </c>
      <c r="S1015" s="2">
        <v>1</v>
      </c>
      <c r="T1015" s="2" t="s">
        <v>418</v>
      </c>
      <c r="V1015" s="2" t="s">
        <v>1899</v>
      </c>
      <c r="W1015" s="2" t="s">
        <v>4666</v>
      </c>
      <c r="X1015" s="2" t="s">
        <v>176</v>
      </c>
      <c r="Y1015" s="29"/>
    </row>
    <row r="1016" spans="1:25" ht="23.1" hidden="1" customHeight="1">
      <c r="A1016" s="2" t="s">
        <v>94</v>
      </c>
      <c r="B1016" s="2" t="s">
        <v>26</v>
      </c>
      <c r="C1016" s="2" t="s">
        <v>27</v>
      </c>
      <c r="D1016" s="2" t="s">
        <v>28</v>
      </c>
      <c r="E1016" s="2" t="s">
        <v>28</v>
      </c>
      <c r="F1016" s="2" t="s">
        <v>95</v>
      </c>
      <c r="G1016" s="2" t="s">
        <v>2811</v>
      </c>
      <c r="H1016" s="2" t="s">
        <v>97</v>
      </c>
      <c r="I1016" s="31">
        <v>43421</v>
      </c>
      <c r="J1016" s="2">
        <v>17</v>
      </c>
      <c r="K1016" s="2">
        <v>11</v>
      </c>
      <c r="L1016" s="2">
        <v>2018</v>
      </c>
      <c r="M1016" s="31">
        <f t="shared" si="15"/>
        <v>43421</v>
      </c>
      <c r="N1016" s="2" t="s">
        <v>2944</v>
      </c>
      <c r="O1016" s="2" t="s">
        <v>2945</v>
      </c>
      <c r="P1016" s="2">
        <v>19</v>
      </c>
      <c r="Q1016" s="6">
        <v>8017689290</v>
      </c>
      <c r="R1016" s="2" t="s">
        <v>172</v>
      </c>
      <c r="S1016" s="2">
        <v>2</v>
      </c>
      <c r="T1016" s="2" t="s">
        <v>418</v>
      </c>
      <c r="V1016" s="2" t="s">
        <v>1899</v>
      </c>
      <c r="W1016" s="2" t="s">
        <v>4659</v>
      </c>
      <c r="X1016" s="2" t="s">
        <v>176</v>
      </c>
      <c r="Y1016" s="29"/>
    </row>
    <row r="1017" spans="1:25" ht="23.1" hidden="1" customHeight="1">
      <c r="A1017" s="2" t="s">
        <v>94</v>
      </c>
      <c r="B1017" s="2" t="s">
        <v>26</v>
      </c>
      <c r="C1017" s="2" t="s">
        <v>27</v>
      </c>
      <c r="D1017" s="2" t="s">
        <v>28</v>
      </c>
      <c r="E1017" s="2" t="s">
        <v>28</v>
      </c>
      <c r="F1017" s="2" t="s">
        <v>95</v>
      </c>
      <c r="G1017" s="2" t="s">
        <v>2811</v>
      </c>
      <c r="H1017" s="2" t="s">
        <v>97</v>
      </c>
      <c r="I1017" s="31">
        <v>43421</v>
      </c>
      <c r="J1017" s="2">
        <v>17</v>
      </c>
      <c r="K1017" s="2">
        <v>11</v>
      </c>
      <c r="L1017" s="2">
        <v>2018</v>
      </c>
      <c r="M1017" s="31">
        <f t="shared" si="15"/>
        <v>43421</v>
      </c>
      <c r="N1017" s="2" t="s">
        <v>2946</v>
      </c>
      <c r="O1017" s="2" t="s">
        <v>2947</v>
      </c>
      <c r="P1017" s="2">
        <v>18</v>
      </c>
      <c r="Q1017" s="6" t="s">
        <v>171</v>
      </c>
      <c r="R1017" s="2" t="s">
        <v>172</v>
      </c>
      <c r="S1017" s="2">
        <v>1</v>
      </c>
      <c r="T1017" s="2" t="s">
        <v>418</v>
      </c>
      <c r="V1017" s="2" t="s">
        <v>1899</v>
      </c>
      <c r="W1017" s="2" t="s">
        <v>4666</v>
      </c>
      <c r="X1017" s="2" t="s">
        <v>211</v>
      </c>
      <c r="Y1017" s="29"/>
    </row>
    <row r="1018" spans="1:25" ht="23.1" hidden="1" customHeight="1">
      <c r="A1018" s="2" t="s">
        <v>94</v>
      </c>
      <c r="B1018" s="2" t="s">
        <v>26</v>
      </c>
      <c r="C1018" s="2" t="s">
        <v>27</v>
      </c>
      <c r="D1018" s="2" t="s">
        <v>28</v>
      </c>
      <c r="E1018" s="2" t="s">
        <v>28</v>
      </c>
      <c r="F1018" s="2" t="s">
        <v>95</v>
      </c>
      <c r="G1018" s="2" t="s">
        <v>2811</v>
      </c>
      <c r="H1018" s="2" t="s">
        <v>97</v>
      </c>
      <c r="I1018" s="31">
        <v>43421</v>
      </c>
      <c r="J1018" s="2">
        <v>17</v>
      </c>
      <c r="K1018" s="2">
        <v>11</v>
      </c>
      <c r="L1018" s="2">
        <v>2018</v>
      </c>
      <c r="M1018" s="31">
        <f t="shared" si="15"/>
        <v>43421</v>
      </c>
      <c r="N1018" s="2" t="s">
        <v>2948</v>
      </c>
      <c r="O1018" s="2" t="s">
        <v>2949</v>
      </c>
      <c r="P1018" s="2">
        <v>16</v>
      </c>
      <c r="Q1018" s="6" t="s">
        <v>171</v>
      </c>
      <c r="R1018" s="2" t="s">
        <v>417</v>
      </c>
      <c r="S1018" s="2">
        <v>0</v>
      </c>
      <c r="T1018" s="2" t="s">
        <v>418</v>
      </c>
      <c r="V1018" s="2" t="s">
        <v>1899</v>
      </c>
      <c r="W1018" s="2" t="s">
        <v>4666</v>
      </c>
      <c r="X1018" s="2" t="s">
        <v>211</v>
      </c>
      <c r="Y1018" s="29"/>
    </row>
    <row r="1019" spans="1:25" ht="23.1" hidden="1" customHeight="1">
      <c r="A1019" s="2" t="s">
        <v>94</v>
      </c>
      <c r="B1019" s="2" t="s">
        <v>26</v>
      </c>
      <c r="C1019" s="2" t="s">
        <v>27</v>
      </c>
      <c r="D1019" s="2" t="s">
        <v>28</v>
      </c>
      <c r="E1019" s="2" t="s">
        <v>28</v>
      </c>
      <c r="F1019" s="2" t="s">
        <v>95</v>
      </c>
      <c r="G1019" s="2" t="s">
        <v>2811</v>
      </c>
      <c r="H1019" s="2" t="s">
        <v>97</v>
      </c>
      <c r="I1019" s="31">
        <v>43421</v>
      </c>
      <c r="J1019" s="2">
        <v>17</v>
      </c>
      <c r="K1019" s="2">
        <v>11</v>
      </c>
      <c r="L1019" s="2">
        <v>2018</v>
      </c>
      <c r="M1019" s="31">
        <f t="shared" si="15"/>
        <v>43421</v>
      </c>
      <c r="N1019" s="2" t="s">
        <v>2950</v>
      </c>
      <c r="O1019" s="2" t="s">
        <v>2951</v>
      </c>
      <c r="P1019" s="2">
        <v>17</v>
      </c>
      <c r="Q1019" s="6">
        <v>8103733087</v>
      </c>
      <c r="R1019" s="2" t="s">
        <v>417</v>
      </c>
      <c r="S1019" s="2">
        <v>0</v>
      </c>
      <c r="T1019" s="2" t="s">
        <v>418</v>
      </c>
      <c r="V1019" s="2" t="s">
        <v>1899</v>
      </c>
      <c r="W1019" s="2" t="s">
        <v>4659</v>
      </c>
      <c r="X1019" s="2" t="s">
        <v>186</v>
      </c>
      <c r="Y1019" s="29">
        <v>3</v>
      </c>
    </row>
    <row r="1020" spans="1:25" ht="23.1" hidden="1" customHeight="1">
      <c r="A1020" s="2" t="s">
        <v>94</v>
      </c>
      <c r="B1020" s="2" t="s">
        <v>26</v>
      </c>
      <c r="C1020" s="2" t="s">
        <v>27</v>
      </c>
      <c r="D1020" s="2" t="s">
        <v>28</v>
      </c>
      <c r="E1020" s="2" t="s">
        <v>28</v>
      </c>
      <c r="F1020" s="2" t="s">
        <v>95</v>
      </c>
      <c r="G1020" s="2" t="s">
        <v>2811</v>
      </c>
      <c r="H1020" s="2" t="s">
        <v>97</v>
      </c>
      <c r="I1020" s="31">
        <v>43421</v>
      </c>
      <c r="J1020" s="2">
        <v>17</v>
      </c>
      <c r="K1020" s="2">
        <v>11</v>
      </c>
      <c r="L1020" s="2">
        <v>2018</v>
      </c>
      <c r="M1020" s="31">
        <f t="shared" si="15"/>
        <v>43421</v>
      </c>
      <c r="N1020" s="2" t="s">
        <v>2952</v>
      </c>
      <c r="O1020" s="2" t="s">
        <v>2953</v>
      </c>
      <c r="P1020" s="2">
        <v>19</v>
      </c>
      <c r="Q1020" s="6" t="s">
        <v>171</v>
      </c>
      <c r="R1020" s="2" t="s">
        <v>172</v>
      </c>
      <c r="S1020" s="2">
        <v>2</v>
      </c>
      <c r="T1020" s="2" t="s">
        <v>418</v>
      </c>
      <c r="V1020" s="2" t="s">
        <v>1899</v>
      </c>
      <c r="W1020" s="2" t="s">
        <v>4659</v>
      </c>
      <c r="X1020" s="2" t="s">
        <v>176</v>
      </c>
      <c r="Y1020" s="29"/>
    </row>
    <row r="1021" spans="1:25" ht="23.1" hidden="1" customHeight="1">
      <c r="A1021" s="2" t="s">
        <v>94</v>
      </c>
      <c r="B1021" s="2" t="s">
        <v>26</v>
      </c>
      <c r="C1021" s="2" t="s">
        <v>27</v>
      </c>
      <c r="D1021" s="2" t="s">
        <v>28</v>
      </c>
      <c r="E1021" s="2" t="s">
        <v>28</v>
      </c>
      <c r="F1021" s="2" t="s">
        <v>95</v>
      </c>
      <c r="G1021" s="2" t="s">
        <v>2811</v>
      </c>
      <c r="H1021" s="2" t="s">
        <v>97</v>
      </c>
      <c r="I1021" s="31">
        <v>43421</v>
      </c>
      <c r="J1021" s="2">
        <v>17</v>
      </c>
      <c r="K1021" s="2">
        <v>11</v>
      </c>
      <c r="L1021" s="2">
        <v>2018</v>
      </c>
      <c r="M1021" s="31">
        <f t="shared" si="15"/>
        <v>43421</v>
      </c>
      <c r="N1021" s="2" t="s">
        <v>2954</v>
      </c>
      <c r="O1021" s="2" t="s">
        <v>2955</v>
      </c>
      <c r="P1021" s="2">
        <v>15</v>
      </c>
      <c r="Q1021" s="6" t="s">
        <v>171</v>
      </c>
      <c r="R1021" s="2" t="s">
        <v>417</v>
      </c>
      <c r="S1021" s="2">
        <v>0</v>
      </c>
      <c r="T1021" s="2" t="s">
        <v>234</v>
      </c>
      <c r="V1021" s="2" t="s">
        <v>1899</v>
      </c>
      <c r="W1021" s="2" t="s">
        <v>4659</v>
      </c>
      <c r="X1021" s="2" t="s">
        <v>179</v>
      </c>
      <c r="Y1021" s="29">
        <v>3</v>
      </c>
    </row>
    <row r="1022" spans="1:25" ht="23.1" hidden="1" customHeight="1">
      <c r="A1022" s="2" t="s">
        <v>94</v>
      </c>
      <c r="B1022" s="2" t="s">
        <v>26</v>
      </c>
      <c r="C1022" s="2" t="s">
        <v>27</v>
      </c>
      <c r="D1022" s="2" t="s">
        <v>28</v>
      </c>
      <c r="E1022" s="2" t="s">
        <v>28</v>
      </c>
      <c r="F1022" s="2" t="s">
        <v>95</v>
      </c>
      <c r="G1022" s="2" t="s">
        <v>2811</v>
      </c>
      <c r="H1022" s="2" t="s">
        <v>97</v>
      </c>
      <c r="I1022" s="31">
        <v>43421</v>
      </c>
      <c r="J1022" s="2">
        <v>17</v>
      </c>
      <c r="K1022" s="2">
        <v>11</v>
      </c>
      <c r="L1022" s="2">
        <v>2018</v>
      </c>
      <c r="M1022" s="31">
        <f t="shared" si="15"/>
        <v>43421</v>
      </c>
      <c r="N1022" s="2" t="s">
        <v>2956</v>
      </c>
      <c r="O1022" s="2" t="s">
        <v>2957</v>
      </c>
      <c r="P1022" s="2">
        <v>19</v>
      </c>
      <c r="Q1022" s="6" t="s">
        <v>171</v>
      </c>
      <c r="R1022" s="2" t="s">
        <v>417</v>
      </c>
      <c r="S1022" s="2">
        <v>0</v>
      </c>
      <c r="T1022" s="2" t="s">
        <v>418</v>
      </c>
      <c r="V1022" s="2" t="s">
        <v>1899</v>
      </c>
      <c r="W1022" s="2" t="s">
        <v>4666</v>
      </c>
      <c r="X1022" s="2" t="s">
        <v>444</v>
      </c>
      <c r="Y1022" s="29"/>
    </row>
    <row r="1023" spans="1:25" ht="23.1" hidden="1" customHeight="1">
      <c r="A1023" s="2" t="s">
        <v>94</v>
      </c>
      <c r="B1023" s="2" t="s">
        <v>26</v>
      </c>
      <c r="C1023" s="2" t="s">
        <v>27</v>
      </c>
      <c r="D1023" s="2" t="s">
        <v>28</v>
      </c>
      <c r="E1023" s="2" t="s">
        <v>28</v>
      </c>
      <c r="F1023" s="2" t="s">
        <v>95</v>
      </c>
      <c r="G1023" s="2" t="s">
        <v>2811</v>
      </c>
      <c r="H1023" s="2" t="s">
        <v>97</v>
      </c>
      <c r="I1023" s="31">
        <v>43421</v>
      </c>
      <c r="J1023" s="2">
        <v>17</v>
      </c>
      <c r="K1023" s="2">
        <v>11</v>
      </c>
      <c r="L1023" s="2">
        <v>2018</v>
      </c>
      <c r="M1023" s="31">
        <f t="shared" si="15"/>
        <v>43421</v>
      </c>
      <c r="N1023" s="2" t="s">
        <v>415</v>
      </c>
      <c r="O1023" s="2" t="s">
        <v>2958</v>
      </c>
      <c r="P1023" s="2">
        <v>18</v>
      </c>
      <c r="Q1023" s="6">
        <v>7086026396</v>
      </c>
      <c r="R1023" s="2" t="s">
        <v>172</v>
      </c>
      <c r="S1023" s="2">
        <v>1</v>
      </c>
      <c r="T1023" s="2" t="s">
        <v>418</v>
      </c>
      <c r="V1023" s="2" t="s">
        <v>1899</v>
      </c>
      <c r="W1023" s="2" t="s">
        <v>4659</v>
      </c>
      <c r="X1023" s="2" t="s">
        <v>186</v>
      </c>
      <c r="Y1023" s="29">
        <v>3</v>
      </c>
    </row>
    <row r="1024" spans="1:25" ht="23.1" hidden="1" customHeight="1">
      <c r="A1024" s="2" t="s">
        <v>94</v>
      </c>
      <c r="B1024" s="2" t="s">
        <v>26</v>
      </c>
      <c r="C1024" s="2" t="s">
        <v>27</v>
      </c>
      <c r="D1024" s="2" t="s">
        <v>28</v>
      </c>
      <c r="E1024" s="2" t="s">
        <v>28</v>
      </c>
      <c r="F1024" s="2" t="s">
        <v>95</v>
      </c>
      <c r="G1024" s="2" t="s">
        <v>2811</v>
      </c>
      <c r="H1024" s="2" t="s">
        <v>97</v>
      </c>
      <c r="I1024" s="31">
        <v>43421</v>
      </c>
      <c r="J1024" s="2">
        <v>17</v>
      </c>
      <c r="K1024" s="2">
        <v>11</v>
      </c>
      <c r="L1024" s="2">
        <v>2018</v>
      </c>
      <c r="M1024" s="31">
        <f t="shared" si="15"/>
        <v>43421</v>
      </c>
      <c r="N1024" s="2" t="s">
        <v>2959</v>
      </c>
      <c r="O1024" s="2" t="s">
        <v>2960</v>
      </c>
      <c r="P1024" s="2">
        <v>17</v>
      </c>
      <c r="Q1024" s="6" t="s">
        <v>171</v>
      </c>
      <c r="R1024" s="2" t="s">
        <v>172</v>
      </c>
      <c r="S1024" s="2">
        <v>1</v>
      </c>
      <c r="T1024" s="2" t="s">
        <v>418</v>
      </c>
      <c r="V1024" s="2" t="s">
        <v>1899</v>
      </c>
      <c r="W1024" s="2" t="s">
        <v>4659</v>
      </c>
      <c r="X1024" s="2" t="s">
        <v>176</v>
      </c>
      <c r="Y1024" s="29"/>
    </row>
    <row r="1025" spans="1:25" ht="23.1" hidden="1" customHeight="1">
      <c r="A1025" s="2" t="s">
        <v>94</v>
      </c>
      <c r="B1025" s="2" t="s">
        <v>26</v>
      </c>
      <c r="C1025" s="2" t="s">
        <v>27</v>
      </c>
      <c r="D1025" s="2" t="s">
        <v>28</v>
      </c>
      <c r="E1025" s="2" t="s">
        <v>28</v>
      </c>
      <c r="F1025" s="2" t="s">
        <v>95</v>
      </c>
      <c r="G1025" s="2" t="s">
        <v>2811</v>
      </c>
      <c r="H1025" s="2" t="s">
        <v>97</v>
      </c>
      <c r="I1025" s="31">
        <v>43421</v>
      </c>
      <c r="J1025" s="2">
        <v>17</v>
      </c>
      <c r="K1025" s="2">
        <v>11</v>
      </c>
      <c r="L1025" s="2">
        <v>2018</v>
      </c>
      <c r="M1025" s="31">
        <f t="shared" si="15"/>
        <v>43421</v>
      </c>
      <c r="N1025" s="2" t="s">
        <v>2961</v>
      </c>
      <c r="O1025" s="2" t="s">
        <v>2962</v>
      </c>
      <c r="P1025" s="2">
        <v>15</v>
      </c>
      <c r="Q1025" s="6" t="s">
        <v>171</v>
      </c>
      <c r="R1025" s="2" t="s">
        <v>417</v>
      </c>
      <c r="S1025" s="2">
        <v>0</v>
      </c>
      <c r="T1025" s="2" t="s">
        <v>418</v>
      </c>
      <c r="V1025" s="2" t="s">
        <v>1899</v>
      </c>
      <c r="W1025" s="2" t="s">
        <v>4666</v>
      </c>
      <c r="X1025" s="2" t="s">
        <v>186</v>
      </c>
      <c r="Y1025" s="29">
        <v>1</v>
      </c>
    </row>
    <row r="1026" spans="1:25" ht="23.1" hidden="1" customHeight="1">
      <c r="A1026" s="2" t="s">
        <v>94</v>
      </c>
      <c r="B1026" s="2" t="s">
        <v>26</v>
      </c>
      <c r="C1026" s="2" t="s">
        <v>27</v>
      </c>
      <c r="D1026" s="2" t="s">
        <v>28</v>
      </c>
      <c r="E1026" s="2" t="s">
        <v>28</v>
      </c>
      <c r="F1026" s="2" t="s">
        <v>95</v>
      </c>
      <c r="G1026" s="2" t="s">
        <v>2811</v>
      </c>
      <c r="H1026" s="2" t="s">
        <v>97</v>
      </c>
      <c r="I1026" s="31">
        <v>43421</v>
      </c>
      <c r="J1026" s="2">
        <v>17</v>
      </c>
      <c r="K1026" s="2">
        <v>11</v>
      </c>
      <c r="L1026" s="2">
        <v>2018</v>
      </c>
      <c r="M1026" s="31">
        <f t="shared" si="15"/>
        <v>43421</v>
      </c>
      <c r="N1026" s="2" t="s">
        <v>2963</v>
      </c>
      <c r="O1026" s="2" t="s">
        <v>2964</v>
      </c>
      <c r="P1026" s="2">
        <v>18</v>
      </c>
      <c r="Q1026" s="6" t="s">
        <v>171</v>
      </c>
      <c r="R1026" s="2" t="s">
        <v>417</v>
      </c>
      <c r="S1026" s="2">
        <v>0</v>
      </c>
      <c r="T1026" s="2" t="s">
        <v>234</v>
      </c>
      <c r="V1026" s="2" t="s">
        <v>1899</v>
      </c>
      <c r="W1026" s="2" t="s">
        <v>4659</v>
      </c>
      <c r="X1026" s="2" t="s">
        <v>186</v>
      </c>
      <c r="Y1026" s="29">
        <v>3</v>
      </c>
    </row>
    <row r="1027" spans="1:25" ht="23.1" hidden="1" customHeight="1">
      <c r="A1027" s="2" t="s">
        <v>94</v>
      </c>
      <c r="B1027" s="2" t="s">
        <v>26</v>
      </c>
      <c r="C1027" s="2" t="s">
        <v>27</v>
      </c>
      <c r="D1027" s="2" t="s">
        <v>28</v>
      </c>
      <c r="E1027" s="2" t="s">
        <v>28</v>
      </c>
      <c r="F1027" s="2" t="s">
        <v>95</v>
      </c>
      <c r="G1027" s="2" t="s">
        <v>2811</v>
      </c>
      <c r="H1027" s="2" t="s">
        <v>97</v>
      </c>
      <c r="I1027" s="31">
        <v>43421</v>
      </c>
      <c r="J1027" s="2">
        <v>17</v>
      </c>
      <c r="K1027" s="2">
        <v>11</v>
      </c>
      <c r="L1027" s="2">
        <v>2018</v>
      </c>
      <c r="M1027" s="31">
        <f t="shared" si="15"/>
        <v>43421</v>
      </c>
      <c r="N1027" s="2" t="s">
        <v>2965</v>
      </c>
      <c r="O1027" s="2" t="s">
        <v>2966</v>
      </c>
      <c r="P1027" s="2">
        <v>19</v>
      </c>
      <c r="Q1027" s="6" t="s">
        <v>171</v>
      </c>
      <c r="R1027" s="2" t="s">
        <v>417</v>
      </c>
      <c r="S1027" s="2">
        <v>1</v>
      </c>
      <c r="T1027" s="2" t="s">
        <v>418</v>
      </c>
      <c r="V1027" s="2" t="s">
        <v>1899</v>
      </c>
      <c r="W1027" s="2" t="s">
        <v>4659</v>
      </c>
      <c r="X1027" s="2" t="s">
        <v>186</v>
      </c>
      <c r="Y1027" s="29">
        <v>3</v>
      </c>
    </row>
    <row r="1028" spans="1:25" ht="23.1" hidden="1" customHeight="1">
      <c r="A1028" s="2" t="s">
        <v>94</v>
      </c>
      <c r="B1028" s="2" t="s">
        <v>26</v>
      </c>
      <c r="C1028" s="2" t="s">
        <v>27</v>
      </c>
      <c r="D1028" s="2" t="s">
        <v>28</v>
      </c>
      <c r="E1028" s="2" t="s">
        <v>28</v>
      </c>
      <c r="F1028" s="2" t="s">
        <v>95</v>
      </c>
      <c r="G1028" s="2" t="s">
        <v>2811</v>
      </c>
      <c r="H1028" s="2" t="s">
        <v>97</v>
      </c>
      <c r="I1028" s="31">
        <v>43421</v>
      </c>
      <c r="J1028" s="2">
        <v>17</v>
      </c>
      <c r="K1028" s="2">
        <v>11</v>
      </c>
      <c r="L1028" s="2">
        <v>2018</v>
      </c>
      <c r="M1028" s="31">
        <f t="shared" si="15"/>
        <v>43421</v>
      </c>
      <c r="N1028" s="2" t="s">
        <v>2967</v>
      </c>
      <c r="O1028" s="2" t="s">
        <v>2968</v>
      </c>
      <c r="P1028" s="2">
        <v>16</v>
      </c>
      <c r="Q1028" s="6" t="s">
        <v>171</v>
      </c>
      <c r="R1028" s="2" t="s">
        <v>417</v>
      </c>
      <c r="S1028" s="2">
        <v>0</v>
      </c>
      <c r="T1028" s="2" t="s">
        <v>418</v>
      </c>
      <c r="V1028" s="2" t="s">
        <v>1899</v>
      </c>
      <c r="W1028" s="2" t="s">
        <v>4659</v>
      </c>
      <c r="X1028" s="2" t="s">
        <v>186</v>
      </c>
      <c r="Y1028" s="29">
        <v>2</v>
      </c>
    </row>
    <row r="1029" spans="1:25" ht="23.1" hidden="1" customHeight="1">
      <c r="A1029" s="2" t="s">
        <v>94</v>
      </c>
      <c r="B1029" s="2" t="s">
        <v>26</v>
      </c>
      <c r="C1029" s="2" t="s">
        <v>27</v>
      </c>
      <c r="D1029" s="2" t="s">
        <v>28</v>
      </c>
      <c r="E1029" s="2" t="s">
        <v>28</v>
      </c>
      <c r="F1029" s="2" t="s">
        <v>95</v>
      </c>
      <c r="G1029" s="2" t="s">
        <v>2811</v>
      </c>
      <c r="H1029" s="2" t="s">
        <v>97</v>
      </c>
      <c r="I1029" s="31">
        <v>43421</v>
      </c>
      <c r="J1029" s="2">
        <v>17</v>
      </c>
      <c r="K1029" s="2">
        <v>11</v>
      </c>
      <c r="L1029" s="2">
        <v>2018</v>
      </c>
      <c r="M1029" s="31">
        <f t="shared" si="15"/>
        <v>43421</v>
      </c>
      <c r="N1029" s="2" t="s">
        <v>2969</v>
      </c>
      <c r="O1029" s="2" t="s">
        <v>2970</v>
      </c>
      <c r="P1029" s="2">
        <v>15</v>
      </c>
      <c r="Q1029" s="6" t="s">
        <v>171</v>
      </c>
      <c r="R1029" s="2" t="s">
        <v>417</v>
      </c>
      <c r="S1029" s="2">
        <v>0</v>
      </c>
      <c r="T1029" s="2" t="s">
        <v>234</v>
      </c>
      <c r="V1029" s="2" t="s">
        <v>1899</v>
      </c>
      <c r="W1029" s="2" t="s">
        <v>4659</v>
      </c>
      <c r="X1029" s="2" t="s">
        <v>186</v>
      </c>
      <c r="Y1029" s="29">
        <v>1</v>
      </c>
    </row>
    <row r="1030" spans="1:25" ht="23.1" hidden="1" customHeight="1">
      <c r="A1030" s="2" t="s">
        <v>94</v>
      </c>
      <c r="B1030" s="2" t="s">
        <v>26</v>
      </c>
      <c r="C1030" s="2" t="s">
        <v>27</v>
      </c>
      <c r="D1030" s="2" t="s">
        <v>28</v>
      </c>
      <c r="E1030" s="2" t="s">
        <v>28</v>
      </c>
      <c r="F1030" s="2" t="s">
        <v>95</v>
      </c>
      <c r="G1030" s="2" t="s">
        <v>2811</v>
      </c>
      <c r="H1030" s="2" t="s">
        <v>97</v>
      </c>
      <c r="I1030" s="31">
        <v>43421</v>
      </c>
      <c r="J1030" s="2">
        <v>17</v>
      </c>
      <c r="K1030" s="2">
        <v>11</v>
      </c>
      <c r="L1030" s="2">
        <v>2018</v>
      </c>
      <c r="M1030" s="31">
        <f t="shared" si="15"/>
        <v>43421</v>
      </c>
      <c r="N1030" s="2" t="s">
        <v>2971</v>
      </c>
      <c r="O1030" s="2" t="s">
        <v>2972</v>
      </c>
      <c r="P1030" s="2">
        <v>17</v>
      </c>
      <c r="Q1030" s="6" t="s">
        <v>171</v>
      </c>
      <c r="R1030" s="2" t="s">
        <v>172</v>
      </c>
      <c r="S1030" s="2">
        <v>0</v>
      </c>
      <c r="T1030" s="2" t="s">
        <v>418</v>
      </c>
      <c r="V1030" s="2" t="s">
        <v>1899</v>
      </c>
      <c r="W1030" s="2" t="s">
        <v>4666</v>
      </c>
      <c r="X1030" s="2" t="s">
        <v>186</v>
      </c>
      <c r="Y1030" s="29">
        <v>3</v>
      </c>
    </row>
    <row r="1031" spans="1:25" ht="23.1" hidden="1" customHeight="1">
      <c r="A1031" s="2" t="s">
        <v>94</v>
      </c>
      <c r="B1031" s="2" t="s">
        <v>26</v>
      </c>
      <c r="C1031" s="2" t="s">
        <v>27</v>
      </c>
      <c r="D1031" s="2" t="s">
        <v>28</v>
      </c>
      <c r="E1031" s="2" t="s">
        <v>28</v>
      </c>
      <c r="F1031" s="2" t="s">
        <v>95</v>
      </c>
      <c r="G1031" s="2" t="s">
        <v>2811</v>
      </c>
      <c r="H1031" s="2" t="s">
        <v>97</v>
      </c>
      <c r="I1031" s="31">
        <v>43421</v>
      </c>
      <c r="J1031" s="2">
        <v>17</v>
      </c>
      <c r="K1031" s="2">
        <v>11</v>
      </c>
      <c r="L1031" s="2">
        <v>2018</v>
      </c>
      <c r="M1031" s="31">
        <f t="shared" si="15"/>
        <v>43421</v>
      </c>
      <c r="N1031" s="2" t="s">
        <v>2691</v>
      </c>
      <c r="O1031" s="2" t="s">
        <v>2973</v>
      </c>
      <c r="P1031" s="2">
        <v>19</v>
      </c>
      <c r="Q1031" s="6">
        <v>8167796038</v>
      </c>
      <c r="R1031" s="2" t="s">
        <v>417</v>
      </c>
      <c r="S1031" s="2">
        <v>1</v>
      </c>
      <c r="T1031" s="2" t="s">
        <v>418</v>
      </c>
      <c r="V1031" s="2" t="s">
        <v>1899</v>
      </c>
      <c r="W1031" s="2" t="s">
        <v>4659</v>
      </c>
      <c r="X1031" s="2" t="s">
        <v>186</v>
      </c>
      <c r="Y1031" s="29">
        <v>3</v>
      </c>
    </row>
    <row r="1032" spans="1:25" ht="23.1" hidden="1" customHeight="1">
      <c r="A1032" s="2" t="s">
        <v>94</v>
      </c>
      <c r="B1032" s="2" t="s">
        <v>26</v>
      </c>
      <c r="C1032" s="2" t="s">
        <v>27</v>
      </c>
      <c r="D1032" s="2" t="s">
        <v>28</v>
      </c>
      <c r="E1032" s="2" t="s">
        <v>28</v>
      </c>
      <c r="F1032" s="2" t="s">
        <v>95</v>
      </c>
      <c r="G1032" s="2" t="s">
        <v>2811</v>
      </c>
      <c r="H1032" s="2" t="s">
        <v>97</v>
      </c>
      <c r="I1032" s="31">
        <v>43421</v>
      </c>
      <c r="J1032" s="2">
        <v>17</v>
      </c>
      <c r="K1032" s="2">
        <v>11</v>
      </c>
      <c r="L1032" s="2">
        <v>2018</v>
      </c>
      <c r="M1032" s="31">
        <f t="shared" si="15"/>
        <v>43421</v>
      </c>
      <c r="N1032" s="2" t="s">
        <v>2974</v>
      </c>
      <c r="O1032" s="2" t="s">
        <v>2975</v>
      </c>
      <c r="P1032" s="2">
        <v>16</v>
      </c>
      <c r="Q1032" s="6" t="s">
        <v>171</v>
      </c>
      <c r="R1032" s="2" t="s">
        <v>417</v>
      </c>
      <c r="S1032" s="2">
        <v>0</v>
      </c>
      <c r="T1032" s="2" t="s">
        <v>418</v>
      </c>
      <c r="V1032" s="2" t="s">
        <v>1899</v>
      </c>
      <c r="W1032" s="2" t="s">
        <v>4659</v>
      </c>
      <c r="X1032" s="2" t="s">
        <v>186</v>
      </c>
      <c r="Y1032" s="29">
        <v>2</v>
      </c>
    </row>
    <row r="1033" spans="1:25" ht="23.1" hidden="1" customHeight="1">
      <c r="A1033" s="2" t="s">
        <v>94</v>
      </c>
      <c r="B1033" s="2" t="s">
        <v>26</v>
      </c>
      <c r="C1033" s="2" t="s">
        <v>27</v>
      </c>
      <c r="D1033" s="2" t="s">
        <v>28</v>
      </c>
      <c r="E1033" s="2" t="s">
        <v>28</v>
      </c>
      <c r="F1033" s="2" t="s">
        <v>95</v>
      </c>
      <c r="G1033" s="2" t="s">
        <v>2811</v>
      </c>
      <c r="H1033" s="2" t="s">
        <v>97</v>
      </c>
      <c r="I1033" s="31">
        <v>43421</v>
      </c>
      <c r="J1033" s="2">
        <v>17</v>
      </c>
      <c r="K1033" s="2">
        <v>11</v>
      </c>
      <c r="L1033" s="2">
        <v>2018</v>
      </c>
      <c r="M1033" s="31">
        <f t="shared" si="15"/>
        <v>43421</v>
      </c>
      <c r="N1033" s="2" t="s">
        <v>1293</v>
      </c>
      <c r="O1033" s="2" t="s">
        <v>2976</v>
      </c>
      <c r="P1033" s="2">
        <v>18</v>
      </c>
      <c r="Q1033" s="6" t="s">
        <v>171</v>
      </c>
      <c r="R1033" s="2" t="s">
        <v>172</v>
      </c>
      <c r="S1033" s="2">
        <v>1</v>
      </c>
      <c r="T1033" s="2" t="s">
        <v>418</v>
      </c>
      <c r="V1033" s="2" t="s">
        <v>1899</v>
      </c>
      <c r="W1033" s="2" t="s">
        <v>4666</v>
      </c>
      <c r="X1033" s="2" t="s">
        <v>186</v>
      </c>
      <c r="Y1033" s="29">
        <v>3</v>
      </c>
    </row>
    <row r="1034" spans="1:25" ht="23.1" hidden="1" customHeight="1">
      <c r="A1034" s="2" t="s">
        <v>94</v>
      </c>
      <c r="B1034" s="2" t="s">
        <v>26</v>
      </c>
      <c r="C1034" s="2" t="s">
        <v>27</v>
      </c>
      <c r="D1034" s="2" t="s">
        <v>28</v>
      </c>
      <c r="E1034" s="2" t="s">
        <v>28</v>
      </c>
      <c r="F1034" s="2" t="s">
        <v>95</v>
      </c>
      <c r="G1034" s="2" t="s">
        <v>2811</v>
      </c>
      <c r="H1034" s="2" t="s">
        <v>97</v>
      </c>
      <c r="I1034" s="31">
        <v>43421</v>
      </c>
      <c r="J1034" s="2">
        <v>17</v>
      </c>
      <c r="K1034" s="2">
        <v>11</v>
      </c>
      <c r="L1034" s="2">
        <v>2018</v>
      </c>
      <c r="M1034" s="31">
        <f t="shared" si="15"/>
        <v>43421</v>
      </c>
      <c r="N1034" s="2" t="s">
        <v>2977</v>
      </c>
      <c r="O1034" s="2" t="s">
        <v>2978</v>
      </c>
      <c r="P1034" s="2">
        <v>18</v>
      </c>
      <c r="Q1034" s="6">
        <v>8086956920</v>
      </c>
      <c r="R1034" s="2" t="s">
        <v>417</v>
      </c>
      <c r="S1034" s="2">
        <v>0</v>
      </c>
      <c r="T1034" s="2" t="s">
        <v>418</v>
      </c>
      <c r="V1034" s="2" t="s">
        <v>1899</v>
      </c>
      <c r="W1034" s="2" t="s">
        <v>4666</v>
      </c>
      <c r="X1034" s="2" t="s">
        <v>444</v>
      </c>
      <c r="Y1034" s="29"/>
    </row>
    <row r="1035" spans="1:25" ht="23.1" hidden="1" customHeight="1">
      <c r="A1035" s="2" t="s">
        <v>94</v>
      </c>
      <c r="B1035" s="2" t="s">
        <v>26</v>
      </c>
      <c r="C1035" s="2" t="s">
        <v>27</v>
      </c>
      <c r="D1035" s="2" t="s">
        <v>28</v>
      </c>
      <c r="E1035" s="2" t="s">
        <v>28</v>
      </c>
      <c r="F1035" s="2" t="s">
        <v>95</v>
      </c>
      <c r="G1035" s="2" t="s">
        <v>2811</v>
      </c>
      <c r="H1035" s="2" t="s">
        <v>97</v>
      </c>
      <c r="I1035" s="31">
        <v>43421</v>
      </c>
      <c r="J1035" s="2">
        <v>17</v>
      </c>
      <c r="K1035" s="2">
        <v>11</v>
      </c>
      <c r="L1035" s="2">
        <v>2018</v>
      </c>
      <c r="M1035" s="31">
        <f t="shared" si="15"/>
        <v>43421</v>
      </c>
      <c r="N1035" s="2" t="s">
        <v>2979</v>
      </c>
      <c r="O1035" s="2" t="s">
        <v>2980</v>
      </c>
      <c r="P1035" s="2">
        <v>15</v>
      </c>
      <c r="Q1035" s="6" t="s">
        <v>171</v>
      </c>
      <c r="R1035" s="2" t="s">
        <v>417</v>
      </c>
      <c r="S1035" s="2">
        <v>0</v>
      </c>
      <c r="T1035" s="2" t="s">
        <v>418</v>
      </c>
      <c r="V1035" s="2" t="s">
        <v>1899</v>
      </c>
      <c r="W1035" s="2" t="s">
        <v>4666</v>
      </c>
      <c r="X1035" s="2" t="s">
        <v>179</v>
      </c>
      <c r="Y1035" s="63">
        <v>3</v>
      </c>
    </row>
    <row r="1036" spans="1:25" ht="23.1" hidden="1" customHeight="1">
      <c r="A1036" s="2" t="s">
        <v>94</v>
      </c>
      <c r="B1036" s="2" t="s">
        <v>26</v>
      </c>
      <c r="C1036" s="2" t="s">
        <v>27</v>
      </c>
      <c r="D1036" s="2" t="s">
        <v>28</v>
      </c>
      <c r="E1036" s="2" t="s">
        <v>28</v>
      </c>
      <c r="F1036" s="2" t="s">
        <v>95</v>
      </c>
      <c r="G1036" s="2" t="s">
        <v>2811</v>
      </c>
      <c r="H1036" s="2" t="s">
        <v>97</v>
      </c>
      <c r="I1036" s="31">
        <v>43421</v>
      </c>
      <c r="J1036" s="2">
        <v>17</v>
      </c>
      <c r="K1036" s="2">
        <v>11</v>
      </c>
      <c r="L1036" s="2">
        <v>2018</v>
      </c>
      <c r="M1036" s="31">
        <f t="shared" si="15"/>
        <v>43421</v>
      </c>
      <c r="N1036" s="2" t="s">
        <v>2981</v>
      </c>
      <c r="O1036" s="2" t="s">
        <v>2982</v>
      </c>
      <c r="P1036" s="2">
        <v>16</v>
      </c>
      <c r="Q1036" s="6">
        <v>7068405129</v>
      </c>
      <c r="R1036" s="2" t="s">
        <v>417</v>
      </c>
      <c r="S1036" s="2">
        <v>0</v>
      </c>
      <c r="T1036" s="2" t="s">
        <v>418</v>
      </c>
      <c r="V1036" s="2" t="s">
        <v>1899</v>
      </c>
      <c r="W1036" s="2" t="s">
        <v>4659</v>
      </c>
      <c r="X1036" s="2" t="s">
        <v>179</v>
      </c>
      <c r="Y1036" s="63">
        <v>3</v>
      </c>
    </row>
    <row r="1037" spans="1:25" ht="23.1" hidden="1" customHeight="1">
      <c r="A1037" s="2" t="s">
        <v>94</v>
      </c>
      <c r="B1037" s="2" t="s">
        <v>26</v>
      </c>
      <c r="C1037" s="2" t="s">
        <v>27</v>
      </c>
      <c r="D1037" s="2" t="s">
        <v>28</v>
      </c>
      <c r="E1037" s="2" t="s">
        <v>28</v>
      </c>
      <c r="F1037" s="2" t="s">
        <v>95</v>
      </c>
      <c r="G1037" s="2" t="s">
        <v>2811</v>
      </c>
      <c r="H1037" s="2" t="s">
        <v>97</v>
      </c>
      <c r="I1037" s="31">
        <v>43421</v>
      </c>
      <c r="J1037" s="2">
        <v>17</v>
      </c>
      <c r="K1037" s="2">
        <v>11</v>
      </c>
      <c r="L1037" s="2">
        <v>2018</v>
      </c>
      <c r="M1037" s="31">
        <f t="shared" si="15"/>
        <v>43421</v>
      </c>
      <c r="N1037" s="2" t="s">
        <v>2983</v>
      </c>
      <c r="O1037" s="2" t="s">
        <v>2984</v>
      </c>
      <c r="P1037" s="2">
        <v>17</v>
      </c>
      <c r="Q1037" s="6" t="s">
        <v>171</v>
      </c>
      <c r="R1037" s="2" t="s">
        <v>417</v>
      </c>
      <c r="S1037" s="2">
        <v>0</v>
      </c>
      <c r="T1037" s="2" t="s">
        <v>418</v>
      </c>
      <c r="V1037" s="2" t="s">
        <v>1899</v>
      </c>
      <c r="W1037" s="2" t="s">
        <v>4659</v>
      </c>
      <c r="X1037" s="2" t="s">
        <v>186</v>
      </c>
      <c r="Y1037" s="63">
        <v>3</v>
      </c>
    </row>
    <row r="1038" spans="1:25" ht="23.1" hidden="1" customHeight="1">
      <c r="A1038" s="2" t="s">
        <v>94</v>
      </c>
      <c r="B1038" s="2" t="s">
        <v>26</v>
      </c>
      <c r="C1038" s="2" t="s">
        <v>27</v>
      </c>
      <c r="D1038" s="2" t="s">
        <v>28</v>
      </c>
      <c r="E1038" s="2" t="s">
        <v>28</v>
      </c>
      <c r="F1038" s="2" t="s">
        <v>95</v>
      </c>
      <c r="G1038" s="2" t="s">
        <v>2811</v>
      </c>
      <c r="H1038" s="2" t="s">
        <v>97</v>
      </c>
      <c r="I1038" s="31">
        <v>43421</v>
      </c>
      <c r="J1038" s="2">
        <v>17</v>
      </c>
      <c r="K1038" s="2">
        <v>11</v>
      </c>
      <c r="L1038" s="2">
        <v>2018</v>
      </c>
      <c r="M1038" s="31">
        <f t="shared" si="15"/>
        <v>43421</v>
      </c>
      <c r="N1038" s="2" t="s">
        <v>2985</v>
      </c>
      <c r="O1038" s="2" t="s">
        <v>2986</v>
      </c>
      <c r="P1038" s="2">
        <v>15</v>
      </c>
      <c r="Q1038" s="6" t="s">
        <v>171</v>
      </c>
      <c r="R1038" s="2" t="s">
        <v>417</v>
      </c>
      <c r="S1038" s="2">
        <v>0</v>
      </c>
      <c r="T1038" s="2" t="s">
        <v>418</v>
      </c>
      <c r="V1038" s="2" t="s">
        <v>1899</v>
      </c>
      <c r="W1038" s="2" t="s">
        <v>4659</v>
      </c>
      <c r="X1038" s="2" t="s">
        <v>186</v>
      </c>
      <c r="Y1038" s="63">
        <v>1</v>
      </c>
    </row>
    <row r="1039" spans="1:25" ht="23.1" hidden="1" customHeight="1">
      <c r="A1039" s="2" t="s">
        <v>94</v>
      </c>
      <c r="B1039" s="2" t="s">
        <v>26</v>
      </c>
      <c r="C1039" s="2" t="s">
        <v>27</v>
      </c>
      <c r="D1039" s="2" t="s">
        <v>28</v>
      </c>
      <c r="E1039" s="2" t="s">
        <v>28</v>
      </c>
      <c r="F1039" s="2" t="s">
        <v>95</v>
      </c>
      <c r="G1039" s="2" t="s">
        <v>2811</v>
      </c>
      <c r="H1039" s="2" t="s">
        <v>97</v>
      </c>
      <c r="I1039" s="31">
        <v>43421</v>
      </c>
      <c r="J1039" s="2">
        <v>17</v>
      </c>
      <c r="K1039" s="2">
        <v>11</v>
      </c>
      <c r="L1039" s="2">
        <v>2018</v>
      </c>
      <c r="M1039" s="31">
        <f t="shared" si="15"/>
        <v>43421</v>
      </c>
      <c r="N1039" s="2" t="s">
        <v>2987</v>
      </c>
      <c r="O1039" s="2" t="s">
        <v>2988</v>
      </c>
      <c r="P1039" s="2">
        <v>18</v>
      </c>
      <c r="Q1039" s="6">
        <v>7034805448</v>
      </c>
      <c r="R1039" s="2" t="s">
        <v>417</v>
      </c>
      <c r="S1039" s="2">
        <v>0</v>
      </c>
      <c r="T1039" s="2" t="s">
        <v>418</v>
      </c>
      <c r="V1039" s="2" t="s">
        <v>1899</v>
      </c>
      <c r="W1039" s="2" t="s">
        <v>4659</v>
      </c>
      <c r="X1039" s="2" t="s">
        <v>186</v>
      </c>
      <c r="Y1039" s="63">
        <v>3</v>
      </c>
    </row>
    <row r="1040" spans="1:25" ht="23.1" hidden="1" customHeight="1">
      <c r="A1040" s="2" t="s">
        <v>94</v>
      </c>
      <c r="B1040" s="2" t="s">
        <v>26</v>
      </c>
      <c r="C1040" s="2" t="s">
        <v>27</v>
      </c>
      <c r="D1040" s="2" t="s">
        <v>28</v>
      </c>
      <c r="E1040" s="2" t="s">
        <v>28</v>
      </c>
      <c r="F1040" s="2" t="s">
        <v>95</v>
      </c>
      <c r="G1040" s="2" t="s">
        <v>2811</v>
      </c>
      <c r="H1040" s="2" t="s">
        <v>97</v>
      </c>
      <c r="I1040" s="31">
        <v>43421</v>
      </c>
      <c r="J1040" s="2">
        <v>17</v>
      </c>
      <c r="K1040" s="2">
        <v>11</v>
      </c>
      <c r="L1040" s="2">
        <v>2018</v>
      </c>
      <c r="M1040" s="31">
        <f t="shared" si="15"/>
        <v>43421</v>
      </c>
      <c r="N1040" s="2" t="s">
        <v>2989</v>
      </c>
      <c r="O1040" s="2" t="s">
        <v>2990</v>
      </c>
      <c r="P1040" s="2">
        <v>15</v>
      </c>
      <c r="Q1040" s="6" t="s">
        <v>171</v>
      </c>
      <c r="R1040" s="2" t="s">
        <v>417</v>
      </c>
      <c r="S1040" s="2">
        <v>0</v>
      </c>
      <c r="T1040" s="2" t="s">
        <v>234</v>
      </c>
      <c r="V1040" s="2" t="s">
        <v>1899</v>
      </c>
      <c r="W1040" s="2" t="s">
        <v>4659</v>
      </c>
      <c r="X1040" s="2" t="s">
        <v>179</v>
      </c>
      <c r="Y1040" s="63">
        <v>3</v>
      </c>
    </row>
    <row r="1041" spans="1:25" ht="23.1" hidden="1" customHeight="1">
      <c r="A1041" s="2" t="s">
        <v>94</v>
      </c>
      <c r="B1041" s="2" t="s">
        <v>26</v>
      </c>
      <c r="C1041" s="2" t="s">
        <v>27</v>
      </c>
      <c r="D1041" s="2" t="s">
        <v>28</v>
      </c>
      <c r="E1041" s="2" t="s">
        <v>28</v>
      </c>
      <c r="F1041" s="2" t="s">
        <v>95</v>
      </c>
      <c r="G1041" s="2" t="s">
        <v>2811</v>
      </c>
      <c r="H1041" s="2" t="s">
        <v>97</v>
      </c>
      <c r="I1041" s="31">
        <v>43421</v>
      </c>
      <c r="J1041" s="2">
        <v>17</v>
      </c>
      <c r="K1041" s="2">
        <v>11</v>
      </c>
      <c r="L1041" s="2">
        <v>2018</v>
      </c>
      <c r="M1041" s="31">
        <f t="shared" si="15"/>
        <v>43421</v>
      </c>
      <c r="N1041" s="2" t="s">
        <v>2991</v>
      </c>
      <c r="O1041" s="2" t="s">
        <v>2992</v>
      </c>
      <c r="P1041" s="2">
        <v>17</v>
      </c>
      <c r="Q1041" s="6" t="s">
        <v>171</v>
      </c>
      <c r="R1041" s="2" t="s">
        <v>417</v>
      </c>
      <c r="S1041" s="2">
        <v>0</v>
      </c>
      <c r="T1041" s="2" t="s">
        <v>418</v>
      </c>
      <c r="V1041" s="2" t="s">
        <v>1899</v>
      </c>
      <c r="W1041" s="2" t="s">
        <v>4666</v>
      </c>
      <c r="X1041" s="2" t="s">
        <v>186</v>
      </c>
      <c r="Y1041" s="63">
        <v>2</v>
      </c>
    </row>
    <row r="1042" spans="1:25" ht="23.1" hidden="1" customHeight="1">
      <c r="A1042" s="2" t="s">
        <v>94</v>
      </c>
      <c r="B1042" s="2" t="s">
        <v>26</v>
      </c>
      <c r="C1042" s="2" t="s">
        <v>27</v>
      </c>
      <c r="D1042" s="2" t="s">
        <v>28</v>
      </c>
      <c r="E1042" s="2" t="s">
        <v>28</v>
      </c>
      <c r="F1042" s="2" t="s">
        <v>95</v>
      </c>
      <c r="G1042" s="2" t="s">
        <v>2811</v>
      </c>
      <c r="H1042" s="2" t="s">
        <v>97</v>
      </c>
      <c r="I1042" s="31">
        <v>43421</v>
      </c>
      <c r="J1042" s="2">
        <v>17</v>
      </c>
      <c r="K1042" s="2">
        <v>11</v>
      </c>
      <c r="L1042" s="2">
        <v>2018</v>
      </c>
      <c r="M1042" s="31">
        <f t="shared" ref="M1042:M1111" si="16">DATE(L1042,K1042,J1042)</f>
        <v>43421</v>
      </c>
      <c r="N1042" s="2" t="s">
        <v>2993</v>
      </c>
      <c r="O1042" s="2" t="s">
        <v>2994</v>
      </c>
      <c r="P1042" s="2">
        <v>16</v>
      </c>
      <c r="Q1042" s="6" t="s">
        <v>171</v>
      </c>
      <c r="R1042" s="2" t="s">
        <v>417</v>
      </c>
      <c r="S1042" s="2">
        <v>0</v>
      </c>
      <c r="T1042" s="2" t="s">
        <v>418</v>
      </c>
      <c r="V1042" s="2" t="s">
        <v>1899</v>
      </c>
      <c r="W1042" s="2" t="s">
        <v>4666</v>
      </c>
      <c r="X1042" s="2" t="s">
        <v>186</v>
      </c>
      <c r="Y1042" s="63">
        <v>1</v>
      </c>
    </row>
    <row r="1043" spans="1:25" ht="23.1" hidden="1" customHeight="1">
      <c r="A1043" s="2" t="s">
        <v>94</v>
      </c>
      <c r="B1043" s="2" t="s">
        <v>26</v>
      </c>
      <c r="C1043" s="2" t="s">
        <v>27</v>
      </c>
      <c r="D1043" s="2" t="s">
        <v>28</v>
      </c>
      <c r="E1043" s="2" t="s">
        <v>28</v>
      </c>
      <c r="F1043" s="2" t="s">
        <v>95</v>
      </c>
      <c r="G1043" s="2" t="s">
        <v>2811</v>
      </c>
      <c r="H1043" s="2" t="s">
        <v>97</v>
      </c>
      <c r="I1043" s="31">
        <v>43421</v>
      </c>
      <c r="J1043" s="2">
        <v>17</v>
      </c>
      <c r="K1043" s="2">
        <v>11</v>
      </c>
      <c r="L1043" s="2">
        <v>2018</v>
      </c>
      <c r="M1043" s="31">
        <f t="shared" si="16"/>
        <v>43421</v>
      </c>
      <c r="N1043" s="2" t="s">
        <v>2995</v>
      </c>
      <c r="O1043" s="2" t="s">
        <v>2996</v>
      </c>
      <c r="P1043" s="2">
        <v>19</v>
      </c>
      <c r="Q1043" s="6">
        <v>8169967880</v>
      </c>
      <c r="R1043" s="2" t="s">
        <v>417</v>
      </c>
      <c r="S1043" s="2">
        <v>0</v>
      </c>
      <c r="T1043" s="2" t="s">
        <v>418</v>
      </c>
      <c r="V1043" s="2" t="s">
        <v>1899</v>
      </c>
      <c r="W1043" s="2" t="s">
        <v>4666</v>
      </c>
      <c r="X1043" s="2" t="s">
        <v>444</v>
      </c>
    </row>
    <row r="1044" spans="1:25" ht="23.1" hidden="1" customHeight="1">
      <c r="A1044" s="2" t="s">
        <v>94</v>
      </c>
      <c r="B1044" s="2" t="s">
        <v>26</v>
      </c>
      <c r="C1044" s="2" t="s">
        <v>27</v>
      </c>
      <c r="D1044" s="2" t="s">
        <v>28</v>
      </c>
      <c r="E1044" s="2" t="s">
        <v>28</v>
      </c>
      <c r="F1044" s="2" t="s">
        <v>95</v>
      </c>
      <c r="G1044" s="2" t="s">
        <v>2811</v>
      </c>
      <c r="H1044" s="2" t="s">
        <v>97</v>
      </c>
      <c r="I1044" s="31">
        <v>43421</v>
      </c>
      <c r="J1044" s="2">
        <v>17</v>
      </c>
      <c r="K1044" s="2">
        <v>11</v>
      </c>
      <c r="L1044" s="2">
        <v>2018</v>
      </c>
      <c r="M1044" s="31">
        <f t="shared" si="16"/>
        <v>43421</v>
      </c>
      <c r="N1044" s="2" t="s">
        <v>2997</v>
      </c>
      <c r="O1044" s="2" t="s">
        <v>2998</v>
      </c>
      <c r="P1044" s="2">
        <v>16</v>
      </c>
      <c r="Q1044" s="6" t="s">
        <v>171</v>
      </c>
      <c r="R1044" s="2" t="s">
        <v>417</v>
      </c>
      <c r="S1044" s="2">
        <v>0</v>
      </c>
      <c r="T1044" s="2" t="s">
        <v>234</v>
      </c>
      <c r="V1044" s="2" t="s">
        <v>1899</v>
      </c>
      <c r="W1044" s="2" t="s">
        <v>4659</v>
      </c>
      <c r="X1044" s="2" t="s">
        <v>186</v>
      </c>
      <c r="Y1044" s="63">
        <v>1</v>
      </c>
    </row>
    <row r="1045" spans="1:25" ht="23.1" hidden="1" customHeight="1">
      <c r="A1045" s="2" t="s">
        <v>94</v>
      </c>
      <c r="B1045" s="2" t="s">
        <v>26</v>
      </c>
      <c r="C1045" s="2" t="s">
        <v>27</v>
      </c>
      <c r="D1045" s="2" t="s">
        <v>28</v>
      </c>
      <c r="E1045" s="2" t="s">
        <v>28</v>
      </c>
      <c r="F1045" s="2" t="s">
        <v>95</v>
      </c>
      <c r="G1045" s="2" t="s">
        <v>2811</v>
      </c>
      <c r="H1045" s="2" t="s">
        <v>97</v>
      </c>
      <c r="I1045" s="31">
        <v>43421</v>
      </c>
      <c r="J1045" s="2">
        <v>17</v>
      </c>
      <c r="K1045" s="2">
        <v>11</v>
      </c>
      <c r="L1045" s="2">
        <v>2018</v>
      </c>
      <c r="M1045" s="31">
        <f t="shared" si="16"/>
        <v>43421</v>
      </c>
      <c r="N1045" s="2" t="s">
        <v>2999</v>
      </c>
      <c r="O1045" s="2" t="s">
        <v>3000</v>
      </c>
      <c r="P1045" s="2">
        <v>15</v>
      </c>
      <c r="Q1045" s="6" t="s">
        <v>171</v>
      </c>
      <c r="R1045" s="2" t="s">
        <v>417</v>
      </c>
      <c r="S1045" s="2">
        <v>0</v>
      </c>
      <c r="T1045" s="2" t="s">
        <v>234</v>
      </c>
      <c r="V1045" s="2" t="s">
        <v>1899</v>
      </c>
      <c r="W1045" s="2" t="s">
        <v>4659</v>
      </c>
      <c r="X1045" s="2" t="s">
        <v>179</v>
      </c>
      <c r="Y1045" s="63">
        <v>3</v>
      </c>
    </row>
    <row r="1046" spans="1:25" ht="23.1" hidden="1" customHeight="1">
      <c r="A1046" s="2" t="s">
        <v>1057</v>
      </c>
      <c r="B1046" s="2" t="s">
        <v>26</v>
      </c>
      <c r="C1046" s="2" t="s">
        <v>27</v>
      </c>
      <c r="D1046" s="2" t="s">
        <v>28</v>
      </c>
      <c r="E1046" s="2" t="s">
        <v>28</v>
      </c>
      <c r="F1046" s="2" t="s">
        <v>111</v>
      </c>
      <c r="G1046" s="2" t="s">
        <v>167</v>
      </c>
      <c r="H1046" s="2" t="s">
        <v>168</v>
      </c>
      <c r="I1046" s="31">
        <v>43423</v>
      </c>
      <c r="J1046" s="2">
        <v>19</v>
      </c>
      <c r="K1046" s="2">
        <v>11</v>
      </c>
      <c r="L1046" s="2">
        <v>2018</v>
      </c>
      <c r="M1046" s="31">
        <f t="shared" si="16"/>
        <v>43423</v>
      </c>
      <c r="N1046" s="2" t="s">
        <v>1058</v>
      </c>
      <c r="O1046" s="2" t="s">
        <v>1059</v>
      </c>
      <c r="P1046" s="2">
        <v>19</v>
      </c>
      <c r="Q1046" s="6">
        <v>9067273300</v>
      </c>
      <c r="R1046" s="2" t="s">
        <v>172</v>
      </c>
      <c r="S1046" s="2">
        <v>1</v>
      </c>
      <c r="T1046" s="2" t="s">
        <v>251</v>
      </c>
      <c r="V1046" s="2" t="s">
        <v>252</v>
      </c>
      <c r="W1046" s="2" t="s">
        <v>4659</v>
      </c>
      <c r="X1046" s="2" t="s">
        <v>186</v>
      </c>
      <c r="Y1046" s="29">
        <v>3</v>
      </c>
    </row>
    <row r="1047" spans="1:25" ht="23.1" hidden="1" customHeight="1">
      <c r="A1047" s="2" t="s">
        <v>1057</v>
      </c>
      <c r="B1047" s="2" t="s">
        <v>26</v>
      </c>
      <c r="C1047" s="2" t="s">
        <v>27</v>
      </c>
      <c r="D1047" s="2" t="s">
        <v>28</v>
      </c>
      <c r="E1047" s="2" t="s">
        <v>28</v>
      </c>
      <c r="F1047" s="2" t="s">
        <v>111</v>
      </c>
      <c r="G1047" s="2" t="s">
        <v>167</v>
      </c>
      <c r="H1047" s="2" t="s">
        <v>168</v>
      </c>
      <c r="I1047" s="31">
        <v>43423</v>
      </c>
      <c r="J1047" s="2">
        <v>19</v>
      </c>
      <c r="K1047" s="2">
        <v>11</v>
      </c>
      <c r="L1047" s="2">
        <v>2018</v>
      </c>
      <c r="M1047" s="31">
        <f t="shared" si="16"/>
        <v>43423</v>
      </c>
      <c r="N1047" s="2" t="s">
        <v>1060</v>
      </c>
      <c r="O1047" s="2" t="s">
        <v>491</v>
      </c>
      <c r="P1047" s="2">
        <v>18</v>
      </c>
      <c r="Q1047" s="6">
        <v>8093932117</v>
      </c>
      <c r="R1047" s="2" t="s">
        <v>172</v>
      </c>
      <c r="S1047" s="2">
        <v>0</v>
      </c>
      <c r="T1047" s="2" t="s">
        <v>251</v>
      </c>
      <c r="V1047" s="2" t="s">
        <v>252</v>
      </c>
      <c r="W1047" s="2" t="s">
        <v>4659</v>
      </c>
      <c r="X1047" s="2" t="s">
        <v>186</v>
      </c>
      <c r="Y1047" s="29">
        <v>1</v>
      </c>
    </row>
    <row r="1048" spans="1:25" ht="23.1" hidden="1" customHeight="1">
      <c r="A1048" s="2" t="s">
        <v>1057</v>
      </c>
      <c r="B1048" s="2" t="s">
        <v>26</v>
      </c>
      <c r="C1048" s="2" t="s">
        <v>27</v>
      </c>
      <c r="D1048" s="2" t="s">
        <v>28</v>
      </c>
      <c r="E1048" s="2" t="s">
        <v>28</v>
      </c>
      <c r="F1048" s="2" t="s">
        <v>111</v>
      </c>
      <c r="G1048" s="2" t="s">
        <v>167</v>
      </c>
      <c r="H1048" s="2" t="s">
        <v>168</v>
      </c>
      <c r="I1048" s="31">
        <v>43423</v>
      </c>
      <c r="J1048" s="2">
        <v>19</v>
      </c>
      <c r="K1048" s="2">
        <v>11</v>
      </c>
      <c r="L1048" s="2">
        <v>2018</v>
      </c>
      <c r="M1048" s="31">
        <f t="shared" si="16"/>
        <v>43423</v>
      </c>
      <c r="N1048" s="2" t="s">
        <v>761</v>
      </c>
      <c r="O1048" s="2" t="s">
        <v>1061</v>
      </c>
      <c r="P1048" s="2">
        <v>19</v>
      </c>
      <c r="Q1048" s="6">
        <v>8051644030</v>
      </c>
      <c r="R1048" s="2" t="s">
        <v>172</v>
      </c>
      <c r="S1048" s="2">
        <v>2</v>
      </c>
      <c r="T1048" s="2" t="s">
        <v>251</v>
      </c>
      <c r="V1048" s="2" t="s">
        <v>252</v>
      </c>
      <c r="W1048" s="2" t="s">
        <v>4659</v>
      </c>
      <c r="X1048" s="2" t="s">
        <v>186</v>
      </c>
      <c r="Y1048" s="29">
        <v>2</v>
      </c>
    </row>
    <row r="1049" spans="1:25" ht="23.1" hidden="1" customHeight="1">
      <c r="A1049" s="2" t="s">
        <v>1057</v>
      </c>
      <c r="B1049" s="2" t="s">
        <v>26</v>
      </c>
      <c r="C1049" s="2" t="s">
        <v>27</v>
      </c>
      <c r="D1049" s="2" t="s">
        <v>28</v>
      </c>
      <c r="E1049" s="2" t="s">
        <v>28</v>
      </c>
      <c r="F1049" s="2" t="s">
        <v>111</v>
      </c>
      <c r="G1049" s="2" t="s">
        <v>167</v>
      </c>
      <c r="H1049" s="2" t="s">
        <v>168</v>
      </c>
      <c r="I1049" s="31">
        <v>43423</v>
      </c>
      <c r="J1049" s="2">
        <v>19</v>
      </c>
      <c r="K1049" s="2">
        <v>11</v>
      </c>
      <c r="L1049" s="2">
        <v>2018</v>
      </c>
      <c r="M1049" s="31">
        <f t="shared" si="16"/>
        <v>43423</v>
      </c>
      <c r="N1049" s="2" t="s">
        <v>1062</v>
      </c>
      <c r="O1049" s="2" t="s">
        <v>940</v>
      </c>
      <c r="P1049" s="2">
        <v>18</v>
      </c>
      <c r="Q1049" s="6">
        <v>8097507229</v>
      </c>
      <c r="R1049" s="2" t="s">
        <v>172</v>
      </c>
      <c r="S1049" s="2">
        <v>1</v>
      </c>
      <c r="T1049" s="2" t="s">
        <v>251</v>
      </c>
      <c r="V1049" s="2" t="s">
        <v>252</v>
      </c>
      <c r="W1049" s="2" t="s">
        <v>4659</v>
      </c>
      <c r="X1049" s="2" t="s">
        <v>211</v>
      </c>
      <c r="Y1049" s="29"/>
    </row>
    <row r="1050" spans="1:25" ht="23.1" hidden="1" customHeight="1">
      <c r="A1050" s="2" t="s">
        <v>1057</v>
      </c>
      <c r="B1050" s="2" t="s">
        <v>26</v>
      </c>
      <c r="C1050" s="2" t="s">
        <v>27</v>
      </c>
      <c r="D1050" s="2" t="s">
        <v>28</v>
      </c>
      <c r="E1050" s="2" t="s">
        <v>28</v>
      </c>
      <c r="F1050" s="2" t="s">
        <v>111</v>
      </c>
      <c r="G1050" s="2" t="s">
        <v>167</v>
      </c>
      <c r="H1050" s="2" t="s">
        <v>168</v>
      </c>
      <c r="I1050" s="31">
        <v>43423</v>
      </c>
      <c r="J1050" s="2">
        <v>19</v>
      </c>
      <c r="K1050" s="2">
        <v>11</v>
      </c>
      <c r="L1050" s="2">
        <v>2018</v>
      </c>
      <c r="M1050" s="31">
        <f t="shared" si="16"/>
        <v>43423</v>
      </c>
      <c r="N1050" s="2" t="s">
        <v>1063</v>
      </c>
      <c r="O1050" s="2" t="s">
        <v>1064</v>
      </c>
      <c r="P1050" s="2">
        <v>16</v>
      </c>
      <c r="Q1050" s="6" t="s">
        <v>171</v>
      </c>
      <c r="R1050" s="2" t="s">
        <v>172</v>
      </c>
      <c r="S1050" s="2">
        <v>0</v>
      </c>
      <c r="T1050" s="2" t="s">
        <v>251</v>
      </c>
      <c r="V1050" s="2" t="s">
        <v>252</v>
      </c>
      <c r="W1050" s="2" t="s">
        <v>4659</v>
      </c>
      <c r="X1050" s="2" t="s">
        <v>211</v>
      </c>
      <c r="Y1050" s="29"/>
    </row>
    <row r="1051" spans="1:25" ht="23.1" hidden="1" customHeight="1">
      <c r="A1051" s="2" t="s">
        <v>1057</v>
      </c>
      <c r="B1051" s="2" t="s">
        <v>26</v>
      </c>
      <c r="C1051" s="2" t="s">
        <v>27</v>
      </c>
      <c r="D1051" s="2" t="s">
        <v>28</v>
      </c>
      <c r="E1051" s="2" t="s">
        <v>28</v>
      </c>
      <c r="F1051" s="2" t="s">
        <v>111</v>
      </c>
      <c r="G1051" s="2" t="s">
        <v>167</v>
      </c>
      <c r="H1051" s="2" t="s">
        <v>168</v>
      </c>
      <c r="I1051" s="31">
        <v>43423</v>
      </c>
      <c r="J1051" s="2">
        <v>19</v>
      </c>
      <c r="K1051" s="2">
        <v>11</v>
      </c>
      <c r="L1051" s="2">
        <v>2018</v>
      </c>
      <c r="M1051" s="31">
        <f t="shared" si="16"/>
        <v>43423</v>
      </c>
      <c r="N1051" s="2" t="s">
        <v>412</v>
      </c>
      <c r="O1051" s="2" t="s">
        <v>441</v>
      </c>
      <c r="P1051" s="2">
        <v>18</v>
      </c>
      <c r="Q1051" s="6">
        <v>9082966886</v>
      </c>
      <c r="R1051" s="2" t="s">
        <v>172</v>
      </c>
      <c r="S1051" s="2">
        <v>1</v>
      </c>
      <c r="T1051" s="2" t="s">
        <v>251</v>
      </c>
      <c r="V1051" s="2" t="s">
        <v>252</v>
      </c>
      <c r="W1051" s="2" t="s">
        <v>4659</v>
      </c>
      <c r="X1051" s="2" t="s">
        <v>186</v>
      </c>
      <c r="Y1051" s="29">
        <v>3</v>
      </c>
    </row>
    <row r="1052" spans="1:25" ht="23.1" hidden="1" customHeight="1">
      <c r="A1052" s="2" t="s">
        <v>1057</v>
      </c>
      <c r="B1052" s="2" t="s">
        <v>26</v>
      </c>
      <c r="C1052" s="2" t="s">
        <v>27</v>
      </c>
      <c r="D1052" s="2" t="s">
        <v>28</v>
      </c>
      <c r="E1052" s="2" t="s">
        <v>28</v>
      </c>
      <c r="F1052" s="2" t="s">
        <v>111</v>
      </c>
      <c r="G1052" s="2" t="s">
        <v>167</v>
      </c>
      <c r="H1052" s="2" t="s">
        <v>168</v>
      </c>
      <c r="I1052" s="31">
        <v>43423</v>
      </c>
      <c r="J1052" s="2">
        <v>19</v>
      </c>
      <c r="K1052" s="2">
        <v>11</v>
      </c>
      <c r="L1052" s="2">
        <v>2018</v>
      </c>
      <c r="M1052" s="31">
        <f t="shared" si="16"/>
        <v>43423</v>
      </c>
      <c r="N1052" s="2" t="s">
        <v>531</v>
      </c>
      <c r="O1052" s="2" t="s">
        <v>666</v>
      </c>
      <c r="P1052" s="2">
        <v>19</v>
      </c>
      <c r="Q1052" s="6">
        <v>8166833958</v>
      </c>
      <c r="R1052" s="2" t="s">
        <v>172</v>
      </c>
      <c r="S1052" s="2">
        <v>2</v>
      </c>
      <c r="T1052" s="2" t="s">
        <v>251</v>
      </c>
      <c r="V1052" s="2" t="s">
        <v>252</v>
      </c>
      <c r="W1052" s="2" t="s">
        <v>4659</v>
      </c>
      <c r="X1052" s="2" t="s">
        <v>176</v>
      </c>
      <c r="Y1052" s="29"/>
    </row>
    <row r="1053" spans="1:25" ht="23.1" hidden="1" customHeight="1">
      <c r="A1053" s="2" t="s">
        <v>1057</v>
      </c>
      <c r="B1053" s="2" t="s">
        <v>26</v>
      </c>
      <c r="C1053" s="2" t="s">
        <v>27</v>
      </c>
      <c r="D1053" s="2" t="s">
        <v>28</v>
      </c>
      <c r="E1053" s="2" t="s">
        <v>28</v>
      </c>
      <c r="F1053" s="2" t="s">
        <v>111</v>
      </c>
      <c r="G1053" s="2" t="s">
        <v>167</v>
      </c>
      <c r="H1053" s="2" t="s">
        <v>168</v>
      </c>
      <c r="I1053" s="31">
        <v>43423</v>
      </c>
      <c r="J1053" s="2">
        <v>19</v>
      </c>
      <c r="K1053" s="2">
        <v>11</v>
      </c>
      <c r="L1053" s="2">
        <v>2018</v>
      </c>
      <c r="M1053" s="31">
        <f t="shared" si="16"/>
        <v>43423</v>
      </c>
      <c r="N1053" s="2" t="s">
        <v>1065</v>
      </c>
      <c r="O1053" s="2" t="s">
        <v>1066</v>
      </c>
      <c r="P1053" s="2">
        <v>18</v>
      </c>
      <c r="Q1053" s="6" t="s">
        <v>171</v>
      </c>
      <c r="R1053" s="2" t="s">
        <v>172</v>
      </c>
      <c r="S1053" s="2">
        <v>0</v>
      </c>
      <c r="T1053" s="2" t="s">
        <v>251</v>
      </c>
      <c r="V1053" s="2" t="s">
        <v>252</v>
      </c>
      <c r="W1053" s="2" t="s">
        <v>4659</v>
      </c>
      <c r="X1053" s="2" t="s">
        <v>186</v>
      </c>
      <c r="Y1053" s="29">
        <v>3</v>
      </c>
    </row>
    <row r="1054" spans="1:25" ht="23.1" hidden="1" customHeight="1">
      <c r="A1054" s="2" t="s">
        <v>1057</v>
      </c>
      <c r="B1054" s="2" t="s">
        <v>26</v>
      </c>
      <c r="C1054" s="2" t="s">
        <v>27</v>
      </c>
      <c r="D1054" s="2" t="s">
        <v>28</v>
      </c>
      <c r="E1054" s="2" t="s">
        <v>28</v>
      </c>
      <c r="F1054" s="2" t="s">
        <v>111</v>
      </c>
      <c r="G1054" s="2" t="s">
        <v>167</v>
      </c>
      <c r="H1054" s="2" t="s">
        <v>168</v>
      </c>
      <c r="I1054" s="31">
        <v>43423</v>
      </c>
      <c r="J1054" s="2">
        <v>19</v>
      </c>
      <c r="K1054" s="2">
        <v>11</v>
      </c>
      <c r="L1054" s="2">
        <v>2018</v>
      </c>
      <c r="M1054" s="31">
        <f t="shared" si="16"/>
        <v>43423</v>
      </c>
      <c r="N1054" s="2" t="s">
        <v>245</v>
      </c>
      <c r="O1054" s="2" t="s">
        <v>194</v>
      </c>
      <c r="P1054" s="2">
        <v>17</v>
      </c>
      <c r="Q1054" s="6">
        <v>8037112676</v>
      </c>
      <c r="R1054" s="2" t="s">
        <v>172</v>
      </c>
      <c r="S1054" s="2">
        <v>1</v>
      </c>
      <c r="T1054" s="2" t="s">
        <v>251</v>
      </c>
      <c r="V1054" s="2" t="s">
        <v>252</v>
      </c>
      <c r="W1054" s="2" t="s">
        <v>4659</v>
      </c>
      <c r="X1054" s="2" t="s">
        <v>176</v>
      </c>
      <c r="Y1054" s="29"/>
    </row>
    <row r="1055" spans="1:25" ht="23.1" hidden="1" customHeight="1">
      <c r="A1055" s="2" t="s">
        <v>1057</v>
      </c>
      <c r="B1055" s="2" t="s">
        <v>26</v>
      </c>
      <c r="C1055" s="2" t="s">
        <v>27</v>
      </c>
      <c r="D1055" s="2" t="s">
        <v>28</v>
      </c>
      <c r="E1055" s="2" t="s">
        <v>28</v>
      </c>
      <c r="F1055" s="2" t="s">
        <v>111</v>
      </c>
      <c r="G1055" s="2" t="s">
        <v>167</v>
      </c>
      <c r="H1055" s="2" t="s">
        <v>168</v>
      </c>
      <c r="I1055" s="31">
        <v>43423</v>
      </c>
      <c r="J1055" s="2">
        <v>19</v>
      </c>
      <c r="K1055" s="2">
        <v>11</v>
      </c>
      <c r="L1055" s="2">
        <v>2018</v>
      </c>
      <c r="M1055" s="31">
        <f t="shared" si="16"/>
        <v>43423</v>
      </c>
      <c r="N1055" s="2" t="s">
        <v>1067</v>
      </c>
      <c r="O1055" s="2" t="s">
        <v>1068</v>
      </c>
      <c r="P1055" s="2">
        <v>19</v>
      </c>
      <c r="Q1055" s="6" t="s">
        <v>171</v>
      </c>
      <c r="R1055" s="2" t="s">
        <v>172</v>
      </c>
      <c r="S1055" s="2">
        <v>0</v>
      </c>
      <c r="T1055" s="2" t="s">
        <v>251</v>
      </c>
      <c r="V1055" s="2" t="s">
        <v>252</v>
      </c>
      <c r="W1055" s="2" t="s">
        <v>4659</v>
      </c>
      <c r="X1055" s="2" t="s">
        <v>176</v>
      </c>
      <c r="Y1055" s="29"/>
    </row>
    <row r="1056" spans="1:25" ht="23.1" hidden="1" customHeight="1">
      <c r="A1056" s="2" t="s">
        <v>1057</v>
      </c>
      <c r="B1056" s="2" t="s">
        <v>26</v>
      </c>
      <c r="C1056" s="2" t="s">
        <v>27</v>
      </c>
      <c r="D1056" s="2" t="s">
        <v>28</v>
      </c>
      <c r="E1056" s="2" t="s">
        <v>28</v>
      </c>
      <c r="F1056" s="2" t="s">
        <v>111</v>
      </c>
      <c r="G1056" s="2" t="s">
        <v>167</v>
      </c>
      <c r="H1056" s="2" t="s">
        <v>168</v>
      </c>
      <c r="I1056" s="31">
        <v>43423</v>
      </c>
      <c r="J1056" s="2">
        <v>19</v>
      </c>
      <c r="K1056" s="2">
        <v>11</v>
      </c>
      <c r="L1056" s="2">
        <v>2018</v>
      </c>
      <c r="M1056" s="31">
        <f t="shared" si="16"/>
        <v>43423</v>
      </c>
      <c r="N1056" s="2" t="s">
        <v>1069</v>
      </c>
      <c r="O1056" s="2" t="s">
        <v>1070</v>
      </c>
      <c r="P1056" s="2">
        <v>18</v>
      </c>
      <c r="Q1056" s="6" t="s">
        <v>171</v>
      </c>
      <c r="R1056" s="2" t="s">
        <v>172</v>
      </c>
      <c r="S1056" s="2">
        <v>0</v>
      </c>
      <c r="T1056" s="2" t="s">
        <v>251</v>
      </c>
      <c r="V1056" s="2" t="s">
        <v>252</v>
      </c>
      <c r="W1056" s="2" t="s">
        <v>4659</v>
      </c>
      <c r="X1056" s="2" t="s">
        <v>179</v>
      </c>
      <c r="Y1056" s="29">
        <v>3</v>
      </c>
    </row>
    <row r="1057" spans="1:25" ht="23.1" hidden="1" customHeight="1">
      <c r="A1057" s="2" t="s">
        <v>1087</v>
      </c>
      <c r="B1057" s="2" t="s">
        <v>26</v>
      </c>
      <c r="C1057" s="2" t="s">
        <v>27</v>
      </c>
      <c r="D1057" s="2" t="s">
        <v>28</v>
      </c>
      <c r="E1057" s="2" t="s">
        <v>28</v>
      </c>
      <c r="F1057" s="2" t="s">
        <v>111</v>
      </c>
      <c r="G1057" s="2" t="s">
        <v>167</v>
      </c>
      <c r="H1057" s="2" t="s">
        <v>168</v>
      </c>
      <c r="I1057" s="31">
        <v>43423</v>
      </c>
      <c r="J1057" s="2">
        <v>19</v>
      </c>
      <c r="K1057" s="2">
        <v>11</v>
      </c>
      <c r="L1057" s="2">
        <v>2018</v>
      </c>
      <c r="M1057" s="31">
        <f t="shared" si="16"/>
        <v>43423</v>
      </c>
      <c r="N1057" s="2" t="s">
        <v>670</v>
      </c>
      <c r="O1057" s="2" t="s">
        <v>711</v>
      </c>
      <c r="P1057" s="2">
        <v>18</v>
      </c>
      <c r="Q1057" s="6">
        <v>8051627188</v>
      </c>
      <c r="R1057" s="2" t="s">
        <v>172</v>
      </c>
      <c r="S1057" s="2">
        <v>0</v>
      </c>
      <c r="T1057" s="2" t="s">
        <v>251</v>
      </c>
      <c r="V1057" s="2" t="s">
        <v>252</v>
      </c>
      <c r="W1057" s="2" t="s">
        <v>4659</v>
      </c>
      <c r="X1057" s="2" t="s">
        <v>176</v>
      </c>
      <c r="Y1057" s="29"/>
    </row>
    <row r="1058" spans="1:25" ht="23.1" hidden="1" customHeight="1">
      <c r="A1058" s="2" t="s">
        <v>1096</v>
      </c>
      <c r="B1058" s="2" t="s">
        <v>26</v>
      </c>
      <c r="C1058" s="2" t="s">
        <v>27</v>
      </c>
      <c r="D1058" s="2" t="s">
        <v>28</v>
      </c>
      <c r="E1058" s="2" t="s">
        <v>28</v>
      </c>
      <c r="F1058" s="2" t="s">
        <v>111</v>
      </c>
      <c r="G1058" s="2" t="s">
        <v>167</v>
      </c>
      <c r="H1058" s="2" t="s">
        <v>168</v>
      </c>
      <c r="I1058" s="31">
        <v>43423</v>
      </c>
      <c r="J1058" s="2">
        <v>19</v>
      </c>
      <c r="K1058" s="2">
        <v>11</v>
      </c>
      <c r="L1058" s="2">
        <v>2018</v>
      </c>
      <c r="M1058" s="31">
        <f t="shared" si="16"/>
        <v>43423</v>
      </c>
      <c r="N1058" s="2" t="s">
        <v>1071</v>
      </c>
      <c r="O1058" s="2" t="s">
        <v>1072</v>
      </c>
      <c r="P1058" s="2">
        <v>19</v>
      </c>
      <c r="Q1058" s="6" t="s">
        <v>171</v>
      </c>
      <c r="R1058" s="2" t="s">
        <v>172</v>
      </c>
      <c r="S1058" s="2">
        <v>0</v>
      </c>
      <c r="T1058" s="2" t="s">
        <v>251</v>
      </c>
      <c r="V1058" s="2" t="s">
        <v>252</v>
      </c>
      <c r="W1058" s="2" t="s">
        <v>4659</v>
      </c>
      <c r="X1058" s="2" t="s">
        <v>179</v>
      </c>
      <c r="Y1058" s="29">
        <v>3</v>
      </c>
    </row>
    <row r="1059" spans="1:25" ht="23.1" hidden="1" customHeight="1">
      <c r="A1059" s="2" t="s">
        <v>1140</v>
      </c>
      <c r="B1059" s="2" t="s">
        <v>26</v>
      </c>
      <c r="C1059" s="2" t="s">
        <v>27</v>
      </c>
      <c r="D1059" s="2" t="s">
        <v>28</v>
      </c>
      <c r="E1059" s="2" t="s">
        <v>28</v>
      </c>
      <c r="F1059" s="2" t="s">
        <v>111</v>
      </c>
      <c r="G1059" s="2" t="s">
        <v>167</v>
      </c>
      <c r="H1059" s="2" t="s">
        <v>168</v>
      </c>
      <c r="I1059" s="31">
        <v>43423</v>
      </c>
      <c r="J1059" s="2">
        <v>19</v>
      </c>
      <c r="K1059" s="2">
        <v>11</v>
      </c>
      <c r="L1059" s="2">
        <v>2018</v>
      </c>
      <c r="M1059" s="31">
        <f t="shared" si="16"/>
        <v>43423</v>
      </c>
      <c r="N1059" s="2" t="s">
        <v>1073</v>
      </c>
      <c r="O1059" s="2" t="s">
        <v>1074</v>
      </c>
      <c r="P1059" s="2">
        <v>17</v>
      </c>
      <c r="Q1059" s="6">
        <v>8065552931</v>
      </c>
      <c r="R1059" s="2" t="s">
        <v>172</v>
      </c>
      <c r="S1059" s="2">
        <v>0</v>
      </c>
      <c r="T1059" s="2" t="s">
        <v>251</v>
      </c>
      <c r="V1059" s="2" t="s">
        <v>252</v>
      </c>
      <c r="W1059" s="2" t="s">
        <v>4659</v>
      </c>
      <c r="X1059" s="2" t="s">
        <v>179</v>
      </c>
      <c r="Y1059" s="29">
        <v>3</v>
      </c>
    </row>
    <row r="1060" spans="1:25" ht="23.1" hidden="1" customHeight="1">
      <c r="A1060" s="2" t="s">
        <v>100</v>
      </c>
      <c r="B1060" s="2" t="s">
        <v>26</v>
      </c>
      <c r="C1060" s="2" t="s">
        <v>27</v>
      </c>
      <c r="D1060" s="2" t="s">
        <v>28</v>
      </c>
      <c r="E1060" s="2" t="s">
        <v>28</v>
      </c>
      <c r="F1060" s="2" t="s">
        <v>111</v>
      </c>
      <c r="G1060" s="2" t="s">
        <v>167</v>
      </c>
      <c r="H1060" s="2" t="s">
        <v>168</v>
      </c>
      <c r="I1060" s="31">
        <v>43423</v>
      </c>
      <c r="J1060" s="2">
        <v>19</v>
      </c>
      <c r="K1060" s="2">
        <v>11</v>
      </c>
      <c r="L1060" s="2">
        <v>2018</v>
      </c>
      <c r="M1060" s="31">
        <f t="shared" si="16"/>
        <v>43423</v>
      </c>
      <c r="N1060" s="2" t="s">
        <v>1075</v>
      </c>
      <c r="O1060" s="2" t="s">
        <v>1076</v>
      </c>
      <c r="P1060" s="2">
        <v>19</v>
      </c>
      <c r="Q1060" s="6" t="s">
        <v>171</v>
      </c>
      <c r="R1060" s="2" t="s">
        <v>172</v>
      </c>
      <c r="S1060" s="2">
        <v>1</v>
      </c>
      <c r="T1060" s="2" t="s">
        <v>251</v>
      </c>
      <c r="V1060" s="2" t="s">
        <v>252</v>
      </c>
      <c r="W1060" s="2" t="s">
        <v>4659</v>
      </c>
      <c r="X1060" s="2" t="s">
        <v>179</v>
      </c>
      <c r="Y1060" s="29">
        <v>3</v>
      </c>
    </row>
    <row r="1061" spans="1:25" ht="23.1" hidden="1" customHeight="1">
      <c r="A1061" s="2" t="s">
        <v>1057</v>
      </c>
      <c r="B1061" s="2" t="s">
        <v>26</v>
      </c>
      <c r="C1061" s="2" t="s">
        <v>27</v>
      </c>
      <c r="D1061" s="2" t="s">
        <v>28</v>
      </c>
      <c r="E1061" s="2" t="s">
        <v>28</v>
      </c>
      <c r="F1061" s="2" t="s">
        <v>111</v>
      </c>
      <c r="G1061" s="2" t="s">
        <v>167</v>
      </c>
      <c r="H1061" s="2" t="s">
        <v>168</v>
      </c>
      <c r="I1061" s="31">
        <v>43423</v>
      </c>
      <c r="J1061" s="2">
        <v>19</v>
      </c>
      <c r="K1061" s="2">
        <v>11</v>
      </c>
      <c r="L1061" s="2">
        <v>2018</v>
      </c>
      <c r="M1061" s="31">
        <f t="shared" si="16"/>
        <v>43423</v>
      </c>
      <c r="N1061" s="2" t="s">
        <v>1077</v>
      </c>
      <c r="O1061" s="2" t="s">
        <v>1078</v>
      </c>
      <c r="P1061" s="2">
        <v>18</v>
      </c>
      <c r="Q1061" s="6" t="s">
        <v>171</v>
      </c>
      <c r="R1061" s="2" t="s">
        <v>172</v>
      </c>
      <c r="S1061" s="2">
        <v>0</v>
      </c>
      <c r="T1061" s="2" t="s">
        <v>251</v>
      </c>
      <c r="V1061" s="2" t="s">
        <v>252</v>
      </c>
      <c r="W1061" s="2" t="s">
        <v>4659</v>
      </c>
      <c r="X1061" s="2" t="s">
        <v>176</v>
      </c>
      <c r="Y1061" s="29"/>
    </row>
    <row r="1062" spans="1:25" ht="23.1" hidden="1" customHeight="1">
      <c r="A1062" s="2" t="s">
        <v>1057</v>
      </c>
      <c r="B1062" s="2" t="s">
        <v>26</v>
      </c>
      <c r="C1062" s="2" t="s">
        <v>27</v>
      </c>
      <c r="D1062" s="2" t="s">
        <v>28</v>
      </c>
      <c r="E1062" s="2" t="s">
        <v>28</v>
      </c>
      <c r="F1062" s="2" t="s">
        <v>111</v>
      </c>
      <c r="G1062" s="2" t="s">
        <v>167</v>
      </c>
      <c r="H1062" s="2" t="s">
        <v>168</v>
      </c>
      <c r="I1062" s="31">
        <v>43423</v>
      </c>
      <c r="J1062" s="2">
        <v>19</v>
      </c>
      <c r="K1062" s="2">
        <v>11</v>
      </c>
      <c r="L1062" s="2">
        <v>2018</v>
      </c>
      <c r="M1062" s="31">
        <f t="shared" si="16"/>
        <v>43423</v>
      </c>
      <c r="N1062" s="2" t="s">
        <v>1079</v>
      </c>
      <c r="O1062" s="2" t="s">
        <v>1080</v>
      </c>
      <c r="P1062" s="2">
        <v>19</v>
      </c>
      <c r="Q1062" s="6" t="s">
        <v>171</v>
      </c>
      <c r="R1062" s="2" t="s">
        <v>172</v>
      </c>
      <c r="S1062" s="2">
        <v>1</v>
      </c>
      <c r="T1062" s="2" t="s">
        <v>251</v>
      </c>
      <c r="V1062" s="2" t="s">
        <v>252</v>
      </c>
      <c r="W1062" s="2" t="s">
        <v>4659</v>
      </c>
      <c r="X1062" s="2" t="s">
        <v>176</v>
      </c>
      <c r="Y1062" s="29"/>
    </row>
    <row r="1063" spans="1:25" ht="23.1" hidden="1" customHeight="1">
      <c r="A1063" s="2" t="s">
        <v>1057</v>
      </c>
      <c r="B1063" s="2" t="s">
        <v>26</v>
      </c>
      <c r="C1063" s="2" t="s">
        <v>27</v>
      </c>
      <c r="D1063" s="2" t="s">
        <v>28</v>
      </c>
      <c r="E1063" s="2" t="s">
        <v>28</v>
      </c>
      <c r="F1063" s="2" t="s">
        <v>111</v>
      </c>
      <c r="G1063" s="2" t="s">
        <v>167</v>
      </c>
      <c r="H1063" s="2" t="s">
        <v>168</v>
      </c>
      <c r="I1063" s="31">
        <v>43425</v>
      </c>
      <c r="J1063" s="2">
        <v>21</v>
      </c>
      <c r="K1063" s="2">
        <v>11</v>
      </c>
      <c r="L1063" s="2">
        <v>2018</v>
      </c>
      <c r="M1063" s="31">
        <f t="shared" si="16"/>
        <v>43425</v>
      </c>
      <c r="N1063" s="2" t="s">
        <v>1081</v>
      </c>
      <c r="O1063" s="2" t="s">
        <v>1082</v>
      </c>
      <c r="P1063" s="2">
        <v>19</v>
      </c>
      <c r="Q1063" s="6">
        <v>9051390236</v>
      </c>
      <c r="R1063" s="2" t="s">
        <v>417</v>
      </c>
      <c r="S1063" s="2">
        <v>0</v>
      </c>
      <c r="T1063" s="2" t="s">
        <v>418</v>
      </c>
      <c r="V1063" s="2" t="s">
        <v>175</v>
      </c>
      <c r="W1063" s="2" t="s">
        <v>4659</v>
      </c>
      <c r="X1063" s="2" t="s">
        <v>444</v>
      </c>
      <c r="Y1063" s="29"/>
    </row>
    <row r="1064" spans="1:25" ht="22.5" hidden="1" customHeight="1">
      <c r="A1064" s="2" t="s">
        <v>1057</v>
      </c>
      <c r="B1064" s="2" t="s">
        <v>26</v>
      </c>
      <c r="C1064" s="2" t="s">
        <v>27</v>
      </c>
      <c r="D1064" s="2" t="s">
        <v>28</v>
      </c>
      <c r="E1064" s="2" t="s">
        <v>28</v>
      </c>
      <c r="F1064" s="2" t="s">
        <v>29</v>
      </c>
      <c r="G1064" s="2" t="s">
        <v>1887</v>
      </c>
      <c r="H1064" s="2" t="s">
        <v>31</v>
      </c>
      <c r="I1064" s="31">
        <v>43426</v>
      </c>
      <c r="J1064" s="2">
        <v>22</v>
      </c>
      <c r="K1064" s="2">
        <v>11</v>
      </c>
      <c r="L1064" s="2">
        <v>2018</v>
      </c>
      <c r="M1064" s="31">
        <f>DATE(L1064,K1064,J1064)</f>
        <v>43426</v>
      </c>
      <c r="N1064" s="2" t="s">
        <v>3002</v>
      </c>
      <c r="O1064" s="2" t="s">
        <v>3003</v>
      </c>
      <c r="P1064" s="2">
        <v>17</v>
      </c>
      <c r="Q1064" s="6" t="s">
        <v>171</v>
      </c>
      <c r="R1064" s="2" t="s">
        <v>417</v>
      </c>
      <c r="S1064" s="2">
        <v>0</v>
      </c>
      <c r="T1064" s="2" t="s">
        <v>313</v>
      </c>
      <c r="U1064" s="2" t="s">
        <v>507</v>
      </c>
      <c r="V1064" s="2" t="s">
        <v>175</v>
      </c>
      <c r="W1064" s="2" t="s">
        <v>4659</v>
      </c>
      <c r="X1064" s="2" t="s">
        <v>186</v>
      </c>
      <c r="Y1064" s="63">
        <v>3</v>
      </c>
    </row>
    <row r="1065" spans="1:25" ht="23.1" hidden="1" customHeight="1">
      <c r="A1065" s="2" t="s">
        <v>1057</v>
      </c>
      <c r="B1065" s="2" t="s">
        <v>26</v>
      </c>
      <c r="C1065" s="2" t="s">
        <v>27</v>
      </c>
      <c r="D1065" s="2" t="s">
        <v>28</v>
      </c>
      <c r="E1065" s="2" t="s">
        <v>28</v>
      </c>
      <c r="F1065" s="2" t="s">
        <v>29</v>
      </c>
      <c r="G1065" s="2" t="s">
        <v>1887</v>
      </c>
      <c r="H1065" s="2" t="s">
        <v>31</v>
      </c>
      <c r="I1065" s="31">
        <v>43426</v>
      </c>
      <c r="J1065" s="2">
        <v>22</v>
      </c>
      <c r="K1065" s="2">
        <v>11</v>
      </c>
      <c r="L1065" s="2">
        <v>2018</v>
      </c>
      <c r="M1065" s="31">
        <f>DATE(L1065,K1065,J1065)</f>
        <v>43426</v>
      </c>
      <c r="N1065" s="2" t="s">
        <v>3004</v>
      </c>
      <c r="O1065" s="2" t="s">
        <v>3005</v>
      </c>
      <c r="P1065" s="2">
        <v>19</v>
      </c>
      <c r="Q1065" s="6">
        <v>7059266667</v>
      </c>
      <c r="R1065" s="2" t="s">
        <v>417</v>
      </c>
      <c r="S1065" s="2">
        <v>0</v>
      </c>
      <c r="T1065" s="2" t="s">
        <v>313</v>
      </c>
      <c r="U1065" s="2" t="s">
        <v>507</v>
      </c>
      <c r="V1065" s="2" t="s">
        <v>175</v>
      </c>
      <c r="W1065" s="2" t="s">
        <v>4659</v>
      </c>
      <c r="X1065" s="2" t="s">
        <v>186</v>
      </c>
      <c r="Y1065" s="63">
        <v>1</v>
      </c>
    </row>
    <row r="1066" spans="1:25" ht="23.1" hidden="1" customHeight="1">
      <c r="A1066" s="2" t="s">
        <v>1057</v>
      </c>
      <c r="B1066" s="2" t="s">
        <v>26</v>
      </c>
      <c r="C1066" s="2" t="s">
        <v>27</v>
      </c>
      <c r="D1066" s="2" t="s">
        <v>28</v>
      </c>
      <c r="E1066" s="2" t="s">
        <v>28</v>
      </c>
      <c r="F1066" s="2" t="s">
        <v>111</v>
      </c>
      <c r="G1066" s="2" t="s">
        <v>167</v>
      </c>
      <c r="H1066" s="2" t="s">
        <v>168</v>
      </c>
      <c r="I1066" s="31">
        <v>43426</v>
      </c>
      <c r="J1066" s="2">
        <v>22</v>
      </c>
      <c r="K1066" s="2">
        <v>11</v>
      </c>
      <c r="L1066" s="2">
        <v>2018</v>
      </c>
      <c r="M1066" s="31">
        <f t="shared" si="16"/>
        <v>43426</v>
      </c>
      <c r="N1066" s="2" t="s">
        <v>1083</v>
      </c>
      <c r="O1066" s="2" t="s">
        <v>1084</v>
      </c>
      <c r="P1066" s="2">
        <v>18</v>
      </c>
      <c r="Q1066" s="6">
        <v>8174813992</v>
      </c>
      <c r="R1066" s="2" t="s">
        <v>417</v>
      </c>
      <c r="S1066" s="2">
        <v>0</v>
      </c>
      <c r="T1066" s="2" t="s">
        <v>418</v>
      </c>
      <c r="V1066" s="2" t="s">
        <v>175</v>
      </c>
      <c r="W1066" s="2" t="s">
        <v>4659</v>
      </c>
      <c r="X1066" s="2" t="s">
        <v>186</v>
      </c>
      <c r="Y1066" s="29">
        <v>3</v>
      </c>
    </row>
    <row r="1067" spans="1:25" ht="23.1" hidden="1" customHeight="1">
      <c r="A1067" s="2" t="s">
        <v>1057</v>
      </c>
      <c r="B1067" s="2" t="s">
        <v>26</v>
      </c>
      <c r="C1067" s="2" t="s">
        <v>27</v>
      </c>
      <c r="D1067" s="2" t="s">
        <v>28</v>
      </c>
      <c r="E1067" s="2" t="s">
        <v>28</v>
      </c>
      <c r="F1067" s="2" t="s">
        <v>111</v>
      </c>
      <c r="G1067" s="2" t="s">
        <v>167</v>
      </c>
      <c r="H1067" s="2" t="s">
        <v>168</v>
      </c>
      <c r="I1067" s="31">
        <v>43427</v>
      </c>
      <c r="J1067" s="2">
        <v>23</v>
      </c>
      <c r="K1067" s="2">
        <v>11</v>
      </c>
      <c r="L1067" s="2">
        <v>2018</v>
      </c>
      <c r="M1067" s="31">
        <f t="shared" si="16"/>
        <v>43427</v>
      </c>
      <c r="N1067" s="2" t="s">
        <v>1085</v>
      </c>
      <c r="O1067" s="2" t="s">
        <v>1086</v>
      </c>
      <c r="P1067" s="2">
        <v>19</v>
      </c>
      <c r="Q1067" s="6">
        <v>8034923416</v>
      </c>
      <c r="R1067" s="2" t="s">
        <v>172</v>
      </c>
      <c r="S1067" s="2">
        <v>1</v>
      </c>
      <c r="T1067" s="2" t="s">
        <v>313</v>
      </c>
      <c r="U1067" s="2" t="s">
        <v>507</v>
      </c>
      <c r="V1067" s="2" t="s">
        <v>175</v>
      </c>
      <c r="W1067" s="2" t="s">
        <v>4659</v>
      </c>
      <c r="X1067" s="2" t="s">
        <v>186</v>
      </c>
      <c r="Y1067" s="29">
        <v>3</v>
      </c>
    </row>
    <row r="1068" spans="1:25" ht="23.1" hidden="1" customHeight="1">
      <c r="A1068" s="2" t="s">
        <v>1087</v>
      </c>
      <c r="B1068" s="2" t="s">
        <v>26</v>
      </c>
      <c r="C1068" s="2" t="s">
        <v>27</v>
      </c>
      <c r="D1068" s="2" t="s">
        <v>28</v>
      </c>
      <c r="E1068" s="2" t="s">
        <v>28</v>
      </c>
      <c r="F1068" s="2" t="s">
        <v>111</v>
      </c>
      <c r="G1068" s="2" t="s">
        <v>167</v>
      </c>
      <c r="H1068" s="2" t="s">
        <v>168</v>
      </c>
      <c r="I1068" s="31">
        <v>43430</v>
      </c>
      <c r="J1068" s="2">
        <v>26</v>
      </c>
      <c r="K1068" s="2">
        <v>11</v>
      </c>
      <c r="L1068" s="2">
        <v>2018</v>
      </c>
      <c r="M1068" s="31">
        <f t="shared" si="16"/>
        <v>43430</v>
      </c>
      <c r="N1068" s="2" t="s">
        <v>1088</v>
      </c>
      <c r="O1068" s="2" t="s">
        <v>1089</v>
      </c>
      <c r="P1068" s="2">
        <v>19</v>
      </c>
      <c r="Q1068" s="6">
        <v>7063766178</v>
      </c>
      <c r="R1068" s="2" t="s">
        <v>417</v>
      </c>
      <c r="S1068" s="2">
        <v>0</v>
      </c>
      <c r="T1068" s="2" t="s">
        <v>418</v>
      </c>
      <c r="V1068" s="2" t="s">
        <v>175</v>
      </c>
      <c r="W1068" s="2" t="s">
        <v>4659</v>
      </c>
      <c r="X1068" s="2" t="s">
        <v>186</v>
      </c>
      <c r="Y1068" s="29">
        <v>2</v>
      </c>
    </row>
    <row r="1069" spans="1:25" ht="23.1" hidden="1" customHeight="1">
      <c r="A1069" s="2" t="s">
        <v>1087</v>
      </c>
      <c r="B1069" s="2" t="s">
        <v>26</v>
      </c>
      <c r="C1069" s="2" t="s">
        <v>27</v>
      </c>
      <c r="D1069" s="2" t="s">
        <v>28</v>
      </c>
      <c r="E1069" s="2" t="s">
        <v>28</v>
      </c>
      <c r="F1069" s="2" t="s">
        <v>111</v>
      </c>
      <c r="G1069" s="2" t="s">
        <v>167</v>
      </c>
      <c r="H1069" s="2" t="s">
        <v>168</v>
      </c>
      <c r="I1069" s="31">
        <v>43430</v>
      </c>
      <c r="J1069" s="2">
        <v>26</v>
      </c>
      <c r="K1069" s="2">
        <v>11</v>
      </c>
      <c r="L1069" s="2">
        <v>2018</v>
      </c>
      <c r="M1069" s="31">
        <f t="shared" si="16"/>
        <v>43430</v>
      </c>
      <c r="N1069" s="2" t="s">
        <v>1090</v>
      </c>
      <c r="O1069" s="2" t="s">
        <v>1091</v>
      </c>
      <c r="P1069" s="2">
        <v>18</v>
      </c>
      <c r="Q1069" s="6">
        <v>9073478707</v>
      </c>
      <c r="R1069" s="2" t="s">
        <v>417</v>
      </c>
      <c r="S1069" s="2">
        <v>1</v>
      </c>
      <c r="T1069" s="2" t="s">
        <v>418</v>
      </c>
      <c r="V1069" s="2" t="s">
        <v>175</v>
      </c>
      <c r="W1069" s="2" t="s">
        <v>4659</v>
      </c>
      <c r="X1069" s="2" t="s">
        <v>186</v>
      </c>
      <c r="Y1069" s="29">
        <v>2</v>
      </c>
    </row>
    <row r="1070" spans="1:25" ht="23.1" hidden="1" customHeight="1">
      <c r="A1070" s="2" t="s">
        <v>1087</v>
      </c>
      <c r="B1070" s="2" t="s">
        <v>26</v>
      </c>
      <c r="C1070" s="2" t="s">
        <v>27</v>
      </c>
      <c r="D1070" s="2" t="s">
        <v>28</v>
      </c>
      <c r="E1070" s="2" t="s">
        <v>28</v>
      </c>
      <c r="F1070" s="2" t="s">
        <v>111</v>
      </c>
      <c r="G1070" s="2" t="s">
        <v>167</v>
      </c>
      <c r="H1070" s="2" t="s">
        <v>168</v>
      </c>
      <c r="I1070" s="31">
        <v>43434</v>
      </c>
      <c r="J1070" s="2">
        <v>30</v>
      </c>
      <c r="K1070" s="2">
        <v>11</v>
      </c>
      <c r="L1070" s="2">
        <v>2018</v>
      </c>
      <c r="M1070" s="31">
        <f t="shared" si="16"/>
        <v>43434</v>
      </c>
      <c r="N1070" s="2" t="s">
        <v>1092</v>
      </c>
      <c r="O1070" s="2" t="s">
        <v>1093</v>
      </c>
      <c r="P1070" s="2">
        <v>18</v>
      </c>
      <c r="Q1070" s="6">
        <v>9037834009</v>
      </c>
      <c r="R1070" s="2" t="s">
        <v>172</v>
      </c>
      <c r="S1070" s="2">
        <v>2</v>
      </c>
      <c r="T1070" s="2" t="s">
        <v>313</v>
      </c>
      <c r="U1070" s="2" t="s">
        <v>507</v>
      </c>
      <c r="V1070" s="2" t="s">
        <v>175</v>
      </c>
      <c r="W1070" s="2" t="s">
        <v>4659</v>
      </c>
      <c r="X1070" s="2" t="s">
        <v>186</v>
      </c>
      <c r="Y1070" s="29">
        <v>3</v>
      </c>
    </row>
    <row r="1071" spans="1:25" ht="23.1" hidden="1" customHeight="1">
      <c r="A1071" s="2" t="s">
        <v>1087</v>
      </c>
      <c r="B1071" s="2" t="s">
        <v>26</v>
      </c>
      <c r="C1071" s="2" t="s">
        <v>27</v>
      </c>
      <c r="D1071" s="2" t="s">
        <v>28</v>
      </c>
      <c r="E1071" s="2" t="s">
        <v>28</v>
      </c>
      <c r="F1071" s="2" t="s">
        <v>111</v>
      </c>
      <c r="G1071" s="2" t="s">
        <v>167</v>
      </c>
      <c r="H1071" s="2" t="s">
        <v>168</v>
      </c>
      <c r="I1071" s="31">
        <v>43434</v>
      </c>
      <c r="J1071" s="2">
        <v>30</v>
      </c>
      <c r="K1071" s="2">
        <v>11</v>
      </c>
      <c r="L1071" s="2">
        <v>2018</v>
      </c>
      <c r="M1071" s="31">
        <f t="shared" si="16"/>
        <v>43434</v>
      </c>
      <c r="N1071" s="2" t="s">
        <v>1094</v>
      </c>
      <c r="O1071" s="2" t="s">
        <v>1095</v>
      </c>
      <c r="P1071" s="2">
        <v>19</v>
      </c>
      <c r="Q1071" s="6">
        <v>8140559195</v>
      </c>
      <c r="R1071" s="2" t="s">
        <v>172</v>
      </c>
      <c r="S1071" s="2">
        <v>2</v>
      </c>
      <c r="T1071" s="2" t="s">
        <v>313</v>
      </c>
      <c r="U1071" s="2" t="s">
        <v>507</v>
      </c>
      <c r="V1071" s="2" t="s">
        <v>175</v>
      </c>
      <c r="W1071" s="2" t="s">
        <v>4659</v>
      </c>
      <c r="X1071" s="2" t="s">
        <v>186</v>
      </c>
      <c r="Y1071" s="29">
        <v>3</v>
      </c>
    </row>
    <row r="1072" spans="1:25" ht="23.1" hidden="1" customHeight="1">
      <c r="A1072" s="2" t="s">
        <v>1096</v>
      </c>
      <c r="B1072" s="2" t="s">
        <v>26</v>
      </c>
      <c r="C1072" s="2" t="s">
        <v>27</v>
      </c>
      <c r="D1072" s="2" t="s">
        <v>28</v>
      </c>
      <c r="E1072" s="2" t="s">
        <v>28</v>
      </c>
      <c r="F1072" s="2" t="s">
        <v>29</v>
      </c>
      <c r="G1072" s="2" t="s">
        <v>1887</v>
      </c>
      <c r="H1072" s="2" t="s">
        <v>31</v>
      </c>
      <c r="I1072" s="31">
        <v>43437</v>
      </c>
      <c r="J1072" s="2">
        <v>3</v>
      </c>
      <c r="K1072" s="2">
        <v>12</v>
      </c>
      <c r="L1072" s="2">
        <v>2018</v>
      </c>
      <c r="M1072" s="31">
        <f t="shared" si="16"/>
        <v>43437</v>
      </c>
      <c r="N1072" s="2" t="s">
        <v>3006</v>
      </c>
      <c r="O1072" s="2" t="s">
        <v>3007</v>
      </c>
      <c r="P1072" s="2">
        <v>18</v>
      </c>
      <c r="Q1072" s="6">
        <v>9054527116</v>
      </c>
      <c r="R1072" s="2" t="s">
        <v>417</v>
      </c>
      <c r="S1072" s="2">
        <v>0</v>
      </c>
      <c r="T1072" s="2" t="s">
        <v>418</v>
      </c>
      <c r="V1072" s="2" t="s">
        <v>175</v>
      </c>
      <c r="W1072" s="2" t="s">
        <v>4659</v>
      </c>
      <c r="X1072" s="2" t="s">
        <v>186</v>
      </c>
      <c r="Y1072" s="29">
        <v>3</v>
      </c>
    </row>
    <row r="1073" spans="1:25" ht="23.1" hidden="1" customHeight="1">
      <c r="A1073" s="2" t="s">
        <v>1096</v>
      </c>
      <c r="B1073" s="2" t="s">
        <v>26</v>
      </c>
      <c r="C1073" s="2" t="s">
        <v>27</v>
      </c>
      <c r="D1073" s="2" t="s">
        <v>28</v>
      </c>
      <c r="E1073" s="2" t="s">
        <v>28</v>
      </c>
      <c r="F1073" s="2" t="s">
        <v>29</v>
      </c>
      <c r="G1073" s="2" t="s">
        <v>1887</v>
      </c>
      <c r="H1073" s="2" t="s">
        <v>31</v>
      </c>
      <c r="I1073" s="31">
        <v>43437</v>
      </c>
      <c r="J1073" s="2">
        <v>3</v>
      </c>
      <c r="K1073" s="2">
        <v>12</v>
      </c>
      <c r="L1073" s="2">
        <v>2018</v>
      </c>
      <c r="M1073" s="31">
        <f t="shared" si="16"/>
        <v>43437</v>
      </c>
      <c r="N1073" s="2" t="s">
        <v>2151</v>
      </c>
      <c r="O1073" s="2" t="s">
        <v>3008</v>
      </c>
      <c r="P1073" s="2">
        <v>18</v>
      </c>
      <c r="Q1073" s="6">
        <v>8101580172</v>
      </c>
      <c r="R1073" s="2" t="s">
        <v>417</v>
      </c>
      <c r="S1073" s="2">
        <v>0</v>
      </c>
      <c r="T1073" s="2" t="s">
        <v>313</v>
      </c>
      <c r="U1073" s="2" t="s">
        <v>507</v>
      </c>
      <c r="V1073" s="2" t="s">
        <v>175</v>
      </c>
      <c r="W1073" s="2" t="s">
        <v>4659</v>
      </c>
      <c r="X1073" s="2" t="s">
        <v>186</v>
      </c>
      <c r="Y1073" s="29">
        <v>2</v>
      </c>
    </row>
    <row r="1074" spans="1:25" ht="23.1" hidden="1" customHeight="1">
      <c r="A1074" s="2" t="s">
        <v>1096</v>
      </c>
      <c r="B1074" s="2" t="s">
        <v>26</v>
      </c>
      <c r="C1074" s="2" t="s">
        <v>27</v>
      </c>
      <c r="D1074" s="2" t="s">
        <v>28</v>
      </c>
      <c r="E1074" s="2" t="s">
        <v>28</v>
      </c>
      <c r="F1074" s="2" t="s">
        <v>29</v>
      </c>
      <c r="G1074" s="2" t="s">
        <v>1887</v>
      </c>
      <c r="H1074" s="2" t="s">
        <v>31</v>
      </c>
      <c r="I1074" s="31">
        <v>43437</v>
      </c>
      <c r="J1074" s="2">
        <v>3</v>
      </c>
      <c r="K1074" s="2">
        <v>12</v>
      </c>
      <c r="L1074" s="2">
        <v>2018</v>
      </c>
      <c r="M1074" s="31">
        <f t="shared" si="16"/>
        <v>43437</v>
      </c>
      <c r="N1074" s="2" t="s">
        <v>3009</v>
      </c>
      <c r="O1074" s="2" t="s">
        <v>3010</v>
      </c>
      <c r="P1074" s="2">
        <v>19</v>
      </c>
      <c r="Q1074" s="6">
        <v>8164746076</v>
      </c>
      <c r="R1074" s="2" t="s">
        <v>417</v>
      </c>
      <c r="S1074" s="2">
        <v>1</v>
      </c>
      <c r="T1074" s="2" t="s">
        <v>313</v>
      </c>
      <c r="U1074" s="2" t="s">
        <v>507</v>
      </c>
      <c r="V1074" s="2" t="s">
        <v>175</v>
      </c>
      <c r="W1074" s="2" t="s">
        <v>4659</v>
      </c>
      <c r="X1074" s="2" t="s">
        <v>186</v>
      </c>
      <c r="Y1074" s="29">
        <v>3</v>
      </c>
    </row>
    <row r="1075" spans="1:25" ht="23.1" hidden="1" customHeight="1">
      <c r="A1075" s="2" t="s">
        <v>1096</v>
      </c>
      <c r="B1075" s="2" t="s">
        <v>26</v>
      </c>
      <c r="C1075" s="2" t="s">
        <v>27</v>
      </c>
      <c r="D1075" s="2" t="s">
        <v>28</v>
      </c>
      <c r="E1075" s="2" t="s">
        <v>28</v>
      </c>
      <c r="F1075" s="2" t="s">
        <v>29</v>
      </c>
      <c r="G1075" s="2" t="s">
        <v>1887</v>
      </c>
      <c r="H1075" s="2" t="s">
        <v>31</v>
      </c>
      <c r="I1075" s="31">
        <v>43437</v>
      </c>
      <c r="J1075" s="2">
        <v>3</v>
      </c>
      <c r="K1075" s="2">
        <v>12</v>
      </c>
      <c r="L1075" s="2">
        <v>2018</v>
      </c>
      <c r="M1075" s="31">
        <f t="shared" si="16"/>
        <v>43437</v>
      </c>
      <c r="N1075" s="2" t="s">
        <v>3011</v>
      </c>
      <c r="O1075" s="2" t="s">
        <v>3012</v>
      </c>
      <c r="P1075" s="2">
        <v>16</v>
      </c>
      <c r="Q1075" s="6">
        <v>8188107860</v>
      </c>
      <c r="R1075" s="2" t="s">
        <v>417</v>
      </c>
      <c r="S1075" s="2">
        <v>0</v>
      </c>
      <c r="T1075" s="2" t="s">
        <v>313</v>
      </c>
      <c r="U1075" s="2" t="s">
        <v>507</v>
      </c>
      <c r="V1075" s="2" t="s">
        <v>175</v>
      </c>
      <c r="W1075" s="2" t="s">
        <v>4659</v>
      </c>
      <c r="X1075" s="2" t="s">
        <v>186</v>
      </c>
      <c r="Y1075" s="29">
        <v>1</v>
      </c>
    </row>
    <row r="1076" spans="1:25" ht="23.1" hidden="1" customHeight="1">
      <c r="A1076" s="2" t="s">
        <v>1096</v>
      </c>
      <c r="B1076" s="2" t="s">
        <v>26</v>
      </c>
      <c r="C1076" s="2" t="s">
        <v>27</v>
      </c>
      <c r="D1076" s="2" t="s">
        <v>28</v>
      </c>
      <c r="E1076" s="2" t="s">
        <v>28</v>
      </c>
      <c r="F1076" s="2" t="s">
        <v>111</v>
      </c>
      <c r="G1076" s="2" t="s">
        <v>167</v>
      </c>
      <c r="H1076" s="2" t="s">
        <v>168</v>
      </c>
      <c r="I1076" s="31">
        <v>43437</v>
      </c>
      <c r="J1076" s="2">
        <v>3</v>
      </c>
      <c r="K1076" s="2">
        <v>12</v>
      </c>
      <c r="L1076" s="2">
        <v>2018</v>
      </c>
      <c r="M1076" s="31">
        <f t="shared" si="16"/>
        <v>43437</v>
      </c>
      <c r="N1076" s="2" t="s">
        <v>1097</v>
      </c>
      <c r="O1076" s="2" t="s">
        <v>1098</v>
      </c>
      <c r="P1076" s="2">
        <v>18</v>
      </c>
      <c r="Q1076" s="6">
        <v>8155713789</v>
      </c>
      <c r="R1076" s="2" t="s">
        <v>172</v>
      </c>
      <c r="S1076" s="2">
        <v>0</v>
      </c>
      <c r="T1076" s="2" t="s">
        <v>313</v>
      </c>
      <c r="U1076" s="2" t="s">
        <v>507</v>
      </c>
      <c r="V1076" s="2" t="s">
        <v>175</v>
      </c>
      <c r="W1076" s="2" t="s">
        <v>4659</v>
      </c>
      <c r="X1076" s="2" t="s">
        <v>186</v>
      </c>
      <c r="Y1076" s="29">
        <v>3</v>
      </c>
    </row>
    <row r="1077" spans="1:25" ht="23.1" hidden="1" customHeight="1">
      <c r="A1077" s="2" t="s">
        <v>1096</v>
      </c>
      <c r="B1077" s="2" t="s">
        <v>26</v>
      </c>
      <c r="C1077" s="2" t="s">
        <v>27</v>
      </c>
      <c r="D1077" s="2" t="s">
        <v>28</v>
      </c>
      <c r="E1077" s="2" t="s">
        <v>28</v>
      </c>
      <c r="F1077" s="2" t="s">
        <v>29</v>
      </c>
      <c r="G1077" s="2" t="s">
        <v>1887</v>
      </c>
      <c r="H1077" s="2" t="s">
        <v>31</v>
      </c>
      <c r="I1077" s="31">
        <v>43438</v>
      </c>
      <c r="J1077" s="2">
        <v>4</v>
      </c>
      <c r="K1077" s="2">
        <v>12</v>
      </c>
      <c r="L1077" s="2">
        <v>2018</v>
      </c>
      <c r="M1077" s="31">
        <f t="shared" si="16"/>
        <v>43438</v>
      </c>
      <c r="N1077" s="2" t="s">
        <v>3013</v>
      </c>
      <c r="O1077" s="2" t="s">
        <v>3014</v>
      </c>
      <c r="P1077" s="2">
        <v>18</v>
      </c>
      <c r="Q1077" s="6" t="s">
        <v>171</v>
      </c>
      <c r="R1077" s="2" t="s">
        <v>417</v>
      </c>
      <c r="S1077" s="2">
        <v>1</v>
      </c>
      <c r="T1077" s="2" t="s">
        <v>313</v>
      </c>
      <c r="U1077" s="2" t="s">
        <v>507</v>
      </c>
      <c r="V1077" s="2" t="s">
        <v>175</v>
      </c>
      <c r="W1077" s="2" t="s">
        <v>4659</v>
      </c>
      <c r="X1077" s="2" t="s">
        <v>186</v>
      </c>
      <c r="Y1077" s="29">
        <v>3</v>
      </c>
    </row>
    <row r="1078" spans="1:25" ht="23.1" hidden="1" customHeight="1">
      <c r="A1078" s="2" t="s">
        <v>1096</v>
      </c>
      <c r="B1078" s="2" t="s">
        <v>26</v>
      </c>
      <c r="C1078" s="2" t="s">
        <v>27</v>
      </c>
      <c r="D1078" s="2" t="s">
        <v>28</v>
      </c>
      <c r="E1078" s="2" t="s">
        <v>28</v>
      </c>
      <c r="F1078" s="2" t="s">
        <v>111</v>
      </c>
      <c r="G1078" s="2" t="s">
        <v>167</v>
      </c>
      <c r="H1078" s="2" t="s">
        <v>168</v>
      </c>
      <c r="I1078" s="31">
        <v>43438</v>
      </c>
      <c r="J1078" s="2">
        <v>4</v>
      </c>
      <c r="K1078" s="2">
        <v>12</v>
      </c>
      <c r="L1078" s="2">
        <v>2018</v>
      </c>
      <c r="M1078" s="31">
        <f t="shared" si="16"/>
        <v>43438</v>
      </c>
      <c r="N1078" s="2" t="s">
        <v>1099</v>
      </c>
      <c r="O1078" s="2" t="s">
        <v>1100</v>
      </c>
      <c r="P1078" s="2">
        <v>19</v>
      </c>
      <c r="Q1078" s="6">
        <v>9060552637</v>
      </c>
      <c r="R1078" s="2" t="s">
        <v>172</v>
      </c>
      <c r="S1078" s="2">
        <v>1</v>
      </c>
      <c r="T1078" s="2" t="s">
        <v>313</v>
      </c>
      <c r="U1078" s="2" t="s">
        <v>507</v>
      </c>
      <c r="V1078" s="2" t="s">
        <v>175</v>
      </c>
      <c r="W1078" s="2" t="s">
        <v>4659</v>
      </c>
      <c r="X1078" s="2" t="s">
        <v>444</v>
      </c>
      <c r="Y1078" s="29"/>
    </row>
    <row r="1079" spans="1:25" ht="23.1" hidden="1" customHeight="1">
      <c r="A1079" s="2" t="s">
        <v>1096</v>
      </c>
      <c r="B1079" s="2" t="s">
        <v>26</v>
      </c>
      <c r="C1079" s="2" t="s">
        <v>27</v>
      </c>
      <c r="D1079" s="2" t="s">
        <v>28</v>
      </c>
      <c r="E1079" s="2" t="s">
        <v>28</v>
      </c>
      <c r="F1079" s="2" t="s">
        <v>29</v>
      </c>
      <c r="G1079" s="2" t="s">
        <v>1887</v>
      </c>
      <c r="H1079" s="2" t="s">
        <v>31</v>
      </c>
      <c r="I1079" s="31">
        <v>43438</v>
      </c>
      <c r="J1079" s="2">
        <v>4</v>
      </c>
      <c r="K1079" s="2">
        <v>12</v>
      </c>
      <c r="L1079" s="2">
        <v>2018</v>
      </c>
      <c r="M1079" s="31">
        <f t="shared" si="16"/>
        <v>43438</v>
      </c>
      <c r="N1079" s="2" t="s">
        <v>965</v>
      </c>
      <c r="O1079" s="2" t="s">
        <v>3015</v>
      </c>
      <c r="P1079" s="2">
        <v>18</v>
      </c>
      <c r="Q1079" s="6">
        <v>8121953278</v>
      </c>
      <c r="R1079" s="2" t="s">
        <v>417</v>
      </c>
      <c r="S1079" s="2">
        <v>0</v>
      </c>
      <c r="T1079" s="2" t="s">
        <v>313</v>
      </c>
      <c r="U1079" s="2" t="s">
        <v>507</v>
      </c>
      <c r="V1079" s="2" t="s">
        <v>175</v>
      </c>
      <c r="W1079" s="2" t="s">
        <v>4659</v>
      </c>
      <c r="X1079" s="2" t="s">
        <v>186</v>
      </c>
      <c r="Y1079" s="29">
        <v>3</v>
      </c>
    </row>
    <row r="1080" spans="1:25" ht="23.1" hidden="1" customHeight="1">
      <c r="A1080" s="2" t="s">
        <v>1096</v>
      </c>
      <c r="B1080" s="2" t="s">
        <v>26</v>
      </c>
      <c r="C1080" s="2" t="s">
        <v>27</v>
      </c>
      <c r="D1080" s="2" t="s">
        <v>28</v>
      </c>
      <c r="E1080" s="2" t="s">
        <v>28</v>
      </c>
      <c r="F1080" s="2" t="s">
        <v>29</v>
      </c>
      <c r="G1080" s="2" t="s">
        <v>1887</v>
      </c>
      <c r="H1080" s="2" t="s">
        <v>31</v>
      </c>
      <c r="I1080" s="31">
        <v>43439</v>
      </c>
      <c r="J1080" s="2">
        <v>5</v>
      </c>
      <c r="K1080" s="2">
        <v>12</v>
      </c>
      <c r="L1080" s="2">
        <v>2018</v>
      </c>
      <c r="M1080" s="31">
        <f t="shared" si="16"/>
        <v>43439</v>
      </c>
      <c r="N1080" s="2" t="s">
        <v>3016</v>
      </c>
      <c r="O1080" s="2" t="s">
        <v>3017</v>
      </c>
      <c r="P1080" s="2">
        <v>17</v>
      </c>
      <c r="Q1080" s="6">
        <v>8062799518</v>
      </c>
      <c r="R1080" s="2" t="s">
        <v>417</v>
      </c>
      <c r="S1080" s="2">
        <v>0</v>
      </c>
      <c r="T1080" s="2" t="s">
        <v>418</v>
      </c>
      <c r="V1080" s="2" t="s">
        <v>175</v>
      </c>
      <c r="W1080" s="2" t="s">
        <v>4666</v>
      </c>
      <c r="X1080" s="2" t="s">
        <v>186</v>
      </c>
      <c r="Y1080" s="29">
        <v>2</v>
      </c>
    </row>
    <row r="1081" spans="1:25" ht="23.1" hidden="1" customHeight="1">
      <c r="A1081" s="2" t="s">
        <v>1096</v>
      </c>
      <c r="B1081" s="2" t="s">
        <v>26</v>
      </c>
      <c r="C1081" s="2" t="s">
        <v>27</v>
      </c>
      <c r="D1081" s="2" t="s">
        <v>28</v>
      </c>
      <c r="E1081" s="2" t="s">
        <v>28</v>
      </c>
      <c r="F1081" s="2" t="s">
        <v>111</v>
      </c>
      <c r="G1081" s="2" t="s">
        <v>167</v>
      </c>
      <c r="H1081" s="2" t="s">
        <v>168</v>
      </c>
      <c r="I1081" s="31">
        <v>43440</v>
      </c>
      <c r="J1081" s="2">
        <v>6</v>
      </c>
      <c r="K1081" s="2">
        <v>12</v>
      </c>
      <c r="L1081" s="2">
        <v>2018</v>
      </c>
      <c r="M1081" s="31">
        <f t="shared" si="16"/>
        <v>43440</v>
      </c>
      <c r="N1081" s="2" t="s">
        <v>574</v>
      </c>
      <c r="O1081" s="2" t="s">
        <v>1101</v>
      </c>
      <c r="P1081" s="2">
        <v>19</v>
      </c>
      <c r="Q1081" s="6">
        <v>8147453222</v>
      </c>
      <c r="R1081" s="2" t="s">
        <v>172</v>
      </c>
      <c r="S1081" s="2">
        <v>0</v>
      </c>
      <c r="T1081" s="2" t="s">
        <v>251</v>
      </c>
      <c r="V1081" s="2" t="s">
        <v>252</v>
      </c>
      <c r="W1081" s="2" t="s">
        <v>4659</v>
      </c>
      <c r="X1081" s="2" t="s">
        <v>186</v>
      </c>
      <c r="Y1081" s="29">
        <v>3</v>
      </c>
    </row>
    <row r="1082" spans="1:25" ht="23.1" hidden="1" customHeight="1">
      <c r="A1082" s="2" t="s">
        <v>1096</v>
      </c>
      <c r="B1082" s="2" t="s">
        <v>26</v>
      </c>
      <c r="C1082" s="2" t="s">
        <v>27</v>
      </c>
      <c r="D1082" s="2" t="s">
        <v>28</v>
      </c>
      <c r="E1082" s="2" t="s">
        <v>28</v>
      </c>
      <c r="F1082" s="2" t="s">
        <v>111</v>
      </c>
      <c r="G1082" s="2" t="s">
        <v>167</v>
      </c>
      <c r="H1082" s="2" t="s">
        <v>168</v>
      </c>
      <c r="I1082" s="31">
        <v>43440</v>
      </c>
      <c r="J1082" s="2">
        <v>6</v>
      </c>
      <c r="K1082" s="2">
        <v>12</v>
      </c>
      <c r="L1082" s="2">
        <v>2018</v>
      </c>
      <c r="M1082" s="31">
        <f t="shared" si="16"/>
        <v>43440</v>
      </c>
      <c r="N1082" s="2" t="s">
        <v>1102</v>
      </c>
      <c r="O1082" s="2" t="s">
        <v>1103</v>
      </c>
      <c r="P1082" s="2">
        <v>18</v>
      </c>
      <c r="Q1082" s="6">
        <v>8140087880</v>
      </c>
      <c r="R1082" s="2" t="s">
        <v>172</v>
      </c>
      <c r="S1082" s="2">
        <v>1</v>
      </c>
      <c r="T1082" s="2" t="s">
        <v>251</v>
      </c>
      <c r="V1082" s="2" t="s">
        <v>252</v>
      </c>
      <c r="W1082" s="2" t="s">
        <v>4659</v>
      </c>
      <c r="X1082" s="2" t="s">
        <v>186</v>
      </c>
      <c r="Y1082" s="29">
        <v>1</v>
      </c>
    </row>
    <row r="1083" spans="1:25" ht="23.1" hidden="1" customHeight="1">
      <c r="A1083" s="2" t="s">
        <v>1096</v>
      </c>
      <c r="B1083" s="2" t="s">
        <v>26</v>
      </c>
      <c r="C1083" s="2" t="s">
        <v>27</v>
      </c>
      <c r="D1083" s="2" t="s">
        <v>28</v>
      </c>
      <c r="E1083" s="2" t="s">
        <v>28</v>
      </c>
      <c r="F1083" s="2" t="s">
        <v>111</v>
      </c>
      <c r="G1083" s="2" t="s">
        <v>167</v>
      </c>
      <c r="H1083" s="2" t="s">
        <v>168</v>
      </c>
      <c r="I1083" s="31">
        <v>43440</v>
      </c>
      <c r="J1083" s="2">
        <v>6</v>
      </c>
      <c r="K1083" s="2">
        <v>12</v>
      </c>
      <c r="L1083" s="2">
        <v>2018</v>
      </c>
      <c r="M1083" s="31">
        <f t="shared" si="16"/>
        <v>43440</v>
      </c>
      <c r="N1083" s="2" t="s">
        <v>1104</v>
      </c>
      <c r="O1083" s="2" t="s">
        <v>363</v>
      </c>
      <c r="P1083" s="2">
        <v>19</v>
      </c>
      <c r="Q1083" s="6">
        <v>8029863751</v>
      </c>
      <c r="R1083" s="2" t="s">
        <v>172</v>
      </c>
      <c r="S1083" s="2">
        <v>1</v>
      </c>
      <c r="T1083" s="2" t="s">
        <v>251</v>
      </c>
      <c r="V1083" s="2" t="s">
        <v>252</v>
      </c>
      <c r="W1083" s="2" t="s">
        <v>4659</v>
      </c>
      <c r="X1083" s="2" t="s">
        <v>186</v>
      </c>
      <c r="Y1083" s="29">
        <v>1</v>
      </c>
    </row>
    <row r="1084" spans="1:25" ht="23.1" hidden="1" customHeight="1">
      <c r="A1084" s="2" t="s">
        <v>1096</v>
      </c>
      <c r="B1084" s="2" t="s">
        <v>26</v>
      </c>
      <c r="C1084" s="2" t="s">
        <v>27</v>
      </c>
      <c r="D1084" s="2" t="s">
        <v>28</v>
      </c>
      <c r="E1084" s="2" t="s">
        <v>28</v>
      </c>
      <c r="F1084" s="2" t="s">
        <v>111</v>
      </c>
      <c r="G1084" s="2" t="s">
        <v>167</v>
      </c>
      <c r="H1084" s="2" t="s">
        <v>168</v>
      </c>
      <c r="I1084" s="31">
        <v>43440</v>
      </c>
      <c r="J1084" s="2">
        <v>6</v>
      </c>
      <c r="K1084" s="2">
        <v>12</v>
      </c>
      <c r="L1084" s="2">
        <v>2018</v>
      </c>
      <c r="M1084" s="31">
        <f t="shared" si="16"/>
        <v>43440</v>
      </c>
      <c r="N1084" s="2" t="s">
        <v>1105</v>
      </c>
      <c r="O1084" s="2" t="s">
        <v>1106</v>
      </c>
      <c r="P1084" s="2">
        <v>19</v>
      </c>
      <c r="Q1084" s="6" t="s">
        <v>171</v>
      </c>
      <c r="R1084" s="2" t="s">
        <v>172</v>
      </c>
      <c r="S1084" s="2">
        <v>3</v>
      </c>
      <c r="T1084" s="2" t="s">
        <v>251</v>
      </c>
      <c r="V1084" s="2" t="s">
        <v>252</v>
      </c>
      <c r="W1084" s="2" t="s">
        <v>4659</v>
      </c>
      <c r="X1084" s="2" t="s">
        <v>186</v>
      </c>
      <c r="Y1084" s="29">
        <v>3</v>
      </c>
    </row>
    <row r="1085" spans="1:25" ht="23.1" hidden="1" customHeight="1">
      <c r="A1085" s="2" t="s">
        <v>1096</v>
      </c>
      <c r="B1085" s="2" t="s">
        <v>26</v>
      </c>
      <c r="C1085" s="2" t="s">
        <v>27</v>
      </c>
      <c r="D1085" s="2" t="s">
        <v>28</v>
      </c>
      <c r="E1085" s="2" t="s">
        <v>28</v>
      </c>
      <c r="F1085" s="2" t="s">
        <v>111</v>
      </c>
      <c r="G1085" s="2" t="s">
        <v>167</v>
      </c>
      <c r="H1085" s="2" t="s">
        <v>168</v>
      </c>
      <c r="I1085" s="31">
        <v>43440</v>
      </c>
      <c r="J1085" s="2">
        <v>6</v>
      </c>
      <c r="K1085" s="2">
        <v>12</v>
      </c>
      <c r="L1085" s="2">
        <v>2018</v>
      </c>
      <c r="M1085" s="31">
        <f t="shared" si="16"/>
        <v>43440</v>
      </c>
      <c r="N1085" s="2" t="s">
        <v>1107</v>
      </c>
      <c r="O1085" s="2" t="s">
        <v>1108</v>
      </c>
      <c r="P1085" s="2">
        <v>18</v>
      </c>
      <c r="Q1085" s="6">
        <v>8145778816</v>
      </c>
      <c r="R1085" s="2" t="s">
        <v>172</v>
      </c>
      <c r="S1085" s="2">
        <v>1</v>
      </c>
      <c r="T1085" s="2" t="s">
        <v>251</v>
      </c>
      <c r="V1085" s="2" t="s">
        <v>252</v>
      </c>
      <c r="W1085" s="2" t="s">
        <v>4659</v>
      </c>
      <c r="X1085" s="2" t="s">
        <v>186</v>
      </c>
      <c r="Y1085" s="29">
        <v>3</v>
      </c>
    </row>
    <row r="1086" spans="1:25" ht="23.1" hidden="1" customHeight="1">
      <c r="A1086" s="2" t="s">
        <v>1096</v>
      </c>
      <c r="B1086" s="2" t="s">
        <v>26</v>
      </c>
      <c r="C1086" s="2" t="s">
        <v>27</v>
      </c>
      <c r="D1086" s="2" t="s">
        <v>28</v>
      </c>
      <c r="E1086" s="2" t="s">
        <v>28</v>
      </c>
      <c r="F1086" s="2" t="s">
        <v>111</v>
      </c>
      <c r="G1086" s="2" t="s">
        <v>167</v>
      </c>
      <c r="H1086" s="2" t="s">
        <v>168</v>
      </c>
      <c r="I1086" s="31">
        <v>43440</v>
      </c>
      <c r="J1086" s="2">
        <v>6</v>
      </c>
      <c r="K1086" s="2">
        <v>12</v>
      </c>
      <c r="L1086" s="2">
        <v>2018</v>
      </c>
      <c r="M1086" s="31">
        <f t="shared" si="16"/>
        <v>43440</v>
      </c>
      <c r="N1086" s="2" t="s">
        <v>1109</v>
      </c>
      <c r="O1086" s="2" t="s">
        <v>428</v>
      </c>
      <c r="P1086" s="2">
        <v>19</v>
      </c>
      <c r="Q1086" s="6">
        <v>8146151390</v>
      </c>
      <c r="R1086" s="2" t="s">
        <v>172</v>
      </c>
      <c r="S1086" s="2">
        <v>1</v>
      </c>
      <c r="T1086" s="2" t="s">
        <v>251</v>
      </c>
      <c r="V1086" s="2" t="s">
        <v>252</v>
      </c>
      <c r="W1086" s="2" t="s">
        <v>4659</v>
      </c>
      <c r="X1086" s="2" t="s">
        <v>186</v>
      </c>
      <c r="Y1086" s="29">
        <v>3</v>
      </c>
    </row>
    <row r="1087" spans="1:25" ht="23.1" hidden="1" customHeight="1">
      <c r="A1087" s="2" t="s">
        <v>1096</v>
      </c>
      <c r="B1087" s="2" t="s">
        <v>26</v>
      </c>
      <c r="C1087" s="2" t="s">
        <v>27</v>
      </c>
      <c r="D1087" s="2" t="s">
        <v>28</v>
      </c>
      <c r="E1087" s="2" t="s">
        <v>28</v>
      </c>
      <c r="F1087" s="2" t="s">
        <v>111</v>
      </c>
      <c r="G1087" s="2" t="s">
        <v>167</v>
      </c>
      <c r="H1087" s="2" t="s">
        <v>168</v>
      </c>
      <c r="I1087" s="31">
        <v>43440</v>
      </c>
      <c r="J1087" s="2">
        <v>6</v>
      </c>
      <c r="K1087" s="2">
        <v>12</v>
      </c>
      <c r="L1087" s="2">
        <v>2018</v>
      </c>
      <c r="M1087" s="31">
        <f t="shared" si="16"/>
        <v>43440</v>
      </c>
      <c r="N1087" s="2" t="s">
        <v>1110</v>
      </c>
      <c r="O1087" s="2" t="s">
        <v>1111</v>
      </c>
      <c r="P1087" s="2">
        <v>18</v>
      </c>
      <c r="Q1087" s="6">
        <v>8145778816</v>
      </c>
      <c r="R1087" s="2" t="s">
        <v>172</v>
      </c>
      <c r="S1087" s="2">
        <v>0</v>
      </c>
      <c r="T1087" s="2" t="s">
        <v>251</v>
      </c>
      <c r="V1087" s="2" t="s">
        <v>252</v>
      </c>
      <c r="W1087" s="2" t="s">
        <v>4659</v>
      </c>
      <c r="X1087" s="2" t="s">
        <v>444</v>
      </c>
      <c r="Y1087" s="29"/>
    </row>
    <row r="1088" spans="1:25" ht="23.1" hidden="1" customHeight="1">
      <c r="A1088" s="2" t="s">
        <v>1096</v>
      </c>
      <c r="B1088" s="2" t="s">
        <v>26</v>
      </c>
      <c r="C1088" s="2" t="s">
        <v>27</v>
      </c>
      <c r="D1088" s="2" t="s">
        <v>28</v>
      </c>
      <c r="E1088" s="2" t="s">
        <v>28</v>
      </c>
      <c r="F1088" s="2" t="s">
        <v>111</v>
      </c>
      <c r="G1088" s="2" t="s">
        <v>167</v>
      </c>
      <c r="H1088" s="2" t="s">
        <v>168</v>
      </c>
      <c r="I1088" s="31">
        <v>43440</v>
      </c>
      <c r="J1088" s="2">
        <v>6</v>
      </c>
      <c r="K1088" s="2">
        <v>12</v>
      </c>
      <c r="L1088" s="2">
        <v>2018</v>
      </c>
      <c r="M1088" s="31">
        <f t="shared" si="16"/>
        <v>43440</v>
      </c>
      <c r="N1088" s="2" t="s">
        <v>1112</v>
      </c>
      <c r="O1088" s="2" t="s">
        <v>1113</v>
      </c>
      <c r="P1088" s="2">
        <v>19</v>
      </c>
      <c r="Q1088" s="6">
        <v>9020028185</v>
      </c>
      <c r="R1088" s="2" t="s">
        <v>172</v>
      </c>
      <c r="S1088" s="2">
        <v>0</v>
      </c>
      <c r="T1088" s="2" t="s">
        <v>251</v>
      </c>
      <c r="V1088" s="2" t="s">
        <v>252</v>
      </c>
      <c r="W1088" s="2" t="s">
        <v>4659</v>
      </c>
      <c r="X1088" s="2" t="s">
        <v>179</v>
      </c>
      <c r="Y1088" s="29">
        <v>3</v>
      </c>
    </row>
    <row r="1089" spans="1:25" ht="23.1" hidden="1" customHeight="1">
      <c r="A1089" s="2" t="s">
        <v>1096</v>
      </c>
      <c r="B1089" s="2" t="s">
        <v>26</v>
      </c>
      <c r="C1089" s="2" t="s">
        <v>27</v>
      </c>
      <c r="D1089" s="2" t="s">
        <v>28</v>
      </c>
      <c r="E1089" s="2" t="s">
        <v>28</v>
      </c>
      <c r="F1089" s="2" t="s">
        <v>111</v>
      </c>
      <c r="G1089" s="2" t="s">
        <v>167</v>
      </c>
      <c r="H1089" s="2" t="s">
        <v>168</v>
      </c>
      <c r="I1089" s="31">
        <v>43440</v>
      </c>
      <c r="J1089" s="2">
        <v>6</v>
      </c>
      <c r="K1089" s="2">
        <v>12</v>
      </c>
      <c r="L1089" s="2">
        <v>2018</v>
      </c>
      <c r="M1089" s="31">
        <f t="shared" si="16"/>
        <v>43440</v>
      </c>
      <c r="N1089" s="2" t="s">
        <v>1114</v>
      </c>
      <c r="O1089" s="2" t="s">
        <v>568</v>
      </c>
      <c r="P1089" s="2">
        <v>19</v>
      </c>
      <c r="Q1089" s="6">
        <v>7067248754</v>
      </c>
      <c r="R1089" s="2" t="s">
        <v>172</v>
      </c>
      <c r="S1089" s="2">
        <v>2</v>
      </c>
      <c r="T1089" s="2" t="s">
        <v>251</v>
      </c>
      <c r="V1089" s="2" t="s">
        <v>252</v>
      </c>
      <c r="W1089" s="2" t="s">
        <v>4659</v>
      </c>
      <c r="X1089" s="2" t="s">
        <v>444</v>
      </c>
      <c r="Y1089" s="29"/>
    </row>
    <row r="1090" spans="1:25" ht="23.1" hidden="1" customHeight="1">
      <c r="A1090" s="2" t="s">
        <v>1096</v>
      </c>
      <c r="B1090" s="2" t="s">
        <v>26</v>
      </c>
      <c r="C1090" s="2" t="s">
        <v>27</v>
      </c>
      <c r="D1090" s="2" t="s">
        <v>28</v>
      </c>
      <c r="E1090" s="2" t="s">
        <v>28</v>
      </c>
      <c r="F1090" s="2" t="s">
        <v>111</v>
      </c>
      <c r="G1090" s="2" t="s">
        <v>167</v>
      </c>
      <c r="H1090" s="2" t="s">
        <v>168</v>
      </c>
      <c r="I1090" s="31">
        <v>43440</v>
      </c>
      <c r="J1090" s="2">
        <v>6</v>
      </c>
      <c r="K1090" s="2">
        <v>12</v>
      </c>
      <c r="L1090" s="2">
        <v>2018</v>
      </c>
      <c r="M1090" s="31">
        <f t="shared" si="16"/>
        <v>43440</v>
      </c>
      <c r="N1090" s="2" t="s">
        <v>1115</v>
      </c>
      <c r="O1090" s="2" t="s">
        <v>289</v>
      </c>
      <c r="P1090" s="2">
        <v>18</v>
      </c>
      <c r="Q1090" s="6">
        <v>9029287246</v>
      </c>
      <c r="R1090" s="2" t="s">
        <v>172</v>
      </c>
      <c r="S1090" s="2">
        <v>1</v>
      </c>
      <c r="T1090" s="2" t="s">
        <v>251</v>
      </c>
      <c r="V1090" s="2" t="s">
        <v>252</v>
      </c>
      <c r="W1090" s="2" t="s">
        <v>4659</v>
      </c>
      <c r="X1090" s="2" t="s">
        <v>179</v>
      </c>
      <c r="Y1090" s="29">
        <v>1</v>
      </c>
    </row>
    <row r="1091" spans="1:25" ht="23.1" hidden="1" customHeight="1">
      <c r="A1091" s="2" t="s">
        <v>1096</v>
      </c>
      <c r="B1091" s="2" t="s">
        <v>26</v>
      </c>
      <c r="C1091" s="2" t="s">
        <v>27</v>
      </c>
      <c r="D1091" s="2" t="s">
        <v>28</v>
      </c>
      <c r="E1091" s="2" t="s">
        <v>28</v>
      </c>
      <c r="F1091" s="2" t="s">
        <v>111</v>
      </c>
      <c r="G1091" s="2" t="s">
        <v>167</v>
      </c>
      <c r="H1091" s="2" t="s">
        <v>168</v>
      </c>
      <c r="I1091" s="31">
        <v>43440</v>
      </c>
      <c r="J1091" s="2">
        <v>6</v>
      </c>
      <c r="K1091" s="2">
        <v>12</v>
      </c>
      <c r="L1091" s="2">
        <v>2018</v>
      </c>
      <c r="M1091" s="31">
        <f t="shared" si="16"/>
        <v>43440</v>
      </c>
      <c r="N1091" s="2" t="s">
        <v>1116</v>
      </c>
      <c r="O1091" s="2" t="s">
        <v>1117</v>
      </c>
      <c r="P1091" s="2">
        <v>17</v>
      </c>
      <c r="Q1091" s="6">
        <v>7083506403</v>
      </c>
      <c r="R1091" s="2" t="s">
        <v>172</v>
      </c>
      <c r="S1091" s="2">
        <v>1</v>
      </c>
      <c r="T1091" s="2" t="s">
        <v>251</v>
      </c>
      <c r="V1091" s="2" t="s">
        <v>252</v>
      </c>
      <c r="W1091" s="2" t="s">
        <v>4659</v>
      </c>
      <c r="X1091" s="2" t="s">
        <v>211</v>
      </c>
      <c r="Y1091" s="29">
        <v>6</v>
      </c>
    </row>
    <row r="1092" spans="1:25" ht="23.1" hidden="1" customHeight="1">
      <c r="A1092" s="2" t="s">
        <v>1096</v>
      </c>
      <c r="B1092" s="2" t="s">
        <v>26</v>
      </c>
      <c r="C1092" s="2" t="s">
        <v>27</v>
      </c>
      <c r="D1092" s="2" t="s">
        <v>28</v>
      </c>
      <c r="E1092" s="2" t="s">
        <v>28</v>
      </c>
      <c r="F1092" s="2" t="s">
        <v>111</v>
      </c>
      <c r="G1092" s="2" t="s">
        <v>167</v>
      </c>
      <c r="H1092" s="2" t="s">
        <v>168</v>
      </c>
      <c r="I1092" s="31">
        <v>43440</v>
      </c>
      <c r="J1092" s="2">
        <v>6</v>
      </c>
      <c r="K1092" s="2">
        <v>12</v>
      </c>
      <c r="L1092" s="2">
        <v>2018</v>
      </c>
      <c r="M1092" s="31">
        <f t="shared" si="16"/>
        <v>43440</v>
      </c>
      <c r="N1092" s="2" t="s">
        <v>272</v>
      </c>
      <c r="O1092" s="2" t="s">
        <v>1045</v>
      </c>
      <c r="P1092" s="2">
        <v>19</v>
      </c>
      <c r="Q1092" s="6">
        <v>7033756723</v>
      </c>
      <c r="R1092" s="2" t="s">
        <v>172</v>
      </c>
      <c r="S1092" s="2">
        <v>0</v>
      </c>
      <c r="T1092" s="2" t="s">
        <v>251</v>
      </c>
      <c r="V1092" s="2" t="s">
        <v>252</v>
      </c>
      <c r="W1092" s="2" t="s">
        <v>4659</v>
      </c>
      <c r="X1092" s="2" t="s">
        <v>186</v>
      </c>
      <c r="Y1092" s="29">
        <v>2</v>
      </c>
    </row>
    <row r="1093" spans="1:25" ht="23.1" hidden="1" customHeight="1">
      <c r="A1093" s="2" t="s">
        <v>1096</v>
      </c>
      <c r="B1093" s="2" t="s">
        <v>26</v>
      </c>
      <c r="C1093" s="2" t="s">
        <v>27</v>
      </c>
      <c r="D1093" s="2" t="s">
        <v>28</v>
      </c>
      <c r="E1093" s="2" t="s">
        <v>28</v>
      </c>
      <c r="F1093" s="2" t="s">
        <v>111</v>
      </c>
      <c r="G1093" s="2" t="s">
        <v>167</v>
      </c>
      <c r="H1093" s="2" t="s">
        <v>168</v>
      </c>
      <c r="I1093" s="31">
        <v>43440</v>
      </c>
      <c r="J1093" s="2">
        <v>6</v>
      </c>
      <c r="K1093" s="2">
        <v>12</v>
      </c>
      <c r="L1093" s="2">
        <v>2018</v>
      </c>
      <c r="M1093" s="31">
        <f t="shared" si="16"/>
        <v>43440</v>
      </c>
      <c r="N1093" s="2" t="s">
        <v>3018</v>
      </c>
      <c r="O1093" s="2" t="s">
        <v>469</v>
      </c>
      <c r="P1093" s="2">
        <v>15</v>
      </c>
      <c r="Q1093" s="6" t="s">
        <v>171</v>
      </c>
      <c r="R1093" s="2" t="s">
        <v>172</v>
      </c>
      <c r="S1093" s="2">
        <v>0</v>
      </c>
      <c r="T1093" s="2" t="s">
        <v>251</v>
      </c>
      <c r="V1093" s="2" t="s">
        <v>252</v>
      </c>
      <c r="W1093" s="2" t="s">
        <v>4659</v>
      </c>
      <c r="X1093" s="2" t="s">
        <v>179</v>
      </c>
      <c r="Y1093" s="29">
        <v>1</v>
      </c>
    </row>
    <row r="1094" spans="1:25" ht="23.1" hidden="1" customHeight="1">
      <c r="A1094" s="2" t="s">
        <v>1096</v>
      </c>
      <c r="B1094" s="2" t="s">
        <v>26</v>
      </c>
      <c r="C1094" s="2" t="s">
        <v>27</v>
      </c>
      <c r="D1094" s="2" t="s">
        <v>28</v>
      </c>
      <c r="E1094" s="2" t="s">
        <v>28</v>
      </c>
      <c r="F1094" s="2" t="s">
        <v>111</v>
      </c>
      <c r="G1094" s="2" t="s">
        <v>167</v>
      </c>
      <c r="H1094" s="2" t="s">
        <v>168</v>
      </c>
      <c r="I1094" s="31">
        <v>43440</v>
      </c>
      <c r="J1094" s="2">
        <v>6</v>
      </c>
      <c r="K1094" s="2">
        <v>12</v>
      </c>
      <c r="L1094" s="2">
        <v>2018</v>
      </c>
      <c r="M1094" s="31">
        <f t="shared" si="16"/>
        <v>43440</v>
      </c>
      <c r="N1094" s="2" t="s">
        <v>8136</v>
      </c>
      <c r="O1094" s="2" t="s">
        <v>851</v>
      </c>
      <c r="P1094" s="2">
        <v>17</v>
      </c>
      <c r="Q1094" s="6">
        <v>7085691526</v>
      </c>
      <c r="R1094" s="2" t="s">
        <v>172</v>
      </c>
      <c r="S1094" s="2">
        <v>1</v>
      </c>
      <c r="T1094" s="2" t="s">
        <v>251</v>
      </c>
      <c r="V1094" s="2" t="s">
        <v>252</v>
      </c>
      <c r="W1094" s="2" t="s">
        <v>4659</v>
      </c>
      <c r="X1094" s="2" t="s">
        <v>179</v>
      </c>
      <c r="Y1094" s="29">
        <v>1</v>
      </c>
    </row>
    <row r="1095" spans="1:25" ht="23.1" hidden="1" customHeight="1">
      <c r="A1095" s="2" t="s">
        <v>1096</v>
      </c>
      <c r="B1095" s="2" t="s">
        <v>26</v>
      </c>
      <c r="C1095" s="2" t="s">
        <v>27</v>
      </c>
      <c r="D1095" s="2" t="s">
        <v>28</v>
      </c>
      <c r="E1095" s="2" t="s">
        <v>28</v>
      </c>
      <c r="F1095" s="2" t="s">
        <v>111</v>
      </c>
      <c r="G1095" s="2" t="s">
        <v>167</v>
      </c>
      <c r="H1095" s="2" t="s">
        <v>168</v>
      </c>
      <c r="I1095" s="31">
        <v>43441</v>
      </c>
      <c r="J1095" s="2">
        <v>7</v>
      </c>
      <c r="K1095" s="2">
        <v>12</v>
      </c>
      <c r="L1095" s="2">
        <v>2018</v>
      </c>
      <c r="M1095" s="31">
        <f t="shared" si="16"/>
        <v>43441</v>
      </c>
      <c r="N1095" s="2" t="s">
        <v>1121</v>
      </c>
      <c r="O1095" s="2" t="s">
        <v>1122</v>
      </c>
      <c r="P1095" s="2">
        <v>19</v>
      </c>
      <c r="Q1095" s="6">
        <v>8100851219</v>
      </c>
      <c r="R1095" s="2" t="s">
        <v>172</v>
      </c>
      <c r="S1095" s="2">
        <v>1</v>
      </c>
      <c r="T1095" s="2" t="s">
        <v>313</v>
      </c>
      <c r="U1095" s="2" t="s">
        <v>507</v>
      </c>
      <c r="V1095" s="2" t="s">
        <v>175</v>
      </c>
      <c r="W1095" s="2" t="s">
        <v>4659</v>
      </c>
      <c r="X1095" s="2" t="s">
        <v>186</v>
      </c>
      <c r="Y1095" s="29">
        <v>3</v>
      </c>
    </row>
    <row r="1096" spans="1:25" ht="23.1" hidden="1" customHeight="1">
      <c r="A1096" s="2" t="s">
        <v>1096</v>
      </c>
      <c r="B1096" s="2" t="s">
        <v>26</v>
      </c>
      <c r="C1096" s="2" t="s">
        <v>27</v>
      </c>
      <c r="D1096" s="2" t="s">
        <v>28</v>
      </c>
      <c r="E1096" s="2" t="s">
        <v>28</v>
      </c>
      <c r="F1096" s="2" t="s">
        <v>111</v>
      </c>
      <c r="G1096" s="2" t="s">
        <v>167</v>
      </c>
      <c r="H1096" s="2" t="s">
        <v>168</v>
      </c>
      <c r="I1096" s="31">
        <v>43441</v>
      </c>
      <c r="J1096" s="2">
        <v>7</v>
      </c>
      <c r="K1096" s="2">
        <v>12</v>
      </c>
      <c r="L1096" s="2">
        <v>2018</v>
      </c>
      <c r="M1096" s="31">
        <f t="shared" si="16"/>
        <v>43441</v>
      </c>
      <c r="N1096" s="2" t="s">
        <v>1123</v>
      </c>
      <c r="O1096" s="2" t="s">
        <v>1124</v>
      </c>
      <c r="P1096" s="2">
        <v>19</v>
      </c>
      <c r="Q1096" s="6">
        <v>7039764205</v>
      </c>
      <c r="R1096" s="2" t="s">
        <v>172</v>
      </c>
      <c r="S1096" s="2">
        <v>3</v>
      </c>
      <c r="T1096" s="2" t="s">
        <v>313</v>
      </c>
      <c r="U1096" s="2" t="s">
        <v>507</v>
      </c>
      <c r="V1096" s="2" t="s">
        <v>175</v>
      </c>
      <c r="W1096" s="2" t="s">
        <v>4659</v>
      </c>
      <c r="X1096" s="2" t="s">
        <v>211</v>
      </c>
      <c r="Y1096" s="29"/>
    </row>
    <row r="1097" spans="1:25" ht="23.1" hidden="1" customHeight="1">
      <c r="A1097" s="2" t="s">
        <v>1096</v>
      </c>
      <c r="B1097" s="2" t="s">
        <v>26</v>
      </c>
      <c r="C1097" s="2" t="s">
        <v>27</v>
      </c>
      <c r="D1097" s="2" t="s">
        <v>28</v>
      </c>
      <c r="E1097" s="2" t="s">
        <v>28</v>
      </c>
      <c r="F1097" s="2" t="s">
        <v>111</v>
      </c>
      <c r="G1097" s="2" t="s">
        <v>167</v>
      </c>
      <c r="H1097" s="2" t="s">
        <v>168</v>
      </c>
      <c r="I1097" s="31">
        <v>43441</v>
      </c>
      <c r="J1097" s="2">
        <v>7</v>
      </c>
      <c r="K1097" s="2">
        <v>12</v>
      </c>
      <c r="L1097" s="2">
        <v>2018</v>
      </c>
      <c r="M1097" s="31">
        <f t="shared" si="16"/>
        <v>43441</v>
      </c>
      <c r="N1097" s="2" t="s">
        <v>298</v>
      </c>
      <c r="O1097" s="2" t="s">
        <v>1125</v>
      </c>
      <c r="P1097" s="2">
        <v>19</v>
      </c>
      <c r="Q1097" s="6">
        <v>7034397232</v>
      </c>
      <c r="R1097" s="2" t="s">
        <v>172</v>
      </c>
      <c r="S1097" s="2">
        <v>2</v>
      </c>
      <c r="T1097" s="2" t="s">
        <v>313</v>
      </c>
      <c r="U1097" s="2" t="s">
        <v>507</v>
      </c>
      <c r="V1097" s="2" t="s">
        <v>175</v>
      </c>
      <c r="W1097" s="2" t="s">
        <v>4659</v>
      </c>
      <c r="X1097" s="2" t="s">
        <v>179</v>
      </c>
      <c r="Y1097" s="29">
        <v>1</v>
      </c>
    </row>
    <row r="1098" spans="1:25" ht="23.1" hidden="1" customHeight="1">
      <c r="A1098" s="2" t="s">
        <v>1096</v>
      </c>
      <c r="B1098" s="2" t="s">
        <v>26</v>
      </c>
      <c r="C1098" s="2" t="s">
        <v>27</v>
      </c>
      <c r="D1098" s="2" t="s">
        <v>28</v>
      </c>
      <c r="E1098" s="2" t="s">
        <v>28</v>
      </c>
      <c r="F1098" s="2" t="s">
        <v>111</v>
      </c>
      <c r="G1098" s="2" t="s">
        <v>167</v>
      </c>
      <c r="H1098" s="2" t="s">
        <v>168</v>
      </c>
      <c r="I1098" s="31">
        <v>43442</v>
      </c>
      <c r="J1098" s="2">
        <v>8</v>
      </c>
      <c r="K1098" s="2">
        <v>12</v>
      </c>
      <c r="L1098" s="2">
        <v>2018</v>
      </c>
      <c r="M1098" s="31">
        <f t="shared" si="16"/>
        <v>43442</v>
      </c>
      <c r="N1098" s="2" t="s">
        <v>1126</v>
      </c>
      <c r="O1098" s="2" t="s">
        <v>1127</v>
      </c>
      <c r="P1098" s="2">
        <v>18</v>
      </c>
      <c r="Q1098" s="6">
        <v>8067566168</v>
      </c>
      <c r="R1098" s="2" t="s">
        <v>172</v>
      </c>
      <c r="S1098" s="2">
        <v>1</v>
      </c>
      <c r="T1098" s="2" t="s">
        <v>251</v>
      </c>
      <c r="V1098" s="2" t="s">
        <v>252</v>
      </c>
      <c r="W1098" s="2" t="s">
        <v>4666</v>
      </c>
      <c r="X1098" s="2" t="s">
        <v>211</v>
      </c>
      <c r="Y1098" s="29"/>
    </row>
    <row r="1099" spans="1:25" ht="23.1" hidden="1" customHeight="1">
      <c r="A1099" s="2" t="s">
        <v>1096</v>
      </c>
      <c r="B1099" s="2" t="s">
        <v>26</v>
      </c>
      <c r="C1099" s="2" t="s">
        <v>27</v>
      </c>
      <c r="D1099" s="2" t="s">
        <v>28</v>
      </c>
      <c r="E1099" s="2" t="s">
        <v>28</v>
      </c>
      <c r="F1099" s="2" t="s">
        <v>111</v>
      </c>
      <c r="G1099" s="2" t="s">
        <v>167</v>
      </c>
      <c r="H1099" s="2" t="s">
        <v>168</v>
      </c>
      <c r="I1099" s="31">
        <v>43442</v>
      </c>
      <c r="J1099" s="2">
        <v>8</v>
      </c>
      <c r="K1099" s="2">
        <v>12</v>
      </c>
      <c r="L1099" s="2">
        <v>2018</v>
      </c>
      <c r="M1099" s="31">
        <f t="shared" si="16"/>
        <v>43442</v>
      </c>
      <c r="N1099" s="2" t="s">
        <v>1128</v>
      </c>
      <c r="O1099" s="2" t="s">
        <v>874</v>
      </c>
      <c r="P1099" s="2">
        <v>19</v>
      </c>
      <c r="Q1099" s="6">
        <v>9067737210</v>
      </c>
      <c r="R1099" s="2" t="s">
        <v>172</v>
      </c>
      <c r="S1099" s="2">
        <v>1</v>
      </c>
      <c r="T1099" s="2" t="s">
        <v>251</v>
      </c>
      <c r="V1099" s="2" t="s">
        <v>252</v>
      </c>
      <c r="W1099" s="2" t="s">
        <v>4666</v>
      </c>
      <c r="X1099" s="2" t="s">
        <v>179</v>
      </c>
      <c r="Y1099" s="29">
        <v>2</v>
      </c>
    </row>
    <row r="1100" spans="1:25" ht="23.1" hidden="1" customHeight="1">
      <c r="A1100" s="2" t="s">
        <v>1096</v>
      </c>
      <c r="B1100" s="2" t="s">
        <v>26</v>
      </c>
      <c r="C1100" s="2" t="s">
        <v>27</v>
      </c>
      <c r="D1100" s="2" t="s">
        <v>28</v>
      </c>
      <c r="E1100" s="2" t="s">
        <v>28</v>
      </c>
      <c r="F1100" s="2" t="s">
        <v>111</v>
      </c>
      <c r="G1100" s="2" t="s">
        <v>167</v>
      </c>
      <c r="H1100" s="2" t="s">
        <v>168</v>
      </c>
      <c r="I1100" s="31">
        <v>43442</v>
      </c>
      <c r="J1100" s="2">
        <v>8</v>
      </c>
      <c r="K1100" s="2">
        <v>12</v>
      </c>
      <c r="L1100" s="2">
        <v>2018</v>
      </c>
      <c r="M1100" s="31">
        <f t="shared" si="16"/>
        <v>43442</v>
      </c>
      <c r="N1100" s="2" t="s">
        <v>1129</v>
      </c>
      <c r="O1100" s="2" t="s">
        <v>1130</v>
      </c>
      <c r="P1100" s="2">
        <v>16</v>
      </c>
      <c r="Q1100" s="6">
        <v>8063520267</v>
      </c>
      <c r="R1100" s="2" t="s">
        <v>172</v>
      </c>
      <c r="S1100" s="2">
        <v>1</v>
      </c>
      <c r="T1100" s="2" t="s">
        <v>251</v>
      </c>
      <c r="V1100" s="2" t="s">
        <v>252</v>
      </c>
      <c r="W1100" s="2" t="s">
        <v>4666</v>
      </c>
      <c r="X1100" s="2" t="s">
        <v>179</v>
      </c>
      <c r="Y1100" s="29">
        <v>1</v>
      </c>
    </row>
    <row r="1101" spans="1:25" ht="23.1" hidden="1" customHeight="1">
      <c r="A1101" s="2" t="s">
        <v>1096</v>
      </c>
      <c r="B1101" s="2" t="s">
        <v>26</v>
      </c>
      <c r="C1101" s="2" t="s">
        <v>27</v>
      </c>
      <c r="D1101" s="2" t="s">
        <v>28</v>
      </c>
      <c r="E1101" s="2" t="s">
        <v>28</v>
      </c>
      <c r="F1101" s="2" t="s">
        <v>111</v>
      </c>
      <c r="G1101" s="2" t="s">
        <v>167</v>
      </c>
      <c r="H1101" s="2" t="s">
        <v>168</v>
      </c>
      <c r="I1101" s="31">
        <v>43442</v>
      </c>
      <c r="J1101" s="2">
        <v>8</v>
      </c>
      <c r="K1101" s="2">
        <v>12</v>
      </c>
      <c r="L1101" s="2">
        <v>2018</v>
      </c>
      <c r="M1101" s="31">
        <f t="shared" si="16"/>
        <v>43442</v>
      </c>
      <c r="N1101" s="2" t="s">
        <v>1131</v>
      </c>
      <c r="O1101" s="2" t="s">
        <v>1051</v>
      </c>
      <c r="P1101" s="2">
        <v>19</v>
      </c>
      <c r="Q1101" s="6">
        <v>8106965358</v>
      </c>
      <c r="R1101" s="2" t="s">
        <v>172</v>
      </c>
      <c r="S1101" s="2">
        <v>2</v>
      </c>
      <c r="T1101" s="2" t="s">
        <v>251</v>
      </c>
      <c r="V1101" s="2" t="s">
        <v>252</v>
      </c>
      <c r="W1101" s="2" t="s">
        <v>4666</v>
      </c>
      <c r="X1101" s="2" t="s">
        <v>211</v>
      </c>
      <c r="Y1101" s="29"/>
    </row>
    <row r="1102" spans="1:25" ht="23.1" hidden="1" customHeight="1">
      <c r="A1102" s="2" t="s">
        <v>1096</v>
      </c>
      <c r="B1102" s="2" t="s">
        <v>26</v>
      </c>
      <c r="C1102" s="2" t="s">
        <v>27</v>
      </c>
      <c r="D1102" s="2" t="s">
        <v>28</v>
      </c>
      <c r="E1102" s="2" t="s">
        <v>28</v>
      </c>
      <c r="F1102" s="2" t="s">
        <v>111</v>
      </c>
      <c r="G1102" s="2" t="s">
        <v>167</v>
      </c>
      <c r="H1102" s="2" t="s">
        <v>168</v>
      </c>
      <c r="I1102" s="31">
        <v>43442</v>
      </c>
      <c r="J1102" s="2">
        <v>8</v>
      </c>
      <c r="K1102" s="2">
        <v>12</v>
      </c>
      <c r="L1102" s="2">
        <v>2018</v>
      </c>
      <c r="M1102" s="31">
        <f t="shared" si="16"/>
        <v>43442</v>
      </c>
      <c r="N1102" s="2" t="s">
        <v>1132</v>
      </c>
      <c r="O1102" s="2" t="s">
        <v>711</v>
      </c>
      <c r="P1102" s="2">
        <v>18</v>
      </c>
      <c r="Q1102" s="6">
        <v>8026678280</v>
      </c>
      <c r="R1102" s="2" t="s">
        <v>172</v>
      </c>
      <c r="S1102" s="2">
        <v>1</v>
      </c>
      <c r="T1102" s="2" t="s">
        <v>251</v>
      </c>
      <c r="V1102" s="2" t="s">
        <v>252</v>
      </c>
      <c r="W1102" s="2" t="s">
        <v>4666</v>
      </c>
      <c r="X1102" s="2" t="s">
        <v>211</v>
      </c>
      <c r="Y1102" s="29"/>
    </row>
    <row r="1103" spans="1:25" ht="23.1" hidden="1" customHeight="1">
      <c r="A1103" s="2" t="s">
        <v>1096</v>
      </c>
      <c r="B1103" s="2" t="s">
        <v>26</v>
      </c>
      <c r="C1103" s="2" t="s">
        <v>27</v>
      </c>
      <c r="D1103" s="2" t="s">
        <v>28</v>
      </c>
      <c r="E1103" s="2" t="s">
        <v>28</v>
      </c>
      <c r="F1103" s="2" t="s">
        <v>111</v>
      </c>
      <c r="G1103" s="2" t="s">
        <v>167</v>
      </c>
      <c r="H1103" s="2" t="s">
        <v>168</v>
      </c>
      <c r="I1103" s="31">
        <v>43442</v>
      </c>
      <c r="J1103" s="2">
        <v>8</v>
      </c>
      <c r="K1103" s="2">
        <v>12</v>
      </c>
      <c r="L1103" s="2">
        <v>2018</v>
      </c>
      <c r="M1103" s="31">
        <f t="shared" si="16"/>
        <v>43442</v>
      </c>
      <c r="N1103" s="2" t="s">
        <v>1133</v>
      </c>
      <c r="O1103" s="2" t="s">
        <v>192</v>
      </c>
      <c r="P1103" s="2">
        <v>17</v>
      </c>
      <c r="Q1103" s="6">
        <v>7057077843</v>
      </c>
      <c r="R1103" s="2" t="s">
        <v>172</v>
      </c>
      <c r="S1103" s="2">
        <v>1</v>
      </c>
      <c r="T1103" s="2" t="s">
        <v>251</v>
      </c>
      <c r="V1103" s="2" t="s">
        <v>252</v>
      </c>
      <c r="W1103" s="2" t="s">
        <v>4666</v>
      </c>
      <c r="X1103" s="2" t="s">
        <v>179</v>
      </c>
      <c r="Y1103" s="29">
        <v>2</v>
      </c>
    </row>
    <row r="1104" spans="1:25" ht="23.1" hidden="1" customHeight="1">
      <c r="A1104" s="2" t="s">
        <v>1096</v>
      </c>
      <c r="B1104" s="2" t="s">
        <v>26</v>
      </c>
      <c r="C1104" s="2" t="s">
        <v>27</v>
      </c>
      <c r="D1104" s="2" t="s">
        <v>28</v>
      </c>
      <c r="E1104" s="2" t="s">
        <v>28</v>
      </c>
      <c r="F1104" s="2" t="s">
        <v>111</v>
      </c>
      <c r="G1104" s="2" t="s">
        <v>167</v>
      </c>
      <c r="H1104" s="2" t="s">
        <v>168</v>
      </c>
      <c r="I1104" s="31">
        <v>43442</v>
      </c>
      <c r="J1104" s="2">
        <v>8</v>
      </c>
      <c r="K1104" s="2">
        <v>12</v>
      </c>
      <c r="L1104" s="2">
        <v>2018</v>
      </c>
      <c r="M1104" s="31">
        <f t="shared" si="16"/>
        <v>43442</v>
      </c>
      <c r="N1104" s="2" t="s">
        <v>3021</v>
      </c>
      <c r="O1104" s="2" t="s">
        <v>1038</v>
      </c>
      <c r="P1104" s="2">
        <v>19</v>
      </c>
      <c r="Q1104" s="6">
        <v>7033927175</v>
      </c>
      <c r="R1104" s="2" t="s">
        <v>172</v>
      </c>
      <c r="S1104" s="2">
        <v>2</v>
      </c>
      <c r="T1104" s="2" t="s">
        <v>251</v>
      </c>
      <c r="V1104" s="2" t="s">
        <v>252</v>
      </c>
      <c r="W1104" s="2" t="s">
        <v>4666</v>
      </c>
      <c r="X1104" s="2" t="s">
        <v>186</v>
      </c>
      <c r="Y1104" s="29">
        <v>3</v>
      </c>
    </row>
    <row r="1105" spans="1:25" ht="23.1" hidden="1" customHeight="1">
      <c r="A1105" s="2" t="s">
        <v>1096</v>
      </c>
      <c r="B1105" s="2" t="s">
        <v>26</v>
      </c>
      <c r="C1105" s="2" t="s">
        <v>27</v>
      </c>
      <c r="D1105" s="2" t="s">
        <v>28</v>
      </c>
      <c r="E1105" s="2" t="s">
        <v>28</v>
      </c>
      <c r="F1105" s="2" t="s">
        <v>111</v>
      </c>
      <c r="G1105" s="2" t="s">
        <v>167</v>
      </c>
      <c r="H1105" s="2" t="s">
        <v>168</v>
      </c>
      <c r="I1105" s="31">
        <v>43442</v>
      </c>
      <c r="J1105" s="2">
        <v>8</v>
      </c>
      <c r="K1105" s="2">
        <v>12</v>
      </c>
      <c r="L1105" s="2">
        <v>2018</v>
      </c>
      <c r="M1105" s="31">
        <f t="shared" si="16"/>
        <v>43442</v>
      </c>
      <c r="N1105" s="2" t="s">
        <v>1135</v>
      </c>
      <c r="O1105" s="2" t="s">
        <v>1136</v>
      </c>
      <c r="P1105" s="2">
        <v>18</v>
      </c>
      <c r="Q1105" s="6">
        <v>8094882780</v>
      </c>
      <c r="R1105" s="2" t="s">
        <v>172</v>
      </c>
      <c r="S1105" s="2">
        <v>2</v>
      </c>
      <c r="T1105" s="2" t="s">
        <v>251</v>
      </c>
      <c r="V1105" s="2" t="s">
        <v>252</v>
      </c>
      <c r="W1105" s="2" t="s">
        <v>4666</v>
      </c>
      <c r="X1105" s="2" t="s">
        <v>179</v>
      </c>
      <c r="Y1105" s="29"/>
    </row>
    <row r="1106" spans="1:25" ht="23.1" hidden="1" customHeight="1">
      <c r="A1106" s="2" t="s">
        <v>1096</v>
      </c>
      <c r="B1106" s="2" t="s">
        <v>26</v>
      </c>
      <c r="C1106" s="2" t="s">
        <v>27</v>
      </c>
      <c r="D1106" s="2" t="s">
        <v>28</v>
      </c>
      <c r="E1106" s="2" t="s">
        <v>28</v>
      </c>
      <c r="F1106" s="2" t="s">
        <v>111</v>
      </c>
      <c r="G1106" s="2" t="s">
        <v>167</v>
      </c>
      <c r="H1106" s="2" t="s">
        <v>168</v>
      </c>
      <c r="I1106" s="31">
        <v>43442</v>
      </c>
      <c r="J1106" s="2">
        <v>8</v>
      </c>
      <c r="K1106" s="2">
        <v>12</v>
      </c>
      <c r="L1106" s="2">
        <v>2018</v>
      </c>
      <c r="M1106" s="31">
        <f t="shared" si="16"/>
        <v>43442</v>
      </c>
      <c r="N1106" s="2" t="s">
        <v>1137</v>
      </c>
      <c r="O1106" s="2" t="s">
        <v>1138</v>
      </c>
      <c r="P1106" s="2">
        <v>18</v>
      </c>
      <c r="Q1106" s="6">
        <v>810893185</v>
      </c>
      <c r="R1106" s="2" t="s">
        <v>172</v>
      </c>
      <c r="S1106" s="2">
        <v>2</v>
      </c>
      <c r="T1106" s="2" t="s">
        <v>251</v>
      </c>
      <c r="V1106" s="2" t="s">
        <v>252</v>
      </c>
      <c r="W1106" s="2" t="s">
        <v>4666</v>
      </c>
      <c r="X1106" s="2" t="s">
        <v>179</v>
      </c>
      <c r="Y1106" s="29">
        <v>3</v>
      </c>
    </row>
    <row r="1107" spans="1:25" ht="23.1" hidden="1" customHeight="1">
      <c r="A1107" s="2" t="s">
        <v>1096</v>
      </c>
      <c r="B1107" s="2" t="s">
        <v>26</v>
      </c>
      <c r="C1107" s="2" t="s">
        <v>27</v>
      </c>
      <c r="D1107" s="2" t="s">
        <v>28</v>
      </c>
      <c r="E1107" s="2" t="s">
        <v>28</v>
      </c>
      <c r="F1107" s="2" t="s">
        <v>111</v>
      </c>
      <c r="G1107" s="2" t="s">
        <v>167</v>
      </c>
      <c r="H1107" s="2" t="s">
        <v>168</v>
      </c>
      <c r="I1107" s="31">
        <v>43442</v>
      </c>
      <c r="J1107" s="2">
        <v>8</v>
      </c>
      <c r="K1107" s="2">
        <v>12</v>
      </c>
      <c r="L1107" s="2">
        <v>2018</v>
      </c>
      <c r="M1107" s="31">
        <f t="shared" si="16"/>
        <v>43442</v>
      </c>
      <c r="N1107" s="2" t="s">
        <v>1139</v>
      </c>
      <c r="O1107" s="2" t="s">
        <v>339</v>
      </c>
      <c r="P1107" s="2">
        <v>19</v>
      </c>
      <c r="Q1107" s="6">
        <v>9022898799</v>
      </c>
      <c r="R1107" s="2" t="s">
        <v>172</v>
      </c>
      <c r="S1107" s="2">
        <v>3</v>
      </c>
      <c r="T1107" s="2" t="s">
        <v>251</v>
      </c>
      <c r="V1107" s="2" t="s">
        <v>252</v>
      </c>
      <c r="W1107" s="2" t="s">
        <v>4666</v>
      </c>
      <c r="X1107" s="2" t="s">
        <v>176</v>
      </c>
      <c r="Y1107" s="29"/>
    </row>
    <row r="1108" spans="1:25" ht="23.1" hidden="1" customHeight="1">
      <c r="A1108" s="2" t="s">
        <v>1096</v>
      </c>
      <c r="B1108" s="2" t="s">
        <v>26</v>
      </c>
      <c r="C1108" s="2" t="s">
        <v>27</v>
      </c>
      <c r="D1108" s="2" t="s">
        <v>28</v>
      </c>
      <c r="E1108" s="2" t="s">
        <v>28</v>
      </c>
      <c r="F1108" s="2" t="s">
        <v>111</v>
      </c>
      <c r="G1108" s="2" t="s">
        <v>167</v>
      </c>
      <c r="H1108" s="2" t="s">
        <v>168</v>
      </c>
      <c r="I1108" s="31">
        <v>43442</v>
      </c>
      <c r="J1108" s="2">
        <v>8</v>
      </c>
      <c r="K1108" s="2">
        <v>12</v>
      </c>
      <c r="L1108" s="2">
        <v>2018</v>
      </c>
      <c r="M1108" s="31">
        <f t="shared" si="16"/>
        <v>43442</v>
      </c>
      <c r="N1108" s="2" t="s">
        <v>169</v>
      </c>
      <c r="O1108" s="2" t="s">
        <v>577</v>
      </c>
      <c r="P1108" s="2">
        <v>19</v>
      </c>
      <c r="Q1108" s="6">
        <v>8055957514</v>
      </c>
      <c r="R1108" s="2" t="s">
        <v>172</v>
      </c>
      <c r="S1108" s="2">
        <v>1</v>
      </c>
      <c r="T1108" s="2" t="s">
        <v>251</v>
      </c>
      <c r="V1108" s="2" t="s">
        <v>252</v>
      </c>
      <c r="W1108" s="2" t="s">
        <v>4666</v>
      </c>
      <c r="X1108" s="2" t="s">
        <v>186</v>
      </c>
      <c r="Y1108" s="29"/>
    </row>
    <row r="1109" spans="1:25" ht="23.1" hidden="1" customHeight="1">
      <c r="A1109" s="2" t="s">
        <v>1096</v>
      </c>
      <c r="B1109" s="2" t="s">
        <v>26</v>
      </c>
      <c r="C1109" s="2" t="s">
        <v>27</v>
      </c>
      <c r="D1109" s="2" t="s">
        <v>28</v>
      </c>
      <c r="E1109" s="2" t="s">
        <v>28</v>
      </c>
      <c r="F1109" s="2" t="s">
        <v>111</v>
      </c>
      <c r="G1109" s="2" t="s">
        <v>167</v>
      </c>
      <c r="H1109" s="2" t="s">
        <v>168</v>
      </c>
      <c r="I1109" s="31">
        <v>43442</v>
      </c>
      <c r="J1109" s="2">
        <v>8</v>
      </c>
      <c r="K1109" s="2">
        <v>12</v>
      </c>
      <c r="L1109" s="2">
        <v>2018</v>
      </c>
      <c r="M1109" s="31">
        <f t="shared" si="16"/>
        <v>43442</v>
      </c>
      <c r="N1109" s="2" t="s">
        <v>531</v>
      </c>
      <c r="O1109" s="2" t="s">
        <v>814</v>
      </c>
      <c r="P1109" s="2">
        <v>17</v>
      </c>
      <c r="Q1109" s="6" t="s">
        <v>171</v>
      </c>
      <c r="R1109" s="2" t="s">
        <v>172</v>
      </c>
      <c r="S1109" s="2">
        <v>1</v>
      </c>
      <c r="T1109" s="2" t="s">
        <v>251</v>
      </c>
      <c r="V1109" s="2" t="s">
        <v>252</v>
      </c>
      <c r="W1109" s="2" t="s">
        <v>4666</v>
      </c>
      <c r="X1109" s="2" t="s">
        <v>179</v>
      </c>
      <c r="Y1109" s="29">
        <v>3</v>
      </c>
    </row>
    <row r="1110" spans="1:25" ht="23.1" hidden="1" customHeight="1">
      <c r="A1110" s="2" t="s">
        <v>1140</v>
      </c>
      <c r="B1110" s="2" t="s">
        <v>26</v>
      </c>
      <c r="C1110" s="2" t="s">
        <v>27</v>
      </c>
      <c r="D1110" s="2" t="s">
        <v>28</v>
      </c>
      <c r="E1110" s="2" t="s">
        <v>28</v>
      </c>
      <c r="F1110" s="2" t="s">
        <v>29</v>
      </c>
      <c r="G1110" s="2" t="s">
        <v>1887</v>
      </c>
      <c r="H1110" s="2" t="s">
        <v>31</v>
      </c>
      <c r="I1110" s="31">
        <v>43442</v>
      </c>
      <c r="J1110" s="2">
        <v>8</v>
      </c>
      <c r="K1110" s="2">
        <v>12</v>
      </c>
      <c r="L1110" s="2">
        <v>2018</v>
      </c>
      <c r="M1110" s="31">
        <f t="shared" si="16"/>
        <v>43442</v>
      </c>
      <c r="N1110" s="2" t="s">
        <v>3022</v>
      </c>
      <c r="O1110" s="2" t="s">
        <v>3023</v>
      </c>
      <c r="P1110" s="2">
        <v>18</v>
      </c>
      <c r="Q1110" s="6">
        <v>7015067517</v>
      </c>
      <c r="R1110" s="2" t="s">
        <v>172</v>
      </c>
      <c r="S1110" s="2">
        <v>2</v>
      </c>
      <c r="T1110" s="2" t="s">
        <v>313</v>
      </c>
      <c r="U1110" s="2" t="s">
        <v>507</v>
      </c>
      <c r="V1110" s="2" t="s">
        <v>175</v>
      </c>
      <c r="W1110" s="2" t="s">
        <v>4659</v>
      </c>
      <c r="X1110" s="2" t="s">
        <v>186</v>
      </c>
      <c r="Y1110" s="29">
        <v>3</v>
      </c>
    </row>
    <row r="1111" spans="1:25" ht="23.1" hidden="1" customHeight="1">
      <c r="A1111" s="2" t="s">
        <v>1140</v>
      </c>
      <c r="B1111" s="2" t="s">
        <v>26</v>
      </c>
      <c r="C1111" s="2" t="s">
        <v>27</v>
      </c>
      <c r="D1111" s="2" t="s">
        <v>28</v>
      </c>
      <c r="E1111" s="2" t="s">
        <v>28</v>
      </c>
      <c r="F1111" s="2" t="s">
        <v>111</v>
      </c>
      <c r="G1111" s="2" t="s">
        <v>167</v>
      </c>
      <c r="H1111" s="2" t="s">
        <v>168</v>
      </c>
      <c r="I1111" s="31">
        <v>43444</v>
      </c>
      <c r="J1111" s="2">
        <v>10</v>
      </c>
      <c r="K1111" s="2">
        <v>12</v>
      </c>
      <c r="L1111" s="2">
        <v>2018</v>
      </c>
      <c r="M1111" s="31">
        <f t="shared" si="16"/>
        <v>43444</v>
      </c>
      <c r="N1111" s="2" t="s">
        <v>1141</v>
      </c>
      <c r="O1111" s="2" t="s">
        <v>1142</v>
      </c>
      <c r="P1111" s="2">
        <v>19</v>
      </c>
      <c r="Q1111" s="6">
        <v>7081839262</v>
      </c>
      <c r="R1111" s="2" t="s">
        <v>172</v>
      </c>
      <c r="S1111" s="2">
        <v>1</v>
      </c>
      <c r="T1111" s="2" t="s">
        <v>418</v>
      </c>
      <c r="V1111" s="2" t="s">
        <v>175</v>
      </c>
      <c r="W1111" s="2" t="s">
        <v>4666</v>
      </c>
      <c r="X1111" s="2" t="s">
        <v>186</v>
      </c>
      <c r="Y1111" s="29">
        <v>3</v>
      </c>
    </row>
    <row r="1112" spans="1:25" ht="23.1" hidden="1" customHeight="1">
      <c r="A1112" s="2" t="s">
        <v>1140</v>
      </c>
      <c r="B1112" s="2" t="s">
        <v>26</v>
      </c>
      <c r="C1112" s="2" t="s">
        <v>27</v>
      </c>
      <c r="D1112" s="2" t="s">
        <v>28</v>
      </c>
      <c r="E1112" s="2" t="s">
        <v>28</v>
      </c>
      <c r="F1112" s="2" t="s">
        <v>111</v>
      </c>
      <c r="G1112" s="2" t="s">
        <v>167</v>
      </c>
      <c r="H1112" s="2" t="s">
        <v>168</v>
      </c>
      <c r="I1112" s="31">
        <v>43444</v>
      </c>
      <c r="J1112" s="2">
        <v>10</v>
      </c>
      <c r="K1112" s="2">
        <v>12</v>
      </c>
      <c r="L1112" s="2">
        <v>2018</v>
      </c>
      <c r="M1112" s="31">
        <f t="shared" ref="M1112:M1175" si="17">DATE(L1112,K1112,J1112)</f>
        <v>43444</v>
      </c>
      <c r="N1112" s="2" t="s">
        <v>1143</v>
      </c>
      <c r="O1112" s="2" t="s">
        <v>1144</v>
      </c>
      <c r="P1112" s="2">
        <v>19</v>
      </c>
      <c r="Q1112" s="6">
        <v>8085816685</v>
      </c>
      <c r="R1112" s="2" t="s">
        <v>172</v>
      </c>
      <c r="S1112" s="2">
        <v>1</v>
      </c>
      <c r="T1112" s="2" t="s">
        <v>418</v>
      </c>
      <c r="V1112" s="2" t="s">
        <v>175</v>
      </c>
      <c r="W1112" s="2" t="s">
        <v>4666</v>
      </c>
      <c r="X1112" s="2" t="s">
        <v>186</v>
      </c>
      <c r="Y1112" s="29">
        <v>3</v>
      </c>
    </row>
    <row r="1113" spans="1:25" ht="23.1" hidden="1" customHeight="1">
      <c r="A1113" s="2" t="s">
        <v>1140</v>
      </c>
      <c r="B1113" s="2" t="s">
        <v>26</v>
      </c>
      <c r="C1113" s="2" t="s">
        <v>27</v>
      </c>
      <c r="D1113" s="2" t="s">
        <v>28</v>
      </c>
      <c r="E1113" s="2" t="s">
        <v>28</v>
      </c>
      <c r="F1113" s="2" t="s">
        <v>111</v>
      </c>
      <c r="G1113" s="2" t="s">
        <v>167</v>
      </c>
      <c r="H1113" s="2" t="s">
        <v>168</v>
      </c>
      <c r="I1113" s="31">
        <v>43444</v>
      </c>
      <c r="J1113" s="2">
        <v>10</v>
      </c>
      <c r="K1113" s="2">
        <v>12</v>
      </c>
      <c r="L1113" s="2">
        <v>2018</v>
      </c>
      <c r="M1113" s="31">
        <f t="shared" si="17"/>
        <v>43444</v>
      </c>
      <c r="N1113" s="2" t="s">
        <v>1145</v>
      </c>
      <c r="O1113" s="2" t="s">
        <v>1146</v>
      </c>
      <c r="P1113" s="2">
        <v>18</v>
      </c>
      <c r="Q1113" s="6">
        <v>8136040014</v>
      </c>
      <c r="R1113" s="2" t="s">
        <v>172</v>
      </c>
      <c r="S1113" s="2">
        <v>1</v>
      </c>
      <c r="T1113" s="2" t="s">
        <v>418</v>
      </c>
      <c r="V1113" s="2" t="s">
        <v>175</v>
      </c>
      <c r="W1113" s="2" t="s">
        <v>4666</v>
      </c>
      <c r="X1113" s="2" t="s">
        <v>186</v>
      </c>
      <c r="Y1113" s="29">
        <v>2</v>
      </c>
    </row>
    <row r="1114" spans="1:25" ht="23.1" hidden="1" customHeight="1">
      <c r="A1114" s="2" t="s">
        <v>1140</v>
      </c>
      <c r="B1114" s="2" t="s">
        <v>26</v>
      </c>
      <c r="C1114" s="2" t="s">
        <v>27</v>
      </c>
      <c r="D1114" s="2" t="s">
        <v>28</v>
      </c>
      <c r="E1114" s="2" t="s">
        <v>28</v>
      </c>
      <c r="F1114" s="2" t="s">
        <v>29</v>
      </c>
      <c r="G1114" s="2" t="s">
        <v>1887</v>
      </c>
      <c r="H1114" s="2" t="s">
        <v>31</v>
      </c>
      <c r="I1114" s="31">
        <v>43444</v>
      </c>
      <c r="J1114" s="2">
        <v>10</v>
      </c>
      <c r="K1114" s="2">
        <v>12</v>
      </c>
      <c r="L1114" s="2">
        <v>2018</v>
      </c>
      <c r="M1114" s="31">
        <f t="shared" si="17"/>
        <v>43444</v>
      </c>
      <c r="N1114" s="2" t="s">
        <v>3024</v>
      </c>
      <c r="O1114" s="2" t="s">
        <v>3025</v>
      </c>
      <c r="P1114" s="2">
        <v>17</v>
      </c>
      <c r="Q1114" s="6">
        <v>8105198406</v>
      </c>
      <c r="R1114" s="2" t="s">
        <v>417</v>
      </c>
      <c r="S1114" s="2">
        <v>0</v>
      </c>
      <c r="T1114" s="2" t="s">
        <v>313</v>
      </c>
      <c r="U1114" s="2" t="s">
        <v>507</v>
      </c>
      <c r="V1114" s="2" t="s">
        <v>175</v>
      </c>
      <c r="W1114" s="2" t="s">
        <v>4659</v>
      </c>
      <c r="X1114" s="2" t="s">
        <v>186</v>
      </c>
      <c r="Y1114" s="29">
        <v>3</v>
      </c>
    </row>
    <row r="1115" spans="1:25" ht="23.1" hidden="1" customHeight="1">
      <c r="A1115" s="2" t="s">
        <v>1140</v>
      </c>
      <c r="B1115" s="2" t="s">
        <v>26</v>
      </c>
      <c r="C1115" s="2" t="s">
        <v>27</v>
      </c>
      <c r="D1115" s="2" t="s">
        <v>28</v>
      </c>
      <c r="E1115" s="2" t="s">
        <v>28</v>
      </c>
      <c r="F1115" s="2" t="s">
        <v>29</v>
      </c>
      <c r="G1115" s="2" t="s">
        <v>1887</v>
      </c>
      <c r="H1115" s="2" t="s">
        <v>31</v>
      </c>
      <c r="I1115" s="31">
        <v>43445</v>
      </c>
      <c r="J1115" s="2">
        <v>11</v>
      </c>
      <c r="K1115" s="2">
        <v>12</v>
      </c>
      <c r="L1115" s="2">
        <v>2018</v>
      </c>
      <c r="M1115" s="31">
        <f t="shared" si="17"/>
        <v>43445</v>
      </c>
      <c r="N1115" s="2" t="s">
        <v>3026</v>
      </c>
      <c r="O1115" s="2" t="s">
        <v>3027</v>
      </c>
      <c r="P1115" s="2">
        <v>16</v>
      </c>
      <c r="Q1115" s="6">
        <v>8138832642</v>
      </c>
      <c r="R1115" s="2" t="s">
        <v>417</v>
      </c>
      <c r="S1115" s="2">
        <v>0</v>
      </c>
      <c r="T1115" s="2" t="s">
        <v>418</v>
      </c>
      <c r="V1115" s="2" t="s">
        <v>175</v>
      </c>
      <c r="W1115" s="2" t="s">
        <v>4659</v>
      </c>
      <c r="X1115" s="2" t="s">
        <v>179</v>
      </c>
      <c r="Y1115" s="29">
        <v>3</v>
      </c>
    </row>
    <row r="1116" spans="1:25" ht="23.1" hidden="1" customHeight="1">
      <c r="A1116" s="2" t="s">
        <v>1140</v>
      </c>
      <c r="B1116" s="2" t="s">
        <v>26</v>
      </c>
      <c r="C1116" s="2" t="s">
        <v>27</v>
      </c>
      <c r="D1116" s="2" t="s">
        <v>28</v>
      </c>
      <c r="E1116" s="2" t="s">
        <v>28</v>
      </c>
      <c r="F1116" s="2" t="s">
        <v>29</v>
      </c>
      <c r="G1116" s="2" t="s">
        <v>1887</v>
      </c>
      <c r="H1116" s="2" t="s">
        <v>31</v>
      </c>
      <c r="I1116" s="31">
        <v>43445</v>
      </c>
      <c r="J1116" s="2">
        <v>11</v>
      </c>
      <c r="K1116" s="2">
        <v>12</v>
      </c>
      <c r="L1116" s="2">
        <v>2018</v>
      </c>
      <c r="M1116" s="31">
        <f t="shared" si="17"/>
        <v>43445</v>
      </c>
      <c r="N1116" s="2" t="s">
        <v>3028</v>
      </c>
      <c r="O1116" s="2" t="s">
        <v>3029</v>
      </c>
      <c r="P1116" s="2">
        <v>19</v>
      </c>
      <c r="Q1116" s="6">
        <v>9092913550</v>
      </c>
      <c r="R1116" s="2" t="s">
        <v>172</v>
      </c>
      <c r="S1116" s="2">
        <v>3</v>
      </c>
      <c r="T1116" s="2" t="s">
        <v>313</v>
      </c>
      <c r="U1116" s="2" t="s">
        <v>507</v>
      </c>
      <c r="V1116" s="2" t="s">
        <v>175</v>
      </c>
      <c r="W1116" s="2" t="s">
        <v>4659</v>
      </c>
      <c r="X1116" s="2" t="s">
        <v>211</v>
      </c>
      <c r="Y1116" s="29"/>
    </row>
    <row r="1117" spans="1:25" ht="23.1" hidden="1" customHeight="1">
      <c r="A1117" s="2" t="s">
        <v>1140</v>
      </c>
      <c r="B1117" s="2" t="s">
        <v>26</v>
      </c>
      <c r="C1117" s="2" t="s">
        <v>27</v>
      </c>
      <c r="D1117" s="2" t="s">
        <v>28</v>
      </c>
      <c r="E1117" s="2" t="s">
        <v>28</v>
      </c>
      <c r="F1117" s="2" t="s">
        <v>29</v>
      </c>
      <c r="G1117" s="2" t="s">
        <v>1887</v>
      </c>
      <c r="H1117" s="2" t="s">
        <v>31</v>
      </c>
      <c r="I1117" s="31">
        <v>43445</v>
      </c>
      <c r="J1117" s="2">
        <v>11</v>
      </c>
      <c r="K1117" s="2">
        <v>12</v>
      </c>
      <c r="L1117" s="2">
        <v>2018</v>
      </c>
      <c r="M1117" s="31">
        <f t="shared" si="17"/>
        <v>43445</v>
      </c>
      <c r="N1117" s="2" t="s">
        <v>3030</v>
      </c>
      <c r="O1117" s="2" t="s">
        <v>3031</v>
      </c>
      <c r="P1117" s="2">
        <v>18</v>
      </c>
      <c r="Q1117" s="6">
        <v>7066469142</v>
      </c>
      <c r="R1117" s="2" t="s">
        <v>417</v>
      </c>
      <c r="S1117" s="2">
        <v>1</v>
      </c>
      <c r="T1117" s="2" t="s">
        <v>313</v>
      </c>
      <c r="U1117" s="2" t="s">
        <v>507</v>
      </c>
      <c r="V1117" s="2" t="s">
        <v>175</v>
      </c>
      <c r="W1117" s="2" t="s">
        <v>4659</v>
      </c>
      <c r="X1117" s="2" t="s">
        <v>186</v>
      </c>
      <c r="Y1117" s="29">
        <v>3</v>
      </c>
    </row>
    <row r="1118" spans="1:25" ht="23.1" hidden="1" customHeight="1">
      <c r="A1118" s="2" t="s">
        <v>1140</v>
      </c>
      <c r="B1118" s="2" t="s">
        <v>26</v>
      </c>
      <c r="C1118" s="2" t="s">
        <v>27</v>
      </c>
      <c r="D1118" s="2" t="s">
        <v>28</v>
      </c>
      <c r="E1118" s="2" t="s">
        <v>28</v>
      </c>
      <c r="F1118" s="2" t="s">
        <v>111</v>
      </c>
      <c r="G1118" s="2" t="s">
        <v>167</v>
      </c>
      <c r="H1118" s="2" t="s">
        <v>168</v>
      </c>
      <c r="I1118" s="31">
        <v>43446</v>
      </c>
      <c r="J1118" s="2">
        <v>12</v>
      </c>
      <c r="K1118" s="2">
        <v>12</v>
      </c>
      <c r="L1118" s="2">
        <v>2018</v>
      </c>
      <c r="M1118" s="31">
        <f t="shared" si="17"/>
        <v>43446</v>
      </c>
      <c r="N1118" s="2" t="s">
        <v>1147</v>
      </c>
      <c r="O1118" s="2" t="s">
        <v>194</v>
      </c>
      <c r="P1118" s="2">
        <v>18</v>
      </c>
      <c r="Q1118" s="6" t="s">
        <v>171</v>
      </c>
      <c r="R1118" s="2" t="s">
        <v>172</v>
      </c>
      <c r="S1118" s="2">
        <v>1</v>
      </c>
      <c r="T1118" s="2" t="s">
        <v>251</v>
      </c>
      <c r="V1118" s="2" t="s">
        <v>252</v>
      </c>
      <c r="W1118" s="2" t="s">
        <v>4666</v>
      </c>
      <c r="X1118" s="2" t="s">
        <v>186</v>
      </c>
      <c r="Y1118" s="29">
        <v>2</v>
      </c>
    </row>
    <row r="1119" spans="1:25" ht="23.1" hidden="1" customHeight="1">
      <c r="A1119" s="2" t="s">
        <v>1140</v>
      </c>
      <c r="B1119" s="2" t="s">
        <v>26</v>
      </c>
      <c r="C1119" s="2" t="s">
        <v>27</v>
      </c>
      <c r="D1119" s="2" t="s">
        <v>28</v>
      </c>
      <c r="E1119" s="2" t="s">
        <v>28</v>
      </c>
      <c r="F1119" s="2" t="s">
        <v>111</v>
      </c>
      <c r="G1119" s="2" t="s">
        <v>167</v>
      </c>
      <c r="H1119" s="2" t="s">
        <v>168</v>
      </c>
      <c r="I1119" s="31">
        <v>43446</v>
      </c>
      <c r="J1119" s="2">
        <v>12</v>
      </c>
      <c r="K1119" s="2">
        <v>12</v>
      </c>
      <c r="L1119" s="2">
        <v>2018</v>
      </c>
      <c r="M1119" s="31">
        <f t="shared" si="17"/>
        <v>43446</v>
      </c>
      <c r="N1119" s="2" t="s">
        <v>1148</v>
      </c>
      <c r="O1119" s="2" t="s">
        <v>995</v>
      </c>
      <c r="P1119" s="2">
        <v>19</v>
      </c>
      <c r="Q1119" s="6" t="s">
        <v>171</v>
      </c>
      <c r="R1119" s="2" t="s">
        <v>172</v>
      </c>
      <c r="S1119" s="2">
        <v>2</v>
      </c>
      <c r="T1119" s="2" t="s">
        <v>251</v>
      </c>
      <c r="V1119" s="2" t="s">
        <v>252</v>
      </c>
      <c r="W1119" s="2" t="s">
        <v>4666</v>
      </c>
      <c r="X1119" s="2" t="s">
        <v>179</v>
      </c>
      <c r="Y1119" s="29">
        <v>3</v>
      </c>
    </row>
    <row r="1120" spans="1:25" ht="23.1" hidden="1" customHeight="1">
      <c r="A1120" s="2" t="s">
        <v>1140</v>
      </c>
      <c r="B1120" s="2" t="s">
        <v>26</v>
      </c>
      <c r="C1120" s="2" t="s">
        <v>27</v>
      </c>
      <c r="D1120" s="2" t="s">
        <v>28</v>
      </c>
      <c r="E1120" s="2" t="s">
        <v>28</v>
      </c>
      <c r="F1120" s="2" t="s">
        <v>111</v>
      </c>
      <c r="G1120" s="2" t="s">
        <v>167</v>
      </c>
      <c r="H1120" s="2" t="s">
        <v>168</v>
      </c>
      <c r="I1120" s="31">
        <v>43446</v>
      </c>
      <c r="J1120" s="2">
        <v>12</v>
      </c>
      <c r="K1120" s="2">
        <v>12</v>
      </c>
      <c r="L1120" s="2">
        <v>2018</v>
      </c>
      <c r="M1120" s="31">
        <f t="shared" si="17"/>
        <v>43446</v>
      </c>
      <c r="N1120" s="2" t="s">
        <v>1149</v>
      </c>
      <c r="O1120" s="2" t="s">
        <v>1150</v>
      </c>
      <c r="P1120" s="2">
        <v>18</v>
      </c>
      <c r="Q1120" s="6">
        <v>8145012099</v>
      </c>
      <c r="R1120" s="2" t="s">
        <v>172</v>
      </c>
      <c r="S1120" s="2">
        <v>1</v>
      </c>
      <c r="T1120" s="2" t="s">
        <v>251</v>
      </c>
      <c r="V1120" s="2" t="s">
        <v>252</v>
      </c>
      <c r="W1120" s="2" t="s">
        <v>4666</v>
      </c>
      <c r="X1120" s="2" t="s">
        <v>179</v>
      </c>
      <c r="Y1120" s="29">
        <v>2</v>
      </c>
    </row>
    <row r="1121" spans="1:25" ht="23.1" hidden="1" customHeight="1">
      <c r="A1121" s="2" t="s">
        <v>1140</v>
      </c>
      <c r="B1121" s="2" t="s">
        <v>26</v>
      </c>
      <c r="C1121" s="2" t="s">
        <v>27</v>
      </c>
      <c r="D1121" s="2" t="s">
        <v>28</v>
      </c>
      <c r="E1121" s="2" t="s">
        <v>28</v>
      </c>
      <c r="F1121" s="2" t="s">
        <v>111</v>
      </c>
      <c r="G1121" s="2" t="s">
        <v>167</v>
      </c>
      <c r="H1121" s="2" t="s">
        <v>168</v>
      </c>
      <c r="I1121" s="31">
        <v>43446</v>
      </c>
      <c r="J1121" s="2">
        <v>12</v>
      </c>
      <c r="K1121" s="2">
        <v>12</v>
      </c>
      <c r="L1121" s="2">
        <v>2018</v>
      </c>
      <c r="M1121" s="31">
        <f t="shared" si="17"/>
        <v>43446</v>
      </c>
      <c r="N1121" s="2" t="s">
        <v>1151</v>
      </c>
      <c r="O1121" s="2" t="s">
        <v>1152</v>
      </c>
      <c r="P1121" s="2">
        <v>18</v>
      </c>
      <c r="Q1121" s="6" t="s">
        <v>171</v>
      </c>
      <c r="R1121" s="2" t="s">
        <v>172</v>
      </c>
      <c r="S1121" s="2">
        <v>2</v>
      </c>
      <c r="T1121" s="2" t="s">
        <v>174</v>
      </c>
      <c r="V1121" s="2" t="s">
        <v>175</v>
      </c>
      <c r="W1121" s="2" t="s">
        <v>4666</v>
      </c>
      <c r="X1121" s="2" t="s">
        <v>211</v>
      </c>
      <c r="Y1121" s="29"/>
    </row>
    <row r="1122" spans="1:25" ht="23.1" hidden="1" customHeight="1">
      <c r="A1122" s="2" t="s">
        <v>1140</v>
      </c>
      <c r="B1122" s="2" t="s">
        <v>26</v>
      </c>
      <c r="C1122" s="2" t="s">
        <v>27</v>
      </c>
      <c r="D1122" s="2" t="s">
        <v>28</v>
      </c>
      <c r="E1122" s="2" t="s">
        <v>28</v>
      </c>
      <c r="F1122" s="2" t="s">
        <v>111</v>
      </c>
      <c r="G1122" s="2" t="s">
        <v>167</v>
      </c>
      <c r="H1122" s="2" t="s">
        <v>168</v>
      </c>
      <c r="I1122" s="31">
        <v>43446</v>
      </c>
      <c r="J1122" s="2">
        <v>12</v>
      </c>
      <c r="K1122" s="2">
        <v>12</v>
      </c>
      <c r="L1122" s="2">
        <v>2018</v>
      </c>
      <c r="M1122" s="31">
        <f t="shared" si="17"/>
        <v>43446</v>
      </c>
      <c r="N1122" s="2" t="s">
        <v>1153</v>
      </c>
      <c r="O1122" s="2" t="s">
        <v>1154</v>
      </c>
      <c r="P1122" s="2">
        <v>19</v>
      </c>
      <c r="Q1122" s="6" t="s">
        <v>171</v>
      </c>
      <c r="R1122" s="2" t="s">
        <v>172</v>
      </c>
      <c r="S1122" s="2">
        <v>1</v>
      </c>
      <c r="T1122" s="2" t="s">
        <v>174</v>
      </c>
      <c r="V1122" s="2" t="s">
        <v>175</v>
      </c>
      <c r="W1122" s="2" t="s">
        <v>4666</v>
      </c>
      <c r="X1122" s="2" t="s">
        <v>211</v>
      </c>
      <c r="Y1122" s="29"/>
    </row>
    <row r="1123" spans="1:25" ht="23.1" hidden="1" customHeight="1">
      <c r="A1123" s="2" t="s">
        <v>1140</v>
      </c>
      <c r="B1123" s="2" t="s">
        <v>26</v>
      </c>
      <c r="C1123" s="2" t="s">
        <v>27</v>
      </c>
      <c r="D1123" s="2" t="s">
        <v>28</v>
      </c>
      <c r="E1123" s="2" t="s">
        <v>28</v>
      </c>
      <c r="F1123" s="2" t="s">
        <v>111</v>
      </c>
      <c r="G1123" s="2" t="s">
        <v>167</v>
      </c>
      <c r="H1123" s="2" t="s">
        <v>168</v>
      </c>
      <c r="I1123" s="31">
        <v>43446</v>
      </c>
      <c r="J1123" s="2">
        <v>12</v>
      </c>
      <c r="K1123" s="2">
        <v>12</v>
      </c>
      <c r="L1123" s="2">
        <v>2018</v>
      </c>
      <c r="M1123" s="31">
        <f t="shared" si="17"/>
        <v>43446</v>
      </c>
      <c r="N1123" s="2" t="s">
        <v>761</v>
      </c>
      <c r="O1123" s="2" t="s">
        <v>1155</v>
      </c>
      <c r="P1123" s="2">
        <v>19</v>
      </c>
      <c r="Q1123" s="6" t="s">
        <v>171</v>
      </c>
      <c r="R1123" s="2" t="s">
        <v>172</v>
      </c>
      <c r="S1123" s="2">
        <v>3</v>
      </c>
      <c r="T1123" s="2" t="s">
        <v>418</v>
      </c>
      <c r="V1123" s="2" t="s">
        <v>175</v>
      </c>
      <c r="W1123" s="2" t="s">
        <v>4666</v>
      </c>
      <c r="X1123" s="2" t="s">
        <v>186</v>
      </c>
      <c r="Y1123" s="29">
        <v>1</v>
      </c>
    </row>
    <row r="1124" spans="1:25" ht="23.1" hidden="1" customHeight="1">
      <c r="A1124" s="2" t="s">
        <v>1140</v>
      </c>
      <c r="B1124" s="2" t="s">
        <v>26</v>
      </c>
      <c r="C1124" s="2" t="s">
        <v>27</v>
      </c>
      <c r="D1124" s="2" t="s">
        <v>28</v>
      </c>
      <c r="E1124" s="2" t="s">
        <v>28</v>
      </c>
      <c r="F1124" s="2" t="s">
        <v>29</v>
      </c>
      <c r="G1124" s="2" t="s">
        <v>1887</v>
      </c>
      <c r="H1124" s="2" t="s">
        <v>31</v>
      </c>
      <c r="I1124" s="31">
        <v>43447</v>
      </c>
      <c r="J1124" s="2">
        <v>13</v>
      </c>
      <c r="K1124" s="2">
        <v>12</v>
      </c>
      <c r="L1124" s="2">
        <v>2018</v>
      </c>
      <c r="M1124" s="31">
        <f t="shared" si="17"/>
        <v>43447</v>
      </c>
      <c r="N1124" s="2" t="s">
        <v>3032</v>
      </c>
      <c r="O1124" s="2" t="s">
        <v>3033</v>
      </c>
      <c r="P1124" s="2">
        <v>18</v>
      </c>
      <c r="Q1124" s="6">
        <v>9030424308</v>
      </c>
      <c r="R1124" s="2" t="s">
        <v>172</v>
      </c>
      <c r="S1124" s="2">
        <v>1</v>
      </c>
      <c r="T1124" s="2" t="s">
        <v>313</v>
      </c>
      <c r="U1124" s="2" t="s">
        <v>507</v>
      </c>
      <c r="V1124" s="2" t="s">
        <v>175</v>
      </c>
      <c r="W1124" s="2" t="s">
        <v>4659</v>
      </c>
      <c r="X1124" s="2" t="s">
        <v>179</v>
      </c>
      <c r="Y1124" s="29">
        <v>3</v>
      </c>
    </row>
    <row r="1125" spans="1:25" ht="23.1" hidden="1" customHeight="1">
      <c r="A1125" s="2" t="s">
        <v>1140</v>
      </c>
      <c r="B1125" s="2" t="s">
        <v>26</v>
      </c>
      <c r="C1125" s="2" t="s">
        <v>27</v>
      </c>
      <c r="D1125" s="2" t="s">
        <v>28</v>
      </c>
      <c r="E1125" s="2" t="s">
        <v>28</v>
      </c>
      <c r="F1125" s="2" t="s">
        <v>29</v>
      </c>
      <c r="G1125" s="2" t="s">
        <v>1887</v>
      </c>
      <c r="H1125" s="2" t="s">
        <v>31</v>
      </c>
      <c r="I1125" s="31">
        <v>43447</v>
      </c>
      <c r="J1125" s="2">
        <v>13</v>
      </c>
      <c r="K1125" s="2">
        <v>12</v>
      </c>
      <c r="L1125" s="2">
        <v>2018</v>
      </c>
      <c r="M1125" s="31">
        <f t="shared" si="17"/>
        <v>43447</v>
      </c>
      <c r="N1125" s="2" t="s">
        <v>3034</v>
      </c>
      <c r="O1125" s="2" t="s">
        <v>3035</v>
      </c>
      <c r="P1125" s="2">
        <v>16</v>
      </c>
      <c r="Q1125" s="6" t="s">
        <v>171</v>
      </c>
      <c r="R1125" s="2" t="s">
        <v>417</v>
      </c>
      <c r="S1125" s="2">
        <v>1</v>
      </c>
      <c r="T1125" s="2" t="s">
        <v>234</v>
      </c>
      <c r="V1125" s="2" t="s">
        <v>175</v>
      </c>
      <c r="W1125" s="2" t="s">
        <v>4659</v>
      </c>
      <c r="X1125" s="2" t="s">
        <v>186</v>
      </c>
      <c r="Y1125" s="29">
        <v>2</v>
      </c>
    </row>
    <row r="1126" spans="1:25" ht="23.1" hidden="1" customHeight="1">
      <c r="A1126" s="2" t="s">
        <v>1140</v>
      </c>
      <c r="B1126" s="2" t="s">
        <v>26</v>
      </c>
      <c r="C1126" s="2" t="s">
        <v>27</v>
      </c>
      <c r="D1126" s="2" t="s">
        <v>28</v>
      </c>
      <c r="E1126" s="2" t="s">
        <v>28</v>
      </c>
      <c r="F1126" s="2" t="s">
        <v>29</v>
      </c>
      <c r="G1126" s="2" t="s">
        <v>1887</v>
      </c>
      <c r="H1126" s="2" t="s">
        <v>31</v>
      </c>
      <c r="I1126" s="31">
        <v>43447</v>
      </c>
      <c r="J1126" s="2">
        <v>13</v>
      </c>
      <c r="K1126" s="2">
        <v>12</v>
      </c>
      <c r="L1126" s="2">
        <v>2018</v>
      </c>
      <c r="M1126" s="31">
        <f t="shared" si="17"/>
        <v>43447</v>
      </c>
      <c r="N1126" s="2" t="s">
        <v>2609</v>
      </c>
      <c r="O1126" s="2" t="s">
        <v>3036</v>
      </c>
      <c r="P1126" s="2">
        <v>18</v>
      </c>
      <c r="Q1126" s="6">
        <v>8180370529</v>
      </c>
      <c r="R1126" s="2" t="s">
        <v>417</v>
      </c>
      <c r="S1126" s="2">
        <v>0</v>
      </c>
      <c r="T1126" s="2" t="s">
        <v>313</v>
      </c>
      <c r="V1126" s="2" t="s">
        <v>175</v>
      </c>
      <c r="W1126" s="2" t="s">
        <v>4659</v>
      </c>
      <c r="X1126" s="2" t="s">
        <v>186</v>
      </c>
      <c r="Y1126" s="29">
        <v>3</v>
      </c>
    </row>
    <row r="1127" spans="1:25" ht="23.1" hidden="1" customHeight="1">
      <c r="A1127" s="2" t="s">
        <v>1140</v>
      </c>
      <c r="B1127" s="2" t="s">
        <v>26</v>
      </c>
      <c r="C1127" s="2" t="s">
        <v>27</v>
      </c>
      <c r="D1127" s="2" t="s">
        <v>28</v>
      </c>
      <c r="E1127" s="2" t="s">
        <v>28</v>
      </c>
      <c r="F1127" s="2" t="s">
        <v>29</v>
      </c>
      <c r="G1127" s="2" t="s">
        <v>1887</v>
      </c>
      <c r="H1127" s="2" t="s">
        <v>31</v>
      </c>
      <c r="I1127" s="31">
        <v>43447</v>
      </c>
      <c r="J1127" s="2">
        <v>13</v>
      </c>
      <c r="K1127" s="2">
        <v>12</v>
      </c>
      <c r="L1127" s="2">
        <v>2018</v>
      </c>
      <c r="M1127" s="31">
        <f t="shared" si="17"/>
        <v>43447</v>
      </c>
      <c r="N1127" s="2" t="s">
        <v>3037</v>
      </c>
      <c r="O1127" s="2" t="s">
        <v>3038</v>
      </c>
      <c r="P1127" s="2">
        <v>17</v>
      </c>
      <c r="Q1127" s="6" t="s">
        <v>171</v>
      </c>
      <c r="R1127" s="2" t="s">
        <v>417</v>
      </c>
      <c r="S1127" s="2">
        <v>0</v>
      </c>
      <c r="T1127" s="2" t="s">
        <v>234</v>
      </c>
      <c r="V1127" s="2" t="s">
        <v>175</v>
      </c>
      <c r="W1127" s="2" t="s">
        <v>4659</v>
      </c>
      <c r="X1127" s="2" t="s">
        <v>444</v>
      </c>
      <c r="Y1127" s="29"/>
    </row>
    <row r="1128" spans="1:25" ht="23.1" hidden="1" customHeight="1">
      <c r="A1128" s="2" t="s">
        <v>1140</v>
      </c>
      <c r="B1128" s="2" t="s">
        <v>26</v>
      </c>
      <c r="C1128" s="2" t="s">
        <v>27</v>
      </c>
      <c r="D1128" s="2" t="s">
        <v>28</v>
      </c>
      <c r="E1128" s="2" t="s">
        <v>28</v>
      </c>
      <c r="F1128" s="2" t="s">
        <v>111</v>
      </c>
      <c r="G1128" s="2" t="s">
        <v>167</v>
      </c>
      <c r="H1128" s="2" t="s">
        <v>168</v>
      </c>
      <c r="I1128" s="31">
        <v>43447</v>
      </c>
      <c r="J1128" s="2">
        <v>13</v>
      </c>
      <c r="K1128" s="2">
        <v>12</v>
      </c>
      <c r="L1128" s="2">
        <v>2018</v>
      </c>
      <c r="M1128" s="31">
        <f t="shared" si="17"/>
        <v>43447</v>
      </c>
      <c r="N1128" s="2" t="s">
        <v>1156</v>
      </c>
      <c r="O1128" s="2" t="s">
        <v>1157</v>
      </c>
      <c r="P1128" s="2">
        <v>19</v>
      </c>
      <c r="Q1128" s="6" t="s">
        <v>171</v>
      </c>
      <c r="R1128" s="2" t="s">
        <v>417</v>
      </c>
      <c r="S1128" s="2">
        <v>0</v>
      </c>
      <c r="T1128" s="2" t="s">
        <v>418</v>
      </c>
      <c r="V1128" s="2" t="s">
        <v>175</v>
      </c>
      <c r="W1128" s="2" t="s">
        <v>4666</v>
      </c>
      <c r="X1128" s="2" t="s">
        <v>186</v>
      </c>
      <c r="Y1128" s="29">
        <v>3</v>
      </c>
    </row>
    <row r="1129" spans="1:25" ht="23.1" hidden="1" customHeight="1">
      <c r="A1129" s="2" t="s">
        <v>1140</v>
      </c>
      <c r="B1129" s="2" t="s">
        <v>26</v>
      </c>
      <c r="C1129" s="2" t="s">
        <v>27</v>
      </c>
      <c r="D1129" s="2" t="s">
        <v>28</v>
      </c>
      <c r="E1129" s="2" t="s">
        <v>28</v>
      </c>
      <c r="F1129" s="2" t="s">
        <v>111</v>
      </c>
      <c r="G1129" s="2" t="s">
        <v>167</v>
      </c>
      <c r="H1129" s="2" t="s">
        <v>168</v>
      </c>
      <c r="I1129" s="31">
        <v>43447</v>
      </c>
      <c r="J1129" s="2">
        <v>13</v>
      </c>
      <c r="K1129" s="2">
        <v>12</v>
      </c>
      <c r="L1129" s="2">
        <v>2018</v>
      </c>
      <c r="M1129" s="31">
        <f t="shared" si="17"/>
        <v>43447</v>
      </c>
      <c r="N1129" s="2" t="s">
        <v>1158</v>
      </c>
      <c r="O1129" s="2" t="s">
        <v>1159</v>
      </c>
      <c r="P1129" s="2">
        <v>19</v>
      </c>
      <c r="Q1129" s="6" t="s">
        <v>171</v>
      </c>
      <c r="R1129" s="2" t="s">
        <v>172</v>
      </c>
      <c r="S1129" s="2">
        <v>2</v>
      </c>
      <c r="T1129" s="2" t="s">
        <v>174</v>
      </c>
      <c r="V1129" s="2" t="s">
        <v>175</v>
      </c>
      <c r="W1129" s="2" t="s">
        <v>4666</v>
      </c>
      <c r="X1129" s="2" t="s">
        <v>186</v>
      </c>
      <c r="Y1129" s="29">
        <v>2</v>
      </c>
    </row>
    <row r="1130" spans="1:25" ht="23.1" hidden="1" customHeight="1">
      <c r="A1130" s="2" t="s">
        <v>1140</v>
      </c>
      <c r="B1130" s="2" t="s">
        <v>26</v>
      </c>
      <c r="C1130" s="2" t="s">
        <v>27</v>
      </c>
      <c r="D1130" s="2" t="s">
        <v>28</v>
      </c>
      <c r="E1130" s="2" t="s">
        <v>28</v>
      </c>
      <c r="F1130" s="2" t="s">
        <v>111</v>
      </c>
      <c r="G1130" s="2" t="s">
        <v>167</v>
      </c>
      <c r="H1130" s="2" t="s">
        <v>168</v>
      </c>
      <c r="I1130" s="31">
        <v>43447</v>
      </c>
      <c r="J1130" s="2">
        <v>13</v>
      </c>
      <c r="K1130" s="2">
        <v>12</v>
      </c>
      <c r="L1130" s="2">
        <v>2018</v>
      </c>
      <c r="M1130" s="31">
        <f t="shared" si="17"/>
        <v>43447</v>
      </c>
      <c r="N1130" s="2" t="s">
        <v>1160</v>
      </c>
      <c r="O1130" s="2" t="s">
        <v>1161</v>
      </c>
      <c r="P1130" s="2">
        <v>18</v>
      </c>
      <c r="Q1130" s="6" t="s">
        <v>171</v>
      </c>
      <c r="R1130" s="2" t="s">
        <v>172</v>
      </c>
      <c r="S1130" s="2">
        <v>2</v>
      </c>
      <c r="T1130" s="2" t="s">
        <v>174</v>
      </c>
      <c r="V1130" s="2" t="s">
        <v>175</v>
      </c>
      <c r="W1130" s="2" t="s">
        <v>4666</v>
      </c>
      <c r="X1130" s="2" t="s">
        <v>186</v>
      </c>
      <c r="Y1130" s="29">
        <v>3</v>
      </c>
    </row>
    <row r="1131" spans="1:25" ht="23.1" hidden="1" customHeight="1">
      <c r="A1131" s="2" t="s">
        <v>1140</v>
      </c>
      <c r="B1131" s="2" t="s">
        <v>26</v>
      </c>
      <c r="C1131" s="2" t="s">
        <v>27</v>
      </c>
      <c r="D1131" s="2" t="s">
        <v>28</v>
      </c>
      <c r="E1131" s="2" t="s">
        <v>28</v>
      </c>
      <c r="F1131" s="2" t="s">
        <v>111</v>
      </c>
      <c r="G1131" s="2" t="s">
        <v>167</v>
      </c>
      <c r="H1131" s="2" t="s">
        <v>168</v>
      </c>
      <c r="I1131" s="31">
        <v>43447</v>
      </c>
      <c r="J1131" s="2">
        <v>13</v>
      </c>
      <c r="K1131" s="2">
        <v>12</v>
      </c>
      <c r="L1131" s="2">
        <v>2018</v>
      </c>
      <c r="M1131" s="31">
        <f t="shared" si="17"/>
        <v>43447</v>
      </c>
      <c r="N1131" s="2" t="s">
        <v>1162</v>
      </c>
      <c r="O1131" s="2" t="s">
        <v>814</v>
      </c>
      <c r="P1131" s="2">
        <v>19</v>
      </c>
      <c r="Q1131" s="6" t="s">
        <v>171</v>
      </c>
      <c r="R1131" s="2" t="s">
        <v>172</v>
      </c>
      <c r="S1131" s="2">
        <v>2</v>
      </c>
      <c r="T1131" s="2" t="s">
        <v>174</v>
      </c>
      <c r="V1131" s="2" t="s">
        <v>175</v>
      </c>
      <c r="W1131" s="2" t="s">
        <v>4666</v>
      </c>
      <c r="X1131" s="2" t="s">
        <v>179</v>
      </c>
      <c r="Y1131" s="29">
        <v>3</v>
      </c>
    </row>
    <row r="1132" spans="1:25" ht="23.1" hidden="1" customHeight="1">
      <c r="A1132" s="2" t="s">
        <v>1140</v>
      </c>
      <c r="B1132" s="2" t="s">
        <v>26</v>
      </c>
      <c r="C1132" s="2" t="s">
        <v>27</v>
      </c>
      <c r="D1132" s="2" t="s">
        <v>28</v>
      </c>
      <c r="E1132" s="2" t="s">
        <v>28</v>
      </c>
      <c r="F1132" s="2" t="s">
        <v>111</v>
      </c>
      <c r="G1132" s="2" t="s">
        <v>167</v>
      </c>
      <c r="H1132" s="2" t="s">
        <v>168</v>
      </c>
      <c r="I1132" s="31">
        <v>43447</v>
      </c>
      <c r="J1132" s="2">
        <v>13</v>
      </c>
      <c r="K1132" s="2">
        <v>12</v>
      </c>
      <c r="L1132" s="2">
        <v>2018</v>
      </c>
      <c r="M1132" s="31">
        <f t="shared" si="17"/>
        <v>43447</v>
      </c>
      <c r="N1132" s="2" t="s">
        <v>1163</v>
      </c>
      <c r="O1132" s="2" t="s">
        <v>1164</v>
      </c>
      <c r="P1132" s="2">
        <v>19</v>
      </c>
      <c r="Q1132" s="6" t="s">
        <v>171</v>
      </c>
      <c r="R1132" s="2" t="s">
        <v>172</v>
      </c>
      <c r="S1132" s="2">
        <v>2</v>
      </c>
      <c r="T1132" s="2" t="s">
        <v>174</v>
      </c>
      <c r="V1132" s="2" t="s">
        <v>175</v>
      </c>
      <c r="W1132" s="2" t="s">
        <v>4666</v>
      </c>
      <c r="X1132" s="2" t="s">
        <v>179</v>
      </c>
      <c r="Y1132" s="29">
        <v>2</v>
      </c>
    </row>
    <row r="1133" spans="1:25" ht="23.1" hidden="1" customHeight="1">
      <c r="A1133" s="2" t="s">
        <v>1140</v>
      </c>
      <c r="B1133" s="2" t="s">
        <v>26</v>
      </c>
      <c r="C1133" s="2" t="s">
        <v>27</v>
      </c>
      <c r="D1133" s="2" t="s">
        <v>28</v>
      </c>
      <c r="E1133" s="2" t="s">
        <v>28</v>
      </c>
      <c r="F1133" s="2" t="s">
        <v>111</v>
      </c>
      <c r="G1133" s="2" t="s">
        <v>167</v>
      </c>
      <c r="H1133" s="2" t="s">
        <v>168</v>
      </c>
      <c r="I1133" s="31">
        <v>43447</v>
      </c>
      <c r="J1133" s="2">
        <v>13</v>
      </c>
      <c r="K1133" s="2">
        <v>12</v>
      </c>
      <c r="L1133" s="2">
        <v>2018</v>
      </c>
      <c r="M1133" s="31">
        <f t="shared" si="17"/>
        <v>43447</v>
      </c>
      <c r="N1133" s="2" t="s">
        <v>1165</v>
      </c>
      <c r="O1133" s="2" t="s">
        <v>858</v>
      </c>
      <c r="P1133" s="2">
        <v>18</v>
      </c>
      <c r="Q1133" s="6" t="s">
        <v>171</v>
      </c>
      <c r="R1133" s="2" t="s">
        <v>172</v>
      </c>
      <c r="S1133" s="2">
        <v>1</v>
      </c>
      <c r="T1133" s="2" t="s">
        <v>174</v>
      </c>
      <c r="V1133" s="2" t="s">
        <v>175</v>
      </c>
      <c r="W1133" s="2" t="s">
        <v>4666</v>
      </c>
      <c r="X1133" s="2" t="s">
        <v>211</v>
      </c>
      <c r="Y1133" s="29"/>
    </row>
    <row r="1134" spans="1:25" ht="23.1" hidden="1" customHeight="1">
      <c r="A1134" s="2" t="s">
        <v>1140</v>
      </c>
      <c r="B1134" s="2" t="s">
        <v>26</v>
      </c>
      <c r="C1134" s="2" t="s">
        <v>27</v>
      </c>
      <c r="D1134" s="2" t="s">
        <v>28</v>
      </c>
      <c r="E1134" s="2" t="s">
        <v>28</v>
      </c>
      <c r="F1134" s="2" t="s">
        <v>111</v>
      </c>
      <c r="G1134" s="2" t="s">
        <v>167</v>
      </c>
      <c r="H1134" s="2" t="s">
        <v>168</v>
      </c>
      <c r="I1134" s="31">
        <v>43447</v>
      </c>
      <c r="J1134" s="2">
        <v>13</v>
      </c>
      <c r="K1134" s="2">
        <v>12</v>
      </c>
      <c r="L1134" s="2">
        <v>2018</v>
      </c>
      <c r="M1134" s="31">
        <f t="shared" si="17"/>
        <v>43447</v>
      </c>
      <c r="N1134" s="2" t="s">
        <v>1166</v>
      </c>
      <c r="O1134" s="2" t="s">
        <v>1167</v>
      </c>
      <c r="P1134" s="2">
        <v>19</v>
      </c>
      <c r="Q1134" s="6" t="s">
        <v>171</v>
      </c>
      <c r="R1134" s="2" t="s">
        <v>172</v>
      </c>
      <c r="S1134" s="2">
        <v>1</v>
      </c>
      <c r="T1134" s="2" t="s">
        <v>174</v>
      </c>
      <c r="V1134" s="2" t="s">
        <v>175</v>
      </c>
      <c r="W1134" s="2" t="s">
        <v>4666</v>
      </c>
      <c r="X1134" s="2" t="s">
        <v>186</v>
      </c>
      <c r="Y1134" s="29">
        <v>1</v>
      </c>
    </row>
    <row r="1135" spans="1:25" ht="23.1" hidden="1" customHeight="1">
      <c r="A1135" s="2" t="s">
        <v>1140</v>
      </c>
      <c r="B1135" s="2" t="s">
        <v>26</v>
      </c>
      <c r="C1135" s="2" t="s">
        <v>27</v>
      </c>
      <c r="D1135" s="2" t="s">
        <v>28</v>
      </c>
      <c r="E1135" s="2" t="s">
        <v>28</v>
      </c>
      <c r="F1135" s="2" t="s">
        <v>29</v>
      </c>
      <c r="G1135" s="2" t="s">
        <v>1887</v>
      </c>
      <c r="H1135" s="2" t="s">
        <v>31</v>
      </c>
      <c r="I1135" s="31">
        <v>43448</v>
      </c>
      <c r="J1135" s="2">
        <v>14</v>
      </c>
      <c r="K1135" s="2">
        <v>12</v>
      </c>
      <c r="L1135" s="2">
        <v>2018</v>
      </c>
      <c r="M1135" s="31">
        <f t="shared" si="17"/>
        <v>43448</v>
      </c>
      <c r="N1135" s="2" t="s">
        <v>3039</v>
      </c>
      <c r="O1135" s="2" t="s">
        <v>3040</v>
      </c>
      <c r="P1135" s="2">
        <v>16</v>
      </c>
      <c r="Q1135" s="6">
        <v>9023325502</v>
      </c>
      <c r="R1135" s="2" t="s">
        <v>417</v>
      </c>
      <c r="S1135" s="2">
        <v>0</v>
      </c>
      <c r="T1135" s="2" t="s">
        <v>313</v>
      </c>
      <c r="V1135" s="2" t="s">
        <v>175</v>
      </c>
      <c r="W1135" s="2" t="s">
        <v>4659</v>
      </c>
      <c r="X1135" s="2" t="s">
        <v>186</v>
      </c>
      <c r="Y1135" s="29">
        <v>2</v>
      </c>
    </row>
    <row r="1136" spans="1:25" ht="23.1" hidden="1" customHeight="1">
      <c r="A1136" s="2" t="s">
        <v>100</v>
      </c>
      <c r="B1136" s="2" t="s">
        <v>26</v>
      </c>
      <c r="C1136" s="2" t="s">
        <v>27</v>
      </c>
      <c r="D1136" s="2" t="s">
        <v>28</v>
      </c>
      <c r="E1136" s="2" t="s">
        <v>28</v>
      </c>
      <c r="F1136" s="2" t="s">
        <v>111</v>
      </c>
      <c r="G1136" s="2" t="s">
        <v>167</v>
      </c>
      <c r="H1136" s="2" t="s">
        <v>168</v>
      </c>
      <c r="I1136" s="31">
        <v>43451</v>
      </c>
      <c r="J1136" s="2">
        <v>17</v>
      </c>
      <c r="K1136" s="2">
        <v>12</v>
      </c>
      <c r="L1136" s="2">
        <v>2018</v>
      </c>
      <c r="M1136" s="31">
        <f t="shared" si="17"/>
        <v>43451</v>
      </c>
      <c r="N1136" s="2" t="s">
        <v>1168</v>
      </c>
      <c r="O1136" s="2" t="s">
        <v>1169</v>
      </c>
      <c r="P1136" s="2">
        <v>19</v>
      </c>
      <c r="Q1136" s="6">
        <v>7065853820</v>
      </c>
      <c r="R1136" s="2" t="s">
        <v>172</v>
      </c>
      <c r="S1136" s="2">
        <v>1</v>
      </c>
      <c r="T1136" s="2" t="s">
        <v>418</v>
      </c>
      <c r="V1136" s="2" t="s">
        <v>175</v>
      </c>
      <c r="W1136" s="2" t="s">
        <v>4666</v>
      </c>
      <c r="X1136" s="2" t="s">
        <v>186</v>
      </c>
      <c r="Y1136" s="29">
        <v>3</v>
      </c>
    </row>
    <row r="1137" spans="1:25" ht="23.1" hidden="1" customHeight="1">
      <c r="A1137" s="2" t="s">
        <v>100</v>
      </c>
      <c r="B1137" s="2" t="s">
        <v>26</v>
      </c>
      <c r="C1137" s="2" t="s">
        <v>27</v>
      </c>
      <c r="D1137" s="2" t="s">
        <v>28</v>
      </c>
      <c r="E1137" s="2" t="s">
        <v>28</v>
      </c>
      <c r="F1137" s="2" t="s">
        <v>111</v>
      </c>
      <c r="G1137" s="2" t="s">
        <v>167</v>
      </c>
      <c r="H1137" s="2" t="s">
        <v>168</v>
      </c>
      <c r="I1137" s="31">
        <v>43451</v>
      </c>
      <c r="J1137" s="2">
        <v>17</v>
      </c>
      <c r="K1137" s="2">
        <v>12</v>
      </c>
      <c r="L1137" s="2">
        <v>2018</v>
      </c>
      <c r="M1137" s="31">
        <f t="shared" si="17"/>
        <v>43451</v>
      </c>
      <c r="N1137" s="2" t="s">
        <v>1170</v>
      </c>
      <c r="O1137" s="2" t="s">
        <v>1171</v>
      </c>
      <c r="P1137" s="2">
        <v>19</v>
      </c>
      <c r="Q1137" s="6">
        <v>8142272766</v>
      </c>
      <c r="R1137" s="2" t="s">
        <v>172</v>
      </c>
      <c r="S1137" s="2">
        <v>1</v>
      </c>
      <c r="T1137" s="2" t="s">
        <v>418</v>
      </c>
      <c r="V1137" s="2" t="s">
        <v>175</v>
      </c>
      <c r="W1137" s="2" t="s">
        <v>4666</v>
      </c>
      <c r="X1137" s="2" t="s">
        <v>186</v>
      </c>
      <c r="Y1137" s="29">
        <v>2</v>
      </c>
    </row>
    <row r="1138" spans="1:25" ht="23.1" hidden="1" customHeight="1">
      <c r="A1138" s="2" t="s">
        <v>100</v>
      </c>
      <c r="B1138" s="2" t="s">
        <v>26</v>
      </c>
      <c r="C1138" s="2" t="s">
        <v>27</v>
      </c>
      <c r="D1138" s="2" t="s">
        <v>28</v>
      </c>
      <c r="E1138" s="2" t="s">
        <v>28</v>
      </c>
      <c r="F1138" s="2" t="s">
        <v>111</v>
      </c>
      <c r="G1138" s="2" t="s">
        <v>167</v>
      </c>
      <c r="H1138" s="2" t="s">
        <v>168</v>
      </c>
      <c r="I1138" s="31">
        <v>43451</v>
      </c>
      <c r="J1138" s="2">
        <v>17</v>
      </c>
      <c r="K1138" s="2">
        <v>12</v>
      </c>
      <c r="L1138" s="2">
        <v>2018</v>
      </c>
      <c r="M1138" s="31">
        <f t="shared" si="17"/>
        <v>43451</v>
      </c>
      <c r="N1138" s="2" t="s">
        <v>1172</v>
      </c>
      <c r="O1138" s="2" t="s">
        <v>1173</v>
      </c>
      <c r="P1138" s="2">
        <v>19</v>
      </c>
      <c r="Q1138" s="6">
        <v>8132392040</v>
      </c>
      <c r="R1138" s="2" t="s">
        <v>172</v>
      </c>
      <c r="S1138" s="2">
        <v>0</v>
      </c>
      <c r="T1138" s="2" t="s">
        <v>418</v>
      </c>
      <c r="V1138" s="2" t="s">
        <v>175</v>
      </c>
      <c r="W1138" s="2" t="s">
        <v>4666</v>
      </c>
      <c r="X1138" s="2" t="s">
        <v>186</v>
      </c>
      <c r="Y1138" s="29">
        <v>3</v>
      </c>
    </row>
    <row r="1139" spans="1:25" ht="23.1" hidden="1" customHeight="1">
      <c r="A1139" s="2" t="s">
        <v>100</v>
      </c>
      <c r="B1139" s="2" t="s">
        <v>26</v>
      </c>
      <c r="C1139" s="2" t="s">
        <v>27</v>
      </c>
      <c r="D1139" s="2" t="s">
        <v>28</v>
      </c>
      <c r="E1139" s="2" t="s">
        <v>28</v>
      </c>
      <c r="F1139" s="2" t="s">
        <v>111</v>
      </c>
      <c r="G1139" s="2" t="s">
        <v>167</v>
      </c>
      <c r="H1139" s="2" t="s">
        <v>168</v>
      </c>
      <c r="I1139" s="31">
        <v>43451</v>
      </c>
      <c r="J1139" s="2">
        <v>17</v>
      </c>
      <c r="K1139" s="2">
        <v>12</v>
      </c>
      <c r="L1139" s="2">
        <v>2018</v>
      </c>
      <c r="M1139" s="31">
        <f t="shared" si="17"/>
        <v>43451</v>
      </c>
      <c r="N1139" s="2" t="s">
        <v>1174</v>
      </c>
      <c r="O1139" s="2" t="s">
        <v>1175</v>
      </c>
      <c r="P1139" s="2">
        <v>18</v>
      </c>
      <c r="Q1139" s="6">
        <v>9075426996</v>
      </c>
      <c r="R1139" s="2" t="s">
        <v>417</v>
      </c>
      <c r="S1139" s="2">
        <v>1</v>
      </c>
      <c r="T1139" s="2" t="s">
        <v>418</v>
      </c>
      <c r="V1139" s="2" t="s">
        <v>175</v>
      </c>
      <c r="W1139" s="2" t="s">
        <v>4659</v>
      </c>
      <c r="X1139" s="2" t="s">
        <v>444</v>
      </c>
      <c r="Y1139" s="29"/>
    </row>
    <row r="1140" spans="1:25" ht="23.1" hidden="1" customHeight="1">
      <c r="A1140" s="2" t="s">
        <v>100</v>
      </c>
      <c r="B1140" s="2" t="s">
        <v>26</v>
      </c>
      <c r="C1140" s="2" t="s">
        <v>27</v>
      </c>
      <c r="D1140" s="2" t="s">
        <v>28</v>
      </c>
      <c r="E1140" s="2" t="s">
        <v>28</v>
      </c>
      <c r="F1140" s="2" t="s">
        <v>111</v>
      </c>
      <c r="G1140" s="2" t="s">
        <v>167</v>
      </c>
      <c r="H1140" s="2" t="s">
        <v>168</v>
      </c>
      <c r="I1140" s="31">
        <v>43451</v>
      </c>
      <c r="J1140" s="2">
        <v>17</v>
      </c>
      <c r="K1140" s="2">
        <v>12</v>
      </c>
      <c r="L1140" s="2">
        <v>2018</v>
      </c>
      <c r="M1140" s="31">
        <f t="shared" si="17"/>
        <v>43451</v>
      </c>
      <c r="N1140" s="2" t="s">
        <v>1176</v>
      </c>
      <c r="O1140" s="2" t="s">
        <v>1177</v>
      </c>
      <c r="P1140" s="2">
        <v>18</v>
      </c>
      <c r="Q1140" s="6">
        <v>7032876430</v>
      </c>
      <c r="R1140" s="2" t="s">
        <v>172</v>
      </c>
      <c r="S1140" s="2">
        <v>1</v>
      </c>
      <c r="T1140" s="2" t="s">
        <v>174</v>
      </c>
      <c r="V1140" s="2" t="s">
        <v>175</v>
      </c>
      <c r="W1140" s="2" t="s">
        <v>4666</v>
      </c>
      <c r="X1140" s="2" t="s">
        <v>176</v>
      </c>
      <c r="Y1140" s="29"/>
    </row>
    <row r="1141" spans="1:25" ht="23.1" hidden="1" customHeight="1">
      <c r="A1141" s="2" t="s">
        <v>100</v>
      </c>
      <c r="B1141" s="2" t="s">
        <v>26</v>
      </c>
      <c r="C1141" s="2" t="s">
        <v>27</v>
      </c>
      <c r="D1141" s="2" t="s">
        <v>28</v>
      </c>
      <c r="E1141" s="2" t="s">
        <v>28</v>
      </c>
      <c r="F1141" s="2" t="s">
        <v>111</v>
      </c>
      <c r="G1141" s="2" t="s">
        <v>167</v>
      </c>
      <c r="H1141" s="2" t="s">
        <v>168</v>
      </c>
      <c r="I1141" s="31">
        <v>43451</v>
      </c>
      <c r="J1141" s="2">
        <v>17</v>
      </c>
      <c r="K1141" s="2">
        <v>12</v>
      </c>
      <c r="L1141" s="2">
        <v>2018</v>
      </c>
      <c r="M1141" s="31">
        <f t="shared" si="17"/>
        <v>43451</v>
      </c>
      <c r="N1141" s="2" t="s">
        <v>1178</v>
      </c>
      <c r="O1141" s="2" t="s">
        <v>1179</v>
      </c>
      <c r="P1141" s="2">
        <v>19</v>
      </c>
      <c r="Q1141" s="6" t="s">
        <v>171</v>
      </c>
      <c r="R1141" s="2" t="s">
        <v>172</v>
      </c>
      <c r="S1141" s="2">
        <v>2</v>
      </c>
      <c r="T1141" s="2" t="s">
        <v>174</v>
      </c>
      <c r="V1141" s="2" t="s">
        <v>175</v>
      </c>
      <c r="W1141" s="2" t="s">
        <v>4666</v>
      </c>
      <c r="X1141" s="2" t="s">
        <v>179</v>
      </c>
      <c r="Y1141" s="29">
        <v>3</v>
      </c>
    </row>
    <row r="1142" spans="1:25" ht="23.1" hidden="1" customHeight="1">
      <c r="A1142" s="2" t="s">
        <v>100</v>
      </c>
      <c r="B1142" s="2" t="s">
        <v>26</v>
      </c>
      <c r="C1142" s="2" t="s">
        <v>27</v>
      </c>
      <c r="D1142" s="2" t="s">
        <v>28</v>
      </c>
      <c r="E1142" s="2" t="s">
        <v>28</v>
      </c>
      <c r="F1142" s="2" t="s">
        <v>29</v>
      </c>
      <c r="G1142" s="2" t="s">
        <v>1887</v>
      </c>
      <c r="H1142" s="2" t="s">
        <v>31</v>
      </c>
      <c r="I1142" s="31">
        <v>43451</v>
      </c>
      <c r="J1142" s="2">
        <v>17</v>
      </c>
      <c r="K1142" s="2">
        <v>12</v>
      </c>
      <c r="L1142" s="2">
        <v>2018</v>
      </c>
      <c r="M1142" s="31">
        <f t="shared" si="17"/>
        <v>43451</v>
      </c>
      <c r="N1142" s="2" t="s">
        <v>3041</v>
      </c>
      <c r="O1142" s="2" t="s">
        <v>3042</v>
      </c>
      <c r="P1142" s="2">
        <v>19</v>
      </c>
      <c r="Q1142" s="6">
        <v>8106562844</v>
      </c>
      <c r="R1142" s="2" t="s">
        <v>172</v>
      </c>
      <c r="S1142" s="2">
        <v>2</v>
      </c>
      <c r="T1142" s="2" t="s">
        <v>313</v>
      </c>
      <c r="U1142" s="2" t="s">
        <v>507</v>
      </c>
      <c r="V1142" s="2" t="s">
        <v>175</v>
      </c>
      <c r="W1142" s="2" t="s">
        <v>4659</v>
      </c>
      <c r="X1142" s="2" t="s">
        <v>186</v>
      </c>
      <c r="Y1142" s="29">
        <v>3</v>
      </c>
    </row>
    <row r="1143" spans="1:25" ht="23.1" hidden="1" customHeight="1">
      <c r="A1143" s="2" t="s">
        <v>100</v>
      </c>
      <c r="B1143" s="2" t="s">
        <v>26</v>
      </c>
      <c r="C1143" s="2" t="s">
        <v>27</v>
      </c>
      <c r="D1143" s="2" t="s">
        <v>28</v>
      </c>
      <c r="E1143" s="2" t="s">
        <v>28</v>
      </c>
      <c r="F1143" s="2" t="s">
        <v>29</v>
      </c>
      <c r="G1143" s="2" t="s">
        <v>1887</v>
      </c>
      <c r="H1143" s="2" t="s">
        <v>31</v>
      </c>
      <c r="I1143" s="31">
        <v>43453</v>
      </c>
      <c r="J1143" s="2">
        <v>19</v>
      </c>
      <c r="K1143" s="2">
        <v>12</v>
      </c>
      <c r="L1143" s="2">
        <v>2018</v>
      </c>
      <c r="M1143" s="31">
        <f t="shared" si="17"/>
        <v>43453</v>
      </c>
      <c r="N1143" s="2" t="s">
        <v>3043</v>
      </c>
      <c r="O1143" s="2" t="s">
        <v>3044</v>
      </c>
      <c r="P1143" s="2">
        <v>18</v>
      </c>
      <c r="Q1143" s="6" t="s">
        <v>171</v>
      </c>
      <c r="R1143" s="2" t="s">
        <v>172</v>
      </c>
      <c r="S1143" s="2">
        <v>2</v>
      </c>
      <c r="T1143" s="2" t="s">
        <v>313</v>
      </c>
      <c r="U1143" s="2" t="s">
        <v>507</v>
      </c>
      <c r="V1143" s="2" t="s">
        <v>175</v>
      </c>
      <c r="W1143" s="2" t="s">
        <v>4659</v>
      </c>
      <c r="X1143" s="2" t="s">
        <v>186</v>
      </c>
      <c r="Y1143" s="29">
        <v>3</v>
      </c>
    </row>
    <row r="1144" spans="1:25" ht="23.1" hidden="1" customHeight="1">
      <c r="A1144" s="2" t="s">
        <v>100</v>
      </c>
      <c r="B1144" s="2" t="s">
        <v>26</v>
      </c>
      <c r="C1144" s="2" t="s">
        <v>27</v>
      </c>
      <c r="D1144" s="2" t="s">
        <v>28</v>
      </c>
      <c r="E1144" s="2" t="s">
        <v>28</v>
      </c>
      <c r="F1144" s="2" t="s">
        <v>29</v>
      </c>
      <c r="G1144" s="2" t="s">
        <v>1887</v>
      </c>
      <c r="H1144" s="2" t="s">
        <v>31</v>
      </c>
      <c r="I1144" s="31">
        <v>43453</v>
      </c>
      <c r="J1144" s="2">
        <v>19</v>
      </c>
      <c r="K1144" s="2">
        <v>12</v>
      </c>
      <c r="L1144" s="2">
        <v>2018</v>
      </c>
      <c r="M1144" s="31">
        <f t="shared" si="17"/>
        <v>43453</v>
      </c>
      <c r="N1144" s="2" t="s">
        <v>3045</v>
      </c>
      <c r="O1144" s="2" t="s">
        <v>3046</v>
      </c>
      <c r="P1144" s="2">
        <v>18</v>
      </c>
      <c r="Q1144" s="6">
        <v>9036894346</v>
      </c>
      <c r="R1144" s="2" t="s">
        <v>172</v>
      </c>
      <c r="S1144" s="2">
        <v>1</v>
      </c>
      <c r="T1144" s="2" t="s">
        <v>313</v>
      </c>
      <c r="U1144" s="2" t="s">
        <v>507</v>
      </c>
      <c r="V1144" s="2" t="s">
        <v>175</v>
      </c>
      <c r="W1144" s="2" t="s">
        <v>4659</v>
      </c>
      <c r="X1144" s="2" t="s">
        <v>211</v>
      </c>
      <c r="Y1144" s="29"/>
    </row>
    <row r="1145" spans="1:25" ht="23.1" hidden="1" customHeight="1">
      <c r="A1145" s="2" t="s">
        <v>100</v>
      </c>
      <c r="B1145" s="2" t="s">
        <v>26</v>
      </c>
      <c r="C1145" s="2" t="s">
        <v>27</v>
      </c>
      <c r="D1145" s="2" t="s">
        <v>28</v>
      </c>
      <c r="E1145" s="2" t="s">
        <v>28</v>
      </c>
      <c r="F1145" s="2" t="s">
        <v>29</v>
      </c>
      <c r="G1145" s="2" t="s">
        <v>1887</v>
      </c>
      <c r="H1145" s="2" t="s">
        <v>31</v>
      </c>
      <c r="I1145" s="31">
        <v>43453</v>
      </c>
      <c r="J1145" s="2">
        <v>19</v>
      </c>
      <c r="K1145" s="2">
        <v>12</v>
      </c>
      <c r="L1145" s="2">
        <v>2018</v>
      </c>
      <c r="M1145" s="31">
        <f t="shared" si="17"/>
        <v>43453</v>
      </c>
      <c r="N1145" s="2" t="s">
        <v>3047</v>
      </c>
      <c r="O1145" s="2" t="s">
        <v>3048</v>
      </c>
      <c r="P1145" s="2">
        <v>19</v>
      </c>
      <c r="Q1145" s="6">
        <v>8145910486</v>
      </c>
      <c r="R1145" s="2" t="s">
        <v>172</v>
      </c>
      <c r="S1145" s="2">
        <v>2</v>
      </c>
      <c r="T1145" s="2" t="s">
        <v>313</v>
      </c>
      <c r="U1145" s="2" t="s">
        <v>507</v>
      </c>
      <c r="V1145" s="2" t="s">
        <v>175</v>
      </c>
      <c r="W1145" s="2" t="s">
        <v>4659</v>
      </c>
      <c r="X1145" s="2" t="s">
        <v>179</v>
      </c>
      <c r="Y1145" s="29">
        <v>3</v>
      </c>
    </row>
    <row r="1146" spans="1:25" ht="23.1" hidden="1" customHeight="1">
      <c r="A1146" s="2" t="s">
        <v>100</v>
      </c>
      <c r="B1146" s="2" t="s">
        <v>26</v>
      </c>
      <c r="C1146" s="2" t="s">
        <v>27</v>
      </c>
      <c r="D1146" s="2" t="s">
        <v>28</v>
      </c>
      <c r="E1146" s="2" t="s">
        <v>28</v>
      </c>
      <c r="F1146" s="2" t="s">
        <v>29</v>
      </c>
      <c r="G1146" s="2" t="s">
        <v>1887</v>
      </c>
      <c r="H1146" s="2" t="s">
        <v>31</v>
      </c>
      <c r="I1146" s="31">
        <v>43453</v>
      </c>
      <c r="J1146" s="2">
        <v>19</v>
      </c>
      <c r="K1146" s="2">
        <v>12</v>
      </c>
      <c r="L1146" s="2">
        <v>2018</v>
      </c>
      <c r="M1146" s="31">
        <f t="shared" si="17"/>
        <v>43453</v>
      </c>
      <c r="N1146" s="2" t="s">
        <v>3049</v>
      </c>
      <c r="O1146" s="2" t="s">
        <v>3050</v>
      </c>
      <c r="P1146" s="2">
        <v>18</v>
      </c>
      <c r="Q1146" s="6" t="s">
        <v>171</v>
      </c>
      <c r="R1146" s="2" t="s">
        <v>417</v>
      </c>
      <c r="S1146" s="2">
        <v>0</v>
      </c>
      <c r="T1146" s="2" t="s">
        <v>234</v>
      </c>
      <c r="V1146" s="2" t="s">
        <v>175</v>
      </c>
      <c r="W1146" s="2" t="s">
        <v>4659</v>
      </c>
      <c r="X1146" s="2" t="s">
        <v>444</v>
      </c>
      <c r="Y1146" s="29"/>
    </row>
    <row r="1147" spans="1:25" ht="23.1" hidden="1" customHeight="1">
      <c r="A1147" s="2" t="s">
        <v>100</v>
      </c>
      <c r="B1147" s="2" t="s">
        <v>26</v>
      </c>
      <c r="C1147" s="2" t="s">
        <v>27</v>
      </c>
      <c r="D1147" s="2" t="s">
        <v>28</v>
      </c>
      <c r="E1147" s="2" t="s">
        <v>28</v>
      </c>
      <c r="F1147" s="2" t="s">
        <v>111</v>
      </c>
      <c r="G1147" s="2" t="s">
        <v>167</v>
      </c>
      <c r="H1147" s="2" t="s">
        <v>168</v>
      </c>
      <c r="I1147" s="31">
        <v>43453</v>
      </c>
      <c r="J1147" s="2">
        <v>19</v>
      </c>
      <c r="K1147" s="2">
        <v>12</v>
      </c>
      <c r="L1147" s="2">
        <v>2018</v>
      </c>
      <c r="M1147" s="31">
        <f t="shared" si="17"/>
        <v>43453</v>
      </c>
      <c r="N1147" s="2" t="s">
        <v>1180</v>
      </c>
      <c r="O1147" s="2" t="s">
        <v>1181</v>
      </c>
      <c r="P1147" s="2">
        <v>18</v>
      </c>
      <c r="Q1147" s="6">
        <v>8093223431</v>
      </c>
      <c r="R1147" s="2" t="s">
        <v>172</v>
      </c>
      <c r="S1147" s="2">
        <v>1</v>
      </c>
      <c r="T1147" s="2" t="s">
        <v>418</v>
      </c>
      <c r="V1147" s="2" t="s">
        <v>175</v>
      </c>
      <c r="W1147" s="2" t="s">
        <v>4659</v>
      </c>
      <c r="X1147" s="2" t="s">
        <v>186</v>
      </c>
      <c r="Y1147" s="29">
        <v>3</v>
      </c>
    </row>
    <row r="1148" spans="1:25" ht="23.1" hidden="1" customHeight="1">
      <c r="A1148" s="2" t="s">
        <v>100</v>
      </c>
      <c r="B1148" s="2" t="s">
        <v>26</v>
      </c>
      <c r="C1148" s="2" t="s">
        <v>27</v>
      </c>
      <c r="D1148" s="2" t="s">
        <v>28</v>
      </c>
      <c r="E1148" s="2" t="s">
        <v>28</v>
      </c>
      <c r="F1148" s="2" t="s">
        <v>111</v>
      </c>
      <c r="G1148" s="2" t="s">
        <v>167</v>
      </c>
      <c r="H1148" s="2" t="s">
        <v>168</v>
      </c>
      <c r="I1148" s="31">
        <v>43454</v>
      </c>
      <c r="J1148" s="2">
        <v>20</v>
      </c>
      <c r="K1148" s="2">
        <v>12</v>
      </c>
      <c r="L1148" s="2">
        <v>2018</v>
      </c>
      <c r="M1148" s="31">
        <f t="shared" si="17"/>
        <v>43454</v>
      </c>
      <c r="N1148" s="2" t="s">
        <v>1182</v>
      </c>
      <c r="O1148" s="2" t="s">
        <v>1183</v>
      </c>
      <c r="P1148" s="2">
        <v>19</v>
      </c>
      <c r="Q1148" s="6">
        <v>8069265515</v>
      </c>
      <c r="R1148" s="2" t="s">
        <v>172</v>
      </c>
      <c r="S1148" s="2">
        <v>0</v>
      </c>
      <c r="T1148" s="2" t="s">
        <v>418</v>
      </c>
      <c r="V1148" s="2" t="s">
        <v>175</v>
      </c>
      <c r="W1148" s="2" t="s">
        <v>4659</v>
      </c>
      <c r="X1148" s="2" t="s">
        <v>186</v>
      </c>
      <c r="Y1148" s="29">
        <v>2</v>
      </c>
    </row>
    <row r="1149" spans="1:25" ht="23.1" hidden="1" customHeight="1">
      <c r="A1149" s="2" t="s">
        <v>100</v>
      </c>
      <c r="B1149" s="2" t="s">
        <v>26</v>
      </c>
      <c r="C1149" s="2" t="s">
        <v>27</v>
      </c>
      <c r="D1149" s="2" t="s">
        <v>28</v>
      </c>
      <c r="E1149" s="2" t="s">
        <v>28</v>
      </c>
      <c r="F1149" s="2" t="s">
        <v>111</v>
      </c>
      <c r="G1149" s="2" t="s">
        <v>167</v>
      </c>
      <c r="H1149" s="2" t="s">
        <v>168</v>
      </c>
      <c r="I1149" s="31">
        <v>43454</v>
      </c>
      <c r="J1149" s="2">
        <v>20</v>
      </c>
      <c r="K1149" s="2">
        <v>12</v>
      </c>
      <c r="L1149" s="2">
        <v>2018</v>
      </c>
      <c r="M1149" s="31">
        <f t="shared" si="17"/>
        <v>43454</v>
      </c>
      <c r="N1149" s="2" t="s">
        <v>670</v>
      </c>
      <c r="O1149" s="2" t="s">
        <v>802</v>
      </c>
      <c r="P1149" s="2">
        <v>18</v>
      </c>
      <c r="Q1149" s="6">
        <v>8183413615</v>
      </c>
      <c r="R1149" s="2" t="s">
        <v>172</v>
      </c>
      <c r="S1149" s="2">
        <v>1</v>
      </c>
      <c r="T1149" s="2" t="s">
        <v>251</v>
      </c>
      <c r="V1149" s="2" t="s">
        <v>252</v>
      </c>
      <c r="W1149" s="2" t="s">
        <v>4659</v>
      </c>
      <c r="X1149" s="2" t="s">
        <v>186</v>
      </c>
      <c r="Y1149" s="29">
        <v>2</v>
      </c>
    </row>
    <row r="1150" spans="1:25" ht="23.1" hidden="1" customHeight="1">
      <c r="A1150" s="2" t="s">
        <v>100</v>
      </c>
      <c r="B1150" s="2" t="s">
        <v>26</v>
      </c>
      <c r="C1150" s="2" t="s">
        <v>27</v>
      </c>
      <c r="D1150" s="2" t="s">
        <v>28</v>
      </c>
      <c r="E1150" s="2" t="s">
        <v>28</v>
      </c>
      <c r="F1150" s="2" t="s">
        <v>111</v>
      </c>
      <c r="G1150" s="2" t="s">
        <v>167</v>
      </c>
      <c r="H1150" s="2" t="s">
        <v>168</v>
      </c>
      <c r="I1150" s="31">
        <v>43454</v>
      </c>
      <c r="J1150" s="2">
        <v>20</v>
      </c>
      <c r="K1150" s="2">
        <v>12</v>
      </c>
      <c r="L1150" s="2">
        <v>2018</v>
      </c>
      <c r="M1150" s="31">
        <f t="shared" si="17"/>
        <v>43454</v>
      </c>
      <c r="N1150" s="2" t="s">
        <v>1184</v>
      </c>
      <c r="O1150" s="2" t="s">
        <v>1185</v>
      </c>
      <c r="P1150" s="2">
        <v>19</v>
      </c>
      <c r="Q1150" s="6" t="s">
        <v>171</v>
      </c>
      <c r="R1150" s="2" t="s">
        <v>172</v>
      </c>
      <c r="S1150" s="2">
        <v>1</v>
      </c>
      <c r="T1150" s="2" t="s">
        <v>251</v>
      </c>
      <c r="V1150" s="2" t="s">
        <v>252</v>
      </c>
      <c r="W1150" s="2" t="s">
        <v>4659</v>
      </c>
      <c r="X1150" s="2" t="s">
        <v>176</v>
      </c>
      <c r="Y1150" s="29"/>
    </row>
    <row r="1151" spans="1:25" ht="23.1" hidden="1" customHeight="1">
      <c r="A1151" s="2" t="s">
        <v>100</v>
      </c>
      <c r="B1151" s="2" t="s">
        <v>26</v>
      </c>
      <c r="C1151" s="2" t="s">
        <v>27</v>
      </c>
      <c r="D1151" s="2" t="s">
        <v>28</v>
      </c>
      <c r="E1151" s="2" t="s">
        <v>28</v>
      </c>
      <c r="F1151" s="2" t="s">
        <v>111</v>
      </c>
      <c r="G1151" s="2" t="s">
        <v>167</v>
      </c>
      <c r="H1151" s="2" t="s">
        <v>168</v>
      </c>
      <c r="I1151" s="31">
        <v>43454</v>
      </c>
      <c r="J1151" s="2">
        <v>20</v>
      </c>
      <c r="K1151" s="2">
        <v>12</v>
      </c>
      <c r="L1151" s="2">
        <v>2018</v>
      </c>
      <c r="M1151" s="31">
        <f t="shared" si="17"/>
        <v>43454</v>
      </c>
      <c r="N1151" s="2" t="s">
        <v>1186</v>
      </c>
      <c r="O1151" s="2" t="s">
        <v>720</v>
      </c>
      <c r="P1151" s="2">
        <v>18</v>
      </c>
      <c r="Q1151" s="6">
        <v>9038994761</v>
      </c>
      <c r="R1151" s="2" t="s">
        <v>172</v>
      </c>
      <c r="S1151" s="2">
        <v>2</v>
      </c>
      <c r="T1151" s="2" t="s">
        <v>251</v>
      </c>
      <c r="V1151" s="2" t="s">
        <v>252</v>
      </c>
      <c r="W1151" s="2" t="s">
        <v>4659</v>
      </c>
      <c r="X1151" s="2" t="s">
        <v>186</v>
      </c>
      <c r="Y1151" s="29">
        <v>2</v>
      </c>
    </row>
    <row r="1152" spans="1:25" ht="23.1" hidden="1" customHeight="1">
      <c r="A1152" s="2" t="s">
        <v>100</v>
      </c>
      <c r="B1152" s="2" t="s">
        <v>26</v>
      </c>
      <c r="C1152" s="2" t="s">
        <v>27</v>
      </c>
      <c r="D1152" s="2" t="s">
        <v>28</v>
      </c>
      <c r="E1152" s="2" t="s">
        <v>28</v>
      </c>
      <c r="F1152" s="2" t="s">
        <v>111</v>
      </c>
      <c r="G1152" s="2" t="s">
        <v>167</v>
      </c>
      <c r="H1152" s="2" t="s">
        <v>168</v>
      </c>
      <c r="I1152" s="31">
        <v>43454</v>
      </c>
      <c r="J1152" s="2">
        <v>20</v>
      </c>
      <c r="K1152" s="2">
        <v>12</v>
      </c>
      <c r="L1152" s="2">
        <v>2018</v>
      </c>
      <c r="M1152" s="31">
        <f t="shared" si="17"/>
        <v>43454</v>
      </c>
      <c r="N1152" s="2" t="s">
        <v>1187</v>
      </c>
      <c r="O1152" s="2" t="s">
        <v>489</v>
      </c>
      <c r="P1152" s="2">
        <v>17</v>
      </c>
      <c r="Q1152" s="6">
        <v>7068156208</v>
      </c>
      <c r="R1152" s="2" t="s">
        <v>172</v>
      </c>
      <c r="S1152" s="2">
        <v>1</v>
      </c>
      <c r="T1152" s="2" t="s">
        <v>251</v>
      </c>
      <c r="V1152" s="2" t="s">
        <v>252</v>
      </c>
      <c r="W1152" s="2" t="s">
        <v>4659</v>
      </c>
      <c r="X1152" s="2" t="s">
        <v>186</v>
      </c>
      <c r="Y1152" s="29">
        <v>2</v>
      </c>
    </row>
    <row r="1153" spans="1:25" ht="23.1" hidden="1" customHeight="1">
      <c r="A1153" s="2" t="s">
        <v>100</v>
      </c>
      <c r="B1153" s="2" t="s">
        <v>26</v>
      </c>
      <c r="C1153" s="2" t="s">
        <v>27</v>
      </c>
      <c r="D1153" s="2" t="s">
        <v>28</v>
      </c>
      <c r="E1153" s="2" t="s">
        <v>28</v>
      </c>
      <c r="F1153" s="2" t="s">
        <v>111</v>
      </c>
      <c r="G1153" s="2" t="s">
        <v>167</v>
      </c>
      <c r="H1153" s="2" t="s">
        <v>168</v>
      </c>
      <c r="I1153" s="31">
        <v>43454</v>
      </c>
      <c r="J1153" s="2">
        <v>20</v>
      </c>
      <c r="K1153" s="2">
        <v>12</v>
      </c>
      <c r="L1153" s="2">
        <v>2018</v>
      </c>
      <c r="M1153" s="31">
        <f t="shared" si="17"/>
        <v>43454</v>
      </c>
      <c r="N1153" s="2" t="s">
        <v>1188</v>
      </c>
      <c r="O1153" s="2" t="s">
        <v>1189</v>
      </c>
      <c r="P1153" s="2">
        <v>15</v>
      </c>
      <c r="Q1153" s="6" t="s">
        <v>171</v>
      </c>
      <c r="R1153" s="2" t="s">
        <v>172</v>
      </c>
      <c r="S1153" s="2">
        <v>0</v>
      </c>
      <c r="T1153" s="2" t="s">
        <v>251</v>
      </c>
      <c r="V1153" s="2" t="s">
        <v>252</v>
      </c>
      <c r="W1153" s="2" t="s">
        <v>4659</v>
      </c>
      <c r="X1153" s="2" t="s">
        <v>176</v>
      </c>
      <c r="Y1153" s="29"/>
    </row>
    <row r="1154" spans="1:25" ht="23.1" hidden="1" customHeight="1">
      <c r="A1154" s="2" t="s">
        <v>100</v>
      </c>
      <c r="B1154" s="2" t="s">
        <v>26</v>
      </c>
      <c r="C1154" s="2" t="s">
        <v>27</v>
      </c>
      <c r="D1154" s="2" t="s">
        <v>28</v>
      </c>
      <c r="E1154" s="2" t="s">
        <v>28</v>
      </c>
      <c r="F1154" s="2" t="s">
        <v>111</v>
      </c>
      <c r="G1154" s="2" t="s">
        <v>167</v>
      </c>
      <c r="H1154" s="2" t="s">
        <v>168</v>
      </c>
      <c r="I1154" s="31">
        <v>43454</v>
      </c>
      <c r="J1154" s="2">
        <v>20</v>
      </c>
      <c r="K1154" s="2">
        <v>12</v>
      </c>
      <c r="L1154" s="2">
        <v>2018</v>
      </c>
      <c r="M1154" s="31">
        <f t="shared" si="17"/>
        <v>43454</v>
      </c>
      <c r="N1154" s="2" t="s">
        <v>1190</v>
      </c>
      <c r="O1154" s="2" t="s">
        <v>1191</v>
      </c>
      <c r="P1154" s="2">
        <v>16</v>
      </c>
      <c r="Q1154" s="6" t="s">
        <v>171</v>
      </c>
      <c r="R1154" s="2" t="s">
        <v>172</v>
      </c>
      <c r="S1154" s="2">
        <v>1</v>
      </c>
      <c r="T1154" s="2" t="s">
        <v>251</v>
      </c>
      <c r="V1154" s="2" t="s">
        <v>252</v>
      </c>
      <c r="W1154" s="2" t="s">
        <v>4666</v>
      </c>
      <c r="X1154" s="2" t="s">
        <v>211</v>
      </c>
      <c r="Y1154" s="29"/>
    </row>
    <row r="1155" spans="1:25" ht="23.1" hidden="1" customHeight="1">
      <c r="A1155" s="2" t="s">
        <v>100</v>
      </c>
      <c r="B1155" s="2" t="s">
        <v>26</v>
      </c>
      <c r="C1155" s="2" t="s">
        <v>27</v>
      </c>
      <c r="D1155" s="2" t="s">
        <v>28</v>
      </c>
      <c r="E1155" s="2" t="s">
        <v>28</v>
      </c>
      <c r="F1155" s="2" t="s">
        <v>111</v>
      </c>
      <c r="G1155" s="2" t="s">
        <v>167</v>
      </c>
      <c r="H1155" s="2" t="s">
        <v>168</v>
      </c>
      <c r="I1155" s="31">
        <v>43454</v>
      </c>
      <c r="J1155" s="2">
        <v>20</v>
      </c>
      <c r="K1155" s="2">
        <v>12</v>
      </c>
      <c r="L1155" s="2">
        <v>2018</v>
      </c>
      <c r="M1155" s="31">
        <f t="shared" si="17"/>
        <v>43454</v>
      </c>
      <c r="N1155" s="2" t="s">
        <v>1132</v>
      </c>
      <c r="O1155" s="2" t="s">
        <v>1192</v>
      </c>
      <c r="P1155" s="2">
        <v>19</v>
      </c>
      <c r="Q1155" s="6" t="s">
        <v>171</v>
      </c>
      <c r="R1155" s="2" t="s">
        <v>172</v>
      </c>
      <c r="S1155" s="2">
        <v>3</v>
      </c>
      <c r="T1155" s="2" t="s">
        <v>251</v>
      </c>
      <c r="V1155" s="2" t="s">
        <v>252</v>
      </c>
      <c r="W1155" s="2" t="s">
        <v>4659</v>
      </c>
      <c r="X1155" s="2" t="s">
        <v>211</v>
      </c>
      <c r="Y1155" s="29"/>
    </row>
    <row r="1156" spans="1:25" ht="23.1" hidden="1" customHeight="1">
      <c r="A1156" s="2" t="s">
        <v>100</v>
      </c>
      <c r="B1156" s="2" t="s">
        <v>26</v>
      </c>
      <c r="C1156" s="2" t="s">
        <v>27</v>
      </c>
      <c r="D1156" s="2" t="s">
        <v>28</v>
      </c>
      <c r="E1156" s="2" t="s">
        <v>28</v>
      </c>
      <c r="F1156" s="2" t="s">
        <v>111</v>
      </c>
      <c r="G1156" s="2" t="s">
        <v>167</v>
      </c>
      <c r="H1156" s="2" t="s">
        <v>168</v>
      </c>
      <c r="I1156" s="31">
        <v>43454</v>
      </c>
      <c r="J1156" s="2">
        <v>20</v>
      </c>
      <c r="K1156" s="2">
        <v>12</v>
      </c>
      <c r="L1156" s="2">
        <v>2018</v>
      </c>
      <c r="M1156" s="31">
        <f t="shared" si="17"/>
        <v>43454</v>
      </c>
      <c r="N1156" s="2" t="s">
        <v>1193</v>
      </c>
      <c r="O1156" s="2" t="s">
        <v>1194</v>
      </c>
      <c r="P1156" s="2">
        <v>19</v>
      </c>
      <c r="Q1156" s="6" t="s">
        <v>171</v>
      </c>
      <c r="R1156" s="2" t="s">
        <v>172</v>
      </c>
      <c r="S1156" s="2">
        <v>2</v>
      </c>
      <c r="T1156" s="2" t="s">
        <v>251</v>
      </c>
      <c r="V1156" s="2" t="s">
        <v>252</v>
      </c>
      <c r="W1156" s="2" t="s">
        <v>4666</v>
      </c>
      <c r="X1156" s="2" t="s">
        <v>176</v>
      </c>
      <c r="Y1156" s="29"/>
    </row>
    <row r="1157" spans="1:25" ht="23.1" hidden="1" customHeight="1">
      <c r="A1157" s="2" t="s">
        <v>100</v>
      </c>
      <c r="B1157" s="2" t="s">
        <v>26</v>
      </c>
      <c r="C1157" s="2" t="s">
        <v>27</v>
      </c>
      <c r="D1157" s="2" t="s">
        <v>28</v>
      </c>
      <c r="E1157" s="2" t="s">
        <v>28</v>
      </c>
      <c r="F1157" s="2" t="s">
        <v>111</v>
      </c>
      <c r="G1157" s="2" t="s">
        <v>167</v>
      </c>
      <c r="H1157" s="2" t="s">
        <v>168</v>
      </c>
      <c r="I1157" s="31">
        <v>43454</v>
      </c>
      <c r="J1157" s="2">
        <v>20</v>
      </c>
      <c r="K1157" s="2">
        <v>12</v>
      </c>
      <c r="L1157" s="2">
        <v>2018</v>
      </c>
      <c r="M1157" s="31">
        <f t="shared" si="17"/>
        <v>43454</v>
      </c>
      <c r="N1157" s="2" t="s">
        <v>1053</v>
      </c>
      <c r="O1157" s="2" t="s">
        <v>722</v>
      </c>
      <c r="P1157" s="2">
        <v>17</v>
      </c>
      <c r="Q1157" s="6">
        <v>8054995825</v>
      </c>
      <c r="R1157" s="2" t="s">
        <v>172</v>
      </c>
      <c r="S1157" s="2">
        <v>0</v>
      </c>
      <c r="T1157" s="2" t="s">
        <v>251</v>
      </c>
      <c r="V1157" s="2" t="s">
        <v>252</v>
      </c>
      <c r="W1157" s="2" t="s">
        <v>4659</v>
      </c>
      <c r="X1157" s="2" t="s">
        <v>186</v>
      </c>
      <c r="Y1157" s="29">
        <v>3</v>
      </c>
    </row>
    <row r="1158" spans="1:25" ht="23.1" hidden="1" customHeight="1">
      <c r="A1158" s="2" t="s">
        <v>100</v>
      </c>
      <c r="B1158" s="2" t="s">
        <v>26</v>
      </c>
      <c r="C1158" s="2" t="s">
        <v>27</v>
      </c>
      <c r="D1158" s="2" t="s">
        <v>28</v>
      </c>
      <c r="E1158" s="2" t="s">
        <v>28</v>
      </c>
      <c r="F1158" s="2" t="s">
        <v>111</v>
      </c>
      <c r="G1158" s="2" t="s">
        <v>167</v>
      </c>
      <c r="H1158" s="2" t="s">
        <v>168</v>
      </c>
      <c r="I1158" s="31">
        <v>43454</v>
      </c>
      <c r="J1158" s="2">
        <v>20</v>
      </c>
      <c r="K1158" s="2">
        <v>12</v>
      </c>
      <c r="L1158" s="2">
        <v>2018</v>
      </c>
      <c r="M1158" s="31">
        <f t="shared" si="17"/>
        <v>43454</v>
      </c>
      <c r="N1158" s="2" t="s">
        <v>1195</v>
      </c>
      <c r="O1158" s="2" t="s">
        <v>1196</v>
      </c>
      <c r="P1158" s="2">
        <v>18</v>
      </c>
      <c r="Q1158" s="6" t="s">
        <v>171</v>
      </c>
      <c r="R1158" s="2" t="s">
        <v>172</v>
      </c>
      <c r="S1158" s="2">
        <v>2</v>
      </c>
      <c r="T1158" s="2" t="s">
        <v>251</v>
      </c>
      <c r="V1158" s="2" t="s">
        <v>252</v>
      </c>
      <c r="W1158" s="2" t="s">
        <v>4666</v>
      </c>
      <c r="X1158" s="2" t="s">
        <v>211</v>
      </c>
      <c r="Y1158" s="29"/>
    </row>
    <row r="1159" spans="1:25" ht="23.1" hidden="1" customHeight="1">
      <c r="A1159" s="2" t="s">
        <v>100</v>
      </c>
      <c r="B1159" s="2" t="s">
        <v>26</v>
      </c>
      <c r="C1159" s="2" t="s">
        <v>27</v>
      </c>
      <c r="D1159" s="2" t="s">
        <v>28</v>
      </c>
      <c r="E1159" s="2" t="s">
        <v>28</v>
      </c>
      <c r="F1159" s="2" t="s">
        <v>111</v>
      </c>
      <c r="G1159" s="2" t="s">
        <v>167</v>
      </c>
      <c r="H1159" s="2" t="s">
        <v>168</v>
      </c>
      <c r="I1159" s="31">
        <v>43454</v>
      </c>
      <c r="J1159" s="2">
        <v>20</v>
      </c>
      <c r="K1159" s="2">
        <v>12</v>
      </c>
      <c r="L1159" s="2">
        <v>2018</v>
      </c>
      <c r="M1159" s="31">
        <f t="shared" si="17"/>
        <v>43454</v>
      </c>
      <c r="N1159" s="2" t="s">
        <v>1197</v>
      </c>
      <c r="O1159" s="2" t="s">
        <v>1198</v>
      </c>
      <c r="P1159" s="2">
        <v>16</v>
      </c>
      <c r="Q1159" s="6" t="s">
        <v>171</v>
      </c>
      <c r="R1159" s="2" t="s">
        <v>172</v>
      </c>
      <c r="S1159" s="2">
        <v>2</v>
      </c>
      <c r="T1159" s="2" t="s">
        <v>251</v>
      </c>
      <c r="V1159" s="2" t="s">
        <v>252</v>
      </c>
      <c r="W1159" s="2" t="s">
        <v>4666</v>
      </c>
      <c r="X1159" s="2" t="s">
        <v>211</v>
      </c>
      <c r="Y1159" s="29"/>
    </row>
    <row r="1160" spans="1:25" ht="23.1" hidden="1" customHeight="1">
      <c r="A1160" s="2" t="s">
        <v>100</v>
      </c>
      <c r="B1160" s="2" t="s">
        <v>26</v>
      </c>
      <c r="C1160" s="2" t="s">
        <v>27</v>
      </c>
      <c r="D1160" s="2" t="s">
        <v>28</v>
      </c>
      <c r="E1160" s="2" t="s">
        <v>28</v>
      </c>
      <c r="F1160" s="2" t="s">
        <v>111</v>
      </c>
      <c r="G1160" s="2" t="s">
        <v>167</v>
      </c>
      <c r="H1160" s="2" t="s">
        <v>168</v>
      </c>
      <c r="I1160" s="31">
        <v>43454</v>
      </c>
      <c r="J1160" s="2">
        <v>20</v>
      </c>
      <c r="K1160" s="2">
        <v>12</v>
      </c>
      <c r="L1160" s="2">
        <v>2018</v>
      </c>
      <c r="M1160" s="31">
        <f t="shared" si="17"/>
        <v>43454</v>
      </c>
      <c r="N1160" s="2" t="s">
        <v>1199</v>
      </c>
      <c r="O1160" s="2" t="s">
        <v>977</v>
      </c>
      <c r="P1160" s="2">
        <v>19</v>
      </c>
      <c r="Q1160" s="6" t="s">
        <v>171</v>
      </c>
      <c r="R1160" s="2" t="s">
        <v>172</v>
      </c>
      <c r="S1160" s="2">
        <v>3</v>
      </c>
      <c r="T1160" s="2" t="s">
        <v>251</v>
      </c>
      <c r="V1160" s="2" t="s">
        <v>252</v>
      </c>
      <c r="W1160" s="2" t="s">
        <v>4659</v>
      </c>
      <c r="X1160" s="2" t="s">
        <v>186</v>
      </c>
      <c r="Y1160" s="29">
        <v>2</v>
      </c>
    </row>
    <row r="1161" spans="1:25" ht="23.1" hidden="1" customHeight="1">
      <c r="A1161" s="2" t="s">
        <v>100</v>
      </c>
      <c r="B1161" s="2" t="s">
        <v>26</v>
      </c>
      <c r="C1161" s="2" t="s">
        <v>27</v>
      </c>
      <c r="D1161" s="2" t="s">
        <v>28</v>
      </c>
      <c r="E1161" s="2" t="s">
        <v>28</v>
      </c>
      <c r="F1161" s="2" t="s">
        <v>111</v>
      </c>
      <c r="G1161" s="2" t="s">
        <v>167</v>
      </c>
      <c r="H1161" s="2" t="s">
        <v>168</v>
      </c>
      <c r="I1161" s="31">
        <v>43454</v>
      </c>
      <c r="J1161" s="2">
        <v>20</v>
      </c>
      <c r="K1161" s="2">
        <v>12</v>
      </c>
      <c r="L1161" s="2">
        <v>2018</v>
      </c>
      <c r="M1161" s="31">
        <f t="shared" si="17"/>
        <v>43454</v>
      </c>
      <c r="N1161" s="2" t="s">
        <v>1200</v>
      </c>
      <c r="O1161" s="2" t="s">
        <v>1201</v>
      </c>
      <c r="P1161" s="2">
        <v>17</v>
      </c>
      <c r="Q1161" s="6" t="s">
        <v>171</v>
      </c>
      <c r="R1161" s="2" t="s">
        <v>172</v>
      </c>
      <c r="S1161" s="2">
        <v>1</v>
      </c>
      <c r="T1161" s="2" t="s">
        <v>251</v>
      </c>
      <c r="V1161" s="2" t="s">
        <v>252</v>
      </c>
      <c r="W1161" s="2" t="s">
        <v>4666</v>
      </c>
      <c r="X1161" s="2" t="s">
        <v>444</v>
      </c>
      <c r="Y1161" s="29"/>
    </row>
    <row r="1162" spans="1:25" ht="23.1" hidden="1" customHeight="1">
      <c r="A1162" s="2" t="s">
        <v>100</v>
      </c>
      <c r="B1162" s="2" t="s">
        <v>26</v>
      </c>
      <c r="C1162" s="2" t="s">
        <v>27</v>
      </c>
      <c r="D1162" s="2" t="s">
        <v>28</v>
      </c>
      <c r="E1162" s="2" t="s">
        <v>28</v>
      </c>
      <c r="F1162" s="2" t="s">
        <v>111</v>
      </c>
      <c r="G1162" s="2" t="s">
        <v>167</v>
      </c>
      <c r="H1162" s="2" t="s">
        <v>168</v>
      </c>
      <c r="I1162" s="31">
        <v>43454</v>
      </c>
      <c r="J1162" s="2">
        <v>20</v>
      </c>
      <c r="K1162" s="2">
        <v>12</v>
      </c>
      <c r="L1162" s="2">
        <v>2018</v>
      </c>
      <c r="M1162" s="31">
        <f t="shared" si="17"/>
        <v>43454</v>
      </c>
      <c r="N1162" s="2" t="s">
        <v>1202</v>
      </c>
      <c r="O1162" s="2" t="s">
        <v>1074</v>
      </c>
      <c r="P1162" s="2">
        <v>18</v>
      </c>
      <c r="Q1162" s="6" t="s">
        <v>171</v>
      </c>
      <c r="R1162" s="2" t="s">
        <v>172</v>
      </c>
      <c r="S1162" s="2">
        <v>2</v>
      </c>
      <c r="T1162" s="2" t="s">
        <v>251</v>
      </c>
      <c r="V1162" s="2" t="s">
        <v>252</v>
      </c>
      <c r="W1162" s="2" t="s">
        <v>4666</v>
      </c>
      <c r="X1162" s="2" t="s">
        <v>179</v>
      </c>
      <c r="Y1162" s="29">
        <v>3</v>
      </c>
    </row>
    <row r="1163" spans="1:25" ht="23.1" hidden="1" customHeight="1">
      <c r="A1163" s="2" t="s">
        <v>100</v>
      </c>
      <c r="B1163" s="2" t="s">
        <v>26</v>
      </c>
      <c r="C1163" s="2" t="s">
        <v>27</v>
      </c>
      <c r="D1163" s="2" t="s">
        <v>28</v>
      </c>
      <c r="E1163" s="2" t="s">
        <v>28</v>
      </c>
      <c r="F1163" s="2" t="s">
        <v>111</v>
      </c>
      <c r="G1163" s="2" t="s">
        <v>167</v>
      </c>
      <c r="H1163" s="2" t="s">
        <v>168</v>
      </c>
      <c r="I1163" s="31">
        <v>43454</v>
      </c>
      <c r="J1163" s="2">
        <v>20</v>
      </c>
      <c r="K1163" s="2">
        <v>12</v>
      </c>
      <c r="L1163" s="2">
        <v>2018</v>
      </c>
      <c r="M1163" s="31">
        <f t="shared" si="17"/>
        <v>43454</v>
      </c>
      <c r="N1163" s="2" t="s">
        <v>1203</v>
      </c>
      <c r="O1163" s="2" t="s">
        <v>1204</v>
      </c>
      <c r="P1163" s="2">
        <v>15</v>
      </c>
      <c r="Q1163" s="6" t="s">
        <v>171</v>
      </c>
      <c r="R1163" s="2" t="s">
        <v>172</v>
      </c>
      <c r="S1163" s="2">
        <v>0</v>
      </c>
      <c r="T1163" s="2" t="s">
        <v>251</v>
      </c>
      <c r="V1163" s="2" t="s">
        <v>252</v>
      </c>
      <c r="W1163" s="2" t="s">
        <v>4666</v>
      </c>
      <c r="X1163" s="2" t="s">
        <v>179</v>
      </c>
      <c r="Y1163" s="29">
        <v>3</v>
      </c>
    </row>
    <row r="1164" spans="1:25" ht="23.1" hidden="1" customHeight="1">
      <c r="A1164" s="2" t="s">
        <v>100</v>
      </c>
      <c r="B1164" s="2" t="s">
        <v>26</v>
      </c>
      <c r="C1164" s="2" t="s">
        <v>27</v>
      </c>
      <c r="D1164" s="2" t="s">
        <v>28</v>
      </c>
      <c r="E1164" s="2" t="s">
        <v>28</v>
      </c>
      <c r="F1164" s="2" t="s">
        <v>111</v>
      </c>
      <c r="G1164" s="2" t="s">
        <v>167</v>
      </c>
      <c r="H1164" s="2" t="s">
        <v>168</v>
      </c>
      <c r="I1164" s="31">
        <v>43454</v>
      </c>
      <c r="J1164" s="2">
        <v>20</v>
      </c>
      <c r="K1164" s="2">
        <v>12</v>
      </c>
      <c r="L1164" s="2">
        <v>2018</v>
      </c>
      <c r="M1164" s="31">
        <f t="shared" si="17"/>
        <v>43454</v>
      </c>
      <c r="N1164" s="2" t="s">
        <v>1205</v>
      </c>
      <c r="O1164" s="2" t="s">
        <v>1206</v>
      </c>
      <c r="P1164" s="2">
        <v>19</v>
      </c>
      <c r="Q1164" s="6">
        <v>8034143398</v>
      </c>
      <c r="R1164" s="2" t="s">
        <v>172</v>
      </c>
      <c r="S1164" s="2">
        <v>2</v>
      </c>
      <c r="T1164" s="2" t="s">
        <v>251</v>
      </c>
      <c r="V1164" s="2" t="s">
        <v>252</v>
      </c>
      <c r="W1164" s="2" t="s">
        <v>4659</v>
      </c>
      <c r="X1164" s="2" t="s">
        <v>186</v>
      </c>
      <c r="Y1164" s="29">
        <v>2</v>
      </c>
    </row>
    <row r="1165" spans="1:25" ht="23.1" hidden="1" customHeight="1">
      <c r="A1165" s="2" t="s">
        <v>100</v>
      </c>
      <c r="B1165" s="2" t="s">
        <v>26</v>
      </c>
      <c r="C1165" s="2" t="s">
        <v>27</v>
      </c>
      <c r="D1165" s="2" t="s">
        <v>28</v>
      </c>
      <c r="E1165" s="2" t="s">
        <v>28</v>
      </c>
      <c r="F1165" s="2" t="s">
        <v>111</v>
      </c>
      <c r="G1165" s="2" t="s">
        <v>167</v>
      </c>
      <c r="H1165" s="2" t="s">
        <v>168</v>
      </c>
      <c r="I1165" s="31">
        <v>43454</v>
      </c>
      <c r="J1165" s="2">
        <v>20</v>
      </c>
      <c r="K1165" s="2">
        <v>12</v>
      </c>
      <c r="L1165" s="2">
        <v>2018</v>
      </c>
      <c r="M1165" s="31">
        <f t="shared" si="17"/>
        <v>43454</v>
      </c>
      <c r="N1165" s="2" t="s">
        <v>1207</v>
      </c>
      <c r="O1165" s="2" t="s">
        <v>1208</v>
      </c>
      <c r="P1165" s="2">
        <v>16</v>
      </c>
      <c r="Q1165" s="6" t="s">
        <v>171</v>
      </c>
      <c r="R1165" s="2" t="s">
        <v>172</v>
      </c>
      <c r="S1165" s="2">
        <v>0</v>
      </c>
      <c r="T1165" s="2" t="s">
        <v>251</v>
      </c>
      <c r="V1165" s="2" t="s">
        <v>252</v>
      </c>
      <c r="W1165" s="2" t="s">
        <v>4666</v>
      </c>
      <c r="X1165" s="2" t="s">
        <v>186</v>
      </c>
      <c r="Y1165" s="29">
        <v>1</v>
      </c>
    </row>
    <row r="1166" spans="1:25" ht="23.1" hidden="1" customHeight="1">
      <c r="A1166" s="2" t="s">
        <v>100</v>
      </c>
      <c r="B1166" s="2" t="s">
        <v>26</v>
      </c>
      <c r="C1166" s="2" t="s">
        <v>27</v>
      </c>
      <c r="D1166" s="2" t="s">
        <v>28</v>
      </c>
      <c r="E1166" s="2" t="s">
        <v>28</v>
      </c>
      <c r="F1166" s="2" t="s">
        <v>111</v>
      </c>
      <c r="G1166" s="2" t="s">
        <v>167</v>
      </c>
      <c r="H1166" s="2" t="s">
        <v>168</v>
      </c>
      <c r="I1166" s="31">
        <v>43454</v>
      </c>
      <c r="J1166" s="2">
        <v>20</v>
      </c>
      <c r="K1166" s="2">
        <v>12</v>
      </c>
      <c r="L1166" s="2">
        <v>2018</v>
      </c>
      <c r="M1166" s="31">
        <f t="shared" si="17"/>
        <v>43454</v>
      </c>
      <c r="N1166" s="2" t="s">
        <v>1209</v>
      </c>
      <c r="O1166" s="2" t="s">
        <v>360</v>
      </c>
      <c r="P1166" s="2">
        <v>19</v>
      </c>
      <c r="Q1166" s="6" t="s">
        <v>171</v>
      </c>
      <c r="R1166" s="2" t="s">
        <v>172</v>
      </c>
      <c r="S1166" s="2">
        <v>2</v>
      </c>
      <c r="T1166" s="2" t="s">
        <v>251</v>
      </c>
      <c r="V1166" s="2" t="s">
        <v>252</v>
      </c>
      <c r="W1166" s="2" t="s">
        <v>4659</v>
      </c>
      <c r="X1166" s="2" t="s">
        <v>211</v>
      </c>
      <c r="Y1166" s="29"/>
    </row>
    <row r="1167" spans="1:25" ht="23.1" hidden="1" customHeight="1">
      <c r="A1167" s="2" t="s">
        <v>100</v>
      </c>
      <c r="B1167" s="2" t="s">
        <v>26</v>
      </c>
      <c r="C1167" s="2" t="s">
        <v>27</v>
      </c>
      <c r="D1167" s="2" t="s">
        <v>28</v>
      </c>
      <c r="E1167" s="2" t="s">
        <v>28</v>
      </c>
      <c r="F1167" s="2" t="s">
        <v>111</v>
      </c>
      <c r="G1167" s="2" t="s">
        <v>167</v>
      </c>
      <c r="H1167" s="2" t="s">
        <v>168</v>
      </c>
      <c r="I1167" s="31">
        <v>43454</v>
      </c>
      <c r="J1167" s="2">
        <v>20</v>
      </c>
      <c r="K1167" s="2">
        <v>12</v>
      </c>
      <c r="L1167" s="2">
        <v>2018</v>
      </c>
      <c r="M1167" s="31">
        <f t="shared" si="17"/>
        <v>43454</v>
      </c>
      <c r="N1167" s="2" t="s">
        <v>1210</v>
      </c>
      <c r="O1167" s="2" t="s">
        <v>1211</v>
      </c>
      <c r="P1167" s="2">
        <v>16</v>
      </c>
      <c r="Q1167" s="6" t="s">
        <v>171</v>
      </c>
      <c r="R1167" s="2" t="s">
        <v>172</v>
      </c>
      <c r="S1167" s="2">
        <v>1</v>
      </c>
      <c r="T1167" s="2" t="s">
        <v>251</v>
      </c>
      <c r="V1167" s="2" t="s">
        <v>252</v>
      </c>
      <c r="W1167" s="2" t="s">
        <v>4666</v>
      </c>
      <c r="X1167" s="2" t="s">
        <v>179</v>
      </c>
      <c r="Y1167" s="29">
        <v>3</v>
      </c>
    </row>
    <row r="1168" spans="1:25" ht="23.1" hidden="1" customHeight="1">
      <c r="A1168" s="2" t="s">
        <v>100</v>
      </c>
      <c r="B1168" s="2" t="s">
        <v>26</v>
      </c>
      <c r="C1168" s="2" t="s">
        <v>27</v>
      </c>
      <c r="D1168" s="2" t="s">
        <v>28</v>
      </c>
      <c r="E1168" s="2" t="s">
        <v>28</v>
      </c>
      <c r="F1168" s="2" t="s">
        <v>111</v>
      </c>
      <c r="G1168" s="2" t="s">
        <v>167</v>
      </c>
      <c r="H1168" s="2" t="s">
        <v>168</v>
      </c>
      <c r="I1168" s="31">
        <v>43455</v>
      </c>
      <c r="J1168" s="2">
        <v>21</v>
      </c>
      <c r="K1168" s="2">
        <v>12</v>
      </c>
      <c r="L1168" s="2">
        <v>2018</v>
      </c>
      <c r="M1168" s="31">
        <f t="shared" si="17"/>
        <v>43455</v>
      </c>
      <c r="N1168" s="2" t="s">
        <v>1212</v>
      </c>
      <c r="O1168" s="2" t="s">
        <v>1213</v>
      </c>
      <c r="P1168" s="2">
        <v>19</v>
      </c>
      <c r="Q1168" s="6">
        <v>803796339</v>
      </c>
      <c r="R1168" s="2" t="s">
        <v>172</v>
      </c>
      <c r="S1168" s="2">
        <v>2</v>
      </c>
      <c r="T1168" s="2" t="s">
        <v>313</v>
      </c>
      <c r="V1168" s="2" t="s">
        <v>175</v>
      </c>
      <c r="W1168" s="2" t="s">
        <v>4659</v>
      </c>
      <c r="X1168" s="2" t="s">
        <v>186</v>
      </c>
      <c r="Y1168" s="29">
        <v>3</v>
      </c>
    </row>
    <row r="1169" spans="1:25" ht="23.1" hidden="1" customHeight="1">
      <c r="A1169" s="2" t="s">
        <v>100</v>
      </c>
      <c r="B1169" s="2" t="s">
        <v>26</v>
      </c>
      <c r="C1169" s="2" t="s">
        <v>27</v>
      </c>
      <c r="D1169" s="2" t="s">
        <v>28</v>
      </c>
      <c r="E1169" s="2" t="s">
        <v>28</v>
      </c>
      <c r="F1169" s="2" t="s">
        <v>111</v>
      </c>
      <c r="G1169" s="2" t="s">
        <v>167</v>
      </c>
      <c r="H1169" s="2" t="s">
        <v>168</v>
      </c>
      <c r="I1169" s="31">
        <v>43455</v>
      </c>
      <c r="J1169" s="2">
        <v>21</v>
      </c>
      <c r="K1169" s="2">
        <v>12</v>
      </c>
      <c r="L1169" s="2">
        <v>2018</v>
      </c>
      <c r="M1169" s="31">
        <f t="shared" si="17"/>
        <v>43455</v>
      </c>
      <c r="N1169" s="2" t="s">
        <v>1214</v>
      </c>
      <c r="O1169" s="2" t="s">
        <v>1215</v>
      </c>
      <c r="P1169" s="2">
        <v>19</v>
      </c>
      <c r="Q1169" s="6">
        <v>7065043784</v>
      </c>
      <c r="R1169" s="2" t="s">
        <v>172</v>
      </c>
      <c r="S1169" s="2">
        <v>2</v>
      </c>
      <c r="T1169" s="2" t="s">
        <v>313</v>
      </c>
      <c r="V1169" s="2" t="s">
        <v>175</v>
      </c>
      <c r="W1169" s="2" t="s">
        <v>4659</v>
      </c>
      <c r="X1169" s="2" t="s">
        <v>186</v>
      </c>
      <c r="Y1169" s="29">
        <v>3</v>
      </c>
    </row>
    <row r="1170" spans="1:25" ht="23.1" hidden="1" customHeight="1">
      <c r="A1170" s="2" t="s">
        <v>100</v>
      </c>
      <c r="B1170" s="2" t="s">
        <v>26</v>
      </c>
      <c r="C1170" s="2" t="s">
        <v>27</v>
      </c>
      <c r="D1170" s="2" t="s">
        <v>28</v>
      </c>
      <c r="E1170" s="2" t="s">
        <v>28</v>
      </c>
      <c r="F1170" s="2" t="s">
        <v>111</v>
      </c>
      <c r="G1170" s="2" t="s">
        <v>167</v>
      </c>
      <c r="H1170" s="2" t="s">
        <v>168</v>
      </c>
      <c r="I1170" s="31">
        <v>43455</v>
      </c>
      <c r="J1170" s="2">
        <v>21</v>
      </c>
      <c r="K1170" s="2">
        <v>12</v>
      </c>
      <c r="L1170" s="2">
        <v>2018</v>
      </c>
      <c r="M1170" s="31">
        <f t="shared" si="17"/>
        <v>43455</v>
      </c>
      <c r="N1170" s="2" t="s">
        <v>1212</v>
      </c>
      <c r="O1170" s="2" t="s">
        <v>1213</v>
      </c>
      <c r="P1170" s="2">
        <v>19</v>
      </c>
      <c r="Q1170" s="6">
        <v>803796339</v>
      </c>
      <c r="R1170" s="2" t="s">
        <v>172</v>
      </c>
      <c r="S1170" s="2">
        <v>2</v>
      </c>
      <c r="T1170" s="2" t="s">
        <v>313</v>
      </c>
      <c r="V1170" s="2" t="s">
        <v>175</v>
      </c>
      <c r="W1170" s="2" t="s">
        <v>4659</v>
      </c>
      <c r="X1170" s="2" t="s">
        <v>186</v>
      </c>
      <c r="Y1170" s="29">
        <v>3</v>
      </c>
    </row>
    <row r="1171" spans="1:25" ht="23.1" hidden="1" customHeight="1">
      <c r="A1171" s="2" t="s">
        <v>100</v>
      </c>
      <c r="B1171" s="2" t="s">
        <v>26</v>
      </c>
      <c r="C1171" s="2" t="s">
        <v>27</v>
      </c>
      <c r="D1171" s="2" t="s">
        <v>28</v>
      </c>
      <c r="E1171" s="2" t="s">
        <v>28</v>
      </c>
      <c r="F1171" s="2" t="s">
        <v>111</v>
      </c>
      <c r="G1171" s="2" t="s">
        <v>167</v>
      </c>
      <c r="H1171" s="2" t="s">
        <v>168</v>
      </c>
      <c r="I1171" s="31">
        <v>43455</v>
      </c>
      <c r="J1171" s="2">
        <v>21</v>
      </c>
      <c r="K1171" s="2">
        <v>12</v>
      </c>
      <c r="L1171" s="2">
        <v>2018</v>
      </c>
      <c r="M1171" s="31">
        <f t="shared" si="17"/>
        <v>43455</v>
      </c>
      <c r="N1171" s="2" t="s">
        <v>1214</v>
      </c>
      <c r="O1171" s="2" t="s">
        <v>1215</v>
      </c>
      <c r="P1171" s="2">
        <v>19</v>
      </c>
      <c r="Q1171" s="6">
        <v>7065043784</v>
      </c>
      <c r="R1171" s="2" t="s">
        <v>172</v>
      </c>
      <c r="S1171" s="2">
        <v>2</v>
      </c>
      <c r="T1171" s="2" t="s">
        <v>313</v>
      </c>
      <c r="V1171" s="2" t="s">
        <v>175</v>
      </c>
      <c r="W1171" s="2" t="s">
        <v>4659</v>
      </c>
      <c r="X1171" s="2" t="s">
        <v>186</v>
      </c>
      <c r="Y1171" s="29">
        <v>3</v>
      </c>
    </row>
    <row r="1172" spans="1:25" ht="23.1" hidden="1" customHeight="1">
      <c r="A1172" s="2" t="s">
        <v>100</v>
      </c>
      <c r="B1172" s="2" t="s">
        <v>26</v>
      </c>
      <c r="C1172" s="2" t="s">
        <v>27</v>
      </c>
      <c r="D1172" s="2" t="s">
        <v>102</v>
      </c>
      <c r="E1172" s="2" t="s">
        <v>103</v>
      </c>
      <c r="F1172" s="2" t="s">
        <v>104</v>
      </c>
      <c r="G1172" s="2" t="s">
        <v>3051</v>
      </c>
      <c r="H1172" s="2" t="s">
        <v>97</v>
      </c>
      <c r="I1172" s="31">
        <v>43455</v>
      </c>
      <c r="J1172" s="2">
        <v>21</v>
      </c>
      <c r="K1172" s="2">
        <v>12</v>
      </c>
      <c r="L1172" s="2">
        <v>2018</v>
      </c>
      <c r="M1172" s="31">
        <f t="shared" si="17"/>
        <v>43455</v>
      </c>
      <c r="N1172" s="2" t="s">
        <v>3052</v>
      </c>
      <c r="O1172" s="2" t="s">
        <v>3053</v>
      </c>
      <c r="P1172" s="2">
        <v>18</v>
      </c>
      <c r="Q1172" s="6">
        <v>7032717476</v>
      </c>
      <c r="R1172" s="2" t="s">
        <v>417</v>
      </c>
      <c r="S1172" s="2">
        <v>0</v>
      </c>
      <c r="T1172" s="2" t="s">
        <v>418</v>
      </c>
      <c r="V1172" s="2" t="s">
        <v>1899</v>
      </c>
      <c r="W1172" s="2" t="s">
        <v>4659</v>
      </c>
      <c r="X1172" s="2" t="s">
        <v>186</v>
      </c>
      <c r="Y1172" s="29">
        <v>3</v>
      </c>
    </row>
    <row r="1173" spans="1:25" ht="23.1" hidden="1" customHeight="1">
      <c r="A1173" s="2" t="s">
        <v>100</v>
      </c>
      <c r="B1173" s="2" t="s">
        <v>26</v>
      </c>
      <c r="C1173" s="2" t="s">
        <v>27</v>
      </c>
      <c r="D1173" s="2" t="s">
        <v>102</v>
      </c>
      <c r="E1173" s="2" t="s">
        <v>103</v>
      </c>
      <c r="F1173" s="2" t="s">
        <v>104</v>
      </c>
      <c r="G1173" s="2" t="s">
        <v>3051</v>
      </c>
      <c r="H1173" s="2" t="s">
        <v>97</v>
      </c>
      <c r="I1173" s="31">
        <v>43455</v>
      </c>
      <c r="J1173" s="2">
        <v>21</v>
      </c>
      <c r="K1173" s="2">
        <v>12</v>
      </c>
      <c r="L1173" s="2">
        <v>2018</v>
      </c>
      <c r="M1173" s="31">
        <f t="shared" si="17"/>
        <v>43455</v>
      </c>
      <c r="N1173" s="2" t="s">
        <v>3054</v>
      </c>
      <c r="O1173" s="2" t="s">
        <v>3055</v>
      </c>
      <c r="P1173" s="2">
        <v>18</v>
      </c>
      <c r="Q1173" s="6">
        <v>7063229722</v>
      </c>
      <c r="R1173" s="2" t="s">
        <v>417</v>
      </c>
      <c r="S1173" s="2">
        <v>0</v>
      </c>
      <c r="T1173" s="2" t="s">
        <v>418</v>
      </c>
      <c r="V1173" s="2" t="s">
        <v>1899</v>
      </c>
      <c r="W1173" s="2" t="s">
        <v>4659</v>
      </c>
      <c r="X1173" s="2" t="s">
        <v>186</v>
      </c>
      <c r="Y1173" s="29">
        <v>3</v>
      </c>
    </row>
    <row r="1174" spans="1:25" ht="23.1" hidden="1" customHeight="1">
      <c r="A1174" s="2" t="s">
        <v>100</v>
      </c>
      <c r="B1174" s="2" t="s">
        <v>26</v>
      </c>
      <c r="C1174" s="2" t="s">
        <v>27</v>
      </c>
      <c r="D1174" s="2" t="s">
        <v>102</v>
      </c>
      <c r="E1174" s="2" t="s">
        <v>103</v>
      </c>
      <c r="F1174" s="2" t="s">
        <v>104</v>
      </c>
      <c r="G1174" s="2" t="s">
        <v>3051</v>
      </c>
      <c r="H1174" s="2" t="s">
        <v>97</v>
      </c>
      <c r="I1174" s="31">
        <v>43455</v>
      </c>
      <c r="J1174" s="2">
        <v>21</v>
      </c>
      <c r="K1174" s="2">
        <v>12</v>
      </c>
      <c r="L1174" s="2">
        <v>2018</v>
      </c>
      <c r="M1174" s="31">
        <f t="shared" si="17"/>
        <v>43455</v>
      </c>
      <c r="N1174" s="2" t="s">
        <v>3056</v>
      </c>
      <c r="O1174" s="2" t="s">
        <v>3057</v>
      </c>
      <c r="P1174" s="2">
        <v>19</v>
      </c>
      <c r="Q1174" s="6">
        <v>8032536214</v>
      </c>
      <c r="R1174" s="2" t="s">
        <v>172</v>
      </c>
      <c r="S1174" s="2">
        <v>2</v>
      </c>
      <c r="T1174" s="2" t="s">
        <v>418</v>
      </c>
      <c r="V1174" s="2" t="s">
        <v>1899</v>
      </c>
      <c r="W1174" s="2" t="s">
        <v>4659</v>
      </c>
      <c r="X1174" s="2" t="s">
        <v>211</v>
      </c>
      <c r="Y1174" s="29">
        <v>6</v>
      </c>
    </row>
    <row r="1175" spans="1:25" ht="23.1" hidden="1" customHeight="1">
      <c r="A1175" s="2" t="s">
        <v>100</v>
      </c>
      <c r="B1175" s="2" t="s">
        <v>26</v>
      </c>
      <c r="C1175" s="2" t="s">
        <v>27</v>
      </c>
      <c r="D1175" s="2" t="s">
        <v>102</v>
      </c>
      <c r="E1175" s="2" t="s">
        <v>103</v>
      </c>
      <c r="F1175" s="2" t="s">
        <v>104</v>
      </c>
      <c r="G1175" s="2" t="s">
        <v>3051</v>
      </c>
      <c r="H1175" s="2" t="s">
        <v>97</v>
      </c>
      <c r="I1175" s="31">
        <v>43455</v>
      </c>
      <c r="J1175" s="2">
        <v>21</v>
      </c>
      <c r="K1175" s="2">
        <v>12</v>
      </c>
      <c r="L1175" s="2">
        <v>2018</v>
      </c>
      <c r="M1175" s="31">
        <f t="shared" si="17"/>
        <v>43455</v>
      </c>
      <c r="N1175" s="2" t="s">
        <v>3058</v>
      </c>
      <c r="O1175" s="2" t="s">
        <v>3059</v>
      </c>
      <c r="P1175" s="2">
        <v>19</v>
      </c>
      <c r="Q1175" s="6">
        <v>8036793826</v>
      </c>
      <c r="R1175" s="2" t="s">
        <v>417</v>
      </c>
      <c r="S1175" s="2">
        <v>0</v>
      </c>
      <c r="T1175" s="2" t="s">
        <v>418</v>
      </c>
      <c r="V1175" s="2" t="s">
        <v>1899</v>
      </c>
      <c r="W1175" s="2" t="s">
        <v>4659</v>
      </c>
      <c r="X1175" s="2" t="s">
        <v>444</v>
      </c>
      <c r="Y1175" s="29"/>
    </row>
    <row r="1176" spans="1:25" ht="23.1" hidden="1" customHeight="1">
      <c r="A1176" s="2" t="s">
        <v>100</v>
      </c>
      <c r="B1176" s="2" t="s">
        <v>26</v>
      </c>
      <c r="C1176" s="2" t="s">
        <v>27</v>
      </c>
      <c r="D1176" s="2" t="s">
        <v>102</v>
      </c>
      <c r="E1176" s="2" t="s">
        <v>103</v>
      </c>
      <c r="F1176" s="2" t="s">
        <v>104</v>
      </c>
      <c r="G1176" s="2" t="s">
        <v>3051</v>
      </c>
      <c r="H1176" s="2" t="s">
        <v>97</v>
      </c>
      <c r="I1176" s="31">
        <v>43455</v>
      </c>
      <c r="J1176" s="2">
        <v>21</v>
      </c>
      <c r="K1176" s="2">
        <v>12</v>
      </c>
      <c r="L1176" s="2">
        <v>2018</v>
      </c>
      <c r="M1176" s="31">
        <f t="shared" ref="M1176:M1239" si="18">DATE(L1176,K1176,J1176)</f>
        <v>43455</v>
      </c>
      <c r="N1176" s="2" t="s">
        <v>3060</v>
      </c>
      <c r="O1176" s="2" t="s">
        <v>3061</v>
      </c>
      <c r="P1176" s="2">
        <v>19</v>
      </c>
      <c r="Q1176" s="6">
        <v>9039281526</v>
      </c>
      <c r="R1176" s="2" t="s">
        <v>417</v>
      </c>
      <c r="S1176" s="2">
        <v>0</v>
      </c>
      <c r="T1176" s="2" t="s">
        <v>418</v>
      </c>
      <c r="V1176" s="2" t="s">
        <v>1899</v>
      </c>
      <c r="W1176" s="2" t="s">
        <v>4659</v>
      </c>
      <c r="X1176" s="2" t="s">
        <v>186</v>
      </c>
      <c r="Y1176" s="29">
        <v>3</v>
      </c>
    </row>
    <row r="1177" spans="1:25" ht="23.1" hidden="1" customHeight="1">
      <c r="A1177" s="2" t="s">
        <v>100</v>
      </c>
      <c r="B1177" s="2" t="s">
        <v>26</v>
      </c>
      <c r="C1177" s="2" t="s">
        <v>27</v>
      </c>
      <c r="D1177" s="2" t="s">
        <v>102</v>
      </c>
      <c r="E1177" s="2" t="s">
        <v>103</v>
      </c>
      <c r="F1177" s="2" t="s">
        <v>104</v>
      </c>
      <c r="G1177" s="2" t="s">
        <v>3051</v>
      </c>
      <c r="H1177" s="2" t="s">
        <v>97</v>
      </c>
      <c r="I1177" s="31">
        <v>43455</v>
      </c>
      <c r="J1177" s="2">
        <v>21</v>
      </c>
      <c r="K1177" s="2">
        <v>12</v>
      </c>
      <c r="L1177" s="2">
        <v>2018</v>
      </c>
      <c r="M1177" s="31">
        <f t="shared" si="18"/>
        <v>43455</v>
      </c>
      <c r="N1177" s="2" t="s">
        <v>3066</v>
      </c>
      <c r="O1177" s="2" t="s">
        <v>3067</v>
      </c>
      <c r="P1177" s="2">
        <v>19</v>
      </c>
      <c r="Q1177" s="6" t="s">
        <v>171</v>
      </c>
      <c r="R1177" s="2" t="s">
        <v>172</v>
      </c>
      <c r="S1177" s="2">
        <v>2</v>
      </c>
      <c r="T1177" s="2" t="s">
        <v>418</v>
      </c>
      <c r="V1177" s="2" t="s">
        <v>1899</v>
      </c>
      <c r="W1177" s="2" t="s">
        <v>4659</v>
      </c>
      <c r="X1177" s="2" t="s">
        <v>211</v>
      </c>
      <c r="Y1177" s="29">
        <v>6</v>
      </c>
    </row>
    <row r="1178" spans="1:25" ht="23.1" hidden="1" customHeight="1">
      <c r="A1178" s="2" t="s">
        <v>100</v>
      </c>
      <c r="B1178" s="2" t="s">
        <v>26</v>
      </c>
      <c r="C1178" s="2" t="s">
        <v>27</v>
      </c>
      <c r="D1178" s="2" t="s">
        <v>102</v>
      </c>
      <c r="E1178" s="2" t="s">
        <v>103</v>
      </c>
      <c r="F1178" s="2" t="s">
        <v>104</v>
      </c>
      <c r="G1178" s="2" t="s">
        <v>3051</v>
      </c>
      <c r="H1178" s="2" t="s">
        <v>97</v>
      </c>
      <c r="I1178" s="31">
        <v>43455</v>
      </c>
      <c r="J1178" s="2">
        <v>21</v>
      </c>
      <c r="K1178" s="2">
        <v>12</v>
      </c>
      <c r="L1178" s="2">
        <v>2018</v>
      </c>
      <c r="M1178" s="31">
        <f t="shared" si="18"/>
        <v>43455</v>
      </c>
      <c r="N1178" s="2" t="s">
        <v>3064</v>
      </c>
      <c r="O1178" s="2" t="s">
        <v>3065</v>
      </c>
      <c r="P1178" s="2">
        <v>19</v>
      </c>
      <c r="Q1178" s="6" t="s">
        <v>171</v>
      </c>
      <c r="R1178" s="2" t="s">
        <v>417</v>
      </c>
      <c r="S1178" s="2">
        <v>0</v>
      </c>
      <c r="T1178" s="2" t="s">
        <v>418</v>
      </c>
      <c r="V1178" s="2" t="s">
        <v>1899</v>
      </c>
      <c r="W1178" s="2" t="s">
        <v>4659</v>
      </c>
      <c r="X1178" s="2" t="s">
        <v>186</v>
      </c>
      <c r="Y1178" s="29">
        <v>3</v>
      </c>
    </row>
    <row r="1179" spans="1:25" ht="23.1" hidden="1" customHeight="1">
      <c r="A1179" s="2" t="s">
        <v>100</v>
      </c>
      <c r="B1179" s="2" t="s">
        <v>26</v>
      </c>
      <c r="C1179" s="2" t="s">
        <v>27</v>
      </c>
      <c r="D1179" s="2" t="s">
        <v>102</v>
      </c>
      <c r="E1179" s="2" t="s">
        <v>103</v>
      </c>
      <c r="F1179" s="2" t="s">
        <v>104</v>
      </c>
      <c r="G1179" s="2" t="s">
        <v>3051</v>
      </c>
      <c r="H1179" s="2" t="s">
        <v>97</v>
      </c>
      <c r="I1179" s="31">
        <v>43455</v>
      </c>
      <c r="J1179" s="2">
        <v>21</v>
      </c>
      <c r="K1179" s="2">
        <v>12</v>
      </c>
      <c r="L1179" s="2">
        <v>2018</v>
      </c>
      <c r="M1179" s="31">
        <f t="shared" si="18"/>
        <v>43455</v>
      </c>
      <c r="N1179" s="2" t="s">
        <v>3062</v>
      </c>
      <c r="O1179" s="2" t="s">
        <v>3063</v>
      </c>
      <c r="P1179" s="2">
        <v>19</v>
      </c>
      <c r="Q1179" s="6">
        <v>9065321272</v>
      </c>
      <c r="R1179" s="2" t="s">
        <v>417</v>
      </c>
      <c r="S1179" s="2">
        <v>0</v>
      </c>
      <c r="T1179" s="2" t="s">
        <v>418</v>
      </c>
      <c r="V1179" s="2" t="s">
        <v>1899</v>
      </c>
      <c r="W1179" s="2" t="s">
        <v>4659</v>
      </c>
      <c r="X1179" s="2" t="s">
        <v>186</v>
      </c>
      <c r="Y1179" s="29">
        <v>3</v>
      </c>
    </row>
    <row r="1180" spans="1:25" ht="23.1" hidden="1" customHeight="1">
      <c r="A1180" s="2" t="s">
        <v>100</v>
      </c>
      <c r="B1180" s="2" t="s">
        <v>26</v>
      </c>
      <c r="C1180" s="2" t="s">
        <v>27</v>
      </c>
      <c r="D1180" s="2" t="s">
        <v>102</v>
      </c>
      <c r="E1180" s="2" t="s">
        <v>103</v>
      </c>
      <c r="F1180" s="2" t="s">
        <v>104</v>
      </c>
      <c r="G1180" s="2" t="s">
        <v>3051</v>
      </c>
      <c r="H1180" s="2" t="s">
        <v>97</v>
      </c>
      <c r="I1180" s="31">
        <v>43455</v>
      </c>
      <c r="J1180" s="2">
        <v>21</v>
      </c>
      <c r="K1180" s="2">
        <v>12</v>
      </c>
      <c r="L1180" s="2">
        <v>2018</v>
      </c>
      <c r="M1180" s="31">
        <f t="shared" si="18"/>
        <v>43455</v>
      </c>
      <c r="N1180" s="2" t="s">
        <v>3068</v>
      </c>
      <c r="O1180" s="2" t="s">
        <v>3069</v>
      </c>
      <c r="P1180" s="2">
        <v>15</v>
      </c>
      <c r="Q1180" s="6" t="s">
        <v>171</v>
      </c>
      <c r="R1180" s="2" t="s">
        <v>417</v>
      </c>
      <c r="S1180" s="2">
        <v>0</v>
      </c>
      <c r="T1180" s="2" t="s">
        <v>418</v>
      </c>
      <c r="V1180" s="2" t="s">
        <v>1899</v>
      </c>
      <c r="W1180" s="2" t="s">
        <v>4659</v>
      </c>
      <c r="X1180" s="2" t="s">
        <v>211</v>
      </c>
      <c r="Y1180" s="29">
        <v>5</v>
      </c>
    </row>
    <row r="1181" spans="1:25" ht="23.1" hidden="1" customHeight="1">
      <c r="A1181" s="2" t="s">
        <v>100</v>
      </c>
      <c r="B1181" s="2" t="s">
        <v>26</v>
      </c>
      <c r="C1181" s="2" t="s">
        <v>27</v>
      </c>
      <c r="D1181" s="2" t="s">
        <v>102</v>
      </c>
      <c r="E1181" s="2" t="s">
        <v>103</v>
      </c>
      <c r="F1181" s="2" t="s">
        <v>104</v>
      </c>
      <c r="G1181" s="2" t="s">
        <v>3051</v>
      </c>
      <c r="H1181" s="2" t="s">
        <v>97</v>
      </c>
      <c r="I1181" s="31">
        <v>43455</v>
      </c>
      <c r="J1181" s="2">
        <v>21</v>
      </c>
      <c r="K1181" s="2">
        <v>12</v>
      </c>
      <c r="L1181" s="2">
        <v>2018</v>
      </c>
      <c r="M1181" s="31">
        <f t="shared" si="18"/>
        <v>43455</v>
      </c>
      <c r="N1181" s="2" t="s">
        <v>3075</v>
      </c>
      <c r="O1181" s="2" t="s">
        <v>3076</v>
      </c>
      <c r="P1181" s="2">
        <v>15</v>
      </c>
      <c r="Q1181" s="6">
        <v>7063896125</v>
      </c>
      <c r="R1181" s="2" t="s">
        <v>417</v>
      </c>
      <c r="S1181" s="2">
        <v>0</v>
      </c>
      <c r="T1181" s="2" t="s">
        <v>418</v>
      </c>
      <c r="V1181" s="2" t="s">
        <v>1899</v>
      </c>
      <c r="W1181" s="2" t="s">
        <v>4659</v>
      </c>
      <c r="X1181" s="2" t="s">
        <v>186</v>
      </c>
      <c r="Y1181" s="29">
        <v>2</v>
      </c>
    </row>
    <row r="1182" spans="1:25" ht="23.1" hidden="1" customHeight="1">
      <c r="A1182" s="2" t="s">
        <v>100</v>
      </c>
      <c r="B1182" s="2" t="s">
        <v>26</v>
      </c>
      <c r="C1182" s="2" t="s">
        <v>27</v>
      </c>
      <c r="D1182" s="2" t="s">
        <v>102</v>
      </c>
      <c r="E1182" s="2" t="s">
        <v>103</v>
      </c>
      <c r="F1182" s="2" t="s">
        <v>104</v>
      </c>
      <c r="G1182" s="2" t="s">
        <v>3051</v>
      </c>
      <c r="H1182" s="2" t="s">
        <v>97</v>
      </c>
      <c r="I1182" s="31">
        <v>43455</v>
      </c>
      <c r="J1182" s="2">
        <v>21</v>
      </c>
      <c r="K1182" s="2">
        <v>12</v>
      </c>
      <c r="L1182" s="2">
        <v>2018</v>
      </c>
      <c r="M1182" s="31">
        <f t="shared" si="18"/>
        <v>43455</v>
      </c>
      <c r="N1182" s="2" t="s">
        <v>3073</v>
      </c>
      <c r="O1182" s="2" t="s">
        <v>3074</v>
      </c>
      <c r="P1182" s="2">
        <v>18</v>
      </c>
      <c r="Q1182" s="6">
        <v>8142889066</v>
      </c>
      <c r="R1182" s="2" t="s">
        <v>417</v>
      </c>
      <c r="S1182" s="2">
        <v>0</v>
      </c>
      <c r="T1182" s="2" t="s">
        <v>418</v>
      </c>
      <c r="V1182" s="2" t="s">
        <v>1899</v>
      </c>
      <c r="W1182" s="2" t="s">
        <v>4659</v>
      </c>
      <c r="X1182" s="2" t="s">
        <v>186</v>
      </c>
      <c r="Y1182" s="29">
        <v>3</v>
      </c>
    </row>
    <row r="1183" spans="1:25" ht="23.1" hidden="1" customHeight="1">
      <c r="A1183" s="2" t="s">
        <v>100</v>
      </c>
      <c r="B1183" s="2" t="s">
        <v>26</v>
      </c>
      <c r="C1183" s="2" t="s">
        <v>27</v>
      </c>
      <c r="D1183" s="2" t="s">
        <v>102</v>
      </c>
      <c r="E1183" s="2" t="s">
        <v>103</v>
      </c>
      <c r="F1183" s="2" t="s">
        <v>104</v>
      </c>
      <c r="G1183" s="2" t="s">
        <v>3051</v>
      </c>
      <c r="H1183" s="2" t="s">
        <v>97</v>
      </c>
      <c r="I1183" s="31">
        <v>43455</v>
      </c>
      <c r="J1183" s="2">
        <v>21</v>
      </c>
      <c r="K1183" s="2">
        <v>12</v>
      </c>
      <c r="L1183" s="2">
        <v>2018</v>
      </c>
      <c r="M1183" s="31">
        <f t="shared" si="18"/>
        <v>43455</v>
      </c>
      <c r="N1183" s="2" t="s">
        <v>3077</v>
      </c>
      <c r="O1183" s="2" t="s">
        <v>3078</v>
      </c>
      <c r="P1183" s="2">
        <v>15</v>
      </c>
      <c r="Q1183" s="6" t="s">
        <v>171</v>
      </c>
      <c r="R1183" s="2" t="s">
        <v>417</v>
      </c>
      <c r="S1183" s="2">
        <v>0</v>
      </c>
      <c r="T1183" s="2" t="s">
        <v>418</v>
      </c>
      <c r="V1183" s="2" t="s">
        <v>1899</v>
      </c>
      <c r="W1183" s="2" t="s">
        <v>4659</v>
      </c>
      <c r="X1183" s="2" t="s">
        <v>211</v>
      </c>
      <c r="Y1183" s="29">
        <v>6</v>
      </c>
    </row>
    <row r="1184" spans="1:25" ht="23.1" hidden="1" customHeight="1">
      <c r="A1184" s="2" t="s">
        <v>100</v>
      </c>
      <c r="B1184" s="2" t="s">
        <v>26</v>
      </c>
      <c r="C1184" s="2" t="s">
        <v>27</v>
      </c>
      <c r="D1184" s="2" t="s">
        <v>102</v>
      </c>
      <c r="E1184" s="2" t="s">
        <v>103</v>
      </c>
      <c r="F1184" s="2" t="s">
        <v>104</v>
      </c>
      <c r="G1184" s="2" t="s">
        <v>3051</v>
      </c>
      <c r="H1184" s="2" t="s">
        <v>97</v>
      </c>
      <c r="I1184" s="31">
        <v>43455</v>
      </c>
      <c r="J1184" s="2">
        <v>21</v>
      </c>
      <c r="K1184" s="2">
        <v>12</v>
      </c>
      <c r="L1184" s="2">
        <v>2018</v>
      </c>
      <c r="M1184" s="31">
        <f t="shared" si="18"/>
        <v>43455</v>
      </c>
      <c r="N1184" s="2" t="s">
        <v>3070</v>
      </c>
      <c r="O1184" s="2" t="s">
        <v>3071</v>
      </c>
      <c r="P1184" s="2">
        <v>15</v>
      </c>
      <c r="Q1184" s="6" t="s">
        <v>171</v>
      </c>
      <c r="R1184" s="2" t="s">
        <v>417</v>
      </c>
      <c r="S1184" s="2">
        <v>0</v>
      </c>
      <c r="T1184" s="2" t="s">
        <v>418</v>
      </c>
      <c r="V1184" s="2" t="s">
        <v>1899</v>
      </c>
      <c r="W1184" s="2" t="s">
        <v>4659</v>
      </c>
      <c r="X1184" s="2" t="s">
        <v>186</v>
      </c>
      <c r="Y1184" s="29">
        <v>2</v>
      </c>
    </row>
    <row r="1185" spans="1:25" ht="23.1" hidden="1" customHeight="1">
      <c r="A1185" s="2" t="s">
        <v>100</v>
      </c>
      <c r="B1185" s="2" t="s">
        <v>26</v>
      </c>
      <c r="C1185" s="2" t="s">
        <v>27</v>
      </c>
      <c r="D1185" s="2" t="s">
        <v>102</v>
      </c>
      <c r="E1185" s="2" t="s">
        <v>103</v>
      </c>
      <c r="F1185" s="2" t="s">
        <v>104</v>
      </c>
      <c r="G1185" s="2" t="s">
        <v>3051</v>
      </c>
      <c r="H1185" s="2" t="s">
        <v>97</v>
      </c>
      <c r="I1185" s="31">
        <v>43455</v>
      </c>
      <c r="J1185" s="2">
        <v>21</v>
      </c>
      <c r="K1185" s="2">
        <v>12</v>
      </c>
      <c r="L1185" s="2">
        <v>2018</v>
      </c>
      <c r="M1185" s="31">
        <f t="shared" si="18"/>
        <v>43455</v>
      </c>
      <c r="N1185" s="2" t="s">
        <v>389</v>
      </c>
      <c r="O1185" s="2" t="s">
        <v>3072</v>
      </c>
      <c r="P1185" s="2">
        <v>19</v>
      </c>
      <c r="Q1185" s="6" t="s">
        <v>171</v>
      </c>
      <c r="R1185" s="2" t="s">
        <v>417</v>
      </c>
      <c r="S1185" s="2">
        <v>0</v>
      </c>
      <c r="T1185" s="2" t="s">
        <v>418</v>
      </c>
      <c r="V1185" s="2" t="s">
        <v>1899</v>
      </c>
      <c r="W1185" s="2" t="s">
        <v>4659</v>
      </c>
      <c r="X1185" s="2" t="s">
        <v>176</v>
      </c>
      <c r="Y1185" s="29"/>
    </row>
    <row r="1186" spans="1:25" ht="23.1" hidden="1" customHeight="1">
      <c r="A1186" s="2" t="s">
        <v>100</v>
      </c>
      <c r="B1186" s="2" t="s">
        <v>26</v>
      </c>
      <c r="C1186" s="2" t="s">
        <v>27</v>
      </c>
      <c r="D1186" s="2" t="s">
        <v>102</v>
      </c>
      <c r="E1186" s="2" t="s">
        <v>103</v>
      </c>
      <c r="F1186" s="2" t="s">
        <v>104</v>
      </c>
      <c r="G1186" s="2" t="s">
        <v>3051</v>
      </c>
      <c r="H1186" s="2" t="s">
        <v>97</v>
      </c>
      <c r="I1186" s="31">
        <v>43455</v>
      </c>
      <c r="J1186" s="2">
        <v>21</v>
      </c>
      <c r="K1186" s="2">
        <v>12</v>
      </c>
      <c r="L1186" s="2">
        <v>2018</v>
      </c>
      <c r="M1186" s="31">
        <f t="shared" si="18"/>
        <v>43455</v>
      </c>
      <c r="N1186" s="2" t="s">
        <v>3079</v>
      </c>
      <c r="O1186" s="2" t="s">
        <v>3080</v>
      </c>
      <c r="P1186" s="2">
        <v>15</v>
      </c>
      <c r="Q1186" s="6" t="s">
        <v>171</v>
      </c>
      <c r="R1186" s="2" t="s">
        <v>417</v>
      </c>
      <c r="S1186" s="2">
        <v>0</v>
      </c>
      <c r="T1186" s="2" t="s">
        <v>418</v>
      </c>
      <c r="V1186" s="2" t="s">
        <v>1899</v>
      </c>
      <c r="W1186" s="2" t="s">
        <v>4659</v>
      </c>
      <c r="X1186" s="2" t="s">
        <v>186</v>
      </c>
      <c r="Y1186" s="29">
        <v>1</v>
      </c>
    </row>
    <row r="1187" spans="1:25" ht="23.1" hidden="1" customHeight="1">
      <c r="A1187" s="2" t="s">
        <v>100</v>
      </c>
      <c r="B1187" s="2" t="s">
        <v>26</v>
      </c>
      <c r="C1187" s="2" t="s">
        <v>27</v>
      </c>
      <c r="D1187" s="2" t="s">
        <v>102</v>
      </c>
      <c r="E1187" s="2" t="s">
        <v>103</v>
      </c>
      <c r="F1187" s="2" t="s">
        <v>104</v>
      </c>
      <c r="G1187" s="2" t="s">
        <v>3051</v>
      </c>
      <c r="H1187" s="2" t="s">
        <v>97</v>
      </c>
      <c r="I1187" s="31">
        <v>43455</v>
      </c>
      <c r="J1187" s="2">
        <v>21</v>
      </c>
      <c r="K1187" s="2">
        <v>12</v>
      </c>
      <c r="L1187" s="2">
        <v>2018</v>
      </c>
      <c r="M1187" s="31">
        <f t="shared" si="18"/>
        <v>43455</v>
      </c>
      <c r="N1187" s="2" t="s">
        <v>3083</v>
      </c>
      <c r="O1187" s="2" t="s">
        <v>3084</v>
      </c>
      <c r="P1187" s="2">
        <v>17</v>
      </c>
      <c r="Q1187" s="6" t="s">
        <v>171</v>
      </c>
      <c r="R1187" s="2" t="s">
        <v>417</v>
      </c>
      <c r="S1187" s="2">
        <v>0</v>
      </c>
      <c r="T1187" s="2" t="s">
        <v>418</v>
      </c>
      <c r="V1187" s="2" t="s">
        <v>1899</v>
      </c>
      <c r="W1187" s="2" t="s">
        <v>4659</v>
      </c>
      <c r="X1187" s="2" t="s">
        <v>186</v>
      </c>
      <c r="Y1187" s="29">
        <v>3</v>
      </c>
    </row>
    <row r="1188" spans="1:25" ht="23.1" hidden="1" customHeight="1">
      <c r="A1188" s="2" t="s">
        <v>100</v>
      </c>
      <c r="B1188" s="2" t="s">
        <v>26</v>
      </c>
      <c r="C1188" s="2" t="s">
        <v>27</v>
      </c>
      <c r="D1188" s="2" t="s">
        <v>102</v>
      </c>
      <c r="E1188" s="2" t="s">
        <v>103</v>
      </c>
      <c r="F1188" s="2" t="s">
        <v>104</v>
      </c>
      <c r="G1188" s="2" t="s">
        <v>3051</v>
      </c>
      <c r="H1188" s="2" t="s">
        <v>97</v>
      </c>
      <c r="I1188" s="31">
        <v>43455</v>
      </c>
      <c r="J1188" s="2">
        <v>21</v>
      </c>
      <c r="K1188" s="2">
        <v>12</v>
      </c>
      <c r="L1188" s="2">
        <v>2018</v>
      </c>
      <c r="M1188" s="31">
        <f t="shared" si="18"/>
        <v>43455</v>
      </c>
      <c r="N1188" s="2" t="s">
        <v>3081</v>
      </c>
      <c r="O1188" s="2" t="s">
        <v>3082</v>
      </c>
      <c r="P1188" s="2">
        <v>15</v>
      </c>
      <c r="Q1188" s="6" t="s">
        <v>171</v>
      </c>
      <c r="R1188" s="2" t="s">
        <v>417</v>
      </c>
      <c r="S1188" s="2">
        <v>0</v>
      </c>
      <c r="T1188" s="2" t="s">
        <v>418</v>
      </c>
      <c r="V1188" s="2" t="s">
        <v>1899</v>
      </c>
      <c r="W1188" s="2" t="s">
        <v>4659</v>
      </c>
      <c r="X1188" s="2" t="s">
        <v>186</v>
      </c>
      <c r="Y1188" s="29">
        <v>1</v>
      </c>
    </row>
    <row r="1189" spans="1:25" ht="23.1" hidden="1" customHeight="1">
      <c r="A1189" s="2" t="s">
        <v>100</v>
      </c>
      <c r="B1189" s="2" t="s">
        <v>26</v>
      </c>
      <c r="C1189" s="2" t="s">
        <v>27</v>
      </c>
      <c r="D1189" s="2" t="s">
        <v>102</v>
      </c>
      <c r="E1189" s="2" t="s">
        <v>103</v>
      </c>
      <c r="F1189" s="2" t="s">
        <v>104</v>
      </c>
      <c r="G1189" s="2" t="s">
        <v>3051</v>
      </c>
      <c r="H1189" s="2" t="s">
        <v>97</v>
      </c>
      <c r="I1189" s="31">
        <v>43455</v>
      </c>
      <c r="J1189" s="2">
        <v>21</v>
      </c>
      <c r="K1189" s="2">
        <v>12</v>
      </c>
      <c r="L1189" s="2">
        <v>2018</v>
      </c>
      <c r="M1189" s="31">
        <f t="shared" si="18"/>
        <v>43455</v>
      </c>
      <c r="N1189" s="2" t="s">
        <v>3085</v>
      </c>
      <c r="O1189" s="2" t="s">
        <v>3086</v>
      </c>
      <c r="P1189" s="2">
        <v>16</v>
      </c>
      <c r="Q1189" s="6" t="s">
        <v>171</v>
      </c>
      <c r="R1189" s="2" t="s">
        <v>417</v>
      </c>
      <c r="S1189" s="2">
        <v>0</v>
      </c>
      <c r="T1189" s="2" t="s">
        <v>418</v>
      </c>
      <c r="V1189" s="2" t="s">
        <v>1899</v>
      </c>
      <c r="W1189" s="2" t="s">
        <v>4659</v>
      </c>
      <c r="X1189" s="2" t="s">
        <v>211</v>
      </c>
      <c r="Y1189" s="29">
        <v>5</v>
      </c>
    </row>
    <row r="1190" spans="1:25" ht="23.1" hidden="1" customHeight="1">
      <c r="A1190" s="2" t="s">
        <v>100</v>
      </c>
      <c r="B1190" s="2" t="s">
        <v>26</v>
      </c>
      <c r="C1190" s="2" t="s">
        <v>27</v>
      </c>
      <c r="D1190" s="2" t="s">
        <v>102</v>
      </c>
      <c r="E1190" s="2" t="s">
        <v>103</v>
      </c>
      <c r="F1190" s="2" t="s">
        <v>104</v>
      </c>
      <c r="G1190" s="2" t="s">
        <v>3051</v>
      </c>
      <c r="H1190" s="2" t="s">
        <v>97</v>
      </c>
      <c r="I1190" s="31">
        <v>43455</v>
      </c>
      <c r="J1190" s="2">
        <v>21</v>
      </c>
      <c r="K1190" s="2">
        <v>12</v>
      </c>
      <c r="L1190" s="2">
        <v>2018</v>
      </c>
      <c r="M1190" s="31">
        <f t="shared" si="18"/>
        <v>43455</v>
      </c>
      <c r="N1190" s="2" t="s">
        <v>3087</v>
      </c>
      <c r="O1190" s="2" t="s">
        <v>3088</v>
      </c>
      <c r="P1190" s="2">
        <v>18</v>
      </c>
      <c r="Q1190" s="6">
        <v>8148856280</v>
      </c>
      <c r="R1190" s="2" t="s">
        <v>417</v>
      </c>
      <c r="S1190" s="2">
        <v>0</v>
      </c>
      <c r="T1190" s="2" t="s">
        <v>418</v>
      </c>
      <c r="V1190" s="2" t="s">
        <v>1899</v>
      </c>
      <c r="W1190" s="2" t="s">
        <v>4659</v>
      </c>
      <c r="X1190" s="2" t="s">
        <v>186</v>
      </c>
      <c r="Y1190" s="29">
        <v>3</v>
      </c>
    </row>
    <row r="1191" spans="1:25" ht="23.1" hidden="1" customHeight="1">
      <c r="A1191" s="2" t="s">
        <v>100</v>
      </c>
      <c r="B1191" s="2" t="s">
        <v>26</v>
      </c>
      <c r="C1191" s="2" t="s">
        <v>27</v>
      </c>
      <c r="D1191" s="2" t="s">
        <v>102</v>
      </c>
      <c r="E1191" s="2" t="s">
        <v>103</v>
      </c>
      <c r="F1191" s="2" t="s">
        <v>104</v>
      </c>
      <c r="G1191" s="2" t="s">
        <v>3051</v>
      </c>
      <c r="H1191" s="2" t="s">
        <v>97</v>
      </c>
      <c r="I1191" s="31">
        <v>43455</v>
      </c>
      <c r="J1191" s="2">
        <v>21</v>
      </c>
      <c r="K1191" s="2">
        <v>12</v>
      </c>
      <c r="L1191" s="2">
        <v>2018</v>
      </c>
      <c r="M1191" s="31">
        <f t="shared" si="18"/>
        <v>43455</v>
      </c>
      <c r="N1191" s="2" t="s">
        <v>3089</v>
      </c>
      <c r="O1191" s="2" t="s">
        <v>3090</v>
      </c>
      <c r="P1191" s="2">
        <v>19</v>
      </c>
      <c r="Q1191" s="6">
        <v>9064258284</v>
      </c>
      <c r="R1191" s="2" t="s">
        <v>417</v>
      </c>
      <c r="S1191" s="2">
        <v>0</v>
      </c>
      <c r="T1191" s="2" t="s">
        <v>418</v>
      </c>
      <c r="V1191" s="2" t="s">
        <v>1899</v>
      </c>
      <c r="W1191" s="2" t="s">
        <v>4659</v>
      </c>
      <c r="X1191" s="2" t="s">
        <v>444</v>
      </c>
      <c r="Y1191" s="29"/>
    </row>
    <row r="1192" spans="1:25" ht="23.1" hidden="1" customHeight="1">
      <c r="A1192" s="2" t="s">
        <v>100</v>
      </c>
      <c r="B1192" s="2" t="s">
        <v>26</v>
      </c>
      <c r="C1192" s="2" t="s">
        <v>27</v>
      </c>
      <c r="D1192" s="2" t="s">
        <v>102</v>
      </c>
      <c r="E1192" s="2" t="s">
        <v>103</v>
      </c>
      <c r="F1192" s="2" t="s">
        <v>104</v>
      </c>
      <c r="G1192" s="2" t="s">
        <v>3051</v>
      </c>
      <c r="H1192" s="2" t="s">
        <v>97</v>
      </c>
      <c r="I1192" s="31">
        <v>43455</v>
      </c>
      <c r="J1192" s="2">
        <v>21</v>
      </c>
      <c r="K1192" s="2">
        <v>12</v>
      </c>
      <c r="L1192" s="2">
        <v>2018</v>
      </c>
      <c r="M1192" s="31">
        <f t="shared" si="18"/>
        <v>43455</v>
      </c>
      <c r="N1192" s="2" t="s">
        <v>3091</v>
      </c>
      <c r="O1192" s="2" t="s">
        <v>3092</v>
      </c>
      <c r="P1192" s="2">
        <v>19</v>
      </c>
      <c r="Q1192" s="6" t="s">
        <v>171</v>
      </c>
      <c r="R1192" s="2" t="s">
        <v>417</v>
      </c>
      <c r="S1192" s="2">
        <v>0</v>
      </c>
      <c r="T1192" s="2" t="s">
        <v>418</v>
      </c>
      <c r="V1192" s="2" t="s">
        <v>1899</v>
      </c>
      <c r="W1192" s="2" t="s">
        <v>4659</v>
      </c>
      <c r="X1192" s="2" t="s">
        <v>186</v>
      </c>
      <c r="Y1192" s="29">
        <v>3</v>
      </c>
    </row>
    <row r="1193" spans="1:25" ht="23.1" hidden="1" customHeight="1">
      <c r="A1193" s="2" t="s">
        <v>100</v>
      </c>
      <c r="B1193" s="2" t="s">
        <v>26</v>
      </c>
      <c r="C1193" s="2" t="s">
        <v>27</v>
      </c>
      <c r="D1193" s="2" t="s">
        <v>102</v>
      </c>
      <c r="E1193" s="2" t="s">
        <v>103</v>
      </c>
      <c r="F1193" s="2" t="s">
        <v>104</v>
      </c>
      <c r="G1193" s="2" t="s">
        <v>3051</v>
      </c>
      <c r="H1193" s="2" t="s">
        <v>97</v>
      </c>
      <c r="I1193" s="31">
        <v>43455</v>
      </c>
      <c r="J1193" s="2">
        <v>21</v>
      </c>
      <c r="K1193" s="2">
        <v>12</v>
      </c>
      <c r="L1193" s="2">
        <v>2018</v>
      </c>
      <c r="M1193" s="31">
        <f t="shared" si="18"/>
        <v>43455</v>
      </c>
      <c r="N1193" s="2" t="s">
        <v>3093</v>
      </c>
      <c r="O1193" s="2" t="s">
        <v>3094</v>
      </c>
      <c r="P1193" s="2">
        <v>18</v>
      </c>
      <c r="Q1193" s="6">
        <v>9039527591</v>
      </c>
      <c r="R1193" s="2" t="s">
        <v>417</v>
      </c>
      <c r="S1193" s="2">
        <v>0</v>
      </c>
      <c r="T1193" s="2" t="s">
        <v>418</v>
      </c>
      <c r="V1193" s="2" t="s">
        <v>1899</v>
      </c>
      <c r="W1193" s="2" t="s">
        <v>4659</v>
      </c>
      <c r="X1193" s="2" t="s">
        <v>186</v>
      </c>
      <c r="Y1193" s="29">
        <v>3</v>
      </c>
    </row>
    <row r="1194" spans="1:25" ht="23.1" hidden="1" customHeight="1">
      <c r="A1194" s="2" t="s">
        <v>100</v>
      </c>
      <c r="B1194" s="2" t="s">
        <v>26</v>
      </c>
      <c r="C1194" s="2" t="s">
        <v>27</v>
      </c>
      <c r="D1194" s="2" t="s">
        <v>102</v>
      </c>
      <c r="E1194" s="2" t="s">
        <v>103</v>
      </c>
      <c r="F1194" s="2" t="s">
        <v>104</v>
      </c>
      <c r="G1194" s="2" t="s">
        <v>3051</v>
      </c>
      <c r="H1194" s="2" t="s">
        <v>97</v>
      </c>
      <c r="I1194" s="31">
        <v>43455</v>
      </c>
      <c r="J1194" s="2">
        <v>21</v>
      </c>
      <c r="K1194" s="2">
        <v>12</v>
      </c>
      <c r="L1194" s="2">
        <v>2018</v>
      </c>
      <c r="M1194" s="31">
        <f t="shared" si="18"/>
        <v>43455</v>
      </c>
      <c r="N1194" s="2" t="s">
        <v>3095</v>
      </c>
      <c r="O1194" s="2" t="s">
        <v>3096</v>
      </c>
      <c r="P1194" s="2">
        <v>19</v>
      </c>
      <c r="Q1194" s="6">
        <v>8163405098</v>
      </c>
      <c r="R1194" s="2" t="s">
        <v>417</v>
      </c>
      <c r="S1194" s="2">
        <v>0</v>
      </c>
      <c r="T1194" s="2" t="s">
        <v>418</v>
      </c>
      <c r="V1194" s="2" t="s">
        <v>1899</v>
      </c>
      <c r="W1194" s="2" t="s">
        <v>4659</v>
      </c>
      <c r="X1194" s="2" t="s">
        <v>179</v>
      </c>
      <c r="Y1194" s="29">
        <v>3</v>
      </c>
    </row>
    <row r="1195" spans="1:25" ht="23.1" hidden="1" customHeight="1">
      <c r="A1195" s="2" t="s">
        <v>100</v>
      </c>
      <c r="B1195" s="2" t="s">
        <v>26</v>
      </c>
      <c r="C1195" s="2" t="s">
        <v>27</v>
      </c>
      <c r="D1195" s="2" t="s">
        <v>102</v>
      </c>
      <c r="E1195" s="2" t="s">
        <v>103</v>
      </c>
      <c r="F1195" s="2" t="s">
        <v>104</v>
      </c>
      <c r="G1195" s="2" t="s">
        <v>3051</v>
      </c>
      <c r="H1195" s="2" t="s">
        <v>97</v>
      </c>
      <c r="I1195" s="31">
        <v>43455</v>
      </c>
      <c r="J1195" s="2">
        <v>21</v>
      </c>
      <c r="K1195" s="2">
        <v>12</v>
      </c>
      <c r="L1195" s="2">
        <v>2018</v>
      </c>
      <c r="M1195" s="31">
        <f t="shared" si="18"/>
        <v>43455</v>
      </c>
      <c r="N1195" s="2" t="s">
        <v>3097</v>
      </c>
      <c r="O1195" s="2" t="s">
        <v>3098</v>
      </c>
      <c r="P1195" s="2">
        <v>18</v>
      </c>
      <c r="Q1195" s="6">
        <v>8137875103</v>
      </c>
      <c r="R1195" s="2" t="s">
        <v>417</v>
      </c>
      <c r="S1195" s="2">
        <v>0</v>
      </c>
      <c r="T1195" s="2" t="s">
        <v>418</v>
      </c>
      <c r="V1195" s="2" t="s">
        <v>1899</v>
      </c>
      <c r="W1195" s="2" t="s">
        <v>4666</v>
      </c>
      <c r="X1195" s="2" t="s">
        <v>186</v>
      </c>
      <c r="Y1195" s="29">
        <v>1</v>
      </c>
    </row>
    <row r="1196" spans="1:25" ht="23.1" hidden="1" customHeight="1">
      <c r="A1196" s="2" t="s">
        <v>100</v>
      </c>
      <c r="B1196" s="2" t="s">
        <v>26</v>
      </c>
      <c r="C1196" s="2" t="s">
        <v>27</v>
      </c>
      <c r="D1196" s="2" t="s">
        <v>102</v>
      </c>
      <c r="E1196" s="2" t="s">
        <v>103</v>
      </c>
      <c r="F1196" s="2" t="s">
        <v>104</v>
      </c>
      <c r="G1196" s="2" t="s">
        <v>3051</v>
      </c>
      <c r="H1196" s="2" t="s">
        <v>97</v>
      </c>
      <c r="I1196" s="31">
        <v>43455</v>
      </c>
      <c r="J1196" s="2">
        <v>21</v>
      </c>
      <c r="K1196" s="2">
        <v>12</v>
      </c>
      <c r="L1196" s="2">
        <v>2018</v>
      </c>
      <c r="M1196" s="31">
        <f t="shared" si="18"/>
        <v>43455</v>
      </c>
      <c r="N1196" s="2" t="s">
        <v>3099</v>
      </c>
      <c r="O1196" s="2" t="s">
        <v>3100</v>
      </c>
      <c r="P1196" s="2">
        <v>15</v>
      </c>
      <c r="Q1196" s="6" t="s">
        <v>171</v>
      </c>
      <c r="R1196" s="2" t="s">
        <v>417</v>
      </c>
      <c r="S1196" s="2">
        <v>0</v>
      </c>
      <c r="T1196" s="2" t="s">
        <v>418</v>
      </c>
      <c r="V1196" s="2" t="s">
        <v>1899</v>
      </c>
      <c r="W1196" s="2" t="s">
        <v>4666</v>
      </c>
      <c r="X1196" s="2" t="s">
        <v>179</v>
      </c>
      <c r="Y1196" s="29">
        <v>3</v>
      </c>
    </row>
    <row r="1197" spans="1:25" ht="23.1" hidden="1" customHeight="1">
      <c r="A1197" s="2" t="s">
        <v>100</v>
      </c>
      <c r="B1197" s="2" t="s">
        <v>26</v>
      </c>
      <c r="C1197" s="2" t="s">
        <v>27</v>
      </c>
      <c r="D1197" s="2" t="s">
        <v>102</v>
      </c>
      <c r="E1197" s="2" t="s">
        <v>103</v>
      </c>
      <c r="F1197" s="2" t="s">
        <v>104</v>
      </c>
      <c r="G1197" s="2" t="s">
        <v>3051</v>
      </c>
      <c r="H1197" s="2" t="s">
        <v>97</v>
      </c>
      <c r="I1197" s="31">
        <v>43455</v>
      </c>
      <c r="J1197" s="2">
        <v>21</v>
      </c>
      <c r="K1197" s="2">
        <v>12</v>
      </c>
      <c r="L1197" s="2">
        <v>2018</v>
      </c>
      <c r="M1197" s="31">
        <f t="shared" si="18"/>
        <v>43455</v>
      </c>
      <c r="N1197" s="2" t="s">
        <v>3101</v>
      </c>
      <c r="O1197" s="2" t="s">
        <v>3102</v>
      </c>
      <c r="P1197" s="2">
        <v>15</v>
      </c>
      <c r="Q1197" s="6" t="s">
        <v>171</v>
      </c>
      <c r="R1197" s="2" t="s">
        <v>417</v>
      </c>
      <c r="S1197" s="2">
        <v>0</v>
      </c>
      <c r="T1197" s="2" t="s">
        <v>418</v>
      </c>
      <c r="V1197" s="2" t="s">
        <v>1899</v>
      </c>
      <c r="W1197" s="2" t="s">
        <v>4666</v>
      </c>
      <c r="X1197" s="2" t="s">
        <v>211</v>
      </c>
      <c r="Y1197" s="29">
        <v>5</v>
      </c>
    </row>
    <row r="1198" spans="1:25" ht="23.1" hidden="1" customHeight="1">
      <c r="A1198" s="2" t="s">
        <v>100</v>
      </c>
      <c r="B1198" s="2" t="s">
        <v>26</v>
      </c>
      <c r="C1198" s="2" t="s">
        <v>27</v>
      </c>
      <c r="D1198" s="2" t="s">
        <v>102</v>
      </c>
      <c r="E1198" s="2" t="s">
        <v>103</v>
      </c>
      <c r="F1198" s="2" t="s">
        <v>104</v>
      </c>
      <c r="G1198" s="2" t="s">
        <v>3051</v>
      </c>
      <c r="H1198" s="2" t="s">
        <v>97</v>
      </c>
      <c r="I1198" s="31">
        <v>43455</v>
      </c>
      <c r="J1198" s="2">
        <v>21</v>
      </c>
      <c r="K1198" s="2">
        <v>12</v>
      </c>
      <c r="L1198" s="2">
        <v>2018</v>
      </c>
      <c r="M1198" s="31">
        <f t="shared" si="18"/>
        <v>43455</v>
      </c>
      <c r="N1198" s="2" t="s">
        <v>3103</v>
      </c>
      <c r="O1198" s="2" t="s">
        <v>3104</v>
      </c>
      <c r="P1198" s="2">
        <v>15</v>
      </c>
      <c r="Q1198" s="6" t="s">
        <v>171</v>
      </c>
      <c r="R1198" s="2" t="s">
        <v>417</v>
      </c>
      <c r="S1198" s="2">
        <v>0</v>
      </c>
      <c r="T1198" s="2" t="s">
        <v>418</v>
      </c>
      <c r="V1198" s="2" t="s">
        <v>1899</v>
      </c>
      <c r="W1198" s="2" t="s">
        <v>4666</v>
      </c>
      <c r="X1198" s="2" t="s">
        <v>211</v>
      </c>
      <c r="Y1198" s="29">
        <v>5</v>
      </c>
    </row>
    <row r="1199" spans="1:25" ht="23.1" hidden="1" customHeight="1">
      <c r="A1199" s="2" t="s">
        <v>100</v>
      </c>
      <c r="B1199" s="2" t="s">
        <v>26</v>
      </c>
      <c r="C1199" s="2" t="s">
        <v>27</v>
      </c>
      <c r="D1199" s="2" t="s">
        <v>102</v>
      </c>
      <c r="E1199" s="2" t="s">
        <v>103</v>
      </c>
      <c r="F1199" s="2" t="s">
        <v>104</v>
      </c>
      <c r="G1199" s="2" t="s">
        <v>3051</v>
      </c>
      <c r="H1199" s="2" t="s">
        <v>97</v>
      </c>
      <c r="I1199" s="31">
        <v>43455</v>
      </c>
      <c r="J1199" s="2">
        <v>21</v>
      </c>
      <c r="K1199" s="2">
        <v>12</v>
      </c>
      <c r="L1199" s="2">
        <v>2018</v>
      </c>
      <c r="M1199" s="31">
        <f t="shared" si="18"/>
        <v>43455</v>
      </c>
      <c r="N1199" s="2" t="s">
        <v>3105</v>
      </c>
      <c r="O1199" s="2" t="s">
        <v>3106</v>
      </c>
      <c r="P1199" s="2">
        <v>16</v>
      </c>
      <c r="Q1199" s="6">
        <v>8105531224</v>
      </c>
      <c r="R1199" s="2" t="s">
        <v>417</v>
      </c>
      <c r="S1199" s="2">
        <v>0</v>
      </c>
      <c r="T1199" s="2" t="s">
        <v>418</v>
      </c>
      <c r="V1199" s="2" t="s">
        <v>1899</v>
      </c>
      <c r="W1199" s="2" t="s">
        <v>4659</v>
      </c>
      <c r="X1199" s="2" t="s">
        <v>179</v>
      </c>
      <c r="Y1199" s="29">
        <v>3</v>
      </c>
    </row>
    <row r="1200" spans="1:25" ht="23.1" hidden="1" customHeight="1">
      <c r="A1200" s="2" t="s">
        <v>100</v>
      </c>
      <c r="B1200" s="2" t="s">
        <v>26</v>
      </c>
      <c r="C1200" s="2" t="s">
        <v>27</v>
      </c>
      <c r="D1200" s="2" t="s">
        <v>102</v>
      </c>
      <c r="E1200" s="2" t="s">
        <v>103</v>
      </c>
      <c r="F1200" s="2" t="s">
        <v>104</v>
      </c>
      <c r="G1200" s="2" t="s">
        <v>3051</v>
      </c>
      <c r="H1200" s="2" t="s">
        <v>97</v>
      </c>
      <c r="I1200" s="31">
        <v>43455</v>
      </c>
      <c r="J1200" s="2">
        <v>21</v>
      </c>
      <c r="K1200" s="2">
        <v>12</v>
      </c>
      <c r="L1200" s="2">
        <v>2018</v>
      </c>
      <c r="M1200" s="31">
        <f t="shared" si="18"/>
        <v>43455</v>
      </c>
      <c r="N1200" s="2" t="s">
        <v>3107</v>
      </c>
      <c r="O1200" s="2" t="s">
        <v>3108</v>
      </c>
      <c r="P1200" s="2">
        <v>18</v>
      </c>
      <c r="Q1200" s="6">
        <v>8073926602</v>
      </c>
      <c r="R1200" s="2" t="s">
        <v>417</v>
      </c>
      <c r="S1200" s="2">
        <v>0</v>
      </c>
      <c r="T1200" s="2" t="s">
        <v>234</v>
      </c>
      <c r="V1200" s="2" t="s">
        <v>1899</v>
      </c>
      <c r="W1200" s="2" t="s">
        <v>4659</v>
      </c>
      <c r="X1200" s="2" t="s">
        <v>211</v>
      </c>
      <c r="Y1200" s="29">
        <v>6</v>
      </c>
    </row>
    <row r="1201" spans="1:25" ht="23.1" hidden="1" customHeight="1">
      <c r="A1201" s="2" t="s">
        <v>100</v>
      </c>
      <c r="B1201" s="2" t="s">
        <v>26</v>
      </c>
      <c r="C1201" s="2" t="s">
        <v>27</v>
      </c>
      <c r="D1201" s="2" t="s">
        <v>102</v>
      </c>
      <c r="E1201" s="2" t="s">
        <v>103</v>
      </c>
      <c r="F1201" s="2" t="s">
        <v>104</v>
      </c>
      <c r="G1201" s="2" t="s">
        <v>3051</v>
      </c>
      <c r="H1201" s="2" t="s">
        <v>97</v>
      </c>
      <c r="I1201" s="31">
        <v>43455</v>
      </c>
      <c r="J1201" s="2">
        <v>21</v>
      </c>
      <c r="K1201" s="2">
        <v>12</v>
      </c>
      <c r="L1201" s="2">
        <v>2018</v>
      </c>
      <c r="M1201" s="31">
        <f t="shared" si="18"/>
        <v>43455</v>
      </c>
      <c r="N1201" s="2" t="s">
        <v>3109</v>
      </c>
      <c r="O1201" s="2" t="s">
        <v>3110</v>
      </c>
      <c r="P1201" s="2">
        <v>17</v>
      </c>
      <c r="Q1201" s="6">
        <v>7016576716</v>
      </c>
      <c r="R1201" s="2" t="s">
        <v>417</v>
      </c>
      <c r="S1201" s="2">
        <v>0</v>
      </c>
      <c r="T1201" s="2" t="s">
        <v>418</v>
      </c>
      <c r="V1201" s="2" t="s">
        <v>1899</v>
      </c>
      <c r="W1201" s="2" t="s">
        <v>4659</v>
      </c>
      <c r="X1201" s="2" t="s">
        <v>179</v>
      </c>
      <c r="Y1201" s="29">
        <v>3</v>
      </c>
    </row>
    <row r="1202" spans="1:25" ht="23.1" hidden="1" customHeight="1">
      <c r="A1202" s="2" t="s">
        <v>100</v>
      </c>
      <c r="B1202" s="2" t="s">
        <v>26</v>
      </c>
      <c r="C1202" s="2" t="s">
        <v>27</v>
      </c>
      <c r="D1202" s="2" t="s">
        <v>102</v>
      </c>
      <c r="E1202" s="2" t="s">
        <v>103</v>
      </c>
      <c r="F1202" s="2" t="s">
        <v>104</v>
      </c>
      <c r="G1202" s="2" t="s">
        <v>3051</v>
      </c>
      <c r="H1202" s="2" t="s">
        <v>97</v>
      </c>
      <c r="I1202" s="31">
        <v>43455</v>
      </c>
      <c r="J1202" s="2">
        <v>21</v>
      </c>
      <c r="K1202" s="2">
        <v>12</v>
      </c>
      <c r="L1202" s="2">
        <v>2018</v>
      </c>
      <c r="M1202" s="31">
        <f t="shared" si="18"/>
        <v>43455</v>
      </c>
      <c r="N1202" s="2" t="s">
        <v>3111</v>
      </c>
      <c r="O1202" s="2" t="s">
        <v>3112</v>
      </c>
      <c r="P1202" s="2">
        <v>17</v>
      </c>
      <c r="Q1202" s="6">
        <v>8079852586</v>
      </c>
      <c r="R1202" s="2" t="s">
        <v>417</v>
      </c>
      <c r="S1202" s="2">
        <v>0</v>
      </c>
      <c r="T1202" s="2" t="s">
        <v>418</v>
      </c>
      <c r="V1202" s="2" t="s">
        <v>1899</v>
      </c>
      <c r="W1202" s="2" t="s">
        <v>4659</v>
      </c>
      <c r="X1202" s="2" t="s">
        <v>179</v>
      </c>
      <c r="Y1202" s="29">
        <v>3</v>
      </c>
    </row>
    <row r="1203" spans="1:25" ht="23.1" hidden="1" customHeight="1">
      <c r="A1203" s="2" t="s">
        <v>100</v>
      </c>
      <c r="B1203" s="2" t="s">
        <v>26</v>
      </c>
      <c r="C1203" s="2" t="s">
        <v>27</v>
      </c>
      <c r="D1203" s="2" t="s">
        <v>102</v>
      </c>
      <c r="E1203" s="2" t="s">
        <v>103</v>
      </c>
      <c r="F1203" s="2" t="s">
        <v>104</v>
      </c>
      <c r="G1203" s="2" t="s">
        <v>3051</v>
      </c>
      <c r="H1203" s="2" t="s">
        <v>97</v>
      </c>
      <c r="I1203" s="31">
        <v>43455</v>
      </c>
      <c r="J1203" s="2">
        <v>21</v>
      </c>
      <c r="K1203" s="2">
        <v>12</v>
      </c>
      <c r="L1203" s="2">
        <v>2018</v>
      </c>
      <c r="M1203" s="31">
        <f t="shared" si="18"/>
        <v>43455</v>
      </c>
      <c r="N1203" s="2" t="s">
        <v>3113</v>
      </c>
      <c r="O1203" s="2" t="s">
        <v>3114</v>
      </c>
      <c r="P1203" s="2">
        <v>19</v>
      </c>
      <c r="Q1203" s="6">
        <v>8082271161</v>
      </c>
      <c r="R1203" s="2" t="s">
        <v>417</v>
      </c>
      <c r="S1203" s="2">
        <v>0</v>
      </c>
      <c r="T1203" s="2" t="s">
        <v>418</v>
      </c>
      <c r="V1203" s="2" t="s">
        <v>1899</v>
      </c>
      <c r="W1203" s="2" t="s">
        <v>4666</v>
      </c>
      <c r="X1203" s="2" t="s">
        <v>186</v>
      </c>
      <c r="Y1203" s="29">
        <v>1</v>
      </c>
    </row>
    <row r="1204" spans="1:25" ht="23.1" hidden="1" customHeight="1">
      <c r="A1204" s="2" t="s">
        <v>100</v>
      </c>
      <c r="B1204" s="2" t="s">
        <v>26</v>
      </c>
      <c r="C1204" s="2" t="s">
        <v>27</v>
      </c>
      <c r="D1204" s="2" t="s">
        <v>102</v>
      </c>
      <c r="E1204" s="2" t="s">
        <v>103</v>
      </c>
      <c r="F1204" s="2" t="s">
        <v>104</v>
      </c>
      <c r="G1204" s="2" t="s">
        <v>3051</v>
      </c>
      <c r="H1204" s="2" t="s">
        <v>97</v>
      </c>
      <c r="I1204" s="31">
        <v>43455</v>
      </c>
      <c r="J1204" s="2">
        <v>21</v>
      </c>
      <c r="K1204" s="2">
        <v>12</v>
      </c>
      <c r="L1204" s="2">
        <v>2018</v>
      </c>
      <c r="M1204" s="31">
        <f t="shared" si="18"/>
        <v>43455</v>
      </c>
      <c r="N1204" s="2" t="s">
        <v>3115</v>
      </c>
      <c r="O1204" s="2" t="s">
        <v>3116</v>
      </c>
      <c r="P1204" s="2">
        <v>19</v>
      </c>
      <c r="Q1204" s="6">
        <v>8083715506</v>
      </c>
      <c r="R1204" s="2" t="s">
        <v>172</v>
      </c>
      <c r="S1204" s="2">
        <v>0</v>
      </c>
      <c r="T1204" s="2" t="s">
        <v>418</v>
      </c>
      <c r="V1204" s="2" t="s">
        <v>1899</v>
      </c>
      <c r="W1204" s="2" t="s">
        <v>4666</v>
      </c>
      <c r="X1204" s="2" t="s">
        <v>176</v>
      </c>
      <c r="Y1204" s="29"/>
    </row>
    <row r="1205" spans="1:25" ht="23.1" hidden="1" customHeight="1">
      <c r="A1205" s="2" t="s">
        <v>100</v>
      </c>
      <c r="B1205" s="2" t="s">
        <v>26</v>
      </c>
      <c r="C1205" s="2" t="s">
        <v>27</v>
      </c>
      <c r="D1205" s="2" t="s">
        <v>102</v>
      </c>
      <c r="E1205" s="2" t="s">
        <v>103</v>
      </c>
      <c r="F1205" s="2" t="s">
        <v>104</v>
      </c>
      <c r="G1205" s="2" t="s">
        <v>3051</v>
      </c>
      <c r="H1205" s="2" t="s">
        <v>97</v>
      </c>
      <c r="I1205" s="31">
        <v>43455</v>
      </c>
      <c r="J1205" s="2">
        <v>21</v>
      </c>
      <c r="K1205" s="2">
        <v>12</v>
      </c>
      <c r="L1205" s="2">
        <v>2018</v>
      </c>
      <c r="M1205" s="31">
        <f t="shared" si="18"/>
        <v>43455</v>
      </c>
      <c r="N1205" s="2" t="s">
        <v>3117</v>
      </c>
      <c r="O1205" s="2" t="s">
        <v>3118</v>
      </c>
      <c r="P1205" s="2">
        <v>15</v>
      </c>
      <c r="Q1205" s="6">
        <v>8107958220</v>
      </c>
      <c r="R1205" s="2" t="s">
        <v>417</v>
      </c>
      <c r="S1205" s="2">
        <v>0</v>
      </c>
      <c r="T1205" s="2" t="s">
        <v>418</v>
      </c>
      <c r="V1205" s="2" t="s">
        <v>1899</v>
      </c>
      <c r="W1205" s="2" t="s">
        <v>4659</v>
      </c>
      <c r="X1205" s="2" t="s">
        <v>186</v>
      </c>
      <c r="Y1205" s="29">
        <v>1</v>
      </c>
    </row>
    <row r="1206" spans="1:25" ht="23.1" hidden="1" customHeight="1">
      <c r="A1206" s="2" t="s">
        <v>100</v>
      </c>
      <c r="B1206" s="2" t="s">
        <v>26</v>
      </c>
      <c r="C1206" s="2" t="s">
        <v>27</v>
      </c>
      <c r="D1206" s="2" t="s">
        <v>102</v>
      </c>
      <c r="E1206" s="2" t="s">
        <v>103</v>
      </c>
      <c r="F1206" s="2" t="s">
        <v>104</v>
      </c>
      <c r="G1206" s="2" t="s">
        <v>3051</v>
      </c>
      <c r="H1206" s="2" t="s">
        <v>97</v>
      </c>
      <c r="I1206" s="31">
        <v>43455</v>
      </c>
      <c r="J1206" s="2">
        <v>21</v>
      </c>
      <c r="K1206" s="2">
        <v>12</v>
      </c>
      <c r="L1206" s="2">
        <v>2018</v>
      </c>
      <c r="M1206" s="31">
        <f t="shared" si="18"/>
        <v>43455</v>
      </c>
      <c r="N1206" s="2" t="s">
        <v>3119</v>
      </c>
      <c r="O1206" s="2" t="s">
        <v>3120</v>
      </c>
      <c r="P1206" s="2">
        <v>15</v>
      </c>
      <c r="Q1206" s="6" t="s">
        <v>171</v>
      </c>
      <c r="R1206" s="2" t="s">
        <v>417</v>
      </c>
      <c r="S1206" s="2">
        <v>0</v>
      </c>
      <c r="T1206" s="2" t="s">
        <v>418</v>
      </c>
      <c r="V1206" s="2" t="s">
        <v>1899</v>
      </c>
      <c r="W1206" s="2" t="s">
        <v>4666</v>
      </c>
      <c r="X1206" s="2" t="s">
        <v>179</v>
      </c>
      <c r="Y1206" s="29">
        <v>3</v>
      </c>
    </row>
    <row r="1207" spans="1:25" ht="23.1" hidden="1" customHeight="1">
      <c r="A1207" s="2" t="s">
        <v>100</v>
      </c>
      <c r="B1207" s="2" t="s">
        <v>26</v>
      </c>
      <c r="C1207" s="2" t="s">
        <v>27</v>
      </c>
      <c r="D1207" s="2" t="s">
        <v>102</v>
      </c>
      <c r="E1207" s="2" t="s">
        <v>103</v>
      </c>
      <c r="F1207" s="2" t="s">
        <v>104</v>
      </c>
      <c r="G1207" s="2" t="s">
        <v>3051</v>
      </c>
      <c r="H1207" s="2" t="s">
        <v>97</v>
      </c>
      <c r="I1207" s="31">
        <v>43455</v>
      </c>
      <c r="J1207" s="2">
        <v>21</v>
      </c>
      <c r="K1207" s="2">
        <v>12</v>
      </c>
      <c r="L1207" s="2">
        <v>2018</v>
      </c>
      <c r="M1207" s="31">
        <f t="shared" si="18"/>
        <v>43455</v>
      </c>
      <c r="N1207" s="2" t="s">
        <v>3121</v>
      </c>
      <c r="O1207" s="2" t="s">
        <v>3122</v>
      </c>
      <c r="P1207" s="2">
        <v>15</v>
      </c>
      <c r="Q1207" s="6" t="s">
        <v>171</v>
      </c>
      <c r="R1207" s="2" t="s">
        <v>417</v>
      </c>
      <c r="S1207" s="2">
        <v>0</v>
      </c>
      <c r="T1207" s="2" t="s">
        <v>418</v>
      </c>
      <c r="V1207" s="2" t="s">
        <v>1899</v>
      </c>
      <c r="W1207" s="2" t="s">
        <v>4666</v>
      </c>
      <c r="X1207" s="2" t="s">
        <v>179</v>
      </c>
      <c r="Y1207" s="29">
        <v>3</v>
      </c>
    </row>
    <row r="1208" spans="1:25" ht="23.1" hidden="1" customHeight="1">
      <c r="A1208" s="2" t="s">
        <v>100</v>
      </c>
      <c r="B1208" s="2" t="s">
        <v>26</v>
      </c>
      <c r="C1208" s="2" t="s">
        <v>27</v>
      </c>
      <c r="D1208" s="2" t="s">
        <v>102</v>
      </c>
      <c r="E1208" s="2" t="s">
        <v>103</v>
      </c>
      <c r="F1208" s="2" t="s">
        <v>104</v>
      </c>
      <c r="G1208" s="2" t="s">
        <v>3051</v>
      </c>
      <c r="H1208" s="2" t="s">
        <v>97</v>
      </c>
      <c r="I1208" s="31">
        <v>43455</v>
      </c>
      <c r="J1208" s="2">
        <v>21</v>
      </c>
      <c r="K1208" s="2">
        <v>12</v>
      </c>
      <c r="L1208" s="2">
        <v>2018</v>
      </c>
      <c r="M1208" s="31">
        <f t="shared" si="18"/>
        <v>43455</v>
      </c>
      <c r="N1208" s="2" t="s">
        <v>3123</v>
      </c>
      <c r="O1208" s="2" t="s">
        <v>3124</v>
      </c>
      <c r="P1208" s="2">
        <v>19</v>
      </c>
      <c r="Q1208" s="6">
        <v>8135492917</v>
      </c>
      <c r="R1208" s="2" t="s">
        <v>417</v>
      </c>
      <c r="S1208" s="2">
        <v>0</v>
      </c>
      <c r="T1208" s="2" t="s">
        <v>418</v>
      </c>
      <c r="V1208" s="2" t="s">
        <v>1899</v>
      </c>
      <c r="W1208" s="2" t="s">
        <v>4666</v>
      </c>
      <c r="X1208" s="2" t="s">
        <v>186</v>
      </c>
      <c r="Y1208" s="29">
        <v>3</v>
      </c>
    </row>
    <row r="1209" spans="1:25" ht="23.1" hidden="1" customHeight="1">
      <c r="A1209" s="2" t="s">
        <v>100</v>
      </c>
      <c r="B1209" s="2" t="s">
        <v>26</v>
      </c>
      <c r="C1209" s="2" t="s">
        <v>27</v>
      </c>
      <c r="D1209" s="2" t="s">
        <v>102</v>
      </c>
      <c r="E1209" s="2" t="s">
        <v>103</v>
      </c>
      <c r="F1209" s="2" t="s">
        <v>104</v>
      </c>
      <c r="G1209" s="2" t="s">
        <v>3051</v>
      </c>
      <c r="H1209" s="2" t="s">
        <v>97</v>
      </c>
      <c r="I1209" s="31">
        <v>43455</v>
      </c>
      <c r="J1209" s="2">
        <v>21</v>
      </c>
      <c r="K1209" s="2">
        <v>12</v>
      </c>
      <c r="L1209" s="2">
        <v>2018</v>
      </c>
      <c r="M1209" s="31">
        <f t="shared" si="18"/>
        <v>43455</v>
      </c>
      <c r="N1209" s="2" t="s">
        <v>3125</v>
      </c>
      <c r="O1209" s="2" t="s">
        <v>3126</v>
      </c>
      <c r="P1209" s="2">
        <v>18</v>
      </c>
      <c r="Q1209" s="6">
        <v>8080168843</v>
      </c>
      <c r="R1209" s="2" t="s">
        <v>417</v>
      </c>
      <c r="S1209" s="2">
        <v>0</v>
      </c>
      <c r="T1209" s="2" t="s">
        <v>418</v>
      </c>
      <c r="V1209" s="2" t="s">
        <v>1899</v>
      </c>
      <c r="W1209" s="2" t="s">
        <v>4659</v>
      </c>
      <c r="X1209" s="2" t="s">
        <v>186</v>
      </c>
      <c r="Y1209" s="29">
        <v>1</v>
      </c>
    </row>
    <row r="1210" spans="1:25" ht="23.1" hidden="1" customHeight="1">
      <c r="A1210" s="2" t="s">
        <v>100</v>
      </c>
      <c r="B1210" s="2" t="s">
        <v>26</v>
      </c>
      <c r="C1210" s="2" t="s">
        <v>27</v>
      </c>
      <c r="D1210" s="2" t="s">
        <v>102</v>
      </c>
      <c r="E1210" s="2" t="s">
        <v>103</v>
      </c>
      <c r="F1210" s="2" t="s">
        <v>104</v>
      </c>
      <c r="G1210" s="2" t="s">
        <v>3051</v>
      </c>
      <c r="H1210" s="2" t="s">
        <v>97</v>
      </c>
      <c r="I1210" s="31">
        <v>43455</v>
      </c>
      <c r="J1210" s="2">
        <v>21</v>
      </c>
      <c r="K1210" s="2">
        <v>12</v>
      </c>
      <c r="L1210" s="2">
        <v>2018</v>
      </c>
      <c r="M1210" s="31">
        <f t="shared" si="18"/>
        <v>43455</v>
      </c>
      <c r="N1210" s="2" t="s">
        <v>3127</v>
      </c>
      <c r="O1210" s="2" t="s">
        <v>3128</v>
      </c>
      <c r="P1210" s="2">
        <v>19</v>
      </c>
      <c r="Q1210" s="6">
        <v>8060522112</v>
      </c>
      <c r="R1210" s="2" t="s">
        <v>417</v>
      </c>
      <c r="S1210" s="2">
        <v>0</v>
      </c>
      <c r="T1210" s="2" t="s">
        <v>418</v>
      </c>
      <c r="V1210" s="2" t="s">
        <v>1899</v>
      </c>
      <c r="W1210" s="2" t="s">
        <v>4666</v>
      </c>
      <c r="X1210" s="2" t="s">
        <v>186</v>
      </c>
      <c r="Y1210" s="29">
        <v>3</v>
      </c>
    </row>
    <row r="1211" spans="1:25" ht="23.1" hidden="1" customHeight="1">
      <c r="A1211" s="2" t="s">
        <v>100</v>
      </c>
      <c r="B1211" s="2" t="s">
        <v>26</v>
      </c>
      <c r="C1211" s="2" t="s">
        <v>27</v>
      </c>
      <c r="D1211" s="2" t="s">
        <v>102</v>
      </c>
      <c r="E1211" s="2" t="s">
        <v>103</v>
      </c>
      <c r="F1211" s="2" t="s">
        <v>104</v>
      </c>
      <c r="G1211" s="2" t="s">
        <v>3051</v>
      </c>
      <c r="H1211" s="2" t="s">
        <v>97</v>
      </c>
      <c r="I1211" s="31">
        <v>43455</v>
      </c>
      <c r="J1211" s="2">
        <v>21</v>
      </c>
      <c r="K1211" s="2">
        <v>12</v>
      </c>
      <c r="L1211" s="2">
        <v>2018</v>
      </c>
      <c r="M1211" s="31">
        <f t="shared" si="18"/>
        <v>43455</v>
      </c>
      <c r="N1211" s="2" t="s">
        <v>3129</v>
      </c>
      <c r="O1211" s="2" t="s">
        <v>3130</v>
      </c>
      <c r="P1211" s="2">
        <v>18</v>
      </c>
      <c r="Q1211" s="6">
        <v>7030010546</v>
      </c>
      <c r="R1211" s="2" t="s">
        <v>417</v>
      </c>
      <c r="S1211" s="2">
        <v>0</v>
      </c>
      <c r="T1211" s="2" t="s">
        <v>418</v>
      </c>
      <c r="V1211" s="2" t="s">
        <v>1899</v>
      </c>
      <c r="W1211" s="2" t="s">
        <v>4659</v>
      </c>
      <c r="X1211" s="2" t="s">
        <v>186</v>
      </c>
      <c r="Y1211" s="29">
        <v>3</v>
      </c>
    </row>
    <row r="1212" spans="1:25" ht="23.1" hidden="1" customHeight="1">
      <c r="A1212" s="2" t="s">
        <v>100</v>
      </c>
      <c r="B1212" s="2" t="s">
        <v>26</v>
      </c>
      <c r="C1212" s="2" t="s">
        <v>27</v>
      </c>
      <c r="D1212" s="2" t="s">
        <v>102</v>
      </c>
      <c r="E1212" s="2" t="s">
        <v>103</v>
      </c>
      <c r="F1212" s="2" t="s">
        <v>104</v>
      </c>
      <c r="G1212" s="2" t="s">
        <v>3051</v>
      </c>
      <c r="H1212" s="2" t="s">
        <v>97</v>
      </c>
      <c r="I1212" s="31">
        <v>43455</v>
      </c>
      <c r="J1212" s="2">
        <v>21</v>
      </c>
      <c r="K1212" s="2">
        <v>12</v>
      </c>
      <c r="L1212" s="2">
        <v>2018</v>
      </c>
      <c r="M1212" s="31">
        <f t="shared" si="18"/>
        <v>43455</v>
      </c>
      <c r="N1212" s="2" t="s">
        <v>3131</v>
      </c>
      <c r="O1212" s="2" t="s">
        <v>3132</v>
      </c>
      <c r="P1212" s="2">
        <v>16</v>
      </c>
      <c r="Q1212" s="6" t="s">
        <v>171</v>
      </c>
      <c r="R1212" s="2" t="s">
        <v>417</v>
      </c>
      <c r="S1212" s="2">
        <v>0</v>
      </c>
      <c r="T1212" s="2" t="s">
        <v>418</v>
      </c>
      <c r="V1212" s="2" t="s">
        <v>1899</v>
      </c>
      <c r="W1212" s="2" t="s">
        <v>4659</v>
      </c>
      <c r="X1212" s="2" t="s">
        <v>179</v>
      </c>
      <c r="Y1212" s="29">
        <v>3</v>
      </c>
    </row>
    <row r="1213" spans="1:25" ht="23.1" hidden="1" customHeight="1">
      <c r="A1213" s="2" t="s">
        <v>100</v>
      </c>
      <c r="B1213" s="2" t="s">
        <v>26</v>
      </c>
      <c r="C1213" s="2" t="s">
        <v>27</v>
      </c>
      <c r="D1213" s="2" t="s">
        <v>102</v>
      </c>
      <c r="E1213" s="2" t="s">
        <v>103</v>
      </c>
      <c r="F1213" s="2" t="s">
        <v>104</v>
      </c>
      <c r="G1213" s="2" t="s">
        <v>3051</v>
      </c>
      <c r="H1213" s="2" t="s">
        <v>97</v>
      </c>
      <c r="I1213" s="31">
        <v>43455</v>
      </c>
      <c r="J1213" s="2">
        <v>21</v>
      </c>
      <c r="K1213" s="2">
        <v>12</v>
      </c>
      <c r="L1213" s="2">
        <v>2018</v>
      </c>
      <c r="M1213" s="31">
        <f t="shared" si="18"/>
        <v>43455</v>
      </c>
      <c r="N1213" s="2" t="s">
        <v>8137</v>
      </c>
      <c r="O1213" s="2" t="s">
        <v>3134</v>
      </c>
      <c r="P1213" s="2">
        <v>18</v>
      </c>
      <c r="Q1213" s="6">
        <v>9071161182</v>
      </c>
      <c r="R1213" s="2" t="s">
        <v>417</v>
      </c>
      <c r="S1213" s="2">
        <v>0</v>
      </c>
      <c r="T1213" s="2" t="s">
        <v>418</v>
      </c>
      <c r="V1213" s="2" t="s">
        <v>1899</v>
      </c>
      <c r="W1213" s="2" t="s">
        <v>4659</v>
      </c>
      <c r="X1213" s="2" t="s">
        <v>186</v>
      </c>
      <c r="Y1213" s="29">
        <v>2</v>
      </c>
    </row>
    <row r="1214" spans="1:25" ht="23.1" hidden="1" customHeight="1">
      <c r="A1214" s="2" t="s">
        <v>100</v>
      </c>
      <c r="B1214" s="2" t="s">
        <v>26</v>
      </c>
      <c r="C1214" s="2" t="s">
        <v>27</v>
      </c>
      <c r="D1214" s="2" t="s">
        <v>102</v>
      </c>
      <c r="E1214" s="2" t="s">
        <v>103</v>
      </c>
      <c r="F1214" s="2" t="s">
        <v>104</v>
      </c>
      <c r="G1214" s="2" t="s">
        <v>3051</v>
      </c>
      <c r="H1214" s="2" t="s">
        <v>97</v>
      </c>
      <c r="I1214" s="31">
        <v>43455</v>
      </c>
      <c r="J1214" s="2">
        <v>21</v>
      </c>
      <c r="K1214" s="2">
        <v>12</v>
      </c>
      <c r="L1214" s="2">
        <v>2018</v>
      </c>
      <c r="M1214" s="31">
        <f t="shared" si="18"/>
        <v>43455</v>
      </c>
      <c r="N1214" s="2" t="s">
        <v>3135</v>
      </c>
      <c r="O1214" s="2" t="s">
        <v>3136</v>
      </c>
      <c r="P1214" s="2">
        <v>18</v>
      </c>
      <c r="Q1214" s="6">
        <v>8130737856</v>
      </c>
      <c r="R1214" s="2" t="s">
        <v>417</v>
      </c>
      <c r="S1214" s="2">
        <v>0</v>
      </c>
      <c r="T1214" s="2" t="s">
        <v>418</v>
      </c>
      <c r="V1214" s="2" t="s">
        <v>1899</v>
      </c>
      <c r="W1214" s="2" t="s">
        <v>4666</v>
      </c>
      <c r="X1214" s="2" t="s">
        <v>186</v>
      </c>
      <c r="Y1214" s="29">
        <v>3</v>
      </c>
    </row>
    <row r="1215" spans="1:25" ht="23.1" hidden="1" customHeight="1">
      <c r="A1215" s="2" t="s">
        <v>100</v>
      </c>
      <c r="B1215" s="2" t="s">
        <v>26</v>
      </c>
      <c r="C1215" s="2" t="s">
        <v>27</v>
      </c>
      <c r="D1215" s="2" t="s">
        <v>102</v>
      </c>
      <c r="E1215" s="2" t="s">
        <v>103</v>
      </c>
      <c r="F1215" s="2" t="s">
        <v>104</v>
      </c>
      <c r="G1215" s="2" t="s">
        <v>3051</v>
      </c>
      <c r="H1215" s="2" t="s">
        <v>97</v>
      </c>
      <c r="I1215" s="31">
        <v>43455</v>
      </c>
      <c r="J1215" s="2">
        <v>21</v>
      </c>
      <c r="K1215" s="2">
        <v>12</v>
      </c>
      <c r="L1215" s="2">
        <v>2018</v>
      </c>
      <c r="M1215" s="31">
        <f t="shared" si="18"/>
        <v>43455</v>
      </c>
      <c r="N1215" s="2" t="s">
        <v>3137</v>
      </c>
      <c r="O1215" s="2" t="s">
        <v>3138</v>
      </c>
      <c r="P1215" s="2">
        <v>15</v>
      </c>
      <c r="Q1215" s="6">
        <v>7010165569</v>
      </c>
      <c r="R1215" s="2" t="s">
        <v>417</v>
      </c>
      <c r="S1215" s="2">
        <v>0</v>
      </c>
      <c r="T1215" s="2" t="s">
        <v>234</v>
      </c>
      <c r="V1215" s="2" t="s">
        <v>1899</v>
      </c>
      <c r="W1215" s="2" t="s">
        <v>4666</v>
      </c>
      <c r="X1215" s="2" t="s">
        <v>186</v>
      </c>
      <c r="Y1215" s="29">
        <v>3</v>
      </c>
    </row>
    <row r="1216" spans="1:25" ht="23.1" hidden="1" customHeight="1">
      <c r="A1216" s="2" t="s">
        <v>100</v>
      </c>
      <c r="B1216" s="2" t="s">
        <v>26</v>
      </c>
      <c r="C1216" s="2" t="s">
        <v>27</v>
      </c>
      <c r="D1216" s="2" t="s">
        <v>102</v>
      </c>
      <c r="E1216" s="2" t="s">
        <v>103</v>
      </c>
      <c r="F1216" s="2" t="s">
        <v>104</v>
      </c>
      <c r="G1216" s="2" t="s">
        <v>3051</v>
      </c>
      <c r="H1216" s="2" t="s">
        <v>97</v>
      </c>
      <c r="I1216" s="31">
        <v>43455</v>
      </c>
      <c r="J1216" s="2">
        <v>21</v>
      </c>
      <c r="K1216" s="2">
        <v>12</v>
      </c>
      <c r="L1216" s="2">
        <v>2018</v>
      </c>
      <c r="M1216" s="31">
        <f t="shared" si="18"/>
        <v>43455</v>
      </c>
      <c r="N1216" s="2" t="s">
        <v>3139</v>
      </c>
      <c r="O1216" s="2" t="s">
        <v>3140</v>
      </c>
      <c r="P1216" s="2">
        <v>15</v>
      </c>
      <c r="Q1216" s="6" t="s">
        <v>171</v>
      </c>
      <c r="R1216" s="2" t="s">
        <v>417</v>
      </c>
      <c r="S1216" s="2">
        <v>0</v>
      </c>
      <c r="T1216" s="2" t="s">
        <v>418</v>
      </c>
      <c r="V1216" s="2" t="s">
        <v>1899</v>
      </c>
      <c r="W1216" s="2" t="s">
        <v>4666</v>
      </c>
      <c r="X1216" s="2" t="s">
        <v>179</v>
      </c>
      <c r="Y1216" s="29">
        <v>3</v>
      </c>
    </row>
    <row r="1217" spans="1:25" ht="23.1" hidden="1" customHeight="1">
      <c r="A1217" s="2" t="s">
        <v>100</v>
      </c>
      <c r="B1217" s="2" t="s">
        <v>26</v>
      </c>
      <c r="C1217" s="2" t="s">
        <v>27</v>
      </c>
      <c r="D1217" s="2" t="s">
        <v>102</v>
      </c>
      <c r="E1217" s="2" t="s">
        <v>103</v>
      </c>
      <c r="F1217" s="2" t="s">
        <v>104</v>
      </c>
      <c r="G1217" s="2" t="s">
        <v>3051</v>
      </c>
      <c r="H1217" s="2" t="s">
        <v>97</v>
      </c>
      <c r="I1217" s="31">
        <v>43455</v>
      </c>
      <c r="J1217" s="2">
        <v>21</v>
      </c>
      <c r="K1217" s="2">
        <v>12</v>
      </c>
      <c r="L1217" s="2">
        <v>2018</v>
      </c>
      <c r="M1217" s="31">
        <f t="shared" si="18"/>
        <v>43455</v>
      </c>
      <c r="N1217" s="2" t="s">
        <v>3141</v>
      </c>
      <c r="O1217" s="2" t="s">
        <v>3142</v>
      </c>
      <c r="P1217" s="2">
        <v>19</v>
      </c>
      <c r="Q1217" s="6">
        <v>8084184331</v>
      </c>
      <c r="R1217" s="2" t="s">
        <v>417</v>
      </c>
      <c r="S1217" s="2">
        <v>0</v>
      </c>
      <c r="T1217" s="2" t="s">
        <v>418</v>
      </c>
      <c r="V1217" s="2" t="s">
        <v>1899</v>
      </c>
      <c r="W1217" s="2" t="s">
        <v>4666</v>
      </c>
      <c r="X1217" s="2" t="s">
        <v>186</v>
      </c>
      <c r="Y1217" s="29">
        <v>3</v>
      </c>
    </row>
    <row r="1218" spans="1:25" ht="23.1" hidden="1" customHeight="1">
      <c r="A1218" s="2" t="s">
        <v>100</v>
      </c>
      <c r="B1218" s="2" t="s">
        <v>26</v>
      </c>
      <c r="C1218" s="2" t="s">
        <v>27</v>
      </c>
      <c r="D1218" s="2" t="s">
        <v>102</v>
      </c>
      <c r="E1218" s="2" t="s">
        <v>103</v>
      </c>
      <c r="F1218" s="2" t="s">
        <v>104</v>
      </c>
      <c r="G1218" s="2" t="s">
        <v>3051</v>
      </c>
      <c r="H1218" s="2" t="s">
        <v>97</v>
      </c>
      <c r="I1218" s="31">
        <v>43455</v>
      </c>
      <c r="J1218" s="2">
        <v>21</v>
      </c>
      <c r="K1218" s="2">
        <v>12</v>
      </c>
      <c r="L1218" s="2">
        <v>2018</v>
      </c>
      <c r="M1218" s="31">
        <f t="shared" si="18"/>
        <v>43455</v>
      </c>
      <c r="N1218" s="2" t="s">
        <v>3095</v>
      </c>
      <c r="O1218" s="2" t="s">
        <v>3143</v>
      </c>
      <c r="P1218" s="2">
        <v>19</v>
      </c>
      <c r="Q1218" s="6">
        <v>7013888143</v>
      </c>
      <c r="R1218" s="2" t="s">
        <v>172</v>
      </c>
      <c r="S1218" s="2">
        <v>0</v>
      </c>
      <c r="T1218" s="2" t="s">
        <v>418</v>
      </c>
      <c r="V1218" s="2" t="s">
        <v>1899</v>
      </c>
      <c r="W1218" s="2" t="s">
        <v>4666</v>
      </c>
      <c r="X1218" s="2" t="s">
        <v>186</v>
      </c>
      <c r="Y1218" s="29">
        <v>3</v>
      </c>
    </row>
    <row r="1219" spans="1:25" ht="23.1" hidden="1" customHeight="1">
      <c r="A1219" s="2" t="s">
        <v>100</v>
      </c>
      <c r="B1219" s="2" t="s">
        <v>26</v>
      </c>
      <c r="C1219" s="2" t="s">
        <v>27</v>
      </c>
      <c r="D1219" s="2" t="s">
        <v>102</v>
      </c>
      <c r="E1219" s="2" t="s">
        <v>103</v>
      </c>
      <c r="F1219" s="2" t="s">
        <v>104</v>
      </c>
      <c r="G1219" s="2" t="s">
        <v>3051</v>
      </c>
      <c r="H1219" s="2" t="s">
        <v>97</v>
      </c>
      <c r="I1219" s="31">
        <v>43455</v>
      </c>
      <c r="J1219" s="2">
        <v>21</v>
      </c>
      <c r="K1219" s="2">
        <v>12</v>
      </c>
      <c r="L1219" s="2">
        <v>2018</v>
      </c>
      <c r="M1219" s="31">
        <f t="shared" si="18"/>
        <v>43455</v>
      </c>
      <c r="N1219" s="2" t="s">
        <v>3144</v>
      </c>
      <c r="O1219" s="2" t="s">
        <v>3145</v>
      </c>
      <c r="P1219" s="2">
        <v>15</v>
      </c>
      <c r="Q1219" s="6" t="s">
        <v>171</v>
      </c>
      <c r="R1219" s="2" t="s">
        <v>417</v>
      </c>
      <c r="S1219" s="2">
        <v>0</v>
      </c>
      <c r="T1219" s="2" t="s">
        <v>418</v>
      </c>
      <c r="V1219" s="2" t="s">
        <v>1899</v>
      </c>
      <c r="W1219" s="2" t="s">
        <v>4659</v>
      </c>
      <c r="X1219" s="2" t="s">
        <v>211</v>
      </c>
      <c r="Y1219" s="29">
        <v>5</v>
      </c>
    </row>
    <row r="1220" spans="1:25" ht="23.1" hidden="1" customHeight="1">
      <c r="A1220" s="2" t="s">
        <v>100</v>
      </c>
      <c r="B1220" s="2" t="s">
        <v>26</v>
      </c>
      <c r="C1220" s="2" t="s">
        <v>27</v>
      </c>
      <c r="D1220" s="2" t="s">
        <v>102</v>
      </c>
      <c r="E1220" s="2" t="s">
        <v>103</v>
      </c>
      <c r="F1220" s="2" t="s">
        <v>104</v>
      </c>
      <c r="G1220" s="2" t="s">
        <v>3051</v>
      </c>
      <c r="H1220" s="2" t="s">
        <v>97</v>
      </c>
      <c r="I1220" s="31">
        <v>43455</v>
      </c>
      <c r="J1220" s="2">
        <v>21</v>
      </c>
      <c r="K1220" s="2">
        <v>12</v>
      </c>
      <c r="L1220" s="2">
        <v>2018</v>
      </c>
      <c r="M1220" s="31">
        <f t="shared" si="18"/>
        <v>43455</v>
      </c>
      <c r="N1220" s="2" t="s">
        <v>514</v>
      </c>
      <c r="O1220" s="2" t="s">
        <v>3146</v>
      </c>
      <c r="P1220" s="2">
        <v>15</v>
      </c>
      <c r="Q1220" s="6" t="s">
        <v>171</v>
      </c>
      <c r="R1220" s="2" t="s">
        <v>417</v>
      </c>
      <c r="S1220" s="2">
        <v>0</v>
      </c>
      <c r="T1220" s="2" t="s">
        <v>418</v>
      </c>
      <c r="V1220" s="2" t="s">
        <v>1899</v>
      </c>
      <c r="W1220" s="2" t="s">
        <v>4659</v>
      </c>
      <c r="X1220" s="2" t="s">
        <v>179</v>
      </c>
      <c r="Y1220" s="29">
        <v>2</v>
      </c>
    </row>
    <row r="1221" spans="1:25" ht="23.1" hidden="1" customHeight="1">
      <c r="A1221" s="2" t="s">
        <v>100</v>
      </c>
      <c r="B1221" s="2" t="s">
        <v>26</v>
      </c>
      <c r="C1221" s="2" t="s">
        <v>27</v>
      </c>
      <c r="D1221" s="2" t="s">
        <v>102</v>
      </c>
      <c r="E1221" s="2" t="s">
        <v>103</v>
      </c>
      <c r="F1221" s="2" t="s">
        <v>104</v>
      </c>
      <c r="G1221" s="2" t="s">
        <v>3051</v>
      </c>
      <c r="H1221" s="2" t="s">
        <v>97</v>
      </c>
      <c r="I1221" s="31">
        <v>43455</v>
      </c>
      <c r="J1221" s="2">
        <v>21</v>
      </c>
      <c r="K1221" s="2">
        <v>12</v>
      </c>
      <c r="L1221" s="2">
        <v>2018</v>
      </c>
      <c r="M1221" s="31">
        <f t="shared" si="18"/>
        <v>43455</v>
      </c>
      <c r="N1221" s="2" t="s">
        <v>3147</v>
      </c>
      <c r="O1221" s="2" t="s">
        <v>3148</v>
      </c>
      <c r="P1221" s="2">
        <v>17</v>
      </c>
      <c r="Q1221" s="6" t="s">
        <v>171</v>
      </c>
      <c r="R1221" s="2" t="s">
        <v>417</v>
      </c>
      <c r="S1221" s="2">
        <v>0</v>
      </c>
      <c r="T1221" s="2" t="s">
        <v>234</v>
      </c>
      <c r="V1221" s="2" t="s">
        <v>1899</v>
      </c>
      <c r="W1221" s="2" t="s">
        <v>4659</v>
      </c>
      <c r="X1221" s="2" t="s">
        <v>186</v>
      </c>
      <c r="Y1221" s="29">
        <v>1</v>
      </c>
    </row>
    <row r="1222" spans="1:25" ht="23.1" hidden="1" customHeight="1">
      <c r="A1222" s="2" t="s">
        <v>100</v>
      </c>
      <c r="B1222" s="2" t="s">
        <v>26</v>
      </c>
      <c r="C1222" s="2" t="s">
        <v>27</v>
      </c>
      <c r="D1222" s="2" t="s">
        <v>102</v>
      </c>
      <c r="E1222" s="2" t="s">
        <v>103</v>
      </c>
      <c r="F1222" s="2" t="s">
        <v>104</v>
      </c>
      <c r="G1222" s="2" t="s">
        <v>3051</v>
      </c>
      <c r="H1222" s="2" t="s">
        <v>97</v>
      </c>
      <c r="I1222" s="31">
        <v>43455</v>
      </c>
      <c r="J1222" s="2">
        <v>21</v>
      </c>
      <c r="K1222" s="2">
        <v>12</v>
      </c>
      <c r="L1222" s="2">
        <v>2018</v>
      </c>
      <c r="M1222" s="31">
        <f t="shared" si="18"/>
        <v>43455</v>
      </c>
      <c r="N1222" s="2" t="s">
        <v>1027</v>
      </c>
      <c r="O1222" s="2" t="s">
        <v>3149</v>
      </c>
      <c r="P1222" s="2">
        <v>17</v>
      </c>
      <c r="Q1222" s="6" t="s">
        <v>171</v>
      </c>
      <c r="R1222" s="2" t="s">
        <v>417</v>
      </c>
      <c r="S1222" s="2">
        <v>0</v>
      </c>
      <c r="T1222" s="2" t="s">
        <v>418</v>
      </c>
      <c r="V1222" s="2" t="s">
        <v>1899</v>
      </c>
      <c r="W1222" s="2" t="s">
        <v>4659</v>
      </c>
      <c r="X1222" s="2" t="s">
        <v>179</v>
      </c>
      <c r="Y1222" s="29">
        <v>1</v>
      </c>
    </row>
    <row r="1223" spans="1:25" ht="23.1" hidden="1" customHeight="1">
      <c r="A1223" s="2" t="s">
        <v>100</v>
      </c>
      <c r="B1223" s="2" t="s">
        <v>26</v>
      </c>
      <c r="C1223" s="2" t="s">
        <v>27</v>
      </c>
      <c r="D1223" s="2" t="s">
        <v>102</v>
      </c>
      <c r="E1223" s="2" t="s">
        <v>103</v>
      </c>
      <c r="F1223" s="2" t="s">
        <v>104</v>
      </c>
      <c r="G1223" s="2" t="s">
        <v>3051</v>
      </c>
      <c r="H1223" s="2" t="s">
        <v>97</v>
      </c>
      <c r="I1223" s="31">
        <v>43455</v>
      </c>
      <c r="J1223" s="2">
        <v>21</v>
      </c>
      <c r="K1223" s="2">
        <v>12</v>
      </c>
      <c r="L1223" s="2">
        <v>2018</v>
      </c>
      <c r="M1223" s="31">
        <f t="shared" si="18"/>
        <v>43455</v>
      </c>
      <c r="N1223" s="2" t="s">
        <v>3150</v>
      </c>
      <c r="O1223" s="2" t="s">
        <v>3151</v>
      </c>
      <c r="P1223" s="2">
        <v>18</v>
      </c>
      <c r="Q1223" s="6">
        <v>8101765929</v>
      </c>
      <c r="R1223" s="2" t="s">
        <v>417</v>
      </c>
      <c r="S1223" s="2">
        <v>0</v>
      </c>
      <c r="T1223" s="2" t="s">
        <v>418</v>
      </c>
      <c r="V1223" s="2" t="s">
        <v>1899</v>
      </c>
      <c r="W1223" s="2" t="s">
        <v>4666</v>
      </c>
      <c r="X1223" s="2" t="s">
        <v>186</v>
      </c>
      <c r="Y1223" s="29">
        <v>1</v>
      </c>
    </row>
    <row r="1224" spans="1:25" ht="23.1" hidden="1" customHeight="1">
      <c r="A1224" s="2" t="s">
        <v>100</v>
      </c>
      <c r="B1224" s="2" t="s">
        <v>26</v>
      </c>
      <c r="C1224" s="2" t="s">
        <v>27</v>
      </c>
      <c r="D1224" s="2" t="s">
        <v>102</v>
      </c>
      <c r="E1224" s="2" t="s">
        <v>103</v>
      </c>
      <c r="F1224" s="2" t="s">
        <v>104</v>
      </c>
      <c r="G1224" s="2" t="s">
        <v>3051</v>
      </c>
      <c r="H1224" s="2" t="s">
        <v>97</v>
      </c>
      <c r="I1224" s="31">
        <v>43455</v>
      </c>
      <c r="J1224" s="2">
        <v>21</v>
      </c>
      <c r="K1224" s="2">
        <v>12</v>
      </c>
      <c r="L1224" s="2">
        <v>2018</v>
      </c>
      <c r="M1224" s="31">
        <f t="shared" si="18"/>
        <v>43455</v>
      </c>
      <c r="N1224" s="2" t="s">
        <v>3152</v>
      </c>
      <c r="O1224" s="2" t="s">
        <v>3153</v>
      </c>
      <c r="P1224" s="2">
        <v>19</v>
      </c>
      <c r="Q1224" s="6">
        <v>7036632738</v>
      </c>
      <c r="R1224" s="2" t="s">
        <v>172</v>
      </c>
      <c r="S1224" s="2">
        <v>0</v>
      </c>
      <c r="T1224" s="2" t="s">
        <v>418</v>
      </c>
      <c r="V1224" s="2" t="s">
        <v>1899</v>
      </c>
      <c r="W1224" s="2" t="s">
        <v>4666</v>
      </c>
      <c r="X1224" s="2" t="s">
        <v>186</v>
      </c>
      <c r="Y1224" s="29">
        <v>2</v>
      </c>
    </row>
    <row r="1225" spans="1:25" ht="23.1" hidden="1" customHeight="1">
      <c r="A1225" s="2" t="s">
        <v>100</v>
      </c>
      <c r="B1225" s="2" t="s">
        <v>26</v>
      </c>
      <c r="C1225" s="2" t="s">
        <v>27</v>
      </c>
      <c r="D1225" s="2" t="s">
        <v>102</v>
      </c>
      <c r="E1225" s="2" t="s">
        <v>103</v>
      </c>
      <c r="F1225" s="2" t="s">
        <v>104</v>
      </c>
      <c r="G1225" s="2" t="s">
        <v>3051</v>
      </c>
      <c r="H1225" s="2" t="s">
        <v>97</v>
      </c>
      <c r="I1225" s="31">
        <v>43455</v>
      </c>
      <c r="J1225" s="2">
        <v>21</v>
      </c>
      <c r="K1225" s="2">
        <v>12</v>
      </c>
      <c r="L1225" s="2">
        <v>2018</v>
      </c>
      <c r="M1225" s="31">
        <f t="shared" si="18"/>
        <v>43455</v>
      </c>
      <c r="N1225" s="2" t="s">
        <v>298</v>
      </c>
      <c r="O1225" s="2" t="s">
        <v>4602</v>
      </c>
      <c r="P1225" s="2">
        <v>19</v>
      </c>
      <c r="Q1225" s="6" t="s">
        <v>171</v>
      </c>
      <c r="R1225" s="2" t="s">
        <v>417</v>
      </c>
      <c r="S1225" s="2">
        <v>0</v>
      </c>
      <c r="T1225" s="2" t="s">
        <v>418</v>
      </c>
      <c r="V1225" s="2" t="s">
        <v>1899</v>
      </c>
      <c r="W1225" s="2" t="s">
        <v>4666</v>
      </c>
      <c r="X1225" s="2" t="s">
        <v>179</v>
      </c>
      <c r="Y1225" s="29">
        <v>3</v>
      </c>
    </row>
    <row r="1226" spans="1:25" ht="23.1" hidden="1" customHeight="1">
      <c r="A1226" s="2" t="s">
        <v>100</v>
      </c>
      <c r="B1226" s="2" t="s">
        <v>26</v>
      </c>
      <c r="C1226" s="2" t="s">
        <v>27</v>
      </c>
      <c r="D1226" s="2" t="s">
        <v>102</v>
      </c>
      <c r="E1226" s="2" t="s">
        <v>103</v>
      </c>
      <c r="F1226" s="2" t="s">
        <v>104</v>
      </c>
      <c r="G1226" s="2" t="s">
        <v>3051</v>
      </c>
      <c r="H1226" s="2" t="s">
        <v>97</v>
      </c>
      <c r="I1226" s="31">
        <v>43455</v>
      </c>
      <c r="J1226" s="2">
        <v>21</v>
      </c>
      <c r="K1226" s="2">
        <v>12</v>
      </c>
      <c r="L1226" s="2">
        <v>2018</v>
      </c>
      <c r="M1226" s="31">
        <f t="shared" si="18"/>
        <v>43455</v>
      </c>
      <c r="N1226" s="2" t="s">
        <v>3154</v>
      </c>
      <c r="O1226" s="2" t="s">
        <v>3155</v>
      </c>
      <c r="P1226" s="2">
        <v>15</v>
      </c>
      <c r="Q1226" s="6" t="s">
        <v>171</v>
      </c>
      <c r="R1226" s="2" t="s">
        <v>417</v>
      </c>
      <c r="S1226" s="2">
        <v>0</v>
      </c>
      <c r="T1226" s="2" t="s">
        <v>418</v>
      </c>
      <c r="V1226" s="2" t="s">
        <v>1899</v>
      </c>
      <c r="W1226" s="2" t="s">
        <v>4666</v>
      </c>
      <c r="X1226" s="2" t="s">
        <v>179</v>
      </c>
      <c r="Y1226" s="29">
        <v>3</v>
      </c>
    </row>
    <row r="1227" spans="1:25" ht="23.1" hidden="1" customHeight="1">
      <c r="A1227" s="2" t="s">
        <v>100</v>
      </c>
      <c r="B1227" s="2" t="s">
        <v>26</v>
      </c>
      <c r="C1227" s="2" t="s">
        <v>27</v>
      </c>
      <c r="D1227" s="2" t="s">
        <v>102</v>
      </c>
      <c r="E1227" s="2" t="s">
        <v>103</v>
      </c>
      <c r="F1227" s="2" t="s">
        <v>104</v>
      </c>
      <c r="G1227" s="2" t="s">
        <v>3051</v>
      </c>
      <c r="H1227" s="2" t="s">
        <v>97</v>
      </c>
      <c r="I1227" s="31">
        <v>43455</v>
      </c>
      <c r="J1227" s="2">
        <v>21</v>
      </c>
      <c r="K1227" s="2">
        <v>12</v>
      </c>
      <c r="L1227" s="2">
        <v>2018</v>
      </c>
      <c r="M1227" s="31">
        <f t="shared" si="18"/>
        <v>43455</v>
      </c>
      <c r="N1227" s="2" t="s">
        <v>3156</v>
      </c>
      <c r="O1227" s="2" t="s">
        <v>3157</v>
      </c>
      <c r="P1227" s="2">
        <v>18</v>
      </c>
      <c r="Q1227" s="6">
        <v>8147518838</v>
      </c>
      <c r="R1227" s="2" t="s">
        <v>417</v>
      </c>
      <c r="S1227" s="2">
        <v>0</v>
      </c>
      <c r="T1227" s="2" t="s">
        <v>418</v>
      </c>
      <c r="V1227" s="2" t="s">
        <v>1899</v>
      </c>
      <c r="W1227" s="2" t="s">
        <v>4666</v>
      </c>
      <c r="X1227" s="2" t="s">
        <v>186</v>
      </c>
      <c r="Y1227" s="29">
        <v>3</v>
      </c>
    </row>
    <row r="1228" spans="1:25" ht="23.1" hidden="1" customHeight="1">
      <c r="A1228" s="2" t="s">
        <v>100</v>
      </c>
      <c r="B1228" s="2" t="s">
        <v>26</v>
      </c>
      <c r="C1228" s="2" t="s">
        <v>27</v>
      </c>
      <c r="D1228" s="2" t="s">
        <v>102</v>
      </c>
      <c r="E1228" s="2" t="s">
        <v>103</v>
      </c>
      <c r="F1228" s="2" t="s">
        <v>104</v>
      </c>
      <c r="G1228" s="2" t="s">
        <v>3051</v>
      </c>
      <c r="H1228" s="2" t="s">
        <v>97</v>
      </c>
      <c r="I1228" s="31">
        <v>43455</v>
      </c>
      <c r="J1228" s="2">
        <v>21</v>
      </c>
      <c r="K1228" s="2">
        <v>12</v>
      </c>
      <c r="L1228" s="2">
        <v>2018</v>
      </c>
      <c r="M1228" s="31">
        <f t="shared" si="18"/>
        <v>43455</v>
      </c>
      <c r="N1228" s="2" t="s">
        <v>419</v>
      </c>
      <c r="O1228" s="2" t="s">
        <v>3158</v>
      </c>
      <c r="P1228" s="2">
        <v>16</v>
      </c>
      <c r="Q1228" s="6" t="s">
        <v>171</v>
      </c>
      <c r="R1228" s="2" t="s">
        <v>417</v>
      </c>
      <c r="S1228" s="2">
        <v>0</v>
      </c>
      <c r="T1228" s="2" t="s">
        <v>418</v>
      </c>
      <c r="V1228" s="2" t="s">
        <v>1899</v>
      </c>
      <c r="W1228" s="2" t="s">
        <v>4666</v>
      </c>
      <c r="X1228" s="2" t="s">
        <v>179</v>
      </c>
      <c r="Y1228" s="29">
        <v>2</v>
      </c>
    </row>
    <row r="1229" spans="1:25" ht="23.1" hidden="1" customHeight="1">
      <c r="A1229" s="2" t="s">
        <v>100</v>
      </c>
      <c r="B1229" s="2" t="s">
        <v>26</v>
      </c>
      <c r="C1229" s="2" t="s">
        <v>27</v>
      </c>
      <c r="D1229" s="2" t="s">
        <v>102</v>
      </c>
      <c r="E1229" s="2" t="s">
        <v>103</v>
      </c>
      <c r="F1229" s="2" t="s">
        <v>104</v>
      </c>
      <c r="G1229" s="2" t="s">
        <v>3051</v>
      </c>
      <c r="H1229" s="2" t="s">
        <v>97</v>
      </c>
      <c r="I1229" s="31">
        <v>43455</v>
      </c>
      <c r="J1229" s="2">
        <v>21</v>
      </c>
      <c r="K1229" s="2">
        <v>12</v>
      </c>
      <c r="L1229" s="2">
        <v>2018</v>
      </c>
      <c r="M1229" s="31">
        <f t="shared" si="18"/>
        <v>43455</v>
      </c>
      <c r="N1229" s="2" t="s">
        <v>3159</v>
      </c>
      <c r="O1229" s="2" t="s">
        <v>3160</v>
      </c>
      <c r="P1229" s="2">
        <v>19</v>
      </c>
      <c r="Q1229" s="6">
        <v>8082325732</v>
      </c>
      <c r="R1229" s="2" t="s">
        <v>417</v>
      </c>
      <c r="S1229" s="2">
        <v>0</v>
      </c>
      <c r="T1229" s="2" t="s">
        <v>418</v>
      </c>
      <c r="V1229" s="2" t="s">
        <v>1899</v>
      </c>
      <c r="W1229" s="2" t="s">
        <v>4659</v>
      </c>
      <c r="X1229" s="2" t="s">
        <v>186</v>
      </c>
      <c r="Y1229" s="29">
        <v>3</v>
      </c>
    </row>
    <row r="1230" spans="1:25" ht="23.1" hidden="1" customHeight="1">
      <c r="A1230" s="2" t="s">
        <v>100</v>
      </c>
      <c r="B1230" s="2" t="s">
        <v>26</v>
      </c>
      <c r="C1230" s="2" t="s">
        <v>27</v>
      </c>
      <c r="D1230" s="2" t="s">
        <v>102</v>
      </c>
      <c r="E1230" s="2" t="s">
        <v>103</v>
      </c>
      <c r="F1230" s="2" t="s">
        <v>104</v>
      </c>
      <c r="G1230" s="2" t="s">
        <v>3051</v>
      </c>
      <c r="H1230" s="2" t="s">
        <v>97</v>
      </c>
      <c r="I1230" s="31">
        <v>43455</v>
      </c>
      <c r="J1230" s="2">
        <v>21</v>
      </c>
      <c r="K1230" s="2">
        <v>12</v>
      </c>
      <c r="L1230" s="2">
        <v>2018</v>
      </c>
      <c r="M1230" s="31">
        <f t="shared" si="18"/>
        <v>43455</v>
      </c>
      <c r="N1230" s="2" t="s">
        <v>419</v>
      </c>
      <c r="O1230" s="2" t="s">
        <v>3161</v>
      </c>
      <c r="P1230" s="2">
        <v>17</v>
      </c>
      <c r="Q1230" s="6">
        <v>8104455213</v>
      </c>
      <c r="R1230" s="2" t="s">
        <v>417</v>
      </c>
      <c r="S1230" s="2">
        <v>0</v>
      </c>
      <c r="T1230" s="2" t="s">
        <v>418</v>
      </c>
      <c r="V1230" s="2" t="s">
        <v>1899</v>
      </c>
      <c r="W1230" s="2" t="s">
        <v>4659</v>
      </c>
      <c r="X1230" s="2" t="s">
        <v>186</v>
      </c>
      <c r="Y1230" s="29">
        <v>1</v>
      </c>
    </row>
    <row r="1231" spans="1:25" ht="23.1" hidden="1" customHeight="1">
      <c r="A1231" s="2" t="s">
        <v>100</v>
      </c>
      <c r="B1231" s="2" t="s">
        <v>26</v>
      </c>
      <c r="C1231" s="2" t="s">
        <v>27</v>
      </c>
      <c r="D1231" s="2" t="s">
        <v>102</v>
      </c>
      <c r="E1231" s="2" t="s">
        <v>103</v>
      </c>
      <c r="F1231" s="2" t="s">
        <v>104</v>
      </c>
      <c r="G1231" s="2" t="s">
        <v>3051</v>
      </c>
      <c r="H1231" s="2" t="s">
        <v>97</v>
      </c>
      <c r="I1231" s="31">
        <v>43455</v>
      </c>
      <c r="J1231" s="2">
        <v>21</v>
      </c>
      <c r="K1231" s="2">
        <v>12</v>
      </c>
      <c r="L1231" s="2">
        <v>2018</v>
      </c>
      <c r="M1231" s="31">
        <f t="shared" si="18"/>
        <v>43455</v>
      </c>
      <c r="N1231" s="2" t="s">
        <v>635</v>
      </c>
      <c r="O1231" s="2" t="s">
        <v>3162</v>
      </c>
      <c r="P1231" s="2">
        <v>15</v>
      </c>
      <c r="Q1231" s="6" t="s">
        <v>171</v>
      </c>
      <c r="R1231" s="2" t="s">
        <v>417</v>
      </c>
      <c r="S1231" s="2">
        <v>0</v>
      </c>
      <c r="T1231" s="2" t="s">
        <v>418</v>
      </c>
      <c r="V1231" s="2" t="s">
        <v>1899</v>
      </c>
      <c r="W1231" s="2" t="s">
        <v>4659</v>
      </c>
      <c r="X1231" s="2" t="s">
        <v>186</v>
      </c>
      <c r="Y1231" s="29">
        <v>3</v>
      </c>
    </row>
    <row r="1232" spans="1:25" ht="23.1" hidden="1" customHeight="1">
      <c r="A1232" s="2" t="s">
        <v>100</v>
      </c>
      <c r="B1232" s="2" t="s">
        <v>26</v>
      </c>
      <c r="C1232" s="2" t="s">
        <v>27</v>
      </c>
      <c r="D1232" s="2" t="s">
        <v>102</v>
      </c>
      <c r="E1232" s="2" t="s">
        <v>103</v>
      </c>
      <c r="F1232" s="2" t="s">
        <v>104</v>
      </c>
      <c r="G1232" s="2" t="s">
        <v>3051</v>
      </c>
      <c r="H1232" s="2" t="s">
        <v>97</v>
      </c>
      <c r="I1232" s="31">
        <v>43455</v>
      </c>
      <c r="J1232" s="2">
        <v>21</v>
      </c>
      <c r="K1232" s="2">
        <v>12</v>
      </c>
      <c r="L1232" s="2">
        <v>2018</v>
      </c>
      <c r="M1232" s="31">
        <f t="shared" si="18"/>
        <v>43455</v>
      </c>
      <c r="N1232" s="2" t="s">
        <v>1399</v>
      </c>
      <c r="O1232" s="2" t="s">
        <v>3163</v>
      </c>
      <c r="P1232" s="2">
        <v>19</v>
      </c>
      <c r="Q1232" s="6">
        <v>7017943527</v>
      </c>
      <c r="R1232" s="2" t="s">
        <v>172</v>
      </c>
      <c r="S1232" s="2">
        <v>3</v>
      </c>
      <c r="T1232" s="2" t="s">
        <v>418</v>
      </c>
      <c r="V1232" s="2" t="s">
        <v>1899</v>
      </c>
      <c r="W1232" s="2" t="s">
        <v>4659</v>
      </c>
      <c r="X1232" s="2" t="s">
        <v>179</v>
      </c>
      <c r="Y1232" s="29">
        <v>1</v>
      </c>
    </row>
    <row r="1233" spans="1:25" ht="23.1" hidden="1" customHeight="1">
      <c r="A1233" s="2" t="s">
        <v>100</v>
      </c>
      <c r="B1233" s="2" t="s">
        <v>26</v>
      </c>
      <c r="C1233" s="2" t="s">
        <v>27</v>
      </c>
      <c r="D1233" s="2" t="s">
        <v>102</v>
      </c>
      <c r="E1233" s="2" t="s">
        <v>103</v>
      </c>
      <c r="F1233" s="2" t="s">
        <v>104</v>
      </c>
      <c r="G1233" s="2" t="s">
        <v>3051</v>
      </c>
      <c r="H1233" s="2" t="s">
        <v>97</v>
      </c>
      <c r="I1233" s="31">
        <v>43455</v>
      </c>
      <c r="J1233" s="2">
        <v>21</v>
      </c>
      <c r="K1233" s="2">
        <v>12</v>
      </c>
      <c r="L1233" s="2">
        <v>2018</v>
      </c>
      <c r="M1233" s="31">
        <f t="shared" si="18"/>
        <v>43455</v>
      </c>
      <c r="N1233" s="2" t="s">
        <v>3164</v>
      </c>
      <c r="O1233" s="2" t="s">
        <v>3165</v>
      </c>
      <c r="P1233" s="2">
        <v>19</v>
      </c>
      <c r="Q1233" s="6">
        <v>8124221245</v>
      </c>
      <c r="R1233" s="2" t="s">
        <v>172</v>
      </c>
      <c r="S1233" s="2">
        <v>1</v>
      </c>
      <c r="T1233" s="2" t="s">
        <v>418</v>
      </c>
      <c r="V1233" s="2" t="s">
        <v>1899</v>
      </c>
      <c r="W1233" s="2" t="s">
        <v>4659</v>
      </c>
      <c r="X1233" s="2" t="s">
        <v>179</v>
      </c>
      <c r="Y1233" s="29">
        <v>1</v>
      </c>
    </row>
    <row r="1234" spans="1:25" ht="23.1" hidden="1" customHeight="1">
      <c r="A1234" s="2" t="s">
        <v>100</v>
      </c>
      <c r="B1234" s="2" t="s">
        <v>26</v>
      </c>
      <c r="C1234" s="2" t="s">
        <v>27</v>
      </c>
      <c r="D1234" s="2" t="s">
        <v>102</v>
      </c>
      <c r="E1234" s="2" t="s">
        <v>103</v>
      </c>
      <c r="F1234" s="2" t="s">
        <v>104</v>
      </c>
      <c r="G1234" s="2" t="s">
        <v>3051</v>
      </c>
      <c r="H1234" s="2" t="s">
        <v>97</v>
      </c>
      <c r="I1234" s="31">
        <v>43455</v>
      </c>
      <c r="J1234" s="2">
        <v>21</v>
      </c>
      <c r="K1234" s="2">
        <v>12</v>
      </c>
      <c r="L1234" s="2">
        <v>2018</v>
      </c>
      <c r="M1234" s="31">
        <f t="shared" si="18"/>
        <v>43455</v>
      </c>
      <c r="N1234" s="2" t="s">
        <v>3166</v>
      </c>
      <c r="O1234" s="2" t="s">
        <v>3167</v>
      </c>
      <c r="P1234" s="2">
        <v>18</v>
      </c>
      <c r="Q1234" s="6">
        <v>9070584915</v>
      </c>
      <c r="R1234" s="2" t="s">
        <v>417</v>
      </c>
      <c r="S1234" s="2">
        <v>0</v>
      </c>
      <c r="T1234" s="2" t="s">
        <v>418</v>
      </c>
      <c r="V1234" s="2" t="s">
        <v>1899</v>
      </c>
      <c r="W1234" s="2" t="s">
        <v>4659</v>
      </c>
      <c r="X1234" s="2" t="s">
        <v>186</v>
      </c>
      <c r="Y1234" s="29">
        <v>3</v>
      </c>
    </row>
    <row r="1235" spans="1:25" ht="23.1" hidden="1" customHeight="1">
      <c r="A1235" s="2" t="s">
        <v>100</v>
      </c>
      <c r="B1235" s="2" t="s">
        <v>26</v>
      </c>
      <c r="C1235" s="2" t="s">
        <v>27</v>
      </c>
      <c r="D1235" s="2" t="s">
        <v>102</v>
      </c>
      <c r="E1235" s="2" t="s">
        <v>103</v>
      </c>
      <c r="F1235" s="2" t="s">
        <v>104</v>
      </c>
      <c r="G1235" s="2" t="s">
        <v>3051</v>
      </c>
      <c r="H1235" s="2" t="s">
        <v>97</v>
      </c>
      <c r="I1235" s="31">
        <v>43455</v>
      </c>
      <c r="J1235" s="2">
        <v>21</v>
      </c>
      <c r="K1235" s="2">
        <v>12</v>
      </c>
      <c r="L1235" s="2">
        <v>2018</v>
      </c>
      <c r="M1235" s="31">
        <f t="shared" si="18"/>
        <v>43455</v>
      </c>
      <c r="N1235" s="2" t="s">
        <v>3168</v>
      </c>
      <c r="O1235" s="2" t="s">
        <v>3169</v>
      </c>
      <c r="P1235" s="2">
        <v>15</v>
      </c>
      <c r="Q1235" s="6" t="s">
        <v>171</v>
      </c>
      <c r="R1235" s="2" t="s">
        <v>417</v>
      </c>
      <c r="S1235" s="2">
        <v>0</v>
      </c>
      <c r="T1235" s="2" t="s">
        <v>418</v>
      </c>
      <c r="V1235" s="2" t="s">
        <v>1899</v>
      </c>
      <c r="W1235" s="2" t="s">
        <v>4666</v>
      </c>
      <c r="X1235" s="2" t="s">
        <v>179</v>
      </c>
      <c r="Y1235" s="29">
        <v>2</v>
      </c>
    </row>
    <row r="1236" spans="1:25" ht="23.1" hidden="1" customHeight="1">
      <c r="A1236" s="2" t="s">
        <v>100</v>
      </c>
      <c r="B1236" s="2" t="s">
        <v>26</v>
      </c>
      <c r="C1236" s="2" t="s">
        <v>27</v>
      </c>
      <c r="D1236" s="2" t="s">
        <v>102</v>
      </c>
      <c r="E1236" s="2" t="s">
        <v>103</v>
      </c>
      <c r="F1236" s="2" t="s">
        <v>104</v>
      </c>
      <c r="G1236" s="2" t="s">
        <v>3051</v>
      </c>
      <c r="H1236" s="2" t="s">
        <v>97</v>
      </c>
      <c r="I1236" s="31">
        <v>43455</v>
      </c>
      <c r="J1236" s="2">
        <v>21</v>
      </c>
      <c r="K1236" s="2">
        <v>12</v>
      </c>
      <c r="L1236" s="2">
        <v>2018</v>
      </c>
      <c r="M1236" s="31">
        <f t="shared" si="18"/>
        <v>43455</v>
      </c>
      <c r="N1236" s="2" t="s">
        <v>184</v>
      </c>
      <c r="O1236" s="2" t="s">
        <v>3170</v>
      </c>
      <c r="P1236" s="2">
        <v>15</v>
      </c>
      <c r="Q1236" s="6" t="s">
        <v>171</v>
      </c>
      <c r="R1236" s="2" t="s">
        <v>417</v>
      </c>
      <c r="S1236" s="2">
        <v>0</v>
      </c>
      <c r="T1236" s="2" t="s">
        <v>234</v>
      </c>
      <c r="V1236" s="2" t="s">
        <v>1899</v>
      </c>
      <c r="W1236" s="2" t="s">
        <v>4659</v>
      </c>
      <c r="X1236" s="2" t="s">
        <v>179</v>
      </c>
      <c r="Y1236" s="29">
        <v>3</v>
      </c>
    </row>
    <row r="1237" spans="1:25" ht="23.1" hidden="1" customHeight="1">
      <c r="A1237" s="2" t="s">
        <v>100</v>
      </c>
      <c r="B1237" s="2" t="s">
        <v>26</v>
      </c>
      <c r="C1237" s="2" t="s">
        <v>27</v>
      </c>
      <c r="D1237" s="2" t="s">
        <v>102</v>
      </c>
      <c r="E1237" s="2" t="s">
        <v>103</v>
      </c>
      <c r="F1237" s="2" t="s">
        <v>104</v>
      </c>
      <c r="G1237" s="2" t="s">
        <v>3051</v>
      </c>
      <c r="H1237" s="2" t="s">
        <v>97</v>
      </c>
      <c r="I1237" s="31">
        <v>43455</v>
      </c>
      <c r="J1237" s="2">
        <v>21</v>
      </c>
      <c r="K1237" s="2">
        <v>12</v>
      </c>
      <c r="L1237" s="2">
        <v>2018</v>
      </c>
      <c r="M1237" s="31">
        <f t="shared" si="18"/>
        <v>43455</v>
      </c>
      <c r="N1237" s="2" t="s">
        <v>3171</v>
      </c>
      <c r="O1237" s="2" t="s">
        <v>3172</v>
      </c>
      <c r="P1237" s="2">
        <v>15</v>
      </c>
      <c r="Q1237" s="6">
        <v>9020850887</v>
      </c>
      <c r="R1237" s="2" t="s">
        <v>417</v>
      </c>
      <c r="S1237" s="2">
        <v>0</v>
      </c>
      <c r="T1237" s="2" t="s">
        <v>418</v>
      </c>
      <c r="V1237" s="2" t="s">
        <v>1899</v>
      </c>
      <c r="W1237" s="2" t="s">
        <v>4659</v>
      </c>
      <c r="X1237" s="2" t="s">
        <v>186</v>
      </c>
      <c r="Y1237" s="29">
        <v>1</v>
      </c>
    </row>
    <row r="1238" spans="1:25" ht="23.1" hidden="1" customHeight="1">
      <c r="A1238" s="2" t="s">
        <v>100</v>
      </c>
      <c r="B1238" s="2" t="s">
        <v>26</v>
      </c>
      <c r="C1238" s="2" t="s">
        <v>27</v>
      </c>
      <c r="D1238" s="2" t="s">
        <v>102</v>
      </c>
      <c r="E1238" s="2" t="s">
        <v>103</v>
      </c>
      <c r="F1238" s="2" t="s">
        <v>104</v>
      </c>
      <c r="G1238" s="2" t="s">
        <v>3051</v>
      </c>
      <c r="H1238" s="2" t="s">
        <v>97</v>
      </c>
      <c r="I1238" s="31">
        <v>43455</v>
      </c>
      <c r="J1238" s="2">
        <v>21</v>
      </c>
      <c r="K1238" s="2">
        <v>12</v>
      </c>
      <c r="L1238" s="2">
        <v>2018</v>
      </c>
      <c r="M1238" s="31">
        <f t="shared" si="18"/>
        <v>43455</v>
      </c>
      <c r="N1238" s="2" t="s">
        <v>3173</v>
      </c>
      <c r="O1238" s="2" t="s">
        <v>3174</v>
      </c>
      <c r="P1238" s="2">
        <v>18</v>
      </c>
      <c r="Q1238" s="6">
        <v>7066309592</v>
      </c>
      <c r="R1238" s="2" t="s">
        <v>417</v>
      </c>
      <c r="S1238" s="2">
        <v>0</v>
      </c>
      <c r="T1238" s="2" t="s">
        <v>418</v>
      </c>
      <c r="V1238" s="2" t="s">
        <v>1899</v>
      </c>
      <c r="W1238" s="2" t="s">
        <v>4659</v>
      </c>
      <c r="X1238" s="2" t="s">
        <v>179</v>
      </c>
      <c r="Y1238" s="29">
        <v>3</v>
      </c>
    </row>
    <row r="1239" spans="1:25" ht="23.1" hidden="1" customHeight="1">
      <c r="A1239" s="2" t="s">
        <v>100</v>
      </c>
      <c r="B1239" s="2" t="s">
        <v>26</v>
      </c>
      <c r="C1239" s="2" t="s">
        <v>27</v>
      </c>
      <c r="D1239" s="2" t="s">
        <v>102</v>
      </c>
      <c r="E1239" s="2" t="s">
        <v>103</v>
      </c>
      <c r="F1239" s="2" t="s">
        <v>104</v>
      </c>
      <c r="G1239" s="2" t="s">
        <v>3051</v>
      </c>
      <c r="H1239" s="2" t="s">
        <v>97</v>
      </c>
      <c r="I1239" s="31">
        <v>43455</v>
      </c>
      <c r="J1239" s="2">
        <v>21</v>
      </c>
      <c r="K1239" s="2">
        <v>12</v>
      </c>
      <c r="L1239" s="2">
        <v>2018</v>
      </c>
      <c r="M1239" s="31">
        <f t="shared" si="18"/>
        <v>43455</v>
      </c>
      <c r="N1239" s="2" t="s">
        <v>795</v>
      </c>
      <c r="O1239" s="2" t="s">
        <v>3175</v>
      </c>
      <c r="P1239" s="2">
        <v>15</v>
      </c>
      <c r="Q1239" s="6" t="s">
        <v>171</v>
      </c>
      <c r="R1239" s="2" t="s">
        <v>417</v>
      </c>
      <c r="S1239" s="2">
        <v>0</v>
      </c>
      <c r="T1239" s="2" t="s">
        <v>418</v>
      </c>
      <c r="V1239" s="2" t="s">
        <v>1899</v>
      </c>
      <c r="W1239" s="2" t="s">
        <v>4659</v>
      </c>
      <c r="X1239" s="2" t="s">
        <v>179</v>
      </c>
      <c r="Y1239" s="29">
        <v>2</v>
      </c>
    </row>
    <row r="1240" spans="1:25" ht="23.1" hidden="1" customHeight="1">
      <c r="A1240" s="2" t="s">
        <v>100</v>
      </c>
      <c r="B1240" s="2" t="s">
        <v>26</v>
      </c>
      <c r="C1240" s="2" t="s">
        <v>27</v>
      </c>
      <c r="D1240" s="2" t="s">
        <v>102</v>
      </c>
      <c r="E1240" s="2" t="s">
        <v>103</v>
      </c>
      <c r="F1240" s="2" t="s">
        <v>104</v>
      </c>
      <c r="G1240" s="2" t="s">
        <v>3051</v>
      </c>
      <c r="H1240" s="2" t="s">
        <v>97</v>
      </c>
      <c r="I1240" s="31">
        <v>43455</v>
      </c>
      <c r="J1240" s="2">
        <v>21</v>
      </c>
      <c r="K1240" s="2">
        <v>12</v>
      </c>
      <c r="L1240" s="2">
        <v>2018</v>
      </c>
      <c r="M1240" s="31">
        <f t="shared" ref="M1240:M1303" si="19">DATE(L1240,K1240,J1240)</f>
        <v>43455</v>
      </c>
      <c r="N1240" s="2" t="s">
        <v>3176</v>
      </c>
      <c r="O1240" s="2" t="s">
        <v>3177</v>
      </c>
      <c r="P1240" s="2">
        <v>17</v>
      </c>
      <c r="Q1240" s="6">
        <v>7012137444</v>
      </c>
      <c r="R1240" s="2" t="s">
        <v>417</v>
      </c>
      <c r="S1240" s="2">
        <v>0</v>
      </c>
      <c r="T1240" s="2" t="s">
        <v>418</v>
      </c>
      <c r="V1240" s="2" t="s">
        <v>1899</v>
      </c>
      <c r="W1240" s="2" t="s">
        <v>4659</v>
      </c>
      <c r="X1240" s="2" t="s">
        <v>186</v>
      </c>
      <c r="Y1240" s="29">
        <v>1</v>
      </c>
    </row>
    <row r="1241" spans="1:25" ht="23.1" hidden="1" customHeight="1">
      <c r="A1241" s="2" t="s">
        <v>100</v>
      </c>
      <c r="B1241" s="2" t="s">
        <v>26</v>
      </c>
      <c r="C1241" s="2" t="s">
        <v>27</v>
      </c>
      <c r="D1241" s="2" t="s">
        <v>102</v>
      </c>
      <c r="E1241" s="2" t="s">
        <v>103</v>
      </c>
      <c r="F1241" s="2" t="s">
        <v>104</v>
      </c>
      <c r="G1241" s="2" t="s">
        <v>3051</v>
      </c>
      <c r="H1241" s="2" t="s">
        <v>97</v>
      </c>
      <c r="I1241" s="31">
        <v>43455</v>
      </c>
      <c r="J1241" s="2">
        <v>21</v>
      </c>
      <c r="K1241" s="2">
        <v>12</v>
      </c>
      <c r="L1241" s="2">
        <v>2018</v>
      </c>
      <c r="M1241" s="31">
        <f t="shared" si="19"/>
        <v>43455</v>
      </c>
      <c r="N1241" s="2" t="s">
        <v>3178</v>
      </c>
      <c r="O1241" s="2" t="s">
        <v>3179</v>
      </c>
      <c r="P1241" s="2">
        <v>15</v>
      </c>
      <c r="Q1241" s="6">
        <v>9095389236</v>
      </c>
      <c r="R1241" s="2" t="s">
        <v>417</v>
      </c>
      <c r="S1241" s="2">
        <v>0</v>
      </c>
      <c r="T1241" s="2" t="s">
        <v>418</v>
      </c>
      <c r="V1241" s="2" t="s">
        <v>1899</v>
      </c>
      <c r="W1241" s="2" t="s">
        <v>4659</v>
      </c>
      <c r="X1241" s="2" t="s">
        <v>186</v>
      </c>
      <c r="Y1241" s="29">
        <v>3</v>
      </c>
    </row>
    <row r="1242" spans="1:25" ht="23.1" hidden="1" customHeight="1">
      <c r="A1242" s="2" t="s">
        <v>100</v>
      </c>
      <c r="B1242" s="2" t="s">
        <v>26</v>
      </c>
      <c r="C1242" s="2" t="s">
        <v>27</v>
      </c>
      <c r="D1242" s="2" t="s">
        <v>102</v>
      </c>
      <c r="E1242" s="2" t="s">
        <v>103</v>
      </c>
      <c r="F1242" s="2" t="s">
        <v>104</v>
      </c>
      <c r="G1242" s="2" t="s">
        <v>3051</v>
      </c>
      <c r="H1242" s="2" t="s">
        <v>97</v>
      </c>
      <c r="I1242" s="31">
        <v>43455</v>
      </c>
      <c r="J1242" s="2">
        <v>21</v>
      </c>
      <c r="K1242" s="2">
        <v>12</v>
      </c>
      <c r="L1242" s="2">
        <v>2018</v>
      </c>
      <c r="M1242" s="31">
        <f t="shared" si="19"/>
        <v>43455</v>
      </c>
      <c r="N1242" s="2" t="s">
        <v>3180</v>
      </c>
      <c r="O1242" s="2" t="s">
        <v>3181</v>
      </c>
      <c r="P1242" s="2">
        <v>15</v>
      </c>
      <c r="Q1242" s="6" t="s">
        <v>171</v>
      </c>
      <c r="R1242" s="2" t="s">
        <v>417</v>
      </c>
      <c r="S1242" s="2">
        <v>0</v>
      </c>
      <c r="T1242" s="2" t="s">
        <v>418</v>
      </c>
      <c r="V1242" s="2" t="s">
        <v>1899</v>
      </c>
      <c r="W1242" s="2" t="s">
        <v>4659</v>
      </c>
      <c r="X1242" s="2" t="s">
        <v>186</v>
      </c>
      <c r="Y1242" s="29">
        <v>1</v>
      </c>
    </row>
    <row r="1243" spans="1:25" ht="23.1" hidden="1" customHeight="1">
      <c r="A1243" s="2" t="s">
        <v>100</v>
      </c>
      <c r="B1243" s="2" t="s">
        <v>26</v>
      </c>
      <c r="C1243" s="2" t="s">
        <v>27</v>
      </c>
      <c r="D1243" s="2" t="s">
        <v>102</v>
      </c>
      <c r="E1243" s="2" t="s">
        <v>103</v>
      </c>
      <c r="F1243" s="2" t="s">
        <v>104</v>
      </c>
      <c r="G1243" s="2" t="s">
        <v>3051</v>
      </c>
      <c r="H1243" s="2" t="s">
        <v>97</v>
      </c>
      <c r="I1243" s="31">
        <v>43455</v>
      </c>
      <c r="J1243" s="2">
        <v>21</v>
      </c>
      <c r="K1243" s="2">
        <v>12</v>
      </c>
      <c r="L1243" s="2">
        <v>2018</v>
      </c>
      <c r="M1243" s="31">
        <f t="shared" si="19"/>
        <v>43455</v>
      </c>
      <c r="N1243" s="2" t="s">
        <v>3182</v>
      </c>
      <c r="O1243" s="2" t="s">
        <v>3183</v>
      </c>
      <c r="P1243" s="2">
        <v>18</v>
      </c>
      <c r="Q1243" s="6">
        <v>8142471935</v>
      </c>
      <c r="R1243" s="2" t="s">
        <v>417</v>
      </c>
      <c r="S1243" s="2">
        <v>0</v>
      </c>
      <c r="T1243" s="2" t="s">
        <v>418</v>
      </c>
      <c r="V1243" s="2" t="s">
        <v>1899</v>
      </c>
      <c r="W1243" s="2" t="s">
        <v>4659</v>
      </c>
      <c r="X1243" s="2" t="s">
        <v>179</v>
      </c>
      <c r="Y1243" s="29">
        <v>1</v>
      </c>
    </row>
    <row r="1244" spans="1:25" ht="23.1" hidden="1" customHeight="1">
      <c r="A1244" s="2" t="s">
        <v>100</v>
      </c>
      <c r="B1244" s="2" t="s">
        <v>26</v>
      </c>
      <c r="C1244" s="2" t="s">
        <v>27</v>
      </c>
      <c r="D1244" s="2" t="s">
        <v>102</v>
      </c>
      <c r="E1244" s="2" t="s">
        <v>103</v>
      </c>
      <c r="F1244" s="2" t="s">
        <v>104</v>
      </c>
      <c r="G1244" s="2" t="s">
        <v>3051</v>
      </c>
      <c r="H1244" s="2" t="s">
        <v>97</v>
      </c>
      <c r="I1244" s="31">
        <v>43455</v>
      </c>
      <c r="J1244" s="2">
        <v>21</v>
      </c>
      <c r="K1244" s="2">
        <v>12</v>
      </c>
      <c r="L1244" s="2">
        <v>2018</v>
      </c>
      <c r="M1244" s="31">
        <f t="shared" si="19"/>
        <v>43455</v>
      </c>
      <c r="N1244" s="2" t="s">
        <v>3184</v>
      </c>
      <c r="O1244" s="2" t="s">
        <v>3185</v>
      </c>
      <c r="P1244" s="2">
        <v>15</v>
      </c>
      <c r="Q1244" s="6">
        <v>7069310206</v>
      </c>
      <c r="R1244" s="2" t="s">
        <v>417</v>
      </c>
      <c r="S1244" s="2">
        <v>0</v>
      </c>
      <c r="T1244" s="2" t="s">
        <v>418</v>
      </c>
      <c r="V1244" s="2" t="s">
        <v>1899</v>
      </c>
      <c r="W1244" s="2" t="s">
        <v>4659</v>
      </c>
      <c r="X1244" s="2" t="s">
        <v>186</v>
      </c>
      <c r="Y1244" s="29">
        <v>1</v>
      </c>
    </row>
    <row r="1245" spans="1:25" ht="23.1" hidden="1" customHeight="1">
      <c r="A1245" s="2" t="s">
        <v>100</v>
      </c>
      <c r="B1245" s="2" t="s">
        <v>26</v>
      </c>
      <c r="C1245" s="2" t="s">
        <v>27</v>
      </c>
      <c r="D1245" s="2" t="s">
        <v>102</v>
      </c>
      <c r="E1245" s="2" t="s">
        <v>103</v>
      </c>
      <c r="F1245" s="2" t="s">
        <v>104</v>
      </c>
      <c r="G1245" s="2" t="s">
        <v>3051</v>
      </c>
      <c r="H1245" s="2" t="s">
        <v>97</v>
      </c>
      <c r="I1245" s="31">
        <v>43455</v>
      </c>
      <c r="J1245" s="2">
        <v>21</v>
      </c>
      <c r="K1245" s="2">
        <v>12</v>
      </c>
      <c r="L1245" s="2">
        <v>2018</v>
      </c>
      <c r="M1245" s="31">
        <f t="shared" si="19"/>
        <v>43455</v>
      </c>
      <c r="N1245" s="2" t="s">
        <v>3186</v>
      </c>
      <c r="O1245" s="2" t="s">
        <v>3187</v>
      </c>
      <c r="P1245" s="2">
        <v>19</v>
      </c>
      <c r="Q1245" s="6">
        <v>9069516197</v>
      </c>
      <c r="R1245" s="2" t="s">
        <v>417</v>
      </c>
      <c r="S1245" s="2">
        <v>0</v>
      </c>
      <c r="T1245" s="2" t="s">
        <v>418</v>
      </c>
      <c r="V1245" s="2" t="s">
        <v>1899</v>
      </c>
      <c r="W1245" s="2" t="s">
        <v>4659</v>
      </c>
      <c r="X1245" s="2" t="s">
        <v>179</v>
      </c>
      <c r="Y1245" s="29">
        <v>3</v>
      </c>
    </row>
    <row r="1246" spans="1:25" ht="23.1" hidden="1" customHeight="1">
      <c r="A1246" s="2" t="s">
        <v>100</v>
      </c>
      <c r="B1246" s="2" t="s">
        <v>26</v>
      </c>
      <c r="C1246" s="2" t="s">
        <v>27</v>
      </c>
      <c r="D1246" s="2" t="s">
        <v>102</v>
      </c>
      <c r="E1246" s="2" t="s">
        <v>103</v>
      </c>
      <c r="F1246" s="2" t="s">
        <v>104</v>
      </c>
      <c r="G1246" s="2" t="s">
        <v>3051</v>
      </c>
      <c r="H1246" s="2" t="s">
        <v>97</v>
      </c>
      <c r="I1246" s="31">
        <v>43455</v>
      </c>
      <c r="J1246" s="2">
        <v>21</v>
      </c>
      <c r="K1246" s="2">
        <v>12</v>
      </c>
      <c r="L1246" s="2">
        <v>2018</v>
      </c>
      <c r="M1246" s="31">
        <f t="shared" si="19"/>
        <v>43455</v>
      </c>
      <c r="N1246" s="2" t="s">
        <v>3188</v>
      </c>
      <c r="O1246" s="2" t="s">
        <v>3189</v>
      </c>
      <c r="P1246" s="2">
        <v>17</v>
      </c>
      <c r="Q1246" s="6" t="s">
        <v>171</v>
      </c>
      <c r="R1246" s="2" t="s">
        <v>417</v>
      </c>
      <c r="S1246" s="2">
        <v>0</v>
      </c>
      <c r="T1246" s="2" t="s">
        <v>418</v>
      </c>
      <c r="V1246" s="2" t="s">
        <v>1899</v>
      </c>
      <c r="W1246" s="2" t="s">
        <v>4659</v>
      </c>
      <c r="X1246" s="2" t="s">
        <v>179</v>
      </c>
      <c r="Y1246" s="29">
        <v>2</v>
      </c>
    </row>
    <row r="1247" spans="1:25" ht="23.1" hidden="1" customHeight="1">
      <c r="A1247" s="2" t="s">
        <v>100</v>
      </c>
      <c r="B1247" s="2" t="s">
        <v>26</v>
      </c>
      <c r="C1247" s="2" t="s">
        <v>27</v>
      </c>
      <c r="D1247" s="2" t="s">
        <v>102</v>
      </c>
      <c r="E1247" s="2" t="s">
        <v>103</v>
      </c>
      <c r="F1247" s="2" t="s">
        <v>104</v>
      </c>
      <c r="G1247" s="2" t="s">
        <v>3051</v>
      </c>
      <c r="H1247" s="2" t="s">
        <v>97</v>
      </c>
      <c r="I1247" s="31">
        <v>43455</v>
      </c>
      <c r="J1247" s="2">
        <v>21</v>
      </c>
      <c r="K1247" s="2">
        <v>12</v>
      </c>
      <c r="L1247" s="2">
        <v>2018</v>
      </c>
      <c r="M1247" s="31">
        <f t="shared" si="19"/>
        <v>43455</v>
      </c>
      <c r="N1247" s="2" t="s">
        <v>821</v>
      </c>
      <c r="O1247" s="2" t="s">
        <v>3192</v>
      </c>
      <c r="P1247" s="2">
        <v>19</v>
      </c>
      <c r="Q1247" s="6">
        <v>7036225864</v>
      </c>
      <c r="R1247" s="2" t="s">
        <v>417</v>
      </c>
      <c r="S1247" s="2">
        <v>0</v>
      </c>
      <c r="T1247" s="2" t="s">
        <v>418</v>
      </c>
      <c r="V1247" s="2" t="s">
        <v>1899</v>
      </c>
      <c r="W1247" s="2" t="s">
        <v>4666</v>
      </c>
      <c r="X1247" s="2" t="s">
        <v>444</v>
      </c>
      <c r="Y1247" s="29"/>
    </row>
    <row r="1248" spans="1:25" ht="23.1" hidden="1" customHeight="1">
      <c r="A1248" s="2" t="s">
        <v>100</v>
      </c>
      <c r="B1248" s="2" t="s">
        <v>26</v>
      </c>
      <c r="C1248" s="2" t="s">
        <v>27</v>
      </c>
      <c r="D1248" s="2" t="s">
        <v>102</v>
      </c>
      <c r="E1248" s="2" t="s">
        <v>103</v>
      </c>
      <c r="F1248" s="2" t="s">
        <v>104</v>
      </c>
      <c r="G1248" s="2" t="s">
        <v>3051</v>
      </c>
      <c r="H1248" s="2" t="s">
        <v>97</v>
      </c>
      <c r="I1248" s="31">
        <v>43455</v>
      </c>
      <c r="J1248" s="2">
        <v>21</v>
      </c>
      <c r="K1248" s="2">
        <v>12</v>
      </c>
      <c r="L1248" s="2">
        <v>2018</v>
      </c>
      <c r="M1248" s="31">
        <f t="shared" si="19"/>
        <v>43455</v>
      </c>
      <c r="N1248" s="2" t="s">
        <v>3193</v>
      </c>
      <c r="O1248" s="2" t="s">
        <v>3194</v>
      </c>
      <c r="P1248" s="2">
        <v>17</v>
      </c>
      <c r="Q1248" s="6">
        <v>8111755215</v>
      </c>
      <c r="R1248" s="2" t="s">
        <v>417</v>
      </c>
      <c r="S1248" s="2">
        <v>0</v>
      </c>
      <c r="T1248" s="2" t="s">
        <v>418</v>
      </c>
      <c r="V1248" s="2" t="s">
        <v>1899</v>
      </c>
      <c r="W1248" s="2" t="s">
        <v>4666</v>
      </c>
      <c r="X1248" s="2" t="s">
        <v>186</v>
      </c>
      <c r="Y1248" s="29">
        <v>3</v>
      </c>
    </row>
    <row r="1249" spans="1:25" ht="23.1" hidden="1" customHeight="1">
      <c r="A1249" s="2" t="s">
        <v>100</v>
      </c>
      <c r="B1249" s="2" t="s">
        <v>26</v>
      </c>
      <c r="C1249" s="2" t="s">
        <v>27</v>
      </c>
      <c r="D1249" s="2" t="s">
        <v>102</v>
      </c>
      <c r="E1249" s="2" t="s">
        <v>103</v>
      </c>
      <c r="F1249" s="2" t="s">
        <v>104</v>
      </c>
      <c r="G1249" s="2" t="s">
        <v>3051</v>
      </c>
      <c r="H1249" s="2" t="s">
        <v>97</v>
      </c>
      <c r="I1249" s="31">
        <v>43455</v>
      </c>
      <c r="J1249" s="2">
        <v>21</v>
      </c>
      <c r="K1249" s="2">
        <v>12</v>
      </c>
      <c r="L1249" s="2">
        <v>2018</v>
      </c>
      <c r="M1249" s="31">
        <f t="shared" si="19"/>
        <v>43455</v>
      </c>
      <c r="N1249" s="2" t="s">
        <v>3190</v>
      </c>
      <c r="O1249" s="2" t="s">
        <v>3191</v>
      </c>
      <c r="P1249" s="2">
        <v>19</v>
      </c>
      <c r="Q1249" s="6">
        <v>9036554742</v>
      </c>
      <c r="R1249" s="2" t="s">
        <v>417</v>
      </c>
      <c r="S1249" s="2">
        <v>0</v>
      </c>
      <c r="T1249" s="2" t="s">
        <v>418</v>
      </c>
      <c r="V1249" s="2" t="s">
        <v>1899</v>
      </c>
      <c r="W1249" s="2" t="s">
        <v>4666</v>
      </c>
      <c r="X1249" s="2" t="s">
        <v>186</v>
      </c>
      <c r="Y1249" s="29">
        <v>3</v>
      </c>
    </row>
    <row r="1250" spans="1:25" ht="23.1" hidden="1" customHeight="1">
      <c r="A1250" s="2" t="s">
        <v>100</v>
      </c>
      <c r="B1250" s="2" t="s">
        <v>26</v>
      </c>
      <c r="C1250" s="2" t="s">
        <v>27</v>
      </c>
      <c r="D1250" s="2" t="s">
        <v>102</v>
      </c>
      <c r="E1250" s="2" t="s">
        <v>103</v>
      </c>
      <c r="F1250" s="2" t="s">
        <v>104</v>
      </c>
      <c r="G1250" s="2" t="s">
        <v>3051</v>
      </c>
      <c r="H1250" s="2" t="s">
        <v>97</v>
      </c>
      <c r="I1250" s="31">
        <v>43455</v>
      </c>
      <c r="J1250" s="2">
        <v>21</v>
      </c>
      <c r="K1250" s="2">
        <v>12</v>
      </c>
      <c r="L1250" s="2">
        <v>2018</v>
      </c>
      <c r="M1250" s="31">
        <f t="shared" si="19"/>
        <v>43455</v>
      </c>
      <c r="N1250" s="2" t="s">
        <v>3195</v>
      </c>
      <c r="O1250" s="2" t="s">
        <v>3196</v>
      </c>
      <c r="P1250" s="2">
        <v>15</v>
      </c>
      <c r="Q1250" s="6">
        <v>7063621111</v>
      </c>
      <c r="R1250" s="2" t="s">
        <v>417</v>
      </c>
      <c r="S1250" s="2">
        <v>0</v>
      </c>
      <c r="T1250" s="2" t="s">
        <v>418</v>
      </c>
      <c r="V1250" s="2" t="s">
        <v>1899</v>
      </c>
      <c r="W1250" s="2" t="s">
        <v>4666</v>
      </c>
      <c r="X1250" s="2" t="s">
        <v>186</v>
      </c>
      <c r="Y1250" s="29">
        <v>3</v>
      </c>
    </row>
    <row r="1251" spans="1:25" ht="23.1" hidden="1" customHeight="1">
      <c r="A1251" s="2" t="s">
        <v>100</v>
      </c>
      <c r="B1251" s="2" t="s">
        <v>26</v>
      </c>
      <c r="C1251" s="2" t="s">
        <v>27</v>
      </c>
      <c r="D1251" s="2" t="s">
        <v>102</v>
      </c>
      <c r="E1251" s="2" t="s">
        <v>103</v>
      </c>
      <c r="F1251" s="2" t="s">
        <v>104</v>
      </c>
      <c r="G1251" s="2" t="s">
        <v>3051</v>
      </c>
      <c r="H1251" s="2" t="s">
        <v>97</v>
      </c>
      <c r="I1251" s="31">
        <v>43455</v>
      </c>
      <c r="J1251" s="2">
        <v>21</v>
      </c>
      <c r="K1251" s="2">
        <v>12</v>
      </c>
      <c r="L1251" s="2">
        <v>2018</v>
      </c>
      <c r="M1251" s="31">
        <f t="shared" si="19"/>
        <v>43455</v>
      </c>
      <c r="N1251" s="2" t="s">
        <v>8138</v>
      </c>
      <c r="O1251" s="2" t="s">
        <v>4601</v>
      </c>
      <c r="P1251" s="2">
        <v>19</v>
      </c>
      <c r="Q1251" s="6" t="s">
        <v>171</v>
      </c>
      <c r="R1251" s="2" t="s">
        <v>417</v>
      </c>
      <c r="S1251" s="2">
        <v>0</v>
      </c>
      <c r="T1251" s="2" t="s">
        <v>418</v>
      </c>
      <c r="V1251" s="2" t="s">
        <v>1899</v>
      </c>
      <c r="W1251" s="2" t="s">
        <v>4666</v>
      </c>
      <c r="X1251" s="2" t="s">
        <v>186</v>
      </c>
      <c r="Y1251" s="29">
        <v>3</v>
      </c>
    </row>
    <row r="1252" spans="1:25" ht="23.1" hidden="1" customHeight="1">
      <c r="A1252" s="2" t="s">
        <v>100</v>
      </c>
      <c r="B1252" s="2" t="s">
        <v>26</v>
      </c>
      <c r="C1252" s="2" t="s">
        <v>27</v>
      </c>
      <c r="D1252" s="2" t="s">
        <v>102</v>
      </c>
      <c r="E1252" s="2" t="s">
        <v>103</v>
      </c>
      <c r="F1252" s="2" t="s">
        <v>104</v>
      </c>
      <c r="G1252" s="2" t="s">
        <v>3051</v>
      </c>
      <c r="H1252" s="2" t="s">
        <v>97</v>
      </c>
      <c r="I1252" s="31">
        <v>43456</v>
      </c>
      <c r="J1252" s="2">
        <v>22</v>
      </c>
      <c r="K1252" s="2">
        <v>12</v>
      </c>
      <c r="L1252" s="2">
        <v>2018</v>
      </c>
      <c r="M1252" s="31">
        <f t="shared" si="19"/>
        <v>43456</v>
      </c>
      <c r="N1252" s="2" t="s">
        <v>8139</v>
      </c>
      <c r="O1252" s="2" t="s">
        <v>3197</v>
      </c>
      <c r="P1252" s="2">
        <v>18</v>
      </c>
      <c r="Q1252" s="6">
        <v>7066897349</v>
      </c>
      <c r="R1252" s="2" t="s">
        <v>417</v>
      </c>
      <c r="S1252" s="2">
        <v>0</v>
      </c>
      <c r="T1252" s="2" t="s">
        <v>418</v>
      </c>
      <c r="V1252" s="2" t="s">
        <v>1899</v>
      </c>
      <c r="W1252" s="2" t="s">
        <v>4659</v>
      </c>
      <c r="X1252" s="2" t="s">
        <v>186</v>
      </c>
      <c r="Y1252" s="29">
        <v>2</v>
      </c>
    </row>
    <row r="1253" spans="1:25" ht="23.1" hidden="1" customHeight="1">
      <c r="A1253" s="2" t="s">
        <v>100</v>
      </c>
      <c r="B1253" s="2" t="s">
        <v>26</v>
      </c>
      <c r="C1253" s="2" t="s">
        <v>27</v>
      </c>
      <c r="D1253" s="2" t="s">
        <v>102</v>
      </c>
      <c r="E1253" s="2" t="s">
        <v>103</v>
      </c>
      <c r="F1253" s="2" t="s">
        <v>104</v>
      </c>
      <c r="G1253" s="2" t="s">
        <v>3051</v>
      </c>
      <c r="H1253" s="2" t="s">
        <v>97</v>
      </c>
      <c r="I1253" s="31">
        <v>43456</v>
      </c>
      <c r="J1253" s="2">
        <v>22</v>
      </c>
      <c r="K1253" s="2">
        <v>12</v>
      </c>
      <c r="L1253" s="2">
        <v>2018</v>
      </c>
      <c r="M1253" s="31">
        <f t="shared" si="19"/>
        <v>43456</v>
      </c>
      <c r="N1253" s="2" t="s">
        <v>8140</v>
      </c>
      <c r="O1253" s="2" t="s">
        <v>3199</v>
      </c>
      <c r="P1253" s="2">
        <v>19</v>
      </c>
      <c r="Q1253" s="6">
        <v>8108026315</v>
      </c>
      <c r="R1253" s="2" t="s">
        <v>417</v>
      </c>
      <c r="S1253" s="2">
        <v>0</v>
      </c>
      <c r="T1253" s="2" t="s">
        <v>418</v>
      </c>
      <c r="V1253" s="2" t="s">
        <v>1899</v>
      </c>
      <c r="W1253" s="2" t="s">
        <v>4659</v>
      </c>
      <c r="X1253" s="2" t="s">
        <v>186</v>
      </c>
      <c r="Y1253" s="29">
        <v>3</v>
      </c>
    </row>
    <row r="1254" spans="1:25" ht="23.1" hidden="1" customHeight="1">
      <c r="A1254" s="2" t="s">
        <v>100</v>
      </c>
      <c r="B1254" s="2" t="s">
        <v>26</v>
      </c>
      <c r="C1254" s="2" t="s">
        <v>27</v>
      </c>
      <c r="D1254" s="2" t="s">
        <v>102</v>
      </c>
      <c r="E1254" s="2" t="s">
        <v>103</v>
      </c>
      <c r="F1254" s="2" t="s">
        <v>104</v>
      </c>
      <c r="G1254" s="2" t="s">
        <v>3051</v>
      </c>
      <c r="H1254" s="2" t="s">
        <v>97</v>
      </c>
      <c r="I1254" s="31">
        <v>43456</v>
      </c>
      <c r="J1254" s="2">
        <v>22</v>
      </c>
      <c r="K1254" s="2">
        <v>12</v>
      </c>
      <c r="L1254" s="2">
        <v>2018</v>
      </c>
      <c r="M1254" s="31">
        <f t="shared" si="19"/>
        <v>43456</v>
      </c>
      <c r="N1254" s="2" t="s">
        <v>712</v>
      </c>
      <c r="O1254" s="2" t="s">
        <v>3200</v>
      </c>
      <c r="P1254" s="2">
        <v>18</v>
      </c>
      <c r="Q1254" s="6">
        <v>8035450908</v>
      </c>
      <c r="R1254" s="2" t="s">
        <v>417</v>
      </c>
      <c r="S1254" s="2">
        <v>0</v>
      </c>
      <c r="T1254" s="2" t="s">
        <v>418</v>
      </c>
      <c r="V1254" s="2" t="s">
        <v>1899</v>
      </c>
      <c r="W1254" s="2" t="s">
        <v>4666</v>
      </c>
      <c r="X1254" s="2" t="s">
        <v>186</v>
      </c>
      <c r="Y1254" s="29">
        <v>3</v>
      </c>
    </row>
    <row r="1255" spans="1:25" ht="23.1" hidden="1" customHeight="1">
      <c r="A1255" s="2" t="s">
        <v>100</v>
      </c>
      <c r="B1255" s="2" t="s">
        <v>26</v>
      </c>
      <c r="C1255" s="2" t="s">
        <v>27</v>
      </c>
      <c r="D1255" s="2" t="s">
        <v>102</v>
      </c>
      <c r="E1255" s="2" t="s">
        <v>103</v>
      </c>
      <c r="F1255" s="2" t="s">
        <v>104</v>
      </c>
      <c r="G1255" s="2" t="s">
        <v>3051</v>
      </c>
      <c r="H1255" s="2" t="s">
        <v>97</v>
      </c>
      <c r="I1255" s="31">
        <v>43456</v>
      </c>
      <c r="J1255" s="2">
        <v>22</v>
      </c>
      <c r="K1255" s="2">
        <v>12</v>
      </c>
      <c r="L1255" s="2">
        <v>2018</v>
      </c>
      <c r="M1255" s="31">
        <f t="shared" si="19"/>
        <v>43456</v>
      </c>
      <c r="N1255" s="2" t="s">
        <v>3201</v>
      </c>
      <c r="O1255" s="2" t="s">
        <v>3202</v>
      </c>
      <c r="P1255" s="2">
        <v>19</v>
      </c>
      <c r="Q1255" s="6">
        <v>8166796649</v>
      </c>
      <c r="R1255" s="2" t="s">
        <v>417</v>
      </c>
      <c r="S1255" s="2">
        <v>0</v>
      </c>
      <c r="T1255" s="2" t="s">
        <v>418</v>
      </c>
      <c r="V1255" s="2" t="s">
        <v>1899</v>
      </c>
      <c r="W1255" s="2" t="s">
        <v>4659</v>
      </c>
      <c r="X1255" s="2" t="s">
        <v>444</v>
      </c>
      <c r="Y1255" s="29"/>
    </row>
    <row r="1256" spans="1:25" ht="23.1" hidden="1" customHeight="1">
      <c r="A1256" s="2" t="s">
        <v>100</v>
      </c>
      <c r="B1256" s="2" t="s">
        <v>26</v>
      </c>
      <c r="C1256" s="2" t="s">
        <v>27</v>
      </c>
      <c r="D1256" s="2" t="s">
        <v>102</v>
      </c>
      <c r="E1256" s="2" t="s">
        <v>103</v>
      </c>
      <c r="F1256" s="2" t="s">
        <v>104</v>
      </c>
      <c r="G1256" s="2" t="s">
        <v>3051</v>
      </c>
      <c r="H1256" s="2" t="s">
        <v>97</v>
      </c>
      <c r="I1256" s="31">
        <v>43456</v>
      </c>
      <c r="J1256" s="2">
        <v>22</v>
      </c>
      <c r="K1256" s="2">
        <v>12</v>
      </c>
      <c r="L1256" s="2">
        <v>2018</v>
      </c>
      <c r="M1256" s="31">
        <f t="shared" si="19"/>
        <v>43456</v>
      </c>
      <c r="N1256" s="2" t="s">
        <v>801</v>
      </c>
      <c r="O1256" s="2" t="s">
        <v>3203</v>
      </c>
      <c r="P1256" s="2">
        <v>19</v>
      </c>
      <c r="Q1256" s="6">
        <v>8037031934</v>
      </c>
      <c r="R1256" s="2" t="s">
        <v>417</v>
      </c>
      <c r="S1256" s="2">
        <v>0</v>
      </c>
      <c r="T1256" s="2" t="s">
        <v>418</v>
      </c>
      <c r="V1256" s="2" t="s">
        <v>1899</v>
      </c>
      <c r="W1256" s="2" t="s">
        <v>4666</v>
      </c>
      <c r="X1256" s="2" t="s">
        <v>186</v>
      </c>
      <c r="Y1256" s="29">
        <v>3</v>
      </c>
    </row>
    <row r="1257" spans="1:25" ht="23.1" hidden="1" customHeight="1">
      <c r="A1257" s="2" t="s">
        <v>100</v>
      </c>
      <c r="B1257" s="2" t="s">
        <v>26</v>
      </c>
      <c r="C1257" s="2" t="s">
        <v>27</v>
      </c>
      <c r="D1257" s="2" t="s">
        <v>102</v>
      </c>
      <c r="E1257" s="2" t="s">
        <v>103</v>
      </c>
      <c r="F1257" s="2" t="s">
        <v>104</v>
      </c>
      <c r="G1257" s="2" t="s">
        <v>3051</v>
      </c>
      <c r="H1257" s="2" t="s">
        <v>97</v>
      </c>
      <c r="I1257" s="31">
        <v>43456</v>
      </c>
      <c r="J1257" s="2">
        <v>22</v>
      </c>
      <c r="K1257" s="2">
        <v>12</v>
      </c>
      <c r="L1257" s="2">
        <v>2018</v>
      </c>
      <c r="M1257" s="31">
        <f t="shared" si="19"/>
        <v>43456</v>
      </c>
      <c r="N1257" s="2" t="s">
        <v>2097</v>
      </c>
      <c r="O1257" s="2" t="s">
        <v>3204</v>
      </c>
      <c r="P1257" s="2">
        <v>19</v>
      </c>
      <c r="Q1257" s="6">
        <v>8037031934</v>
      </c>
      <c r="R1257" s="2" t="s">
        <v>417</v>
      </c>
      <c r="S1257" s="2">
        <v>0</v>
      </c>
      <c r="T1257" s="2" t="s">
        <v>418</v>
      </c>
      <c r="V1257" s="2" t="s">
        <v>1899</v>
      </c>
      <c r="W1257" s="2" t="s">
        <v>4666</v>
      </c>
      <c r="X1257" s="2" t="s">
        <v>186</v>
      </c>
      <c r="Y1257" s="29">
        <v>2</v>
      </c>
    </row>
    <row r="1258" spans="1:25" ht="23.1" hidden="1" customHeight="1">
      <c r="A1258" s="2" t="s">
        <v>100</v>
      </c>
      <c r="B1258" s="2" t="s">
        <v>26</v>
      </c>
      <c r="C1258" s="2" t="s">
        <v>27</v>
      </c>
      <c r="D1258" s="2" t="s">
        <v>102</v>
      </c>
      <c r="E1258" s="2" t="s">
        <v>103</v>
      </c>
      <c r="F1258" s="2" t="s">
        <v>104</v>
      </c>
      <c r="G1258" s="2" t="s">
        <v>3051</v>
      </c>
      <c r="H1258" s="2" t="s">
        <v>97</v>
      </c>
      <c r="I1258" s="31">
        <v>43456</v>
      </c>
      <c r="J1258" s="2">
        <v>22</v>
      </c>
      <c r="K1258" s="2">
        <v>12</v>
      </c>
      <c r="L1258" s="2">
        <v>2018</v>
      </c>
      <c r="M1258" s="31">
        <f t="shared" si="19"/>
        <v>43456</v>
      </c>
      <c r="N1258" s="2" t="s">
        <v>3205</v>
      </c>
      <c r="O1258" s="2" t="s">
        <v>3206</v>
      </c>
      <c r="P1258" s="2">
        <v>19</v>
      </c>
      <c r="Q1258" s="6">
        <v>9064230831</v>
      </c>
      <c r="R1258" s="2" t="s">
        <v>417</v>
      </c>
      <c r="S1258" s="2">
        <v>0</v>
      </c>
      <c r="T1258" s="2" t="s">
        <v>418</v>
      </c>
      <c r="V1258" s="2" t="s">
        <v>175</v>
      </c>
      <c r="W1258" s="2" t="s">
        <v>4659</v>
      </c>
      <c r="X1258" s="2" t="s">
        <v>186</v>
      </c>
      <c r="Y1258" s="29">
        <v>3</v>
      </c>
    </row>
    <row r="1259" spans="1:25" ht="23.1" hidden="1" customHeight="1">
      <c r="A1259" s="2" t="s">
        <v>100</v>
      </c>
      <c r="B1259" s="2" t="s">
        <v>26</v>
      </c>
      <c r="C1259" s="2" t="s">
        <v>27</v>
      </c>
      <c r="D1259" s="2" t="s">
        <v>102</v>
      </c>
      <c r="E1259" s="2" t="s">
        <v>103</v>
      </c>
      <c r="F1259" s="2" t="s">
        <v>104</v>
      </c>
      <c r="G1259" s="2" t="s">
        <v>3051</v>
      </c>
      <c r="H1259" s="2" t="s">
        <v>97</v>
      </c>
      <c r="I1259" s="31">
        <v>43456</v>
      </c>
      <c r="J1259" s="2">
        <v>22</v>
      </c>
      <c r="K1259" s="2">
        <v>12</v>
      </c>
      <c r="L1259" s="2">
        <v>2018</v>
      </c>
      <c r="M1259" s="31">
        <f t="shared" si="19"/>
        <v>43456</v>
      </c>
      <c r="N1259" s="2" t="s">
        <v>3215</v>
      </c>
      <c r="O1259" s="2" t="s">
        <v>3216</v>
      </c>
      <c r="P1259" s="2">
        <v>15</v>
      </c>
      <c r="Q1259" s="6">
        <v>9062358832</v>
      </c>
      <c r="R1259" s="2" t="s">
        <v>417</v>
      </c>
      <c r="S1259" s="2">
        <v>0</v>
      </c>
      <c r="T1259" s="2" t="s">
        <v>418</v>
      </c>
      <c r="V1259" s="2" t="s">
        <v>1899</v>
      </c>
      <c r="W1259" s="2" t="s">
        <v>4666</v>
      </c>
      <c r="X1259" s="2" t="s">
        <v>186</v>
      </c>
      <c r="Y1259" s="29">
        <v>3</v>
      </c>
    </row>
    <row r="1260" spans="1:25" ht="23.1" hidden="1" customHeight="1">
      <c r="A1260" s="2" t="s">
        <v>100</v>
      </c>
      <c r="B1260" s="2" t="s">
        <v>26</v>
      </c>
      <c r="C1260" s="2" t="s">
        <v>27</v>
      </c>
      <c r="D1260" s="2" t="s">
        <v>102</v>
      </c>
      <c r="E1260" s="2" t="s">
        <v>103</v>
      </c>
      <c r="F1260" s="2" t="s">
        <v>104</v>
      </c>
      <c r="G1260" s="2" t="s">
        <v>3051</v>
      </c>
      <c r="H1260" s="2" t="s">
        <v>97</v>
      </c>
      <c r="I1260" s="31">
        <v>43456</v>
      </c>
      <c r="J1260" s="2">
        <v>22</v>
      </c>
      <c r="K1260" s="2">
        <v>12</v>
      </c>
      <c r="L1260" s="2">
        <v>2018</v>
      </c>
      <c r="M1260" s="31">
        <f t="shared" si="19"/>
        <v>43456</v>
      </c>
      <c r="N1260" s="2" t="s">
        <v>3217</v>
      </c>
      <c r="O1260" s="2" t="s">
        <v>3218</v>
      </c>
      <c r="P1260" s="2">
        <v>15</v>
      </c>
      <c r="Q1260" s="6">
        <v>9080194126</v>
      </c>
      <c r="R1260" s="2" t="s">
        <v>417</v>
      </c>
      <c r="S1260" s="2">
        <v>0</v>
      </c>
      <c r="T1260" s="2" t="s">
        <v>234</v>
      </c>
      <c r="V1260" s="2" t="s">
        <v>1899</v>
      </c>
      <c r="W1260" s="2" t="s">
        <v>4666</v>
      </c>
      <c r="X1260" s="2" t="s">
        <v>179</v>
      </c>
      <c r="Y1260" s="29">
        <v>1</v>
      </c>
    </row>
    <row r="1261" spans="1:25" ht="23.1" hidden="1" customHeight="1">
      <c r="A1261" s="2" t="s">
        <v>100</v>
      </c>
      <c r="B1261" s="2" t="s">
        <v>26</v>
      </c>
      <c r="C1261" s="2" t="s">
        <v>27</v>
      </c>
      <c r="D1261" s="2" t="s">
        <v>102</v>
      </c>
      <c r="E1261" s="2" t="s">
        <v>103</v>
      </c>
      <c r="F1261" s="2" t="s">
        <v>104</v>
      </c>
      <c r="G1261" s="2" t="s">
        <v>3051</v>
      </c>
      <c r="H1261" s="2" t="s">
        <v>97</v>
      </c>
      <c r="I1261" s="31">
        <v>43456</v>
      </c>
      <c r="J1261" s="2">
        <v>22</v>
      </c>
      <c r="K1261" s="2">
        <v>12</v>
      </c>
      <c r="L1261" s="2">
        <v>2018</v>
      </c>
      <c r="M1261" s="31">
        <f t="shared" si="19"/>
        <v>43456</v>
      </c>
      <c r="N1261" s="2" t="s">
        <v>3219</v>
      </c>
      <c r="O1261" s="2" t="s">
        <v>3220</v>
      </c>
      <c r="P1261" s="2">
        <v>19</v>
      </c>
      <c r="Q1261" s="6">
        <v>9067730050</v>
      </c>
      <c r="R1261" s="2" t="s">
        <v>417</v>
      </c>
      <c r="S1261" s="2">
        <v>0</v>
      </c>
      <c r="T1261" s="2" t="s">
        <v>234</v>
      </c>
      <c r="V1261" s="2" t="s">
        <v>1899</v>
      </c>
      <c r="W1261" s="2" t="s">
        <v>4666</v>
      </c>
      <c r="X1261" s="2" t="s">
        <v>186</v>
      </c>
      <c r="Y1261" s="29">
        <v>3</v>
      </c>
    </row>
    <row r="1262" spans="1:25" ht="23.1" hidden="1" customHeight="1">
      <c r="A1262" s="2" t="s">
        <v>100</v>
      </c>
      <c r="B1262" s="2" t="s">
        <v>26</v>
      </c>
      <c r="C1262" s="2" t="s">
        <v>27</v>
      </c>
      <c r="D1262" s="2" t="s">
        <v>102</v>
      </c>
      <c r="E1262" s="2" t="s">
        <v>103</v>
      </c>
      <c r="F1262" s="2" t="s">
        <v>104</v>
      </c>
      <c r="G1262" s="2" t="s">
        <v>3051</v>
      </c>
      <c r="H1262" s="2" t="s">
        <v>97</v>
      </c>
      <c r="I1262" s="31">
        <v>43456</v>
      </c>
      <c r="J1262" s="2">
        <v>22</v>
      </c>
      <c r="K1262" s="2">
        <v>12</v>
      </c>
      <c r="L1262" s="2">
        <v>2018</v>
      </c>
      <c r="M1262" s="31">
        <f t="shared" si="19"/>
        <v>43456</v>
      </c>
      <c r="N1262" s="2" t="s">
        <v>3221</v>
      </c>
      <c r="O1262" s="2" t="s">
        <v>3222</v>
      </c>
      <c r="P1262" s="2">
        <v>15</v>
      </c>
      <c r="Q1262" s="6" t="s">
        <v>171</v>
      </c>
      <c r="R1262" s="2" t="s">
        <v>417</v>
      </c>
      <c r="S1262" s="2">
        <v>0</v>
      </c>
      <c r="T1262" s="2" t="s">
        <v>418</v>
      </c>
      <c r="V1262" s="2" t="s">
        <v>1899</v>
      </c>
      <c r="W1262" s="2" t="s">
        <v>4659</v>
      </c>
      <c r="X1262" s="2" t="s">
        <v>186</v>
      </c>
      <c r="Y1262" s="29">
        <v>1</v>
      </c>
    </row>
    <row r="1263" spans="1:25" ht="23.1" hidden="1" customHeight="1">
      <c r="A1263" s="2" t="s">
        <v>100</v>
      </c>
      <c r="B1263" s="2" t="s">
        <v>26</v>
      </c>
      <c r="C1263" s="2" t="s">
        <v>27</v>
      </c>
      <c r="D1263" s="2" t="s">
        <v>102</v>
      </c>
      <c r="E1263" s="2" t="s">
        <v>103</v>
      </c>
      <c r="F1263" s="2" t="s">
        <v>104</v>
      </c>
      <c r="G1263" s="2" t="s">
        <v>3051</v>
      </c>
      <c r="H1263" s="2" t="s">
        <v>97</v>
      </c>
      <c r="I1263" s="31">
        <v>43456</v>
      </c>
      <c r="J1263" s="2">
        <v>22</v>
      </c>
      <c r="K1263" s="2">
        <v>12</v>
      </c>
      <c r="L1263" s="2">
        <v>2018</v>
      </c>
      <c r="M1263" s="31">
        <f t="shared" si="19"/>
        <v>43456</v>
      </c>
      <c r="N1263" s="2" t="s">
        <v>3207</v>
      </c>
      <c r="O1263" s="2" t="s">
        <v>3208</v>
      </c>
      <c r="P1263" s="2">
        <v>19</v>
      </c>
      <c r="Q1263" s="6">
        <v>9067684202</v>
      </c>
      <c r="R1263" s="2" t="s">
        <v>172</v>
      </c>
      <c r="S1263" s="2">
        <v>2</v>
      </c>
      <c r="T1263" s="2" t="s">
        <v>418</v>
      </c>
      <c r="V1263" s="2" t="s">
        <v>1899</v>
      </c>
      <c r="W1263" s="2" t="s">
        <v>4666</v>
      </c>
      <c r="X1263" s="2" t="s">
        <v>186</v>
      </c>
      <c r="Y1263" s="29">
        <v>3</v>
      </c>
    </row>
    <row r="1264" spans="1:25" ht="23.1" hidden="1" customHeight="1">
      <c r="A1264" s="2" t="s">
        <v>100</v>
      </c>
      <c r="B1264" s="2" t="s">
        <v>26</v>
      </c>
      <c r="C1264" s="2" t="s">
        <v>27</v>
      </c>
      <c r="D1264" s="2" t="s">
        <v>102</v>
      </c>
      <c r="E1264" s="2" t="s">
        <v>103</v>
      </c>
      <c r="F1264" s="2" t="s">
        <v>104</v>
      </c>
      <c r="G1264" s="2" t="s">
        <v>3051</v>
      </c>
      <c r="H1264" s="2" t="s">
        <v>97</v>
      </c>
      <c r="I1264" s="31">
        <v>43456</v>
      </c>
      <c r="J1264" s="2">
        <v>22</v>
      </c>
      <c r="K1264" s="2">
        <v>12</v>
      </c>
      <c r="L1264" s="2">
        <v>2018</v>
      </c>
      <c r="M1264" s="31">
        <f t="shared" si="19"/>
        <v>43456</v>
      </c>
      <c r="N1264" s="2" t="s">
        <v>3209</v>
      </c>
      <c r="O1264" s="2" t="s">
        <v>3210</v>
      </c>
      <c r="P1264" s="2">
        <v>19</v>
      </c>
      <c r="Q1264" s="6">
        <v>8148927593</v>
      </c>
      <c r="R1264" s="2" t="s">
        <v>172</v>
      </c>
      <c r="S1264" s="2">
        <v>3</v>
      </c>
      <c r="T1264" s="2" t="s">
        <v>418</v>
      </c>
      <c r="V1264" s="2" t="s">
        <v>1899</v>
      </c>
      <c r="W1264" s="2" t="s">
        <v>4666</v>
      </c>
      <c r="X1264" s="2" t="s">
        <v>186</v>
      </c>
      <c r="Y1264" s="29">
        <v>3</v>
      </c>
    </row>
    <row r="1265" spans="1:25" ht="23.1" hidden="1" customHeight="1">
      <c r="A1265" s="2" t="s">
        <v>100</v>
      </c>
      <c r="B1265" s="2" t="s">
        <v>26</v>
      </c>
      <c r="C1265" s="2" t="s">
        <v>27</v>
      </c>
      <c r="D1265" s="2" t="s">
        <v>102</v>
      </c>
      <c r="E1265" s="2" t="s">
        <v>103</v>
      </c>
      <c r="F1265" s="2" t="s">
        <v>104</v>
      </c>
      <c r="G1265" s="2" t="s">
        <v>3051</v>
      </c>
      <c r="H1265" s="2" t="s">
        <v>97</v>
      </c>
      <c r="I1265" s="31">
        <v>43456</v>
      </c>
      <c r="J1265" s="2">
        <v>22</v>
      </c>
      <c r="K1265" s="2">
        <v>12</v>
      </c>
      <c r="L1265" s="2">
        <v>2018</v>
      </c>
      <c r="M1265" s="31">
        <f t="shared" si="19"/>
        <v>43456</v>
      </c>
      <c r="N1265" s="2" t="s">
        <v>3211</v>
      </c>
      <c r="O1265" s="2" t="s">
        <v>3212</v>
      </c>
      <c r="P1265" s="2">
        <v>19</v>
      </c>
      <c r="Q1265" s="6">
        <v>8107605000</v>
      </c>
      <c r="R1265" s="2" t="s">
        <v>172</v>
      </c>
      <c r="S1265" s="2">
        <v>0</v>
      </c>
      <c r="T1265" s="2" t="s">
        <v>418</v>
      </c>
      <c r="V1265" s="2" t="s">
        <v>175</v>
      </c>
      <c r="W1265" s="2" t="s">
        <v>4666</v>
      </c>
      <c r="X1265" s="2" t="s">
        <v>179</v>
      </c>
      <c r="Y1265" s="29">
        <v>3</v>
      </c>
    </row>
    <row r="1266" spans="1:25" ht="23.1" hidden="1" customHeight="1">
      <c r="A1266" s="2" t="s">
        <v>100</v>
      </c>
      <c r="B1266" s="2" t="s">
        <v>26</v>
      </c>
      <c r="C1266" s="2" t="s">
        <v>27</v>
      </c>
      <c r="D1266" s="2" t="s">
        <v>102</v>
      </c>
      <c r="E1266" s="2" t="s">
        <v>103</v>
      </c>
      <c r="F1266" s="2" t="s">
        <v>104</v>
      </c>
      <c r="G1266" s="2" t="s">
        <v>3051</v>
      </c>
      <c r="H1266" s="2" t="s">
        <v>97</v>
      </c>
      <c r="I1266" s="31">
        <v>43456</v>
      </c>
      <c r="J1266" s="2">
        <v>22</v>
      </c>
      <c r="K1266" s="2">
        <v>12</v>
      </c>
      <c r="L1266" s="2">
        <v>2018</v>
      </c>
      <c r="M1266" s="31">
        <f t="shared" si="19"/>
        <v>43456</v>
      </c>
      <c r="N1266" s="2" t="s">
        <v>3213</v>
      </c>
      <c r="O1266" s="2" t="s">
        <v>3214</v>
      </c>
      <c r="P1266" s="2">
        <v>19</v>
      </c>
      <c r="Q1266" s="6">
        <v>8143832125</v>
      </c>
      <c r="R1266" s="2" t="s">
        <v>417</v>
      </c>
      <c r="S1266" s="2">
        <v>0</v>
      </c>
      <c r="T1266" s="2" t="s">
        <v>418</v>
      </c>
      <c r="V1266" s="2" t="s">
        <v>175</v>
      </c>
      <c r="W1266" s="2" t="s">
        <v>4666</v>
      </c>
      <c r="X1266" s="2" t="s">
        <v>186</v>
      </c>
      <c r="Y1266" s="29">
        <v>3</v>
      </c>
    </row>
    <row r="1267" spans="1:25" ht="23.1" hidden="1" customHeight="1">
      <c r="A1267" s="2" t="s">
        <v>100</v>
      </c>
      <c r="B1267" s="2" t="s">
        <v>26</v>
      </c>
      <c r="C1267" s="2" t="s">
        <v>27</v>
      </c>
      <c r="D1267" s="2" t="s">
        <v>102</v>
      </c>
      <c r="E1267" s="2" t="s">
        <v>103</v>
      </c>
      <c r="F1267" s="2" t="s">
        <v>104</v>
      </c>
      <c r="G1267" s="2" t="s">
        <v>3051</v>
      </c>
      <c r="H1267" s="2" t="s">
        <v>97</v>
      </c>
      <c r="I1267" s="31">
        <v>43456</v>
      </c>
      <c r="J1267" s="2">
        <v>22</v>
      </c>
      <c r="K1267" s="2">
        <v>12</v>
      </c>
      <c r="L1267" s="2">
        <v>2018</v>
      </c>
      <c r="M1267" s="31">
        <f t="shared" si="19"/>
        <v>43456</v>
      </c>
      <c r="N1267" s="2" t="s">
        <v>3223</v>
      </c>
      <c r="O1267" s="2" t="s">
        <v>3224</v>
      </c>
      <c r="P1267" s="2">
        <v>18</v>
      </c>
      <c r="Q1267" s="6">
        <v>9029761548</v>
      </c>
      <c r="R1267" s="2" t="s">
        <v>417</v>
      </c>
      <c r="S1267" s="2">
        <v>0</v>
      </c>
      <c r="T1267" s="2" t="s">
        <v>418</v>
      </c>
      <c r="V1267" s="2" t="s">
        <v>1899</v>
      </c>
      <c r="W1267" s="2" t="s">
        <v>4659</v>
      </c>
      <c r="X1267" s="2" t="s">
        <v>176</v>
      </c>
      <c r="Y1267" s="29"/>
    </row>
    <row r="1268" spans="1:25" ht="23.1" hidden="1" customHeight="1">
      <c r="A1268" s="2" t="s">
        <v>100</v>
      </c>
      <c r="B1268" s="2" t="s">
        <v>26</v>
      </c>
      <c r="C1268" s="2" t="s">
        <v>27</v>
      </c>
      <c r="D1268" s="2" t="s">
        <v>102</v>
      </c>
      <c r="E1268" s="2" t="s">
        <v>103</v>
      </c>
      <c r="F1268" s="2" t="s">
        <v>104</v>
      </c>
      <c r="G1268" s="2" t="s">
        <v>3051</v>
      </c>
      <c r="H1268" s="2" t="s">
        <v>97</v>
      </c>
      <c r="I1268" s="31">
        <v>43456</v>
      </c>
      <c r="J1268" s="2">
        <v>22</v>
      </c>
      <c r="K1268" s="2">
        <v>12</v>
      </c>
      <c r="L1268" s="2">
        <v>2018</v>
      </c>
      <c r="M1268" s="31">
        <f t="shared" si="19"/>
        <v>43456</v>
      </c>
      <c r="N1268" s="2" t="s">
        <v>3225</v>
      </c>
      <c r="O1268" s="2" t="s">
        <v>3226</v>
      </c>
      <c r="P1268" s="2">
        <v>16</v>
      </c>
      <c r="Q1268" s="6" t="s">
        <v>171</v>
      </c>
      <c r="R1268" s="2" t="s">
        <v>417</v>
      </c>
      <c r="S1268" s="2">
        <v>0</v>
      </c>
      <c r="T1268" s="2" t="s">
        <v>418</v>
      </c>
      <c r="V1268" s="2" t="s">
        <v>1899</v>
      </c>
      <c r="W1268" s="2" t="s">
        <v>4659</v>
      </c>
      <c r="X1268" s="2" t="s">
        <v>179</v>
      </c>
      <c r="Y1268" s="29">
        <v>3</v>
      </c>
    </row>
    <row r="1269" spans="1:25" ht="23.1" hidden="1" customHeight="1">
      <c r="A1269" s="2" t="s">
        <v>100</v>
      </c>
      <c r="B1269" s="2" t="s">
        <v>26</v>
      </c>
      <c r="C1269" s="2" t="s">
        <v>27</v>
      </c>
      <c r="D1269" s="2" t="s">
        <v>102</v>
      </c>
      <c r="E1269" s="2" t="s">
        <v>103</v>
      </c>
      <c r="F1269" s="2" t="s">
        <v>104</v>
      </c>
      <c r="G1269" s="2" t="s">
        <v>3051</v>
      </c>
      <c r="H1269" s="2" t="s">
        <v>97</v>
      </c>
      <c r="I1269" s="31">
        <v>43456</v>
      </c>
      <c r="J1269" s="2">
        <v>22</v>
      </c>
      <c r="K1269" s="2">
        <v>12</v>
      </c>
      <c r="L1269" s="2">
        <v>2018</v>
      </c>
      <c r="M1269" s="31">
        <f t="shared" si="19"/>
        <v>43456</v>
      </c>
      <c r="N1269" s="2" t="s">
        <v>3227</v>
      </c>
      <c r="O1269" s="2" t="s">
        <v>3228</v>
      </c>
      <c r="P1269" s="2">
        <v>18</v>
      </c>
      <c r="Q1269" s="6">
        <v>8165242754</v>
      </c>
      <c r="R1269" s="2" t="s">
        <v>417</v>
      </c>
      <c r="S1269" s="2">
        <v>0</v>
      </c>
      <c r="T1269" s="2" t="s">
        <v>418</v>
      </c>
      <c r="V1269" s="2" t="s">
        <v>1899</v>
      </c>
      <c r="W1269" s="2" t="s">
        <v>4659</v>
      </c>
      <c r="X1269" s="2" t="s">
        <v>186</v>
      </c>
      <c r="Y1269" s="29">
        <v>3</v>
      </c>
    </row>
    <row r="1270" spans="1:25" ht="23.1" hidden="1" customHeight="1">
      <c r="A1270" s="2" t="s">
        <v>100</v>
      </c>
      <c r="B1270" s="2" t="s">
        <v>26</v>
      </c>
      <c r="C1270" s="2" t="s">
        <v>27</v>
      </c>
      <c r="D1270" s="2" t="s">
        <v>102</v>
      </c>
      <c r="E1270" s="2" t="s">
        <v>103</v>
      </c>
      <c r="F1270" s="2" t="s">
        <v>104</v>
      </c>
      <c r="G1270" s="2" t="s">
        <v>3051</v>
      </c>
      <c r="H1270" s="2" t="s">
        <v>97</v>
      </c>
      <c r="I1270" s="31">
        <v>43456</v>
      </c>
      <c r="J1270" s="2">
        <v>22</v>
      </c>
      <c r="K1270" s="2">
        <v>12</v>
      </c>
      <c r="L1270" s="2">
        <v>2018</v>
      </c>
      <c r="M1270" s="31">
        <f t="shared" si="19"/>
        <v>43456</v>
      </c>
      <c r="N1270" s="2" t="s">
        <v>3229</v>
      </c>
      <c r="O1270" s="2" t="s">
        <v>3230</v>
      </c>
      <c r="P1270" s="2">
        <v>18</v>
      </c>
      <c r="Q1270" s="6">
        <v>8069797900</v>
      </c>
      <c r="R1270" s="2" t="s">
        <v>417</v>
      </c>
      <c r="S1270" s="2">
        <v>0</v>
      </c>
      <c r="T1270" s="2" t="s">
        <v>418</v>
      </c>
      <c r="V1270" s="2" t="s">
        <v>1899</v>
      </c>
      <c r="W1270" s="2" t="s">
        <v>4659</v>
      </c>
      <c r="X1270" s="2" t="s">
        <v>186</v>
      </c>
      <c r="Y1270" s="29">
        <v>3</v>
      </c>
    </row>
    <row r="1271" spans="1:25" ht="23.1" hidden="1" customHeight="1">
      <c r="A1271" s="2" t="s">
        <v>100</v>
      </c>
      <c r="B1271" s="2" t="s">
        <v>26</v>
      </c>
      <c r="C1271" s="2" t="s">
        <v>27</v>
      </c>
      <c r="D1271" s="2" t="s">
        <v>102</v>
      </c>
      <c r="E1271" s="2" t="s">
        <v>103</v>
      </c>
      <c r="F1271" s="2" t="s">
        <v>104</v>
      </c>
      <c r="G1271" s="2" t="s">
        <v>3051</v>
      </c>
      <c r="H1271" s="2" t="s">
        <v>97</v>
      </c>
      <c r="I1271" s="31">
        <v>43456</v>
      </c>
      <c r="J1271" s="2">
        <v>22</v>
      </c>
      <c r="K1271" s="2">
        <v>12</v>
      </c>
      <c r="L1271" s="2">
        <v>2018</v>
      </c>
      <c r="M1271" s="31">
        <f t="shared" si="19"/>
        <v>43456</v>
      </c>
      <c r="N1271" s="2" t="s">
        <v>3231</v>
      </c>
      <c r="O1271" s="2" t="s">
        <v>3232</v>
      </c>
      <c r="P1271" s="2">
        <v>16</v>
      </c>
      <c r="Q1271" s="6">
        <v>9080146548</v>
      </c>
      <c r="R1271" s="2" t="s">
        <v>417</v>
      </c>
      <c r="S1271" s="2">
        <v>0</v>
      </c>
      <c r="T1271" s="2" t="s">
        <v>418</v>
      </c>
      <c r="V1271" s="2" t="s">
        <v>1899</v>
      </c>
      <c r="W1271" s="2" t="s">
        <v>4659</v>
      </c>
      <c r="X1271" s="2" t="s">
        <v>186</v>
      </c>
      <c r="Y1271" s="29">
        <v>3</v>
      </c>
    </row>
    <row r="1272" spans="1:25" ht="23.1" hidden="1" customHeight="1">
      <c r="A1272" s="2" t="s">
        <v>100</v>
      </c>
      <c r="B1272" s="2" t="s">
        <v>26</v>
      </c>
      <c r="C1272" s="2" t="s">
        <v>27</v>
      </c>
      <c r="D1272" s="2" t="s">
        <v>102</v>
      </c>
      <c r="E1272" s="2" t="s">
        <v>103</v>
      </c>
      <c r="F1272" s="2" t="s">
        <v>104</v>
      </c>
      <c r="G1272" s="2" t="s">
        <v>3051</v>
      </c>
      <c r="H1272" s="2" t="s">
        <v>97</v>
      </c>
      <c r="I1272" s="31">
        <v>43456</v>
      </c>
      <c r="J1272" s="2">
        <v>22</v>
      </c>
      <c r="K1272" s="2">
        <v>12</v>
      </c>
      <c r="L1272" s="2">
        <v>2018</v>
      </c>
      <c r="M1272" s="31">
        <f t="shared" si="19"/>
        <v>43456</v>
      </c>
      <c r="N1272" s="2" t="s">
        <v>3233</v>
      </c>
      <c r="O1272" s="2" t="s">
        <v>3234</v>
      </c>
      <c r="P1272" s="2">
        <v>18</v>
      </c>
      <c r="Q1272" s="6">
        <v>7067172400</v>
      </c>
      <c r="R1272" s="2" t="s">
        <v>417</v>
      </c>
      <c r="S1272" s="2">
        <v>0</v>
      </c>
      <c r="T1272" s="2" t="s">
        <v>418</v>
      </c>
      <c r="V1272" s="2" t="s">
        <v>1899</v>
      </c>
      <c r="W1272" s="2" t="s">
        <v>4659</v>
      </c>
      <c r="X1272" s="2" t="s">
        <v>186</v>
      </c>
      <c r="Y1272" s="29">
        <v>3</v>
      </c>
    </row>
    <row r="1273" spans="1:25" ht="23.1" hidden="1" customHeight="1">
      <c r="A1273" s="2" t="s">
        <v>100</v>
      </c>
      <c r="B1273" s="2" t="s">
        <v>26</v>
      </c>
      <c r="C1273" s="2" t="s">
        <v>27</v>
      </c>
      <c r="D1273" s="2" t="s">
        <v>102</v>
      </c>
      <c r="E1273" s="2" t="s">
        <v>103</v>
      </c>
      <c r="F1273" s="2" t="s">
        <v>104</v>
      </c>
      <c r="G1273" s="2" t="s">
        <v>3051</v>
      </c>
      <c r="H1273" s="2" t="s">
        <v>97</v>
      </c>
      <c r="I1273" s="31">
        <v>43456</v>
      </c>
      <c r="J1273" s="2">
        <v>22</v>
      </c>
      <c r="K1273" s="2">
        <v>12</v>
      </c>
      <c r="L1273" s="2">
        <v>2018</v>
      </c>
      <c r="M1273" s="31">
        <f t="shared" si="19"/>
        <v>43456</v>
      </c>
      <c r="N1273" s="2" t="s">
        <v>3235</v>
      </c>
      <c r="O1273" s="2" t="s">
        <v>3236</v>
      </c>
      <c r="P1273" s="2">
        <v>18</v>
      </c>
      <c r="Q1273" s="6">
        <v>8142779202</v>
      </c>
      <c r="R1273" s="2" t="s">
        <v>417</v>
      </c>
      <c r="S1273" s="2">
        <v>0</v>
      </c>
      <c r="T1273" s="2" t="s">
        <v>418</v>
      </c>
      <c r="V1273" s="2" t="s">
        <v>1899</v>
      </c>
      <c r="W1273" s="2" t="s">
        <v>4659</v>
      </c>
      <c r="X1273" s="2" t="s">
        <v>186</v>
      </c>
      <c r="Y1273" s="29">
        <v>2</v>
      </c>
    </row>
    <row r="1274" spans="1:25" ht="23.1" hidden="1" customHeight="1">
      <c r="A1274" s="2" t="s">
        <v>100</v>
      </c>
      <c r="B1274" s="2" t="s">
        <v>26</v>
      </c>
      <c r="C1274" s="2" t="s">
        <v>27</v>
      </c>
      <c r="D1274" s="2" t="s">
        <v>102</v>
      </c>
      <c r="E1274" s="2" t="s">
        <v>103</v>
      </c>
      <c r="F1274" s="2" t="s">
        <v>104</v>
      </c>
      <c r="G1274" s="2" t="s">
        <v>3051</v>
      </c>
      <c r="H1274" s="2" t="s">
        <v>97</v>
      </c>
      <c r="I1274" s="31">
        <v>43456</v>
      </c>
      <c r="J1274" s="2">
        <v>22</v>
      </c>
      <c r="K1274" s="2">
        <v>12</v>
      </c>
      <c r="L1274" s="2">
        <v>2018</v>
      </c>
      <c r="M1274" s="31">
        <f t="shared" si="19"/>
        <v>43456</v>
      </c>
      <c r="N1274" s="2" t="s">
        <v>3237</v>
      </c>
      <c r="O1274" s="2" t="s">
        <v>3238</v>
      </c>
      <c r="P1274" s="2">
        <v>16</v>
      </c>
      <c r="Q1274" s="6">
        <v>7080146548</v>
      </c>
      <c r="R1274" s="2" t="s">
        <v>417</v>
      </c>
      <c r="S1274" s="2">
        <v>0</v>
      </c>
      <c r="T1274" s="2" t="s">
        <v>418</v>
      </c>
      <c r="V1274" s="2" t="s">
        <v>1899</v>
      </c>
      <c r="W1274" s="2" t="s">
        <v>4666</v>
      </c>
      <c r="X1274" s="2" t="s">
        <v>186</v>
      </c>
      <c r="Y1274" s="29">
        <v>3</v>
      </c>
    </row>
    <row r="1275" spans="1:25" ht="23.1" hidden="1" customHeight="1">
      <c r="A1275" s="2" t="s">
        <v>100</v>
      </c>
      <c r="B1275" s="2" t="s">
        <v>26</v>
      </c>
      <c r="C1275" s="2" t="s">
        <v>27</v>
      </c>
      <c r="D1275" s="2" t="s">
        <v>102</v>
      </c>
      <c r="E1275" s="2" t="s">
        <v>103</v>
      </c>
      <c r="F1275" s="2" t="s">
        <v>104</v>
      </c>
      <c r="G1275" s="2" t="s">
        <v>3051</v>
      </c>
      <c r="H1275" s="2" t="s">
        <v>97</v>
      </c>
      <c r="I1275" s="31">
        <v>43456</v>
      </c>
      <c r="J1275" s="2">
        <v>22</v>
      </c>
      <c r="K1275" s="2">
        <v>12</v>
      </c>
      <c r="L1275" s="2">
        <v>2018</v>
      </c>
      <c r="M1275" s="31">
        <f t="shared" si="19"/>
        <v>43456</v>
      </c>
      <c r="N1275" s="2" t="s">
        <v>789</v>
      </c>
      <c r="O1275" s="2" t="s">
        <v>3239</v>
      </c>
      <c r="P1275" s="2">
        <v>19</v>
      </c>
      <c r="Q1275" s="6" t="s">
        <v>171</v>
      </c>
      <c r="R1275" s="2" t="s">
        <v>417</v>
      </c>
      <c r="S1275" s="2">
        <v>0</v>
      </c>
      <c r="T1275" s="2" t="s">
        <v>418</v>
      </c>
      <c r="V1275" s="2" t="s">
        <v>1899</v>
      </c>
      <c r="W1275" s="2" t="s">
        <v>4659</v>
      </c>
      <c r="X1275" s="2" t="s">
        <v>186</v>
      </c>
      <c r="Y1275" s="29">
        <v>3</v>
      </c>
    </row>
    <row r="1276" spans="1:25" ht="23.1" hidden="1" customHeight="1">
      <c r="A1276" s="2" t="s">
        <v>100</v>
      </c>
      <c r="B1276" s="2" t="s">
        <v>26</v>
      </c>
      <c r="C1276" s="2" t="s">
        <v>27</v>
      </c>
      <c r="D1276" s="2" t="s">
        <v>102</v>
      </c>
      <c r="E1276" s="2" t="s">
        <v>103</v>
      </c>
      <c r="F1276" s="2" t="s">
        <v>104</v>
      </c>
      <c r="G1276" s="2" t="s">
        <v>3051</v>
      </c>
      <c r="H1276" s="2" t="s">
        <v>97</v>
      </c>
      <c r="I1276" s="31">
        <v>43456</v>
      </c>
      <c r="J1276" s="2">
        <v>22</v>
      </c>
      <c r="K1276" s="2">
        <v>12</v>
      </c>
      <c r="L1276" s="2">
        <v>2018</v>
      </c>
      <c r="M1276" s="31">
        <f t="shared" si="19"/>
        <v>43456</v>
      </c>
      <c r="N1276" s="2" t="s">
        <v>3240</v>
      </c>
      <c r="O1276" s="2" t="s">
        <v>3241</v>
      </c>
      <c r="P1276" s="2">
        <v>19</v>
      </c>
      <c r="Q1276" s="6">
        <v>8187135514</v>
      </c>
      <c r="R1276" s="2" t="s">
        <v>417</v>
      </c>
      <c r="S1276" s="2">
        <v>0</v>
      </c>
      <c r="T1276" s="2" t="s">
        <v>418</v>
      </c>
      <c r="V1276" s="2" t="s">
        <v>1899</v>
      </c>
      <c r="W1276" s="2" t="s">
        <v>4659</v>
      </c>
      <c r="X1276" s="2" t="s">
        <v>186</v>
      </c>
      <c r="Y1276" s="29">
        <v>3</v>
      </c>
    </row>
    <row r="1277" spans="1:25" ht="23.1" hidden="1" customHeight="1">
      <c r="A1277" s="2" t="s">
        <v>100</v>
      </c>
      <c r="B1277" s="2" t="s">
        <v>26</v>
      </c>
      <c r="C1277" s="2" t="s">
        <v>27</v>
      </c>
      <c r="D1277" s="2" t="s">
        <v>102</v>
      </c>
      <c r="E1277" s="2" t="s">
        <v>103</v>
      </c>
      <c r="F1277" s="2" t="s">
        <v>104</v>
      </c>
      <c r="G1277" s="2" t="s">
        <v>3051</v>
      </c>
      <c r="H1277" s="2" t="s">
        <v>97</v>
      </c>
      <c r="I1277" s="31">
        <v>43456</v>
      </c>
      <c r="J1277" s="2">
        <v>22</v>
      </c>
      <c r="K1277" s="2">
        <v>12</v>
      </c>
      <c r="L1277" s="2">
        <v>2018</v>
      </c>
      <c r="M1277" s="31">
        <f t="shared" si="19"/>
        <v>43456</v>
      </c>
      <c r="N1277" s="2" t="s">
        <v>3242</v>
      </c>
      <c r="O1277" s="2" t="s">
        <v>3243</v>
      </c>
      <c r="P1277" s="2">
        <v>18</v>
      </c>
      <c r="Q1277" s="6">
        <v>7065853637</v>
      </c>
      <c r="R1277" s="2" t="s">
        <v>417</v>
      </c>
      <c r="S1277" s="2">
        <v>0</v>
      </c>
      <c r="T1277" s="2" t="s">
        <v>418</v>
      </c>
      <c r="V1277" s="2" t="s">
        <v>1899</v>
      </c>
      <c r="W1277" s="2" t="s">
        <v>4659</v>
      </c>
      <c r="X1277" s="2" t="s">
        <v>186</v>
      </c>
      <c r="Y1277" s="29">
        <v>3</v>
      </c>
    </row>
    <row r="1278" spans="1:25" ht="23.1" hidden="1" customHeight="1">
      <c r="A1278" s="2" t="s">
        <v>100</v>
      </c>
      <c r="B1278" s="2" t="s">
        <v>26</v>
      </c>
      <c r="C1278" s="2" t="s">
        <v>27</v>
      </c>
      <c r="D1278" s="2" t="s">
        <v>102</v>
      </c>
      <c r="E1278" s="2" t="s">
        <v>103</v>
      </c>
      <c r="F1278" s="2" t="s">
        <v>104</v>
      </c>
      <c r="G1278" s="2" t="s">
        <v>3051</v>
      </c>
      <c r="H1278" s="2" t="s">
        <v>97</v>
      </c>
      <c r="I1278" s="31">
        <v>43456</v>
      </c>
      <c r="J1278" s="2">
        <v>22</v>
      </c>
      <c r="K1278" s="2">
        <v>12</v>
      </c>
      <c r="L1278" s="2">
        <v>2018</v>
      </c>
      <c r="M1278" s="31">
        <f t="shared" si="19"/>
        <v>43456</v>
      </c>
      <c r="N1278" s="2" t="s">
        <v>440</v>
      </c>
      <c r="O1278" s="2" t="s">
        <v>3244</v>
      </c>
      <c r="P1278" s="2">
        <v>18</v>
      </c>
      <c r="Q1278" s="6">
        <v>8174195150</v>
      </c>
      <c r="R1278" s="2" t="s">
        <v>417</v>
      </c>
      <c r="S1278" s="2">
        <v>0</v>
      </c>
      <c r="T1278" s="2" t="s">
        <v>418</v>
      </c>
      <c r="V1278" s="2" t="s">
        <v>1899</v>
      </c>
      <c r="W1278" s="2" t="s">
        <v>4659</v>
      </c>
      <c r="X1278" s="2" t="s">
        <v>179</v>
      </c>
      <c r="Y1278" s="29">
        <v>3</v>
      </c>
    </row>
    <row r="1279" spans="1:25" ht="23.1" hidden="1" customHeight="1">
      <c r="A1279" s="2" t="s">
        <v>100</v>
      </c>
      <c r="B1279" s="2" t="s">
        <v>26</v>
      </c>
      <c r="C1279" s="2" t="s">
        <v>27</v>
      </c>
      <c r="D1279" s="2" t="s">
        <v>102</v>
      </c>
      <c r="E1279" s="2" t="s">
        <v>103</v>
      </c>
      <c r="F1279" s="2" t="s">
        <v>104</v>
      </c>
      <c r="G1279" s="2" t="s">
        <v>3051</v>
      </c>
      <c r="H1279" s="2" t="s">
        <v>97</v>
      </c>
      <c r="I1279" s="31">
        <v>43456</v>
      </c>
      <c r="J1279" s="2">
        <v>22</v>
      </c>
      <c r="K1279" s="2">
        <v>12</v>
      </c>
      <c r="L1279" s="2">
        <v>2018</v>
      </c>
      <c r="M1279" s="31">
        <f t="shared" si="19"/>
        <v>43456</v>
      </c>
      <c r="N1279" s="2" t="s">
        <v>635</v>
      </c>
      <c r="O1279" s="2" t="s">
        <v>3245</v>
      </c>
      <c r="P1279" s="2">
        <v>19</v>
      </c>
      <c r="Q1279" s="6" t="s">
        <v>171</v>
      </c>
      <c r="R1279" s="2" t="s">
        <v>172</v>
      </c>
      <c r="S1279" s="2">
        <v>3</v>
      </c>
      <c r="T1279" s="2" t="s">
        <v>418</v>
      </c>
      <c r="V1279" s="2" t="s">
        <v>1899</v>
      </c>
      <c r="W1279" s="2" t="s">
        <v>4659</v>
      </c>
      <c r="X1279" s="2" t="s">
        <v>176</v>
      </c>
      <c r="Y1279" s="29"/>
    </row>
    <row r="1280" spans="1:25" ht="23.1" hidden="1" customHeight="1">
      <c r="A1280" s="2" t="s">
        <v>100</v>
      </c>
      <c r="B1280" s="2" t="s">
        <v>26</v>
      </c>
      <c r="C1280" s="2" t="s">
        <v>27</v>
      </c>
      <c r="D1280" s="2" t="s">
        <v>102</v>
      </c>
      <c r="E1280" s="2" t="s">
        <v>103</v>
      </c>
      <c r="F1280" s="2" t="s">
        <v>104</v>
      </c>
      <c r="G1280" s="2" t="s">
        <v>3051</v>
      </c>
      <c r="H1280" s="2" t="s">
        <v>97</v>
      </c>
      <c r="I1280" s="31">
        <v>43456</v>
      </c>
      <c r="J1280" s="2">
        <v>22</v>
      </c>
      <c r="K1280" s="2">
        <v>12</v>
      </c>
      <c r="L1280" s="2">
        <v>2018</v>
      </c>
      <c r="M1280" s="31">
        <f t="shared" si="19"/>
        <v>43456</v>
      </c>
      <c r="N1280" s="2" t="s">
        <v>205</v>
      </c>
      <c r="O1280" s="2" t="s">
        <v>3246</v>
      </c>
      <c r="P1280" s="2">
        <v>18</v>
      </c>
      <c r="Q1280" s="6">
        <v>8121662261</v>
      </c>
      <c r="R1280" s="2" t="s">
        <v>417</v>
      </c>
      <c r="S1280" s="2">
        <v>0</v>
      </c>
      <c r="T1280" s="2" t="s">
        <v>418</v>
      </c>
      <c r="V1280" s="2" t="s">
        <v>1899</v>
      </c>
      <c r="W1280" s="2" t="s">
        <v>4659</v>
      </c>
      <c r="X1280" s="2" t="s">
        <v>186</v>
      </c>
      <c r="Y1280" s="29">
        <v>3</v>
      </c>
    </row>
    <row r="1281" spans="1:25" ht="23.1" hidden="1" customHeight="1">
      <c r="A1281" s="2" t="s">
        <v>100</v>
      </c>
      <c r="B1281" s="2" t="s">
        <v>26</v>
      </c>
      <c r="C1281" s="2" t="s">
        <v>27</v>
      </c>
      <c r="D1281" s="2" t="s">
        <v>102</v>
      </c>
      <c r="E1281" s="2" t="s">
        <v>103</v>
      </c>
      <c r="F1281" s="2" t="s">
        <v>104</v>
      </c>
      <c r="G1281" s="2" t="s">
        <v>3051</v>
      </c>
      <c r="H1281" s="2" t="s">
        <v>97</v>
      </c>
      <c r="I1281" s="31">
        <v>43456</v>
      </c>
      <c r="J1281" s="2">
        <v>22</v>
      </c>
      <c r="K1281" s="2">
        <v>12</v>
      </c>
      <c r="L1281" s="2">
        <v>2018</v>
      </c>
      <c r="M1281" s="31">
        <f t="shared" si="19"/>
        <v>43456</v>
      </c>
      <c r="N1281" s="2" t="s">
        <v>3247</v>
      </c>
      <c r="O1281" s="2" t="s">
        <v>3248</v>
      </c>
      <c r="P1281" s="2">
        <v>19</v>
      </c>
      <c r="Q1281" s="6" t="s">
        <v>171</v>
      </c>
      <c r="R1281" s="2" t="s">
        <v>417</v>
      </c>
      <c r="S1281" s="2">
        <v>0</v>
      </c>
      <c r="T1281" s="2" t="s">
        <v>418</v>
      </c>
      <c r="V1281" s="2" t="s">
        <v>1899</v>
      </c>
      <c r="W1281" s="2" t="s">
        <v>4659</v>
      </c>
      <c r="X1281" s="2" t="s">
        <v>186</v>
      </c>
      <c r="Y1281" s="29">
        <v>3</v>
      </c>
    </row>
    <row r="1282" spans="1:25" ht="23.1" hidden="1" customHeight="1">
      <c r="A1282" s="2" t="s">
        <v>100</v>
      </c>
      <c r="B1282" s="2" t="s">
        <v>26</v>
      </c>
      <c r="C1282" s="2" t="s">
        <v>27</v>
      </c>
      <c r="D1282" s="2" t="s">
        <v>102</v>
      </c>
      <c r="E1282" s="2" t="s">
        <v>103</v>
      </c>
      <c r="F1282" s="2" t="s">
        <v>104</v>
      </c>
      <c r="G1282" s="2" t="s">
        <v>3051</v>
      </c>
      <c r="H1282" s="2" t="s">
        <v>97</v>
      </c>
      <c r="I1282" s="31">
        <v>43456</v>
      </c>
      <c r="J1282" s="2">
        <v>22</v>
      </c>
      <c r="K1282" s="2">
        <v>12</v>
      </c>
      <c r="L1282" s="2">
        <v>2018</v>
      </c>
      <c r="M1282" s="31">
        <f t="shared" si="19"/>
        <v>43456</v>
      </c>
      <c r="N1282" s="2" t="s">
        <v>3249</v>
      </c>
      <c r="O1282" s="2" t="s">
        <v>3250</v>
      </c>
      <c r="P1282" s="2">
        <v>19</v>
      </c>
      <c r="Q1282" s="6" t="s">
        <v>171</v>
      </c>
      <c r="R1282" s="2" t="s">
        <v>172</v>
      </c>
      <c r="S1282" s="2">
        <v>3</v>
      </c>
      <c r="T1282" s="2" t="s">
        <v>418</v>
      </c>
      <c r="V1282" s="2" t="s">
        <v>175</v>
      </c>
      <c r="W1282" s="2" t="s">
        <v>4659</v>
      </c>
      <c r="X1282" s="2" t="s">
        <v>186</v>
      </c>
      <c r="Y1282" s="29">
        <v>3</v>
      </c>
    </row>
    <row r="1283" spans="1:25" ht="23.1" hidden="1" customHeight="1">
      <c r="A1283" s="2" t="s">
        <v>100</v>
      </c>
      <c r="B1283" s="2" t="s">
        <v>26</v>
      </c>
      <c r="C1283" s="2" t="s">
        <v>27</v>
      </c>
      <c r="D1283" s="2" t="s">
        <v>102</v>
      </c>
      <c r="E1283" s="2" t="s">
        <v>103</v>
      </c>
      <c r="F1283" s="2" t="s">
        <v>104</v>
      </c>
      <c r="G1283" s="2" t="s">
        <v>3051</v>
      </c>
      <c r="H1283" s="2" t="s">
        <v>97</v>
      </c>
      <c r="I1283" s="31">
        <v>43456</v>
      </c>
      <c r="J1283" s="2">
        <v>22</v>
      </c>
      <c r="K1283" s="2">
        <v>12</v>
      </c>
      <c r="L1283" s="2">
        <v>2018</v>
      </c>
      <c r="M1283" s="31">
        <f t="shared" si="19"/>
        <v>43456</v>
      </c>
      <c r="N1283" s="2" t="s">
        <v>3251</v>
      </c>
      <c r="O1283" s="2" t="s">
        <v>3252</v>
      </c>
      <c r="P1283" s="2">
        <v>18</v>
      </c>
      <c r="Q1283" s="6">
        <v>8068353285</v>
      </c>
      <c r="R1283" s="2" t="s">
        <v>417</v>
      </c>
      <c r="S1283" s="2">
        <v>0</v>
      </c>
      <c r="T1283" s="2" t="s">
        <v>418</v>
      </c>
      <c r="V1283" s="2" t="s">
        <v>1899</v>
      </c>
      <c r="W1283" s="2" t="s">
        <v>4659</v>
      </c>
      <c r="X1283" s="2" t="s">
        <v>186</v>
      </c>
      <c r="Y1283" s="29">
        <v>3</v>
      </c>
    </row>
    <row r="1284" spans="1:25" ht="23.1" hidden="1" customHeight="1">
      <c r="A1284" s="2" t="s">
        <v>100</v>
      </c>
      <c r="B1284" s="2" t="s">
        <v>26</v>
      </c>
      <c r="C1284" s="2" t="s">
        <v>27</v>
      </c>
      <c r="D1284" s="2" t="s">
        <v>102</v>
      </c>
      <c r="E1284" s="2" t="s">
        <v>103</v>
      </c>
      <c r="F1284" s="2" t="s">
        <v>104</v>
      </c>
      <c r="G1284" s="2" t="s">
        <v>3051</v>
      </c>
      <c r="H1284" s="2" t="s">
        <v>97</v>
      </c>
      <c r="I1284" s="31">
        <v>43456</v>
      </c>
      <c r="J1284" s="2">
        <v>22</v>
      </c>
      <c r="K1284" s="2">
        <v>12</v>
      </c>
      <c r="L1284" s="2">
        <v>2018</v>
      </c>
      <c r="M1284" s="31">
        <f t="shared" si="19"/>
        <v>43456</v>
      </c>
      <c r="N1284" s="2" t="s">
        <v>3253</v>
      </c>
      <c r="O1284" s="2" t="s">
        <v>3254</v>
      </c>
      <c r="P1284" s="2">
        <v>18</v>
      </c>
      <c r="Q1284" s="6">
        <v>8144761629</v>
      </c>
      <c r="R1284" s="2" t="s">
        <v>172</v>
      </c>
      <c r="S1284" s="2">
        <v>1</v>
      </c>
      <c r="T1284" s="2" t="s">
        <v>418</v>
      </c>
      <c r="V1284" s="2" t="s">
        <v>1899</v>
      </c>
      <c r="W1284" s="2" t="s">
        <v>4659</v>
      </c>
      <c r="X1284" s="2" t="s">
        <v>186</v>
      </c>
      <c r="Y1284" s="29">
        <v>3</v>
      </c>
    </row>
    <row r="1285" spans="1:25" ht="23.1" hidden="1" customHeight="1">
      <c r="A1285" s="2" t="s">
        <v>100</v>
      </c>
      <c r="B1285" s="2" t="s">
        <v>26</v>
      </c>
      <c r="C1285" s="2" t="s">
        <v>27</v>
      </c>
      <c r="D1285" s="2" t="s">
        <v>102</v>
      </c>
      <c r="E1285" s="2" t="s">
        <v>103</v>
      </c>
      <c r="F1285" s="2" t="s">
        <v>104</v>
      </c>
      <c r="G1285" s="2" t="s">
        <v>3051</v>
      </c>
      <c r="H1285" s="2" t="s">
        <v>97</v>
      </c>
      <c r="I1285" s="31">
        <v>43456</v>
      </c>
      <c r="J1285" s="2">
        <v>22</v>
      </c>
      <c r="K1285" s="2">
        <v>12</v>
      </c>
      <c r="L1285" s="2">
        <v>2018</v>
      </c>
      <c r="M1285" s="31">
        <f t="shared" si="19"/>
        <v>43456</v>
      </c>
      <c r="N1285" s="2" t="s">
        <v>1137</v>
      </c>
      <c r="O1285" s="2" t="s">
        <v>3255</v>
      </c>
      <c r="P1285" s="2">
        <v>18</v>
      </c>
      <c r="Q1285" s="6">
        <v>8145910986</v>
      </c>
      <c r="R1285" s="2" t="s">
        <v>417</v>
      </c>
      <c r="S1285" s="2">
        <v>0</v>
      </c>
      <c r="T1285" s="2" t="s">
        <v>418</v>
      </c>
      <c r="V1285" s="2" t="s">
        <v>1899</v>
      </c>
      <c r="W1285" s="2" t="s">
        <v>4659</v>
      </c>
      <c r="X1285" s="2" t="s">
        <v>186</v>
      </c>
      <c r="Y1285" s="29">
        <v>3</v>
      </c>
    </row>
    <row r="1286" spans="1:25" ht="23.1" hidden="1" customHeight="1">
      <c r="A1286" s="2" t="s">
        <v>100</v>
      </c>
      <c r="B1286" s="2" t="s">
        <v>26</v>
      </c>
      <c r="C1286" s="2" t="s">
        <v>27</v>
      </c>
      <c r="D1286" s="2" t="s">
        <v>102</v>
      </c>
      <c r="E1286" s="2" t="s">
        <v>103</v>
      </c>
      <c r="F1286" s="2" t="s">
        <v>104</v>
      </c>
      <c r="G1286" s="2" t="s">
        <v>3051</v>
      </c>
      <c r="H1286" s="2" t="s">
        <v>97</v>
      </c>
      <c r="I1286" s="31">
        <v>43456</v>
      </c>
      <c r="J1286" s="2">
        <v>22</v>
      </c>
      <c r="K1286" s="2">
        <v>12</v>
      </c>
      <c r="L1286" s="2">
        <v>2018</v>
      </c>
      <c r="M1286" s="31">
        <f t="shared" si="19"/>
        <v>43456</v>
      </c>
      <c r="N1286" s="2" t="s">
        <v>3256</v>
      </c>
      <c r="O1286" s="2" t="s">
        <v>3257</v>
      </c>
      <c r="P1286" s="2">
        <v>19</v>
      </c>
      <c r="Q1286" s="6">
        <v>8069225191</v>
      </c>
      <c r="R1286" s="2" t="s">
        <v>417</v>
      </c>
      <c r="S1286" s="2">
        <v>0</v>
      </c>
      <c r="T1286" s="2" t="s">
        <v>418</v>
      </c>
      <c r="V1286" s="2" t="s">
        <v>1899</v>
      </c>
      <c r="W1286" s="2" t="s">
        <v>4659</v>
      </c>
      <c r="X1286" s="2" t="s">
        <v>186</v>
      </c>
      <c r="Y1286" s="29">
        <v>3</v>
      </c>
    </row>
    <row r="1287" spans="1:25" ht="23.1" hidden="1" customHeight="1">
      <c r="A1287" s="2" t="s">
        <v>100</v>
      </c>
      <c r="B1287" s="2" t="s">
        <v>26</v>
      </c>
      <c r="C1287" s="2" t="s">
        <v>27</v>
      </c>
      <c r="D1287" s="2" t="s">
        <v>102</v>
      </c>
      <c r="E1287" s="2" t="s">
        <v>103</v>
      </c>
      <c r="F1287" s="2" t="s">
        <v>104</v>
      </c>
      <c r="G1287" s="2" t="s">
        <v>3051</v>
      </c>
      <c r="H1287" s="2" t="s">
        <v>97</v>
      </c>
      <c r="I1287" s="31">
        <v>43456</v>
      </c>
      <c r="J1287" s="2">
        <v>22</v>
      </c>
      <c r="K1287" s="2">
        <v>12</v>
      </c>
      <c r="L1287" s="2">
        <v>2018</v>
      </c>
      <c r="M1287" s="31">
        <f t="shared" si="19"/>
        <v>43456</v>
      </c>
      <c r="N1287" s="2" t="s">
        <v>3258</v>
      </c>
      <c r="O1287" s="2" t="s">
        <v>3259</v>
      </c>
      <c r="P1287" s="2">
        <v>17</v>
      </c>
      <c r="Q1287" s="6" t="s">
        <v>171</v>
      </c>
      <c r="R1287" s="2" t="s">
        <v>417</v>
      </c>
      <c r="S1287" s="2">
        <v>1</v>
      </c>
      <c r="T1287" s="2" t="s">
        <v>418</v>
      </c>
      <c r="V1287" s="2" t="s">
        <v>175</v>
      </c>
      <c r="W1287" s="2" t="s">
        <v>4659</v>
      </c>
      <c r="X1287" s="2" t="s">
        <v>179</v>
      </c>
      <c r="Y1287" s="29">
        <v>3</v>
      </c>
    </row>
    <row r="1288" spans="1:25" ht="23.1" hidden="1" customHeight="1">
      <c r="A1288" s="2" t="s">
        <v>100</v>
      </c>
      <c r="B1288" s="2" t="s">
        <v>26</v>
      </c>
      <c r="C1288" s="2" t="s">
        <v>27</v>
      </c>
      <c r="D1288" s="2" t="s">
        <v>102</v>
      </c>
      <c r="E1288" s="2" t="s">
        <v>103</v>
      </c>
      <c r="F1288" s="2" t="s">
        <v>104</v>
      </c>
      <c r="G1288" s="2" t="s">
        <v>3051</v>
      </c>
      <c r="H1288" s="2" t="s">
        <v>97</v>
      </c>
      <c r="I1288" s="31">
        <v>43456</v>
      </c>
      <c r="J1288" s="2">
        <v>22</v>
      </c>
      <c r="K1288" s="2">
        <v>12</v>
      </c>
      <c r="L1288" s="2">
        <v>2018</v>
      </c>
      <c r="M1288" s="31">
        <f t="shared" si="19"/>
        <v>43456</v>
      </c>
      <c r="N1288" s="2" t="s">
        <v>3260</v>
      </c>
      <c r="O1288" s="2" t="s">
        <v>3261</v>
      </c>
      <c r="P1288" s="2">
        <v>16</v>
      </c>
      <c r="Q1288" s="6" t="s">
        <v>171</v>
      </c>
      <c r="R1288" s="2" t="s">
        <v>417</v>
      </c>
      <c r="S1288" s="2">
        <v>0</v>
      </c>
      <c r="T1288" s="2" t="s">
        <v>418</v>
      </c>
      <c r="V1288" s="2" t="s">
        <v>1899</v>
      </c>
      <c r="W1288" s="2" t="s">
        <v>4666</v>
      </c>
      <c r="X1288" s="2" t="s">
        <v>179</v>
      </c>
      <c r="Y1288" s="29">
        <v>3</v>
      </c>
    </row>
    <row r="1289" spans="1:25" ht="23.1" hidden="1" customHeight="1">
      <c r="A1289" s="2" t="s">
        <v>100</v>
      </c>
      <c r="B1289" s="2" t="s">
        <v>26</v>
      </c>
      <c r="C1289" s="2" t="s">
        <v>27</v>
      </c>
      <c r="D1289" s="2" t="s">
        <v>102</v>
      </c>
      <c r="E1289" s="2" t="s">
        <v>103</v>
      </c>
      <c r="F1289" s="2" t="s">
        <v>104</v>
      </c>
      <c r="G1289" s="2" t="s">
        <v>3051</v>
      </c>
      <c r="H1289" s="2" t="s">
        <v>97</v>
      </c>
      <c r="I1289" s="31">
        <v>43456</v>
      </c>
      <c r="J1289" s="2">
        <v>22</v>
      </c>
      <c r="K1289" s="2">
        <v>12</v>
      </c>
      <c r="L1289" s="2">
        <v>2018</v>
      </c>
      <c r="M1289" s="31">
        <f t="shared" si="19"/>
        <v>43456</v>
      </c>
      <c r="N1289" s="2" t="s">
        <v>3262</v>
      </c>
      <c r="O1289" s="2" t="s">
        <v>3263</v>
      </c>
      <c r="P1289" s="2">
        <v>17</v>
      </c>
      <c r="Q1289" s="6" t="s">
        <v>171</v>
      </c>
      <c r="R1289" s="2" t="s">
        <v>417</v>
      </c>
      <c r="S1289" s="2">
        <v>0</v>
      </c>
      <c r="T1289" s="2" t="s">
        <v>234</v>
      </c>
      <c r="V1289" s="2" t="s">
        <v>1899</v>
      </c>
      <c r="W1289" s="2" t="s">
        <v>4659</v>
      </c>
      <c r="X1289" s="2" t="s">
        <v>186</v>
      </c>
      <c r="Y1289" s="29">
        <v>2</v>
      </c>
    </row>
    <row r="1290" spans="1:25" ht="23.1" hidden="1" customHeight="1">
      <c r="A1290" s="2" t="s">
        <v>100</v>
      </c>
      <c r="B1290" s="2" t="s">
        <v>26</v>
      </c>
      <c r="C1290" s="2" t="s">
        <v>27</v>
      </c>
      <c r="D1290" s="2" t="s">
        <v>102</v>
      </c>
      <c r="E1290" s="2" t="s">
        <v>103</v>
      </c>
      <c r="F1290" s="2" t="s">
        <v>104</v>
      </c>
      <c r="G1290" s="2" t="s">
        <v>3051</v>
      </c>
      <c r="H1290" s="2" t="s">
        <v>97</v>
      </c>
      <c r="I1290" s="31">
        <v>43456</v>
      </c>
      <c r="J1290" s="2">
        <v>22</v>
      </c>
      <c r="K1290" s="2">
        <v>12</v>
      </c>
      <c r="L1290" s="2">
        <v>2018</v>
      </c>
      <c r="M1290" s="31">
        <f t="shared" si="19"/>
        <v>43456</v>
      </c>
      <c r="N1290" s="2" t="s">
        <v>3264</v>
      </c>
      <c r="O1290" s="2" t="s">
        <v>3265</v>
      </c>
      <c r="P1290" s="2">
        <v>19</v>
      </c>
      <c r="Q1290" s="6" t="s">
        <v>171</v>
      </c>
      <c r="R1290" s="2" t="s">
        <v>417</v>
      </c>
      <c r="S1290" s="2">
        <v>0</v>
      </c>
      <c r="T1290" s="2" t="s">
        <v>418</v>
      </c>
      <c r="V1290" s="2" t="s">
        <v>1899</v>
      </c>
      <c r="W1290" s="2" t="s">
        <v>4666</v>
      </c>
      <c r="X1290" s="2" t="s">
        <v>176</v>
      </c>
      <c r="Y1290" s="29"/>
    </row>
    <row r="1291" spans="1:25" ht="23.1" hidden="1" customHeight="1">
      <c r="A1291" s="2" t="s">
        <v>100</v>
      </c>
      <c r="B1291" s="2" t="s">
        <v>26</v>
      </c>
      <c r="C1291" s="2" t="s">
        <v>27</v>
      </c>
      <c r="D1291" s="2" t="s">
        <v>102</v>
      </c>
      <c r="E1291" s="2" t="s">
        <v>103</v>
      </c>
      <c r="F1291" s="2" t="s">
        <v>104</v>
      </c>
      <c r="G1291" s="2" t="s">
        <v>3051</v>
      </c>
      <c r="H1291" s="2" t="s">
        <v>97</v>
      </c>
      <c r="I1291" s="31">
        <v>43456</v>
      </c>
      <c r="J1291" s="2">
        <v>22</v>
      </c>
      <c r="K1291" s="2">
        <v>12</v>
      </c>
      <c r="L1291" s="2">
        <v>2018</v>
      </c>
      <c r="M1291" s="31">
        <f t="shared" si="19"/>
        <v>43456</v>
      </c>
      <c r="N1291" s="2" t="s">
        <v>3266</v>
      </c>
      <c r="O1291" s="2" t="s">
        <v>3267</v>
      </c>
      <c r="P1291" s="2">
        <v>18</v>
      </c>
      <c r="Q1291" s="6" t="s">
        <v>171</v>
      </c>
      <c r="R1291" s="2" t="s">
        <v>417</v>
      </c>
      <c r="S1291" s="2">
        <v>0</v>
      </c>
      <c r="T1291" s="2" t="s">
        <v>418</v>
      </c>
      <c r="V1291" s="2" t="s">
        <v>1899</v>
      </c>
      <c r="W1291" s="2" t="s">
        <v>4666</v>
      </c>
      <c r="X1291" s="2" t="s">
        <v>211</v>
      </c>
      <c r="Y1291" s="29"/>
    </row>
    <row r="1292" spans="1:25" ht="23.1" hidden="1" customHeight="1">
      <c r="A1292" s="2" t="s">
        <v>100</v>
      </c>
      <c r="B1292" s="2" t="s">
        <v>26</v>
      </c>
      <c r="C1292" s="2" t="s">
        <v>27</v>
      </c>
      <c r="D1292" s="2" t="s">
        <v>102</v>
      </c>
      <c r="E1292" s="2" t="s">
        <v>103</v>
      </c>
      <c r="F1292" s="2" t="s">
        <v>104</v>
      </c>
      <c r="G1292" s="2" t="s">
        <v>3051</v>
      </c>
      <c r="H1292" s="2" t="s">
        <v>97</v>
      </c>
      <c r="I1292" s="31">
        <v>43456</v>
      </c>
      <c r="J1292" s="2">
        <v>22</v>
      </c>
      <c r="K1292" s="2">
        <v>12</v>
      </c>
      <c r="L1292" s="2">
        <v>2018</v>
      </c>
      <c r="M1292" s="31">
        <f t="shared" si="19"/>
        <v>43456</v>
      </c>
      <c r="N1292" s="2" t="s">
        <v>3268</v>
      </c>
      <c r="O1292" s="2" t="s">
        <v>3269</v>
      </c>
      <c r="P1292" s="2">
        <v>19</v>
      </c>
      <c r="Q1292" s="6" t="s">
        <v>171</v>
      </c>
      <c r="R1292" s="2" t="s">
        <v>172</v>
      </c>
      <c r="S1292" s="2">
        <v>2</v>
      </c>
      <c r="T1292" s="2" t="s">
        <v>418</v>
      </c>
      <c r="V1292" s="2" t="s">
        <v>175</v>
      </c>
      <c r="W1292" s="2" t="s">
        <v>4659</v>
      </c>
      <c r="X1292" s="2" t="s">
        <v>211</v>
      </c>
      <c r="Y1292" s="29"/>
    </row>
    <row r="1293" spans="1:25" ht="23.1" hidden="1" customHeight="1">
      <c r="A1293" s="2" t="s">
        <v>100</v>
      </c>
      <c r="B1293" s="2" t="s">
        <v>26</v>
      </c>
      <c r="C1293" s="2" t="s">
        <v>27</v>
      </c>
      <c r="D1293" s="2" t="s">
        <v>102</v>
      </c>
      <c r="E1293" s="2" t="s">
        <v>103</v>
      </c>
      <c r="F1293" s="2" t="s">
        <v>104</v>
      </c>
      <c r="G1293" s="2" t="s">
        <v>3051</v>
      </c>
      <c r="H1293" s="2" t="s">
        <v>97</v>
      </c>
      <c r="I1293" s="31">
        <v>43456</v>
      </c>
      <c r="J1293" s="2">
        <v>22</v>
      </c>
      <c r="K1293" s="2">
        <v>12</v>
      </c>
      <c r="L1293" s="2">
        <v>2018</v>
      </c>
      <c r="M1293" s="31">
        <f t="shared" si="19"/>
        <v>43456</v>
      </c>
      <c r="N1293" s="2" t="s">
        <v>3270</v>
      </c>
      <c r="O1293" s="2" t="s">
        <v>3271</v>
      </c>
      <c r="P1293" s="2">
        <v>18</v>
      </c>
      <c r="Q1293" s="6" t="s">
        <v>171</v>
      </c>
      <c r="R1293" s="2" t="s">
        <v>417</v>
      </c>
      <c r="S1293" s="2">
        <v>1</v>
      </c>
      <c r="T1293" s="2" t="s">
        <v>418</v>
      </c>
      <c r="V1293" s="2" t="s">
        <v>175</v>
      </c>
      <c r="W1293" s="2" t="s">
        <v>4659</v>
      </c>
      <c r="X1293" s="2" t="s">
        <v>179</v>
      </c>
      <c r="Y1293" s="29">
        <v>3</v>
      </c>
    </row>
    <row r="1294" spans="1:25" ht="23.1" hidden="1" customHeight="1">
      <c r="A1294" s="2" t="s">
        <v>100</v>
      </c>
      <c r="B1294" s="2" t="s">
        <v>26</v>
      </c>
      <c r="C1294" s="2" t="s">
        <v>27</v>
      </c>
      <c r="D1294" s="2" t="s">
        <v>102</v>
      </c>
      <c r="E1294" s="2" t="s">
        <v>103</v>
      </c>
      <c r="F1294" s="2" t="s">
        <v>104</v>
      </c>
      <c r="G1294" s="2" t="s">
        <v>3051</v>
      </c>
      <c r="H1294" s="2" t="s">
        <v>97</v>
      </c>
      <c r="I1294" s="31">
        <v>43456</v>
      </c>
      <c r="J1294" s="2">
        <v>22</v>
      </c>
      <c r="K1294" s="2">
        <v>12</v>
      </c>
      <c r="L1294" s="2">
        <v>2018</v>
      </c>
      <c r="M1294" s="31">
        <f t="shared" si="19"/>
        <v>43456</v>
      </c>
      <c r="N1294" s="2" t="s">
        <v>3272</v>
      </c>
      <c r="O1294" s="2" t="s">
        <v>3273</v>
      </c>
      <c r="P1294" s="2">
        <v>17</v>
      </c>
      <c r="Q1294" s="6">
        <v>7081678771</v>
      </c>
      <c r="R1294" s="2" t="s">
        <v>417</v>
      </c>
      <c r="S1294" s="2">
        <v>0</v>
      </c>
      <c r="T1294" s="2" t="s">
        <v>234</v>
      </c>
      <c r="V1294" s="2" t="s">
        <v>175</v>
      </c>
      <c r="W1294" s="2" t="s">
        <v>4659</v>
      </c>
      <c r="X1294" s="2" t="s">
        <v>186</v>
      </c>
      <c r="Y1294" s="29">
        <v>3</v>
      </c>
    </row>
    <row r="1295" spans="1:25" ht="23.1" hidden="1" customHeight="1">
      <c r="A1295" s="2" t="s">
        <v>100</v>
      </c>
      <c r="B1295" s="2" t="s">
        <v>26</v>
      </c>
      <c r="C1295" s="2" t="s">
        <v>27</v>
      </c>
      <c r="D1295" s="2" t="s">
        <v>102</v>
      </c>
      <c r="E1295" s="2" t="s">
        <v>103</v>
      </c>
      <c r="F1295" s="2" t="s">
        <v>104</v>
      </c>
      <c r="G1295" s="2" t="s">
        <v>3051</v>
      </c>
      <c r="H1295" s="2" t="s">
        <v>97</v>
      </c>
      <c r="I1295" s="31">
        <v>43456</v>
      </c>
      <c r="J1295" s="2">
        <v>22</v>
      </c>
      <c r="K1295" s="2">
        <v>12</v>
      </c>
      <c r="L1295" s="2">
        <v>2018</v>
      </c>
      <c r="M1295" s="31">
        <f t="shared" si="19"/>
        <v>43456</v>
      </c>
      <c r="N1295" s="2" t="s">
        <v>3274</v>
      </c>
      <c r="O1295" s="2" t="s">
        <v>3275</v>
      </c>
      <c r="P1295" s="2">
        <v>19</v>
      </c>
      <c r="Q1295" s="6">
        <v>8148927593</v>
      </c>
      <c r="R1295" s="2" t="s">
        <v>417</v>
      </c>
      <c r="S1295" s="2">
        <v>0</v>
      </c>
      <c r="T1295" s="2" t="s">
        <v>418</v>
      </c>
      <c r="V1295" s="2" t="s">
        <v>175</v>
      </c>
      <c r="W1295" s="2" t="s">
        <v>4659</v>
      </c>
      <c r="X1295" s="2" t="s">
        <v>186</v>
      </c>
      <c r="Y1295" s="29">
        <v>3</v>
      </c>
    </row>
    <row r="1296" spans="1:25" ht="23.1" hidden="1" customHeight="1">
      <c r="A1296" s="31" t="s">
        <v>1216</v>
      </c>
      <c r="B1296" s="2" t="s">
        <v>26</v>
      </c>
      <c r="C1296" s="2" t="s">
        <v>27</v>
      </c>
      <c r="D1296" s="2" t="s">
        <v>28</v>
      </c>
      <c r="E1296" s="6" t="s">
        <v>28</v>
      </c>
      <c r="F1296" s="2" t="s">
        <v>111</v>
      </c>
      <c r="G1296" s="2" t="s">
        <v>167</v>
      </c>
      <c r="H1296" s="2" t="s">
        <v>168</v>
      </c>
      <c r="I1296" s="31">
        <v>43461</v>
      </c>
      <c r="J1296" s="2">
        <v>27</v>
      </c>
      <c r="K1296" s="2">
        <v>12</v>
      </c>
      <c r="L1296" s="2">
        <v>2018</v>
      </c>
      <c r="M1296" s="31">
        <f t="shared" si="19"/>
        <v>43461</v>
      </c>
      <c r="N1296" s="2" t="s">
        <v>1217</v>
      </c>
      <c r="O1296" s="2" t="s">
        <v>1218</v>
      </c>
      <c r="P1296" s="2">
        <v>19</v>
      </c>
      <c r="Q1296" s="6">
        <v>9068751230</v>
      </c>
      <c r="R1296" s="2" t="s">
        <v>172</v>
      </c>
      <c r="S1296" s="2">
        <v>2</v>
      </c>
      <c r="T1296" s="2" t="s">
        <v>313</v>
      </c>
      <c r="U1296" s="2" t="s">
        <v>507</v>
      </c>
      <c r="V1296" s="2" t="s">
        <v>175</v>
      </c>
      <c r="W1296" s="2" t="s">
        <v>4659</v>
      </c>
      <c r="X1296" s="2" t="s">
        <v>444</v>
      </c>
      <c r="Y1296" s="29"/>
    </row>
    <row r="1297" spans="1:25" ht="23.1" hidden="1" customHeight="1">
      <c r="A1297" s="31" t="s">
        <v>1216</v>
      </c>
      <c r="B1297" s="2" t="s">
        <v>26</v>
      </c>
      <c r="C1297" s="2" t="s">
        <v>27</v>
      </c>
      <c r="D1297" s="2" t="s">
        <v>28</v>
      </c>
      <c r="E1297" s="6" t="s">
        <v>28</v>
      </c>
      <c r="F1297" s="2" t="s">
        <v>111</v>
      </c>
      <c r="G1297" s="2" t="s">
        <v>167</v>
      </c>
      <c r="H1297" s="2" t="s">
        <v>168</v>
      </c>
      <c r="I1297" s="31">
        <v>43461</v>
      </c>
      <c r="J1297" s="2">
        <v>27</v>
      </c>
      <c r="K1297" s="2">
        <v>12</v>
      </c>
      <c r="L1297" s="2">
        <v>2018</v>
      </c>
      <c r="M1297" s="31">
        <f t="shared" si="19"/>
        <v>43461</v>
      </c>
      <c r="N1297" s="2" t="s">
        <v>516</v>
      </c>
      <c r="O1297" s="2" t="s">
        <v>1124</v>
      </c>
      <c r="P1297" s="2">
        <v>19</v>
      </c>
      <c r="Q1297" s="6">
        <v>8067276777</v>
      </c>
      <c r="R1297" s="2" t="s">
        <v>172</v>
      </c>
      <c r="S1297" s="2">
        <v>2</v>
      </c>
      <c r="T1297" s="2" t="s">
        <v>313</v>
      </c>
      <c r="U1297" s="2" t="s">
        <v>507</v>
      </c>
      <c r="V1297" s="2" t="s">
        <v>175</v>
      </c>
      <c r="W1297" s="2" t="s">
        <v>4659</v>
      </c>
      <c r="X1297" s="2" t="s">
        <v>186</v>
      </c>
      <c r="Y1297" s="29">
        <v>3</v>
      </c>
    </row>
    <row r="1298" spans="1:25" ht="23.1" hidden="1" customHeight="1">
      <c r="A1298" s="31" t="s">
        <v>1216</v>
      </c>
      <c r="B1298" s="2" t="s">
        <v>26</v>
      </c>
      <c r="C1298" s="2" t="s">
        <v>27</v>
      </c>
      <c r="D1298" s="2" t="s">
        <v>28</v>
      </c>
      <c r="E1298" s="6" t="s">
        <v>28</v>
      </c>
      <c r="F1298" s="2" t="s">
        <v>111</v>
      </c>
      <c r="G1298" s="2" t="s">
        <v>167</v>
      </c>
      <c r="H1298" s="2" t="s">
        <v>168</v>
      </c>
      <c r="I1298" s="31">
        <v>43461</v>
      </c>
      <c r="J1298" s="2">
        <v>27</v>
      </c>
      <c r="K1298" s="2">
        <v>12</v>
      </c>
      <c r="L1298" s="2">
        <v>2018</v>
      </c>
      <c r="M1298" s="31">
        <f t="shared" si="19"/>
        <v>43461</v>
      </c>
      <c r="N1298" s="2" t="s">
        <v>1219</v>
      </c>
      <c r="O1298" s="2" t="s">
        <v>1220</v>
      </c>
      <c r="P1298" s="2">
        <v>19</v>
      </c>
      <c r="Q1298" s="6">
        <v>8147373754</v>
      </c>
      <c r="R1298" s="2" t="s">
        <v>172</v>
      </c>
      <c r="S1298" s="2">
        <v>1</v>
      </c>
      <c r="T1298" s="2" t="s">
        <v>313</v>
      </c>
      <c r="U1298" s="2" t="s">
        <v>507</v>
      </c>
      <c r="V1298" s="2" t="s">
        <v>175</v>
      </c>
      <c r="W1298" s="2" t="s">
        <v>4659</v>
      </c>
      <c r="X1298" s="2" t="s">
        <v>186</v>
      </c>
      <c r="Y1298" s="29">
        <v>3</v>
      </c>
    </row>
    <row r="1299" spans="1:25" ht="23.1" hidden="1" customHeight="1">
      <c r="A1299" s="31" t="s">
        <v>1216</v>
      </c>
      <c r="B1299" s="2" t="s">
        <v>26</v>
      </c>
      <c r="C1299" s="2" t="s">
        <v>27</v>
      </c>
      <c r="D1299" s="2" t="s">
        <v>28</v>
      </c>
      <c r="E1299" s="6" t="s">
        <v>28</v>
      </c>
      <c r="F1299" s="2" t="s">
        <v>111</v>
      </c>
      <c r="G1299" s="2" t="s">
        <v>167</v>
      </c>
      <c r="H1299" s="2" t="s">
        <v>168</v>
      </c>
      <c r="I1299" s="31" t="s">
        <v>8141</v>
      </c>
      <c r="J1299" s="2">
        <v>29</v>
      </c>
      <c r="K1299" s="2">
        <v>12</v>
      </c>
      <c r="L1299" s="2">
        <v>2018</v>
      </c>
      <c r="M1299" s="31">
        <f t="shared" si="19"/>
        <v>43463</v>
      </c>
      <c r="N1299" s="2" t="s">
        <v>712</v>
      </c>
      <c r="O1299" s="2" t="s">
        <v>1221</v>
      </c>
      <c r="P1299" s="2">
        <v>17</v>
      </c>
      <c r="Q1299" s="6" t="s">
        <v>171</v>
      </c>
      <c r="R1299" s="2" t="s">
        <v>172</v>
      </c>
      <c r="S1299" s="2">
        <v>0</v>
      </c>
      <c r="T1299" s="2" t="s">
        <v>251</v>
      </c>
      <c r="V1299" s="2" t="s">
        <v>252</v>
      </c>
      <c r="W1299" s="2" t="s">
        <v>4659</v>
      </c>
      <c r="X1299" s="2" t="s">
        <v>186</v>
      </c>
      <c r="Y1299" s="63">
        <v>3</v>
      </c>
    </row>
    <row r="1300" spans="1:25" ht="23.1" hidden="1" customHeight="1">
      <c r="A1300" s="31" t="s">
        <v>1216</v>
      </c>
      <c r="B1300" s="2" t="s">
        <v>26</v>
      </c>
      <c r="C1300" s="2" t="s">
        <v>27</v>
      </c>
      <c r="D1300" s="2" t="s">
        <v>28</v>
      </c>
      <c r="E1300" s="6" t="s">
        <v>28</v>
      </c>
      <c r="F1300" s="2" t="s">
        <v>111</v>
      </c>
      <c r="G1300" s="2" t="s">
        <v>167</v>
      </c>
      <c r="H1300" s="2" t="s">
        <v>168</v>
      </c>
      <c r="I1300" s="31" t="s">
        <v>8141</v>
      </c>
      <c r="J1300" s="2">
        <v>29</v>
      </c>
      <c r="K1300" s="2">
        <v>12</v>
      </c>
      <c r="L1300" s="2">
        <v>2018</v>
      </c>
      <c r="M1300" s="31">
        <f t="shared" si="19"/>
        <v>43463</v>
      </c>
      <c r="N1300" s="2" t="s">
        <v>1222</v>
      </c>
      <c r="O1300" s="2" t="s">
        <v>1223</v>
      </c>
      <c r="P1300" s="2">
        <v>18</v>
      </c>
      <c r="Q1300" s="6" t="s">
        <v>171</v>
      </c>
      <c r="R1300" s="2" t="s">
        <v>172</v>
      </c>
      <c r="S1300" s="2">
        <v>0</v>
      </c>
      <c r="T1300" s="2" t="s">
        <v>251</v>
      </c>
      <c r="V1300" s="2" t="s">
        <v>252</v>
      </c>
      <c r="W1300" s="2" t="s">
        <v>4659</v>
      </c>
      <c r="X1300" s="2" t="s">
        <v>186</v>
      </c>
      <c r="Y1300" s="63">
        <v>3</v>
      </c>
    </row>
    <row r="1301" spans="1:25" ht="23.1" hidden="1" customHeight="1">
      <c r="A1301" s="2" t="s">
        <v>1224</v>
      </c>
      <c r="B1301" s="2" t="s">
        <v>26</v>
      </c>
      <c r="C1301" s="2" t="s">
        <v>27</v>
      </c>
      <c r="D1301" s="2" t="s">
        <v>28</v>
      </c>
      <c r="E1301" s="2" t="s">
        <v>28</v>
      </c>
      <c r="F1301" s="2" t="s">
        <v>111</v>
      </c>
      <c r="G1301" s="2" t="s">
        <v>167</v>
      </c>
      <c r="H1301" s="2" t="s">
        <v>168</v>
      </c>
      <c r="I1301" s="31">
        <v>43497</v>
      </c>
      <c r="J1301" s="2">
        <v>2</v>
      </c>
      <c r="K1301" s="2">
        <v>1</v>
      </c>
      <c r="L1301" s="2">
        <v>2019</v>
      </c>
      <c r="M1301" s="31">
        <f t="shared" si="19"/>
        <v>43467</v>
      </c>
      <c r="N1301" s="2" t="s">
        <v>1225</v>
      </c>
      <c r="O1301" s="2" t="s">
        <v>1226</v>
      </c>
      <c r="P1301" s="2">
        <v>19</v>
      </c>
      <c r="Q1301" s="6">
        <v>9022604555</v>
      </c>
      <c r="R1301" s="2" t="s">
        <v>172</v>
      </c>
      <c r="S1301" s="2">
        <v>2</v>
      </c>
      <c r="T1301" s="2" t="s">
        <v>313</v>
      </c>
      <c r="U1301" s="2" t="s">
        <v>507</v>
      </c>
      <c r="V1301" s="2" t="s">
        <v>175</v>
      </c>
      <c r="W1301" s="2" t="s">
        <v>4659</v>
      </c>
      <c r="X1301" s="2" t="s">
        <v>444</v>
      </c>
    </row>
    <row r="1302" spans="1:25" ht="23.1" hidden="1" customHeight="1">
      <c r="A1302" s="2" t="s">
        <v>1224</v>
      </c>
      <c r="B1302" s="2" t="s">
        <v>26</v>
      </c>
      <c r="C1302" s="2" t="s">
        <v>27</v>
      </c>
      <c r="D1302" s="2" t="s">
        <v>28</v>
      </c>
      <c r="E1302" s="2" t="s">
        <v>28</v>
      </c>
      <c r="F1302" s="2" t="s">
        <v>111</v>
      </c>
      <c r="G1302" s="2" t="s">
        <v>167</v>
      </c>
      <c r="H1302" s="2" t="s">
        <v>168</v>
      </c>
      <c r="I1302" s="31">
        <v>43497</v>
      </c>
      <c r="J1302" s="2">
        <v>2</v>
      </c>
      <c r="K1302" s="2">
        <v>1</v>
      </c>
      <c r="L1302" s="2">
        <v>2019</v>
      </c>
      <c r="M1302" s="31">
        <f t="shared" si="19"/>
        <v>43467</v>
      </c>
      <c r="N1302" s="2" t="s">
        <v>1227</v>
      </c>
      <c r="O1302" s="2" t="s">
        <v>532</v>
      </c>
      <c r="P1302" s="2">
        <v>19</v>
      </c>
      <c r="Q1302" s="6">
        <v>8084424418</v>
      </c>
      <c r="R1302" s="2" t="s">
        <v>172</v>
      </c>
      <c r="S1302" s="2">
        <v>2</v>
      </c>
      <c r="T1302" s="2" t="s">
        <v>313</v>
      </c>
      <c r="U1302" s="2" t="s">
        <v>507</v>
      </c>
      <c r="V1302" s="2" t="s">
        <v>175</v>
      </c>
      <c r="W1302" s="2" t="s">
        <v>4659</v>
      </c>
      <c r="X1302" s="2" t="s">
        <v>186</v>
      </c>
      <c r="Y1302" s="63">
        <v>3</v>
      </c>
    </row>
    <row r="1303" spans="1:25" ht="23.1" hidden="1" customHeight="1">
      <c r="A1303" s="2" t="s">
        <v>1224</v>
      </c>
      <c r="B1303" s="2" t="s">
        <v>26</v>
      </c>
      <c r="C1303" s="2" t="s">
        <v>27</v>
      </c>
      <c r="D1303" s="2" t="s">
        <v>28</v>
      </c>
      <c r="E1303" s="2" t="s">
        <v>28</v>
      </c>
      <c r="F1303" s="2" t="s">
        <v>29</v>
      </c>
      <c r="G1303" s="2" t="s">
        <v>1887</v>
      </c>
      <c r="H1303" s="2" t="s">
        <v>31</v>
      </c>
      <c r="I1303" s="31">
        <v>43556</v>
      </c>
      <c r="J1303" s="2">
        <v>4</v>
      </c>
      <c r="K1303" s="2">
        <v>1</v>
      </c>
      <c r="L1303" s="2">
        <v>2019</v>
      </c>
      <c r="M1303" s="31">
        <f t="shared" si="19"/>
        <v>43469</v>
      </c>
      <c r="N1303" s="2" t="s">
        <v>3276</v>
      </c>
      <c r="O1303" s="2" t="s">
        <v>3277</v>
      </c>
      <c r="P1303" s="2">
        <v>17</v>
      </c>
      <c r="Q1303" s="6">
        <v>9039344590</v>
      </c>
      <c r="R1303" s="2" t="s">
        <v>172</v>
      </c>
      <c r="S1303" s="2">
        <v>2</v>
      </c>
      <c r="T1303" s="2" t="s">
        <v>313</v>
      </c>
      <c r="U1303" s="2" t="s">
        <v>507</v>
      </c>
      <c r="V1303" s="2" t="s">
        <v>175</v>
      </c>
      <c r="W1303" s="2" t="s">
        <v>4659</v>
      </c>
      <c r="X1303" s="2" t="s">
        <v>8142</v>
      </c>
    </row>
    <row r="1304" spans="1:25" ht="23.1" hidden="1" customHeight="1">
      <c r="A1304" s="2" t="s">
        <v>1224</v>
      </c>
      <c r="B1304" s="2" t="s">
        <v>26</v>
      </c>
      <c r="C1304" s="2" t="s">
        <v>27</v>
      </c>
      <c r="D1304" s="2" t="s">
        <v>28</v>
      </c>
      <c r="E1304" s="2" t="s">
        <v>28</v>
      </c>
      <c r="F1304" s="2" t="s">
        <v>29</v>
      </c>
      <c r="G1304" s="2" t="s">
        <v>1887</v>
      </c>
      <c r="H1304" s="2" t="s">
        <v>31</v>
      </c>
      <c r="I1304" s="31">
        <v>43556</v>
      </c>
      <c r="J1304" s="2">
        <v>4</v>
      </c>
      <c r="K1304" s="2">
        <v>1</v>
      </c>
      <c r="L1304" s="2">
        <v>2019</v>
      </c>
      <c r="M1304" s="31">
        <f t="shared" ref="M1304:M1367" si="20">DATE(L1304,K1304,J1304)</f>
        <v>43469</v>
      </c>
      <c r="N1304" s="2" t="s">
        <v>3278</v>
      </c>
      <c r="O1304" s="2" t="s">
        <v>3279</v>
      </c>
      <c r="P1304" s="2">
        <v>18</v>
      </c>
      <c r="Q1304" s="6">
        <v>9097814149</v>
      </c>
      <c r="R1304" s="2" t="s">
        <v>417</v>
      </c>
      <c r="S1304" s="2">
        <v>1</v>
      </c>
      <c r="T1304" s="2" t="s">
        <v>313</v>
      </c>
      <c r="U1304" s="2" t="s">
        <v>507</v>
      </c>
      <c r="V1304" s="2" t="s">
        <v>175</v>
      </c>
      <c r="W1304" s="2" t="s">
        <v>4659</v>
      </c>
      <c r="X1304" s="2" t="s">
        <v>186</v>
      </c>
      <c r="Y1304" s="63">
        <v>3</v>
      </c>
    </row>
    <row r="1305" spans="1:25" ht="23.1" hidden="1" customHeight="1">
      <c r="A1305" s="2" t="s">
        <v>1228</v>
      </c>
      <c r="B1305" s="2" t="s">
        <v>26</v>
      </c>
      <c r="C1305" s="2" t="s">
        <v>27</v>
      </c>
      <c r="D1305" s="2" t="s">
        <v>28</v>
      </c>
      <c r="E1305" s="2" t="s">
        <v>28</v>
      </c>
      <c r="F1305" s="2" t="s">
        <v>111</v>
      </c>
      <c r="G1305" s="2" t="s">
        <v>167</v>
      </c>
      <c r="H1305" s="2" t="s">
        <v>168</v>
      </c>
      <c r="I1305" s="31">
        <v>43647</v>
      </c>
      <c r="J1305" s="2">
        <v>7</v>
      </c>
      <c r="K1305" s="2">
        <v>1</v>
      </c>
      <c r="L1305" s="2">
        <v>2019</v>
      </c>
      <c r="M1305" s="31">
        <f t="shared" si="20"/>
        <v>43472</v>
      </c>
      <c r="N1305" s="2" t="s">
        <v>1229</v>
      </c>
      <c r="O1305" s="2" t="s">
        <v>1230</v>
      </c>
      <c r="P1305" s="2">
        <v>19</v>
      </c>
      <c r="Q1305" s="6">
        <v>8105854171</v>
      </c>
      <c r="R1305" s="2" t="s">
        <v>172</v>
      </c>
      <c r="S1305" s="2">
        <v>1</v>
      </c>
      <c r="T1305" s="2" t="s">
        <v>313</v>
      </c>
      <c r="U1305" s="2" t="s">
        <v>507</v>
      </c>
      <c r="V1305" s="2" t="s">
        <v>175</v>
      </c>
      <c r="W1305" s="2" t="s">
        <v>4659</v>
      </c>
      <c r="X1305" s="2" t="s">
        <v>186</v>
      </c>
      <c r="Y1305" s="63">
        <v>2</v>
      </c>
    </row>
    <row r="1306" spans="1:25" ht="23.1" hidden="1" customHeight="1">
      <c r="A1306" s="2" t="s">
        <v>1228</v>
      </c>
      <c r="B1306" s="2" t="s">
        <v>26</v>
      </c>
      <c r="C1306" s="2" t="s">
        <v>27</v>
      </c>
      <c r="D1306" s="2" t="s">
        <v>28</v>
      </c>
      <c r="E1306" s="2" t="s">
        <v>28</v>
      </c>
      <c r="F1306" s="2" t="s">
        <v>29</v>
      </c>
      <c r="G1306" s="2" t="s">
        <v>1887</v>
      </c>
      <c r="H1306" s="2" t="s">
        <v>31</v>
      </c>
      <c r="I1306" s="31">
        <v>43647</v>
      </c>
      <c r="J1306" s="2">
        <v>7</v>
      </c>
      <c r="K1306" s="2">
        <v>1</v>
      </c>
      <c r="L1306" s="2">
        <v>2019</v>
      </c>
      <c r="M1306" s="31">
        <f t="shared" si="20"/>
        <v>43472</v>
      </c>
      <c r="N1306" s="2" t="s">
        <v>3280</v>
      </c>
      <c r="O1306" s="2" t="s">
        <v>3281</v>
      </c>
      <c r="P1306" s="2">
        <v>16</v>
      </c>
      <c r="Q1306" s="6">
        <v>8161554524</v>
      </c>
      <c r="R1306" s="2" t="s">
        <v>417</v>
      </c>
      <c r="S1306" s="2">
        <v>0</v>
      </c>
      <c r="T1306" s="2" t="s">
        <v>313</v>
      </c>
      <c r="U1306" s="2" t="s">
        <v>507</v>
      </c>
      <c r="V1306" s="2" t="s">
        <v>175</v>
      </c>
      <c r="W1306" s="2" t="s">
        <v>4659</v>
      </c>
      <c r="X1306" s="2" t="s">
        <v>186</v>
      </c>
      <c r="Y1306" s="63">
        <v>1</v>
      </c>
    </row>
    <row r="1307" spans="1:25" ht="23.1" hidden="1" customHeight="1">
      <c r="A1307" s="2" t="s">
        <v>1228</v>
      </c>
      <c r="B1307" s="2" t="s">
        <v>26</v>
      </c>
      <c r="C1307" s="2" t="s">
        <v>27</v>
      </c>
      <c r="D1307" s="2" t="s">
        <v>28</v>
      </c>
      <c r="E1307" s="2" t="s">
        <v>28</v>
      </c>
      <c r="F1307" s="2" t="s">
        <v>29</v>
      </c>
      <c r="G1307" s="2" t="s">
        <v>1887</v>
      </c>
      <c r="H1307" s="2" t="s">
        <v>31</v>
      </c>
      <c r="I1307" s="31">
        <v>43647</v>
      </c>
      <c r="J1307" s="2">
        <v>7</v>
      </c>
      <c r="K1307" s="2">
        <v>1</v>
      </c>
      <c r="L1307" s="2">
        <v>2019</v>
      </c>
      <c r="M1307" s="31">
        <f t="shared" si="20"/>
        <v>43472</v>
      </c>
      <c r="N1307" s="2" t="s">
        <v>3282</v>
      </c>
      <c r="O1307" s="2" t="s">
        <v>3283</v>
      </c>
      <c r="P1307" s="2">
        <v>19</v>
      </c>
      <c r="Q1307" s="6">
        <v>9027188150</v>
      </c>
      <c r="R1307" s="2" t="s">
        <v>172</v>
      </c>
      <c r="S1307" s="2">
        <v>2</v>
      </c>
      <c r="T1307" s="2" t="s">
        <v>313</v>
      </c>
      <c r="U1307" s="2" t="s">
        <v>507</v>
      </c>
      <c r="V1307" s="2" t="s">
        <v>175</v>
      </c>
      <c r="W1307" s="2" t="s">
        <v>4659</v>
      </c>
      <c r="X1307" s="2" t="s">
        <v>186</v>
      </c>
      <c r="Y1307" s="63">
        <v>3</v>
      </c>
    </row>
    <row r="1308" spans="1:25" ht="23.1" hidden="1" customHeight="1">
      <c r="A1308" s="2" t="s">
        <v>1228</v>
      </c>
      <c r="B1308" s="2" t="s">
        <v>26</v>
      </c>
      <c r="C1308" s="2" t="s">
        <v>27</v>
      </c>
      <c r="D1308" s="2" t="s">
        <v>28</v>
      </c>
      <c r="E1308" s="2" t="s">
        <v>28</v>
      </c>
      <c r="F1308" s="2" t="s">
        <v>95</v>
      </c>
      <c r="G1308" s="2" t="s">
        <v>2811</v>
      </c>
      <c r="H1308" s="2" t="s">
        <v>97</v>
      </c>
      <c r="I1308" s="31">
        <v>43678</v>
      </c>
      <c r="J1308" s="2">
        <v>8</v>
      </c>
      <c r="K1308" s="2">
        <v>1</v>
      </c>
      <c r="L1308" s="2">
        <v>2019</v>
      </c>
      <c r="M1308" s="31">
        <f t="shared" si="20"/>
        <v>43473</v>
      </c>
      <c r="N1308" s="2" t="s">
        <v>3285</v>
      </c>
      <c r="O1308" s="2" t="s">
        <v>3286</v>
      </c>
      <c r="P1308" s="2">
        <v>17</v>
      </c>
      <c r="Q1308" s="6" t="s">
        <v>171</v>
      </c>
      <c r="R1308" s="2" t="s">
        <v>172</v>
      </c>
      <c r="S1308" s="2">
        <v>2</v>
      </c>
      <c r="T1308" s="2" t="s">
        <v>313</v>
      </c>
      <c r="U1308" s="2" t="s">
        <v>507</v>
      </c>
      <c r="V1308" s="2" t="s">
        <v>175</v>
      </c>
      <c r="W1308" s="2" t="s">
        <v>4659</v>
      </c>
      <c r="X1308" s="2" t="s">
        <v>176</v>
      </c>
    </row>
    <row r="1309" spans="1:25" ht="23.1" hidden="1" customHeight="1">
      <c r="A1309" s="2" t="s">
        <v>1228</v>
      </c>
      <c r="B1309" s="2" t="s">
        <v>26</v>
      </c>
      <c r="C1309" s="2" t="s">
        <v>27</v>
      </c>
      <c r="D1309" s="2" t="s">
        <v>28</v>
      </c>
      <c r="E1309" s="2" t="s">
        <v>28</v>
      </c>
      <c r="F1309" s="2" t="s">
        <v>95</v>
      </c>
      <c r="G1309" s="2" t="s">
        <v>2811</v>
      </c>
      <c r="H1309" s="2" t="s">
        <v>97</v>
      </c>
      <c r="I1309" s="31">
        <v>43678</v>
      </c>
      <c r="J1309" s="2">
        <v>8</v>
      </c>
      <c r="K1309" s="2">
        <v>1</v>
      </c>
      <c r="L1309" s="2">
        <v>2019</v>
      </c>
      <c r="M1309" s="31">
        <f t="shared" si="20"/>
        <v>43473</v>
      </c>
      <c r="N1309" s="2" t="s">
        <v>3287</v>
      </c>
      <c r="O1309" s="2" t="s">
        <v>3288</v>
      </c>
      <c r="P1309" s="2">
        <v>18</v>
      </c>
      <c r="Q1309" s="6">
        <v>8072165954</v>
      </c>
      <c r="R1309" s="2" t="s">
        <v>172</v>
      </c>
      <c r="S1309" s="2">
        <v>2</v>
      </c>
      <c r="T1309" s="2" t="s">
        <v>313</v>
      </c>
      <c r="U1309" s="2" t="s">
        <v>507</v>
      </c>
      <c r="V1309" s="2" t="s">
        <v>175</v>
      </c>
      <c r="W1309" s="2" t="s">
        <v>4659</v>
      </c>
      <c r="X1309" s="2" t="s">
        <v>179</v>
      </c>
      <c r="Y1309" s="63">
        <v>3</v>
      </c>
    </row>
    <row r="1310" spans="1:25" ht="23.1" hidden="1" customHeight="1">
      <c r="A1310" s="2" t="s">
        <v>1228</v>
      </c>
      <c r="B1310" s="2" t="s">
        <v>26</v>
      </c>
      <c r="C1310" s="2" t="s">
        <v>27</v>
      </c>
      <c r="D1310" s="2" t="s">
        <v>28</v>
      </c>
      <c r="E1310" s="2" t="s">
        <v>28</v>
      </c>
      <c r="F1310" s="2" t="s">
        <v>95</v>
      </c>
      <c r="G1310" s="2" t="s">
        <v>2811</v>
      </c>
      <c r="H1310" s="2" t="s">
        <v>97</v>
      </c>
      <c r="I1310" s="31">
        <v>43678</v>
      </c>
      <c r="J1310" s="2">
        <v>8</v>
      </c>
      <c r="K1310" s="2">
        <v>1</v>
      </c>
      <c r="L1310" s="2">
        <v>2019</v>
      </c>
      <c r="M1310" s="31">
        <f t="shared" si="20"/>
        <v>43473</v>
      </c>
      <c r="N1310" s="2" t="s">
        <v>3289</v>
      </c>
      <c r="O1310" s="2" t="s">
        <v>3290</v>
      </c>
      <c r="P1310" s="2">
        <v>18</v>
      </c>
      <c r="Q1310" s="6">
        <v>8074754858</v>
      </c>
      <c r="R1310" s="2" t="s">
        <v>172</v>
      </c>
      <c r="S1310" s="2">
        <v>2</v>
      </c>
      <c r="T1310" s="2" t="s">
        <v>313</v>
      </c>
      <c r="U1310" s="2" t="s">
        <v>507</v>
      </c>
      <c r="V1310" s="2" t="s">
        <v>175</v>
      </c>
      <c r="W1310" s="2" t="s">
        <v>4659</v>
      </c>
      <c r="X1310" s="2" t="s">
        <v>186</v>
      </c>
      <c r="Y1310" s="63">
        <v>3</v>
      </c>
    </row>
    <row r="1311" spans="1:25" ht="23.1" hidden="1" customHeight="1">
      <c r="A1311" s="2" t="s">
        <v>1228</v>
      </c>
      <c r="B1311" s="2" t="s">
        <v>26</v>
      </c>
      <c r="C1311" s="2" t="s">
        <v>27</v>
      </c>
      <c r="D1311" s="2" t="s">
        <v>28</v>
      </c>
      <c r="E1311" s="2" t="s">
        <v>28</v>
      </c>
      <c r="F1311" s="2" t="s">
        <v>95</v>
      </c>
      <c r="G1311" s="2" t="s">
        <v>2811</v>
      </c>
      <c r="H1311" s="2" t="s">
        <v>97</v>
      </c>
      <c r="I1311" s="31">
        <v>43678</v>
      </c>
      <c r="J1311" s="2">
        <v>8</v>
      </c>
      <c r="K1311" s="2">
        <v>1</v>
      </c>
      <c r="L1311" s="2">
        <v>2019</v>
      </c>
      <c r="M1311" s="31">
        <f t="shared" si="20"/>
        <v>43473</v>
      </c>
      <c r="N1311" s="2" t="s">
        <v>3291</v>
      </c>
      <c r="O1311" s="2" t="s">
        <v>3292</v>
      </c>
      <c r="P1311" s="2">
        <v>17</v>
      </c>
      <c r="Q1311" s="6" t="s">
        <v>171</v>
      </c>
      <c r="R1311" s="2" t="s">
        <v>417</v>
      </c>
      <c r="S1311" s="2">
        <v>1</v>
      </c>
      <c r="T1311" s="2" t="s">
        <v>313</v>
      </c>
      <c r="U1311" s="2" t="s">
        <v>507</v>
      </c>
      <c r="V1311" s="2" t="s">
        <v>175</v>
      </c>
      <c r="W1311" s="2" t="s">
        <v>4659</v>
      </c>
      <c r="X1311" s="2" t="s">
        <v>186</v>
      </c>
      <c r="Y1311" s="63">
        <v>2</v>
      </c>
    </row>
    <row r="1312" spans="1:25" ht="23.1" hidden="1" customHeight="1">
      <c r="A1312" s="2" t="s">
        <v>1228</v>
      </c>
      <c r="B1312" s="2" t="s">
        <v>26</v>
      </c>
      <c r="C1312" s="2" t="s">
        <v>27</v>
      </c>
      <c r="D1312" s="2" t="s">
        <v>28</v>
      </c>
      <c r="E1312" s="2" t="s">
        <v>28</v>
      </c>
      <c r="F1312" s="2" t="s">
        <v>95</v>
      </c>
      <c r="G1312" s="2" t="s">
        <v>2811</v>
      </c>
      <c r="H1312" s="2" t="s">
        <v>97</v>
      </c>
      <c r="I1312" s="31">
        <v>43678</v>
      </c>
      <c r="J1312" s="2">
        <v>8</v>
      </c>
      <c r="K1312" s="2">
        <v>1</v>
      </c>
      <c r="L1312" s="2">
        <v>2019</v>
      </c>
      <c r="M1312" s="31">
        <f t="shared" si="20"/>
        <v>43473</v>
      </c>
      <c r="N1312" s="2" t="s">
        <v>3293</v>
      </c>
      <c r="O1312" s="2" t="s">
        <v>3294</v>
      </c>
      <c r="P1312" s="2">
        <v>17</v>
      </c>
      <c r="Q1312" s="6">
        <v>8160247670</v>
      </c>
      <c r="R1312" s="2" t="s">
        <v>417</v>
      </c>
      <c r="S1312" s="2">
        <v>1</v>
      </c>
      <c r="T1312" s="2" t="s">
        <v>313</v>
      </c>
      <c r="U1312" s="2" t="s">
        <v>507</v>
      </c>
      <c r="V1312" s="2" t="s">
        <v>175</v>
      </c>
      <c r="W1312" s="2" t="s">
        <v>4659</v>
      </c>
      <c r="X1312" s="2" t="s">
        <v>186</v>
      </c>
      <c r="Y1312" s="63">
        <v>1</v>
      </c>
    </row>
    <row r="1313" spans="1:25" ht="23.1" hidden="1" customHeight="1">
      <c r="A1313" s="2" t="s">
        <v>1228</v>
      </c>
      <c r="B1313" s="2" t="s">
        <v>26</v>
      </c>
      <c r="C1313" s="2" t="s">
        <v>27</v>
      </c>
      <c r="D1313" s="2" t="s">
        <v>28</v>
      </c>
      <c r="E1313" s="2" t="s">
        <v>28</v>
      </c>
      <c r="F1313" s="2" t="s">
        <v>95</v>
      </c>
      <c r="G1313" s="2" t="s">
        <v>2811</v>
      </c>
      <c r="H1313" s="2" t="s">
        <v>97</v>
      </c>
      <c r="I1313" s="31">
        <v>43678</v>
      </c>
      <c r="J1313" s="2">
        <v>8</v>
      </c>
      <c r="K1313" s="2">
        <v>1</v>
      </c>
      <c r="L1313" s="2">
        <v>2019</v>
      </c>
      <c r="M1313" s="31">
        <f t="shared" si="20"/>
        <v>43473</v>
      </c>
      <c r="N1313" s="2" t="s">
        <v>3295</v>
      </c>
      <c r="O1313" s="2" t="s">
        <v>3296</v>
      </c>
      <c r="P1313" s="2">
        <v>18</v>
      </c>
      <c r="Q1313" s="6" t="s">
        <v>171</v>
      </c>
      <c r="R1313" s="2" t="s">
        <v>417</v>
      </c>
      <c r="S1313" s="2">
        <v>1</v>
      </c>
      <c r="T1313" s="2" t="s">
        <v>313</v>
      </c>
      <c r="U1313" s="2" t="s">
        <v>507</v>
      </c>
      <c r="V1313" s="2" t="s">
        <v>175</v>
      </c>
      <c r="W1313" s="2" t="s">
        <v>4659</v>
      </c>
      <c r="X1313" s="2" t="s">
        <v>444</v>
      </c>
    </row>
    <row r="1314" spans="1:25" ht="23.1" hidden="1" customHeight="1">
      <c r="A1314" s="2" t="s">
        <v>1228</v>
      </c>
      <c r="B1314" s="2" t="s">
        <v>26</v>
      </c>
      <c r="C1314" s="2" t="s">
        <v>27</v>
      </c>
      <c r="D1314" s="2" t="s">
        <v>28</v>
      </c>
      <c r="E1314" s="2" t="s">
        <v>28</v>
      </c>
      <c r="F1314" s="2" t="s">
        <v>95</v>
      </c>
      <c r="G1314" s="2" t="s">
        <v>2811</v>
      </c>
      <c r="H1314" s="2" t="s">
        <v>97</v>
      </c>
      <c r="I1314" s="31">
        <v>43678</v>
      </c>
      <c r="J1314" s="2">
        <v>8</v>
      </c>
      <c r="K1314" s="2">
        <v>1</v>
      </c>
      <c r="L1314" s="2">
        <v>2019</v>
      </c>
      <c r="M1314" s="31">
        <f t="shared" si="20"/>
        <v>43473</v>
      </c>
      <c r="N1314" s="2" t="s">
        <v>3297</v>
      </c>
      <c r="O1314" s="2" t="s">
        <v>3298</v>
      </c>
      <c r="P1314" s="2">
        <v>19</v>
      </c>
      <c r="Q1314" s="6">
        <v>8032243335</v>
      </c>
      <c r="R1314" s="2" t="s">
        <v>172</v>
      </c>
      <c r="S1314" s="2">
        <v>3</v>
      </c>
      <c r="T1314" s="2" t="s">
        <v>313</v>
      </c>
      <c r="U1314" s="2" t="s">
        <v>507</v>
      </c>
      <c r="V1314" s="2" t="s">
        <v>175</v>
      </c>
      <c r="W1314" s="2" t="s">
        <v>4659</v>
      </c>
      <c r="X1314" s="2" t="s">
        <v>186</v>
      </c>
      <c r="Y1314" s="63">
        <v>3</v>
      </c>
    </row>
    <row r="1315" spans="1:25" ht="23.1" hidden="1" customHeight="1">
      <c r="A1315" s="2" t="s">
        <v>1228</v>
      </c>
      <c r="B1315" s="2" t="s">
        <v>26</v>
      </c>
      <c r="C1315" s="2" t="s">
        <v>27</v>
      </c>
      <c r="D1315" s="2" t="s">
        <v>28</v>
      </c>
      <c r="E1315" s="2" t="s">
        <v>28</v>
      </c>
      <c r="F1315" s="2" t="s">
        <v>95</v>
      </c>
      <c r="G1315" s="2" t="s">
        <v>2811</v>
      </c>
      <c r="H1315" s="2" t="s">
        <v>97</v>
      </c>
      <c r="I1315" s="31">
        <v>43678</v>
      </c>
      <c r="J1315" s="2">
        <v>8</v>
      </c>
      <c r="K1315" s="2">
        <v>1</v>
      </c>
      <c r="L1315" s="2">
        <v>2019</v>
      </c>
      <c r="M1315" s="31">
        <f t="shared" si="20"/>
        <v>43473</v>
      </c>
      <c r="N1315" s="2" t="s">
        <v>3299</v>
      </c>
      <c r="O1315" s="2" t="s">
        <v>3300</v>
      </c>
      <c r="P1315" s="2">
        <v>18</v>
      </c>
      <c r="Q1315" s="6">
        <v>9086077993</v>
      </c>
      <c r="R1315" s="2" t="s">
        <v>172</v>
      </c>
      <c r="S1315" s="2">
        <v>1</v>
      </c>
      <c r="T1315" s="2" t="s">
        <v>313</v>
      </c>
      <c r="U1315" s="2" t="s">
        <v>507</v>
      </c>
      <c r="V1315" s="2" t="s">
        <v>175</v>
      </c>
      <c r="W1315" s="2" t="s">
        <v>4659</v>
      </c>
      <c r="X1315" s="2" t="s">
        <v>186</v>
      </c>
      <c r="Y1315" s="63">
        <v>3</v>
      </c>
    </row>
    <row r="1316" spans="1:25" ht="23.1" hidden="1" customHeight="1">
      <c r="A1316" s="2" t="s">
        <v>1228</v>
      </c>
      <c r="B1316" s="2" t="s">
        <v>26</v>
      </c>
      <c r="C1316" s="2" t="s">
        <v>27</v>
      </c>
      <c r="D1316" s="2" t="s">
        <v>28</v>
      </c>
      <c r="E1316" s="2" t="s">
        <v>28</v>
      </c>
      <c r="F1316" s="2" t="s">
        <v>95</v>
      </c>
      <c r="G1316" s="2" t="s">
        <v>2811</v>
      </c>
      <c r="H1316" s="2" t="s">
        <v>97</v>
      </c>
      <c r="I1316" s="31">
        <v>43678</v>
      </c>
      <c r="J1316" s="2">
        <v>8</v>
      </c>
      <c r="K1316" s="2">
        <v>1</v>
      </c>
      <c r="L1316" s="2">
        <v>2019</v>
      </c>
      <c r="M1316" s="31">
        <f t="shared" si="20"/>
        <v>43473</v>
      </c>
      <c r="N1316" s="2" t="s">
        <v>3301</v>
      </c>
      <c r="O1316" s="2" t="s">
        <v>3302</v>
      </c>
      <c r="P1316" s="2">
        <v>19</v>
      </c>
      <c r="Q1316" s="6">
        <v>8064616231</v>
      </c>
      <c r="R1316" s="2" t="s">
        <v>172</v>
      </c>
      <c r="S1316" s="2">
        <v>1</v>
      </c>
      <c r="T1316" s="2" t="s">
        <v>313</v>
      </c>
      <c r="U1316" s="2" t="s">
        <v>507</v>
      </c>
      <c r="V1316" s="2" t="s">
        <v>175</v>
      </c>
      <c r="W1316" s="2" t="s">
        <v>4659</v>
      </c>
      <c r="X1316" s="2" t="s">
        <v>176</v>
      </c>
    </row>
    <row r="1317" spans="1:25" ht="23.1" hidden="1" customHeight="1">
      <c r="A1317" s="2" t="s">
        <v>1228</v>
      </c>
      <c r="B1317" s="2" t="s">
        <v>26</v>
      </c>
      <c r="C1317" s="2" t="s">
        <v>27</v>
      </c>
      <c r="D1317" s="2" t="s">
        <v>28</v>
      </c>
      <c r="E1317" s="2" t="s">
        <v>28</v>
      </c>
      <c r="F1317" s="2" t="s">
        <v>95</v>
      </c>
      <c r="G1317" s="2" t="s">
        <v>2811</v>
      </c>
      <c r="H1317" s="2" t="s">
        <v>97</v>
      </c>
      <c r="I1317" s="31">
        <v>43678</v>
      </c>
      <c r="J1317" s="2">
        <v>8</v>
      </c>
      <c r="K1317" s="2">
        <v>1</v>
      </c>
      <c r="L1317" s="2">
        <v>2019</v>
      </c>
      <c r="M1317" s="31">
        <f t="shared" si="20"/>
        <v>43473</v>
      </c>
      <c r="N1317" s="2" t="s">
        <v>3303</v>
      </c>
      <c r="O1317" s="2" t="s">
        <v>3304</v>
      </c>
      <c r="P1317" s="2">
        <v>18</v>
      </c>
      <c r="Q1317" s="6">
        <v>8034448877</v>
      </c>
      <c r="R1317" s="2" t="s">
        <v>172</v>
      </c>
      <c r="S1317" s="2">
        <v>2</v>
      </c>
      <c r="T1317" s="2" t="s">
        <v>313</v>
      </c>
      <c r="U1317" s="2" t="s">
        <v>507</v>
      </c>
      <c r="V1317" s="2" t="s">
        <v>175</v>
      </c>
      <c r="W1317" s="2" t="s">
        <v>4659</v>
      </c>
      <c r="X1317" s="2" t="s">
        <v>444</v>
      </c>
    </row>
    <row r="1318" spans="1:25" ht="23.1" hidden="1" customHeight="1">
      <c r="A1318" s="2" t="s">
        <v>1228</v>
      </c>
      <c r="B1318" s="2" t="s">
        <v>26</v>
      </c>
      <c r="C1318" s="2" t="s">
        <v>27</v>
      </c>
      <c r="D1318" s="2" t="s">
        <v>28</v>
      </c>
      <c r="E1318" s="2" t="s">
        <v>28</v>
      </c>
      <c r="F1318" s="2" t="s">
        <v>95</v>
      </c>
      <c r="G1318" s="2" t="s">
        <v>2811</v>
      </c>
      <c r="H1318" s="2" t="s">
        <v>97</v>
      </c>
      <c r="I1318" s="31">
        <v>43678</v>
      </c>
      <c r="J1318" s="2">
        <v>8</v>
      </c>
      <c r="K1318" s="2">
        <v>1</v>
      </c>
      <c r="L1318" s="2">
        <v>2019</v>
      </c>
      <c r="M1318" s="31">
        <f t="shared" si="20"/>
        <v>43473</v>
      </c>
      <c r="N1318" s="2" t="s">
        <v>3305</v>
      </c>
      <c r="O1318" s="2" t="s">
        <v>3306</v>
      </c>
      <c r="P1318" s="2">
        <v>16</v>
      </c>
      <c r="Q1318" s="6" t="s">
        <v>171</v>
      </c>
      <c r="R1318" s="2" t="s">
        <v>417</v>
      </c>
      <c r="S1318" s="2">
        <v>0</v>
      </c>
      <c r="T1318" s="2" t="s">
        <v>313</v>
      </c>
      <c r="U1318" s="2" t="s">
        <v>507</v>
      </c>
      <c r="V1318" s="2" t="s">
        <v>175</v>
      </c>
      <c r="W1318" s="2" t="s">
        <v>4659</v>
      </c>
      <c r="X1318" s="2" t="s">
        <v>186</v>
      </c>
      <c r="Y1318" s="63">
        <v>2</v>
      </c>
    </row>
    <row r="1319" spans="1:25" ht="23.1" hidden="1" customHeight="1">
      <c r="A1319" s="2" t="s">
        <v>1228</v>
      </c>
      <c r="B1319" s="2" t="s">
        <v>26</v>
      </c>
      <c r="C1319" s="2" t="s">
        <v>27</v>
      </c>
      <c r="D1319" s="2" t="s">
        <v>28</v>
      </c>
      <c r="E1319" s="2" t="s">
        <v>28</v>
      </c>
      <c r="F1319" s="2" t="s">
        <v>95</v>
      </c>
      <c r="G1319" s="2" t="s">
        <v>2811</v>
      </c>
      <c r="H1319" s="2" t="s">
        <v>97</v>
      </c>
      <c r="I1319" s="31">
        <v>43678</v>
      </c>
      <c r="J1319" s="2">
        <v>8</v>
      </c>
      <c r="K1319" s="2">
        <v>1</v>
      </c>
      <c r="L1319" s="2">
        <v>2019</v>
      </c>
      <c r="M1319" s="31">
        <f t="shared" si="20"/>
        <v>43473</v>
      </c>
      <c r="N1319" s="2" t="s">
        <v>3307</v>
      </c>
      <c r="O1319" s="2" t="s">
        <v>3308</v>
      </c>
      <c r="P1319" s="2">
        <v>17</v>
      </c>
      <c r="Q1319" s="6">
        <v>8187499496</v>
      </c>
      <c r="R1319" s="2" t="s">
        <v>172</v>
      </c>
      <c r="S1319" s="2">
        <v>1</v>
      </c>
      <c r="T1319" s="2" t="s">
        <v>313</v>
      </c>
      <c r="U1319" s="2" t="s">
        <v>507</v>
      </c>
      <c r="V1319" s="2" t="s">
        <v>175</v>
      </c>
      <c r="W1319" s="2" t="s">
        <v>4659</v>
      </c>
      <c r="X1319" s="2" t="s">
        <v>186</v>
      </c>
      <c r="Y1319" s="63">
        <v>1</v>
      </c>
    </row>
    <row r="1320" spans="1:25" ht="23.1" hidden="1" customHeight="1">
      <c r="A1320" s="2" t="s">
        <v>1228</v>
      </c>
      <c r="B1320" s="2" t="s">
        <v>26</v>
      </c>
      <c r="C1320" s="2" t="s">
        <v>27</v>
      </c>
      <c r="D1320" s="2" t="s">
        <v>28</v>
      </c>
      <c r="E1320" s="2" t="s">
        <v>28</v>
      </c>
      <c r="F1320" s="2" t="s">
        <v>95</v>
      </c>
      <c r="G1320" s="2" t="s">
        <v>2811</v>
      </c>
      <c r="H1320" s="2" t="s">
        <v>97</v>
      </c>
      <c r="I1320" s="31">
        <v>43709</v>
      </c>
      <c r="J1320" s="2">
        <v>9</v>
      </c>
      <c r="K1320" s="2">
        <v>1</v>
      </c>
      <c r="L1320" s="2">
        <v>2019</v>
      </c>
      <c r="M1320" s="31">
        <f t="shared" si="20"/>
        <v>43474</v>
      </c>
      <c r="N1320" s="2" t="s">
        <v>3309</v>
      </c>
      <c r="O1320" s="2" t="s">
        <v>3310</v>
      </c>
      <c r="P1320" s="2">
        <v>18</v>
      </c>
      <c r="Q1320" s="6">
        <v>8062832125</v>
      </c>
      <c r="R1320" s="2" t="s">
        <v>172</v>
      </c>
      <c r="S1320" s="2">
        <v>2</v>
      </c>
      <c r="T1320" s="2" t="s">
        <v>313</v>
      </c>
      <c r="U1320" s="2" t="s">
        <v>507</v>
      </c>
      <c r="V1320" s="2" t="s">
        <v>175</v>
      </c>
      <c r="W1320" s="2" t="s">
        <v>4659</v>
      </c>
      <c r="X1320" s="2" t="s">
        <v>186</v>
      </c>
      <c r="Y1320" s="63">
        <v>3</v>
      </c>
    </row>
    <row r="1321" spans="1:25" ht="23.1" hidden="1" customHeight="1">
      <c r="A1321" s="2" t="s">
        <v>1228</v>
      </c>
      <c r="B1321" s="2" t="s">
        <v>26</v>
      </c>
      <c r="C1321" s="2" t="s">
        <v>27</v>
      </c>
      <c r="D1321" s="2" t="s">
        <v>28</v>
      </c>
      <c r="E1321" s="2" t="s">
        <v>28</v>
      </c>
      <c r="F1321" s="2" t="s">
        <v>111</v>
      </c>
      <c r="G1321" s="2" t="s">
        <v>167</v>
      </c>
      <c r="H1321" s="2" t="s">
        <v>168</v>
      </c>
      <c r="I1321" s="31">
        <v>43739</v>
      </c>
      <c r="J1321" s="2">
        <v>10</v>
      </c>
      <c r="K1321" s="2">
        <v>1</v>
      </c>
      <c r="L1321" s="2">
        <v>2019</v>
      </c>
      <c r="M1321" s="31">
        <f t="shared" si="20"/>
        <v>43475</v>
      </c>
      <c r="N1321" s="2" t="s">
        <v>1231</v>
      </c>
      <c r="O1321" s="2" t="s">
        <v>1196</v>
      </c>
      <c r="P1321" s="2">
        <v>19</v>
      </c>
      <c r="Q1321" s="6">
        <v>8087191922</v>
      </c>
      <c r="R1321" s="2" t="s">
        <v>172</v>
      </c>
      <c r="S1321" s="2">
        <v>2</v>
      </c>
      <c r="T1321" s="2" t="s">
        <v>313</v>
      </c>
      <c r="U1321" s="2" t="s">
        <v>507</v>
      </c>
      <c r="V1321" s="2" t="s">
        <v>175</v>
      </c>
      <c r="W1321" s="2" t="s">
        <v>4659</v>
      </c>
      <c r="X1321" s="2" t="s">
        <v>179</v>
      </c>
      <c r="Y1321" s="63">
        <v>3</v>
      </c>
    </row>
    <row r="1322" spans="1:25" ht="23.1" hidden="1" customHeight="1">
      <c r="A1322" s="2" t="s">
        <v>1228</v>
      </c>
      <c r="B1322" s="2" t="s">
        <v>26</v>
      </c>
      <c r="C1322" s="2" t="s">
        <v>27</v>
      </c>
      <c r="D1322" s="2" t="s">
        <v>28</v>
      </c>
      <c r="E1322" s="2" t="s">
        <v>28</v>
      </c>
      <c r="F1322" s="2" t="s">
        <v>29</v>
      </c>
      <c r="G1322" s="2" t="s">
        <v>1887</v>
      </c>
      <c r="H1322" s="2" t="s">
        <v>31</v>
      </c>
      <c r="I1322" s="31">
        <v>43739</v>
      </c>
      <c r="J1322" s="2">
        <v>10</v>
      </c>
      <c r="K1322" s="2">
        <v>1</v>
      </c>
      <c r="L1322" s="2">
        <v>2019</v>
      </c>
      <c r="M1322" s="31">
        <f t="shared" si="20"/>
        <v>43475</v>
      </c>
      <c r="N1322" s="2" t="s">
        <v>3311</v>
      </c>
      <c r="O1322" s="2" t="s">
        <v>3312</v>
      </c>
      <c r="P1322" s="2">
        <v>18</v>
      </c>
      <c r="Q1322" s="6">
        <v>7034857615</v>
      </c>
      <c r="R1322" s="2" t="s">
        <v>417</v>
      </c>
      <c r="S1322" s="2">
        <v>0</v>
      </c>
      <c r="T1322" s="2" t="s">
        <v>313</v>
      </c>
      <c r="U1322" s="2" t="s">
        <v>507</v>
      </c>
      <c r="V1322" s="2" t="s">
        <v>175</v>
      </c>
      <c r="W1322" s="2" t="s">
        <v>4659</v>
      </c>
      <c r="X1322" s="2" t="s">
        <v>179</v>
      </c>
      <c r="Y1322" s="63">
        <v>3</v>
      </c>
    </row>
    <row r="1323" spans="1:25" ht="23.1" hidden="1" customHeight="1">
      <c r="A1323" s="2" t="s">
        <v>1228</v>
      </c>
      <c r="B1323" s="2" t="s">
        <v>26</v>
      </c>
      <c r="C1323" s="2" t="s">
        <v>27</v>
      </c>
      <c r="D1323" s="2" t="s">
        <v>28</v>
      </c>
      <c r="E1323" s="2" t="s">
        <v>28</v>
      </c>
      <c r="F1323" s="2" t="s">
        <v>111</v>
      </c>
      <c r="G1323" s="2" t="s">
        <v>167</v>
      </c>
      <c r="H1323" s="2" t="s">
        <v>168</v>
      </c>
      <c r="I1323" s="31">
        <v>43770</v>
      </c>
      <c r="J1323" s="2">
        <v>11</v>
      </c>
      <c r="K1323" s="2">
        <v>1</v>
      </c>
      <c r="L1323" s="2">
        <v>2019</v>
      </c>
      <c r="M1323" s="31">
        <f t="shared" si="20"/>
        <v>43476</v>
      </c>
      <c r="N1323" s="2" t="s">
        <v>1232</v>
      </c>
      <c r="O1323" s="2" t="s">
        <v>1233</v>
      </c>
      <c r="P1323" s="2">
        <v>18</v>
      </c>
      <c r="Q1323" s="6" t="s">
        <v>171</v>
      </c>
      <c r="R1323" s="2" t="s">
        <v>172</v>
      </c>
      <c r="S1323" s="2">
        <v>1</v>
      </c>
      <c r="T1323" s="2" t="s">
        <v>251</v>
      </c>
      <c r="V1323" s="2" t="s">
        <v>252</v>
      </c>
      <c r="W1323" s="2" t="s">
        <v>4659</v>
      </c>
      <c r="X1323" s="2" t="s">
        <v>179</v>
      </c>
      <c r="Y1323" s="63">
        <v>3</v>
      </c>
    </row>
    <row r="1324" spans="1:25" ht="23.1" hidden="1" customHeight="1">
      <c r="A1324" s="2" t="s">
        <v>1228</v>
      </c>
      <c r="B1324" s="2" t="s">
        <v>26</v>
      </c>
      <c r="C1324" s="2" t="s">
        <v>27</v>
      </c>
      <c r="D1324" s="2" t="s">
        <v>28</v>
      </c>
      <c r="E1324" s="2" t="s">
        <v>28</v>
      </c>
      <c r="F1324" s="2" t="s">
        <v>111</v>
      </c>
      <c r="G1324" s="2" t="s">
        <v>167</v>
      </c>
      <c r="H1324" s="2" t="s">
        <v>168</v>
      </c>
      <c r="I1324" s="31">
        <v>43770</v>
      </c>
      <c r="J1324" s="2">
        <v>11</v>
      </c>
      <c r="K1324" s="2">
        <v>1</v>
      </c>
      <c r="L1324" s="2">
        <v>2019</v>
      </c>
      <c r="M1324" s="31">
        <f t="shared" si="20"/>
        <v>43476</v>
      </c>
      <c r="N1324" s="2" t="s">
        <v>759</v>
      </c>
      <c r="O1324" s="2" t="s">
        <v>317</v>
      </c>
      <c r="P1324" s="2">
        <v>19</v>
      </c>
      <c r="Q1324" s="6" t="s">
        <v>171</v>
      </c>
      <c r="R1324" s="2" t="s">
        <v>172</v>
      </c>
      <c r="S1324" s="2">
        <v>2</v>
      </c>
      <c r="T1324" s="2" t="s">
        <v>251</v>
      </c>
      <c r="V1324" s="2" t="s">
        <v>252</v>
      </c>
      <c r="W1324" s="2" t="s">
        <v>4659</v>
      </c>
      <c r="X1324" s="2" t="s">
        <v>1234</v>
      </c>
    </row>
    <row r="1325" spans="1:25" ht="23.1" hidden="1" customHeight="1">
      <c r="A1325" s="2" t="s">
        <v>1228</v>
      </c>
      <c r="B1325" s="2" t="s">
        <v>26</v>
      </c>
      <c r="C1325" s="2" t="s">
        <v>27</v>
      </c>
      <c r="D1325" s="2" t="s">
        <v>28</v>
      </c>
      <c r="E1325" s="2" t="s">
        <v>28</v>
      </c>
      <c r="F1325" s="2" t="s">
        <v>111</v>
      </c>
      <c r="G1325" s="2" t="s">
        <v>167</v>
      </c>
      <c r="H1325" s="2" t="s">
        <v>168</v>
      </c>
      <c r="I1325" s="31">
        <v>43770</v>
      </c>
      <c r="J1325" s="2">
        <v>11</v>
      </c>
      <c r="K1325" s="2">
        <v>1</v>
      </c>
      <c r="L1325" s="2">
        <v>2019</v>
      </c>
      <c r="M1325" s="31">
        <f t="shared" si="20"/>
        <v>43476</v>
      </c>
      <c r="N1325" s="2" t="s">
        <v>1235</v>
      </c>
      <c r="O1325" s="2" t="s">
        <v>1236</v>
      </c>
      <c r="P1325" s="2">
        <v>19</v>
      </c>
      <c r="Q1325" s="6" t="s">
        <v>171</v>
      </c>
      <c r="R1325" s="2" t="s">
        <v>172</v>
      </c>
      <c r="S1325" s="2">
        <v>1</v>
      </c>
      <c r="T1325" s="2" t="s">
        <v>251</v>
      </c>
      <c r="V1325" s="2" t="s">
        <v>252</v>
      </c>
      <c r="W1325" s="2" t="s">
        <v>4659</v>
      </c>
      <c r="X1325" s="2" t="s">
        <v>179</v>
      </c>
      <c r="Y1325" s="63">
        <v>3</v>
      </c>
    </row>
    <row r="1326" spans="1:25" ht="23.1" hidden="1" customHeight="1">
      <c r="A1326" s="2" t="s">
        <v>1228</v>
      </c>
      <c r="B1326" s="2" t="s">
        <v>26</v>
      </c>
      <c r="C1326" s="2" t="s">
        <v>27</v>
      </c>
      <c r="D1326" s="2" t="s">
        <v>28</v>
      </c>
      <c r="E1326" s="2" t="s">
        <v>28</v>
      </c>
      <c r="F1326" s="2" t="s">
        <v>111</v>
      </c>
      <c r="G1326" s="2" t="s">
        <v>167</v>
      </c>
      <c r="H1326" s="2" t="s">
        <v>168</v>
      </c>
      <c r="I1326" s="31">
        <v>43770</v>
      </c>
      <c r="J1326" s="2">
        <v>11</v>
      </c>
      <c r="K1326" s="2">
        <v>1</v>
      </c>
      <c r="L1326" s="2">
        <v>2019</v>
      </c>
      <c r="M1326" s="31">
        <f t="shared" si="20"/>
        <v>43476</v>
      </c>
      <c r="N1326" s="2" t="s">
        <v>1237</v>
      </c>
      <c r="O1326" s="2" t="s">
        <v>1238</v>
      </c>
      <c r="P1326" s="2">
        <v>19</v>
      </c>
      <c r="Q1326" s="6">
        <v>8051644030</v>
      </c>
      <c r="R1326" s="2" t="s">
        <v>172</v>
      </c>
      <c r="S1326" s="2">
        <v>0</v>
      </c>
      <c r="T1326" s="2" t="s">
        <v>251</v>
      </c>
      <c r="V1326" s="2" t="s">
        <v>252</v>
      </c>
      <c r="W1326" s="2" t="s">
        <v>4659</v>
      </c>
      <c r="X1326" s="2" t="s">
        <v>186</v>
      </c>
      <c r="Y1326" s="63">
        <v>3</v>
      </c>
    </row>
    <row r="1327" spans="1:25" ht="23.1" hidden="1" customHeight="1">
      <c r="A1327" s="2" t="s">
        <v>1228</v>
      </c>
      <c r="B1327" s="2" t="s">
        <v>26</v>
      </c>
      <c r="C1327" s="2" t="s">
        <v>27</v>
      </c>
      <c r="D1327" s="2" t="s">
        <v>28</v>
      </c>
      <c r="E1327" s="2" t="s">
        <v>28</v>
      </c>
      <c r="F1327" s="2" t="s">
        <v>111</v>
      </c>
      <c r="G1327" s="2" t="s">
        <v>167</v>
      </c>
      <c r="H1327" s="2" t="s">
        <v>168</v>
      </c>
      <c r="I1327" s="31">
        <v>43770</v>
      </c>
      <c r="J1327" s="2">
        <v>11</v>
      </c>
      <c r="K1327" s="2">
        <v>1</v>
      </c>
      <c r="L1327" s="2">
        <v>2019</v>
      </c>
      <c r="M1327" s="31">
        <f t="shared" si="20"/>
        <v>43476</v>
      </c>
      <c r="N1327" s="2" t="s">
        <v>1239</v>
      </c>
      <c r="O1327" s="2" t="s">
        <v>1240</v>
      </c>
      <c r="P1327" s="2">
        <v>18</v>
      </c>
      <c r="Q1327" s="6" t="s">
        <v>171</v>
      </c>
      <c r="R1327" s="2" t="s">
        <v>172</v>
      </c>
      <c r="S1327" s="2">
        <v>1</v>
      </c>
      <c r="T1327" s="2" t="s">
        <v>251</v>
      </c>
      <c r="V1327" s="2" t="s">
        <v>252</v>
      </c>
      <c r="W1327" s="2" t="s">
        <v>4659</v>
      </c>
      <c r="X1327" s="2" t="s">
        <v>1234</v>
      </c>
    </row>
    <row r="1328" spans="1:25" ht="23.1" hidden="1" customHeight="1">
      <c r="A1328" s="2" t="s">
        <v>1228</v>
      </c>
      <c r="B1328" s="2" t="s">
        <v>26</v>
      </c>
      <c r="C1328" s="2" t="s">
        <v>27</v>
      </c>
      <c r="D1328" s="2" t="s">
        <v>28</v>
      </c>
      <c r="E1328" s="2" t="s">
        <v>28</v>
      </c>
      <c r="F1328" s="2" t="s">
        <v>111</v>
      </c>
      <c r="G1328" s="2" t="s">
        <v>167</v>
      </c>
      <c r="H1328" s="2" t="s">
        <v>168</v>
      </c>
      <c r="I1328" s="31">
        <v>43770</v>
      </c>
      <c r="J1328" s="2">
        <v>11</v>
      </c>
      <c r="K1328" s="2">
        <v>1</v>
      </c>
      <c r="L1328" s="2">
        <v>2019</v>
      </c>
      <c r="M1328" s="31">
        <f t="shared" si="20"/>
        <v>43476</v>
      </c>
      <c r="N1328" s="2" t="s">
        <v>1241</v>
      </c>
      <c r="O1328" s="2" t="s">
        <v>1242</v>
      </c>
      <c r="P1328" s="2">
        <v>19</v>
      </c>
      <c r="Q1328" s="6" t="s">
        <v>171</v>
      </c>
      <c r="R1328" s="2" t="s">
        <v>172</v>
      </c>
      <c r="S1328" s="2">
        <v>0</v>
      </c>
      <c r="T1328" s="2" t="s">
        <v>251</v>
      </c>
      <c r="V1328" s="2" t="s">
        <v>252</v>
      </c>
      <c r="W1328" s="2" t="s">
        <v>4659</v>
      </c>
      <c r="X1328" s="2" t="s">
        <v>186</v>
      </c>
      <c r="Y1328" s="63">
        <v>3</v>
      </c>
    </row>
    <row r="1329" spans="1:25" ht="23.1" hidden="1" customHeight="1">
      <c r="A1329" s="2" t="s">
        <v>1228</v>
      </c>
      <c r="B1329" s="2" t="s">
        <v>26</v>
      </c>
      <c r="C1329" s="2" t="s">
        <v>27</v>
      </c>
      <c r="D1329" s="2" t="s">
        <v>28</v>
      </c>
      <c r="E1329" s="2" t="s">
        <v>28</v>
      </c>
      <c r="F1329" s="2" t="s">
        <v>111</v>
      </c>
      <c r="G1329" s="2" t="s">
        <v>167</v>
      </c>
      <c r="H1329" s="2" t="s">
        <v>168</v>
      </c>
      <c r="I1329" s="31">
        <v>43770</v>
      </c>
      <c r="J1329" s="2">
        <v>11</v>
      </c>
      <c r="K1329" s="2">
        <v>1</v>
      </c>
      <c r="L1329" s="2">
        <v>2019</v>
      </c>
      <c r="M1329" s="31">
        <f t="shared" si="20"/>
        <v>43476</v>
      </c>
      <c r="N1329" s="2" t="s">
        <v>1243</v>
      </c>
      <c r="O1329" s="2" t="s">
        <v>1244</v>
      </c>
      <c r="P1329" s="2">
        <v>18</v>
      </c>
      <c r="Q1329" s="6" t="s">
        <v>171</v>
      </c>
      <c r="R1329" s="2" t="s">
        <v>172</v>
      </c>
      <c r="S1329" s="2">
        <v>1</v>
      </c>
      <c r="T1329" s="2" t="s">
        <v>251</v>
      </c>
      <c r="V1329" s="2" t="s">
        <v>252</v>
      </c>
      <c r="W1329" s="2" t="s">
        <v>4659</v>
      </c>
      <c r="X1329" s="2" t="s">
        <v>179</v>
      </c>
      <c r="Y1329" s="63">
        <v>3</v>
      </c>
    </row>
    <row r="1330" spans="1:25" ht="23.1" hidden="1" customHeight="1">
      <c r="A1330" s="2" t="s">
        <v>1228</v>
      </c>
      <c r="B1330" s="2" t="s">
        <v>26</v>
      </c>
      <c r="C1330" s="2" t="s">
        <v>27</v>
      </c>
      <c r="D1330" s="2" t="s">
        <v>28</v>
      </c>
      <c r="E1330" s="2" t="s">
        <v>28</v>
      </c>
      <c r="F1330" s="2" t="s">
        <v>111</v>
      </c>
      <c r="G1330" s="2" t="s">
        <v>167</v>
      </c>
      <c r="H1330" s="2" t="s">
        <v>168</v>
      </c>
      <c r="I1330" s="31">
        <v>43770</v>
      </c>
      <c r="J1330" s="2">
        <v>11</v>
      </c>
      <c r="K1330" s="2">
        <v>1</v>
      </c>
      <c r="L1330" s="2">
        <v>2019</v>
      </c>
      <c r="M1330" s="31">
        <f t="shared" si="20"/>
        <v>43476</v>
      </c>
      <c r="N1330" s="2" t="s">
        <v>1245</v>
      </c>
      <c r="O1330" s="2" t="s">
        <v>1246</v>
      </c>
      <c r="P1330" s="2">
        <v>19</v>
      </c>
      <c r="Q1330" s="6" t="s">
        <v>171</v>
      </c>
      <c r="R1330" s="2" t="s">
        <v>172</v>
      </c>
      <c r="S1330" s="2">
        <v>1</v>
      </c>
      <c r="T1330" s="2" t="s">
        <v>251</v>
      </c>
      <c r="V1330" s="2" t="s">
        <v>252</v>
      </c>
      <c r="W1330" s="2" t="s">
        <v>4659</v>
      </c>
      <c r="X1330" s="2" t="s">
        <v>186</v>
      </c>
      <c r="Y1330" s="63">
        <v>3</v>
      </c>
    </row>
    <row r="1331" spans="1:25" ht="23.1" hidden="1" customHeight="1">
      <c r="A1331" s="2" t="s">
        <v>1228</v>
      </c>
      <c r="B1331" s="2" t="s">
        <v>26</v>
      </c>
      <c r="C1331" s="2" t="s">
        <v>27</v>
      </c>
      <c r="D1331" s="2" t="s">
        <v>28</v>
      </c>
      <c r="E1331" s="2" t="s">
        <v>28</v>
      </c>
      <c r="F1331" s="2" t="s">
        <v>111</v>
      </c>
      <c r="G1331" s="2" t="s">
        <v>167</v>
      </c>
      <c r="H1331" s="2" t="s">
        <v>168</v>
      </c>
      <c r="I1331" s="31">
        <v>43770</v>
      </c>
      <c r="J1331" s="2">
        <v>11</v>
      </c>
      <c r="K1331" s="2">
        <v>1</v>
      </c>
      <c r="L1331" s="2">
        <v>2019</v>
      </c>
      <c r="M1331" s="31">
        <f t="shared" si="20"/>
        <v>43476</v>
      </c>
      <c r="N1331" s="2" t="s">
        <v>1247</v>
      </c>
      <c r="O1331" s="2" t="s">
        <v>1248</v>
      </c>
      <c r="P1331" s="2">
        <v>19</v>
      </c>
      <c r="Q1331" s="6">
        <v>9067273300</v>
      </c>
      <c r="R1331" s="2" t="s">
        <v>172</v>
      </c>
      <c r="S1331" s="2">
        <v>1</v>
      </c>
      <c r="T1331" s="2" t="s">
        <v>251</v>
      </c>
      <c r="V1331" s="2" t="s">
        <v>252</v>
      </c>
      <c r="W1331" s="2" t="s">
        <v>4659</v>
      </c>
      <c r="X1331" s="2" t="s">
        <v>179</v>
      </c>
      <c r="Y1331" s="63">
        <v>3</v>
      </c>
    </row>
    <row r="1332" spans="1:25" ht="23.1" hidden="1" customHeight="1">
      <c r="A1332" s="2" t="s">
        <v>1228</v>
      </c>
      <c r="B1332" s="2" t="s">
        <v>26</v>
      </c>
      <c r="C1332" s="2" t="s">
        <v>27</v>
      </c>
      <c r="D1332" s="2" t="s">
        <v>28</v>
      </c>
      <c r="E1332" s="2" t="s">
        <v>28</v>
      </c>
      <c r="F1332" s="2" t="s">
        <v>111</v>
      </c>
      <c r="G1332" s="2" t="s">
        <v>167</v>
      </c>
      <c r="H1332" s="2" t="s">
        <v>168</v>
      </c>
      <c r="I1332" s="31">
        <v>43770</v>
      </c>
      <c r="J1332" s="2">
        <v>11</v>
      </c>
      <c r="K1332" s="2">
        <v>1</v>
      </c>
      <c r="L1332" s="2">
        <v>2019</v>
      </c>
      <c r="M1332" s="31">
        <f t="shared" si="20"/>
        <v>43476</v>
      </c>
      <c r="N1332" s="2" t="s">
        <v>1249</v>
      </c>
      <c r="O1332" s="2" t="s">
        <v>1250</v>
      </c>
      <c r="P1332" s="2">
        <v>19</v>
      </c>
      <c r="Q1332" s="6" t="s">
        <v>171</v>
      </c>
      <c r="R1332" s="2" t="s">
        <v>172</v>
      </c>
      <c r="S1332" s="2">
        <v>1</v>
      </c>
      <c r="T1332" s="2" t="s">
        <v>251</v>
      </c>
      <c r="V1332" s="2" t="s">
        <v>252</v>
      </c>
      <c r="W1332" s="2" t="s">
        <v>4659</v>
      </c>
      <c r="X1332" s="2" t="s">
        <v>1234</v>
      </c>
    </row>
    <row r="1333" spans="1:25" ht="23.1" hidden="1" customHeight="1">
      <c r="A1333" s="2" t="s">
        <v>1228</v>
      </c>
      <c r="B1333" s="2" t="s">
        <v>26</v>
      </c>
      <c r="C1333" s="2" t="s">
        <v>27</v>
      </c>
      <c r="D1333" s="2" t="s">
        <v>28</v>
      </c>
      <c r="E1333" s="2" t="s">
        <v>28</v>
      </c>
      <c r="F1333" s="2" t="s">
        <v>111</v>
      </c>
      <c r="G1333" s="2" t="s">
        <v>167</v>
      </c>
      <c r="H1333" s="2" t="s">
        <v>168</v>
      </c>
      <c r="I1333" s="31">
        <v>43770</v>
      </c>
      <c r="J1333" s="2">
        <v>11</v>
      </c>
      <c r="K1333" s="2">
        <v>1</v>
      </c>
      <c r="L1333" s="2">
        <v>2019</v>
      </c>
      <c r="M1333" s="31">
        <f t="shared" si="20"/>
        <v>43476</v>
      </c>
      <c r="N1333" s="2" t="s">
        <v>1027</v>
      </c>
      <c r="O1333" s="2" t="s">
        <v>1251</v>
      </c>
      <c r="P1333" s="2">
        <v>19</v>
      </c>
      <c r="Q1333" s="6">
        <v>8105129800</v>
      </c>
      <c r="R1333" s="2" t="s">
        <v>172</v>
      </c>
      <c r="S1333" s="2">
        <v>0</v>
      </c>
      <c r="T1333" s="2" t="s">
        <v>251</v>
      </c>
      <c r="V1333" s="2" t="s">
        <v>252</v>
      </c>
      <c r="W1333" s="2" t="s">
        <v>4659</v>
      </c>
      <c r="X1333" s="2" t="s">
        <v>186</v>
      </c>
      <c r="Y1333" s="63">
        <v>3</v>
      </c>
    </row>
    <row r="1334" spans="1:25" ht="23.1" hidden="1" customHeight="1">
      <c r="A1334" s="2" t="s">
        <v>1228</v>
      </c>
      <c r="B1334" s="2" t="s">
        <v>26</v>
      </c>
      <c r="C1334" s="2" t="s">
        <v>27</v>
      </c>
      <c r="D1334" s="2" t="s">
        <v>28</v>
      </c>
      <c r="E1334" s="2" t="s">
        <v>28</v>
      </c>
      <c r="F1334" s="2" t="s">
        <v>111</v>
      </c>
      <c r="G1334" s="2" t="s">
        <v>167</v>
      </c>
      <c r="H1334" s="2" t="s">
        <v>168</v>
      </c>
      <c r="I1334" s="31">
        <v>43770</v>
      </c>
      <c r="J1334" s="2">
        <v>11</v>
      </c>
      <c r="K1334" s="2">
        <v>1</v>
      </c>
      <c r="L1334" s="2">
        <v>2019</v>
      </c>
      <c r="M1334" s="31">
        <f t="shared" si="20"/>
        <v>43476</v>
      </c>
      <c r="N1334" s="2" t="s">
        <v>1252</v>
      </c>
      <c r="O1334" s="2" t="s">
        <v>1253</v>
      </c>
      <c r="P1334" s="2">
        <v>18</v>
      </c>
      <c r="Q1334" s="6">
        <v>8097507229</v>
      </c>
      <c r="R1334" s="2" t="s">
        <v>172</v>
      </c>
      <c r="S1334" s="2">
        <v>0</v>
      </c>
      <c r="T1334" s="2" t="s">
        <v>251</v>
      </c>
      <c r="V1334" s="2" t="s">
        <v>252</v>
      </c>
      <c r="W1334" s="2" t="s">
        <v>4659</v>
      </c>
      <c r="X1334" s="2" t="s">
        <v>186</v>
      </c>
      <c r="Y1334" s="63">
        <v>3</v>
      </c>
    </row>
    <row r="1335" spans="1:25" ht="23.1" hidden="1" customHeight="1">
      <c r="A1335" s="2" t="s">
        <v>1228</v>
      </c>
      <c r="B1335" s="2" t="s">
        <v>26</v>
      </c>
      <c r="C1335" s="2" t="s">
        <v>27</v>
      </c>
      <c r="D1335" s="2" t="s">
        <v>28</v>
      </c>
      <c r="E1335" s="2" t="s">
        <v>28</v>
      </c>
      <c r="F1335" s="2" t="s">
        <v>111</v>
      </c>
      <c r="G1335" s="2" t="s">
        <v>167</v>
      </c>
      <c r="H1335" s="2" t="s">
        <v>168</v>
      </c>
      <c r="I1335" s="31">
        <v>43770</v>
      </c>
      <c r="J1335" s="2">
        <v>11</v>
      </c>
      <c r="K1335" s="2">
        <v>1</v>
      </c>
      <c r="L1335" s="2">
        <v>2019</v>
      </c>
      <c r="M1335" s="31">
        <f t="shared" si="20"/>
        <v>43476</v>
      </c>
      <c r="N1335" s="2" t="s">
        <v>1254</v>
      </c>
      <c r="O1335" s="2" t="s">
        <v>649</v>
      </c>
      <c r="P1335" s="2">
        <v>19</v>
      </c>
      <c r="Q1335" s="6" t="s">
        <v>171</v>
      </c>
      <c r="R1335" s="2" t="s">
        <v>172</v>
      </c>
      <c r="S1335" s="2">
        <v>2</v>
      </c>
      <c r="T1335" s="2" t="s">
        <v>251</v>
      </c>
      <c r="V1335" s="2" t="s">
        <v>252</v>
      </c>
      <c r="W1335" s="2" t="s">
        <v>4659</v>
      </c>
      <c r="X1335" s="2" t="s">
        <v>1234</v>
      </c>
    </row>
    <row r="1336" spans="1:25" ht="23.1" hidden="1" customHeight="1">
      <c r="A1336" s="2" t="s">
        <v>1228</v>
      </c>
      <c r="B1336" s="2" t="s">
        <v>26</v>
      </c>
      <c r="C1336" s="2" t="s">
        <v>27</v>
      </c>
      <c r="D1336" s="2" t="s">
        <v>28</v>
      </c>
      <c r="E1336" s="2" t="s">
        <v>28</v>
      </c>
      <c r="F1336" s="2" t="s">
        <v>111</v>
      </c>
      <c r="G1336" s="2" t="s">
        <v>167</v>
      </c>
      <c r="H1336" s="2" t="s">
        <v>168</v>
      </c>
      <c r="I1336" s="31">
        <v>43770</v>
      </c>
      <c r="J1336" s="2">
        <v>11</v>
      </c>
      <c r="K1336" s="2">
        <v>1</v>
      </c>
      <c r="L1336" s="2">
        <v>2019</v>
      </c>
      <c r="M1336" s="31">
        <f t="shared" si="20"/>
        <v>43476</v>
      </c>
      <c r="N1336" s="2" t="s">
        <v>1255</v>
      </c>
      <c r="O1336" s="2" t="s">
        <v>1256</v>
      </c>
      <c r="P1336" s="2">
        <v>18</v>
      </c>
      <c r="Q1336" s="6" t="s">
        <v>171</v>
      </c>
      <c r="R1336" s="2" t="s">
        <v>172</v>
      </c>
      <c r="S1336" s="2">
        <v>0</v>
      </c>
      <c r="T1336" s="2" t="s">
        <v>251</v>
      </c>
      <c r="V1336" s="2" t="s">
        <v>252</v>
      </c>
      <c r="W1336" s="2" t="s">
        <v>4659</v>
      </c>
      <c r="X1336" s="2" t="s">
        <v>186</v>
      </c>
      <c r="Y1336" s="63">
        <v>2</v>
      </c>
    </row>
    <row r="1337" spans="1:25" ht="23.1" hidden="1" customHeight="1">
      <c r="A1337" s="2" t="s">
        <v>1228</v>
      </c>
      <c r="B1337" s="2" t="s">
        <v>26</v>
      </c>
      <c r="C1337" s="2" t="s">
        <v>27</v>
      </c>
      <c r="D1337" s="2" t="s">
        <v>28</v>
      </c>
      <c r="E1337" s="2" t="s">
        <v>28</v>
      </c>
      <c r="F1337" s="2" t="s">
        <v>111</v>
      </c>
      <c r="G1337" s="2" t="s">
        <v>167</v>
      </c>
      <c r="H1337" s="2" t="s">
        <v>168</v>
      </c>
      <c r="I1337" s="31">
        <v>43770</v>
      </c>
      <c r="J1337" s="2">
        <v>11</v>
      </c>
      <c r="K1337" s="2">
        <v>1</v>
      </c>
      <c r="L1337" s="2">
        <v>2019</v>
      </c>
      <c r="M1337" s="31">
        <f t="shared" si="20"/>
        <v>43476</v>
      </c>
      <c r="N1337" s="2" t="s">
        <v>1257</v>
      </c>
      <c r="O1337" s="2" t="s">
        <v>1258</v>
      </c>
      <c r="P1337" s="2">
        <v>18</v>
      </c>
      <c r="Q1337" s="6" t="s">
        <v>171</v>
      </c>
      <c r="R1337" s="2" t="s">
        <v>172</v>
      </c>
      <c r="S1337" s="2">
        <v>0</v>
      </c>
      <c r="T1337" s="2" t="s">
        <v>251</v>
      </c>
      <c r="V1337" s="2" t="s">
        <v>252</v>
      </c>
      <c r="W1337" s="2" t="s">
        <v>4659</v>
      </c>
      <c r="X1337" s="2" t="s">
        <v>186</v>
      </c>
      <c r="Y1337" s="63">
        <v>2</v>
      </c>
    </row>
    <row r="1338" spans="1:25" ht="23.1" hidden="1" customHeight="1">
      <c r="A1338" s="2" t="s">
        <v>1228</v>
      </c>
      <c r="B1338" s="2" t="s">
        <v>26</v>
      </c>
      <c r="C1338" s="2" t="s">
        <v>27</v>
      </c>
      <c r="D1338" s="2" t="s">
        <v>28</v>
      </c>
      <c r="E1338" s="2" t="s">
        <v>28</v>
      </c>
      <c r="F1338" s="2" t="s">
        <v>111</v>
      </c>
      <c r="G1338" s="2" t="s">
        <v>167</v>
      </c>
      <c r="H1338" s="2" t="s">
        <v>168</v>
      </c>
      <c r="I1338" s="31">
        <v>43770</v>
      </c>
      <c r="J1338" s="2">
        <v>11</v>
      </c>
      <c r="K1338" s="2">
        <v>1</v>
      </c>
      <c r="L1338" s="2">
        <v>2019</v>
      </c>
      <c r="M1338" s="31">
        <f t="shared" si="20"/>
        <v>43476</v>
      </c>
      <c r="N1338" s="2" t="s">
        <v>1259</v>
      </c>
      <c r="O1338" s="2" t="s">
        <v>1260</v>
      </c>
      <c r="P1338" s="2">
        <v>19</v>
      </c>
      <c r="Q1338" s="6">
        <v>8093932117</v>
      </c>
      <c r="R1338" s="2" t="s">
        <v>172</v>
      </c>
      <c r="S1338" s="2">
        <v>1</v>
      </c>
      <c r="T1338" s="2" t="s">
        <v>251</v>
      </c>
      <c r="V1338" s="2" t="s">
        <v>252</v>
      </c>
      <c r="W1338" s="2" t="s">
        <v>4659</v>
      </c>
      <c r="X1338" s="2" t="s">
        <v>186</v>
      </c>
      <c r="Y1338" s="63">
        <v>3</v>
      </c>
    </row>
    <row r="1339" spans="1:25" ht="23.1" hidden="1" customHeight="1">
      <c r="A1339" s="2" t="s">
        <v>1228</v>
      </c>
      <c r="B1339" s="2" t="s">
        <v>26</v>
      </c>
      <c r="C1339" s="2" t="s">
        <v>27</v>
      </c>
      <c r="D1339" s="2" t="s">
        <v>28</v>
      </c>
      <c r="E1339" s="2" t="s">
        <v>28</v>
      </c>
      <c r="F1339" s="2" t="s">
        <v>111</v>
      </c>
      <c r="G1339" s="2" t="s">
        <v>167</v>
      </c>
      <c r="H1339" s="2" t="s">
        <v>168</v>
      </c>
      <c r="I1339" s="31">
        <v>43770</v>
      </c>
      <c r="J1339" s="2">
        <v>11</v>
      </c>
      <c r="K1339" s="2">
        <v>1</v>
      </c>
      <c r="L1339" s="2">
        <v>2019</v>
      </c>
      <c r="M1339" s="31">
        <f t="shared" si="20"/>
        <v>43476</v>
      </c>
      <c r="N1339" s="2" t="s">
        <v>1261</v>
      </c>
      <c r="O1339" s="2" t="s">
        <v>337</v>
      </c>
      <c r="P1339" s="2">
        <v>17</v>
      </c>
      <c r="Q1339" s="6" t="s">
        <v>171</v>
      </c>
      <c r="R1339" s="2" t="s">
        <v>172</v>
      </c>
      <c r="S1339" s="2">
        <v>0</v>
      </c>
      <c r="T1339" s="2" t="s">
        <v>251</v>
      </c>
      <c r="V1339" s="2" t="s">
        <v>252</v>
      </c>
      <c r="W1339" s="2" t="s">
        <v>4659</v>
      </c>
      <c r="X1339" s="2" t="s">
        <v>186</v>
      </c>
      <c r="Y1339" s="63">
        <v>2</v>
      </c>
    </row>
    <row r="1340" spans="1:25" ht="23.1" hidden="1" customHeight="1">
      <c r="A1340" s="2" t="s">
        <v>1228</v>
      </c>
      <c r="B1340" s="2" t="s">
        <v>26</v>
      </c>
      <c r="C1340" s="2" t="s">
        <v>27</v>
      </c>
      <c r="D1340" s="2" t="s">
        <v>28</v>
      </c>
      <c r="E1340" s="2" t="s">
        <v>28</v>
      </c>
      <c r="F1340" s="2" t="s">
        <v>111</v>
      </c>
      <c r="G1340" s="2" t="s">
        <v>167</v>
      </c>
      <c r="H1340" s="2" t="s">
        <v>168</v>
      </c>
      <c r="I1340" s="31">
        <v>43770</v>
      </c>
      <c r="J1340" s="2">
        <v>11</v>
      </c>
      <c r="K1340" s="2">
        <v>1</v>
      </c>
      <c r="L1340" s="2">
        <v>2019</v>
      </c>
      <c r="M1340" s="31">
        <f t="shared" si="20"/>
        <v>43476</v>
      </c>
      <c r="N1340" s="2" t="s">
        <v>1262</v>
      </c>
      <c r="O1340" s="2" t="s">
        <v>1263</v>
      </c>
      <c r="P1340" s="2">
        <v>19</v>
      </c>
      <c r="Q1340" s="6">
        <v>8039376532</v>
      </c>
      <c r="R1340" s="2" t="s">
        <v>172</v>
      </c>
      <c r="S1340" s="2">
        <v>0</v>
      </c>
      <c r="T1340" s="2" t="s">
        <v>251</v>
      </c>
      <c r="V1340" s="2" t="s">
        <v>252</v>
      </c>
      <c r="W1340" s="2" t="s">
        <v>4659</v>
      </c>
      <c r="X1340" s="2" t="s">
        <v>186</v>
      </c>
      <c r="Y1340" s="63">
        <v>3</v>
      </c>
    </row>
    <row r="1341" spans="1:25" ht="23.1" hidden="1" customHeight="1">
      <c r="A1341" s="2" t="s">
        <v>1228</v>
      </c>
      <c r="B1341" s="2" t="s">
        <v>26</v>
      </c>
      <c r="C1341" s="2" t="s">
        <v>27</v>
      </c>
      <c r="D1341" s="2" t="s">
        <v>28</v>
      </c>
      <c r="E1341" s="2" t="s">
        <v>28</v>
      </c>
      <c r="F1341" s="2" t="s">
        <v>111</v>
      </c>
      <c r="G1341" s="2" t="s">
        <v>167</v>
      </c>
      <c r="H1341" s="2" t="s">
        <v>168</v>
      </c>
      <c r="I1341" s="31">
        <v>43770</v>
      </c>
      <c r="J1341" s="2">
        <v>11</v>
      </c>
      <c r="K1341" s="2">
        <v>1</v>
      </c>
      <c r="L1341" s="2">
        <v>2019</v>
      </c>
      <c r="M1341" s="31">
        <f t="shared" si="20"/>
        <v>43476</v>
      </c>
      <c r="N1341" s="2" t="s">
        <v>1264</v>
      </c>
      <c r="O1341" s="2" t="s">
        <v>1031</v>
      </c>
      <c r="P1341" s="2">
        <v>18</v>
      </c>
      <c r="Q1341" s="6" t="s">
        <v>171</v>
      </c>
      <c r="R1341" s="2" t="s">
        <v>172</v>
      </c>
      <c r="S1341" s="2">
        <v>0</v>
      </c>
      <c r="T1341" s="2" t="s">
        <v>251</v>
      </c>
      <c r="V1341" s="2" t="s">
        <v>252</v>
      </c>
      <c r="W1341" s="2" t="s">
        <v>4659</v>
      </c>
      <c r="X1341" s="2" t="s">
        <v>186</v>
      </c>
      <c r="Y1341" s="63">
        <v>3</v>
      </c>
    </row>
    <row r="1342" spans="1:25" ht="23.1" hidden="1" customHeight="1">
      <c r="A1342" s="2" t="s">
        <v>1228</v>
      </c>
      <c r="B1342" s="2" t="s">
        <v>26</v>
      </c>
      <c r="C1342" s="2" t="s">
        <v>27</v>
      </c>
      <c r="D1342" s="2" t="s">
        <v>28</v>
      </c>
      <c r="E1342" s="2" t="s">
        <v>28</v>
      </c>
      <c r="F1342" s="2" t="s">
        <v>111</v>
      </c>
      <c r="G1342" s="2" t="s">
        <v>167</v>
      </c>
      <c r="H1342" s="2" t="s">
        <v>168</v>
      </c>
      <c r="I1342" s="31">
        <v>43770</v>
      </c>
      <c r="J1342" s="2">
        <v>11</v>
      </c>
      <c r="K1342" s="2">
        <v>1</v>
      </c>
      <c r="L1342" s="2">
        <v>2019</v>
      </c>
      <c r="M1342" s="31">
        <f t="shared" si="20"/>
        <v>43476</v>
      </c>
      <c r="N1342" s="2" t="s">
        <v>1265</v>
      </c>
      <c r="O1342" s="2" t="s">
        <v>1266</v>
      </c>
      <c r="P1342" s="2">
        <v>19</v>
      </c>
      <c r="Q1342" s="6" t="s">
        <v>171</v>
      </c>
      <c r="R1342" s="2" t="s">
        <v>172</v>
      </c>
      <c r="S1342" s="2">
        <v>1</v>
      </c>
      <c r="T1342" s="2" t="s">
        <v>251</v>
      </c>
      <c r="V1342" s="2" t="s">
        <v>252</v>
      </c>
      <c r="W1342" s="2" t="s">
        <v>4659</v>
      </c>
      <c r="X1342" s="2" t="s">
        <v>179</v>
      </c>
      <c r="Y1342" s="63">
        <v>3</v>
      </c>
    </row>
    <row r="1343" spans="1:25" ht="23.1" hidden="1" customHeight="1">
      <c r="A1343" s="2" t="s">
        <v>1228</v>
      </c>
      <c r="B1343" s="2" t="s">
        <v>26</v>
      </c>
      <c r="C1343" s="2" t="s">
        <v>27</v>
      </c>
      <c r="D1343" s="2" t="s">
        <v>28</v>
      </c>
      <c r="E1343" s="2" t="s">
        <v>28</v>
      </c>
      <c r="F1343" s="2" t="s">
        <v>111</v>
      </c>
      <c r="G1343" s="2" t="s">
        <v>167</v>
      </c>
      <c r="H1343" s="2" t="s">
        <v>168</v>
      </c>
      <c r="I1343" s="31">
        <v>43770</v>
      </c>
      <c r="J1343" s="2">
        <v>11</v>
      </c>
      <c r="K1343" s="2">
        <v>1</v>
      </c>
      <c r="L1343" s="2">
        <v>2019</v>
      </c>
      <c r="M1343" s="31">
        <f t="shared" si="20"/>
        <v>43476</v>
      </c>
      <c r="N1343" s="2" t="s">
        <v>1267</v>
      </c>
      <c r="O1343" s="2" t="s">
        <v>1268</v>
      </c>
      <c r="P1343" s="2">
        <v>19</v>
      </c>
      <c r="Q1343" s="6">
        <v>8036701770</v>
      </c>
      <c r="R1343" s="2" t="s">
        <v>172</v>
      </c>
      <c r="S1343" s="2">
        <v>1</v>
      </c>
      <c r="T1343" s="2" t="s">
        <v>251</v>
      </c>
      <c r="V1343" s="2" t="s">
        <v>252</v>
      </c>
      <c r="W1343" s="2" t="s">
        <v>4659</v>
      </c>
      <c r="X1343" s="2" t="s">
        <v>179</v>
      </c>
      <c r="Y1343" s="63">
        <v>3</v>
      </c>
    </row>
    <row r="1344" spans="1:25" ht="23.1" hidden="1" customHeight="1">
      <c r="A1344" s="2" t="s">
        <v>1269</v>
      </c>
      <c r="B1344" s="2" t="s">
        <v>26</v>
      </c>
      <c r="C1344" s="2" t="s">
        <v>27</v>
      </c>
      <c r="D1344" s="2" t="s">
        <v>28</v>
      </c>
      <c r="E1344" s="2" t="s">
        <v>28</v>
      </c>
      <c r="F1344" s="2" t="s">
        <v>111</v>
      </c>
      <c r="G1344" s="2" t="s">
        <v>167</v>
      </c>
      <c r="H1344" s="2" t="s">
        <v>168</v>
      </c>
      <c r="I1344" s="31" t="s">
        <v>3313</v>
      </c>
      <c r="J1344" s="2">
        <v>15</v>
      </c>
      <c r="K1344" s="2">
        <v>1</v>
      </c>
      <c r="L1344" s="2">
        <v>2019</v>
      </c>
      <c r="M1344" s="31">
        <f t="shared" si="20"/>
        <v>43480</v>
      </c>
      <c r="N1344" s="2" t="s">
        <v>1270</v>
      </c>
      <c r="O1344" s="2" t="s">
        <v>1271</v>
      </c>
      <c r="P1344" s="2">
        <v>19</v>
      </c>
      <c r="Q1344" s="6">
        <v>9021888024</v>
      </c>
      <c r="R1344" s="2" t="s">
        <v>172</v>
      </c>
      <c r="S1344" s="2">
        <v>3</v>
      </c>
      <c r="T1344" s="2" t="s">
        <v>313</v>
      </c>
      <c r="U1344" s="2" t="s">
        <v>507</v>
      </c>
      <c r="V1344" s="2" t="s">
        <v>175</v>
      </c>
      <c r="W1344" s="2" t="s">
        <v>4659</v>
      </c>
      <c r="X1344" s="2" t="s">
        <v>176</v>
      </c>
    </row>
    <row r="1345" spans="1:25" ht="23.1" hidden="1" customHeight="1">
      <c r="A1345" s="2" t="s">
        <v>1269</v>
      </c>
      <c r="B1345" s="2" t="s">
        <v>26</v>
      </c>
      <c r="C1345" s="2" t="s">
        <v>27</v>
      </c>
      <c r="D1345" s="2" t="s">
        <v>28</v>
      </c>
      <c r="E1345" s="2" t="s">
        <v>28</v>
      </c>
      <c r="F1345" s="2" t="s">
        <v>111</v>
      </c>
      <c r="G1345" s="2" t="s">
        <v>167</v>
      </c>
      <c r="H1345" s="2" t="s">
        <v>168</v>
      </c>
      <c r="I1345" s="31" t="s">
        <v>3313</v>
      </c>
      <c r="J1345" s="2">
        <v>15</v>
      </c>
      <c r="K1345" s="2">
        <v>1</v>
      </c>
      <c r="L1345" s="2">
        <v>2019</v>
      </c>
      <c r="M1345" s="31">
        <f t="shared" si="20"/>
        <v>43480</v>
      </c>
      <c r="N1345" s="2" t="s">
        <v>1272</v>
      </c>
      <c r="O1345" s="2" t="s">
        <v>1273</v>
      </c>
      <c r="P1345" s="2">
        <v>18</v>
      </c>
      <c r="Q1345" s="6">
        <v>8137522436</v>
      </c>
      <c r="R1345" s="2" t="s">
        <v>172</v>
      </c>
      <c r="S1345" s="2">
        <v>2</v>
      </c>
      <c r="T1345" s="2" t="s">
        <v>313</v>
      </c>
      <c r="U1345" s="2" t="s">
        <v>507</v>
      </c>
      <c r="V1345" s="2" t="s">
        <v>175</v>
      </c>
      <c r="W1345" s="2" t="s">
        <v>4659</v>
      </c>
      <c r="X1345" s="2" t="s">
        <v>186</v>
      </c>
      <c r="Y1345" s="63">
        <v>3</v>
      </c>
    </row>
    <row r="1346" spans="1:25" ht="23.1" hidden="1" customHeight="1">
      <c r="A1346" s="2" t="s">
        <v>1269</v>
      </c>
      <c r="B1346" s="2" t="s">
        <v>26</v>
      </c>
      <c r="C1346" s="2" t="s">
        <v>27</v>
      </c>
      <c r="D1346" s="2" t="s">
        <v>28</v>
      </c>
      <c r="E1346" s="2" t="s">
        <v>28</v>
      </c>
      <c r="F1346" s="2" t="s">
        <v>29</v>
      </c>
      <c r="G1346" s="2" t="s">
        <v>1887</v>
      </c>
      <c r="H1346" s="2" t="s">
        <v>31</v>
      </c>
      <c r="I1346" s="31" t="s">
        <v>3313</v>
      </c>
      <c r="J1346" s="2">
        <v>15</v>
      </c>
      <c r="K1346" s="2">
        <v>1</v>
      </c>
      <c r="L1346" s="2">
        <v>2019</v>
      </c>
      <c r="M1346" s="31">
        <f t="shared" si="20"/>
        <v>43480</v>
      </c>
      <c r="N1346" s="2" t="s">
        <v>3314</v>
      </c>
      <c r="O1346" s="2" t="s">
        <v>3315</v>
      </c>
      <c r="P1346" s="2">
        <v>18</v>
      </c>
      <c r="Q1346" s="6">
        <v>7071566584</v>
      </c>
      <c r="R1346" s="2" t="s">
        <v>417</v>
      </c>
      <c r="S1346" s="2">
        <v>0</v>
      </c>
      <c r="T1346" s="2" t="s">
        <v>313</v>
      </c>
      <c r="U1346" s="2" t="s">
        <v>507</v>
      </c>
      <c r="V1346" s="2" t="s">
        <v>175</v>
      </c>
      <c r="W1346" s="2" t="s">
        <v>4659</v>
      </c>
      <c r="X1346" s="2" t="s">
        <v>186</v>
      </c>
      <c r="Y1346" s="63">
        <v>3</v>
      </c>
    </row>
    <row r="1347" spans="1:25" ht="23.1" hidden="1" customHeight="1">
      <c r="A1347" s="2" t="s">
        <v>1269</v>
      </c>
      <c r="B1347" s="2" t="s">
        <v>26</v>
      </c>
      <c r="C1347" s="2" t="s">
        <v>27</v>
      </c>
      <c r="D1347" s="2" t="s">
        <v>28</v>
      </c>
      <c r="E1347" s="2" t="s">
        <v>28</v>
      </c>
      <c r="F1347" s="2" t="s">
        <v>29</v>
      </c>
      <c r="G1347" s="2" t="s">
        <v>1887</v>
      </c>
      <c r="H1347" s="2" t="s">
        <v>31</v>
      </c>
      <c r="I1347" s="31" t="s">
        <v>3313</v>
      </c>
      <c r="J1347" s="2">
        <v>15</v>
      </c>
      <c r="K1347" s="2">
        <v>1</v>
      </c>
      <c r="L1347" s="2">
        <v>2019</v>
      </c>
      <c r="M1347" s="31">
        <f t="shared" si="20"/>
        <v>43480</v>
      </c>
      <c r="N1347" s="2" t="s">
        <v>3316</v>
      </c>
      <c r="O1347" s="2" t="s">
        <v>3317</v>
      </c>
      <c r="P1347" s="2">
        <v>19</v>
      </c>
      <c r="Q1347" s="6">
        <v>8160884351</v>
      </c>
      <c r="R1347" s="2" t="s">
        <v>417</v>
      </c>
      <c r="S1347" s="2">
        <v>0</v>
      </c>
      <c r="T1347" s="2" t="s">
        <v>313</v>
      </c>
      <c r="U1347" s="2" t="s">
        <v>507</v>
      </c>
      <c r="V1347" s="2" t="s">
        <v>175</v>
      </c>
      <c r="W1347" s="2" t="s">
        <v>4659</v>
      </c>
      <c r="X1347" s="2" t="s">
        <v>186</v>
      </c>
      <c r="Y1347" s="63">
        <v>3</v>
      </c>
    </row>
    <row r="1348" spans="1:25" ht="23.1" hidden="1" customHeight="1">
      <c r="A1348" s="2" t="s">
        <v>1269</v>
      </c>
      <c r="B1348" s="2" t="s">
        <v>26</v>
      </c>
      <c r="C1348" s="2" t="s">
        <v>27</v>
      </c>
      <c r="D1348" s="2" t="s">
        <v>28</v>
      </c>
      <c r="E1348" s="2" t="s">
        <v>28</v>
      </c>
      <c r="F1348" s="2" t="s">
        <v>111</v>
      </c>
      <c r="G1348" s="2" t="s">
        <v>167</v>
      </c>
      <c r="H1348" s="2" t="s">
        <v>168</v>
      </c>
      <c r="I1348" s="31" t="s">
        <v>3318</v>
      </c>
      <c r="J1348" s="2">
        <v>16</v>
      </c>
      <c r="K1348" s="2">
        <v>1</v>
      </c>
      <c r="L1348" s="2">
        <v>2019</v>
      </c>
      <c r="M1348" s="31">
        <f t="shared" si="20"/>
        <v>43481</v>
      </c>
      <c r="N1348" s="2" t="s">
        <v>1067</v>
      </c>
      <c r="O1348" s="2" t="s">
        <v>1068</v>
      </c>
      <c r="P1348" s="2">
        <v>18</v>
      </c>
      <c r="Q1348" s="6" t="s">
        <v>171</v>
      </c>
      <c r="R1348" s="2" t="s">
        <v>172</v>
      </c>
      <c r="S1348" s="2">
        <v>0</v>
      </c>
      <c r="T1348" s="2" t="s">
        <v>174</v>
      </c>
      <c r="V1348" s="2" t="s">
        <v>175</v>
      </c>
      <c r="W1348" s="2" t="s">
        <v>4666</v>
      </c>
      <c r="X1348" s="2" t="s">
        <v>179</v>
      </c>
      <c r="Y1348" s="63">
        <v>3</v>
      </c>
    </row>
    <row r="1349" spans="1:25" ht="23.1" hidden="1" customHeight="1">
      <c r="A1349" s="2" t="s">
        <v>1269</v>
      </c>
      <c r="B1349" s="2" t="s">
        <v>26</v>
      </c>
      <c r="C1349" s="2" t="s">
        <v>27</v>
      </c>
      <c r="D1349" s="2" t="s">
        <v>28</v>
      </c>
      <c r="E1349" s="2" t="s">
        <v>28</v>
      </c>
      <c r="F1349" s="2" t="s">
        <v>111</v>
      </c>
      <c r="G1349" s="2" t="s">
        <v>167</v>
      </c>
      <c r="H1349" s="2" t="s">
        <v>168</v>
      </c>
      <c r="I1349" s="31" t="s">
        <v>3318</v>
      </c>
      <c r="J1349" s="2">
        <v>16</v>
      </c>
      <c r="K1349" s="2">
        <v>1</v>
      </c>
      <c r="L1349" s="2">
        <v>2019</v>
      </c>
      <c r="M1349" s="31">
        <f t="shared" si="20"/>
        <v>43481</v>
      </c>
      <c r="N1349" s="2" t="s">
        <v>1274</v>
      </c>
      <c r="O1349" s="2" t="s">
        <v>1275</v>
      </c>
      <c r="P1349" s="2">
        <v>19</v>
      </c>
      <c r="Q1349" s="6" t="s">
        <v>171</v>
      </c>
      <c r="R1349" s="2" t="s">
        <v>172</v>
      </c>
      <c r="S1349" s="2">
        <v>1</v>
      </c>
      <c r="T1349" s="2" t="s">
        <v>174</v>
      </c>
      <c r="V1349" s="2" t="s">
        <v>175</v>
      </c>
      <c r="W1349" s="2" t="s">
        <v>4666</v>
      </c>
      <c r="X1349" s="2" t="s">
        <v>186</v>
      </c>
      <c r="Y1349" s="63">
        <v>3</v>
      </c>
    </row>
    <row r="1350" spans="1:25" ht="23.1" hidden="1" customHeight="1">
      <c r="A1350" s="2" t="s">
        <v>1269</v>
      </c>
      <c r="B1350" s="2" t="s">
        <v>26</v>
      </c>
      <c r="C1350" s="2" t="s">
        <v>27</v>
      </c>
      <c r="D1350" s="2" t="s">
        <v>28</v>
      </c>
      <c r="E1350" s="2" t="s">
        <v>28</v>
      </c>
      <c r="F1350" s="2" t="s">
        <v>111</v>
      </c>
      <c r="G1350" s="2" t="s">
        <v>167</v>
      </c>
      <c r="H1350" s="2" t="s">
        <v>168</v>
      </c>
      <c r="I1350" s="31" t="s">
        <v>3319</v>
      </c>
      <c r="J1350" s="2">
        <v>17</v>
      </c>
      <c r="K1350" s="2">
        <v>1</v>
      </c>
      <c r="L1350" s="2">
        <v>2019</v>
      </c>
      <c r="M1350" s="31">
        <f t="shared" si="20"/>
        <v>43482</v>
      </c>
      <c r="N1350" s="2" t="s">
        <v>1276</v>
      </c>
      <c r="O1350" s="2" t="s">
        <v>1277</v>
      </c>
      <c r="P1350" s="2">
        <v>19</v>
      </c>
      <c r="Q1350" s="6">
        <v>8132392040</v>
      </c>
      <c r="R1350" s="2" t="s">
        <v>172</v>
      </c>
      <c r="S1350" s="2">
        <v>1</v>
      </c>
      <c r="T1350" s="2" t="s">
        <v>174</v>
      </c>
      <c r="V1350" s="2" t="s">
        <v>175</v>
      </c>
      <c r="W1350" s="2" t="s">
        <v>4666</v>
      </c>
      <c r="X1350" s="2" t="s">
        <v>186</v>
      </c>
      <c r="Y1350" s="63">
        <v>3</v>
      </c>
    </row>
    <row r="1351" spans="1:25" ht="23.1" hidden="1" customHeight="1">
      <c r="A1351" s="2" t="s">
        <v>1269</v>
      </c>
      <c r="B1351" s="2" t="s">
        <v>26</v>
      </c>
      <c r="C1351" s="2" t="s">
        <v>27</v>
      </c>
      <c r="D1351" s="2" t="s">
        <v>28</v>
      </c>
      <c r="E1351" s="2" t="s">
        <v>28</v>
      </c>
      <c r="F1351" s="2" t="s">
        <v>111</v>
      </c>
      <c r="G1351" s="2" t="s">
        <v>167</v>
      </c>
      <c r="H1351" s="2" t="s">
        <v>168</v>
      </c>
      <c r="I1351" s="31" t="s">
        <v>3319</v>
      </c>
      <c r="J1351" s="2">
        <v>17</v>
      </c>
      <c r="K1351" s="2">
        <v>1</v>
      </c>
      <c r="L1351" s="2">
        <v>2019</v>
      </c>
      <c r="M1351" s="31">
        <f t="shared" si="20"/>
        <v>43482</v>
      </c>
      <c r="N1351" s="2" t="s">
        <v>1278</v>
      </c>
      <c r="O1351" s="2" t="s">
        <v>1279</v>
      </c>
      <c r="P1351" s="2">
        <v>19</v>
      </c>
      <c r="Q1351" s="6" t="s">
        <v>171</v>
      </c>
      <c r="R1351" s="2" t="s">
        <v>172</v>
      </c>
      <c r="S1351" s="2">
        <v>1</v>
      </c>
      <c r="T1351" s="2" t="s">
        <v>174</v>
      </c>
      <c r="V1351" s="2" t="s">
        <v>175</v>
      </c>
      <c r="W1351" s="2" t="s">
        <v>4666</v>
      </c>
      <c r="X1351" s="2" t="s">
        <v>179</v>
      </c>
      <c r="Y1351" s="63">
        <v>3</v>
      </c>
    </row>
    <row r="1352" spans="1:25" ht="23.1" hidden="1" customHeight="1">
      <c r="A1352" s="2" t="s">
        <v>1269</v>
      </c>
      <c r="B1352" s="2" t="s">
        <v>26</v>
      </c>
      <c r="C1352" s="2" t="s">
        <v>27</v>
      </c>
      <c r="D1352" s="2" t="s">
        <v>28</v>
      </c>
      <c r="E1352" s="2" t="s">
        <v>28</v>
      </c>
      <c r="F1352" s="2" t="s">
        <v>111</v>
      </c>
      <c r="G1352" s="2" t="s">
        <v>167</v>
      </c>
      <c r="H1352" s="2" t="s">
        <v>168</v>
      </c>
      <c r="I1352" s="31" t="s">
        <v>3319</v>
      </c>
      <c r="J1352" s="2">
        <v>17</v>
      </c>
      <c r="K1352" s="2">
        <v>1</v>
      </c>
      <c r="L1352" s="2">
        <v>2019</v>
      </c>
      <c r="M1352" s="31">
        <f t="shared" si="20"/>
        <v>43482</v>
      </c>
      <c r="N1352" s="2" t="s">
        <v>1280</v>
      </c>
      <c r="O1352" s="2" t="s">
        <v>1281</v>
      </c>
      <c r="P1352" s="2">
        <v>18</v>
      </c>
      <c r="Q1352" s="6" t="s">
        <v>171</v>
      </c>
      <c r="R1352" s="2" t="s">
        <v>172</v>
      </c>
      <c r="S1352" s="2">
        <v>0</v>
      </c>
      <c r="T1352" s="2" t="s">
        <v>174</v>
      </c>
      <c r="V1352" s="2" t="s">
        <v>175</v>
      </c>
      <c r="W1352" s="2" t="s">
        <v>4666</v>
      </c>
      <c r="X1352" s="2" t="s">
        <v>176</v>
      </c>
    </row>
    <row r="1353" spans="1:25" ht="23.1" hidden="1" customHeight="1">
      <c r="A1353" s="2" t="s">
        <v>1269</v>
      </c>
      <c r="B1353" s="2" t="s">
        <v>26</v>
      </c>
      <c r="C1353" s="2" t="s">
        <v>27</v>
      </c>
      <c r="D1353" s="2" t="s">
        <v>28</v>
      </c>
      <c r="E1353" s="2" t="s">
        <v>28</v>
      </c>
      <c r="F1353" s="2" t="s">
        <v>111</v>
      </c>
      <c r="G1353" s="2" t="s">
        <v>167</v>
      </c>
      <c r="H1353" s="2" t="s">
        <v>168</v>
      </c>
      <c r="I1353" s="31" t="s">
        <v>3320</v>
      </c>
      <c r="J1353" s="2">
        <v>18</v>
      </c>
      <c r="K1353" s="2">
        <v>1</v>
      </c>
      <c r="L1353" s="2">
        <v>2019</v>
      </c>
      <c r="M1353" s="31">
        <f t="shared" si="20"/>
        <v>43483</v>
      </c>
      <c r="N1353" s="2" t="s">
        <v>1282</v>
      </c>
      <c r="O1353" s="2" t="s">
        <v>1283</v>
      </c>
      <c r="P1353" s="2">
        <v>19</v>
      </c>
      <c r="Q1353" s="6" t="s">
        <v>171</v>
      </c>
      <c r="R1353" s="2" t="s">
        <v>172</v>
      </c>
      <c r="S1353" s="2">
        <v>1</v>
      </c>
      <c r="T1353" s="2" t="s">
        <v>174</v>
      </c>
      <c r="V1353" s="2" t="s">
        <v>175</v>
      </c>
      <c r="W1353" s="2" t="s">
        <v>4666</v>
      </c>
      <c r="X1353" s="2" t="s">
        <v>211</v>
      </c>
      <c r="Y1353" s="63">
        <v>6</v>
      </c>
    </row>
    <row r="1354" spans="1:25" ht="23.1" hidden="1" customHeight="1">
      <c r="A1354" s="2" t="s">
        <v>1269</v>
      </c>
      <c r="B1354" s="2" t="s">
        <v>26</v>
      </c>
      <c r="C1354" s="2" t="s">
        <v>27</v>
      </c>
      <c r="D1354" s="2" t="s">
        <v>28</v>
      </c>
      <c r="E1354" s="2" t="s">
        <v>28</v>
      </c>
      <c r="F1354" s="2" t="s">
        <v>111</v>
      </c>
      <c r="G1354" s="2" t="s">
        <v>167</v>
      </c>
      <c r="H1354" s="2" t="s">
        <v>168</v>
      </c>
      <c r="I1354" s="31" t="s">
        <v>3320</v>
      </c>
      <c r="J1354" s="2">
        <v>18</v>
      </c>
      <c r="K1354" s="2">
        <v>1</v>
      </c>
      <c r="L1354" s="2">
        <v>2019</v>
      </c>
      <c r="M1354" s="31">
        <f t="shared" si="20"/>
        <v>43483</v>
      </c>
      <c r="N1354" s="2" t="s">
        <v>1284</v>
      </c>
      <c r="O1354" s="2" t="s">
        <v>1285</v>
      </c>
      <c r="P1354" s="2">
        <v>18</v>
      </c>
      <c r="Q1354" s="6" t="s">
        <v>171</v>
      </c>
      <c r="R1354" s="2" t="s">
        <v>172</v>
      </c>
      <c r="S1354" s="2">
        <v>0</v>
      </c>
      <c r="T1354" s="2" t="s">
        <v>174</v>
      </c>
      <c r="V1354" s="2" t="s">
        <v>175</v>
      </c>
      <c r="W1354" s="2" t="s">
        <v>4666</v>
      </c>
      <c r="X1354" s="2" t="s">
        <v>179</v>
      </c>
      <c r="Y1354" s="63">
        <v>3</v>
      </c>
    </row>
    <row r="1355" spans="1:25" ht="23.1" hidden="1" customHeight="1">
      <c r="A1355" s="2" t="s">
        <v>1269</v>
      </c>
      <c r="B1355" s="2" t="s">
        <v>26</v>
      </c>
      <c r="C1355" s="2" t="s">
        <v>27</v>
      </c>
      <c r="D1355" s="2" t="s">
        <v>28</v>
      </c>
      <c r="E1355" s="2" t="s">
        <v>28</v>
      </c>
      <c r="F1355" s="2" t="s">
        <v>111</v>
      </c>
      <c r="G1355" s="2" t="s">
        <v>167</v>
      </c>
      <c r="H1355" s="2" t="s">
        <v>168</v>
      </c>
      <c r="I1355" s="31" t="s">
        <v>3320</v>
      </c>
      <c r="J1355" s="2">
        <v>18</v>
      </c>
      <c r="K1355" s="2">
        <v>1</v>
      </c>
      <c r="L1355" s="2">
        <v>2019</v>
      </c>
      <c r="M1355" s="31">
        <f t="shared" si="20"/>
        <v>43483</v>
      </c>
      <c r="N1355" s="2" t="s">
        <v>1286</v>
      </c>
      <c r="O1355" s="2" t="s">
        <v>1287</v>
      </c>
      <c r="P1355" s="2">
        <v>17</v>
      </c>
      <c r="Q1355" s="6" t="s">
        <v>171</v>
      </c>
      <c r="R1355" s="2" t="s">
        <v>172</v>
      </c>
      <c r="S1355" s="2">
        <v>0</v>
      </c>
      <c r="T1355" s="2" t="s">
        <v>174</v>
      </c>
      <c r="V1355" s="2" t="s">
        <v>175</v>
      </c>
      <c r="W1355" s="2" t="s">
        <v>4666</v>
      </c>
      <c r="X1355" s="2" t="s">
        <v>186</v>
      </c>
      <c r="Y1355" s="63">
        <v>2</v>
      </c>
    </row>
    <row r="1356" spans="1:25" ht="23.1" hidden="1" customHeight="1">
      <c r="A1356" s="2" t="s">
        <v>1269</v>
      </c>
      <c r="B1356" s="2" t="s">
        <v>26</v>
      </c>
      <c r="C1356" s="2" t="s">
        <v>27</v>
      </c>
      <c r="D1356" s="2" t="s">
        <v>28</v>
      </c>
      <c r="E1356" s="2" t="s">
        <v>28</v>
      </c>
      <c r="F1356" s="2" t="s">
        <v>111</v>
      </c>
      <c r="G1356" s="2" t="s">
        <v>167</v>
      </c>
      <c r="H1356" s="2" t="s">
        <v>168</v>
      </c>
      <c r="I1356" s="31" t="s">
        <v>3320</v>
      </c>
      <c r="J1356" s="2">
        <v>18</v>
      </c>
      <c r="K1356" s="2">
        <v>1</v>
      </c>
      <c r="L1356" s="2">
        <v>2019</v>
      </c>
      <c r="M1356" s="31">
        <f t="shared" si="20"/>
        <v>43483</v>
      </c>
      <c r="N1356" s="2" t="s">
        <v>1288</v>
      </c>
      <c r="O1356" s="2" t="s">
        <v>1289</v>
      </c>
      <c r="P1356" s="2">
        <v>19</v>
      </c>
      <c r="Q1356" s="6">
        <v>8142272766</v>
      </c>
      <c r="R1356" s="2" t="s">
        <v>172</v>
      </c>
      <c r="S1356" s="2">
        <v>1</v>
      </c>
      <c r="T1356" s="2" t="s">
        <v>174</v>
      </c>
      <c r="V1356" s="2" t="s">
        <v>175</v>
      </c>
      <c r="W1356" s="2" t="s">
        <v>4666</v>
      </c>
      <c r="X1356" s="2" t="s">
        <v>186</v>
      </c>
      <c r="Y1356" s="63">
        <v>3</v>
      </c>
    </row>
    <row r="1357" spans="1:25" ht="23.1" hidden="1" customHeight="1">
      <c r="A1357" s="2" t="s">
        <v>1269</v>
      </c>
      <c r="B1357" s="2" t="s">
        <v>26</v>
      </c>
      <c r="C1357" s="2" t="s">
        <v>27</v>
      </c>
      <c r="D1357" s="2" t="s">
        <v>28</v>
      </c>
      <c r="E1357" s="2" t="s">
        <v>28</v>
      </c>
      <c r="F1357" s="2" t="s">
        <v>111</v>
      </c>
      <c r="G1357" s="2" t="s">
        <v>167</v>
      </c>
      <c r="H1357" s="2" t="s">
        <v>168</v>
      </c>
      <c r="I1357" s="31" t="s">
        <v>3320</v>
      </c>
      <c r="J1357" s="2">
        <v>18</v>
      </c>
      <c r="K1357" s="2">
        <v>1</v>
      </c>
      <c r="L1357" s="2">
        <v>2019</v>
      </c>
      <c r="M1357" s="31">
        <f t="shared" si="20"/>
        <v>43483</v>
      </c>
      <c r="N1357" s="2" t="s">
        <v>1290</v>
      </c>
      <c r="O1357" s="2" t="s">
        <v>407</v>
      </c>
      <c r="P1357" s="2">
        <v>16</v>
      </c>
      <c r="Q1357" s="6" t="s">
        <v>171</v>
      </c>
      <c r="R1357" s="2" t="s">
        <v>172</v>
      </c>
      <c r="S1357" s="2">
        <v>0</v>
      </c>
      <c r="T1357" s="2" t="s">
        <v>174</v>
      </c>
      <c r="V1357" s="2" t="s">
        <v>175</v>
      </c>
      <c r="W1357" s="2" t="s">
        <v>4666</v>
      </c>
      <c r="X1357" s="2" t="s">
        <v>176</v>
      </c>
    </row>
    <row r="1358" spans="1:25" ht="23.1" hidden="1" customHeight="1">
      <c r="A1358" s="2" t="s">
        <v>1269</v>
      </c>
      <c r="B1358" s="2" t="s">
        <v>26</v>
      </c>
      <c r="C1358" s="2" t="s">
        <v>27</v>
      </c>
      <c r="D1358" s="2" t="s">
        <v>28</v>
      </c>
      <c r="E1358" s="2" t="s">
        <v>28</v>
      </c>
      <c r="F1358" s="2" t="s">
        <v>111</v>
      </c>
      <c r="G1358" s="2" t="s">
        <v>167</v>
      </c>
      <c r="H1358" s="2" t="s">
        <v>168</v>
      </c>
      <c r="I1358" s="31" t="s">
        <v>3320</v>
      </c>
      <c r="J1358" s="2">
        <v>18</v>
      </c>
      <c r="K1358" s="2">
        <v>1</v>
      </c>
      <c r="L1358" s="2">
        <v>2019</v>
      </c>
      <c r="M1358" s="31">
        <f t="shared" si="20"/>
        <v>43483</v>
      </c>
      <c r="N1358" s="2" t="s">
        <v>1291</v>
      </c>
      <c r="O1358" s="2" t="s">
        <v>1292</v>
      </c>
      <c r="P1358" s="2">
        <v>18</v>
      </c>
      <c r="Q1358" s="6" t="s">
        <v>171</v>
      </c>
      <c r="R1358" s="2" t="s">
        <v>172</v>
      </c>
      <c r="S1358" s="2">
        <v>0</v>
      </c>
      <c r="T1358" s="2" t="s">
        <v>174</v>
      </c>
      <c r="V1358" s="2" t="s">
        <v>175</v>
      </c>
      <c r="W1358" s="2" t="s">
        <v>4666</v>
      </c>
      <c r="X1358" s="2" t="s">
        <v>179</v>
      </c>
      <c r="Y1358" s="63">
        <v>3</v>
      </c>
    </row>
    <row r="1359" spans="1:25" ht="23.1" hidden="1" customHeight="1">
      <c r="A1359" s="2" t="s">
        <v>1269</v>
      </c>
      <c r="B1359" s="2" t="s">
        <v>26</v>
      </c>
      <c r="C1359" s="2" t="s">
        <v>27</v>
      </c>
      <c r="D1359" s="2" t="s">
        <v>28</v>
      </c>
      <c r="E1359" s="2" t="s">
        <v>28</v>
      </c>
      <c r="F1359" s="2" t="s">
        <v>111</v>
      </c>
      <c r="G1359" s="2" t="s">
        <v>167</v>
      </c>
      <c r="H1359" s="2" t="s">
        <v>168</v>
      </c>
      <c r="I1359" s="31" t="s">
        <v>3320</v>
      </c>
      <c r="J1359" s="2">
        <v>18</v>
      </c>
      <c r="K1359" s="2">
        <v>1</v>
      </c>
      <c r="L1359" s="2">
        <v>2019</v>
      </c>
      <c r="M1359" s="31">
        <f t="shared" si="20"/>
        <v>43483</v>
      </c>
      <c r="N1359" s="2" t="s">
        <v>1293</v>
      </c>
      <c r="O1359" s="2" t="s">
        <v>1294</v>
      </c>
      <c r="P1359" s="2">
        <v>17</v>
      </c>
      <c r="Q1359" s="6">
        <v>8036186634</v>
      </c>
      <c r="R1359" s="2" t="s">
        <v>172</v>
      </c>
      <c r="S1359" s="2">
        <v>1</v>
      </c>
      <c r="T1359" s="2" t="s">
        <v>174</v>
      </c>
      <c r="V1359" s="2" t="s">
        <v>175</v>
      </c>
      <c r="W1359" s="2" t="s">
        <v>4666</v>
      </c>
      <c r="X1359" s="2" t="s">
        <v>444</v>
      </c>
    </row>
    <row r="1360" spans="1:25" ht="23.1" hidden="1" customHeight="1">
      <c r="A1360" s="2" t="s">
        <v>1269</v>
      </c>
      <c r="B1360" s="2" t="s">
        <v>26</v>
      </c>
      <c r="C1360" s="2" t="s">
        <v>27</v>
      </c>
      <c r="D1360" s="2" t="s">
        <v>28</v>
      </c>
      <c r="E1360" s="2" t="s">
        <v>28</v>
      </c>
      <c r="F1360" s="2" t="s">
        <v>111</v>
      </c>
      <c r="G1360" s="2" t="s">
        <v>167</v>
      </c>
      <c r="H1360" s="2" t="s">
        <v>168</v>
      </c>
      <c r="I1360" s="31" t="s">
        <v>3320</v>
      </c>
      <c r="J1360" s="2">
        <v>18</v>
      </c>
      <c r="K1360" s="2">
        <v>1</v>
      </c>
      <c r="L1360" s="2">
        <v>2019</v>
      </c>
      <c r="M1360" s="31">
        <f t="shared" si="20"/>
        <v>43483</v>
      </c>
      <c r="N1360" s="2" t="s">
        <v>1295</v>
      </c>
      <c r="O1360" s="2" t="s">
        <v>1296</v>
      </c>
      <c r="P1360" s="2">
        <v>19</v>
      </c>
      <c r="Q1360" s="6">
        <v>8057984748</v>
      </c>
      <c r="R1360" s="2" t="s">
        <v>172</v>
      </c>
      <c r="S1360" s="2">
        <v>3</v>
      </c>
      <c r="T1360" s="2" t="s">
        <v>313</v>
      </c>
      <c r="U1360" s="2" t="s">
        <v>507</v>
      </c>
      <c r="V1360" s="2" t="s">
        <v>175</v>
      </c>
      <c r="W1360" s="2" t="s">
        <v>4659</v>
      </c>
      <c r="X1360" s="2" t="s">
        <v>179</v>
      </c>
      <c r="Y1360" s="63">
        <v>3</v>
      </c>
    </row>
    <row r="1361" spans="1:25" ht="23.1" hidden="1" customHeight="1">
      <c r="A1361" s="2" t="s">
        <v>1269</v>
      </c>
      <c r="B1361" s="2" t="s">
        <v>26</v>
      </c>
      <c r="C1361" s="2" t="s">
        <v>27</v>
      </c>
      <c r="D1361" s="2" t="s">
        <v>28</v>
      </c>
      <c r="E1361" s="2" t="s">
        <v>28</v>
      </c>
      <c r="F1361" s="2" t="s">
        <v>111</v>
      </c>
      <c r="G1361" s="2" t="s">
        <v>167</v>
      </c>
      <c r="H1361" s="2" t="s">
        <v>168</v>
      </c>
      <c r="I1361" s="31" t="s">
        <v>3320</v>
      </c>
      <c r="J1361" s="2">
        <v>18</v>
      </c>
      <c r="K1361" s="2">
        <v>1</v>
      </c>
      <c r="L1361" s="2">
        <v>2019</v>
      </c>
      <c r="M1361" s="31">
        <f t="shared" si="20"/>
        <v>43483</v>
      </c>
      <c r="N1361" s="2" t="s">
        <v>1297</v>
      </c>
      <c r="O1361" s="2" t="s">
        <v>1298</v>
      </c>
      <c r="P1361" s="2">
        <v>18</v>
      </c>
      <c r="Q1361" s="6">
        <v>8100063654</v>
      </c>
      <c r="R1361" s="2" t="s">
        <v>172</v>
      </c>
      <c r="S1361" s="2">
        <v>0</v>
      </c>
      <c r="T1361" s="2" t="s">
        <v>313</v>
      </c>
      <c r="U1361" s="2" t="s">
        <v>507</v>
      </c>
      <c r="V1361" s="2" t="s">
        <v>175</v>
      </c>
      <c r="W1361" s="2" t="s">
        <v>4659</v>
      </c>
      <c r="X1361" s="2" t="s">
        <v>186</v>
      </c>
      <c r="Y1361" s="63">
        <v>3</v>
      </c>
    </row>
    <row r="1362" spans="1:25" ht="23.1" hidden="1" customHeight="1">
      <c r="A1362" s="2" t="s">
        <v>1269</v>
      </c>
      <c r="B1362" s="2" t="s">
        <v>26</v>
      </c>
      <c r="C1362" s="2" t="s">
        <v>27</v>
      </c>
      <c r="D1362" s="2" t="s">
        <v>28</v>
      </c>
      <c r="E1362" s="2" t="s">
        <v>28</v>
      </c>
      <c r="F1362" s="2" t="s">
        <v>111</v>
      </c>
      <c r="G1362" s="2" t="s">
        <v>167</v>
      </c>
      <c r="H1362" s="2" t="s">
        <v>168</v>
      </c>
      <c r="I1362" s="31" t="s">
        <v>3320</v>
      </c>
      <c r="J1362" s="2">
        <v>18</v>
      </c>
      <c r="K1362" s="2">
        <v>1</v>
      </c>
      <c r="L1362" s="2">
        <v>2019</v>
      </c>
      <c r="M1362" s="31">
        <f t="shared" si="20"/>
        <v>43483</v>
      </c>
      <c r="N1362" s="2" t="s">
        <v>1299</v>
      </c>
      <c r="O1362" s="2" t="s">
        <v>1300</v>
      </c>
      <c r="P1362" s="2">
        <v>17</v>
      </c>
      <c r="Q1362" s="6">
        <v>9063564012</v>
      </c>
      <c r="R1362" s="2" t="s">
        <v>172</v>
      </c>
      <c r="S1362" s="2">
        <v>1</v>
      </c>
      <c r="T1362" s="2" t="s">
        <v>313</v>
      </c>
      <c r="U1362" s="2" t="s">
        <v>507</v>
      </c>
      <c r="V1362" s="2" t="s">
        <v>175</v>
      </c>
      <c r="W1362" s="2" t="s">
        <v>4659</v>
      </c>
      <c r="X1362" s="2" t="s">
        <v>179</v>
      </c>
      <c r="Y1362" s="63">
        <v>3</v>
      </c>
    </row>
    <row r="1363" spans="1:25" ht="23.1" hidden="1" customHeight="1">
      <c r="A1363" s="2" t="s">
        <v>1269</v>
      </c>
      <c r="B1363" s="2" t="s">
        <v>26</v>
      </c>
      <c r="C1363" s="2" t="s">
        <v>27</v>
      </c>
      <c r="D1363" s="2" t="s">
        <v>28</v>
      </c>
      <c r="E1363" s="2" t="s">
        <v>28</v>
      </c>
      <c r="F1363" s="2" t="s">
        <v>111</v>
      </c>
      <c r="G1363" s="2" t="s">
        <v>167</v>
      </c>
      <c r="H1363" s="2" t="s">
        <v>168</v>
      </c>
      <c r="I1363" s="31" t="s">
        <v>3320</v>
      </c>
      <c r="J1363" s="2">
        <v>18</v>
      </c>
      <c r="K1363" s="2">
        <v>1</v>
      </c>
      <c r="L1363" s="2">
        <v>2019</v>
      </c>
      <c r="M1363" s="31">
        <f t="shared" si="20"/>
        <v>43483</v>
      </c>
      <c r="N1363" s="2" t="s">
        <v>1301</v>
      </c>
      <c r="O1363" s="2" t="s">
        <v>1302</v>
      </c>
      <c r="P1363" s="2">
        <v>18</v>
      </c>
      <c r="Q1363" s="6">
        <v>8038757325</v>
      </c>
      <c r="R1363" s="2" t="s">
        <v>172</v>
      </c>
      <c r="S1363" s="2">
        <v>2</v>
      </c>
      <c r="T1363" s="2" t="s">
        <v>313</v>
      </c>
      <c r="V1363" s="2" t="s">
        <v>175</v>
      </c>
      <c r="W1363" s="2" t="s">
        <v>4659</v>
      </c>
      <c r="X1363" s="2" t="s">
        <v>179</v>
      </c>
      <c r="Y1363" s="63">
        <v>3</v>
      </c>
    </row>
    <row r="1364" spans="1:25" ht="23.1" hidden="1" customHeight="1">
      <c r="A1364" s="2" t="s">
        <v>1269</v>
      </c>
      <c r="B1364" s="2" t="s">
        <v>26</v>
      </c>
      <c r="C1364" s="2" t="s">
        <v>27</v>
      </c>
      <c r="D1364" s="2" t="s">
        <v>28</v>
      </c>
      <c r="E1364" s="2" t="s">
        <v>28</v>
      </c>
      <c r="F1364" s="2" t="s">
        <v>111</v>
      </c>
      <c r="G1364" s="2" t="s">
        <v>167</v>
      </c>
      <c r="H1364" s="2" t="s">
        <v>168</v>
      </c>
      <c r="I1364" s="31" t="s">
        <v>3320</v>
      </c>
      <c r="J1364" s="2">
        <v>18</v>
      </c>
      <c r="K1364" s="2">
        <v>1</v>
      </c>
      <c r="L1364" s="2">
        <v>2019</v>
      </c>
      <c r="M1364" s="31">
        <f t="shared" si="20"/>
        <v>43483</v>
      </c>
      <c r="N1364" s="2" t="s">
        <v>1137</v>
      </c>
      <c r="O1364" s="2" t="s">
        <v>1303</v>
      </c>
      <c r="P1364" s="2">
        <v>17</v>
      </c>
      <c r="Q1364" s="6" t="s">
        <v>171</v>
      </c>
      <c r="R1364" s="2" t="s">
        <v>172</v>
      </c>
      <c r="S1364" s="2">
        <v>1</v>
      </c>
      <c r="T1364" s="2" t="s">
        <v>174</v>
      </c>
      <c r="V1364" s="2" t="s">
        <v>175</v>
      </c>
      <c r="W1364" s="2" t="s">
        <v>4666</v>
      </c>
      <c r="X1364" s="2" t="s">
        <v>211</v>
      </c>
      <c r="Y1364" s="63">
        <v>6</v>
      </c>
    </row>
    <row r="1365" spans="1:25" ht="23.1" hidden="1" customHeight="1">
      <c r="A1365" s="2" t="s">
        <v>1269</v>
      </c>
      <c r="B1365" s="2" t="s">
        <v>26</v>
      </c>
      <c r="C1365" s="2" t="s">
        <v>27</v>
      </c>
      <c r="D1365" s="2" t="s">
        <v>28</v>
      </c>
      <c r="E1365" s="2" t="s">
        <v>28</v>
      </c>
      <c r="F1365" s="2" t="s">
        <v>111</v>
      </c>
      <c r="G1365" s="2" t="s">
        <v>167</v>
      </c>
      <c r="H1365" s="2" t="s">
        <v>168</v>
      </c>
      <c r="I1365" s="31" t="s">
        <v>3320</v>
      </c>
      <c r="J1365" s="2">
        <v>18</v>
      </c>
      <c r="K1365" s="2">
        <v>1</v>
      </c>
      <c r="L1365" s="2">
        <v>2019</v>
      </c>
      <c r="M1365" s="31">
        <f t="shared" si="20"/>
        <v>43483</v>
      </c>
      <c r="N1365" s="2" t="s">
        <v>1304</v>
      </c>
      <c r="O1365" s="2" t="s">
        <v>1305</v>
      </c>
      <c r="P1365" s="2">
        <v>19</v>
      </c>
      <c r="Q1365" s="6">
        <v>8036544359</v>
      </c>
      <c r="R1365" s="2" t="s">
        <v>172</v>
      </c>
      <c r="S1365" s="2">
        <v>3</v>
      </c>
      <c r="T1365" s="2" t="s">
        <v>174</v>
      </c>
      <c r="V1365" s="2" t="s">
        <v>175</v>
      </c>
      <c r="W1365" s="2" t="s">
        <v>4666</v>
      </c>
      <c r="X1365" s="2" t="s">
        <v>179</v>
      </c>
      <c r="Y1365" s="63">
        <v>2</v>
      </c>
    </row>
    <row r="1366" spans="1:25" ht="23.1" hidden="1" customHeight="1">
      <c r="A1366" s="2" t="s">
        <v>1269</v>
      </c>
      <c r="B1366" s="2" t="s">
        <v>26</v>
      </c>
      <c r="C1366" s="2" t="s">
        <v>27</v>
      </c>
      <c r="D1366" s="2" t="s">
        <v>28</v>
      </c>
      <c r="E1366" s="2" t="s">
        <v>28</v>
      </c>
      <c r="F1366" s="2" t="s">
        <v>111</v>
      </c>
      <c r="G1366" s="2" t="s">
        <v>167</v>
      </c>
      <c r="H1366" s="2" t="s">
        <v>168</v>
      </c>
      <c r="I1366" s="31" t="s">
        <v>3321</v>
      </c>
      <c r="J1366" s="2">
        <v>19</v>
      </c>
      <c r="K1366" s="2">
        <v>1</v>
      </c>
      <c r="L1366" s="2">
        <v>2019</v>
      </c>
      <c r="M1366" s="31">
        <f t="shared" si="20"/>
        <v>43484</v>
      </c>
      <c r="N1366" s="2" t="s">
        <v>1306</v>
      </c>
      <c r="O1366" s="2" t="s">
        <v>1307</v>
      </c>
      <c r="P1366" s="2">
        <v>19</v>
      </c>
      <c r="Q1366" s="6" t="s">
        <v>171</v>
      </c>
      <c r="R1366" s="2" t="s">
        <v>172</v>
      </c>
      <c r="S1366" s="2">
        <v>3</v>
      </c>
      <c r="T1366" s="2" t="s">
        <v>251</v>
      </c>
      <c r="V1366" s="2" t="s">
        <v>252</v>
      </c>
      <c r="W1366" s="2" t="s">
        <v>4666</v>
      </c>
      <c r="X1366" s="2" t="s">
        <v>211</v>
      </c>
    </row>
    <row r="1367" spans="1:25" ht="23.1" hidden="1" customHeight="1">
      <c r="A1367" s="2" t="s">
        <v>1269</v>
      </c>
      <c r="B1367" s="2" t="s">
        <v>26</v>
      </c>
      <c r="C1367" s="2" t="s">
        <v>27</v>
      </c>
      <c r="D1367" s="2" t="s">
        <v>28</v>
      </c>
      <c r="E1367" s="2" t="s">
        <v>28</v>
      </c>
      <c r="F1367" s="2" t="s">
        <v>111</v>
      </c>
      <c r="G1367" s="2" t="s">
        <v>167</v>
      </c>
      <c r="H1367" s="2" t="s">
        <v>168</v>
      </c>
      <c r="I1367" s="31" t="s">
        <v>3321</v>
      </c>
      <c r="J1367" s="2">
        <v>19</v>
      </c>
      <c r="K1367" s="2">
        <v>1</v>
      </c>
      <c r="L1367" s="2">
        <v>2019</v>
      </c>
      <c r="M1367" s="31">
        <f t="shared" si="20"/>
        <v>43484</v>
      </c>
      <c r="N1367" s="2" t="s">
        <v>571</v>
      </c>
      <c r="O1367" s="2" t="s">
        <v>732</v>
      </c>
      <c r="P1367" s="2">
        <v>19</v>
      </c>
      <c r="Q1367" s="6">
        <v>8122811263</v>
      </c>
      <c r="R1367" s="2" t="s">
        <v>172</v>
      </c>
      <c r="S1367" s="2">
        <v>2</v>
      </c>
      <c r="T1367" s="2" t="s">
        <v>251</v>
      </c>
      <c r="V1367" s="2" t="s">
        <v>252</v>
      </c>
      <c r="W1367" s="2" t="s">
        <v>4666</v>
      </c>
      <c r="X1367" s="2" t="s">
        <v>176</v>
      </c>
    </row>
    <row r="1368" spans="1:25" ht="23.1" hidden="1" customHeight="1">
      <c r="A1368" s="2" t="s">
        <v>1269</v>
      </c>
      <c r="B1368" s="2" t="s">
        <v>26</v>
      </c>
      <c r="C1368" s="2" t="s">
        <v>27</v>
      </c>
      <c r="D1368" s="2" t="s">
        <v>28</v>
      </c>
      <c r="E1368" s="2" t="s">
        <v>28</v>
      </c>
      <c r="F1368" s="2" t="s">
        <v>111</v>
      </c>
      <c r="G1368" s="2" t="s">
        <v>167</v>
      </c>
      <c r="H1368" s="2" t="s">
        <v>168</v>
      </c>
      <c r="I1368" s="31" t="s">
        <v>3321</v>
      </c>
      <c r="J1368" s="2">
        <v>19</v>
      </c>
      <c r="K1368" s="2">
        <v>1</v>
      </c>
      <c r="L1368" s="2">
        <v>2019</v>
      </c>
      <c r="M1368" s="31">
        <f t="shared" ref="M1368:M1431" si="21">DATE(L1368,K1368,J1368)</f>
        <v>43484</v>
      </c>
      <c r="N1368" s="2" t="s">
        <v>1308</v>
      </c>
      <c r="O1368" s="2" t="s">
        <v>1309</v>
      </c>
      <c r="P1368" s="2">
        <v>18</v>
      </c>
      <c r="Q1368" s="6" t="s">
        <v>171</v>
      </c>
      <c r="R1368" s="2" t="s">
        <v>172</v>
      </c>
      <c r="S1368" s="2">
        <v>1</v>
      </c>
      <c r="T1368" s="2" t="s">
        <v>251</v>
      </c>
      <c r="V1368" s="2" t="s">
        <v>252</v>
      </c>
      <c r="W1368" s="2" t="s">
        <v>4666</v>
      </c>
      <c r="X1368" s="2" t="s">
        <v>211</v>
      </c>
    </row>
    <row r="1369" spans="1:25" ht="23.1" hidden="1" customHeight="1">
      <c r="A1369" s="2" t="s">
        <v>1269</v>
      </c>
      <c r="B1369" s="2" t="s">
        <v>26</v>
      </c>
      <c r="C1369" s="2" t="s">
        <v>27</v>
      </c>
      <c r="D1369" s="2" t="s">
        <v>28</v>
      </c>
      <c r="E1369" s="2" t="s">
        <v>28</v>
      </c>
      <c r="F1369" s="2" t="s">
        <v>111</v>
      </c>
      <c r="G1369" s="2" t="s">
        <v>167</v>
      </c>
      <c r="H1369" s="2" t="s">
        <v>168</v>
      </c>
      <c r="I1369" s="31" t="s">
        <v>3321</v>
      </c>
      <c r="J1369" s="2">
        <v>19</v>
      </c>
      <c r="K1369" s="2">
        <v>1</v>
      </c>
      <c r="L1369" s="2">
        <v>2019</v>
      </c>
      <c r="M1369" s="31">
        <f t="shared" si="21"/>
        <v>43484</v>
      </c>
      <c r="N1369" s="2" t="s">
        <v>1310</v>
      </c>
      <c r="O1369" s="2" t="s">
        <v>1311</v>
      </c>
      <c r="P1369" s="2">
        <v>19</v>
      </c>
      <c r="Q1369" s="6">
        <v>8138947665</v>
      </c>
      <c r="R1369" s="2" t="s">
        <v>172</v>
      </c>
      <c r="S1369" s="2">
        <v>0</v>
      </c>
      <c r="T1369" s="2" t="s">
        <v>251</v>
      </c>
      <c r="V1369" s="2" t="s">
        <v>252</v>
      </c>
      <c r="W1369" s="2" t="s">
        <v>4666</v>
      </c>
      <c r="X1369" s="2" t="s">
        <v>176</v>
      </c>
    </row>
    <row r="1370" spans="1:25" ht="23.1" hidden="1" customHeight="1">
      <c r="A1370" s="2" t="s">
        <v>1269</v>
      </c>
      <c r="B1370" s="2" t="s">
        <v>26</v>
      </c>
      <c r="C1370" s="2" t="s">
        <v>27</v>
      </c>
      <c r="D1370" s="2" t="s">
        <v>28</v>
      </c>
      <c r="E1370" s="2" t="s">
        <v>28</v>
      </c>
      <c r="F1370" s="2" t="s">
        <v>111</v>
      </c>
      <c r="G1370" s="2" t="s">
        <v>167</v>
      </c>
      <c r="H1370" s="2" t="s">
        <v>168</v>
      </c>
      <c r="I1370" s="31" t="s">
        <v>3321</v>
      </c>
      <c r="J1370" s="2">
        <v>19</v>
      </c>
      <c r="K1370" s="2">
        <v>1</v>
      </c>
      <c r="L1370" s="2">
        <v>2019</v>
      </c>
      <c r="M1370" s="31">
        <f t="shared" si="21"/>
        <v>43484</v>
      </c>
      <c r="N1370" s="2" t="s">
        <v>1312</v>
      </c>
      <c r="O1370" s="2" t="s">
        <v>1313</v>
      </c>
      <c r="P1370" s="2">
        <v>17</v>
      </c>
      <c r="Q1370" s="6" t="s">
        <v>171</v>
      </c>
      <c r="R1370" s="2" t="s">
        <v>172</v>
      </c>
      <c r="S1370" s="2">
        <v>0</v>
      </c>
      <c r="T1370" s="2" t="s">
        <v>251</v>
      </c>
      <c r="V1370" s="2" t="s">
        <v>252</v>
      </c>
      <c r="W1370" s="2" t="s">
        <v>4666</v>
      </c>
      <c r="X1370" s="2" t="s">
        <v>179</v>
      </c>
      <c r="Y1370" s="63">
        <v>3</v>
      </c>
    </row>
    <row r="1371" spans="1:25" ht="23.1" hidden="1" customHeight="1">
      <c r="A1371" s="2" t="s">
        <v>1269</v>
      </c>
      <c r="B1371" s="2" t="s">
        <v>26</v>
      </c>
      <c r="C1371" s="2" t="s">
        <v>27</v>
      </c>
      <c r="D1371" s="2" t="s">
        <v>28</v>
      </c>
      <c r="E1371" s="2" t="s">
        <v>28</v>
      </c>
      <c r="F1371" s="2" t="s">
        <v>111</v>
      </c>
      <c r="G1371" s="2" t="s">
        <v>167</v>
      </c>
      <c r="H1371" s="2" t="s">
        <v>168</v>
      </c>
      <c r="I1371" s="31" t="s">
        <v>3321</v>
      </c>
      <c r="J1371" s="2">
        <v>19</v>
      </c>
      <c r="K1371" s="2">
        <v>1</v>
      </c>
      <c r="L1371" s="2">
        <v>2019</v>
      </c>
      <c r="M1371" s="31">
        <f t="shared" si="21"/>
        <v>43484</v>
      </c>
      <c r="N1371" s="2" t="s">
        <v>1314</v>
      </c>
      <c r="O1371" s="2" t="s">
        <v>1263</v>
      </c>
      <c r="P1371" s="2">
        <v>18</v>
      </c>
      <c r="Q1371" s="6" t="s">
        <v>171</v>
      </c>
      <c r="R1371" s="2" t="s">
        <v>172</v>
      </c>
      <c r="S1371" s="2">
        <v>1</v>
      </c>
      <c r="T1371" s="2" t="s">
        <v>251</v>
      </c>
      <c r="V1371" s="2" t="s">
        <v>252</v>
      </c>
      <c r="W1371" s="2" t="s">
        <v>4666</v>
      </c>
      <c r="X1371" s="2" t="s">
        <v>211</v>
      </c>
    </row>
    <row r="1372" spans="1:25" ht="23.1" hidden="1" customHeight="1">
      <c r="A1372" s="2" t="s">
        <v>1269</v>
      </c>
      <c r="B1372" s="2" t="s">
        <v>26</v>
      </c>
      <c r="C1372" s="2" t="s">
        <v>27</v>
      </c>
      <c r="D1372" s="2" t="s">
        <v>28</v>
      </c>
      <c r="E1372" s="2" t="s">
        <v>28</v>
      </c>
      <c r="F1372" s="2" t="s">
        <v>111</v>
      </c>
      <c r="G1372" s="2" t="s">
        <v>167</v>
      </c>
      <c r="H1372" s="2" t="s">
        <v>168</v>
      </c>
      <c r="I1372" s="31" t="s">
        <v>3321</v>
      </c>
      <c r="J1372" s="2">
        <v>19</v>
      </c>
      <c r="K1372" s="2">
        <v>1</v>
      </c>
      <c r="L1372" s="2">
        <v>2019</v>
      </c>
      <c r="M1372" s="31">
        <f t="shared" si="21"/>
        <v>43484</v>
      </c>
      <c r="N1372" s="2" t="s">
        <v>1315</v>
      </c>
      <c r="O1372" s="2" t="s">
        <v>1316</v>
      </c>
      <c r="P1372" s="2">
        <v>19</v>
      </c>
      <c r="Q1372" s="6" t="s">
        <v>171</v>
      </c>
      <c r="R1372" s="2" t="s">
        <v>172</v>
      </c>
      <c r="S1372" s="2">
        <v>1</v>
      </c>
      <c r="T1372" s="2" t="s">
        <v>251</v>
      </c>
      <c r="V1372" s="2" t="s">
        <v>252</v>
      </c>
      <c r="W1372" s="2" t="s">
        <v>4659</v>
      </c>
      <c r="X1372" s="2" t="s">
        <v>211</v>
      </c>
    </row>
    <row r="1373" spans="1:25" ht="23.1" hidden="1" customHeight="1">
      <c r="A1373" s="2" t="s">
        <v>1269</v>
      </c>
      <c r="B1373" s="2" t="s">
        <v>26</v>
      </c>
      <c r="C1373" s="2" t="s">
        <v>27</v>
      </c>
      <c r="D1373" s="2" t="s">
        <v>28</v>
      </c>
      <c r="E1373" s="2" t="s">
        <v>28</v>
      </c>
      <c r="F1373" s="2" t="s">
        <v>111</v>
      </c>
      <c r="G1373" s="2" t="s">
        <v>167</v>
      </c>
      <c r="H1373" s="2" t="s">
        <v>168</v>
      </c>
      <c r="I1373" s="31" t="s">
        <v>3321</v>
      </c>
      <c r="J1373" s="2">
        <v>19</v>
      </c>
      <c r="K1373" s="2">
        <v>1</v>
      </c>
      <c r="L1373" s="2">
        <v>2019</v>
      </c>
      <c r="M1373" s="31">
        <f t="shared" si="21"/>
        <v>43484</v>
      </c>
      <c r="N1373" s="2" t="s">
        <v>1317</v>
      </c>
      <c r="O1373" s="2" t="s">
        <v>1318</v>
      </c>
      <c r="P1373" s="2">
        <v>19</v>
      </c>
      <c r="Q1373" s="6">
        <v>9022314585</v>
      </c>
      <c r="R1373" s="2" t="s">
        <v>172</v>
      </c>
      <c r="S1373" s="2">
        <v>2</v>
      </c>
      <c r="T1373" s="2" t="s">
        <v>251</v>
      </c>
      <c r="V1373" s="2" t="s">
        <v>252</v>
      </c>
      <c r="W1373" s="2" t="s">
        <v>4666</v>
      </c>
      <c r="X1373" s="2" t="s">
        <v>179</v>
      </c>
      <c r="Y1373" s="63">
        <v>3</v>
      </c>
    </row>
    <row r="1374" spans="1:25" ht="23.1" hidden="1" customHeight="1">
      <c r="A1374" s="2" t="s">
        <v>1269</v>
      </c>
      <c r="B1374" s="2" t="s">
        <v>26</v>
      </c>
      <c r="C1374" s="2" t="s">
        <v>27</v>
      </c>
      <c r="D1374" s="2" t="s">
        <v>28</v>
      </c>
      <c r="E1374" s="2" t="s">
        <v>28</v>
      </c>
      <c r="F1374" s="2" t="s">
        <v>111</v>
      </c>
      <c r="G1374" s="2" t="s">
        <v>167</v>
      </c>
      <c r="H1374" s="2" t="s">
        <v>168</v>
      </c>
      <c r="I1374" s="31" t="s">
        <v>3321</v>
      </c>
      <c r="J1374" s="2">
        <v>19</v>
      </c>
      <c r="K1374" s="2">
        <v>1</v>
      </c>
      <c r="L1374" s="2">
        <v>2019</v>
      </c>
      <c r="M1374" s="31">
        <f t="shared" si="21"/>
        <v>43484</v>
      </c>
      <c r="N1374" s="2" t="s">
        <v>1319</v>
      </c>
      <c r="O1374" s="2" t="s">
        <v>1320</v>
      </c>
      <c r="P1374" s="2">
        <v>17</v>
      </c>
      <c r="Q1374" s="6" t="s">
        <v>171</v>
      </c>
      <c r="R1374" s="2" t="s">
        <v>172</v>
      </c>
      <c r="S1374" s="2">
        <v>0</v>
      </c>
      <c r="T1374" s="2" t="s">
        <v>251</v>
      </c>
      <c r="V1374" s="2" t="s">
        <v>252</v>
      </c>
      <c r="W1374" s="2" t="s">
        <v>4666</v>
      </c>
      <c r="X1374" s="2" t="s">
        <v>176</v>
      </c>
    </row>
    <row r="1375" spans="1:25" ht="23.1" hidden="1" customHeight="1">
      <c r="A1375" s="2" t="s">
        <v>1269</v>
      </c>
      <c r="B1375" s="2" t="s">
        <v>26</v>
      </c>
      <c r="C1375" s="2" t="s">
        <v>27</v>
      </c>
      <c r="D1375" s="2" t="s">
        <v>28</v>
      </c>
      <c r="E1375" s="2" t="s">
        <v>28</v>
      </c>
      <c r="F1375" s="2" t="s">
        <v>111</v>
      </c>
      <c r="G1375" s="2" t="s">
        <v>167</v>
      </c>
      <c r="H1375" s="2" t="s">
        <v>168</v>
      </c>
      <c r="I1375" s="31" t="s">
        <v>3321</v>
      </c>
      <c r="J1375" s="2">
        <v>19</v>
      </c>
      <c r="K1375" s="2">
        <v>1</v>
      </c>
      <c r="L1375" s="2">
        <v>2019</v>
      </c>
      <c r="M1375" s="31">
        <f t="shared" si="21"/>
        <v>43484</v>
      </c>
      <c r="N1375" s="2" t="s">
        <v>1115</v>
      </c>
      <c r="O1375" s="2" t="s">
        <v>1321</v>
      </c>
      <c r="P1375" s="2">
        <v>18</v>
      </c>
      <c r="Q1375" s="6" t="s">
        <v>171</v>
      </c>
      <c r="R1375" s="2" t="s">
        <v>172</v>
      </c>
      <c r="S1375" s="2">
        <v>0</v>
      </c>
      <c r="T1375" s="2" t="s">
        <v>251</v>
      </c>
      <c r="V1375" s="2" t="s">
        <v>252</v>
      </c>
      <c r="W1375" s="2" t="s">
        <v>4666</v>
      </c>
      <c r="X1375" s="2" t="s">
        <v>211</v>
      </c>
    </row>
    <row r="1376" spans="1:25" ht="23.1" hidden="1" customHeight="1">
      <c r="A1376" s="2" t="s">
        <v>1269</v>
      </c>
      <c r="B1376" s="2" t="s">
        <v>26</v>
      </c>
      <c r="C1376" s="2" t="s">
        <v>27</v>
      </c>
      <c r="D1376" s="2" t="s">
        <v>28</v>
      </c>
      <c r="E1376" s="2" t="s">
        <v>28</v>
      </c>
      <c r="F1376" s="2" t="s">
        <v>111</v>
      </c>
      <c r="G1376" s="2" t="s">
        <v>167</v>
      </c>
      <c r="H1376" s="2" t="s">
        <v>168</v>
      </c>
      <c r="I1376" s="31" t="s">
        <v>3321</v>
      </c>
      <c r="J1376" s="2">
        <v>19</v>
      </c>
      <c r="K1376" s="2">
        <v>1</v>
      </c>
      <c r="L1376" s="2">
        <v>2019</v>
      </c>
      <c r="M1376" s="31">
        <f t="shared" si="21"/>
        <v>43484</v>
      </c>
      <c r="N1376" s="2" t="s">
        <v>817</v>
      </c>
      <c r="O1376" s="2" t="s">
        <v>816</v>
      </c>
      <c r="P1376" s="2">
        <v>19</v>
      </c>
      <c r="Q1376" s="6">
        <v>7063046945</v>
      </c>
      <c r="R1376" s="2" t="s">
        <v>172</v>
      </c>
      <c r="S1376" s="2">
        <v>3</v>
      </c>
      <c r="T1376" s="2" t="s">
        <v>251</v>
      </c>
      <c r="V1376" s="2" t="s">
        <v>252</v>
      </c>
      <c r="W1376" s="2" t="s">
        <v>4666</v>
      </c>
      <c r="X1376" s="2" t="s">
        <v>176</v>
      </c>
    </row>
    <row r="1377" spans="1:25" ht="23.1" hidden="1" customHeight="1">
      <c r="A1377" s="2" t="s">
        <v>1269</v>
      </c>
      <c r="B1377" s="2" t="s">
        <v>26</v>
      </c>
      <c r="C1377" s="2" t="s">
        <v>27</v>
      </c>
      <c r="D1377" s="2" t="s">
        <v>28</v>
      </c>
      <c r="E1377" s="2" t="s">
        <v>28</v>
      </c>
      <c r="F1377" s="2" t="s">
        <v>111</v>
      </c>
      <c r="G1377" s="2" t="s">
        <v>167</v>
      </c>
      <c r="H1377" s="2" t="s">
        <v>168</v>
      </c>
      <c r="I1377" s="31" t="s">
        <v>3321</v>
      </c>
      <c r="J1377" s="2">
        <v>19</v>
      </c>
      <c r="K1377" s="2">
        <v>1</v>
      </c>
      <c r="L1377" s="2">
        <v>2019</v>
      </c>
      <c r="M1377" s="31">
        <f t="shared" si="21"/>
        <v>43484</v>
      </c>
      <c r="N1377" s="2" t="s">
        <v>1322</v>
      </c>
      <c r="O1377" s="2" t="s">
        <v>1323</v>
      </c>
      <c r="P1377" s="2">
        <v>18</v>
      </c>
      <c r="Q1377" s="6" t="s">
        <v>171</v>
      </c>
      <c r="R1377" s="2" t="s">
        <v>172</v>
      </c>
      <c r="S1377" s="2">
        <v>0</v>
      </c>
      <c r="T1377" s="2" t="s">
        <v>251</v>
      </c>
      <c r="V1377" s="2" t="s">
        <v>252</v>
      </c>
      <c r="W1377" s="2" t="s">
        <v>4666</v>
      </c>
      <c r="X1377" s="2" t="s">
        <v>211</v>
      </c>
    </row>
    <row r="1378" spans="1:25" ht="23.1" hidden="1" customHeight="1">
      <c r="A1378" s="2" t="s">
        <v>1269</v>
      </c>
      <c r="B1378" s="2" t="s">
        <v>26</v>
      </c>
      <c r="C1378" s="2" t="s">
        <v>27</v>
      </c>
      <c r="D1378" s="2" t="s">
        <v>28</v>
      </c>
      <c r="E1378" s="2" t="s">
        <v>28</v>
      </c>
      <c r="F1378" s="2" t="s">
        <v>111</v>
      </c>
      <c r="G1378" s="2" t="s">
        <v>167</v>
      </c>
      <c r="H1378" s="2" t="s">
        <v>168</v>
      </c>
      <c r="I1378" s="31" t="s">
        <v>3321</v>
      </c>
      <c r="J1378" s="2">
        <v>19</v>
      </c>
      <c r="K1378" s="2">
        <v>1</v>
      </c>
      <c r="L1378" s="2">
        <v>2019</v>
      </c>
      <c r="M1378" s="31">
        <f t="shared" si="21"/>
        <v>43484</v>
      </c>
      <c r="N1378" s="2" t="s">
        <v>1324</v>
      </c>
      <c r="O1378" s="2" t="s">
        <v>1325</v>
      </c>
      <c r="P1378" s="2">
        <v>18</v>
      </c>
      <c r="Q1378" s="6" t="s">
        <v>171</v>
      </c>
      <c r="R1378" s="2" t="s">
        <v>172</v>
      </c>
      <c r="S1378" s="2">
        <v>1</v>
      </c>
      <c r="T1378" s="2" t="s">
        <v>251</v>
      </c>
      <c r="V1378" s="2" t="s">
        <v>252</v>
      </c>
      <c r="W1378" s="2" t="s">
        <v>4666</v>
      </c>
      <c r="X1378" s="2" t="s">
        <v>176</v>
      </c>
    </row>
    <row r="1379" spans="1:25" ht="23.1" hidden="1" customHeight="1">
      <c r="A1379" s="2" t="s">
        <v>1269</v>
      </c>
      <c r="B1379" s="2" t="s">
        <v>26</v>
      </c>
      <c r="C1379" s="2" t="s">
        <v>27</v>
      </c>
      <c r="D1379" s="2" t="s">
        <v>28</v>
      </c>
      <c r="E1379" s="2" t="s">
        <v>28</v>
      </c>
      <c r="F1379" s="2" t="s">
        <v>111</v>
      </c>
      <c r="G1379" s="2" t="s">
        <v>167</v>
      </c>
      <c r="H1379" s="2" t="s">
        <v>168</v>
      </c>
      <c r="I1379" s="31" t="s">
        <v>3321</v>
      </c>
      <c r="J1379" s="2">
        <v>19</v>
      </c>
      <c r="K1379" s="2">
        <v>1</v>
      </c>
      <c r="L1379" s="2">
        <v>2019</v>
      </c>
      <c r="M1379" s="31">
        <f t="shared" si="21"/>
        <v>43484</v>
      </c>
      <c r="N1379" s="2" t="s">
        <v>1326</v>
      </c>
      <c r="O1379" s="2" t="s">
        <v>1327</v>
      </c>
      <c r="P1379" s="2">
        <v>19</v>
      </c>
      <c r="Q1379" s="6">
        <v>9023451436</v>
      </c>
      <c r="R1379" s="2" t="s">
        <v>172</v>
      </c>
      <c r="S1379" s="2">
        <v>2</v>
      </c>
      <c r="T1379" s="2" t="s">
        <v>251</v>
      </c>
      <c r="V1379" s="2" t="s">
        <v>252</v>
      </c>
      <c r="W1379" s="2" t="s">
        <v>4666</v>
      </c>
      <c r="X1379" s="2" t="s">
        <v>211</v>
      </c>
    </row>
    <row r="1380" spans="1:25" ht="23.1" hidden="1" customHeight="1">
      <c r="A1380" s="2" t="s">
        <v>1269</v>
      </c>
      <c r="B1380" s="2" t="s">
        <v>26</v>
      </c>
      <c r="C1380" s="2" t="s">
        <v>27</v>
      </c>
      <c r="D1380" s="2" t="s">
        <v>28</v>
      </c>
      <c r="E1380" s="2" t="s">
        <v>28</v>
      </c>
      <c r="F1380" s="2" t="s">
        <v>111</v>
      </c>
      <c r="G1380" s="2" t="s">
        <v>167</v>
      </c>
      <c r="H1380" s="2" t="s">
        <v>168</v>
      </c>
      <c r="I1380" s="31" t="s">
        <v>3321</v>
      </c>
      <c r="J1380" s="2">
        <v>19</v>
      </c>
      <c r="K1380" s="2">
        <v>1</v>
      </c>
      <c r="L1380" s="2">
        <v>2019</v>
      </c>
      <c r="M1380" s="31">
        <f t="shared" si="21"/>
        <v>43484</v>
      </c>
      <c r="N1380" s="2" t="s">
        <v>1328</v>
      </c>
      <c r="O1380" s="2" t="s">
        <v>1329</v>
      </c>
      <c r="P1380" s="2">
        <v>18</v>
      </c>
      <c r="Q1380" s="6">
        <v>8039764231</v>
      </c>
      <c r="R1380" s="2" t="s">
        <v>172</v>
      </c>
      <c r="S1380" s="2">
        <v>1</v>
      </c>
      <c r="T1380" s="2" t="s">
        <v>251</v>
      </c>
      <c r="V1380" s="2" t="s">
        <v>252</v>
      </c>
      <c r="W1380" s="2" t="s">
        <v>4666</v>
      </c>
      <c r="X1380" s="2" t="s">
        <v>211</v>
      </c>
    </row>
    <row r="1381" spans="1:25" ht="23.1" hidden="1" customHeight="1">
      <c r="A1381" s="2" t="s">
        <v>1269</v>
      </c>
      <c r="B1381" s="2" t="s">
        <v>26</v>
      </c>
      <c r="C1381" s="2" t="s">
        <v>27</v>
      </c>
      <c r="D1381" s="2" t="s">
        <v>28</v>
      </c>
      <c r="E1381" s="2" t="s">
        <v>28</v>
      </c>
      <c r="F1381" s="2" t="s">
        <v>111</v>
      </c>
      <c r="G1381" s="2" t="s">
        <v>167</v>
      </c>
      <c r="H1381" s="2" t="s">
        <v>168</v>
      </c>
      <c r="I1381" s="31" t="s">
        <v>3321</v>
      </c>
      <c r="J1381" s="2">
        <v>19</v>
      </c>
      <c r="K1381" s="2">
        <v>1</v>
      </c>
      <c r="L1381" s="2">
        <v>2019</v>
      </c>
      <c r="M1381" s="31">
        <f t="shared" si="21"/>
        <v>43484</v>
      </c>
      <c r="N1381" s="2" t="s">
        <v>1330</v>
      </c>
      <c r="O1381" s="2" t="s">
        <v>1331</v>
      </c>
      <c r="P1381" s="2">
        <v>18</v>
      </c>
      <c r="Q1381" s="6" t="s">
        <v>171</v>
      </c>
      <c r="R1381" s="2" t="s">
        <v>172</v>
      </c>
      <c r="S1381" s="2">
        <v>0</v>
      </c>
      <c r="T1381" s="2" t="s">
        <v>251</v>
      </c>
      <c r="V1381" s="2" t="s">
        <v>252</v>
      </c>
      <c r="W1381" s="2" t="s">
        <v>4666</v>
      </c>
      <c r="X1381" s="2" t="s">
        <v>176</v>
      </c>
    </row>
    <row r="1382" spans="1:25" ht="23.1" hidden="1" customHeight="1">
      <c r="A1382" s="2" t="s">
        <v>1269</v>
      </c>
      <c r="B1382" s="2" t="s">
        <v>26</v>
      </c>
      <c r="C1382" s="2" t="s">
        <v>27</v>
      </c>
      <c r="D1382" s="2" t="s">
        <v>28</v>
      </c>
      <c r="E1382" s="2" t="s">
        <v>28</v>
      </c>
      <c r="F1382" s="2" t="s">
        <v>111</v>
      </c>
      <c r="G1382" s="2" t="s">
        <v>167</v>
      </c>
      <c r="H1382" s="2" t="s">
        <v>168</v>
      </c>
      <c r="I1382" s="31" t="s">
        <v>3321</v>
      </c>
      <c r="J1382" s="2">
        <v>19</v>
      </c>
      <c r="K1382" s="2">
        <v>1</v>
      </c>
      <c r="L1382" s="2">
        <v>2019</v>
      </c>
      <c r="M1382" s="31">
        <f t="shared" si="21"/>
        <v>43484</v>
      </c>
      <c r="N1382" s="2" t="s">
        <v>1332</v>
      </c>
      <c r="O1382" s="2" t="s">
        <v>1333</v>
      </c>
      <c r="P1382" s="2">
        <v>19</v>
      </c>
      <c r="Q1382" s="6" t="s">
        <v>171</v>
      </c>
      <c r="R1382" s="2" t="s">
        <v>172</v>
      </c>
      <c r="S1382" s="2">
        <v>3</v>
      </c>
      <c r="T1382" s="2" t="s">
        <v>251</v>
      </c>
      <c r="V1382" s="2" t="s">
        <v>252</v>
      </c>
      <c r="W1382" s="2" t="s">
        <v>4666</v>
      </c>
      <c r="X1382" s="2" t="s">
        <v>176</v>
      </c>
    </row>
    <row r="1383" spans="1:25" ht="23.1" hidden="1" customHeight="1">
      <c r="A1383" s="2" t="s">
        <v>1269</v>
      </c>
      <c r="B1383" s="2" t="s">
        <v>26</v>
      </c>
      <c r="C1383" s="2" t="s">
        <v>27</v>
      </c>
      <c r="D1383" s="2" t="s">
        <v>28</v>
      </c>
      <c r="E1383" s="2" t="s">
        <v>28</v>
      </c>
      <c r="F1383" s="2" t="s">
        <v>111</v>
      </c>
      <c r="G1383" s="2" t="s">
        <v>167</v>
      </c>
      <c r="H1383" s="2" t="s">
        <v>168</v>
      </c>
      <c r="I1383" s="31" t="s">
        <v>3321</v>
      </c>
      <c r="J1383" s="2">
        <v>19</v>
      </c>
      <c r="K1383" s="2">
        <v>1</v>
      </c>
      <c r="L1383" s="2">
        <v>2019</v>
      </c>
      <c r="M1383" s="31">
        <f t="shared" si="21"/>
        <v>43484</v>
      </c>
      <c r="N1383" s="2" t="s">
        <v>765</v>
      </c>
      <c r="O1383" s="2" t="s">
        <v>1334</v>
      </c>
      <c r="P1383" s="2">
        <v>19</v>
      </c>
      <c r="Q1383" s="6" t="s">
        <v>171</v>
      </c>
      <c r="R1383" s="2" t="s">
        <v>172</v>
      </c>
      <c r="S1383" s="2">
        <v>3</v>
      </c>
      <c r="T1383" s="2" t="s">
        <v>251</v>
      </c>
      <c r="V1383" s="2" t="s">
        <v>252</v>
      </c>
      <c r="W1383" s="2" t="s">
        <v>4666</v>
      </c>
      <c r="X1383" s="2" t="s">
        <v>176</v>
      </c>
    </row>
    <row r="1384" spans="1:25" ht="23.1" hidden="1" customHeight="1">
      <c r="A1384" s="2" t="s">
        <v>1269</v>
      </c>
      <c r="B1384" s="2" t="s">
        <v>26</v>
      </c>
      <c r="C1384" s="2" t="s">
        <v>27</v>
      </c>
      <c r="D1384" s="2" t="s">
        <v>28</v>
      </c>
      <c r="E1384" s="2" t="s">
        <v>28</v>
      </c>
      <c r="F1384" s="2" t="s">
        <v>111</v>
      </c>
      <c r="G1384" s="2" t="s">
        <v>167</v>
      </c>
      <c r="H1384" s="2" t="s">
        <v>168</v>
      </c>
      <c r="I1384" s="31" t="s">
        <v>3321</v>
      </c>
      <c r="J1384" s="2">
        <v>19</v>
      </c>
      <c r="K1384" s="2">
        <v>1</v>
      </c>
      <c r="L1384" s="2">
        <v>2019</v>
      </c>
      <c r="M1384" s="31">
        <f t="shared" si="21"/>
        <v>43484</v>
      </c>
      <c r="N1384" s="2" t="s">
        <v>1335</v>
      </c>
      <c r="O1384" s="2" t="s">
        <v>1336</v>
      </c>
      <c r="P1384" s="2">
        <v>17</v>
      </c>
      <c r="Q1384" s="6" t="s">
        <v>171</v>
      </c>
      <c r="R1384" s="2" t="s">
        <v>172</v>
      </c>
      <c r="S1384" s="2">
        <v>0</v>
      </c>
      <c r="T1384" s="2" t="s">
        <v>251</v>
      </c>
      <c r="V1384" s="2" t="s">
        <v>252</v>
      </c>
      <c r="W1384" s="2" t="s">
        <v>4666</v>
      </c>
      <c r="X1384" s="2" t="s">
        <v>186</v>
      </c>
      <c r="Y1384" s="63">
        <v>3</v>
      </c>
    </row>
    <row r="1385" spans="1:25" ht="23.1" hidden="1" customHeight="1">
      <c r="A1385" s="2" t="s">
        <v>1269</v>
      </c>
      <c r="B1385" s="2" t="s">
        <v>26</v>
      </c>
      <c r="C1385" s="2" t="s">
        <v>27</v>
      </c>
      <c r="D1385" s="2" t="s">
        <v>28</v>
      </c>
      <c r="E1385" s="2" t="s">
        <v>28</v>
      </c>
      <c r="F1385" s="2" t="s">
        <v>111</v>
      </c>
      <c r="G1385" s="2" t="s">
        <v>167</v>
      </c>
      <c r="H1385" s="2" t="s">
        <v>168</v>
      </c>
      <c r="I1385" s="31" t="s">
        <v>3321</v>
      </c>
      <c r="J1385" s="2">
        <v>19</v>
      </c>
      <c r="K1385" s="2">
        <v>1</v>
      </c>
      <c r="L1385" s="2">
        <v>2019</v>
      </c>
      <c r="M1385" s="31">
        <f t="shared" si="21"/>
        <v>43484</v>
      </c>
      <c r="N1385" s="2" t="s">
        <v>389</v>
      </c>
      <c r="O1385" s="2" t="s">
        <v>1337</v>
      </c>
      <c r="P1385" s="2">
        <v>18</v>
      </c>
      <c r="Q1385" s="6" t="s">
        <v>171</v>
      </c>
      <c r="R1385" s="2" t="s">
        <v>172</v>
      </c>
      <c r="S1385" s="2">
        <v>0</v>
      </c>
      <c r="T1385" s="2" t="s">
        <v>251</v>
      </c>
      <c r="V1385" s="2" t="s">
        <v>252</v>
      </c>
      <c r="W1385" s="2" t="s">
        <v>4666</v>
      </c>
      <c r="X1385" s="2" t="s">
        <v>186</v>
      </c>
      <c r="Y1385" s="63">
        <v>3</v>
      </c>
    </row>
    <row r="1386" spans="1:25" ht="23.1" hidden="1" customHeight="1">
      <c r="A1386" s="2" t="s">
        <v>109</v>
      </c>
      <c r="B1386" s="2" t="s">
        <v>26</v>
      </c>
      <c r="C1386" s="2" t="s">
        <v>27</v>
      </c>
      <c r="D1386" s="2" t="s">
        <v>28</v>
      </c>
      <c r="E1386" s="2" t="s">
        <v>28</v>
      </c>
      <c r="F1386" s="2" t="s">
        <v>111</v>
      </c>
      <c r="G1386" s="2" t="s">
        <v>167</v>
      </c>
      <c r="H1386" s="2" t="s">
        <v>168</v>
      </c>
      <c r="I1386" s="31" t="s">
        <v>3322</v>
      </c>
      <c r="J1386" s="2">
        <v>21</v>
      </c>
      <c r="K1386" s="2">
        <v>1</v>
      </c>
      <c r="L1386" s="2">
        <v>2019</v>
      </c>
      <c r="M1386" s="31">
        <f t="shared" si="21"/>
        <v>43486</v>
      </c>
      <c r="N1386" s="2" t="s">
        <v>1338</v>
      </c>
      <c r="O1386" s="2" t="s">
        <v>1339</v>
      </c>
      <c r="P1386" s="2">
        <v>19</v>
      </c>
      <c r="Q1386" s="6" t="s">
        <v>171</v>
      </c>
      <c r="R1386" s="2" t="s">
        <v>172</v>
      </c>
      <c r="S1386" s="2">
        <v>1</v>
      </c>
      <c r="T1386" s="2" t="s">
        <v>251</v>
      </c>
      <c r="V1386" s="2" t="s">
        <v>252</v>
      </c>
      <c r="W1386" s="2" t="s">
        <v>4666</v>
      </c>
      <c r="X1386" s="2" t="s">
        <v>211</v>
      </c>
    </row>
    <row r="1387" spans="1:25" ht="23.1" hidden="1" customHeight="1">
      <c r="A1387" s="2" t="s">
        <v>109</v>
      </c>
      <c r="B1387" s="2" t="s">
        <v>26</v>
      </c>
      <c r="C1387" s="2" t="s">
        <v>27</v>
      </c>
      <c r="D1387" s="2" t="s">
        <v>28</v>
      </c>
      <c r="E1387" s="2" t="s">
        <v>28</v>
      </c>
      <c r="F1387" s="2" t="s">
        <v>111</v>
      </c>
      <c r="G1387" s="2" t="s">
        <v>167</v>
      </c>
      <c r="H1387" s="2" t="s">
        <v>168</v>
      </c>
      <c r="I1387" s="31" t="s">
        <v>3322</v>
      </c>
      <c r="J1387" s="2">
        <v>21</v>
      </c>
      <c r="K1387" s="2">
        <v>1</v>
      </c>
      <c r="L1387" s="2">
        <v>2019</v>
      </c>
      <c r="M1387" s="31">
        <f t="shared" si="21"/>
        <v>43486</v>
      </c>
      <c r="N1387" s="2" t="s">
        <v>1340</v>
      </c>
      <c r="O1387" s="2" t="s">
        <v>1341</v>
      </c>
      <c r="P1387" s="2">
        <v>16</v>
      </c>
      <c r="Q1387" s="6" t="s">
        <v>171</v>
      </c>
      <c r="R1387" s="2" t="s">
        <v>172</v>
      </c>
      <c r="S1387" s="2">
        <v>0</v>
      </c>
      <c r="T1387" s="2" t="s">
        <v>251</v>
      </c>
      <c r="V1387" s="2" t="s">
        <v>252</v>
      </c>
      <c r="W1387" s="2" t="s">
        <v>4659</v>
      </c>
      <c r="X1387" s="2" t="s">
        <v>176</v>
      </c>
    </row>
    <row r="1388" spans="1:25" ht="23.1" hidden="1" customHeight="1">
      <c r="A1388" s="2" t="s">
        <v>109</v>
      </c>
      <c r="B1388" s="2" t="s">
        <v>26</v>
      </c>
      <c r="C1388" s="2" t="s">
        <v>27</v>
      </c>
      <c r="D1388" s="2" t="s">
        <v>28</v>
      </c>
      <c r="E1388" s="2" t="s">
        <v>28</v>
      </c>
      <c r="F1388" s="2" t="s">
        <v>111</v>
      </c>
      <c r="G1388" s="2" t="s">
        <v>167</v>
      </c>
      <c r="H1388" s="2" t="s">
        <v>168</v>
      </c>
      <c r="I1388" s="31" t="s">
        <v>3322</v>
      </c>
      <c r="J1388" s="2">
        <v>21</v>
      </c>
      <c r="K1388" s="2">
        <v>1</v>
      </c>
      <c r="L1388" s="2">
        <v>2019</v>
      </c>
      <c r="M1388" s="31">
        <f t="shared" si="21"/>
        <v>43486</v>
      </c>
      <c r="N1388" s="2" t="s">
        <v>1342</v>
      </c>
      <c r="O1388" s="2" t="s">
        <v>1343</v>
      </c>
      <c r="P1388" s="2">
        <v>17</v>
      </c>
      <c r="Q1388" s="6" t="s">
        <v>171</v>
      </c>
      <c r="R1388" s="2" t="s">
        <v>172</v>
      </c>
      <c r="S1388" s="2">
        <v>0</v>
      </c>
      <c r="T1388" s="2" t="s">
        <v>251</v>
      </c>
      <c r="V1388" s="2" t="s">
        <v>252</v>
      </c>
      <c r="W1388" s="2" t="s">
        <v>4666</v>
      </c>
      <c r="X1388" s="2" t="s">
        <v>211</v>
      </c>
    </row>
    <row r="1389" spans="1:25" ht="23.1" hidden="1" customHeight="1">
      <c r="A1389" s="2" t="s">
        <v>109</v>
      </c>
      <c r="B1389" s="2" t="s">
        <v>26</v>
      </c>
      <c r="C1389" s="2" t="s">
        <v>27</v>
      </c>
      <c r="D1389" s="2" t="s">
        <v>28</v>
      </c>
      <c r="E1389" s="2" t="s">
        <v>28</v>
      </c>
      <c r="F1389" s="2" t="s">
        <v>111</v>
      </c>
      <c r="G1389" s="2" t="s">
        <v>167</v>
      </c>
      <c r="H1389" s="2" t="s">
        <v>168</v>
      </c>
      <c r="I1389" s="31" t="s">
        <v>3322</v>
      </c>
      <c r="J1389" s="2">
        <v>21</v>
      </c>
      <c r="K1389" s="2">
        <v>1</v>
      </c>
      <c r="L1389" s="2">
        <v>2019</v>
      </c>
      <c r="M1389" s="31">
        <f t="shared" si="21"/>
        <v>43486</v>
      </c>
      <c r="N1389" s="2" t="s">
        <v>1344</v>
      </c>
      <c r="O1389" s="2" t="s">
        <v>1345</v>
      </c>
      <c r="P1389" s="2">
        <v>19</v>
      </c>
      <c r="Q1389" s="6">
        <v>7044078017</v>
      </c>
      <c r="R1389" s="2" t="s">
        <v>172</v>
      </c>
      <c r="S1389" s="2">
        <v>2</v>
      </c>
      <c r="T1389" s="2" t="s">
        <v>251</v>
      </c>
      <c r="V1389" s="2" t="s">
        <v>252</v>
      </c>
      <c r="W1389" s="2" t="s">
        <v>4666</v>
      </c>
      <c r="X1389" s="2" t="s">
        <v>444</v>
      </c>
    </row>
    <row r="1390" spans="1:25" ht="23.1" hidden="1" customHeight="1">
      <c r="A1390" s="2" t="s">
        <v>109</v>
      </c>
      <c r="B1390" s="2" t="s">
        <v>26</v>
      </c>
      <c r="C1390" s="2" t="s">
        <v>27</v>
      </c>
      <c r="D1390" s="2" t="s">
        <v>28</v>
      </c>
      <c r="E1390" s="2" t="s">
        <v>28</v>
      </c>
      <c r="F1390" s="2" t="s">
        <v>111</v>
      </c>
      <c r="G1390" s="2" t="s">
        <v>167</v>
      </c>
      <c r="H1390" s="2" t="s">
        <v>168</v>
      </c>
      <c r="I1390" s="31" t="s">
        <v>3322</v>
      </c>
      <c r="J1390" s="2">
        <v>21</v>
      </c>
      <c r="K1390" s="2">
        <v>1</v>
      </c>
      <c r="L1390" s="2">
        <v>2019</v>
      </c>
      <c r="M1390" s="31">
        <f t="shared" si="21"/>
        <v>43486</v>
      </c>
      <c r="N1390" s="2" t="s">
        <v>1346</v>
      </c>
      <c r="O1390" s="2" t="s">
        <v>1347</v>
      </c>
      <c r="P1390" s="2">
        <v>19</v>
      </c>
      <c r="Q1390" s="6" t="s">
        <v>171</v>
      </c>
      <c r="R1390" s="2" t="s">
        <v>172</v>
      </c>
      <c r="S1390" s="2">
        <v>0</v>
      </c>
      <c r="T1390" s="2" t="s">
        <v>251</v>
      </c>
      <c r="V1390" s="2" t="s">
        <v>252</v>
      </c>
      <c r="W1390" s="2" t="s">
        <v>4659</v>
      </c>
      <c r="X1390" s="2" t="s">
        <v>186</v>
      </c>
      <c r="Y1390" s="63">
        <v>3</v>
      </c>
    </row>
    <row r="1391" spans="1:25" ht="23.1" hidden="1" customHeight="1">
      <c r="A1391" s="2" t="s">
        <v>109</v>
      </c>
      <c r="B1391" s="2" t="s">
        <v>26</v>
      </c>
      <c r="C1391" s="2" t="s">
        <v>27</v>
      </c>
      <c r="D1391" s="2" t="s">
        <v>28</v>
      </c>
      <c r="E1391" s="2" t="s">
        <v>28</v>
      </c>
      <c r="F1391" s="2" t="s">
        <v>111</v>
      </c>
      <c r="G1391" s="2" t="s">
        <v>167</v>
      </c>
      <c r="H1391" s="2" t="s">
        <v>168</v>
      </c>
      <c r="I1391" s="31" t="s">
        <v>3322</v>
      </c>
      <c r="J1391" s="2">
        <v>21</v>
      </c>
      <c r="K1391" s="2">
        <v>1</v>
      </c>
      <c r="L1391" s="2">
        <v>2019</v>
      </c>
      <c r="M1391" s="31">
        <f t="shared" si="21"/>
        <v>43486</v>
      </c>
      <c r="N1391" s="2" t="s">
        <v>1348</v>
      </c>
      <c r="O1391" s="2" t="s">
        <v>1349</v>
      </c>
      <c r="P1391" s="2">
        <v>18</v>
      </c>
      <c r="Q1391" s="6" t="s">
        <v>171</v>
      </c>
      <c r="R1391" s="2" t="s">
        <v>172</v>
      </c>
      <c r="S1391" s="2">
        <v>1</v>
      </c>
      <c r="T1391" s="2" t="s">
        <v>251</v>
      </c>
      <c r="V1391" s="2" t="s">
        <v>252</v>
      </c>
      <c r="W1391" s="2" t="s">
        <v>4659</v>
      </c>
      <c r="X1391" s="2" t="s">
        <v>176</v>
      </c>
    </row>
    <row r="1392" spans="1:25" ht="23.1" hidden="1" customHeight="1">
      <c r="A1392" s="2" t="s">
        <v>109</v>
      </c>
      <c r="B1392" s="2" t="s">
        <v>26</v>
      </c>
      <c r="C1392" s="2" t="s">
        <v>27</v>
      </c>
      <c r="D1392" s="2" t="s">
        <v>28</v>
      </c>
      <c r="E1392" s="2" t="s">
        <v>28</v>
      </c>
      <c r="F1392" s="2" t="s">
        <v>111</v>
      </c>
      <c r="G1392" s="2" t="s">
        <v>167</v>
      </c>
      <c r="H1392" s="2" t="s">
        <v>168</v>
      </c>
      <c r="I1392" s="31" t="s">
        <v>3322</v>
      </c>
      <c r="J1392" s="2">
        <v>21</v>
      </c>
      <c r="K1392" s="2">
        <v>1</v>
      </c>
      <c r="L1392" s="2">
        <v>2019</v>
      </c>
      <c r="M1392" s="31">
        <f t="shared" si="21"/>
        <v>43486</v>
      </c>
      <c r="N1392" s="2" t="s">
        <v>531</v>
      </c>
      <c r="O1392" s="2" t="s">
        <v>374</v>
      </c>
      <c r="P1392" s="2">
        <v>19</v>
      </c>
      <c r="Q1392" s="6">
        <v>9060560865</v>
      </c>
      <c r="R1392" s="2" t="s">
        <v>172</v>
      </c>
      <c r="S1392" s="2">
        <v>3</v>
      </c>
      <c r="T1392" s="2" t="s">
        <v>251</v>
      </c>
      <c r="V1392" s="2" t="s">
        <v>252</v>
      </c>
      <c r="W1392" s="2" t="s">
        <v>4666</v>
      </c>
      <c r="X1392" s="2" t="s">
        <v>176</v>
      </c>
    </row>
    <row r="1393" spans="1:25" ht="23.1" hidden="1" customHeight="1">
      <c r="A1393" s="2" t="s">
        <v>109</v>
      </c>
      <c r="B1393" s="2" t="s">
        <v>26</v>
      </c>
      <c r="C1393" s="2" t="s">
        <v>27</v>
      </c>
      <c r="D1393" s="2" t="s">
        <v>28</v>
      </c>
      <c r="E1393" s="2" t="s">
        <v>28</v>
      </c>
      <c r="F1393" s="2" t="s">
        <v>111</v>
      </c>
      <c r="G1393" s="2" t="s">
        <v>167</v>
      </c>
      <c r="H1393" s="2" t="s">
        <v>168</v>
      </c>
      <c r="I1393" s="31" t="s">
        <v>3322</v>
      </c>
      <c r="J1393" s="2">
        <v>21</v>
      </c>
      <c r="K1393" s="2">
        <v>1</v>
      </c>
      <c r="L1393" s="2">
        <v>2019</v>
      </c>
      <c r="M1393" s="31">
        <f t="shared" si="21"/>
        <v>43486</v>
      </c>
      <c r="N1393" s="2" t="s">
        <v>1350</v>
      </c>
      <c r="O1393" s="2" t="s">
        <v>1351</v>
      </c>
      <c r="P1393" s="2">
        <v>18</v>
      </c>
      <c r="Q1393" s="6" t="s">
        <v>171</v>
      </c>
      <c r="R1393" s="2" t="s">
        <v>172</v>
      </c>
      <c r="S1393" s="2">
        <v>0</v>
      </c>
      <c r="T1393" s="2" t="s">
        <v>251</v>
      </c>
      <c r="V1393" s="2" t="s">
        <v>252</v>
      </c>
      <c r="W1393" s="2" t="s">
        <v>4666</v>
      </c>
      <c r="X1393" s="2" t="s">
        <v>179</v>
      </c>
      <c r="Y1393" s="63">
        <v>3</v>
      </c>
    </row>
    <row r="1394" spans="1:25" ht="23.1" hidden="1" customHeight="1">
      <c r="A1394" s="2" t="s">
        <v>109</v>
      </c>
      <c r="B1394" s="2" t="s">
        <v>26</v>
      </c>
      <c r="C1394" s="2" t="s">
        <v>27</v>
      </c>
      <c r="D1394" s="2" t="s">
        <v>28</v>
      </c>
      <c r="E1394" s="2" t="s">
        <v>28</v>
      </c>
      <c r="F1394" s="2" t="s">
        <v>111</v>
      </c>
      <c r="G1394" s="2" t="s">
        <v>167</v>
      </c>
      <c r="H1394" s="2" t="s">
        <v>168</v>
      </c>
      <c r="I1394" s="31" t="s">
        <v>3322</v>
      </c>
      <c r="J1394" s="2">
        <v>21</v>
      </c>
      <c r="K1394" s="2">
        <v>1</v>
      </c>
      <c r="L1394" s="2">
        <v>2019</v>
      </c>
      <c r="M1394" s="31">
        <f t="shared" si="21"/>
        <v>43486</v>
      </c>
      <c r="N1394" s="2" t="s">
        <v>626</v>
      </c>
      <c r="O1394" s="2" t="s">
        <v>1352</v>
      </c>
      <c r="P1394" s="2">
        <v>19</v>
      </c>
      <c r="Q1394" s="6">
        <v>8141920127</v>
      </c>
      <c r="R1394" s="2" t="s">
        <v>172</v>
      </c>
      <c r="S1394" s="2">
        <v>1</v>
      </c>
      <c r="T1394" s="2" t="s">
        <v>251</v>
      </c>
      <c r="V1394" s="2" t="s">
        <v>252</v>
      </c>
      <c r="W1394" s="2" t="s">
        <v>4659</v>
      </c>
      <c r="X1394" s="2" t="s">
        <v>179</v>
      </c>
      <c r="Y1394" s="63">
        <v>3</v>
      </c>
    </row>
    <row r="1395" spans="1:25" ht="23.1" hidden="1" customHeight="1">
      <c r="A1395" s="2" t="s">
        <v>109</v>
      </c>
      <c r="B1395" s="2" t="s">
        <v>26</v>
      </c>
      <c r="C1395" s="2" t="s">
        <v>27</v>
      </c>
      <c r="D1395" s="2" t="s">
        <v>28</v>
      </c>
      <c r="E1395" s="2" t="s">
        <v>28</v>
      </c>
      <c r="F1395" s="2" t="s">
        <v>111</v>
      </c>
      <c r="G1395" s="2" t="s">
        <v>167</v>
      </c>
      <c r="H1395" s="2" t="s">
        <v>168</v>
      </c>
      <c r="I1395" s="31" t="s">
        <v>113</v>
      </c>
      <c r="J1395" s="2">
        <v>22</v>
      </c>
      <c r="K1395" s="2">
        <v>1</v>
      </c>
      <c r="L1395" s="2">
        <v>2019</v>
      </c>
      <c r="M1395" s="31">
        <f t="shared" si="21"/>
        <v>43487</v>
      </c>
      <c r="N1395" s="2" t="s">
        <v>1247</v>
      </c>
      <c r="O1395" s="2" t="s">
        <v>1353</v>
      </c>
      <c r="P1395" s="2">
        <v>18</v>
      </c>
      <c r="Q1395" s="6" t="s">
        <v>171</v>
      </c>
      <c r="R1395" s="2" t="s">
        <v>172</v>
      </c>
      <c r="S1395" s="2">
        <v>0</v>
      </c>
      <c r="T1395" s="2" t="s">
        <v>251</v>
      </c>
      <c r="V1395" s="2" t="s">
        <v>252</v>
      </c>
      <c r="W1395" s="2" t="s">
        <v>4666</v>
      </c>
      <c r="X1395" s="2" t="s">
        <v>211</v>
      </c>
    </row>
    <row r="1396" spans="1:25" ht="23.1" hidden="1" customHeight="1">
      <c r="A1396" s="2" t="s">
        <v>109</v>
      </c>
      <c r="B1396" s="2" t="s">
        <v>26</v>
      </c>
      <c r="C1396" s="2" t="s">
        <v>27</v>
      </c>
      <c r="D1396" s="2" t="s">
        <v>28</v>
      </c>
      <c r="E1396" s="2" t="s">
        <v>28</v>
      </c>
      <c r="F1396" s="2" t="s">
        <v>111</v>
      </c>
      <c r="G1396" s="2" t="s">
        <v>167</v>
      </c>
      <c r="H1396" s="2" t="s">
        <v>168</v>
      </c>
      <c r="I1396" s="31" t="s">
        <v>113</v>
      </c>
      <c r="J1396" s="2">
        <v>22</v>
      </c>
      <c r="K1396" s="2">
        <v>1</v>
      </c>
      <c r="L1396" s="2">
        <v>2019</v>
      </c>
      <c r="M1396" s="31">
        <f t="shared" si="21"/>
        <v>43487</v>
      </c>
      <c r="N1396" s="2" t="s">
        <v>1354</v>
      </c>
      <c r="O1396" s="2" t="s">
        <v>1355</v>
      </c>
      <c r="P1396" s="2">
        <v>18</v>
      </c>
      <c r="Q1396" s="6">
        <v>8182341290</v>
      </c>
      <c r="R1396" s="2" t="s">
        <v>172</v>
      </c>
      <c r="S1396" s="2">
        <v>0</v>
      </c>
      <c r="T1396" s="2" t="s">
        <v>251</v>
      </c>
      <c r="V1396" s="2" t="s">
        <v>252</v>
      </c>
      <c r="W1396" s="2" t="s">
        <v>4666</v>
      </c>
      <c r="X1396" s="2" t="s">
        <v>176</v>
      </c>
    </row>
    <row r="1397" spans="1:25" ht="23.1" hidden="1" customHeight="1">
      <c r="A1397" s="2" t="s">
        <v>109</v>
      </c>
      <c r="B1397" s="2" t="s">
        <v>26</v>
      </c>
      <c r="C1397" s="2" t="s">
        <v>27</v>
      </c>
      <c r="D1397" s="2" t="s">
        <v>28</v>
      </c>
      <c r="E1397" s="2" t="s">
        <v>28</v>
      </c>
      <c r="F1397" s="2" t="s">
        <v>111</v>
      </c>
      <c r="G1397" s="2" t="s">
        <v>167</v>
      </c>
      <c r="H1397" s="2" t="s">
        <v>168</v>
      </c>
      <c r="I1397" s="31" t="s">
        <v>113</v>
      </c>
      <c r="J1397" s="2">
        <v>22</v>
      </c>
      <c r="K1397" s="2">
        <v>1</v>
      </c>
      <c r="L1397" s="2">
        <v>2019</v>
      </c>
      <c r="M1397" s="31">
        <f t="shared" si="21"/>
        <v>43487</v>
      </c>
      <c r="N1397" s="2" t="s">
        <v>1356</v>
      </c>
      <c r="O1397" s="2" t="s">
        <v>1242</v>
      </c>
      <c r="P1397" s="2">
        <v>19</v>
      </c>
      <c r="Q1397" s="6" t="s">
        <v>171</v>
      </c>
      <c r="R1397" s="2" t="s">
        <v>172</v>
      </c>
      <c r="S1397" s="2">
        <v>1</v>
      </c>
      <c r="T1397" s="2" t="s">
        <v>251</v>
      </c>
      <c r="V1397" s="2" t="s">
        <v>252</v>
      </c>
      <c r="W1397" s="2" t="s">
        <v>4659</v>
      </c>
      <c r="X1397" s="2" t="s">
        <v>211</v>
      </c>
    </row>
    <row r="1398" spans="1:25" ht="23.1" hidden="1" customHeight="1">
      <c r="A1398" s="2" t="s">
        <v>109</v>
      </c>
      <c r="B1398" s="2" t="s">
        <v>26</v>
      </c>
      <c r="C1398" s="2" t="s">
        <v>27</v>
      </c>
      <c r="D1398" s="2" t="s">
        <v>28</v>
      </c>
      <c r="E1398" s="2" t="s">
        <v>28</v>
      </c>
      <c r="F1398" s="2" t="s">
        <v>111</v>
      </c>
      <c r="G1398" s="2" t="s">
        <v>167</v>
      </c>
      <c r="H1398" s="2" t="s">
        <v>168</v>
      </c>
      <c r="I1398" s="31" t="s">
        <v>113</v>
      </c>
      <c r="J1398" s="2">
        <v>22</v>
      </c>
      <c r="K1398" s="2">
        <v>1</v>
      </c>
      <c r="L1398" s="2">
        <v>2019</v>
      </c>
      <c r="M1398" s="31">
        <f t="shared" si="21"/>
        <v>43487</v>
      </c>
      <c r="N1398" s="2" t="s">
        <v>1357</v>
      </c>
      <c r="O1398" s="2" t="s">
        <v>1358</v>
      </c>
      <c r="P1398" s="2">
        <v>19</v>
      </c>
      <c r="Q1398" s="6">
        <v>8026590281</v>
      </c>
      <c r="R1398" s="2" t="s">
        <v>172</v>
      </c>
      <c r="S1398" s="2">
        <v>0</v>
      </c>
      <c r="T1398" s="2" t="s">
        <v>251</v>
      </c>
      <c r="V1398" s="2" t="s">
        <v>252</v>
      </c>
      <c r="W1398" s="2" t="s">
        <v>4659</v>
      </c>
      <c r="X1398" s="2" t="s">
        <v>186</v>
      </c>
      <c r="Y1398" s="63">
        <v>3</v>
      </c>
    </row>
    <row r="1399" spans="1:25" ht="23.1" hidden="1" customHeight="1">
      <c r="A1399" s="2" t="s">
        <v>109</v>
      </c>
      <c r="B1399" s="2" t="s">
        <v>26</v>
      </c>
      <c r="C1399" s="2" t="s">
        <v>27</v>
      </c>
      <c r="D1399" s="2" t="s">
        <v>28</v>
      </c>
      <c r="E1399" s="2" t="s">
        <v>28</v>
      </c>
      <c r="F1399" s="2" t="s">
        <v>111</v>
      </c>
      <c r="G1399" s="2" t="s">
        <v>167</v>
      </c>
      <c r="H1399" s="2" t="s">
        <v>168</v>
      </c>
      <c r="I1399" s="31" t="s">
        <v>113</v>
      </c>
      <c r="J1399" s="2">
        <v>22</v>
      </c>
      <c r="K1399" s="2">
        <v>1</v>
      </c>
      <c r="L1399" s="2">
        <v>2019</v>
      </c>
      <c r="M1399" s="31">
        <f t="shared" si="21"/>
        <v>43487</v>
      </c>
      <c r="N1399" s="2" t="s">
        <v>1359</v>
      </c>
      <c r="O1399" s="2" t="s">
        <v>1360</v>
      </c>
      <c r="P1399" s="2">
        <v>19</v>
      </c>
      <c r="Q1399" s="6" t="s">
        <v>171</v>
      </c>
      <c r="R1399" s="2" t="s">
        <v>172</v>
      </c>
      <c r="S1399" s="2">
        <v>0</v>
      </c>
      <c r="T1399" s="2" t="s">
        <v>251</v>
      </c>
      <c r="V1399" s="2" t="s">
        <v>252</v>
      </c>
      <c r="W1399" s="2" t="s">
        <v>4659</v>
      </c>
      <c r="X1399" s="2" t="s">
        <v>179</v>
      </c>
      <c r="Y1399" s="63">
        <v>3</v>
      </c>
    </row>
    <row r="1400" spans="1:25" ht="23.1" hidden="1" customHeight="1">
      <c r="A1400" s="2" t="s">
        <v>109</v>
      </c>
      <c r="B1400" s="2" t="s">
        <v>26</v>
      </c>
      <c r="C1400" s="2" t="s">
        <v>27</v>
      </c>
      <c r="D1400" s="2" t="s">
        <v>28</v>
      </c>
      <c r="E1400" s="2" t="s">
        <v>28</v>
      </c>
      <c r="F1400" s="2" t="s">
        <v>111</v>
      </c>
      <c r="G1400" s="2" t="s">
        <v>167</v>
      </c>
      <c r="H1400" s="2" t="s">
        <v>168</v>
      </c>
      <c r="I1400" s="31" t="s">
        <v>113</v>
      </c>
      <c r="J1400" s="2">
        <v>22</v>
      </c>
      <c r="K1400" s="2">
        <v>1</v>
      </c>
      <c r="L1400" s="2">
        <v>2019</v>
      </c>
      <c r="M1400" s="31">
        <f t="shared" si="21"/>
        <v>43487</v>
      </c>
      <c r="N1400" s="2" t="s">
        <v>336</v>
      </c>
      <c r="O1400" s="2" t="s">
        <v>1361</v>
      </c>
      <c r="P1400" s="2">
        <v>19</v>
      </c>
      <c r="Q1400" s="6">
        <v>8168142654</v>
      </c>
      <c r="R1400" s="2" t="s">
        <v>172</v>
      </c>
      <c r="S1400" s="2">
        <v>3</v>
      </c>
      <c r="T1400" s="2" t="s">
        <v>174</v>
      </c>
      <c r="V1400" s="2" t="s">
        <v>175</v>
      </c>
      <c r="W1400" s="2" t="s">
        <v>4666</v>
      </c>
      <c r="X1400" s="2" t="s">
        <v>211</v>
      </c>
    </row>
    <row r="1401" spans="1:25" ht="23.1" hidden="1" customHeight="1">
      <c r="A1401" s="2" t="s">
        <v>109</v>
      </c>
      <c r="B1401" s="2" t="s">
        <v>26</v>
      </c>
      <c r="C1401" s="2" t="s">
        <v>27</v>
      </c>
      <c r="D1401" s="2" t="s">
        <v>28</v>
      </c>
      <c r="E1401" s="2" t="s">
        <v>28</v>
      </c>
      <c r="F1401" s="2" t="s">
        <v>111</v>
      </c>
      <c r="G1401" s="2" t="s">
        <v>167</v>
      </c>
      <c r="H1401" s="2" t="s">
        <v>168</v>
      </c>
      <c r="I1401" s="31" t="s">
        <v>113</v>
      </c>
      <c r="J1401" s="2">
        <v>22</v>
      </c>
      <c r="K1401" s="2">
        <v>1</v>
      </c>
      <c r="L1401" s="2">
        <v>2019</v>
      </c>
      <c r="M1401" s="31">
        <f t="shared" si="21"/>
        <v>43487</v>
      </c>
      <c r="N1401" s="2" t="s">
        <v>1362</v>
      </c>
      <c r="O1401" s="2" t="s">
        <v>1363</v>
      </c>
      <c r="P1401" s="2">
        <v>19</v>
      </c>
      <c r="Q1401" s="6">
        <v>8163273305</v>
      </c>
      <c r="R1401" s="2" t="s">
        <v>172</v>
      </c>
      <c r="S1401" s="2">
        <v>3</v>
      </c>
      <c r="T1401" s="2" t="s">
        <v>174</v>
      </c>
      <c r="V1401" s="2" t="s">
        <v>175</v>
      </c>
      <c r="W1401" s="2" t="s">
        <v>4666</v>
      </c>
      <c r="X1401" s="2" t="s">
        <v>186</v>
      </c>
      <c r="Y1401" s="63">
        <v>3</v>
      </c>
    </row>
    <row r="1402" spans="1:25" ht="23.1" hidden="1" customHeight="1">
      <c r="A1402" s="2" t="s">
        <v>109</v>
      </c>
      <c r="B1402" s="2" t="s">
        <v>26</v>
      </c>
      <c r="C1402" s="2" t="s">
        <v>27</v>
      </c>
      <c r="D1402" s="2" t="s">
        <v>28</v>
      </c>
      <c r="E1402" s="2" t="s">
        <v>28</v>
      </c>
      <c r="F1402" s="2" t="s">
        <v>29</v>
      </c>
      <c r="G1402" s="2" t="s">
        <v>1887</v>
      </c>
      <c r="H1402" s="2" t="s">
        <v>31</v>
      </c>
      <c r="I1402" s="31" t="s">
        <v>113</v>
      </c>
      <c r="J1402" s="2">
        <v>22</v>
      </c>
      <c r="K1402" s="2">
        <v>1</v>
      </c>
      <c r="L1402" s="2">
        <v>2019</v>
      </c>
      <c r="M1402" s="31">
        <f t="shared" si="21"/>
        <v>43487</v>
      </c>
      <c r="N1402" s="2" t="s">
        <v>3323</v>
      </c>
      <c r="O1402" s="2" t="s">
        <v>3324</v>
      </c>
      <c r="P1402" s="2">
        <v>18</v>
      </c>
      <c r="Q1402" s="6" t="s">
        <v>171</v>
      </c>
      <c r="R1402" s="2" t="s">
        <v>417</v>
      </c>
      <c r="S1402" s="2">
        <v>2</v>
      </c>
      <c r="T1402" s="2" t="s">
        <v>313</v>
      </c>
      <c r="U1402" s="2" t="s">
        <v>507</v>
      </c>
      <c r="V1402" s="2" t="s">
        <v>175</v>
      </c>
      <c r="W1402" s="2" t="s">
        <v>4659</v>
      </c>
      <c r="X1402" s="2" t="s">
        <v>186</v>
      </c>
      <c r="Y1402" s="63">
        <v>3</v>
      </c>
    </row>
    <row r="1403" spans="1:25" ht="23.1" hidden="1" customHeight="1">
      <c r="A1403" s="2" t="s">
        <v>109</v>
      </c>
      <c r="B1403" s="2" t="s">
        <v>26</v>
      </c>
      <c r="C1403" s="2" t="s">
        <v>27</v>
      </c>
      <c r="D1403" s="2" t="s">
        <v>28</v>
      </c>
      <c r="E1403" s="2" t="s">
        <v>28</v>
      </c>
      <c r="F1403" s="2" t="s">
        <v>111</v>
      </c>
      <c r="G1403" s="2" t="s">
        <v>167</v>
      </c>
      <c r="H1403" s="2" t="s">
        <v>168</v>
      </c>
      <c r="I1403" s="31" t="s">
        <v>3325</v>
      </c>
      <c r="J1403" s="2">
        <v>23</v>
      </c>
      <c r="K1403" s="2">
        <v>1</v>
      </c>
      <c r="L1403" s="2">
        <v>2019</v>
      </c>
      <c r="M1403" s="31">
        <f t="shared" si="21"/>
        <v>43488</v>
      </c>
      <c r="N1403" s="2" t="s">
        <v>1364</v>
      </c>
      <c r="O1403" s="2" t="s">
        <v>1365</v>
      </c>
      <c r="P1403" s="2">
        <v>18</v>
      </c>
      <c r="Q1403" s="6" t="s">
        <v>171</v>
      </c>
      <c r="R1403" s="2" t="s">
        <v>172</v>
      </c>
      <c r="S1403" s="2">
        <v>1</v>
      </c>
      <c r="T1403" s="2" t="s">
        <v>418</v>
      </c>
      <c r="V1403" s="2" t="s">
        <v>175</v>
      </c>
      <c r="W1403" s="2" t="s">
        <v>4666</v>
      </c>
      <c r="X1403" s="2" t="s">
        <v>186</v>
      </c>
      <c r="Y1403" s="63">
        <v>3</v>
      </c>
    </row>
    <row r="1404" spans="1:25" ht="23.1" hidden="1" customHeight="1">
      <c r="A1404" s="2" t="s">
        <v>109</v>
      </c>
      <c r="B1404" s="2" t="s">
        <v>26</v>
      </c>
      <c r="C1404" s="2" t="s">
        <v>27</v>
      </c>
      <c r="D1404" s="2" t="s">
        <v>28</v>
      </c>
      <c r="E1404" s="2" t="s">
        <v>28</v>
      </c>
      <c r="F1404" s="2" t="s">
        <v>111</v>
      </c>
      <c r="G1404" s="2" t="s">
        <v>167</v>
      </c>
      <c r="H1404" s="2" t="s">
        <v>168</v>
      </c>
      <c r="I1404" s="31" t="s">
        <v>3326</v>
      </c>
      <c r="J1404" s="2">
        <v>24</v>
      </c>
      <c r="K1404" s="2">
        <v>1</v>
      </c>
      <c r="L1404" s="2">
        <v>2019</v>
      </c>
      <c r="M1404" s="31">
        <f t="shared" si="21"/>
        <v>43489</v>
      </c>
      <c r="N1404" s="2" t="s">
        <v>1366</v>
      </c>
      <c r="O1404" s="2" t="s">
        <v>1367</v>
      </c>
      <c r="P1404" s="2">
        <v>18</v>
      </c>
      <c r="Q1404" s="6">
        <v>9038696689</v>
      </c>
      <c r="R1404" s="2" t="s">
        <v>172</v>
      </c>
      <c r="S1404" s="2">
        <v>1</v>
      </c>
      <c r="T1404" s="2" t="s">
        <v>418</v>
      </c>
      <c r="V1404" s="2" t="s">
        <v>175</v>
      </c>
      <c r="W1404" s="2" t="s">
        <v>4666</v>
      </c>
      <c r="X1404" s="2" t="s">
        <v>186</v>
      </c>
      <c r="Y1404" s="63">
        <v>3</v>
      </c>
    </row>
    <row r="1405" spans="1:25" ht="23.1" hidden="1" customHeight="1">
      <c r="A1405" s="2" t="s">
        <v>109</v>
      </c>
      <c r="B1405" s="2" t="s">
        <v>26</v>
      </c>
      <c r="C1405" s="2" t="s">
        <v>27</v>
      </c>
      <c r="D1405" s="2" t="s">
        <v>28</v>
      </c>
      <c r="E1405" s="2" t="s">
        <v>28</v>
      </c>
      <c r="F1405" s="2" t="s">
        <v>111</v>
      </c>
      <c r="G1405" s="2" t="s">
        <v>167</v>
      </c>
      <c r="H1405" s="2" t="s">
        <v>168</v>
      </c>
      <c r="I1405" s="31" t="s">
        <v>3326</v>
      </c>
      <c r="J1405" s="2">
        <v>24</v>
      </c>
      <c r="K1405" s="2">
        <v>1</v>
      </c>
      <c r="L1405" s="2">
        <v>2019</v>
      </c>
      <c r="M1405" s="31">
        <f t="shared" si="21"/>
        <v>43489</v>
      </c>
      <c r="N1405" s="2" t="s">
        <v>1368</v>
      </c>
      <c r="O1405" s="2" t="s">
        <v>1369</v>
      </c>
      <c r="P1405" s="2">
        <v>17</v>
      </c>
      <c r="Q1405" s="6">
        <v>8139463350</v>
      </c>
      <c r="R1405" s="2" t="s">
        <v>172</v>
      </c>
      <c r="S1405" s="2">
        <v>2</v>
      </c>
      <c r="T1405" s="2" t="s">
        <v>174</v>
      </c>
      <c r="V1405" s="2" t="s">
        <v>175</v>
      </c>
      <c r="W1405" s="2" t="s">
        <v>4666</v>
      </c>
      <c r="X1405" s="2" t="s">
        <v>211</v>
      </c>
      <c r="Y1405" s="63">
        <v>6</v>
      </c>
    </row>
    <row r="1406" spans="1:25" ht="23.1" hidden="1" customHeight="1">
      <c r="A1406" s="2" t="s">
        <v>109</v>
      </c>
      <c r="B1406" s="2" t="s">
        <v>26</v>
      </c>
      <c r="C1406" s="2" t="s">
        <v>27</v>
      </c>
      <c r="D1406" s="2" t="s">
        <v>28</v>
      </c>
      <c r="E1406" s="2" t="s">
        <v>28</v>
      </c>
      <c r="F1406" s="2" t="s">
        <v>111</v>
      </c>
      <c r="G1406" s="2" t="s">
        <v>167</v>
      </c>
      <c r="H1406" s="2" t="s">
        <v>168</v>
      </c>
      <c r="I1406" s="31" t="s">
        <v>3326</v>
      </c>
      <c r="J1406" s="2">
        <v>24</v>
      </c>
      <c r="K1406" s="2">
        <v>1</v>
      </c>
      <c r="L1406" s="2">
        <v>2019</v>
      </c>
      <c r="M1406" s="31">
        <f t="shared" si="21"/>
        <v>43489</v>
      </c>
      <c r="N1406" s="2" t="s">
        <v>1370</v>
      </c>
      <c r="O1406" s="2" t="s">
        <v>1371</v>
      </c>
      <c r="P1406" s="2">
        <v>19</v>
      </c>
      <c r="Q1406" s="6">
        <v>8146081982</v>
      </c>
      <c r="R1406" s="2" t="s">
        <v>172</v>
      </c>
      <c r="S1406" s="2">
        <v>2</v>
      </c>
      <c r="T1406" s="2" t="s">
        <v>174</v>
      </c>
      <c r="V1406" s="2" t="s">
        <v>175</v>
      </c>
      <c r="W1406" s="2" t="s">
        <v>4666</v>
      </c>
      <c r="X1406" s="2" t="s">
        <v>176</v>
      </c>
    </row>
    <row r="1407" spans="1:25" ht="23.1" hidden="1" customHeight="1">
      <c r="A1407" s="2" t="s">
        <v>109</v>
      </c>
      <c r="B1407" s="2" t="s">
        <v>26</v>
      </c>
      <c r="C1407" s="2" t="s">
        <v>27</v>
      </c>
      <c r="D1407" s="2" t="s">
        <v>28</v>
      </c>
      <c r="E1407" s="2" t="s">
        <v>28</v>
      </c>
      <c r="F1407" s="2" t="s">
        <v>111</v>
      </c>
      <c r="G1407" s="2" t="s">
        <v>167</v>
      </c>
      <c r="H1407" s="2" t="s">
        <v>168</v>
      </c>
      <c r="I1407" s="31" t="s">
        <v>3326</v>
      </c>
      <c r="J1407" s="2">
        <v>24</v>
      </c>
      <c r="K1407" s="2">
        <v>1</v>
      </c>
      <c r="L1407" s="2">
        <v>2019</v>
      </c>
      <c r="M1407" s="31">
        <f t="shared" si="21"/>
        <v>43489</v>
      </c>
      <c r="N1407" s="2" t="s">
        <v>1372</v>
      </c>
      <c r="O1407" s="2" t="s">
        <v>1373</v>
      </c>
      <c r="P1407" s="2">
        <v>18</v>
      </c>
      <c r="Q1407" s="6">
        <v>8069839884</v>
      </c>
      <c r="R1407" s="2" t="s">
        <v>172</v>
      </c>
      <c r="S1407" s="2">
        <v>2</v>
      </c>
      <c r="T1407" s="2" t="s">
        <v>174</v>
      </c>
      <c r="V1407" s="2" t="s">
        <v>175</v>
      </c>
      <c r="W1407" s="2" t="s">
        <v>4666</v>
      </c>
      <c r="X1407" s="2" t="s">
        <v>186</v>
      </c>
      <c r="Y1407" s="63">
        <v>3</v>
      </c>
    </row>
    <row r="1408" spans="1:25" ht="23.1" hidden="1" customHeight="1">
      <c r="A1408" s="2" t="s">
        <v>109</v>
      </c>
      <c r="B1408" s="2" t="s">
        <v>26</v>
      </c>
      <c r="C1408" s="2" t="s">
        <v>27</v>
      </c>
      <c r="D1408" s="2" t="s">
        <v>28</v>
      </c>
      <c r="E1408" s="2" t="s">
        <v>28</v>
      </c>
      <c r="F1408" s="2" t="s">
        <v>111</v>
      </c>
      <c r="G1408" s="2" t="s">
        <v>167</v>
      </c>
      <c r="H1408" s="2" t="s">
        <v>168</v>
      </c>
      <c r="I1408" s="31" t="s">
        <v>3327</v>
      </c>
      <c r="J1408" s="2">
        <v>25</v>
      </c>
      <c r="K1408" s="2">
        <v>1</v>
      </c>
      <c r="L1408" s="2">
        <v>2019</v>
      </c>
      <c r="M1408" s="31">
        <f t="shared" si="21"/>
        <v>43490</v>
      </c>
      <c r="N1408" s="2" t="s">
        <v>1374</v>
      </c>
      <c r="O1408" s="2" t="s">
        <v>1375</v>
      </c>
      <c r="P1408" s="2">
        <v>18</v>
      </c>
      <c r="Q1408" s="6" t="s">
        <v>171</v>
      </c>
      <c r="R1408" s="2" t="s">
        <v>172</v>
      </c>
      <c r="S1408" s="2">
        <v>1</v>
      </c>
      <c r="T1408" s="2" t="s">
        <v>418</v>
      </c>
      <c r="V1408" s="2" t="s">
        <v>175</v>
      </c>
      <c r="W1408" s="2" t="s">
        <v>4666</v>
      </c>
      <c r="X1408" s="2" t="s">
        <v>186</v>
      </c>
      <c r="Y1408" s="63">
        <v>3</v>
      </c>
    </row>
    <row r="1409" spans="1:25" ht="23.1" hidden="1" customHeight="1">
      <c r="A1409" s="2" t="s">
        <v>109</v>
      </c>
      <c r="B1409" s="2" t="s">
        <v>26</v>
      </c>
      <c r="C1409" s="2" t="s">
        <v>27</v>
      </c>
      <c r="D1409" s="2" t="s">
        <v>28</v>
      </c>
      <c r="E1409" s="2" t="s">
        <v>28</v>
      </c>
      <c r="F1409" s="2" t="s">
        <v>111</v>
      </c>
      <c r="G1409" s="2" t="s">
        <v>167</v>
      </c>
      <c r="H1409" s="2" t="s">
        <v>168</v>
      </c>
      <c r="I1409" s="31" t="s">
        <v>3327</v>
      </c>
      <c r="J1409" s="2">
        <v>25</v>
      </c>
      <c r="K1409" s="2">
        <v>1</v>
      </c>
      <c r="L1409" s="2">
        <v>2019</v>
      </c>
      <c r="M1409" s="31">
        <f t="shared" si="21"/>
        <v>43490</v>
      </c>
      <c r="N1409" s="2" t="s">
        <v>1376</v>
      </c>
      <c r="O1409" s="2" t="s">
        <v>1377</v>
      </c>
      <c r="P1409" s="2">
        <v>19</v>
      </c>
      <c r="Q1409" s="6" t="s">
        <v>171</v>
      </c>
      <c r="R1409" s="2" t="s">
        <v>172</v>
      </c>
      <c r="S1409" s="2">
        <v>2</v>
      </c>
      <c r="T1409" s="2" t="s">
        <v>174</v>
      </c>
      <c r="V1409" s="2" t="s">
        <v>175</v>
      </c>
      <c r="W1409" s="2" t="s">
        <v>4666</v>
      </c>
      <c r="X1409" s="2" t="s">
        <v>186</v>
      </c>
      <c r="Y1409" s="63">
        <v>2</v>
      </c>
    </row>
    <row r="1410" spans="1:25" ht="23.1" hidden="1" customHeight="1">
      <c r="A1410" s="2" t="s">
        <v>109</v>
      </c>
      <c r="B1410" s="2" t="s">
        <v>26</v>
      </c>
      <c r="C1410" s="2" t="s">
        <v>27</v>
      </c>
      <c r="D1410" s="2" t="s">
        <v>28</v>
      </c>
      <c r="E1410" s="2" t="s">
        <v>28</v>
      </c>
      <c r="F1410" s="2" t="s">
        <v>111</v>
      </c>
      <c r="G1410" s="2" t="s">
        <v>167</v>
      </c>
      <c r="H1410" s="2" t="s">
        <v>168</v>
      </c>
      <c r="I1410" s="31" t="s">
        <v>3327</v>
      </c>
      <c r="J1410" s="2">
        <v>25</v>
      </c>
      <c r="K1410" s="2">
        <v>1</v>
      </c>
      <c r="L1410" s="2">
        <v>2019</v>
      </c>
      <c r="M1410" s="31">
        <f t="shared" si="21"/>
        <v>43490</v>
      </c>
      <c r="N1410" s="2" t="s">
        <v>1378</v>
      </c>
      <c r="O1410" s="2" t="s">
        <v>1379</v>
      </c>
      <c r="P1410" s="2">
        <v>19</v>
      </c>
      <c r="Q1410" s="6" t="s">
        <v>171</v>
      </c>
      <c r="R1410" s="2" t="s">
        <v>172</v>
      </c>
      <c r="S1410" s="2">
        <v>1</v>
      </c>
      <c r="T1410" s="2" t="s">
        <v>174</v>
      </c>
      <c r="V1410" s="2" t="s">
        <v>175</v>
      </c>
      <c r="W1410" s="2" t="s">
        <v>4666</v>
      </c>
      <c r="X1410" s="2" t="s">
        <v>186</v>
      </c>
      <c r="Y1410" s="63">
        <v>3</v>
      </c>
    </row>
    <row r="1411" spans="1:25" ht="23.1" hidden="1" customHeight="1">
      <c r="A1411" s="2" t="s">
        <v>109</v>
      </c>
      <c r="B1411" s="2" t="s">
        <v>26</v>
      </c>
      <c r="C1411" s="2" t="s">
        <v>27</v>
      </c>
      <c r="D1411" s="2" t="s">
        <v>28</v>
      </c>
      <c r="E1411" s="2" t="s">
        <v>28</v>
      </c>
      <c r="F1411" s="2" t="s">
        <v>111</v>
      </c>
      <c r="G1411" s="2" t="s">
        <v>167</v>
      </c>
      <c r="H1411" s="2" t="s">
        <v>168</v>
      </c>
      <c r="I1411" s="31" t="s">
        <v>3327</v>
      </c>
      <c r="J1411" s="2">
        <v>25</v>
      </c>
      <c r="K1411" s="2">
        <v>1</v>
      </c>
      <c r="L1411" s="2">
        <v>2019</v>
      </c>
      <c r="M1411" s="31">
        <f t="shared" si="21"/>
        <v>43490</v>
      </c>
      <c r="N1411" s="2" t="s">
        <v>1306</v>
      </c>
      <c r="O1411" s="2" t="s">
        <v>1380</v>
      </c>
      <c r="P1411" s="2">
        <v>19</v>
      </c>
      <c r="Q1411" s="6">
        <v>80895057971</v>
      </c>
      <c r="R1411" s="2" t="s">
        <v>172</v>
      </c>
      <c r="S1411" s="2">
        <v>2</v>
      </c>
      <c r="T1411" s="2" t="s">
        <v>174</v>
      </c>
      <c r="V1411" s="2" t="s">
        <v>175</v>
      </c>
      <c r="W1411" s="2" t="s">
        <v>4666</v>
      </c>
      <c r="X1411" s="2" t="s">
        <v>179</v>
      </c>
      <c r="Y1411" s="63">
        <v>2</v>
      </c>
    </row>
    <row r="1412" spans="1:25" ht="23.1" hidden="1" customHeight="1">
      <c r="A1412" s="2" t="s">
        <v>109</v>
      </c>
      <c r="B1412" s="2" t="s">
        <v>26</v>
      </c>
      <c r="C1412" s="2" t="s">
        <v>27</v>
      </c>
      <c r="D1412" s="2" t="s">
        <v>28</v>
      </c>
      <c r="E1412" s="2" t="s">
        <v>28</v>
      </c>
      <c r="F1412" s="2" t="s">
        <v>111</v>
      </c>
      <c r="G1412" s="2" t="s">
        <v>167</v>
      </c>
      <c r="H1412" s="2" t="s">
        <v>168</v>
      </c>
      <c r="I1412" s="31" t="s">
        <v>3327</v>
      </c>
      <c r="J1412" s="2">
        <v>25</v>
      </c>
      <c r="K1412" s="2">
        <v>1</v>
      </c>
      <c r="L1412" s="2">
        <v>2019</v>
      </c>
      <c r="M1412" s="31">
        <f t="shared" si="21"/>
        <v>43490</v>
      </c>
      <c r="N1412" s="2" t="s">
        <v>1381</v>
      </c>
      <c r="O1412" s="2" t="s">
        <v>1382</v>
      </c>
      <c r="P1412" s="2">
        <v>18</v>
      </c>
      <c r="Q1412" s="6">
        <v>8159220702</v>
      </c>
      <c r="R1412" s="2" t="s">
        <v>172</v>
      </c>
      <c r="S1412" s="2">
        <v>2</v>
      </c>
      <c r="T1412" s="2" t="s">
        <v>174</v>
      </c>
      <c r="V1412" s="2" t="s">
        <v>175</v>
      </c>
      <c r="W1412" s="2" t="s">
        <v>4666</v>
      </c>
      <c r="X1412" s="2" t="s">
        <v>186</v>
      </c>
      <c r="Y1412" s="63">
        <v>2</v>
      </c>
    </row>
    <row r="1413" spans="1:25" ht="23.1" hidden="1" customHeight="1">
      <c r="A1413" s="2" t="s">
        <v>109</v>
      </c>
      <c r="B1413" s="2" t="s">
        <v>26</v>
      </c>
      <c r="C1413" s="2" t="s">
        <v>27</v>
      </c>
      <c r="D1413" s="2" t="s">
        <v>28</v>
      </c>
      <c r="E1413" s="2" t="s">
        <v>28</v>
      </c>
      <c r="F1413" s="2" t="s">
        <v>111</v>
      </c>
      <c r="G1413" s="2" t="s">
        <v>167</v>
      </c>
      <c r="H1413" s="2" t="s">
        <v>168</v>
      </c>
      <c r="I1413" s="31" t="s">
        <v>3327</v>
      </c>
      <c r="J1413" s="2">
        <v>25</v>
      </c>
      <c r="K1413" s="2">
        <v>1</v>
      </c>
      <c r="L1413" s="2">
        <v>2019</v>
      </c>
      <c r="M1413" s="31">
        <f t="shared" si="21"/>
        <v>43490</v>
      </c>
      <c r="N1413" s="2" t="s">
        <v>1383</v>
      </c>
      <c r="O1413" s="2" t="s">
        <v>1384</v>
      </c>
      <c r="P1413" s="2">
        <v>19</v>
      </c>
      <c r="Q1413" s="6" t="s">
        <v>171</v>
      </c>
      <c r="R1413" s="2" t="s">
        <v>172</v>
      </c>
      <c r="S1413" s="2">
        <v>2</v>
      </c>
      <c r="T1413" s="2" t="s">
        <v>174</v>
      </c>
      <c r="V1413" s="2" t="s">
        <v>175</v>
      </c>
      <c r="W1413" s="2" t="s">
        <v>4666</v>
      </c>
      <c r="X1413" s="2" t="s">
        <v>211</v>
      </c>
      <c r="Y1413" s="63">
        <v>6</v>
      </c>
    </row>
    <row r="1414" spans="1:25" ht="23.1" hidden="1" customHeight="1">
      <c r="A1414" s="2" t="s">
        <v>1385</v>
      </c>
      <c r="B1414" s="2" t="s">
        <v>26</v>
      </c>
      <c r="C1414" s="2" t="s">
        <v>27</v>
      </c>
      <c r="D1414" s="2" t="s">
        <v>28</v>
      </c>
      <c r="E1414" s="2" t="s">
        <v>28</v>
      </c>
      <c r="F1414" s="2" t="s">
        <v>111</v>
      </c>
      <c r="G1414" s="2" t="s">
        <v>167</v>
      </c>
      <c r="H1414" s="2" t="s">
        <v>168</v>
      </c>
      <c r="I1414" s="31" t="s">
        <v>114</v>
      </c>
      <c r="J1414" s="2">
        <v>28</v>
      </c>
      <c r="K1414" s="2">
        <v>1</v>
      </c>
      <c r="L1414" s="2">
        <v>2019</v>
      </c>
      <c r="M1414" s="31">
        <f t="shared" si="21"/>
        <v>43493</v>
      </c>
      <c r="N1414" s="2" t="s">
        <v>1386</v>
      </c>
      <c r="O1414" s="2" t="s">
        <v>1387</v>
      </c>
      <c r="P1414" s="2">
        <v>17</v>
      </c>
      <c r="Q1414" s="6" t="s">
        <v>171</v>
      </c>
      <c r="R1414" s="2" t="s">
        <v>417</v>
      </c>
      <c r="S1414" s="2">
        <v>0</v>
      </c>
      <c r="T1414" s="2" t="s">
        <v>418</v>
      </c>
      <c r="V1414" s="2" t="s">
        <v>175</v>
      </c>
      <c r="W1414" s="2" t="s">
        <v>4659</v>
      </c>
      <c r="X1414" s="2" t="s">
        <v>186</v>
      </c>
      <c r="Y1414" s="63">
        <v>2</v>
      </c>
    </row>
    <row r="1415" spans="1:25" ht="23.1" hidden="1" customHeight="1">
      <c r="A1415" s="2" t="s">
        <v>1385</v>
      </c>
      <c r="B1415" s="2" t="s">
        <v>26</v>
      </c>
      <c r="C1415" s="2" t="s">
        <v>27</v>
      </c>
      <c r="D1415" s="2" t="s">
        <v>28</v>
      </c>
      <c r="E1415" s="2" t="s">
        <v>28</v>
      </c>
      <c r="F1415" s="2" t="s">
        <v>111</v>
      </c>
      <c r="G1415" s="2" t="s">
        <v>167</v>
      </c>
      <c r="H1415" s="2" t="s">
        <v>168</v>
      </c>
      <c r="I1415" s="31" t="s">
        <v>114</v>
      </c>
      <c r="J1415" s="2">
        <v>28</v>
      </c>
      <c r="K1415" s="2">
        <v>1</v>
      </c>
      <c r="L1415" s="2">
        <v>2019</v>
      </c>
      <c r="M1415" s="31">
        <f t="shared" si="21"/>
        <v>43493</v>
      </c>
      <c r="N1415" s="2" t="s">
        <v>1388</v>
      </c>
      <c r="O1415" s="2" t="s">
        <v>1389</v>
      </c>
      <c r="P1415" s="2">
        <v>18</v>
      </c>
      <c r="Q1415" s="6">
        <v>9039062549</v>
      </c>
      <c r="R1415" s="2" t="s">
        <v>172</v>
      </c>
      <c r="S1415" s="2">
        <v>0</v>
      </c>
      <c r="T1415" s="2" t="s">
        <v>174</v>
      </c>
      <c r="V1415" s="2" t="s">
        <v>175</v>
      </c>
      <c r="W1415" s="2" t="s">
        <v>4666</v>
      </c>
      <c r="X1415" s="2" t="s">
        <v>211</v>
      </c>
      <c r="Y1415" s="63">
        <v>6</v>
      </c>
    </row>
    <row r="1416" spans="1:25" ht="23.1" hidden="1" customHeight="1">
      <c r="A1416" s="2" t="s">
        <v>1385</v>
      </c>
      <c r="B1416" s="2" t="s">
        <v>26</v>
      </c>
      <c r="C1416" s="2" t="s">
        <v>27</v>
      </c>
      <c r="D1416" s="2" t="s">
        <v>28</v>
      </c>
      <c r="E1416" s="2" t="s">
        <v>28</v>
      </c>
      <c r="F1416" s="2" t="s">
        <v>111</v>
      </c>
      <c r="G1416" s="2" t="s">
        <v>167</v>
      </c>
      <c r="H1416" s="2" t="s">
        <v>168</v>
      </c>
      <c r="I1416" s="31" t="s">
        <v>114</v>
      </c>
      <c r="J1416" s="2">
        <v>28</v>
      </c>
      <c r="K1416" s="2">
        <v>1</v>
      </c>
      <c r="L1416" s="2">
        <v>2019</v>
      </c>
      <c r="M1416" s="31">
        <f t="shared" si="21"/>
        <v>43493</v>
      </c>
      <c r="N1416" s="2" t="s">
        <v>1390</v>
      </c>
      <c r="O1416" s="2" t="s">
        <v>1391</v>
      </c>
      <c r="P1416" s="2">
        <v>19</v>
      </c>
      <c r="Q1416" s="6">
        <v>9095818559</v>
      </c>
      <c r="R1416" s="2" t="s">
        <v>417</v>
      </c>
      <c r="S1416" s="2">
        <v>0</v>
      </c>
      <c r="T1416" s="2" t="s">
        <v>418</v>
      </c>
      <c r="V1416" s="2" t="s">
        <v>175</v>
      </c>
      <c r="W1416" s="2" t="s">
        <v>4659</v>
      </c>
      <c r="X1416" s="2" t="s">
        <v>186</v>
      </c>
      <c r="Y1416" s="63">
        <v>3</v>
      </c>
    </row>
    <row r="1417" spans="1:25" ht="23.1" hidden="1" customHeight="1">
      <c r="A1417" s="2" t="s">
        <v>1385</v>
      </c>
      <c r="B1417" s="2" t="s">
        <v>26</v>
      </c>
      <c r="C1417" s="2" t="s">
        <v>27</v>
      </c>
      <c r="D1417" s="2" t="s">
        <v>28</v>
      </c>
      <c r="E1417" s="2" t="s">
        <v>28</v>
      </c>
      <c r="F1417" s="2" t="s">
        <v>111</v>
      </c>
      <c r="G1417" s="2" t="s">
        <v>167</v>
      </c>
      <c r="H1417" s="2" t="s">
        <v>168</v>
      </c>
      <c r="I1417" s="31" t="s">
        <v>114</v>
      </c>
      <c r="J1417" s="2">
        <v>28</v>
      </c>
      <c r="K1417" s="2">
        <v>1</v>
      </c>
      <c r="L1417" s="2">
        <v>2019</v>
      </c>
      <c r="M1417" s="31">
        <f t="shared" si="21"/>
        <v>43493</v>
      </c>
      <c r="N1417" s="2" t="s">
        <v>1392</v>
      </c>
      <c r="O1417" s="2" t="s">
        <v>1393</v>
      </c>
      <c r="P1417" s="2">
        <v>18</v>
      </c>
      <c r="Q1417" s="6">
        <v>8050242879</v>
      </c>
      <c r="R1417" s="2" t="s">
        <v>172</v>
      </c>
      <c r="S1417" s="2">
        <v>2</v>
      </c>
      <c r="T1417" s="2" t="s">
        <v>174</v>
      </c>
      <c r="V1417" s="2" t="s">
        <v>175</v>
      </c>
      <c r="W1417" s="2" t="s">
        <v>4666</v>
      </c>
      <c r="X1417" s="2" t="s">
        <v>186</v>
      </c>
      <c r="Y1417" s="63">
        <v>3</v>
      </c>
    </row>
    <row r="1418" spans="1:25" ht="23.1" hidden="1" customHeight="1">
      <c r="A1418" s="2" t="s">
        <v>1385</v>
      </c>
      <c r="B1418" s="2" t="s">
        <v>26</v>
      </c>
      <c r="C1418" s="2" t="s">
        <v>27</v>
      </c>
      <c r="D1418" s="2" t="s">
        <v>28</v>
      </c>
      <c r="E1418" s="2" t="s">
        <v>28</v>
      </c>
      <c r="F1418" s="2" t="s">
        <v>111</v>
      </c>
      <c r="G1418" s="2" t="s">
        <v>167</v>
      </c>
      <c r="H1418" s="2" t="s">
        <v>168</v>
      </c>
      <c r="I1418" s="31" t="s">
        <v>114</v>
      </c>
      <c r="J1418" s="2">
        <v>28</v>
      </c>
      <c r="K1418" s="2">
        <v>1</v>
      </c>
      <c r="L1418" s="2">
        <v>2019</v>
      </c>
      <c r="M1418" s="31">
        <f t="shared" si="21"/>
        <v>43493</v>
      </c>
      <c r="N1418" s="2" t="s">
        <v>1394</v>
      </c>
      <c r="O1418" s="2" t="s">
        <v>1395</v>
      </c>
      <c r="P1418" s="2">
        <v>18</v>
      </c>
      <c r="Q1418" s="6">
        <v>7066496694</v>
      </c>
      <c r="R1418" s="2" t="s">
        <v>417</v>
      </c>
      <c r="S1418" s="2">
        <v>0</v>
      </c>
      <c r="T1418" s="2" t="s">
        <v>418</v>
      </c>
      <c r="V1418" s="2" t="s">
        <v>175</v>
      </c>
      <c r="W1418" s="2" t="s">
        <v>4666</v>
      </c>
      <c r="X1418" s="2" t="s">
        <v>186</v>
      </c>
      <c r="Y1418" s="63">
        <v>3</v>
      </c>
    </row>
    <row r="1419" spans="1:25" ht="23.1" hidden="1" customHeight="1">
      <c r="A1419" s="2" t="s">
        <v>1385</v>
      </c>
      <c r="B1419" s="2" t="s">
        <v>26</v>
      </c>
      <c r="C1419" s="2" t="s">
        <v>27</v>
      </c>
      <c r="D1419" s="2" t="s">
        <v>28</v>
      </c>
      <c r="E1419" s="2" t="s">
        <v>28</v>
      </c>
      <c r="F1419" s="2" t="s">
        <v>111</v>
      </c>
      <c r="G1419" s="2" t="s">
        <v>4604</v>
      </c>
      <c r="H1419" s="2" t="s">
        <v>97</v>
      </c>
      <c r="I1419" s="31" t="s">
        <v>3329</v>
      </c>
      <c r="J1419" s="2">
        <v>29</v>
      </c>
      <c r="K1419" s="2">
        <v>1</v>
      </c>
      <c r="L1419" s="2">
        <v>2019</v>
      </c>
      <c r="M1419" s="31">
        <f t="shared" si="21"/>
        <v>43494</v>
      </c>
      <c r="N1419" s="2" t="s">
        <v>3331</v>
      </c>
      <c r="O1419" s="2" t="s">
        <v>3332</v>
      </c>
      <c r="P1419" s="2">
        <v>19</v>
      </c>
      <c r="Q1419" s="6" t="s">
        <v>171</v>
      </c>
      <c r="R1419" s="2" t="s">
        <v>172</v>
      </c>
      <c r="S1419" s="2">
        <v>3</v>
      </c>
      <c r="T1419" s="2" t="s">
        <v>418</v>
      </c>
      <c r="V1419" s="2" t="s">
        <v>1899</v>
      </c>
      <c r="W1419" s="2" t="s">
        <v>4659</v>
      </c>
      <c r="X1419" s="2" t="s">
        <v>444</v>
      </c>
    </row>
    <row r="1420" spans="1:25" ht="23.1" hidden="1" customHeight="1">
      <c r="A1420" s="2" t="s">
        <v>1385</v>
      </c>
      <c r="B1420" s="2" t="s">
        <v>26</v>
      </c>
      <c r="C1420" s="2" t="s">
        <v>27</v>
      </c>
      <c r="D1420" s="2" t="s">
        <v>28</v>
      </c>
      <c r="E1420" s="2" t="s">
        <v>28</v>
      </c>
      <c r="F1420" s="2" t="s">
        <v>111</v>
      </c>
      <c r="G1420" s="2" t="s">
        <v>4604</v>
      </c>
      <c r="H1420" s="2" t="s">
        <v>97</v>
      </c>
      <c r="I1420" s="31" t="s">
        <v>3329</v>
      </c>
      <c r="J1420" s="2">
        <v>29</v>
      </c>
      <c r="K1420" s="2">
        <v>1</v>
      </c>
      <c r="L1420" s="2">
        <v>2019</v>
      </c>
      <c r="M1420" s="31">
        <f t="shared" si="21"/>
        <v>43494</v>
      </c>
      <c r="N1420" s="2" t="s">
        <v>3328</v>
      </c>
      <c r="O1420" s="2" t="s">
        <v>3330</v>
      </c>
      <c r="P1420" s="2">
        <v>19</v>
      </c>
      <c r="Q1420" s="6">
        <v>8105998550</v>
      </c>
      <c r="R1420" s="2" t="s">
        <v>417</v>
      </c>
      <c r="S1420" s="2">
        <v>0</v>
      </c>
      <c r="T1420" s="2" t="s">
        <v>418</v>
      </c>
      <c r="V1420" s="2" t="s">
        <v>1899</v>
      </c>
      <c r="W1420" s="2" t="s">
        <v>4659</v>
      </c>
      <c r="X1420" s="2" t="s">
        <v>186</v>
      </c>
      <c r="Y1420" s="63">
        <v>3</v>
      </c>
    </row>
    <row r="1421" spans="1:25" ht="23.1" hidden="1" customHeight="1">
      <c r="A1421" s="2" t="s">
        <v>1385</v>
      </c>
      <c r="B1421" s="2" t="s">
        <v>26</v>
      </c>
      <c r="C1421" s="2" t="s">
        <v>27</v>
      </c>
      <c r="D1421" s="2" t="s">
        <v>28</v>
      </c>
      <c r="E1421" s="2" t="s">
        <v>28</v>
      </c>
      <c r="F1421" s="2" t="s">
        <v>111</v>
      </c>
      <c r="G1421" s="2" t="s">
        <v>4604</v>
      </c>
      <c r="H1421" s="2" t="s">
        <v>97</v>
      </c>
      <c r="I1421" s="31" t="s">
        <v>3329</v>
      </c>
      <c r="J1421" s="2">
        <v>29</v>
      </c>
      <c r="K1421" s="2">
        <v>1</v>
      </c>
      <c r="L1421" s="2">
        <v>2019</v>
      </c>
      <c r="M1421" s="31">
        <f t="shared" si="21"/>
        <v>43494</v>
      </c>
      <c r="N1421" s="2" t="s">
        <v>3335</v>
      </c>
      <c r="O1421" s="2" t="s">
        <v>3336</v>
      </c>
      <c r="P1421" s="2">
        <v>17</v>
      </c>
      <c r="Q1421" s="6">
        <v>8091992038</v>
      </c>
      <c r="R1421" s="2" t="s">
        <v>417</v>
      </c>
      <c r="S1421" s="2">
        <v>0</v>
      </c>
      <c r="T1421" s="2" t="s">
        <v>418</v>
      </c>
      <c r="V1421" s="2" t="s">
        <v>1899</v>
      </c>
      <c r="W1421" s="2" t="s">
        <v>4666</v>
      </c>
      <c r="X1421" s="2" t="s">
        <v>444</v>
      </c>
    </row>
    <row r="1422" spans="1:25" ht="23.1" hidden="1" customHeight="1">
      <c r="A1422" s="2" t="s">
        <v>1385</v>
      </c>
      <c r="B1422" s="2" t="s">
        <v>26</v>
      </c>
      <c r="C1422" s="2" t="s">
        <v>27</v>
      </c>
      <c r="D1422" s="2" t="s">
        <v>28</v>
      </c>
      <c r="E1422" s="2" t="s">
        <v>28</v>
      </c>
      <c r="F1422" s="2" t="s">
        <v>111</v>
      </c>
      <c r="G1422" s="2" t="s">
        <v>4604</v>
      </c>
      <c r="H1422" s="2" t="s">
        <v>97</v>
      </c>
      <c r="I1422" s="31" t="s">
        <v>3329</v>
      </c>
      <c r="J1422" s="2">
        <v>29</v>
      </c>
      <c r="K1422" s="2">
        <v>1</v>
      </c>
      <c r="L1422" s="2">
        <v>2019</v>
      </c>
      <c r="M1422" s="31">
        <f t="shared" si="21"/>
        <v>43494</v>
      </c>
      <c r="N1422" s="2" t="s">
        <v>3333</v>
      </c>
      <c r="O1422" s="2" t="s">
        <v>3334</v>
      </c>
      <c r="P1422" s="2">
        <v>18</v>
      </c>
      <c r="Q1422" s="6">
        <v>8125729857</v>
      </c>
      <c r="R1422" s="2" t="s">
        <v>417</v>
      </c>
      <c r="S1422" s="2">
        <v>0</v>
      </c>
      <c r="T1422" s="2" t="s">
        <v>418</v>
      </c>
      <c r="V1422" s="2" t="s">
        <v>1899</v>
      </c>
      <c r="W1422" s="2" t="s">
        <v>4659</v>
      </c>
      <c r="X1422" s="2" t="s">
        <v>186</v>
      </c>
      <c r="Y1422" s="63">
        <v>3</v>
      </c>
    </row>
    <row r="1423" spans="1:25" ht="23.1" hidden="1" customHeight="1">
      <c r="A1423" s="2" t="s">
        <v>1385</v>
      </c>
      <c r="B1423" s="2" t="s">
        <v>26</v>
      </c>
      <c r="C1423" s="2" t="s">
        <v>27</v>
      </c>
      <c r="D1423" s="2" t="s">
        <v>28</v>
      </c>
      <c r="E1423" s="2" t="s">
        <v>28</v>
      </c>
      <c r="F1423" s="2" t="s">
        <v>111</v>
      </c>
      <c r="G1423" s="2" t="s">
        <v>4604</v>
      </c>
      <c r="H1423" s="2" t="s">
        <v>97</v>
      </c>
      <c r="I1423" s="31" t="s">
        <v>3329</v>
      </c>
      <c r="J1423" s="2">
        <v>29</v>
      </c>
      <c r="K1423" s="2">
        <v>1</v>
      </c>
      <c r="L1423" s="2">
        <v>2019</v>
      </c>
      <c r="M1423" s="31">
        <f t="shared" si="21"/>
        <v>43494</v>
      </c>
      <c r="N1423" s="2" t="s">
        <v>3337</v>
      </c>
      <c r="O1423" s="2" t="s">
        <v>3338</v>
      </c>
      <c r="P1423" s="2">
        <v>19</v>
      </c>
      <c r="Q1423" s="6">
        <v>8027809203</v>
      </c>
      <c r="R1423" s="2" t="s">
        <v>172</v>
      </c>
      <c r="S1423" s="2">
        <v>0</v>
      </c>
      <c r="T1423" s="2" t="s">
        <v>418</v>
      </c>
      <c r="V1423" s="2" t="s">
        <v>1899</v>
      </c>
      <c r="W1423" s="2" t="s">
        <v>4666</v>
      </c>
      <c r="X1423" s="2" t="s">
        <v>176</v>
      </c>
    </row>
    <row r="1424" spans="1:25" ht="23.1" hidden="1" customHeight="1">
      <c r="A1424" s="2" t="s">
        <v>1385</v>
      </c>
      <c r="B1424" s="2" t="s">
        <v>26</v>
      </c>
      <c r="C1424" s="2" t="s">
        <v>27</v>
      </c>
      <c r="D1424" s="2" t="s">
        <v>28</v>
      </c>
      <c r="E1424" s="2" t="s">
        <v>28</v>
      </c>
      <c r="F1424" s="2" t="s">
        <v>111</v>
      </c>
      <c r="G1424" s="2" t="s">
        <v>4604</v>
      </c>
      <c r="H1424" s="2" t="s">
        <v>97</v>
      </c>
      <c r="I1424" s="31" t="s">
        <v>3329</v>
      </c>
      <c r="J1424" s="2">
        <v>29</v>
      </c>
      <c r="K1424" s="2">
        <v>1</v>
      </c>
      <c r="L1424" s="2">
        <v>2019</v>
      </c>
      <c r="M1424" s="31">
        <f t="shared" si="21"/>
        <v>43494</v>
      </c>
      <c r="N1424" s="2" t="s">
        <v>3242</v>
      </c>
      <c r="O1424" s="2" t="s">
        <v>3339</v>
      </c>
      <c r="P1424" s="2">
        <v>17</v>
      </c>
      <c r="Q1424" s="6">
        <v>9037535388</v>
      </c>
      <c r="R1424" s="2" t="s">
        <v>172</v>
      </c>
      <c r="S1424" s="2">
        <v>0</v>
      </c>
      <c r="T1424" s="2" t="s">
        <v>418</v>
      </c>
      <c r="V1424" s="2" t="s">
        <v>1899</v>
      </c>
      <c r="W1424" s="2" t="s">
        <v>4666</v>
      </c>
      <c r="X1424" s="2" t="s">
        <v>186</v>
      </c>
      <c r="Y1424" s="63">
        <v>1</v>
      </c>
    </row>
    <row r="1425" spans="1:25" ht="23.1" hidden="1" customHeight="1">
      <c r="A1425" s="2" t="s">
        <v>1385</v>
      </c>
      <c r="B1425" s="2" t="s">
        <v>26</v>
      </c>
      <c r="C1425" s="2" t="s">
        <v>27</v>
      </c>
      <c r="D1425" s="2" t="s">
        <v>28</v>
      </c>
      <c r="E1425" s="2" t="s">
        <v>28</v>
      </c>
      <c r="F1425" s="2" t="s">
        <v>111</v>
      </c>
      <c r="G1425" s="2" t="s">
        <v>4604</v>
      </c>
      <c r="H1425" s="2" t="s">
        <v>97</v>
      </c>
      <c r="I1425" s="31" t="s">
        <v>3329</v>
      </c>
      <c r="J1425" s="2">
        <v>29</v>
      </c>
      <c r="K1425" s="2">
        <v>1</v>
      </c>
      <c r="L1425" s="2">
        <v>2019</v>
      </c>
      <c r="M1425" s="31">
        <f t="shared" si="21"/>
        <v>43494</v>
      </c>
      <c r="N1425" s="2" t="s">
        <v>3340</v>
      </c>
      <c r="O1425" s="2" t="s">
        <v>3341</v>
      </c>
      <c r="P1425" s="2">
        <v>19</v>
      </c>
      <c r="Q1425" s="6" t="s">
        <v>171</v>
      </c>
      <c r="R1425" s="2" t="s">
        <v>172</v>
      </c>
      <c r="S1425" s="2">
        <v>0</v>
      </c>
      <c r="T1425" s="2" t="s">
        <v>418</v>
      </c>
      <c r="V1425" s="2" t="s">
        <v>1899</v>
      </c>
      <c r="W1425" s="2" t="s">
        <v>4666</v>
      </c>
      <c r="X1425" s="2" t="s">
        <v>176</v>
      </c>
    </row>
    <row r="1426" spans="1:25" ht="23.1" hidden="1" customHeight="1">
      <c r="A1426" s="2" t="s">
        <v>1385</v>
      </c>
      <c r="B1426" s="2" t="s">
        <v>26</v>
      </c>
      <c r="C1426" s="2" t="s">
        <v>27</v>
      </c>
      <c r="D1426" s="2" t="s">
        <v>28</v>
      </c>
      <c r="E1426" s="2" t="s">
        <v>28</v>
      </c>
      <c r="F1426" s="2" t="s">
        <v>111</v>
      </c>
      <c r="G1426" s="2" t="s">
        <v>4604</v>
      </c>
      <c r="H1426" s="2" t="s">
        <v>97</v>
      </c>
      <c r="I1426" s="31" t="s">
        <v>3329</v>
      </c>
      <c r="J1426" s="2">
        <v>29</v>
      </c>
      <c r="K1426" s="2">
        <v>1</v>
      </c>
      <c r="L1426" s="2">
        <v>2019</v>
      </c>
      <c r="M1426" s="31">
        <f t="shared" si="21"/>
        <v>43494</v>
      </c>
      <c r="N1426" s="2" t="s">
        <v>3342</v>
      </c>
      <c r="O1426" s="2" t="s">
        <v>3343</v>
      </c>
      <c r="P1426" s="2">
        <v>19</v>
      </c>
      <c r="Q1426" s="6" t="s">
        <v>171</v>
      </c>
      <c r="R1426" s="2" t="s">
        <v>172</v>
      </c>
      <c r="S1426" s="2">
        <v>3</v>
      </c>
      <c r="T1426" s="2" t="s">
        <v>418</v>
      </c>
      <c r="V1426" s="2" t="s">
        <v>1899</v>
      </c>
      <c r="W1426" s="2" t="s">
        <v>4666</v>
      </c>
      <c r="X1426" s="2" t="s">
        <v>176</v>
      </c>
    </row>
    <row r="1427" spans="1:25" ht="23.1" hidden="1" customHeight="1">
      <c r="A1427" s="2" t="s">
        <v>1385</v>
      </c>
      <c r="B1427" s="2" t="s">
        <v>26</v>
      </c>
      <c r="C1427" s="2" t="s">
        <v>27</v>
      </c>
      <c r="D1427" s="2" t="s">
        <v>28</v>
      </c>
      <c r="E1427" s="2" t="s">
        <v>28</v>
      </c>
      <c r="F1427" s="2" t="s">
        <v>111</v>
      </c>
      <c r="G1427" s="2" t="s">
        <v>4604</v>
      </c>
      <c r="H1427" s="2" t="s">
        <v>97</v>
      </c>
      <c r="I1427" s="31" t="s">
        <v>3329</v>
      </c>
      <c r="J1427" s="2">
        <v>29</v>
      </c>
      <c r="K1427" s="2">
        <v>1</v>
      </c>
      <c r="L1427" s="2">
        <v>2019</v>
      </c>
      <c r="M1427" s="31">
        <f t="shared" si="21"/>
        <v>43494</v>
      </c>
      <c r="N1427" s="2" t="s">
        <v>3344</v>
      </c>
      <c r="O1427" s="2" t="s">
        <v>3345</v>
      </c>
      <c r="P1427" s="2">
        <v>19</v>
      </c>
      <c r="Q1427" s="6" t="s">
        <v>171</v>
      </c>
      <c r="R1427" s="2" t="s">
        <v>172</v>
      </c>
      <c r="S1427" s="2">
        <v>2</v>
      </c>
      <c r="T1427" s="2" t="s">
        <v>418</v>
      </c>
      <c r="V1427" s="2" t="s">
        <v>1899</v>
      </c>
      <c r="W1427" s="2" t="s">
        <v>4659</v>
      </c>
      <c r="X1427" s="2" t="s">
        <v>211</v>
      </c>
    </row>
    <row r="1428" spans="1:25" ht="23.1" hidden="1" customHeight="1">
      <c r="A1428" s="2" t="s">
        <v>1385</v>
      </c>
      <c r="B1428" s="2" t="s">
        <v>26</v>
      </c>
      <c r="C1428" s="2" t="s">
        <v>27</v>
      </c>
      <c r="D1428" s="2" t="s">
        <v>28</v>
      </c>
      <c r="E1428" s="2" t="s">
        <v>28</v>
      </c>
      <c r="F1428" s="2" t="s">
        <v>111</v>
      </c>
      <c r="G1428" s="2" t="s">
        <v>4604</v>
      </c>
      <c r="H1428" s="2" t="s">
        <v>97</v>
      </c>
      <c r="I1428" s="31" t="s">
        <v>3329</v>
      </c>
      <c r="J1428" s="2">
        <v>29</v>
      </c>
      <c r="K1428" s="2">
        <v>1</v>
      </c>
      <c r="L1428" s="2">
        <v>2019</v>
      </c>
      <c r="M1428" s="31">
        <f t="shared" si="21"/>
        <v>43494</v>
      </c>
      <c r="N1428" s="2" t="s">
        <v>3348</v>
      </c>
      <c r="O1428" s="2" t="s">
        <v>3349</v>
      </c>
      <c r="P1428" s="2">
        <v>18</v>
      </c>
      <c r="Q1428" s="6" t="s">
        <v>171</v>
      </c>
      <c r="R1428" s="2" t="s">
        <v>417</v>
      </c>
      <c r="S1428" s="2">
        <v>0</v>
      </c>
      <c r="T1428" s="2" t="s">
        <v>418</v>
      </c>
      <c r="V1428" s="2" t="s">
        <v>1899</v>
      </c>
      <c r="W1428" s="2" t="s">
        <v>4666</v>
      </c>
      <c r="X1428" s="2" t="s">
        <v>186</v>
      </c>
      <c r="Y1428" s="63">
        <v>3</v>
      </c>
    </row>
    <row r="1429" spans="1:25" ht="23.1" hidden="1" customHeight="1">
      <c r="A1429" s="2" t="s">
        <v>1385</v>
      </c>
      <c r="B1429" s="2" t="s">
        <v>26</v>
      </c>
      <c r="C1429" s="2" t="s">
        <v>27</v>
      </c>
      <c r="D1429" s="2" t="s">
        <v>28</v>
      </c>
      <c r="E1429" s="2" t="s">
        <v>28</v>
      </c>
      <c r="F1429" s="2" t="s">
        <v>111</v>
      </c>
      <c r="G1429" s="2" t="s">
        <v>4604</v>
      </c>
      <c r="H1429" s="2" t="s">
        <v>97</v>
      </c>
      <c r="I1429" s="31" t="s">
        <v>3329</v>
      </c>
      <c r="J1429" s="2">
        <v>29</v>
      </c>
      <c r="K1429" s="2">
        <v>1</v>
      </c>
      <c r="L1429" s="2">
        <v>2019</v>
      </c>
      <c r="M1429" s="31">
        <f t="shared" si="21"/>
        <v>43494</v>
      </c>
      <c r="N1429" s="2" t="s">
        <v>3346</v>
      </c>
      <c r="O1429" s="2" t="s">
        <v>3347</v>
      </c>
      <c r="P1429" s="2">
        <v>19</v>
      </c>
      <c r="Q1429" s="6" t="s">
        <v>171</v>
      </c>
      <c r="R1429" s="2" t="s">
        <v>172</v>
      </c>
      <c r="S1429" s="2">
        <v>1</v>
      </c>
      <c r="T1429" s="2" t="s">
        <v>418</v>
      </c>
      <c r="V1429" s="2" t="s">
        <v>1899</v>
      </c>
      <c r="W1429" s="2" t="s">
        <v>4659</v>
      </c>
      <c r="X1429" s="2" t="s">
        <v>179</v>
      </c>
      <c r="Y1429" s="63">
        <v>3</v>
      </c>
    </row>
    <row r="1430" spans="1:25" ht="23.1" hidden="1" customHeight="1">
      <c r="A1430" s="2" t="s">
        <v>1385</v>
      </c>
      <c r="B1430" s="2" t="s">
        <v>26</v>
      </c>
      <c r="C1430" s="2" t="s">
        <v>27</v>
      </c>
      <c r="D1430" s="2" t="s">
        <v>28</v>
      </c>
      <c r="E1430" s="2" t="s">
        <v>28</v>
      </c>
      <c r="F1430" s="2" t="s">
        <v>111</v>
      </c>
      <c r="G1430" s="2" t="s">
        <v>4604</v>
      </c>
      <c r="H1430" s="2" t="s">
        <v>97</v>
      </c>
      <c r="I1430" s="31" t="s">
        <v>3329</v>
      </c>
      <c r="J1430" s="2">
        <v>29</v>
      </c>
      <c r="K1430" s="2">
        <v>1</v>
      </c>
      <c r="L1430" s="2">
        <v>2019</v>
      </c>
      <c r="M1430" s="31">
        <f t="shared" si="21"/>
        <v>43494</v>
      </c>
      <c r="N1430" s="2" t="s">
        <v>3350</v>
      </c>
      <c r="O1430" s="2" t="s">
        <v>3351</v>
      </c>
      <c r="P1430" s="2">
        <v>18</v>
      </c>
      <c r="Q1430" s="6">
        <v>7088912848</v>
      </c>
      <c r="R1430" s="2" t="s">
        <v>417</v>
      </c>
      <c r="S1430" s="2">
        <v>0</v>
      </c>
      <c r="T1430" s="2" t="s">
        <v>418</v>
      </c>
      <c r="V1430" s="2" t="s">
        <v>1899</v>
      </c>
      <c r="W1430" s="2" t="s">
        <v>4659</v>
      </c>
      <c r="X1430" s="2" t="s">
        <v>186</v>
      </c>
      <c r="Y1430" s="63">
        <v>3</v>
      </c>
    </row>
    <row r="1431" spans="1:25" ht="23.1" hidden="1" customHeight="1">
      <c r="A1431" s="2" t="s">
        <v>1385</v>
      </c>
      <c r="B1431" s="2" t="s">
        <v>26</v>
      </c>
      <c r="C1431" s="2" t="s">
        <v>27</v>
      </c>
      <c r="D1431" s="2" t="s">
        <v>28</v>
      </c>
      <c r="E1431" s="2" t="s">
        <v>28</v>
      </c>
      <c r="F1431" s="2" t="s">
        <v>111</v>
      </c>
      <c r="G1431" s="2" t="s">
        <v>4604</v>
      </c>
      <c r="H1431" s="2" t="s">
        <v>97</v>
      </c>
      <c r="I1431" s="31" t="s">
        <v>3329</v>
      </c>
      <c r="J1431" s="2">
        <v>29</v>
      </c>
      <c r="K1431" s="2">
        <v>1</v>
      </c>
      <c r="L1431" s="2">
        <v>2019</v>
      </c>
      <c r="M1431" s="31">
        <f t="shared" si="21"/>
        <v>43494</v>
      </c>
      <c r="N1431" s="2" t="s">
        <v>3352</v>
      </c>
      <c r="O1431" s="2" t="s">
        <v>3353</v>
      </c>
      <c r="P1431" s="2">
        <v>18</v>
      </c>
      <c r="Q1431" s="6">
        <v>8142077352</v>
      </c>
      <c r="R1431" s="2" t="s">
        <v>417</v>
      </c>
      <c r="S1431" s="2">
        <v>0</v>
      </c>
      <c r="T1431" s="2" t="s">
        <v>234</v>
      </c>
      <c r="V1431" s="2" t="s">
        <v>1899</v>
      </c>
      <c r="W1431" s="2" t="s">
        <v>4659</v>
      </c>
      <c r="X1431" s="2" t="s">
        <v>186</v>
      </c>
      <c r="Y1431" s="63">
        <v>2</v>
      </c>
    </row>
    <row r="1432" spans="1:25" ht="23.1" hidden="1" customHeight="1">
      <c r="A1432" s="2" t="s">
        <v>1385</v>
      </c>
      <c r="B1432" s="2" t="s">
        <v>26</v>
      </c>
      <c r="C1432" s="2" t="s">
        <v>27</v>
      </c>
      <c r="D1432" s="2" t="s">
        <v>28</v>
      </c>
      <c r="E1432" s="2" t="s">
        <v>28</v>
      </c>
      <c r="F1432" s="2" t="s">
        <v>111</v>
      </c>
      <c r="G1432" s="2" t="s">
        <v>4604</v>
      </c>
      <c r="H1432" s="2" t="s">
        <v>97</v>
      </c>
      <c r="I1432" s="31" t="s">
        <v>3329</v>
      </c>
      <c r="J1432" s="2">
        <v>29</v>
      </c>
      <c r="K1432" s="2">
        <v>1</v>
      </c>
      <c r="L1432" s="2">
        <v>2019</v>
      </c>
      <c r="M1432" s="31">
        <f t="shared" ref="M1432:M1495" si="22">DATE(L1432,K1432,J1432)</f>
        <v>43494</v>
      </c>
      <c r="N1432" s="2" t="s">
        <v>3354</v>
      </c>
      <c r="O1432" s="2" t="s">
        <v>3355</v>
      </c>
      <c r="P1432" s="2">
        <v>19</v>
      </c>
      <c r="Q1432" s="6">
        <v>8184947102</v>
      </c>
      <c r="R1432" s="2" t="s">
        <v>417</v>
      </c>
      <c r="S1432" s="2">
        <v>0</v>
      </c>
      <c r="T1432" s="2" t="s">
        <v>418</v>
      </c>
      <c r="V1432" s="2" t="s">
        <v>1899</v>
      </c>
      <c r="W1432" s="2" t="s">
        <v>4666</v>
      </c>
      <c r="X1432" s="2" t="s">
        <v>186</v>
      </c>
      <c r="Y1432" s="63">
        <v>2</v>
      </c>
    </row>
    <row r="1433" spans="1:25" ht="23.1" hidden="1" customHeight="1">
      <c r="A1433" s="2" t="s">
        <v>1385</v>
      </c>
      <c r="B1433" s="2" t="s">
        <v>26</v>
      </c>
      <c r="C1433" s="2" t="s">
        <v>27</v>
      </c>
      <c r="D1433" s="2" t="s">
        <v>28</v>
      </c>
      <c r="E1433" s="2" t="s">
        <v>28</v>
      </c>
      <c r="F1433" s="2" t="s">
        <v>111</v>
      </c>
      <c r="G1433" s="2" t="s">
        <v>4604</v>
      </c>
      <c r="H1433" s="2" t="s">
        <v>97</v>
      </c>
      <c r="I1433" s="31" t="s">
        <v>3329</v>
      </c>
      <c r="J1433" s="2">
        <v>29</v>
      </c>
      <c r="K1433" s="2">
        <v>1</v>
      </c>
      <c r="L1433" s="2">
        <v>2019</v>
      </c>
      <c r="M1433" s="31">
        <f t="shared" si="22"/>
        <v>43494</v>
      </c>
      <c r="N1433" s="2" t="s">
        <v>3356</v>
      </c>
      <c r="O1433" s="2" t="s">
        <v>3357</v>
      </c>
      <c r="P1433" s="2">
        <v>19</v>
      </c>
      <c r="Q1433" s="6">
        <v>9068913451</v>
      </c>
      <c r="R1433" s="2" t="s">
        <v>172</v>
      </c>
      <c r="S1433" s="2">
        <v>0</v>
      </c>
      <c r="T1433" s="2" t="s">
        <v>418</v>
      </c>
      <c r="V1433" s="2" t="s">
        <v>1899</v>
      </c>
      <c r="W1433" s="2" t="s">
        <v>4666</v>
      </c>
      <c r="X1433" s="2" t="s">
        <v>186</v>
      </c>
      <c r="Y1433" s="63">
        <v>1</v>
      </c>
    </row>
    <row r="1434" spans="1:25" ht="23.1" hidden="1" customHeight="1">
      <c r="A1434" s="2" t="s">
        <v>1385</v>
      </c>
      <c r="B1434" s="2" t="s">
        <v>26</v>
      </c>
      <c r="C1434" s="2" t="s">
        <v>27</v>
      </c>
      <c r="D1434" s="2" t="s">
        <v>28</v>
      </c>
      <c r="E1434" s="2" t="s">
        <v>28</v>
      </c>
      <c r="F1434" s="2" t="s">
        <v>111</v>
      </c>
      <c r="G1434" s="2" t="s">
        <v>4604</v>
      </c>
      <c r="H1434" s="2" t="s">
        <v>97</v>
      </c>
      <c r="I1434" s="31" t="s">
        <v>3329</v>
      </c>
      <c r="J1434" s="2">
        <v>29</v>
      </c>
      <c r="K1434" s="2">
        <v>1</v>
      </c>
      <c r="L1434" s="2">
        <v>2019</v>
      </c>
      <c r="M1434" s="31">
        <f t="shared" si="22"/>
        <v>43494</v>
      </c>
      <c r="N1434" s="2" t="s">
        <v>3358</v>
      </c>
      <c r="O1434" s="2" t="s">
        <v>3359</v>
      </c>
      <c r="P1434" s="2">
        <v>19</v>
      </c>
      <c r="Q1434" s="6">
        <v>7065085226</v>
      </c>
      <c r="R1434" s="2" t="s">
        <v>172</v>
      </c>
      <c r="S1434" s="2">
        <v>2</v>
      </c>
      <c r="T1434" s="2" t="s">
        <v>418</v>
      </c>
      <c r="V1434" s="2" t="s">
        <v>1899</v>
      </c>
      <c r="W1434" s="2" t="s">
        <v>4666</v>
      </c>
      <c r="X1434" s="2" t="s">
        <v>186</v>
      </c>
      <c r="Y1434" s="63">
        <v>3</v>
      </c>
    </row>
    <row r="1435" spans="1:25" ht="23.1" hidden="1" customHeight="1">
      <c r="A1435" s="2" t="s">
        <v>1385</v>
      </c>
      <c r="B1435" s="2" t="s">
        <v>26</v>
      </c>
      <c r="C1435" s="2" t="s">
        <v>27</v>
      </c>
      <c r="D1435" s="2" t="s">
        <v>28</v>
      </c>
      <c r="E1435" s="2" t="s">
        <v>28</v>
      </c>
      <c r="F1435" s="2" t="s">
        <v>111</v>
      </c>
      <c r="G1435" s="2" t="s">
        <v>4604</v>
      </c>
      <c r="H1435" s="2" t="s">
        <v>97</v>
      </c>
      <c r="I1435" s="31" t="s">
        <v>3329</v>
      </c>
      <c r="J1435" s="2">
        <v>29</v>
      </c>
      <c r="K1435" s="2">
        <v>1</v>
      </c>
      <c r="L1435" s="2">
        <v>2019</v>
      </c>
      <c r="M1435" s="31">
        <f t="shared" si="22"/>
        <v>43494</v>
      </c>
      <c r="N1435" s="2" t="s">
        <v>3360</v>
      </c>
      <c r="O1435" s="2" t="s">
        <v>3361</v>
      </c>
      <c r="P1435" s="2">
        <v>19</v>
      </c>
      <c r="Q1435" s="6">
        <v>7065085226</v>
      </c>
      <c r="R1435" s="2" t="s">
        <v>172</v>
      </c>
      <c r="S1435" s="2">
        <v>1</v>
      </c>
      <c r="T1435" s="2" t="s">
        <v>418</v>
      </c>
      <c r="V1435" s="2" t="s">
        <v>1899</v>
      </c>
      <c r="W1435" s="2" t="s">
        <v>4666</v>
      </c>
      <c r="X1435" s="2" t="s">
        <v>179</v>
      </c>
      <c r="Y1435" s="63">
        <v>3</v>
      </c>
    </row>
    <row r="1436" spans="1:25" ht="23.1" hidden="1" customHeight="1">
      <c r="A1436" s="2" t="s">
        <v>1385</v>
      </c>
      <c r="B1436" s="2" t="s">
        <v>26</v>
      </c>
      <c r="C1436" s="2" t="s">
        <v>27</v>
      </c>
      <c r="D1436" s="2" t="s">
        <v>28</v>
      </c>
      <c r="E1436" s="2" t="s">
        <v>28</v>
      </c>
      <c r="F1436" s="2" t="s">
        <v>111</v>
      </c>
      <c r="G1436" s="2" t="s">
        <v>4604</v>
      </c>
      <c r="H1436" s="2" t="s">
        <v>97</v>
      </c>
      <c r="I1436" s="31" t="s">
        <v>3329</v>
      </c>
      <c r="J1436" s="2">
        <v>29</v>
      </c>
      <c r="K1436" s="2">
        <v>1</v>
      </c>
      <c r="L1436" s="2">
        <v>2019</v>
      </c>
      <c r="M1436" s="31">
        <f t="shared" si="22"/>
        <v>43494</v>
      </c>
      <c r="N1436" s="2" t="s">
        <v>3362</v>
      </c>
      <c r="O1436" s="2" t="s">
        <v>3363</v>
      </c>
      <c r="P1436" s="2">
        <v>19</v>
      </c>
      <c r="Q1436" s="6">
        <v>7031313873</v>
      </c>
      <c r="R1436" s="2" t="s">
        <v>172</v>
      </c>
      <c r="S1436" s="2">
        <v>1</v>
      </c>
      <c r="T1436" s="2" t="s">
        <v>418</v>
      </c>
      <c r="V1436" s="2" t="s">
        <v>1899</v>
      </c>
      <c r="W1436" s="2" t="s">
        <v>4666</v>
      </c>
      <c r="X1436" s="2" t="s">
        <v>186</v>
      </c>
      <c r="Y1436" s="63">
        <v>3</v>
      </c>
    </row>
    <row r="1437" spans="1:25" ht="23.1" hidden="1" customHeight="1">
      <c r="A1437" s="2" t="s">
        <v>1385</v>
      </c>
      <c r="B1437" s="2" t="s">
        <v>26</v>
      </c>
      <c r="C1437" s="2" t="s">
        <v>27</v>
      </c>
      <c r="D1437" s="2" t="s">
        <v>28</v>
      </c>
      <c r="E1437" s="2" t="s">
        <v>28</v>
      </c>
      <c r="F1437" s="2" t="s">
        <v>111</v>
      </c>
      <c r="G1437" s="2" t="s">
        <v>4604</v>
      </c>
      <c r="H1437" s="2" t="s">
        <v>97</v>
      </c>
      <c r="I1437" s="31" t="s">
        <v>3329</v>
      </c>
      <c r="J1437" s="2">
        <v>29</v>
      </c>
      <c r="K1437" s="2">
        <v>1</v>
      </c>
      <c r="L1437" s="2">
        <v>2019</v>
      </c>
      <c r="M1437" s="31">
        <f t="shared" si="22"/>
        <v>43494</v>
      </c>
      <c r="N1437" s="2" t="s">
        <v>3368</v>
      </c>
      <c r="O1437" s="2" t="s">
        <v>3369</v>
      </c>
      <c r="P1437" s="2">
        <v>18</v>
      </c>
      <c r="Q1437" s="6" t="s">
        <v>171</v>
      </c>
      <c r="R1437" s="2" t="s">
        <v>172</v>
      </c>
      <c r="S1437" s="2">
        <v>4</v>
      </c>
      <c r="T1437" s="2" t="s">
        <v>418</v>
      </c>
      <c r="V1437" s="2" t="s">
        <v>175</v>
      </c>
      <c r="W1437" s="2" t="s">
        <v>4659</v>
      </c>
      <c r="X1437" s="2" t="s">
        <v>186</v>
      </c>
      <c r="Y1437" s="63">
        <v>3</v>
      </c>
    </row>
    <row r="1438" spans="1:25" ht="23.1" hidden="1" customHeight="1">
      <c r="A1438" s="2" t="s">
        <v>1385</v>
      </c>
      <c r="B1438" s="2" t="s">
        <v>26</v>
      </c>
      <c r="C1438" s="2" t="s">
        <v>27</v>
      </c>
      <c r="D1438" s="2" t="s">
        <v>28</v>
      </c>
      <c r="E1438" s="2" t="s">
        <v>28</v>
      </c>
      <c r="F1438" s="2" t="s">
        <v>111</v>
      </c>
      <c r="G1438" s="2" t="s">
        <v>4604</v>
      </c>
      <c r="H1438" s="2" t="s">
        <v>97</v>
      </c>
      <c r="I1438" s="31" t="s">
        <v>3329</v>
      </c>
      <c r="J1438" s="2">
        <v>29</v>
      </c>
      <c r="K1438" s="2">
        <v>1</v>
      </c>
      <c r="L1438" s="2">
        <v>2019</v>
      </c>
      <c r="M1438" s="31">
        <f t="shared" si="22"/>
        <v>43494</v>
      </c>
      <c r="N1438" s="2" t="s">
        <v>3364</v>
      </c>
      <c r="O1438" s="2" t="s">
        <v>3365</v>
      </c>
      <c r="P1438" s="2">
        <v>19</v>
      </c>
      <c r="Q1438" s="6">
        <v>8166060776</v>
      </c>
      <c r="R1438" s="2" t="s">
        <v>417</v>
      </c>
      <c r="S1438" s="2">
        <v>0</v>
      </c>
      <c r="T1438" s="2" t="s">
        <v>234</v>
      </c>
      <c r="V1438" s="2" t="s">
        <v>175</v>
      </c>
      <c r="W1438" s="2" t="s">
        <v>4659</v>
      </c>
      <c r="X1438" s="2" t="s">
        <v>186</v>
      </c>
      <c r="Y1438" s="63">
        <v>3</v>
      </c>
    </row>
    <row r="1439" spans="1:25" ht="23.1" hidden="1" customHeight="1">
      <c r="A1439" s="2" t="s">
        <v>1385</v>
      </c>
      <c r="B1439" s="2" t="s">
        <v>26</v>
      </c>
      <c r="C1439" s="2" t="s">
        <v>27</v>
      </c>
      <c r="D1439" s="2" t="s">
        <v>28</v>
      </c>
      <c r="E1439" s="2" t="s">
        <v>28</v>
      </c>
      <c r="F1439" s="2" t="s">
        <v>111</v>
      </c>
      <c r="G1439" s="2" t="s">
        <v>4604</v>
      </c>
      <c r="H1439" s="2" t="s">
        <v>97</v>
      </c>
      <c r="I1439" s="31" t="s">
        <v>3329</v>
      </c>
      <c r="J1439" s="2">
        <v>29</v>
      </c>
      <c r="K1439" s="2">
        <v>1</v>
      </c>
      <c r="L1439" s="2">
        <v>2019</v>
      </c>
      <c r="M1439" s="31">
        <f t="shared" si="22"/>
        <v>43494</v>
      </c>
      <c r="N1439" s="2" t="s">
        <v>3366</v>
      </c>
      <c r="O1439" s="2" t="s">
        <v>3367</v>
      </c>
      <c r="P1439" s="2">
        <v>19</v>
      </c>
      <c r="Q1439" s="6" t="s">
        <v>171</v>
      </c>
      <c r="R1439" s="2" t="s">
        <v>417</v>
      </c>
      <c r="S1439" s="2">
        <v>0</v>
      </c>
      <c r="T1439" s="2" t="s">
        <v>418</v>
      </c>
      <c r="V1439" s="2" t="s">
        <v>1899</v>
      </c>
      <c r="W1439" s="2" t="s">
        <v>4666</v>
      </c>
      <c r="X1439" s="2" t="s">
        <v>186</v>
      </c>
      <c r="Y1439" s="63">
        <v>3</v>
      </c>
    </row>
    <row r="1440" spans="1:25" ht="23.1" hidden="1" customHeight="1">
      <c r="A1440" s="2" t="s">
        <v>1385</v>
      </c>
      <c r="B1440" s="2" t="s">
        <v>26</v>
      </c>
      <c r="C1440" s="2" t="s">
        <v>27</v>
      </c>
      <c r="D1440" s="2" t="s">
        <v>28</v>
      </c>
      <c r="E1440" s="2" t="s">
        <v>28</v>
      </c>
      <c r="F1440" s="2" t="s">
        <v>111</v>
      </c>
      <c r="G1440" s="2" t="s">
        <v>4604</v>
      </c>
      <c r="H1440" s="2" t="s">
        <v>97</v>
      </c>
      <c r="I1440" s="31" t="s">
        <v>3329</v>
      </c>
      <c r="J1440" s="2">
        <v>29</v>
      </c>
      <c r="K1440" s="2">
        <v>1</v>
      </c>
      <c r="L1440" s="2">
        <v>2019</v>
      </c>
      <c r="M1440" s="31">
        <f t="shared" si="22"/>
        <v>43494</v>
      </c>
      <c r="N1440" s="2" t="s">
        <v>3370</v>
      </c>
      <c r="O1440" s="2" t="s">
        <v>3371</v>
      </c>
      <c r="P1440" s="2">
        <v>18</v>
      </c>
      <c r="Q1440" s="6">
        <v>7069527045</v>
      </c>
      <c r="R1440" s="2" t="s">
        <v>172</v>
      </c>
      <c r="S1440" s="2">
        <v>1</v>
      </c>
      <c r="T1440" s="2" t="s">
        <v>418</v>
      </c>
      <c r="V1440" s="2" t="s">
        <v>175</v>
      </c>
      <c r="W1440" s="2" t="s">
        <v>4666</v>
      </c>
      <c r="X1440" s="2" t="s">
        <v>186</v>
      </c>
      <c r="Y1440" s="63">
        <v>2</v>
      </c>
    </row>
    <row r="1441" spans="1:25" ht="23.1" hidden="1" customHeight="1">
      <c r="A1441" s="2" t="s">
        <v>1385</v>
      </c>
      <c r="B1441" s="2" t="s">
        <v>26</v>
      </c>
      <c r="C1441" s="2" t="s">
        <v>27</v>
      </c>
      <c r="D1441" s="2" t="s">
        <v>28</v>
      </c>
      <c r="E1441" s="2" t="s">
        <v>28</v>
      </c>
      <c r="F1441" s="2" t="s">
        <v>111</v>
      </c>
      <c r="G1441" s="2" t="s">
        <v>4604</v>
      </c>
      <c r="H1441" s="2" t="s">
        <v>97</v>
      </c>
      <c r="I1441" s="31" t="s">
        <v>3329</v>
      </c>
      <c r="J1441" s="2">
        <v>29</v>
      </c>
      <c r="K1441" s="2">
        <v>1</v>
      </c>
      <c r="L1441" s="2">
        <v>2019</v>
      </c>
      <c r="M1441" s="31">
        <f t="shared" si="22"/>
        <v>43494</v>
      </c>
      <c r="N1441" s="2" t="s">
        <v>3372</v>
      </c>
      <c r="O1441" s="2" t="s">
        <v>3373</v>
      </c>
      <c r="P1441" s="2">
        <v>19</v>
      </c>
      <c r="Q1441" s="6" t="s">
        <v>171</v>
      </c>
      <c r="R1441" s="2" t="s">
        <v>172</v>
      </c>
      <c r="S1441" s="2">
        <v>1</v>
      </c>
      <c r="T1441" s="2" t="s">
        <v>418</v>
      </c>
      <c r="V1441" s="2" t="s">
        <v>175</v>
      </c>
      <c r="W1441" s="2" t="s">
        <v>4666</v>
      </c>
      <c r="X1441" s="2" t="s">
        <v>186</v>
      </c>
      <c r="Y1441" s="63">
        <v>2</v>
      </c>
    </row>
    <row r="1442" spans="1:25" ht="23.1" hidden="1" customHeight="1">
      <c r="A1442" s="2" t="s">
        <v>1385</v>
      </c>
      <c r="B1442" s="2" t="s">
        <v>26</v>
      </c>
      <c r="C1442" s="2" t="s">
        <v>27</v>
      </c>
      <c r="D1442" s="2" t="s">
        <v>28</v>
      </c>
      <c r="E1442" s="2" t="s">
        <v>28</v>
      </c>
      <c r="F1442" s="2" t="s">
        <v>111</v>
      </c>
      <c r="G1442" s="2" t="s">
        <v>4604</v>
      </c>
      <c r="H1442" s="2" t="s">
        <v>97</v>
      </c>
      <c r="I1442" s="31" t="s">
        <v>3329</v>
      </c>
      <c r="J1442" s="2">
        <v>29</v>
      </c>
      <c r="K1442" s="2">
        <v>1</v>
      </c>
      <c r="L1442" s="2">
        <v>2019</v>
      </c>
      <c r="M1442" s="31">
        <f t="shared" si="22"/>
        <v>43494</v>
      </c>
      <c r="N1442" s="2" t="s">
        <v>3374</v>
      </c>
      <c r="O1442" s="2" t="s">
        <v>3375</v>
      </c>
      <c r="P1442" s="2">
        <v>19</v>
      </c>
      <c r="Q1442" s="6">
        <v>8153717752</v>
      </c>
      <c r="R1442" s="2" t="s">
        <v>172</v>
      </c>
      <c r="S1442" s="2">
        <v>1</v>
      </c>
      <c r="T1442" s="2" t="s">
        <v>418</v>
      </c>
      <c r="V1442" s="2" t="s">
        <v>175</v>
      </c>
      <c r="W1442" s="2" t="s">
        <v>4666</v>
      </c>
      <c r="X1442" s="2" t="s">
        <v>211</v>
      </c>
    </row>
    <row r="1443" spans="1:25" ht="23.1" hidden="1" customHeight="1">
      <c r="A1443" s="2" t="s">
        <v>1385</v>
      </c>
      <c r="B1443" s="2" t="s">
        <v>26</v>
      </c>
      <c r="C1443" s="2" t="s">
        <v>27</v>
      </c>
      <c r="D1443" s="2" t="s">
        <v>28</v>
      </c>
      <c r="E1443" s="2" t="s">
        <v>28</v>
      </c>
      <c r="F1443" s="2" t="s">
        <v>111</v>
      </c>
      <c r="G1443" s="2" t="s">
        <v>4604</v>
      </c>
      <c r="H1443" s="2" t="s">
        <v>97</v>
      </c>
      <c r="I1443" s="31" t="s">
        <v>3329</v>
      </c>
      <c r="J1443" s="2">
        <v>29</v>
      </c>
      <c r="K1443" s="2">
        <v>1</v>
      </c>
      <c r="L1443" s="2">
        <v>2019</v>
      </c>
      <c r="M1443" s="31">
        <f t="shared" si="22"/>
        <v>43494</v>
      </c>
      <c r="N1443" s="2" t="s">
        <v>3390</v>
      </c>
      <c r="O1443" s="2" t="s">
        <v>3391</v>
      </c>
      <c r="P1443" s="2">
        <v>19</v>
      </c>
      <c r="Q1443" s="6">
        <v>9060919384</v>
      </c>
      <c r="R1443" s="2" t="s">
        <v>417</v>
      </c>
      <c r="S1443" s="2">
        <v>0</v>
      </c>
      <c r="T1443" s="2" t="s">
        <v>418</v>
      </c>
      <c r="V1443" s="2" t="s">
        <v>175</v>
      </c>
      <c r="W1443" s="2" t="s">
        <v>4659</v>
      </c>
      <c r="X1443" s="2" t="s">
        <v>186</v>
      </c>
      <c r="Y1443" s="63">
        <v>3</v>
      </c>
    </row>
    <row r="1444" spans="1:25" ht="23.1" hidden="1" customHeight="1">
      <c r="A1444" s="2" t="s">
        <v>1385</v>
      </c>
      <c r="B1444" s="2" t="s">
        <v>26</v>
      </c>
      <c r="C1444" s="2" t="s">
        <v>27</v>
      </c>
      <c r="D1444" s="2" t="s">
        <v>28</v>
      </c>
      <c r="E1444" s="2" t="s">
        <v>28</v>
      </c>
      <c r="F1444" s="2" t="s">
        <v>111</v>
      </c>
      <c r="G1444" s="2" t="s">
        <v>4604</v>
      </c>
      <c r="H1444" s="2" t="s">
        <v>97</v>
      </c>
      <c r="I1444" s="31" t="s">
        <v>3329</v>
      </c>
      <c r="J1444" s="2">
        <v>29</v>
      </c>
      <c r="K1444" s="2">
        <v>1</v>
      </c>
      <c r="L1444" s="2">
        <v>2019</v>
      </c>
      <c r="M1444" s="31">
        <f t="shared" si="22"/>
        <v>43494</v>
      </c>
      <c r="N1444" s="2" t="s">
        <v>3328</v>
      </c>
      <c r="O1444" s="2" t="s">
        <v>3407</v>
      </c>
      <c r="P1444" s="2">
        <v>19</v>
      </c>
      <c r="Q1444" s="6">
        <v>8142830520</v>
      </c>
      <c r="R1444" s="2" t="s">
        <v>417</v>
      </c>
      <c r="S1444" s="2">
        <v>0</v>
      </c>
      <c r="T1444" s="2" t="s">
        <v>418</v>
      </c>
      <c r="V1444" s="2" t="s">
        <v>1899</v>
      </c>
      <c r="W1444" s="2" t="s">
        <v>4666</v>
      </c>
      <c r="X1444" s="2" t="s">
        <v>186</v>
      </c>
      <c r="Y1444" s="63">
        <v>3</v>
      </c>
    </row>
    <row r="1445" spans="1:25" ht="23.1" hidden="1" customHeight="1">
      <c r="A1445" s="2" t="s">
        <v>1385</v>
      </c>
      <c r="B1445" s="2" t="s">
        <v>26</v>
      </c>
      <c r="C1445" s="2" t="s">
        <v>27</v>
      </c>
      <c r="D1445" s="2" t="s">
        <v>28</v>
      </c>
      <c r="E1445" s="2" t="s">
        <v>28</v>
      </c>
      <c r="F1445" s="2" t="s">
        <v>111</v>
      </c>
      <c r="G1445" s="2" t="s">
        <v>4604</v>
      </c>
      <c r="H1445" s="2" t="s">
        <v>97</v>
      </c>
      <c r="I1445" s="31" t="s">
        <v>3329</v>
      </c>
      <c r="J1445" s="2">
        <v>29</v>
      </c>
      <c r="K1445" s="2">
        <v>1</v>
      </c>
      <c r="L1445" s="2">
        <v>2019</v>
      </c>
      <c r="M1445" s="31">
        <f t="shared" si="22"/>
        <v>43494</v>
      </c>
      <c r="N1445" s="2" t="s">
        <v>3384</v>
      </c>
      <c r="O1445" s="2" t="s">
        <v>3385</v>
      </c>
      <c r="P1445" s="2">
        <v>19</v>
      </c>
      <c r="Q1445" s="6">
        <v>802281392</v>
      </c>
      <c r="R1445" s="2" t="s">
        <v>172</v>
      </c>
      <c r="S1445" s="2">
        <v>1</v>
      </c>
      <c r="T1445" s="2" t="s">
        <v>418</v>
      </c>
      <c r="V1445" s="2" t="s">
        <v>1899</v>
      </c>
      <c r="W1445" s="2" t="s">
        <v>4659</v>
      </c>
      <c r="X1445" s="2" t="s">
        <v>176</v>
      </c>
    </row>
    <row r="1446" spans="1:25" ht="23.1" hidden="1" customHeight="1">
      <c r="A1446" s="2" t="s">
        <v>1385</v>
      </c>
      <c r="B1446" s="2" t="s">
        <v>26</v>
      </c>
      <c r="C1446" s="2" t="s">
        <v>27</v>
      </c>
      <c r="D1446" s="2" t="s">
        <v>28</v>
      </c>
      <c r="E1446" s="2" t="s">
        <v>28</v>
      </c>
      <c r="F1446" s="2" t="s">
        <v>111</v>
      </c>
      <c r="G1446" s="2" t="s">
        <v>4604</v>
      </c>
      <c r="H1446" s="2" t="s">
        <v>97</v>
      </c>
      <c r="I1446" s="31" t="s">
        <v>3329</v>
      </c>
      <c r="J1446" s="2">
        <v>29</v>
      </c>
      <c r="K1446" s="2">
        <v>1</v>
      </c>
      <c r="L1446" s="2">
        <v>2019</v>
      </c>
      <c r="M1446" s="31">
        <f t="shared" si="22"/>
        <v>43494</v>
      </c>
      <c r="N1446" s="2" t="s">
        <v>3386</v>
      </c>
      <c r="O1446" s="2" t="s">
        <v>3387</v>
      </c>
      <c r="P1446" s="2">
        <v>19</v>
      </c>
      <c r="Q1446" s="6">
        <v>8027961599</v>
      </c>
      <c r="R1446" s="2" t="s">
        <v>172</v>
      </c>
      <c r="S1446" s="2">
        <v>1</v>
      </c>
      <c r="T1446" s="2" t="s">
        <v>418</v>
      </c>
      <c r="V1446" s="2" t="s">
        <v>1899</v>
      </c>
      <c r="W1446" s="2" t="s">
        <v>4666</v>
      </c>
      <c r="X1446" s="2" t="s">
        <v>176</v>
      </c>
    </row>
    <row r="1447" spans="1:25" ht="23.1" hidden="1" customHeight="1">
      <c r="A1447" s="2" t="s">
        <v>1385</v>
      </c>
      <c r="B1447" s="2" t="s">
        <v>26</v>
      </c>
      <c r="C1447" s="2" t="s">
        <v>27</v>
      </c>
      <c r="D1447" s="2" t="s">
        <v>28</v>
      </c>
      <c r="E1447" s="2" t="s">
        <v>28</v>
      </c>
      <c r="F1447" s="2" t="s">
        <v>111</v>
      </c>
      <c r="G1447" s="2" t="s">
        <v>4604</v>
      </c>
      <c r="H1447" s="2" t="s">
        <v>97</v>
      </c>
      <c r="I1447" s="31" t="s">
        <v>3329</v>
      </c>
      <c r="J1447" s="2">
        <v>29</v>
      </c>
      <c r="K1447" s="2">
        <v>1</v>
      </c>
      <c r="L1447" s="2">
        <v>2019</v>
      </c>
      <c r="M1447" s="31">
        <f t="shared" si="22"/>
        <v>43494</v>
      </c>
      <c r="N1447" s="2" t="s">
        <v>3420</v>
      </c>
      <c r="O1447" s="2" t="s">
        <v>3421</v>
      </c>
      <c r="P1447" s="2">
        <v>17</v>
      </c>
      <c r="Q1447" s="6" t="s">
        <v>171</v>
      </c>
      <c r="R1447" s="2" t="s">
        <v>417</v>
      </c>
      <c r="S1447" s="2">
        <v>0</v>
      </c>
      <c r="T1447" s="2" t="s">
        <v>418</v>
      </c>
      <c r="V1447" s="2" t="s">
        <v>1899</v>
      </c>
      <c r="W1447" s="2" t="s">
        <v>4666</v>
      </c>
      <c r="X1447" s="2" t="s">
        <v>176</v>
      </c>
    </row>
    <row r="1448" spans="1:25" ht="23.1" hidden="1" customHeight="1">
      <c r="A1448" s="2" t="s">
        <v>1385</v>
      </c>
      <c r="B1448" s="2" t="s">
        <v>26</v>
      </c>
      <c r="C1448" s="2" t="s">
        <v>27</v>
      </c>
      <c r="D1448" s="2" t="s">
        <v>28</v>
      </c>
      <c r="E1448" s="2" t="s">
        <v>28</v>
      </c>
      <c r="F1448" s="2" t="s">
        <v>111</v>
      </c>
      <c r="G1448" s="2" t="s">
        <v>4604</v>
      </c>
      <c r="H1448" s="2" t="s">
        <v>97</v>
      </c>
      <c r="I1448" s="31" t="s">
        <v>3329</v>
      </c>
      <c r="J1448" s="2">
        <v>29</v>
      </c>
      <c r="K1448" s="2">
        <v>1</v>
      </c>
      <c r="L1448" s="2">
        <v>2019</v>
      </c>
      <c r="M1448" s="31">
        <f t="shared" si="22"/>
        <v>43494</v>
      </c>
      <c r="N1448" s="2" t="s">
        <v>3380</v>
      </c>
      <c r="O1448" s="2" t="s">
        <v>3381</v>
      </c>
      <c r="P1448" s="2">
        <v>15</v>
      </c>
      <c r="Q1448" s="6" t="s">
        <v>171</v>
      </c>
      <c r="R1448" s="2" t="s">
        <v>417</v>
      </c>
      <c r="S1448" s="2">
        <v>0</v>
      </c>
      <c r="T1448" s="2" t="s">
        <v>418</v>
      </c>
      <c r="V1448" s="2" t="s">
        <v>1899</v>
      </c>
      <c r="W1448" s="2" t="s">
        <v>4666</v>
      </c>
      <c r="X1448" s="2" t="s">
        <v>179</v>
      </c>
      <c r="Y1448" s="63">
        <v>2</v>
      </c>
    </row>
    <row r="1449" spans="1:25" ht="23.1" hidden="1" customHeight="1">
      <c r="A1449" s="2" t="s">
        <v>1385</v>
      </c>
      <c r="B1449" s="2" t="s">
        <v>26</v>
      </c>
      <c r="C1449" s="2" t="s">
        <v>27</v>
      </c>
      <c r="D1449" s="2" t="s">
        <v>28</v>
      </c>
      <c r="E1449" s="2" t="s">
        <v>28</v>
      </c>
      <c r="F1449" s="2" t="s">
        <v>111</v>
      </c>
      <c r="G1449" s="2" t="s">
        <v>4604</v>
      </c>
      <c r="H1449" s="2" t="s">
        <v>97</v>
      </c>
      <c r="I1449" s="31" t="s">
        <v>3329</v>
      </c>
      <c r="J1449" s="2">
        <v>29</v>
      </c>
      <c r="K1449" s="2">
        <v>1</v>
      </c>
      <c r="L1449" s="2">
        <v>2019</v>
      </c>
      <c r="M1449" s="31">
        <f t="shared" si="22"/>
        <v>43494</v>
      </c>
      <c r="N1449" s="2" t="s">
        <v>3376</v>
      </c>
      <c r="O1449" s="2" t="s">
        <v>3377</v>
      </c>
      <c r="P1449" s="2">
        <v>15</v>
      </c>
      <c r="Q1449" s="6" t="s">
        <v>171</v>
      </c>
      <c r="R1449" s="2" t="s">
        <v>417</v>
      </c>
      <c r="S1449" s="2">
        <v>0</v>
      </c>
      <c r="T1449" s="2" t="s">
        <v>418</v>
      </c>
      <c r="V1449" s="2" t="s">
        <v>1899</v>
      </c>
      <c r="W1449" s="2" t="s">
        <v>4666</v>
      </c>
      <c r="X1449" s="2" t="s">
        <v>179</v>
      </c>
      <c r="Y1449" s="63">
        <v>2</v>
      </c>
    </row>
    <row r="1450" spans="1:25" ht="23.1" hidden="1" customHeight="1">
      <c r="A1450" s="2" t="s">
        <v>1385</v>
      </c>
      <c r="B1450" s="2" t="s">
        <v>26</v>
      </c>
      <c r="C1450" s="2" t="s">
        <v>27</v>
      </c>
      <c r="D1450" s="2" t="s">
        <v>28</v>
      </c>
      <c r="E1450" s="2" t="s">
        <v>28</v>
      </c>
      <c r="F1450" s="2" t="s">
        <v>111</v>
      </c>
      <c r="G1450" s="2" t="s">
        <v>4604</v>
      </c>
      <c r="H1450" s="2" t="s">
        <v>97</v>
      </c>
      <c r="I1450" s="31" t="s">
        <v>3329</v>
      </c>
      <c r="J1450" s="2">
        <v>29</v>
      </c>
      <c r="K1450" s="2">
        <v>1</v>
      </c>
      <c r="L1450" s="2">
        <v>2019</v>
      </c>
      <c r="M1450" s="31">
        <f t="shared" si="22"/>
        <v>43494</v>
      </c>
      <c r="N1450" s="2" t="s">
        <v>3378</v>
      </c>
      <c r="O1450" s="2" t="s">
        <v>3379</v>
      </c>
      <c r="P1450" s="2">
        <v>15</v>
      </c>
      <c r="Q1450" s="6">
        <v>7034341826</v>
      </c>
      <c r="R1450" s="2" t="s">
        <v>417</v>
      </c>
      <c r="S1450" s="2">
        <v>0</v>
      </c>
      <c r="T1450" s="2" t="s">
        <v>234</v>
      </c>
      <c r="V1450" s="2" t="s">
        <v>1899</v>
      </c>
      <c r="W1450" s="2" t="s">
        <v>4666</v>
      </c>
      <c r="X1450" s="2" t="s">
        <v>179</v>
      </c>
      <c r="Y1450" s="63">
        <v>2</v>
      </c>
    </row>
    <row r="1451" spans="1:25" ht="23.1" hidden="1" customHeight="1">
      <c r="A1451" s="2" t="s">
        <v>1385</v>
      </c>
      <c r="B1451" s="2" t="s">
        <v>26</v>
      </c>
      <c r="C1451" s="2" t="s">
        <v>27</v>
      </c>
      <c r="D1451" s="2" t="s">
        <v>28</v>
      </c>
      <c r="E1451" s="2" t="s">
        <v>28</v>
      </c>
      <c r="F1451" s="2" t="s">
        <v>111</v>
      </c>
      <c r="G1451" s="2" t="s">
        <v>4604</v>
      </c>
      <c r="H1451" s="2" t="s">
        <v>97</v>
      </c>
      <c r="I1451" s="31" t="s">
        <v>3329</v>
      </c>
      <c r="J1451" s="2">
        <v>29</v>
      </c>
      <c r="K1451" s="2">
        <v>1</v>
      </c>
      <c r="L1451" s="2">
        <v>2019</v>
      </c>
      <c r="M1451" s="31">
        <f t="shared" si="22"/>
        <v>43494</v>
      </c>
      <c r="N1451" s="2" t="s">
        <v>3396</v>
      </c>
      <c r="O1451" s="2" t="s">
        <v>3397</v>
      </c>
      <c r="P1451" s="2">
        <v>15</v>
      </c>
      <c r="Q1451" s="6">
        <v>8073915001</v>
      </c>
      <c r="R1451" s="2" t="s">
        <v>417</v>
      </c>
      <c r="S1451" s="2">
        <v>0</v>
      </c>
      <c r="T1451" s="2" t="s">
        <v>418</v>
      </c>
      <c r="V1451" s="2" t="s">
        <v>1899</v>
      </c>
      <c r="W1451" s="2" t="s">
        <v>4666</v>
      </c>
      <c r="X1451" s="2" t="s">
        <v>179</v>
      </c>
      <c r="Y1451" s="63">
        <v>2</v>
      </c>
    </row>
    <row r="1452" spans="1:25" ht="23.1" hidden="1" customHeight="1">
      <c r="A1452" s="2" t="s">
        <v>1385</v>
      </c>
      <c r="B1452" s="2" t="s">
        <v>26</v>
      </c>
      <c r="C1452" s="2" t="s">
        <v>27</v>
      </c>
      <c r="D1452" s="2" t="s">
        <v>28</v>
      </c>
      <c r="E1452" s="2" t="s">
        <v>28</v>
      </c>
      <c r="F1452" s="2" t="s">
        <v>111</v>
      </c>
      <c r="G1452" s="2" t="s">
        <v>4604</v>
      </c>
      <c r="H1452" s="2" t="s">
        <v>97</v>
      </c>
      <c r="I1452" s="31" t="s">
        <v>3329</v>
      </c>
      <c r="J1452" s="2">
        <v>29</v>
      </c>
      <c r="K1452" s="2">
        <v>1</v>
      </c>
      <c r="L1452" s="2">
        <v>2019</v>
      </c>
      <c r="M1452" s="31">
        <f t="shared" si="22"/>
        <v>43494</v>
      </c>
      <c r="N1452" s="2" t="s">
        <v>3405</v>
      </c>
      <c r="O1452" s="2" t="s">
        <v>3406</v>
      </c>
      <c r="P1452" s="2">
        <v>18</v>
      </c>
      <c r="Q1452" s="6">
        <v>9084322644</v>
      </c>
      <c r="R1452" s="2" t="s">
        <v>417</v>
      </c>
      <c r="S1452" s="2">
        <v>0</v>
      </c>
      <c r="T1452" s="2" t="s">
        <v>418</v>
      </c>
      <c r="V1452" s="2" t="s">
        <v>1899</v>
      </c>
      <c r="W1452" s="2" t="s">
        <v>4659</v>
      </c>
      <c r="X1452" s="2" t="s">
        <v>186</v>
      </c>
      <c r="Y1452" s="63">
        <v>2</v>
      </c>
    </row>
    <row r="1453" spans="1:25" ht="23.1" hidden="1" customHeight="1">
      <c r="A1453" s="2" t="s">
        <v>1385</v>
      </c>
      <c r="B1453" s="2" t="s">
        <v>26</v>
      </c>
      <c r="C1453" s="2" t="s">
        <v>27</v>
      </c>
      <c r="D1453" s="2" t="s">
        <v>28</v>
      </c>
      <c r="E1453" s="2" t="s">
        <v>28</v>
      </c>
      <c r="F1453" s="2" t="s">
        <v>111</v>
      </c>
      <c r="G1453" s="2" t="s">
        <v>4604</v>
      </c>
      <c r="H1453" s="2" t="s">
        <v>97</v>
      </c>
      <c r="I1453" s="31" t="s">
        <v>3329</v>
      </c>
      <c r="J1453" s="2">
        <v>29</v>
      </c>
      <c r="K1453" s="2">
        <v>1</v>
      </c>
      <c r="L1453" s="2">
        <v>2019</v>
      </c>
      <c r="M1453" s="31">
        <f t="shared" si="22"/>
        <v>43494</v>
      </c>
      <c r="N1453" s="2" t="s">
        <v>3403</v>
      </c>
      <c r="O1453" s="2" t="s">
        <v>3404</v>
      </c>
      <c r="P1453" s="2">
        <v>19</v>
      </c>
      <c r="Q1453" s="6">
        <v>8183503873</v>
      </c>
      <c r="R1453" s="2" t="s">
        <v>172</v>
      </c>
      <c r="S1453" s="2">
        <v>1</v>
      </c>
      <c r="T1453" s="2" t="s">
        <v>234</v>
      </c>
      <c r="V1453" s="2" t="s">
        <v>1899</v>
      </c>
      <c r="W1453" s="2" t="s">
        <v>4659</v>
      </c>
      <c r="X1453" s="2" t="s">
        <v>186</v>
      </c>
      <c r="Y1453" s="63">
        <v>3</v>
      </c>
    </row>
    <row r="1454" spans="1:25" ht="23.1" hidden="1" customHeight="1">
      <c r="A1454" s="2" t="s">
        <v>1385</v>
      </c>
      <c r="B1454" s="2" t="s">
        <v>26</v>
      </c>
      <c r="C1454" s="2" t="s">
        <v>27</v>
      </c>
      <c r="D1454" s="2" t="s">
        <v>28</v>
      </c>
      <c r="E1454" s="2" t="s">
        <v>28</v>
      </c>
      <c r="F1454" s="2" t="s">
        <v>111</v>
      </c>
      <c r="G1454" s="2" t="s">
        <v>4604</v>
      </c>
      <c r="H1454" s="2" t="s">
        <v>97</v>
      </c>
      <c r="I1454" s="31" t="s">
        <v>3329</v>
      </c>
      <c r="J1454" s="2">
        <v>29</v>
      </c>
      <c r="K1454" s="2">
        <v>1</v>
      </c>
      <c r="L1454" s="2">
        <v>2019</v>
      </c>
      <c r="M1454" s="31">
        <f t="shared" si="22"/>
        <v>43494</v>
      </c>
      <c r="N1454" s="2" t="s">
        <v>3422</v>
      </c>
      <c r="O1454" s="2" t="s">
        <v>3423</v>
      </c>
      <c r="P1454" s="2">
        <v>18</v>
      </c>
      <c r="Q1454" s="6">
        <v>8060810360</v>
      </c>
      <c r="R1454" s="2" t="s">
        <v>172</v>
      </c>
      <c r="S1454" s="2">
        <v>1</v>
      </c>
      <c r="T1454" s="2" t="s">
        <v>418</v>
      </c>
      <c r="V1454" s="2" t="s">
        <v>1899</v>
      </c>
      <c r="W1454" s="2" t="s">
        <v>4659</v>
      </c>
      <c r="X1454" s="2" t="s">
        <v>179</v>
      </c>
      <c r="Y1454" s="63">
        <v>3</v>
      </c>
    </row>
    <row r="1455" spans="1:25" ht="23.1" hidden="1" customHeight="1">
      <c r="A1455" s="2" t="s">
        <v>1385</v>
      </c>
      <c r="B1455" s="2" t="s">
        <v>26</v>
      </c>
      <c r="C1455" s="2" t="s">
        <v>27</v>
      </c>
      <c r="D1455" s="2" t="s">
        <v>28</v>
      </c>
      <c r="E1455" s="2" t="s">
        <v>28</v>
      </c>
      <c r="F1455" s="2" t="s">
        <v>111</v>
      </c>
      <c r="G1455" s="2" t="s">
        <v>4604</v>
      </c>
      <c r="H1455" s="2" t="s">
        <v>97</v>
      </c>
      <c r="I1455" s="31" t="s">
        <v>3329</v>
      </c>
      <c r="J1455" s="2">
        <v>29</v>
      </c>
      <c r="K1455" s="2">
        <v>1</v>
      </c>
      <c r="L1455" s="2">
        <v>2019</v>
      </c>
      <c r="M1455" s="31">
        <f t="shared" si="22"/>
        <v>43494</v>
      </c>
      <c r="N1455" s="2" t="s">
        <v>3408</v>
      </c>
      <c r="O1455" s="2" t="s">
        <v>3409</v>
      </c>
      <c r="P1455" s="2">
        <v>19</v>
      </c>
      <c r="Q1455" s="6">
        <v>7086516716</v>
      </c>
      <c r="R1455" s="2" t="s">
        <v>172</v>
      </c>
      <c r="S1455" s="2">
        <v>1</v>
      </c>
      <c r="T1455" s="2" t="s">
        <v>418</v>
      </c>
      <c r="V1455" s="2" t="s">
        <v>1899</v>
      </c>
      <c r="W1455" s="2" t="s">
        <v>4659</v>
      </c>
      <c r="X1455" s="2" t="s">
        <v>186</v>
      </c>
      <c r="Y1455" s="63">
        <v>3</v>
      </c>
    </row>
    <row r="1456" spans="1:25" ht="23.1" hidden="1" customHeight="1">
      <c r="A1456" s="2" t="s">
        <v>1385</v>
      </c>
      <c r="B1456" s="2" t="s">
        <v>26</v>
      </c>
      <c r="C1456" s="2" t="s">
        <v>27</v>
      </c>
      <c r="D1456" s="2" t="s">
        <v>28</v>
      </c>
      <c r="E1456" s="2" t="s">
        <v>28</v>
      </c>
      <c r="F1456" s="2" t="s">
        <v>111</v>
      </c>
      <c r="G1456" s="2" t="s">
        <v>4604</v>
      </c>
      <c r="H1456" s="2" t="s">
        <v>97</v>
      </c>
      <c r="I1456" s="31" t="s">
        <v>3329</v>
      </c>
      <c r="J1456" s="2">
        <v>29</v>
      </c>
      <c r="K1456" s="2">
        <v>1</v>
      </c>
      <c r="L1456" s="2">
        <v>2019</v>
      </c>
      <c r="M1456" s="31">
        <f t="shared" si="22"/>
        <v>43494</v>
      </c>
      <c r="N1456" s="2" t="s">
        <v>3398</v>
      </c>
      <c r="O1456" s="2" t="s">
        <v>3399</v>
      </c>
      <c r="P1456" s="2">
        <v>17</v>
      </c>
      <c r="Q1456" s="6">
        <v>9028147612</v>
      </c>
      <c r="R1456" s="2" t="s">
        <v>417</v>
      </c>
      <c r="S1456" s="2">
        <v>1</v>
      </c>
      <c r="T1456" s="2" t="s">
        <v>418</v>
      </c>
      <c r="V1456" s="2" t="s">
        <v>1899</v>
      </c>
      <c r="W1456" s="2" t="s">
        <v>4666</v>
      </c>
      <c r="X1456" s="2" t="s">
        <v>186</v>
      </c>
      <c r="Y1456" s="63">
        <v>1</v>
      </c>
    </row>
    <row r="1457" spans="1:25" ht="23.1" hidden="1" customHeight="1">
      <c r="A1457" s="2" t="s">
        <v>1385</v>
      </c>
      <c r="B1457" s="2" t="s">
        <v>26</v>
      </c>
      <c r="C1457" s="2" t="s">
        <v>27</v>
      </c>
      <c r="D1457" s="2" t="s">
        <v>28</v>
      </c>
      <c r="E1457" s="2" t="s">
        <v>28</v>
      </c>
      <c r="F1457" s="2" t="s">
        <v>111</v>
      </c>
      <c r="G1457" s="2" t="s">
        <v>4604</v>
      </c>
      <c r="H1457" s="2" t="s">
        <v>97</v>
      </c>
      <c r="I1457" s="31" t="s">
        <v>3329</v>
      </c>
      <c r="J1457" s="2">
        <v>29</v>
      </c>
      <c r="K1457" s="2">
        <v>1</v>
      </c>
      <c r="L1457" s="2">
        <v>2019</v>
      </c>
      <c r="M1457" s="31">
        <f t="shared" si="22"/>
        <v>43494</v>
      </c>
      <c r="N1457" s="2" t="s">
        <v>2272</v>
      </c>
      <c r="O1457" s="2" t="s">
        <v>3424</v>
      </c>
      <c r="P1457" s="2">
        <v>15</v>
      </c>
      <c r="Q1457" s="6" t="s">
        <v>171</v>
      </c>
      <c r="R1457" s="2" t="s">
        <v>417</v>
      </c>
      <c r="S1457" s="2">
        <v>0</v>
      </c>
      <c r="T1457" s="2" t="s">
        <v>418</v>
      </c>
      <c r="V1457" s="2" t="s">
        <v>1899</v>
      </c>
      <c r="W1457" s="2" t="s">
        <v>4666</v>
      </c>
      <c r="X1457" s="2" t="s">
        <v>179</v>
      </c>
      <c r="Y1457" s="63">
        <v>3</v>
      </c>
    </row>
    <row r="1458" spans="1:25" ht="23.1" hidden="1" customHeight="1">
      <c r="A1458" s="2" t="s">
        <v>1385</v>
      </c>
      <c r="B1458" s="2" t="s">
        <v>26</v>
      </c>
      <c r="C1458" s="2" t="s">
        <v>27</v>
      </c>
      <c r="D1458" s="2" t="s">
        <v>28</v>
      </c>
      <c r="E1458" s="2" t="s">
        <v>28</v>
      </c>
      <c r="F1458" s="2" t="s">
        <v>111</v>
      </c>
      <c r="G1458" s="2" t="s">
        <v>4604</v>
      </c>
      <c r="H1458" s="2" t="s">
        <v>97</v>
      </c>
      <c r="I1458" s="31" t="s">
        <v>3329</v>
      </c>
      <c r="J1458" s="2">
        <v>29</v>
      </c>
      <c r="K1458" s="2">
        <v>1</v>
      </c>
      <c r="L1458" s="2">
        <v>2019</v>
      </c>
      <c r="M1458" s="31">
        <f t="shared" si="22"/>
        <v>43494</v>
      </c>
      <c r="N1458" s="2" t="s">
        <v>3392</v>
      </c>
      <c r="O1458" s="2" t="s">
        <v>3393</v>
      </c>
      <c r="P1458" s="2">
        <v>19</v>
      </c>
      <c r="Q1458" s="6">
        <v>8187877425</v>
      </c>
      <c r="R1458" s="2" t="s">
        <v>417</v>
      </c>
      <c r="S1458" s="2">
        <v>0</v>
      </c>
      <c r="T1458" s="2" t="s">
        <v>418</v>
      </c>
      <c r="V1458" s="2" t="s">
        <v>1899</v>
      </c>
      <c r="W1458" s="2" t="s">
        <v>4659</v>
      </c>
      <c r="X1458" s="2" t="s">
        <v>444</v>
      </c>
    </row>
    <row r="1459" spans="1:25" ht="23.1" hidden="1" customHeight="1">
      <c r="A1459" s="2" t="s">
        <v>1385</v>
      </c>
      <c r="B1459" s="2" t="s">
        <v>26</v>
      </c>
      <c r="C1459" s="2" t="s">
        <v>27</v>
      </c>
      <c r="D1459" s="2" t="s">
        <v>28</v>
      </c>
      <c r="E1459" s="2" t="s">
        <v>28</v>
      </c>
      <c r="F1459" s="2" t="s">
        <v>111</v>
      </c>
      <c r="G1459" s="2" t="s">
        <v>4604</v>
      </c>
      <c r="H1459" s="2" t="s">
        <v>97</v>
      </c>
      <c r="I1459" s="31" t="s">
        <v>3329</v>
      </c>
      <c r="J1459" s="2">
        <v>29</v>
      </c>
      <c r="K1459" s="2">
        <v>1</v>
      </c>
      <c r="L1459" s="2">
        <v>2019</v>
      </c>
      <c r="M1459" s="31">
        <f t="shared" si="22"/>
        <v>43494</v>
      </c>
      <c r="N1459" s="2" t="s">
        <v>3414</v>
      </c>
      <c r="O1459" s="2" t="s">
        <v>3415</v>
      </c>
      <c r="P1459" s="2">
        <v>15</v>
      </c>
      <c r="Q1459" s="6">
        <v>9032355190</v>
      </c>
      <c r="R1459" s="2" t="s">
        <v>417</v>
      </c>
      <c r="S1459" s="2">
        <v>0</v>
      </c>
      <c r="T1459" s="2" t="s">
        <v>418</v>
      </c>
      <c r="V1459" s="2" t="s">
        <v>1899</v>
      </c>
      <c r="W1459" s="2" t="s">
        <v>4666</v>
      </c>
      <c r="X1459" s="2" t="s">
        <v>179</v>
      </c>
      <c r="Y1459" s="63">
        <v>3</v>
      </c>
    </row>
    <row r="1460" spans="1:25" ht="23.1" hidden="1" customHeight="1">
      <c r="A1460" s="2" t="s">
        <v>1385</v>
      </c>
      <c r="B1460" s="2" t="s">
        <v>26</v>
      </c>
      <c r="C1460" s="2" t="s">
        <v>27</v>
      </c>
      <c r="D1460" s="2" t="s">
        <v>28</v>
      </c>
      <c r="E1460" s="2" t="s">
        <v>28</v>
      </c>
      <c r="F1460" s="2" t="s">
        <v>111</v>
      </c>
      <c r="G1460" s="2" t="s">
        <v>4604</v>
      </c>
      <c r="H1460" s="2" t="s">
        <v>97</v>
      </c>
      <c r="I1460" s="31" t="s">
        <v>3329</v>
      </c>
      <c r="J1460" s="2">
        <v>29</v>
      </c>
      <c r="K1460" s="2">
        <v>1</v>
      </c>
      <c r="L1460" s="2">
        <v>2019</v>
      </c>
      <c r="M1460" s="31">
        <f t="shared" si="22"/>
        <v>43494</v>
      </c>
      <c r="N1460" s="2" t="s">
        <v>3416</v>
      </c>
      <c r="O1460" s="2" t="s">
        <v>3417</v>
      </c>
      <c r="P1460" s="2">
        <v>19</v>
      </c>
      <c r="Q1460" s="6">
        <v>7080573909</v>
      </c>
      <c r="R1460" s="2" t="s">
        <v>172</v>
      </c>
      <c r="S1460" s="2">
        <v>1</v>
      </c>
      <c r="T1460" s="2" t="s">
        <v>418</v>
      </c>
      <c r="V1460" s="2" t="s">
        <v>1899</v>
      </c>
      <c r="W1460" s="2" t="s">
        <v>4666</v>
      </c>
      <c r="X1460" s="2" t="s">
        <v>186</v>
      </c>
      <c r="Y1460" s="63">
        <v>3</v>
      </c>
    </row>
    <row r="1461" spans="1:25" ht="23.1" hidden="1" customHeight="1">
      <c r="A1461" s="2" t="s">
        <v>1385</v>
      </c>
      <c r="B1461" s="2" t="s">
        <v>26</v>
      </c>
      <c r="C1461" s="2" t="s">
        <v>27</v>
      </c>
      <c r="D1461" s="2" t="s">
        <v>28</v>
      </c>
      <c r="E1461" s="2" t="s">
        <v>28</v>
      </c>
      <c r="F1461" s="2" t="s">
        <v>111</v>
      </c>
      <c r="G1461" s="2" t="s">
        <v>4604</v>
      </c>
      <c r="H1461" s="2" t="s">
        <v>97</v>
      </c>
      <c r="I1461" s="31" t="s">
        <v>3329</v>
      </c>
      <c r="J1461" s="2">
        <v>29</v>
      </c>
      <c r="K1461" s="2">
        <v>1</v>
      </c>
      <c r="L1461" s="2">
        <v>2019</v>
      </c>
      <c r="M1461" s="31">
        <f t="shared" si="22"/>
        <v>43494</v>
      </c>
      <c r="N1461" s="2" t="s">
        <v>1396</v>
      </c>
      <c r="O1461" s="2" t="s">
        <v>3402</v>
      </c>
      <c r="P1461" s="2">
        <v>18</v>
      </c>
      <c r="Q1461" s="6">
        <v>7011579328</v>
      </c>
      <c r="R1461" s="2" t="s">
        <v>417</v>
      </c>
      <c r="S1461" s="2">
        <v>0</v>
      </c>
      <c r="T1461" s="2" t="s">
        <v>418</v>
      </c>
      <c r="V1461" s="2" t="s">
        <v>1899</v>
      </c>
      <c r="W1461" s="2" t="s">
        <v>4659</v>
      </c>
      <c r="X1461" s="2" t="s">
        <v>444</v>
      </c>
    </row>
    <row r="1462" spans="1:25" ht="23.1" hidden="1" customHeight="1">
      <c r="A1462" s="2" t="s">
        <v>1385</v>
      </c>
      <c r="B1462" s="2" t="s">
        <v>26</v>
      </c>
      <c r="C1462" s="2" t="s">
        <v>27</v>
      </c>
      <c r="D1462" s="2" t="s">
        <v>28</v>
      </c>
      <c r="E1462" s="2" t="s">
        <v>28</v>
      </c>
      <c r="F1462" s="2" t="s">
        <v>111</v>
      </c>
      <c r="G1462" s="2" t="s">
        <v>4604</v>
      </c>
      <c r="H1462" s="2" t="s">
        <v>97</v>
      </c>
      <c r="I1462" s="31" t="s">
        <v>3329</v>
      </c>
      <c r="J1462" s="2">
        <v>29</v>
      </c>
      <c r="K1462" s="2">
        <v>1</v>
      </c>
      <c r="L1462" s="2">
        <v>2019</v>
      </c>
      <c r="M1462" s="31">
        <f t="shared" si="22"/>
        <v>43494</v>
      </c>
      <c r="N1462" s="2" t="s">
        <v>3425</v>
      </c>
      <c r="O1462" s="2" t="s">
        <v>3426</v>
      </c>
      <c r="P1462" s="2">
        <v>19</v>
      </c>
      <c r="Q1462" s="6" t="s">
        <v>171</v>
      </c>
      <c r="R1462" s="2" t="s">
        <v>172</v>
      </c>
      <c r="S1462" s="2">
        <v>3</v>
      </c>
      <c r="T1462" s="2" t="s">
        <v>418</v>
      </c>
      <c r="V1462" s="2" t="s">
        <v>1899</v>
      </c>
      <c r="W1462" s="2" t="s">
        <v>4659</v>
      </c>
      <c r="X1462" s="2" t="s">
        <v>179</v>
      </c>
      <c r="Y1462" s="63">
        <v>3</v>
      </c>
    </row>
    <row r="1463" spans="1:25" ht="23.1" hidden="1" customHeight="1">
      <c r="A1463" s="2" t="s">
        <v>1385</v>
      </c>
      <c r="B1463" s="2" t="s">
        <v>26</v>
      </c>
      <c r="C1463" s="2" t="s">
        <v>27</v>
      </c>
      <c r="D1463" s="2" t="s">
        <v>28</v>
      </c>
      <c r="E1463" s="2" t="s">
        <v>28</v>
      </c>
      <c r="F1463" s="2" t="s">
        <v>111</v>
      </c>
      <c r="G1463" s="2" t="s">
        <v>4604</v>
      </c>
      <c r="H1463" s="2" t="s">
        <v>97</v>
      </c>
      <c r="I1463" s="31" t="s">
        <v>3329</v>
      </c>
      <c r="J1463" s="2">
        <v>29</v>
      </c>
      <c r="K1463" s="2">
        <v>1</v>
      </c>
      <c r="L1463" s="2">
        <v>2019</v>
      </c>
      <c r="M1463" s="31">
        <f t="shared" si="22"/>
        <v>43494</v>
      </c>
      <c r="N1463" s="2" t="s">
        <v>3410</v>
      </c>
      <c r="O1463" s="2" t="s">
        <v>3411</v>
      </c>
      <c r="P1463" s="2">
        <v>15</v>
      </c>
      <c r="Q1463" s="6" t="s">
        <v>171</v>
      </c>
      <c r="R1463" s="2" t="s">
        <v>417</v>
      </c>
      <c r="S1463" s="2">
        <v>0</v>
      </c>
      <c r="T1463" s="2" t="s">
        <v>418</v>
      </c>
      <c r="V1463" s="2" t="s">
        <v>1899</v>
      </c>
      <c r="W1463" s="2" t="s">
        <v>4666</v>
      </c>
      <c r="X1463" s="2" t="s">
        <v>179</v>
      </c>
      <c r="Y1463" s="63">
        <v>2</v>
      </c>
    </row>
    <row r="1464" spans="1:25" ht="23.1" hidden="1" customHeight="1">
      <c r="A1464" s="2" t="s">
        <v>1385</v>
      </c>
      <c r="B1464" s="2" t="s">
        <v>26</v>
      </c>
      <c r="C1464" s="2" t="s">
        <v>27</v>
      </c>
      <c r="D1464" s="2" t="s">
        <v>28</v>
      </c>
      <c r="E1464" s="2" t="s">
        <v>28</v>
      </c>
      <c r="F1464" s="2" t="s">
        <v>111</v>
      </c>
      <c r="G1464" s="2" t="s">
        <v>4604</v>
      </c>
      <c r="H1464" s="2" t="s">
        <v>97</v>
      </c>
      <c r="I1464" s="31" t="s">
        <v>3329</v>
      </c>
      <c r="J1464" s="2">
        <v>29</v>
      </c>
      <c r="K1464" s="2">
        <v>1</v>
      </c>
      <c r="L1464" s="2">
        <v>2019</v>
      </c>
      <c r="M1464" s="31">
        <f t="shared" si="22"/>
        <v>43494</v>
      </c>
      <c r="N1464" s="2" t="s">
        <v>3427</v>
      </c>
      <c r="O1464" s="2" t="s">
        <v>3428</v>
      </c>
      <c r="P1464" s="2">
        <v>19</v>
      </c>
      <c r="Q1464" s="6">
        <v>9029287246</v>
      </c>
      <c r="R1464" s="2" t="s">
        <v>172</v>
      </c>
      <c r="S1464" s="2">
        <v>2</v>
      </c>
      <c r="T1464" s="2" t="s">
        <v>418</v>
      </c>
      <c r="V1464" s="2" t="s">
        <v>1899</v>
      </c>
      <c r="W1464" s="2" t="s">
        <v>4659</v>
      </c>
      <c r="X1464" s="2" t="s">
        <v>186</v>
      </c>
      <c r="Y1464" s="63">
        <v>3</v>
      </c>
    </row>
    <row r="1465" spans="1:25" ht="23.1" hidden="1" customHeight="1">
      <c r="A1465" s="2" t="s">
        <v>1385</v>
      </c>
      <c r="B1465" s="2" t="s">
        <v>26</v>
      </c>
      <c r="C1465" s="2" t="s">
        <v>27</v>
      </c>
      <c r="D1465" s="2" t="s">
        <v>28</v>
      </c>
      <c r="E1465" s="2" t="s">
        <v>28</v>
      </c>
      <c r="F1465" s="2" t="s">
        <v>111</v>
      </c>
      <c r="G1465" s="2" t="s">
        <v>4604</v>
      </c>
      <c r="H1465" s="2" t="s">
        <v>97</v>
      </c>
      <c r="I1465" s="31" t="s">
        <v>3329</v>
      </c>
      <c r="J1465" s="2">
        <v>29</v>
      </c>
      <c r="K1465" s="2">
        <v>1</v>
      </c>
      <c r="L1465" s="2">
        <v>2019</v>
      </c>
      <c r="M1465" s="31">
        <f t="shared" si="22"/>
        <v>43494</v>
      </c>
      <c r="N1465" s="2" t="s">
        <v>3388</v>
      </c>
      <c r="O1465" s="2" t="s">
        <v>3389</v>
      </c>
      <c r="P1465" s="2">
        <v>18</v>
      </c>
      <c r="Q1465" s="6">
        <v>7083506403</v>
      </c>
      <c r="R1465" s="2" t="s">
        <v>417</v>
      </c>
      <c r="S1465" s="2">
        <v>0</v>
      </c>
      <c r="T1465" s="2" t="s">
        <v>418</v>
      </c>
      <c r="V1465" s="2" t="s">
        <v>1899</v>
      </c>
      <c r="W1465" s="2" t="s">
        <v>4666</v>
      </c>
      <c r="X1465" s="2" t="s">
        <v>186</v>
      </c>
      <c r="Y1465" s="63">
        <v>3</v>
      </c>
    </row>
    <row r="1466" spans="1:25" ht="23.1" hidden="1" customHeight="1">
      <c r="A1466" s="2" t="s">
        <v>1385</v>
      </c>
      <c r="B1466" s="2" t="s">
        <v>26</v>
      </c>
      <c r="C1466" s="2" t="s">
        <v>27</v>
      </c>
      <c r="D1466" s="2" t="s">
        <v>28</v>
      </c>
      <c r="E1466" s="2" t="s">
        <v>28</v>
      </c>
      <c r="F1466" s="2" t="s">
        <v>111</v>
      </c>
      <c r="G1466" s="2" t="s">
        <v>4604</v>
      </c>
      <c r="H1466" s="2" t="s">
        <v>97</v>
      </c>
      <c r="I1466" s="31" t="s">
        <v>3329</v>
      </c>
      <c r="J1466" s="2">
        <v>29</v>
      </c>
      <c r="K1466" s="2">
        <v>1</v>
      </c>
      <c r="L1466" s="2">
        <v>2019</v>
      </c>
      <c r="M1466" s="31">
        <f t="shared" si="22"/>
        <v>43494</v>
      </c>
      <c r="N1466" s="2" t="s">
        <v>3429</v>
      </c>
      <c r="O1466" s="2" t="s">
        <v>3430</v>
      </c>
      <c r="P1466" s="2">
        <v>15</v>
      </c>
      <c r="Q1466" s="6" t="s">
        <v>171</v>
      </c>
      <c r="R1466" s="2" t="s">
        <v>417</v>
      </c>
      <c r="S1466" s="2">
        <v>0</v>
      </c>
      <c r="T1466" s="2" t="s">
        <v>418</v>
      </c>
      <c r="V1466" s="2" t="s">
        <v>1899</v>
      </c>
      <c r="W1466" s="2" t="s">
        <v>4666</v>
      </c>
      <c r="X1466" s="2" t="s">
        <v>179</v>
      </c>
      <c r="Y1466" s="63">
        <v>2</v>
      </c>
    </row>
    <row r="1467" spans="1:25" ht="23.1" hidden="1" customHeight="1">
      <c r="A1467" s="2" t="s">
        <v>1385</v>
      </c>
      <c r="B1467" s="2" t="s">
        <v>26</v>
      </c>
      <c r="C1467" s="2" t="s">
        <v>27</v>
      </c>
      <c r="D1467" s="2" t="s">
        <v>28</v>
      </c>
      <c r="E1467" s="2" t="s">
        <v>28</v>
      </c>
      <c r="F1467" s="2" t="s">
        <v>111</v>
      </c>
      <c r="G1467" s="2" t="s">
        <v>4604</v>
      </c>
      <c r="H1467" s="2" t="s">
        <v>97</v>
      </c>
      <c r="I1467" s="31" t="s">
        <v>3329</v>
      </c>
      <c r="J1467" s="2">
        <v>29</v>
      </c>
      <c r="K1467" s="2">
        <v>1</v>
      </c>
      <c r="L1467" s="2">
        <v>2019</v>
      </c>
      <c r="M1467" s="31">
        <f t="shared" si="22"/>
        <v>43494</v>
      </c>
      <c r="N1467" s="2" t="s">
        <v>3344</v>
      </c>
      <c r="O1467" s="2" t="s">
        <v>3431</v>
      </c>
      <c r="P1467" s="2">
        <v>19</v>
      </c>
      <c r="Q1467" s="6" t="s">
        <v>171</v>
      </c>
      <c r="R1467" s="2" t="s">
        <v>417</v>
      </c>
      <c r="S1467" s="2">
        <v>0</v>
      </c>
      <c r="T1467" s="2" t="s">
        <v>418</v>
      </c>
      <c r="V1467" s="2" t="s">
        <v>1899</v>
      </c>
      <c r="W1467" s="2" t="s">
        <v>4659</v>
      </c>
      <c r="X1467" s="2" t="s">
        <v>186</v>
      </c>
      <c r="Y1467" s="63">
        <v>2</v>
      </c>
    </row>
    <row r="1468" spans="1:25" ht="23.1" hidden="1" customHeight="1">
      <c r="A1468" s="2" t="s">
        <v>1385</v>
      </c>
      <c r="B1468" s="2" t="s">
        <v>26</v>
      </c>
      <c r="C1468" s="2" t="s">
        <v>27</v>
      </c>
      <c r="D1468" s="2" t="s">
        <v>28</v>
      </c>
      <c r="E1468" s="2" t="s">
        <v>28</v>
      </c>
      <c r="F1468" s="2" t="s">
        <v>111</v>
      </c>
      <c r="G1468" s="2" t="s">
        <v>4604</v>
      </c>
      <c r="H1468" s="2" t="s">
        <v>97</v>
      </c>
      <c r="I1468" s="31" t="s">
        <v>3329</v>
      </c>
      <c r="J1468" s="2">
        <v>29</v>
      </c>
      <c r="K1468" s="2">
        <v>1</v>
      </c>
      <c r="L1468" s="2">
        <v>2019</v>
      </c>
      <c r="M1468" s="31">
        <f t="shared" si="22"/>
        <v>43494</v>
      </c>
      <c r="N1468" s="2" t="s">
        <v>3432</v>
      </c>
      <c r="O1468" s="2" t="s">
        <v>3433</v>
      </c>
      <c r="P1468" s="2">
        <v>16</v>
      </c>
      <c r="Q1468" s="6" t="s">
        <v>171</v>
      </c>
      <c r="R1468" s="2" t="s">
        <v>172</v>
      </c>
      <c r="S1468" s="2">
        <v>1</v>
      </c>
      <c r="T1468" s="2" t="s">
        <v>418</v>
      </c>
      <c r="V1468" s="2" t="s">
        <v>1899</v>
      </c>
      <c r="W1468" s="2" t="s">
        <v>4666</v>
      </c>
      <c r="X1468" s="2" t="s">
        <v>176</v>
      </c>
    </row>
    <row r="1469" spans="1:25" ht="23.1" hidden="1" customHeight="1">
      <c r="A1469" s="2" t="s">
        <v>1385</v>
      </c>
      <c r="B1469" s="2" t="s">
        <v>26</v>
      </c>
      <c r="C1469" s="2" t="s">
        <v>27</v>
      </c>
      <c r="D1469" s="2" t="s">
        <v>28</v>
      </c>
      <c r="E1469" s="2" t="s">
        <v>28</v>
      </c>
      <c r="F1469" s="2" t="s">
        <v>111</v>
      </c>
      <c r="G1469" s="2" t="s">
        <v>4604</v>
      </c>
      <c r="H1469" s="2" t="s">
        <v>97</v>
      </c>
      <c r="I1469" s="31" t="s">
        <v>3329</v>
      </c>
      <c r="J1469" s="2">
        <v>29</v>
      </c>
      <c r="K1469" s="2">
        <v>1</v>
      </c>
      <c r="L1469" s="2">
        <v>2019</v>
      </c>
      <c r="M1469" s="31">
        <f t="shared" si="22"/>
        <v>43494</v>
      </c>
      <c r="N1469" s="2" t="s">
        <v>3418</v>
      </c>
      <c r="O1469" s="2" t="s">
        <v>3419</v>
      </c>
      <c r="P1469" s="2">
        <v>19</v>
      </c>
      <c r="Q1469" s="6">
        <v>8077297869</v>
      </c>
      <c r="R1469" s="2" t="s">
        <v>172</v>
      </c>
      <c r="S1469" s="2">
        <v>3</v>
      </c>
      <c r="T1469" s="2" t="s">
        <v>418</v>
      </c>
      <c r="V1469" s="2" t="s">
        <v>1899</v>
      </c>
      <c r="W1469" s="2" t="s">
        <v>4659</v>
      </c>
      <c r="X1469" s="2" t="s">
        <v>444</v>
      </c>
    </row>
    <row r="1470" spans="1:25" ht="23.1" hidden="1" customHeight="1">
      <c r="A1470" s="2" t="s">
        <v>1385</v>
      </c>
      <c r="B1470" s="2" t="s">
        <v>26</v>
      </c>
      <c r="C1470" s="2" t="s">
        <v>27</v>
      </c>
      <c r="D1470" s="2" t="s">
        <v>28</v>
      </c>
      <c r="E1470" s="2" t="s">
        <v>28</v>
      </c>
      <c r="F1470" s="2" t="s">
        <v>111</v>
      </c>
      <c r="G1470" s="2" t="s">
        <v>4604</v>
      </c>
      <c r="H1470" s="2" t="s">
        <v>97</v>
      </c>
      <c r="I1470" s="31" t="s">
        <v>3329</v>
      </c>
      <c r="J1470" s="2">
        <v>29</v>
      </c>
      <c r="K1470" s="2">
        <v>1</v>
      </c>
      <c r="L1470" s="2">
        <v>2019</v>
      </c>
      <c r="M1470" s="31">
        <f t="shared" si="22"/>
        <v>43494</v>
      </c>
      <c r="N1470" s="2" t="s">
        <v>3382</v>
      </c>
      <c r="O1470" s="2" t="s">
        <v>3383</v>
      </c>
      <c r="P1470" s="2">
        <v>15</v>
      </c>
      <c r="Q1470" s="6" t="s">
        <v>171</v>
      </c>
      <c r="R1470" s="2" t="s">
        <v>417</v>
      </c>
      <c r="S1470" s="2">
        <v>0</v>
      </c>
      <c r="T1470" s="2" t="s">
        <v>418</v>
      </c>
      <c r="V1470" s="2" t="s">
        <v>1899</v>
      </c>
      <c r="W1470" s="2" t="s">
        <v>4666</v>
      </c>
      <c r="X1470" s="2" t="s">
        <v>179</v>
      </c>
      <c r="Y1470" s="63">
        <v>3</v>
      </c>
    </row>
    <row r="1471" spans="1:25" ht="23.1" hidden="1" customHeight="1">
      <c r="A1471" s="2" t="s">
        <v>1385</v>
      </c>
      <c r="B1471" s="2" t="s">
        <v>26</v>
      </c>
      <c r="C1471" s="2" t="s">
        <v>27</v>
      </c>
      <c r="D1471" s="2" t="s">
        <v>28</v>
      </c>
      <c r="E1471" s="2" t="s">
        <v>28</v>
      </c>
      <c r="F1471" s="2" t="s">
        <v>111</v>
      </c>
      <c r="G1471" s="2" t="s">
        <v>4604</v>
      </c>
      <c r="H1471" s="2" t="s">
        <v>97</v>
      </c>
      <c r="I1471" s="31" t="s">
        <v>3329</v>
      </c>
      <c r="J1471" s="2">
        <v>29</v>
      </c>
      <c r="K1471" s="2">
        <v>1</v>
      </c>
      <c r="L1471" s="2">
        <v>2019</v>
      </c>
      <c r="M1471" s="31">
        <f t="shared" si="22"/>
        <v>43494</v>
      </c>
      <c r="N1471" s="2" t="s">
        <v>3400</v>
      </c>
      <c r="O1471" s="2" t="s">
        <v>3401</v>
      </c>
      <c r="P1471" s="2">
        <v>15</v>
      </c>
      <c r="Q1471" s="6" t="s">
        <v>171</v>
      </c>
      <c r="R1471" s="2" t="s">
        <v>417</v>
      </c>
      <c r="S1471" s="2">
        <v>0</v>
      </c>
      <c r="T1471" s="2" t="s">
        <v>418</v>
      </c>
      <c r="V1471" s="2" t="s">
        <v>1899</v>
      </c>
      <c r="W1471" s="2" t="s">
        <v>4666</v>
      </c>
      <c r="X1471" s="2" t="s">
        <v>179</v>
      </c>
      <c r="Y1471" s="63">
        <v>2</v>
      </c>
    </row>
    <row r="1472" spans="1:25" ht="23.1" hidden="1" customHeight="1">
      <c r="A1472" s="2" t="s">
        <v>1385</v>
      </c>
      <c r="B1472" s="2" t="s">
        <v>26</v>
      </c>
      <c r="C1472" s="2" t="s">
        <v>27</v>
      </c>
      <c r="D1472" s="2" t="s">
        <v>28</v>
      </c>
      <c r="E1472" s="2" t="s">
        <v>28</v>
      </c>
      <c r="F1472" s="2" t="s">
        <v>111</v>
      </c>
      <c r="G1472" s="2" t="s">
        <v>4604</v>
      </c>
      <c r="H1472" s="2" t="s">
        <v>97</v>
      </c>
      <c r="I1472" s="31" t="s">
        <v>3329</v>
      </c>
      <c r="J1472" s="2">
        <v>29</v>
      </c>
      <c r="K1472" s="2">
        <v>1</v>
      </c>
      <c r="L1472" s="2">
        <v>2019</v>
      </c>
      <c r="M1472" s="31">
        <f t="shared" si="22"/>
        <v>43494</v>
      </c>
      <c r="N1472" s="2" t="s">
        <v>3394</v>
      </c>
      <c r="O1472" s="2" t="s">
        <v>3395</v>
      </c>
      <c r="P1472" s="2">
        <v>16</v>
      </c>
      <c r="Q1472" s="6" t="s">
        <v>171</v>
      </c>
      <c r="R1472" s="2" t="s">
        <v>417</v>
      </c>
      <c r="S1472" s="2">
        <v>0</v>
      </c>
      <c r="T1472" s="2" t="s">
        <v>418</v>
      </c>
      <c r="V1472" s="2" t="s">
        <v>1899</v>
      </c>
      <c r="W1472" s="2" t="s">
        <v>4666</v>
      </c>
      <c r="X1472" s="2" t="s">
        <v>179</v>
      </c>
      <c r="Y1472" s="63">
        <v>3</v>
      </c>
    </row>
    <row r="1473" spans="1:25" ht="23.1" hidden="1" customHeight="1">
      <c r="A1473" s="2" t="s">
        <v>1385</v>
      </c>
      <c r="B1473" s="2" t="s">
        <v>26</v>
      </c>
      <c r="C1473" s="2" t="s">
        <v>27</v>
      </c>
      <c r="D1473" s="2" t="s">
        <v>28</v>
      </c>
      <c r="E1473" s="2" t="s">
        <v>28</v>
      </c>
      <c r="F1473" s="2" t="s">
        <v>111</v>
      </c>
      <c r="G1473" s="2" t="s">
        <v>4604</v>
      </c>
      <c r="H1473" s="2" t="s">
        <v>97</v>
      </c>
      <c r="I1473" s="31" t="s">
        <v>3329</v>
      </c>
      <c r="J1473" s="2">
        <v>29</v>
      </c>
      <c r="K1473" s="2">
        <v>1</v>
      </c>
      <c r="L1473" s="2">
        <v>2019</v>
      </c>
      <c r="M1473" s="31">
        <f t="shared" si="22"/>
        <v>43494</v>
      </c>
      <c r="N1473" s="2" t="s">
        <v>3412</v>
      </c>
      <c r="O1473" s="2" t="s">
        <v>3413</v>
      </c>
      <c r="P1473" s="2">
        <v>19</v>
      </c>
      <c r="Q1473" s="6" t="s">
        <v>171</v>
      </c>
      <c r="R1473" s="2" t="s">
        <v>417</v>
      </c>
      <c r="S1473" s="2">
        <v>0</v>
      </c>
      <c r="T1473" s="2" t="s">
        <v>418</v>
      </c>
      <c r="V1473" s="2" t="s">
        <v>1899</v>
      </c>
      <c r="W1473" s="2" t="s">
        <v>4659</v>
      </c>
      <c r="X1473" s="2" t="s">
        <v>179</v>
      </c>
      <c r="Y1473" s="63">
        <v>3</v>
      </c>
    </row>
    <row r="1474" spans="1:25" ht="23.1" hidden="1" customHeight="1">
      <c r="A1474" s="2" t="s">
        <v>1385</v>
      </c>
      <c r="B1474" s="2" t="s">
        <v>26</v>
      </c>
      <c r="C1474" s="2" t="s">
        <v>27</v>
      </c>
      <c r="D1474" s="2" t="s">
        <v>28</v>
      </c>
      <c r="E1474" s="2" t="s">
        <v>28</v>
      </c>
      <c r="F1474" s="2" t="s">
        <v>111</v>
      </c>
      <c r="G1474" s="2" t="s">
        <v>4604</v>
      </c>
      <c r="H1474" s="2" t="s">
        <v>97</v>
      </c>
      <c r="I1474" s="31" t="s">
        <v>3329</v>
      </c>
      <c r="J1474" s="2">
        <v>29</v>
      </c>
      <c r="K1474" s="2">
        <v>1</v>
      </c>
      <c r="L1474" s="2">
        <v>2019</v>
      </c>
      <c r="M1474" s="31">
        <f t="shared" si="22"/>
        <v>43494</v>
      </c>
      <c r="N1474" s="2" t="s">
        <v>3434</v>
      </c>
      <c r="O1474" s="2" t="s">
        <v>3435</v>
      </c>
      <c r="P1474" s="2">
        <v>17</v>
      </c>
      <c r="Q1474" s="6" t="s">
        <v>171</v>
      </c>
      <c r="R1474" s="2" t="s">
        <v>417</v>
      </c>
      <c r="S1474" s="2">
        <v>0</v>
      </c>
      <c r="T1474" s="2" t="s">
        <v>418</v>
      </c>
      <c r="V1474" s="2" t="s">
        <v>1899</v>
      </c>
      <c r="W1474" s="2" t="s">
        <v>4666</v>
      </c>
      <c r="X1474" s="2" t="s">
        <v>186</v>
      </c>
      <c r="Y1474" s="63">
        <v>1</v>
      </c>
    </row>
    <row r="1475" spans="1:25" ht="23.1" hidden="1" customHeight="1">
      <c r="A1475" s="2" t="s">
        <v>1385</v>
      </c>
      <c r="B1475" s="2" t="s">
        <v>26</v>
      </c>
      <c r="C1475" s="2" t="s">
        <v>27</v>
      </c>
      <c r="D1475" s="2" t="s">
        <v>28</v>
      </c>
      <c r="E1475" s="2" t="s">
        <v>28</v>
      </c>
      <c r="F1475" s="2" t="s">
        <v>111</v>
      </c>
      <c r="G1475" s="2" t="s">
        <v>4604</v>
      </c>
      <c r="H1475" s="2" t="s">
        <v>97</v>
      </c>
      <c r="I1475" s="31" t="s">
        <v>3329</v>
      </c>
      <c r="J1475" s="2">
        <v>29</v>
      </c>
      <c r="K1475" s="2">
        <v>1</v>
      </c>
      <c r="L1475" s="2">
        <v>2019</v>
      </c>
      <c r="M1475" s="31">
        <f t="shared" si="22"/>
        <v>43494</v>
      </c>
      <c r="N1475" s="2" t="s">
        <v>3436</v>
      </c>
      <c r="O1475" s="2" t="s">
        <v>3437</v>
      </c>
      <c r="P1475" s="2">
        <v>18</v>
      </c>
      <c r="Q1475" s="6" t="s">
        <v>171</v>
      </c>
      <c r="R1475" s="2" t="s">
        <v>172</v>
      </c>
      <c r="S1475" s="2">
        <v>1</v>
      </c>
      <c r="T1475" s="2" t="s">
        <v>418</v>
      </c>
      <c r="V1475" s="2" t="s">
        <v>1899</v>
      </c>
      <c r="W1475" s="2" t="s">
        <v>4666</v>
      </c>
      <c r="X1475" s="2" t="s">
        <v>176</v>
      </c>
    </row>
    <row r="1476" spans="1:25" ht="23.1" hidden="1" customHeight="1">
      <c r="A1476" s="2" t="s">
        <v>1385</v>
      </c>
      <c r="B1476" s="2" t="s">
        <v>26</v>
      </c>
      <c r="C1476" s="2" t="s">
        <v>27</v>
      </c>
      <c r="D1476" s="2" t="s">
        <v>28</v>
      </c>
      <c r="E1476" s="2" t="s">
        <v>28</v>
      </c>
      <c r="F1476" s="2" t="s">
        <v>111</v>
      </c>
      <c r="G1476" s="2" t="s">
        <v>4604</v>
      </c>
      <c r="H1476" s="2" t="s">
        <v>97</v>
      </c>
      <c r="I1476" s="31" t="s">
        <v>3439</v>
      </c>
      <c r="J1476" s="2">
        <v>30</v>
      </c>
      <c r="K1476" s="2">
        <v>1</v>
      </c>
      <c r="L1476" s="2">
        <v>2019</v>
      </c>
      <c r="M1476" s="31">
        <f t="shared" si="22"/>
        <v>43495</v>
      </c>
      <c r="N1476" s="2" t="s">
        <v>3438</v>
      </c>
      <c r="O1476" s="2" t="s">
        <v>3440</v>
      </c>
      <c r="P1476" s="2">
        <v>18</v>
      </c>
      <c r="Q1476" s="6">
        <v>8145778816</v>
      </c>
      <c r="R1476" s="2" t="s">
        <v>417</v>
      </c>
      <c r="S1476" s="2">
        <v>0</v>
      </c>
      <c r="T1476" s="2" t="s">
        <v>418</v>
      </c>
      <c r="V1476" s="2" t="s">
        <v>1899</v>
      </c>
      <c r="W1476" s="2" t="s">
        <v>4666</v>
      </c>
      <c r="X1476" s="2" t="s">
        <v>179</v>
      </c>
      <c r="Y1476" s="63">
        <v>3</v>
      </c>
    </row>
    <row r="1477" spans="1:25" ht="23.1" hidden="1" customHeight="1">
      <c r="A1477" s="2" t="s">
        <v>1385</v>
      </c>
      <c r="B1477" s="2" t="s">
        <v>26</v>
      </c>
      <c r="C1477" s="2" t="s">
        <v>27</v>
      </c>
      <c r="D1477" s="2" t="s">
        <v>28</v>
      </c>
      <c r="E1477" s="2" t="s">
        <v>28</v>
      </c>
      <c r="F1477" s="2" t="s">
        <v>111</v>
      </c>
      <c r="G1477" s="2" t="s">
        <v>4604</v>
      </c>
      <c r="H1477" s="2" t="s">
        <v>97</v>
      </c>
      <c r="I1477" s="31" t="s">
        <v>3439</v>
      </c>
      <c r="J1477" s="2">
        <v>30</v>
      </c>
      <c r="K1477" s="2">
        <v>1</v>
      </c>
      <c r="L1477" s="2">
        <v>2019</v>
      </c>
      <c r="M1477" s="31">
        <f t="shared" si="22"/>
        <v>43495</v>
      </c>
      <c r="N1477" s="2" t="s">
        <v>3441</v>
      </c>
      <c r="O1477" s="2" t="s">
        <v>3442</v>
      </c>
      <c r="P1477" s="2">
        <v>15</v>
      </c>
      <c r="Q1477" s="6" t="s">
        <v>171</v>
      </c>
      <c r="R1477" s="2" t="s">
        <v>417</v>
      </c>
      <c r="S1477" s="2">
        <v>0</v>
      </c>
      <c r="T1477" s="2" t="s">
        <v>234</v>
      </c>
      <c r="V1477" s="2" t="s">
        <v>1899</v>
      </c>
      <c r="W1477" s="2" t="s">
        <v>4659</v>
      </c>
      <c r="X1477" s="2" t="s">
        <v>186</v>
      </c>
      <c r="Y1477" s="63">
        <v>1</v>
      </c>
    </row>
    <row r="1478" spans="1:25" ht="23.1" hidden="1" customHeight="1">
      <c r="A1478" s="2" t="s">
        <v>1385</v>
      </c>
      <c r="B1478" s="2" t="s">
        <v>26</v>
      </c>
      <c r="C1478" s="2" t="s">
        <v>27</v>
      </c>
      <c r="D1478" s="2" t="s">
        <v>28</v>
      </c>
      <c r="E1478" s="2" t="s">
        <v>28</v>
      </c>
      <c r="F1478" s="2" t="s">
        <v>111</v>
      </c>
      <c r="G1478" s="2" t="s">
        <v>4604</v>
      </c>
      <c r="H1478" s="2" t="s">
        <v>97</v>
      </c>
      <c r="I1478" s="31" t="s">
        <v>3439</v>
      </c>
      <c r="J1478" s="2">
        <v>30</v>
      </c>
      <c r="K1478" s="2">
        <v>1</v>
      </c>
      <c r="L1478" s="2">
        <v>2019</v>
      </c>
      <c r="M1478" s="31">
        <f t="shared" si="22"/>
        <v>43495</v>
      </c>
      <c r="N1478" s="2" t="s">
        <v>3443</v>
      </c>
      <c r="O1478" s="2" t="s">
        <v>3444</v>
      </c>
      <c r="P1478" s="2">
        <v>16</v>
      </c>
      <c r="Q1478" s="6" t="s">
        <v>171</v>
      </c>
      <c r="R1478" s="2" t="s">
        <v>417</v>
      </c>
      <c r="S1478" s="2">
        <v>0</v>
      </c>
      <c r="T1478" s="2" t="s">
        <v>418</v>
      </c>
      <c r="V1478" s="2" t="s">
        <v>1899</v>
      </c>
      <c r="W1478" s="2" t="s">
        <v>4666</v>
      </c>
      <c r="X1478" s="2" t="s">
        <v>186</v>
      </c>
      <c r="Y1478" s="63">
        <v>2</v>
      </c>
    </row>
    <row r="1479" spans="1:25" ht="23.1" hidden="1" customHeight="1">
      <c r="A1479" s="2" t="s">
        <v>1385</v>
      </c>
      <c r="B1479" s="2" t="s">
        <v>26</v>
      </c>
      <c r="C1479" s="2" t="s">
        <v>27</v>
      </c>
      <c r="D1479" s="2" t="s">
        <v>28</v>
      </c>
      <c r="E1479" s="2" t="s">
        <v>28</v>
      </c>
      <c r="F1479" s="2" t="s">
        <v>111</v>
      </c>
      <c r="G1479" s="2" t="s">
        <v>4604</v>
      </c>
      <c r="H1479" s="2" t="s">
        <v>97</v>
      </c>
      <c r="I1479" s="31" t="s">
        <v>3439</v>
      </c>
      <c r="J1479" s="2">
        <v>30</v>
      </c>
      <c r="K1479" s="2">
        <v>1</v>
      </c>
      <c r="L1479" s="2">
        <v>2019</v>
      </c>
      <c r="M1479" s="31">
        <f t="shared" si="22"/>
        <v>43495</v>
      </c>
      <c r="N1479" s="2" t="s">
        <v>3445</v>
      </c>
      <c r="O1479" s="2" t="s">
        <v>3446</v>
      </c>
      <c r="P1479" s="2">
        <v>19</v>
      </c>
      <c r="Q1479" s="6">
        <v>9020028185</v>
      </c>
      <c r="R1479" s="2" t="s">
        <v>417</v>
      </c>
      <c r="S1479" s="2">
        <v>0</v>
      </c>
      <c r="T1479" s="2" t="s">
        <v>418</v>
      </c>
      <c r="V1479" s="2" t="s">
        <v>1899</v>
      </c>
      <c r="W1479" s="2" t="s">
        <v>4659</v>
      </c>
      <c r="X1479" s="2" t="s">
        <v>186</v>
      </c>
      <c r="Y1479" s="63">
        <v>3</v>
      </c>
    </row>
    <row r="1480" spans="1:25" ht="23.1" hidden="1" customHeight="1">
      <c r="A1480" s="2" t="s">
        <v>1385</v>
      </c>
      <c r="B1480" s="2" t="s">
        <v>26</v>
      </c>
      <c r="C1480" s="2" t="s">
        <v>27</v>
      </c>
      <c r="D1480" s="2" t="s">
        <v>28</v>
      </c>
      <c r="E1480" s="2" t="s">
        <v>28</v>
      </c>
      <c r="F1480" s="2" t="s">
        <v>111</v>
      </c>
      <c r="G1480" s="2" t="s">
        <v>4604</v>
      </c>
      <c r="H1480" s="2" t="s">
        <v>97</v>
      </c>
      <c r="I1480" s="31" t="s">
        <v>3439</v>
      </c>
      <c r="J1480" s="2">
        <v>30</v>
      </c>
      <c r="K1480" s="2">
        <v>1</v>
      </c>
      <c r="L1480" s="2">
        <v>2019</v>
      </c>
      <c r="M1480" s="31">
        <f t="shared" si="22"/>
        <v>43495</v>
      </c>
      <c r="N1480" s="2" t="s">
        <v>3447</v>
      </c>
      <c r="O1480" s="2" t="s">
        <v>3448</v>
      </c>
      <c r="P1480" s="2">
        <v>19</v>
      </c>
      <c r="Q1480" s="6">
        <v>7067248754</v>
      </c>
      <c r="R1480" s="2" t="s">
        <v>417</v>
      </c>
      <c r="S1480" s="2">
        <v>0</v>
      </c>
      <c r="T1480" s="2" t="s">
        <v>418</v>
      </c>
      <c r="V1480" s="2" t="s">
        <v>1899</v>
      </c>
      <c r="W1480" s="2" t="s">
        <v>4659</v>
      </c>
      <c r="X1480" s="2" t="s">
        <v>186</v>
      </c>
      <c r="Y1480" s="63">
        <v>3</v>
      </c>
    </row>
    <row r="1481" spans="1:25" ht="23.1" hidden="1" customHeight="1">
      <c r="A1481" s="2" t="s">
        <v>1385</v>
      </c>
      <c r="B1481" s="2" t="s">
        <v>26</v>
      </c>
      <c r="C1481" s="2" t="s">
        <v>27</v>
      </c>
      <c r="D1481" s="2" t="s">
        <v>28</v>
      </c>
      <c r="E1481" s="2" t="s">
        <v>28</v>
      </c>
      <c r="F1481" s="2" t="s">
        <v>111</v>
      </c>
      <c r="G1481" s="2" t="s">
        <v>4604</v>
      </c>
      <c r="H1481" s="2" t="s">
        <v>97</v>
      </c>
      <c r="I1481" s="31" t="s">
        <v>3439</v>
      </c>
      <c r="J1481" s="2">
        <v>30</v>
      </c>
      <c r="K1481" s="2">
        <v>1</v>
      </c>
      <c r="L1481" s="2">
        <v>2019</v>
      </c>
      <c r="M1481" s="31">
        <f t="shared" si="22"/>
        <v>43495</v>
      </c>
      <c r="N1481" s="2" t="s">
        <v>3449</v>
      </c>
      <c r="O1481" s="2" t="s">
        <v>3450</v>
      </c>
      <c r="P1481" s="2">
        <v>16</v>
      </c>
      <c r="Q1481" s="6" t="s">
        <v>171</v>
      </c>
      <c r="R1481" s="2" t="s">
        <v>417</v>
      </c>
      <c r="S1481" s="2">
        <v>0</v>
      </c>
      <c r="T1481" s="2" t="s">
        <v>418</v>
      </c>
      <c r="V1481" s="2" t="s">
        <v>1899</v>
      </c>
      <c r="W1481" s="2" t="s">
        <v>4659</v>
      </c>
      <c r="X1481" s="2" t="s">
        <v>179</v>
      </c>
      <c r="Y1481" s="63">
        <v>3</v>
      </c>
    </row>
    <row r="1482" spans="1:25" ht="23.1" hidden="1" customHeight="1">
      <c r="A1482" s="2" t="s">
        <v>1385</v>
      </c>
      <c r="B1482" s="2" t="s">
        <v>26</v>
      </c>
      <c r="C1482" s="2" t="s">
        <v>27</v>
      </c>
      <c r="D1482" s="2" t="s">
        <v>28</v>
      </c>
      <c r="E1482" s="2" t="s">
        <v>28</v>
      </c>
      <c r="F1482" s="2" t="s">
        <v>111</v>
      </c>
      <c r="G1482" s="2" t="s">
        <v>4604</v>
      </c>
      <c r="H1482" s="2" t="s">
        <v>97</v>
      </c>
      <c r="I1482" s="31" t="s">
        <v>3439</v>
      </c>
      <c r="J1482" s="2">
        <v>30</v>
      </c>
      <c r="K1482" s="2">
        <v>1</v>
      </c>
      <c r="L1482" s="2">
        <v>2019</v>
      </c>
      <c r="M1482" s="31">
        <f t="shared" si="22"/>
        <v>43495</v>
      </c>
      <c r="N1482" s="2" t="s">
        <v>3451</v>
      </c>
      <c r="O1482" s="2" t="s">
        <v>3452</v>
      </c>
      <c r="P1482" s="2">
        <v>15</v>
      </c>
      <c r="Q1482" s="6">
        <v>8093234733</v>
      </c>
      <c r="R1482" s="2" t="s">
        <v>417</v>
      </c>
      <c r="S1482" s="2">
        <v>0</v>
      </c>
      <c r="T1482" s="2" t="s">
        <v>418</v>
      </c>
      <c r="V1482" s="2" t="s">
        <v>1899</v>
      </c>
      <c r="W1482" s="2" t="s">
        <v>4659</v>
      </c>
      <c r="X1482" s="2" t="s">
        <v>179</v>
      </c>
      <c r="Y1482" s="63">
        <v>2</v>
      </c>
    </row>
    <row r="1483" spans="1:25" ht="23.1" hidden="1" customHeight="1">
      <c r="A1483" s="2" t="s">
        <v>1385</v>
      </c>
      <c r="B1483" s="2" t="s">
        <v>26</v>
      </c>
      <c r="C1483" s="2" t="s">
        <v>27</v>
      </c>
      <c r="D1483" s="2" t="s">
        <v>28</v>
      </c>
      <c r="E1483" s="2" t="s">
        <v>28</v>
      </c>
      <c r="F1483" s="2" t="s">
        <v>111</v>
      </c>
      <c r="G1483" s="2" t="s">
        <v>4604</v>
      </c>
      <c r="H1483" s="2" t="s">
        <v>97</v>
      </c>
      <c r="I1483" s="31" t="s">
        <v>3439</v>
      </c>
      <c r="J1483" s="2">
        <v>30</v>
      </c>
      <c r="K1483" s="2">
        <v>1</v>
      </c>
      <c r="L1483" s="2">
        <v>2019</v>
      </c>
      <c r="M1483" s="31">
        <f t="shared" si="22"/>
        <v>43495</v>
      </c>
      <c r="N1483" s="2" t="s">
        <v>3453</v>
      </c>
      <c r="O1483" s="2" t="s">
        <v>3454</v>
      </c>
      <c r="P1483" s="2">
        <v>17</v>
      </c>
      <c r="Q1483" s="6">
        <v>8137549904</v>
      </c>
      <c r="R1483" s="2" t="s">
        <v>417</v>
      </c>
      <c r="S1483" s="2">
        <v>0</v>
      </c>
      <c r="T1483" s="2" t="s">
        <v>418</v>
      </c>
      <c r="V1483" s="2" t="s">
        <v>1899</v>
      </c>
      <c r="W1483" s="2" t="s">
        <v>4666</v>
      </c>
      <c r="X1483" s="2" t="s">
        <v>186</v>
      </c>
      <c r="Y1483" s="63">
        <v>3</v>
      </c>
    </row>
    <row r="1484" spans="1:25" ht="23.1" hidden="1" customHeight="1">
      <c r="A1484" s="2" t="s">
        <v>1385</v>
      </c>
      <c r="B1484" s="2" t="s">
        <v>26</v>
      </c>
      <c r="C1484" s="2" t="s">
        <v>27</v>
      </c>
      <c r="D1484" s="2" t="s">
        <v>28</v>
      </c>
      <c r="E1484" s="2" t="s">
        <v>28</v>
      </c>
      <c r="F1484" s="2" t="s">
        <v>111</v>
      </c>
      <c r="G1484" s="2" t="s">
        <v>4604</v>
      </c>
      <c r="H1484" s="2" t="s">
        <v>97</v>
      </c>
      <c r="I1484" s="31" t="s">
        <v>3439</v>
      </c>
      <c r="J1484" s="2">
        <v>30</v>
      </c>
      <c r="K1484" s="2">
        <v>1</v>
      </c>
      <c r="L1484" s="2">
        <v>2019</v>
      </c>
      <c r="M1484" s="31">
        <f t="shared" si="22"/>
        <v>43495</v>
      </c>
      <c r="N1484" s="2" t="s">
        <v>3455</v>
      </c>
      <c r="O1484" s="2" t="s">
        <v>3456</v>
      </c>
      <c r="P1484" s="2">
        <v>18</v>
      </c>
      <c r="Q1484" s="6" t="s">
        <v>171</v>
      </c>
      <c r="R1484" s="2" t="s">
        <v>417</v>
      </c>
      <c r="S1484" s="2">
        <v>0</v>
      </c>
      <c r="T1484" s="2" t="s">
        <v>418</v>
      </c>
      <c r="V1484" s="2" t="s">
        <v>1899</v>
      </c>
      <c r="W1484" s="2" t="s">
        <v>4666</v>
      </c>
      <c r="X1484" s="2" t="s">
        <v>186</v>
      </c>
      <c r="Y1484" s="63">
        <v>2</v>
      </c>
    </row>
    <row r="1485" spans="1:25" ht="23.1" hidden="1" customHeight="1">
      <c r="A1485" s="2" t="s">
        <v>1385</v>
      </c>
      <c r="B1485" s="2" t="s">
        <v>26</v>
      </c>
      <c r="C1485" s="2" t="s">
        <v>27</v>
      </c>
      <c r="D1485" s="2" t="s">
        <v>28</v>
      </c>
      <c r="E1485" s="2" t="s">
        <v>28</v>
      </c>
      <c r="F1485" s="2" t="s">
        <v>111</v>
      </c>
      <c r="G1485" s="2" t="s">
        <v>4604</v>
      </c>
      <c r="H1485" s="2" t="s">
        <v>97</v>
      </c>
      <c r="I1485" s="31" t="s">
        <v>3439</v>
      </c>
      <c r="J1485" s="2">
        <v>30</v>
      </c>
      <c r="K1485" s="2">
        <v>1</v>
      </c>
      <c r="L1485" s="2">
        <v>2019</v>
      </c>
      <c r="M1485" s="31">
        <f t="shared" si="22"/>
        <v>43495</v>
      </c>
      <c r="N1485" s="2" t="s">
        <v>3457</v>
      </c>
      <c r="O1485" s="2" t="s">
        <v>3458</v>
      </c>
      <c r="P1485" s="2">
        <v>17</v>
      </c>
      <c r="Q1485" s="6" t="s">
        <v>171</v>
      </c>
      <c r="R1485" s="2" t="s">
        <v>417</v>
      </c>
      <c r="S1485" s="2">
        <v>0</v>
      </c>
      <c r="T1485" s="2" t="s">
        <v>418</v>
      </c>
      <c r="V1485" s="2" t="s">
        <v>1899</v>
      </c>
      <c r="W1485" s="2" t="s">
        <v>4659</v>
      </c>
      <c r="X1485" s="2" t="s">
        <v>186</v>
      </c>
      <c r="Y1485" s="63">
        <v>2</v>
      </c>
    </row>
    <row r="1486" spans="1:25" ht="23.1" hidden="1" customHeight="1">
      <c r="A1486" s="2" t="s">
        <v>1385</v>
      </c>
      <c r="B1486" s="2" t="s">
        <v>26</v>
      </c>
      <c r="C1486" s="2" t="s">
        <v>27</v>
      </c>
      <c r="D1486" s="2" t="s">
        <v>28</v>
      </c>
      <c r="E1486" s="2" t="s">
        <v>28</v>
      </c>
      <c r="F1486" s="2" t="s">
        <v>111</v>
      </c>
      <c r="G1486" s="2" t="s">
        <v>4604</v>
      </c>
      <c r="H1486" s="2" t="s">
        <v>97</v>
      </c>
      <c r="I1486" s="31" t="s">
        <v>3439</v>
      </c>
      <c r="J1486" s="2">
        <v>30</v>
      </c>
      <c r="K1486" s="2">
        <v>1</v>
      </c>
      <c r="L1486" s="2">
        <v>2019</v>
      </c>
      <c r="M1486" s="31">
        <f t="shared" si="22"/>
        <v>43495</v>
      </c>
      <c r="N1486" s="2" t="s">
        <v>3459</v>
      </c>
      <c r="O1486" s="2" t="s">
        <v>3460</v>
      </c>
      <c r="P1486" s="2">
        <v>17</v>
      </c>
      <c r="Q1486" s="6" t="s">
        <v>171</v>
      </c>
      <c r="R1486" s="2" t="s">
        <v>417</v>
      </c>
      <c r="S1486" s="2">
        <v>0</v>
      </c>
      <c r="T1486" s="2" t="s">
        <v>418</v>
      </c>
      <c r="V1486" s="2" t="s">
        <v>1899</v>
      </c>
      <c r="W1486" s="2" t="s">
        <v>4666</v>
      </c>
      <c r="X1486" s="2" t="s">
        <v>186</v>
      </c>
      <c r="Y1486" s="63">
        <v>3</v>
      </c>
    </row>
    <row r="1487" spans="1:25" ht="23.1" hidden="1" customHeight="1">
      <c r="A1487" s="2" t="s">
        <v>1385</v>
      </c>
      <c r="B1487" s="2" t="s">
        <v>26</v>
      </c>
      <c r="C1487" s="2" t="s">
        <v>27</v>
      </c>
      <c r="D1487" s="2" t="s">
        <v>28</v>
      </c>
      <c r="E1487" s="2" t="s">
        <v>28</v>
      </c>
      <c r="F1487" s="2" t="s">
        <v>111</v>
      </c>
      <c r="G1487" s="2" t="s">
        <v>4604</v>
      </c>
      <c r="H1487" s="2" t="s">
        <v>97</v>
      </c>
      <c r="I1487" s="31" t="s">
        <v>3439</v>
      </c>
      <c r="J1487" s="2">
        <v>30</v>
      </c>
      <c r="K1487" s="2">
        <v>1</v>
      </c>
      <c r="L1487" s="2">
        <v>2019</v>
      </c>
      <c r="M1487" s="31">
        <f t="shared" si="22"/>
        <v>43495</v>
      </c>
      <c r="N1487" s="2" t="s">
        <v>3461</v>
      </c>
      <c r="O1487" s="2" t="s">
        <v>3462</v>
      </c>
      <c r="P1487" s="2">
        <v>19</v>
      </c>
      <c r="Q1487" s="6" t="s">
        <v>171</v>
      </c>
      <c r="R1487" s="2" t="s">
        <v>417</v>
      </c>
      <c r="S1487" s="2">
        <v>0</v>
      </c>
      <c r="T1487" s="2" t="s">
        <v>418</v>
      </c>
      <c r="V1487" s="2" t="s">
        <v>1899</v>
      </c>
      <c r="W1487" s="2" t="s">
        <v>4666</v>
      </c>
      <c r="X1487" s="2" t="s">
        <v>186</v>
      </c>
      <c r="Y1487" s="63">
        <v>3</v>
      </c>
    </row>
    <row r="1488" spans="1:25" ht="23.1" hidden="1" customHeight="1">
      <c r="A1488" s="2" t="s">
        <v>1385</v>
      </c>
      <c r="B1488" s="2" t="s">
        <v>26</v>
      </c>
      <c r="C1488" s="2" t="s">
        <v>27</v>
      </c>
      <c r="D1488" s="2" t="s">
        <v>28</v>
      </c>
      <c r="E1488" s="2" t="s">
        <v>28</v>
      </c>
      <c r="F1488" s="2" t="s">
        <v>111</v>
      </c>
      <c r="G1488" s="2" t="s">
        <v>4604</v>
      </c>
      <c r="H1488" s="2" t="s">
        <v>97</v>
      </c>
      <c r="I1488" s="31" t="s">
        <v>3439</v>
      </c>
      <c r="J1488" s="2">
        <v>30</v>
      </c>
      <c r="K1488" s="2">
        <v>1</v>
      </c>
      <c r="L1488" s="2">
        <v>2019</v>
      </c>
      <c r="M1488" s="31">
        <f t="shared" si="22"/>
        <v>43495</v>
      </c>
      <c r="N1488" s="2" t="s">
        <v>3463</v>
      </c>
      <c r="O1488" s="2" t="s">
        <v>3464</v>
      </c>
      <c r="P1488" s="2">
        <v>18</v>
      </c>
      <c r="Q1488" s="6">
        <v>8183503873</v>
      </c>
      <c r="R1488" s="2" t="s">
        <v>417</v>
      </c>
      <c r="S1488" s="2">
        <v>0</v>
      </c>
      <c r="T1488" s="2" t="s">
        <v>418</v>
      </c>
      <c r="V1488" s="2" t="s">
        <v>1899</v>
      </c>
      <c r="W1488" s="2" t="s">
        <v>4666</v>
      </c>
      <c r="X1488" s="2" t="s">
        <v>186</v>
      </c>
      <c r="Y1488" s="63">
        <v>3</v>
      </c>
    </row>
    <row r="1489" spans="1:25" ht="23.1" hidden="1" customHeight="1">
      <c r="A1489" s="2" t="s">
        <v>1385</v>
      </c>
      <c r="B1489" s="2" t="s">
        <v>26</v>
      </c>
      <c r="C1489" s="2" t="s">
        <v>27</v>
      </c>
      <c r="D1489" s="2" t="s">
        <v>28</v>
      </c>
      <c r="E1489" s="2" t="s">
        <v>28</v>
      </c>
      <c r="F1489" s="2" t="s">
        <v>111</v>
      </c>
      <c r="G1489" s="2" t="s">
        <v>4604</v>
      </c>
      <c r="H1489" s="2" t="s">
        <v>97</v>
      </c>
      <c r="I1489" s="31" t="s">
        <v>3439</v>
      </c>
      <c r="J1489" s="2">
        <v>30</v>
      </c>
      <c r="K1489" s="2">
        <v>1</v>
      </c>
      <c r="L1489" s="2">
        <v>2019</v>
      </c>
      <c r="M1489" s="31">
        <f t="shared" si="22"/>
        <v>43495</v>
      </c>
      <c r="N1489" s="2" t="s">
        <v>3465</v>
      </c>
      <c r="O1489" s="2" t="s">
        <v>3466</v>
      </c>
      <c r="P1489" s="2">
        <v>19</v>
      </c>
      <c r="Q1489" s="6" t="s">
        <v>171</v>
      </c>
      <c r="R1489" s="2" t="s">
        <v>417</v>
      </c>
      <c r="S1489" s="2">
        <v>0</v>
      </c>
      <c r="T1489" s="2" t="s">
        <v>418</v>
      </c>
      <c r="V1489" s="2" t="s">
        <v>1899</v>
      </c>
      <c r="W1489" s="2" t="s">
        <v>4666</v>
      </c>
      <c r="X1489" s="2" t="s">
        <v>179</v>
      </c>
      <c r="Y1489" s="63">
        <v>3</v>
      </c>
    </row>
    <row r="1490" spans="1:25" ht="23.1" hidden="1" customHeight="1">
      <c r="A1490" s="2" t="s">
        <v>1385</v>
      </c>
      <c r="B1490" s="2" t="s">
        <v>26</v>
      </c>
      <c r="C1490" s="2" t="s">
        <v>27</v>
      </c>
      <c r="D1490" s="2" t="s">
        <v>28</v>
      </c>
      <c r="E1490" s="2" t="s">
        <v>28</v>
      </c>
      <c r="F1490" s="2" t="s">
        <v>111</v>
      </c>
      <c r="G1490" s="2" t="s">
        <v>4604</v>
      </c>
      <c r="H1490" s="2" t="s">
        <v>97</v>
      </c>
      <c r="I1490" s="31" t="s">
        <v>3439</v>
      </c>
      <c r="J1490" s="2">
        <v>30</v>
      </c>
      <c r="K1490" s="2">
        <v>1</v>
      </c>
      <c r="L1490" s="2">
        <v>2019</v>
      </c>
      <c r="M1490" s="31">
        <f t="shared" si="22"/>
        <v>43495</v>
      </c>
      <c r="N1490" s="2" t="s">
        <v>3467</v>
      </c>
      <c r="O1490" s="2" t="s">
        <v>3468</v>
      </c>
      <c r="P1490" s="2">
        <v>19</v>
      </c>
      <c r="Q1490" s="6" t="s">
        <v>171</v>
      </c>
      <c r="R1490" s="2" t="s">
        <v>417</v>
      </c>
      <c r="S1490" s="2">
        <v>0</v>
      </c>
      <c r="T1490" s="2" t="s">
        <v>418</v>
      </c>
      <c r="V1490" s="2" t="s">
        <v>1899</v>
      </c>
      <c r="W1490" s="2" t="s">
        <v>4659</v>
      </c>
      <c r="X1490" s="2" t="s">
        <v>186</v>
      </c>
      <c r="Y1490" s="63">
        <v>3</v>
      </c>
    </row>
    <row r="1491" spans="1:25" ht="23.1" hidden="1" customHeight="1">
      <c r="A1491" s="2" t="s">
        <v>1385</v>
      </c>
      <c r="B1491" s="2" t="s">
        <v>26</v>
      </c>
      <c r="C1491" s="2" t="s">
        <v>27</v>
      </c>
      <c r="D1491" s="2" t="s">
        <v>28</v>
      </c>
      <c r="E1491" s="2" t="s">
        <v>28</v>
      </c>
      <c r="F1491" s="2" t="s">
        <v>111</v>
      </c>
      <c r="G1491" s="2" t="s">
        <v>4604</v>
      </c>
      <c r="H1491" s="2" t="s">
        <v>97</v>
      </c>
      <c r="I1491" s="31" t="s">
        <v>3439</v>
      </c>
      <c r="J1491" s="2">
        <v>30</v>
      </c>
      <c r="K1491" s="2">
        <v>1</v>
      </c>
      <c r="L1491" s="2">
        <v>2019</v>
      </c>
      <c r="M1491" s="31">
        <f t="shared" si="22"/>
        <v>43495</v>
      </c>
      <c r="N1491" s="2" t="s">
        <v>3469</v>
      </c>
      <c r="O1491" s="2" t="s">
        <v>3470</v>
      </c>
      <c r="P1491" s="2">
        <v>19</v>
      </c>
      <c r="Q1491" s="6">
        <v>9084322644</v>
      </c>
      <c r="R1491" s="2" t="s">
        <v>417</v>
      </c>
      <c r="S1491" s="2">
        <v>0</v>
      </c>
      <c r="T1491" s="2" t="s">
        <v>418</v>
      </c>
      <c r="V1491" s="2" t="s">
        <v>1899</v>
      </c>
      <c r="W1491" s="2" t="s">
        <v>4666</v>
      </c>
      <c r="X1491" s="2" t="s">
        <v>186</v>
      </c>
      <c r="Y1491" s="63">
        <v>3</v>
      </c>
    </row>
    <row r="1492" spans="1:25" ht="23.1" hidden="1" customHeight="1">
      <c r="A1492" s="2" t="s">
        <v>1385</v>
      </c>
      <c r="B1492" s="2" t="s">
        <v>26</v>
      </c>
      <c r="C1492" s="2" t="s">
        <v>27</v>
      </c>
      <c r="D1492" s="2" t="s">
        <v>28</v>
      </c>
      <c r="E1492" s="2" t="s">
        <v>28</v>
      </c>
      <c r="F1492" s="2" t="s">
        <v>111</v>
      </c>
      <c r="G1492" s="2" t="s">
        <v>4604</v>
      </c>
      <c r="H1492" s="2" t="s">
        <v>97</v>
      </c>
      <c r="I1492" s="31" t="s">
        <v>3439</v>
      </c>
      <c r="J1492" s="2">
        <v>30</v>
      </c>
      <c r="K1492" s="2">
        <v>1</v>
      </c>
      <c r="L1492" s="2">
        <v>2019</v>
      </c>
      <c r="M1492" s="31">
        <f t="shared" si="22"/>
        <v>43495</v>
      </c>
      <c r="N1492" s="2" t="s">
        <v>3471</v>
      </c>
      <c r="O1492" s="2" t="s">
        <v>3472</v>
      </c>
      <c r="P1492" s="2">
        <v>19</v>
      </c>
      <c r="Q1492" s="6" t="s">
        <v>171</v>
      </c>
      <c r="R1492" s="2" t="s">
        <v>417</v>
      </c>
      <c r="S1492" s="2">
        <v>0</v>
      </c>
      <c r="T1492" s="2" t="s">
        <v>418</v>
      </c>
      <c r="V1492" s="2" t="s">
        <v>1899</v>
      </c>
      <c r="W1492" s="2" t="s">
        <v>4666</v>
      </c>
      <c r="X1492" s="2" t="s">
        <v>186</v>
      </c>
      <c r="Y1492" s="63">
        <v>3</v>
      </c>
    </row>
    <row r="1493" spans="1:25" ht="23.1" hidden="1" customHeight="1">
      <c r="A1493" s="2" t="s">
        <v>1385</v>
      </c>
      <c r="B1493" s="2" t="s">
        <v>26</v>
      </c>
      <c r="C1493" s="2" t="s">
        <v>27</v>
      </c>
      <c r="D1493" s="2" t="s">
        <v>28</v>
      </c>
      <c r="E1493" s="2" t="s">
        <v>28</v>
      </c>
      <c r="F1493" s="2" t="s">
        <v>111</v>
      </c>
      <c r="G1493" s="2" t="s">
        <v>4604</v>
      </c>
      <c r="H1493" s="2" t="s">
        <v>97</v>
      </c>
      <c r="I1493" s="31" t="s">
        <v>3439</v>
      </c>
      <c r="J1493" s="2">
        <v>30</v>
      </c>
      <c r="K1493" s="2">
        <v>1</v>
      </c>
      <c r="L1493" s="2">
        <v>2019</v>
      </c>
      <c r="M1493" s="31">
        <f t="shared" si="22"/>
        <v>43495</v>
      </c>
      <c r="N1493" s="2" t="s">
        <v>3473</v>
      </c>
      <c r="O1493" s="2" t="s">
        <v>3474</v>
      </c>
      <c r="P1493" s="2">
        <v>18</v>
      </c>
      <c r="Q1493" s="6" t="s">
        <v>171</v>
      </c>
      <c r="R1493" s="2" t="s">
        <v>417</v>
      </c>
      <c r="S1493" s="2">
        <v>0</v>
      </c>
      <c r="T1493" s="2" t="s">
        <v>418</v>
      </c>
      <c r="V1493" s="2" t="s">
        <v>1899</v>
      </c>
      <c r="W1493" s="2" t="s">
        <v>4666</v>
      </c>
      <c r="X1493" s="2" t="s">
        <v>186</v>
      </c>
      <c r="Y1493" s="63">
        <v>3</v>
      </c>
    </row>
    <row r="1494" spans="1:25" ht="23.1" hidden="1" customHeight="1">
      <c r="A1494" s="2" t="s">
        <v>1385</v>
      </c>
      <c r="B1494" s="2" t="s">
        <v>26</v>
      </c>
      <c r="C1494" s="2" t="s">
        <v>27</v>
      </c>
      <c r="D1494" s="2" t="s">
        <v>28</v>
      </c>
      <c r="E1494" s="2" t="s">
        <v>28</v>
      </c>
      <c r="F1494" s="2" t="s">
        <v>111</v>
      </c>
      <c r="G1494" s="2" t="s">
        <v>4604</v>
      </c>
      <c r="H1494" s="2" t="s">
        <v>97</v>
      </c>
      <c r="I1494" s="31" t="s">
        <v>3439</v>
      </c>
      <c r="J1494" s="2">
        <v>30</v>
      </c>
      <c r="K1494" s="2">
        <v>1</v>
      </c>
      <c r="L1494" s="2">
        <v>2019</v>
      </c>
      <c r="M1494" s="31">
        <f t="shared" si="22"/>
        <v>43495</v>
      </c>
      <c r="N1494" s="2" t="s">
        <v>3475</v>
      </c>
      <c r="O1494" s="2" t="s">
        <v>3476</v>
      </c>
      <c r="P1494" s="2">
        <v>17</v>
      </c>
      <c r="Q1494" s="6" t="s">
        <v>171</v>
      </c>
      <c r="R1494" s="2" t="s">
        <v>417</v>
      </c>
      <c r="S1494" s="2">
        <v>0</v>
      </c>
      <c r="T1494" s="2" t="s">
        <v>418</v>
      </c>
      <c r="V1494" s="2" t="s">
        <v>1899</v>
      </c>
      <c r="W1494" s="2" t="s">
        <v>4659</v>
      </c>
      <c r="X1494" s="2" t="s">
        <v>186</v>
      </c>
      <c r="Y1494" s="63">
        <v>3</v>
      </c>
    </row>
    <row r="1495" spans="1:25" ht="23.1" hidden="1" customHeight="1">
      <c r="A1495" s="2" t="s">
        <v>1385</v>
      </c>
      <c r="B1495" s="2" t="s">
        <v>26</v>
      </c>
      <c r="C1495" s="2" t="s">
        <v>27</v>
      </c>
      <c r="D1495" s="2" t="s">
        <v>28</v>
      </c>
      <c r="E1495" s="2" t="s">
        <v>28</v>
      </c>
      <c r="F1495" s="2" t="s">
        <v>111</v>
      </c>
      <c r="G1495" s="2" t="s">
        <v>4604</v>
      </c>
      <c r="H1495" s="2" t="s">
        <v>97</v>
      </c>
      <c r="I1495" s="31" t="s">
        <v>3439</v>
      </c>
      <c r="J1495" s="2">
        <v>30</v>
      </c>
      <c r="K1495" s="2">
        <v>1</v>
      </c>
      <c r="L1495" s="2">
        <v>2019</v>
      </c>
      <c r="M1495" s="31">
        <f t="shared" si="22"/>
        <v>43495</v>
      </c>
      <c r="N1495" s="2" t="s">
        <v>3477</v>
      </c>
      <c r="O1495" s="2" t="s">
        <v>3478</v>
      </c>
      <c r="P1495" s="2">
        <v>19</v>
      </c>
      <c r="Q1495" s="6">
        <v>8060810360</v>
      </c>
      <c r="R1495" s="2" t="s">
        <v>417</v>
      </c>
      <c r="S1495" s="2">
        <v>0</v>
      </c>
      <c r="T1495" s="2" t="s">
        <v>418</v>
      </c>
      <c r="V1495" s="2" t="s">
        <v>1899</v>
      </c>
      <c r="W1495" s="2" t="s">
        <v>4666</v>
      </c>
      <c r="X1495" s="2" t="s">
        <v>186</v>
      </c>
      <c r="Y1495" s="63">
        <v>3</v>
      </c>
    </row>
    <row r="1496" spans="1:25" ht="23.1" hidden="1" customHeight="1">
      <c r="A1496" s="2" t="s">
        <v>1385</v>
      </c>
      <c r="B1496" s="2" t="s">
        <v>26</v>
      </c>
      <c r="C1496" s="2" t="s">
        <v>27</v>
      </c>
      <c r="D1496" s="2" t="s">
        <v>28</v>
      </c>
      <c r="E1496" s="2" t="s">
        <v>28</v>
      </c>
      <c r="F1496" s="2" t="s">
        <v>111</v>
      </c>
      <c r="G1496" s="2" t="s">
        <v>4604</v>
      </c>
      <c r="H1496" s="2" t="s">
        <v>97</v>
      </c>
      <c r="I1496" s="31" t="s">
        <v>3439</v>
      </c>
      <c r="J1496" s="2">
        <v>30</v>
      </c>
      <c r="K1496" s="2">
        <v>1</v>
      </c>
      <c r="L1496" s="2">
        <v>2019</v>
      </c>
      <c r="M1496" s="31">
        <f t="shared" ref="M1496:M1559" si="23">DATE(L1496,K1496,J1496)</f>
        <v>43495</v>
      </c>
      <c r="N1496" s="2" t="s">
        <v>3479</v>
      </c>
      <c r="O1496" s="2" t="s">
        <v>3480</v>
      </c>
      <c r="P1496" s="2">
        <v>15</v>
      </c>
      <c r="Q1496" s="6" t="s">
        <v>171</v>
      </c>
      <c r="R1496" s="2" t="s">
        <v>417</v>
      </c>
      <c r="S1496" s="2">
        <v>0</v>
      </c>
      <c r="T1496" s="2" t="s">
        <v>234</v>
      </c>
      <c r="V1496" s="2" t="s">
        <v>1899</v>
      </c>
      <c r="W1496" s="2" t="s">
        <v>4659</v>
      </c>
      <c r="X1496" s="2" t="s">
        <v>186</v>
      </c>
      <c r="Y1496" s="63">
        <v>1</v>
      </c>
    </row>
    <row r="1497" spans="1:25" ht="23.1" hidden="1" customHeight="1">
      <c r="A1497" s="2" t="s">
        <v>1385</v>
      </c>
      <c r="B1497" s="2" t="s">
        <v>26</v>
      </c>
      <c r="C1497" s="2" t="s">
        <v>27</v>
      </c>
      <c r="D1497" s="2" t="s">
        <v>28</v>
      </c>
      <c r="E1497" s="2" t="s">
        <v>28</v>
      </c>
      <c r="F1497" s="2" t="s">
        <v>111</v>
      </c>
      <c r="G1497" s="2" t="s">
        <v>4604</v>
      </c>
      <c r="H1497" s="2" t="s">
        <v>97</v>
      </c>
      <c r="I1497" s="31" t="s">
        <v>3439</v>
      </c>
      <c r="J1497" s="2">
        <v>30</v>
      </c>
      <c r="K1497" s="2">
        <v>1</v>
      </c>
      <c r="L1497" s="2">
        <v>2019</v>
      </c>
      <c r="M1497" s="31">
        <f t="shared" si="23"/>
        <v>43495</v>
      </c>
      <c r="N1497" s="2" t="s">
        <v>3481</v>
      </c>
      <c r="O1497" s="2" t="s">
        <v>3482</v>
      </c>
      <c r="P1497" s="2">
        <v>17</v>
      </c>
      <c r="Q1497" s="6" t="s">
        <v>171</v>
      </c>
      <c r="R1497" s="2" t="s">
        <v>417</v>
      </c>
      <c r="S1497" s="2">
        <v>0</v>
      </c>
      <c r="T1497" s="2" t="s">
        <v>234</v>
      </c>
      <c r="V1497" s="2" t="s">
        <v>1899</v>
      </c>
      <c r="W1497" s="2" t="s">
        <v>4659</v>
      </c>
      <c r="X1497" s="2" t="s">
        <v>186</v>
      </c>
      <c r="Y1497" s="63">
        <v>2</v>
      </c>
    </row>
    <row r="1498" spans="1:25" ht="23.1" hidden="1" customHeight="1">
      <c r="A1498" s="2" t="s">
        <v>1385</v>
      </c>
      <c r="B1498" s="2" t="s">
        <v>26</v>
      </c>
      <c r="C1498" s="2" t="s">
        <v>27</v>
      </c>
      <c r="D1498" s="2" t="s">
        <v>28</v>
      </c>
      <c r="E1498" s="2" t="s">
        <v>28</v>
      </c>
      <c r="F1498" s="2" t="s">
        <v>111</v>
      </c>
      <c r="G1498" s="2" t="s">
        <v>4604</v>
      </c>
      <c r="H1498" s="2" t="s">
        <v>97</v>
      </c>
      <c r="I1498" s="31" t="s">
        <v>3439</v>
      </c>
      <c r="J1498" s="2">
        <v>30</v>
      </c>
      <c r="K1498" s="2">
        <v>1</v>
      </c>
      <c r="L1498" s="2">
        <v>2019</v>
      </c>
      <c r="M1498" s="31">
        <f t="shared" si="23"/>
        <v>43495</v>
      </c>
      <c r="N1498" s="2" t="s">
        <v>3483</v>
      </c>
      <c r="O1498" s="2" t="s">
        <v>3484</v>
      </c>
      <c r="P1498" s="2">
        <v>15</v>
      </c>
      <c r="Q1498" s="6" t="s">
        <v>171</v>
      </c>
      <c r="R1498" s="2" t="s">
        <v>417</v>
      </c>
      <c r="S1498" s="2">
        <v>0</v>
      </c>
      <c r="T1498" s="2" t="s">
        <v>418</v>
      </c>
      <c r="V1498" s="2" t="s">
        <v>1899</v>
      </c>
      <c r="W1498" s="2" t="s">
        <v>4659</v>
      </c>
      <c r="X1498" s="2" t="s">
        <v>179</v>
      </c>
    </row>
    <row r="1499" spans="1:25" ht="23.1" hidden="1" customHeight="1">
      <c r="A1499" s="2" t="s">
        <v>1385</v>
      </c>
      <c r="B1499" s="2" t="s">
        <v>26</v>
      </c>
      <c r="C1499" s="2" t="s">
        <v>27</v>
      </c>
      <c r="D1499" s="2" t="s">
        <v>28</v>
      </c>
      <c r="E1499" s="2" t="s">
        <v>28</v>
      </c>
      <c r="F1499" s="2" t="s">
        <v>111</v>
      </c>
      <c r="G1499" s="2" t="s">
        <v>4604</v>
      </c>
      <c r="H1499" s="2" t="s">
        <v>97</v>
      </c>
      <c r="I1499" s="31" t="s">
        <v>3439</v>
      </c>
      <c r="J1499" s="2">
        <v>30</v>
      </c>
      <c r="K1499" s="2">
        <v>1</v>
      </c>
      <c r="L1499" s="2">
        <v>2019</v>
      </c>
      <c r="M1499" s="31">
        <f t="shared" si="23"/>
        <v>43495</v>
      </c>
      <c r="N1499" s="2" t="s">
        <v>3485</v>
      </c>
      <c r="O1499" s="2" t="s">
        <v>3486</v>
      </c>
      <c r="P1499" s="2">
        <v>19</v>
      </c>
      <c r="Q1499" s="6">
        <v>8146151390</v>
      </c>
      <c r="R1499" s="2" t="s">
        <v>417</v>
      </c>
      <c r="S1499" s="2">
        <v>1</v>
      </c>
      <c r="T1499" s="2" t="s">
        <v>234</v>
      </c>
      <c r="V1499" s="2" t="s">
        <v>1899</v>
      </c>
      <c r="W1499" s="2" t="s">
        <v>4659</v>
      </c>
      <c r="X1499" s="2" t="s">
        <v>444</v>
      </c>
    </row>
    <row r="1500" spans="1:25" ht="23.1" hidden="1" customHeight="1">
      <c r="A1500" s="2" t="s">
        <v>1385</v>
      </c>
      <c r="B1500" s="2" t="s">
        <v>26</v>
      </c>
      <c r="C1500" s="2" t="s">
        <v>27</v>
      </c>
      <c r="D1500" s="2" t="s">
        <v>28</v>
      </c>
      <c r="E1500" s="2" t="s">
        <v>28</v>
      </c>
      <c r="F1500" s="2" t="s">
        <v>111</v>
      </c>
      <c r="G1500" s="2" t="s">
        <v>4604</v>
      </c>
      <c r="H1500" s="2" t="s">
        <v>97</v>
      </c>
      <c r="I1500" s="31" t="s">
        <v>3439</v>
      </c>
      <c r="J1500" s="2">
        <v>30</v>
      </c>
      <c r="K1500" s="2">
        <v>1</v>
      </c>
      <c r="L1500" s="2">
        <v>2019</v>
      </c>
      <c r="M1500" s="31">
        <f t="shared" si="23"/>
        <v>43495</v>
      </c>
      <c r="N1500" s="2" t="s">
        <v>3487</v>
      </c>
      <c r="O1500" s="2" t="s">
        <v>3488</v>
      </c>
      <c r="P1500" s="2">
        <v>17</v>
      </c>
      <c r="Q1500" s="6">
        <v>8145778816</v>
      </c>
      <c r="R1500" s="2" t="s">
        <v>417</v>
      </c>
      <c r="S1500" s="2">
        <v>0</v>
      </c>
      <c r="T1500" s="2" t="s">
        <v>418</v>
      </c>
      <c r="V1500" s="2" t="s">
        <v>1899</v>
      </c>
      <c r="W1500" s="2" t="s">
        <v>4666</v>
      </c>
      <c r="X1500" s="2" t="s">
        <v>186</v>
      </c>
      <c r="Y1500" s="63">
        <v>3</v>
      </c>
    </row>
    <row r="1501" spans="1:25" ht="23.1" hidden="1" customHeight="1">
      <c r="A1501" s="2" t="s">
        <v>1385</v>
      </c>
      <c r="B1501" s="2" t="s">
        <v>26</v>
      </c>
      <c r="C1501" s="2" t="s">
        <v>27</v>
      </c>
      <c r="D1501" s="2" t="s">
        <v>28</v>
      </c>
      <c r="E1501" s="2" t="s">
        <v>28</v>
      </c>
      <c r="F1501" s="2" t="s">
        <v>111</v>
      </c>
      <c r="G1501" s="2" t="s">
        <v>4604</v>
      </c>
      <c r="H1501" s="2" t="s">
        <v>97</v>
      </c>
      <c r="I1501" s="31" t="s">
        <v>3439</v>
      </c>
      <c r="J1501" s="2">
        <v>30</v>
      </c>
      <c r="K1501" s="2">
        <v>1</v>
      </c>
      <c r="L1501" s="2">
        <v>2019</v>
      </c>
      <c r="M1501" s="31">
        <f t="shared" si="23"/>
        <v>43495</v>
      </c>
      <c r="N1501" s="2" t="s">
        <v>3489</v>
      </c>
      <c r="O1501" s="2" t="s">
        <v>3490</v>
      </c>
      <c r="P1501" s="2">
        <v>16</v>
      </c>
      <c r="Q1501" s="6" t="s">
        <v>171</v>
      </c>
      <c r="R1501" s="2" t="s">
        <v>417</v>
      </c>
      <c r="S1501" s="2">
        <v>0</v>
      </c>
      <c r="T1501" s="2" t="s">
        <v>418</v>
      </c>
      <c r="V1501" s="2" t="s">
        <v>1899</v>
      </c>
      <c r="W1501" s="2" t="s">
        <v>4666</v>
      </c>
      <c r="X1501" s="2" t="s">
        <v>186</v>
      </c>
      <c r="Y1501" s="63">
        <v>3</v>
      </c>
    </row>
    <row r="1502" spans="1:25" ht="23.1" hidden="1" customHeight="1">
      <c r="A1502" s="2" t="s">
        <v>1385</v>
      </c>
      <c r="B1502" s="2" t="s">
        <v>26</v>
      </c>
      <c r="C1502" s="2" t="s">
        <v>27</v>
      </c>
      <c r="D1502" s="2" t="s">
        <v>28</v>
      </c>
      <c r="E1502" s="2" t="s">
        <v>28</v>
      </c>
      <c r="F1502" s="2" t="s">
        <v>111</v>
      </c>
      <c r="G1502" s="2" t="s">
        <v>4604</v>
      </c>
      <c r="H1502" s="2" t="s">
        <v>97</v>
      </c>
      <c r="I1502" s="31" t="s">
        <v>3439</v>
      </c>
      <c r="J1502" s="2">
        <v>30</v>
      </c>
      <c r="K1502" s="2">
        <v>1</v>
      </c>
      <c r="L1502" s="2">
        <v>2019</v>
      </c>
      <c r="M1502" s="31">
        <f t="shared" si="23"/>
        <v>43495</v>
      </c>
      <c r="N1502" s="2" t="s">
        <v>3491</v>
      </c>
      <c r="O1502" s="2" t="s">
        <v>3492</v>
      </c>
      <c r="P1502" s="2">
        <v>16</v>
      </c>
      <c r="Q1502" s="6" t="s">
        <v>171</v>
      </c>
      <c r="R1502" s="2" t="s">
        <v>417</v>
      </c>
      <c r="S1502" s="2">
        <v>0</v>
      </c>
      <c r="T1502" s="2" t="s">
        <v>418</v>
      </c>
      <c r="V1502" s="2" t="s">
        <v>1899</v>
      </c>
      <c r="W1502" s="2" t="s">
        <v>4659</v>
      </c>
      <c r="X1502" s="2" t="s">
        <v>179</v>
      </c>
      <c r="Y1502" s="63">
        <v>3</v>
      </c>
    </row>
    <row r="1503" spans="1:25" ht="23.1" hidden="1" customHeight="1">
      <c r="A1503" s="2" t="s">
        <v>1385</v>
      </c>
      <c r="B1503" s="2" t="s">
        <v>26</v>
      </c>
      <c r="C1503" s="2" t="s">
        <v>27</v>
      </c>
      <c r="D1503" s="2" t="s">
        <v>28</v>
      </c>
      <c r="E1503" s="2" t="s">
        <v>28</v>
      </c>
      <c r="F1503" s="2" t="s">
        <v>111</v>
      </c>
      <c r="G1503" s="2" t="s">
        <v>4604</v>
      </c>
      <c r="H1503" s="2" t="s">
        <v>97</v>
      </c>
      <c r="I1503" s="31" t="s">
        <v>3439</v>
      </c>
      <c r="J1503" s="2">
        <v>30</v>
      </c>
      <c r="K1503" s="2">
        <v>1</v>
      </c>
      <c r="L1503" s="2">
        <v>2019</v>
      </c>
      <c r="M1503" s="31">
        <f t="shared" si="23"/>
        <v>43495</v>
      </c>
      <c r="N1503" s="2" t="s">
        <v>3493</v>
      </c>
      <c r="O1503" s="2" t="s">
        <v>3494</v>
      </c>
      <c r="P1503" s="2">
        <v>18</v>
      </c>
      <c r="Q1503" s="6">
        <v>8073915001</v>
      </c>
      <c r="R1503" s="2" t="s">
        <v>417</v>
      </c>
      <c r="S1503" s="2">
        <v>0</v>
      </c>
      <c r="T1503" s="2" t="s">
        <v>418</v>
      </c>
      <c r="V1503" s="2" t="s">
        <v>1899</v>
      </c>
      <c r="W1503" s="2" t="s">
        <v>4666</v>
      </c>
      <c r="X1503" s="2" t="s">
        <v>186</v>
      </c>
      <c r="Y1503" s="63">
        <v>3</v>
      </c>
    </row>
    <row r="1504" spans="1:25" ht="23.1" hidden="1" customHeight="1">
      <c r="A1504" s="2" t="s">
        <v>1385</v>
      </c>
      <c r="B1504" s="2" t="s">
        <v>26</v>
      </c>
      <c r="C1504" s="2" t="s">
        <v>27</v>
      </c>
      <c r="D1504" s="2" t="s">
        <v>28</v>
      </c>
      <c r="E1504" s="2" t="s">
        <v>28</v>
      </c>
      <c r="F1504" s="2" t="s">
        <v>111</v>
      </c>
      <c r="G1504" s="2" t="s">
        <v>4604</v>
      </c>
      <c r="H1504" s="2" t="s">
        <v>97</v>
      </c>
      <c r="I1504" s="31" t="s">
        <v>3439</v>
      </c>
      <c r="J1504" s="2">
        <v>30</v>
      </c>
      <c r="K1504" s="2">
        <v>1</v>
      </c>
      <c r="L1504" s="2">
        <v>2019</v>
      </c>
      <c r="M1504" s="31">
        <f t="shared" si="23"/>
        <v>43495</v>
      </c>
      <c r="N1504" s="2" t="s">
        <v>3495</v>
      </c>
      <c r="O1504" s="2" t="s">
        <v>3496</v>
      </c>
      <c r="P1504" s="2">
        <v>16</v>
      </c>
      <c r="Q1504" s="6" t="s">
        <v>171</v>
      </c>
      <c r="R1504" s="2" t="s">
        <v>417</v>
      </c>
      <c r="S1504" s="2">
        <v>0</v>
      </c>
      <c r="T1504" s="2" t="s">
        <v>418</v>
      </c>
      <c r="V1504" s="2" t="s">
        <v>1899</v>
      </c>
      <c r="W1504" s="2" t="s">
        <v>4659</v>
      </c>
      <c r="X1504" s="2" t="s">
        <v>179</v>
      </c>
      <c r="Y1504" s="63">
        <v>3</v>
      </c>
    </row>
    <row r="1505" spans="1:25" ht="23.1" hidden="1" customHeight="1">
      <c r="A1505" s="2" t="s">
        <v>1385</v>
      </c>
      <c r="B1505" s="2" t="s">
        <v>26</v>
      </c>
      <c r="C1505" s="2" t="s">
        <v>27</v>
      </c>
      <c r="D1505" s="2" t="s">
        <v>28</v>
      </c>
      <c r="E1505" s="2" t="s">
        <v>28</v>
      </c>
      <c r="F1505" s="2" t="s">
        <v>111</v>
      </c>
      <c r="G1505" s="2" t="s">
        <v>4604</v>
      </c>
      <c r="H1505" s="2" t="s">
        <v>97</v>
      </c>
      <c r="I1505" s="31" t="s">
        <v>3439</v>
      </c>
      <c r="J1505" s="2">
        <v>30</v>
      </c>
      <c r="K1505" s="2">
        <v>1</v>
      </c>
      <c r="L1505" s="2">
        <v>2019</v>
      </c>
      <c r="M1505" s="31">
        <f t="shared" si="23"/>
        <v>43495</v>
      </c>
      <c r="N1505" s="2" t="s">
        <v>3497</v>
      </c>
      <c r="O1505" s="2" t="s">
        <v>3498</v>
      </c>
      <c r="P1505" s="2">
        <v>15</v>
      </c>
      <c r="Q1505" s="6" t="s">
        <v>171</v>
      </c>
      <c r="R1505" s="2" t="s">
        <v>417</v>
      </c>
      <c r="S1505" s="2">
        <v>0</v>
      </c>
      <c r="T1505" s="2" t="s">
        <v>418</v>
      </c>
      <c r="V1505" s="2" t="s">
        <v>1899</v>
      </c>
      <c r="W1505" s="2" t="s">
        <v>4659</v>
      </c>
      <c r="X1505" s="2" t="s">
        <v>179</v>
      </c>
      <c r="Y1505" s="63">
        <v>2</v>
      </c>
    </row>
    <row r="1506" spans="1:25" ht="23.1" hidden="1" customHeight="1">
      <c r="A1506" s="2" t="s">
        <v>1385</v>
      </c>
      <c r="B1506" s="2" t="s">
        <v>26</v>
      </c>
      <c r="C1506" s="2" t="s">
        <v>27</v>
      </c>
      <c r="D1506" s="2" t="s">
        <v>28</v>
      </c>
      <c r="E1506" s="2" t="s">
        <v>28</v>
      </c>
      <c r="F1506" s="2" t="s">
        <v>111</v>
      </c>
      <c r="G1506" s="2" t="s">
        <v>4604</v>
      </c>
      <c r="H1506" s="2" t="s">
        <v>97</v>
      </c>
      <c r="I1506" s="31" t="s">
        <v>3439</v>
      </c>
      <c r="J1506" s="2">
        <v>30</v>
      </c>
      <c r="K1506" s="2">
        <v>1</v>
      </c>
      <c r="L1506" s="2">
        <v>2019</v>
      </c>
      <c r="M1506" s="31">
        <f t="shared" si="23"/>
        <v>43495</v>
      </c>
      <c r="N1506" s="2" t="s">
        <v>3499</v>
      </c>
      <c r="O1506" s="2" t="s">
        <v>3500</v>
      </c>
      <c r="P1506" s="2">
        <v>19</v>
      </c>
      <c r="Q1506" s="6">
        <v>8163209909</v>
      </c>
      <c r="R1506" s="2" t="s">
        <v>417</v>
      </c>
      <c r="S1506" s="2">
        <v>0</v>
      </c>
      <c r="T1506" s="2" t="s">
        <v>234</v>
      </c>
      <c r="V1506" s="2" t="s">
        <v>1899</v>
      </c>
      <c r="W1506" s="2" t="s">
        <v>4659</v>
      </c>
      <c r="X1506" s="2" t="s">
        <v>186</v>
      </c>
      <c r="Y1506" s="63">
        <v>3</v>
      </c>
    </row>
    <row r="1507" spans="1:25" ht="23.1" hidden="1" customHeight="1">
      <c r="A1507" s="2" t="s">
        <v>1385</v>
      </c>
      <c r="B1507" s="2" t="s">
        <v>26</v>
      </c>
      <c r="C1507" s="2" t="s">
        <v>27</v>
      </c>
      <c r="D1507" s="2" t="s">
        <v>28</v>
      </c>
      <c r="E1507" s="2" t="s">
        <v>28</v>
      </c>
      <c r="F1507" s="2" t="s">
        <v>111</v>
      </c>
      <c r="G1507" s="2" t="s">
        <v>4604</v>
      </c>
      <c r="H1507" s="2" t="s">
        <v>97</v>
      </c>
      <c r="I1507" s="31" t="s">
        <v>3439</v>
      </c>
      <c r="J1507" s="2">
        <v>30</v>
      </c>
      <c r="K1507" s="2">
        <v>1</v>
      </c>
      <c r="L1507" s="2">
        <v>2019</v>
      </c>
      <c r="M1507" s="31">
        <f t="shared" si="23"/>
        <v>43495</v>
      </c>
      <c r="N1507" s="2" t="s">
        <v>3501</v>
      </c>
      <c r="O1507" s="2" t="s">
        <v>3502</v>
      </c>
      <c r="P1507" s="2">
        <v>16</v>
      </c>
      <c r="Q1507" s="6" t="s">
        <v>171</v>
      </c>
      <c r="R1507" s="2" t="s">
        <v>417</v>
      </c>
      <c r="S1507" s="2">
        <v>0</v>
      </c>
      <c r="T1507" s="2" t="s">
        <v>418</v>
      </c>
      <c r="V1507" s="2" t="s">
        <v>1899</v>
      </c>
      <c r="W1507" s="2" t="s">
        <v>4659</v>
      </c>
      <c r="X1507" s="2" t="s">
        <v>179</v>
      </c>
      <c r="Y1507" s="63">
        <v>3</v>
      </c>
    </row>
    <row r="1508" spans="1:25" ht="23.1" hidden="1" customHeight="1">
      <c r="A1508" s="2" t="s">
        <v>1385</v>
      </c>
      <c r="B1508" s="2" t="s">
        <v>26</v>
      </c>
      <c r="C1508" s="2" t="s">
        <v>27</v>
      </c>
      <c r="D1508" s="2" t="s">
        <v>28</v>
      </c>
      <c r="E1508" s="2" t="s">
        <v>28</v>
      </c>
      <c r="F1508" s="2" t="s">
        <v>111</v>
      </c>
      <c r="G1508" s="2" t="s">
        <v>4604</v>
      </c>
      <c r="H1508" s="2" t="s">
        <v>97</v>
      </c>
      <c r="I1508" s="31" t="s">
        <v>3439</v>
      </c>
      <c r="J1508" s="2">
        <v>30</v>
      </c>
      <c r="K1508" s="2">
        <v>1</v>
      </c>
      <c r="L1508" s="2">
        <v>2019</v>
      </c>
      <c r="M1508" s="31">
        <f t="shared" si="23"/>
        <v>43495</v>
      </c>
      <c r="N1508" s="2" t="s">
        <v>3503</v>
      </c>
      <c r="O1508" s="2" t="s">
        <v>3504</v>
      </c>
      <c r="P1508" s="2">
        <v>19</v>
      </c>
      <c r="Q1508" s="6">
        <v>7064241025</v>
      </c>
      <c r="R1508" s="2" t="s">
        <v>172</v>
      </c>
      <c r="S1508" s="2">
        <v>1</v>
      </c>
      <c r="T1508" s="2" t="s">
        <v>418</v>
      </c>
      <c r="V1508" s="2" t="s">
        <v>1899</v>
      </c>
      <c r="W1508" s="2" t="s">
        <v>4666</v>
      </c>
      <c r="X1508" s="2" t="s">
        <v>211</v>
      </c>
    </row>
    <row r="1509" spans="1:25" ht="23.1" hidden="1" customHeight="1">
      <c r="A1509" s="2" t="s">
        <v>1385</v>
      </c>
      <c r="B1509" s="2" t="s">
        <v>26</v>
      </c>
      <c r="C1509" s="2" t="s">
        <v>27</v>
      </c>
      <c r="D1509" s="2" t="s">
        <v>28</v>
      </c>
      <c r="E1509" s="2" t="s">
        <v>28</v>
      </c>
      <c r="F1509" s="2" t="s">
        <v>111</v>
      </c>
      <c r="G1509" s="2" t="s">
        <v>4604</v>
      </c>
      <c r="H1509" s="2" t="s">
        <v>97</v>
      </c>
      <c r="I1509" s="31" t="s">
        <v>3439</v>
      </c>
      <c r="J1509" s="2">
        <v>30</v>
      </c>
      <c r="K1509" s="2">
        <v>1</v>
      </c>
      <c r="L1509" s="2">
        <v>2019</v>
      </c>
      <c r="M1509" s="31">
        <f t="shared" si="23"/>
        <v>43495</v>
      </c>
      <c r="N1509" s="2" t="s">
        <v>3505</v>
      </c>
      <c r="O1509" s="2" t="s">
        <v>3506</v>
      </c>
      <c r="P1509" s="2">
        <v>17</v>
      </c>
      <c r="Q1509" s="6" t="s">
        <v>171</v>
      </c>
      <c r="R1509" s="2" t="s">
        <v>417</v>
      </c>
      <c r="S1509" s="2">
        <v>0</v>
      </c>
      <c r="T1509" s="2" t="s">
        <v>418</v>
      </c>
      <c r="V1509" s="2" t="s">
        <v>1899</v>
      </c>
      <c r="W1509" s="2" t="s">
        <v>4666</v>
      </c>
      <c r="X1509" s="2" t="s">
        <v>186</v>
      </c>
      <c r="Y1509" s="63">
        <v>3</v>
      </c>
    </row>
    <row r="1510" spans="1:25" ht="23.1" hidden="1" customHeight="1">
      <c r="A1510" s="2" t="s">
        <v>1385</v>
      </c>
      <c r="B1510" s="2" t="s">
        <v>26</v>
      </c>
      <c r="C1510" s="2" t="s">
        <v>27</v>
      </c>
      <c r="D1510" s="2" t="s">
        <v>28</v>
      </c>
      <c r="E1510" s="2" t="s">
        <v>28</v>
      </c>
      <c r="F1510" s="2" t="s">
        <v>111</v>
      </c>
      <c r="G1510" s="2" t="s">
        <v>4604</v>
      </c>
      <c r="H1510" s="2" t="s">
        <v>97</v>
      </c>
      <c r="I1510" s="31" t="s">
        <v>3439</v>
      </c>
      <c r="J1510" s="2">
        <v>30</v>
      </c>
      <c r="K1510" s="2">
        <v>1</v>
      </c>
      <c r="L1510" s="2">
        <v>2019</v>
      </c>
      <c r="M1510" s="31">
        <f t="shared" si="23"/>
        <v>43495</v>
      </c>
      <c r="N1510" s="2" t="s">
        <v>1794</v>
      </c>
      <c r="O1510" s="2" t="s">
        <v>3507</v>
      </c>
      <c r="P1510" s="2">
        <v>16</v>
      </c>
      <c r="Q1510" s="6" t="s">
        <v>171</v>
      </c>
      <c r="R1510" s="2" t="s">
        <v>417</v>
      </c>
      <c r="S1510" s="2">
        <v>0</v>
      </c>
      <c r="T1510" s="2" t="s">
        <v>234</v>
      </c>
      <c r="V1510" s="2" t="s">
        <v>1899</v>
      </c>
      <c r="W1510" s="2" t="s">
        <v>4659</v>
      </c>
      <c r="X1510" s="2" t="s">
        <v>179</v>
      </c>
      <c r="Y1510" s="63">
        <v>2</v>
      </c>
    </row>
    <row r="1511" spans="1:25" ht="23.1" hidden="1" customHeight="1">
      <c r="A1511" s="2" t="s">
        <v>1385</v>
      </c>
      <c r="B1511" s="2" t="s">
        <v>26</v>
      </c>
      <c r="C1511" s="2" t="s">
        <v>27</v>
      </c>
      <c r="D1511" s="2" t="s">
        <v>28</v>
      </c>
      <c r="E1511" s="2" t="s">
        <v>28</v>
      </c>
      <c r="F1511" s="2" t="s">
        <v>111</v>
      </c>
      <c r="G1511" s="2" t="s">
        <v>4604</v>
      </c>
      <c r="H1511" s="2" t="s">
        <v>97</v>
      </c>
      <c r="I1511" s="31" t="s">
        <v>3439</v>
      </c>
      <c r="J1511" s="2">
        <v>30</v>
      </c>
      <c r="K1511" s="2">
        <v>1</v>
      </c>
      <c r="L1511" s="2">
        <v>2019</v>
      </c>
      <c r="M1511" s="31">
        <f t="shared" si="23"/>
        <v>43495</v>
      </c>
      <c r="N1511" s="2" t="s">
        <v>3508</v>
      </c>
      <c r="O1511" s="2" t="s">
        <v>3509</v>
      </c>
      <c r="P1511" s="2">
        <v>16</v>
      </c>
      <c r="Q1511" s="6">
        <v>7066343599</v>
      </c>
      <c r="R1511" s="2" t="s">
        <v>417</v>
      </c>
      <c r="S1511" s="2">
        <v>0</v>
      </c>
      <c r="T1511" s="2" t="s">
        <v>418</v>
      </c>
      <c r="V1511" s="2" t="s">
        <v>1899</v>
      </c>
      <c r="W1511" s="2" t="s">
        <v>4666</v>
      </c>
      <c r="X1511" s="2" t="s">
        <v>179</v>
      </c>
      <c r="Y1511" s="63">
        <v>2</v>
      </c>
    </row>
    <row r="1512" spans="1:25" ht="23.1" hidden="1" customHeight="1">
      <c r="A1512" s="2" t="s">
        <v>1385</v>
      </c>
      <c r="B1512" s="2" t="s">
        <v>26</v>
      </c>
      <c r="C1512" s="2" t="s">
        <v>27</v>
      </c>
      <c r="D1512" s="2" t="s">
        <v>28</v>
      </c>
      <c r="E1512" s="2" t="s">
        <v>28</v>
      </c>
      <c r="F1512" s="2" t="s">
        <v>111</v>
      </c>
      <c r="G1512" s="2" t="s">
        <v>4604</v>
      </c>
      <c r="H1512" s="2" t="s">
        <v>97</v>
      </c>
      <c r="I1512" s="31" t="s">
        <v>3439</v>
      </c>
      <c r="J1512" s="2">
        <v>30</v>
      </c>
      <c r="K1512" s="2">
        <v>1</v>
      </c>
      <c r="L1512" s="2">
        <v>2019</v>
      </c>
      <c r="M1512" s="31">
        <f t="shared" si="23"/>
        <v>43495</v>
      </c>
      <c r="N1512" s="2" t="s">
        <v>3510</v>
      </c>
      <c r="O1512" s="2" t="s">
        <v>3511</v>
      </c>
      <c r="P1512" s="2">
        <v>18</v>
      </c>
      <c r="Q1512" s="6" t="s">
        <v>171</v>
      </c>
      <c r="R1512" s="2" t="s">
        <v>417</v>
      </c>
      <c r="S1512" s="2">
        <v>0</v>
      </c>
      <c r="T1512" s="2" t="s">
        <v>418</v>
      </c>
      <c r="V1512" s="2" t="s">
        <v>1899</v>
      </c>
      <c r="W1512" s="2" t="s">
        <v>4666</v>
      </c>
      <c r="X1512" s="2" t="s">
        <v>186</v>
      </c>
      <c r="Y1512" s="63">
        <v>3</v>
      </c>
    </row>
    <row r="1513" spans="1:25" ht="23.1" hidden="1" customHeight="1">
      <c r="A1513" s="2" t="s">
        <v>1385</v>
      </c>
      <c r="B1513" s="2" t="s">
        <v>26</v>
      </c>
      <c r="C1513" s="2" t="s">
        <v>27</v>
      </c>
      <c r="D1513" s="2" t="s">
        <v>28</v>
      </c>
      <c r="E1513" s="2" t="s">
        <v>28</v>
      </c>
      <c r="F1513" s="2" t="s">
        <v>111</v>
      </c>
      <c r="G1513" s="2" t="s">
        <v>4604</v>
      </c>
      <c r="H1513" s="2" t="s">
        <v>97</v>
      </c>
      <c r="I1513" s="31" t="s">
        <v>3439</v>
      </c>
      <c r="J1513" s="2">
        <v>30</v>
      </c>
      <c r="K1513" s="2">
        <v>1</v>
      </c>
      <c r="L1513" s="2">
        <v>2019</v>
      </c>
      <c r="M1513" s="31">
        <f t="shared" si="23"/>
        <v>43495</v>
      </c>
      <c r="N1513" s="2" t="s">
        <v>3512</v>
      </c>
      <c r="O1513" s="2" t="s">
        <v>3513</v>
      </c>
      <c r="P1513" s="2">
        <v>18</v>
      </c>
      <c r="Q1513" s="6" t="s">
        <v>171</v>
      </c>
      <c r="R1513" s="2" t="s">
        <v>417</v>
      </c>
      <c r="S1513" s="2">
        <v>0</v>
      </c>
      <c r="T1513" s="2" t="s">
        <v>418</v>
      </c>
      <c r="V1513" s="2" t="s">
        <v>1899</v>
      </c>
      <c r="W1513" s="2" t="s">
        <v>4659</v>
      </c>
      <c r="X1513" s="2" t="s">
        <v>186</v>
      </c>
      <c r="Y1513" s="63">
        <v>3</v>
      </c>
    </row>
    <row r="1514" spans="1:25" ht="23.1" hidden="1" customHeight="1">
      <c r="A1514" s="2" t="s">
        <v>1385</v>
      </c>
      <c r="B1514" s="2" t="s">
        <v>26</v>
      </c>
      <c r="C1514" s="2" t="s">
        <v>27</v>
      </c>
      <c r="D1514" s="2" t="s">
        <v>28</v>
      </c>
      <c r="E1514" s="2" t="s">
        <v>28</v>
      </c>
      <c r="F1514" s="2" t="s">
        <v>111</v>
      </c>
      <c r="G1514" s="2" t="s">
        <v>4604</v>
      </c>
      <c r="H1514" s="2" t="s">
        <v>97</v>
      </c>
      <c r="I1514" s="31" t="s">
        <v>3439</v>
      </c>
      <c r="J1514" s="2">
        <v>30</v>
      </c>
      <c r="K1514" s="2">
        <v>1</v>
      </c>
      <c r="L1514" s="2">
        <v>2019</v>
      </c>
      <c r="M1514" s="31">
        <f t="shared" si="23"/>
        <v>43495</v>
      </c>
      <c r="N1514" s="2" t="s">
        <v>3514</v>
      </c>
      <c r="O1514" s="2" t="s">
        <v>3515</v>
      </c>
      <c r="P1514" s="2">
        <v>19</v>
      </c>
      <c r="Q1514" s="6">
        <v>7066199690</v>
      </c>
      <c r="R1514" s="2" t="s">
        <v>417</v>
      </c>
      <c r="S1514" s="2">
        <v>0</v>
      </c>
      <c r="T1514" s="2" t="s">
        <v>418</v>
      </c>
      <c r="V1514" s="2" t="s">
        <v>1899</v>
      </c>
      <c r="W1514" s="2" t="s">
        <v>4666</v>
      </c>
      <c r="X1514" s="2" t="s">
        <v>444</v>
      </c>
    </row>
    <row r="1515" spans="1:25" ht="23.1" hidden="1" customHeight="1">
      <c r="A1515" s="2" t="s">
        <v>1385</v>
      </c>
      <c r="B1515" s="2" t="s">
        <v>26</v>
      </c>
      <c r="C1515" s="2" t="s">
        <v>27</v>
      </c>
      <c r="D1515" s="2" t="s">
        <v>28</v>
      </c>
      <c r="E1515" s="2" t="s">
        <v>28</v>
      </c>
      <c r="F1515" s="2" t="s">
        <v>111</v>
      </c>
      <c r="G1515" s="2" t="s">
        <v>4604</v>
      </c>
      <c r="H1515" s="2" t="s">
        <v>97</v>
      </c>
      <c r="I1515" s="31" t="s">
        <v>3439</v>
      </c>
      <c r="J1515" s="2">
        <v>30</v>
      </c>
      <c r="K1515" s="2">
        <v>1</v>
      </c>
      <c r="L1515" s="2">
        <v>2019</v>
      </c>
      <c r="M1515" s="31">
        <f t="shared" si="23"/>
        <v>43495</v>
      </c>
      <c r="N1515" s="2" t="s">
        <v>3516</v>
      </c>
      <c r="O1515" s="2" t="s">
        <v>3517</v>
      </c>
      <c r="P1515" s="2">
        <v>19</v>
      </c>
      <c r="Q1515" s="6" t="s">
        <v>171</v>
      </c>
      <c r="R1515" s="2" t="s">
        <v>417</v>
      </c>
      <c r="S1515" s="2">
        <v>0</v>
      </c>
      <c r="T1515" s="2" t="s">
        <v>418</v>
      </c>
      <c r="V1515" s="2" t="s">
        <v>1899</v>
      </c>
      <c r="W1515" s="2" t="s">
        <v>4666</v>
      </c>
      <c r="X1515" s="2" t="s">
        <v>444</v>
      </c>
    </row>
    <row r="1516" spans="1:25" ht="23.1" hidden="1" customHeight="1">
      <c r="A1516" s="2" t="s">
        <v>1385</v>
      </c>
      <c r="B1516" s="2" t="s">
        <v>26</v>
      </c>
      <c r="C1516" s="2" t="s">
        <v>27</v>
      </c>
      <c r="D1516" s="2" t="s">
        <v>28</v>
      </c>
      <c r="E1516" s="2" t="s">
        <v>28</v>
      </c>
      <c r="F1516" s="2" t="s">
        <v>111</v>
      </c>
      <c r="G1516" s="2" t="s">
        <v>4604</v>
      </c>
      <c r="H1516" s="2" t="s">
        <v>97</v>
      </c>
      <c r="I1516" s="31" t="s">
        <v>3439</v>
      </c>
      <c r="J1516" s="2">
        <v>30</v>
      </c>
      <c r="K1516" s="2">
        <v>1</v>
      </c>
      <c r="L1516" s="2">
        <v>2019</v>
      </c>
      <c r="M1516" s="31">
        <f t="shared" si="23"/>
        <v>43495</v>
      </c>
      <c r="N1516" s="2" t="s">
        <v>3518</v>
      </c>
      <c r="O1516" s="2" t="s">
        <v>3519</v>
      </c>
      <c r="P1516" s="2">
        <v>17</v>
      </c>
      <c r="Q1516" s="6" t="s">
        <v>171</v>
      </c>
      <c r="R1516" s="2" t="s">
        <v>417</v>
      </c>
      <c r="S1516" s="2">
        <v>0</v>
      </c>
      <c r="T1516" s="2" t="s">
        <v>418</v>
      </c>
      <c r="V1516" s="2" t="s">
        <v>1899</v>
      </c>
      <c r="W1516" s="2" t="s">
        <v>4659</v>
      </c>
      <c r="X1516" s="2" t="s">
        <v>179</v>
      </c>
      <c r="Y1516" s="63">
        <v>3</v>
      </c>
    </row>
    <row r="1517" spans="1:25" ht="23.1" hidden="1" customHeight="1">
      <c r="A1517" s="2" t="s">
        <v>1385</v>
      </c>
      <c r="B1517" s="2" t="s">
        <v>26</v>
      </c>
      <c r="C1517" s="2" t="s">
        <v>27</v>
      </c>
      <c r="D1517" s="2" t="s">
        <v>28</v>
      </c>
      <c r="E1517" s="2" t="s">
        <v>28</v>
      </c>
      <c r="F1517" s="2" t="s">
        <v>111</v>
      </c>
      <c r="G1517" s="2" t="s">
        <v>4604</v>
      </c>
      <c r="H1517" s="2" t="s">
        <v>97</v>
      </c>
      <c r="I1517" s="31" t="s">
        <v>3439</v>
      </c>
      <c r="J1517" s="2">
        <v>30</v>
      </c>
      <c r="K1517" s="2">
        <v>1</v>
      </c>
      <c r="L1517" s="2">
        <v>2019</v>
      </c>
      <c r="M1517" s="31">
        <f t="shared" si="23"/>
        <v>43495</v>
      </c>
      <c r="N1517" s="2" t="s">
        <v>3520</v>
      </c>
      <c r="O1517" s="2" t="s">
        <v>3521</v>
      </c>
      <c r="P1517" s="2">
        <v>18</v>
      </c>
      <c r="Q1517" s="6" t="s">
        <v>171</v>
      </c>
      <c r="R1517" s="2" t="s">
        <v>417</v>
      </c>
      <c r="S1517" s="2">
        <v>1</v>
      </c>
      <c r="T1517" s="2" t="s">
        <v>418</v>
      </c>
      <c r="V1517" s="2" t="s">
        <v>1899</v>
      </c>
      <c r="W1517" s="2" t="s">
        <v>4666</v>
      </c>
      <c r="X1517" s="2" t="s">
        <v>186</v>
      </c>
      <c r="Y1517" s="63">
        <v>3</v>
      </c>
    </row>
    <row r="1518" spans="1:25" ht="23.1" hidden="1" customHeight="1">
      <c r="A1518" s="2" t="s">
        <v>1385</v>
      </c>
      <c r="B1518" s="2" t="s">
        <v>26</v>
      </c>
      <c r="C1518" s="2" t="s">
        <v>27</v>
      </c>
      <c r="D1518" s="2" t="s">
        <v>28</v>
      </c>
      <c r="E1518" s="2" t="s">
        <v>28</v>
      </c>
      <c r="F1518" s="2" t="s">
        <v>111</v>
      </c>
      <c r="G1518" s="2" t="s">
        <v>4604</v>
      </c>
      <c r="H1518" s="2" t="s">
        <v>97</v>
      </c>
      <c r="I1518" s="31" t="s">
        <v>3439</v>
      </c>
      <c r="J1518" s="2">
        <v>30</v>
      </c>
      <c r="K1518" s="2">
        <v>1</v>
      </c>
      <c r="L1518" s="2">
        <v>2019</v>
      </c>
      <c r="M1518" s="31">
        <f t="shared" si="23"/>
        <v>43495</v>
      </c>
      <c r="N1518" s="2" t="s">
        <v>3522</v>
      </c>
      <c r="O1518" s="2" t="s">
        <v>3523</v>
      </c>
      <c r="P1518" s="2">
        <v>17</v>
      </c>
      <c r="Q1518" s="6">
        <v>7066199690</v>
      </c>
      <c r="R1518" s="2" t="s">
        <v>417</v>
      </c>
      <c r="S1518" s="2">
        <v>0</v>
      </c>
      <c r="T1518" s="2" t="s">
        <v>418</v>
      </c>
      <c r="V1518" s="2" t="s">
        <v>1899</v>
      </c>
      <c r="W1518" s="2" t="s">
        <v>4666</v>
      </c>
      <c r="X1518" s="2" t="s">
        <v>186</v>
      </c>
      <c r="Y1518" s="63">
        <v>3</v>
      </c>
    </row>
    <row r="1519" spans="1:25" ht="23.1" hidden="1" customHeight="1">
      <c r="A1519" s="2" t="s">
        <v>1385</v>
      </c>
      <c r="B1519" s="2" t="s">
        <v>26</v>
      </c>
      <c r="C1519" s="2" t="s">
        <v>27</v>
      </c>
      <c r="D1519" s="2" t="s">
        <v>28</v>
      </c>
      <c r="E1519" s="2" t="s">
        <v>28</v>
      </c>
      <c r="F1519" s="2" t="s">
        <v>111</v>
      </c>
      <c r="G1519" s="2" t="s">
        <v>4604</v>
      </c>
      <c r="H1519" s="2" t="s">
        <v>97</v>
      </c>
      <c r="I1519" s="31" t="s">
        <v>3439</v>
      </c>
      <c r="J1519" s="2">
        <v>30</v>
      </c>
      <c r="K1519" s="2">
        <v>1</v>
      </c>
      <c r="L1519" s="2">
        <v>2019</v>
      </c>
      <c r="M1519" s="31">
        <f t="shared" si="23"/>
        <v>43495</v>
      </c>
      <c r="N1519" s="2" t="s">
        <v>3524</v>
      </c>
      <c r="O1519" s="2" t="s">
        <v>3525</v>
      </c>
      <c r="P1519" s="2">
        <v>16</v>
      </c>
      <c r="Q1519" s="6" t="s">
        <v>171</v>
      </c>
      <c r="R1519" s="2" t="s">
        <v>417</v>
      </c>
      <c r="S1519" s="2">
        <v>0</v>
      </c>
      <c r="T1519" s="2" t="s">
        <v>418</v>
      </c>
      <c r="V1519" s="2" t="s">
        <v>1899</v>
      </c>
      <c r="W1519" s="2" t="s">
        <v>4659</v>
      </c>
      <c r="X1519" s="2" t="s">
        <v>186</v>
      </c>
      <c r="Y1519" s="63">
        <v>2</v>
      </c>
    </row>
    <row r="1520" spans="1:25" ht="23.1" hidden="1" customHeight="1">
      <c r="A1520" s="2" t="s">
        <v>1385</v>
      </c>
      <c r="B1520" s="2" t="s">
        <v>26</v>
      </c>
      <c r="C1520" s="2" t="s">
        <v>27</v>
      </c>
      <c r="D1520" s="2" t="s">
        <v>28</v>
      </c>
      <c r="E1520" s="2" t="s">
        <v>28</v>
      </c>
      <c r="F1520" s="2" t="s">
        <v>111</v>
      </c>
      <c r="G1520" s="2" t="s">
        <v>4604</v>
      </c>
      <c r="H1520" s="2" t="s">
        <v>97</v>
      </c>
      <c r="I1520" s="31" t="s">
        <v>3439</v>
      </c>
      <c r="J1520" s="2">
        <v>30</v>
      </c>
      <c r="K1520" s="2">
        <v>1</v>
      </c>
      <c r="L1520" s="2">
        <v>2019</v>
      </c>
      <c r="M1520" s="31">
        <f t="shared" si="23"/>
        <v>43495</v>
      </c>
      <c r="N1520" s="2" t="s">
        <v>3526</v>
      </c>
      <c r="O1520" s="2" t="s">
        <v>3527</v>
      </c>
      <c r="P1520" s="2">
        <v>15</v>
      </c>
      <c r="Q1520" s="6" t="s">
        <v>171</v>
      </c>
      <c r="R1520" s="2" t="s">
        <v>417</v>
      </c>
      <c r="S1520" s="2">
        <v>0</v>
      </c>
      <c r="T1520" s="2" t="s">
        <v>234</v>
      </c>
      <c r="V1520" s="2" t="s">
        <v>1899</v>
      </c>
      <c r="W1520" s="2" t="s">
        <v>4659</v>
      </c>
      <c r="X1520" s="2" t="s">
        <v>179</v>
      </c>
      <c r="Y1520" s="63">
        <v>3</v>
      </c>
    </row>
    <row r="1521" spans="1:25" ht="23.1" hidden="1" customHeight="1">
      <c r="A1521" s="2" t="s">
        <v>1385</v>
      </c>
      <c r="B1521" s="2" t="s">
        <v>26</v>
      </c>
      <c r="C1521" s="2" t="s">
        <v>27</v>
      </c>
      <c r="D1521" s="2" t="s">
        <v>28</v>
      </c>
      <c r="E1521" s="2" t="s">
        <v>28</v>
      </c>
      <c r="F1521" s="2" t="s">
        <v>111</v>
      </c>
      <c r="G1521" s="2" t="s">
        <v>4604</v>
      </c>
      <c r="H1521" s="2" t="s">
        <v>97</v>
      </c>
      <c r="I1521" s="31" t="s">
        <v>3439</v>
      </c>
      <c r="J1521" s="2">
        <v>30</v>
      </c>
      <c r="K1521" s="2">
        <v>1</v>
      </c>
      <c r="L1521" s="2">
        <v>2019</v>
      </c>
      <c r="M1521" s="31">
        <f t="shared" si="23"/>
        <v>43495</v>
      </c>
      <c r="N1521" s="2" t="s">
        <v>3528</v>
      </c>
      <c r="O1521" s="2" t="s">
        <v>3529</v>
      </c>
      <c r="P1521" s="2">
        <v>15</v>
      </c>
      <c r="Q1521" s="6" t="s">
        <v>171</v>
      </c>
      <c r="R1521" s="2" t="s">
        <v>417</v>
      </c>
      <c r="S1521" s="2">
        <v>0</v>
      </c>
      <c r="T1521" s="2" t="s">
        <v>418</v>
      </c>
      <c r="V1521" s="2" t="s">
        <v>1899</v>
      </c>
      <c r="W1521" s="2" t="s">
        <v>4659</v>
      </c>
      <c r="X1521" s="2" t="s">
        <v>179</v>
      </c>
      <c r="Y1521" s="63">
        <v>3</v>
      </c>
    </row>
    <row r="1522" spans="1:25" ht="23.1" hidden="1" customHeight="1">
      <c r="A1522" s="2" t="s">
        <v>1385</v>
      </c>
      <c r="B1522" s="2" t="s">
        <v>26</v>
      </c>
      <c r="C1522" s="2" t="s">
        <v>27</v>
      </c>
      <c r="D1522" s="2" t="s">
        <v>28</v>
      </c>
      <c r="E1522" s="2" t="s">
        <v>28</v>
      </c>
      <c r="F1522" s="2" t="s">
        <v>111</v>
      </c>
      <c r="G1522" s="2" t="s">
        <v>4604</v>
      </c>
      <c r="H1522" s="2" t="s">
        <v>97</v>
      </c>
      <c r="I1522" s="31" t="s">
        <v>3439</v>
      </c>
      <c r="J1522" s="2">
        <v>30</v>
      </c>
      <c r="K1522" s="2">
        <v>1</v>
      </c>
      <c r="L1522" s="2">
        <v>2019</v>
      </c>
      <c r="M1522" s="31">
        <f t="shared" si="23"/>
        <v>43495</v>
      </c>
      <c r="N1522" s="2" t="s">
        <v>3530</v>
      </c>
      <c r="O1522" s="2" t="s">
        <v>3531</v>
      </c>
      <c r="P1522" s="2">
        <v>19</v>
      </c>
      <c r="Q1522" s="6">
        <v>7089650452</v>
      </c>
      <c r="R1522" s="2" t="s">
        <v>172</v>
      </c>
      <c r="S1522" s="2">
        <v>1</v>
      </c>
      <c r="T1522" s="2" t="s">
        <v>418</v>
      </c>
      <c r="V1522" s="2" t="s">
        <v>1899</v>
      </c>
      <c r="W1522" s="2" t="s">
        <v>4666</v>
      </c>
      <c r="X1522" s="2" t="s">
        <v>176</v>
      </c>
    </row>
    <row r="1523" spans="1:25" ht="23.1" hidden="1" customHeight="1">
      <c r="A1523" s="2" t="s">
        <v>1385</v>
      </c>
      <c r="B1523" s="2" t="s">
        <v>26</v>
      </c>
      <c r="C1523" s="2" t="s">
        <v>27</v>
      </c>
      <c r="D1523" s="2" t="s">
        <v>28</v>
      </c>
      <c r="E1523" s="2" t="s">
        <v>28</v>
      </c>
      <c r="F1523" s="2" t="s">
        <v>111</v>
      </c>
      <c r="G1523" s="2" t="s">
        <v>4604</v>
      </c>
      <c r="H1523" s="2" t="s">
        <v>97</v>
      </c>
      <c r="I1523" s="31" t="s">
        <v>3439</v>
      </c>
      <c r="J1523" s="2">
        <v>30</v>
      </c>
      <c r="K1523" s="2">
        <v>1</v>
      </c>
      <c r="L1523" s="2">
        <v>2019</v>
      </c>
      <c r="M1523" s="31">
        <f t="shared" si="23"/>
        <v>43495</v>
      </c>
      <c r="N1523" s="2" t="s">
        <v>3532</v>
      </c>
      <c r="O1523" s="2" t="s">
        <v>3533</v>
      </c>
      <c r="P1523" s="2">
        <v>17</v>
      </c>
      <c r="Q1523" s="6" t="s">
        <v>171</v>
      </c>
      <c r="R1523" s="2" t="s">
        <v>417</v>
      </c>
      <c r="S1523" s="2">
        <v>0</v>
      </c>
      <c r="T1523" s="2" t="s">
        <v>418</v>
      </c>
      <c r="V1523" s="2" t="s">
        <v>1899</v>
      </c>
      <c r="W1523" s="2" t="s">
        <v>4659</v>
      </c>
      <c r="X1523" s="2" t="s">
        <v>186</v>
      </c>
      <c r="Y1523" s="63">
        <v>3</v>
      </c>
    </row>
    <row r="1524" spans="1:25" ht="23.1" hidden="1" customHeight="1">
      <c r="A1524" s="2" t="s">
        <v>1385</v>
      </c>
      <c r="B1524" s="2" t="s">
        <v>26</v>
      </c>
      <c r="C1524" s="2" t="s">
        <v>27</v>
      </c>
      <c r="D1524" s="2" t="s">
        <v>28</v>
      </c>
      <c r="E1524" s="2" t="s">
        <v>28</v>
      </c>
      <c r="F1524" s="2" t="s">
        <v>111</v>
      </c>
      <c r="G1524" s="2" t="s">
        <v>4604</v>
      </c>
      <c r="H1524" s="2" t="s">
        <v>97</v>
      </c>
      <c r="I1524" s="31" t="s">
        <v>3439</v>
      </c>
      <c r="J1524" s="2">
        <v>30</v>
      </c>
      <c r="K1524" s="2">
        <v>1</v>
      </c>
      <c r="L1524" s="2">
        <v>2019</v>
      </c>
      <c r="M1524" s="31">
        <f t="shared" si="23"/>
        <v>43495</v>
      </c>
      <c r="N1524" s="2" t="s">
        <v>3534</v>
      </c>
      <c r="O1524" s="2" t="s">
        <v>3535</v>
      </c>
      <c r="P1524" s="2">
        <v>18</v>
      </c>
      <c r="Q1524" s="6" t="s">
        <v>171</v>
      </c>
      <c r="R1524" s="2" t="s">
        <v>417</v>
      </c>
      <c r="S1524" s="2">
        <v>0</v>
      </c>
      <c r="T1524" s="2" t="s">
        <v>418</v>
      </c>
      <c r="V1524" s="2" t="s">
        <v>1899</v>
      </c>
      <c r="W1524" s="2" t="s">
        <v>4659</v>
      </c>
      <c r="X1524" s="2" t="s">
        <v>186</v>
      </c>
      <c r="Y1524" s="63">
        <v>3</v>
      </c>
    </row>
    <row r="1525" spans="1:25" ht="23.1" hidden="1" customHeight="1">
      <c r="A1525" s="2" t="s">
        <v>1385</v>
      </c>
      <c r="B1525" s="2" t="s">
        <v>26</v>
      </c>
      <c r="C1525" s="2" t="s">
        <v>27</v>
      </c>
      <c r="D1525" s="2" t="s">
        <v>28</v>
      </c>
      <c r="E1525" s="2" t="s">
        <v>28</v>
      </c>
      <c r="F1525" s="2" t="s">
        <v>111</v>
      </c>
      <c r="G1525" s="2" t="s">
        <v>167</v>
      </c>
      <c r="H1525" s="2" t="s">
        <v>168</v>
      </c>
      <c r="I1525" s="31" t="s">
        <v>3536</v>
      </c>
      <c r="J1525" s="2">
        <v>31</v>
      </c>
      <c r="K1525" s="2">
        <v>1</v>
      </c>
      <c r="L1525" s="2">
        <v>2019</v>
      </c>
      <c r="M1525" s="31">
        <f t="shared" si="23"/>
        <v>43496</v>
      </c>
      <c r="N1525" s="2" t="s">
        <v>1396</v>
      </c>
      <c r="O1525" s="2" t="s">
        <v>1397</v>
      </c>
      <c r="P1525" s="2">
        <v>18</v>
      </c>
      <c r="Q1525" s="6">
        <v>7011579328</v>
      </c>
      <c r="R1525" s="2" t="s">
        <v>417</v>
      </c>
      <c r="S1525" s="2">
        <v>0</v>
      </c>
      <c r="T1525" s="2" t="s">
        <v>234</v>
      </c>
      <c r="V1525" s="2" t="s">
        <v>175</v>
      </c>
      <c r="W1525" s="2" t="s">
        <v>4659</v>
      </c>
      <c r="X1525" s="2" t="s">
        <v>186</v>
      </c>
      <c r="Y1525" s="63">
        <v>3</v>
      </c>
    </row>
    <row r="1526" spans="1:25" ht="23.1" hidden="1" customHeight="1">
      <c r="A1526" s="2" t="s">
        <v>1385</v>
      </c>
      <c r="B1526" s="2" t="s">
        <v>26</v>
      </c>
      <c r="C1526" s="2" t="s">
        <v>27</v>
      </c>
      <c r="D1526" s="2" t="s">
        <v>28</v>
      </c>
      <c r="E1526" s="2" t="s">
        <v>28</v>
      </c>
      <c r="F1526" s="2" t="s">
        <v>95</v>
      </c>
      <c r="G1526" s="2" t="s">
        <v>2811</v>
      </c>
      <c r="H1526" s="2" t="s">
        <v>97</v>
      </c>
      <c r="I1526" s="31" t="s">
        <v>3536</v>
      </c>
      <c r="J1526" s="2">
        <v>31</v>
      </c>
      <c r="K1526" s="2">
        <v>1</v>
      </c>
      <c r="L1526" s="2">
        <v>2019</v>
      </c>
      <c r="M1526" s="31">
        <f t="shared" si="23"/>
        <v>43496</v>
      </c>
      <c r="N1526" s="2" t="s">
        <v>3537</v>
      </c>
      <c r="O1526" s="2" t="s">
        <v>3538</v>
      </c>
      <c r="P1526" s="2">
        <v>19</v>
      </c>
      <c r="Q1526" s="6">
        <v>8108299505</v>
      </c>
      <c r="R1526" s="2" t="s">
        <v>417</v>
      </c>
      <c r="S1526" s="2">
        <v>0</v>
      </c>
      <c r="T1526" s="2" t="s">
        <v>313</v>
      </c>
      <c r="U1526" s="2" t="s">
        <v>507</v>
      </c>
      <c r="V1526" s="2" t="s">
        <v>175</v>
      </c>
      <c r="W1526" s="2" t="s">
        <v>4666</v>
      </c>
      <c r="X1526" s="2" t="s">
        <v>444</v>
      </c>
    </row>
    <row r="1527" spans="1:25" ht="23.1" hidden="1" customHeight="1">
      <c r="A1527" s="2" t="s">
        <v>1385</v>
      </c>
      <c r="B1527" s="2" t="s">
        <v>26</v>
      </c>
      <c r="C1527" s="2" t="s">
        <v>27</v>
      </c>
      <c r="D1527" s="2" t="s">
        <v>28</v>
      </c>
      <c r="E1527" s="2" t="s">
        <v>28</v>
      </c>
      <c r="F1527" s="2" t="s">
        <v>95</v>
      </c>
      <c r="G1527" s="2" t="s">
        <v>2811</v>
      </c>
      <c r="H1527" s="2" t="s">
        <v>97</v>
      </c>
      <c r="I1527" s="31" t="s">
        <v>3536</v>
      </c>
      <c r="J1527" s="2">
        <v>31</v>
      </c>
      <c r="K1527" s="2">
        <v>1</v>
      </c>
      <c r="L1527" s="2">
        <v>2019</v>
      </c>
      <c r="M1527" s="31">
        <f t="shared" si="23"/>
        <v>43496</v>
      </c>
      <c r="N1527" s="2" t="s">
        <v>3539</v>
      </c>
      <c r="O1527" s="2" t="s">
        <v>3540</v>
      </c>
      <c r="P1527" s="2">
        <v>18</v>
      </c>
      <c r="Q1527" s="6">
        <v>8173268773</v>
      </c>
      <c r="R1527" s="2" t="s">
        <v>417</v>
      </c>
      <c r="S1527" s="2">
        <v>0</v>
      </c>
      <c r="T1527" s="2" t="s">
        <v>313</v>
      </c>
      <c r="U1527" s="2" t="s">
        <v>507</v>
      </c>
      <c r="V1527" s="2" t="s">
        <v>175</v>
      </c>
      <c r="W1527" s="2" t="s">
        <v>4666</v>
      </c>
      <c r="X1527" s="2" t="s">
        <v>186</v>
      </c>
      <c r="Y1527" s="63">
        <v>3</v>
      </c>
    </row>
    <row r="1528" spans="1:25" ht="23.1" hidden="1" customHeight="1">
      <c r="A1528" s="2" t="s">
        <v>1385</v>
      </c>
      <c r="B1528" s="2" t="s">
        <v>26</v>
      </c>
      <c r="C1528" s="2" t="s">
        <v>27</v>
      </c>
      <c r="D1528" s="2" t="s">
        <v>28</v>
      </c>
      <c r="E1528" s="2" t="s">
        <v>28</v>
      </c>
      <c r="F1528" s="2" t="s">
        <v>95</v>
      </c>
      <c r="G1528" s="2" t="s">
        <v>2811</v>
      </c>
      <c r="H1528" s="2" t="s">
        <v>97</v>
      </c>
      <c r="I1528" s="31" t="s">
        <v>3536</v>
      </c>
      <c r="J1528" s="2">
        <v>31</v>
      </c>
      <c r="K1528" s="2">
        <v>1</v>
      </c>
      <c r="L1528" s="2">
        <v>2019</v>
      </c>
      <c r="M1528" s="31">
        <f t="shared" si="23"/>
        <v>43496</v>
      </c>
      <c r="N1528" s="2" t="s">
        <v>3541</v>
      </c>
      <c r="O1528" s="2" t="s">
        <v>3542</v>
      </c>
      <c r="P1528" s="2">
        <v>19</v>
      </c>
      <c r="Q1528" s="6">
        <v>9031718332</v>
      </c>
      <c r="R1528" s="2" t="s">
        <v>172</v>
      </c>
      <c r="S1528" s="2">
        <v>1</v>
      </c>
      <c r="T1528" s="2" t="s">
        <v>313</v>
      </c>
      <c r="U1528" s="2" t="s">
        <v>507</v>
      </c>
      <c r="V1528" s="2" t="s">
        <v>175</v>
      </c>
      <c r="W1528" s="2" t="s">
        <v>4666</v>
      </c>
      <c r="X1528" s="2" t="s">
        <v>186</v>
      </c>
      <c r="Y1528" s="63">
        <v>3</v>
      </c>
    </row>
    <row r="1529" spans="1:25" ht="23.1" hidden="1" customHeight="1">
      <c r="A1529" s="2" t="s">
        <v>1385</v>
      </c>
      <c r="B1529" s="2" t="s">
        <v>26</v>
      </c>
      <c r="C1529" s="2" t="s">
        <v>27</v>
      </c>
      <c r="D1529" s="2" t="s">
        <v>28</v>
      </c>
      <c r="E1529" s="2" t="s">
        <v>28</v>
      </c>
      <c r="F1529" s="2" t="s">
        <v>95</v>
      </c>
      <c r="G1529" s="2" t="s">
        <v>2811</v>
      </c>
      <c r="H1529" s="2" t="s">
        <v>97</v>
      </c>
      <c r="I1529" s="31" t="s">
        <v>3536</v>
      </c>
      <c r="J1529" s="2">
        <v>31</v>
      </c>
      <c r="K1529" s="2">
        <v>1</v>
      </c>
      <c r="L1529" s="2">
        <v>2019</v>
      </c>
      <c r="M1529" s="31">
        <f t="shared" si="23"/>
        <v>43496</v>
      </c>
      <c r="N1529" s="2" t="s">
        <v>3543</v>
      </c>
      <c r="O1529" s="2" t="s">
        <v>3544</v>
      </c>
      <c r="P1529" s="2">
        <v>18</v>
      </c>
      <c r="Q1529" s="6">
        <v>9021219535</v>
      </c>
      <c r="R1529" s="2" t="s">
        <v>172</v>
      </c>
      <c r="S1529" s="2">
        <v>2</v>
      </c>
      <c r="T1529" s="2" t="s">
        <v>313</v>
      </c>
      <c r="U1529" s="2" t="s">
        <v>507</v>
      </c>
      <c r="V1529" s="2" t="s">
        <v>175</v>
      </c>
      <c r="W1529" s="2" t="s">
        <v>4666</v>
      </c>
      <c r="X1529" s="2" t="s">
        <v>186</v>
      </c>
      <c r="Y1529" s="63">
        <v>3</v>
      </c>
    </row>
    <row r="1530" spans="1:25" ht="23.1" hidden="1" customHeight="1">
      <c r="A1530" s="2" t="s">
        <v>1385</v>
      </c>
      <c r="B1530" s="2" t="s">
        <v>26</v>
      </c>
      <c r="C1530" s="2" t="s">
        <v>27</v>
      </c>
      <c r="D1530" s="2" t="s">
        <v>28</v>
      </c>
      <c r="E1530" s="2" t="s">
        <v>28</v>
      </c>
      <c r="F1530" s="2" t="s">
        <v>95</v>
      </c>
      <c r="G1530" s="2" t="s">
        <v>2811</v>
      </c>
      <c r="H1530" s="2" t="s">
        <v>97</v>
      </c>
      <c r="I1530" s="31" t="s">
        <v>3536</v>
      </c>
      <c r="J1530" s="2">
        <v>31</v>
      </c>
      <c r="K1530" s="2">
        <v>1</v>
      </c>
      <c r="L1530" s="2">
        <v>2019</v>
      </c>
      <c r="M1530" s="31">
        <f t="shared" si="23"/>
        <v>43496</v>
      </c>
      <c r="N1530" s="2" t="s">
        <v>3545</v>
      </c>
      <c r="O1530" s="2" t="s">
        <v>3546</v>
      </c>
      <c r="P1530" s="2">
        <v>19</v>
      </c>
      <c r="Q1530" s="6">
        <v>8068758930</v>
      </c>
      <c r="R1530" s="2" t="s">
        <v>172</v>
      </c>
      <c r="S1530" s="2">
        <v>3</v>
      </c>
      <c r="T1530" s="2" t="s">
        <v>313</v>
      </c>
      <c r="U1530" s="2" t="s">
        <v>507</v>
      </c>
      <c r="V1530" s="2" t="s">
        <v>175</v>
      </c>
      <c r="W1530" s="2" t="s">
        <v>4666</v>
      </c>
      <c r="X1530" s="2" t="s">
        <v>176</v>
      </c>
    </row>
    <row r="1531" spans="1:25" ht="23.1" hidden="1" customHeight="1">
      <c r="A1531" s="2" t="s">
        <v>1385</v>
      </c>
      <c r="B1531" s="2" t="s">
        <v>26</v>
      </c>
      <c r="C1531" s="2" t="s">
        <v>27</v>
      </c>
      <c r="D1531" s="2" t="s">
        <v>28</v>
      </c>
      <c r="E1531" s="2" t="s">
        <v>28</v>
      </c>
      <c r="F1531" s="2" t="s">
        <v>95</v>
      </c>
      <c r="G1531" s="2" t="s">
        <v>2811</v>
      </c>
      <c r="H1531" s="2" t="s">
        <v>97</v>
      </c>
      <c r="I1531" s="31" t="s">
        <v>3536</v>
      </c>
      <c r="J1531" s="2">
        <v>31</v>
      </c>
      <c r="K1531" s="2">
        <v>1</v>
      </c>
      <c r="L1531" s="2">
        <v>2019</v>
      </c>
      <c r="M1531" s="31">
        <f t="shared" si="23"/>
        <v>43496</v>
      </c>
      <c r="N1531" s="2" t="s">
        <v>3547</v>
      </c>
      <c r="O1531" s="2" t="s">
        <v>3548</v>
      </c>
      <c r="P1531" s="2">
        <v>19</v>
      </c>
      <c r="Q1531" s="6">
        <v>8100034762</v>
      </c>
      <c r="R1531" s="2" t="s">
        <v>172</v>
      </c>
      <c r="S1531" s="2">
        <v>2</v>
      </c>
      <c r="T1531" s="2" t="s">
        <v>313</v>
      </c>
      <c r="U1531" s="2" t="s">
        <v>507</v>
      </c>
      <c r="V1531" s="2" t="s">
        <v>175</v>
      </c>
      <c r="W1531" s="2" t="s">
        <v>4666</v>
      </c>
      <c r="X1531" s="2" t="s">
        <v>186</v>
      </c>
      <c r="Y1531" s="63">
        <v>3</v>
      </c>
    </row>
    <row r="1532" spans="1:25" ht="23.1" hidden="1" customHeight="1">
      <c r="A1532" s="2" t="s">
        <v>1385</v>
      </c>
      <c r="B1532" s="2" t="s">
        <v>26</v>
      </c>
      <c r="C1532" s="2" t="s">
        <v>27</v>
      </c>
      <c r="D1532" s="2" t="s">
        <v>28</v>
      </c>
      <c r="E1532" s="2" t="s">
        <v>28</v>
      </c>
      <c r="F1532" s="2" t="s">
        <v>95</v>
      </c>
      <c r="G1532" s="2" t="s">
        <v>2811</v>
      </c>
      <c r="H1532" s="2" t="s">
        <v>97</v>
      </c>
      <c r="I1532" s="31" t="s">
        <v>3536</v>
      </c>
      <c r="J1532" s="2">
        <v>31</v>
      </c>
      <c r="K1532" s="2">
        <v>1</v>
      </c>
      <c r="L1532" s="2">
        <v>2019</v>
      </c>
      <c r="M1532" s="31">
        <f t="shared" si="23"/>
        <v>43496</v>
      </c>
      <c r="N1532" s="2" t="s">
        <v>3549</v>
      </c>
      <c r="O1532" s="2" t="s">
        <v>3550</v>
      </c>
      <c r="P1532" s="2">
        <v>18</v>
      </c>
      <c r="Q1532" s="6">
        <v>7063379856</v>
      </c>
      <c r="R1532" s="2" t="s">
        <v>417</v>
      </c>
      <c r="S1532" s="2">
        <v>0</v>
      </c>
      <c r="T1532" s="2" t="s">
        <v>313</v>
      </c>
      <c r="U1532" s="2" t="s">
        <v>507</v>
      </c>
      <c r="V1532" s="2" t="s">
        <v>175</v>
      </c>
      <c r="W1532" s="2" t="s">
        <v>4666</v>
      </c>
      <c r="X1532" s="2" t="s">
        <v>186</v>
      </c>
      <c r="Y1532" s="63">
        <v>3</v>
      </c>
    </row>
    <row r="1533" spans="1:25" ht="23.1" hidden="1" customHeight="1">
      <c r="A1533" s="2" t="s">
        <v>1385</v>
      </c>
      <c r="B1533" s="2" t="s">
        <v>26</v>
      </c>
      <c r="C1533" s="2" t="s">
        <v>27</v>
      </c>
      <c r="D1533" s="2" t="s">
        <v>28</v>
      </c>
      <c r="E1533" s="2" t="s">
        <v>28</v>
      </c>
      <c r="F1533" s="2" t="s">
        <v>95</v>
      </c>
      <c r="G1533" s="2" t="s">
        <v>2811</v>
      </c>
      <c r="H1533" s="2" t="s">
        <v>97</v>
      </c>
      <c r="I1533" s="31" t="s">
        <v>3536</v>
      </c>
      <c r="J1533" s="2">
        <v>31</v>
      </c>
      <c r="K1533" s="2">
        <v>1</v>
      </c>
      <c r="L1533" s="2">
        <v>2019</v>
      </c>
      <c r="M1533" s="31">
        <f t="shared" si="23"/>
        <v>43496</v>
      </c>
      <c r="N1533" s="2" t="s">
        <v>3551</v>
      </c>
      <c r="O1533" s="2" t="s">
        <v>3552</v>
      </c>
      <c r="P1533" s="2">
        <v>17</v>
      </c>
      <c r="Q1533" s="6">
        <v>8139215070</v>
      </c>
      <c r="R1533" s="2" t="s">
        <v>417</v>
      </c>
      <c r="S1533" s="2">
        <v>0</v>
      </c>
      <c r="T1533" s="2" t="s">
        <v>313</v>
      </c>
      <c r="U1533" s="2" t="s">
        <v>507</v>
      </c>
      <c r="V1533" s="2" t="s">
        <v>175</v>
      </c>
      <c r="W1533" s="2" t="s">
        <v>4666</v>
      </c>
      <c r="X1533" s="2" t="s">
        <v>186</v>
      </c>
      <c r="Y1533" s="63">
        <v>2</v>
      </c>
    </row>
    <row r="1534" spans="1:25" ht="23.1" hidden="1" customHeight="1">
      <c r="A1534" s="2" t="s">
        <v>1385</v>
      </c>
      <c r="B1534" s="2" t="s">
        <v>26</v>
      </c>
      <c r="C1534" s="2" t="s">
        <v>27</v>
      </c>
      <c r="D1534" s="2" t="s">
        <v>28</v>
      </c>
      <c r="E1534" s="2" t="s">
        <v>28</v>
      </c>
      <c r="F1534" s="2" t="s">
        <v>95</v>
      </c>
      <c r="G1534" s="2" t="s">
        <v>2811</v>
      </c>
      <c r="H1534" s="2" t="s">
        <v>97</v>
      </c>
      <c r="I1534" s="31" t="s">
        <v>3536</v>
      </c>
      <c r="J1534" s="2">
        <v>31</v>
      </c>
      <c r="K1534" s="2">
        <v>1</v>
      </c>
      <c r="L1534" s="2">
        <v>2019</v>
      </c>
      <c r="M1534" s="31">
        <f t="shared" si="23"/>
        <v>43496</v>
      </c>
      <c r="N1534" s="2" t="s">
        <v>3553</v>
      </c>
      <c r="O1534" s="2" t="s">
        <v>3554</v>
      </c>
      <c r="P1534" s="2">
        <v>18</v>
      </c>
      <c r="Q1534" s="6">
        <v>9030336651</v>
      </c>
      <c r="R1534" s="2" t="s">
        <v>417</v>
      </c>
      <c r="S1534" s="2">
        <v>1</v>
      </c>
      <c r="T1534" s="2" t="s">
        <v>313</v>
      </c>
      <c r="U1534" s="2" t="s">
        <v>507</v>
      </c>
      <c r="V1534" s="2" t="s">
        <v>175</v>
      </c>
      <c r="W1534" s="2" t="s">
        <v>4666</v>
      </c>
      <c r="X1534" s="2" t="s">
        <v>186</v>
      </c>
      <c r="Y1534" s="63">
        <v>2</v>
      </c>
    </row>
    <row r="1535" spans="1:25" ht="23.1" hidden="1" customHeight="1">
      <c r="A1535" s="2" t="s">
        <v>1385</v>
      </c>
      <c r="B1535" s="2" t="s">
        <v>26</v>
      </c>
      <c r="C1535" s="2" t="s">
        <v>27</v>
      </c>
      <c r="D1535" s="2" t="s">
        <v>28</v>
      </c>
      <c r="E1535" s="2" t="s">
        <v>28</v>
      </c>
      <c r="F1535" s="2" t="s">
        <v>95</v>
      </c>
      <c r="G1535" s="2" t="s">
        <v>2811</v>
      </c>
      <c r="H1535" s="2" t="s">
        <v>97</v>
      </c>
      <c r="I1535" s="31" t="s">
        <v>3536</v>
      </c>
      <c r="J1535" s="2">
        <v>31</v>
      </c>
      <c r="K1535" s="2">
        <v>1</v>
      </c>
      <c r="L1535" s="2">
        <v>2019</v>
      </c>
      <c r="M1535" s="31">
        <f t="shared" si="23"/>
        <v>43496</v>
      </c>
      <c r="N1535" s="2" t="s">
        <v>3555</v>
      </c>
      <c r="O1535" s="2" t="s">
        <v>3556</v>
      </c>
      <c r="P1535" s="2">
        <v>19</v>
      </c>
      <c r="Q1535" s="6">
        <v>8161141920</v>
      </c>
      <c r="R1535" s="2" t="s">
        <v>172</v>
      </c>
      <c r="S1535" s="2">
        <v>2</v>
      </c>
      <c r="T1535" s="2" t="s">
        <v>313</v>
      </c>
      <c r="U1535" s="2" t="s">
        <v>507</v>
      </c>
      <c r="V1535" s="2" t="s">
        <v>175</v>
      </c>
      <c r="W1535" s="2" t="s">
        <v>4666</v>
      </c>
      <c r="X1535" s="2" t="s">
        <v>444</v>
      </c>
    </row>
    <row r="1536" spans="1:25" ht="23.1" hidden="1" customHeight="1">
      <c r="A1536" s="2" t="s">
        <v>1385</v>
      </c>
      <c r="B1536" s="2" t="s">
        <v>26</v>
      </c>
      <c r="C1536" s="2" t="s">
        <v>27</v>
      </c>
      <c r="D1536" s="2" t="s">
        <v>28</v>
      </c>
      <c r="E1536" s="2" t="s">
        <v>28</v>
      </c>
      <c r="F1536" s="2" t="s">
        <v>95</v>
      </c>
      <c r="G1536" s="2" t="s">
        <v>2811</v>
      </c>
      <c r="H1536" s="2" t="s">
        <v>97</v>
      </c>
      <c r="I1536" s="31" t="s">
        <v>3536</v>
      </c>
      <c r="J1536" s="2">
        <v>31</v>
      </c>
      <c r="K1536" s="2">
        <v>1</v>
      </c>
      <c r="L1536" s="2">
        <v>2019</v>
      </c>
      <c r="M1536" s="31">
        <f t="shared" si="23"/>
        <v>43496</v>
      </c>
      <c r="N1536" s="2" t="s">
        <v>3557</v>
      </c>
      <c r="O1536" s="2" t="s">
        <v>3558</v>
      </c>
      <c r="P1536" s="2">
        <v>18</v>
      </c>
      <c r="Q1536" s="6">
        <v>7088519878</v>
      </c>
      <c r="R1536" s="2" t="s">
        <v>172</v>
      </c>
      <c r="S1536" s="2">
        <v>2</v>
      </c>
      <c r="T1536" s="2" t="s">
        <v>313</v>
      </c>
      <c r="U1536" s="2" t="s">
        <v>507</v>
      </c>
      <c r="V1536" s="2" t="s">
        <v>175</v>
      </c>
      <c r="W1536" s="2" t="s">
        <v>4666</v>
      </c>
      <c r="X1536" s="2" t="s">
        <v>186</v>
      </c>
      <c r="Y1536" s="63">
        <v>3</v>
      </c>
    </row>
    <row r="1537" spans="1:25" ht="23.1" hidden="1" customHeight="1">
      <c r="A1537" s="2" t="s">
        <v>1385</v>
      </c>
      <c r="B1537" s="2" t="s">
        <v>26</v>
      </c>
      <c r="C1537" s="2" t="s">
        <v>27</v>
      </c>
      <c r="D1537" s="2" t="s">
        <v>28</v>
      </c>
      <c r="E1537" s="2" t="s">
        <v>28</v>
      </c>
      <c r="F1537" s="2" t="s">
        <v>95</v>
      </c>
      <c r="G1537" s="2" t="s">
        <v>2811</v>
      </c>
      <c r="H1537" s="2" t="s">
        <v>97</v>
      </c>
      <c r="I1537" s="31" t="s">
        <v>3536</v>
      </c>
      <c r="J1537" s="2">
        <v>31</v>
      </c>
      <c r="K1537" s="2">
        <v>1</v>
      </c>
      <c r="L1537" s="2">
        <v>2019</v>
      </c>
      <c r="M1537" s="31">
        <f t="shared" si="23"/>
        <v>43496</v>
      </c>
      <c r="N1537" s="2" t="s">
        <v>3559</v>
      </c>
      <c r="O1537" s="2" t="s">
        <v>3000</v>
      </c>
      <c r="P1537" s="2">
        <v>17</v>
      </c>
      <c r="Q1537" s="6">
        <v>8135891160</v>
      </c>
      <c r="R1537" s="2" t="s">
        <v>417</v>
      </c>
      <c r="S1537" s="2">
        <v>0</v>
      </c>
      <c r="T1537" s="2" t="s">
        <v>313</v>
      </c>
      <c r="U1537" s="2" t="s">
        <v>507</v>
      </c>
      <c r="V1537" s="2" t="s">
        <v>175</v>
      </c>
      <c r="W1537" s="2" t="s">
        <v>4666</v>
      </c>
      <c r="X1537" s="2" t="s">
        <v>186</v>
      </c>
      <c r="Y1537" s="63">
        <v>2</v>
      </c>
    </row>
    <row r="1538" spans="1:25" ht="23.1" hidden="1" customHeight="1">
      <c r="A1538" s="2" t="s">
        <v>1385</v>
      </c>
      <c r="B1538" s="2" t="s">
        <v>26</v>
      </c>
      <c r="C1538" s="2" t="s">
        <v>27</v>
      </c>
      <c r="D1538" s="2" t="s">
        <v>28</v>
      </c>
      <c r="E1538" s="2" t="s">
        <v>28</v>
      </c>
      <c r="F1538" s="2" t="s">
        <v>95</v>
      </c>
      <c r="G1538" s="2" t="s">
        <v>2811</v>
      </c>
      <c r="H1538" s="2" t="s">
        <v>97</v>
      </c>
      <c r="I1538" s="31" t="s">
        <v>3536</v>
      </c>
      <c r="J1538" s="2">
        <v>31</v>
      </c>
      <c r="K1538" s="2">
        <v>1</v>
      </c>
      <c r="L1538" s="2">
        <v>2019</v>
      </c>
      <c r="M1538" s="31">
        <f t="shared" si="23"/>
        <v>43496</v>
      </c>
      <c r="N1538" s="2" t="s">
        <v>3560</v>
      </c>
      <c r="O1538" s="2" t="s">
        <v>3561</v>
      </c>
      <c r="P1538" s="2">
        <v>19</v>
      </c>
      <c r="Q1538" s="6" t="s">
        <v>171</v>
      </c>
      <c r="R1538" s="2" t="s">
        <v>172</v>
      </c>
      <c r="S1538" s="2">
        <v>1</v>
      </c>
      <c r="T1538" s="2" t="s">
        <v>313</v>
      </c>
      <c r="U1538" s="2" t="s">
        <v>507</v>
      </c>
      <c r="V1538" s="2" t="s">
        <v>175</v>
      </c>
      <c r="W1538" s="2" t="s">
        <v>4666</v>
      </c>
      <c r="X1538" s="2" t="s">
        <v>186</v>
      </c>
      <c r="Y1538" s="63">
        <v>3</v>
      </c>
    </row>
    <row r="1539" spans="1:25" ht="23.1" hidden="1" customHeight="1">
      <c r="A1539" s="2" t="s">
        <v>1385</v>
      </c>
      <c r="B1539" s="2" t="s">
        <v>26</v>
      </c>
      <c r="C1539" s="2" t="s">
        <v>27</v>
      </c>
      <c r="D1539" s="2" t="s">
        <v>28</v>
      </c>
      <c r="E1539" s="2" t="s">
        <v>28</v>
      </c>
      <c r="F1539" s="2" t="s">
        <v>95</v>
      </c>
      <c r="G1539" s="2" t="s">
        <v>2811</v>
      </c>
      <c r="H1539" s="2" t="s">
        <v>97</v>
      </c>
      <c r="I1539" s="31" t="s">
        <v>3536</v>
      </c>
      <c r="J1539" s="2">
        <v>31</v>
      </c>
      <c r="K1539" s="2">
        <v>1</v>
      </c>
      <c r="L1539" s="2">
        <v>2019</v>
      </c>
      <c r="M1539" s="31">
        <f t="shared" si="23"/>
        <v>43496</v>
      </c>
      <c r="N1539" s="2" t="s">
        <v>3562</v>
      </c>
      <c r="O1539" s="2" t="s">
        <v>3563</v>
      </c>
      <c r="P1539" s="2">
        <v>18</v>
      </c>
      <c r="Q1539" s="6">
        <v>9075011382</v>
      </c>
      <c r="R1539" s="2" t="s">
        <v>172</v>
      </c>
      <c r="S1539" s="2">
        <v>2</v>
      </c>
      <c r="T1539" s="2" t="s">
        <v>313</v>
      </c>
      <c r="U1539" s="2" t="s">
        <v>507</v>
      </c>
      <c r="V1539" s="2" t="s">
        <v>175</v>
      </c>
      <c r="W1539" s="2" t="s">
        <v>4666</v>
      </c>
      <c r="X1539" s="2" t="s">
        <v>179</v>
      </c>
      <c r="Y1539" s="63">
        <v>3</v>
      </c>
    </row>
    <row r="1540" spans="1:25" ht="23.1" hidden="1" customHeight="1">
      <c r="A1540" s="2" t="s">
        <v>1385</v>
      </c>
      <c r="B1540" s="2" t="s">
        <v>26</v>
      </c>
      <c r="C1540" s="2" t="s">
        <v>27</v>
      </c>
      <c r="D1540" s="2" t="s">
        <v>28</v>
      </c>
      <c r="E1540" s="2" t="s">
        <v>28</v>
      </c>
      <c r="F1540" s="2" t="s">
        <v>95</v>
      </c>
      <c r="G1540" s="2" t="s">
        <v>2811</v>
      </c>
      <c r="H1540" s="2" t="s">
        <v>97</v>
      </c>
      <c r="I1540" s="31" t="s">
        <v>3536</v>
      </c>
      <c r="J1540" s="2">
        <v>31</v>
      </c>
      <c r="K1540" s="2">
        <v>1</v>
      </c>
      <c r="L1540" s="2">
        <v>2019</v>
      </c>
      <c r="M1540" s="31">
        <f t="shared" si="23"/>
        <v>43496</v>
      </c>
      <c r="N1540" s="2" t="s">
        <v>3564</v>
      </c>
      <c r="O1540" s="2" t="s">
        <v>3565</v>
      </c>
      <c r="P1540" s="2">
        <v>17</v>
      </c>
      <c r="Q1540" s="6">
        <v>7032407808</v>
      </c>
      <c r="R1540" s="2" t="s">
        <v>172</v>
      </c>
      <c r="S1540" s="2">
        <v>1</v>
      </c>
      <c r="T1540" s="2" t="s">
        <v>313</v>
      </c>
      <c r="U1540" s="2" t="s">
        <v>507</v>
      </c>
      <c r="V1540" s="2" t="s">
        <v>175</v>
      </c>
      <c r="W1540" s="2" t="s">
        <v>4666</v>
      </c>
      <c r="X1540" s="2" t="s">
        <v>176</v>
      </c>
    </row>
    <row r="1541" spans="1:25" ht="23.1" hidden="1" customHeight="1">
      <c r="A1541" s="2" t="s">
        <v>1385</v>
      </c>
      <c r="B1541" s="2" t="s">
        <v>26</v>
      </c>
      <c r="C1541" s="2" t="s">
        <v>27</v>
      </c>
      <c r="D1541" s="2" t="s">
        <v>28</v>
      </c>
      <c r="E1541" s="2" t="s">
        <v>28</v>
      </c>
      <c r="F1541" s="2" t="s">
        <v>95</v>
      </c>
      <c r="G1541" s="2" t="s">
        <v>2811</v>
      </c>
      <c r="H1541" s="2" t="s">
        <v>97</v>
      </c>
      <c r="I1541" s="31" t="s">
        <v>3536</v>
      </c>
      <c r="J1541" s="2">
        <v>31</v>
      </c>
      <c r="K1541" s="2">
        <v>1</v>
      </c>
      <c r="L1541" s="2">
        <v>2019</v>
      </c>
      <c r="M1541" s="31">
        <f t="shared" si="23"/>
        <v>43496</v>
      </c>
      <c r="N1541" s="2" t="s">
        <v>3566</v>
      </c>
      <c r="O1541" s="2" t="s">
        <v>3567</v>
      </c>
      <c r="P1541" s="2">
        <v>17</v>
      </c>
      <c r="Q1541" s="6">
        <v>7037975305</v>
      </c>
      <c r="R1541" s="2" t="s">
        <v>417</v>
      </c>
      <c r="S1541" s="2">
        <v>0</v>
      </c>
      <c r="T1541" s="2" t="s">
        <v>313</v>
      </c>
      <c r="U1541" s="2" t="s">
        <v>507</v>
      </c>
      <c r="V1541" s="2" t="s">
        <v>175</v>
      </c>
      <c r="W1541" s="2" t="s">
        <v>4666</v>
      </c>
      <c r="X1541" s="2" t="s">
        <v>186</v>
      </c>
      <c r="Y1541" s="63">
        <v>2</v>
      </c>
    </row>
    <row r="1542" spans="1:25" ht="23.1" hidden="1" customHeight="1">
      <c r="A1542" s="2" t="s">
        <v>1385</v>
      </c>
      <c r="B1542" s="2" t="s">
        <v>26</v>
      </c>
      <c r="C1542" s="2" t="s">
        <v>27</v>
      </c>
      <c r="D1542" s="2" t="s">
        <v>28</v>
      </c>
      <c r="E1542" s="2" t="s">
        <v>28</v>
      </c>
      <c r="F1542" s="2" t="s">
        <v>95</v>
      </c>
      <c r="G1542" s="2" t="s">
        <v>2811</v>
      </c>
      <c r="H1542" s="2" t="s">
        <v>97</v>
      </c>
      <c r="I1542" s="31" t="s">
        <v>3536</v>
      </c>
      <c r="J1542" s="2">
        <v>31</v>
      </c>
      <c r="K1542" s="2">
        <v>1</v>
      </c>
      <c r="L1542" s="2">
        <v>2019</v>
      </c>
      <c r="M1542" s="31">
        <f t="shared" si="23"/>
        <v>43496</v>
      </c>
      <c r="N1542" s="2" t="s">
        <v>3568</v>
      </c>
      <c r="O1542" s="2" t="s">
        <v>3569</v>
      </c>
      <c r="P1542" s="2">
        <v>18</v>
      </c>
      <c r="Q1542" s="6">
        <v>7032407808</v>
      </c>
      <c r="R1542" s="2" t="s">
        <v>172</v>
      </c>
      <c r="S1542" s="2">
        <v>3</v>
      </c>
      <c r="T1542" s="2" t="s">
        <v>313</v>
      </c>
      <c r="U1542" s="2" t="s">
        <v>507</v>
      </c>
      <c r="V1542" s="2" t="s">
        <v>175</v>
      </c>
      <c r="W1542" s="2" t="s">
        <v>4666</v>
      </c>
      <c r="X1542" s="2" t="s">
        <v>211</v>
      </c>
    </row>
    <row r="1543" spans="1:25" ht="23.1" hidden="1" customHeight="1">
      <c r="A1543" s="2" t="s">
        <v>1385</v>
      </c>
      <c r="B1543" s="2" t="s">
        <v>26</v>
      </c>
      <c r="C1543" s="2" t="s">
        <v>27</v>
      </c>
      <c r="D1543" s="2" t="s">
        <v>28</v>
      </c>
      <c r="E1543" s="2" t="s">
        <v>28</v>
      </c>
      <c r="F1543" s="2" t="s">
        <v>95</v>
      </c>
      <c r="G1543" s="2" t="s">
        <v>2811</v>
      </c>
      <c r="H1543" s="2" t="s">
        <v>97</v>
      </c>
      <c r="I1543" s="31" t="s">
        <v>3536</v>
      </c>
      <c r="J1543" s="2">
        <v>31</v>
      </c>
      <c r="K1543" s="2">
        <v>1</v>
      </c>
      <c r="L1543" s="2">
        <v>2019</v>
      </c>
      <c r="M1543" s="31">
        <f t="shared" si="23"/>
        <v>43496</v>
      </c>
      <c r="N1543" s="2" t="s">
        <v>3570</v>
      </c>
      <c r="O1543" s="2" t="s">
        <v>3571</v>
      </c>
      <c r="P1543" s="2">
        <v>19</v>
      </c>
      <c r="Q1543" s="6">
        <v>8175192336</v>
      </c>
      <c r="R1543" s="2" t="s">
        <v>172</v>
      </c>
      <c r="S1543" s="2">
        <v>0</v>
      </c>
      <c r="T1543" s="2" t="s">
        <v>313</v>
      </c>
      <c r="U1543" s="2" t="s">
        <v>507</v>
      </c>
      <c r="V1543" s="2" t="s">
        <v>175</v>
      </c>
      <c r="W1543" s="2" t="s">
        <v>4666</v>
      </c>
      <c r="X1543" s="2" t="s">
        <v>444</v>
      </c>
    </row>
    <row r="1544" spans="1:25" ht="23.1" hidden="1" customHeight="1">
      <c r="A1544" s="2" t="s">
        <v>1385</v>
      </c>
      <c r="B1544" s="2" t="s">
        <v>26</v>
      </c>
      <c r="C1544" s="2" t="s">
        <v>27</v>
      </c>
      <c r="D1544" s="2" t="s">
        <v>28</v>
      </c>
      <c r="E1544" s="2" t="s">
        <v>28</v>
      </c>
      <c r="F1544" s="2" t="s">
        <v>95</v>
      </c>
      <c r="G1544" s="2" t="s">
        <v>2811</v>
      </c>
      <c r="H1544" s="2" t="s">
        <v>97</v>
      </c>
      <c r="I1544" s="31" t="s">
        <v>3536</v>
      </c>
      <c r="J1544" s="2">
        <v>31</v>
      </c>
      <c r="K1544" s="2">
        <v>1</v>
      </c>
      <c r="L1544" s="2">
        <v>2019</v>
      </c>
      <c r="M1544" s="31">
        <f t="shared" si="23"/>
        <v>43496</v>
      </c>
      <c r="N1544" s="2" t="s">
        <v>3572</v>
      </c>
      <c r="O1544" s="2" t="s">
        <v>2930</v>
      </c>
      <c r="P1544" s="2">
        <v>16</v>
      </c>
      <c r="Q1544" s="6">
        <v>9037970022</v>
      </c>
      <c r="R1544" s="2" t="s">
        <v>417</v>
      </c>
      <c r="S1544" s="2">
        <v>0</v>
      </c>
      <c r="T1544" s="2" t="s">
        <v>313</v>
      </c>
      <c r="U1544" s="2" t="s">
        <v>507</v>
      </c>
      <c r="V1544" s="2" t="s">
        <v>175</v>
      </c>
      <c r="W1544" s="2" t="s">
        <v>4666</v>
      </c>
      <c r="X1544" s="2" t="s">
        <v>186</v>
      </c>
      <c r="Y1544" s="63">
        <v>1</v>
      </c>
    </row>
    <row r="1545" spans="1:25" ht="23.1" hidden="1" customHeight="1">
      <c r="A1545" s="2" t="s">
        <v>1385</v>
      </c>
      <c r="B1545" s="2" t="s">
        <v>26</v>
      </c>
      <c r="C1545" s="2" t="s">
        <v>27</v>
      </c>
      <c r="D1545" s="2" t="s">
        <v>28</v>
      </c>
      <c r="E1545" s="2" t="s">
        <v>28</v>
      </c>
      <c r="F1545" s="2" t="s">
        <v>95</v>
      </c>
      <c r="G1545" s="2" t="s">
        <v>2811</v>
      </c>
      <c r="H1545" s="2" t="s">
        <v>97</v>
      </c>
      <c r="I1545" s="31" t="s">
        <v>3536</v>
      </c>
      <c r="J1545" s="2">
        <v>31</v>
      </c>
      <c r="K1545" s="2">
        <v>1</v>
      </c>
      <c r="L1545" s="2">
        <v>2019</v>
      </c>
      <c r="M1545" s="31">
        <f t="shared" si="23"/>
        <v>43496</v>
      </c>
      <c r="N1545" s="2" t="s">
        <v>3573</v>
      </c>
      <c r="O1545" s="2" t="s">
        <v>3574</v>
      </c>
      <c r="P1545" s="2">
        <v>17</v>
      </c>
      <c r="Q1545" s="6">
        <v>8167194581</v>
      </c>
      <c r="R1545" s="2" t="s">
        <v>417</v>
      </c>
      <c r="S1545" s="2">
        <v>1</v>
      </c>
      <c r="T1545" s="2" t="s">
        <v>313</v>
      </c>
      <c r="U1545" s="2" t="s">
        <v>507</v>
      </c>
      <c r="V1545" s="2" t="s">
        <v>175</v>
      </c>
      <c r="W1545" s="2" t="s">
        <v>4666</v>
      </c>
      <c r="X1545" s="2" t="s">
        <v>186</v>
      </c>
      <c r="Y1545" s="63">
        <v>2</v>
      </c>
    </row>
    <row r="1546" spans="1:25" ht="23.1" hidden="1" customHeight="1">
      <c r="A1546" s="2" t="s">
        <v>1385</v>
      </c>
      <c r="B1546" s="2" t="s">
        <v>26</v>
      </c>
      <c r="C1546" s="2" t="s">
        <v>27</v>
      </c>
      <c r="D1546" s="2" t="s">
        <v>28</v>
      </c>
      <c r="E1546" s="2" t="s">
        <v>28</v>
      </c>
      <c r="F1546" s="2" t="s">
        <v>95</v>
      </c>
      <c r="G1546" s="2" t="s">
        <v>2811</v>
      </c>
      <c r="H1546" s="2" t="s">
        <v>97</v>
      </c>
      <c r="I1546" s="31" t="s">
        <v>3536</v>
      </c>
      <c r="J1546" s="2">
        <v>31</v>
      </c>
      <c r="K1546" s="2">
        <v>1</v>
      </c>
      <c r="L1546" s="2">
        <v>2019</v>
      </c>
      <c r="M1546" s="31">
        <f t="shared" si="23"/>
        <v>43496</v>
      </c>
      <c r="N1546" s="2" t="s">
        <v>3575</v>
      </c>
      <c r="O1546" s="2" t="s">
        <v>3576</v>
      </c>
      <c r="P1546" s="2">
        <v>19</v>
      </c>
      <c r="Q1546" s="6">
        <v>7036699598</v>
      </c>
      <c r="R1546" s="2" t="s">
        <v>172</v>
      </c>
      <c r="S1546" s="2">
        <v>1</v>
      </c>
      <c r="T1546" s="2" t="s">
        <v>313</v>
      </c>
      <c r="U1546" s="2" t="s">
        <v>507</v>
      </c>
      <c r="V1546" s="2" t="s">
        <v>175</v>
      </c>
      <c r="W1546" s="2" t="s">
        <v>4666</v>
      </c>
      <c r="X1546" s="2" t="s">
        <v>186</v>
      </c>
      <c r="Y1546" s="63">
        <v>3</v>
      </c>
    </row>
    <row r="1547" spans="1:25" ht="23.1" hidden="1" customHeight="1">
      <c r="A1547" s="2" t="s">
        <v>1385</v>
      </c>
      <c r="B1547" s="2" t="s">
        <v>26</v>
      </c>
      <c r="C1547" s="2" t="s">
        <v>27</v>
      </c>
      <c r="D1547" s="2" t="s">
        <v>28</v>
      </c>
      <c r="E1547" s="2" t="s">
        <v>28</v>
      </c>
      <c r="F1547" s="2" t="s">
        <v>95</v>
      </c>
      <c r="G1547" s="2" t="s">
        <v>2811</v>
      </c>
      <c r="H1547" s="2" t="s">
        <v>97</v>
      </c>
      <c r="I1547" s="31" t="s">
        <v>3536</v>
      </c>
      <c r="J1547" s="2">
        <v>31</v>
      </c>
      <c r="K1547" s="2">
        <v>1</v>
      </c>
      <c r="L1547" s="2">
        <v>2019</v>
      </c>
      <c r="M1547" s="31">
        <f t="shared" si="23"/>
        <v>43496</v>
      </c>
      <c r="N1547" s="2" t="s">
        <v>3577</v>
      </c>
      <c r="O1547" s="2" t="s">
        <v>3578</v>
      </c>
      <c r="P1547" s="2">
        <v>18</v>
      </c>
      <c r="Q1547" s="6">
        <v>8039294525</v>
      </c>
      <c r="R1547" s="2" t="s">
        <v>172</v>
      </c>
      <c r="S1547" s="2">
        <v>2</v>
      </c>
      <c r="T1547" s="2" t="s">
        <v>313</v>
      </c>
      <c r="U1547" s="2" t="s">
        <v>507</v>
      </c>
      <c r="V1547" s="2" t="s">
        <v>175</v>
      </c>
      <c r="W1547" s="2" t="s">
        <v>4666</v>
      </c>
      <c r="X1547" s="2" t="s">
        <v>186</v>
      </c>
      <c r="Y1547" s="63">
        <v>3</v>
      </c>
    </row>
    <row r="1548" spans="1:25" ht="23.1" hidden="1" customHeight="1">
      <c r="A1548" s="2" t="s">
        <v>1385</v>
      </c>
      <c r="B1548" s="2" t="s">
        <v>26</v>
      </c>
      <c r="C1548" s="2" t="s">
        <v>27</v>
      </c>
      <c r="D1548" s="2" t="s">
        <v>28</v>
      </c>
      <c r="E1548" s="2" t="s">
        <v>28</v>
      </c>
      <c r="F1548" s="2" t="s">
        <v>95</v>
      </c>
      <c r="G1548" s="2" t="s">
        <v>2811</v>
      </c>
      <c r="H1548" s="2" t="s">
        <v>97</v>
      </c>
      <c r="I1548" s="31" t="s">
        <v>3536</v>
      </c>
      <c r="J1548" s="2">
        <v>31</v>
      </c>
      <c r="K1548" s="2">
        <v>1</v>
      </c>
      <c r="L1548" s="2">
        <v>2019</v>
      </c>
      <c r="M1548" s="31">
        <f t="shared" si="23"/>
        <v>43496</v>
      </c>
      <c r="N1548" s="2" t="s">
        <v>3579</v>
      </c>
      <c r="O1548" s="2" t="s">
        <v>3580</v>
      </c>
      <c r="P1548" s="2">
        <v>18</v>
      </c>
      <c r="Q1548" s="6">
        <v>8100102832</v>
      </c>
      <c r="R1548" s="2" t="s">
        <v>172</v>
      </c>
      <c r="S1548" s="2">
        <v>1</v>
      </c>
      <c r="T1548" s="2" t="s">
        <v>313</v>
      </c>
      <c r="U1548" s="2" t="s">
        <v>507</v>
      </c>
      <c r="V1548" s="2" t="s">
        <v>175</v>
      </c>
      <c r="W1548" s="2" t="s">
        <v>4666</v>
      </c>
      <c r="X1548" s="2" t="s">
        <v>211</v>
      </c>
    </row>
    <row r="1549" spans="1:25" ht="23.1" hidden="1" customHeight="1">
      <c r="A1549" s="2" t="s">
        <v>1398</v>
      </c>
      <c r="B1549" s="2" t="s">
        <v>26</v>
      </c>
      <c r="C1549" s="2" t="s">
        <v>27</v>
      </c>
      <c r="D1549" s="2" t="s">
        <v>28</v>
      </c>
      <c r="E1549" s="2" t="s">
        <v>28</v>
      </c>
      <c r="F1549" s="2" t="s">
        <v>111</v>
      </c>
      <c r="G1549" s="2" t="s">
        <v>167</v>
      </c>
      <c r="H1549" s="2" t="s">
        <v>168</v>
      </c>
      <c r="I1549" s="31">
        <v>43497</v>
      </c>
      <c r="J1549" s="2">
        <v>1</v>
      </c>
      <c r="K1549" s="2">
        <v>2</v>
      </c>
      <c r="L1549" s="2">
        <v>2019</v>
      </c>
      <c r="M1549" s="31">
        <f t="shared" si="23"/>
        <v>43497</v>
      </c>
      <c r="N1549" s="2" t="s">
        <v>1399</v>
      </c>
      <c r="O1549" s="2" t="s">
        <v>1400</v>
      </c>
      <c r="P1549" s="2">
        <v>17</v>
      </c>
      <c r="Q1549" s="6">
        <v>8167631479</v>
      </c>
      <c r="R1549" s="2" t="s">
        <v>417</v>
      </c>
      <c r="S1549" s="2">
        <v>0</v>
      </c>
      <c r="T1549" s="2" t="s">
        <v>234</v>
      </c>
      <c r="V1549" s="2" t="s">
        <v>175</v>
      </c>
      <c r="W1549" s="2" t="s">
        <v>4659</v>
      </c>
      <c r="X1549" s="2" t="s">
        <v>186</v>
      </c>
      <c r="Y1549" s="63">
        <v>3</v>
      </c>
    </row>
    <row r="1550" spans="1:25" ht="23.1" hidden="1" customHeight="1">
      <c r="A1550" s="2" t="s">
        <v>1398</v>
      </c>
      <c r="B1550" s="2" t="s">
        <v>26</v>
      </c>
      <c r="C1550" s="2" t="s">
        <v>27</v>
      </c>
      <c r="D1550" s="2" t="s">
        <v>28</v>
      </c>
      <c r="E1550" s="2" t="s">
        <v>28</v>
      </c>
      <c r="F1550" s="2" t="s">
        <v>111</v>
      </c>
      <c r="G1550" s="2" t="s">
        <v>167</v>
      </c>
      <c r="H1550" s="2" t="s">
        <v>168</v>
      </c>
      <c r="I1550" s="31">
        <v>43497</v>
      </c>
      <c r="J1550" s="2">
        <v>1</v>
      </c>
      <c r="K1550" s="2">
        <v>2</v>
      </c>
      <c r="L1550" s="2">
        <v>2019</v>
      </c>
      <c r="M1550" s="31">
        <f t="shared" si="23"/>
        <v>43497</v>
      </c>
      <c r="N1550" s="2" t="s">
        <v>1401</v>
      </c>
      <c r="O1550" s="2" t="s">
        <v>1402</v>
      </c>
      <c r="P1550" s="2">
        <v>19</v>
      </c>
      <c r="Q1550" s="6">
        <v>9035843006</v>
      </c>
      <c r="R1550" s="2" t="s">
        <v>172</v>
      </c>
      <c r="S1550" s="2">
        <v>3</v>
      </c>
      <c r="T1550" s="2" t="s">
        <v>313</v>
      </c>
      <c r="V1550" s="2" t="s">
        <v>175</v>
      </c>
      <c r="W1550" s="2" t="s">
        <v>4659</v>
      </c>
      <c r="X1550" s="2" t="s">
        <v>186</v>
      </c>
      <c r="Y1550" s="63">
        <v>3</v>
      </c>
    </row>
    <row r="1551" spans="1:25" ht="23.1" hidden="1" customHeight="1">
      <c r="A1551" s="2" t="s">
        <v>1398</v>
      </c>
      <c r="B1551" s="2" t="s">
        <v>26</v>
      </c>
      <c r="C1551" s="2" t="s">
        <v>27</v>
      </c>
      <c r="D1551" s="2" t="s">
        <v>28</v>
      </c>
      <c r="E1551" s="2" t="s">
        <v>28</v>
      </c>
      <c r="F1551" s="2" t="s">
        <v>111</v>
      </c>
      <c r="G1551" s="2" t="s">
        <v>4604</v>
      </c>
      <c r="H1551" s="2" t="s">
        <v>97</v>
      </c>
      <c r="I1551" s="31">
        <v>43497</v>
      </c>
      <c r="J1551" s="2">
        <v>1</v>
      </c>
      <c r="K1551" s="2">
        <v>2</v>
      </c>
      <c r="L1551" s="2">
        <v>2019</v>
      </c>
      <c r="M1551" s="31">
        <f t="shared" si="23"/>
        <v>43497</v>
      </c>
      <c r="N1551" s="2" t="s">
        <v>3581</v>
      </c>
      <c r="O1551" s="2" t="s">
        <v>3582</v>
      </c>
      <c r="P1551" s="2">
        <v>19</v>
      </c>
      <c r="Q1551" s="6">
        <v>8039519006</v>
      </c>
      <c r="R1551" s="2" t="s">
        <v>417</v>
      </c>
      <c r="S1551" s="2">
        <v>1</v>
      </c>
      <c r="T1551" s="2" t="s">
        <v>313</v>
      </c>
      <c r="V1551" s="2" t="s">
        <v>175</v>
      </c>
      <c r="W1551" s="2" t="s">
        <v>4659</v>
      </c>
      <c r="X1551" s="2" t="s">
        <v>186</v>
      </c>
      <c r="Y1551" s="63">
        <v>3</v>
      </c>
    </row>
    <row r="1552" spans="1:25" ht="23.1" hidden="1" customHeight="1">
      <c r="A1552" s="2" t="s">
        <v>1398</v>
      </c>
      <c r="B1552" s="2" t="s">
        <v>26</v>
      </c>
      <c r="C1552" s="2" t="s">
        <v>27</v>
      </c>
      <c r="D1552" s="2" t="s">
        <v>28</v>
      </c>
      <c r="E1552" s="2" t="s">
        <v>28</v>
      </c>
      <c r="F1552" s="2" t="s">
        <v>111</v>
      </c>
      <c r="G1552" s="2" t="s">
        <v>4604</v>
      </c>
      <c r="H1552" s="2" t="s">
        <v>97</v>
      </c>
      <c r="I1552" s="31">
        <v>43497</v>
      </c>
      <c r="J1552" s="2">
        <v>1</v>
      </c>
      <c r="K1552" s="2">
        <v>2</v>
      </c>
      <c r="L1552" s="2">
        <v>2019</v>
      </c>
      <c r="M1552" s="31">
        <f t="shared" si="23"/>
        <v>43497</v>
      </c>
      <c r="N1552" s="2" t="s">
        <v>3583</v>
      </c>
      <c r="O1552" s="2" t="s">
        <v>3584</v>
      </c>
      <c r="P1552" s="2">
        <v>19</v>
      </c>
      <c r="Q1552" s="6">
        <v>9069474675</v>
      </c>
      <c r="R1552" s="2" t="s">
        <v>172</v>
      </c>
      <c r="S1552" s="2">
        <v>3</v>
      </c>
      <c r="T1552" s="2" t="s">
        <v>313</v>
      </c>
      <c r="V1552" s="2" t="s">
        <v>175</v>
      </c>
      <c r="W1552" s="2" t="s">
        <v>4659</v>
      </c>
      <c r="X1552" s="2" t="s">
        <v>186</v>
      </c>
      <c r="Y1552" s="63">
        <v>3</v>
      </c>
    </row>
    <row r="1553" spans="1:25" ht="23.1" hidden="1" customHeight="1">
      <c r="A1553" s="2" t="s">
        <v>1398</v>
      </c>
      <c r="B1553" s="2" t="s">
        <v>26</v>
      </c>
      <c r="C1553" s="2" t="s">
        <v>27</v>
      </c>
      <c r="D1553" s="2" t="s">
        <v>28</v>
      </c>
      <c r="E1553" s="2" t="s">
        <v>28</v>
      </c>
      <c r="F1553" s="2" t="s">
        <v>111</v>
      </c>
      <c r="G1553" s="2" t="s">
        <v>4604</v>
      </c>
      <c r="H1553" s="2" t="s">
        <v>97</v>
      </c>
      <c r="I1553" s="31">
        <v>43497</v>
      </c>
      <c r="J1553" s="2">
        <v>1</v>
      </c>
      <c r="K1553" s="2">
        <v>2</v>
      </c>
      <c r="L1553" s="2">
        <v>2019</v>
      </c>
      <c r="M1553" s="31">
        <f t="shared" si="23"/>
        <v>43497</v>
      </c>
      <c r="N1553" s="2" t="s">
        <v>3585</v>
      </c>
      <c r="O1553" s="2" t="s">
        <v>3586</v>
      </c>
      <c r="P1553" s="2">
        <v>18</v>
      </c>
      <c r="Q1553" s="6">
        <v>8038218024</v>
      </c>
      <c r="R1553" s="2" t="s">
        <v>172</v>
      </c>
      <c r="S1553" s="2">
        <v>2</v>
      </c>
      <c r="T1553" s="2" t="s">
        <v>313</v>
      </c>
      <c r="V1553" s="2" t="s">
        <v>175</v>
      </c>
      <c r="W1553" s="2" t="s">
        <v>4659</v>
      </c>
      <c r="X1553" s="2" t="s">
        <v>186</v>
      </c>
      <c r="Y1553" s="63">
        <v>3</v>
      </c>
    </row>
    <row r="1554" spans="1:25" ht="23.1" hidden="1" customHeight="1">
      <c r="A1554" s="2" t="s">
        <v>1398</v>
      </c>
      <c r="B1554" s="2" t="s">
        <v>26</v>
      </c>
      <c r="C1554" s="2" t="s">
        <v>27</v>
      </c>
      <c r="D1554" s="2" t="s">
        <v>28</v>
      </c>
      <c r="E1554" s="2" t="s">
        <v>28</v>
      </c>
      <c r="F1554" s="2" t="s">
        <v>111</v>
      </c>
      <c r="G1554" s="2" t="s">
        <v>167</v>
      </c>
      <c r="H1554" s="2" t="s">
        <v>168</v>
      </c>
      <c r="I1554" s="31">
        <v>43500</v>
      </c>
      <c r="J1554" s="2">
        <v>4</v>
      </c>
      <c r="K1554" s="2">
        <v>2</v>
      </c>
      <c r="L1554" s="2">
        <v>2019</v>
      </c>
      <c r="M1554" s="31">
        <f t="shared" si="23"/>
        <v>43500</v>
      </c>
      <c r="N1554" s="2" t="s">
        <v>1403</v>
      </c>
      <c r="O1554" s="2" t="s">
        <v>1404</v>
      </c>
      <c r="P1554" s="2">
        <v>19</v>
      </c>
      <c r="Q1554" s="6">
        <v>9067005975</v>
      </c>
      <c r="R1554" s="2" t="s">
        <v>172</v>
      </c>
      <c r="S1554" s="2">
        <v>3</v>
      </c>
      <c r="T1554" s="2" t="s">
        <v>313</v>
      </c>
      <c r="U1554" s="2" t="s">
        <v>507</v>
      </c>
      <c r="V1554" s="2" t="s">
        <v>175</v>
      </c>
      <c r="W1554" s="2" t="s">
        <v>4659</v>
      </c>
      <c r="X1554" s="2" t="s">
        <v>186</v>
      </c>
      <c r="Y1554" s="63">
        <v>2</v>
      </c>
    </row>
    <row r="1555" spans="1:25" ht="23.1" hidden="1" customHeight="1">
      <c r="A1555" s="2" t="s">
        <v>1398</v>
      </c>
      <c r="B1555" s="2" t="s">
        <v>26</v>
      </c>
      <c r="C1555" s="2" t="s">
        <v>27</v>
      </c>
      <c r="D1555" s="2" t="s">
        <v>28</v>
      </c>
      <c r="E1555" s="2" t="s">
        <v>28</v>
      </c>
      <c r="F1555" s="2" t="s">
        <v>111</v>
      </c>
      <c r="G1555" s="2" t="s">
        <v>167</v>
      </c>
      <c r="H1555" s="2" t="s">
        <v>168</v>
      </c>
      <c r="I1555" s="31">
        <v>43500</v>
      </c>
      <c r="J1555" s="2">
        <v>4</v>
      </c>
      <c r="K1555" s="2">
        <v>2</v>
      </c>
      <c r="L1555" s="2">
        <v>2019</v>
      </c>
      <c r="M1555" s="31">
        <f t="shared" si="23"/>
        <v>43500</v>
      </c>
      <c r="N1555" s="2" t="s">
        <v>222</v>
      </c>
      <c r="O1555" s="2" t="s">
        <v>1405</v>
      </c>
      <c r="P1555" s="2">
        <v>19</v>
      </c>
      <c r="Q1555" s="6">
        <v>8125319123</v>
      </c>
      <c r="R1555" s="2" t="s">
        <v>172</v>
      </c>
      <c r="S1555" s="2">
        <v>2</v>
      </c>
      <c r="T1555" s="2" t="s">
        <v>313</v>
      </c>
      <c r="U1555" s="2" t="s">
        <v>507</v>
      </c>
      <c r="V1555" s="2" t="s">
        <v>175</v>
      </c>
      <c r="W1555" s="2" t="s">
        <v>4659</v>
      </c>
      <c r="X1555" s="2" t="s">
        <v>179</v>
      </c>
      <c r="Y1555" s="63">
        <v>3</v>
      </c>
    </row>
    <row r="1556" spans="1:25" ht="23.1" hidden="1" customHeight="1">
      <c r="A1556" s="2" t="s">
        <v>1398</v>
      </c>
      <c r="B1556" s="2" t="s">
        <v>26</v>
      </c>
      <c r="C1556" s="2" t="s">
        <v>27</v>
      </c>
      <c r="D1556" s="2" t="s">
        <v>28</v>
      </c>
      <c r="E1556" s="2" t="s">
        <v>28</v>
      </c>
      <c r="F1556" s="2" t="s">
        <v>95</v>
      </c>
      <c r="G1556" s="2" t="s">
        <v>2811</v>
      </c>
      <c r="H1556" s="2" t="s">
        <v>97</v>
      </c>
      <c r="I1556" s="31">
        <v>43502</v>
      </c>
      <c r="J1556" s="2">
        <v>6</v>
      </c>
      <c r="K1556" s="2">
        <v>2</v>
      </c>
      <c r="L1556" s="2">
        <v>2019</v>
      </c>
      <c r="M1556" s="31">
        <f t="shared" si="23"/>
        <v>43502</v>
      </c>
      <c r="N1556" s="2" t="s">
        <v>3587</v>
      </c>
      <c r="O1556" s="2" t="s">
        <v>3588</v>
      </c>
      <c r="P1556" s="2">
        <v>18</v>
      </c>
      <c r="Q1556" s="6">
        <v>8114227699</v>
      </c>
      <c r="R1556" s="2" t="s">
        <v>172</v>
      </c>
      <c r="S1556" s="2">
        <v>1</v>
      </c>
      <c r="T1556" s="2" t="s">
        <v>313</v>
      </c>
      <c r="V1556" s="2" t="s">
        <v>175</v>
      </c>
      <c r="W1556" s="2" t="s">
        <v>4659</v>
      </c>
      <c r="X1556" s="2" t="s">
        <v>176</v>
      </c>
    </row>
    <row r="1557" spans="1:25" ht="23.1" hidden="1" customHeight="1">
      <c r="A1557" s="2" t="s">
        <v>1398</v>
      </c>
      <c r="B1557" s="2" t="s">
        <v>26</v>
      </c>
      <c r="C1557" s="2" t="s">
        <v>27</v>
      </c>
      <c r="D1557" s="2" t="s">
        <v>28</v>
      </c>
      <c r="E1557" s="2" t="s">
        <v>28</v>
      </c>
      <c r="F1557" s="2" t="s">
        <v>95</v>
      </c>
      <c r="G1557" s="2" t="s">
        <v>2811</v>
      </c>
      <c r="H1557" s="2" t="s">
        <v>97</v>
      </c>
      <c r="I1557" s="31">
        <v>43502</v>
      </c>
      <c r="J1557" s="2">
        <v>6</v>
      </c>
      <c r="K1557" s="2">
        <v>2</v>
      </c>
      <c r="L1557" s="2">
        <v>2019</v>
      </c>
      <c r="M1557" s="31">
        <f t="shared" si="23"/>
        <v>43502</v>
      </c>
      <c r="N1557" s="2" t="s">
        <v>3589</v>
      </c>
      <c r="O1557" s="2" t="s">
        <v>3590</v>
      </c>
      <c r="P1557" s="2">
        <v>17</v>
      </c>
      <c r="Q1557" s="6">
        <v>8167113837</v>
      </c>
      <c r="R1557" s="2" t="s">
        <v>417</v>
      </c>
      <c r="S1557" s="2">
        <v>1</v>
      </c>
      <c r="T1557" s="2" t="s">
        <v>313</v>
      </c>
      <c r="V1557" s="2" t="s">
        <v>175</v>
      </c>
      <c r="W1557" s="2" t="s">
        <v>4659</v>
      </c>
      <c r="X1557" s="2" t="s">
        <v>186</v>
      </c>
      <c r="Y1557" s="63">
        <v>2</v>
      </c>
    </row>
    <row r="1558" spans="1:25" ht="23.1" hidden="1" customHeight="1">
      <c r="A1558" s="2" t="s">
        <v>1398</v>
      </c>
      <c r="B1558" s="2" t="s">
        <v>26</v>
      </c>
      <c r="C1558" s="2" t="s">
        <v>27</v>
      </c>
      <c r="D1558" s="2" t="s">
        <v>28</v>
      </c>
      <c r="E1558" s="2" t="s">
        <v>28</v>
      </c>
      <c r="F1558" s="2" t="s">
        <v>95</v>
      </c>
      <c r="G1558" s="2" t="s">
        <v>2811</v>
      </c>
      <c r="H1558" s="2" t="s">
        <v>97</v>
      </c>
      <c r="I1558" s="31">
        <v>43502</v>
      </c>
      <c r="J1558" s="2">
        <v>6</v>
      </c>
      <c r="K1558" s="2">
        <v>2</v>
      </c>
      <c r="L1558" s="2">
        <v>2019</v>
      </c>
      <c r="M1558" s="31">
        <f t="shared" si="23"/>
        <v>43502</v>
      </c>
      <c r="N1558" s="2" t="s">
        <v>3591</v>
      </c>
      <c r="O1558" s="2" t="s">
        <v>3592</v>
      </c>
      <c r="P1558" s="2">
        <v>19</v>
      </c>
      <c r="Q1558" s="6">
        <v>8120864888</v>
      </c>
      <c r="R1558" s="2" t="s">
        <v>172</v>
      </c>
      <c r="S1558" s="2">
        <v>1</v>
      </c>
      <c r="T1558" s="2" t="s">
        <v>313</v>
      </c>
      <c r="V1558" s="2" t="s">
        <v>175</v>
      </c>
      <c r="W1558" s="2" t="s">
        <v>4659</v>
      </c>
      <c r="X1558" s="2" t="s">
        <v>186</v>
      </c>
      <c r="Y1558" s="63">
        <v>3</v>
      </c>
    </row>
    <row r="1559" spans="1:25" ht="23.1" hidden="1" customHeight="1">
      <c r="A1559" s="2" t="s">
        <v>1398</v>
      </c>
      <c r="B1559" s="2" t="s">
        <v>26</v>
      </c>
      <c r="C1559" s="2" t="s">
        <v>27</v>
      </c>
      <c r="D1559" s="2" t="s">
        <v>28</v>
      </c>
      <c r="E1559" s="2" t="s">
        <v>28</v>
      </c>
      <c r="F1559" s="2" t="s">
        <v>95</v>
      </c>
      <c r="G1559" s="2" t="s">
        <v>2811</v>
      </c>
      <c r="H1559" s="2" t="s">
        <v>97</v>
      </c>
      <c r="I1559" s="31">
        <v>43502</v>
      </c>
      <c r="J1559" s="2">
        <v>6</v>
      </c>
      <c r="K1559" s="2">
        <v>2</v>
      </c>
      <c r="L1559" s="2">
        <v>2019</v>
      </c>
      <c r="M1559" s="31">
        <f t="shared" si="23"/>
        <v>43502</v>
      </c>
      <c r="N1559" s="2" t="s">
        <v>3593</v>
      </c>
      <c r="O1559" s="2" t="s">
        <v>3594</v>
      </c>
      <c r="P1559" s="2">
        <v>18</v>
      </c>
      <c r="Q1559" s="6">
        <v>9077500853</v>
      </c>
      <c r="R1559" s="2" t="s">
        <v>172</v>
      </c>
      <c r="S1559" s="2">
        <v>2</v>
      </c>
      <c r="T1559" s="2" t="s">
        <v>313</v>
      </c>
      <c r="V1559" s="2" t="s">
        <v>175</v>
      </c>
      <c r="W1559" s="2" t="s">
        <v>4659</v>
      </c>
      <c r="X1559" s="2" t="s">
        <v>211</v>
      </c>
    </row>
    <row r="1560" spans="1:25" ht="23.1" hidden="1" customHeight="1">
      <c r="A1560" s="2" t="s">
        <v>1398</v>
      </c>
      <c r="B1560" s="2" t="s">
        <v>26</v>
      </c>
      <c r="C1560" s="2" t="s">
        <v>27</v>
      </c>
      <c r="D1560" s="2" t="s">
        <v>28</v>
      </c>
      <c r="E1560" s="2" t="s">
        <v>28</v>
      </c>
      <c r="F1560" s="2" t="s">
        <v>95</v>
      </c>
      <c r="G1560" s="2" t="s">
        <v>2811</v>
      </c>
      <c r="H1560" s="2" t="s">
        <v>97</v>
      </c>
      <c r="I1560" s="31">
        <v>43502</v>
      </c>
      <c r="J1560" s="2">
        <v>6</v>
      </c>
      <c r="K1560" s="2">
        <v>2</v>
      </c>
      <c r="L1560" s="2">
        <v>2019</v>
      </c>
      <c r="M1560" s="31">
        <f t="shared" ref="M1560:M1623" si="24">DATE(L1560,K1560,J1560)</f>
        <v>43502</v>
      </c>
      <c r="N1560" s="2" t="s">
        <v>3595</v>
      </c>
      <c r="O1560" s="2" t="s">
        <v>3596</v>
      </c>
      <c r="P1560" s="2">
        <v>18</v>
      </c>
      <c r="Q1560" s="6">
        <v>8127189893</v>
      </c>
      <c r="R1560" s="2" t="s">
        <v>172</v>
      </c>
      <c r="S1560" s="2">
        <v>1</v>
      </c>
      <c r="T1560" s="2" t="s">
        <v>313</v>
      </c>
      <c r="V1560" s="2" t="s">
        <v>175</v>
      </c>
      <c r="W1560" s="2" t="s">
        <v>4659</v>
      </c>
      <c r="X1560" s="2" t="s">
        <v>186</v>
      </c>
      <c r="Y1560" s="63">
        <v>2</v>
      </c>
    </row>
    <row r="1561" spans="1:25" ht="23.1" hidden="1" customHeight="1">
      <c r="A1561" s="2" t="s">
        <v>1398</v>
      </c>
      <c r="B1561" s="2" t="s">
        <v>26</v>
      </c>
      <c r="C1561" s="2" t="s">
        <v>27</v>
      </c>
      <c r="D1561" s="2" t="s">
        <v>28</v>
      </c>
      <c r="E1561" s="2" t="s">
        <v>28</v>
      </c>
      <c r="F1561" s="2" t="s">
        <v>95</v>
      </c>
      <c r="G1561" s="2" t="s">
        <v>2811</v>
      </c>
      <c r="H1561" s="2" t="s">
        <v>97</v>
      </c>
      <c r="I1561" s="31">
        <v>43502</v>
      </c>
      <c r="J1561" s="2">
        <v>6</v>
      </c>
      <c r="K1561" s="2">
        <v>2</v>
      </c>
      <c r="L1561" s="2">
        <v>2019</v>
      </c>
      <c r="M1561" s="31">
        <f t="shared" si="24"/>
        <v>43502</v>
      </c>
      <c r="N1561" s="2" t="s">
        <v>3597</v>
      </c>
      <c r="O1561" s="2" t="s">
        <v>3598</v>
      </c>
      <c r="P1561" s="2">
        <v>18</v>
      </c>
      <c r="Q1561" s="6">
        <v>7019888732</v>
      </c>
      <c r="R1561" s="2" t="s">
        <v>172</v>
      </c>
      <c r="S1561" s="2">
        <v>1</v>
      </c>
      <c r="T1561" s="2" t="s">
        <v>313</v>
      </c>
      <c r="V1561" s="2" t="s">
        <v>175</v>
      </c>
      <c r="W1561" s="2" t="s">
        <v>4659</v>
      </c>
      <c r="X1561" s="2" t="s">
        <v>186</v>
      </c>
      <c r="Y1561" s="63">
        <v>3</v>
      </c>
    </row>
    <row r="1562" spans="1:25" ht="23.1" hidden="1" customHeight="1">
      <c r="A1562" s="2" t="s">
        <v>1398</v>
      </c>
      <c r="B1562" s="2" t="s">
        <v>26</v>
      </c>
      <c r="C1562" s="2" t="s">
        <v>27</v>
      </c>
      <c r="D1562" s="2" t="s">
        <v>28</v>
      </c>
      <c r="E1562" s="2" t="s">
        <v>28</v>
      </c>
      <c r="F1562" s="2" t="s">
        <v>111</v>
      </c>
      <c r="G1562" s="2" t="s">
        <v>167</v>
      </c>
      <c r="H1562" s="2" t="s">
        <v>168</v>
      </c>
      <c r="I1562" s="31">
        <v>43503</v>
      </c>
      <c r="J1562" s="2">
        <v>7</v>
      </c>
      <c r="K1562" s="2">
        <v>2</v>
      </c>
      <c r="L1562" s="2">
        <v>2019</v>
      </c>
      <c r="M1562" s="31">
        <f t="shared" si="24"/>
        <v>43503</v>
      </c>
      <c r="N1562" s="2" t="s">
        <v>1406</v>
      </c>
      <c r="O1562" s="2" t="s">
        <v>339</v>
      </c>
      <c r="P1562" s="2">
        <v>19</v>
      </c>
      <c r="Q1562" s="6">
        <v>9052766054</v>
      </c>
      <c r="R1562" s="2" t="s">
        <v>172</v>
      </c>
      <c r="S1562" s="2">
        <v>1</v>
      </c>
      <c r="T1562" s="2" t="s">
        <v>251</v>
      </c>
      <c r="V1562" s="2" t="s">
        <v>252</v>
      </c>
      <c r="W1562" s="2" t="s">
        <v>4659</v>
      </c>
      <c r="X1562" s="2" t="s">
        <v>186</v>
      </c>
      <c r="Y1562" s="63">
        <v>3</v>
      </c>
    </row>
    <row r="1563" spans="1:25" ht="23.1" hidden="1" customHeight="1">
      <c r="A1563" s="2" t="s">
        <v>1398</v>
      </c>
      <c r="B1563" s="2" t="s">
        <v>26</v>
      </c>
      <c r="C1563" s="2" t="s">
        <v>27</v>
      </c>
      <c r="D1563" s="2" t="s">
        <v>28</v>
      </c>
      <c r="E1563" s="2" t="s">
        <v>28</v>
      </c>
      <c r="F1563" s="2" t="s">
        <v>111</v>
      </c>
      <c r="G1563" s="2" t="s">
        <v>167</v>
      </c>
      <c r="H1563" s="2" t="s">
        <v>168</v>
      </c>
      <c r="I1563" s="31">
        <v>43503</v>
      </c>
      <c r="J1563" s="2">
        <v>7</v>
      </c>
      <c r="K1563" s="2">
        <v>2</v>
      </c>
      <c r="L1563" s="2">
        <v>2019</v>
      </c>
      <c r="M1563" s="31">
        <f t="shared" si="24"/>
        <v>43503</v>
      </c>
      <c r="N1563" s="2" t="s">
        <v>1407</v>
      </c>
      <c r="O1563" s="2" t="s">
        <v>498</v>
      </c>
      <c r="P1563" s="2">
        <v>19</v>
      </c>
      <c r="Q1563" s="6">
        <v>8160371882</v>
      </c>
      <c r="R1563" s="2" t="s">
        <v>172</v>
      </c>
      <c r="S1563" s="2">
        <v>3</v>
      </c>
      <c r="T1563" s="2" t="s">
        <v>251</v>
      </c>
      <c r="V1563" s="2" t="s">
        <v>252</v>
      </c>
      <c r="W1563" s="2" t="s">
        <v>4666</v>
      </c>
      <c r="X1563" s="2" t="s">
        <v>176</v>
      </c>
    </row>
    <row r="1564" spans="1:25" ht="23.1" hidden="1" customHeight="1">
      <c r="A1564" s="2" t="s">
        <v>1398</v>
      </c>
      <c r="B1564" s="2" t="s">
        <v>26</v>
      </c>
      <c r="C1564" s="2" t="s">
        <v>27</v>
      </c>
      <c r="D1564" s="2" t="s">
        <v>28</v>
      </c>
      <c r="E1564" s="2" t="s">
        <v>28</v>
      </c>
      <c r="F1564" s="2" t="s">
        <v>111</v>
      </c>
      <c r="G1564" s="2" t="s">
        <v>167</v>
      </c>
      <c r="H1564" s="2" t="s">
        <v>168</v>
      </c>
      <c r="I1564" s="31">
        <v>43503</v>
      </c>
      <c r="J1564" s="2">
        <v>7</v>
      </c>
      <c r="K1564" s="2">
        <v>2</v>
      </c>
      <c r="L1564" s="2">
        <v>2019</v>
      </c>
      <c r="M1564" s="31">
        <f t="shared" si="24"/>
        <v>43503</v>
      </c>
      <c r="N1564" s="2" t="s">
        <v>1408</v>
      </c>
      <c r="O1564" s="2" t="s">
        <v>1409</v>
      </c>
      <c r="P1564" s="2">
        <v>19</v>
      </c>
      <c r="Q1564" s="6">
        <v>8058550144</v>
      </c>
      <c r="R1564" s="2" t="s">
        <v>172</v>
      </c>
      <c r="S1564" s="2">
        <v>3</v>
      </c>
      <c r="T1564" s="2" t="s">
        <v>251</v>
      </c>
      <c r="V1564" s="2" t="s">
        <v>252</v>
      </c>
      <c r="W1564" s="2" t="s">
        <v>4666</v>
      </c>
      <c r="X1564" s="2" t="s">
        <v>176</v>
      </c>
    </row>
    <row r="1565" spans="1:25" ht="23.1" hidden="1" customHeight="1">
      <c r="A1565" s="2" t="s">
        <v>1398</v>
      </c>
      <c r="B1565" s="2" t="s">
        <v>26</v>
      </c>
      <c r="C1565" s="2" t="s">
        <v>27</v>
      </c>
      <c r="D1565" s="2" t="s">
        <v>28</v>
      </c>
      <c r="E1565" s="2" t="s">
        <v>28</v>
      </c>
      <c r="F1565" s="2" t="s">
        <v>111</v>
      </c>
      <c r="G1565" s="2" t="s">
        <v>167</v>
      </c>
      <c r="H1565" s="2" t="s">
        <v>168</v>
      </c>
      <c r="I1565" s="31">
        <v>43503</v>
      </c>
      <c r="J1565" s="2">
        <v>7</v>
      </c>
      <c r="K1565" s="2">
        <v>2</v>
      </c>
      <c r="L1565" s="2">
        <v>2019</v>
      </c>
      <c r="M1565" s="31">
        <f t="shared" si="24"/>
        <v>43503</v>
      </c>
      <c r="N1565" s="2" t="s">
        <v>1410</v>
      </c>
      <c r="O1565" s="2" t="s">
        <v>1411</v>
      </c>
      <c r="P1565" s="2">
        <v>18</v>
      </c>
      <c r="Q1565" s="6" t="s">
        <v>171</v>
      </c>
      <c r="R1565" s="2" t="s">
        <v>172</v>
      </c>
      <c r="S1565" s="2">
        <v>2</v>
      </c>
      <c r="T1565" s="2" t="s">
        <v>251</v>
      </c>
      <c r="V1565" s="2" t="s">
        <v>252</v>
      </c>
      <c r="W1565" s="2" t="s">
        <v>4666</v>
      </c>
      <c r="X1565" s="2" t="s">
        <v>176</v>
      </c>
    </row>
    <row r="1566" spans="1:25" ht="23.1" hidden="1" customHeight="1">
      <c r="A1566" s="2" t="s">
        <v>1398</v>
      </c>
      <c r="B1566" s="2" t="s">
        <v>26</v>
      </c>
      <c r="C1566" s="2" t="s">
        <v>27</v>
      </c>
      <c r="D1566" s="2" t="s">
        <v>28</v>
      </c>
      <c r="E1566" s="2" t="s">
        <v>28</v>
      </c>
      <c r="F1566" s="2" t="s">
        <v>111</v>
      </c>
      <c r="G1566" s="2" t="s">
        <v>167</v>
      </c>
      <c r="H1566" s="2" t="s">
        <v>168</v>
      </c>
      <c r="I1566" s="31">
        <v>43503</v>
      </c>
      <c r="J1566" s="2">
        <v>7</v>
      </c>
      <c r="K1566" s="2">
        <v>2</v>
      </c>
      <c r="L1566" s="2">
        <v>2019</v>
      </c>
      <c r="M1566" s="31">
        <f t="shared" si="24"/>
        <v>43503</v>
      </c>
      <c r="N1566" s="2" t="s">
        <v>1412</v>
      </c>
      <c r="O1566" s="2" t="s">
        <v>1413</v>
      </c>
      <c r="P1566" s="2">
        <v>18</v>
      </c>
      <c r="Q1566" s="6">
        <v>9029287246</v>
      </c>
      <c r="R1566" s="2" t="s">
        <v>172</v>
      </c>
      <c r="S1566" s="2">
        <v>2</v>
      </c>
      <c r="T1566" s="2" t="s">
        <v>251</v>
      </c>
      <c r="V1566" s="2" t="s">
        <v>252</v>
      </c>
      <c r="W1566" s="2" t="s">
        <v>4666</v>
      </c>
      <c r="X1566" s="2" t="s">
        <v>176</v>
      </c>
    </row>
    <row r="1567" spans="1:25" ht="23.1" hidden="1" customHeight="1">
      <c r="A1567" s="2" t="s">
        <v>1398</v>
      </c>
      <c r="B1567" s="2" t="s">
        <v>26</v>
      </c>
      <c r="C1567" s="2" t="s">
        <v>27</v>
      </c>
      <c r="D1567" s="2" t="s">
        <v>28</v>
      </c>
      <c r="E1567" s="2" t="s">
        <v>28</v>
      </c>
      <c r="F1567" s="2" t="s">
        <v>111</v>
      </c>
      <c r="G1567" s="2" t="s">
        <v>167</v>
      </c>
      <c r="H1567" s="2" t="s">
        <v>168</v>
      </c>
      <c r="I1567" s="31">
        <v>43503</v>
      </c>
      <c r="J1567" s="2">
        <v>7</v>
      </c>
      <c r="K1567" s="2">
        <v>2</v>
      </c>
      <c r="L1567" s="2">
        <v>2019</v>
      </c>
      <c r="M1567" s="31">
        <f t="shared" si="24"/>
        <v>43503</v>
      </c>
      <c r="N1567" s="2" t="s">
        <v>1414</v>
      </c>
      <c r="O1567" s="2" t="s">
        <v>1415</v>
      </c>
      <c r="P1567" s="2">
        <v>18</v>
      </c>
      <c r="Q1567" s="6" t="s">
        <v>171</v>
      </c>
      <c r="R1567" s="2" t="s">
        <v>172</v>
      </c>
      <c r="S1567" s="2">
        <v>3</v>
      </c>
      <c r="T1567" s="2" t="s">
        <v>251</v>
      </c>
      <c r="V1567" s="2" t="s">
        <v>252</v>
      </c>
      <c r="W1567" s="2" t="s">
        <v>4666</v>
      </c>
      <c r="X1567" s="2" t="s">
        <v>176</v>
      </c>
    </row>
    <row r="1568" spans="1:25" ht="23.1" hidden="1" customHeight="1">
      <c r="A1568" s="2" t="s">
        <v>1398</v>
      </c>
      <c r="B1568" s="2" t="s">
        <v>26</v>
      </c>
      <c r="C1568" s="2" t="s">
        <v>27</v>
      </c>
      <c r="D1568" s="2" t="s">
        <v>28</v>
      </c>
      <c r="E1568" s="2" t="s">
        <v>28</v>
      </c>
      <c r="F1568" s="2" t="s">
        <v>111</v>
      </c>
      <c r="G1568" s="2" t="s">
        <v>167</v>
      </c>
      <c r="H1568" s="2" t="s">
        <v>168</v>
      </c>
      <c r="I1568" s="31">
        <v>43503</v>
      </c>
      <c r="J1568" s="2">
        <v>7</v>
      </c>
      <c r="K1568" s="2">
        <v>2</v>
      </c>
      <c r="L1568" s="2">
        <v>2019</v>
      </c>
      <c r="M1568" s="31">
        <f t="shared" si="24"/>
        <v>43503</v>
      </c>
      <c r="N1568" s="2" t="s">
        <v>1416</v>
      </c>
      <c r="O1568" s="2" t="s">
        <v>1417</v>
      </c>
      <c r="P1568" s="2">
        <v>18</v>
      </c>
      <c r="Q1568" s="6">
        <v>8038353479</v>
      </c>
      <c r="R1568" s="2" t="s">
        <v>172</v>
      </c>
      <c r="S1568" s="2">
        <v>2</v>
      </c>
      <c r="T1568" s="2" t="s">
        <v>251</v>
      </c>
      <c r="V1568" s="2" t="s">
        <v>252</v>
      </c>
      <c r="W1568" s="2" t="s">
        <v>4666</v>
      </c>
      <c r="X1568" s="2" t="s">
        <v>176</v>
      </c>
    </row>
    <row r="1569" spans="1:25" ht="23.1" customHeight="1">
      <c r="A1569" s="2" t="s">
        <v>1398</v>
      </c>
      <c r="B1569" s="2" t="s">
        <v>26</v>
      </c>
      <c r="C1569" s="2" t="s">
        <v>27</v>
      </c>
      <c r="D1569" s="2" t="s">
        <v>28</v>
      </c>
      <c r="E1569" s="2" t="s">
        <v>28</v>
      </c>
      <c r="F1569" s="2" t="s">
        <v>111</v>
      </c>
      <c r="G1569" s="2" t="s">
        <v>167</v>
      </c>
      <c r="H1569" s="2" t="s">
        <v>168</v>
      </c>
      <c r="I1569" s="31">
        <v>43503</v>
      </c>
      <c r="J1569" s="2">
        <v>7</v>
      </c>
      <c r="K1569" s="2">
        <v>2</v>
      </c>
      <c r="L1569" s="2">
        <v>2019</v>
      </c>
      <c r="M1569" s="31">
        <f t="shared" si="24"/>
        <v>43503</v>
      </c>
      <c r="N1569" s="2" t="s">
        <v>1418</v>
      </c>
      <c r="O1569" s="2" t="s">
        <v>269</v>
      </c>
      <c r="P1569" s="2">
        <v>19</v>
      </c>
      <c r="Q1569" s="6">
        <v>7033756723</v>
      </c>
      <c r="R1569" s="2" t="s">
        <v>172</v>
      </c>
      <c r="S1569" s="2">
        <v>1</v>
      </c>
      <c r="T1569" s="2" t="s">
        <v>251</v>
      </c>
      <c r="V1569" s="2" t="s">
        <v>252</v>
      </c>
      <c r="W1569" s="2" t="s">
        <v>4666</v>
      </c>
      <c r="X1569" s="2" t="s">
        <v>176</v>
      </c>
    </row>
    <row r="1570" spans="1:25" ht="23.1" hidden="1" customHeight="1">
      <c r="A1570" s="2" t="s">
        <v>1398</v>
      </c>
      <c r="B1570" s="2" t="s">
        <v>26</v>
      </c>
      <c r="C1570" s="2" t="s">
        <v>27</v>
      </c>
      <c r="D1570" s="2" t="s">
        <v>28</v>
      </c>
      <c r="E1570" s="2" t="s">
        <v>28</v>
      </c>
      <c r="F1570" s="2" t="s">
        <v>111</v>
      </c>
      <c r="G1570" s="2" t="s">
        <v>167</v>
      </c>
      <c r="H1570" s="2" t="s">
        <v>168</v>
      </c>
      <c r="I1570" s="31">
        <v>43503</v>
      </c>
      <c r="J1570" s="2">
        <v>7</v>
      </c>
      <c r="K1570" s="2">
        <v>2</v>
      </c>
      <c r="L1570" s="2">
        <v>2019</v>
      </c>
      <c r="M1570" s="31">
        <f t="shared" si="24"/>
        <v>43503</v>
      </c>
      <c r="N1570" s="2" t="s">
        <v>712</v>
      </c>
      <c r="O1570" s="2" t="s">
        <v>1419</v>
      </c>
      <c r="P1570" s="2">
        <v>19</v>
      </c>
      <c r="Q1570" s="6">
        <v>9066999810</v>
      </c>
      <c r="R1570" s="2" t="s">
        <v>172</v>
      </c>
      <c r="S1570" s="2">
        <v>1</v>
      </c>
      <c r="T1570" s="2" t="s">
        <v>251</v>
      </c>
      <c r="V1570" s="2" t="s">
        <v>252</v>
      </c>
      <c r="W1570" s="2" t="s">
        <v>4666</v>
      </c>
      <c r="X1570" s="2" t="s">
        <v>176</v>
      </c>
    </row>
    <row r="1571" spans="1:25" ht="23.1" hidden="1" customHeight="1">
      <c r="A1571" s="2" t="s">
        <v>1398</v>
      </c>
      <c r="B1571" s="2" t="s">
        <v>26</v>
      </c>
      <c r="C1571" s="2" t="s">
        <v>27</v>
      </c>
      <c r="D1571" s="2" t="s">
        <v>28</v>
      </c>
      <c r="E1571" s="2" t="s">
        <v>28</v>
      </c>
      <c r="F1571" s="2" t="s">
        <v>111</v>
      </c>
      <c r="G1571" s="2" t="s">
        <v>167</v>
      </c>
      <c r="H1571" s="2" t="s">
        <v>168</v>
      </c>
      <c r="I1571" s="31">
        <v>43503</v>
      </c>
      <c r="J1571" s="2">
        <v>7</v>
      </c>
      <c r="K1571" s="2">
        <v>2</v>
      </c>
      <c r="L1571" s="2">
        <v>2019</v>
      </c>
      <c r="M1571" s="31">
        <f t="shared" si="24"/>
        <v>43503</v>
      </c>
      <c r="N1571" s="2" t="s">
        <v>1420</v>
      </c>
      <c r="O1571" s="2" t="s">
        <v>1421</v>
      </c>
      <c r="P1571" s="2">
        <v>18</v>
      </c>
      <c r="Q1571" s="6">
        <v>8129960687</v>
      </c>
      <c r="R1571" s="2" t="s">
        <v>172</v>
      </c>
      <c r="S1571" s="2">
        <v>1</v>
      </c>
      <c r="T1571" s="2" t="s">
        <v>251</v>
      </c>
      <c r="V1571" s="2" t="s">
        <v>252</v>
      </c>
      <c r="W1571" s="2" t="s">
        <v>4666</v>
      </c>
      <c r="X1571" s="2" t="s">
        <v>176</v>
      </c>
    </row>
    <row r="1572" spans="1:25" ht="23.1" hidden="1" customHeight="1">
      <c r="A1572" s="2" t="s">
        <v>1398</v>
      </c>
      <c r="B1572" s="2" t="s">
        <v>26</v>
      </c>
      <c r="C1572" s="2" t="s">
        <v>27</v>
      </c>
      <c r="D1572" s="2" t="s">
        <v>28</v>
      </c>
      <c r="E1572" s="2" t="s">
        <v>28</v>
      </c>
      <c r="F1572" s="2" t="s">
        <v>111</v>
      </c>
      <c r="G1572" s="2" t="s">
        <v>167</v>
      </c>
      <c r="H1572" s="2" t="s">
        <v>168</v>
      </c>
      <c r="I1572" s="31">
        <v>43503</v>
      </c>
      <c r="J1572" s="2">
        <v>7</v>
      </c>
      <c r="K1572" s="2">
        <v>2</v>
      </c>
      <c r="L1572" s="2">
        <v>2019</v>
      </c>
      <c r="M1572" s="31">
        <f t="shared" si="24"/>
        <v>43503</v>
      </c>
      <c r="N1572" s="2" t="s">
        <v>1422</v>
      </c>
      <c r="O1572" s="2" t="s">
        <v>1423</v>
      </c>
      <c r="P1572" s="2">
        <v>19</v>
      </c>
      <c r="Q1572" s="6">
        <v>8145488054</v>
      </c>
      <c r="R1572" s="2" t="s">
        <v>172</v>
      </c>
      <c r="S1572" s="2">
        <v>1</v>
      </c>
      <c r="T1572" s="2" t="s">
        <v>251</v>
      </c>
      <c r="V1572" s="2" t="s">
        <v>252</v>
      </c>
      <c r="W1572" s="2" t="s">
        <v>4666</v>
      </c>
      <c r="X1572" s="2" t="s">
        <v>211</v>
      </c>
    </row>
    <row r="1573" spans="1:25" ht="23.1" hidden="1" customHeight="1">
      <c r="A1573" s="2" t="s">
        <v>1398</v>
      </c>
      <c r="B1573" s="2" t="s">
        <v>26</v>
      </c>
      <c r="C1573" s="2" t="s">
        <v>27</v>
      </c>
      <c r="D1573" s="2" t="s">
        <v>28</v>
      </c>
      <c r="E1573" s="2" t="s">
        <v>28</v>
      </c>
      <c r="F1573" s="2" t="s">
        <v>111</v>
      </c>
      <c r="G1573" s="2" t="s">
        <v>167</v>
      </c>
      <c r="H1573" s="2" t="s">
        <v>168</v>
      </c>
      <c r="I1573" s="31">
        <v>43503</v>
      </c>
      <c r="J1573" s="2">
        <v>7</v>
      </c>
      <c r="K1573" s="2">
        <v>2</v>
      </c>
      <c r="L1573" s="2">
        <v>2019</v>
      </c>
      <c r="M1573" s="31">
        <f t="shared" si="24"/>
        <v>43503</v>
      </c>
      <c r="N1573" s="2" t="s">
        <v>1424</v>
      </c>
      <c r="O1573" s="2" t="s">
        <v>356</v>
      </c>
      <c r="P1573" s="2">
        <v>19</v>
      </c>
      <c r="Q1573" s="6">
        <v>7033756723</v>
      </c>
      <c r="R1573" s="2" t="s">
        <v>172</v>
      </c>
      <c r="S1573" s="2">
        <v>2</v>
      </c>
      <c r="T1573" s="2" t="s">
        <v>251</v>
      </c>
      <c r="V1573" s="2" t="s">
        <v>252</v>
      </c>
      <c r="W1573" s="2" t="s">
        <v>4666</v>
      </c>
      <c r="X1573" s="2" t="s">
        <v>176</v>
      </c>
    </row>
    <row r="1574" spans="1:25" ht="23.1" hidden="1" customHeight="1">
      <c r="A1574" s="2" t="s">
        <v>1398</v>
      </c>
      <c r="B1574" s="2" t="s">
        <v>26</v>
      </c>
      <c r="C1574" s="2" t="s">
        <v>27</v>
      </c>
      <c r="D1574" s="2" t="s">
        <v>28</v>
      </c>
      <c r="E1574" s="2" t="s">
        <v>28</v>
      </c>
      <c r="F1574" s="2" t="s">
        <v>111</v>
      </c>
      <c r="G1574" s="2" t="s">
        <v>167</v>
      </c>
      <c r="H1574" s="2" t="s">
        <v>168</v>
      </c>
      <c r="I1574" s="31">
        <v>43503</v>
      </c>
      <c r="J1574" s="2">
        <v>7</v>
      </c>
      <c r="K1574" s="2">
        <v>2</v>
      </c>
      <c r="L1574" s="2">
        <v>2019</v>
      </c>
      <c r="M1574" s="31">
        <f t="shared" si="24"/>
        <v>43503</v>
      </c>
      <c r="N1574" s="2" t="s">
        <v>1425</v>
      </c>
      <c r="O1574" s="2" t="s">
        <v>1426</v>
      </c>
      <c r="P1574" s="2">
        <v>19</v>
      </c>
      <c r="Q1574" s="6" t="s">
        <v>171</v>
      </c>
      <c r="R1574" s="2" t="s">
        <v>172</v>
      </c>
      <c r="S1574" s="2">
        <v>3</v>
      </c>
      <c r="T1574" s="2" t="s">
        <v>251</v>
      </c>
      <c r="V1574" s="2" t="s">
        <v>252</v>
      </c>
      <c r="W1574" s="2" t="s">
        <v>4666</v>
      </c>
      <c r="X1574" s="2" t="s">
        <v>176</v>
      </c>
    </row>
    <row r="1575" spans="1:25" ht="23.1" hidden="1" customHeight="1">
      <c r="A1575" s="2" t="s">
        <v>1398</v>
      </c>
      <c r="B1575" s="2" t="s">
        <v>26</v>
      </c>
      <c r="C1575" s="2" t="s">
        <v>27</v>
      </c>
      <c r="D1575" s="2" t="s">
        <v>28</v>
      </c>
      <c r="E1575" s="2" t="s">
        <v>28</v>
      </c>
      <c r="F1575" s="2" t="s">
        <v>111</v>
      </c>
      <c r="G1575" s="2" t="s">
        <v>167</v>
      </c>
      <c r="H1575" s="2" t="s">
        <v>168</v>
      </c>
      <c r="I1575" s="31">
        <v>43503</v>
      </c>
      <c r="J1575" s="2">
        <v>7</v>
      </c>
      <c r="K1575" s="2">
        <v>2</v>
      </c>
      <c r="L1575" s="2">
        <v>2019</v>
      </c>
      <c r="M1575" s="31">
        <f t="shared" si="24"/>
        <v>43503</v>
      </c>
      <c r="N1575" s="2" t="s">
        <v>1427</v>
      </c>
      <c r="O1575" s="2" t="s">
        <v>1428</v>
      </c>
      <c r="P1575" s="2">
        <v>18</v>
      </c>
      <c r="Q1575" s="6">
        <v>9033397905</v>
      </c>
      <c r="R1575" s="2" t="s">
        <v>172</v>
      </c>
      <c r="S1575" s="2">
        <v>2</v>
      </c>
      <c r="T1575" s="2" t="s">
        <v>251</v>
      </c>
      <c r="V1575" s="2" t="s">
        <v>252</v>
      </c>
      <c r="W1575" s="2" t="s">
        <v>4666</v>
      </c>
      <c r="X1575" s="2" t="s">
        <v>176</v>
      </c>
    </row>
    <row r="1576" spans="1:25" ht="23.1" hidden="1" customHeight="1">
      <c r="A1576" s="2" t="s">
        <v>1398</v>
      </c>
      <c r="B1576" s="2" t="s">
        <v>26</v>
      </c>
      <c r="C1576" s="2" t="s">
        <v>27</v>
      </c>
      <c r="D1576" s="2" t="s">
        <v>28</v>
      </c>
      <c r="E1576" s="2" t="s">
        <v>28</v>
      </c>
      <c r="F1576" s="2" t="s">
        <v>111</v>
      </c>
      <c r="G1576" s="2" t="s">
        <v>167</v>
      </c>
      <c r="H1576" s="2" t="s">
        <v>168</v>
      </c>
      <c r="I1576" s="31">
        <v>43503</v>
      </c>
      <c r="J1576" s="2">
        <v>7</v>
      </c>
      <c r="K1576" s="2">
        <v>2</v>
      </c>
      <c r="L1576" s="2">
        <v>2019</v>
      </c>
      <c r="M1576" s="31">
        <f t="shared" si="24"/>
        <v>43503</v>
      </c>
      <c r="N1576" s="2" t="s">
        <v>1429</v>
      </c>
      <c r="O1576" s="2" t="s">
        <v>1430</v>
      </c>
      <c r="P1576" s="2">
        <v>17</v>
      </c>
      <c r="Q1576" s="6">
        <v>7060769501</v>
      </c>
      <c r="R1576" s="2" t="s">
        <v>417</v>
      </c>
      <c r="S1576" s="2">
        <v>0</v>
      </c>
      <c r="T1576" s="2" t="s">
        <v>313</v>
      </c>
      <c r="U1576" s="2" t="s">
        <v>507</v>
      </c>
      <c r="V1576" s="2" t="s">
        <v>175</v>
      </c>
      <c r="W1576" s="2" t="s">
        <v>4659</v>
      </c>
      <c r="X1576" s="2" t="s">
        <v>179</v>
      </c>
      <c r="Y1576" s="63">
        <v>3</v>
      </c>
    </row>
    <row r="1577" spans="1:25" ht="23.1" hidden="1" customHeight="1">
      <c r="A1577" s="2" t="s">
        <v>1398</v>
      </c>
      <c r="B1577" s="2" t="s">
        <v>26</v>
      </c>
      <c r="C1577" s="2" t="s">
        <v>27</v>
      </c>
      <c r="D1577" s="2" t="s">
        <v>28</v>
      </c>
      <c r="E1577" s="2" t="s">
        <v>28</v>
      </c>
      <c r="F1577" s="2" t="s">
        <v>29</v>
      </c>
      <c r="G1577" s="2" t="s">
        <v>1887</v>
      </c>
      <c r="H1577" s="2" t="s">
        <v>31</v>
      </c>
      <c r="I1577" s="31">
        <v>43503</v>
      </c>
      <c r="J1577" s="2">
        <v>7</v>
      </c>
      <c r="K1577" s="2">
        <v>2</v>
      </c>
      <c r="L1577" s="2">
        <v>2019</v>
      </c>
      <c r="M1577" s="31">
        <f t="shared" si="24"/>
        <v>43503</v>
      </c>
      <c r="N1577" s="2" t="s">
        <v>3599</v>
      </c>
      <c r="O1577" s="2" t="s">
        <v>3600</v>
      </c>
      <c r="P1577" s="2">
        <v>18</v>
      </c>
      <c r="Q1577" s="6" t="s">
        <v>171</v>
      </c>
      <c r="R1577" s="2" t="s">
        <v>417</v>
      </c>
      <c r="S1577" s="2">
        <v>1</v>
      </c>
      <c r="T1577" s="2" t="s">
        <v>313</v>
      </c>
      <c r="V1577" s="2" t="s">
        <v>175</v>
      </c>
      <c r="W1577" s="2" t="s">
        <v>4659</v>
      </c>
      <c r="X1577" s="2" t="s">
        <v>186</v>
      </c>
      <c r="Y1577" s="63">
        <v>3</v>
      </c>
    </row>
    <row r="1578" spans="1:25" ht="23.1" hidden="1" customHeight="1">
      <c r="A1578" s="2" t="s">
        <v>1398</v>
      </c>
      <c r="B1578" s="2" t="s">
        <v>26</v>
      </c>
      <c r="C1578" s="2" t="s">
        <v>27</v>
      </c>
      <c r="D1578" s="2" t="s">
        <v>28</v>
      </c>
      <c r="E1578" s="2" t="s">
        <v>28</v>
      </c>
      <c r="F1578" s="2" t="s">
        <v>29</v>
      </c>
      <c r="G1578" s="2" t="s">
        <v>1887</v>
      </c>
      <c r="H1578" s="2" t="s">
        <v>31</v>
      </c>
      <c r="I1578" s="31">
        <v>43503</v>
      </c>
      <c r="J1578" s="2">
        <v>7</v>
      </c>
      <c r="K1578" s="2">
        <v>2</v>
      </c>
      <c r="L1578" s="2">
        <v>2019</v>
      </c>
      <c r="M1578" s="31">
        <f t="shared" si="24"/>
        <v>43503</v>
      </c>
      <c r="N1578" s="2" t="s">
        <v>3601</v>
      </c>
      <c r="O1578" s="2" t="s">
        <v>3602</v>
      </c>
      <c r="P1578" s="2">
        <v>19</v>
      </c>
      <c r="Q1578" s="6" t="s">
        <v>171</v>
      </c>
      <c r="R1578" s="2" t="s">
        <v>172</v>
      </c>
      <c r="S1578" s="2">
        <v>3</v>
      </c>
      <c r="T1578" s="2" t="s">
        <v>313</v>
      </c>
      <c r="V1578" s="2" t="s">
        <v>175</v>
      </c>
      <c r="W1578" s="2" t="s">
        <v>4659</v>
      </c>
      <c r="X1578" s="2" t="s">
        <v>186</v>
      </c>
      <c r="Y1578" s="63">
        <v>3</v>
      </c>
    </row>
    <row r="1579" spans="1:25" ht="23.1" hidden="1" customHeight="1">
      <c r="A1579" s="2" t="s">
        <v>1398</v>
      </c>
      <c r="B1579" s="2" t="s">
        <v>26</v>
      </c>
      <c r="C1579" s="2" t="s">
        <v>27</v>
      </c>
      <c r="D1579" s="2" t="s">
        <v>28</v>
      </c>
      <c r="E1579" s="2" t="s">
        <v>28</v>
      </c>
      <c r="F1579" s="2" t="s">
        <v>29</v>
      </c>
      <c r="G1579" s="2" t="s">
        <v>1887</v>
      </c>
      <c r="H1579" s="2" t="s">
        <v>31</v>
      </c>
      <c r="I1579" s="31">
        <v>43503</v>
      </c>
      <c r="J1579" s="2">
        <v>7</v>
      </c>
      <c r="K1579" s="2">
        <v>2</v>
      </c>
      <c r="L1579" s="2">
        <v>2019</v>
      </c>
      <c r="M1579" s="31">
        <f t="shared" si="24"/>
        <v>43503</v>
      </c>
      <c r="N1579" s="2" t="s">
        <v>3603</v>
      </c>
      <c r="O1579" s="2" t="s">
        <v>3604</v>
      </c>
      <c r="P1579" s="2">
        <v>17</v>
      </c>
      <c r="Q1579" s="6" t="s">
        <v>171</v>
      </c>
      <c r="R1579" s="2" t="s">
        <v>172</v>
      </c>
      <c r="S1579" s="2">
        <v>1</v>
      </c>
      <c r="T1579" s="2" t="s">
        <v>313</v>
      </c>
      <c r="V1579" s="2" t="s">
        <v>175</v>
      </c>
      <c r="W1579" s="2" t="s">
        <v>4659</v>
      </c>
      <c r="X1579" s="2" t="s">
        <v>186</v>
      </c>
      <c r="Y1579" s="63">
        <v>3</v>
      </c>
    </row>
    <row r="1580" spans="1:25" ht="23.1" hidden="1" customHeight="1">
      <c r="A1580" s="2" t="s">
        <v>1398</v>
      </c>
      <c r="B1580" s="2" t="s">
        <v>26</v>
      </c>
      <c r="C1580" s="2" t="s">
        <v>27</v>
      </c>
      <c r="D1580" s="2" t="s">
        <v>28</v>
      </c>
      <c r="E1580" s="2" t="s">
        <v>28</v>
      </c>
      <c r="F1580" s="2" t="s">
        <v>29</v>
      </c>
      <c r="G1580" s="2" t="s">
        <v>1887</v>
      </c>
      <c r="H1580" s="2" t="s">
        <v>31</v>
      </c>
      <c r="I1580" s="31">
        <v>43503</v>
      </c>
      <c r="J1580" s="2">
        <v>7</v>
      </c>
      <c r="K1580" s="2">
        <v>2</v>
      </c>
      <c r="L1580" s="2">
        <v>2019</v>
      </c>
      <c r="M1580" s="31">
        <f t="shared" si="24"/>
        <v>43503</v>
      </c>
      <c r="N1580" s="2" t="s">
        <v>3605</v>
      </c>
      <c r="O1580" s="2" t="s">
        <v>3606</v>
      </c>
      <c r="P1580" s="2">
        <v>19</v>
      </c>
      <c r="Q1580" s="6" t="s">
        <v>171</v>
      </c>
      <c r="R1580" s="2" t="s">
        <v>172</v>
      </c>
      <c r="S1580" s="2">
        <v>2</v>
      </c>
      <c r="T1580" s="2" t="s">
        <v>313</v>
      </c>
      <c r="V1580" s="2" t="s">
        <v>175</v>
      </c>
      <c r="W1580" s="2" t="s">
        <v>4659</v>
      </c>
      <c r="X1580" s="2" t="s">
        <v>186</v>
      </c>
      <c r="Y1580" s="63">
        <v>3</v>
      </c>
    </row>
    <row r="1581" spans="1:25" ht="23.1" hidden="1" customHeight="1">
      <c r="A1581" s="2" t="s">
        <v>1398</v>
      </c>
      <c r="B1581" s="2" t="s">
        <v>26</v>
      </c>
      <c r="C1581" s="2" t="s">
        <v>27</v>
      </c>
      <c r="D1581" s="2" t="s">
        <v>28</v>
      </c>
      <c r="E1581" s="2" t="s">
        <v>28</v>
      </c>
      <c r="F1581" s="2" t="s">
        <v>29</v>
      </c>
      <c r="G1581" s="2" t="s">
        <v>1887</v>
      </c>
      <c r="H1581" s="2" t="s">
        <v>31</v>
      </c>
      <c r="I1581" s="31">
        <v>43503</v>
      </c>
      <c r="J1581" s="2">
        <v>7</v>
      </c>
      <c r="K1581" s="2">
        <v>2</v>
      </c>
      <c r="L1581" s="2">
        <v>2019</v>
      </c>
      <c r="M1581" s="31">
        <f t="shared" si="24"/>
        <v>43503</v>
      </c>
      <c r="N1581" s="2" t="s">
        <v>3607</v>
      </c>
      <c r="O1581" s="2" t="s">
        <v>3608</v>
      </c>
      <c r="P1581" s="2">
        <v>19</v>
      </c>
      <c r="Q1581" s="6" t="s">
        <v>171</v>
      </c>
      <c r="R1581" s="2" t="s">
        <v>172</v>
      </c>
      <c r="S1581" s="2">
        <v>1</v>
      </c>
      <c r="T1581" s="2" t="s">
        <v>313</v>
      </c>
      <c r="V1581" s="2" t="s">
        <v>175</v>
      </c>
      <c r="W1581" s="2" t="s">
        <v>4659</v>
      </c>
      <c r="X1581" s="2" t="s">
        <v>186</v>
      </c>
      <c r="Y1581" s="63">
        <v>2</v>
      </c>
    </row>
    <row r="1582" spans="1:25" ht="23.1" hidden="1" customHeight="1">
      <c r="A1582" s="2" t="s">
        <v>1398</v>
      </c>
      <c r="B1582" s="2" t="s">
        <v>26</v>
      </c>
      <c r="C1582" s="2" t="s">
        <v>27</v>
      </c>
      <c r="D1582" s="2" t="s">
        <v>28</v>
      </c>
      <c r="E1582" s="2" t="s">
        <v>28</v>
      </c>
      <c r="F1582" s="2" t="s">
        <v>29</v>
      </c>
      <c r="G1582" s="2" t="s">
        <v>1887</v>
      </c>
      <c r="H1582" s="2" t="s">
        <v>31</v>
      </c>
      <c r="I1582" s="31">
        <v>43503</v>
      </c>
      <c r="J1582" s="2">
        <v>7</v>
      </c>
      <c r="K1582" s="2">
        <v>2</v>
      </c>
      <c r="L1582" s="2">
        <v>2019</v>
      </c>
      <c r="M1582" s="31">
        <f t="shared" si="24"/>
        <v>43503</v>
      </c>
      <c r="N1582" s="2" t="s">
        <v>3609</v>
      </c>
      <c r="O1582" s="2" t="s">
        <v>3610</v>
      </c>
      <c r="P1582" s="2">
        <v>18</v>
      </c>
      <c r="Q1582" s="6" t="s">
        <v>171</v>
      </c>
      <c r="R1582" s="2" t="s">
        <v>172</v>
      </c>
      <c r="S1582" s="2">
        <v>1</v>
      </c>
      <c r="T1582" s="2" t="s">
        <v>313</v>
      </c>
      <c r="V1582" s="2" t="s">
        <v>175</v>
      </c>
      <c r="W1582" s="2" t="s">
        <v>4659</v>
      </c>
      <c r="X1582" s="2" t="s">
        <v>186</v>
      </c>
      <c r="Y1582" s="63">
        <v>3</v>
      </c>
    </row>
    <row r="1583" spans="1:25" ht="23.1" hidden="1" customHeight="1">
      <c r="A1583" s="2" t="s">
        <v>1398</v>
      </c>
      <c r="B1583" s="2" t="s">
        <v>26</v>
      </c>
      <c r="C1583" s="2" t="s">
        <v>27</v>
      </c>
      <c r="D1583" s="2" t="s">
        <v>28</v>
      </c>
      <c r="E1583" s="2" t="s">
        <v>28</v>
      </c>
      <c r="F1583" s="2" t="s">
        <v>29</v>
      </c>
      <c r="G1583" s="2" t="s">
        <v>1887</v>
      </c>
      <c r="H1583" s="2" t="s">
        <v>31</v>
      </c>
      <c r="I1583" s="31">
        <v>43503</v>
      </c>
      <c r="J1583" s="2">
        <v>7</v>
      </c>
      <c r="K1583" s="2">
        <v>2</v>
      </c>
      <c r="L1583" s="2">
        <v>2019</v>
      </c>
      <c r="M1583" s="31">
        <f t="shared" si="24"/>
        <v>43503</v>
      </c>
      <c r="N1583" s="2" t="s">
        <v>3611</v>
      </c>
      <c r="O1583" s="2" t="s">
        <v>3612</v>
      </c>
      <c r="P1583" s="2">
        <v>19</v>
      </c>
      <c r="Q1583" s="6" t="s">
        <v>171</v>
      </c>
      <c r="R1583" s="2" t="s">
        <v>172</v>
      </c>
      <c r="S1583" s="2">
        <v>2</v>
      </c>
      <c r="T1583" s="2" t="s">
        <v>313</v>
      </c>
      <c r="V1583" s="2" t="s">
        <v>175</v>
      </c>
      <c r="W1583" s="2" t="s">
        <v>4659</v>
      </c>
      <c r="X1583" s="2" t="s">
        <v>179</v>
      </c>
      <c r="Y1583" s="63">
        <v>3</v>
      </c>
    </row>
    <row r="1584" spans="1:25" ht="23.1" hidden="1" customHeight="1">
      <c r="A1584" s="2" t="s">
        <v>1398</v>
      </c>
      <c r="B1584" s="2" t="s">
        <v>26</v>
      </c>
      <c r="C1584" s="2" t="s">
        <v>27</v>
      </c>
      <c r="D1584" s="2" t="s">
        <v>28</v>
      </c>
      <c r="E1584" s="2" t="s">
        <v>28</v>
      </c>
      <c r="F1584" s="2" t="s">
        <v>29</v>
      </c>
      <c r="G1584" s="2" t="s">
        <v>1887</v>
      </c>
      <c r="H1584" s="2" t="s">
        <v>31</v>
      </c>
      <c r="I1584" s="31">
        <v>43503</v>
      </c>
      <c r="J1584" s="2">
        <v>7</v>
      </c>
      <c r="K1584" s="2">
        <v>2</v>
      </c>
      <c r="L1584" s="2">
        <v>2019</v>
      </c>
      <c r="M1584" s="31">
        <f t="shared" si="24"/>
        <v>43503</v>
      </c>
      <c r="N1584" s="2" t="s">
        <v>3613</v>
      </c>
      <c r="O1584" s="2" t="s">
        <v>3614</v>
      </c>
      <c r="P1584" s="2">
        <v>19</v>
      </c>
      <c r="Q1584" s="6" t="s">
        <v>171</v>
      </c>
      <c r="R1584" s="2" t="s">
        <v>172</v>
      </c>
      <c r="S1584" s="2">
        <v>3</v>
      </c>
      <c r="T1584" s="2" t="s">
        <v>313</v>
      </c>
      <c r="V1584" s="2" t="s">
        <v>175</v>
      </c>
      <c r="W1584" s="2" t="s">
        <v>4659</v>
      </c>
      <c r="X1584" s="2" t="s">
        <v>186</v>
      </c>
      <c r="Y1584" s="63">
        <v>2</v>
      </c>
    </row>
    <row r="1585" spans="1:25" ht="23.1" hidden="1" customHeight="1">
      <c r="A1585" s="2" t="s">
        <v>1398</v>
      </c>
      <c r="B1585" s="2" t="s">
        <v>26</v>
      </c>
      <c r="C1585" s="2" t="s">
        <v>27</v>
      </c>
      <c r="D1585" s="2" t="s">
        <v>28</v>
      </c>
      <c r="E1585" s="2" t="s">
        <v>28</v>
      </c>
      <c r="F1585" s="2" t="s">
        <v>29</v>
      </c>
      <c r="G1585" s="2" t="s">
        <v>1887</v>
      </c>
      <c r="H1585" s="2" t="s">
        <v>31</v>
      </c>
      <c r="I1585" s="31">
        <v>43504</v>
      </c>
      <c r="J1585" s="2">
        <v>8</v>
      </c>
      <c r="K1585" s="2">
        <v>2</v>
      </c>
      <c r="L1585" s="2">
        <v>2019</v>
      </c>
      <c r="M1585" s="31">
        <f t="shared" si="24"/>
        <v>43504</v>
      </c>
      <c r="N1585" s="2" t="s">
        <v>3615</v>
      </c>
      <c r="O1585" s="2" t="s">
        <v>3616</v>
      </c>
      <c r="P1585" s="2">
        <v>18</v>
      </c>
      <c r="Q1585" s="6" t="s">
        <v>171</v>
      </c>
      <c r="R1585" s="2" t="s">
        <v>417</v>
      </c>
      <c r="S1585" s="2">
        <v>1</v>
      </c>
      <c r="T1585" s="2" t="s">
        <v>313</v>
      </c>
      <c r="V1585" s="2" t="s">
        <v>175</v>
      </c>
      <c r="W1585" s="2" t="s">
        <v>4659</v>
      </c>
      <c r="X1585" s="2" t="s">
        <v>186</v>
      </c>
      <c r="Y1585" s="63">
        <v>3</v>
      </c>
    </row>
    <row r="1586" spans="1:25" ht="23.1" hidden="1" customHeight="1">
      <c r="A1586" s="2" t="s">
        <v>1398</v>
      </c>
      <c r="B1586" s="2" t="s">
        <v>26</v>
      </c>
      <c r="C1586" s="2" t="s">
        <v>27</v>
      </c>
      <c r="D1586" s="2" t="s">
        <v>28</v>
      </c>
      <c r="E1586" s="2" t="s">
        <v>28</v>
      </c>
      <c r="F1586" s="2" t="s">
        <v>111</v>
      </c>
      <c r="G1586" s="2" t="s">
        <v>4604</v>
      </c>
      <c r="H1586" s="2" t="s">
        <v>97</v>
      </c>
      <c r="I1586" s="31">
        <v>43504</v>
      </c>
      <c r="J1586" s="2">
        <v>8</v>
      </c>
      <c r="K1586" s="2">
        <v>2</v>
      </c>
      <c r="L1586" s="2">
        <v>2019</v>
      </c>
      <c r="M1586" s="31">
        <f t="shared" si="24"/>
        <v>43504</v>
      </c>
      <c r="N1586" s="2" t="s">
        <v>1176</v>
      </c>
      <c r="O1586" s="2" t="s">
        <v>3617</v>
      </c>
      <c r="P1586" s="2">
        <v>19</v>
      </c>
      <c r="Q1586" s="6">
        <v>8032826430</v>
      </c>
      <c r="R1586" s="2" t="s">
        <v>172</v>
      </c>
      <c r="S1586" s="2">
        <v>2</v>
      </c>
      <c r="T1586" s="2" t="s">
        <v>313</v>
      </c>
      <c r="V1586" s="2" t="s">
        <v>175</v>
      </c>
      <c r="W1586" s="2" t="s">
        <v>4659</v>
      </c>
      <c r="X1586" s="2" t="s">
        <v>186</v>
      </c>
      <c r="Y1586" s="63">
        <v>3</v>
      </c>
    </row>
    <row r="1587" spans="1:25" ht="23.1" hidden="1" customHeight="1">
      <c r="A1587" s="2" t="s">
        <v>1398</v>
      </c>
      <c r="B1587" s="2" t="s">
        <v>26</v>
      </c>
      <c r="C1587" s="2" t="s">
        <v>27</v>
      </c>
      <c r="D1587" s="2" t="s">
        <v>28</v>
      </c>
      <c r="E1587" s="2" t="s">
        <v>28</v>
      </c>
      <c r="F1587" s="2" t="s">
        <v>111</v>
      </c>
      <c r="G1587" s="2" t="s">
        <v>167</v>
      </c>
      <c r="H1587" s="2" t="s">
        <v>168</v>
      </c>
      <c r="I1587" s="31">
        <v>43504</v>
      </c>
      <c r="J1587" s="2">
        <v>8</v>
      </c>
      <c r="K1587" s="2">
        <v>2</v>
      </c>
      <c r="L1587" s="2">
        <v>2019</v>
      </c>
      <c r="M1587" s="31">
        <f t="shared" si="24"/>
        <v>43504</v>
      </c>
      <c r="N1587" s="2" t="s">
        <v>1128</v>
      </c>
      <c r="O1587" s="2" t="s">
        <v>874</v>
      </c>
      <c r="P1587" s="2">
        <v>19</v>
      </c>
      <c r="Q1587" s="6">
        <v>8182350488</v>
      </c>
      <c r="R1587" s="2" t="s">
        <v>172</v>
      </c>
      <c r="S1587" s="2">
        <v>1</v>
      </c>
      <c r="T1587" s="2" t="s">
        <v>313</v>
      </c>
      <c r="U1587" s="2" t="s">
        <v>507</v>
      </c>
      <c r="V1587" s="2" t="s">
        <v>175</v>
      </c>
      <c r="W1587" s="2" t="s">
        <v>4659</v>
      </c>
      <c r="X1587" s="2" t="s">
        <v>186</v>
      </c>
      <c r="Y1587" s="63">
        <v>1</v>
      </c>
    </row>
    <row r="1588" spans="1:25" ht="23.1" hidden="1" customHeight="1">
      <c r="A1588" s="2" t="s">
        <v>1398</v>
      </c>
      <c r="B1588" s="2" t="s">
        <v>26</v>
      </c>
      <c r="C1588" s="2" t="s">
        <v>27</v>
      </c>
      <c r="D1588" s="2" t="s">
        <v>28</v>
      </c>
      <c r="E1588" s="2" t="s">
        <v>28</v>
      </c>
      <c r="F1588" s="2" t="s">
        <v>111</v>
      </c>
      <c r="G1588" s="2" t="s">
        <v>167</v>
      </c>
      <c r="H1588" s="2" t="s">
        <v>168</v>
      </c>
      <c r="I1588" s="31">
        <v>43504</v>
      </c>
      <c r="J1588" s="2">
        <v>8</v>
      </c>
      <c r="K1588" s="2">
        <v>2</v>
      </c>
      <c r="L1588" s="2">
        <v>2019</v>
      </c>
      <c r="M1588" s="31">
        <f t="shared" si="24"/>
        <v>43504</v>
      </c>
      <c r="N1588" s="2" t="s">
        <v>1431</v>
      </c>
      <c r="O1588" s="2" t="s">
        <v>1432</v>
      </c>
      <c r="P1588" s="2">
        <v>19</v>
      </c>
      <c r="Q1588" s="6">
        <v>8141571581</v>
      </c>
      <c r="R1588" s="2" t="s">
        <v>172</v>
      </c>
      <c r="S1588" s="2">
        <v>1</v>
      </c>
      <c r="T1588" s="2" t="s">
        <v>313</v>
      </c>
      <c r="U1588" s="2" t="s">
        <v>507</v>
      </c>
      <c r="V1588" s="2" t="s">
        <v>175</v>
      </c>
      <c r="W1588" s="2" t="s">
        <v>4659</v>
      </c>
      <c r="X1588" s="2" t="s">
        <v>186</v>
      </c>
      <c r="Y1588" s="63">
        <v>3</v>
      </c>
    </row>
    <row r="1589" spans="1:25" ht="23.1" hidden="1" customHeight="1">
      <c r="A1589" s="2" t="s">
        <v>1398</v>
      </c>
      <c r="B1589" s="2" t="s">
        <v>26</v>
      </c>
      <c r="C1589" s="2" t="s">
        <v>27</v>
      </c>
      <c r="D1589" s="2" t="s">
        <v>28</v>
      </c>
      <c r="E1589" s="2" t="s">
        <v>28</v>
      </c>
      <c r="F1589" s="2" t="s">
        <v>111</v>
      </c>
      <c r="G1589" s="2" t="s">
        <v>167</v>
      </c>
      <c r="H1589" s="2" t="s">
        <v>168</v>
      </c>
      <c r="I1589" s="31">
        <v>43504</v>
      </c>
      <c r="J1589" s="2">
        <v>8</v>
      </c>
      <c r="K1589" s="2">
        <v>2</v>
      </c>
      <c r="L1589" s="2">
        <v>2019</v>
      </c>
      <c r="M1589" s="31">
        <f t="shared" si="24"/>
        <v>43504</v>
      </c>
      <c r="N1589" s="2" t="s">
        <v>1433</v>
      </c>
      <c r="O1589" s="2" t="s">
        <v>1434</v>
      </c>
      <c r="P1589" s="2">
        <v>17</v>
      </c>
      <c r="Q1589" s="6" t="s">
        <v>171</v>
      </c>
      <c r="R1589" s="2" t="s">
        <v>172</v>
      </c>
      <c r="S1589" s="2">
        <v>2</v>
      </c>
      <c r="T1589" s="2" t="s">
        <v>174</v>
      </c>
      <c r="V1589" s="2" t="s">
        <v>175</v>
      </c>
      <c r="W1589" s="2" t="s">
        <v>4666</v>
      </c>
      <c r="X1589" s="2" t="s">
        <v>176</v>
      </c>
    </row>
    <row r="1590" spans="1:25" ht="23.1" hidden="1" customHeight="1">
      <c r="A1590" s="2" t="s">
        <v>1398</v>
      </c>
      <c r="B1590" s="2" t="s">
        <v>26</v>
      </c>
      <c r="C1590" s="2" t="s">
        <v>27</v>
      </c>
      <c r="D1590" s="2" t="s">
        <v>28</v>
      </c>
      <c r="E1590" s="2" t="s">
        <v>28</v>
      </c>
      <c r="F1590" s="2" t="s">
        <v>111</v>
      </c>
      <c r="G1590" s="2" t="s">
        <v>167</v>
      </c>
      <c r="H1590" s="2" t="s">
        <v>168</v>
      </c>
      <c r="I1590" s="31">
        <v>43504</v>
      </c>
      <c r="J1590" s="2">
        <v>8</v>
      </c>
      <c r="K1590" s="2">
        <v>2</v>
      </c>
      <c r="L1590" s="2">
        <v>2019</v>
      </c>
      <c r="M1590" s="31">
        <f t="shared" si="24"/>
        <v>43504</v>
      </c>
      <c r="N1590" s="2" t="s">
        <v>1435</v>
      </c>
      <c r="O1590" s="2" t="s">
        <v>1436</v>
      </c>
      <c r="P1590" s="2">
        <v>19</v>
      </c>
      <c r="Q1590" s="6">
        <v>8130250589</v>
      </c>
      <c r="R1590" s="2" t="s">
        <v>417</v>
      </c>
      <c r="S1590" s="2">
        <v>0</v>
      </c>
      <c r="T1590" s="2" t="s">
        <v>418</v>
      </c>
      <c r="V1590" s="2" t="s">
        <v>175</v>
      </c>
      <c r="W1590" s="2" t="s">
        <v>4659</v>
      </c>
      <c r="X1590" s="2" t="s">
        <v>444</v>
      </c>
    </row>
    <row r="1591" spans="1:25" ht="23.1" hidden="1" customHeight="1">
      <c r="A1591" s="2" t="s">
        <v>1398</v>
      </c>
      <c r="B1591" s="2" t="s">
        <v>26</v>
      </c>
      <c r="C1591" s="2" t="s">
        <v>27</v>
      </c>
      <c r="D1591" s="2" t="s">
        <v>28</v>
      </c>
      <c r="E1591" s="2" t="s">
        <v>28</v>
      </c>
      <c r="F1591" s="2" t="s">
        <v>111</v>
      </c>
      <c r="G1591" s="2" t="s">
        <v>167</v>
      </c>
      <c r="H1591" s="2" t="s">
        <v>168</v>
      </c>
      <c r="I1591" s="31">
        <v>43505</v>
      </c>
      <c r="J1591" s="2">
        <v>9</v>
      </c>
      <c r="K1591" s="2">
        <v>2</v>
      </c>
      <c r="L1591" s="2">
        <v>2019</v>
      </c>
      <c r="M1591" s="31">
        <f t="shared" si="24"/>
        <v>43505</v>
      </c>
      <c r="N1591" s="2" t="s">
        <v>1437</v>
      </c>
      <c r="O1591" s="2" t="s">
        <v>1438</v>
      </c>
      <c r="P1591" s="2">
        <v>19</v>
      </c>
      <c r="Q1591" s="6">
        <v>8131857815</v>
      </c>
      <c r="R1591" s="2" t="s">
        <v>172</v>
      </c>
      <c r="S1591" s="2">
        <v>2</v>
      </c>
      <c r="T1591" s="2" t="s">
        <v>251</v>
      </c>
      <c r="V1591" s="2" t="s">
        <v>252</v>
      </c>
      <c r="W1591" s="2" t="s">
        <v>4666</v>
      </c>
      <c r="X1591" s="2" t="s">
        <v>211</v>
      </c>
      <c r="Y1591" s="63">
        <v>6</v>
      </c>
    </row>
    <row r="1592" spans="1:25" ht="23.1" hidden="1" customHeight="1">
      <c r="A1592" s="2" t="s">
        <v>1398</v>
      </c>
      <c r="B1592" s="2" t="s">
        <v>26</v>
      </c>
      <c r="C1592" s="2" t="s">
        <v>27</v>
      </c>
      <c r="D1592" s="2" t="s">
        <v>28</v>
      </c>
      <c r="E1592" s="2" t="s">
        <v>28</v>
      </c>
      <c r="F1592" s="2" t="s">
        <v>111</v>
      </c>
      <c r="G1592" s="2" t="s">
        <v>167</v>
      </c>
      <c r="H1592" s="2" t="s">
        <v>168</v>
      </c>
      <c r="I1592" s="31">
        <v>43505</v>
      </c>
      <c r="J1592" s="2">
        <v>9</v>
      </c>
      <c r="K1592" s="2">
        <v>2</v>
      </c>
      <c r="L1592" s="2">
        <v>2019</v>
      </c>
      <c r="M1592" s="31">
        <f t="shared" si="24"/>
        <v>43505</v>
      </c>
      <c r="N1592" s="2" t="s">
        <v>1439</v>
      </c>
      <c r="O1592" s="2" t="s">
        <v>1056</v>
      </c>
      <c r="P1592" s="2">
        <v>19</v>
      </c>
      <c r="Q1592" s="6">
        <v>8109230249</v>
      </c>
      <c r="R1592" s="2" t="s">
        <v>172</v>
      </c>
      <c r="S1592" s="2">
        <v>2</v>
      </c>
      <c r="T1592" s="2" t="s">
        <v>251</v>
      </c>
      <c r="V1592" s="2" t="s">
        <v>252</v>
      </c>
      <c r="W1592" s="2" t="s">
        <v>4666</v>
      </c>
      <c r="X1592" s="2" t="s">
        <v>176</v>
      </c>
    </row>
    <row r="1593" spans="1:25" ht="23.1" hidden="1" customHeight="1">
      <c r="A1593" s="2" t="s">
        <v>1398</v>
      </c>
      <c r="B1593" s="2" t="s">
        <v>26</v>
      </c>
      <c r="C1593" s="2" t="s">
        <v>27</v>
      </c>
      <c r="D1593" s="2" t="s">
        <v>28</v>
      </c>
      <c r="E1593" s="2" t="s">
        <v>28</v>
      </c>
      <c r="F1593" s="2" t="s">
        <v>111</v>
      </c>
      <c r="G1593" s="2" t="s">
        <v>167</v>
      </c>
      <c r="H1593" s="2" t="s">
        <v>168</v>
      </c>
      <c r="I1593" s="31">
        <v>43505</v>
      </c>
      <c r="J1593" s="2">
        <v>9</v>
      </c>
      <c r="K1593" s="2">
        <v>2</v>
      </c>
      <c r="L1593" s="2">
        <v>2019</v>
      </c>
      <c r="M1593" s="31">
        <f t="shared" si="24"/>
        <v>43505</v>
      </c>
      <c r="N1593" s="2" t="s">
        <v>322</v>
      </c>
      <c r="O1593" s="2" t="s">
        <v>1440</v>
      </c>
      <c r="P1593" s="2">
        <v>19</v>
      </c>
      <c r="Q1593" s="6" t="s">
        <v>171</v>
      </c>
      <c r="R1593" s="2" t="s">
        <v>172</v>
      </c>
      <c r="S1593" s="2">
        <v>2</v>
      </c>
      <c r="T1593" s="2" t="s">
        <v>251</v>
      </c>
      <c r="V1593" s="2" t="s">
        <v>252</v>
      </c>
      <c r="W1593" s="2" t="s">
        <v>4666</v>
      </c>
      <c r="X1593" s="2" t="s">
        <v>176</v>
      </c>
    </row>
    <row r="1594" spans="1:25" ht="23.1" hidden="1" customHeight="1">
      <c r="A1594" s="2" t="s">
        <v>1398</v>
      </c>
      <c r="B1594" s="2" t="s">
        <v>26</v>
      </c>
      <c r="C1594" s="2" t="s">
        <v>27</v>
      </c>
      <c r="D1594" s="2" t="s">
        <v>28</v>
      </c>
      <c r="E1594" s="2" t="s">
        <v>28</v>
      </c>
      <c r="F1594" s="2" t="s">
        <v>111</v>
      </c>
      <c r="G1594" s="2" t="s">
        <v>167</v>
      </c>
      <c r="H1594" s="2" t="s">
        <v>168</v>
      </c>
      <c r="I1594" s="31">
        <v>43505</v>
      </c>
      <c r="J1594" s="2">
        <v>9</v>
      </c>
      <c r="K1594" s="2">
        <v>2</v>
      </c>
      <c r="L1594" s="2">
        <v>2019</v>
      </c>
      <c r="M1594" s="31">
        <f t="shared" si="24"/>
        <v>43505</v>
      </c>
      <c r="N1594" s="2" t="s">
        <v>447</v>
      </c>
      <c r="O1594" s="2" t="s">
        <v>319</v>
      </c>
      <c r="P1594" s="2">
        <v>18</v>
      </c>
      <c r="Q1594" s="6">
        <v>8180611177</v>
      </c>
      <c r="R1594" s="2" t="s">
        <v>172</v>
      </c>
      <c r="S1594" s="2">
        <v>2</v>
      </c>
      <c r="T1594" s="2" t="s">
        <v>251</v>
      </c>
      <c r="V1594" s="2" t="s">
        <v>252</v>
      </c>
      <c r="W1594" s="2" t="s">
        <v>4666</v>
      </c>
      <c r="X1594" s="2" t="s">
        <v>444</v>
      </c>
    </row>
    <row r="1595" spans="1:25" ht="23.1" hidden="1" customHeight="1">
      <c r="A1595" s="2" t="s">
        <v>1441</v>
      </c>
      <c r="B1595" s="2" t="s">
        <v>26</v>
      </c>
      <c r="C1595" s="2" t="s">
        <v>27</v>
      </c>
      <c r="D1595" s="2" t="s">
        <v>28</v>
      </c>
      <c r="E1595" s="2" t="s">
        <v>28</v>
      </c>
      <c r="F1595" s="2" t="s">
        <v>111</v>
      </c>
      <c r="G1595" s="2" t="s">
        <v>167</v>
      </c>
      <c r="H1595" s="2" t="s">
        <v>168</v>
      </c>
      <c r="I1595" s="31">
        <v>43508</v>
      </c>
      <c r="J1595" s="2">
        <v>12</v>
      </c>
      <c r="K1595" s="2">
        <v>2</v>
      </c>
      <c r="L1595" s="2">
        <v>2019</v>
      </c>
      <c r="M1595" s="31">
        <f t="shared" si="24"/>
        <v>43508</v>
      </c>
      <c r="N1595" s="2" t="s">
        <v>1442</v>
      </c>
      <c r="O1595" s="2" t="s">
        <v>1443</v>
      </c>
      <c r="P1595" s="2">
        <v>19</v>
      </c>
      <c r="Q1595" s="6">
        <v>8083510580</v>
      </c>
      <c r="R1595" s="2" t="s">
        <v>172</v>
      </c>
      <c r="S1595" s="2">
        <v>1</v>
      </c>
      <c r="T1595" s="2" t="s">
        <v>313</v>
      </c>
      <c r="U1595" s="2" t="s">
        <v>507</v>
      </c>
      <c r="V1595" s="2" t="s">
        <v>175</v>
      </c>
      <c r="W1595" s="2" t="s">
        <v>4659</v>
      </c>
      <c r="X1595" s="2" t="s">
        <v>186</v>
      </c>
      <c r="Y1595" s="63">
        <v>3</v>
      </c>
    </row>
    <row r="1596" spans="1:25" ht="23.1" hidden="1" customHeight="1">
      <c r="A1596" s="2" t="s">
        <v>1441</v>
      </c>
      <c r="B1596" s="2" t="s">
        <v>26</v>
      </c>
      <c r="C1596" s="2" t="s">
        <v>27</v>
      </c>
      <c r="D1596" s="2" t="s">
        <v>28</v>
      </c>
      <c r="E1596" s="2" t="s">
        <v>28</v>
      </c>
      <c r="F1596" s="2" t="s">
        <v>111</v>
      </c>
      <c r="G1596" s="2" t="s">
        <v>167</v>
      </c>
      <c r="H1596" s="2" t="s">
        <v>168</v>
      </c>
      <c r="I1596" s="31">
        <v>43508</v>
      </c>
      <c r="J1596" s="2">
        <v>12</v>
      </c>
      <c r="K1596" s="2">
        <v>2</v>
      </c>
      <c r="L1596" s="2">
        <v>2019</v>
      </c>
      <c r="M1596" s="31">
        <f t="shared" si="24"/>
        <v>43508</v>
      </c>
      <c r="N1596" s="2" t="s">
        <v>1444</v>
      </c>
      <c r="O1596" s="2" t="s">
        <v>223</v>
      </c>
      <c r="P1596" s="2">
        <v>18</v>
      </c>
      <c r="Q1596" s="6">
        <v>8030835388</v>
      </c>
      <c r="R1596" s="2" t="s">
        <v>172</v>
      </c>
      <c r="S1596" s="2">
        <v>1</v>
      </c>
      <c r="T1596" s="2" t="s">
        <v>313</v>
      </c>
      <c r="U1596" s="2" t="s">
        <v>507</v>
      </c>
      <c r="V1596" s="2" t="s">
        <v>175</v>
      </c>
      <c r="W1596" s="2" t="s">
        <v>4659</v>
      </c>
      <c r="X1596" s="2" t="s">
        <v>179</v>
      </c>
      <c r="Y1596" s="63">
        <v>2</v>
      </c>
    </row>
    <row r="1597" spans="1:25" ht="23.1" hidden="1" customHeight="1">
      <c r="A1597" s="2" t="s">
        <v>1441</v>
      </c>
      <c r="B1597" s="2" t="s">
        <v>26</v>
      </c>
      <c r="C1597" s="2" t="s">
        <v>27</v>
      </c>
      <c r="D1597" s="2" t="s">
        <v>28</v>
      </c>
      <c r="E1597" s="2" t="s">
        <v>28</v>
      </c>
      <c r="F1597" s="2" t="s">
        <v>111</v>
      </c>
      <c r="G1597" s="2" t="s">
        <v>167</v>
      </c>
      <c r="H1597" s="2" t="s">
        <v>168</v>
      </c>
      <c r="I1597" s="31" t="s">
        <v>3618</v>
      </c>
      <c r="J1597" s="2">
        <v>14</v>
      </c>
      <c r="K1597" s="2">
        <v>2</v>
      </c>
      <c r="L1597" s="2">
        <v>2019</v>
      </c>
      <c r="M1597" s="31">
        <f t="shared" si="24"/>
        <v>43510</v>
      </c>
      <c r="N1597" s="2" t="s">
        <v>1445</v>
      </c>
      <c r="O1597" s="2" t="s">
        <v>1446</v>
      </c>
      <c r="P1597" s="2">
        <v>19</v>
      </c>
      <c r="Q1597" s="6">
        <v>8145778816</v>
      </c>
      <c r="R1597" s="2" t="s">
        <v>172</v>
      </c>
      <c r="S1597" s="2">
        <v>2</v>
      </c>
      <c r="T1597" s="2" t="s">
        <v>174</v>
      </c>
      <c r="V1597" s="2" t="s">
        <v>175</v>
      </c>
      <c r="W1597" s="2" t="s">
        <v>4666</v>
      </c>
      <c r="X1597" s="2" t="s">
        <v>186</v>
      </c>
      <c r="Y1597" s="63">
        <v>3</v>
      </c>
    </row>
    <row r="1598" spans="1:25" ht="23.1" hidden="1" customHeight="1">
      <c r="A1598" s="2" t="s">
        <v>1441</v>
      </c>
      <c r="B1598" s="2" t="s">
        <v>26</v>
      </c>
      <c r="C1598" s="2" t="s">
        <v>27</v>
      </c>
      <c r="D1598" s="2" t="s">
        <v>28</v>
      </c>
      <c r="E1598" s="2" t="s">
        <v>28</v>
      </c>
      <c r="F1598" s="2" t="s">
        <v>111</v>
      </c>
      <c r="G1598" s="2" t="s">
        <v>167</v>
      </c>
      <c r="H1598" s="2" t="s">
        <v>168</v>
      </c>
      <c r="I1598" s="31" t="s">
        <v>3618</v>
      </c>
      <c r="J1598" s="2">
        <v>14</v>
      </c>
      <c r="K1598" s="2">
        <v>2</v>
      </c>
      <c r="L1598" s="2">
        <v>2019</v>
      </c>
      <c r="M1598" s="31">
        <f t="shared" si="24"/>
        <v>43510</v>
      </c>
      <c r="N1598" s="2" t="s">
        <v>1447</v>
      </c>
      <c r="O1598" s="2" t="s">
        <v>1448</v>
      </c>
      <c r="P1598" s="2">
        <v>19</v>
      </c>
      <c r="Q1598" s="6" t="s">
        <v>171</v>
      </c>
      <c r="R1598" s="2" t="s">
        <v>172</v>
      </c>
      <c r="S1598" s="2">
        <v>3</v>
      </c>
      <c r="T1598" s="2" t="s">
        <v>251</v>
      </c>
      <c r="V1598" s="2" t="s">
        <v>252</v>
      </c>
      <c r="W1598" s="2" t="s">
        <v>4666</v>
      </c>
      <c r="X1598" s="2" t="s">
        <v>176</v>
      </c>
    </row>
    <row r="1599" spans="1:25" ht="23.1" hidden="1" customHeight="1">
      <c r="A1599" s="2" t="s">
        <v>1441</v>
      </c>
      <c r="B1599" s="2" t="s">
        <v>26</v>
      </c>
      <c r="C1599" s="2" t="s">
        <v>27</v>
      </c>
      <c r="D1599" s="2" t="s">
        <v>28</v>
      </c>
      <c r="E1599" s="2" t="s">
        <v>28</v>
      </c>
      <c r="F1599" s="2" t="s">
        <v>111</v>
      </c>
      <c r="G1599" s="2" t="s">
        <v>167</v>
      </c>
      <c r="H1599" s="2" t="s">
        <v>168</v>
      </c>
      <c r="I1599" s="31" t="s">
        <v>3618</v>
      </c>
      <c r="J1599" s="2">
        <v>14</v>
      </c>
      <c r="K1599" s="2">
        <v>2</v>
      </c>
      <c r="L1599" s="2">
        <v>2019</v>
      </c>
      <c r="M1599" s="31">
        <f t="shared" si="24"/>
        <v>43510</v>
      </c>
      <c r="N1599" s="2" t="s">
        <v>1449</v>
      </c>
      <c r="O1599" s="2" t="s">
        <v>1450</v>
      </c>
      <c r="P1599" s="2">
        <v>19</v>
      </c>
      <c r="Q1599" s="6" t="s">
        <v>171</v>
      </c>
      <c r="R1599" s="2" t="s">
        <v>172</v>
      </c>
      <c r="S1599" s="2">
        <v>1</v>
      </c>
      <c r="T1599" s="2" t="s">
        <v>251</v>
      </c>
      <c r="V1599" s="2" t="s">
        <v>252</v>
      </c>
      <c r="W1599" s="2" t="s">
        <v>4666</v>
      </c>
      <c r="X1599" s="2" t="s">
        <v>176</v>
      </c>
    </row>
    <row r="1600" spans="1:25" ht="23.1" hidden="1" customHeight="1">
      <c r="A1600" s="2" t="s">
        <v>1441</v>
      </c>
      <c r="B1600" s="2" t="s">
        <v>26</v>
      </c>
      <c r="C1600" s="2" t="s">
        <v>27</v>
      </c>
      <c r="D1600" s="2" t="s">
        <v>28</v>
      </c>
      <c r="E1600" s="2" t="s">
        <v>28</v>
      </c>
      <c r="F1600" s="2" t="s">
        <v>111</v>
      </c>
      <c r="G1600" s="2" t="s">
        <v>167</v>
      </c>
      <c r="H1600" s="2" t="s">
        <v>168</v>
      </c>
      <c r="I1600" s="31" t="s">
        <v>3618</v>
      </c>
      <c r="J1600" s="2">
        <v>14</v>
      </c>
      <c r="K1600" s="2">
        <v>2</v>
      </c>
      <c r="L1600" s="2">
        <v>2019</v>
      </c>
      <c r="M1600" s="31">
        <f t="shared" si="24"/>
        <v>43510</v>
      </c>
      <c r="N1600" s="2" t="s">
        <v>1344</v>
      </c>
      <c r="O1600" s="2" t="s">
        <v>585</v>
      </c>
      <c r="P1600" s="2">
        <v>19</v>
      </c>
      <c r="Q1600" s="6" t="s">
        <v>171</v>
      </c>
      <c r="R1600" s="2" t="s">
        <v>172</v>
      </c>
      <c r="S1600" s="2">
        <v>0</v>
      </c>
      <c r="T1600" s="2" t="s">
        <v>251</v>
      </c>
      <c r="V1600" s="2" t="s">
        <v>252</v>
      </c>
      <c r="W1600" s="2" t="s">
        <v>4666</v>
      </c>
      <c r="X1600" s="2" t="s">
        <v>211</v>
      </c>
    </row>
    <row r="1601" spans="1:25" ht="23.1" hidden="1" customHeight="1">
      <c r="A1601" s="2" t="s">
        <v>1441</v>
      </c>
      <c r="B1601" s="2" t="s">
        <v>26</v>
      </c>
      <c r="C1601" s="2" t="s">
        <v>27</v>
      </c>
      <c r="D1601" s="2" t="s">
        <v>28</v>
      </c>
      <c r="E1601" s="2" t="s">
        <v>28</v>
      </c>
      <c r="F1601" s="2" t="s">
        <v>111</v>
      </c>
      <c r="G1601" s="2" t="s">
        <v>167</v>
      </c>
      <c r="H1601" s="2" t="s">
        <v>168</v>
      </c>
      <c r="I1601" s="31" t="s">
        <v>3618</v>
      </c>
      <c r="J1601" s="2">
        <v>14</v>
      </c>
      <c r="K1601" s="2">
        <v>2</v>
      </c>
      <c r="L1601" s="2">
        <v>2019</v>
      </c>
      <c r="M1601" s="31">
        <f t="shared" si="24"/>
        <v>43510</v>
      </c>
      <c r="N1601" s="2" t="s">
        <v>1451</v>
      </c>
      <c r="O1601" s="2" t="s">
        <v>204</v>
      </c>
      <c r="P1601" s="2">
        <v>19</v>
      </c>
      <c r="Q1601" s="6">
        <v>8168728032</v>
      </c>
      <c r="R1601" s="2" t="s">
        <v>172</v>
      </c>
      <c r="S1601" s="2">
        <v>3</v>
      </c>
      <c r="T1601" s="2" t="s">
        <v>251</v>
      </c>
      <c r="V1601" s="2" t="s">
        <v>252</v>
      </c>
      <c r="W1601" s="2" t="s">
        <v>4666</v>
      </c>
      <c r="X1601" s="2" t="s">
        <v>186</v>
      </c>
      <c r="Y1601" s="63">
        <v>1</v>
      </c>
    </row>
    <row r="1602" spans="1:25" ht="23.1" hidden="1" customHeight="1">
      <c r="A1602" s="2" t="s">
        <v>1441</v>
      </c>
      <c r="B1602" s="2" t="s">
        <v>26</v>
      </c>
      <c r="C1602" s="2" t="s">
        <v>27</v>
      </c>
      <c r="D1602" s="2" t="s">
        <v>28</v>
      </c>
      <c r="E1602" s="2" t="s">
        <v>28</v>
      </c>
      <c r="F1602" s="2" t="s">
        <v>111</v>
      </c>
      <c r="G1602" s="2" t="s">
        <v>167</v>
      </c>
      <c r="H1602" s="2" t="s">
        <v>168</v>
      </c>
      <c r="I1602" s="31" t="s">
        <v>3618</v>
      </c>
      <c r="J1602" s="2">
        <v>14</v>
      </c>
      <c r="K1602" s="2">
        <v>2</v>
      </c>
      <c r="L1602" s="2">
        <v>2019</v>
      </c>
      <c r="M1602" s="31">
        <f t="shared" si="24"/>
        <v>43510</v>
      </c>
      <c r="N1602" s="2" t="s">
        <v>1452</v>
      </c>
      <c r="O1602" s="2" t="s">
        <v>281</v>
      </c>
      <c r="P1602" s="2">
        <v>19</v>
      </c>
      <c r="Q1602" s="6" t="s">
        <v>171</v>
      </c>
      <c r="R1602" s="2" t="s">
        <v>172</v>
      </c>
      <c r="S1602" s="2">
        <v>1</v>
      </c>
      <c r="T1602" s="2" t="s">
        <v>313</v>
      </c>
      <c r="V1602" s="2" t="s">
        <v>175</v>
      </c>
      <c r="W1602" s="2" t="s">
        <v>4659</v>
      </c>
      <c r="X1602" s="2" t="s">
        <v>179</v>
      </c>
      <c r="Y1602" s="63">
        <v>3</v>
      </c>
    </row>
    <row r="1603" spans="1:25" ht="23.1" hidden="1" customHeight="1">
      <c r="A1603" s="2" t="s">
        <v>1441</v>
      </c>
      <c r="B1603" s="2" t="s">
        <v>26</v>
      </c>
      <c r="C1603" s="2" t="s">
        <v>27</v>
      </c>
      <c r="D1603" s="2" t="s">
        <v>28</v>
      </c>
      <c r="E1603" s="2" t="s">
        <v>28</v>
      </c>
      <c r="F1603" s="2" t="s">
        <v>111</v>
      </c>
      <c r="G1603" s="2" t="s">
        <v>167</v>
      </c>
      <c r="H1603" s="2" t="s">
        <v>168</v>
      </c>
      <c r="I1603" s="31" t="s">
        <v>3618</v>
      </c>
      <c r="J1603" s="2">
        <v>14</v>
      </c>
      <c r="K1603" s="2">
        <v>2</v>
      </c>
      <c r="L1603" s="2">
        <v>2019</v>
      </c>
      <c r="M1603" s="31">
        <f t="shared" si="24"/>
        <v>43510</v>
      </c>
      <c r="N1603" s="2" t="s">
        <v>1453</v>
      </c>
      <c r="O1603" s="2" t="s">
        <v>760</v>
      </c>
      <c r="P1603" s="2">
        <v>19</v>
      </c>
      <c r="Q1603" s="6" t="s">
        <v>171</v>
      </c>
      <c r="R1603" s="2" t="s">
        <v>172</v>
      </c>
      <c r="S1603" s="2">
        <v>3</v>
      </c>
      <c r="T1603" s="2" t="s">
        <v>251</v>
      </c>
      <c r="V1603" s="2" t="s">
        <v>252</v>
      </c>
      <c r="W1603" s="2" t="s">
        <v>4666</v>
      </c>
      <c r="X1603" s="2" t="s">
        <v>211</v>
      </c>
    </row>
    <row r="1604" spans="1:25" ht="23.1" hidden="1" customHeight="1">
      <c r="A1604" s="2" t="s">
        <v>1441</v>
      </c>
      <c r="B1604" s="2" t="s">
        <v>26</v>
      </c>
      <c r="C1604" s="2" t="s">
        <v>27</v>
      </c>
      <c r="D1604" s="2" t="s">
        <v>28</v>
      </c>
      <c r="E1604" s="2" t="s">
        <v>28</v>
      </c>
      <c r="F1604" s="2" t="s">
        <v>111</v>
      </c>
      <c r="G1604" s="2" t="s">
        <v>167</v>
      </c>
      <c r="H1604" s="2" t="s">
        <v>168</v>
      </c>
      <c r="I1604" s="31" t="s">
        <v>3618</v>
      </c>
      <c r="J1604" s="2">
        <v>14</v>
      </c>
      <c r="K1604" s="2">
        <v>2</v>
      </c>
      <c r="L1604" s="2">
        <v>2019</v>
      </c>
      <c r="M1604" s="31">
        <f t="shared" si="24"/>
        <v>43510</v>
      </c>
      <c r="N1604" s="2" t="s">
        <v>582</v>
      </c>
      <c r="O1604" s="2" t="s">
        <v>1454</v>
      </c>
      <c r="P1604" s="2">
        <v>18</v>
      </c>
      <c r="Q1604" s="6" t="s">
        <v>171</v>
      </c>
      <c r="R1604" s="2" t="s">
        <v>172</v>
      </c>
      <c r="S1604" s="2">
        <v>2</v>
      </c>
      <c r="T1604" s="2" t="s">
        <v>251</v>
      </c>
      <c r="V1604" s="2" t="s">
        <v>252</v>
      </c>
      <c r="W1604" s="2" t="s">
        <v>4666</v>
      </c>
      <c r="X1604" s="2" t="s">
        <v>211</v>
      </c>
    </row>
    <row r="1605" spans="1:25" ht="23.1" hidden="1" customHeight="1">
      <c r="A1605" s="2" t="s">
        <v>1441</v>
      </c>
      <c r="B1605" s="2" t="s">
        <v>26</v>
      </c>
      <c r="C1605" s="2" t="s">
        <v>27</v>
      </c>
      <c r="D1605" s="2" t="s">
        <v>28</v>
      </c>
      <c r="E1605" s="2" t="s">
        <v>28</v>
      </c>
      <c r="F1605" s="2" t="s">
        <v>111</v>
      </c>
      <c r="G1605" s="2" t="s">
        <v>4604</v>
      </c>
      <c r="H1605" s="2" t="s">
        <v>97</v>
      </c>
      <c r="I1605" s="31" t="s">
        <v>3620</v>
      </c>
      <c r="J1605" s="2">
        <v>15</v>
      </c>
      <c r="K1605" s="2">
        <v>2</v>
      </c>
      <c r="L1605" s="2">
        <v>2019</v>
      </c>
      <c r="M1605" s="31">
        <f t="shared" si="24"/>
        <v>43511</v>
      </c>
      <c r="N1605" s="2" t="s">
        <v>3619</v>
      </c>
      <c r="O1605" s="2" t="s">
        <v>3621</v>
      </c>
      <c r="P1605" s="2">
        <v>17</v>
      </c>
      <c r="Q1605" s="6">
        <v>9075426996</v>
      </c>
      <c r="R1605" s="2" t="s">
        <v>417</v>
      </c>
      <c r="S1605" s="2">
        <v>1</v>
      </c>
      <c r="T1605" s="2" t="s">
        <v>313</v>
      </c>
      <c r="V1605" s="2" t="s">
        <v>175</v>
      </c>
      <c r="W1605" s="2" t="s">
        <v>4659</v>
      </c>
      <c r="X1605" s="2" t="s">
        <v>186</v>
      </c>
      <c r="Y1605" s="63">
        <v>2</v>
      </c>
    </row>
    <row r="1606" spans="1:25" ht="23.1" hidden="1" customHeight="1">
      <c r="A1606" s="2" t="s">
        <v>1441</v>
      </c>
      <c r="B1606" s="2" t="s">
        <v>26</v>
      </c>
      <c r="C1606" s="2" t="s">
        <v>27</v>
      </c>
      <c r="D1606" s="2" t="s">
        <v>28</v>
      </c>
      <c r="E1606" s="2" t="s">
        <v>28</v>
      </c>
      <c r="F1606" s="2" t="s">
        <v>111</v>
      </c>
      <c r="G1606" s="2" t="s">
        <v>167</v>
      </c>
      <c r="H1606" s="2" t="s">
        <v>168</v>
      </c>
      <c r="I1606" s="31" t="s">
        <v>3620</v>
      </c>
      <c r="J1606" s="2">
        <v>15</v>
      </c>
      <c r="K1606" s="2">
        <v>2</v>
      </c>
      <c r="L1606" s="2">
        <v>2019</v>
      </c>
      <c r="M1606" s="31">
        <f t="shared" si="24"/>
        <v>43511</v>
      </c>
      <c r="N1606" s="2" t="s">
        <v>1455</v>
      </c>
      <c r="O1606" s="2" t="s">
        <v>446</v>
      </c>
      <c r="P1606" s="2">
        <v>18</v>
      </c>
      <c r="Q1606" s="6">
        <v>8071240649</v>
      </c>
      <c r="R1606" s="2" t="s">
        <v>417</v>
      </c>
      <c r="S1606" s="2">
        <v>0</v>
      </c>
      <c r="T1606" s="2" t="s">
        <v>418</v>
      </c>
      <c r="V1606" s="2" t="s">
        <v>175</v>
      </c>
      <c r="W1606" s="2" t="s">
        <v>4666</v>
      </c>
      <c r="X1606" s="2" t="s">
        <v>186</v>
      </c>
      <c r="Y1606" s="63">
        <v>3</v>
      </c>
    </row>
    <row r="1607" spans="1:25" ht="23.1" hidden="1" customHeight="1">
      <c r="A1607" s="2" t="s">
        <v>1441</v>
      </c>
      <c r="B1607" s="2" t="s">
        <v>26</v>
      </c>
      <c r="C1607" s="2" t="s">
        <v>27</v>
      </c>
      <c r="D1607" s="2" t="s">
        <v>28</v>
      </c>
      <c r="E1607" s="2" t="s">
        <v>28</v>
      </c>
      <c r="F1607" s="2" t="s">
        <v>111</v>
      </c>
      <c r="G1607" s="2" t="s">
        <v>167</v>
      </c>
      <c r="H1607" s="2" t="s">
        <v>168</v>
      </c>
      <c r="I1607" s="31" t="s">
        <v>3620</v>
      </c>
      <c r="J1607" s="2">
        <v>15</v>
      </c>
      <c r="K1607" s="2">
        <v>2</v>
      </c>
      <c r="L1607" s="2">
        <v>2019</v>
      </c>
      <c r="M1607" s="31">
        <f t="shared" si="24"/>
        <v>43511</v>
      </c>
      <c r="N1607" s="2" t="s">
        <v>1456</v>
      </c>
      <c r="O1607" s="2" t="s">
        <v>1457</v>
      </c>
      <c r="P1607" s="2">
        <v>19</v>
      </c>
      <c r="Q1607" s="6">
        <v>7014836134</v>
      </c>
      <c r="R1607" s="2" t="s">
        <v>417</v>
      </c>
      <c r="S1607" s="2">
        <v>0</v>
      </c>
      <c r="T1607" s="2" t="s">
        <v>418</v>
      </c>
      <c r="V1607" s="2" t="s">
        <v>175</v>
      </c>
      <c r="W1607" s="2" t="s">
        <v>4666</v>
      </c>
      <c r="X1607" s="2" t="s">
        <v>179</v>
      </c>
      <c r="Y1607" s="63">
        <v>2</v>
      </c>
    </row>
    <row r="1608" spans="1:25" ht="23.1" hidden="1" customHeight="1">
      <c r="A1608" s="2" t="s">
        <v>1441</v>
      </c>
      <c r="B1608" s="2" t="s">
        <v>26</v>
      </c>
      <c r="C1608" s="2" t="s">
        <v>27</v>
      </c>
      <c r="D1608" s="2" t="s">
        <v>28</v>
      </c>
      <c r="E1608" s="2" t="s">
        <v>28</v>
      </c>
      <c r="F1608" s="2" t="s">
        <v>111</v>
      </c>
      <c r="G1608" s="2" t="s">
        <v>167</v>
      </c>
      <c r="H1608" s="2" t="s">
        <v>168</v>
      </c>
      <c r="I1608" s="31" t="s">
        <v>3620</v>
      </c>
      <c r="J1608" s="2">
        <v>15</v>
      </c>
      <c r="K1608" s="2">
        <v>2</v>
      </c>
      <c r="L1608" s="2">
        <v>2019</v>
      </c>
      <c r="M1608" s="31">
        <f t="shared" si="24"/>
        <v>43511</v>
      </c>
      <c r="N1608" s="2" t="s">
        <v>1458</v>
      </c>
      <c r="O1608" s="2" t="s">
        <v>1459</v>
      </c>
      <c r="P1608" s="2">
        <v>18</v>
      </c>
      <c r="Q1608" s="6">
        <v>8032267833</v>
      </c>
      <c r="R1608" s="2" t="s">
        <v>172</v>
      </c>
      <c r="S1608" s="2">
        <v>3</v>
      </c>
      <c r="T1608" s="2" t="s">
        <v>174</v>
      </c>
      <c r="V1608" s="2" t="s">
        <v>175</v>
      </c>
      <c r="W1608" s="2" t="s">
        <v>4666</v>
      </c>
      <c r="X1608" s="2" t="s">
        <v>186</v>
      </c>
      <c r="Y1608" s="63">
        <v>3</v>
      </c>
    </row>
    <row r="1609" spans="1:25" ht="23.1" hidden="1" customHeight="1">
      <c r="A1609" s="2" t="s">
        <v>1441</v>
      </c>
      <c r="B1609" s="2" t="s">
        <v>26</v>
      </c>
      <c r="C1609" s="2" t="s">
        <v>27</v>
      </c>
      <c r="D1609" s="2" t="s">
        <v>28</v>
      </c>
      <c r="E1609" s="2" t="s">
        <v>28</v>
      </c>
      <c r="F1609" s="2" t="s">
        <v>111</v>
      </c>
      <c r="G1609" s="2" t="s">
        <v>167</v>
      </c>
      <c r="H1609" s="2" t="s">
        <v>168</v>
      </c>
      <c r="I1609" s="31" t="s">
        <v>3620</v>
      </c>
      <c r="J1609" s="2">
        <v>15</v>
      </c>
      <c r="K1609" s="2">
        <v>2</v>
      </c>
      <c r="L1609" s="2">
        <v>2019</v>
      </c>
      <c r="M1609" s="31">
        <f t="shared" si="24"/>
        <v>43511</v>
      </c>
      <c r="N1609" s="2" t="s">
        <v>1460</v>
      </c>
      <c r="O1609" s="2" t="s">
        <v>1461</v>
      </c>
      <c r="P1609" s="2">
        <v>19</v>
      </c>
      <c r="Q1609" s="6" t="s">
        <v>171</v>
      </c>
      <c r="R1609" s="2" t="s">
        <v>172</v>
      </c>
      <c r="S1609" s="2">
        <v>1</v>
      </c>
      <c r="T1609" s="2" t="s">
        <v>174</v>
      </c>
      <c r="V1609" s="2" t="s">
        <v>175</v>
      </c>
      <c r="W1609" s="2" t="s">
        <v>4666</v>
      </c>
      <c r="X1609" s="2" t="s">
        <v>179</v>
      </c>
      <c r="Y1609" s="63">
        <v>2</v>
      </c>
    </row>
    <row r="1610" spans="1:25" ht="23.1" hidden="1" customHeight="1">
      <c r="A1610" s="2" t="s">
        <v>1441</v>
      </c>
      <c r="B1610" s="2" t="s">
        <v>26</v>
      </c>
      <c r="C1610" s="2" t="s">
        <v>27</v>
      </c>
      <c r="D1610" s="2" t="s">
        <v>28</v>
      </c>
      <c r="E1610" s="2" t="s">
        <v>28</v>
      </c>
      <c r="F1610" s="2" t="s">
        <v>111</v>
      </c>
      <c r="G1610" s="2" t="s">
        <v>167</v>
      </c>
      <c r="H1610" s="2" t="s">
        <v>168</v>
      </c>
      <c r="I1610" s="31" t="s">
        <v>3620</v>
      </c>
      <c r="J1610" s="2">
        <v>15</v>
      </c>
      <c r="K1610" s="2">
        <v>2</v>
      </c>
      <c r="L1610" s="2">
        <v>2019</v>
      </c>
      <c r="M1610" s="31">
        <f t="shared" si="24"/>
        <v>43511</v>
      </c>
      <c r="N1610" s="2" t="s">
        <v>1462</v>
      </c>
      <c r="O1610" s="2" t="s">
        <v>1463</v>
      </c>
      <c r="P1610" s="2">
        <v>18</v>
      </c>
      <c r="Q1610" s="6" t="s">
        <v>171</v>
      </c>
      <c r="R1610" s="2" t="s">
        <v>172</v>
      </c>
      <c r="S1610" s="2">
        <v>1</v>
      </c>
      <c r="T1610" s="2" t="s">
        <v>174</v>
      </c>
      <c r="V1610" s="2" t="s">
        <v>175</v>
      </c>
      <c r="W1610" s="2" t="s">
        <v>4666</v>
      </c>
      <c r="X1610" s="2" t="s">
        <v>179</v>
      </c>
      <c r="Y1610" s="63">
        <v>3</v>
      </c>
    </row>
    <row r="1611" spans="1:25" ht="23.1" hidden="1" customHeight="1">
      <c r="A1611" s="2" t="s">
        <v>1441</v>
      </c>
      <c r="B1611" s="2" t="s">
        <v>26</v>
      </c>
      <c r="C1611" s="2" t="s">
        <v>27</v>
      </c>
      <c r="D1611" s="2" t="s">
        <v>28</v>
      </c>
      <c r="E1611" s="2" t="s">
        <v>28</v>
      </c>
      <c r="F1611" s="2" t="s">
        <v>111</v>
      </c>
      <c r="G1611" s="2" t="s">
        <v>167</v>
      </c>
      <c r="H1611" s="2" t="s">
        <v>168</v>
      </c>
      <c r="I1611" s="31" t="s">
        <v>3620</v>
      </c>
      <c r="J1611" s="2">
        <v>15</v>
      </c>
      <c r="K1611" s="2">
        <v>2</v>
      </c>
      <c r="L1611" s="2">
        <v>2019</v>
      </c>
      <c r="M1611" s="31">
        <f t="shared" si="24"/>
        <v>43511</v>
      </c>
      <c r="N1611" s="2" t="s">
        <v>1464</v>
      </c>
      <c r="O1611" s="2" t="s">
        <v>1465</v>
      </c>
      <c r="P1611" s="2">
        <v>17</v>
      </c>
      <c r="Q1611" s="6" t="s">
        <v>171</v>
      </c>
      <c r="R1611" s="2" t="s">
        <v>172</v>
      </c>
      <c r="S1611" s="2">
        <v>0</v>
      </c>
      <c r="T1611" s="2" t="s">
        <v>174</v>
      </c>
      <c r="V1611" s="2" t="s">
        <v>175</v>
      </c>
      <c r="W1611" s="2" t="s">
        <v>4666</v>
      </c>
      <c r="X1611" s="2" t="s">
        <v>186</v>
      </c>
      <c r="Y1611" s="63">
        <v>2</v>
      </c>
    </row>
    <row r="1612" spans="1:25" ht="23.1" hidden="1" customHeight="1">
      <c r="A1612" s="2" t="s">
        <v>1441</v>
      </c>
      <c r="B1612" s="2" t="s">
        <v>26</v>
      </c>
      <c r="C1612" s="2" t="s">
        <v>27</v>
      </c>
      <c r="D1612" s="2" t="s">
        <v>28</v>
      </c>
      <c r="E1612" s="2" t="s">
        <v>28</v>
      </c>
      <c r="F1612" s="2" t="s">
        <v>111</v>
      </c>
      <c r="G1612" s="2" t="s">
        <v>167</v>
      </c>
      <c r="H1612" s="2" t="s">
        <v>168</v>
      </c>
      <c r="I1612" s="31" t="s">
        <v>3620</v>
      </c>
      <c r="J1612" s="2">
        <v>15</v>
      </c>
      <c r="K1612" s="2">
        <v>2</v>
      </c>
      <c r="L1612" s="2">
        <v>2019</v>
      </c>
      <c r="M1612" s="31">
        <f t="shared" si="24"/>
        <v>43511</v>
      </c>
      <c r="N1612" s="2" t="s">
        <v>1466</v>
      </c>
      <c r="O1612" s="2" t="s">
        <v>1467</v>
      </c>
      <c r="P1612" s="2">
        <v>19</v>
      </c>
      <c r="Q1612" s="6" t="s">
        <v>171</v>
      </c>
      <c r="R1612" s="2" t="s">
        <v>172</v>
      </c>
      <c r="S1612" s="2">
        <v>2</v>
      </c>
      <c r="T1612" s="2" t="s">
        <v>174</v>
      </c>
      <c r="V1612" s="2" t="s">
        <v>175</v>
      </c>
      <c r="W1612" s="2" t="s">
        <v>4666</v>
      </c>
      <c r="X1612" s="2" t="s">
        <v>186</v>
      </c>
      <c r="Y1612" s="63">
        <v>1</v>
      </c>
    </row>
    <row r="1613" spans="1:25" ht="23.1" hidden="1" customHeight="1">
      <c r="A1613" s="2" t="s">
        <v>1441</v>
      </c>
      <c r="B1613" s="2" t="s">
        <v>26</v>
      </c>
      <c r="C1613" s="2" t="s">
        <v>27</v>
      </c>
      <c r="D1613" s="2" t="s">
        <v>28</v>
      </c>
      <c r="E1613" s="2" t="s">
        <v>28</v>
      </c>
      <c r="F1613" s="2" t="s">
        <v>111</v>
      </c>
      <c r="G1613" s="2" t="s">
        <v>167</v>
      </c>
      <c r="H1613" s="2" t="s">
        <v>168</v>
      </c>
      <c r="I1613" s="31" t="s">
        <v>3620</v>
      </c>
      <c r="J1613" s="2">
        <v>15</v>
      </c>
      <c r="K1613" s="2">
        <v>2</v>
      </c>
      <c r="L1613" s="2">
        <v>2019</v>
      </c>
      <c r="M1613" s="31">
        <f t="shared" si="24"/>
        <v>43511</v>
      </c>
      <c r="N1613" s="2" t="s">
        <v>1468</v>
      </c>
      <c r="O1613" s="2" t="s">
        <v>181</v>
      </c>
      <c r="P1613" s="2">
        <v>19</v>
      </c>
      <c r="Q1613" s="6" t="s">
        <v>171</v>
      </c>
      <c r="R1613" s="2" t="s">
        <v>172</v>
      </c>
      <c r="S1613" s="2">
        <v>1</v>
      </c>
      <c r="T1613" s="2" t="s">
        <v>174</v>
      </c>
      <c r="V1613" s="2" t="s">
        <v>175</v>
      </c>
      <c r="W1613" s="2" t="s">
        <v>4666</v>
      </c>
      <c r="X1613" s="2" t="s">
        <v>186</v>
      </c>
      <c r="Y1613" s="63">
        <v>2</v>
      </c>
    </row>
    <row r="1614" spans="1:25" ht="23.1" hidden="1" customHeight="1">
      <c r="A1614" s="2" t="s">
        <v>1441</v>
      </c>
      <c r="B1614" s="2" t="s">
        <v>26</v>
      </c>
      <c r="C1614" s="2" t="s">
        <v>27</v>
      </c>
      <c r="D1614" s="2" t="s">
        <v>28</v>
      </c>
      <c r="E1614" s="2" t="s">
        <v>28</v>
      </c>
      <c r="F1614" s="2" t="s">
        <v>111</v>
      </c>
      <c r="G1614" s="2" t="s">
        <v>167</v>
      </c>
      <c r="H1614" s="2" t="s">
        <v>168</v>
      </c>
      <c r="I1614" s="31" t="s">
        <v>3620</v>
      </c>
      <c r="J1614" s="2">
        <v>15</v>
      </c>
      <c r="K1614" s="2">
        <v>2</v>
      </c>
      <c r="L1614" s="2">
        <v>2019</v>
      </c>
      <c r="M1614" s="31">
        <f t="shared" si="24"/>
        <v>43511</v>
      </c>
      <c r="N1614" s="2" t="s">
        <v>1469</v>
      </c>
      <c r="O1614" s="2" t="s">
        <v>1470</v>
      </c>
      <c r="P1614" s="2">
        <v>18</v>
      </c>
      <c r="Q1614" s="6" t="s">
        <v>171</v>
      </c>
      <c r="R1614" s="2" t="s">
        <v>172</v>
      </c>
      <c r="S1614" s="2">
        <v>0</v>
      </c>
      <c r="T1614" s="2" t="s">
        <v>174</v>
      </c>
      <c r="V1614" s="2" t="s">
        <v>175</v>
      </c>
      <c r="W1614" s="2" t="s">
        <v>4666</v>
      </c>
      <c r="X1614" s="2" t="s">
        <v>186</v>
      </c>
      <c r="Y1614" s="63">
        <v>3</v>
      </c>
    </row>
    <row r="1615" spans="1:25" ht="23.1" hidden="1" customHeight="1">
      <c r="A1615" s="2" t="s">
        <v>1441</v>
      </c>
      <c r="B1615" s="2" t="s">
        <v>26</v>
      </c>
      <c r="C1615" s="2" t="s">
        <v>27</v>
      </c>
      <c r="D1615" s="2" t="s">
        <v>28</v>
      </c>
      <c r="E1615" s="2" t="s">
        <v>28</v>
      </c>
      <c r="F1615" s="2" t="s">
        <v>111</v>
      </c>
      <c r="G1615" s="2" t="s">
        <v>167</v>
      </c>
      <c r="H1615" s="2" t="s">
        <v>168</v>
      </c>
      <c r="I1615" s="31" t="s">
        <v>3620</v>
      </c>
      <c r="J1615" s="2">
        <v>15</v>
      </c>
      <c r="K1615" s="2">
        <v>2</v>
      </c>
      <c r="L1615" s="2">
        <v>2019</v>
      </c>
      <c r="M1615" s="31">
        <f t="shared" si="24"/>
        <v>43511</v>
      </c>
      <c r="N1615" s="2" t="s">
        <v>1471</v>
      </c>
      <c r="O1615" s="2" t="s">
        <v>1472</v>
      </c>
      <c r="P1615" s="2">
        <v>19</v>
      </c>
      <c r="Q1615" s="6" t="s">
        <v>171</v>
      </c>
      <c r="R1615" s="2" t="s">
        <v>172</v>
      </c>
      <c r="S1615" s="2">
        <v>1</v>
      </c>
      <c r="T1615" s="2" t="s">
        <v>174</v>
      </c>
      <c r="V1615" s="2" t="s">
        <v>175</v>
      </c>
      <c r="W1615" s="2" t="s">
        <v>4666</v>
      </c>
      <c r="X1615" s="2" t="s">
        <v>186</v>
      </c>
      <c r="Y1615" s="63">
        <v>3</v>
      </c>
    </row>
    <row r="1616" spans="1:25" ht="23.1" hidden="1" customHeight="1">
      <c r="A1616" s="2" t="s">
        <v>118</v>
      </c>
      <c r="B1616" s="2" t="s">
        <v>26</v>
      </c>
      <c r="C1616" s="2" t="s">
        <v>27</v>
      </c>
      <c r="D1616" s="2" t="s">
        <v>28</v>
      </c>
      <c r="E1616" s="2" t="s">
        <v>28</v>
      </c>
      <c r="F1616" s="2" t="s">
        <v>111</v>
      </c>
      <c r="G1616" s="2" t="s">
        <v>167</v>
      </c>
      <c r="H1616" s="2" t="s">
        <v>168</v>
      </c>
      <c r="I1616" s="31" t="s">
        <v>3622</v>
      </c>
      <c r="J1616" s="2">
        <v>18</v>
      </c>
      <c r="K1616" s="2">
        <v>2</v>
      </c>
      <c r="L1616" s="2">
        <v>2019</v>
      </c>
      <c r="M1616" s="31">
        <f t="shared" si="24"/>
        <v>43514</v>
      </c>
      <c r="N1616" s="2" t="s">
        <v>400</v>
      </c>
      <c r="O1616" s="2" t="s">
        <v>1473</v>
      </c>
      <c r="P1616" s="2">
        <v>19</v>
      </c>
      <c r="Q1616" s="6">
        <v>8067362857</v>
      </c>
      <c r="R1616" s="2" t="s">
        <v>172</v>
      </c>
      <c r="S1616" s="2">
        <v>1</v>
      </c>
      <c r="T1616" s="2" t="s">
        <v>313</v>
      </c>
      <c r="U1616" s="2" t="s">
        <v>507</v>
      </c>
      <c r="V1616" s="2" t="s">
        <v>175</v>
      </c>
      <c r="W1616" s="2" t="s">
        <v>4666</v>
      </c>
      <c r="X1616" s="2" t="s">
        <v>186</v>
      </c>
      <c r="Y1616" s="63">
        <v>2</v>
      </c>
    </row>
    <row r="1617" spans="1:25" ht="23.1" hidden="1" customHeight="1">
      <c r="A1617" s="2" t="s">
        <v>118</v>
      </c>
      <c r="B1617" s="2" t="s">
        <v>26</v>
      </c>
      <c r="C1617" s="2" t="s">
        <v>27</v>
      </c>
      <c r="D1617" s="2" t="s">
        <v>28</v>
      </c>
      <c r="E1617" s="2" t="s">
        <v>28</v>
      </c>
      <c r="F1617" s="2" t="s">
        <v>111</v>
      </c>
      <c r="G1617" s="2" t="s">
        <v>167</v>
      </c>
      <c r="H1617" s="2" t="s">
        <v>168</v>
      </c>
      <c r="I1617" s="31" t="s">
        <v>3622</v>
      </c>
      <c r="J1617" s="2">
        <v>18</v>
      </c>
      <c r="K1617" s="2">
        <v>2</v>
      </c>
      <c r="L1617" s="2">
        <v>2019</v>
      </c>
      <c r="M1617" s="31">
        <f t="shared" si="24"/>
        <v>43514</v>
      </c>
      <c r="N1617" s="2" t="s">
        <v>1474</v>
      </c>
      <c r="O1617" s="2" t="s">
        <v>1475</v>
      </c>
      <c r="P1617" s="2">
        <v>19</v>
      </c>
      <c r="Q1617" s="6">
        <v>7033695539</v>
      </c>
      <c r="R1617" s="2" t="s">
        <v>172</v>
      </c>
      <c r="S1617" s="2">
        <v>2</v>
      </c>
      <c r="T1617" s="2" t="s">
        <v>313</v>
      </c>
      <c r="U1617" s="2" t="s">
        <v>507</v>
      </c>
      <c r="V1617" s="2" t="s">
        <v>175</v>
      </c>
      <c r="W1617" s="2" t="s">
        <v>4666</v>
      </c>
      <c r="X1617" s="2" t="s">
        <v>179</v>
      </c>
      <c r="Y1617" s="63">
        <v>2</v>
      </c>
    </row>
    <row r="1618" spans="1:25" ht="23.1" hidden="1" customHeight="1">
      <c r="A1618" s="2" t="s">
        <v>118</v>
      </c>
      <c r="B1618" s="2" t="s">
        <v>26</v>
      </c>
      <c r="C1618" s="2" t="s">
        <v>27</v>
      </c>
      <c r="D1618" s="2" t="s">
        <v>28</v>
      </c>
      <c r="E1618" s="2" t="s">
        <v>28</v>
      </c>
      <c r="F1618" s="2" t="s">
        <v>111</v>
      </c>
      <c r="G1618" s="2" t="s">
        <v>167</v>
      </c>
      <c r="H1618" s="2" t="s">
        <v>168</v>
      </c>
      <c r="I1618" s="31" t="s">
        <v>3622</v>
      </c>
      <c r="J1618" s="2">
        <v>18</v>
      </c>
      <c r="K1618" s="2">
        <v>2</v>
      </c>
      <c r="L1618" s="2">
        <v>2019</v>
      </c>
      <c r="M1618" s="31">
        <f t="shared" si="24"/>
        <v>43514</v>
      </c>
      <c r="N1618" s="2" t="s">
        <v>1476</v>
      </c>
      <c r="O1618" s="2" t="s">
        <v>1477</v>
      </c>
      <c r="P1618" s="2">
        <v>19</v>
      </c>
      <c r="Q1618" s="6">
        <v>7062662165</v>
      </c>
      <c r="R1618" s="2" t="s">
        <v>172</v>
      </c>
      <c r="S1618" s="2">
        <v>1</v>
      </c>
      <c r="T1618" s="2" t="s">
        <v>313</v>
      </c>
      <c r="U1618" s="2" t="s">
        <v>507</v>
      </c>
      <c r="V1618" s="2" t="s">
        <v>175</v>
      </c>
      <c r="W1618" s="2" t="s">
        <v>4666</v>
      </c>
      <c r="X1618" s="2" t="s">
        <v>186</v>
      </c>
      <c r="Y1618" s="63">
        <v>3</v>
      </c>
    </row>
    <row r="1619" spans="1:25" ht="23.1" hidden="1" customHeight="1">
      <c r="A1619" s="2" t="s">
        <v>118</v>
      </c>
      <c r="B1619" s="2" t="s">
        <v>26</v>
      </c>
      <c r="C1619" s="2" t="s">
        <v>27</v>
      </c>
      <c r="D1619" s="2" t="s">
        <v>28</v>
      </c>
      <c r="E1619" s="2" t="s">
        <v>28</v>
      </c>
      <c r="F1619" s="2" t="s">
        <v>111</v>
      </c>
      <c r="G1619" s="2" t="s">
        <v>167</v>
      </c>
      <c r="H1619" s="2" t="s">
        <v>168</v>
      </c>
      <c r="I1619" s="31" t="s">
        <v>3622</v>
      </c>
      <c r="J1619" s="2">
        <v>18</v>
      </c>
      <c r="K1619" s="2">
        <v>2</v>
      </c>
      <c r="L1619" s="2">
        <v>2019</v>
      </c>
      <c r="M1619" s="31">
        <f t="shared" si="24"/>
        <v>43514</v>
      </c>
      <c r="N1619" s="2" t="s">
        <v>1478</v>
      </c>
      <c r="O1619" s="2" t="s">
        <v>1479</v>
      </c>
      <c r="P1619" s="2">
        <v>19</v>
      </c>
      <c r="Q1619" s="6">
        <v>8171518336</v>
      </c>
      <c r="R1619" s="2" t="s">
        <v>172</v>
      </c>
      <c r="S1619" s="2">
        <v>2</v>
      </c>
      <c r="T1619" s="2" t="s">
        <v>313</v>
      </c>
      <c r="U1619" s="2" t="s">
        <v>507</v>
      </c>
      <c r="V1619" s="2" t="s">
        <v>175</v>
      </c>
      <c r="W1619" s="2" t="s">
        <v>4666</v>
      </c>
      <c r="X1619" s="2" t="s">
        <v>186</v>
      </c>
      <c r="Y1619" s="63">
        <v>3</v>
      </c>
    </row>
    <row r="1620" spans="1:25" ht="23.1" hidden="1" customHeight="1">
      <c r="A1620" s="2" t="s">
        <v>118</v>
      </c>
      <c r="B1620" s="2" t="s">
        <v>26</v>
      </c>
      <c r="C1620" s="2" t="s">
        <v>27</v>
      </c>
      <c r="D1620" s="2" t="s">
        <v>28</v>
      </c>
      <c r="E1620" s="2" t="s">
        <v>28</v>
      </c>
      <c r="F1620" s="2" t="s">
        <v>111</v>
      </c>
      <c r="G1620" s="2" t="s">
        <v>167</v>
      </c>
      <c r="H1620" s="2" t="s">
        <v>168</v>
      </c>
      <c r="I1620" s="31" t="s">
        <v>3622</v>
      </c>
      <c r="J1620" s="2">
        <v>18</v>
      </c>
      <c r="K1620" s="2">
        <v>2</v>
      </c>
      <c r="L1620" s="2">
        <v>2019</v>
      </c>
      <c r="M1620" s="31">
        <f t="shared" si="24"/>
        <v>43514</v>
      </c>
      <c r="N1620" s="2" t="s">
        <v>1480</v>
      </c>
      <c r="O1620" s="2" t="s">
        <v>1481</v>
      </c>
      <c r="P1620" s="2">
        <v>19</v>
      </c>
      <c r="Q1620" s="6">
        <v>7031812211</v>
      </c>
      <c r="R1620" s="2" t="s">
        <v>172</v>
      </c>
      <c r="S1620" s="2">
        <v>2</v>
      </c>
      <c r="T1620" s="2" t="s">
        <v>313</v>
      </c>
      <c r="U1620" s="2" t="s">
        <v>507</v>
      </c>
      <c r="V1620" s="2" t="s">
        <v>175</v>
      </c>
      <c r="W1620" s="2" t="s">
        <v>4666</v>
      </c>
      <c r="X1620" s="2" t="s">
        <v>186</v>
      </c>
      <c r="Y1620" s="63">
        <v>2</v>
      </c>
    </row>
    <row r="1621" spans="1:25" ht="23.1" hidden="1" customHeight="1">
      <c r="A1621" s="2" t="s">
        <v>118</v>
      </c>
      <c r="B1621" s="2" t="s">
        <v>26</v>
      </c>
      <c r="C1621" s="2" t="s">
        <v>27</v>
      </c>
      <c r="D1621" s="2" t="s">
        <v>28</v>
      </c>
      <c r="E1621" s="2" t="s">
        <v>28</v>
      </c>
      <c r="F1621" s="2" t="s">
        <v>111</v>
      </c>
      <c r="G1621" s="2" t="s">
        <v>167</v>
      </c>
      <c r="H1621" s="2" t="s">
        <v>168</v>
      </c>
      <c r="I1621" s="31" t="s">
        <v>3622</v>
      </c>
      <c r="J1621" s="2">
        <v>18</v>
      </c>
      <c r="K1621" s="2">
        <v>2</v>
      </c>
      <c r="L1621" s="2">
        <v>2019</v>
      </c>
      <c r="M1621" s="31">
        <f t="shared" si="24"/>
        <v>43514</v>
      </c>
      <c r="N1621" s="2" t="s">
        <v>1482</v>
      </c>
      <c r="O1621" s="2" t="s">
        <v>724</v>
      </c>
      <c r="P1621" s="2">
        <v>19</v>
      </c>
      <c r="Q1621" s="6">
        <v>8165273738</v>
      </c>
      <c r="R1621" s="2" t="s">
        <v>172</v>
      </c>
      <c r="S1621" s="2">
        <v>1</v>
      </c>
      <c r="T1621" s="2" t="s">
        <v>313</v>
      </c>
      <c r="U1621" s="2" t="s">
        <v>507</v>
      </c>
      <c r="V1621" s="2" t="s">
        <v>175</v>
      </c>
      <c r="W1621" s="2" t="s">
        <v>4666</v>
      </c>
      <c r="X1621" s="2" t="s">
        <v>179</v>
      </c>
      <c r="Y1621" s="63">
        <v>3</v>
      </c>
    </row>
    <row r="1622" spans="1:25" ht="23.1" hidden="1" customHeight="1">
      <c r="A1622" s="2" t="s">
        <v>118</v>
      </c>
      <c r="B1622" s="2" t="s">
        <v>26</v>
      </c>
      <c r="C1622" s="2" t="s">
        <v>27</v>
      </c>
      <c r="D1622" s="2" t="s">
        <v>28</v>
      </c>
      <c r="E1622" s="2" t="s">
        <v>28</v>
      </c>
      <c r="F1622" s="2" t="s">
        <v>111</v>
      </c>
      <c r="G1622" s="2" t="s">
        <v>167</v>
      </c>
      <c r="H1622" s="2" t="s">
        <v>168</v>
      </c>
      <c r="I1622" s="31" t="s">
        <v>3622</v>
      </c>
      <c r="J1622" s="2">
        <v>18</v>
      </c>
      <c r="K1622" s="2">
        <v>2</v>
      </c>
      <c r="L1622" s="2">
        <v>2019</v>
      </c>
      <c r="M1622" s="31">
        <f t="shared" si="24"/>
        <v>43514</v>
      </c>
      <c r="N1622" s="2" t="s">
        <v>943</v>
      </c>
      <c r="O1622" s="2" t="s">
        <v>493</v>
      </c>
      <c r="P1622" s="2">
        <v>17</v>
      </c>
      <c r="Q1622" s="6">
        <v>8038824816</v>
      </c>
      <c r="R1622" s="2" t="s">
        <v>172</v>
      </c>
      <c r="S1622" s="2">
        <v>2</v>
      </c>
      <c r="T1622" s="2" t="s">
        <v>251</v>
      </c>
      <c r="V1622" s="2" t="s">
        <v>252</v>
      </c>
      <c r="W1622" s="2" t="s">
        <v>4666</v>
      </c>
      <c r="X1622" s="2" t="s">
        <v>186</v>
      </c>
      <c r="Y1622" s="63">
        <v>2</v>
      </c>
    </row>
    <row r="1623" spans="1:25" ht="23.1" hidden="1" customHeight="1">
      <c r="A1623" s="2" t="s">
        <v>118</v>
      </c>
      <c r="B1623" s="2" t="s">
        <v>26</v>
      </c>
      <c r="C1623" s="2" t="s">
        <v>27</v>
      </c>
      <c r="D1623" s="2" t="s">
        <v>28</v>
      </c>
      <c r="E1623" s="2" t="s">
        <v>28</v>
      </c>
      <c r="F1623" s="2" t="s">
        <v>111</v>
      </c>
      <c r="G1623" s="2" t="s">
        <v>167</v>
      </c>
      <c r="H1623" s="2" t="s">
        <v>168</v>
      </c>
      <c r="I1623" s="31" t="s">
        <v>3622</v>
      </c>
      <c r="J1623" s="2">
        <v>18</v>
      </c>
      <c r="K1623" s="2">
        <v>2</v>
      </c>
      <c r="L1623" s="2">
        <v>2019</v>
      </c>
      <c r="M1623" s="31">
        <f t="shared" si="24"/>
        <v>43514</v>
      </c>
      <c r="N1623" s="2" t="s">
        <v>1483</v>
      </c>
      <c r="O1623" s="2" t="s">
        <v>1484</v>
      </c>
      <c r="P1623" s="2">
        <v>18</v>
      </c>
      <c r="Q1623" s="6">
        <v>8140333208</v>
      </c>
      <c r="R1623" s="2" t="s">
        <v>172</v>
      </c>
      <c r="S1623" s="2">
        <v>1</v>
      </c>
      <c r="T1623" s="2" t="s">
        <v>251</v>
      </c>
      <c r="V1623" s="2" t="s">
        <v>252</v>
      </c>
      <c r="W1623" s="2" t="s">
        <v>4666</v>
      </c>
      <c r="X1623" s="2" t="s">
        <v>179</v>
      </c>
      <c r="Y1623" s="63">
        <v>1</v>
      </c>
    </row>
    <row r="1624" spans="1:25" ht="23.1" hidden="1" customHeight="1">
      <c r="A1624" s="2" t="s">
        <v>118</v>
      </c>
      <c r="B1624" s="2" t="s">
        <v>26</v>
      </c>
      <c r="C1624" s="2" t="s">
        <v>27</v>
      </c>
      <c r="D1624" s="2" t="s">
        <v>28</v>
      </c>
      <c r="E1624" s="2" t="s">
        <v>28</v>
      </c>
      <c r="F1624" s="2" t="s">
        <v>111</v>
      </c>
      <c r="G1624" s="2" t="s">
        <v>167</v>
      </c>
      <c r="H1624" s="2" t="s">
        <v>168</v>
      </c>
      <c r="I1624" s="31" t="s">
        <v>3622</v>
      </c>
      <c r="J1624" s="2">
        <v>18</v>
      </c>
      <c r="K1624" s="2">
        <v>2</v>
      </c>
      <c r="L1624" s="2">
        <v>2019</v>
      </c>
      <c r="M1624" s="31">
        <f t="shared" ref="M1624:M1687" si="25">DATE(L1624,K1624,J1624)</f>
        <v>43514</v>
      </c>
      <c r="N1624" s="2" t="s">
        <v>1485</v>
      </c>
      <c r="O1624" s="2" t="s">
        <v>1486</v>
      </c>
      <c r="P1624" s="2">
        <v>19</v>
      </c>
      <c r="Q1624" s="6">
        <v>7087010660</v>
      </c>
      <c r="R1624" s="2" t="s">
        <v>172</v>
      </c>
      <c r="S1624" s="2">
        <v>1</v>
      </c>
      <c r="T1624" s="2" t="s">
        <v>251</v>
      </c>
      <c r="V1624" s="2" t="s">
        <v>252</v>
      </c>
      <c r="W1624" s="2" t="s">
        <v>4666</v>
      </c>
      <c r="X1624" s="2" t="s">
        <v>211</v>
      </c>
    </row>
    <row r="1625" spans="1:25" ht="23.1" hidden="1" customHeight="1">
      <c r="A1625" s="2" t="s">
        <v>118</v>
      </c>
      <c r="B1625" s="2" t="s">
        <v>26</v>
      </c>
      <c r="C1625" s="2" t="s">
        <v>27</v>
      </c>
      <c r="D1625" s="2" t="s">
        <v>28</v>
      </c>
      <c r="E1625" s="2" t="s">
        <v>28</v>
      </c>
      <c r="F1625" s="2" t="s">
        <v>111</v>
      </c>
      <c r="G1625" s="2" t="s">
        <v>167</v>
      </c>
      <c r="H1625" s="2" t="s">
        <v>168</v>
      </c>
      <c r="I1625" s="31" t="s">
        <v>3622</v>
      </c>
      <c r="J1625" s="2">
        <v>18</v>
      </c>
      <c r="K1625" s="2">
        <v>2</v>
      </c>
      <c r="L1625" s="2">
        <v>2019</v>
      </c>
      <c r="M1625" s="31">
        <f t="shared" si="25"/>
        <v>43514</v>
      </c>
      <c r="N1625" s="2" t="s">
        <v>1487</v>
      </c>
      <c r="O1625" s="2" t="s">
        <v>1488</v>
      </c>
      <c r="P1625" s="2">
        <v>18</v>
      </c>
      <c r="Q1625" s="6" t="s">
        <v>171</v>
      </c>
      <c r="R1625" s="2" t="s">
        <v>172</v>
      </c>
      <c r="S1625" s="2">
        <v>1</v>
      </c>
      <c r="T1625" s="2" t="s">
        <v>251</v>
      </c>
      <c r="V1625" s="2" t="s">
        <v>252</v>
      </c>
      <c r="W1625" s="2" t="s">
        <v>4666</v>
      </c>
      <c r="X1625" s="2" t="s">
        <v>179</v>
      </c>
      <c r="Y1625" s="63">
        <v>1</v>
      </c>
    </row>
    <row r="1626" spans="1:25" ht="23.1" hidden="1" customHeight="1">
      <c r="A1626" s="2" t="s">
        <v>118</v>
      </c>
      <c r="B1626" s="2" t="s">
        <v>26</v>
      </c>
      <c r="C1626" s="2" t="s">
        <v>27</v>
      </c>
      <c r="D1626" s="2" t="s">
        <v>28</v>
      </c>
      <c r="E1626" s="2" t="s">
        <v>28</v>
      </c>
      <c r="F1626" s="2" t="s">
        <v>111</v>
      </c>
      <c r="G1626" s="2" t="s">
        <v>167</v>
      </c>
      <c r="H1626" s="2" t="s">
        <v>168</v>
      </c>
      <c r="I1626" s="31" t="s">
        <v>3622</v>
      </c>
      <c r="J1626" s="2">
        <v>18</v>
      </c>
      <c r="K1626" s="2">
        <v>2</v>
      </c>
      <c r="L1626" s="2">
        <v>2019</v>
      </c>
      <c r="M1626" s="31">
        <f t="shared" si="25"/>
        <v>43514</v>
      </c>
      <c r="N1626" s="2" t="s">
        <v>1489</v>
      </c>
      <c r="O1626" s="2" t="s">
        <v>1490</v>
      </c>
      <c r="P1626" s="2">
        <v>19</v>
      </c>
      <c r="Q1626" s="6">
        <v>9038492030</v>
      </c>
      <c r="R1626" s="2" t="s">
        <v>172</v>
      </c>
      <c r="S1626" s="2">
        <v>2</v>
      </c>
      <c r="T1626" s="2" t="s">
        <v>251</v>
      </c>
      <c r="V1626" s="2" t="s">
        <v>252</v>
      </c>
      <c r="W1626" s="2" t="s">
        <v>4666</v>
      </c>
      <c r="X1626" s="2" t="s">
        <v>186</v>
      </c>
      <c r="Y1626" s="63">
        <v>3</v>
      </c>
    </row>
    <row r="1627" spans="1:25" ht="23.1" hidden="1" customHeight="1">
      <c r="A1627" s="2" t="s">
        <v>118</v>
      </c>
      <c r="B1627" s="2" t="s">
        <v>26</v>
      </c>
      <c r="C1627" s="2" t="s">
        <v>27</v>
      </c>
      <c r="D1627" s="2" t="s">
        <v>28</v>
      </c>
      <c r="E1627" s="2" t="s">
        <v>28</v>
      </c>
      <c r="F1627" s="2" t="s">
        <v>111</v>
      </c>
      <c r="G1627" s="2" t="s">
        <v>167</v>
      </c>
      <c r="H1627" s="2" t="s">
        <v>168</v>
      </c>
      <c r="I1627" s="31" t="s">
        <v>3622</v>
      </c>
      <c r="J1627" s="2">
        <v>18</v>
      </c>
      <c r="K1627" s="2">
        <v>2</v>
      </c>
      <c r="L1627" s="2">
        <v>2019</v>
      </c>
      <c r="M1627" s="31">
        <f t="shared" si="25"/>
        <v>43514</v>
      </c>
      <c r="N1627" s="2" t="s">
        <v>848</v>
      </c>
      <c r="O1627" s="2" t="s">
        <v>568</v>
      </c>
      <c r="P1627" s="2">
        <v>19</v>
      </c>
      <c r="Q1627" s="6">
        <v>8063606165</v>
      </c>
      <c r="R1627" s="2" t="s">
        <v>172</v>
      </c>
      <c r="S1627" s="2">
        <v>1</v>
      </c>
      <c r="T1627" s="2" t="s">
        <v>251</v>
      </c>
      <c r="V1627" s="2" t="s">
        <v>252</v>
      </c>
      <c r="W1627" s="2" t="s">
        <v>4666</v>
      </c>
      <c r="X1627" s="2" t="s">
        <v>179</v>
      </c>
      <c r="Y1627" s="63">
        <v>3</v>
      </c>
    </row>
    <row r="1628" spans="1:25" ht="23.1" hidden="1" customHeight="1">
      <c r="A1628" s="2" t="s">
        <v>118</v>
      </c>
      <c r="B1628" s="2" t="s">
        <v>26</v>
      </c>
      <c r="C1628" s="2" t="s">
        <v>27</v>
      </c>
      <c r="D1628" s="2" t="s">
        <v>28</v>
      </c>
      <c r="E1628" s="2" t="s">
        <v>28</v>
      </c>
      <c r="F1628" s="2" t="s">
        <v>111</v>
      </c>
      <c r="G1628" s="2" t="s">
        <v>167</v>
      </c>
      <c r="H1628" s="2" t="s">
        <v>168</v>
      </c>
      <c r="I1628" s="31" t="s">
        <v>3622</v>
      </c>
      <c r="J1628" s="2">
        <v>18</v>
      </c>
      <c r="K1628" s="2">
        <v>2</v>
      </c>
      <c r="L1628" s="2">
        <v>2019</v>
      </c>
      <c r="M1628" s="31">
        <f t="shared" si="25"/>
        <v>43514</v>
      </c>
      <c r="N1628" s="2" t="s">
        <v>1491</v>
      </c>
      <c r="O1628" s="2" t="s">
        <v>1492</v>
      </c>
      <c r="P1628" s="2">
        <v>17</v>
      </c>
      <c r="Q1628" s="6" t="s">
        <v>171</v>
      </c>
      <c r="R1628" s="2" t="s">
        <v>172</v>
      </c>
      <c r="S1628" s="2">
        <v>1</v>
      </c>
      <c r="T1628" s="2" t="s">
        <v>251</v>
      </c>
      <c r="V1628" s="2" t="s">
        <v>252</v>
      </c>
      <c r="W1628" s="2" t="s">
        <v>4666</v>
      </c>
      <c r="X1628" s="2" t="s">
        <v>176</v>
      </c>
    </row>
    <row r="1629" spans="1:25" ht="23.1" hidden="1" customHeight="1">
      <c r="A1629" s="2" t="s">
        <v>118</v>
      </c>
      <c r="B1629" s="2" t="s">
        <v>26</v>
      </c>
      <c r="C1629" s="2" t="s">
        <v>27</v>
      </c>
      <c r="D1629" s="2" t="s">
        <v>28</v>
      </c>
      <c r="E1629" s="2" t="s">
        <v>28</v>
      </c>
      <c r="F1629" s="2" t="s">
        <v>111</v>
      </c>
      <c r="G1629" s="2" t="s">
        <v>167</v>
      </c>
      <c r="H1629" s="2" t="s">
        <v>168</v>
      </c>
      <c r="I1629" s="31" t="s">
        <v>3622</v>
      </c>
      <c r="J1629" s="2">
        <v>18</v>
      </c>
      <c r="K1629" s="2">
        <v>2</v>
      </c>
      <c r="L1629" s="2">
        <v>2019</v>
      </c>
      <c r="M1629" s="31">
        <f t="shared" si="25"/>
        <v>43514</v>
      </c>
      <c r="N1629" s="2" t="s">
        <v>1493</v>
      </c>
      <c r="O1629" s="2" t="s">
        <v>1494</v>
      </c>
      <c r="P1629" s="2">
        <v>19</v>
      </c>
      <c r="Q1629" s="6">
        <v>8035077100</v>
      </c>
      <c r="R1629" s="2" t="s">
        <v>172</v>
      </c>
      <c r="S1629" s="2">
        <v>2</v>
      </c>
      <c r="T1629" s="2" t="s">
        <v>251</v>
      </c>
      <c r="V1629" s="2" t="s">
        <v>252</v>
      </c>
      <c r="W1629" s="2" t="s">
        <v>4666</v>
      </c>
      <c r="X1629" s="2" t="s">
        <v>211</v>
      </c>
    </row>
    <row r="1630" spans="1:25" ht="23.1" hidden="1" customHeight="1">
      <c r="A1630" s="2" t="s">
        <v>118</v>
      </c>
      <c r="B1630" s="2" t="s">
        <v>26</v>
      </c>
      <c r="C1630" s="2" t="s">
        <v>27</v>
      </c>
      <c r="D1630" s="2" t="s">
        <v>28</v>
      </c>
      <c r="E1630" s="2" t="s">
        <v>28</v>
      </c>
      <c r="F1630" s="2" t="s">
        <v>111</v>
      </c>
      <c r="G1630" s="2" t="s">
        <v>167</v>
      </c>
      <c r="H1630" s="2" t="s">
        <v>168</v>
      </c>
      <c r="I1630" s="31" t="s">
        <v>3622</v>
      </c>
      <c r="J1630" s="2">
        <v>18</v>
      </c>
      <c r="K1630" s="2">
        <v>2</v>
      </c>
      <c r="L1630" s="2">
        <v>2019</v>
      </c>
      <c r="M1630" s="31">
        <f t="shared" si="25"/>
        <v>43514</v>
      </c>
      <c r="N1630" s="2" t="s">
        <v>412</v>
      </c>
      <c r="O1630" s="2" t="s">
        <v>1495</v>
      </c>
      <c r="P1630" s="2">
        <v>18</v>
      </c>
      <c r="Q1630" s="6">
        <v>9082966886</v>
      </c>
      <c r="R1630" s="2" t="s">
        <v>172</v>
      </c>
      <c r="S1630" s="2">
        <v>1</v>
      </c>
      <c r="T1630" s="2" t="s">
        <v>251</v>
      </c>
      <c r="V1630" s="2" t="s">
        <v>252</v>
      </c>
      <c r="W1630" s="2" t="s">
        <v>4666</v>
      </c>
      <c r="X1630" s="2" t="s">
        <v>179</v>
      </c>
      <c r="Y1630" s="63">
        <v>1</v>
      </c>
    </row>
    <row r="1631" spans="1:25" ht="23.1" hidden="1" customHeight="1">
      <c r="A1631" s="2" t="s">
        <v>118</v>
      </c>
      <c r="B1631" s="2" t="s">
        <v>26</v>
      </c>
      <c r="C1631" s="2" t="s">
        <v>27</v>
      </c>
      <c r="D1631" s="2" t="s">
        <v>28</v>
      </c>
      <c r="E1631" s="2" t="s">
        <v>28</v>
      </c>
      <c r="F1631" s="2" t="s">
        <v>111</v>
      </c>
      <c r="G1631" s="2" t="s">
        <v>167</v>
      </c>
      <c r="H1631" s="2" t="s">
        <v>168</v>
      </c>
      <c r="I1631" s="31" t="s">
        <v>3622</v>
      </c>
      <c r="J1631" s="2">
        <v>18</v>
      </c>
      <c r="K1631" s="2">
        <v>2</v>
      </c>
      <c r="L1631" s="2">
        <v>2019</v>
      </c>
      <c r="M1631" s="31">
        <f t="shared" si="25"/>
        <v>43514</v>
      </c>
      <c r="N1631" s="2" t="s">
        <v>914</v>
      </c>
      <c r="O1631" s="2" t="s">
        <v>1496</v>
      </c>
      <c r="P1631" s="2">
        <v>18</v>
      </c>
      <c r="Q1631" s="6" t="s">
        <v>171</v>
      </c>
      <c r="R1631" s="2" t="s">
        <v>172</v>
      </c>
      <c r="S1631" s="2">
        <v>1</v>
      </c>
      <c r="T1631" s="2" t="s">
        <v>251</v>
      </c>
      <c r="V1631" s="2" t="s">
        <v>252</v>
      </c>
      <c r="W1631" s="2" t="s">
        <v>4666</v>
      </c>
      <c r="X1631" s="2" t="s">
        <v>186</v>
      </c>
      <c r="Y1631" s="63">
        <v>1</v>
      </c>
    </row>
    <row r="1632" spans="1:25" ht="23.1" hidden="1" customHeight="1">
      <c r="A1632" s="2" t="s">
        <v>118</v>
      </c>
      <c r="B1632" s="2" t="s">
        <v>26</v>
      </c>
      <c r="C1632" s="2" t="s">
        <v>27</v>
      </c>
      <c r="D1632" s="2" t="s">
        <v>28</v>
      </c>
      <c r="E1632" s="2" t="s">
        <v>28</v>
      </c>
      <c r="F1632" s="2" t="s">
        <v>111</v>
      </c>
      <c r="G1632" s="2" t="s">
        <v>167</v>
      </c>
      <c r="H1632" s="2" t="s">
        <v>168</v>
      </c>
      <c r="I1632" s="31" t="s">
        <v>3622</v>
      </c>
      <c r="J1632" s="2">
        <v>18</v>
      </c>
      <c r="K1632" s="2">
        <v>2</v>
      </c>
      <c r="L1632" s="2">
        <v>2019</v>
      </c>
      <c r="M1632" s="31">
        <f t="shared" si="25"/>
        <v>43514</v>
      </c>
      <c r="N1632" s="2" t="s">
        <v>670</v>
      </c>
      <c r="O1632" s="2" t="s">
        <v>1497</v>
      </c>
      <c r="P1632" s="2">
        <v>19</v>
      </c>
      <c r="Q1632" s="6" t="s">
        <v>171</v>
      </c>
      <c r="R1632" s="2" t="s">
        <v>172</v>
      </c>
      <c r="S1632" s="2">
        <v>2</v>
      </c>
      <c r="T1632" s="2" t="s">
        <v>251</v>
      </c>
      <c r="V1632" s="2" t="s">
        <v>252</v>
      </c>
      <c r="W1632" s="2" t="s">
        <v>4666</v>
      </c>
      <c r="X1632" s="2" t="s">
        <v>179</v>
      </c>
      <c r="Y1632" s="63">
        <v>2</v>
      </c>
    </row>
    <row r="1633" spans="1:25" ht="23.1" hidden="1" customHeight="1">
      <c r="A1633" s="2" t="s">
        <v>118</v>
      </c>
      <c r="B1633" s="2" t="s">
        <v>26</v>
      </c>
      <c r="C1633" s="2" t="s">
        <v>27</v>
      </c>
      <c r="D1633" s="2" t="s">
        <v>28</v>
      </c>
      <c r="E1633" s="2" t="s">
        <v>28</v>
      </c>
      <c r="F1633" s="2" t="s">
        <v>111</v>
      </c>
      <c r="G1633" s="2" t="s">
        <v>167</v>
      </c>
      <c r="H1633" s="2" t="s">
        <v>168</v>
      </c>
      <c r="I1633" s="31" t="s">
        <v>3622</v>
      </c>
      <c r="J1633" s="2">
        <v>18</v>
      </c>
      <c r="K1633" s="2">
        <v>2</v>
      </c>
      <c r="L1633" s="2">
        <v>2019</v>
      </c>
      <c r="M1633" s="31">
        <f t="shared" si="25"/>
        <v>43514</v>
      </c>
      <c r="N1633" s="2" t="s">
        <v>1148</v>
      </c>
      <c r="O1633" s="2" t="s">
        <v>254</v>
      </c>
      <c r="P1633" s="2">
        <v>18</v>
      </c>
      <c r="Q1633" s="6">
        <v>8060327675</v>
      </c>
      <c r="R1633" s="2" t="s">
        <v>172</v>
      </c>
      <c r="S1633" s="2">
        <v>2</v>
      </c>
      <c r="T1633" s="2" t="s">
        <v>251</v>
      </c>
      <c r="V1633" s="2" t="s">
        <v>252</v>
      </c>
      <c r="W1633" s="2" t="s">
        <v>4666</v>
      </c>
      <c r="X1633" s="2" t="s">
        <v>186</v>
      </c>
      <c r="Y1633" s="63">
        <v>1</v>
      </c>
    </row>
    <row r="1634" spans="1:25" ht="23.1" hidden="1" customHeight="1">
      <c r="A1634" s="2" t="s">
        <v>118</v>
      </c>
      <c r="B1634" s="2" t="s">
        <v>26</v>
      </c>
      <c r="C1634" s="2" t="s">
        <v>27</v>
      </c>
      <c r="D1634" s="2" t="s">
        <v>28</v>
      </c>
      <c r="E1634" s="2" t="s">
        <v>28</v>
      </c>
      <c r="F1634" s="2" t="s">
        <v>111</v>
      </c>
      <c r="G1634" s="2" t="s">
        <v>167</v>
      </c>
      <c r="H1634" s="2" t="s">
        <v>168</v>
      </c>
      <c r="I1634" s="31" t="s">
        <v>3622</v>
      </c>
      <c r="J1634" s="2">
        <v>18</v>
      </c>
      <c r="K1634" s="2">
        <v>2</v>
      </c>
      <c r="L1634" s="2">
        <v>2019</v>
      </c>
      <c r="M1634" s="31">
        <f t="shared" si="25"/>
        <v>43514</v>
      </c>
      <c r="N1634" s="2" t="s">
        <v>1498</v>
      </c>
      <c r="O1634" s="2" t="s">
        <v>1499</v>
      </c>
      <c r="P1634" s="2">
        <v>18</v>
      </c>
      <c r="Q1634" s="6">
        <v>8189065478</v>
      </c>
      <c r="R1634" s="2" t="s">
        <v>172</v>
      </c>
      <c r="S1634" s="2">
        <v>1</v>
      </c>
      <c r="T1634" s="2" t="s">
        <v>251</v>
      </c>
      <c r="V1634" s="2" t="s">
        <v>252</v>
      </c>
      <c r="W1634" s="2" t="s">
        <v>4666</v>
      </c>
      <c r="X1634" s="2" t="s">
        <v>179</v>
      </c>
      <c r="Y1634" s="63">
        <v>3</v>
      </c>
    </row>
    <row r="1635" spans="1:25" ht="23.1" hidden="1" customHeight="1">
      <c r="A1635" s="2" t="s">
        <v>118</v>
      </c>
      <c r="B1635" s="2" t="s">
        <v>26</v>
      </c>
      <c r="C1635" s="2" t="s">
        <v>27</v>
      </c>
      <c r="D1635" s="2" t="s">
        <v>28</v>
      </c>
      <c r="E1635" s="2" t="s">
        <v>28</v>
      </c>
      <c r="F1635" s="2" t="s">
        <v>111</v>
      </c>
      <c r="G1635" s="2" t="s">
        <v>167</v>
      </c>
      <c r="H1635" s="2" t="s">
        <v>168</v>
      </c>
      <c r="I1635" s="31" t="s">
        <v>3622</v>
      </c>
      <c r="J1635" s="2">
        <v>18</v>
      </c>
      <c r="K1635" s="2">
        <v>2</v>
      </c>
      <c r="L1635" s="2">
        <v>2019</v>
      </c>
      <c r="M1635" s="31">
        <f t="shared" si="25"/>
        <v>43514</v>
      </c>
      <c r="N1635" s="2" t="s">
        <v>169</v>
      </c>
      <c r="O1635" s="2" t="s">
        <v>170</v>
      </c>
      <c r="P1635" s="2">
        <v>19</v>
      </c>
      <c r="Q1635" s="6" t="s">
        <v>171</v>
      </c>
      <c r="R1635" s="2" t="s">
        <v>172</v>
      </c>
      <c r="S1635" s="2">
        <v>2</v>
      </c>
      <c r="T1635" s="2" t="s">
        <v>251</v>
      </c>
      <c r="V1635" s="2" t="s">
        <v>252</v>
      </c>
      <c r="W1635" s="2" t="s">
        <v>4666</v>
      </c>
      <c r="X1635" s="2" t="s">
        <v>176</v>
      </c>
    </row>
    <row r="1636" spans="1:25" ht="23.1" hidden="1" customHeight="1">
      <c r="A1636" s="2" t="s">
        <v>118</v>
      </c>
      <c r="B1636" s="2" t="s">
        <v>26</v>
      </c>
      <c r="C1636" s="2" t="s">
        <v>27</v>
      </c>
      <c r="D1636" s="2" t="s">
        <v>28</v>
      </c>
      <c r="E1636" s="2" t="s">
        <v>28</v>
      </c>
      <c r="F1636" s="2" t="s">
        <v>111</v>
      </c>
      <c r="G1636" s="2" t="s">
        <v>167</v>
      </c>
      <c r="H1636" s="2" t="s">
        <v>168</v>
      </c>
      <c r="I1636" s="31" t="s">
        <v>3622</v>
      </c>
      <c r="J1636" s="2">
        <v>18</v>
      </c>
      <c r="K1636" s="2">
        <v>2</v>
      </c>
      <c r="L1636" s="2">
        <v>2019</v>
      </c>
      <c r="M1636" s="31">
        <f t="shared" si="25"/>
        <v>43514</v>
      </c>
      <c r="N1636" s="2" t="s">
        <v>544</v>
      </c>
      <c r="O1636" s="2" t="s">
        <v>802</v>
      </c>
      <c r="P1636" s="2">
        <v>19</v>
      </c>
      <c r="Q1636" s="6">
        <v>8148698995</v>
      </c>
      <c r="R1636" s="2" t="s">
        <v>172</v>
      </c>
      <c r="S1636" s="2">
        <v>2</v>
      </c>
      <c r="T1636" s="2" t="s">
        <v>251</v>
      </c>
      <c r="V1636" s="2" t="s">
        <v>252</v>
      </c>
      <c r="W1636" s="2" t="s">
        <v>4666</v>
      </c>
      <c r="X1636" s="2" t="s">
        <v>186</v>
      </c>
      <c r="Y1636" s="63">
        <v>2</v>
      </c>
    </row>
    <row r="1637" spans="1:25" ht="23.1" hidden="1" customHeight="1">
      <c r="A1637" s="2" t="s">
        <v>118</v>
      </c>
      <c r="B1637" s="2" t="s">
        <v>26</v>
      </c>
      <c r="C1637" s="2" t="s">
        <v>27</v>
      </c>
      <c r="D1637" s="2" t="s">
        <v>28</v>
      </c>
      <c r="E1637" s="2" t="s">
        <v>28</v>
      </c>
      <c r="F1637" s="2" t="s">
        <v>111</v>
      </c>
      <c r="G1637" s="2" t="s">
        <v>167</v>
      </c>
      <c r="H1637" s="2" t="s">
        <v>168</v>
      </c>
      <c r="I1637" s="31" t="s">
        <v>3622</v>
      </c>
      <c r="J1637" s="2">
        <v>18</v>
      </c>
      <c r="K1637" s="2">
        <v>2</v>
      </c>
      <c r="L1637" s="2">
        <v>2019</v>
      </c>
      <c r="M1637" s="31">
        <f t="shared" si="25"/>
        <v>43514</v>
      </c>
      <c r="N1637" s="2" t="s">
        <v>1500</v>
      </c>
      <c r="O1637" s="2" t="s">
        <v>1501</v>
      </c>
      <c r="P1637" s="2">
        <v>19</v>
      </c>
      <c r="Q1637" s="6">
        <v>8036109295</v>
      </c>
      <c r="R1637" s="2" t="s">
        <v>172</v>
      </c>
      <c r="S1637" s="2">
        <v>2</v>
      </c>
      <c r="T1637" s="2" t="s">
        <v>251</v>
      </c>
      <c r="V1637" s="2" t="s">
        <v>252</v>
      </c>
      <c r="W1637" s="2" t="s">
        <v>4666</v>
      </c>
      <c r="X1637" s="2" t="s">
        <v>186</v>
      </c>
      <c r="Y1637" s="63">
        <v>2</v>
      </c>
    </row>
    <row r="1638" spans="1:25" ht="23.1" hidden="1" customHeight="1">
      <c r="A1638" s="2" t="s">
        <v>118</v>
      </c>
      <c r="B1638" s="2" t="s">
        <v>26</v>
      </c>
      <c r="C1638" s="2" t="s">
        <v>27</v>
      </c>
      <c r="D1638" s="2" t="s">
        <v>28</v>
      </c>
      <c r="E1638" s="2" t="s">
        <v>28</v>
      </c>
      <c r="F1638" s="2" t="s">
        <v>111</v>
      </c>
      <c r="G1638" s="2" t="s">
        <v>167</v>
      </c>
      <c r="H1638" s="2" t="s">
        <v>168</v>
      </c>
      <c r="I1638" s="31" t="s">
        <v>3622</v>
      </c>
      <c r="J1638" s="2">
        <v>18</v>
      </c>
      <c r="K1638" s="2">
        <v>2</v>
      </c>
      <c r="L1638" s="2">
        <v>2019</v>
      </c>
      <c r="M1638" s="31">
        <f t="shared" si="25"/>
        <v>43514</v>
      </c>
      <c r="N1638" s="2" t="s">
        <v>1502</v>
      </c>
      <c r="O1638" s="2" t="s">
        <v>1503</v>
      </c>
      <c r="P1638" s="2">
        <v>18</v>
      </c>
      <c r="Q1638" s="6">
        <v>8088138218</v>
      </c>
      <c r="R1638" s="2" t="s">
        <v>172</v>
      </c>
      <c r="S1638" s="2">
        <v>2</v>
      </c>
      <c r="T1638" s="2" t="s">
        <v>251</v>
      </c>
      <c r="V1638" s="2" t="s">
        <v>252</v>
      </c>
      <c r="W1638" s="2" t="s">
        <v>4666</v>
      </c>
      <c r="X1638" s="2" t="s">
        <v>211</v>
      </c>
    </row>
    <row r="1639" spans="1:25" ht="23.1" hidden="1" customHeight="1">
      <c r="A1639" s="2" t="s">
        <v>118</v>
      </c>
      <c r="B1639" s="2" t="s">
        <v>26</v>
      </c>
      <c r="C1639" s="2" t="s">
        <v>27</v>
      </c>
      <c r="D1639" s="2" t="s">
        <v>28</v>
      </c>
      <c r="E1639" s="2" t="s">
        <v>28</v>
      </c>
      <c r="F1639" s="2" t="s">
        <v>111</v>
      </c>
      <c r="G1639" s="2" t="s">
        <v>167</v>
      </c>
      <c r="H1639" s="2" t="s">
        <v>168</v>
      </c>
      <c r="I1639" s="31" t="s">
        <v>3622</v>
      </c>
      <c r="J1639" s="2">
        <v>18</v>
      </c>
      <c r="K1639" s="2">
        <v>2</v>
      </c>
      <c r="L1639" s="2">
        <v>2019</v>
      </c>
      <c r="M1639" s="31">
        <f t="shared" si="25"/>
        <v>43514</v>
      </c>
      <c r="N1639" s="2" t="s">
        <v>1504</v>
      </c>
      <c r="O1639" s="2" t="s">
        <v>1196</v>
      </c>
      <c r="P1639" s="2">
        <v>19</v>
      </c>
      <c r="Q1639" s="6">
        <v>8028448863</v>
      </c>
      <c r="R1639" s="2" t="s">
        <v>172</v>
      </c>
      <c r="S1639" s="2">
        <v>2</v>
      </c>
      <c r="T1639" s="2" t="s">
        <v>251</v>
      </c>
      <c r="V1639" s="2" t="s">
        <v>252</v>
      </c>
      <c r="W1639" s="2" t="s">
        <v>4666</v>
      </c>
      <c r="X1639" s="2" t="s">
        <v>179</v>
      </c>
      <c r="Y1639" s="63">
        <v>1</v>
      </c>
    </row>
    <row r="1640" spans="1:25" ht="23.1" hidden="1" customHeight="1">
      <c r="A1640" s="2" t="s">
        <v>118</v>
      </c>
      <c r="B1640" s="2" t="s">
        <v>26</v>
      </c>
      <c r="C1640" s="2" t="s">
        <v>27</v>
      </c>
      <c r="D1640" s="2" t="s">
        <v>28</v>
      </c>
      <c r="E1640" s="2" t="s">
        <v>28</v>
      </c>
      <c r="F1640" s="2" t="s">
        <v>111</v>
      </c>
      <c r="G1640" s="2" t="s">
        <v>167</v>
      </c>
      <c r="H1640" s="2" t="s">
        <v>168</v>
      </c>
      <c r="I1640" s="31" t="s">
        <v>3622</v>
      </c>
      <c r="J1640" s="2">
        <v>18</v>
      </c>
      <c r="K1640" s="2">
        <v>2</v>
      </c>
      <c r="L1640" s="2">
        <v>2019</v>
      </c>
      <c r="M1640" s="31">
        <f t="shared" si="25"/>
        <v>43514</v>
      </c>
      <c r="N1640" s="2" t="s">
        <v>205</v>
      </c>
      <c r="O1640" s="2" t="s">
        <v>1192</v>
      </c>
      <c r="P1640" s="2">
        <v>17</v>
      </c>
      <c r="Q1640" s="6">
        <v>8067551387</v>
      </c>
      <c r="R1640" s="2" t="s">
        <v>172</v>
      </c>
      <c r="S1640" s="2">
        <v>1</v>
      </c>
      <c r="T1640" s="2" t="s">
        <v>251</v>
      </c>
      <c r="V1640" s="2" t="s">
        <v>252</v>
      </c>
      <c r="W1640" s="2" t="s">
        <v>4666</v>
      </c>
      <c r="X1640" s="2" t="s">
        <v>176</v>
      </c>
    </row>
    <row r="1641" spans="1:25" ht="23.1" hidden="1" customHeight="1">
      <c r="A1641" s="2" t="s">
        <v>118</v>
      </c>
      <c r="B1641" s="2" t="s">
        <v>26</v>
      </c>
      <c r="C1641" s="2" t="s">
        <v>27</v>
      </c>
      <c r="D1641" s="2" t="s">
        <v>28</v>
      </c>
      <c r="E1641" s="2" t="s">
        <v>28</v>
      </c>
      <c r="F1641" s="2" t="s">
        <v>111</v>
      </c>
      <c r="G1641" s="2" t="s">
        <v>167</v>
      </c>
      <c r="H1641" s="2" t="s">
        <v>168</v>
      </c>
      <c r="I1641" s="31" t="s">
        <v>3622</v>
      </c>
      <c r="J1641" s="2">
        <v>18</v>
      </c>
      <c r="K1641" s="2">
        <v>2</v>
      </c>
      <c r="L1641" s="2">
        <v>2019</v>
      </c>
      <c r="M1641" s="31">
        <f t="shared" si="25"/>
        <v>43514</v>
      </c>
      <c r="N1641" s="2" t="s">
        <v>1505</v>
      </c>
      <c r="O1641" s="2" t="s">
        <v>1506</v>
      </c>
      <c r="P1641" s="2">
        <v>18</v>
      </c>
      <c r="Q1641" s="6">
        <v>9077726067</v>
      </c>
      <c r="R1641" s="2" t="s">
        <v>172</v>
      </c>
      <c r="S1641" s="2">
        <v>1</v>
      </c>
      <c r="T1641" s="2" t="s">
        <v>251</v>
      </c>
      <c r="V1641" s="2" t="s">
        <v>252</v>
      </c>
      <c r="W1641" s="2" t="s">
        <v>4666</v>
      </c>
      <c r="X1641" s="2" t="s">
        <v>179</v>
      </c>
      <c r="Y1641" s="63">
        <v>3</v>
      </c>
    </row>
    <row r="1642" spans="1:25" ht="23.1" hidden="1" customHeight="1">
      <c r="A1642" s="2" t="s">
        <v>118</v>
      </c>
      <c r="B1642" s="2" t="s">
        <v>26</v>
      </c>
      <c r="C1642" s="2" t="s">
        <v>27</v>
      </c>
      <c r="D1642" s="2" t="s">
        <v>28</v>
      </c>
      <c r="E1642" s="2" t="s">
        <v>28</v>
      </c>
      <c r="F1642" s="2" t="s">
        <v>111</v>
      </c>
      <c r="G1642" s="2" t="s">
        <v>167</v>
      </c>
      <c r="H1642" s="2" t="s">
        <v>168</v>
      </c>
      <c r="I1642" s="31" t="s">
        <v>3622</v>
      </c>
      <c r="J1642" s="2">
        <v>18</v>
      </c>
      <c r="K1642" s="2">
        <v>2</v>
      </c>
      <c r="L1642" s="2">
        <v>2019</v>
      </c>
      <c r="M1642" s="31">
        <f t="shared" si="25"/>
        <v>43514</v>
      </c>
      <c r="N1642" s="2" t="s">
        <v>1507</v>
      </c>
      <c r="O1642" s="2" t="s">
        <v>1496</v>
      </c>
      <c r="P1642" s="2">
        <v>19</v>
      </c>
      <c r="Q1642" s="6">
        <v>803775643</v>
      </c>
      <c r="R1642" s="2" t="s">
        <v>172</v>
      </c>
      <c r="S1642" s="2">
        <v>1</v>
      </c>
      <c r="T1642" s="2" t="s">
        <v>251</v>
      </c>
      <c r="V1642" s="2" t="s">
        <v>252</v>
      </c>
      <c r="W1642" s="2" t="s">
        <v>4666</v>
      </c>
      <c r="X1642" s="2" t="s">
        <v>211</v>
      </c>
    </row>
    <row r="1643" spans="1:25" ht="23.1" hidden="1" customHeight="1">
      <c r="A1643" s="2" t="s">
        <v>118</v>
      </c>
      <c r="B1643" s="2" t="s">
        <v>26</v>
      </c>
      <c r="C1643" s="2" t="s">
        <v>27</v>
      </c>
      <c r="D1643" s="2" t="s">
        <v>28</v>
      </c>
      <c r="E1643" s="2" t="s">
        <v>28</v>
      </c>
      <c r="F1643" s="2" t="s">
        <v>111</v>
      </c>
      <c r="G1643" s="2" t="s">
        <v>167</v>
      </c>
      <c r="H1643" s="2" t="s">
        <v>168</v>
      </c>
      <c r="I1643" s="31" t="s">
        <v>3622</v>
      </c>
      <c r="J1643" s="2">
        <v>18</v>
      </c>
      <c r="K1643" s="2">
        <v>2</v>
      </c>
      <c r="L1643" s="2">
        <v>2019</v>
      </c>
      <c r="M1643" s="31">
        <f t="shared" si="25"/>
        <v>43514</v>
      </c>
      <c r="N1643" s="2" t="s">
        <v>1508</v>
      </c>
      <c r="O1643" s="2" t="s">
        <v>192</v>
      </c>
      <c r="P1643" s="2">
        <v>19</v>
      </c>
      <c r="Q1643" s="6">
        <v>8056320025</v>
      </c>
      <c r="R1643" s="2" t="s">
        <v>172</v>
      </c>
      <c r="S1643" s="2">
        <v>1</v>
      </c>
      <c r="T1643" s="2" t="s">
        <v>251</v>
      </c>
      <c r="V1643" s="2" t="s">
        <v>252</v>
      </c>
      <c r="W1643" s="2" t="s">
        <v>4666</v>
      </c>
      <c r="X1643" s="2" t="s">
        <v>186</v>
      </c>
      <c r="Y1643" s="63">
        <v>1</v>
      </c>
    </row>
    <row r="1644" spans="1:25" ht="23.1" hidden="1" customHeight="1">
      <c r="A1644" s="2" t="s">
        <v>118</v>
      </c>
      <c r="B1644" s="2" t="s">
        <v>26</v>
      </c>
      <c r="C1644" s="2" t="s">
        <v>27</v>
      </c>
      <c r="D1644" s="2" t="s">
        <v>28</v>
      </c>
      <c r="E1644" s="2" t="s">
        <v>28</v>
      </c>
      <c r="F1644" s="2" t="s">
        <v>111</v>
      </c>
      <c r="G1644" s="2" t="s">
        <v>167</v>
      </c>
      <c r="H1644" s="2" t="s">
        <v>168</v>
      </c>
      <c r="I1644" s="31" t="s">
        <v>3622</v>
      </c>
      <c r="J1644" s="2">
        <v>18</v>
      </c>
      <c r="K1644" s="2">
        <v>2</v>
      </c>
      <c r="L1644" s="2">
        <v>2019</v>
      </c>
      <c r="M1644" s="31">
        <f t="shared" si="25"/>
        <v>43514</v>
      </c>
      <c r="N1644" s="2" t="s">
        <v>1344</v>
      </c>
      <c r="O1644" s="2" t="s">
        <v>493</v>
      </c>
      <c r="P1644" s="2">
        <v>18</v>
      </c>
      <c r="Q1644" s="6">
        <v>903899476</v>
      </c>
      <c r="R1644" s="2" t="s">
        <v>172</v>
      </c>
      <c r="S1644" s="2">
        <v>1</v>
      </c>
      <c r="T1644" s="2" t="s">
        <v>251</v>
      </c>
      <c r="V1644" s="2" t="s">
        <v>252</v>
      </c>
      <c r="W1644" s="2" t="s">
        <v>4666</v>
      </c>
      <c r="X1644" s="2" t="s">
        <v>179</v>
      </c>
      <c r="Y1644" s="63">
        <v>3</v>
      </c>
    </row>
    <row r="1645" spans="1:25" ht="23.1" hidden="1" customHeight="1">
      <c r="A1645" s="2" t="s">
        <v>118</v>
      </c>
      <c r="B1645" s="2" t="s">
        <v>26</v>
      </c>
      <c r="C1645" s="2" t="s">
        <v>27</v>
      </c>
      <c r="D1645" s="2" t="s">
        <v>28</v>
      </c>
      <c r="E1645" s="2" t="s">
        <v>28</v>
      </c>
      <c r="F1645" s="2" t="s">
        <v>111</v>
      </c>
      <c r="G1645" s="2" t="s">
        <v>167</v>
      </c>
      <c r="H1645" s="2" t="s">
        <v>168</v>
      </c>
      <c r="I1645" s="31" t="s">
        <v>3622</v>
      </c>
      <c r="J1645" s="2">
        <v>18</v>
      </c>
      <c r="K1645" s="2">
        <v>2</v>
      </c>
      <c r="L1645" s="2">
        <v>2019</v>
      </c>
      <c r="M1645" s="31">
        <f t="shared" si="25"/>
        <v>43514</v>
      </c>
      <c r="N1645" s="2" t="s">
        <v>1509</v>
      </c>
      <c r="O1645" s="2" t="s">
        <v>585</v>
      </c>
      <c r="P1645" s="2">
        <v>17</v>
      </c>
      <c r="Q1645" s="6" t="s">
        <v>171</v>
      </c>
      <c r="R1645" s="2" t="s">
        <v>172</v>
      </c>
      <c r="S1645" s="2">
        <v>1</v>
      </c>
      <c r="T1645" s="2" t="s">
        <v>251</v>
      </c>
      <c r="V1645" s="2" t="s">
        <v>252</v>
      </c>
      <c r="W1645" s="2" t="s">
        <v>4666</v>
      </c>
      <c r="X1645" s="2" t="s">
        <v>176</v>
      </c>
    </row>
    <row r="1646" spans="1:25" ht="23.1" hidden="1" customHeight="1">
      <c r="A1646" s="2" t="s">
        <v>118</v>
      </c>
      <c r="B1646" s="2" t="s">
        <v>26</v>
      </c>
      <c r="C1646" s="2" t="s">
        <v>27</v>
      </c>
      <c r="D1646" s="2" t="s">
        <v>28</v>
      </c>
      <c r="E1646" s="2" t="s">
        <v>28</v>
      </c>
      <c r="F1646" s="2" t="s">
        <v>111</v>
      </c>
      <c r="G1646" s="2" t="s">
        <v>167</v>
      </c>
      <c r="H1646" s="2" t="s">
        <v>168</v>
      </c>
      <c r="I1646" s="31" t="s">
        <v>3622</v>
      </c>
      <c r="J1646" s="2">
        <v>18</v>
      </c>
      <c r="K1646" s="2">
        <v>2</v>
      </c>
      <c r="L1646" s="2">
        <v>2019</v>
      </c>
      <c r="M1646" s="31">
        <f t="shared" si="25"/>
        <v>43514</v>
      </c>
      <c r="N1646" s="2" t="s">
        <v>1510</v>
      </c>
      <c r="O1646" s="2" t="s">
        <v>1511</v>
      </c>
      <c r="P1646" s="2">
        <v>17</v>
      </c>
      <c r="Q1646" s="6" t="s">
        <v>171</v>
      </c>
      <c r="R1646" s="2" t="s">
        <v>172</v>
      </c>
      <c r="S1646" s="2">
        <v>0</v>
      </c>
      <c r="T1646" s="2" t="s">
        <v>251</v>
      </c>
      <c r="V1646" s="2" t="s">
        <v>252</v>
      </c>
      <c r="W1646" s="2" t="s">
        <v>4666</v>
      </c>
      <c r="X1646" s="2" t="s">
        <v>176</v>
      </c>
    </row>
    <row r="1647" spans="1:25" ht="23.1" hidden="1" customHeight="1">
      <c r="A1647" s="2" t="s">
        <v>118</v>
      </c>
      <c r="B1647" s="2" t="s">
        <v>26</v>
      </c>
      <c r="C1647" s="2" t="s">
        <v>27</v>
      </c>
      <c r="D1647" s="2" t="s">
        <v>28</v>
      </c>
      <c r="E1647" s="2" t="s">
        <v>28</v>
      </c>
      <c r="F1647" s="2" t="s">
        <v>95</v>
      </c>
      <c r="G1647" s="2" t="s">
        <v>2811</v>
      </c>
      <c r="H1647" s="2" t="s">
        <v>97</v>
      </c>
      <c r="I1647" s="31" t="s">
        <v>3624</v>
      </c>
      <c r="J1647" s="2">
        <v>19</v>
      </c>
      <c r="K1647" s="2">
        <v>2</v>
      </c>
      <c r="L1647" s="2">
        <v>2019</v>
      </c>
      <c r="M1647" s="31">
        <f t="shared" si="25"/>
        <v>43515</v>
      </c>
      <c r="N1647" s="2" t="s">
        <v>3623</v>
      </c>
      <c r="O1647" s="2" t="s">
        <v>3625</v>
      </c>
      <c r="P1647" s="2">
        <v>19</v>
      </c>
      <c r="Q1647" s="6">
        <v>8147082006</v>
      </c>
      <c r="R1647" s="2" t="s">
        <v>172</v>
      </c>
      <c r="S1647" s="2">
        <v>2</v>
      </c>
      <c r="T1647" s="2" t="s">
        <v>313</v>
      </c>
      <c r="V1647" s="2" t="s">
        <v>175</v>
      </c>
      <c r="W1647" s="2" t="s">
        <v>4659</v>
      </c>
      <c r="X1647" s="2" t="s">
        <v>186</v>
      </c>
      <c r="Y1647" s="63">
        <v>1</v>
      </c>
    </row>
    <row r="1648" spans="1:25" ht="23.1" hidden="1" customHeight="1">
      <c r="A1648" s="2" t="s">
        <v>118</v>
      </c>
      <c r="B1648" s="2" t="s">
        <v>26</v>
      </c>
      <c r="C1648" s="2" t="s">
        <v>27</v>
      </c>
      <c r="D1648" s="2" t="s">
        <v>28</v>
      </c>
      <c r="E1648" s="2" t="s">
        <v>28</v>
      </c>
      <c r="F1648" s="2" t="s">
        <v>95</v>
      </c>
      <c r="G1648" s="2" t="s">
        <v>2811</v>
      </c>
      <c r="H1648" s="2" t="s">
        <v>97</v>
      </c>
      <c r="I1648" s="31" t="s">
        <v>3624</v>
      </c>
      <c r="J1648" s="2">
        <v>19</v>
      </c>
      <c r="K1648" s="2">
        <v>2</v>
      </c>
      <c r="L1648" s="2">
        <v>2019</v>
      </c>
      <c r="M1648" s="31">
        <f t="shared" si="25"/>
        <v>43515</v>
      </c>
      <c r="N1648" s="2" t="s">
        <v>3626</v>
      </c>
      <c r="O1648" s="2" t="s">
        <v>3627</v>
      </c>
      <c r="P1648" s="2">
        <v>19</v>
      </c>
      <c r="Q1648" s="6" t="s">
        <v>171</v>
      </c>
      <c r="R1648" s="2" t="s">
        <v>172</v>
      </c>
      <c r="S1648" s="2">
        <v>1</v>
      </c>
      <c r="T1648" s="2" t="s">
        <v>313</v>
      </c>
      <c r="V1648" s="2" t="s">
        <v>175</v>
      </c>
      <c r="W1648" s="2" t="s">
        <v>4659</v>
      </c>
      <c r="X1648" s="2" t="s">
        <v>186</v>
      </c>
      <c r="Y1648" s="63">
        <v>2</v>
      </c>
    </row>
    <row r="1649" spans="1:25" ht="23.1" hidden="1" customHeight="1">
      <c r="A1649" s="2" t="s">
        <v>118</v>
      </c>
      <c r="B1649" s="2" t="s">
        <v>26</v>
      </c>
      <c r="C1649" s="2" t="s">
        <v>27</v>
      </c>
      <c r="D1649" s="2" t="s">
        <v>28</v>
      </c>
      <c r="E1649" s="2" t="s">
        <v>28</v>
      </c>
      <c r="F1649" s="2" t="s">
        <v>95</v>
      </c>
      <c r="G1649" s="2" t="s">
        <v>2811</v>
      </c>
      <c r="H1649" s="2" t="s">
        <v>97</v>
      </c>
      <c r="I1649" s="31" t="s">
        <v>3624</v>
      </c>
      <c r="J1649" s="2">
        <v>19</v>
      </c>
      <c r="K1649" s="2">
        <v>2</v>
      </c>
      <c r="L1649" s="2">
        <v>2019</v>
      </c>
      <c r="M1649" s="31">
        <f t="shared" si="25"/>
        <v>43515</v>
      </c>
      <c r="N1649" s="2" t="s">
        <v>3628</v>
      </c>
      <c r="O1649" s="2" t="s">
        <v>3629</v>
      </c>
      <c r="P1649" s="2">
        <v>18</v>
      </c>
      <c r="Q1649" s="6">
        <v>8146718717</v>
      </c>
      <c r="R1649" s="2" t="s">
        <v>172</v>
      </c>
      <c r="S1649" s="2">
        <v>2</v>
      </c>
      <c r="T1649" s="2" t="s">
        <v>313</v>
      </c>
      <c r="V1649" s="2" t="s">
        <v>175</v>
      </c>
      <c r="W1649" s="2" t="s">
        <v>4659</v>
      </c>
      <c r="X1649" s="2" t="s">
        <v>186</v>
      </c>
      <c r="Y1649" s="63">
        <v>1</v>
      </c>
    </row>
    <row r="1650" spans="1:25" ht="23.1" hidden="1" customHeight="1">
      <c r="A1650" s="2" t="s">
        <v>118</v>
      </c>
      <c r="B1650" s="2" t="s">
        <v>26</v>
      </c>
      <c r="C1650" s="2" t="s">
        <v>27</v>
      </c>
      <c r="D1650" s="2" t="s">
        <v>28</v>
      </c>
      <c r="E1650" s="2" t="s">
        <v>28</v>
      </c>
      <c r="F1650" s="2" t="s">
        <v>95</v>
      </c>
      <c r="G1650" s="2" t="s">
        <v>2811</v>
      </c>
      <c r="H1650" s="2" t="s">
        <v>97</v>
      </c>
      <c r="I1650" s="31" t="s">
        <v>3624</v>
      </c>
      <c r="J1650" s="2">
        <v>19</v>
      </c>
      <c r="K1650" s="2">
        <v>2</v>
      </c>
      <c r="L1650" s="2">
        <v>2019</v>
      </c>
      <c r="M1650" s="31">
        <f t="shared" si="25"/>
        <v>43515</v>
      </c>
      <c r="N1650" s="2" t="s">
        <v>576</v>
      </c>
      <c r="O1650" s="2" t="s">
        <v>3630</v>
      </c>
      <c r="P1650" s="2">
        <v>18</v>
      </c>
      <c r="Q1650" s="6">
        <v>7032860630</v>
      </c>
      <c r="R1650" s="2" t="s">
        <v>172</v>
      </c>
      <c r="S1650" s="2">
        <v>2</v>
      </c>
      <c r="T1650" s="2" t="s">
        <v>313</v>
      </c>
      <c r="V1650" s="2" t="s">
        <v>175</v>
      </c>
      <c r="W1650" s="2" t="s">
        <v>4659</v>
      </c>
      <c r="X1650" s="2" t="s">
        <v>179</v>
      </c>
      <c r="Y1650" s="63">
        <v>3</v>
      </c>
    </row>
    <row r="1651" spans="1:25" ht="23.1" hidden="1" customHeight="1">
      <c r="A1651" s="2" t="s">
        <v>118</v>
      </c>
      <c r="B1651" s="2" t="s">
        <v>26</v>
      </c>
      <c r="C1651" s="2" t="s">
        <v>27</v>
      </c>
      <c r="D1651" s="2" t="s">
        <v>28</v>
      </c>
      <c r="E1651" s="2" t="s">
        <v>28</v>
      </c>
      <c r="F1651" s="2" t="s">
        <v>95</v>
      </c>
      <c r="G1651" s="2" t="s">
        <v>2811</v>
      </c>
      <c r="H1651" s="2" t="s">
        <v>97</v>
      </c>
      <c r="I1651" s="31" t="s">
        <v>3624</v>
      </c>
      <c r="J1651" s="2">
        <v>19</v>
      </c>
      <c r="K1651" s="2">
        <v>2</v>
      </c>
      <c r="L1651" s="2">
        <v>2019</v>
      </c>
      <c r="M1651" s="31">
        <f t="shared" si="25"/>
        <v>43515</v>
      </c>
      <c r="N1651" s="2" t="s">
        <v>3631</v>
      </c>
      <c r="O1651" s="2" t="s">
        <v>3632</v>
      </c>
      <c r="P1651" s="2">
        <v>17</v>
      </c>
      <c r="Q1651" s="6">
        <v>8020339746</v>
      </c>
      <c r="R1651" s="2" t="s">
        <v>417</v>
      </c>
      <c r="S1651" s="2">
        <v>0</v>
      </c>
      <c r="T1651" s="2" t="s">
        <v>313</v>
      </c>
      <c r="V1651" s="2" t="s">
        <v>175</v>
      </c>
      <c r="W1651" s="2" t="s">
        <v>4659</v>
      </c>
      <c r="X1651" s="2" t="s">
        <v>186</v>
      </c>
      <c r="Y1651" s="63">
        <v>2</v>
      </c>
    </row>
    <row r="1652" spans="1:25" ht="23.1" hidden="1" customHeight="1">
      <c r="A1652" s="2" t="s">
        <v>118</v>
      </c>
      <c r="B1652" s="2" t="s">
        <v>26</v>
      </c>
      <c r="C1652" s="2" t="s">
        <v>27</v>
      </c>
      <c r="D1652" s="2" t="s">
        <v>28</v>
      </c>
      <c r="E1652" s="2" t="s">
        <v>28</v>
      </c>
      <c r="F1652" s="2" t="s">
        <v>29</v>
      </c>
      <c r="G1652" s="2" t="s">
        <v>1887</v>
      </c>
      <c r="H1652" s="2" t="s">
        <v>31</v>
      </c>
      <c r="I1652" s="31" t="s">
        <v>3624</v>
      </c>
      <c r="J1652" s="2">
        <v>19</v>
      </c>
      <c r="K1652" s="2">
        <v>2</v>
      </c>
      <c r="L1652" s="2">
        <v>2019</v>
      </c>
      <c r="M1652" s="31">
        <f t="shared" si="25"/>
        <v>43515</v>
      </c>
      <c r="N1652" s="2" t="s">
        <v>3633</v>
      </c>
      <c r="O1652" s="2" t="s">
        <v>3634</v>
      </c>
      <c r="P1652" s="2">
        <v>17</v>
      </c>
      <c r="Q1652" s="6" t="s">
        <v>171</v>
      </c>
      <c r="R1652" s="2" t="s">
        <v>417</v>
      </c>
      <c r="S1652" s="2">
        <v>2</v>
      </c>
      <c r="T1652" s="2" t="s">
        <v>313</v>
      </c>
      <c r="V1652" s="2" t="s">
        <v>175</v>
      </c>
      <c r="W1652" s="2" t="s">
        <v>4659</v>
      </c>
      <c r="X1652" s="2" t="s">
        <v>186</v>
      </c>
    </row>
    <row r="1653" spans="1:25" ht="23.1" hidden="1" customHeight="1">
      <c r="A1653" s="2" t="s">
        <v>118</v>
      </c>
      <c r="B1653" s="2" t="s">
        <v>26</v>
      </c>
      <c r="C1653" s="2" t="s">
        <v>27</v>
      </c>
      <c r="D1653" s="2" t="s">
        <v>28</v>
      </c>
      <c r="E1653" s="2" t="s">
        <v>28</v>
      </c>
      <c r="F1653" s="2" t="s">
        <v>111</v>
      </c>
      <c r="G1653" s="2" t="s">
        <v>167</v>
      </c>
      <c r="H1653" s="2" t="s">
        <v>168</v>
      </c>
      <c r="I1653" s="31" t="s">
        <v>3624</v>
      </c>
      <c r="J1653" s="2">
        <v>19</v>
      </c>
      <c r="K1653" s="2">
        <v>2</v>
      </c>
      <c r="L1653" s="2">
        <v>2019</v>
      </c>
      <c r="M1653" s="31">
        <f t="shared" si="25"/>
        <v>43515</v>
      </c>
      <c r="N1653" s="2" t="s">
        <v>1512</v>
      </c>
      <c r="O1653" s="2" t="s">
        <v>1513</v>
      </c>
      <c r="P1653" s="2">
        <v>17</v>
      </c>
      <c r="Q1653" s="6">
        <v>808572241</v>
      </c>
      <c r="R1653" s="2" t="s">
        <v>172</v>
      </c>
      <c r="S1653" s="2">
        <v>0</v>
      </c>
      <c r="T1653" s="2" t="s">
        <v>251</v>
      </c>
      <c r="V1653" s="2" t="s">
        <v>252</v>
      </c>
      <c r="W1653" s="2" t="s">
        <v>4666</v>
      </c>
      <c r="X1653" s="2" t="s">
        <v>176</v>
      </c>
    </row>
    <row r="1654" spans="1:25" ht="23.1" hidden="1" customHeight="1">
      <c r="A1654" s="2" t="s">
        <v>118</v>
      </c>
      <c r="B1654" s="2" t="s">
        <v>26</v>
      </c>
      <c r="C1654" s="2" t="s">
        <v>27</v>
      </c>
      <c r="D1654" s="2" t="s">
        <v>28</v>
      </c>
      <c r="E1654" s="2" t="s">
        <v>28</v>
      </c>
      <c r="F1654" s="2" t="s">
        <v>111</v>
      </c>
      <c r="G1654" s="2" t="s">
        <v>167</v>
      </c>
      <c r="H1654" s="2" t="s">
        <v>168</v>
      </c>
      <c r="I1654" s="31" t="s">
        <v>3624</v>
      </c>
      <c r="J1654" s="2">
        <v>19</v>
      </c>
      <c r="K1654" s="2">
        <v>2</v>
      </c>
      <c r="L1654" s="2">
        <v>2019</v>
      </c>
      <c r="M1654" s="31">
        <f t="shared" si="25"/>
        <v>43515</v>
      </c>
      <c r="N1654" s="2" t="s">
        <v>1514</v>
      </c>
      <c r="O1654" s="2" t="s">
        <v>1488</v>
      </c>
      <c r="P1654" s="2">
        <v>18</v>
      </c>
      <c r="Q1654" s="6" t="s">
        <v>171</v>
      </c>
      <c r="R1654" s="2" t="s">
        <v>172</v>
      </c>
      <c r="S1654" s="2">
        <v>1</v>
      </c>
      <c r="T1654" s="2" t="s">
        <v>251</v>
      </c>
      <c r="V1654" s="2" t="s">
        <v>252</v>
      </c>
      <c r="W1654" s="2" t="s">
        <v>4666</v>
      </c>
      <c r="X1654" s="2" t="s">
        <v>211</v>
      </c>
    </row>
    <row r="1655" spans="1:25" ht="23.1" hidden="1" customHeight="1">
      <c r="A1655" s="2" t="s">
        <v>118</v>
      </c>
      <c r="B1655" s="2" t="s">
        <v>26</v>
      </c>
      <c r="C1655" s="2" t="s">
        <v>27</v>
      </c>
      <c r="D1655" s="2" t="s">
        <v>28</v>
      </c>
      <c r="E1655" s="2" t="s">
        <v>28</v>
      </c>
      <c r="F1655" s="2" t="s">
        <v>111</v>
      </c>
      <c r="G1655" s="2" t="s">
        <v>167</v>
      </c>
      <c r="H1655" s="2" t="s">
        <v>168</v>
      </c>
      <c r="I1655" s="31" t="s">
        <v>3624</v>
      </c>
      <c r="J1655" s="2">
        <v>19</v>
      </c>
      <c r="K1655" s="2">
        <v>2</v>
      </c>
      <c r="L1655" s="2">
        <v>2019</v>
      </c>
      <c r="M1655" s="31">
        <f t="shared" si="25"/>
        <v>43515</v>
      </c>
      <c r="N1655" s="2" t="s">
        <v>1515</v>
      </c>
      <c r="O1655" s="2" t="s">
        <v>1516</v>
      </c>
      <c r="P1655" s="2">
        <v>19</v>
      </c>
      <c r="Q1655" s="6" t="s">
        <v>171</v>
      </c>
      <c r="R1655" s="2" t="s">
        <v>172</v>
      </c>
      <c r="S1655" s="2">
        <v>1</v>
      </c>
      <c r="T1655" s="2" t="s">
        <v>251</v>
      </c>
      <c r="V1655" s="2" t="s">
        <v>252</v>
      </c>
      <c r="W1655" s="2" t="s">
        <v>4666</v>
      </c>
      <c r="X1655" s="2" t="s">
        <v>179</v>
      </c>
      <c r="Y1655" s="63">
        <v>3</v>
      </c>
    </row>
    <row r="1656" spans="1:25" ht="23.1" hidden="1" customHeight="1">
      <c r="A1656" s="2" t="s">
        <v>118</v>
      </c>
      <c r="B1656" s="2" t="s">
        <v>26</v>
      </c>
      <c r="C1656" s="2" t="s">
        <v>27</v>
      </c>
      <c r="D1656" s="2" t="s">
        <v>28</v>
      </c>
      <c r="E1656" s="2" t="s">
        <v>28</v>
      </c>
      <c r="F1656" s="2" t="s">
        <v>111</v>
      </c>
      <c r="G1656" s="2" t="s">
        <v>167</v>
      </c>
      <c r="H1656" s="2" t="s">
        <v>168</v>
      </c>
      <c r="I1656" s="31" t="s">
        <v>3624</v>
      </c>
      <c r="J1656" s="2">
        <v>19</v>
      </c>
      <c r="K1656" s="2">
        <v>2</v>
      </c>
      <c r="L1656" s="2">
        <v>2019</v>
      </c>
      <c r="M1656" s="31">
        <f t="shared" si="25"/>
        <v>43515</v>
      </c>
      <c r="N1656" s="2" t="s">
        <v>450</v>
      </c>
      <c r="O1656" s="2" t="s">
        <v>1517</v>
      </c>
      <c r="P1656" s="2">
        <v>18</v>
      </c>
      <c r="Q1656" s="6">
        <v>8131860829</v>
      </c>
      <c r="R1656" s="2" t="s">
        <v>172</v>
      </c>
      <c r="S1656" s="2">
        <v>2</v>
      </c>
      <c r="T1656" s="2" t="s">
        <v>251</v>
      </c>
      <c r="V1656" s="2" t="s">
        <v>252</v>
      </c>
      <c r="W1656" s="2" t="s">
        <v>4666</v>
      </c>
      <c r="X1656" s="2" t="s">
        <v>211</v>
      </c>
    </row>
    <row r="1657" spans="1:25" ht="23.1" hidden="1" customHeight="1">
      <c r="A1657" s="2" t="s">
        <v>118</v>
      </c>
      <c r="B1657" s="2" t="s">
        <v>26</v>
      </c>
      <c r="C1657" s="2" t="s">
        <v>27</v>
      </c>
      <c r="D1657" s="2" t="s">
        <v>28</v>
      </c>
      <c r="E1657" s="2" t="s">
        <v>28</v>
      </c>
      <c r="F1657" s="2" t="s">
        <v>111</v>
      </c>
      <c r="G1657" s="2" t="s">
        <v>167</v>
      </c>
      <c r="H1657" s="2" t="s">
        <v>168</v>
      </c>
      <c r="I1657" s="31" t="s">
        <v>3624</v>
      </c>
      <c r="J1657" s="2">
        <v>19</v>
      </c>
      <c r="K1657" s="2">
        <v>2</v>
      </c>
      <c r="L1657" s="2">
        <v>2019</v>
      </c>
      <c r="M1657" s="31">
        <f t="shared" si="25"/>
        <v>43515</v>
      </c>
      <c r="N1657" s="2" t="s">
        <v>1518</v>
      </c>
      <c r="O1657" s="2" t="s">
        <v>1138</v>
      </c>
      <c r="P1657" s="2">
        <v>18</v>
      </c>
      <c r="Q1657" s="6">
        <v>8036130159</v>
      </c>
      <c r="R1657" s="2" t="s">
        <v>172</v>
      </c>
      <c r="S1657" s="2">
        <v>1</v>
      </c>
      <c r="T1657" s="2" t="s">
        <v>251</v>
      </c>
      <c r="V1657" s="2" t="s">
        <v>252</v>
      </c>
      <c r="W1657" s="2" t="s">
        <v>4666</v>
      </c>
      <c r="X1657" s="2" t="s">
        <v>186</v>
      </c>
      <c r="Y1657" s="63">
        <v>1</v>
      </c>
    </row>
    <row r="1658" spans="1:25" ht="23.1" hidden="1" customHeight="1">
      <c r="A1658" s="2" t="s">
        <v>118</v>
      </c>
      <c r="B1658" s="2" t="s">
        <v>26</v>
      </c>
      <c r="C1658" s="2" t="s">
        <v>27</v>
      </c>
      <c r="D1658" s="2" t="s">
        <v>28</v>
      </c>
      <c r="E1658" s="2" t="s">
        <v>28</v>
      </c>
      <c r="F1658" s="2" t="s">
        <v>111</v>
      </c>
      <c r="G1658" s="2" t="s">
        <v>167</v>
      </c>
      <c r="H1658" s="2" t="s">
        <v>168</v>
      </c>
      <c r="I1658" s="31" t="s">
        <v>3624</v>
      </c>
      <c r="J1658" s="2">
        <v>19</v>
      </c>
      <c r="K1658" s="2">
        <v>2</v>
      </c>
      <c r="L1658" s="2">
        <v>2019</v>
      </c>
      <c r="M1658" s="31">
        <f t="shared" si="25"/>
        <v>43515</v>
      </c>
      <c r="N1658" s="2" t="s">
        <v>1519</v>
      </c>
      <c r="O1658" s="2" t="s">
        <v>687</v>
      </c>
      <c r="P1658" s="2">
        <v>19</v>
      </c>
      <c r="Q1658" s="6">
        <v>8136678703</v>
      </c>
      <c r="R1658" s="2" t="s">
        <v>172</v>
      </c>
      <c r="S1658" s="2">
        <v>2</v>
      </c>
      <c r="T1658" s="2" t="s">
        <v>251</v>
      </c>
      <c r="V1658" s="2" t="s">
        <v>252</v>
      </c>
      <c r="W1658" s="2" t="s">
        <v>4666</v>
      </c>
      <c r="X1658" s="2" t="s">
        <v>179</v>
      </c>
      <c r="Y1658" s="63">
        <v>3</v>
      </c>
    </row>
    <row r="1659" spans="1:25" ht="23.1" hidden="1" customHeight="1">
      <c r="A1659" s="2" t="s">
        <v>118</v>
      </c>
      <c r="B1659" s="2" t="s">
        <v>26</v>
      </c>
      <c r="C1659" s="2" t="s">
        <v>27</v>
      </c>
      <c r="D1659" s="2" t="s">
        <v>28</v>
      </c>
      <c r="E1659" s="2" t="s">
        <v>28</v>
      </c>
      <c r="F1659" s="2" t="s">
        <v>111</v>
      </c>
      <c r="G1659" s="2" t="s">
        <v>167</v>
      </c>
      <c r="H1659" s="2" t="s">
        <v>168</v>
      </c>
      <c r="I1659" s="31" t="s">
        <v>3624</v>
      </c>
      <c r="J1659" s="2">
        <v>19</v>
      </c>
      <c r="K1659" s="2">
        <v>2</v>
      </c>
      <c r="L1659" s="2">
        <v>2019</v>
      </c>
      <c r="M1659" s="31">
        <f t="shared" si="25"/>
        <v>43515</v>
      </c>
      <c r="N1659" s="2" t="s">
        <v>1520</v>
      </c>
      <c r="O1659" s="2" t="s">
        <v>722</v>
      </c>
      <c r="P1659" s="2">
        <v>18</v>
      </c>
      <c r="Q1659" s="6" t="s">
        <v>171</v>
      </c>
      <c r="R1659" s="2" t="s">
        <v>172</v>
      </c>
      <c r="S1659" s="2">
        <v>2</v>
      </c>
      <c r="T1659" s="2" t="s">
        <v>251</v>
      </c>
      <c r="V1659" s="2" t="s">
        <v>252</v>
      </c>
      <c r="W1659" s="2" t="s">
        <v>4666</v>
      </c>
      <c r="X1659" s="2" t="s">
        <v>176</v>
      </c>
    </row>
    <row r="1660" spans="1:25" ht="23.1" hidden="1" customHeight="1">
      <c r="A1660" s="2" t="s">
        <v>118</v>
      </c>
      <c r="B1660" s="2" t="s">
        <v>26</v>
      </c>
      <c r="C1660" s="2" t="s">
        <v>27</v>
      </c>
      <c r="D1660" s="2" t="s">
        <v>28</v>
      </c>
      <c r="E1660" s="2" t="s">
        <v>28</v>
      </c>
      <c r="F1660" s="2" t="s">
        <v>111</v>
      </c>
      <c r="G1660" s="2" t="s">
        <v>167</v>
      </c>
      <c r="H1660" s="2" t="s">
        <v>168</v>
      </c>
      <c r="I1660" s="31" t="s">
        <v>3624</v>
      </c>
      <c r="J1660" s="2">
        <v>19</v>
      </c>
      <c r="K1660" s="2">
        <v>2</v>
      </c>
      <c r="L1660" s="2">
        <v>2019</v>
      </c>
      <c r="M1660" s="31">
        <f t="shared" si="25"/>
        <v>43515</v>
      </c>
      <c r="N1660" s="2" t="s">
        <v>1521</v>
      </c>
      <c r="O1660" s="2" t="s">
        <v>1192</v>
      </c>
      <c r="P1660" s="2">
        <v>19</v>
      </c>
      <c r="Q1660" s="6">
        <v>9060654207</v>
      </c>
      <c r="R1660" s="2" t="s">
        <v>172</v>
      </c>
      <c r="S1660" s="2">
        <v>2</v>
      </c>
      <c r="T1660" s="2" t="s">
        <v>251</v>
      </c>
      <c r="V1660" s="2" t="s">
        <v>252</v>
      </c>
      <c r="W1660" s="2" t="s">
        <v>4666</v>
      </c>
      <c r="X1660" s="2" t="s">
        <v>186</v>
      </c>
      <c r="Y1660" s="63">
        <v>1</v>
      </c>
    </row>
    <row r="1661" spans="1:25" ht="23.1" hidden="1" customHeight="1">
      <c r="A1661" s="2" t="s">
        <v>118</v>
      </c>
      <c r="B1661" s="2" t="s">
        <v>26</v>
      </c>
      <c r="C1661" s="2" t="s">
        <v>27</v>
      </c>
      <c r="D1661" s="2" t="s">
        <v>28</v>
      </c>
      <c r="E1661" s="2" t="s">
        <v>28</v>
      </c>
      <c r="F1661" s="2" t="s">
        <v>111</v>
      </c>
      <c r="G1661" s="2" t="s">
        <v>167</v>
      </c>
      <c r="H1661" s="2" t="s">
        <v>168</v>
      </c>
      <c r="I1661" s="31" t="s">
        <v>3624</v>
      </c>
      <c r="J1661" s="2">
        <v>19</v>
      </c>
      <c r="K1661" s="2">
        <v>2</v>
      </c>
      <c r="L1661" s="2">
        <v>2019</v>
      </c>
      <c r="M1661" s="31">
        <f t="shared" si="25"/>
        <v>43515</v>
      </c>
      <c r="N1661" s="2" t="s">
        <v>361</v>
      </c>
      <c r="O1661" s="2" t="s">
        <v>1522</v>
      </c>
      <c r="P1661" s="2">
        <v>19</v>
      </c>
      <c r="Q1661" s="6">
        <v>9094123996</v>
      </c>
      <c r="R1661" s="2" t="s">
        <v>172</v>
      </c>
      <c r="S1661" s="2">
        <v>1</v>
      </c>
      <c r="T1661" s="2" t="s">
        <v>251</v>
      </c>
      <c r="V1661" s="2" t="s">
        <v>252</v>
      </c>
      <c r="W1661" s="2" t="s">
        <v>4666</v>
      </c>
      <c r="X1661" s="2" t="s">
        <v>179</v>
      </c>
      <c r="Y1661" s="63">
        <v>1</v>
      </c>
    </row>
    <row r="1662" spans="1:25" ht="23.1" hidden="1" customHeight="1">
      <c r="A1662" s="2" t="s">
        <v>118</v>
      </c>
      <c r="B1662" s="2" t="s">
        <v>26</v>
      </c>
      <c r="C1662" s="2" t="s">
        <v>27</v>
      </c>
      <c r="D1662" s="2" t="s">
        <v>28</v>
      </c>
      <c r="E1662" s="2" t="s">
        <v>28</v>
      </c>
      <c r="F1662" s="2" t="s">
        <v>111</v>
      </c>
      <c r="G1662" s="2" t="s">
        <v>167</v>
      </c>
      <c r="H1662" s="2" t="s">
        <v>168</v>
      </c>
      <c r="I1662" s="31" t="s">
        <v>3635</v>
      </c>
      <c r="J1662" s="2">
        <v>20</v>
      </c>
      <c r="K1662" s="2">
        <v>2</v>
      </c>
      <c r="L1662" s="2">
        <v>2019</v>
      </c>
      <c r="M1662" s="31">
        <f t="shared" si="25"/>
        <v>43516</v>
      </c>
      <c r="N1662" s="2" t="s">
        <v>761</v>
      </c>
      <c r="O1662" s="2" t="s">
        <v>1523</v>
      </c>
      <c r="P1662" s="2">
        <v>19</v>
      </c>
      <c r="Q1662" s="6" t="s">
        <v>171</v>
      </c>
      <c r="R1662" s="2" t="s">
        <v>172</v>
      </c>
      <c r="S1662" s="2">
        <v>1</v>
      </c>
      <c r="T1662" s="2" t="s">
        <v>251</v>
      </c>
      <c r="V1662" s="2" t="s">
        <v>252</v>
      </c>
      <c r="W1662" s="2" t="s">
        <v>4666</v>
      </c>
      <c r="X1662" s="2" t="s">
        <v>179</v>
      </c>
      <c r="Y1662" s="63">
        <v>3</v>
      </c>
    </row>
    <row r="1663" spans="1:25" ht="23.1" hidden="1" customHeight="1">
      <c r="A1663" s="2" t="s">
        <v>118</v>
      </c>
      <c r="B1663" s="2" t="s">
        <v>26</v>
      </c>
      <c r="C1663" s="2" t="s">
        <v>27</v>
      </c>
      <c r="D1663" s="2" t="s">
        <v>28</v>
      </c>
      <c r="E1663" s="2" t="s">
        <v>28</v>
      </c>
      <c r="F1663" s="2" t="s">
        <v>111</v>
      </c>
      <c r="G1663" s="2" t="s">
        <v>167</v>
      </c>
      <c r="H1663" s="2" t="s">
        <v>168</v>
      </c>
      <c r="I1663" s="31" t="s">
        <v>3635</v>
      </c>
      <c r="J1663" s="2">
        <v>20</v>
      </c>
      <c r="K1663" s="2">
        <v>2</v>
      </c>
      <c r="L1663" s="2">
        <v>2019</v>
      </c>
      <c r="M1663" s="31">
        <f t="shared" si="25"/>
        <v>43516</v>
      </c>
      <c r="N1663" s="2" t="s">
        <v>1524</v>
      </c>
      <c r="O1663" s="2" t="s">
        <v>1525</v>
      </c>
      <c r="P1663" s="2">
        <v>18</v>
      </c>
      <c r="Q1663" s="6">
        <v>8063346364</v>
      </c>
      <c r="R1663" s="2" t="s">
        <v>172</v>
      </c>
      <c r="S1663" s="2">
        <v>1</v>
      </c>
      <c r="T1663" s="2" t="s">
        <v>251</v>
      </c>
      <c r="V1663" s="2" t="s">
        <v>252</v>
      </c>
      <c r="W1663" s="2" t="s">
        <v>4666</v>
      </c>
      <c r="X1663" s="2" t="s">
        <v>179</v>
      </c>
      <c r="Y1663" s="63">
        <v>1</v>
      </c>
    </row>
    <row r="1664" spans="1:25" ht="23.1" hidden="1" customHeight="1">
      <c r="A1664" s="2" t="s">
        <v>118</v>
      </c>
      <c r="B1664" s="2" t="s">
        <v>26</v>
      </c>
      <c r="C1664" s="2" t="s">
        <v>27</v>
      </c>
      <c r="D1664" s="2" t="s">
        <v>28</v>
      </c>
      <c r="E1664" s="2" t="s">
        <v>28</v>
      </c>
      <c r="F1664" s="2" t="s">
        <v>111</v>
      </c>
      <c r="G1664" s="2" t="s">
        <v>167</v>
      </c>
      <c r="H1664" s="2" t="s">
        <v>168</v>
      </c>
      <c r="I1664" s="31" t="s">
        <v>3635</v>
      </c>
      <c r="J1664" s="2">
        <v>20</v>
      </c>
      <c r="K1664" s="2">
        <v>2</v>
      </c>
      <c r="L1664" s="2">
        <v>2019</v>
      </c>
      <c r="M1664" s="31">
        <f t="shared" si="25"/>
        <v>43516</v>
      </c>
      <c r="N1664" s="2" t="s">
        <v>1526</v>
      </c>
      <c r="O1664" s="2" t="s">
        <v>3636</v>
      </c>
      <c r="P1664" s="2">
        <v>16</v>
      </c>
      <c r="Q1664" s="6" t="s">
        <v>171</v>
      </c>
      <c r="R1664" s="2" t="s">
        <v>172</v>
      </c>
      <c r="S1664" s="2">
        <v>0</v>
      </c>
      <c r="T1664" s="2" t="s">
        <v>251</v>
      </c>
      <c r="V1664" s="2" t="s">
        <v>252</v>
      </c>
      <c r="W1664" s="2" t="s">
        <v>4666</v>
      </c>
      <c r="X1664" s="2" t="s">
        <v>179</v>
      </c>
      <c r="Y1664" s="63">
        <v>1</v>
      </c>
    </row>
    <row r="1665" spans="1:25" ht="23.1" hidden="1" customHeight="1">
      <c r="A1665" s="2" t="s">
        <v>118</v>
      </c>
      <c r="B1665" s="2" t="s">
        <v>26</v>
      </c>
      <c r="C1665" s="2" t="s">
        <v>27</v>
      </c>
      <c r="D1665" s="2" t="s">
        <v>28</v>
      </c>
      <c r="E1665" s="2" t="s">
        <v>28</v>
      </c>
      <c r="F1665" s="2" t="s">
        <v>111</v>
      </c>
      <c r="G1665" s="2" t="s">
        <v>167</v>
      </c>
      <c r="H1665" s="2" t="s">
        <v>168</v>
      </c>
      <c r="I1665" s="31" t="s">
        <v>3635</v>
      </c>
      <c r="J1665" s="2">
        <v>20</v>
      </c>
      <c r="K1665" s="2">
        <v>2</v>
      </c>
      <c r="L1665" s="2">
        <v>2019</v>
      </c>
      <c r="M1665" s="31">
        <f t="shared" si="25"/>
        <v>43516</v>
      </c>
      <c r="N1665" s="2" t="s">
        <v>1528</v>
      </c>
      <c r="O1665" s="2" t="s">
        <v>1529</v>
      </c>
      <c r="P1665" s="2">
        <v>18</v>
      </c>
      <c r="Q1665" s="6" t="s">
        <v>171</v>
      </c>
      <c r="R1665" s="2" t="s">
        <v>172</v>
      </c>
      <c r="S1665" s="2">
        <v>0</v>
      </c>
      <c r="T1665" s="2" t="s">
        <v>251</v>
      </c>
      <c r="V1665" s="2" t="s">
        <v>252</v>
      </c>
      <c r="W1665" s="2" t="s">
        <v>4666</v>
      </c>
      <c r="X1665" s="2" t="s">
        <v>186</v>
      </c>
      <c r="Y1665" s="63">
        <v>2</v>
      </c>
    </row>
    <row r="1666" spans="1:25" ht="23.1" hidden="1" customHeight="1">
      <c r="A1666" s="2" t="s">
        <v>118</v>
      </c>
      <c r="B1666" s="2" t="s">
        <v>26</v>
      </c>
      <c r="C1666" s="2" t="s">
        <v>27</v>
      </c>
      <c r="D1666" s="2" t="s">
        <v>28</v>
      </c>
      <c r="E1666" s="2" t="s">
        <v>28</v>
      </c>
      <c r="F1666" s="2" t="s">
        <v>111</v>
      </c>
      <c r="G1666" s="2" t="s">
        <v>167</v>
      </c>
      <c r="H1666" s="2" t="s">
        <v>168</v>
      </c>
      <c r="I1666" s="31" t="s">
        <v>3635</v>
      </c>
      <c r="J1666" s="2">
        <v>20</v>
      </c>
      <c r="K1666" s="2">
        <v>2</v>
      </c>
      <c r="L1666" s="2">
        <v>2019</v>
      </c>
      <c r="M1666" s="31">
        <f t="shared" si="25"/>
        <v>43516</v>
      </c>
      <c r="N1666" s="2" t="s">
        <v>1460</v>
      </c>
      <c r="O1666" s="2" t="s">
        <v>1530</v>
      </c>
      <c r="P1666" s="2">
        <v>19</v>
      </c>
      <c r="Q1666" s="6" t="s">
        <v>171</v>
      </c>
      <c r="R1666" s="2" t="s">
        <v>172</v>
      </c>
      <c r="S1666" s="2">
        <v>1</v>
      </c>
      <c r="T1666" s="2" t="s">
        <v>251</v>
      </c>
      <c r="V1666" s="2" t="s">
        <v>252</v>
      </c>
      <c r="W1666" s="2" t="s">
        <v>4666</v>
      </c>
      <c r="X1666" s="2" t="s">
        <v>211</v>
      </c>
    </row>
    <row r="1667" spans="1:25" ht="23.1" hidden="1" customHeight="1">
      <c r="A1667" s="2" t="s">
        <v>118</v>
      </c>
      <c r="B1667" s="2" t="s">
        <v>26</v>
      </c>
      <c r="C1667" s="2" t="s">
        <v>27</v>
      </c>
      <c r="D1667" s="2" t="s">
        <v>28</v>
      </c>
      <c r="E1667" s="2" t="s">
        <v>28</v>
      </c>
      <c r="F1667" s="2" t="s">
        <v>111</v>
      </c>
      <c r="G1667" s="2" t="s">
        <v>167</v>
      </c>
      <c r="H1667" s="2" t="s">
        <v>168</v>
      </c>
      <c r="I1667" s="31" t="s">
        <v>3635</v>
      </c>
      <c r="J1667" s="2">
        <v>20</v>
      </c>
      <c r="K1667" s="2">
        <v>2</v>
      </c>
      <c r="L1667" s="2">
        <v>2019</v>
      </c>
      <c r="M1667" s="31">
        <f t="shared" si="25"/>
        <v>43516</v>
      </c>
      <c r="N1667" s="2" t="s">
        <v>1531</v>
      </c>
      <c r="O1667" s="2" t="s">
        <v>1532</v>
      </c>
      <c r="P1667" s="2">
        <v>19</v>
      </c>
      <c r="Q1667" s="6" t="s">
        <v>171</v>
      </c>
      <c r="R1667" s="2" t="s">
        <v>172</v>
      </c>
      <c r="S1667" s="2">
        <v>2</v>
      </c>
      <c r="T1667" s="2" t="s">
        <v>251</v>
      </c>
      <c r="V1667" s="2" t="s">
        <v>252</v>
      </c>
      <c r="W1667" s="2" t="s">
        <v>4666</v>
      </c>
      <c r="X1667" s="2" t="s">
        <v>211</v>
      </c>
    </row>
    <row r="1668" spans="1:25" ht="23.1" hidden="1" customHeight="1">
      <c r="A1668" s="2" t="s">
        <v>118</v>
      </c>
      <c r="B1668" s="2" t="s">
        <v>26</v>
      </c>
      <c r="C1668" s="2" t="s">
        <v>27</v>
      </c>
      <c r="D1668" s="2" t="s">
        <v>28</v>
      </c>
      <c r="E1668" s="2" t="s">
        <v>28</v>
      </c>
      <c r="F1668" s="2" t="s">
        <v>111</v>
      </c>
      <c r="G1668" s="2" t="s">
        <v>167</v>
      </c>
      <c r="H1668" s="2" t="s">
        <v>168</v>
      </c>
      <c r="I1668" s="31" t="s">
        <v>3635</v>
      </c>
      <c r="J1668" s="2">
        <v>20</v>
      </c>
      <c r="K1668" s="2">
        <v>2</v>
      </c>
      <c r="L1668" s="2">
        <v>2019</v>
      </c>
      <c r="M1668" s="31">
        <f t="shared" si="25"/>
        <v>43516</v>
      </c>
      <c r="N1668" s="2" t="s">
        <v>1533</v>
      </c>
      <c r="O1668" s="2" t="s">
        <v>1534</v>
      </c>
      <c r="P1668" s="2">
        <v>19</v>
      </c>
      <c r="Q1668" s="6" t="s">
        <v>171</v>
      </c>
      <c r="R1668" s="2" t="s">
        <v>172</v>
      </c>
      <c r="S1668" s="2">
        <v>0</v>
      </c>
      <c r="T1668" s="2" t="s">
        <v>251</v>
      </c>
      <c r="V1668" s="2" t="s">
        <v>252</v>
      </c>
      <c r="W1668" s="2" t="s">
        <v>4666</v>
      </c>
      <c r="X1668" s="2" t="s">
        <v>179</v>
      </c>
      <c r="Y1668" s="63">
        <v>3</v>
      </c>
    </row>
    <row r="1669" spans="1:25" ht="23.1" hidden="1" customHeight="1">
      <c r="A1669" s="2" t="s">
        <v>118</v>
      </c>
      <c r="B1669" s="2" t="s">
        <v>26</v>
      </c>
      <c r="C1669" s="2" t="s">
        <v>27</v>
      </c>
      <c r="D1669" s="2" t="s">
        <v>28</v>
      </c>
      <c r="E1669" s="2" t="s">
        <v>28</v>
      </c>
      <c r="F1669" s="2" t="s">
        <v>111</v>
      </c>
      <c r="G1669" s="2" t="s">
        <v>167</v>
      </c>
      <c r="H1669" s="2" t="s">
        <v>168</v>
      </c>
      <c r="I1669" s="31" t="s">
        <v>3635</v>
      </c>
      <c r="J1669" s="2">
        <v>20</v>
      </c>
      <c r="K1669" s="2">
        <v>2</v>
      </c>
      <c r="L1669" s="2">
        <v>2019</v>
      </c>
      <c r="M1669" s="31">
        <f t="shared" si="25"/>
        <v>43516</v>
      </c>
      <c r="N1669" s="2" t="s">
        <v>1535</v>
      </c>
      <c r="O1669" s="2" t="s">
        <v>1536</v>
      </c>
      <c r="P1669" s="2">
        <v>18</v>
      </c>
      <c r="Q1669" s="6" t="s">
        <v>171</v>
      </c>
      <c r="R1669" s="2" t="s">
        <v>172</v>
      </c>
      <c r="S1669" s="2">
        <v>1</v>
      </c>
      <c r="T1669" s="2" t="s">
        <v>251</v>
      </c>
      <c r="V1669" s="2" t="s">
        <v>252</v>
      </c>
      <c r="W1669" s="2" t="s">
        <v>4666</v>
      </c>
      <c r="X1669" s="2" t="s">
        <v>186</v>
      </c>
      <c r="Y1669" s="63">
        <v>1</v>
      </c>
    </row>
    <row r="1670" spans="1:25" ht="23.1" hidden="1" customHeight="1">
      <c r="A1670" s="2" t="s">
        <v>118</v>
      </c>
      <c r="B1670" s="2" t="s">
        <v>26</v>
      </c>
      <c r="C1670" s="2" t="s">
        <v>27</v>
      </c>
      <c r="D1670" s="2" t="s">
        <v>28</v>
      </c>
      <c r="E1670" s="2" t="s">
        <v>28</v>
      </c>
      <c r="F1670" s="2" t="s">
        <v>111</v>
      </c>
      <c r="G1670" s="2" t="s">
        <v>167</v>
      </c>
      <c r="H1670" s="2" t="s">
        <v>168</v>
      </c>
      <c r="I1670" s="31" t="s">
        <v>3637</v>
      </c>
      <c r="J1670" s="2">
        <v>21</v>
      </c>
      <c r="K1670" s="2">
        <v>2</v>
      </c>
      <c r="L1670" s="2">
        <v>2019</v>
      </c>
      <c r="M1670" s="31">
        <f t="shared" si="25"/>
        <v>43517</v>
      </c>
      <c r="N1670" s="2" t="s">
        <v>1537</v>
      </c>
      <c r="O1670" s="2" t="s">
        <v>1538</v>
      </c>
      <c r="P1670" s="2">
        <v>19</v>
      </c>
      <c r="Q1670" s="6">
        <v>8038720763</v>
      </c>
      <c r="R1670" s="2" t="s">
        <v>172</v>
      </c>
      <c r="S1670" s="2">
        <v>2</v>
      </c>
      <c r="T1670" s="2" t="s">
        <v>251</v>
      </c>
      <c r="V1670" s="2" t="s">
        <v>252</v>
      </c>
      <c r="W1670" s="2" t="s">
        <v>4666</v>
      </c>
      <c r="X1670" s="2" t="s">
        <v>186</v>
      </c>
      <c r="Y1670" s="63">
        <v>3</v>
      </c>
    </row>
    <row r="1671" spans="1:25" ht="23.1" hidden="1" customHeight="1">
      <c r="A1671" s="2" t="s">
        <v>118</v>
      </c>
      <c r="B1671" s="2" t="s">
        <v>26</v>
      </c>
      <c r="C1671" s="2" t="s">
        <v>27</v>
      </c>
      <c r="D1671" s="2" t="s">
        <v>28</v>
      </c>
      <c r="E1671" s="2" t="s">
        <v>28</v>
      </c>
      <c r="F1671" s="2" t="s">
        <v>111</v>
      </c>
      <c r="G1671" s="2" t="s">
        <v>167</v>
      </c>
      <c r="H1671" s="2" t="s">
        <v>168</v>
      </c>
      <c r="I1671" s="31" t="s">
        <v>3637</v>
      </c>
      <c r="J1671" s="2">
        <v>21</v>
      </c>
      <c r="K1671" s="2">
        <v>2</v>
      </c>
      <c r="L1671" s="2">
        <v>2019</v>
      </c>
      <c r="M1671" s="31">
        <f t="shared" si="25"/>
        <v>43517</v>
      </c>
      <c r="N1671" s="2" t="s">
        <v>1539</v>
      </c>
      <c r="O1671" s="2" t="s">
        <v>358</v>
      </c>
      <c r="P1671" s="2">
        <v>18</v>
      </c>
      <c r="Q1671" s="6">
        <v>8109590323</v>
      </c>
      <c r="R1671" s="2" t="s">
        <v>172</v>
      </c>
      <c r="S1671" s="2">
        <v>0</v>
      </c>
      <c r="T1671" s="2" t="s">
        <v>251</v>
      </c>
      <c r="V1671" s="2" t="s">
        <v>252</v>
      </c>
      <c r="W1671" s="2" t="s">
        <v>4666</v>
      </c>
      <c r="X1671" s="2" t="s">
        <v>211</v>
      </c>
      <c r="Y1671" s="63">
        <v>6</v>
      </c>
    </row>
    <row r="1672" spans="1:25" ht="23.1" hidden="1" customHeight="1">
      <c r="A1672" s="2" t="s">
        <v>118</v>
      </c>
      <c r="B1672" s="2" t="s">
        <v>26</v>
      </c>
      <c r="C1672" s="2" t="s">
        <v>27</v>
      </c>
      <c r="D1672" s="2" t="s">
        <v>28</v>
      </c>
      <c r="E1672" s="2" t="s">
        <v>28</v>
      </c>
      <c r="F1672" s="2" t="s">
        <v>111</v>
      </c>
      <c r="G1672" s="2" t="s">
        <v>167</v>
      </c>
      <c r="H1672" s="2" t="s">
        <v>168</v>
      </c>
      <c r="I1672" s="31" t="s">
        <v>3637</v>
      </c>
      <c r="J1672" s="2">
        <v>21</v>
      </c>
      <c r="K1672" s="2">
        <v>2</v>
      </c>
      <c r="L1672" s="2">
        <v>2019</v>
      </c>
      <c r="M1672" s="31">
        <f t="shared" si="25"/>
        <v>43517</v>
      </c>
      <c r="N1672" s="2" t="s">
        <v>670</v>
      </c>
      <c r="O1672" s="2" t="s">
        <v>441</v>
      </c>
      <c r="P1672" s="2">
        <v>15</v>
      </c>
      <c r="Q1672" s="6">
        <v>9035387634</v>
      </c>
      <c r="R1672" s="2" t="s">
        <v>172</v>
      </c>
      <c r="S1672" s="2">
        <v>0</v>
      </c>
      <c r="T1672" s="2" t="s">
        <v>251</v>
      </c>
      <c r="V1672" s="2" t="s">
        <v>252</v>
      </c>
      <c r="W1672" s="2" t="s">
        <v>4666</v>
      </c>
      <c r="X1672" s="2" t="s">
        <v>211</v>
      </c>
      <c r="Y1672" s="63">
        <v>6</v>
      </c>
    </row>
    <row r="1673" spans="1:25" ht="23.1" hidden="1" customHeight="1">
      <c r="A1673" s="2" t="s">
        <v>118</v>
      </c>
      <c r="B1673" s="2" t="s">
        <v>26</v>
      </c>
      <c r="C1673" s="2" t="s">
        <v>27</v>
      </c>
      <c r="D1673" s="2" t="s">
        <v>28</v>
      </c>
      <c r="E1673" s="2" t="s">
        <v>28</v>
      </c>
      <c r="F1673" s="2" t="s">
        <v>111</v>
      </c>
      <c r="G1673" s="2" t="s">
        <v>167</v>
      </c>
      <c r="H1673" s="2" t="s">
        <v>168</v>
      </c>
      <c r="I1673" s="31" t="s">
        <v>3637</v>
      </c>
      <c r="J1673" s="2">
        <v>21</v>
      </c>
      <c r="K1673" s="2">
        <v>2</v>
      </c>
      <c r="L1673" s="2">
        <v>2019</v>
      </c>
      <c r="M1673" s="31">
        <f t="shared" si="25"/>
        <v>43517</v>
      </c>
      <c r="N1673" s="2" t="s">
        <v>1540</v>
      </c>
      <c r="O1673" s="2" t="s">
        <v>509</v>
      </c>
      <c r="P1673" s="2">
        <v>15</v>
      </c>
      <c r="Q1673" s="6">
        <v>7033321567</v>
      </c>
      <c r="R1673" s="2" t="s">
        <v>172</v>
      </c>
      <c r="S1673" s="2">
        <v>0</v>
      </c>
      <c r="T1673" s="2" t="s">
        <v>251</v>
      </c>
      <c r="V1673" s="2" t="s">
        <v>252</v>
      </c>
      <c r="W1673" s="2" t="s">
        <v>4666</v>
      </c>
      <c r="X1673" s="2" t="s">
        <v>211</v>
      </c>
      <c r="Y1673" s="63">
        <v>6</v>
      </c>
    </row>
    <row r="1674" spans="1:25" ht="23.1" hidden="1" customHeight="1">
      <c r="A1674" s="2" t="s">
        <v>118</v>
      </c>
      <c r="B1674" s="2" t="s">
        <v>26</v>
      </c>
      <c r="C1674" s="2" t="s">
        <v>27</v>
      </c>
      <c r="D1674" s="2" t="s">
        <v>28</v>
      </c>
      <c r="E1674" s="2" t="s">
        <v>28</v>
      </c>
      <c r="F1674" s="2" t="s">
        <v>111</v>
      </c>
      <c r="G1674" s="2" t="s">
        <v>167</v>
      </c>
      <c r="H1674" s="2" t="s">
        <v>168</v>
      </c>
      <c r="I1674" s="31" t="s">
        <v>3637</v>
      </c>
      <c r="J1674" s="2">
        <v>21</v>
      </c>
      <c r="K1674" s="2">
        <v>2</v>
      </c>
      <c r="L1674" s="2">
        <v>2019</v>
      </c>
      <c r="M1674" s="31">
        <f t="shared" si="25"/>
        <v>43517</v>
      </c>
      <c r="N1674" s="2" t="s">
        <v>1541</v>
      </c>
      <c r="O1674" s="2" t="s">
        <v>185</v>
      </c>
      <c r="P1674" s="2">
        <v>19</v>
      </c>
      <c r="Q1674" s="6">
        <v>7039592178</v>
      </c>
      <c r="R1674" s="2" t="s">
        <v>172</v>
      </c>
      <c r="S1674" s="2">
        <v>1</v>
      </c>
      <c r="T1674" s="2" t="s">
        <v>251</v>
      </c>
      <c r="V1674" s="2" t="s">
        <v>252</v>
      </c>
      <c r="W1674" s="2" t="s">
        <v>4666</v>
      </c>
      <c r="X1674" s="2" t="s">
        <v>186</v>
      </c>
      <c r="Y1674" s="63">
        <v>3</v>
      </c>
    </row>
    <row r="1675" spans="1:25" ht="23.1" hidden="1" customHeight="1">
      <c r="A1675" s="2" t="s">
        <v>118</v>
      </c>
      <c r="B1675" s="2" t="s">
        <v>26</v>
      </c>
      <c r="C1675" s="2" t="s">
        <v>27</v>
      </c>
      <c r="D1675" s="2" t="s">
        <v>28</v>
      </c>
      <c r="E1675" s="2" t="s">
        <v>28</v>
      </c>
      <c r="F1675" s="2" t="s">
        <v>111</v>
      </c>
      <c r="G1675" s="2" t="s">
        <v>167</v>
      </c>
      <c r="H1675" s="2" t="s">
        <v>168</v>
      </c>
      <c r="I1675" s="31" t="s">
        <v>3637</v>
      </c>
      <c r="J1675" s="2">
        <v>21</v>
      </c>
      <c r="K1675" s="2">
        <v>2</v>
      </c>
      <c r="L1675" s="2">
        <v>2019</v>
      </c>
      <c r="M1675" s="31">
        <f t="shared" si="25"/>
        <v>43517</v>
      </c>
      <c r="N1675" s="2" t="s">
        <v>1542</v>
      </c>
      <c r="O1675" s="2" t="s">
        <v>1543</v>
      </c>
      <c r="P1675" s="2">
        <v>15</v>
      </c>
      <c r="Q1675" s="6" t="s">
        <v>171</v>
      </c>
      <c r="R1675" s="2" t="s">
        <v>172</v>
      </c>
      <c r="S1675" s="2">
        <v>0</v>
      </c>
      <c r="T1675" s="2" t="s">
        <v>251</v>
      </c>
      <c r="V1675" s="2" t="s">
        <v>252</v>
      </c>
      <c r="W1675" s="2" t="s">
        <v>4666</v>
      </c>
      <c r="X1675" s="2" t="s">
        <v>211</v>
      </c>
      <c r="Y1675" s="63">
        <v>6</v>
      </c>
    </row>
    <row r="1676" spans="1:25" ht="23.1" hidden="1" customHeight="1">
      <c r="A1676" s="2" t="s">
        <v>118</v>
      </c>
      <c r="B1676" s="2" t="s">
        <v>26</v>
      </c>
      <c r="C1676" s="2" t="s">
        <v>27</v>
      </c>
      <c r="D1676" s="2" t="s">
        <v>28</v>
      </c>
      <c r="E1676" s="2" t="s">
        <v>28</v>
      </c>
      <c r="F1676" s="2" t="s">
        <v>111</v>
      </c>
      <c r="G1676" s="2" t="s">
        <v>167</v>
      </c>
      <c r="H1676" s="2" t="s">
        <v>168</v>
      </c>
      <c r="I1676" s="31" t="s">
        <v>3637</v>
      </c>
      <c r="J1676" s="2">
        <v>21</v>
      </c>
      <c r="K1676" s="2">
        <v>2</v>
      </c>
      <c r="L1676" s="2">
        <v>2019</v>
      </c>
      <c r="M1676" s="31">
        <f t="shared" si="25"/>
        <v>43517</v>
      </c>
      <c r="N1676" s="2" t="s">
        <v>253</v>
      </c>
      <c r="O1676" s="2" t="s">
        <v>225</v>
      </c>
      <c r="P1676" s="2">
        <v>16</v>
      </c>
      <c r="Q1676" s="6">
        <v>8160371882</v>
      </c>
      <c r="R1676" s="2" t="s">
        <v>172</v>
      </c>
      <c r="S1676" s="2">
        <v>0</v>
      </c>
      <c r="T1676" s="2" t="s">
        <v>251</v>
      </c>
      <c r="V1676" s="2" t="s">
        <v>252</v>
      </c>
      <c r="W1676" s="2" t="s">
        <v>4666</v>
      </c>
      <c r="X1676" s="2" t="s">
        <v>186</v>
      </c>
      <c r="Y1676" s="63">
        <v>3</v>
      </c>
    </row>
    <row r="1677" spans="1:25" ht="23.1" hidden="1" customHeight="1">
      <c r="A1677" s="2" t="s">
        <v>118</v>
      </c>
      <c r="B1677" s="2" t="s">
        <v>26</v>
      </c>
      <c r="C1677" s="2" t="s">
        <v>27</v>
      </c>
      <c r="D1677" s="2" t="s">
        <v>28</v>
      </c>
      <c r="E1677" s="2" t="s">
        <v>28</v>
      </c>
      <c r="F1677" s="2" t="s">
        <v>111</v>
      </c>
      <c r="G1677" s="2" t="s">
        <v>167</v>
      </c>
      <c r="H1677" s="2" t="s">
        <v>168</v>
      </c>
      <c r="I1677" s="31" t="s">
        <v>3637</v>
      </c>
      <c r="J1677" s="2">
        <v>21</v>
      </c>
      <c r="K1677" s="2">
        <v>2</v>
      </c>
      <c r="L1677" s="2">
        <v>2019</v>
      </c>
      <c r="M1677" s="31">
        <f t="shared" si="25"/>
        <v>43517</v>
      </c>
      <c r="N1677" s="2" t="s">
        <v>1544</v>
      </c>
      <c r="O1677" s="2" t="s">
        <v>399</v>
      </c>
      <c r="P1677" s="2">
        <v>16</v>
      </c>
      <c r="Q1677" s="6">
        <v>7083230150</v>
      </c>
      <c r="R1677" s="2" t="s">
        <v>172</v>
      </c>
      <c r="S1677" s="2">
        <v>1</v>
      </c>
      <c r="T1677" s="2" t="s">
        <v>251</v>
      </c>
      <c r="V1677" s="2" t="s">
        <v>252</v>
      </c>
      <c r="W1677" s="2" t="s">
        <v>4666</v>
      </c>
      <c r="X1677" s="2" t="s">
        <v>186</v>
      </c>
      <c r="Y1677" s="63">
        <v>3</v>
      </c>
    </row>
    <row r="1678" spans="1:25" ht="23.1" hidden="1" customHeight="1">
      <c r="A1678" s="2" t="s">
        <v>118</v>
      </c>
      <c r="B1678" s="2" t="s">
        <v>26</v>
      </c>
      <c r="C1678" s="2" t="s">
        <v>27</v>
      </c>
      <c r="D1678" s="2" t="s">
        <v>28</v>
      </c>
      <c r="E1678" s="2" t="s">
        <v>28</v>
      </c>
      <c r="F1678" s="2" t="s">
        <v>111</v>
      </c>
      <c r="G1678" s="2" t="s">
        <v>167</v>
      </c>
      <c r="H1678" s="2" t="s">
        <v>168</v>
      </c>
      <c r="I1678" s="31" t="s">
        <v>3637</v>
      </c>
      <c r="J1678" s="2">
        <v>21</v>
      </c>
      <c r="K1678" s="2">
        <v>2</v>
      </c>
      <c r="L1678" s="2">
        <v>2019</v>
      </c>
      <c r="M1678" s="31">
        <f t="shared" si="25"/>
        <v>43517</v>
      </c>
      <c r="N1678" s="2" t="s">
        <v>1545</v>
      </c>
      <c r="O1678" s="2" t="s">
        <v>1546</v>
      </c>
      <c r="P1678" s="2">
        <v>15</v>
      </c>
      <c r="Q1678" s="6">
        <v>8189676223</v>
      </c>
      <c r="R1678" s="2" t="s">
        <v>172</v>
      </c>
      <c r="S1678" s="2">
        <v>0</v>
      </c>
      <c r="T1678" s="2" t="s">
        <v>251</v>
      </c>
      <c r="V1678" s="2" t="s">
        <v>252</v>
      </c>
      <c r="W1678" s="2" t="s">
        <v>4666</v>
      </c>
      <c r="X1678" s="2" t="s">
        <v>186</v>
      </c>
      <c r="Y1678" s="63">
        <v>3</v>
      </c>
    </row>
    <row r="1679" spans="1:25" ht="23.1" hidden="1" customHeight="1">
      <c r="A1679" s="2" t="s">
        <v>118</v>
      </c>
      <c r="B1679" s="2" t="s">
        <v>26</v>
      </c>
      <c r="C1679" s="2" t="s">
        <v>27</v>
      </c>
      <c r="D1679" s="2" t="s">
        <v>28</v>
      </c>
      <c r="E1679" s="2" t="s">
        <v>28</v>
      </c>
      <c r="F1679" s="2" t="s">
        <v>111</v>
      </c>
      <c r="G1679" s="2" t="s">
        <v>167</v>
      </c>
      <c r="H1679" s="2" t="s">
        <v>168</v>
      </c>
      <c r="I1679" s="31" t="s">
        <v>3637</v>
      </c>
      <c r="J1679" s="2">
        <v>21</v>
      </c>
      <c r="K1679" s="2">
        <v>2</v>
      </c>
      <c r="L1679" s="2">
        <v>2019</v>
      </c>
      <c r="M1679" s="31">
        <f t="shared" si="25"/>
        <v>43517</v>
      </c>
      <c r="N1679" s="2" t="s">
        <v>1547</v>
      </c>
      <c r="O1679" s="2" t="s">
        <v>1548</v>
      </c>
      <c r="P1679" s="2">
        <v>15</v>
      </c>
      <c r="Q1679" s="6" t="s">
        <v>171</v>
      </c>
      <c r="R1679" s="2" t="s">
        <v>172</v>
      </c>
      <c r="S1679" s="2">
        <v>1</v>
      </c>
      <c r="T1679" s="2" t="s">
        <v>251</v>
      </c>
      <c r="V1679" s="2" t="s">
        <v>252</v>
      </c>
      <c r="W1679" s="2" t="s">
        <v>4666</v>
      </c>
      <c r="X1679" s="2" t="s">
        <v>179</v>
      </c>
      <c r="Y1679" s="63">
        <v>1</v>
      </c>
    </row>
    <row r="1680" spans="1:25" ht="23.1" hidden="1" customHeight="1">
      <c r="A1680" s="2" t="s">
        <v>118</v>
      </c>
      <c r="B1680" s="2" t="s">
        <v>26</v>
      </c>
      <c r="C1680" s="2" t="s">
        <v>27</v>
      </c>
      <c r="D1680" s="2" t="s">
        <v>28</v>
      </c>
      <c r="E1680" s="2" t="s">
        <v>28</v>
      </c>
      <c r="F1680" s="2" t="s">
        <v>111</v>
      </c>
      <c r="G1680" s="2" t="s">
        <v>167</v>
      </c>
      <c r="H1680" s="2" t="s">
        <v>168</v>
      </c>
      <c r="I1680" s="31" t="s">
        <v>3637</v>
      </c>
      <c r="J1680" s="2">
        <v>21</v>
      </c>
      <c r="K1680" s="2">
        <v>2</v>
      </c>
      <c r="L1680" s="2">
        <v>2019</v>
      </c>
      <c r="M1680" s="31">
        <f t="shared" si="25"/>
        <v>43517</v>
      </c>
      <c r="N1680" s="2" t="s">
        <v>1549</v>
      </c>
      <c r="O1680" s="2" t="s">
        <v>1339</v>
      </c>
      <c r="P1680" s="2">
        <v>17</v>
      </c>
      <c r="Q1680" s="6">
        <v>9021852117</v>
      </c>
      <c r="R1680" s="2" t="s">
        <v>172</v>
      </c>
      <c r="S1680" s="2">
        <v>2</v>
      </c>
      <c r="T1680" s="2" t="s">
        <v>251</v>
      </c>
      <c r="V1680" s="2" t="s">
        <v>252</v>
      </c>
      <c r="W1680" s="2" t="s">
        <v>4666</v>
      </c>
      <c r="X1680" s="2" t="s">
        <v>186</v>
      </c>
      <c r="Y1680" s="63">
        <v>1</v>
      </c>
    </row>
    <row r="1681" spans="1:25" ht="23.1" hidden="1" customHeight="1">
      <c r="A1681" s="2" t="s">
        <v>118</v>
      </c>
      <c r="B1681" s="2" t="s">
        <v>26</v>
      </c>
      <c r="C1681" s="2" t="s">
        <v>27</v>
      </c>
      <c r="D1681" s="2" t="s">
        <v>28</v>
      </c>
      <c r="E1681" s="2" t="s">
        <v>28</v>
      </c>
      <c r="F1681" s="2" t="s">
        <v>111</v>
      </c>
      <c r="G1681" s="2" t="s">
        <v>167</v>
      </c>
      <c r="H1681" s="2" t="s">
        <v>168</v>
      </c>
      <c r="I1681" s="31" t="s">
        <v>3637</v>
      </c>
      <c r="J1681" s="2">
        <v>21</v>
      </c>
      <c r="K1681" s="2">
        <v>2</v>
      </c>
      <c r="L1681" s="2">
        <v>2019</v>
      </c>
      <c r="M1681" s="31">
        <f t="shared" si="25"/>
        <v>43517</v>
      </c>
      <c r="N1681" s="2" t="s">
        <v>1550</v>
      </c>
      <c r="O1681" s="2" t="s">
        <v>1551</v>
      </c>
      <c r="P1681" s="2">
        <v>19</v>
      </c>
      <c r="Q1681" s="6" t="s">
        <v>171</v>
      </c>
      <c r="R1681" s="2" t="s">
        <v>172</v>
      </c>
      <c r="S1681" s="2">
        <v>3</v>
      </c>
      <c r="T1681" s="2" t="s">
        <v>251</v>
      </c>
      <c r="V1681" s="2" t="s">
        <v>252</v>
      </c>
      <c r="W1681" s="2" t="s">
        <v>4666</v>
      </c>
      <c r="X1681" s="2" t="s">
        <v>186</v>
      </c>
      <c r="Y1681" s="63">
        <v>3</v>
      </c>
    </row>
    <row r="1682" spans="1:25" ht="23.1" hidden="1" customHeight="1">
      <c r="A1682" s="2" t="s">
        <v>118</v>
      </c>
      <c r="B1682" s="2" t="s">
        <v>26</v>
      </c>
      <c r="C1682" s="2" t="s">
        <v>27</v>
      </c>
      <c r="D1682" s="2" t="s">
        <v>28</v>
      </c>
      <c r="E1682" s="2" t="s">
        <v>28</v>
      </c>
      <c r="F1682" s="2" t="s">
        <v>111</v>
      </c>
      <c r="G1682" s="2" t="s">
        <v>167</v>
      </c>
      <c r="H1682" s="2" t="s">
        <v>168</v>
      </c>
      <c r="I1682" s="31" t="s">
        <v>3637</v>
      </c>
      <c r="J1682" s="2">
        <v>21</v>
      </c>
      <c r="K1682" s="2">
        <v>2</v>
      </c>
      <c r="L1682" s="2">
        <v>2019</v>
      </c>
      <c r="M1682" s="31">
        <f t="shared" si="25"/>
        <v>43517</v>
      </c>
      <c r="N1682" s="2" t="s">
        <v>1552</v>
      </c>
      <c r="O1682" s="2" t="s">
        <v>1413</v>
      </c>
      <c r="P1682" s="2">
        <v>19</v>
      </c>
      <c r="Q1682" s="6" t="s">
        <v>171</v>
      </c>
      <c r="R1682" s="2" t="s">
        <v>172</v>
      </c>
      <c r="S1682" s="2">
        <v>0</v>
      </c>
      <c r="T1682" s="2" t="s">
        <v>251</v>
      </c>
      <c r="V1682" s="2" t="s">
        <v>252</v>
      </c>
      <c r="W1682" s="2" t="s">
        <v>4666</v>
      </c>
      <c r="X1682" s="2" t="s">
        <v>179</v>
      </c>
      <c r="Y1682" s="63">
        <v>1</v>
      </c>
    </row>
    <row r="1683" spans="1:25" ht="23.1" hidden="1" customHeight="1">
      <c r="A1683" s="2" t="s">
        <v>118</v>
      </c>
      <c r="B1683" s="2" t="s">
        <v>26</v>
      </c>
      <c r="C1683" s="2" t="s">
        <v>27</v>
      </c>
      <c r="D1683" s="2" t="s">
        <v>28</v>
      </c>
      <c r="E1683" s="2" t="s">
        <v>28</v>
      </c>
      <c r="F1683" s="2" t="s">
        <v>111</v>
      </c>
      <c r="G1683" s="2" t="s">
        <v>167</v>
      </c>
      <c r="H1683" s="2" t="s">
        <v>168</v>
      </c>
      <c r="I1683" s="31" t="s">
        <v>3637</v>
      </c>
      <c r="J1683" s="2">
        <v>21</v>
      </c>
      <c r="K1683" s="2">
        <v>2</v>
      </c>
      <c r="L1683" s="2">
        <v>2019</v>
      </c>
      <c r="M1683" s="31">
        <f t="shared" si="25"/>
        <v>43517</v>
      </c>
      <c r="N1683" s="2" t="s">
        <v>1553</v>
      </c>
      <c r="O1683" s="2" t="s">
        <v>1554</v>
      </c>
      <c r="P1683" s="2">
        <v>18</v>
      </c>
      <c r="Q1683" s="6">
        <v>8167205416</v>
      </c>
      <c r="R1683" s="2" t="s">
        <v>172</v>
      </c>
      <c r="S1683" s="2">
        <v>2</v>
      </c>
      <c r="T1683" s="2" t="s">
        <v>251</v>
      </c>
      <c r="V1683" s="2" t="s">
        <v>252</v>
      </c>
      <c r="W1683" s="2" t="s">
        <v>4666</v>
      </c>
      <c r="X1683" s="2" t="s">
        <v>176</v>
      </c>
    </row>
    <row r="1684" spans="1:25" ht="23.1" hidden="1" customHeight="1">
      <c r="A1684" s="2" t="s">
        <v>118</v>
      </c>
      <c r="B1684" s="2" t="s">
        <v>26</v>
      </c>
      <c r="C1684" s="2" t="s">
        <v>27</v>
      </c>
      <c r="D1684" s="2" t="s">
        <v>28</v>
      </c>
      <c r="E1684" s="2" t="s">
        <v>28</v>
      </c>
      <c r="F1684" s="2" t="s">
        <v>111</v>
      </c>
      <c r="G1684" s="2" t="s">
        <v>167</v>
      </c>
      <c r="H1684" s="2" t="s">
        <v>168</v>
      </c>
      <c r="I1684" s="31" t="s">
        <v>3637</v>
      </c>
      <c r="J1684" s="2">
        <v>21</v>
      </c>
      <c r="K1684" s="2">
        <v>2</v>
      </c>
      <c r="L1684" s="2">
        <v>2019</v>
      </c>
      <c r="M1684" s="31">
        <f t="shared" si="25"/>
        <v>43517</v>
      </c>
      <c r="N1684" s="2" t="s">
        <v>1209</v>
      </c>
      <c r="O1684" s="2" t="s">
        <v>1555</v>
      </c>
      <c r="P1684" s="2">
        <v>19</v>
      </c>
      <c r="Q1684" s="6">
        <v>9033667129</v>
      </c>
      <c r="R1684" s="2" t="s">
        <v>172</v>
      </c>
      <c r="S1684" s="2">
        <v>0</v>
      </c>
      <c r="T1684" s="2" t="s">
        <v>251</v>
      </c>
      <c r="V1684" s="2" t="s">
        <v>252</v>
      </c>
      <c r="W1684" s="2" t="s">
        <v>4666</v>
      </c>
      <c r="X1684" s="2" t="s">
        <v>186</v>
      </c>
      <c r="Y1684" s="63">
        <v>3</v>
      </c>
    </row>
    <row r="1685" spans="1:25" ht="23.1" hidden="1" customHeight="1">
      <c r="A1685" s="2" t="s">
        <v>118</v>
      </c>
      <c r="B1685" s="2" t="s">
        <v>26</v>
      </c>
      <c r="C1685" s="2" t="s">
        <v>27</v>
      </c>
      <c r="D1685" s="2" t="s">
        <v>28</v>
      </c>
      <c r="E1685" s="2" t="s">
        <v>28</v>
      </c>
      <c r="F1685" s="2" t="s">
        <v>111</v>
      </c>
      <c r="G1685" s="2" t="s">
        <v>167</v>
      </c>
      <c r="H1685" s="2" t="s">
        <v>168</v>
      </c>
      <c r="I1685" s="31" t="s">
        <v>3637</v>
      </c>
      <c r="J1685" s="2">
        <v>21</v>
      </c>
      <c r="K1685" s="2">
        <v>2</v>
      </c>
      <c r="L1685" s="2">
        <v>2019</v>
      </c>
      <c r="M1685" s="31">
        <f t="shared" si="25"/>
        <v>43517</v>
      </c>
      <c r="N1685" s="2" t="s">
        <v>1556</v>
      </c>
      <c r="O1685" s="2" t="s">
        <v>1557</v>
      </c>
      <c r="P1685" s="2">
        <v>16</v>
      </c>
      <c r="Q1685" s="6" t="s">
        <v>171</v>
      </c>
      <c r="R1685" s="2" t="s">
        <v>172</v>
      </c>
      <c r="S1685" s="2">
        <v>0</v>
      </c>
      <c r="T1685" s="2" t="s">
        <v>251</v>
      </c>
      <c r="V1685" s="2" t="s">
        <v>252</v>
      </c>
      <c r="W1685" s="2" t="s">
        <v>4666</v>
      </c>
      <c r="X1685" s="2" t="s">
        <v>211</v>
      </c>
      <c r="Y1685" s="63">
        <v>6</v>
      </c>
    </row>
    <row r="1686" spans="1:25" ht="23.1" hidden="1" customHeight="1">
      <c r="A1686" s="2" t="s">
        <v>118</v>
      </c>
      <c r="B1686" s="2" t="s">
        <v>26</v>
      </c>
      <c r="C1686" s="2" t="s">
        <v>27</v>
      </c>
      <c r="D1686" s="2" t="s">
        <v>28</v>
      </c>
      <c r="E1686" s="2" t="s">
        <v>28</v>
      </c>
      <c r="F1686" s="2" t="s">
        <v>111</v>
      </c>
      <c r="G1686" s="2" t="s">
        <v>167</v>
      </c>
      <c r="H1686" s="2" t="s">
        <v>168</v>
      </c>
      <c r="I1686" s="31" t="s">
        <v>3637</v>
      </c>
      <c r="J1686" s="2">
        <v>21</v>
      </c>
      <c r="K1686" s="2">
        <v>2</v>
      </c>
      <c r="L1686" s="2">
        <v>2019</v>
      </c>
      <c r="M1686" s="31">
        <f t="shared" si="25"/>
        <v>43517</v>
      </c>
      <c r="N1686" s="2" t="s">
        <v>1558</v>
      </c>
      <c r="O1686" s="2" t="s">
        <v>1559</v>
      </c>
      <c r="P1686" s="2">
        <v>15</v>
      </c>
      <c r="Q1686" s="6" t="s">
        <v>171</v>
      </c>
      <c r="R1686" s="2" t="s">
        <v>172</v>
      </c>
      <c r="S1686" s="2">
        <v>0</v>
      </c>
      <c r="T1686" s="2" t="s">
        <v>251</v>
      </c>
      <c r="V1686" s="2" t="s">
        <v>252</v>
      </c>
      <c r="W1686" s="2" t="s">
        <v>4666</v>
      </c>
      <c r="X1686" s="2" t="s">
        <v>179</v>
      </c>
      <c r="Y1686" s="63">
        <v>2</v>
      </c>
    </row>
    <row r="1687" spans="1:25" ht="23.1" hidden="1" customHeight="1">
      <c r="A1687" s="2" t="s">
        <v>118</v>
      </c>
      <c r="B1687" s="2" t="s">
        <v>26</v>
      </c>
      <c r="C1687" s="2" t="s">
        <v>27</v>
      </c>
      <c r="D1687" s="2" t="s">
        <v>28</v>
      </c>
      <c r="E1687" s="2" t="s">
        <v>28</v>
      </c>
      <c r="F1687" s="2" t="s">
        <v>111</v>
      </c>
      <c r="G1687" s="2" t="s">
        <v>167</v>
      </c>
      <c r="H1687" s="2" t="s">
        <v>168</v>
      </c>
      <c r="I1687" s="31" t="s">
        <v>3637</v>
      </c>
      <c r="J1687" s="2">
        <v>21</v>
      </c>
      <c r="K1687" s="2">
        <v>2</v>
      </c>
      <c r="L1687" s="2">
        <v>2019</v>
      </c>
      <c r="M1687" s="31">
        <f t="shared" si="25"/>
        <v>43517</v>
      </c>
      <c r="N1687" s="2" t="s">
        <v>1560</v>
      </c>
      <c r="O1687" s="2" t="s">
        <v>1561</v>
      </c>
      <c r="P1687" s="2">
        <v>15</v>
      </c>
      <c r="Q1687" s="6" t="s">
        <v>171</v>
      </c>
      <c r="R1687" s="2" t="s">
        <v>172</v>
      </c>
      <c r="S1687" s="2">
        <v>0</v>
      </c>
      <c r="T1687" s="2" t="s">
        <v>251</v>
      </c>
      <c r="V1687" s="2" t="s">
        <v>252</v>
      </c>
      <c r="W1687" s="2" t="s">
        <v>4666</v>
      </c>
      <c r="X1687" s="2" t="s">
        <v>179</v>
      </c>
      <c r="Y1687" s="63">
        <v>3</v>
      </c>
    </row>
    <row r="1688" spans="1:25" ht="23.1" hidden="1" customHeight="1">
      <c r="A1688" s="2" t="s">
        <v>118</v>
      </c>
      <c r="B1688" s="2" t="s">
        <v>26</v>
      </c>
      <c r="C1688" s="2" t="s">
        <v>27</v>
      </c>
      <c r="D1688" s="2" t="s">
        <v>28</v>
      </c>
      <c r="E1688" s="2" t="s">
        <v>28</v>
      </c>
      <c r="F1688" s="2" t="s">
        <v>111</v>
      </c>
      <c r="G1688" s="2" t="s">
        <v>167</v>
      </c>
      <c r="H1688" s="2" t="s">
        <v>168</v>
      </c>
      <c r="I1688" s="31" t="s">
        <v>3637</v>
      </c>
      <c r="J1688" s="2">
        <v>21</v>
      </c>
      <c r="K1688" s="2">
        <v>2</v>
      </c>
      <c r="L1688" s="2">
        <v>2019</v>
      </c>
      <c r="M1688" s="31">
        <f t="shared" ref="M1688:M1752" si="26">DATE(L1688,K1688,J1688)</f>
        <v>43517</v>
      </c>
      <c r="N1688" s="2" t="s">
        <v>1562</v>
      </c>
      <c r="O1688" s="2" t="s">
        <v>1563</v>
      </c>
      <c r="P1688" s="2">
        <v>19</v>
      </c>
      <c r="Q1688" s="6" t="s">
        <v>171</v>
      </c>
      <c r="R1688" s="2" t="s">
        <v>172</v>
      </c>
      <c r="S1688" s="2">
        <v>0</v>
      </c>
      <c r="T1688" s="2" t="s">
        <v>251</v>
      </c>
      <c r="V1688" s="2" t="s">
        <v>252</v>
      </c>
      <c r="W1688" s="2" t="s">
        <v>4666</v>
      </c>
      <c r="X1688" s="2" t="s">
        <v>179</v>
      </c>
      <c r="Y1688" s="63">
        <v>3</v>
      </c>
    </row>
    <row r="1689" spans="1:25" ht="23.1" hidden="1" customHeight="1">
      <c r="A1689" s="2" t="s">
        <v>1564</v>
      </c>
      <c r="B1689" s="2" t="s">
        <v>26</v>
      </c>
      <c r="C1689" s="2" t="s">
        <v>27</v>
      </c>
      <c r="D1689" s="2" t="s">
        <v>28</v>
      </c>
      <c r="E1689" s="2" t="s">
        <v>28</v>
      </c>
      <c r="F1689" s="2" t="s">
        <v>111</v>
      </c>
      <c r="G1689" s="2" t="s">
        <v>167</v>
      </c>
      <c r="H1689" s="2" t="s">
        <v>168</v>
      </c>
      <c r="I1689" s="31" t="s">
        <v>3638</v>
      </c>
      <c r="J1689" s="2">
        <v>25</v>
      </c>
      <c r="K1689" s="2">
        <v>2</v>
      </c>
      <c r="L1689" s="2">
        <v>2019</v>
      </c>
      <c r="M1689" s="31">
        <f t="shared" si="26"/>
        <v>43521</v>
      </c>
      <c r="N1689" s="2" t="s">
        <v>1565</v>
      </c>
      <c r="O1689" s="2" t="s">
        <v>1566</v>
      </c>
      <c r="P1689" s="2">
        <v>17</v>
      </c>
      <c r="Q1689" s="6">
        <v>8072043113</v>
      </c>
      <c r="R1689" s="2" t="s">
        <v>417</v>
      </c>
      <c r="S1689" s="2">
        <v>0</v>
      </c>
      <c r="T1689" s="2" t="s">
        <v>313</v>
      </c>
      <c r="U1689" s="2" t="s">
        <v>507</v>
      </c>
      <c r="V1689" s="2" t="s">
        <v>175</v>
      </c>
      <c r="W1689" s="2" t="s">
        <v>4659</v>
      </c>
      <c r="X1689" s="2" t="s">
        <v>176</v>
      </c>
    </row>
    <row r="1690" spans="1:25" ht="23.1" hidden="1" customHeight="1">
      <c r="A1690" s="2" t="s">
        <v>1564</v>
      </c>
      <c r="B1690" s="2" t="s">
        <v>26</v>
      </c>
      <c r="C1690" s="2" t="s">
        <v>27</v>
      </c>
      <c r="D1690" s="2" t="s">
        <v>28</v>
      </c>
      <c r="E1690" s="2" t="s">
        <v>28</v>
      </c>
      <c r="F1690" s="2" t="s">
        <v>111</v>
      </c>
      <c r="G1690" s="2" t="s">
        <v>167</v>
      </c>
      <c r="H1690" s="2" t="s">
        <v>168</v>
      </c>
      <c r="I1690" s="31" t="s">
        <v>3638</v>
      </c>
      <c r="J1690" s="2">
        <v>25</v>
      </c>
      <c r="K1690" s="2">
        <v>2</v>
      </c>
      <c r="L1690" s="2">
        <v>2019</v>
      </c>
      <c r="M1690" s="31">
        <f t="shared" si="26"/>
        <v>43521</v>
      </c>
      <c r="N1690" s="2" t="s">
        <v>1567</v>
      </c>
      <c r="O1690" s="2" t="s">
        <v>309</v>
      </c>
      <c r="P1690" s="2">
        <v>19</v>
      </c>
      <c r="Q1690" s="6">
        <v>7033847375</v>
      </c>
      <c r="R1690" s="2" t="s">
        <v>172</v>
      </c>
      <c r="S1690" s="2">
        <v>3</v>
      </c>
      <c r="T1690" s="2" t="s">
        <v>313</v>
      </c>
      <c r="U1690" s="2" t="s">
        <v>507</v>
      </c>
      <c r="V1690" s="2" t="s">
        <v>175</v>
      </c>
      <c r="W1690" s="2" t="s">
        <v>4659</v>
      </c>
      <c r="X1690" s="2" t="s">
        <v>179</v>
      </c>
      <c r="Y1690" s="63">
        <v>3</v>
      </c>
    </row>
    <row r="1691" spans="1:25" ht="23.1" hidden="1" customHeight="1">
      <c r="A1691" s="2" t="s">
        <v>1564</v>
      </c>
      <c r="B1691" s="2" t="s">
        <v>26</v>
      </c>
      <c r="C1691" s="2" t="s">
        <v>27</v>
      </c>
      <c r="D1691" s="2" t="s">
        <v>28</v>
      </c>
      <c r="E1691" s="2" t="s">
        <v>28</v>
      </c>
      <c r="F1691" s="2" t="s">
        <v>111</v>
      </c>
      <c r="G1691" s="2" t="s">
        <v>167</v>
      </c>
      <c r="H1691" s="2" t="s">
        <v>168</v>
      </c>
      <c r="I1691" s="31" t="s">
        <v>3638</v>
      </c>
      <c r="J1691" s="2">
        <v>25</v>
      </c>
      <c r="K1691" s="2">
        <v>2</v>
      </c>
      <c r="L1691" s="2">
        <v>2019</v>
      </c>
      <c r="M1691" s="31">
        <f t="shared" si="26"/>
        <v>43521</v>
      </c>
      <c r="N1691" s="2" t="s">
        <v>1568</v>
      </c>
      <c r="O1691" s="2" t="s">
        <v>1569</v>
      </c>
      <c r="P1691" s="2">
        <v>18</v>
      </c>
      <c r="Q1691" s="6" t="s">
        <v>171</v>
      </c>
      <c r="R1691" s="2" t="s">
        <v>172</v>
      </c>
      <c r="S1691" s="2">
        <v>0</v>
      </c>
      <c r="T1691" s="2" t="s">
        <v>251</v>
      </c>
      <c r="V1691" s="2" t="s">
        <v>252</v>
      </c>
      <c r="W1691" s="2" t="s">
        <v>4659</v>
      </c>
      <c r="X1691" s="2" t="s">
        <v>186</v>
      </c>
      <c r="Y1691" s="63">
        <v>3</v>
      </c>
    </row>
    <row r="1692" spans="1:25" ht="23.1" hidden="1" customHeight="1">
      <c r="A1692" s="2" t="s">
        <v>1564</v>
      </c>
      <c r="B1692" s="2" t="s">
        <v>26</v>
      </c>
      <c r="C1692" s="2" t="s">
        <v>27</v>
      </c>
      <c r="D1692" s="2" t="s">
        <v>28</v>
      </c>
      <c r="E1692" s="2" t="s">
        <v>28</v>
      </c>
      <c r="F1692" s="2" t="s">
        <v>111</v>
      </c>
      <c r="G1692" s="2" t="s">
        <v>167</v>
      </c>
      <c r="H1692" s="2" t="s">
        <v>168</v>
      </c>
      <c r="I1692" s="31" t="s">
        <v>3638</v>
      </c>
      <c r="J1692" s="2">
        <v>25</v>
      </c>
      <c r="K1692" s="2">
        <v>2</v>
      </c>
      <c r="L1692" s="2">
        <v>2019</v>
      </c>
      <c r="M1692" s="31">
        <f t="shared" si="26"/>
        <v>43521</v>
      </c>
      <c r="N1692" s="2" t="s">
        <v>1570</v>
      </c>
      <c r="O1692" s="2" t="s">
        <v>1571</v>
      </c>
      <c r="P1692" s="2">
        <v>17</v>
      </c>
      <c r="Q1692" s="6" t="s">
        <v>171</v>
      </c>
      <c r="R1692" s="2" t="s">
        <v>172</v>
      </c>
      <c r="S1692" s="2">
        <v>0</v>
      </c>
      <c r="T1692" s="2" t="s">
        <v>251</v>
      </c>
      <c r="V1692" s="2" t="s">
        <v>252</v>
      </c>
      <c r="W1692" s="2" t="s">
        <v>4659</v>
      </c>
      <c r="X1692" s="2" t="s">
        <v>179</v>
      </c>
      <c r="Y1692" s="63">
        <v>3</v>
      </c>
    </row>
    <row r="1693" spans="1:25" ht="23.1" hidden="1" customHeight="1">
      <c r="A1693" s="2" t="s">
        <v>1564</v>
      </c>
      <c r="B1693" s="2" t="s">
        <v>26</v>
      </c>
      <c r="C1693" s="2" t="s">
        <v>27</v>
      </c>
      <c r="D1693" s="2" t="s">
        <v>28</v>
      </c>
      <c r="E1693" s="2" t="s">
        <v>28</v>
      </c>
      <c r="F1693" s="2" t="s">
        <v>111</v>
      </c>
      <c r="G1693" s="2" t="s">
        <v>167</v>
      </c>
      <c r="H1693" s="2" t="s">
        <v>168</v>
      </c>
      <c r="I1693" s="31" t="s">
        <v>3638</v>
      </c>
      <c r="J1693" s="2">
        <v>25</v>
      </c>
      <c r="K1693" s="2">
        <v>2</v>
      </c>
      <c r="L1693" s="2">
        <v>2019</v>
      </c>
      <c r="M1693" s="31">
        <f t="shared" si="26"/>
        <v>43521</v>
      </c>
      <c r="N1693" s="2" t="s">
        <v>1572</v>
      </c>
      <c r="O1693" s="2" t="s">
        <v>1573</v>
      </c>
      <c r="P1693" s="2">
        <v>19</v>
      </c>
      <c r="Q1693" s="6" t="s">
        <v>171</v>
      </c>
      <c r="R1693" s="2" t="s">
        <v>172</v>
      </c>
      <c r="S1693" s="2">
        <v>0</v>
      </c>
      <c r="T1693" s="2" t="s">
        <v>251</v>
      </c>
      <c r="V1693" s="2" t="s">
        <v>252</v>
      </c>
      <c r="W1693" s="2" t="s">
        <v>4659</v>
      </c>
      <c r="X1693" s="2" t="s">
        <v>186</v>
      </c>
      <c r="Y1693" s="63">
        <v>3</v>
      </c>
    </row>
    <row r="1694" spans="1:25" ht="23.1" hidden="1" customHeight="1">
      <c r="A1694" s="2" t="s">
        <v>1564</v>
      </c>
      <c r="B1694" s="2" t="s">
        <v>26</v>
      </c>
      <c r="C1694" s="2" t="s">
        <v>27</v>
      </c>
      <c r="D1694" s="2" t="s">
        <v>28</v>
      </c>
      <c r="E1694" s="2" t="s">
        <v>28</v>
      </c>
      <c r="F1694" s="2" t="s">
        <v>111</v>
      </c>
      <c r="G1694" s="2" t="s">
        <v>167</v>
      </c>
      <c r="H1694" s="2" t="s">
        <v>168</v>
      </c>
      <c r="I1694" s="31" t="s">
        <v>3638</v>
      </c>
      <c r="J1694" s="2">
        <v>25</v>
      </c>
      <c r="K1694" s="2">
        <v>2</v>
      </c>
      <c r="L1694" s="2">
        <v>2019</v>
      </c>
      <c r="M1694" s="31">
        <f t="shared" si="26"/>
        <v>43521</v>
      </c>
      <c r="N1694" s="2" t="s">
        <v>1574</v>
      </c>
      <c r="O1694" s="2" t="s">
        <v>1575</v>
      </c>
      <c r="P1694" s="2">
        <v>18</v>
      </c>
      <c r="Q1694" s="6" t="s">
        <v>171</v>
      </c>
      <c r="R1694" s="2" t="s">
        <v>172</v>
      </c>
      <c r="S1694" s="2">
        <v>0</v>
      </c>
      <c r="T1694" s="2" t="s">
        <v>251</v>
      </c>
      <c r="V1694" s="2" t="s">
        <v>252</v>
      </c>
      <c r="W1694" s="2" t="s">
        <v>4659</v>
      </c>
      <c r="X1694" s="2" t="s">
        <v>211</v>
      </c>
    </row>
    <row r="1695" spans="1:25" ht="23.1" hidden="1" customHeight="1">
      <c r="A1695" s="2" t="s">
        <v>1564</v>
      </c>
      <c r="B1695" s="2" t="s">
        <v>26</v>
      </c>
      <c r="C1695" s="2" t="s">
        <v>27</v>
      </c>
      <c r="D1695" s="2" t="s">
        <v>28</v>
      </c>
      <c r="E1695" s="2" t="s">
        <v>28</v>
      </c>
      <c r="F1695" s="2" t="s">
        <v>111</v>
      </c>
      <c r="G1695" s="2" t="s">
        <v>167</v>
      </c>
      <c r="H1695" s="2" t="s">
        <v>168</v>
      </c>
      <c r="I1695" s="31" t="s">
        <v>3638</v>
      </c>
      <c r="J1695" s="2">
        <v>25</v>
      </c>
      <c r="K1695" s="2">
        <v>2</v>
      </c>
      <c r="L1695" s="2">
        <v>2019</v>
      </c>
      <c r="M1695" s="31">
        <f t="shared" si="26"/>
        <v>43521</v>
      </c>
      <c r="N1695" s="2" t="s">
        <v>1576</v>
      </c>
      <c r="O1695" s="2" t="s">
        <v>1577</v>
      </c>
      <c r="P1695" s="2">
        <v>19</v>
      </c>
      <c r="Q1695" s="6" t="s">
        <v>171</v>
      </c>
      <c r="R1695" s="2" t="s">
        <v>172</v>
      </c>
      <c r="S1695" s="2">
        <v>0</v>
      </c>
      <c r="T1695" s="2" t="s">
        <v>251</v>
      </c>
      <c r="V1695" s="2" t="s">
        <v>252</v>
      </c>
      <c r="W1695" s="2" t="s">
        <v>4659</v>
      </c>
      <c r="X1695" s="2" t="s">
        <v>176</v>
      </c>
    </row>
    <row r="1696" spans="1:25" ht="23.1" hidden="1" customHeight="1">
      <c r="A1696" s="2" t="s">
        <v>1564</v>
      </c>
      <c r="B1696" s="2" t="s">
        <v>26</v>
      </c>
      <c r="C1696" s="2" t="s">
        <v>27</v>
      </c>
      <c r="D1696" s="2" t="s">
        <v>28</v>
      </c>
      <c r="E1696" s="2" t="s">
        <v>28</v>
      </c>
      <c r="F1696" s="2" t="s">
        <v>111</v>
      </c>
      <c r="G1696" s="2" t="s">
        <v>167</v>
      </c>
      <c r="H1696" s="2" t="s">
        <v>168</v>
      </c>
      <c r="I1696" s="31" t="s">
        <v>3639</v>
      </c>
      <c r="J1696" s="2">
        <v>27</v>
      </c>
      <c r="K1696" s="2">
        <v>2</v>
      </c>
      <c r="L1696" s="2">
        <v>2019</v>
      </c>
      <c r="M1696" s="31">
        <f t="shared" si="26"/>
        <v>43523</v>
      </c>
      <c r="N1696" s="2" t="s">
        <v>1578</v>
      </c>
      <c r="O1696" s="2" t="s">
        <v>1579</v>
      </c>
      <c r="P1696" s="2">
        <v>19</v>
      </c>
      <c r="Q1696" s="6">
        <v>8052676489</v>
      </c>
      <c r="R1696" s="2" t="s">
        <v>172</v>
      </c>
      <c r="S1696" s="2">
        <v>3</v>
      </c>
      <c r="T1696" s="2" t="s">
        <v>251</v>
      </c>
      <c r="V1696" s="2" t="s">
        <v>252</v>
      </c>
      <c r="W1696" s="2" t="s">
        <v>4666</v>
      </c>
      <c r="X1696" s="2" t="s">
        <v>186</v>
      </c>
      <c r="Y1696" s="63">
        <v>2</v>
      </c>
    </row>
    <row r="1697" spans="1:25" ht="23.1" hidden="1" customHeight="1">
      <c r="A1697" s="2" t="s">
        <v>1564</v>
      </c>
      <c r="B1697" s="2" t="s">
        <v>26</v>
      </c>
      <c r="C1697" s="2" t="s">
        <v>27</v>
      </c>
      <c r="D1697" s="2" t="s">
        <v>28</v>
      </c>
      <c r="E1697" s="2" t="s">
        <v>28</v>
      </c>
      <c r="F1697" s="2" t="s">
        <v>111</v>
      </c>
      <c r="G1697" s="2" t="s">
        <v>167</v>
      </c>
      <c r="H1697" s="2" t="s">
        <v>168</v>
      </c>
      <c r="I1697" s="31" t="s">
        <v>3639</v>
      </c>
      <c r="J1697" s="2">
        <v>27</v>
      </c>
      <c r="K1697" s="2">
        <v>2</v>
      </c>
      <c r="L1697" s="2">
        <v>2019</v>
      </c>
      <c r="M1697" s="31">
        <f t="shared" si="26"/>
        <v>43523</v>
      </c>
      <c r="N1697" s="2" t="s">
        <v>1580</v>
      </c>
      <c r="O1697" s="2" t="s">
        <v>1581</v>
      </c>
      <c r="P1697" s="2">
        <v>19</v>
      </c>
      <c r="Q1697" s="6">
        <v>8059742089</v>
      </c>
      <c r="R1697" s="2" t="s">
        <v>172</v>
      </c>
      <c r="S1697" s="2">
        <v>3</v>
      </c>
      <c r="T1697" s="2" t="s">
        <v>251</v>
      </c>
      <c r="V1697" s="2" t="s">
        <v>252</v>
      </c>
      <c r="W1697" s="2" t="s">
        <v>4666</v>
      </c>
      <c r="X1697" s="2" t="s">
        <v>186</v>
      </c>
      <c r="Y1697" s="63">
        <v>3</v>
      </c>
    </row>
    <row r="1698" spans="1:25" ht="23.1" hidden="1" customHeight="1">
      <c r="A1698" s="2" t="s">
        <v>1564</v>
      </c>
      <c r="B1698" s="2" t="s">
        <v>26</v>
      </c>
      <c r="C1698" s="2" t="s">
        <v>27</v>
      </c>
      <c r="D1698" s="2" t="s">
        <v>28</v>
      </c>
      <c r="E1698" s="2" t="s">
        <v>28</v>
      </c>
      <c r="F1698" s="2" t="s">
        <v>111</v>
      </c>
      <c r="G1698" s="2" t="s">
        <v>167</v>
      </c>
      <c r="H1698" s="2" t="s">
        <v>168</v>
      </c>
      <c r="I1698" s="31" t="s">
        <v>3639</v>
      </c>
      <c r="J1698" s="2">
        <v>27</v>
      </c>
      <c r="K1698" s="2">
        <v>2</v>
      </c>
      <c r="L1698" s="2">
        <v>2019</v>
      </c>
      <c r="M1698" s="31">
        <f t="shared" si="26"/>
        <v>43523</v>
      </c>
      <c r="N1698" s="2" t="s">
        <v>1582</v>
      </c>
      <c r="O1698" s="2" t="s">
        <v>1583</v>
      </c>
      <c r="P1698" s="2">
        <v>19</v>
      </c>
      <c r="Q1698" s="6">
        <v>8051937388</v>
      </c>
      <c r="R1698" s="2" t="s">
        <v>172</v>
      </c>
      <c r="S1698" s="2">
        <v>2</v>
      </c>
      <c r="T1698" s="2" t="s">
        <v>251</v>
      </c>
      <c r="V1698" s="2" t="s">
        <v>252</v>
      </c>
      <c r="W1698" s="2" t="s">
        <v>4666</v>
      </c>
      <c r="X1698" s="2" t="s">
        <v>186</v>
      </c>
      <c r="Y1698" s="63">
        <v>3</v>
      </c>
    </row>
    <row r="1699" spans="1:25" ht="23.1" hidden="1" customHeight="1">
      <c r="A1699" s="2" t="s">
        <v>1564</v>
      </c>
      <c r="B1699" s="2" t="s">
        <v>26</v>
      </c>
      <c r="C1699" s="2" t="s">
        <v>27</v>
      </c>
      <c r="D1699" s="2" t="s">
        <v>28</v>
      </c>
      <c r="E1699" s="2" t="s">
        <v>28</v>
      </c>
      <c r="F1699" s="2" t="s">
        <v>111</v>
      </c>
      <c r="G1699" s="2" t="s">
        <v>167</v>
      </c>
      <c r="H1699" s="2" t="s">
        <v>168</v>
      </c>
      <c r="I1699" s="31" t="s">
        <v>3639</v>
      </c>
      <c r="J1699" s="2">
        <v>27</v>
      </c>
      <c r="K1699" s="2">
        <v>2</v>
      </c>
      <c r="L1699" s="2">
        <v>2019</v>
      </c>
      <c r="M1699" s="31" t="s">
        <v>3639</v>
      </c>
      <c r="N1699" s="2" t="s">
        <v>1584</v>
      </c>
      <c r="O1699" s="2" t="s">
        <v>732</v>
      </c>
      <c r="P1699" s="2">
        <v>15</v>
      </c>
      <c r="Q1699" s="6" t="s">
        <v>171</v>
      </c>
      <c r="R1699" s="2" t="s">
        <v>172</v>
      </c>
      <c r="S1699" s="2">
        <v>0</v>
      </c>
      <c r="T1699" s="2" t="s">
        <v>251</v>
      </c>
      <c r="V1699" s="2" t="s">
        <v>175</v>
      </c>
      <c r="W1699" s="2" t="s">
        <v>4659</v>
      </c>
      <c r="X1699" s="2" t="s">
        <v>176</v>
      </c>
    </row>
    <row r="1700" spans="1:25" ht="23.1" hidden="1" customHeight="1">
      <c r="A1700" s="2" t="s">
        <v>1564</v>
      </c>
      <c r="B1700" s="2" t="s">
        <v>26</v>
      </c>
      <c r="C1700" s="2" t="s">
        <v>27</v>
      </c>
      <c r="D1700" s="2" t="s">
        <v>28</v>
      </c>
      <c r="E1700" s="2" t="s">
        <v>120</v>
      </c>
      <c r="F1700" s="2" t="s">
        <v>121</v>
      </c>
      <c r="G1700" s="2" t="s">
        <v>3640</v>
      </c>
      <c r="H1700" s="2" t="s">
        <v>97</v>
      </c>
      <c r="I1700" s="31" t="s">
        <v>3639</v>
      </c>
      <c r="J1700" s="2">
        <v>27</v>
      </c>
      <c r="K1700" s="2">
        <v>2</v>
      </c>
      <c r="L1700" s="2">
        <v>2019</v>
      </c>
      <c r="M1700" s="31">
        <f t="shared" si="26"/>
        <v>43523</v>
      </c>
      <c r="N1700" s="2" t="s">
        <v>3641</v>
      </c>
      <c r="O1700" s="2" t="s">
        <v>3642</v>
      </c>
      <c r="P1700" s="2">
        <v>19</v>
      </c>
      <c r="Q1700" s="6" t="s">
        <v>171</v>
      </c>
      <c r="R1700" s="2" t="s">
        <v>172</v>
      </c>
      <c r="S1700" s="2">
        <v>3</v>
      </c>
      <c r="T1700" s="2" t="s">
        <v>418</v>
      </c>
      <c r="V1700" s="2" t="s">
        <v>175</v>
      </c>
      <c r="W1700" s="2" t="s">
        <v>4659</v>
      </c>
      <c r="X1700" s="2" t="s">
        <v>211</v>
      </c>
    </row>
    <row r="1701" spans="1:25" ht="23.1" hidden="1" customHeight="1">
      <c r="A1701" s="2" t="s">
        <v>1564</v>
      </c>
      <c r="B1701" s="2" t="s">
        <v>26</v>
      </c>
      <c r="C1701" s="2" t="s">
        <v>27</v>
      </c>
      <c r="D1701" s="2" t="s">
        <v>28</v>
      </c>
      <c r="E1701" s="2" t="s">
        <v>120</v>
      </c>
      <c r="F1701" s="2" t="s">
        <v>121</v>
      </c>
      <c r="G1701" s="2" t="s">
        <v>3640</v>
      </c>
      <c r="H1701" s="2" t="s">
        <v>97</v>
      </c>
      <c r="I1701" s="31" t="s">
        <v>3639</v>
      </c>
      <c r="J1701" s="2">
        <v>27</v>
      </c>
      <c r="K1701" s="2">
        <v>2</v>
      </c>
      <c r="L1701" s="2">
        <v>2019</v>
      </c>
      <c r="M1701" s="31">
        <f t="shared" si="26"/>
        <v>43523</v>
      </c>
      <c r="N1701" s="2" t="s">
        <v>3643</v>
      </c>
      <c r="O1701" s="2" t="s">
        <v>3644</v>
      </c>
      <c r="P1701" s="2">
        <v>19</v>
      </c>
      <c r="Q1701" s="6" t="s">
        <v>171</v>
      </c>
      <c r="R1701" s="2" t="s">
        <v>172</v>
      </c>
      <c r="S1701" s="2">
        <v>3</v>
      </c>
      <c r="T1701" s="2" t="s">
        <v>418</v>
      </c>
      <c r="V1701" s="2" t="s">
        <v>175</v>
      </c>
      <c r="W1701" s="2" t="s">
        <v>4659</v>
      </c>
      <c r="X1701" s="2" t="s">
        <v>211</v>
      </c>
    </row>
    <row r="1702" spans="1:25" ht="23.1" hidden="1" customHeight="1">
      <c r="A1702" s="2" t="s">
        <v>1564</v>
      </c>
      <c r="B1702" s="2" t="s">
        <v>26</v>
      </c>
      <c r="C1702" s="2" t="s">
        <v>27</v>
      </c>
      <c r="D1702" s="2" t="s">
        <v>28</v>
      </c>
      <c r="E1702" s="2" t="s">
        <v>120</v>
      </c>
      <c r="F1702" s="2" t="s">
        <v>121</v>
      </c>
      <c r="G1702" s="2" t="s">
        <v>3640</v>
      </c>
      <c r="H1702" s="2" t="s">
        <v>97</v>
      </c>
      <c r="I1702" s="31" t="s">
        <v>3639</v>
      </c>
      <c r="J1702" s="2">
        <v>27</v>
      </c>
      <c r="K1702" s="2">
        <v>2</v>
      </c>
      <c r="L1702" s="2">
        <v>2019</v>
      </c>
      <c r="M1702" s="31">
        <f t="shared" si="26"/>
        <v>43523</v>
      </c>
      <c r="N1702" s="2" t="s">
        <v>3645</v>
      </c>
      <c r="O1702" s="2" t="s">
        <v>3646</v>
      </c>
      <c r="P1702" s="2">
        <v>19</v>
      </c>
      <c r="Q1702" s="6" t="s">
        <v>171</v>
      </c>
      <c r="R1702" s="2" t="s">
        <v>172</v>
      </c>
      <c r="S1702" s="2">
        <v>2</v>
      </c>
      <c r="T1702" s="2" t="s">
        <v>418</v>
      </c>
      <c r="V1702" s="2" t="s">
        <v>175</v>
      </c>
      <c r="W1702" s="2" t="s">
        <v>4659</v>
      </c>
      <c r="X1702" s="2" t="s">
        <v>186</v>
      </c>
      <c r="Y1702" s="63">
        <v>3</v>
      </c>
    </row>
    <row r="1703" spans="1:25" ht="23.1" hidden="1" customHeight="1">
      <c r="A1703" s="2" t="s">
        <v>1564</v>
      </c>
      <c r="B1703" s="2" t="s">
        <v>26</v>
      </c>
      <c r="C1703" s="2" t="s">
        <v>27</v>
      </c>
      <c r="D1703" s="2" t="s">
        <v>28</v>
      </c>
      <c r="E1703" s="2" t="s">
        <v>120</v>
      </c>
      <c r="F1703" s="2" t="s">
        <v>121</v>
      </c>
      <c r="G1703" s="2" t="s">
        <v>3640</v>
      </c>
      <c r="H1703" s="2" t="s">
        <v>97</v>
      </c>
      <c r="I1703" s="31" t="s">
        <v>3639</v>
      </c>
      <c r="J1703" s="2">
        <v>27</v>
      </c>
      <c r="K1703" s="2">
        <v>2</v>
      </c>
      <c r="L1703" s="2">
        <v>2019</v>
      </c>
      <c r="M1703" s="31">
        <f t="shared" si="26"/>
        <v>43523</v>
      </c>
      <c r="N1703" s="2" t="s">
        <v>3647</v>
      </c>
      <c r="O1703" s="2" t="s">
        <v>3648</v>
      </c>
      <c r="P1703" s="2">
        <v>19</v>
      </c>
      <c r="Q1703" s="6" t="s">
        <v>171</v>
      </c>
      <c r="R1703" s="2" t="s">
        <v>172</v>
      </c>
      <c r="S1703" s="2">
        <v>2</v>
      </c>
      <c r="T1703" s="2" t="s">
        <v>418</v>
      </c>
      <c r="V1703" s="2" t="s">
        <v>175</v>
      </c>
      <c r="W1703" s="2" t="s">
        <v>4659</v>
      </c>
      <c r="X1703" s="2" t="s">
        <v>186</v>
      </c>
      <c r="Y1703" s="63">
        <v>3</v>
      </c>
    </row>
    <row r="1704" spans="1:25" ht="23.1" hidden="1" customHeight="1">
      <c r="A1704" s="2" t="s">
        <v>1564</v>
      </c>
      <c r="B1704" s="2" t="s">
        <v>26</v>
      </c>
      <c r="C1704" s="2" t="s">
        <v>27</v>
      </c>
      <c r="D1704" s="2" t="s">
        <v>28</v>
      </c>
      <c r="E1704" s="2" t="s">
        <v>120</v>
      </c>
      <c r="F1704" s="2" t="s">
        <v>121</v>
      </c>
      <c r="G1704" s="2" t="s">
        <v>3640</v>
      </c>
      <c r="H1704" s="2" t="s">
        <v>97</v>
      </c>
      <c r="I1704" s="31" t="s">
        <v>3639</v>
      </c>
      <c r="J1704" s="2">
        <v>27</v>
      </c>
      <c r="K1704" s="2">
        <v>2</v>
      </c>
      <c r="L1704" s="2">
        <v>2019</v>
      </c>
      <c r="M1704" s="31">
        <f t="shared" si="26"/>
        <v>43523</v>
      </c>
      <c r="N1704" s="2" t="s">
        <v>2617</v>
      </c>
      <c r="O1704" s="2" t="s">
        <v>3649</v>
      </c>
      <c r="P1704" s="2">
        <v>18</v>
      </c>
      <c r="Q1704" s="6" t="s">
        <v>171</v>
      </c>
      <c r="R1704" s="2" t="s">
        <v>172</v>
      </c>
      <c r="S1704" s="2">
        <v>2</v>
      </c>
      <c r="T1704" s="2" t="s">
        <v>418</v>
      </c>
      <c r="V1704" s="2" t="s">
        <v>175</v>
      </c>
      <c r="W1704" s="2" t="s">
        <v>4659</v>
      </c>
      <c r="X1704" s="2" t="s">
        <v>179</v>
      </c>
      <c r="Y1704" s="63">
        <v>3</v>
      </c>
    </row>
    <row r="1705" spans="1:25" ht="23.1" hidden="1" customHeight="1">
      <c r="A1705" s="2" t="s">
        <v>1564</v>
      </c>
      <c r="B1705" s="2" t="s">
        <v>26</v>
      </c>
      <c r="C1705" s="2" t="s">
        <v>27</v>
      </c>
      <c r="D1705" s="2" t="s">
        <v>28</v>
      </c>
      <c r="E1705" s="2" t="s">
        <v>120</v>
      </c>
      <c r="F1705" s="2" t="s">
        <v>121</v>
      </c>
      <c r="G1705" s="2" t="s">
        <v>3640</v>
      </c>
      <c r="H1705" s="2" t="s">
        <v>97</v>
      </c>
      <c r="I1705" s="31" t="s">
        <v>3639</v>
      </c>
      <c r="J1705" s="2">
        <v>27</v>
      </c>
      <c r="K1705" s="2">
        <v>2</v>
      </c>
      <c r="L1705" s="2">
        <v>2019</v>
      </c>
      <c r="M1705" s="31">
        <f t="shared" si="26"/>
        <v>43523</v>
      </c>
      <c r="N1705" s="2" t="s">
        <v>3650</v>
      </c>
      <c r="O1705" s="2" t="s">
        <v>3651</v>
      </c>
      <c r="P1705" s="2">
        <v>17</v>
      </c>
      <c r="Q1705" s="6">
        <v>7055899203</v>
      </c>
      <c r="R1705" s="2" t="s">
        <v>417</v>
      </c>
      <c r="S1705" s="2">
        <v>1</v>
      </c>
      <c r="T1705" s="2" t="s">
        <v>418</v>
      </c>
      <c r="V1705" s="2" t="s">
        <v>175</v>
      </c>
      <c r="W1705" s="2" t="s">
        <v>4659</v>
      </c>
      <c r="X1705" s="2" t="s">
        <v>179</v>
      </c>
      <c r="Y1705" s="63">
        <v>3</v>
      </c>
    </row>
    <row r="1706" spans="1:25" ht="23.1" hidden="1" customHeight="1">
      <c r="A1706" s="2" t="s">
        <v>1564</v>
      </c>
      <c r="B1706" s="2" t="s">
        <v>26</v>
      </c>
      <c r="C1706" s="2" t="s">
        <v>27</v>
      </c>
      <c r="D1706" s="2" t="s">
        <v>28</v>
      </c>
      <c r="E1706" s="2" t="s">
        <v>120</v>
      </c>
      <c r="F1706" s="2" t="s">
        <v>121</v>
      </c>
      <c r="G1706" s="2" t="s">
        <v>3640</v>
      </c>
      <c r="H1706" s="2" t="s">
        <v>97</v>
      </c>
      <c r="I1706" s="31" t="s">
        <v>3639</v>
      </c>
      <c r="J1706" s="2">
        <v>27</v>
      </c>
      <c r="K1706" s="2">
        <v>2</v>
      </c>
      <c r="L1706" s="2">
        <v>2019</v>
      </c>
      <c r="M1706" s="31">
        <f t="shared" si="26"/>
        <v>43523</v>
      </c>
      <c r="N1706" s="2" t="s">
        <v>3652</v>
      </c>
      <c r="O1706" s="2" t="s">
        <v>3653</v>
      </c>
      <c r="P1706" s="2">
        <v>19</v>
      </c>
      <c r="Q1706" s="6">
        <v>8187652869</v>
      </c>
      <c r="R1706" s="2" t="s">
        <v>417</v>
      </c>
      <c r="S1706" s="2">
        <v>2</v>
      </c>
      <c r="T1706" s="2" t="s">
        <v>418</v>
      </c>
      <c r="V1706" s="2" t="s">
        <v>175</v>
      </c>
      <c r="W1706" s="2" t="s">
        <v>4659</v>
      </c>
      <c r="X1706" s="2" t="s">
        <v>179</v>
      </c>
      <c r="Y1706" s="63">
        <v>3</v>
      </c>
    </row>
    <row r="1707" spans="1:25" ht="23.1" hidden="1" customHeight="1">
      <c r="A1707" s="2" t="s">
        <v>1564</v>
      </c>
      <c r="B1707" s="2" t="s">
        <v>26</v>
      </c>
      <c r="C1707" s="2" t="s">
        <v>27</v>
      </c>
      <c r="D1707" s="2" t="s">
        <v>28</v>
      </c>
      <c r="E1707" s="2" t="s">
        <v>120</v>
      </c>
      <c r="F1707" s="2" t="s">
        <v>121</v>
      </c>
      <c r="G1707" s="2" t="s">
        <v>3640</v>
      </c>
      <c r="H1707" s="2" t="s">
        <v>97</v>
      </c>
      <c r="I1707" s="31" t="s">
        <v>3639</v>
      </c>
      <c r="J1707" s="2">
        <v>27</v>
      </c>
      <c r="K1707" s="2">
        <v>2</v>
      </c>
      <c r="L1707" s="2">
        <v>2019</v>
      </c>
      <c r="M1707" s="31">
        <f t="shared" si="26"/>
        <v>43523</v>
      </c>
      <c r="N1707" s="2" t="s">
        <v>3654</v>
      </c>
      <c r="O1707" s="2" t="s">
        <v>3655</v>
      </c>
      <c r="P1707" s="2">
        <v>19</v>
      </c>
      <c r="Q1707" s="6" t="s">
        <v>171</v>
      </c>
      <c r="R1707" s="2" t="s">
        <v>172</v>
      </c>
      <c r="S1707" s="2">
        <v>2</v>
      </c>
      <c r="T1707" s="2" t="s">
        <v>418</v>
      </c>
      <c r="V1707" s="2" t="s">
        <v>175</v>
      </c>
      <c r="W1707" s="2" t="s">
        <v>4659</v>
      </c>
      <c r="X1707" s="2" t="s">
        <v>186</v>
      </c>
      <c r="Y1707" s="63">
        <v>3</v>
      </c>
    </row>
    <row r="1708" spans="1:25" ht="23.1" hidden="1" customHeight="1">
      <c r="A1708" s="2" t="s">
        <v>1564</v>
      </c>
      <c r="B1708" s="2" t="s">
        <v>26</v>
      </c>
      <c r="C1708" s="2" t="s">
        <v>27</v>
      </c>
      <c r="D1708" s="2" t="s">
        <v>28</v>
      </c>
      <c r="E1708" s="2" t="s">
        <v>120</v>
      </c>
      <c r="F1708" s="2" t="s">
        <v>121</v>
      </c>
      <c r="G1708" s="2" t="s">
        <v>3640</v>
      </c>
      <c r="H1708" s="2" t="s">
        <v>97</v>
      </c>
      <c r="I1708" s="31" t="s">
        <v>3639</v>
      </c>
      <c r="J1708" s="2">
        <v>27</v>
      </c>
      <c r="K1708" s="2">
        <v>2</v>
      </c>
      <c r="L1708" s="2">
        <v>2019</v>
      </c>
      <c r="M1708" s="31">
        <f t="shared" si="26"/>
        <v>43523</v>
      </c>
      <c r="N1708" s="2" t="s">
        <v>3656</v>
      </c>
      <c r="O1708" s="2" t="s">
        <v>3657</v>
      </c>
      <c r="P1708" s="2">
        <v>19</v>
      </c>
      <c r="Q1708" s="6">
        <v>8171402637</v>
      </c>
      <c r="R1708" s="2" t="s">
        <v>172</v>
      </c>
      <c r="S1708" s="2">
        <v>3</v>
      </c>
      <c r="T1708" s="2" t="s">
        <v>418</v>
      </c>
      <c r="V1708" s="2" t="s">
        <v>175</v>
      </c>
      <c r="W1708" s="2" t="s">
        <v>4659</v>
      </c>
      <c r="X1708" s="2" t="s">
        <v>444</v>
      </c>
    </row>
    <row r="1709" spans="1:25" ht="23.1" hidden="1" customHeight="1">
      <c r="A1709" s="2" t="s">
        <v>1564</v>
      </c>
      <c r="B1709" s="2" t="s">
        <v>26</v>
      </c>
      <c r="C1709" s="2" t="s">
        <v>27</v>
      </c>
      <c r="D1709" s="2" t="s">
        <v>28</v>
      </c>
      <c r="E1709" s="2" t="s">
        <v>120</v>
      </c>
      <c r="F1709" s="2" t="s">
        <v>121</v>
      </c>
      <c r="G1709" s="2" t="s">
        <v>3640</v>
      </c>
      <c r="H1709" s="2" t="s">
        <v>97</v>
      </c>
      <c r="I1709" s="31" t="s">
        <v>3639</v>
      </c>
      <c r="J1709" s="2">
        <v>27</v>
      </c>
      <c r="K1709" s="2">
        <v>2</v>
      </c>
      <c r="L1709" s="2">
        <v>2019</v>
      </c>
      <c r="M1709" s="31">
        <f t="shared" si="26"/>
        <v>43523</v>
      </c>
      <c r="N1709" s="2" t="s">
        <v>3658</v>
      </c>
      <c r="O1709" s="2" t="s">
        <v>3659</v>
      </c>
      <c r="P1709" s="2">
        <v>19</v>
      </c>
      <c r="Q1709" s="6" t="s">
        <v>171</v>
      </c>
      <c r="R1709" s="2" t="s">
        <v>172</v>
      </c>
      <c r="S1709" s="2">
        <v>4</v>
      </c>
      <c r="T1709" s="2" t="s">
        <v>418</v>
      </c>
      <c r="V1709" s="2" t="s">
        <v>175</v>
      </c>
      <c r="W1709" s="2" t="s">
        <v>4659</v>
      </c>
      <c r="X1709" s="2" t="s">
        <v>211</v>
      </c>
    </row>
    <row r="1710" spans="1:25" ht="23.1" hidden="1" customHeight="1">
      <c r="A1710" s="2" t="s">
        <v>1564</v>
      </c>
      <c r="B1710" s="2" t="s">
        <v>26</v>
      </c>
      <c r="C1710" s="2" t="s">
        <v>27</v>
      </c>
      <c r="D1710" s="2" t="s">
        <v>28</v>
      </c>
      <c r="E1710" s="2" t="s">
        <v>120</v>
      </c>
      <c r="F1710" s="2" t="s">
        <v>121</v>
      </c>
      <c r="G1710" s="2" t="s">
        <v>3640</v>
      </c>
      <c r="H1710" s="2" t="s">
        <v>97</v>
      </c>
      <c r="I1710" s="31" t="s">
        <v>3639</v>
      </c>
      <c r="J1710" s="2">
        <v>27</v>
      </c>
      <c r="K1710" s="2">
        <v>2</v>
      </c>
      <c r="L1710" s="2">
        <v>2019</v>
      </c>
      <c r="M1710" s="31">
        <f t="shared" si="26"/>
        <v>43523</v>
      </c>
      <c r="N1710" s="2" t="s">
        <v>3660</v>
      </c>
      <c r="O1710" s="2" t="s">
        <v>3661</v>
      </c>
      <c r="P1710" s="2">
        <v>18</v>
      </c>
      <c r="Q1710" s="6" t="s">
        <v>171</v>
      </c>
      <c r="R1710" s="2" t="s">
        <v>417</v>
      </c>
      <c r="S1710" s="2">
        <v>1</v>
      </c>
      <c r="T1710" s="2" t="s">
        <v>418</v>
      </c>
      <c r="V1710" s="2" t="s">
        <v>175</v>
      </c>
      <c r="W1710" s="2" t="s">
        <v>4659</v>
      </c>
      <c r="X1710" s="2" t="s">
        <v>186</v>
      </c>
      <c r="Y1710" s="63">
        <v>3</v>
      </c>
    </row>
    <row r="1711" spans="1:25" ht="23.1" hidden="1" customHeight="1">
      <c r="A1711" s="2" t="s">
        <v>1564</v>
      </c>
      <c r="B1711" s="2" t="s">
        <v>26</v>
      </c>
      <c r="C1711" s="2" t="s">
        <v>27</v>
      </c>
      <c r="D1711" s="2" t="s">
        <v>28</v>
      </c>
      <c r="E1711" s="2" t="s">
        <v>120</v>
      </c>
      <c r="F1711" s="2" t="s">
        <v>121</v>
      </c>
      <c r="G1711" s="2" t="s">
        <v>3640</v>
      </c>
      <c r="H1711" s="2" t="s">
        <v>97</v>
      </c>
      <c r="I1711" s="31" t="s">
        <v>3639</v>
      </c>
      <c r="J1711" s="2">
        <v>27</v>
      </c>
      <c r="K1711" s="2">
        <v>2</v>
      </c>
      <c r="L1711" s="2">
        <v>2019</v>
      </c>
      <c r="M1711" s="31">
        <f t="shared" si="26"/>
        <v>43523</v>
      </c>
      <c r="N1711" s="2" t="s">
        <v>3662</v>
      </c>
      <c r="O1711" s="2" t="s">
        <v>3663</v>
      </c>
      <c r="P1711" s="2">
        <v>19</v>
      </c>
      <c r="Q1711" s="6" t="s">
        <v>171</v>
      </c>
      <c r="R1711" s="2" t="s">
        <v>172</v>
      </c>
      <c r="S1711" s="2">
        <v>4</v>
      </c>
      <c r="T1711" s="2" t="s">
        <v>418</v>
      </c>
      <c r="V1711" s="2" t="s">
        <v>175</v>
      </c>
      <c r="W1711" s="2" t="s">
        <v>4659</v>
      </c>
      <c r="X1711" s="2" t="s">
        <v>211</v>
      </c>
    </row>
    <row r="1712" spans="1:25" ht="23.1" hidden="1" customHeight="1">
      <c r="A1712" s="2" t="s">
        <v>1564</v>
      </c>
      <c r="B1712" s="2" t="s">
        <v>26</v>
      </c>
      <c r="C1712" s="2" t="s">
        <v>27</v>
      </c>
      <c r="D1712" s="2" t="s">
        <v>28</v>
      </c>
      <c r="E1712" s="2" t="s">
        <v>120</v>
      </c>
      <c r="F1712" s="2" t="s">
        <v>121</v>
      </c>
      <c r="G1712" s="2" t="s">
        <v>3640</v>
      </c>
      <c r="H1712" s="2" t="s">
        <v>97</v>
      </c>
      <c r="I1712" s="31" t="s">
        <v>3639</v>
      </c>
      <c r="J1712" s="2">
        <v>27</v>
      </c>
      <c r="K1712" s="2">
        <v>2</v>
      </c>
      <c r="L1712" s="2">
        <v>2019</v>
      </c>
      <c r="M1712" s="31">
        <f t="shared" si="26"/>
        <v>43523</v>
      </c>
      <c r="N1712" s="2" t="s">
        <v>3664</v>
      </c>
      <c r="O1712" s="2" t="s">
        <v>3665</v>
      </c>
      <c r="P1712" s="2">
        <v>18</v>
      </c>
      <c r="Q1712" s="6">
        <v>8181365608</v>
      </c>
      <c r="R1712" s="2" t="s">
        <v>417</v>
      </c>
      <c r="S1712" s="2">
        <v>1</v>
      </c>
      <c r="T1712" s="2" t="s">
        <v>418</v>
      </c>
      <c r="V1712" s="2" t="s">
        <v>175</v>
      </c>
      <c r="W1712" s="2" t="s">
        <v>4659</v>
      </c>
      <c r="X1712" s="2" t="s">
        <v>186</v>
      </c>
      <c r="Y1712" s="63">
        <v>3</v>
      </c>
    </row>
    <row r="1713" spans="1:25" ht="23.1" hidden="1" customHeight="1">
      <c r="A1713" s="2" t="s">
        <v>1564</v>
      </c>
      <c r="B1713" s="2" t="s">
        <v>26</v>
      </c>
      <c r="C1713" s="2" t="s">
        <v>27</v>
      </c>
      <c r="D1713" s="2" t="s">
        <v>28</v>
      </c>
      <c r="E1713" s="2" t="s">
        <v>120</v>
      </c>
      <c r="F1713" s="2" t="s">
        <v>121</v>
      </c>
      <c r="G1713" s="2" t="s">
        <v>3640</v>
      </c>
      <c r="H1713" s="2" t="s">
        <v>97</v>
      </c>
      <c r="I1713" s="31" t="s">
        <v>3639</v>
      </c>
      <c r="J1713" s="2">
        <v>27</v>
      </c>
      <c r="K1713" s="2">
        <v>2</v>
      </c>
      <c r="L1713" s="2">
        <v>2019</v>
      </c>
      <c r="M1713" s="31">
        <f t="shared" si="26"/>
        <v>43523</v>
      </c>
      <c r="N1713" s="2" t="s">
        <v>3666</v>
      </c>
      <c r="O1713" s="2" t="s">
        <v>3667</v>
      </c>
      <c r="P1713" s="2">
        <v>17</v>
      </c>
      <c r="Q1713" s="6">
        <v>8155413920</v>
      </c>
      <c r="R1713" s="2" t="s">
        <v>417</v>
      </c>
      <c r="S1713" s="2">
        <v>1</v>
      </c>
      <c r="T1713" s="2" t="s">
        <v>418</v>
      </c>
      <c r="V1713" s="2" t="s">
        <v>175</v>
      </c>
      <c r="W1713" s="2" t="s">
        <v>4659</v>
      </c>
      <c r="X1713" s="2" t="s">
        <v>186</v>
      </c>
      <c r="Y1713" s="63">
        <v>2</v>
      </c>
    </row>
    <row r="1714" spans="1:25" ht="23.1" hidden="1" customHeight="1">
      <c r="A1714" s="2" t="s">
        <v>1564</v>
      </c>
      <c r="B1714" s="2" t="s">
        <v>26</v>
      </c>
      <c r="C1714" s="2" t="s">
        <v>27</v>
      </c>
      <c r="D1714" s="2" t="s">
        <v>28</v>
      </c>
      <c r="E1714" s="2" t="s">
        <v>120</v>
      </c>
      <c r="F1714" s="2" t="s">
        <v>121</v>
      </c>
      <c r="G1714" s="2" t="s">
        <v>3640</v>
      </c>
      <c r="H1714" s="2" t="s">
        <v>97</v>
      </c>
      <c r="I1714" s="31" t="s">
        <v>3639</v>
      </c>
      <c r="J1714" s="2">
        <v>27</v>
      </c>
      <c r="K1714" s="2">
        <v>2</v>
      </c>
      <c r="L1714" s="2">
        <v>2019</v>
      </c>
      <c r="M1714" s="31">
        <f t="shared" si="26"/>
        <v>43523</v>
      </c>
      <c r="N1714" s="2" t="s">
        <v>3668</v>
      </c>
      <c r="O1714" s="2" t="s">
        <v>3669</v>
      </c>
      <c r="P1714" s="2">
        <v>18</v>
      </c>
      <c r="Q1714" s="6">
        <v>8183176219</v>
      </c>
      <c r="R1714" s="2" t="s">
        <v>417</v>
      </c>
      <c r="S1714" s="2">
        <v>1</v>
      </c>
      <c r="T1714" s="2" t="s">
        <v>418</v>
      </c>
      <c r="V1714" s="2" t="s">
        <v>175</v>
      </c>
      <c r="W1714" s="2" t="s">
        <v>4659</v>
      </c>
      <c r="X1714" s="2" t="s">
        <v>186</v>
      </c>
      <c r="Y1714" s="63">
        <v>3</v>
      </c>
    </row>
    <row r="1715" spans="1:25" ht="23.1" hidden="1" customHeight="1">
      <c r="A1715" s="2" t="s">
        <v>1564</v>
      </c>
      <c r="B1715" s="2" t="s">
        <v>26</v>
      </c>
      <c r="C1715" s="2" t="s">
        <v>27</v>
      </c>
      <c r="D1715" s="2" t="s">
        <v>28</v>
      </c>
      <c r="E1715" s="2" t="s">
        <v>120</v>
      </c>
      <c r="F1715" s="2" t="s">
        <v>121</v>
      </c>
      <c r="G1715" s="2" t="s">
        <v>3640</v>
      </c>
      <c r="H1715" s="2" t="s">
        <v>97</v>
      </c>
      <c r="I1715" s="31" t="s">
        <v>3639</v>
      </c>
      <c r="J1715" s="2">
        <v>27</v>
      </c>
      <c r="K1715" s="2">
        <v>2</v>
      </c>
      <c r="L1715" s="2">
        <v>2019</v>
      </c>
      <c r="M1715" s="31">
        <f t="shared" si="26"/>
        <v>43523</v>
      </c>
      <c r="N1715" s="2" t="s">
        <v>3670</v>
      </c>
      <c r="O1715" s="2" t="s">
        <v>3671</v>
      </c>
      <c r="P1715" s="2">
        <v>19</v>
      </c>
      <c r="Q1715" s="6">
        <v>7033122377</v>
      </c>
      <c r="R1715" s="2" t="s">
        <v>172</v>
      </c>
      <c r="S1715" s="2">
        <v>3</v>
      </c>
      <c r="T1715" s="2" t="s">
        <v>418</v>
      </c>
      <c r="V1715" s="2" t="s">
        <v>175</v>
      </c>
      <c r="W1715" s="2" t="s">
        <v>4659</v>
      </c>
      <c r="X1715" s="2" t="s">
        <v>211</v>
      </c>
    </row>
    <row r="1716" spans="1:25" ht="23.1" hidden="1" customHeight="1">
      <c r="A1716" s="2" t="s">
        <v>1564</v>
      </c>
      <c r="B1716" s="2" t="s">
        <v>26</v>
      </c>
      <c r="C1716" s="2" t="s">
        <v>27</v>
      </c>
      <c r="D1716" s="2" t="s">
        <v>28</v>
      </c>
      <c r="E1716" s="2" t="s">
        <v>120</v>
      </c>
      <c r="F1716" s="2" t="s">
        <v>121</v>
      </c>
      <c r="G1716" s="2" t="s">
        <v>3640</v>
      </c>
      <c r="H1716" s="2" t="s">
        <v>97</v>
      </c>
      <c r="I1716" s="31" t="s">
        <v>3639</v>
      </c>
      <c r="J1716" s="2">
        <v>27</v>
      </c>
      <c r="K1716" s="2">
        <v>2</v>
      </c>
      <c r="L1716" s="2">
        <v>2019</v>
      </c>
      <c r="M1716" s="31">
        <f t="shared" si="26"/>
        <v>43523</v>
      </c>
      <c r="N1716" s="2" t="s">
        <v>3672</v>
      </c>
      <c r="O1716" s="2" t="s">
        <v>3673</v>
      </c>
      <c r="P1716" s="2">
        <v>19</v>
      </c>
      <c r="Q1716" s="6" t="s">
        <v>171</v>
      </c>
      <c r="R1716" s="2" t="s">
        <v>172</v>
      </c>
      <c r="S1716" s="2">
        <v>2</v>
      </c>
      <c r="T1716" s="2" t="s">
        <v>418</v>
      </c>
      <c r="V1716" s="2" t="s">
        <v>175</v>
      </c>
      <c r="W1716" s="2" t="s">
        <v>4659</v>
      </c>
      <c r="X1716" s="2" t="s">
        <v>211</v>
      </c>
    </row>
    <row r="1717" spans="1:25" ht="23.1" hidden="1" customHeight="1">
      <c r="A1717" s="2" t="s">
        <v>1564</v>
      </c>
      <c r="B1717" s="2" t="s">
        <v>26</v>
      </c>
      <c r="C1717" s="2" t="s">
        <v>27</v>
      </c>
      <c r="D1717" s="2" t="s">
        <v>28</v>
      </c>
      <c r="E1717" s="2" t="s">
        <v>120</v>
      </c>
      <c r="F1717" s="2" t="s">
        <v>121</v>
      </c>
      <c r="G1717" s="2" t="s">
        <v>3640</v>
      </c>
      <c r="H1717" s="2" t="s">
        <v>97</v>
      </c>
      <c r="I1717" s="31" t="s">
        <v>3639</v>
      </c>
      <c r="J1717" s="2">
        <v>27</v>
      </c>
      <c r="K1717" s="2">
        <v>2</v>
      </c>
      <c r="L1717" s="2">
        <v>2019</v>
      </c>
      <c r="M1717" s="31">
        <f t="shared" si="26"/>
        <v>43523</v>
      </c>
      <c r="N1717" s="2" t="s">
        <v>3451</v>
      </c>
      <c r="O1717" s="2" t="s">
        <v>3674</v>
      </c>
      <c r="P1717" s="2">
        <v>19</v>
      </c>
      <c r="Q1717" s="6">
        <v>8094099309</v>
      </c>
      <c r="R1717" s="2" t="s">
        <v>172</v>
      </c>
      <c r="S1717" s="2">
        <v>4</v>
      </c>
      <c r="T1717" s="2" t="s">
        <v>418</v>
      </c>
      <c r="V1717" s="2" t="s">
        <v>175</v>
      </c>
      <c r="W1717" s="2" t="s">
        <v>4659</v>
      </c>
      <c r="X1717" s="2" t="s">
        <v>179</v>
      </c>
      <c r="Y1717" s="63">
        <v>2</v>
      </c>
    </row>
    <row r="1718" spans="1:25" ht="23.1" hidden="1" customHeight="1">
      <c r="A1718" s="2" t="s">
        <v>1564</v>
      </c>
      <c r="B1718" s="2" t="s">
        <v>26</v>
      </c>
      <c r="C1718" s="2" t="s">
        <v>27</v>
      </c>
      <c r="D1718" s="2" t="s">
        <v>28</v>
      </c>
      <c r="E1718" s="2" t="s">
        <v>120</v>
      </c>
      <c r="F1718" s="2" t="s">
        <v>121</v>
      </c>
      <c r="G1718" s="2" t="s">
        <v>3640</v>
      </c>
      <c r="H1718" s="2" t="s">
        <v>97</v>
      </c>
      <c r="I1718" s="31" t="s">
        <v>3639</v>
      </c>
      <c r="J1718" s="2">
        <v>27</v>
      </c>
      <c r="K1718" s="2">
        <v>2</v>
      </c>
      <c r="L1718" s="2">
        <v>2019</v>
      </c>
      <c r="M1718" s="31">
        <f t="shared" si="26"/>
        <v>43523</v>
      </c>
      <c r="N1718" s="2" t="s">
        <v>3675</v>
      </c>
      <c r="O1718" s="2" t="s">
        <v>3676</v>
      </c>
      <c r="P1718" s="2">
        <v>18</v>
      </c>
      <c r="Q1718" s="6">
        <v>8181444227</v>
      </c>
      <c r="R1718" s="2" t="s">
        <v>172</v>
      </c>
      <c r="S1718" s="2">
        <v>2</v>
      </c>
      <c r="T1718" s="2" t="s">
        <v>234</v>
      </c>
      <c r="V1718" s="2" t="s">
        <v>175</v>
      </c>
      <c r="W1718" s="2" t="s">
        <v>4659</v>
      </c>
      <c r="X1718" s="2" t="s">
        <v>186</v>
      </c>
      <c r="Y1718" s="63">
        <v>3</v>
      </c>
    </row>
    <row r="1719" spans="1:25" ht="23.1" hidden="1" customHeight="1">
      <c r="A1719" s="2" t="s">
        <v>1564</v>
      </c>
      <c r="B1719" s="2" t="s">
        <v>26</v>
      </c>
      <c r="C1719" s="2" t="s">
        <v>27</v>
      </c>
      <c r="D1719" s="2" t="s">
        <v>28</v>
      </c>
      <c r="E1719" s="2" t="s">
        <v>120</v>
      </c>
      <c r="F1719" s="2" t="s">
        <v>121</v>
      </c>
      <c r="G1719" s="2" t="s">
        <v>3640</v>
      </c>
      <c r="H1719" s="2" t="s">
        <v>97</v>
      </c>
      <c r="I1719" s="31" t="s">
        <v>3639</v>
      </c>
      <c r="J1719" s="2">
        <v>27</v>
      </c>
      <c r="K1719" s="2">
        <v>2</v>
      </c>
      <c r="L1719" s="2">
        <v>2019</v>
      </c>
      <c r="M1719" s="31">
        <f t="shared" si="26"/>
        <v>43523</v>
      </c>
      <c r="N1719" s="2" t="s">
        <v>3677</v>
      </c>
      <c r="O1719" s="2" t="s">
        <v>3678</v>
      </c>
      <c r="P1719" s="2">
        <v>19</v>
      </c>
      <c r="Q1719" s="6" t="s">
        <v>171</v>
      </c>
      <c r="R1719" s="2" t="s">
        <v>172</v>
      </c>
      <c r="S1719" s="2">
        <v>2</v>
      </c>
      <c r="T1719" s="2" t="s">
        <v>418</v>
      </c>
      <c r="V1719" s="2" t="s">
        <v>175</v>
      </c>
      <c r="W1719" s="2" t="s">
        <v>4659</v>
      </c>
      <c r="X1719" s="2" t="s">
        <v>179</v>
      </c>
      <c r="Y1719" s="63">
        <v>3</v>
      </c>
    </row>
    <row r="1720" spans="1:25" ht="23.1" hidden="1" customHeight="1">
      <c r="A1720" s="2" t="s">
        <v>1564</v>
      </c>
      <c r="B1720" s="2" t="s">
        <v>26</v>
      </c>
      <c r="C1720" s="2" t="s">
        <v>27</v>
      </c>
      <c r="D1720" s="2" t="s">
        <v>28</v>
      </c>
      <c r="E1720" s="2" t="s">
        <v>120</v>
      </c>
      <c r="F1720" s="2" t="s">
        <v>121</v>
      </c>
      <c r="G1720" s="2" t="s">
        <v>3640</v>
      </c>
      <c r="H1720" s="2" t="s">
        <v>97</v>
      </c>
      <c r="I1720" s="31" t="s">
        <v>3639</v>
      </c>
      <c r="J1720" s="2">
        <v>27</v>
      </c>
      <c r="K1720" s="2">
        <v>2</v>
      </c>
      <c r="L1720" s="2">
        <v>2019</v>
      </c>
      <c r="M1720" s="31">
        <f t="shared" si="26"/>
        <v>43523</v>
      </c>
      <c r="N1720" s="2" t="s">
        <v>3679</v>
      </c>
      <c r="O1720" s="2" t="s">
        <v>3680</v>
      </c>
      <c r="P1720" s="2">
        <v>19</v>
      </c>
      <c r="Q1720" s="6">
        <v>8123185806</v>
      </c>
      <c r="R1720" s="2" t="s">
        <v>172</v>
      </c>
      <c r="S1720" s="2">
        <v>3</v>
      </c>
      <c r="T1720" s="2" t="s">
        <v>418</v>
      </c>
      <c r="V1720" s="2" t="s">
        <v>175</v>
      </c>
      <c r="W1720" s="2" t="s">
        <v>4659</v>
      </c>
      <c r="X1720" s="2" t="s">
        <v>179</v>
      </c>
      <c r="Y1720" s="63">
        <v>3</v>
      </c>
    </row>
    <row r="1721" spans="1:25" ht="23.1" hidden="1" customHeight="1">
      <c r="A1721" s="2" t="s">
        <v>1564</v>
      </c>
      <c r="B1721" s="2" t="s">
        <v>26</v>
      </c>
      <c r="C1721" s="2" t="s">
        <v>27</v>
      </c>
      <c r="D1721" s="2" t="s">
        <v>28</v>
      </c>
      <c r="E1721" s="2" t="s">
        <v>120</v>
      </c>
      <c r="F1721" s="2" t="s">
        <v>121</v>
      </c>
      <c r="G1721" s="2" t="s">
        <v>3640</v>
      </c>
      <c r="H1721" s="2" t="s">
        <v>97</v>
      </c>
      <c r="I1721" s="31" t="s">
        <v>3639</v>
      </c>
      <c r="J1721" s="2">
        <v>27</v>
      </c>
      <c r="K1721" s="2">
        <v>2</v>
      </c>
      <c r="L1721" s="2">
        <v>2019</v>
      </c>
      <c r="M1721" s="31">
        <f t="shared" si="26"/>
        <v>43523</v>
      </c>
      <c r="N1721" s="2" t="s">
        <v>3681</v>
      </c>
      <c r="O1721" s="2" t="s">
        <v>3682</v>
      </c>
      <c r="P1721" s="2">
        <v>19</v>
      </c>
      <c r="Q1721" s="6">
        <v>8152407901</v>
      </c>
      <c r="R1721" s="2" t="s">
        <v>172</v>
      </c>
      <c r="S1721" s="2">
        <v>1</v>
      </c>
      <c r="T1721" s="2" t="s">
        <v>418</v>
      </c>
      <c r="V1721" s="2" t="s">
        <v>175</v>
      </c>
      <c r="W1721" s="2" t="s">
        <v>4659</v>
      </c>
      <c r="X1721" s="2" t="s">
        <v>186</v>
      </c>
      <c r="Y1721" s="63">
        <v>1</v>
      </c>
    </row>
    <row r="1722" spans="1:25" ht="23.1" hidden="1" customHeight="1">
      <c r="A1722" s="2" t="s">
        <v>1564</v>
      </c>
      <c r="B1722" s="2" t="s">
        <v>26</v>
      </c>
      <c r="C1722" s="2" t="s">
        <v>27</v>
      </c>
      <c r="D1722" s="2" t="s">
        <v>28</v>
      </c>
      <c r="E1722" s="2" t="s">
        <v>120</v>
      </c>
      <c r="F1722" s="2" t="s">
        <v>121</v>
      </c>
      <c r="G1722" s="2" t="s">
        <v>3640</v>
      </c>
      <c r="H1722" s="2" t="s">
        <v>97</v>
      </c>
      <c r="I1722" s="31" t="s">
        <v>3639</v>
      </c>
      <c r="J1722" s="2">
        <v>27</v>
      </c>
      <c r="K1722" s="2">
        <v>2</v>
      </c>
      <c r="L1722" s="2">
        <v>2019</v>
      </c>
      <c r="M1722" s="31">
        <f t="shared" si="26"/>
        <v>43523</v>
      </c>
      <c r="N1722" s="2" t="s">
        <v>3683</v>
      </c>
      <c r="O1722" s="2" t="s">
        <v>3684</v>
      </c>
      <c r="P1722" s="2">
        <v>19</v>
      </c>
      <c r="Q1722" s="6">
        <v>81843213361</v>
      </c>
      <c r="R1722" s="2" t="s">
        <v>417</v>
      </c>
      <c r="S1722" s="2">
        <v>1</v>
      </c>
      <c r="T1722" s="2" t="s">
        <v>418</v>
      </c>
      <c r="V1722" s="2" t="s">
        <v>175</v>
      </c>
      <c r="W1722" s="2" t="s">
        <v>4659</v>
      </c>
      <c r="X1722" s="2" t="s">
        <v>186</v>
      </c>
      <c r="Y1722" s="63">
        <v>3</v>
      </c>
    </row>
    <row r="1723" spans="1:25" ht="23.1" hidden="1" customHeight="1">
      <c r="A1723" s="2" t="s">
        <v>1564</v>
      </c>
      <c r="B1723" s="2" t="s">
        <v>26</v>
      </c>
      <c r="C1723" s="2" t="s">
        <v>27</v>
      </c>
      <c r="D1723" s="2" t="s">
        <v>28</v>
      </c>
      <c r="E1723" s="2" t="s">
        <v>120</v>
      </c>
      <c r="F1723" s="2" t="s">
        <v>121</v>
      </c>
      <c r="G1723" s="2" t="s">
        <v>3640</v>
      </c>
      <c r="H1723" s="2" t="s">
        <v>97</v>
      </c>
      <c r="I1723" s="31" t="s">
        <v>3639</v>
      </c>
      <c r="J1723" s="2">
        <v>27</v>
      </c>
      <c r="K1723" s="2">
        <v>2</v>
      </c>
      <c r="L1723" s="2">
        <v>2019</v>
      </c>
      <c r="M1723" s="31">
        <f t="shared" si="26"/>
        <v>43523</v>
      </c>
      <c r="N1723" s="2" t="s">
        <v>3685</v>
      </c>
      <c r="O1723" s="2" t="s">
        <v>3686</v>
      </c>
      <c r="P1723" s="2">
        <v>18</v>
      </c>
      <c r="Q1723" s="6">
        <v>7059212941</v>
      </c>
      <c r="R1723" s="2" t="s">
        <v>172</v>
      </c>
      <c r="S1723" s="2">
        <v>2</v>
      </c>
      <c r="T1723" s="2" t="s">
        <v>418</v>
      </c>
      <c r="V1723" s="2" t="s">
        <v>175</v>
      </c>
      <c r="W1723" s="2" t="s">
        <v>4659</v>
      </c>
      <c r="X1723" s="2" t="s">
        <v>179</v>
      </c>
      <c r="Y1723" s="63">
        <v>3</v>
      </c>
    </row>
    <row r="1724" spans="1:25" ht="23.1" hidden="1" customHeight="1">
      <c r="A1724" s="2" t="s">
        <v>1564</v>
      </c>
      <c r="B1724" s="2" t="s">
        <v>26</v>
      </c>
      <c r="C1724" s="2" t="s">
        <v>27</v>
      </c>
      <c r="D1724" s="2" t="s">
        <v>28</v>
      </c>
      <c r="E1724" s="2" t="s">
        <v>120</v>
      </c>
      <c r="F1724" s="2" t="s">
        <v>121</v>
      </c>
      <c r="G1724" s="2" t="s">
        <v>3640</v>
      </c>
      <c r="H1724" s="2" t="s">
        <v>97</v>
      </c>
      <c r="I1724" s="31" t="s">
        <v>3639</v>
      </c>
      <c r="J1724" s="2">
        <v>27</v>
      </c>
      <c r="K1724" s="2">
        <v>2</v>
      </c>
      <c r="L1724" s="2">
        <v>2019</v>
      </c>
      <c r="M1724" s="31">
        <f t="shared" si="26"/>
        <v>43523</v>
      </c>
      <c r="N1724" s="2" t="s">
        <v>3687</v>
      </c>
      <c r="O1724" s="2" t="s">
        <v>3688</v>
      </c>
      <c r="P1724" s="2">
        <v>18</v>
      </c>
      <c r="Q1724" s="6">
        <v>9085342419</v>
      </c>
      <c r="R1724" s="2" t="s">
        <v>172</v>
      </c>
      <c r="S1724" s="2">
        <v>2</v>
      </c>
      <c r="T1724" s="2" t="s">
        <v>418</v>
      </c>
      <c r="V1724" s="2" t="s">
        <v>175</v>
      </c>
      <c r="W1724" s="2" t="s">
        <v>4659</v>
      </c>
      <c r="X1724" s="2" t="s">
        <v>179</v>
      </c>
      <c r="Y1724" s="63">
        <v>3</v>
      </c>
    </row>
    <row r="1725" spans="1:25" ht="23.1" hidden="1" customHeight="1">
      <c r="A1725" s="2" t="s">
        <v>1564</v>
      </c>
      <c r="B1725" s="2" t="s">
        <v>26</v>
      </c>
      <c r="C1725" s="2" t="s">
        <v>27</v>
      </c>
      <c r="D1725" s="2" t="s">
        <v>28</v>
      </c>
      <c r="E1725" s="2" t="s">
        <v>120</v>
      </c>
      <c r="F1725" s="2" t="s">
        <v>121</v>
      </c>
      <c r="G1725" s="2" t="s">
        <v>3640</v>
      </c>
      <c r="H1725" s="2" t="s">
        <v>97</v>
      </c>
      <c r="I1725" s="31" t="s">
        <v>3639</v>
      </c>
      <c r="J1725" s="2">
        <v>27</v>
      </c>
      <c r="K1725" s="2">
        <v>2</v>
      </c>
      <c r="L1725" s="2">
        <v>2019</v>
      </c>
      <c r="M1725" s="31">
        <f t="shared" si="26"/>
        <v>43523</v>
      </c>
      <c r="N1725" s="2" t="s">
        <v>3689</v>
      </c>
      <c r="O1725" s="2" t="s">
        <v>3690</v>
      </c>
      <c r="P1725" s="2">
        <v>18</v>
      </c>
      <c r="Q1725" s="6">
        <v>8075525170</v>
      </c>
      <c r="R1725" s="2" t="s">
        <v>417</v>
      </c>
      <c r="S1725" s="2">
        <v>1</v>
      </c>
      <c r="T1725" s="2" t="s">
        <v>418</v>
      </c>
      <c r="V1725" s="2" t="s">
        <v>175</v>
      </c>
      <c r="W1725" s="2" t="s">
        <v>4666</v>
      </c>
      <c r="X1725" s="2" t="s">
        <v>186</v>
      </c>
      <c r="Y1725" s="63">
        <v>3</v>
      </c>
    </row>
    <row r="1726" spans="1:25" ht="23.1" hidden="1" customHeight="1">
      <c r="A1726" s="2" t="s">
        <v>1564</v>
      </c>
      <c r="B1726" s="2" t="s">
        <v>26</v>
      </c>
      <c r="C1726" s="2" t="s">
        <v>27</v>
      </c>
      <c r="D1726" s="2" t="s">
        <v>28</v>
      </c>
      <c r="E1726" s="2" t="s">
        <v>120</v>
      </c>
      <c r="F1726" s="2" t="s">
        <v>121</v>
      </c>
      <c r="G1726" s="2" t="s">
        <v>3640</v>
      </c>
      <c r="H1726" s="2" t="s">
        <v>97</v>
      </c>
      <c r="I1726" s="31" t="s">
        <v>3639</v>
      </c>
      <c r="J1726" s="2">
        <v>27</v>
      </c>
      <c r="K1726" s="2">
        <v>2</v>
      </c>
      <c r="L1726" s="2">
        <v>2019</v>
      </c>
      <c r="M1726" s="31">
        <f t="shared" si="26"/>
        <v>43523</v>
      </c>
      <c r="N1726" s="2" t="s">
        <v>3691</v>
      </c>
      <c r="O1726" s="2" t="s">
        <v>3692</v>
      </c>
      <c r="P1726" s="2">
        <v>19</v>
      </c>
      <c r="Q1726" s="6">
        <v>8051215253</v>
      </c>
      <c r="R1726" s="2" t="s">
        <v>172</v>
      </c>
      <c r="S1726" s="2">
        <v>2</v>
      </c>
      <c r="T1726" s="2" t="s">
        <v>418</v>
      </c>
      <c r="V1726" s="2" t="s">
        <v>175</v>
      </c>
      <c r="W1726" s="2" t="s">
        <v>4666</v>
      </c>
      <c r="X1726" s="2" t="s">
        <v>444</v>
      </c>
    </row>
    <row r="1727" spans="1:25" ht="23.1" hidden="1" customHeight="1">
      <c r="A1727" s="2" t="s">
        <v>1564</v>
      </c>
      <c r="B1727" s="2" t="s">
        <v>26</v>
      </c>
      <c r="C1727" s="2" t="s">
        <v>27</v>
      </c>
      <c r="D1727" s="2" t="s">
        <v>28</v>
      </c>
      <c r="E1727" s="2" t="s">
        <v>120</v>
      </c>
      <c r="F1727" s="2" t="s">
        <v>121</v>
      </c>
      <c r="G1727" s="2" t="s">
        <v>3640</v>
      </c>
      <c r="H1727" s="2" t="s">
        <v>97</v>
      </c>
      <c r="I1727" s="31" t="s">
        <v>3639</v>
      </c>
      <c r="J1727" s="2">
        <v>27</v>
      </c>
      <c r="K1727" s="2">
        <v>2</v>
      </c>
      <c r="L1727" s="2">
        <v>2019</v>
      </c>
      <c r="M1727" s="31">
        <f t="shared" si="26"/>
        <v>43523</v>
      </c>
      <c r="N1727" s="2" t="s">
        <v>3693</v>
      </c>
      <c r="O1727" s="2" t="s">
        <v>3694</v>
      </c>
      <c r="P1727" s="2">
        <v>19</v>
      </c>
      <c r="Q1727" s="6">
        <v>9085342419</v>
      </c>
      <c r="R1727" s="2" t="s">
        <v>172</v>
      </c>
      <c r="S1727" s="2">
        <v>3</v>
      </c>
      <c r="T1727" s="2" t="s">
        <v>418</v>
      </c>
      <c r="V1727" s="2" t="s">
        <v>175</v>
      </c>
      <c r="W1727" s="2" t="s">
        <v>4659</v>
      </c>
      <c r="X1727" s="2" t="s">
        <v>211</v>
      </c>
    </row>
    <row r="1728" spans="1:25" ht="23.1" hidden="1" customHeight="1">
      <c r="A1728" s="2" t="s">
        <v>1564</v>
      </c>
      <c r="B1728" s="2" t="s">
        <v>26</v>
      </c>
      <c r="C1728" s="2" t="s">
        <v>27</v>
      </c>
      <c r="D1728" s="2" t="s">
        <v>28</v>
      </c>
      <c r="E1728" s="2" t="s">
        <v>120</v>
      </c>
      <c r="F1728" s="2" t="s">
        <v>121</v>
      </c>
      <c r="G1728" s="2" t="s">
        <v>3640</v>
      </c>
      <c r="H1728" s="2" t="s">
        <v>97</v>
      </c>
      <c r="I1728" s="31" t="s">
        <v>3639</v>
      </c>
      <c r="J1728" s="2">
        <v>27</v>
      </c>
      <c r="K1728" s="2">
        <v>2</v>
      </c>
      <c r="L1728" s="2">
        <v>2019</v>
      </c>
      <c r="M1728" s="31">
        <f t="shared" si="26"/>
        <v>43523</v>
      </c>
      <c r="N1728" s="2" t="s">
        <v>3695</v>
      </c>
      <c r="O1728" s="2" t="s">
        <v>3696</v>
      </c>
      <c r="P1728" s="2">
        <v>19</v>
      </c>
      <c r="Q1728" s="6">
        <v>9094650337</v>
      </c>
      <c r="R1728" s="2" t="s">
        <v>172</v>
      </c>
      <c r="S1728" s="2">
        <v>3</v>
      </c>
      <c r="T1728" s="2" t="s">
        <v>418</v>
      </c>
      <c r="V1728" s="2" t="s">
        <v>175</v>
      </c>
      <c r="W1728" s="2" t="s">
        <v>4666</v>
      </c>
      <c r="X1728" s="2" t="s">
        <v>186</v>
      </c>
      <c r="Y1728" s="63">
        <v>2</v>
      </c>
    </row>
    <row r="1729" spans="1:25" ht="23.1" hidden="1" customHeight="1">
      <c r="A1729" s="2" t="s">
        <v>1564</v>
      </c>
      <c r="B1729" s="2" t="s">
        <v>26</v>
      </c>
      <c r="C1729" s="2" t="s">
        <v>27</v>
      </c>
      <c r="D1729" s="2" t="s">
        <v>28</v>
      </c>
      <c r="E1729" s="2" t="s">
        <v>120</v>
      </c>
      <c r="F1729" s="2" t="s">
        <v>121</v>
      </c>
      <c r="G1729" s="2" t="s">
        <v>3640</v>
      </c>
      <c r="H1729" s="2" t="s">
        <v>97</v>
      </c>
      <c r="I1729" s="31" t="s">
        <v>3639</v>
      </c>
      <c r="J1729" s="2">
        <v>27</v>
      </c>
      <c r="K1729" s="2">
        <v>2</v>
      </c>
      <c r="L1729" s="2">
        <v>2019</v>
      </c>
      <c r="M1729" s="31">
        <f t="shared" si="26"/>
        <v>43523</v>
      </c>
      <c r="N1729" s="2" t="s">
        <v>3697</v>
      </c>
      <c r="O1729" s="2" t="s">
        <v>3698</v>
      </c>
      <c r="P1729" s="2">
        <v>18</v>
      </c>
      <c r="Q1729" s="6">
        <v>9094650337</v>
      </c>
      <c r="R1729" s="2" t="s">
        <v>172</v>
      </c>
      <c r="S1729" s="2">
        <v>2</v>
      </c>
      <c r="T1729" s="2" t="s">
        <v>418</v>
      </c>
      <c r="V1729" s="2" t="s">
        <v>175</v>
      </c>
      <c r="W1729" s="2" t="s">
        <v>4659</v>
      </c>
      <c r="X1729" s="2" t="s">
        <v>211</v>
      </c>
    </row>
    <row r="1730" spans="1:25" ht="23.1" hidden="1" customHeight="1">
      <c r="A1730" s="2" t="s">
        <v>1564</v>
      </c>
      <c r="B1730" s="2" t="s">
        <v>26</v>
      </c>
      <c r="C1730" s="2" t="s">
        <v>27</v>
      </c>
      <c r="D1730" s="2" t="s">
        <v>28</v>
      </c>
      <c r="E1730" s="2" t="s">
        <v>120</v>
      </c>
      <c r="F1730" s="2" t="s">
        <v>121</v>
      </c>
      <c r="G1730" s="2" t="s">
        <v>3640</v>
      </c>
      <c r="H1730" s="2" t="s">
        <v>97</v>
      </c>
      <c r="I1730" s="31" t="s">
        <v>3639</v>
      </c>
      <c r="J1730" s="2">
        <v>27</v>
      </c>
      <c r="K1730" s="2">
        <v>2</v>
      </c>
      <c r="L1730" s="2">
        <v>2019</v>
      </c>
      <c r="M1730" s="31">
        <f t="shared" si="26"/>
        <v>43523</v>
      </c>
      <c r="N1730" s="2" t="s">
        <v>3699</v>
      </c>
      <c r="O1730" s="2" t="s">
        <v>3700</v>
      </c>
      <c r="P1730" s="2">
        <v>19</v>
      </c>
      <c r="Q1730" s="6" t="s">
        <v>171</v>
      </c>
      <c r="R1730" s="2" t="s">
        <v>172</v>
      </c>
      <c r="S1730" s="2">
        <v>4</v>
      </c>
      <c r="T1730" s="2" t="s">
        <v>418</v>
      </c>
      <c r="V1730" s="2" t="s">
        <v>175</v>
      </c>
      <c r="W1730" s="2" t="s">
        <v>4666</v>
      </c>
      <c r="X1730" s="2" t="s">
        <v>176</v>
      </c>
    </row>
    <row r="1731" spans="1:25" ht="23.1" hidden="1" customHeight="1">
      <c r="A1731" s="2" t="s">
        <v>1564</v>
      </c>
      <c r="B1731" s="2" t="s">
        <v>26</v>
      </c>
      <c r="C1731" s="2" t="s">
        <v>27</v>
      </c>
      <c r="D1731" s="2" t="s">
        <v>28</v>
      </c>
      <c r="E1731" s="2" t="s">
        <v>120</v>
      </c>
      <c r="F1731" s="2" t="s">
        <v>121</v>
      </c>
      <c r="G1731" s="2" t="s">
        <v>3640</v>
      </c>
      <c r="H1731" s="2" t="s">
        <v>97</v>
      </c>
      <c r="I1731" s="31" t="s">
        <v>3639</v>
      </c>
      <c r="J1731" s="2">
        <v>27</v>
      </c>
      <c r="K1731" s="2">
        <v>2</v>
      </c>
      <c r="L1731" s="2">
        <v>2019</v>
      </c>
      <c r="M1731" s="31">
        <f t="shared" si="26"/>
        <v>43523</v>
      </c>
      <c r="N1731" s="2" t="s">
        <v>3701</v>
      </c>
      <c r="O1731" s="2" t="s">
        <v>3702</v>
      </c>
      <c r="P1731" s="2">
        <v>19</v>
      </c>
      <c r="Q1731" s="6">
        <v>8112769690</v>
      </c>
      <c r="R1731" s="2" t="s">
        <v>172</v>
      </c>
      <c r="S1731" s="2">
        <v>3</v>
      </c>
      <c r="T1731" s="2" t="s">
        <v>418</v>
      </c>
      <c r="V1731" s="2" t="s">
        <v>175</v>
      </c>
      <c r="W1731" s="2" t="s">
        <v>4659</v>
      </c>
      <c r="X1731" s="2" t="s">
        <v>186</v>
      </c>
      <c r="Y1731" s="63">
        <v>1</v>
      </c>
    </row>
    <row r="1732" spans="1:25" ht="23.1" hidden="1" customHeight="1">
      <c r="A1732" s="2" t="s">
        <v>1564</v>
      </c>
      <c r="B1732" s="2" t="s">
        <v>26</v>
      </c>
      <c r="C1732" s="2" t="s">
        <v>27</v>
      </c>
      <c r="D1732" s="2" t="s">
        <v>28</v>
      </c>
      <c r="E1732" s="2" t="s">
        <v>120</v>
      </c>
      <c r="F1732" s="2" t="s">
        <v>121</v>
      </c>
      <c r="G1732" s="2" t="s">
        <v>3640</v>
      </c>
      <c r="H1732" s="2" t="s">
        <v>97</v>
      </c>
      <c r="I1732" s="31" t="s">
        <v>3639</v>
      </c>
      <c r="J1732" s="2">
        <v>27</v>
      </c>
      <c r="K1732" s="2">
        <v>2</v>
      </c>
      <c r="L1732" s="2">
        <v>2019</v>
      </c>
      <c r="M1732" s="31">
        <f t="shared" si="26"/>
        <v>43523</v>
      </c>
      <c r="N1732" s="2" t="s">
        <v>3703</v>
      </c>
      <c r="O1732" s="2" t="s">
        <v>3704</v>
      </c>
      <c r="P1732" s="2">
        <v>19</v>
      </c>
      <c r="Q1732" s="6" t="s">
        <v>171</v>
      </c>
      <c r="R1732" s="2" t="s">
        <v>172</v>
      </c>
      <c r="S1732" s="2">
        <v>4</v>
      </c>
      <c r="T1732" s="2" t="s">
        <v>418</v>
      </c>
      <c r="V1732" s="2" t="s">
        <v>175</v>
      </c>
      <c r="W1732" s="2" t="s">
        <v>4666</v>
      </c>
      <c r="X1732" s="2" t="s">
        <v>179</v>
      </c>
      <c r="Y1732" s="63">
        <v>2</v>
      </c>
    </row>
    <row r="1733" spans="1:25" ht="23.1" hidden="1" customHeight="1">
      <c r="A1733" s="2" t="s">
        <v>1564</v>
      </c>
      <c r="B1733" s="2" t="s">
        <v>26</v>
      </c>
      <c r="C1733" s="2" t="s">
        <v>27</v>
      </c>
      <c r="D1733" s="2" t="s">
        <v>28</v>
      </c>
      <c r="E1733" s="2" t="s">
        <v>120</v>
      </c>
      <c r="F1733" s="2" t="s">
        <v>121</v>
      </c>
      <c r="G1733" s="2" t="s">
        <v>3640</v>
      </c>
      <c r="H1733" s="2" t="s">
        <v>97</v>
      </c>
      <c r="I1733" s="31" t="s">
        <v>3639</v>
      </c>
      <c r="J1733" s="2">
        <v>27</v>
      </c>
      <c r="K1733" s="2">
        <v>2</v>
      </c>
      <c r="L1733" s="2">
        <v>2019</v>
      </c>
      <c r="M1733" s="31">
        <f t="shared" si="26"/>
        <v>43523</v>
      </c>
      <c r="N1733" s="2" t="s">
        <v>3705</v>
      </c>
      <c r="O1733" s="2" t="s">
        <v>3706</v>
      </c>
      <c r="P1733" s="2">
        <v>17</v>
      </c>
      <c r="Q1733" s="6">
        <v>8171437371</v>
      </c>
      <c r="R1733" s="2" t="s">
        <v>417</v>
      </c>
      <c r="S1733" s="2">
        <v>1</v>
      </c>
      <c r="T1733" s="2" t="s">
        <v>418</v>
      </c>
      <c r="V1733" s="2" t="s">
        <v>175</v>
      </c>
      <c r="W1733" s="2" t="s">
        <v>4666</v>
      </c>
      <c r="X1733" s="2" t="s">
        <v>186</v>
      </c>
      <c r="Y1733" s="63">
        <v>3</v>
      </c>
    </row>
    <row r="1734" spans="1:25" ht="23.1" hidden="1" customHeight="1">
      <c r="A1734" s="2" t="s">
        <v>1564</v>
      </c>
      <c r="B1734" s="2" t="s">
        <v>26</v>
      </c>
      <c r="C1734" s="2" t="s">
        <v>27</v>
      </c>
      <c r="D1734" s="2" t="s">
        <v>28</v>
      </c>
      <c r="E1734" s="2" t="s">
        <v>120</v>
      </c>
      <c r="F1734" s="2" t="s">
        <v>121</v>
      </c>
      <c r="G1734" s="2" t="s">
        <v>3640</v>
      </c>
      <c r="H1734" s="2" t="s">
        <v>97</v>
      </c>
      <c r="I1734" s="31" t="s">
        <v>3639</v>
      </c>
      <c r="J1734" s="2">
        <v>27</v>
      </c>
      <c r="K1734" s="2">
        <v>2</v>
      </c>
      <c r="L1734" s="2">
        <v>2019</v>
      </c>
      <c r="M1734" s="31">
        <f t="shared" si="26"/>
        <v>43523</v>
      </c>
      <c r="N1734" s="2" t="s">
        <v>3707</v>
      </c>
      <c r="O1734" s="2" t="s">
        <v>3708</v>
      </c>
      <c r="P1734" s="2">
        <v>17</v>
      </c>
      <c r="Q1734" s="6" t="s">
        <v>171</v>
      </c>
      <c r="R1734" s="2" t="s">
        <v>417</v>
      </c>
      <c r="S1734" s="2">
        <v>0</v>
      </c>
      <c r="T1734" s="2" t="s">
        <v>418</v>
      </c>
      <c r="V1734" s="2" t="s">
        <v>175</v>
      </c>
      <c r="W1734" s="2" t="s">
        <v>4666</v>
      </c>
      <c r="X1734" s="2" t="s">
        <v>186</v>
      </c>
      <c r="Y1734" s="63">
        <v>2</v>
      </c>
    </row>
    <row r="1735" spans="1:25" ht="23.1" hidden="1" customHeight="1">
      <c r="A1735" s="2" t="s">
        <v>1564</v>
      </c>
      <c r="B1735" s="2" t="s">
        <v>26</v>
      </c>
      <c r="C1735" s="2" t="s">
        <v>27</v>
      </c>
      <c r="D1735" s="2" t="s">
        <v>28</v>
      </c>
      <c r="E1735" s="2" t="s">
        <v>120</v>
      </c>
      <c r="F1735" s="2" t="s">
        <v>121</v>
      </c>
      <c r="G1735" s="2" t="s">
        <v>3640</v>
      </c>
      <c r="H1735" s="2" t="s">
        <v>97</v>
      </c>
      <c r="I1735" s="31" t="s">
        <v>3639</v>
      </c>
      <c r="J1735" s="2">
        <v>27</v>
      </c>
      <c r="K1735" s="2">
        <v>2</v>
      </c>
      <c r="L1735" s="2">
        <v>2019</v>
      </c>
      <c r="M1735" s="31">
        <f t="shared" si="26"/>
        <v>43523</v>
      </c>
      <c r="N1735" s="2" t="s">
        <v>3709</v>
      </c>
      <c r="O1735" s="2" t="s">
        <v>3710</v>
      </c>
      <c r="P1735" s="2">
        <v>19</v>
      </c>
      <c r="Q1735" s="6">
        <v>8181234562</v>
      </c>
      <c r="R1735" s="2" t="s">
        <v>172</v>
      </c>
      <c r="S1735" s="2">
        <v>3</v>
      </c>
      <c r="T1735" s="2" t="s">
        <v>418</v>
      </c>
      <c r="V1735" s="2" t="s">
        <v>175</v>
      </c>
      <c r="W1735" s="2" t="s">
        <v>4666</v>
      </c>
      <c r="X1735" s="2" t="s">
        <v>186</v>
      </c>
      <c r="Y1735" s="63">
        <v>2</v>
      </c>
    </row>
    <row r="1736" spans="1:25" ht="23.1" hidden="1" customHeight="1">
      <c r="A1736" s="2" t="s">
        <v>1564</v>
      </c>
      <c r="B1736" s="2" t="s">
        <v>26</v>
      </c>
      <c r="C1736" s="2" t="s">
        <v>27</v>
      </c>
      <c r="D1736" s="2" t="s">
        <v>28</v>
      </c>
      <c r="E1736" s="2" t="s">
        <v>120</v>
      </c>
      <c r="F1736" s="2" t="s">
        <v>121</v>
      </c>
      <c r="G1736" s="2" t="s">
        <v>3640</v>
      </c>
      <c r="H1736" s="2" t="s">
        <v>97</v>
      </c>
      <c r="I1736" s="31" t="s">
        <v>3639</v>
      </c>
      <c r="J1736" s="2">
        <v>27</v>
      </c>
      <c r="K1736" s="2">
        <v>2</v>
      </c>
      <c r="L1736" s="2">
        <v>2019</v>
      </c>
      <c r="M1736" s="31">
        <f t="shared" si="26"/>
        <v>43523</v>
      </c>
      <c r="N1736" s="2" t="s">
        <v>3711</v>
      </c>
      <c r="O1736" s="2" t="s">
        <v>3712</v>
      </c>
      <c r="P1736" s="2">
        <v>19</v>
      </c>
      <c r="Q1736" s="6">
        <v>8185924739</v>
      </c>
      <c r="R1736" s="2" t="s">
        <v>172</v>
      </c>
      <c r="S1736" s="2">
        <v>3</v>
      </c>
      <c r="T1736" s="2" t="s">
        <v>418</v>
      </c>
      <c r="V1736" s="2" t="s">
        <v>175</v>
      </c>
      <c r="W1736" s="2" t="s">
        <v>4659</v>
      </c>
      <c r="X1736" s="2" t="s">
        <v>186</v>
      </c>
      <c r="Y1736" s="63">
        <v>3</v>
      </c>
    </row>
    <row r="1737" spans="1:25" ht="23.1" hidden="1" customHeight="1">
      <c r="A1737" s="2" t="s">
        <v>1564</v>
      </c>
      <c r="B1737" s="2" t="s">
        <v>26</v>
      </c>
      <c r="C1737" s="2" t="s">
        <v>27</v>
      </c>
      <c r="D1737" s="2" t="s">
        <v>28</v>
      </c>
      <c r="E1737" s="2" t="s">
        <v>120</v>
      </c>
      <c r="F1737" s="2" t="s">
        <v>121</v>
      </c>
      <c r="G1737" s="2" t="s">
        <v>3640</v>
      </c>
      <c r="H1737" s="2" t="s">
        <v>97</v>
      </c>
      <c r="I1737" s="31" t="s">
        <v>3639</v>
      </c>
      <c r="J1737" s="2">
        <v>27</v>
      </c>
      <c r="K1737" s="2">
        <v>2</v>
      </c>
      <c r="L1737" s="2">
        <v>2019</v>
      </c>
      <c r="M1737" s="31">
        <f t="shared" si="26"/>
        <v>43523</v>
      </c>
      <c r="N1737" s="2" t="s">
        <v>3713</v>
      </c>
      <c r="O1737" s="2" t="s">
        <v>3714</v>
      </c>
      <c r="P1737" s="2">
        <v>18</v>
      </c>
      <c r="Q1737" s="6" t="s">
        <v>171</v>
      </c>
      <c r="R1737" s="2" t="s">
        <v>417</v>
      </c>
      <c r="S1737" s="2">
        <v>1</v>
      </c>
      <c r="T1737" s="2" t="s">
        <v>418</v>
      </c>
      <c r="V1737" s="2" t="s">
        <v>175</v>
      </c>
      <c r="W1737" s="2" t="s">
        <v>4666</v>
      </c>
      <c r="X1737" s="2" t="s">
        <v>186</v>
      </c>
      <c r="Y1737" s="63">
        <v>3</v>
      </c>
    </row>
    <row r="1738" spans="1:25" ht="23.1" hidden="1" customHeight="1">
      <c r="A1738" s="2" t="s">
        <v>1564</v>
      </c>
      <c r="B1738" s="2" t="s">
        <v>26</v>
      </c>
      <c r="C1738" s="2" t="s">
        <v>27</v>
      </c>
      <c r="D1738" s="2" t="s">
        <v>28</v>
      </c>
      <c r="E1738" s="2" t="s">
        <v>120</v>
      </c>
      <c r="F1738" s="2" t="s">
        <v>121</v>
      </c>
      <c r="G1738" s="2" t="s">
        <v>3640</v>
      </c>
      <c r="H1738" s="2" t="s">
        <v>97</v>
      </c>
      <c r="I1738" s="31" t="s">
        <v>3639</v>
      </c>
      <c r="J1738" s="2">
        <v>27</v>
      </c>
      <c r="K1738" s="2">
        <v>2</v>
      </c>
      <c r="L1738" s="2">
        <v>2019</v>
      </c>
      <c r="M1738" s="31">
        <f t="shared" si="26"/>
        <v>43523</v>
      </c>
      <c r="N1738" s="2" t="s">
        <v>3715</v>
      </c>
      <c r="O1738" s="2" t="s">
        <v>3716</v>
      </c>
      <c r="P1738" s="2">
        <v>17</v>
      </c>
      <c r="Q1738" s="6" t="s">
        <v>171</v>
      </c>
      <c r="R1738" s="2" t="s">
        <v>417</v>
      </c>
      <c r="S1738" s="2">
        <v>0</v>
      </c>
      <c r="T1738" s="2" t="s">
        <v>418</v>
      </c>
      <c r="V1738" s="2" t="s">
        <v>175</v>
      </c>
      <c r="W1738" s="2" t="s">
        <v>4666</v>
      </c>
      <c r="X1738" s="2" t="s">
        <v>179</v>
      </c>
      <c r="Y1738" s="63">
        <v>3</v>
      </c>
    </row>
    <row r="1739" spans="1:25" ht="23.1" hidden="1" customHeight="1">
      <c r="A1739" s="2" t="s">
        <v>1564</v>
      </c>
      <c r="B1739" s="2" t="s">
        <v>26</v>
      </c>
      <c r="C1739" s="2" t="s">
        <v>27</v>
      </c>
      <c r="D1739" s="2" t="s">
        <v>28</v>
      </c>
      <c r="E1739" s="2" t="s">
        <v>120</v>
      </c>
      <c r="F1739" s="2" t="s">
        <v>121</v>
      </c>
      <c r="G1739" s="2" t="s">
        <v>3640</v>
      </c>
      <c r="H1739" s="2" t="s">
        <v>97</v>
      </c>
      <c r="I1739" s="31" t="s">
        <v>3639</v>
      </c>
      <c r="J1739" s="2">
        <v>27</v>
      </c>
      <c r="K1739" s="2">
        <v>2</v>
      </c>
      <c r="L1739" s="2">
        <v>2019</v>
      </c>
      <c r="M1739" s="31">
        <f t="shared" si="26"/>
        <v>43523</v>
      </c>
      <c r="N1739" s="2" t="s">
        <v>3717</v>
      </c>
      <c r="O1739" s="2" t="s">
        <v>3718</v>
      </c>
      <c r="P1739" s="2">
        <v>17</v>
      </c>
      <c r="Q1739" s="6" t="s">
        <v>171</v>
      </c>
      <c r="R1739" s="2" t="s">
        <v>172</v>
      </c>
      <c r="S1739" s="2">
        <v>2</v>
      </c>
      <c r="T1739" s="2" t="s">
        <v>418</v>
      </c>
      <c r="V1739" s="2" t="s">
        <v>175</v>
      </c>
      <c r="W1739" s="2" t="s">
        <v>4666</v>
      </c>
      <c r="X1739" s="2" t="s">
        <v>176</v>
      </c>
    </row>
    <row r="1740" spans="1:25" ht="23.1" hidden="1" customHeight="1">
      <c r="A1740" s="2" t="s">
        <v>1564</v>
      </c>
      <c r="B1740" s="2" t="s">
        <v>26</v>
      </c>
      <c r="C1740" s="2" t="s">
        <v>27</v>
      </c>
      <c r="D1740" s="2" t="s">
        <v>28</v>
      </c>
      <c r="E1740" s="2" t="s">
        <v>120</v>
      </c>
      <c r="F1740" s="2" t="s">
        <v>121</v>
      </c>
      <c r="G1740" s="2" t="s">
        <v>3640</v>
      </c>
      <c r="H1740" s="2" t="s">
        <v>97</v>
      </c>
      <c r="I1740" s="31" t="s">
        <v>3639</v>
      </c>
      <c r="J1740" s="2">
        <v>27</v>
      </c>
      <c r="K1740" s="2">
        <v>2</v>
      </c>
      <c r="L1740" s="2">
        <v>2019</v>
      </c>
      <c r="M1740" s="31">
        <f t="shared" si="26"/>
        <v>43523</v>
      </c>
      <c r="N1740" s="2" t="s">
        <v>3719</v>
      </c>
      <c r="O1740" s="2" t="s">
        <v>3720</v>
      </c>
      <c r="P1740" s="2">
        <v>19</v>
      </c>
      <c r="Q1740" s="6">
        <v>9021899156</v>
      </c>
      <c r="R1740" s="2" t="s">
        <v>172</v>
      </c>
      <c r="S1740" s="2">
        <v>1</v>
      </c>
      <c r="T1740" s="2" t="s">
        <v>234</v>
      </c>
      <c r="V1740" s="2" t="s">
        <v>175</v>
      </c>
      <c r="W1740" s="2" t="s">
        <v>4659</v>
      </c>
      <c r="X1740" s="2" t="s">
        <v>186</v>
      </c>
      <c r="Y1740" s="63">
        <v>3</v>
      </c>
    </row>
    <row r="1741" spans="1:25" ht="23.1" hidden="1" customHeight="1">
      <c r="A1741" s="2" t="s">
        <v>1564</v>
      </c>
      <c r="B1741" s="2" t="s">
        <v>26</v>
      </c>
      <c r="C1741" s="2" t="s">
        <v>27</v>
      </c>
      <c r="D1741" s="2" t="s">
        <v>28</v>
      </c>
      <c r="E1741" s="2" t="s">
        <v>120</v>
      </c>
      <c r="F1741" s="2" t="s">
        <v>121</v>
      </c>
      <c r="G1741" s="2" t="s">
        <v>3640</v>
      </c>
      <c r="H1741" s="2" t="s">
        <v>97</v>
      </c>
      <c r="I1741" s="31" t="s">
        <v>3639</v>
      </c>
      <c r="J1741" s="2">
        <v>27</v>
      </c>
      <c r="K1741" s="2">
        <v>2</v>
      </c>
      <c r="L1741" s="2">
        <v>2019</v>
      </c>
      <c r="M1741" s="31">
        <f t="shared" si="26"/>
        <v>43523</v>
      </c>
      <c r="N1741" s="2" t="s">
        <v>3721</v>
      </c>
      <c r="O1741" s="2" t="s">
        <v>3722</v>
      </c>
      <c r="P1741" s="2">
        <v>18</v>
      </c>
      <c r="Q1741" s="6">
        <v>8186101224</v>
      </c>
      <c r="R1741" s="2" t="s">
        <v>172</v>
      </c>
      <c r="S1741" s="2">
        <v>2</v>
      </c>
      <c r="T1741" s="2" t="s">
        <v>418</v>
      </c>
      <c r="V1741" s="2" t="s">
        <v>175</v>
      </c>
      <c r="W1741" s="2" t="s">
        <v>4666</v>
      </c>
      <c r="X1741" s="2" t="s">
        <v>186</v>
      </c>
      <c r="Y1741" s="63">
        <v>3</v>
      </c>
    </row>
    <row r="1742" spans="1:25" ht="23.1" hidden="1" customHeight="1">
      <c r="A1742" s="2" t="s">
        <v>1564</v>
      </c>
      <c r="B1742" s="2" t="s">
        <v>26</v>
      </c>
      <c r="C1742" s="2" t="s">
        <v>27</v>
      </c>
      <c r="D1742" s="2" t="s">
        <v>28</v>
      </c>
      <c r="E1742" s="2" t="s">
        <v>120</v>
      </c>
      <c r="F1742" s="2" t="s">
        <v>121</v>
      </c>
      <c r="G1742" s="2" t="s">
        <v>3640</v>
      </c>
      <c r="H1742" s="2" t="s">
        <v>97</v>
      </c>
      <c r="I1742" s="31" t="s">
        <v>3639</v>
      </c>
      <c r="J1742" s="2">
        <v>27</v>
      </c>
      <c r="K1742" s="2">
        <v>2</v>
      </c>
      <c r="L1742" s="2">
        <v>2019</v>
      </c>
      <c r="M1742" s="31">
        <f t="shared" si="26"/>
        <v>43523</v>
      </c>
      <c r="N1742" s="2" t="s">
        <v>3723</v>
      </c>
      <c r="O1742" s="2" t="s">
        <v>3724</v>
      </c>
      <c r="P1742" s="2">
        <v>19</v>
      </c>
      <c r="Q1742" s="6" t="s">
        <v>171</v>
      </c>
      <c r="R1742" s="2" t="s">
        <v>417</v>
      </c>
      <c r="S1742" s="2">
        <v>0</v>
      </c>
      <c r="T1742" s="2" t="s">
        <v>418</v>
      </c>
      <c r="V1742" s="2" t="s">
        <v>175</v>
      </c>
      <c r="W1742" s="2" t="s">
        <v>4659</v>
      </c>
      <c r="X1742" s="2" t="s">
        <v>186</v>
      </c>
      <c r="Y1742" s="63">
        <v>3</v>
      </c>
    </row>
    <row r="1743" spans="1:25" ht="23.1" hidden="1" customHeight="1">
      <c r="A1743" s="2" t="s">
        <v>1564</v>
      </c>
      <c r="B1743" s="2" t="s">
        <v>26</v>
      </c>
      <c r="C1743" s="2" t="s">
        <v>27</v>
      </c>
      <c r="D1743" s="2" t="s">
        <v>28</v>
      </c>
      <c r="E1743" s="2" t="s">
        <v>120</v>
      </c>
      <c r="F1743" s="2" t="s">
        <v>121</v>
      </c>
      <c r="G1743" s="2" t="s">
        <v>3640</v>
      </c>
      <c r="H1743" s="2" t="s">
        <v>97</v>
      </c>
      <c r="I1743" s="31" t="s">
        <v>3639</v>
      </c>
      <c r="J1743" s="2">
        <v>27</v>
      </c>
      <c r="K1743" s="2">
        <v>2</v>
      </c>
      <c r="L1743" s="2">
        <v>2019</v>
      </c>
      <c r="M1743" s="31">
        <f t="shared" si="26"/>
        <v>43523</v>
      </c>
      <c r="N1743" s="2" t="s">
        <v>3725</v>
      </c>
      <c r="O1743" s="2" t="s">
        <v>3726</v>
      </c>
      <c r="P1743" s="2">
        <v>19</v>
      </c>
      <c r="Q1743" s="6">
        <v>7056858396</v>
      </c>
      <c r="R1743" s="2" t="s">
        <v>172</v>
      </c>
      <c r="S1743" s="2">
        <v>4</v>
      </c>
      <c r="T1743" s="2" t="s">
        <v>418</v>
      </c>
      <c r="V1743" s="2" t="s">
        <v>175</v>
      </c>
      <c r="W1743" s="2" t="s">
        <v>4659</v>
      </c>
      <c r="X1743" s="2" t="s">
        <v>179</v>
      </c>
      <c r="Y1743" s="63">
        <v>3</v>
      </c>
    </row>
    <row r="1744" spans="1:25" ht="23.1" hidden="1" customHeight="1">
      <c r="A1744" s="2" t="s">
        <v>1564</v>
      </c>
      <c r="B1744" s="2" t="s">
        <v>26</v>
      </c>
      <c r="C1744" s="2" t="s">
        <v>27</v>
      </c>
      <c r="D1744" s="2" t="s">
        <v>28</v>
      </c>
      <c r="E1744" s="2" t="s">
        <v>120</v>
      </c>
      <c r="F1744" s="2" t="s">
        <v>121</v>
      </c>
      <c r="G1744" s="2" t="s">
        <v>3640</v>
      </c>
      <c r="H1744" s="2" t="s">
        <v>97</v>
      </c>
      <c r="I1744" s="31" t="s">
        <v>3639</v>
      </c>
      <c r="J1744" s="2">
        <v>27</v>
      </c>
      <c r="K1744" s="2">
        <v>2</v>
      </c>
      <c r="L1744" s="2">
        <v>2019</v>
      </c>
      <c r="M1744" s="31">
        <f t="shared" si="26"/>
        <v>43523</v>
      </c>
      <c r="N1744" s="2" t="s">
        <v>3727</v>
      </c>
      <c r="O1744" s="2" t="s">
        <v>3728</v>
      </c>
      <c r="P1744" s="2">
        <v>19</v>
      </c>
      <c r="Q1744" s="6">
        <v>8152407901</v>
      </c>
      <c r="R1744" s="2" t="s">
        <v>172</v>
      </c>
      <c r="S1744" s="2">
        <v>2</v>
      </c>
      <c r="T1744" s="2" t="s">
        <v>418</v>
      </c>
      <c r="V1744" s="2" t="s">
        <v>175</v>
      </c>
      <c r="W1744" s="2" t="s">
        <v>4659</v>
      </c>
      <c r="X1744" s="2" t="s">
        <v>186</v>
      </c>
      <c r="Y1744" s="63">
        <v>3</v>
      </c>
    </row>
    <row r="1745" spans="1:25" ht="23.1" hidden="1" customHeight="1">
      <c r="A1745" s="2" t="s">
        <v>1564</v>
      </c>
      <c r="B1745" s="2" t="s">
        <v>26</v>
      </c>
      <c r="C1745" s="2" t="s">
        <v>27</v>
      </c>
      <c r="D1745" s="2" t="s">
        <v>28</v>
      </c>
      <c r="E1745" s="2" t="s">
        <v>120</v>
      </c>
      <c r="F1745" s="2" t="s">
        <v>121</v>
      </c>
      <c r="G1745" s="2" t="s">
        <v>3640</v>
      </c>
      <c r="H1745" s="2" t="s">
        <v>97</v>
      </c>
      <c r="I1745" s="31" t="s">
        <v>3639</v>
      </c>
      <c r="J1745" s="2">
        <v>27</v>
      </c>
      <c r="K1745" s="2">
        <v>2</v>
      </c>
      <c r="L1745" s="2">
        <v>2019</v>
      </c>
      <c r="M1745" s="31">
        <f t="shared" si="26"/>
        <v>43523</v>
      </c>
      <c r="N1745" s="2" t="s">
        <v>3729</v>
      </c>
      <c r="O1745" s="2" t="s">
        <v>3730</v>
      </c>
      <c r="P1745" s="2">
        <v>19</v>
      </c>
      <c r="Q1745" s="6">
        <v>9085352419</v>
      </c>
      <c r="R1745" s="2" t="s">
        <v>172</v>
      </c>
      <c r="S1745" s="2">
        <v>3</v>
      </c>
      <c r="T1745" s="2" t="s">
        <v>418</v>
      </c>
      <c r="V1745" s="2" t="s">
        <v>175</v>
      </c>
      <c r="W1745" s="2" t="s">
        <v>4659</v>
      </c>
      <c r="X1745" s="2" t="s">
        <v>211</v>
      </c>
    </row>
    <row r="1746" spans="1:25" ht="23.1" hidden="1" customHeight="1">
      <c r="A1746" s="2" t="s">
        <v>1564</v>
      </c>
      <c r="B1746" s="2" t="s">
        <v>26</v>
      </c>
      <c r="C1746" s="2" t="s">
        <v>27</v>
      </c>
      <c r="D1746" s="2" t="s">
        <v>28</v>
      </c>
      <c r="E1746" s="2" t="s">
        <v>120</v>
      </c>
      <c r="F1746" s="2" t="s">
        <v>121</v>
      </c>
      <c r="G1746" s="2" t="s">
        <v>3640</v>
      </c>
      <c r="H1746" s="2" t="s">
        <v>97</v>
      </c>
      <c r="I1746" s="31" t="s">
        <v>3639</v>
      </c>
      <c r="J1746" s="2">
        <v>27</v>
      </c>
      <c r="K1746" s="2">
        <v>2</v>
      </c>
      <c r="L1746" s="2">
        <v>2019</v>
      </c>
      <c r="M1746" s="31">
        <f t="shared" si="26"/>
        <v>43523</v>
      </c>
      <c r="N1746" s="2" t="s">
        <v>3731</v>
      </c>
      <c r="O1746" s="2" t="s">
        <v>3732</v>
      </c>
      <c r="P1746" s="2">
        <v>17</v>
      </c>
      <c r="Q1746" s="6">
        <v>9099479746</v>
      </c>
      <c r="R1746" s="2" t="s">
        <v>172</v>
      </c>
      <c r="S1746" s="2">
        <v>1</v>
      </c>
      <c r="T1746" s="2" t="s">
        <v>418</v>
      </c>
      <c r="V1746" s="2" t="s">
        <v>175</v>
      </c>
      <c r="W1746" s="2" t="s">
        <v>4666</v>
      </c>
      <c r="X1746" s="2" t="s">
        <v>211</v>
      </c>
    </row>
    <row r="1747" spans="1:25" ht="23.1" hidden="1" customHeight="1">
      <c r="A1747" s="2" t="s">
        <v>1564</v>
      </c>
      <c r="B1747" s="2" t="s">
        <v>26</v>
      </c>
      <c r="C1747" s="2" t="s">
        <v>27</v>
      </c>
      <c r="D1747" s="2" t="s">
        <v>28</v>
      </c>
      <c r="E1747" s="2" t="s">
        <v>120</v>
      </c>
      <c r="F1747" s="2" t="s">
        <v>121</v>
      </c>
      <c r="G1747" s="2" t="s">
        <v>3640</v>
      </c>
      <c r="H1747" s="2" t="s">
        <v>97</v>
      </c>
      <c r="I1747" s="31" t="s">
        <v>3639</v>
      </c>
      <c r="J1747" s="2">
        <v>27</v>
      </c>
      <c r="K1747" s="2">
        <v>2</v>
      </c>
      <c r="L1747" s="2">
        <v>2019</v>
      </c>
      <c r="M1747" s="31">
        <f t="shared" si="26"/>
        <v>43523</v>
      </c>
      <c r="N1747" s="2" t="s">
        <v>3733</v>
      </c>
      <c r="O1747" s="2" t="s">
        <v>3734</v>
      </c>
      <c r="P1747" s="2">
        <v>19</v>
      </c>
      <c r="Q1747" s="6">
        <v>8077614639</v>
      </c>
      <c r="R1747" s="2" t="s">
        <v>172</v>
      </c>
      <c r="S1747" s="2">
        <v>3</v>
      </c>
      <c r="T1747" s="2" t="s">
        <v>418</v>
      </c>
      <c r="V1747" s="2" t="s">
        <v>175</v>
      </c>
      <c r="W1747" s="2" t="s">
        <v>4659</v>
      </c>
      <c r="X1747" s="2" t="s">
        <v>186</v>
      </c>
      <c r="Y1747" s="63">
        <v>3</v>
      </c>
    </row>
    <row r="1748" spans="1:25" ht="23.1" hidden="1" customHeight="1">
      <c r="A1748" s="2" t="s">
        <v>1564</v>
      </c>
      <c r="B1748" s="2" t="s">
        <v>26</v>
      </c>
      <c r="C1748" s="2" t="s">
        <v>27</v>
      </c>
      <c r="D1748" s="2" t="s">
        <v>28</v>
      </c>
      <c r="E1748" s="2" t="s">
        <v>120</v>
      </c>
      <c r="F1748" s="2" t="s">
        <v>121</v>
      </c>
      <c r="G1748" s="2" t="s">
        <v>3640</v>
      </c>
      <c r="H1748" s="2" t="s">
        <v>97</v>
      </c>
      <c r="I1748" s="31" t="s">
        <v>3639</v>
      </c>
      <c r="J1748" s="2">
        <v>27</v>
      </c>
      <c r="K1748" s="2">
        <v>2</v>
      </c>
      <c r="L1748" s="2">
        <v>2019</v>
      </c>
      <c r="M1748" s="31">
        <f t="shared" si="26"/>
        <v>43523</v>
      </c>
      <c r="N1748" s="2" t="s">
        <v>3735</v>
      </c>
      <c r="O1748" s="2" t="s">
        <v>3736</v>
      </c>
      <c r="P1748" s="2">
        <v>19</v>
      </c>
      <c r="Q1748" s="6">
        <v>8068499921</v>
      </c>
      <c r="R1748" s="2" t="s">
        <v>172</v>
      </c>
      <c r="S1748" s="2">
        <v>2</v>
      </c>
      <c r="T1748" s="2" t="s">
        <v>418</v>
      </c>
      <c r="V1748" s="2" t="s">
        <v>175</v>
      </c>
      <c r="W1748" s="2" t="s">
        <v>4659</v>
      </c>
      <c r="X1748" s="2" t="s">
        <v>179</v>
      </c>
      <c r="Y1748" s="63">
        <v>3</v>
      </c>
    </row>
    <row r="1749" spans="1:25" ht="23.1" hidden="1" customHeight="1">
      <c r="A1749" s="2" t="s">
        <v>1564</v>
      </c>
      <c r="B1749" s="2" t="s">
        <v>26</v>
      </c>
      <c r="C1749" s="2" t="s">
        <v>27</v>
      </c>
      <c r="D1749" s="2" t="s">
        <v>28</v>
      </c>
      <c r="E1749" s="2" t="s">
        <v>120</v>
      </c>
      <c r="F1749" s="2" t="s">
        <v>121</v>
      </c>
      <c r="G1749" s="2" t="s">
        <v>3640</v>
      </c>
      <c r="H1749" s="2" t="s">
        <v>97</v>
      </c>
      <c r="I1749" s="31" t="s">
        <v>3639</v>
      </c>
      <c r="J1749" s="2">
        <v>27</v>
      </c>
      <c r="K1749" s="2">
        <v>2</v>
      </c>
      <c r="L1749" s="2">
        <v>2019</v>
      </c>
      <c r="M1749" s="31">
        <f t="shared" si="26"/>
        <v>43523</v>
      </c>
      <c r="N1749" s="2" t="s">
        <v>3737</v>
      </c>
      <c r="O1749" s="2" t="s">
        <v>3738</v>
      </c>
      <c r="P1749" s="2">
        <v>18</v>
      </c>
      <c r="Q1749" s="6">
        <v>8171402637</v>
      </c>
      <c r="R1749" s="2" t="s">
        <v>172</v>
      </c>
      <c r="S1749" s="2">
        <v>1</v>
      </c>
      <c r="T1749" s="2" t="s">
        <v>418</v>
      </c>
      <c r="V1749" s="2" t="s">
        <v>175</v>
      </c>
      <c r="W1749" s="2" t="s">
        <v>4659</v>
      </c>
      <c r="X1749" s="2" t="s">
        <v>179</v>
      </c>
      <c r="Y1749" s="63">
        <v>3</v>
      </c>
    </row>
    <row r="1750" spans="1:25" ht="23.1" hidden="1" customHeight="1">
      <c r="A1750" s="2" t="s">
        <v>1564</v>
      </c>
      <c r="B1750" s="2" t="s">
        <v>26</v>
      </c>
      <c r="C1750" s="2" t="s">
        <v>27</v>
      </c>
      <c r="D1750" s="2" t="s">
        <v>28</v>
      </c>
      <c r="E1750" s="2" t="s">
        <v>120</v>
      </c>
      <c r="F1750" s="2" t="s">
        <v>121</v>
      </c>
      <c r="G1750" s="2" t="s">
        <v>3640</v>
      </c>
      <c r="H1750" s="2" t="s">
        <v>97</v>
      </c>
      <c r="I1750" s="31" t="s">
        <v>3639</v>
      </c>
      <c r="J1750" s="2">
        <v>27</v>
      </c>
      <c r="K1750" s="2">
        <v>2</v>
      </c>
      <c r="L1750" s="2">
        <v>2019</v>
      </c>
      <c r="M1750" s="31">
        <f t="shared" si="26"/>
        <v>43523</v>
      </c>
      <c r="N1750" s="2" t="s">
        <v>3739</v>
      </c>
      <c r="O1750" s="2" t="s">
        <v>3740</v>
      </c>
      <c r="P1750" s="2">
        <v>17</v>
      </c>
      <c r="Q1750" s="6">
        <v>8078027793</v>
      </c>
      <c r="R1750" s="2" t="s">
        <v>417</v>
      </c>
      <c r="S1750" s="2">
        <v>0</v>
      </c>
      <c r="T1750" s="2" t="s">
        <v>418</v>
      </c>
      <c r="V1750" s="2" t="s">
        <v>175</v>
      </c>
      <c r="W1750" s="2" t="s">
        <v>4666</v>
      </c>
      <c r="X1750" s="2" t="s">
        <v>211</v>
      </c>
    </row>
    <row r="1751" spans="1:25" ht="23.1" hidden="1" customHeight="1">
      <c r="A1751" s="2" t="s">
        <v>1564</v>
      </c>
      <c r="B1751" s="2" t="s">
        <v>26</v>
      </c>
      <c r="C1751" s="2" t="s">
        <v>27</v>
      </c>
      <c r="D1751" s="2" t="s">
        <v>28</v>
      </c>
      <c r="E1751" s="2" t="s">
        <v>120</v>
      </c>
      <c r="F1751" s="2" t="s">
        <v>121</v>
      </c>
      <c r="G1751" s="2" t="s">
        <v>3640</v>
      </c>
      <c r="H1751" s="2" t="s">
        <v>97</v>
      </c>
      <c r="I1751" s="31" t="s">
        <v>3639</v>
      </c>
      <c r="J1751" s="2">
        <v>27</v>
      </c>
      <c r="K1751" s="2">
        <v>2</v>
      </c>
      <c r="L1751" s="2">
        <v>2019</v>
      </c>
      <c r="M1751" s="31">
        <f t="shared" si="26"/>
        <v>43523</v>
      </c>
      <c r="N1751" s="2" t="s">
        <v>3741</v>
      </c>
      <c r="O1751" s="2" t="s">
        <v>3742</v>
      </c>
      <c r="P1751" s="2">
        <v>19</v>
      </c>
      <c r="Q1751" s="6">
        <v>80333561822</v>
      </c>
      <c r="R1751" s="2" t="s">
        <v>172</v>
      </c>
      <c r="S1751" s="2">
        <v>1</v>
      </c>
      <c r="T1751" s="2" t="s">
        <v>418</v>
      </c>
      <c r="V1751" s="2" t="s">
        <v>175</v>
      </c>
      <c r="W1751" s="2" t="s">
        <v>4659</v>
      </c>
      <c r="X1751" s="2" t="s">
        <v>179</v>
      </c>
      <c r="Y1751" s="63">
        <v>3</v>
      </c>
    </row>
    <row r="1752" spans="1:25" ht="23.1" hidden="1" customHeight="1">
      <c r="A1752" s="2" t="s">
        <v>1564</v>
      </c>
      <c r="B1752" s="2" t="s">
        <v>26</v>
      </c>
      <c r="C1752" s="2" t="s">
        <v>27</v>
      </c>
      <c r="D1752" s="2" t="s">
        <v>28</v>
      </c>
      <c r="E1752" s="2" t="s">
        <v>120</v>
      </c>
      <c r="F1752" s="2" t="s">
        <v>121</v>
      </c>
      <c r="G1752" s="2" t="s">
        <v>3640</v>
      </c>
      <c r="H1752" s="2" t="s">
        <v>97</v>
      </c>
      <c r="I1752" s="31" t="s">
        <v>3639</v>
      </c>
      <c r="J1752" s="2">
        <v>27</v>
      </c>
      <c r="K1752" s="2">
        <v>2</v>
      </c>
      <c r="L1752" s="2">
        <v>2019</v>
      </c>
      <c r="M1752" s="31">
        <f t="shared" si="26"/>
        <v>43523</v>
      </c>
      <c r="N1752" s="2" t="s">
        <v>3743</v>
      </c>
      <c r="O1752" s="2" t="s">
        <v>3744</v>
      </c>
      <c r="P1752" s="2">
        <v>19</v>
      </c>
      <c r="Q1752" s="6" t="s">
        <v>171</v>
      </c>
      <c r="R1752" s="2" t="s">
        <v>172</v>
      </c>
      <c r="S1752" s="2">
        <v>1</v>
      </c>
      <c r="T1752" s="2" t="s">
        <v>418</v>
      </c>
      <c r="V1752" s="2" t="s">
        <v>175</v>
      </c>
      <c r="W1752" s="2" t="s">
        <v>4659</v>
      </c>
      <c r="X1752" s="2" t="s">
        <v>179</v>
      </c>
      <c r="Y1752" s="63">
        <v>3</v>
      </c>
    </row>
    <row r="1753" spans="1:25" ht="23.1" hidden="1" customHeight="1">
      <c r="A1753" s="2" t="s">
        <v>1564</v>
      </c>
      <c r="B1753" s="2" t="s">
        <v>26</v>
      </c>
      <c r="C1753" s="2" t="s">
        <v>27</v>
      </c>
      <c r="D1753" s="2" t="s">
        <v>28</v>
      </c>
      <c r="E1753" s="2" t="s">
        <v>120</v>
      </c>
      <c r="F1753" s="2" t="s">
        <v>121</v>
      </c>
      <c r="G1753" s="2" t="s">
        <v>3640</v>
      </c>
      <c r="H1753" s="2" t="s">
        <v>97</v>
      </c>
      <c r="I1753" s="31" t="s">
        <v>124</v>
      </c>
      <c r="J1753" s="2">
        <v>28</v>
      </c>
      <c r="K1753" s="2">
        <v>2</v>
      </c>
      <c r="L1753" s="2">
        <v>2019</v>
      </c>
      <c r="M1753" s="31">
        <f t="shared" ref="M1753:M1816" si="27">DATE(L1753,K1753,J1753)</f>
        <v>43524</v>
      </c>
      <c r="N1753" s="2" t="s">
        <v>3745</v>
      </c>
      <c r="O1753" s="2" t="s">
        <v>3746</v>
      </c>
      <c r="P1753" s="2">
        <v>18</v>
      </c>
      <c r="Q1753" s="6">
        <v>8119693761</v>
      </c>
      <c r="R1753" s="2" t="s">
        <v>417</v>
      </c>
      <c r="S1753" s="2">
        <v>0</v>
      </c>
      <c r="T1753" s="2" t="s">
        <v>418</v>
      </c>
      <c r="V1753" s="2" t="s">
        <v>175</v>
      </c>
      <c r="W1753" s="2" t="s">
        <v>4666</v>
      </c>
      <c r="X1753" s="2" t="s">
        <v>186</v>
      </c>
      <c r="Y1753" s="63">
        <v>3</v>
      </c>
    </row>
    <row r="1754" spans="1:25" ht="23.1" hidden="1" customHeight="1">
      <c r="A1754" s="2" t="s">
        <v>1564</v>
      </c>
      <c r="B1754" s="2" t="s">
        <v>26</v>
      </c>
      <c r="C1754" s="2" t="s">
        <v>27</v>
      </c>
      <c r="D1754" s="2" t="s">
        <v>28</v>
      </c>
      <c r="E1754" s="2" t="s">
        <v>120</v>
      </c>
      <c r="F1754" s="2" t="s">
        <v>121</v>
      </c>
      <c r="G1754" s="2" t="s">
        <v>3640</v>
      </c>
      <c r="H1754" s="2" t="s">
        <v>97</v>
      </c>
      <c r="I1754" s="31" t="s">
        <v>124</v>
      </c>
      <c r="J1754" s="2">
        <v>28</v>
      </c>
      <c r="K1754" s="2">
        <v>2</v>
      </c>
      <c r="L1754" s="2">
        <v>2019</v>
      </c>
      <c r="M1754" s="31">
        <f t="shared" si="27"/>
        <v>43524</v>
      </c>
      <c r="N1754" s="2" t="s">
        <v>3747</v>
      </c>
      <c r="O1754" s="2" t="s">
        <v>3748</v>
      </c>
      <c r="P1754" s="2">
        <v>18</v>
      </c>
      <c r="Q1754" s="6">
        <v>9054270655</v>
      </c>
      <c r="R1754" s="2" t="s">
        <v>417</v>
      </c>
      <c r="S1754" s="2">
        <v>1</v>
      </c>
      <c r="T1754" s="2" t="s">
        <v>418</v>
      </c>
      <c r="V1754" s="2" t="s">
        <v>175</v>
      </c>
      <c r="W1754" s="2" t="s">
        <v>4666</v>
      </c>
      <c r="X1754" s="2" t="s">
        <v>186</v>
      </c>
      <c r="Y1754" s="63">
        <v>3</v>
      </c>
    </row>
    <row r="1755" spans="1:25" ht="23.1" hidden="1" customHeight="1">
      <c r="A1755" s="2" t="s">
        <v>1564</v>
      </c>
      <c r="B1755" s="2" t="s">
        <v>26</v>
      </c>
      <c r="C1755" s="2" t="s">
        <v>27</v>
      </c>
      <c r="D1755" s="2" t="s">
        <v>28</v>
      </c>
      <c r="E1755" s="2" t="s">
        <v>120</v>
      </c>
      <c r="F1755" s="2" t="s">
        <v>121</v>
      </c>
      <c r="G1755" s="2" t="s">
        <v>3640</v>
      </c>
      <c r="H1755" s="2" t="s">
        <v>97</v>
      </c>
      <c r="I1755" s="31" t="s">
        <v>124</v>
      </c>
      <c r="J1755" s="2">
        <v>28</v>
      </c>
      <c r="K1755" s="2">
        <v>2</v>
      </c>
      <c r="L1755" s="2">
        <v>2019</v>
      </c>
      <c r="M1755" s="31">
        <f t="shared" si="27"/>
        <v>43524</v>
      </c>
      <c r="N1755" s="2" t="s">
        <v>3749</v>
      </c>
      <c r="O1755" s="2" t="s">
        <v>3750</v>
      </c>
      <c r="P1755" s="2">
        <v>18</v>
      </c>
      <c r="Q1755" s="6">
        <v>8117086289</v>
      </c>
      <c r="R1755" s="2" t="s">
        <v>417</v>
      </c>
      <c r="S1755" s="2">
        <v>0</v>
      </c>
      <c r="T1755" s="2" t="s">
        <v>418</v>
      </c>
      <c r="V1755" s="2" t="s">
        <v>175</v>
      </c>
      <c r="W1755" s="2" t="s">
        <v>4666</v>
      </c>
      <c r="X1755" s="2" t="s">
        <v>211</v>
      </c>
    </row>
    <row r="1756" spans="1:25" ht="23.1" hidden="1" customHeight="1">
      <c r="A1756" s="2" t="s">
        <v>1564</v>
      </c>
      <c r="B1756" s="2" t="s">
        <v>26</v>
      </c>
      <c r="C1756" s="2" t="s">
        <v>27</v>
      </c>
      <c r="D1756" s="2" t="s">
        <v>28</v>
      </c>
      <c r="E1756" s="2" t="s">
        <v>120</v>
      </c>
      <c r="F1756" s="2" t="s">
        <v>121</v>
      </c>
      <c r="G1756" s="2" t="s">
        <v>3640</v>
      </c>
      <c r="H1756" s="2" t="s">
        <v>97</v>
      </c>
      <c r="I1756" s="31" t="s">
        <v>124</v>
      </c>
      <c r="J1756" s="2">
        <v>28</v>
      </c>
      <c r="K1756" s="2">
        <v>2</v>
      </c>
      <c r="L1756" s="2">
        <v>2019</v>
      </c>
      <c r="M1756" s="31">
        <f t="shared" si="27"/>
        <v>43524</v>
      </c>
      <c r="N1756" s="2" t="s">
        <v>3751</v>
      </c>
      <c r="O1756" s="2" t="s">
        <v>3752</v>
      </c>
      <c r="P1756" s="2">
        <v>19</v>
      </c>
      <c r="Q1756" s="6">
        <v>8062210270</v>
      </c>
      <c r="R1756" s="2" t="s">
        <v>172</v>
      </c>
      <c r="S1756" s="2">
        <v>3</v>
      </c>
      <c r="T1756" s="2" t="s">
        <v>418</v>
      </c>
      <c r="V1756" s="2" t="s">
        <v>175</v>
      </c>
      <c r="W1756" s="2" t="s">
        <v>4659</v>
      </c>
      <c r="X1756" s="2" t="s">
        <v>176</v>
      </c>
    </row>
    <row r="1757" spans="1:25" ht="23.1" hidden="1" customHeight="1">
      <c r="A1757" s="2" t="s">
        <v>1564</v>
      </c>
      <c r="B1757" s="2" t="s">
        <v>26</v>
      </c>
      <c r="C1757" s="2" t="s">
        <v>27</v>
      </c>
      <c r="D1757" s="2" t="s">
        <v>28</v>
      </c>
      <c r="E1757" s="2" t="s">
        <v>120</v>
      </c>
      <c r="F1757" s="2" t="s">
        <v>121</v>
      </c>
      <c r="G1757" s="2" t="s">
        <v>3640</v>
      </c>
      <c r="H1757" s="2" t="s">
        <v>97</v>
      </c>
      <c r="I1757" s="31" t="s">
        <v>124</v>
      </c>
      <c r="J1757" s="2">
        <v>28</v>
      </c>
      <c r="K1757" s="2">
        <v>2</v>
      </c>
      <c r="L1757" s="2">
        <v>2019</v>
      </c>
      <c r="M1757" s="31">
        <f t="shared" si="27"/>
        <v>43524</v>
      </c>
      <c r="N1757" s="2" t="s">
        <v>3753</v>
      </c>
      <c r="O1757" s="2" t="s">
        <v>3754</v>
      </c>
      <c r="P1757" s="2">
        <v>19</v>
      </c>
      <c r="Q1757" s="6">
        <v>5032919964</v>
      </c>
      <c r="R1757" s="2" t="s">
        <v>417</v>
      </c>
      <c r="S1757" s="2">
        <v>1</v>
      </c>
      <c r="T1757" s="2" t="s">
        <v>418</v>
      </c>
      <c r="V1757" s="2" t="s">
        <v>175</v>
      </c>
      <c r="W1757" s="2" t="s">
        <v>4659</v>
      </c>
      <c r="X1757" s="2" t="s">
        <v>211</v>
      </c>
    </row>
    <row r="1758" spans="1:25" ht="23.1" hidden="1" customHeight="1">
      <c r="A1758" s="2" t="s">
        <v>1564</v>
      </c>
      <c r="B1758" s="2" t="s">
        <v>26</v>
      </c>
      <c r="C1758" s="2" t="s">
        <v>27</v>
      </c>
      <c r="D1758" s="2" t="s">
        <v>28</v>
      </c>
      <c r="E1758" s="2" t="s">
        <v>120</v>
      </c>
      <c r="F1758" s="2" t="s">
        <v>121</v>
      </c>
      <c r="G1758" s="2" t="s">
        <v>3640</v>
      </c>
      <c r="H1758" s="2" t="s">
        <v>97</v>
      </c>
      <c r="I1758" s="31" t="s">
        <v>124</v>
      </c>
      <c r="J1758" s="2">
        <v>28</v>
      </c>
      <c r="K1758" s="2">
        <v>2</v>
      </c>
      <c r="L1758" s="2">
        <v>2019</v>
      </c>
      <c r="M1758" s="31">
        <f t="shared" si="27"/>
        <v>43524</v>
      </c>
      <c r="N1758" s="2" t="s">
        <v>3755</v>
      </c>
      <c r="O1758" s="2" t="s">
        <v>3756</v>
      </c>
      <c r="P1758" s="2">
        <v>19</v>
      </c>
      <c r="Q1758" s="6">
        <v>8077614638</v>
      </c>
      <c r="R1758" s="2" t="s">
        <v>172</v>
      </c>
      <c r="S1758" s="2">
        <v>2</v>
      </c>
      <c r="T1758" s="2" t="s">
        <v>418</v>
      </c>
      <c r="V1758" s="2" t="s">
        <v>175</v>
      </c>
      <c r="W1758" s="2" t="s">
        <v>4659</v>
      </c>
      <c r="X1758" s="2" t="s">
        <v>179</v>
      </c>
      <c r="Y1758" s="63">
        <v>3</v>
      </c>
    </row>
    <row r="1759" spans="1:25" ht="23.1" hidden="1" customHeight="1">
      <c r="A1759" s="2" t="s">
        <v>1564</v>
      </c>
      <c r="B1759" s="2" t="s">
        <v>26</v>
      </c>
      <c r="C1759" s="2" t="s">
        <v>27</v>
      </c>
      <c r="D1759" s="2" t="s">
        <v>28</v>
      </c>
      <c r="E1759" s="2" t="s">
        <v>120</v>
      </c>
      <c r="F1759" s="2" t="s">
        <v>121</v>
      </c>
      <c r="G1759" s="2" t="s">
        <v>3640</v>
      </c>
      <c r="H1759" s="2" t="s">
        <v>97</v>
      </c>
      <c r="I1759" s="31" t="s">
        <v>124</v>
      </c>
      <c r="J1759" s="2">
        <v>28</v>
      </c>
      <c r="K1759" s="2">
        <v>2</v>
      </c>
      <c r="L1759" s="2">
        <v>2019</v>
      </c>
      <c r="M1759" s="31">
        <f t="shared" si="27"/>
        <v>43524</v>
      </c>
      <c r="N1759" s="2" t="s">
        <v>3757</v>
      </c>
      <c r="O1759" s="2" t="s">
        <v>3758</v>
      </c>
      <c r="P1759" s="2">
        <v>18</v>
      </c>
      <c r="Q1759" s="6">
        <v>9055142220</v>
      </c>
      <c r="R1759" s="2" t="s">
        <v>417</v>
      </c>
      <c r="S1759" s="2">
        <v>1</v>
      </c>
      <c r="T1759" s="2" t="s">
        <v>418</v>
      </c>
      <c r="V1759" s="2" t="s">
        <v>175</v>
      </c>
      <c r="W1759" s="2" t="s">
        <v>4659</v>
      </c>
      <c r="X1759" s="2" t="s">
        <v>179</v>
      </c>
      <c r="Y1759" s="63">
        <v>2</v>
      </c>
    </row>
    <row r="1760" spans="1:25" ht="23.1" hidden="1" customHeight="1">
      <c r="A1760" s="2" t="s">
        <v>1564</v>
      </c>
      <c r="B1760" s="2" t="s">
        <v>26</v>
      </c>
      <c r="C1760" s="2" t="s">
        <v>27</v>
      </c>
      <c r="D1760" s="2" t="s">
        <v>28</v>
      </c>
      <c r="E1760" s="2" t="s">
        <v>120</v>
      </c>
      <c r="F1760" s="2" t="s">
        <v>121</v>
      </c>
      <c r="G1760" s="2" t="s">
        <v>3640</v>
      </c>
      <c r="H1760" s="2" t="s">
        <v>97</v>
      </c>
      <c r="I1760" s="31" t="s">
        <v>124</v>
      </c>
      <c r="J1760" s="2">
        <v>28</v>
      </c>
      <c r="K1760" s="2">
        <v>2</v>
      </c>
      <c r="L1760" s="2">
        <v>2019</v>
      </c>
      <c r="M1760" s="31">
        <f t="shared" si="27"/>
        <v>43524</v>
      </c>
      <c r="N1760" s="2" t="s">
        <v>3759</v>
      </c>
      <c r="O1760" s="2" t="s">
        <v>3760</v>
      </c>
      <c r="P1760" s="2">
        <v>19</v>
      </c>
      <c r="Q1760" s="6">
        <v>8181592803</v>
      </c>
      <c r="R1760" s="2" t="s">
        <v>172</v>
      </c>
      <c r="S1760" s="2">
        <v>2</v>
      </c>
      <c r="T1760" s="2" t="s">
        <v>418</v>
      </c>
      <c r="V1760" s="2" t="s">
        <v>175</v>
      </c>
      <c r="W1760" s="2" t="s">
        <v>4659</v>
      </c>
      <c r="X1760" s="2" t="s">
        <v>179</v>
      </c>
      <c r="Y1760" s="63">
        <v>2</v>
      </c>
    </row>
    <row r="1761" spans="1:25" ht="23.1" hidden="1" customHeight="1">
      <c r="A1761" s="2" t="s">
        <v>1564</v>
      </c>
      <c r="B1761" s="2" t="s">
        <v>26</v>
      </c>
      <c r="C1761" s="2" t="s">
        <v>27</v>
      </c>
      <c r="D1761" s="2" t="s">
        <v>28</v>
      </c>
      <c r="E1761" s="2" t="s">
        <v>120</v>
      </c>
      <c r="F1761" s="2" t="s">
        <v>121</v>
      </c>
      <c r="G1761" s="2" t="s">
        <v>3640</v>
      </c>
      <c r="H1761" s="2" t="s">
        <v>97</v>
      </c>
      <c r="I1761" s="31" t="s">
        <v>124</v>
      </c>
      <c r="J1761" s="2">
        <v>28</v>
      </c>
      <c r="K1761" s="2">
        <v>2</v>
      </c>
      <c r="L1761" s="2">
        <v>2019</v>
      </c>
      <c r="M1761" s="31">
        <f t="shared" si="27"/>
        <v>43524</v>
      </c>
      <c r="N1761" s="2" t="s">
        <v>3761</v>
      </c>
      <c r="O1761" s="2" t="s">
        <v>3762</v>
      </c>
      <c r="P1761" s="2">
        <v>17</v>
      </c>
      <c r="Q1761" s="6">
        <v>8178456360</v>
      </c>
      <c r="R1761" s="2" t="s">
        <v>417</v>
      </c>
      <c r="S1761" s="2">
        <v>0</v>
      </c>
      <c r="T1761" s="2" t="s">
        <v>418</v>
      </c>
      <c r="V1761" s="2" t="s">
        <v>175</v>
      </c>
      <c r="W1761" s="2" t="s">
        <v>4659</v>
      </c>
      <c r="X1761" s="2" t="s">
        <v>186</v>
      </c>
      <c r="Y1761" s="63">
        <v>2</v>
      </c>
    </row>
    <row r="1762" spans="1:25" ht="23.1" hidden="1" customHeight="1">
      <c r="A1762" s="2" t="s">
        <v>1564</v>
      </c>
      <c r="B1762" s="2" t="s">
        <v>26</v>
      </c>
      <c r="C1762" s="2" t="s">
        <v>27</v>
      </c>
      <c r="D1762" s="2" t="s">
        <v>28</v>
      </c>
      <c r="E1762" s="2" t="s">
        <v>120</v>
      </c>
      <c r="F1762" s="2" t="s">
        <v>121</v>
      </c>
      <c r="G1762" s="2" t="s">
        <v>3640</v>
      </c>
      <c r="H1762" s="2" t="s">
        <v>97</v>
      </c>
      <c r="I1762" s="31" t="s">
        <v>124</v>
      </c>
      <c r="J1762" s="2">
        <v>28</v>
      </c>
      <c r="K1762" s="2">
        <v>2</v>
      </c>
      <c r="L1762" s="2">
        <v>2019</v>
      </c>
      <c r="M1762" s="31">
        <f t="shared" si="27"/>
        <v>43524</v>
      </c>
      <c r="N1762" s="2" t="s">
        <v>8143</v>
      </c>
      <c r="O1762" s="2" t="s">
        <v>4605</v>
      </c>
      <c r="P1762" s="2">
        <v>19</v>
      </c>
      <c r="Q1762" s="6" t="s">
        <v>171</v>
      </c>
      <c r="R1762" s="2" t="s">
        <v>172</v>
      </c>
      <c r="S1762" s="2">
        <v>3</v>
      </c>
      <c r="T1762" s="2" t="s">
        <v>418</v>
      </c>
      <c r="V1762" s="2" t="s">
        <v>175</v>
      </c>
      <c r="W1762" s="2" t="s">
        <v>4659</v>
      </c>
      <c r="X1762" s="2" t="s">
        <v>179</v>
      </c>
      <c r="Y1762" s="63">
        <v>2</v>
      </c>
    </row>
    <row r="1763" spans="1:25" ht="23.1" hidden="1" customHeight="1">
      <c r="A1763" s="2" t="s">
        <v>1564</v>
      </c>
      <c r="B1763" s="2" t="s">
        <v>26</v>
      </c>
      <c r="C1763" s="2" t="s">
        <v>27</v>
      </c>
      <c r="D1763" s="2" t="s">
        <v>28</v>
      </c>
      <c r="E1763" s="2" t="s">
        <v>120</v>
      </c>
      <c r="F1763" s="2" t="s">
        <v>121</v>
      </c>
      <c r="G1763" s="2" t="s">
        <v>3640</v>
      </c>
      <c r="H1763" s="2" t="s">
        <v>97</v>
      </c>
      <c r="I1763" s="31" t="s">
        <v>124</v>
      </c>
      <c r="J1763" s="2">
        <v>28</v>
      </c>
      <c r="K1763" s="2">
        <v>2</v>
      </c>
      <c r="L1763" s="2">
        <v>2019</v>
      </c>
      <c r="M1763" s="31">
        <f t="shared" si="27"/>
        <v>43524</v>
      </c>
      <c r="N1763" s="2" t="s">
        <v>3763</v>
      </c>
      <c r="O1763" s="2" t="s">
        <v>3764</v>
      </c>
      <c r="P1763" s="2">
        <v>18</v>
      </c>
      <c r="Q1763" s="6">
        <v>8079611393</v>
      </c>
      <c r="R1763" s="2" t="s">
        <v>172</v>
      </c>
      <c r="S1763" s="2">
        <v>2</v>
      </c>
      <c r="T1763" s="2" t="s">
        <v>418</v>
      </c>
      <c r="V1763" s="2" t="s">
        <v>175</v>
      </c>
      <c r="W1763" s="2" t="s">
        <v>4666</v>
      </c>
      <c r="X1763" s="2" t="s">
        <v>176</v>
      </c>
    </row>
    <row r="1764" spans="1:25" ht="23.1" hidden="1" customHeight="1">
      <c r="A1764" s="2" t="s">
        <v>1564</v>
      </c>
      <c r="B1764" s="2" t="s">
        <v>26</v>
      </c>
      <c r="C1764" s="2" t="s">
        <v>27</v>
      </c>
      <c r="D1764" s="2" t="s">
        <v>28</v>
      </c>
      <c r="E1764" s="2" t="s">
        <v>120</v>
      </c>
      <c r="F1764" s="2" t="s">
        <v>121</v>
      </c>
      <c r="G1764" s="2" t="s">
        <v>3640</v>
      </c>
      <c r="H1764" s="2" t="s">
        <v>97</v>
      </c>
      <c r="I1764" s="31" t="s">
        <v>124</v>
      </c>
      <c r="J1764" s="2">
        <v>28</v>
      </c>
      <c r="K1764" s="2">
        <v>2</v>
      </c>
      <c r="L1764" s="2">
        <v>2019</v>
      </c>
      <c r="M1764" s="31">
        <f t="shared" si="27"/>
        <v>43524</v>
      </c>
      <c r="N1764" s="2" t="s">
        <v>3800</v>
      </c>
      <c r="O1764" s="2" t="s">
        <v>3801</v>
      </c>
      <c r="P1764" s="2">
        <v>19</v>
      </c>
      <c r="Q1764" s="6" t="s">
        <v>171</v>
      </c>
      <c r="R1764" s="2" t="s">
        <v>172</v>
      </c>
      <c r="S1764" s="2">
        <v>4</v>
      </c>
      <c r="T1764" s="2" t="s">
        <v>418</v>
      </c>
      <c r="V1764" s="2" t="s">
        <v>175</v>
      </c>
      <c r="W1764" s="2" t="s">
        <v>4659</v>
      </c>
      <c r="X1764" s="2" t="s">
        <v>179</v>
      </c>
      <c r="Y1764" s="63">
        <v>3</v>
      </c>
    </row>
    <row r="1765" spans="1:25" ht="23.1" hidden="1" customHeight="1">
      <c r="A1765" s="2" t="s">
        <v>1564</v>
      </c>
      <c r="B1765" s="2" t="s">
        <v>26</v>
      </c>
      <c r="C1765" s="2" t="s">
        <v>27</v>
      </c>
      <c r="D1765" s="2" t="s">
        <v>28</v>
      </c>
      <c r="E1765" s="2" t="s">
        <v>120</v>
      </c>
      <c r="F1765" s="2" t="s">
        <v>121</v>
      </c>
      <c r="G1765" s="2" t="s">
        <v>3640</v>
      </c>
      <c r="H1765" s="2" t="s">
        <v>97</v>
      </c>
      <c r="I1765" s="31" t="s">
        <v>124</v>
      </c>
      <c r="J1765" s="2">
        <v>28</v>
      </c>
      <c r="K1765" s="2">
        <v>2</v>
      </c>
      <c r="L1765" s="2">
        <v>2019</v>
      </c>
      <c r="M1765" s="31">
        <f t="shared" si="27"/>
        <v>43524</v>
      </c>
      <c r="N1765" s="2" t="s">
        <v>3765</v>
      </c>
      <c r="O1765" s="2" t="s">
        <v>3766</v>
      </c>
      <c r="P1765" s="2">
        <v>18</v>
      </c>
      <c r="Q1765" s="6" t="s">
        <v>171</v>
      </c>
      <c r="R1765" s="2" t="s">
        <v>417</v>
      </c>
      <c r="S1765" s="2">
        <v>0</v>
      </c>
      <c r="T1765" s="2" t="s">
        <v>418</v>
      </c>
      <c r="V1765" s="2" t="s">
        <v>175</v>
      </c>
      <c r="W1765" s="2" t="s">
        <v>4659</v>
      </c>
      <c r="X1765" s="2" t="s">
        <v>179</v>
      </c>
      <c r="Y1765" s="63">
        <v>3</v>
      </c>
    </row>
    <row r="1766" spans="1:25" ht="23.1" hidden="1" customHeight="1">
      <c r="A1766" s="2" t="s">
        <v>1564</v>
      </c>
      <c r="B1766" s="2" t="s">
        <v>26</v>
      </c>
      <c r="C1766" s="2" t="s">
        <v>27</v>
      </c>
      <c r="D1766" s="2" t="s">
        <v>28</v>
      </c>
      <c r="E1766" s="2" t="s">
        <v>120</v>
      </c>
      <c r="F1766" s="2" t="s">
        <v>121</v>
      </c>
      <c r="G1766" s="2" t="s">
        <v>3640</v>
      </c>
      <c r="H1766" s="2" t="s">
        <v>97</v>
      </c>
      <c r="I1766" s="31" t="s">
        <v>124</v>
      </c>
      <c r="J1766" s="2">
        <v>28</v>
      </c>
      <c r="K1766" s="2">
        <v>2</v>
      </c>
      <c r="L1766" s="2">
        <v>2019</v>
      </c>
      <c r="M1766" s="31">
        <f t="shared" si="27"/>
        <v>43524</v>
      </c>
      <c r="N1766" s="2" t="s">
        <v>3767</v>
      </c>
      <c r="O1766" s="2" t="s">
        <v>3768</v>
      </c>
      <c r="P1766" s="2">
        <v>18</v>
      </c>
      <c r="Q1766" s="6">
        <v>8117913824</v>
      </c>
      <c r="R1766" s="2" t="s">
        <v>172</v>
      </c>
      <c r="S1766" s="2">
        <v>2</v>
      </c>
      <c r="T1766" s="2" t="s">
        <v>418</v>
      </c>
      <c r="V1766" s="2" t="s">
        <v>175</v>
      </c>
      <c r="W1766" s="2" t="s">
        <v>4659</v>
      </c>
      <c r="X1766" s="2" t="s">
        <v>186</v>
      </c>
      <c r="Y1766" s="63">
        <v>2</v>
      </c>
    </row>
    <row r="1767" spans="1:25" ht="23.1" hidden="1" customHeight="1">
      <c r="A1767" s="2" t="s">
        <v>1564</v>
      </c>
      <c r="B1767" s="2" t="s">
        <v>26</v>
      </c>
      <c r="C1767" s="2" t="s">
        <v>27</v>
      </c>
      <c r="D1767" s="2" t="s">
        <v>28</v>
      </c>
      <c r="E1767" s="2" t="s">
        <v>120</v>
      </c>
      <c r="F1767" s="2" t="s">
        <v>121</v>
      </c>
      <c r="G1767" s="2" t="s">
        <v>3640</v>
      </c>
      <c r="H1767" s="2" t="s">
        <v>97</v>
      </c>
      <c r="I1767" s="31" t="s">
        <v>124</v>
      </c>
      <c r="J1767" s="2">
        <v>28</v>
      </c>
      <c r="K1767" s="2">
        <v>2</v>
      </c>
      <c r="L1767" s="2">
        <v>2019</v>
      </c>
      <c r="M1767" s="31">
        <f t="shared" si="27"/>
        <v>43524</v>
      </c>
      <c r="N1767" s="2" t="s">
        <v>3794</v>
      </c>
      <c r="O1767" s="2" t="s">
        <v>3795</v>
      </c>
      <c r="P1767" s="2">
        <v>17</v>
      </c>
      <c r="Q1767" s="6">
        <v>8173225813</v>
      </c>
      <c r="R1767" s="2" t="s">
        <v>417</v>
      </c>
      <c r="S1767" s="2">
        <v>1</v>
      </c>
      <c r="T1767" s="2" t="s">
        <v>418</v>
      </c>
      <c r="V1767" s="2" t="s">
        <v>175</v>
      </c>
      <c r="W1767" s="2" t="s">
        <v>4659</v>
      </c>
      <c r="X1767" s="2" t="s">
        <v>186</v>
      </c>
      <c r="Y1767" s="63">
        <v>3</v>
      </c>
    </row>
    <row r="1768" spans="1:25" ht="23.1" hidden="1" customHeight="1">
      <c r="A1768" s="2" t="s">
        <v>1564</v>
      </c>
      <c r="B1768" s="2" t="s">
        <v>26</v>
      </c>
      <c r="C1768" s="2" t="s">
        <v>27</v>
      </c>
      <c r="D1768" s="2" t="s">
        <v>28</v>
      </c>
      <c r="E1768" s="2" t="s">
        <v>120</v>
      </c>
      <c r="F1768" s="2" t="s">
        <v>121</v>
      </c>
      <c r="G1768" s="2" t="s">
        <v>3640</v>
      </c>
      <c r="H1768" s="2" t="s">
        <v>97</v>
      </c>
      <c r="I1768" s="31" t="s">
        <v>124</v>
      </c>
      <c r="J1768" s="2">
        <v>28</v>
      </c>
      <c r="K1768" s="2">
        <v>2</v>
      </c>
      <c r="L1768" s="2">
        <v>2019</v>
      </c>
      <c r="M1768" s="31">
        <f t="shared" si="27"/>
        <v>43524</v>
      </c>
      <c r="N1768" s="2" t="s">
        <v>3769</v>
      </c>
      <c r="O1768" s="2" t="s">
        <v>3770</v>
      </c>
      <c r="P1768" s="2">
        <v>19</v>
      </c>
      <c r="Q1768" s="6">
        <v>8054034671</v>
      </c>
      <c r="R1768" s="2" t="s">
        <v>172</v>
      </c>
      <c r="S1768" s="2">
        <v>3</v>
      </c>
      <c r="T1768" s="2" t="s">
        <v>418</v>
      </c>
      <c r="V1768" s="2" t="s">
        <v>175</v>
      </c>
      <c r="W1768" s="2" t="s">
        <v>4659</v>
      </c>
      <c r="X1768" s="2" t="s">
        <v>211</v>
      </c>
    </row>
    <row r="1769" spans="1:25" ht="23.1" hidden="1" customHeight="1">
      <c r="A1769" s="2" t="s">
        <v>1564</v>
      </c>
      <c r="B1769" s="2" t="s">
        <v>26</v>
      </c>
      <c r="C1769" s="2" t="s">
        <v>27</v>
      </c>
      <c r="D1769" s="2" t="s">
        <v>28</v>
      </c>
      <c r="E1769" s="2" t="s">
        <v>120</v>
      </c>
      <c r="F1769" s="2" t="s">
        <v>121</v>
      </c>
      <c r="G1769" s="2" t="s">
        <v>3640</v>
      </c>
      <c r="H1769" s="2" t="s">
        <v>97</v>
      </c>
      <c r="I1769" s="31" t="s">
        <v>124</v>
      </c>
      <c r="J1769" s="2">
        <v>28</v>
      </c>
      <c r="K1769" s="2">
        <v>2</v>
      </c>
      <c r="L1769" s="2">
        <v>2019</v>
      </c>
      <c r="M1769" s="31">
        <f t="shared" si="27"/>
        <v>43524</v>
      </c>
      <c r="N1769" s="2" t="s">
        <v>3804</v>
      </c>
      <c r="O1769" s="2" t="s">
        <v>3805</v>
      </c>
      <c r="P1769" s="2">
        <v>19</v>
      </c>
      <c r="Q1769" s="6" t="s">
        <v>171</v>
      </c>
      <c r="R1769" s="2" t="s">
        <v>172</v>
      </c>
      <c r="S1769" s="2">
        <v>3</v>
      </c>
      <c r="T1769" s="2" t="s">
        <v>418</v>
      </c>
      <c r="V1769" s="2" t="s">
        <v>175</v>
      </c>
      <c r="W1769" s="2" t="s">
        <v>4659</v>
      </c>
      <c r="X1769" s="2" t="s">
        <v>186</v>
      </c>
      <c r="Y1769" s="63">
        <v>1</v>
      </c>
    </row>
    <row r="1770" spans="1:25" ht="23.1" hidden="1" customHeight="1">
      <c r="A1770" s="2" t="s">
        <v>1564</v>
      </c>
      <c r="B1770" s="2" t="s">
        <v>26</v>
      </c>
      <c r="C1770" s="2" t="s">
        <v>27</v>
      </c>
      <c r="D1770" s="2" t="s">
        <v>28</v>
      </c>
      <c r="E1770" s="2" t="s">
        <v>120</v>
      </c>
      <c r="F1770" s="2" t="s">
        <v>121</v>
      </c>
      <c r="G1770" s="2" t="s">
        <v>3640</v>
      </c>
      <c r="H1770" s="2" t="s">
        <v>97</v>
      </c>
      <c r="I1770" s="31" t="s">
        <v>124</v>
      </c>
      <c r="J1770" s="2">
        <v>28</v>
      </c>
      <c r="K1770" s="2">
        <v>2</v>
      </c>
      <c r="L1770" s="2">
        <v>2019</v>
      </c>
      <c r="M1770" s="31">
        <f t="shared" si="27"/>
        <v>43524</v>
      </c>
      <c r="N1770" s="2" t="s">
        <v>3802</v>
      </c>
      <c r="O1770" s="2" t="s">
        <v>3803</v>
      </c>
      <c r="P1770" s="2">
        <v>19</v>
      </c>
      <c r="Q1770" s="6" t="s">
        <v>171</v>
      </c>
      <c r="R1770" s="2" t="s">
        <v>172</v>
      </c>
      <c r="S1770" s="2">
        <v>2</v>
      </c>
      <c r="T1770" s="2" t="s">
        <v>418</v>
      </c>
      <c r="V1770" s="2" t="s">
        <v>175</v>
      </c>
      <c r="W1770" s="2" t="s">
        <v>4659</v>
      </c>
      <c r="X1770" s="2" t="s">
        <v>211</v>
      </c>
    </row>
    <row r="1771" spans="1:25" ht="23.1" hidden="1" customHeight="1">
      <c r="A1771" s="2" t="s">
        <v>1564</v>
      </c>
      <c r="B1771" s="2" t="s">
        <v>26</v>
      </c>
      <c r="C1771" s="2" t="s">
        <v>27</v>
      </c>
      <c r="D1771" s="2" t="s">
        <v>28</v>
      </c>
      <c r="E1771" s="2" t="s">
        <v>120</v>
      </c>
      <c r="F1771" s="2" t="s">
        <v>121</v>
      </c>
      <c r="G1771" s="2" t="s">
        <v>3640</v>
      </c>
      <c r="H1771" s="2" t="s">
        <v>97</v>
      </c>
      <c r="I1771" s="31" t="s">
        <v>124</v>
      </c>
      <c r="J1771" s="2">
        <v>28</v>
      </c>
      <c r="K1771" s="2">
        <v>2</v>
      </c>
      <c r="L1771" s="2">
        <v>2019</v>
      </c>
      <c r="M1771" s="31">
        <f t="shared" si="27"/>
        <v>43524</v>
      </c>
      <c r="N1771" s="2" t="s">
        <v>3771</v>
      </c>
      <c r="O1771" s="2" t="s">
        <v>3772</v>
      </c>
      <c r="P1771" s="2">
        <v>18</v>
      </c>
      <c r="Q1771" s="6">
        <v>7085591225</v>
      </c>
      <c r="R1771" s="2" t="s">
        <v>417</v>
      </c>
      <c r="S1771" s="2">
        <v>1</v>
      </c>
      <c r="T1771" s="2" t="s">
        <v>418</v>
      </c>
      <c r="V1771" s="2" t="s">
        <v>175</v>
      </c>
      <c r="W1771" s="2" t="s">
        <v>4659</v>
      </c>
      <c r="X1771" s="2" t="s">
        <v>179</v>
      </c>
      <c r="Y1771" s="63">
        <v>1</v>
      </c>
    </row>
    <row r="1772" spans="1:25" ht="23.1" hidden="1" customHeight="1">
      <c r="A1772" s="2" t="s">
        <v>1564</v>
      </c>
      <c r="B1772" s="2" t="s">
        <v>26</v>
      </c>
      <c r="C1772" s="2" t="s">
        <v>27</v>
      </c>
      <c r="D1772" s="2" t="s">
        <v>28</v>
      </c>
      <c r="E1772" s="2" t="s">
        <v>120</v>
      </c>
      <c r="F1772" s="2" t="s">
        <v>121</v>
      </c>
      <c r="G1772" s="2" t="s">
        <v>3640</v>
      </c>
      <c r="H1772" s="2" t="s">
        <v>97</v>
      </c>
      <c r="I1772" s="31" t="s">
        <v>124</v>
      </c>
      <c r="J1772" s="2">
        <v>28</v>
      </c>
      <c r="K1772" s="2">
        <v>2</v>
      </c>
      <c r="L1772" s="2">
        <v>2019</v>
      </c>
      <c r="M1772" s="31">
        <f t="shared" si="27"/>
        <v>43524</v>
      </c>
      <c r="N1772" s="2" t="s">
        <v>3806</v>
      </c>
      <c r="O1772" s="2" t="s">
        <v>3807</v>
      </c>
      <c r="P1772" s="2">
        <v>19</v>
      </c>
      <c r="Q1772" s="6">
        <v>8172881626</v>
      </c>
      <c r="R1772" s="2" t="s">
        <v>172</v>
      </c>
      <c r="S1772" s="2">
        <v>3</v>
      </c>
      <c r="T1772" s="2" t="s">
        <v>418</v>
      </c>
      <c r="V1772" s="2" t="s">
        <v>175</v>
      </c>
      <c r="W1772" s="2" t="s">
        <v>4659</v>
      </c>
      <c r="X1772" s="2" t="s">
        <v>176</v>
      </c>
    </row>
    <row r="1773" spans="1:25" ht="23.1" hidden="1" customHeight="1">
      <c r="A1773" s="2" t="s">
        <v>1564</v>
      </c>
      <c r="B1773" s="2" t="s">
        <v>26</v>
      </c>
      <c r="C1773" s="2" t="s">
        <v>27</v>
      </c>
      <c r="D1773" s="2" t="s">
        <v>28</v>
      </c>
      <c r="E1773" s="2" t="s">
        <v>120</v>
      </c>
      <c r="F1773" s="2" t="s">
        <v>121</v>
      </c>
      <c r="G1773" s="2" t="s">
        <v>3640</v>
      </c>
      <c r="H1773" s="2" t="s">
        <v>97</v>
      </c>
      <c r="I1773" s="31" t="s">
        <v>124</v>
      </c>
      <c r="J1773" s="2">
        <v>28</v>
      </c>
      <c r="K1773" s="2">
        <v>2</v>
      </c>
      <c r="L1773" s="2">
        <v>2019</v>
      </c>
      <c r="M1773" s="31">
        <f t="shared" si="27"/>
        <v>43524</v>
      </c>
      <c r="N1773" s="2" t="s">
        <v>3816</v>
      </c>
      <c r="O1773" s="2" t="s">
        <v>3817</v>
      </c>
      <c r="P1773" s="2">
        <v>19</v>
      </c>
      <c r="Q1773" s="6">
        <v>8155992688</v>
      </c>
      <c r="R1773" s="2" t="s">
        <v>172</v>
      </c>
      <c r="S1773" s="2">
        <v>2</v>
      </c>
      <c r="T1773" s="2" t="s">
        <v>418</v>
      </c>
      <c r="V1773" s="2" t="s">
        <v>175</v>
      </c>
      <c r="W1773" s="2" t="s">
        <v>4659</v>
      </c>
      <c r="X1773" s="2" t="s">
        <v>179</v>
      </c>
      <c r="Y1773" s="63">
        <v>2</v>
      </c>
    </row>
    <row r="1774" spans="1:25" ht="23.1" hidden="1" customHeight="1">
      <c r="A1774" s="2" t="s">
        <v>1564</v>
      </c>
      <c r="B1774" s="2" t="s">
        <v>26</v>
      </c>
      <c r="C1774" s="2" t="s">
        <v>27</v>
      </c>
      <c r="D1774" s="2" t="s">
        <v>28</v>
      </c>
      <c r="E1774" s="2" t="s">
        <v>120</v>
      </c>
      <c r="F1774" s="2" t="s">
        <v>121</v>
      </c>
      <c r="G1774" s="2" t="s">
        <v>3640</v>
      </c>
      <c r="H1774" s="2" t="s">
        <v>97</v>
      </c>
      <c r="I1774" s="31" t="s">
        <v>124</v>
      </c>
      <c r="J1774" s="2">
        <v>28</v>
      </c>
      <c r="K1774" s="2">
        <v>2</v>
      </c>
      <c r="L1774" s="2">
        <v>2019</v>
      </c>
      <c r="M1774" s="31">
        <f t="shared" si="27"/>
        <v>43524</v>
      </c>
      <c r="N1774" s="2" t="s">
        <v>3773</v>
      </c>
      <c r="O1774" s="2" t="s">
        <v>3774</v>
      </c>
      <c r="P1774" s="2">
        <v>18</v>
      </c>
      <c r="Q1774" s="6" t="s">
        <v>171</v>
      </c>
      <c r="R1774" s="2" t="s">
        <v>417</v>
      </c>
      <c r="S1774" s="2">
        <v>1</v>
      </c>
      <c r="T1774" s="2" t="s">
        <v>418</v>
      </c>
      <c r="V1774" s="2" t="s">
        <v>175</v>
      </c>
      <c r="W1774" s="2" t="s">
        <v>4666</v>
      </c>
      <c r="X1774" s="2" t="s">
        <v>186</v>
      </c>
      <c r="Y1774" s="63">
        <v>3</v>
      </c>
    </row>
    <row r="1775" spans="1:25" ht="23.1" hidden="1" customHeight="1">
      <c r="A1775" s="2" t="s">
        <v>1564</v>
      </c>
      <c r="B1775" s="2" t="s">
        <v>26</v>
      </c>
      <c r="C1775" s="2" t="s">
        <v>27</v>
      </c>
      <c r="D1775" s="2" t="s">
        <v>28</v>
      </c>
      <c r="E1775" s="2" t="s">
        <v>120</v>
      </c>
      <c r="F1775" s="2" t="s">
        <v>121</v>
      </c>
      <c r="G1775" s="2" t="s">
        <v>3640</v>
      </c>
      <c r="H1775" s="2" t="s">
        <v>97</v>
      </c>
      <c r="I1775" s="31" t="s">
        <v>124</v>
      </c>
      <c r="J1775" s="2">
        <v>28</v>
      </c>
      <c r="K1775" s="2">
        <v>2</v>
      </c>
      <c r="L1775" s="2">
        <v>2019</v>
      </c>
      <c r="M1775" s="31">
        <f t="shared" si="27"/>
        <v>43524</v>
      </c>
      <c r="N1775" s="2" t="s">
        <v>3818</v>
      </c>
      <c r="O1775" s="2" t="s">
        <v>3819</v>
      </c>
      <c r="P1775" s="2">
        <v>18</v>
      </c>
      <c r="Q1775" s="6">
        <v>8124125791</v>
      </c>
      <c r="R1775" s="2" t="s">
        <v>172</v>
      </c>
      <c r="S1775" s="2">
        <v>2</v>
      </c>
      <c r="T1775" s="2" t="s">
        <v>418</v>
      </c>
      <c r="V1775" s="2" t="s">
        <v>175</v>
      </c>
      <c r="W1775" s="2" t="s">
        <v>4659</v>
      </c>
      <c r="X1775" s="2" t="s">
        <v>179</v>
      </c>
      <c r="Y1775" s="63">
        <v>3</v>
      </c>
    </row>
    <row r="1776" spans="1:25" ht="23.1" hidden="1" customHeight="1">
      <c r="A1776" s="2" t="s">
        <v>1564</v>
      </c>
      <c r="B1776" s="2" t="s">
        <v>26</v>
      </c>
      <c r="C1776" s="2" t="s">
        <v>27</v>
      </c>
      <c r="D1776" s="2" t="s">
        <v>28</v>
      </c>
      <c r="E1776" s="2" t="s">
        <v>120</v>
      </c>
      <c r="F1776" s="2" t="s">
        <v>121</v>
      </c>
      <c r="G1776" s="2" t="s">
        <v>3640</v>
      </c>
      <c r="H1776" s="2" t="s">
        <v>97</v>
      </c>
      <c r="I1776" s="31" t="s">
        <v>124</v>
      </c>
      <c r="J1776" s="2">
        <v>28</v>
      </c>
      <c r="K1776" s="2">
        <v>2</v>
      </c>
      <c r="L1776" s="2">
        <v>2019</v>
      </c>
      <c r="M1776" s="31">
        <f t="shared" si="27"/>
        <v>43524</v>
      </c>
      <c r="N1776" s="2" t="s">
        <v>3775</v>
      </c>
      <c r="O1776" s="2" t="s">
        <v>3776</v>
      </c>
      <c r="P1776" s="2">
        <v>16</v>
      </c>
      <c r="Q1776" s="6">
        <v>9096717922</v>
      </c>
      <c r="R1776" s="2" t="s">
        <v>417</v>
      </c>
      <c r="S1776" s="2">
        <v>0</v>
      </c>
      <c r="T1776" s="2" t="s">
        <v>418</v>
      </c>
      <c r="V1776" s="2" t="s">
        <v>175</v>
      </c>
      <c r="W1776" s="2" t="s">
        <v>4666</v>
      </c>
      <c r="X1776" s="2" t="s">
        <v>179</v>
      </c>
      <c r="Y1776" s="63">
        <v>3</v>
      </c>
    </row>
    <row r="1777" spans="1:25" ht="23.1" hidden="1" customHeight="1">
      <c r="A1777" s="2" t="s">
        <v>1564</v>
      </c>
      <c r="B1777" s="2" t="s">
        <v>26</v>
      </c>
      <c r="C1777" s="2" t="s">
        <v>27</v>
      </c>
      <c r="D1777" s="2" t="s">
        <v>28</v>
      </c>
      <c r="E1777" s="2" t="s">
        <v>120</v>
      </c>
      <c r="F1777" s="2" t="s">
        <v>121</v>
      </c>
      <c r="G1777" s="2" t="s">
        <v>3640</v>
      </c>
      <c r="H1777" s="2" t="s">
        <v>97</v>
      </c>
      <c r="I1777" s="31" t="s">
        <v>124</v>
      </c>
      <c r="J1777" s="2">
        <v>28</v>
      </c>
      <c r="K1777" s="2">
        <v>2</v>
      </c>
      <c r="L1777" s="2">
        <v>2019</v>
      </c>
      <c r="M1777" s="31">
        <f t="shared" si="27"/>
        <v>43524</v>
      </c>
      <c r="N1777" s="2" t="s">
        <v>3777</v>
      </c>
      <c r="O1777" s="2" t="s">
        <v>3778</v>
      </c>
      <c r="P1777" s="2">
        <v>17</v>
      </c>
      <c r="Q1777" s="6">
        <v>7015133921</v>
      </c>
      <c r="R1777" s="2" t="s">
        <v>417</v>
      </c>
      <c r="S1777" s="2">
        <v>0</v>
      </c>
      <c r="T1777" s="2" t="s">
        <v>418</v>
      </c>
      <c r="V1777" s="2" t="s">
        <v>175</v>
      </c>
      <c r="W1777" s="2" t="s">
        <v>4666</v>
      </c>
      <c r="X1777" s="2" t="s">
        <v>186</v>
      </c>
      <c r="Y1777" s="63">
        <v>3</v>
      </c>
    </row>
    <row r="1778" spans="1:25" ht="23.1" hidden="1" customHeight="1">
      <c r="A1778" s="2" t="s">
        <v>1564</v>
      </c>
      <c r="B1778" s="2" t="s">
        <v>26</v>
      </c>
      <c r="C1778" s="2" t="s">
        <v>27</v>
      </c>
      <c r="D1778" s="2" t="s">
        <v>28</v>
      </c>
      <c r="E1778" s="2" t="s">
        <v>120</v>
      </c>
      <c r="F1778" s="2" t="s">
        <v>121</v>
      </c>
      <c r="G1778" s="2" t="s">
        <v>3640</v>
      </c>
      <c r="H1778" s="2" t="s">
        <v>97</v>
      </c>
      <c r="I1778" s="31" t="s">
        <v>124</v>
      </c>
      <c r="J1778" s="2">
        <v>28</v>
      </c>
      <c r="K1778" s="2">
        <v>2</v>
      </c>
      <c r="L1778" s="2">
        <v>2019</v>
      </c>
      <c r="M1778" s="31">
        <f t="shared" si="27"/>
        <v>43524</v>
      </c>
      <c r="N1778" s="2" t="s">
        <v>3779</v>
      </c>
      <c r="O1778" s="2" t="s">
        <v>3780</v>
      </c>
      <c r="P1778" s="2">
        <v>19</v>
      </c>
      <c r="Q1778" s="6">
        <v>8131314002</v>
      </c>
      <c r="R1778" s="2" t="s">
        <v>172</v>
      </c>
      <c r="S1778" s="2">
        <v>1</v>
      </c>
      <c r="T1778" s="2" t="s">
        <v>418</v>
      </c>
      <c r="V1778" s="2" t="s">
        <v>175</v>
      </c>
      <c r="W1778" s="2" t="s">
        <v>4659</v>
      </c>
      <c r="X1778" s="2" t="s">
        <v>186</v>
      </c>
      <c r="Y1778" s="63">
        <v>1</v>
      </c>
    </row>
    <row r="1779" spans="1:25" ht="23.1" hidden="1" customHeight="1">
      <c r="A1779" s="2" t="s">
        <v>1564</v>
      </c>
      <c r="B1779" s="2" t="s">
        <v>26</v>
      </c>
      <c r="C1779" s="2" t="s">
        <v>27</v>
      </c>
      <c r="D1779" s="2" t="s">
        <v>28</v>
      </c>
      <c r="E1779" s="2" t="s">
        <v>120</v>
      </c>
      <c r="F1779" s="2" t="s">
        <v>121</v>
      </c>
      <c r="G1779" s="2" t="s">
        <v>3640</v>
      </c>
      <c r="H1779" s="2" t="s">
        <v>97</v>
      </c>
      <c r="I1779" s="31" t="s">
        <v>124</v>
      </c>
      <c r="J1779" s="2">
        <v>28</v>
      </c>
      <c r="K1779" s="2">
        <v>2</v>
      </c>
      <c r="L1779" s="2">
        <v>2019</v>
      </c>
      <c r="M1779" s="31">
        <f t="shared" si="27"/>
        <v>43524</v>
      </c>
      <c r="N1779" s="2" t="s">
        <v>3781</v>
      </c>
      <c r="O1779" s="2" t="s">
        <v>3782</v>
      </c>
      <c r="P1779" s="2">
        <v>19</v>
      </c>
      <c r="Q1779" s="6">
        <v>7055805309</v>
      </c>
      <c r="R1779" s="2" t="s">
        <v>172</v>
      </c>
      <c r="S1779" s="2">
        <v>3</v>
      </c>
      <c r="T1779" s="2" t="s">
        <v>418</v>
      </c>
      <c r="V1779" s="2" t="s">
        <v>175</v>
      </c>
      <c r="W1779" s="2" t="s">
        <v>4659</v>
      </c>
      <c r="X1779" s="2" t="s">
        <v>176</v>
      </c>
    </row>
    <row r="1780" spans="1:25" ht="23.1" hidden="1" customHeight="1">
      <c r="A1780" s="2" t="s">
        <v>1564</v>
      </c>
      <c r="B1780" s="2" t="s">
        <v>26</v>
      </c>
      <c r="C1780" s="2" t="s">
        <v>27</v>
      </c>
      <c r="D1780" s="2" t="s">
        <v>28</v>
      </c>
      <c r="E1780" s="2" t="s">
        <v>120</v>
      </c>
      <c r="F1780" s="2" t="s">
        <v>121</v>
      </c>
      <c r="G1780" s="2" t="s">
        <v>3640</v>
      </c>
      <c r="H1780" s="2" t="s">
        <v>97</v>
      </c>
      <c r="I1780" s="31" t="s">
        <v>124</v>
      </c>
      <c r="J1780" s="2">
        <v>28</v>
      </c>
      <c r="K1780" s="2">
        <v>2</v>
      </c>
      <c r="L1780" s="2">
        <v>2019</v>
      </c>
      <c r="M1780" s="31">
        <f t="shared" si="27"/>
        <v>43524</v>
      </c>
      <c r="N1780" s="2" t="s">
        <v>3814</v>
      </c>
      <c r="O1780" s="2" t="s">
        <v>3815</v>
      </c>
      <c r="P1780" s="2">
        <v>19</v>
      </c>
      <c r="Q1780" s="6">
        <v>8119693761</v>
      </c>
      <c r="R1780" s="2" t="s">
        <v>172</v>
      </c>
      <c r="S1780" s="2">
        <v>4</v>
      </c>
      <c r="T1780" s="2" t="s">
        <v>418</v>
      </c>
      <c r="V1780" s="2" t="s">
        <v>175</v>
      </c>
      <c r="W1780" s="2" t="s">
        <v>4666</v>
      </c>
      <c r="X1780" s="2" t="s">
        <v>211</v>
      </c>
    </row>
    <row r="1781" spans="1:25" ht="23.1" hidden="1" customHeight="1">
      <c r="A1781" s="2" t="s">
        <v>1564</v>
      </c>
      <c r="B1781" s="2" t="s">
        <v>26</v>
      </c>
      <c r="C1781" s="2" t="s">
        <v>27</v>
      </c>
      <c r="D1781" s="2" t="s">
        <v>28</v>
      </c>
      <c r="E1781" s="2" t="s">
        <v>120</v>
      </c>
      <c r="F1781" s="2" t="s">
        <v>121</v>
      </c>
      <c r="G1781" s="2" t="s">
        <v>3640</v>
      </c>
      <c r="H1781" s="2" t="s">
        <v>97</v>
      </c>
      <c r="I1781" s="31" t="s">
        <v>124</v>
      </c>
      <c r="J1781" s="2">
        <v>28</v>
      </c>
      <c r="K1781" s="2">
        <v>2</v>
      </c>
      <c r="L1781" s="2">
        <v>2019</v>
      </c>
      <c r="M1781" s="31">
        <f t="shared" si="27"/>
        <v>43524</v>
      </c>
      <c r="N1781" s="2" t="s">
        <v>3783</v>
      </c>
      <c r="O1781" s="2" t="s">
        <v>3784</v>
      </c>
      <c r="P1781" s="2">
        <v>18</v>
      </c>
      <c r="Q1781" s="6">
        <v>8056430149</v>
      </c>
      <c r="R1781" s="2" t="s">
        <v>172</v>
      </c>
      <c r="S1781" s="2">
        <v>2</v>
      </c>
      <c r="T1781" s="2" t="s">
        <v>418</v>
      </c>
      <c r="V1781" s="2" t="s">
        <v>175</v>
      </c>
      <c r="W1781" s="2" t="s">
        <v>4659</v>
      </c>
      <c r="X1781" s="2" t="s">
        <v>176</v>
      </c>
    </row>
    <row r="1782" spans="1:25" ht="23.1" hidden="1" customHeight="1">
      <c r="A1782" s="2" t="s">
        <v>1564</v>
      </c>
      <c r="B1782" s="2" t="s">
        <v>26</v>
      </c>
      <c r="C1782" s="2" t="s">
        <v>27</v>
      </c>
      <c r="D1782" s="2" t="s">
        <v>28</v>
      </c>
      <c r="E1782" s="2" t="s">
        <v>120</v>
      </c>
      <c r="F1782" s="2" t="s">
        <v>121</v>
      </c>
      <c r="G1782" s="2" t="s">
        <v>3640</v>
      </c>
      <c r="H1782" s="2" t="s">
        <v>97</v>
      </c>
      <c r="I1782" s="31" t="s">
        <v>124</v>
      </c>
      <c r="J1782" s="2">
        <v>28</v>
      </c>
      <c r="K1782" s="2">
        <v>2</v>
      </c>
      <c r="L1782" s="2">
        <v>2019</v>
      </c>
      <c r="M1782" s="31">
        <f t="shared" si="27"/>
        <v>43524</v>
      </c>
      <c r="N1782" s="2" t="s">
        <v>3796</v>
      </c>
      <c r="O1782" s="2" t="s">
        <v>3797</v>
      </c>
      <c r="P1782" s="2">
        <v>17</v>
      </c>
      <c r="Q1782" s="6">
        <v>8117086289</v>
      </c>
      <c r="R1782" s="2" t="s">
        <v>172</v>
      </c>
      <c r="S1782" s="2">
        <v>0</v>
      </c>
      <c r="T1782" s="2" t="s">
        <v>418</v>
      </c>
      <c r="V1782" s="2" t="s">
        <v>175</v>
      </c>
      <c r="W1782" s="2" t="s">
        <v>4666</v>
      </c>
      <c r="X1782" s="2" t="s">
        <v>211</v>
      </c>
    </row>
    <row r="1783" spans="1:25" ht="23.1" hidden="1" customHeight="1">
      <c r="A1783" s="2" t="s">
        <v>1564</v>
      </c>
      <c r="B1783" s="2" t="s">
        <v>26</v>
      </c>
      <c r="C1783" s="2" t="s">
        <v>27</v>
      </c>
      <c r="D1783" s="2" t="s">
        <v>28</v>
      </c>
      <c r="E1783" s="2" t="s">
        <v>120</v>
      </c>
      <c r="F1783" s="2" t="s">
        <v>121</v>
      </c>
      <c r="G1783" s="2" t="s">
        <v>3640</v>
      </c>
      <c r="H1783" s="2" t="s">
        <v>97</v>
      </c>
      <c r="I1783" s="31" t="s">
        <v>124</v>
      </c>
      <c r="J1783" s="2">
        <v>28</v>
      </c>
      <c r="K1783" s="2">
        <v>2</v>
      </c>
      <c r="L1783" s="2">
        <v>2019</v>
      </c>
      <c r="M1783" s="31">
        <f t="shared" si="27"/>
        <v>43524</v>
      </c>
      <c r="N1783" s="2" t="s">
        <v>3785</v>
      </c>
      <c r="O1783" s="2" t="s">
        <v>3786</v>
      </c>
      <c r="P1783" s="2">
        <v>17</v>
      </c>
      <c r="Q1783" s="6" t="s">
        <v>171</v>
      </c>
      <c r="R1783" s="2" t="s">
        <v>417</v>
      </c>
      <c r="S1783" s="2">
        <v>0</v>
      </c>
      <c r="T1783" s="2" t="s">
        <v>418</v>
      </c>
      <c r="V1783" s="2" t="s">
        <v>175</v>
      </c>
      <c r="W1783" s="2" t="s">
        <v>4659</v>
      </c>
      <c r="X1783" s="2" t="s">
        <v>186</v>
      </c>
      <c r="Y1783" s="63">
        <v>1</v>
      </c>
    </row>
    <row r="1784" spans="1:25" ht="23.1" hidden="1" customHeight="1">
      <c r="A1784" s="2" t="s">
        <v>1564</v>
      </c>
      <c r="B1784" s="2" t="s">
        <v>26</v>
      </c>
      <c r="C1784" s="2" t="s">
        <v>27</v>
      </c>
      <c r="D1784" s="2" t="s">
        <v>28</v>
      </c>
      <c r="E1784" s="2" t="s">
        <v>120</v>
      </c>
      <c r="F1784" s="2" t="s">
        <v>121</v>
      </c>
      <c r="G1784" s="2" t="s">
        <v>3640</v>
      </c>
      <c r="H1784" s="2" t="s">
        <v>97</v>
      </c>
      <c r="I1784" s="31" t="s">
        <v>124</v>
      </c>
      <c r="J1784" s="2">
        <v>28</v>
      </c>
      <c r="K1784" s="2">
        <v>2</v>
      </c>
      <c r="L1784" s="2">
        <v>2019</v>
      </c>
      <c r="M1784" s="31">
        <f t="shared" si="27"/>
        <v>43524</v>
      </c>
      <c r="N1784" s="2" t="s">
        <v>1920</v>
      </c>
      <c r="O1784" s="2" t="s">
        <v>3787</v>
      </c>
      <c r="P1784" s="2">
        <v>19</v>
      </c>
      <c r="Q1784" s="6">
        <v>8073192067</v>
      </c>
      <c r="R1784" s="2" t="s">
        <v>417</v>
      </c>
      <c r="S1784" s="2">
        <v>1</v>
      </c>
      <c r="T1784" s="2" t="s">
        <v>418</v>
      </c>
      <c r="V1784" s="2" t="s">
        <v>175</v>
      </c>
      <c r="W1784" s="2" t="s">
        <v>4666</v>
      </c>
      <c r="X1784" s="2" t="s">
        <v>179</v>
      </c>
      <c r="Y1784" s="63">
        <v>1</v>
      </c>
    </row>
    <row r="1785" spans="1:25" ht="23.1" hidden="1" customHeight="1">
      <c r="A1785" s="2" t="s">
        <v>1564</v>
      </c>
      <c r="B1785" s="2" t="s">
        <v>26</v>
      </c>
      <c r="C1785" s="2" t="s">
        <v>27</v>
      </c>
      <c r="D1785" s="2" t="s">
        <v>28</v>
      </c>
      <c r="E1785" s="2" t="s">
        <v>120</v>
      </c>
      <c r="F1785" s="2" t="s">
        <v>121</v>
      </c>
      <c r="G1785" s="2" t="s">
        <v>3640</v>
      </c>
      <c r="H1785" s="2" t="s">
        <v>97</v>
      </c>
      <c r="I1785" s="31" t="s">
        <v>124</v>
      </c>
      <c r="J1785" s="2">
        <v>28</v>
      </c>
      <c r="K1785" s="2">
        <v>2</v>
      </c>
      <c r="L1785" s="2">
        <v>2019</v>
      </c>
      <c r="M1785" s="31">
        <f t="shared" si="27"/>
        <v>43524</v>
      </c>
      <c r="N1785" s="2" t="s">
        <v>3788</v>
      </c>
      <c r="O1785" s="2" t="s">
        <v>3789</v>
      </c>
      <c r="P1785" s="2">
        <v>16</v>
      </c>
      <c r="Q1785" s="6" t="s">
        <v>171</v>
      </c>
      <c r="R1785" s="2" t="s">
        <v>417</v>
      </c>
      <c r="S1785" s="2">
        <v>0</v>
      </c>
      <c r="T1785" s="2" t="s">
        <v>418</v>
      </c>
      <c r="V1785" s="2" t="s">
        <v>175</v>
      </c>
      <c r="W1785" s="2" t="s">
        <v>4659</v>
      </c>
      <c r="X1785" s="2" t="s">
        <v>179</v>
      </c>
      <c r="Y1785" s="63">
        <v>2</v>
      </c>
    </row>
    <row r="1786" spans="1:25" ht="23.1" hidden="1" customHeight="1">
      <c r="A1786" s="2" t="s">
        <v>1564</v>
      </c>
      <c r="B1786" s="2" t="s">
        <v>26</v>
      </c>
      <c r="C1786" s="2" t="s">
        <v>27</v>
      </c>
      <c r="D1786" s="2" t="s">
        <v>28</v>
      </c>
      <c r="E1786" s="2" t="s">
        <v>120</v>
      </c>
      <c r="F1786" s="2" t="s">
        <v>121</v>
      </c>
      <c r="G1786" s="2" t="s">
        <v>3640</v>
      </c>
      <c r="H1786" s="2" t="s">
        <v>97</v>
      </c>
      <c r="I1786" s="31" t="s">
        <v>124</v>
      </c>
      <c r="J1786" s="2">
        <v>28</v>
      </c>
      <c r="K1786" s="2">
        <v>2</v>
      </c>
      <c r="L1786" s="2">
        <v>2019</v>
      </c>
      <c r="M1786" s="31">
        <f t="shared" si="27"/>
        <v>43524</v>
      </c>
      <c r="N1786" s="2" t="s">
        <v>3790</v>
      </c>
      <c r="O1786" s="2" t="s">
        <v>3791</v>
      </c>
      <c r="P1786" s="2">
        <v>15</v>
      </c>
      <c r="Q1786" s="6">
        <v>8117086289</v>
      </c>
      <c r="R1786" s="2" t="s">
        <v>417</v>
      </c>
      <c r="S1786" s="2">
        <v>0</v>
      </c>
      <c r="T1786" s="2" t="s">
        <v>418</v>
      </c>
      <c r="V1786" s="2" t="s">
        <v>175</v>
      </c>
      <c r="W1786" s="2" t="s">
        <v>4659</v>
      </c>
      <c r="X1786" s="2" t="s">
        <v>211</v>
      </c>
    </row>
    <row r="1787" spans="1:25" ht="23.1" hidden="1" customHeight="1">
      <c r="A1787" s="2" t="s">
        <v>1564</v>
      </c>
      <c r="B1787" s="2" t="s">
        <v>26</v>
      </c>
      <c r="C1787" s="2" t="s">
        <v>27</v>
      </c>
      <c r="D1787" s="2" t="s">
        <v>28</v>
      </c>
      <c r="E1787" s="2" t="s">
        <v>120</v>
      </c>
      <c r="F1787" s="2" t="s">
        <v>121</v>
      </c>
      <c r="G1787" s="2" t="s">
        <v>3640</v>
      </c>
      <c r="H1787" s="2" t="s">
        <v>97</v>
      </c>
      <c r="I1787" s="31" t="s">
        <v>124</v>
      </c>
      <c r="J1787" s="2">
        <v>28</v>
      </c>
      <c r="K1787" s="2">
        <v>2</v>
      </c>
      <c r="L1787" s="2">
        <v>2019</v>
      </c>
      <c r="M1787" s="31">
        <f t="shared" si="27"/>
        <v>43524</v>
      </c>
      <c r="N1787" s="2" t="s">
        <v>3792</v>
      </c>
      <c r="O1787" s="2" t="s">
        <v>3793</v>
      </c>
      <c r="P1787" s="2">
        <v>19</v>
      </c>
      <c r="Q1787" s="6">
        <v>7080771220</v>
      </c>
      <c r="R1787" s="2" t="s">
        <v>172</v>
      </c>
      <c r="S1787" s="2">
        <v>2</v>
      </c>
      <c r="T1787" s="2" t="s">
        <v>418</v>
      </c>
      <c r="V1787" s="2" t="s">
        <v>175</v>
      </c>
      <c r="W1787" s="2" t="s">
        <v>4659</v>
      </c>
      <c r="X1787" s="2" t="s">
        <v>179</v>
      </c>
      <c r="Y1787" s="63">
        <v>3</v>
      </c>
    </row>
    <row r="1788" spans="1:25" ht="23.1" hidden="1" customHeight="1">
      <c r="A1788" s="2" t="s">
        <v>1564</v>
      </c>
      <c r="B1788" s="2" t="s">
        <v>26</v>
      </c>
      <c r="C1788" s="2" t="s">
        <v>27</v>
      </c>
      <c r="D1788" s="2" t="s">
        <v>28</v>
      </c>
      <c r="E1788" s="2" t="s">
        <v>120</v>
      </c>
      <c r="F1788" s="2" t="s">
        <v>121</v>
      </c>
      <c r="G1788" s="2" t="s">
        <v>3640</v>
      </c>
      <c r="H1788" s="2" t="s">
        <v>97</v>
      </c>
      <c r="I1788" s="31" t="s">
        <v>124</v>
      </c>
      <c r="J1788" s="2">
        <v>28</v>
      </c>
      <c r="K1788" s="2">
        <v>2</v>
      </c>
      <c r="L1788" s="2">
        <v>2019</v>
      </c>
      <c r="M1788" s="31">
        <f t="shared" si="27"/>
        <v>43524</v>
      </c>
      <c r="N1788" s="2" t="s">
        <v>2171</v>
      </c>
      <c r="O1788" s="2" t="s">
        <v>3836</v>
      </c>
      <c r="P1788" s="2">
        <v>17</v>
      </c>
      <c r="Q1788" s="6">
        <v>8075121833</v>
      </c>
      <c r="R1788" s="2" t="s">
        <v>417</v>
      </c>
      <c r="S1788" s="2">
        <v>1</v>
      </c>
      <c r="T1788" s="2" t="s">
        <v>418</v>
      </c>
      <c r="V1788" s="2" t="s">
        <v>175</v>
      </c>
      <c r="W1788" s="2" t="s">
        <v>4666</v>
      </c>
      <c r="X1788" s="2" t="s">
        <v>179</v>
      </c>
      <c r="Y1788" s="63">
        <v>3</v>
      </c>
    </row>
    <row r="1789" spans="1:25" ht="23.1" hidden="1" customHeight="1">
      <c r="A1789" s="2" t="s">
        <v>1564</v>
      </c>
      <c r="B1789" s="2" t="s">
        <v>26</v>
      </c>
      <c r="C1789" s="2" t="s">
        <v>27</v>
      </c>
      <c r="D1789" s="2" t="s">
        <v>28</v>
      </c>
      <c r="E1789" s="2" t="s">
        <v>120</v>
      </c>
      <c r="F1789" s="2" t="s">
        <v>121</v>
      </c>
      <c r="G1789" s="2" t="s">
        <v>3640</v>
      </c>
      <c r="H1789" s="2" t="s">
        <v>97</v>
      </c>
      <c r="I1789" s="31" t="s">
        <v>124</v>
      </c>
      <c r="J1789" s="2">
        <v>28</v>
      </c>
      <c r="K1789" s="2">
        <v>2</v>
      </c>
      <c r="L1789" s="2">
        <v>2019</v>
      </c>
      <c r="M1789" s="31">
        <f t="shared" si="27"/>
        <v>43524</v>
      </c>
      <c r="N1789" s="2" t="s">
        <v>3822</v>
      </c>
      <c r="O1789" s="2" t="s">
        <v>3823</v>
      </c>
      <c r="P1789" s="2">
        <v>19</v>
      </c>
      <c r="Q1789" s="6">
        <v>8147292596</v>
      </c>
      <c r="R1789" s="2" t="s">
        <v>172</v>
      </c>
      <c r="S1789" s="2">
        <v>4</v>
      </c>
      <c r="T1789" s="2" t="s">
        <v>418</v>
      </c>
      <c r="V1789" s="2" t="s">
        <v>175</v>
      </c>
      <c r="W1789" s="2" t="s">
        <v>4659</v>
      </c>
      <c r="X1789" s="2" t="s">
        <v>211</v>
      </c>
    </row>
    <row r="1790" spans="1:25" ht="23.1" hidden="1" customHeight="1">
      <c r="A1790" s="2" t="s">
        <v>1564</v>
      </c>
      <c r="B1790" s="2" t="s">
        <v>26</v>
      </c>
      <c r="C1790" s="2" t="s">
        <v>27</v>
      </c>
      <c r="D1790" s="2" t="s">
        <v>28</v>
      </c>
      <c r="E1790" s="2" t="s">
        <v>120</v>
      </c>
      <c r="F1790" s="2" t="s">
        <v>121</v>
      </c>
      <c r="G1790" s="2" t="s">
        <v>3640</v>
      </c>
      <c r="H1790" s="2" t="s">
        <v>97</v>
      </c>
      <c r="I1790" s="31" t="s">
        <v>124</v>
      </c>
      <c r="J1790" s="2">
        <v>28</v>
      </c>
      <c r="K1790" s="2">
        <v>2</v>
      </c>
      <c r="L1790" s="2">
        <v>2019</v>
      </c>
      <c r="M1790" s="31">
        <f t="shared" si="27"/>
        <v>43524</v>
      </c>
      <c r="N1790" s="2" t="s">
        <v>3824</v>
      </c>
      <c r="O1790" s="2" t="s">
        <v>3825</v>
      </c>
      <c r="P1790" s="2">
        <v>19</v>
      </c>
      <c r="Q1790" s="6" t="s">
        <v>171</v>
      </c>
      <c r="R1790" s="2" t="s">
        <v>172</v>
      </c>
      <c r="S1790" s="2">
        <v>2</v>
      </c>
      <c r="T1790" s="2" t="s">
        <v>418</v>
      </c>
      <c r="V1790" s="2" t="s">
        <v>175</v>
      </c>
      <c r="W1790" s="2" t="s">
        <v>4659</v>
      </c>
      <c r="X1790" s="2" t="s">
        <v>179</v>
      </c>
    </row>
    <row r="1791" spans="1:25" ht="23.1" hidden="1" customHeight="1">
      <c r="A1791" s="2" t="s">
        <v>1564</v>
      </c>
      <c r="B1791" s="2" t="s">
        <v>26</v>
      </c>
      <c r="C1791" s="2" t="s">
        <v>27</v>
      </c>
      <c r="D1791" s="2" t="s">
        <v>28</v>
      </c>
      <c r="E1791" s="2" t="s">
        <v>120</v>
      </c>
      <c r="F1791" s="2" t="s">
        <v>121</v>
      </c>
      <c r="G1791" s="2" t="s">
        <v>3640</v>
      </c>
      <c r="H1791" s="2" t="s">
        <v>97</v>
      </c>
      <c r="I1791" s="31" t="s">
        <v>124</v>
      </c>
      <c r="J1791" s="2">
        <v>28</v>
      </c>
      <c r="K1791" s="2">
        <v>2</v>
      </c>
      <c r="L1791" s="2">
        <v>2019</v>
      </c>
      <c r="M1791" s="31">
        <f t="shared" si="27"/>
        <v>43524</v>
      </c>
      <c r="N1791" s="2" t="s">
        <v>3826</v>
      </c>
      <c r="O1791" s="2" t="s">
        <v>3827</v>
      </c>
      <c r="P1791" s="2">
        <v>15</v>
      </c>
      <c r="Q1791" s="6">
        <v>7014432120</v>
      </c>
      <c r="R1791" s="2" t="s">
        <v>417</v>
      </c>
      <c r="S1791" s="2">
        <v>0</v>
      </c>
      <c r="T1791" s="2" t="s">
        <v>418</v>
      </c>
      <c r="V1791" s="2" t="s">
        <v>175</v>
      </c>
      <c r="W1791" s="2" t="s">
        <v>4666</v>
      </c>
      <c r="X1791" s="2" t="s">
        <v>186</v>
      </c>
      <c r="Y1791" s="63">
        <v>3</v>
      </c>
    </row>
    <row r="1792" spans="1:25" ht="23.1" hidden="1" customHeight="1">
      <c r="A1792" s="2" t="s">
        <v>1564</v>
      </c>
      <c r="B1792" s="2" t="s">
        <v>26</v>
      </c>
      <c r="C1792" s="2" t="s">
        <v>27</v>
      </c>
      <c r="D1792" s="2" t="s">
        <v>28</v>
      </c>
      <c r="E1792" s="2" t="s">
        <v>120</v>
      </c>
      <c r="F1792" s="2" t="s">
        <v>121</v>
      </c>
      <c r="G1792" s="2" t="s">
        <v>3640</v>
      </c>
      <c r="H1792" s="2" t="s">
        <v>97</v>
      </c>
      <c r="I1792" s="31" t="s">
        <v>124</v>
      </c>
      <c r="J1792" s="2">
        <v>28</v>
      </c>
      <c r="K1792" s="2">
        <v>2</v>
      </c>
      <c r="L1792" s="2">
        <v>2019</v>
      </c>
      <c r="M1792" s="31">
        <f t="shared" si="27"/>
        <v>43524</v>
      </c>
      <c r="N1792" s="2" t="s">
        <v>3828</v>
      </c>
      <c r="O1792" s="2" t="s">
        <v>3829</v>
      </c>
      <c r="P1792" s="2">
        <v>19</v>
      </c>
      <c r="Q1792" s="6">
        <v>8157961369</v>
      </c>
      <c r="R1792" s="2" t="s">
        <v>172</v>
      </c>
      <c r="S1792" s="2">
        <v>3</v>
      </c>
      <c r="T1792" s="2" t="s">
        <v>418</v>
      </c>
      <c r="V1792" s="2" t="s">
        <v>175</v>
      </c>
      <c r="W1792" s="2" t="s">
        <v>4659</v>
      </c>
      <c r="X1792" s="2" t="s">
        <v>179</v>
      </c>
      <c r="Y1792" s="63">
        <v>3</v>
      </c>
    </row>
    <row r="1793" spans="1:25" ht="23.1" hidden="1" customHeight="1">
      <c r="A1793" s="2" t="s">
        <v>1564</v>
      </c>
      <c r="B1793" s="2" t="s">
        <v>26</v>
      </c>
      <c r="C1793" s="2" t="s">
        <v>27</v>
      </c>
      <c r="D1793" s="2" t="s">
        <v>28</v>
      </c>
      <c r="E1793" s="2" t="s">
        <v>120</v>
      </c>
      <c r="F1793" s="2" t="s">
        <v>121</v>
      </c>
      <c r="G1793" s="2" t="s">
        <v>3640</v>
      </c>
      <c r="H1793" s="2" t="s">
        <v>97</v>
      </c>
      <c r="I1793" s="31" t="s">
        <v>124</v>
      </c>
      <c r="J1793" s="2">
        <v>28</v>
      </c>
      <c r="K1793" s="2">
        <v>2</v>
      </c>
      <c r="L1793" s="2">
        <v>2019</v>
      </c>
      <c r="M1793" s="31">
        <f t="shared" si="27"/>
        <v>43524</v>
      </c>
      <c r="N1793" s="2" t="s">
        <v>3830</v>
      </c>
      <c r="O1793" s="2" t="s">
        <v>3831</v>
      </c>
      <c r="P1793" s="2">
        <v>18</v>
      </c>
      <c r="Q1793" s="6" t="s">
        <v>171</v>
      </c>
      <c r="R1793" s="2" t="s">
        <v>172</v>
      </c>
      <c r="S1793" s="2">
        <v>4</v>
      </c>
      <c r="T1793" s="2" t="s">
        <v>418</v>
      </c>
      <c r="V1793" s="2" t="s">
        <v>175</v>
      </c>
      <c r="W1793" s="2" t="s">
        <v>4666</v>
      </c>
      <c r="X1793" s="2" t="s">
        <v>179</v>
      </c>
      <c r="Y1793" s="63">
        <v>3</v>
      </c>
    </row>
    <row r="1794" spans="1:25" ht="23.1" hidden="1" customHeight="1">
      <c r="A1794" s="2" t="s">
        <v>1564</v>
      </c>
      <c r="B1794" s="2" t="s">
        <v>26</v>
      </c>
      <c r="C1794" s="2" t="s">
        <v>27</v>
      </c>
      <c r="D1794" s="2" t="s">
        <v>28</v>
      </c>
      <c r="E1794" s="2" t="s">
        <v>120</v>
      </c>
      <c r="F1794" s="2" t="s">
        <v>121</v>
      </c>
      <c r="G1794" s="2" t="s">
        <v>3640</v>
      </c>
      <c r="H1794" s="2" t="s">
        <v>97</v>
      </c>
      <c r="I1794" s="31" t="s">
        <v>124</v>
      </c>
      <c r="J1794" s="2">
        <v>28</v>
      </c>
      <c r="K1794" s="2">
        <v>2</v>
      </c>
      <c r="L1794" s="2">
        <v>2019</v>
      </c>
      <c r="M1794" s="31">
        <f t="shared" si="27"/>
        <v>43524</v>
      </c>
      <c r="N1794" s="2" t="s">
        <v>3832</v>
      </c>
      <c r="O1794" s="2" t="s">
        <v>3833</v>
      </c>
      <c r="P1794" s="2">
        <v>19</v>
      </c>
      <c r="Q1794" s="6" t="s">
        <v>171</v>
      </c>
      <c r="R1794" s="2" t="s">
        <v>172</v>
      </c>
      <c r="S1794" s="2">
        <v>3</v>
      </c>
      <c r="T1794" s="2" t="s">
        <v>418</v>
      </c>
      <c r="V1794" s="2" t="s">
        <v>175</v>
      </c>
      <c r="W1794" s="2" t="s">
        <v>4666</v>
      </c>
      <c r="X1794" s="2" t="s">
        <v>179</v>
      </c>
      <c r="Y1794" s="63">
        <v>3</v>
      </c>
    </row>
    <row r="1795" spans="1:25" ht="23.1" hidden="1" customHeight="1">
      <c r="A1795" s="2" t="s">
        <v>1564</v>
      </c>
      <c r="B1795" s="2" t="s">
        <v>26</v>
      </c>
      <c r="C1795" s="2" t="s">
        <v>27</v>
      </c>
      <c r="D1795" s="2" t="s">
        <v>28</v>
      </c>
      <c r="E1795" s="2" t="s">
        <v>120</v>
      </c>
      <c r="F1795" s="2" t="s">
        <v>121</v>
      </c>
      <c r="G1795" s="2" t="s">
        <v>3640</v>
      </c>
      <c r="H1795" s="2" t="s">
        <v>97</v>
      </c>
      <c r="I1795" s="31" t="s">
        <v>124</v>
      </c>
      <c r="J1795" s="2">
        <v>28</v>
      </c>
      <c r="K1795" s="2">
        <v>2</v>
      </c>
      <c r="L1795" s="2">
        <v>2019</v>
      </c>
      <c r="M1795" s="31">
        <f t="shared" si="27"/>
        <v>43524</v>
      </c>
      <c r="N1795" s="2" t="s">
        <v>3834</v>
      </c>
      <c r="O1795" s="2" t="s">
        <v>3835</v>
      </c>
      <c r="P1795" s="2">
        <v>19</v>
      </c>
      <c r="Q1795" s="6" t="s">
        <v>171</v>
      </c>
      <c r="R1795" s="2" t="s">
        <v>172</v>
      </c>
      <c r="S1795" s="2">
        <v>2</v>
      </c>
      <c r="T1795" s="2" t="s">
        <v>418</v>
      </c>
      <c r="V1795" s="2" t="s">
        <v>175</v>
      </c>
      <c r="W1795" s="2" t="s">
        <v>4659</v>
      </c>
      <c r="X1795" s="2" t="s">
        <v>211</v>
      </c>
    </row>
    <row r="1796" spans="1:25" ht="23.1" hidden="1" customHeight="1">
      <c r="A1796" s="2" t="s">
        <v>1564</v>
      </c>
      <c r="B1796" s="2" t="s">
        <v>26</v>
      </c>
      <c r="C1796" s="2" t="s">
        <v>27</v>
      </c>
      <c r="D1796" s="2" t="s">
        <v>28</v>
      </c>
      <c r="E1796" s="2" t="s">
        <v>120</v>
      </c>
      <c r="F1796" s="2" t="s">
        <v>121</v>
      </c>
      <c r="G1796" s="2" t="s">
        <v>3640</v>
      </c>
      <c r="H1796" s="2" t="s">
        <v>97</v>
      </c>
      <c r="I1796" s="31" t="s">
        <v>124</v>
      </c>
      <c r="J1796" s="2">
        <v>28</v>
      </c>
      <c r="K1796" s="2">
        <v>2</v>
      </c>
      <c r="L1796" s="2">
        <v>2019</v>
      </c>
      <c r="M1796" s="31">
        <f t="shared" si="27"/>
        <v>43524</v>
      </c>
      <c r="N1796" s="2" t="s">
        <v>3837</v>
      </c>
      <c r="O1796" s="2" t="s">
        <v>3838</v>
      </c>
      <c r="P1796" s="2">
        <v>19</v>
      </c>
      <c r="Q1796" s="6">
        <v>8154361950</v>
      </c>
      <c r="R1796" s="2" t="s">
        <v>172</v>
      </c>
      <c r="S1796" s="2">
        <v>3</v>
      </c>
      <c r="T1796" s="2" t="s">
        <v>418</v>
      </c>
      <c r="V1796" s="2" t="s">
        <v>175</v>
      </c>
      <c r="W1796" s="2" t="s">
        <v>4659</v>
      </c>
      <c r="X1796" s="2" t="s">
        <v>211</v>
      </c>
    </row>
    <row r="1797" spans="1:25" ht="23.1" hidden="1" customHeight="1">
      <c r="A1797" s="2" t="s">
        <v>1564</v>
      </c>
      <c r="B1797" s="2" t="s">
        <v>26</v>
      </c>
      <c r="C1797" s="2" t="s">
        <v>27</v>
      </c>
      <c r="D1797" s="2" t="s">
        <v>28</v>
      </c>
      <c r="E1797" s="2" t="s">
        <v>120</v>
      </c>
      <c r="F1797" s="2" t="s">
        <v>121</v>
      </c>
      <c r="G1797" s="2" t="s">
        <v>3640</v>
      </c>
      <c r="H1797" s="2" t="s">
        <v>97</v>
      </c>
      <c r="I1797" s="31" t="s">
        <v>124</v>
      </c>
      <c r="J1797" s="2">
        <v>28</v>
      </c>
      <c r="K1797" s="2">
        <v>2</v>
      </c>
      <c r="L1797" s="2">
        <v>2019</v>
      </c>
      <c r="M1797" s="31">
        <f t="shared" si="27"/>
        <v>43524</v>
      </c>
      <c r="N1797" s="2" t="s">
        <v>3812</v>
      </c>
      <c r="O1797" s="2" t="s">
        <v>3813</v>
      </c>
      <c r="P1797" s="2">
        <v>19</v>
      </c>
      <c r="Q1797" s="6">
        <v>7053128082</v>
      </c>
      <c r="R1797" s="2" t="s">
        <v>172</v>
      </c>
      <c r="S1797" s="2">
        <v>4</v>
      </c>
      <c r="T1797" s="2" t="s">
        <v>234</v>
      </c>
      <c r="V1797" s="2" t="s">
        <v>175</v>
      </c>
      <c r="W1797" s="2" t="s">
        <v>4659</v>
      </c>
      <c r="X1797" s="2" t="s">
        <v>211</v>
      </c>
    </row>
    <row r="1798" spans="1:25" ht="23.1" hidden="1" customHeight="1">
      <c r="A1798" s="2" t="s">
        <v>1564</v>
      </c>
      <c r="B1798" s="2" t="s">
        <v>26</v>
      </c>
      <c r="C1798" s="2" t="s">
        <v>27</v>
      </c>
      <c r="D1798" s="2" t="s">
        <v>28</v>
      </c>
      <c r="E1798" s="2" t="s">
        <v>120</v>
      </c>
      <c r="F1798" s="2" t="s">
        <v>121</v>
      </c>
      <c r="G1798" s="2" t="s">
        <v>3640</v>
      </c>
      <c r="H1798" s="2" t="s">
        <v>97</v>
      </c>
      <c r="I1798" s="31" t="s">
        <v>124</v>
      </c>
      <c r="J1798" s="2">
        <v>28</v>
      </c>
      <c r="K1798" s="2">
        <v>2</v>
      </c>
      <c r="L1798" s="2">
        <v>2019</v>
      </c>
      <c r="M1798" s="31">
        <f t="shared" si="27"/>
        <v>43524</v>
      </c>
      <c r="N1798" s="2" t="s">
        <v>642</v>
      </c>
      <c r="O1798" s="2" t="s">
        <v>4606</v>
      </c>
      <c r="P1798" s="2">
        <v>19</v>
      </c>
      <c r="Q1798" s="6">
        <v>7056858396</v>
      </c>
      <c r="R1798" s="2" t="s">
        <v>172</v>
      </c>
      <c r="S1798" s="2">
        <v>2</v>
      </c>
      <c r="T1798" s="2" t="s">
        <v>418</v>
      </c>
      <c r="V1798" s="2" t="s">
        <v>175</v>
      </c>
      <c r="W1798" s="2" t="s">
        <v>4666</v>
      </c>
      <c r="X1798" s="2" t="s">
        <v>179</v>
      </c>
      <c r="Y1798" s="63">
        <v>3</v>
      </c>
    </row>
    <row r="1799" spans="1:25" ht="23.1" hidden="1" customHeight="1">
      <c r="A1799" s="2" t="s">
        <v>1564</v>
      </c>
      <c r="B1799" s="2" t="s">
        <v>26</v>
      </c>
      <c r="C1799" s="2" t="s">
        <v>27</v>
      </c>
      <c r="D1799" s="2" t="s">
        <v>28</v>
      </c>
      <c r="E1799" s="2" t="s">
        <v>120</v>
      </c>
      <c r="F1799" s="2" t="s">
        <v>121</v>
      </c>
      <c r="G1799" s="2" t="s">
        <v>3640</v>
      </c>
      <c r="H1799" s="2" t="s">
        <v>97</v>
      </c>
      <c r="I1799" s="31" t="s">
        <v>124</v>
      </c>
      <c r="J1799" s="2">
        <v>28</v>
      </c>
      <c r="K1799" s="2">
        <v>2</v>
      </c>
      <c r="L1799" s="2">
        <v>2019</v>
      </c>
      <c r="M1799" s="31">
        <f t="shared" si="27"/>
        <v>43524</v>
      </c>
      <c r="N1799" s="2" t="s">
        <v>8144</v>
      </c>
      <c r="O1799" s="2" t="s">
        <v>4607</v>
      </c>
      <c r="P1799" s="2">
        <v>19</v>
      </c>
      <c r="Q1799" s="6">
        <v>8178027793</v>
      </c>
      <c r="R1799" s="2" t="s">
        <v>172</v>
      </c>
      <c r="S1799" s="2">
        <v>2</v>
      </c>
      <c r="T1799" s="2" t="s">
        <v>418</v>
      </c>
      <c r="V1799" s="2" t="s">
        <v>175</v>
      </c>
      <c r="W1799" s="2" t="s">
        <v>4666</v>
      </c>
      <c r="X1799" s="2" t="s">
        <v>176</v>
      </c>
    </row>
    <row r="1800" spans="1:25" ht="23.1" hidden="1" customHeight="1">
      <c r="A1800" s="2" t="s">
        <v>1564</v>
      </c>
      <c r="B1800" s="2" t="s">
        <v>26</v>
      </c>
      <c r="C1800" s="2" t="s">
        <v>27</v>
      </c>
      <c r="D1800" s="2" t="s">
        <v>28</v>
      </c>
      <c r="E1800" s="2" t="s">
        <v>120</v>
      </c>
      <c r="F1800" s="2" t="s">
        <v>121</v>
      </c>
      <c r="G1800" s="2" t="s">
        <v>3640</v>
      </c>
      <c r="H1800" s="2" t="s">
        <v>97</v>
      </c>
      <c r="I1800" s="31" t="s">
        <v>124</v>
      </c>
      <c r="J1800" s="2">
        <v>28</v>
      </c>
      <c r="K1800" s="2">
        <v>2</v>
      </c>
      <c r="L1800" s="2">
        <v>2019</v>
      </c>
      <c r="M1800" s="31">
        <f t="shared" si="27"/>
        <v>43524</v>
      </c>
      <c r="N1800" s="2" t="s">
        <v>8145</v>
      </c>
      <c r="O1800" s="2" t="s">
        <v>3840</v>
      </c>
      <c r="P1800" s="2">
        <v>17</v>
      </c>
      <c r="Q1800" s="6">
        <v>7014643478</v>
      </c>
      <c r="R1800" s="2" t="s">
        <v>172</v>
      </c>
      <c r="S1800" s="2">
        <v>2</v>
      </c>
      <c r="T1800" s="2" t="s">
        <v>418</v>
      </c>
      <c r="V1800" s="2" t="s">
        <v>175</v>
      </c>
      <c r="W1800" s="2" t="s">
        <v>4659</v>
      </c>
      <c r="X1800" s="2" t="s">
        <v>186</v>
      </c>
      <c r="Y1800" s="63">
        <v>3</v>
      </c>
    </row>
    <row r="1801" spans="1:25" ht="23.1" hidden="1" customHeight="1">
      <c r="A1801" s="2" t="s">
        <v>1564</v>
      </c>
      <c r="B1801" s="2" t="s">
        <v>26</v>
      </c>
      <c r="C1801" s="2" t="s">
        <v>27</v>
      </c>
      <c r="D1801" s="2" t="s">
        <v>28</v>
      </c>
      <c r="E1801" s="2" t="s">
        <v>120</v>
      </c>
      <c r="F1801" s="2" t="s">
        <v>121</v>
      </c>
      <c r="G1801" s="2" t="s">
        <v>3640</v>
      </c>
      <c r="H1801" s="2" t="s">
        <v>97</v>
      </c>
      <c r="I1801" s="31" t="s">
        <v>124</v>
      </c>
      <c r="J1801" s="2">
        <v>28</v>
      </c>
      <c r="K1801" s="2">
        <v>2</v>
      </c>
      <c r="L1801" s="2">
        <v>2019</v>
      </c>
      <c r="M1801" s="31">
        <f t="shared" si="27"/>
        <v>43524</v>
      </c>
      <c r="N1801" s="2" t="s">
        <v>3841</v>
      </c>
      <c r="O1801" s="2" t="s">
        <v>3842</v>
      </c>
      <c r="P1801" s="2">
        <v>19</v>
      </c>
      <c r="Q1801" s="6">
        <v>8151478495</v>
      </c>
      <c r="R1801" s="2" t="s">
        <v>172</v>
      </c>
      <c r="S1801" s="2">
        <v>1</v>
      </c>
      <c r="T1801" s="2" t="s">
        <v>418</v>
      </c>
      <c r="V1801" s="2" t="s">
        <v>175</v>
      </c>
      <c r="W1801" s="2" t="s">
        <v>4659</v>
      </c>
      <c r="X1801" s="2" t="s">
        <v>186</v>
      </c>
      <c r="Y1801" s="63">
        <v>3</v>
      </c>
    </row>
    <row r="1802" spans="1:25" ht="23.1" hidden="1" customHeight="1">
      <c r="A1802" s="2" t="s">
        <v>1564</v>
      </c>
      <c r="B1802" s="2" t="s">
        <v>26</v>
      </c>
      <c r="C1802" s="2" t="s">
        <v>27</v>
      </c>
      <c r="D1802" s="2" t="s">
        <v>28</v>
      </c>
      <c r="E1802" s="2" t="s">
        <v>120</v>
      </c>
      <c r="F1802" s="2" t="s">
        <v>121</v>
      </c>
      <c r="G1802" s="2" t="s">
        <v>3640</v>
      </c>
      <c r="H1802" s="2" t="s">
        <v>97</v>
      </c>
      <c r="I1802" s="31" t="s">
        <v>124</v>
      </c>
      <c r="J1802" s="2">
        <v>28</v>
      </c>
      <c r="K1802" s="2">
        <v>2</v>
      </c>
      <c r="L1802" s="2">
        <v>2019</v>
      </c>
      <c r="M1802" s="31">
        <f t="shared" si="27"/>
        <v>43524</v>
      </c>
      <c r="N1802" s="2" t="s">
        <v>3843</v>
      </c>
      <c r="O1802" s="2" t="s">
        <v>3844</v>
      </c>
      <c r="P1802" s="2">
        <v>17</v>
      </c>
      <c r="Q1802" s="6">
        <v>9094921203</v>
      </c>
      <c r="R1802" s="2" t="s">
        <v>172</v>
      </c>
      <c r="S1802" s="2">
        <v>2</v>
      </c>
      <c r="T1802" s="2" t="s">
        <v>234</v>
      </c>
      <c r="V1802" s="2" t="s">
        <v>175</v>
      </c>
      <c r="W1802" s="2" t="s">
        <v>4666</v>
      </c>
      <c r="X1802" s="2" t="s">
        <v>211</v>
      </c>
    </row>
    <row r="1803" spans="1:25" ht="23.1" hidden="1" customHeight="1">
      <c r="A1803" s="2" t="s">
        <v>1564</v>
      </c>
      <c r="B1803" s="2" t="s">
        <v>26</v>
      </c>
      <c r="C1803" s="2" t="s">
        <v>27</v>
      </c>
      <c r="D1803" s="2" t="s">
        <v>28</v>
      </c>
      <c r="E1803" s="2" t="s">
        <v>120</v>
      </c>
      <c r="F1803" s="2" t="s">
        <v>121</v>
      </c>
      <c r="G1803" s="2" t="s">
        <v>3640</v>
      </c>
      <c r="H1803" s="2" t="s">
        <v>97</v>
      </c>
      <c r="I1803" s="31" t="s">
        <v>124</v>
      </c>
      <c r="J1803" s="2">
        <v>28</v>
      </c>
      <c r="K1803" s="2">
        <v>2</v>
      </c>
      <c r="L1803" s="2">
        <v>2019</v>
      </c>
      <c r="M1803" s="31">
        <f t="shared" si="27"/>
        <v>43524</v>
      </c>
      <c r="N1803" s="2" t="s">
        <v>3845</v>
      </c>
      <c r="O1803" s="2" t="s">
        <v>3846</v>
      </c>
      <c r="P1803" s="2">
        <v>18</v>
      </c>
      <c r="Q1803" s="6">
        <v>8096360827</v>
      </c>
      <c r="R1803" s="2" t="s">
        <v>417</v>
      </c>
      <c r="S1803" s="2">
        <v>0</v>
      </c>
      <c r="T1803" s="2" t="s">
        <v>234</v>
      </c>
      <c r="V1803" s="2" t="s">
        <v>175</v>
      </c>
      <c r="W1803" s="2" t="s">
        <v>4659</v>
      </c>
      <c r="X1803" s="2" t="s">
        <v>186</v>
      </c>
      <c r="Y1803" s="63">
        <v>3</v>
      </c>
    </row>
    <row r="1804" spans="1:25" ht="23.1" hidden="1" customHeight="1">
      <c r="A1804" s="2" t="s">
        <v>1564</v>
      </c>
      <c r="B1804" s="2" t="s">
        <v>26</v>
      </c>
      <c r="C1804" s="2" t="s">
        <v>27</v>
      </c>
      <c r="D1804" s="2" t="s">
        <v>28</v>
      </c>
      <c r="E1804" s="2" t="s">
        <v>120</v>
      </c>
      <c r="F1804" s="2" t="s">
        <v>121</v>
      </c>
      <c r="G1804" s="2" t="s">
        <v>3640</v>
      </c>
      <c r="H1804" s="2" t="s">
        <v>97</v>
      </c>
      <c r="I1804" s="31" t="s">
        <v>124</v>
      </c>
      <c r="J1804" s="2">
        <v>28</v>
      </c>
      <c r="K1804" s="2">
        <v>2</v>
      </c>
      <c r="L1804" s="2">
        <v>2019</v>
      </c>
      <c r="M1804" s="31">
        <f t="shared" si="27"/>
        <v>43524</v>
      </c>
      <c r="N1804" s="2" t="s">
        <v>3820</v>
      </c>
      <c r="O1804" s="2" t="s">
        <v>3821</v>
      </c>
      <c r="P1804" s="2">
        <v>16</v>
      </c>
      <c r="Q1804" s="6">
        <v>9055243765</v>
      </c>
      <c r="R1804" s="2" t="s">
        <v>172</v>
      </c>
      <c r="S1804" s="2">
        <v>1</v>
      </c>
      <c r="T1804" s="2" t="s">
        <v>418</v>
      </c>
      <c r="V1804" s="2" t="s">
        <v>175</v>
      </c>
      <c r="W1804" s="2" t="s">
        <v>4659</v>
      </c>
      <c r="X1804" s="2" t="s">
        <v>186</v>
      </c>
      <c r="Y1804" s="63">
        <v>2</v>
      </c>
    </row>
    <row r="1805" spans="1:25" ht="23.1" hidden="1" customHeight="1">
      <c r="A1805" s="2" t="s">
        <v>1564</v>
      </c>
      <c r="B1805" s="2" t="s">
        <v>26</v>
      </c>
      <c r="C1805" s="2" t="s">
        <v>27</v>
      </c>
      <c r="D1805" s="2" t="s">
        <v>28</v>
      </c>
      <c r="E1805" s="2" t="s">
        <v>120</v>
      </c>
      <c r="F1805" s="2" t="s">
        <v>121</v>
      </c>
      <c r="G1805" s="2" t="s">
        <v>3640</v>
      </c>
      <c r="H1805" s="2" t="s">
        <v>97</v>
      </c>
      <c r="I1805" s="31" t="s">
        <v>124</v>
      </c>
      <c r="J1805" s="2">
        <v>28</v>
      </c>
      <c r="K1805" s="2">
        <v>2</v>
      </c>
      <c r="L1805" s="2">
        <v>2019</v>
      </c>
      <c r="M1805" s="31">
        <f t="shared" si="27"/>
        <v>43524</v>
      </c>
      <c r="N1805" s="2" t="s">
        <v>3847</v>
      </c>
      <c r="O1805" s="2" t="s">
        <v>3848</v>
      </c>
      <c r="P1805" s="2">
        <v>19</v>
      </c>
      <c r="Q1805" s="6" t="s">
        <v>171</v>
      </c>
      <c r="R1805" s="2" t="s">
        <v>417</v>
      </c>
      <c r="S1805" s="2">
        <v>0</v>
      </c>
      <c r="T1805" s="2" t="s">
        <v>418</v>
      </c>
      <c r="V1805" s="2" t="s">
        <v>175</v>
      </c>
      <c r="W1805" s="2" t="s">
        <v>4666</v>
      </c>
      <c r="X1805" s="2" t="s">
        <v>186</v>
      </c>
      <c r="Y1805" s="63">
        <v>3</v>
      </c>
    </row>
    <row r="1806" spans="1:25" ht="23.1" hidden="1" customHeight="1">
      <c r="A1806" s="2" t="s">
        <v>1564</v>
      </c>
      <c r="B1806" s="2" t="s">
        <v>26</v>
      </c>
      <c r="C1806" s="2" t="s">
        <v>27</v>
      </c>
      <c r="D1806" s="2" t="s">
        <v>28</v>
      </c>
      <c r="E1806" s="2" t="s">
        <v>120</v>
      </c>
      <c r="F1806" s="2" t="s">
        <v>121</v>
      </c>
      <c r="G1806" s="2" t="s">
        <v>3640</v>
      </c>
      <c r="H1806" s="2" t="s">
        <v>97</v>
      </c>
      <c r="I1806" s="31" t="s">
        <v>124</v>
      </c>
      <c r="J1806" s="2">
        <v>28</v>
      </c>
      <c r="K1806" s="2">
        <v>2</v>
      </c>
      <c r="L1806" s="2">
        <v>2019</v>
      </c>
      <c r="M1806" s="31">
        <f t="shared" si="27"/>
        <v>43524</v>
      </c>
      <c r="N1806" s="2" t="s">
        <v>3849</v>
      </c>
      <c r="O1806" s="2" t="s">
        <v>3850</v>
      </c>
      <c r="P1806" s="2">
        <v>17</v>
      </c>
      <c r="Q1806" s="6" t="s">
        <v>171</v>
      </c>
      <c r="R1806" s="2" t="s">
        <v>417</v>
      </c>
      <c r="S1806" s="2">
        <v>0</v>
      </c>
      <c r="T1806" s="2" t="s">
        <v>418</v>
      </c>
      <c r="V1806" s="2" t="s">
        <v>175</v>
      </c>
      <c r="W1806" s="2" t="s">
        <v>4666</v>
      </c>
      <c r="X1806" s="2" t="s">
        <v>211</v>
      </c>
    </row>
    <row r="1807" spans="1:25" ht="23.1" hidden="1" customHeight="1">
      <c r="A1807" s="2" t="s">
        <v>1564</v>
      </c>
      <c r="B1807" s="2" t="s">
        <v>26</v>
      </c>
      <c r="C1807" s="2" t="s">
        <v>27</v>
      </c>
      <c r="D1807" s="2" t="s">
        <v>28</v>
      </c>
      <c r="E1807" s="2" t="s">
        <v>120</v>
      </c>
      <c r="F1807" s="2" t="s">
        <v>121</v>
      </c>
      <c r="G1807" s="2" t="s">
        <v>3640</v>
      </c>
      <c r="H1807" s="2" t="s">
        <v>97</v>
      </c>
      <c r="I1807" s="31" t="s">
        <v>124</v>
      </c>
      <c r="J1807" s="2">
        <v>28</v>
      </c>
      <c r="K1807" s="2">
        <v>2</v>
      </c>
      <c r="L1807" s="2">
        <v>2019</v>
      </c>
      <c r="M1807" s="31">
        <f t="shared" si="27"/>
        <v>43524</v>
      </c>
      <c r="N1807" s="2" t="s">
        <v>3851</v>
      </c>
      <c r="O1807" s="2" t="s">
        <v>3852</v>
      </c>
      <c r="P1807" s="2">
        <v>16</v>
      </c>
      <c r="Q1807" s="6" t="s">
        <v>171</v>
      </c>
      <c r="R1807" s="2" t="s">
        <v>417</v>
      </c>
      <c r="S1807" s="2">
        <v>0</v>
      </c>
      <c r="T1807" s="2" t="s">
        <v>418</v>
      </c>
      <c r="V1807" s="2" t="s">
        <v>175</v>
      </c>
      <c r="W1807" s="2" t="s">
        <v>4666</v>
      </c>
      <c r="X1807" s="2" t="s">
        <v>186</v>
      </c>
      <c r="Y1807" s="63">
        <v>1</v>
      </c>
    </row>
    <row r="1808" spans="1:25" ht="23.1" hidden="1" customHeight="1">
      <c r="A1808" s="2" t="s">
        <v>1564</v>
      </c>
      <c r="B1808" s="2" t="s">
        <v>26</v>
      </c>
      <c r="C1808" s="2" t="s">
        <v>27</v>
      </c>
      <c r="D1808" s="2" t="s">
        <v>28</v>
      </c>
      <c r="E1808" s="2" t="s">
        <v>120</v>
      </c>
      <c r="F1808" s="2" t="s">
        <v>121</v>
      </c>
      <c r="G1808" s="2" t="s">
        <v>3640</v>
      </c>
      <c r="H1808" s="2" t="s">
        <v>97</v>
      </c>
      <c r="I1808" s="31" t="s">
        <v>124</v>
      </c>
      <c r="J1808" s="2">
        <v>28</v>
      </c>
      <c r="K1808" s="2">
        <v>2</v>
      </c>
      <c r="L1808" s="2">
        <v>2019</v>
      </c>
      <c r="M1808" s="31">
        <f t="shared" si="27"/>
        <v>43524</v>
      </c>
      <c r="N1808" s="2" t="s">
        <v>8146</v>
      </c>
      <c r="O1808" s="2" t="s">
        <v>3854</v>
      </c>
      <c r="P1808" s="2">
        <v>18</v>
      </c>
      <c r="Q1808" s="6">
        <v>9055142220</v>
      </c>
      <c r="R1808" s="2" t="s">
        <v>172</v>
      </c>
      <c r="S1808" s="2">
        <v>2</v>
      </c>
      <c r="T1808" s="2" t="s">
        <v>418</v>
      </c>
      <c r="V1808" s="2" t="s">
        <v>175</v>
      </c>
      <c r="W1808" s="2" t="s">
        <v>4666</v>
      </c>
      <c r="X1808" s="2" t="s">
        <v>211</v>
      </c>
    </row>
    <row r="1809" spans="1:25" ht="23.1" hidden="1" customHeight="1">
      <c r="A1809" s="2" t="s">
        <v>1564</v>
      </c>
      <c r="B1809" s="2" t="s">
        <v>26</v>
      </c>
      <c r="C1809" s="2" t="s">
        <v>27</v>
      </c>
      <c r="D1809" s="2" t="s">
        <v>28</v>
      </c>
      <c r="E1809" s="2" t="s">
        <v>120</v>
      </c>
      <c r="F1809" s="2" t="s">
        <v>121</v>
      </c>
      <c r="G1809" s="2" t="s">
        <v>3640</v>
      </c>
      <c r="H1809" s="2" t="s">
        <v>97</v>
      </c>
      <c r="I1809" s="31" t="s">
        <v>124</v>
      </c>
      <c r="J1809" s="2">
        <v>28</v>
      </c>
      <c r="K1809" s="2">
        <v>2</v>
      </c>
      <c r="L1809" s="2">
        <v>2019</v>
      </c>
      <c r="M1809" s="31">
        <f t="shared" si="27"/>
        <v>43524</v>
      </c>
      <c r="N1809" s="2" t="s">
        <v>3855</v>
      </c>
      <c r="O1809" s="2" t="s">
        <v>3856</v>
      </c>
      <c r="P1809" s="2">
        <v>19</v>
      </c>
      <c r="Q1809" s="6">
        <v>8111642437</v>
      </c>
      <c r="R1809" s="2" t="s">
        <v>172</v>
      </c>
      <c r="S1809" s="2">
        <v>3</v>
      </c>
      <c r="T1809" s="2" t="s">
        <v>418</v>
      </c>
      <c r="V1809" s="2" t="s">
        <v>175</v>
      </c>
      <c r="W1809" s="2" t="s">
        <v>4666</v>
      </c>
      <c r="X1809" s="2" t="s">
        <v>176</v>
      </c>
    </row>
    <row r="1810" spans="1:25" ht="23.1" hidden="1" customHeight="1">
      <c r="A1810" s="2" t="s">
        <v>1564</v>
      </c>
      <c r="B1810" s="2" t="s">
        <v>26</v>
      </c>
      <c r="C1810" s="2" t="s">
        <v>27</v>
      </c>
      <c r="D1810" s="2" t="s">
        <v>28</v>
      </c>
      <c r="E1810" s="2" t="s">
        <v>120</v>
      </c>
      <c r="F1810" s="2" t="s">
        <v>121</v>
      </c>
      <c r="G1810" s="2" t="s">
        <v>3640</v>
      </c>
      <c r="H1810" s="2" t="s">
        <v>97</v>
      </c>
      <c r="I1810" s="31" t="s">
        <v>124</v>
      </c>
      <c r="J1810" s="2">
        <v>28</v>
      </c>
      <c r="K1810" s="2">
        <v>2</v>
      </c>
      <c r="L1810" s="2">
        <v>2019</v>
      </c>
      <c r="M1810" s="31">
        <f t="shared" si="27"/>
        <v>43524</v>
      </c>
      <c r="N1810" s="2" t="s">
        <v>3857</v>
      </c>
      <c r="O1810" s="2" t="s">
        <v>3858</v>
      </c>
      <c r="P1810" s="2">
        <v>19</v>
      </c>
      <c r="Q1810" s="6">
        <v>8174286923</v>
      </c>
      <c r="R1810" s="2" t="s">
        <v>417</v>
      </c>
      <c r="S1810" s="2">
        <v>1</v>
      </c>
      <c r="T1810" s="2" t="s">
        <v>418</v>
      </c>
      <c r="V1810" s="2" t="s">
        <v>175</v>
      </c>
      <c r="W1810" s="2" t="s">
        <v>4666</v>
      </c>
      <c r="X1810" s="2" t="s">
        <v>179</v>
      </c>
      <c r="Y1810" s="63">
        <v>3</v>
      </c>
    </row>
    <row r="1811" spans="1:25" ht="23.1" hidden="1" customHeight="1">
      <c r="A1811" s="2" t="s">
        <v>1564</v>
      </c>
      <c r="B1811" s="2" t="s">
        <v>26</v>
      </c>
      <c r="C1811" s="2" t="s">
        <v>27</v>
      </c>
      <c r="D1811" s="2" t="s">
        <v>28</v>
      </c>
      <c r="E1811" s="2" t="s">
        <v>120</v>
      </c>
      <c r="F1811" s="2" t="s">
        <v>121</v>
      </c>
      <c r="G1811" s="2" t="s">
        <v>3640</v>
      </c>
      <c r="H1811" s="2" t="s">
        <v>97</v>
      </c>
      <c r="I1811" s="31" t="s">
        <v>124</v>
      </c>
      <c r="J1811" s="2">
        <v>28</v>
      </c>
      <c r="K1811" s="2">
        <v>2</v>
      </c>
      <c r="L1811" s="2">
        <v>2019</v>
      </c>
      <c r="M1811" s="31">
        <f t="shared" si="27"/>
        <v>43524</v>
      </c>
      <c r="N1811" s="2" t="s">
        <v>3219</v>
      </c>
      <c r="O1811" s="2" t="s">
        <v>3859</v>
      </c>
      <c r="P1811" s="2">
        <v>19</v>
      </c>
      <c r="Q1811" s="6">
        <v>8114824936</v>
      </c>
      <c r="R1811" s="2" t="s">
        <v>172</v>
      </c>
      <c r="S1811" s="2">
        <v>3</v>
      </c>
      <c r="T1811" s="2" t="s">
        <v>418</v>
      </c>
      <c r="V1811" s="2" t="s">
        <v>175</v>
      </c>
      <c r="W1811" s="2" t="s">
        <v>4666</v>
      </c>
      <c r="X1811" s="2" t="s">
        <v>176</v>
      </c>
    </row>
    <row r="1812" spans="1:25" ht="23.1" hidden="1" customHeight="1">
      <c r="A1812" s="2" t="s">
        <v>1564</v>
      </c>
      <c r="B1812" s="2" t="s">
        <v>26</v>
      </c>
      <c r="C1812" s="2" t="s">
        <v>27</v>
      </c>
      <c r="D1812" s="2" t="s">
        <v>28</v>
      </c>
      <c r="E1812" s="2" t="s">
        <v>120</v>
      </c>
      <c r="F1812" s="2" t="s">
        <v>121</v>
      </c>
      <c r="G1812" s="2" t="s">
        <v>3640</v>
      </c>
      <c r="H1812" s="2" t="s">
        <v>97</v>
      </c>
      <c r="I1812" s="31" t="s">
        <v>124</v>
      </c>
      <c r="J1812" s="2">
        <v>28</v>
      </c>
      <c r="K1812" s="2">
        <v>2</v>
      </c>
      <c r="L1812" s="2">
        <v>2019</v>
      </c>
      <c r="M1812" s="31">
        <f t="shared" si="27"/>
        <v>43524</v>
      </c>
      <c r="N1812" s="2" t="s">
        <v>3860</v>
      </c>
      <c r="O1812" s="2" t="s">
        <v>3861</v>
      </c>
      <c r="P1812" s="2">
        <v>18</v>
      </c>
      <c r="Q1812" s="6" t="s">
        <v>171</v>
      </c>
      <c r="R1812" s="2" t="s">
        <v>417</v>
      </c>
      <c r="S1812" s="2">
        <v>0</v>
      </c>
      <c r="T1812" s="2" t="s">
        <v>418</v>
      </c>
      <c r="V1812" s="2" t="s">
        <v>175</v>
      </c>
      <c r="W1812" s="2" t="s">
        <v>4659</v>
      </c>
      <c r="X1812" s="2" t="s">
        <v>179</v>
      </c>
      <c r="Y1812" s="63">
        <v>2</v>
      </c>
    </row>
    <row r="1813" spans="1:25" ht="23.1" hidden="1" customHeight="1">
      <c r="A1813" s="2" t="s">
        <v>1564</v>
      </c>
      <c r="B1813" s="2" t="s">
        <v>26</v>
      </c>
      <c r="C1813" s="2" t="s">
        <v>27</v>
      </c>
      <c r="D1813" s="2" t="s">
        <v>28</v>
      </c>
      <c r="E1813" s="2" t="s">
        <v>120</v>
      </c>
      <c r="F1813" s="2" t="s">
        <v>121</v>
      </c>
      <c r="G1813" s="2" t="s">
        <v>3640</v>
      </c>
      <c r="H1813" s="2" t="s">
        <v>97</v>
      </c>
      <c r="I1813" s="31" t="s">
        <v>124</v>
      </c>
      <c r="J1813" s="2">
        <v>28</v>
      </c>
      <c r="K1813" s="2">
        <v>2</v>
      </c>
      <c r="L1813" s="2">
        <v>2019</v>
      </c>
      <c r="M1813" s="31">
        <f t="shared" si="27"/>
        <v>43524</v>
      </c>
      <c r="N1813" s="2" t="s">
        <v>3798</v>
      </c>
      <c r="O1813" s="2" t="s">
        <v>3799</v>
      </c>
      <c r="P1813" s="2">
        <v>19</v>
      </c>
      <c r="Q1813" s="6">
        <v>8173225813</v>
      </c>
      <c r="R1813" s="2" t="s">
        <v>172</v>
      </c>
      <c r="S1813" s="2">
        <v>0</v>
      </c>
      <c r="T1813" s="2" t="s">
        <v>418</v>
      </c>
      <c r="V1813" s="2" t="s">
        <v>175</v>
      </c>
      <c r="W1813" s="2" t="s">
        <v>4659</v>
      </c>
      <c r="X1813" s="2" t="s">
        <v>179</v>
      </c>
      <c r="Y1813" s="63">
        <v>3</v>
      </c>
    </row>
    <row r="1814" spans="1:25" ht="23.1" hidden="1" customHeight="1">
      <c r="A1814" s="2" t="s">
        <v>1564</v>
      </c>
      <c r="B1814" s="2" t="s">
        <v>26</v>
      </c>
      <c r="C1814" s="2" t="s">
        <v>27</v>
      </c>
      <c r="D1814" s="2" t="s">
        <v>28</v>
      </c>
      <c r="E1814" s="2" t="s">
        <v>120</v>
      </c>
      <c r="F1814" s="2" t="s">
        <v>121</v>
      </c>
      <c r="G1814" s="2" t="s">
        <v>3640</v>
      </c>
      <c r="H1814" s="2" t="s">
        <v>97</v>
      </c>
      <c r="I1814" s="31" t="s">
        <v>124</v>
      </c>
      <c r="J1814" s="2">
        <v>28</v>
      </c>
      <c r="K1814" s="2">
        <v>2</v>
      </c>
      <c r="L1814" s="2">
        <v>2019</v>
      </c>
      <c r="M1814" s="31">
        <f t="shared" si="27"/>
        <v>43524</v>
      </c>
      <c r="N1814" s="2" t="s">
        <v>3810</v>
      </c>
      <c r="O1814" s="2" t="s">
        <v>3811</v>
      </c>
      <c r="P1814" s="2">
        <v>19</v>
      </c>
      <c r="Q1814" s="6" t="s">
        <v>171</v>
      </c>
      <c r="R1814" s="2" t="s">
        <v>172</v>
      </c>
      <c r="S1814" s="2">
        <v>2</v>
      </c>
      <c r="T1814" s="2" t="s">
        <v>418</v>
      </c>
      <c r="V1814" s="2" t="s">
        <v>175</v>
      </c>
      <c r="W1814" s="2" t="s">
        <v>4666</v>
      </c>
      <c r="X1814" s="2" t="s">
        <v>186</v>
      </c>
      <c r="Y1814" s="63">
        <v>3</v>
      </c>
    </row>
    <row r="1815" spans="1:25" ht="23.1" hidden="1" customHeight="1">
      <c r="A1815" s="2" t="s">
        <v>1564</v>
      </c>
      <c r="B1815" s="2" t="s">
        <v>26</v>
      </c>
      <c r="C1815" s="2" t="s">
        <v>27</v>
      </c>
      <c r="D1815" s="2" t="s">
        <v>28</v>
      </c>
      <c r="E1815" s="2" t="s">
        <v>120</v>
      </c>
      <c r="F1815" s="2" t="s">
        <v>121</v>
      </c>
      <c r="G1815" s="2" t="s">
        <v>3640</v>
      </c>
      <c r="H1815" s="2" t="s">
        <v>97</v>
      </c>
      <c r="I1815" s="31" t="s">
        <v>124</v>
      </c>
      <c r="J1815" s="2">
        <v>28</v>
      </c>
      <c r="K1815" s="2">
        <v>2</v>
      </c>
      <c r="L1815" s="2">
        <v>2019</v>
      </c>
      <c r="M1815" s="31">
        <f t="shared" si="27"/>
        <v>43524</v>
      </c>
      <c r="N1815" s="2" t="s">
        <v>3808</v>
      </c>
      <c r="O1815" s="2" t="s">
        <v>3809</v>
      </c>
      <c r="P1815" s="2">
        <v>19</v>
      </c>
      <c r="Q1815" s="6">
        <v>8187978368</v>
      </c>
      <c r="R1815" s="2" t="s">
        <v>172</v>
      </c>
      <c r="S1815" s="2">
        <v>3</v>
      </c>
      <c r="T1815" s="2" t="s">
        <v>418</v>
      </c>
      <c r="V1815" s="2" t="s">
        <v>175</v>
      </c>
      <c r="W1815" s="2" t="s">
        <v>4666</v>
      </c>
      <c r="X1815" s="2" t="s">
        <v>211</v>
      </c>
    </row>
    <row r="1816" spans="1:25" ht="23.1" hidden="1" customHeight="1">
      <c r="A1816" s="51" t="s">
        <v>1564</v>
      </c>
      <c r="B1816" s="52" t="s">
        <v>26</v>
      </c>
      <c r="C1816" s="52" t="s">
        <v>27</v>
      </c>
      <c r="D1816" s="52" t="s">
        <v>28</v>
      </c>
      <c r="E1816" s="46" t="s">
        <v>28</v>
      </c>
      <c r="F1816" s="46" t="s">
        <v>111</v>
      </c>
      <c r="G1816" s="46" t="s">
        <v>167</v>
      </c>
      <c r="H1816" s="52" t="s">
        <v>168</v>
      </c>
      <c r="I1816" s="48">
        <v>43525</v>
      </c>
      <c r="J1816" s="46">
        <v>1</v>
      </c>
      <c r="K1816" s="46">
        <v>3</v>
      </c>
      <c r="L1816" s="52">
        <v>2019</v>
      </c>
      <c r="M1816" s="31">
        <f t="shared" si="27"/>
        <v>43525</v>
      </c>
      <c r="N1816" s="56" t="s">
        <v>222</v>
      </c>
      <c r="O1816" s="56" t="s">
        <v>489</v>
      </c>
      <c r="P1816" s="46">
        <v>19</v>
      </c>
      <c r="Q1816" s="57">
        <v>8160957922</v>
      </c>
      <c r="R1816" s="52" t="s">
        <v>172</v>
      </c>
      <c r="S1816" s="46">
        <v>3</v>
      </c>
      <c r="T1816" s="46" t="s">
        <v>313</v>
      </c>
      <c r="U1816" s="46" t="s">
        <v>507</v>
      </c>
      <c r="V1816" s="46" t="s">
        <v>175</v>
      </c>
      <c r="W1816" s="46" t="s">
        <v>4659</v>
      </c>
      <c r="X1816" s="58" t="s">
        <v>179</v>
      </c>
      <c r="Y1816" s="67">
        <v>2</v>
      </c>
    </row>
    <row r="1817" spans="1:25" ht="23.1" hidden="1" customHeight="1">
      <c r="A1817" s="51" t="s">
        <v>1564</v>
      </c>
      <c r="B1817" s="51" t="s">
        <v>26</v>
      </c>
      <c r="C1817" s="51" t="s">
        <v>27</v>
      </c>
      <c r="D1817" s="51" t="s">
        <v>28</v>
      </c>
      <c r="E1817" s="46" t="s">
        <v>28</v>
      </c>
      <c r="F1817" s="46" t="s">
        <v>111</v>
      </c>
      <c r="G1817" s="46" t="s">
        <v>167</v>
      </c>
      <c r="H1817" s="52" t="s">
        <v>168</v>
      </c>
      <c r="I1817" s="48">
        <v>43525</v>
      </c>
      <c r="J1817" s="46">
        <v>1</v>
      </c>
      <c r="K1817" s="46">
        <v>3</v>
      </c>
      <c r="L1817" s="52">
        <v>2019</v>
      </c>
      <c r="M1817" s="31">
        <f t="shared" ref="M1817:M1881" si="28">DATE(L1817,K1817,J1817)</f>
        <v>43525</v>
      </c>
      <c r="N1817" s="46" t="s">
        <v>1585</v>
      </c>
      <c r="O1817" s="46" t="s">
        <v>1586</v>
      </c>
      <c r="P1817" s="46">
        <v>19</v>
      </c>
      <c r="Q1817" s="57">
        <v>8167778196</v>
      </c>
      <c r="R1817" s="52" t="s">
        <v>172</v>
      </c>
      <c r="S1817" s="46">
        <v>1</v>
      </c>
      <c r="T1817" s="46" t="s">
        <v>313</v>
      </c>
      <c r="U1817" s="46" t="s">
        <v>507</v>
      </c>
      <c r="V1817" s="46" t="s">
        <v>175</v>
      </c>
      <c r="W1817" s="46" t="s">
        <v>4659</v>
      </c>
      <c r="X1817" s="58" t="s">
        <v>186</v>
      </c>
      <c r="Y1817" s="67">
        <v>2</v>
      </c>
    </row>
    <row r="1818" spans="1:25" ht="23.1" hidden="1" customHeight="1">
      <c r="A1818" s="52" t="s">
        <v>1587</v>
      </c>
      <c r="B1818" s="52" t="s">
        <v>26</v>
      </c>
      <c r="C1818" s="52" t="s">
        <v>27</v>
      </c>
      <c r="D1818" s="52" t="s">
        <v>28</v>
      </c>
      <c r="E1818" s="46" t="s">
        <v>28</v>
      </c>
      <c r="F1818" s="46" t="s">
        <v>111</v>
      </c>
      <c r="G1818" s="46" t="s">
        <v>167</v>
      </c>
      <c r="H1818" s="52" t="s">
        <v>168</v>
      </c>
      <c r="I1818" s="48">
        <v>43528</v>
      </c>
      <c r="J1818" s="46">
        <v>4</v>
      </c>
      <c r="K1818" s="46">
        <v>3</v>
      </c>
      <c r="L1818" s="52">
        <v>2019</v>
      </c>
      <c r="M1818" s="31">
        <f t="shared" si="28"/>
        <v>43528</v>
      </c>
      <c r="N1818" s="46" t="s">
        <v>1588</v>
      </c>
      <c r="O1818" s="46" t="s">
        <v>1589</v>
      </c>
      <c r="P1818" s="46">
        <v>19</v>
      </c>
      <c r="Q1818" s="57">
        <v>8083603441</v>
      </c>
      <c r="R1818" s="46" t="s">
        <v>172</v>
      </c>
      <c r="S1818" s="46">
        <v>2</v>
      </c>
      <c r="T1818" s="46" t="s">
        <v>313</v>
      </c>
      <c r="U1818" s="46" t="s">
        <v>507</v>
      </c>
      <c r="V1818" s="46" t="s">
        <v>175</v>
      </c>
      <c r="W1818" s="46" t="s">
        <v>4659</v>
      </c>
      <c r="X1818" s="58" t="s">
        <v>186</v>
      </c>
      <c r="Y1818" s="67">
        <v>3</v>
      </c>
    </row>
    <row r="1819" spans="1:25" ht="23.1" hidden="1" customHeight="1">
      <c r="A1819" s="52" t="s">
        <v>1587</v>
      </c>
      <c r="B1819" s="52" t="s">
        <v>26</v>
      </c>
      <c r="C1819" s="52" t="s">
        <v>27</v>
      </c>
      <c r="D1819" s="52" t="s">
        <v>28</v>
      </c>
      <c r="E1819" s="46" t="s">
        <v>28</v>
      </c>
      <c r="F1819" s="46" t="s">
        <v>111</v>
      </c>
      <c r="G1819" s="46" t="s">
        <v>167</v>
      </c>
      <c r="H1819" s="52" t="s">
        <v>168</v>
      </c>
      <c r="I1819" s="48">
        <v>43528</v>
      </c>
      <c r="J1819" s="46">
        <v>4</v>
      </c>
      <c r="K1819" s="46">
        <v>3</v>
      </c>
      <c r="L1819" s="52">
        <v>2019</v>
      </c>
      <c r="M1819" s="31">
        <f t="shared" si="28"/>
        <v>43528</v>
      </c>
      <c r="N1819" s="46" t="s">
        <v>1590</v>
      </c>
      <c r="O1819" s="46" t="s">
        <v>845</v>
      </c>
      <c r="P1819" s="46">
        <v>19</v>
      </c>
      <c r="Q1819" s="57">
        <v>8168382649</v>
      </c>
      <c r="R1819" s="46" t="s">
        <v>172</v>
      </c>
      <c r="S1819" s="46">
        <v>3</v>
      </c>
      <c r="T1819" s="46" t="s">
        <v>313</v>
      </c>
      <c r="U1819" s="46" t="s">
        <v>507</v>
      </c>
      <c r="V1819" s="46" t="s">
        <v>175</v>
      </c>
      <c r="W1819" s="46" t="s">
        <v>4659</v>
      </c>
      <c r="X1819" s="58" t="s">
        <v>186</v>
      </c>
      <c r="Y1819" s="67">
        <v>2</v>
      </c>
    </row>
    <row r="1820" spans="1:25" ht="23.1" hidden="1" customHeight="1">
      <c r="A1820" s="52" t="s">
        <v>1587</v>
      </c>
      <c r="B1820" s="52" t="s">
        <v>26</v>
      </c>
      <c r="C1820" s="52" t="s">
        <v>27</v>
      </c>
      <c r="D1820" s="52" t="s">
        <v>28</v>
      </c>
      <c r="E1820" s="46" t="s">
        <v>28</v>
      </c>
      <c r="F1820" s="46" t="s">
        <v>111</v>
      </c>
      <c r="G1820" s="46" t="s">
        <v>167</v>
      </c>
      <c r="H1820" s="52" t="s">
        <v>168</v>
      </c>
      <c r="I1820" s="48">
        <v>43528</v>
      </c>
      <c r="J1820" s="46">
        <v>4</v>
      </c>
      <c r="K1820" s="46">
        <v>3</v>
      </c>
      <c r="L1820" s="52">
        <v>2019</v>
      </c>
      <c r="M1820" s="31">
        <f t="shared" si="28"/>
        <v>43528</v>
      </c>
      <c r="N1820" s="46" t="s">
        <v>1591</v>
      </c>
      <c r="O1820" s="46" t="s">
        <v>1325</v>
      </c>
      <c r="P1820" s="46">
        <v>19</v>
      </c>
      <c r="Q1820" s="57">
        <v>9035344641</v>
      </c>
      <c r="R1820" s="52" t="s">
        <v>172</v>
      </c>
      <c r="S1820" s="46">
        <v>2</v>
      </c>
      <c r="T1820" s="46" t="s">
        <v>251</v>
      </c>
      <c r="U1820" s="46"/>
      <c r="V1820" s="46" t="s">
        <v>252</v>
      </c>
      <c r="W1820" s="46" t="s">
        <v>4666</v>
      </c>
      <c r="X1820" s="58" t="s">
        <v>186</v>
      </c>
      <c r="Y1820" s="67">
        <v>3</v>
      </c>
    </row>
    <row r="1821" spans="1:25" ht="23.1" hidden="1" customHeight="1">
      <c r="A1821" s="52" t="s">
        <v>1587</v>
      </c>
      <c r="B1821" s="52" t="s">
        <v>26</v>
      </c>
      <c r="C1821" s="52" t="s">
        <v>27</v>
      </c>
      <c r="D1821" s="52" t="s">
        <v>28</v>
      </c>
      <c r="E1821" s="46" t="s">
        <v>28</v>
      </c>
      <c r="F1821" s="46" t="s">
        <v>111</v>
      </c>
      <c r="G1821" s="46" t="s">
        <v>167</v>
      </c>
      <c r="H1821" s="52" t="s">
        <v>168</v>
      </c>
      <c r="I1821" s="48">
        <v>43528</v>
      </c>
      <c r="J1821" s="46">
        <v>4</v>
      </c>
      <c r="K1821" s="46">
        <v>3</v>
      </c>
      <c r="L1821" s="52">
        <v>2019</v>
      </c>
      <c r="M1821" s="31">
        <f t="shared" si="28"/>
        <v>43528</v>
      </c>
      <c r="N1821" s="46" t="s">
        <v>1592</v>
      </c>
      <c r="O1821" s="46" t="s">
        <v>917</v>
      </c>
      <c r="P1821" s="46">
        <v>19</v>
      </c>
      <c r="Q1821" s="57" t="s">
        <v>171</v>
      </c>
      <c r="R1821" s="52" t="s">
        <v>172</v>
      </c>
      <c r="S1821" s="46">
        <v>2</v>
      </c>
      <c r="T1821" s="46" t="s">
        <v>251</v>
      </c>
      <c r="U1821" s="46"/>
      <c r="V1821" s="46" t="s">
        <v>252</v>
      </c>
      <c r="W1821" s="46" t="s">
        <v>4666</v>
      </c>
      <c r="X1821" s="58" t="s">
        <v>179</v>
      </c>
      <c r="Y1821" s="67">
        <v>3</v>
      </c>
    </row>
    <row r="1822" spans="1:25" ht="23.1" hidden="1" customHeight="1">
      <c r="A1822" s="52" t="s">
        <v>1587</v>
      </c>
      <c r="B1822" s="52" t="s">
        <v>26</v>
      </c>
      <c r="C1822" s="52" t="s">
        <v>27</v>
      </c>
      <c r="D1822" s="52" t="s">
        <v>28</v>
      </c>
      <c r="E1822" s="46" t="s">
        <v>28</v>
      </c>
      <c r="F1822" s="46" t="s">
        <v>111</v>
      </c>
      <c r="G1822" s="46" t="s">
        <v>167</v>
      </c>
      <c r="H1822" s="52" t="s">
        <v>168</v>
      </c>
      <c r="I1822" s="48">
        <v>43528</v>
      </c>
      <c r="J1822" s="46">
        <v>4</v>
      </c>
      <c r="K1822" s="46">
        <v>3</v>
      </c>
      <c r="L1822" s="52">
        <v>2019</v>
      </c>
      <c r="M1822" s="31">
        <f t="shared" si="28"/>
        <v>43528</v>
      </c>
      <c r="N1822" s="46" t="s">
        <v>1593</v>
      </c>
      <c r="O1822" s="46" t="s">
        <v>217</v>
      </c>
      <c r="P1822" s="46">
        <v>17</v>
      </c>
      <c r="Q1822" s="57">
        <v>8120432820</v>
      </c>
      <c r="R1822" s="52" t="s">
        <v>172</v>
      </c>
      <c r="S1822" s="46">
        <v>0</v>
      </c>
      <c r="T1822" s="46" t="s">
        <v>251</v>
      </c>
      <c r="U1822" s="46"/>
      <c r="V1822" s="46" t="s">
        <v>252</v>
      </c>
      <c r="W1822" s="46" t="s">
        <v>4666</v>
      </c>
      <c r="X1822" s="58" t="s">
        <v>186</v>
      </c>
      <c r="Y1822" s="67">
        <v>3</v>
      </c>
    </row>
    <row r="1823" spans="1:25" ht="23.1" hidden="1" customHeight="1">
      <c r="A1823" s="52" t="s">
        <v>1587</v>
      </c>
      <c r="B1823" s="52" t="s">
        <v>26</v>
      </c>
      <c r="C1823" s="52" t="s">
        <v>27</v>
      </c>
      <c r="D1823" s="52" t="s">
        <v>28</v>
      </c>
      <c r="E1823" s="46" t="s">
        <v>28</v>
      </c>
      <c r="F1823" s="46" t="s">
        <v>111</v>
      </c>
      <c r="G1823" s="46" t="s">
        <v>167</v>
      </c>
      <c r="H1823" s="52" t="s">
        <v>168</v>
      </c>
      <c r="I1823" s="48">
        <v>43528</v>
      </c>
      <c r="J1823" s="46">
        <v>4</v>
      </c>
      <c r="K1823" s="46">
        <v>3</v>
      </c>
      <c r="L1823" s="52">
        <v>2019</v>
      </c>
      <c r="M1823" s="31">
        <f t="shared" si="28"/>
        <v>43528</v>
      </c>
      <c r="N1823" s="46" t="s">
        <v>1594</v>
      </c>
      <c r="O1823" s="46" t="s">
        <v>1595</v>
      </c>
      <c r="P1823" s="46">
        <v>19</v>
      </c>
      <c r="Q1823" s="57">
        <v>8173382318</v>
      </c>
      <c r="R1823" s="46" t="s">
        <v>172</v>
      </c>
      <c r="S1823" s="46">
        <v>4</v>
      </c>
      <c r="T1823" s="46" t="s">
        <v>251</v>
      </c>
      <c r="U1823" s="46"/>
      <c r="V1823" s="46" t="s">
        <v>252</v>
      </c>
      <c r="W1823" s="46" t="s">
        <v>4666</v>
      </c>
      <c r="X1823" s="58" t="s">
        <v>179</v>
      </c>
      <c r="Y1823" s="67">
        <v>3</v>
      </c>
    </row>
    <row r="1824" spans="1:25" ht="23.1" hidden="1" customHeight="1">
      <c r="A1824" s="52" t="s">
        <v>1587</v>
      </c>
      <c r="B1824" s="52" t="s">
        <v>26</v>
      </c>
      <c r="C1824" s="52" t="s">
        <v>27</v>
      </c>
      <c r="D1824" s="52" t="s">
        <v>28</v>
      </c>
      <c r="E1824" s="46" t="s">
        <v>28</v>
      </c>
      <c r="F1824" s="46" t="s">
        <v>111</v>
      </c>
      <c r="G1824" s="46" t="s">
        <v>167</v>
      </c>
      <c r="H1824" s="52" t="s">
        <v>168</v>
      </c>
      <c r="I1824" s="48">
        <v>43528</v>
      </c>
      <c r="J1824" s="46">
        <v>4</v>
      </c>
      <c r="K1824" s="46">
        <v>3</v>
      </c>
      <c r="L1824" s="52">
        <v>2019</v>
      </c>
      <c r="M1824" s="31">
        <f t="shared" si="28"/>
        <v>43528</v>
      </c>
      <c r="N1824" s="46" t="s">
        <v>531</v>
      </c>
      <c r="O1824" s="46" t="s">
        <v>1596</v>
      </c>
      <c r="P1824" s="46">
        <v>15</v>
      </c>
      <c r="Q1824" s="57" t="s">
        <v>171</v>
      </c>
      <c r="R1824" s="52" t="s">
        <v>172</v>
      </c>
      <c r="S1824" s="46">
        <v>0</v>
      </c>
      <c r="T1824" s="46" t="s">
        <v>251</v>
      </c>
      <c r="U1824" s="46"/>
      <c r="V1824" s="46" t="s">
        <v>252</v>
      </c>
      <c r="W1824" s="46" t="s">
        <v>4666</v>
      </c>
      <c r="X1824" s="58" t="s">
        <v>179</v>
      </c>
      <c r="Y1824" s="67">
        <v>2</v>
      </c>
    </row>
    <row r="1825" spans="1:25" ht="23.1" hidden="1" customHeight="1">
      <c r="A1825" s="52" t="s">
        <v>1587</v>
      </c>
      <c r="B1825" s="52" t="s">
        <v>26</v>
      </c>
      <c r="C1825" s="52" t="s">
        <v>27</v>
      </c>
      <c r="D1825" s="52" t="s">
        <v>28</v>
      </c>
      <c r="E1825" s="46" t="s">
        <v>28</v>
      </c>
      <c r="F1825" s="46" t="s">
        <v>111</v>
      </c>
      <c r="G1825" s="46" t="s">
        <v>167</v>
      </c>
      <c r="H1825" s="52" t="s">
        <v>168</v>
      </c>
      <c r="I1825" s="48">
        <v>43528</v>
      </c>
      <c r="J1825" s="46">
        <v>4</v>
      </c>
      <c r="K1825" s="46">
        <v>3</v>
      </c>
      <c r="L1825" s="52">
        <v>2019</v>
      </c>
      <c r="M1825" s="31">
        <f t="shared" si="28"/>
        <v>43528</v>
      </c>
      <c r="N1825" s="46" t="s">
        <v>1597</v>
      </c>
      <c r="O1825" s="46" t="s">
        <v>1598</v>
      </c>
      <c r="P1825" s="46">
        <v>19</v>
      </c>
      <c r="Q1825" s="57">
        <v>9039239871</v>
      </c>
      <c r="R1825" s="46" t="s">
        <v>172</v>
      </c>
      <c r="S1825" s="46">
        <v>3</v>
      </c>
      <c r="T1825" s="46" t="s">
        <v>251</v>
      </c>
      <c r="U1825" s="46"/>
      <c r="V1825" s="46" t="s">
        <v>252</v>
      </c>
      <c r="W1825" s="46" t="s">
        <v>4666</v>
      </c>
      <c r="X1825" s="58" t="s">
        <v>176</v>
      </c>
      <c r="Y1825" s="67"/>
    </row>
    <row r="1826" spans="1:25" ht="23.1" hidden="1" customHeight="1">
      <c r="A1826" s="52" t="s">
        <v>1587</v>
      </c>
      <c r="B1826" s="52" t="s">
        <v>26</v>
      </c>
      <c r="C1826" s="52" t="s">
        <v>27</v>
      </c>
      <c r="D1826" s="52" t="s">
        <v>28</v>
      </c>
      <c r="E1826" s="46" t="s">
        <v>28</v>
      </c>
      <c r="F1826" s="46" t="s">
        <v>111</v>
      </c>
      <c r="G1826" s="46" t="s">
        <v>167</v>
      </c>
      <c r="H1826" s="52" t="s">
        <v>168</v>
      </c>
      <c r="I1826" s="48">
        <v>43528</v>
      </c>
      <c r="J1826" s="46">
        <v>4</v>
      </c>
      <c r="K1826" s="46">
        <v>3</v>
      </c>
      <c r="L1826" s="52">
        <v>2019</v>
      </c>
      <c r="M1826" s="31">
        <f t="shared" si="28"/>
        <v>43528</v>
      </c>
      <c r="N1826" s="46" t="s">
        <v>1599</v>
      </c>
      <c r="O1826" s="46" t="s">
        <v>1600</v>
      </c>
      <c r="P1826" s="46">
        <v>19</v>
      </c>
      <c r="Q1826" s="57">
        <v>8162032729</v>
      </c>
      <c r="R1826" s="46" t="s">
        <v>172</v>
      </c>
      <c r="S1826" s="46">
        <v>3</v>
      </c>
      <c r="T1826" s="46" t="s">
        <v>251</v>
      </c>
      <c r="U1826" s="46"/>
      <c r="V1826" s="46" t="s">
        <v>252</v>
      </c>
      <c r="W1826" s="46" t="s">
        <v>4666</v>
      </c>
      <c r="X1826" s="58" t="s">
        <v>179</v>
      </c>
      <c r="Y1826" s="67">
        <v>3</v>
      </c>
    </row>
    <row r="1827" spans="1:25" ht="23.1" hidden="1" customHeight="1">
      <c r="A1827" s="52" t="s">
        <v>1587</v>
      </c>
      <c r="B1827" s="52" t="s">
        <v>26</v>
      </c>
      <c r="C1827" s="52" t="s">
        <v>27</v>
      </c>
      <c r="D1827" s="52" t="s">
        <v>28</v>
      </c>
      <c r="E1827" s="46" t="s">
        <v>28</v>
      </c>
      <c r="F1827" s="46" t="s">
        <v>111</v>
      </c>
      <c r="G1827" s="46" t="s">
        <v>167</v>
      </c>
      <c r="H1827" s="52" t="s">
        <v>168</v>
      </c>
      <c r="I1827" s="48">
        <v>43528</v>
      </c>
      <c r="J1827" s="46">
        <v>4</v>
      </c>
      <c r="K1827" s="46">
        <v>3</v>
      </c>
      <c r="L1827" s="52">
        <v>2019</v>
      </c>
      <c r="M1827" s="31">
        <f t="shared" si="28"/>
        <v>43528</v>
      </c>
      <c r="N1827" s="46" t="s">
        <v>1601</v>
      </c>
      <c r="O1827" s="46" t="s">
        <v>1602</v>
      </c>
      <c r="P1827" s="46">
        <v>18</v>
      </c>
      <c r="Q1827" s="57" t="s">
        <v>171</v>
      </c>
      <c r="R1827" s="46" t="s">
        <v>172</v>
      </c>
      <c r="S1827" s="46">
        <v>2</v>
      </c>
      <c r="T1827" s="46" t="s">
        <v>251</v>
      </c>
      <c r="U1827" s="46"/>
      <c r="V1827" s="46" t="s">
        <v>252</v>
      </c>
      <c r="W1827" s="46" t="s">
        <v>4666</v>
      </c>
      <c r="X1827" s="58" t="s">
        <v>176</v>
      </c>
      <c r="Y1827" s="67"/>
    </row>
    <row r="1828" spans="1:25" ht="23.1" hidden="1" customHeight="1">
      <c r="A1828" s="52" t="s">
        <v>1587</v>
      </c>
      <c r="B1828" s="52" t="s">
        <v>26</v>
      </c>
      <c r="C1828" s="52" t="s">
        <v>27</v>
      </c>
      <c r="D1828" s="52" t="s">
        <v>28</v>
      </c>
      <c r="E1828" s="46" t="s">
        <v>28</v>
      </c>
      <c r="F1828" s="46" t="s">
        <v>111</v>
      </c>
      <c r="G1828" s="46" t="s">
        <v>167</v>
      </c>
      <c r="H1828" s="52" t="s">
        <v>168</v>
      </c>
      <c r="I1828" s="48">
        <v>43528</v>
      </c>
      <c r="J1828" s="46">
        <v>4</v>
      </c>
      <c r="K1828" s="46">
        <v>3</v>
      </c>
      <c r="L1828" s="52">
        <v>2019</v>
      </c>
      <c r="M1828" s="31">
        <f t="shared" si="28"/>
        <v>43528</v>
      </c>
      <c r="N1828" s="46" t="s">
        <v>1603</v>
      </c>
      <c r="O1828" s="46" t="s">
        <v>1604</v>
      </c>
      <c r="P1828" s="46">
        <v>17</v>
      </c>
      <c r="Q1828" s="57" t="s">
        <v>171</v>
      </c>
      <c r="R1828" s="52" t="s">
        <v>172</v>
      </c>
      <c r="S1828" s="46">
        <v>2</v>
      </c>
      <c r="T1828" s="46" t="s">
        <v>251</v>
      </c>
      <c r="U1828" s="46"/>
      <c r="V1828" s="46" t="s">
        <v>252</v>
      </c>
      <c r="W1828" s="46" t="s">
        <v>4666</v>
      </c>
      <c r="X1828" s="58" t="s">
        <v>176</v>
      </c>
      <c r="Y1828" s="67"/>
    </row>
    <row r="1829" spans="1:25" ht="23.1" hidden="1" customHeight="1">
      <c r="A1829" s="52" t="s">
        <v>1587</v>
      </c>
      <c r="B1829" s="52" t="s">
        <v>26</v>
      </c>
      <c r="C1829" s="52" t="s">
        <v>27</v>
      </c>
      <c r="D1829" s="52" t="s">
        <v>28</v>
      </c>
      <c r="E1829" s="46" t="s">
        <v>28</v>
      </c>
      <c r="F1829" s="46" t="s">
        <v>111</v>
      </c>
      <c r="G1829" s="46" t="s">
        <v>167</v>
      </c>
      <c r="H1829" s="52" t="s">
        <v>168</v>
      </c>
      <c r="I1829" s="48">
        <v>43528</v>
      </c>
      <c r="J1829" s="46">
        <v>4</v>
      </c>
      <c r="K1829" s="46">
        <v>3</v>
      </c>
      <c r="L1829" s="52">
        <v>2019</v>
      </c>
      <c r="M1829" s="31">
        <f t="shared" si="28"/>
        <v>43528</v>
      </c>
      <c r="N1829" s="46" t="s">
        <v>1605</v>
      </c>
      <c r="O1829" s="46" t="s">
        <v>1606</v>
      </c>
      <c r="P1829" s="46">
        <v>18</v>
      </c>
      <c r="Q1829" s="57">
        <v>8086914730</v>
      </c>
      <c r="R1829" s="52" t="s">
        <v>172</v>
      </c>
      <c r="S1829" s="46">
        <v>2</v>
      </c>
      <c r="T1829" s="46" t="s">
        <v>251</v>
      </c>
      <c r="U1829" s="46"/>
      <c r="V1829" s="46" t="s">
        <v>252</v>
      </c>
      <c r="W1829" s="46" t="s">
        <v>4666</v>
      </c>
      <c r="X1829" s="58" t="s">
        <v>176</v>
      </c>
      <c r="Y1829" s="67"/>
    </row>
    <row r="1830" spans="1:25" ht="23.1" hidden="1" customHeight="1">
      <c r="A1830" s="52" t="s">
        <v>1587</v>
      </c>
      <c r="B1830" s="52" t="s">
        <v>26</v>
      </c>
      <c r="C1830" s="52" t="s">
        <v>27</v>
      </c>
      <c r="D1830" s="52" t="s">
        <v>28</v>
      </c>
      <c r="E1830" s="46" t="s">
        <v>28</v>
      </c>
      <c r="F1830" s="46" t="s">
        <v>111</v>
      </c>
      <c r="G1830" s="46" t="s">
        <v>167</v>
      </c>
      <c r="H1830" s="52" t="s">
        <v>168</v>
      </c>
      <c r="I1830" s="48">
        <v>43528</v>
      </c>
      <c r="J1830" s="46">
        <v>4</v>
      </c>
      <c r="K1830" s="46">
        <v>3</v>
      </c>
      <c r="L1830" s="52">
        <v>2019</v>
      </c>
      <c r="M1830" s="31">
        <f t="shared" si="28"/>
        <v>43528</v>
      </c>
      <c r="N1830" s="46" t="s">
        <v>934</v>
      </c>
      <c r="O1830" s="46" t="s">
        <v>1607</v>
      </c>
      <c r="P1830" s="46">
        <v>19</v>
      </c>
      <c r="Q1830" s="57">
        <v>7034813595</v>
      </c>
      <c r="R1830" s="52" t="s">
        <v>172</v>
      </c>
      <c r="S1830" s="46">
        <v>2</v>
      </c>
      <c r="T1830" s="46" t="s">
        <v>251</v>
      </c>
      <c r="U1830" s="46"/>
      <c r="V1830" s="46" t="s">
        <v>252</v>
      </c>
      <c r="W1830" s="46" t="s">
        <v>4666</v>
      </c>
      <c r="X1830" s="58" t="s">
        <v>186</v>
      </c>
      <c r="Y1830" s="67">
        <v>1</v>
      </c>
    </row>
    <row r="1831" spans="1:25" ht="23.1" hidden="1" customHeight="1">
      <c r="A1831" s="52" t="s">
        <v>1587</v>
      </c>
      <c r="B1831" s="52" t="s">
        <v>26</v>
      </c>
      <c r="C1831" s="52" t="s">
        <v>27</v>
      </c>
      <c r="D1831" s="52" t="s">
        <v>28</v>
      </c>
      <c r="E1831" s="46" t="s">
        <v>28</v>
      </c>
      <c r="F1831" s="46" t="s">
        <v>111</v>
      </c>
      <c r="G1831" s="46" t="s">
        <v>167</v>
      </c>
      <c r="H1831" s="52" t="s">
        <v>168</v>
      </c>
      <c r="I1831" s="48">
        <v>43528</v>
      </c>
      <c r="J1831" s="46">
        <v>4</v>
      </c>
      <c r="K1831" s="46">
        <v>3</v>
      </c>
      <c r="L1831" s="52">
        <v>2019</v>
      </c>
      <c r="M1831" s="31">
        <f t="shared" si="28"/>
        <v>43528</v>
      </c>
      <c r="N1831" s="46" t="s">
        <v>1608</v>
      </c>
      <c r="O1831" s="46" t="s">
        <v>428</v>
      </c>
      <c r="P1831" s="46">
        <v>19</v>
      </c>
      <c r="Q1831" s="57">
        <v>8111862610</v>
      </c>
      <c r="R1831" s="52" t="s">
        <v>172</v>
      </c>
      <c r="S1831" s="46">
        <v>3</v>
      </c>
      <c r="T1831" s="46" t="s">
        <v>251</v>
      </c>
      <c r="U1831" s="46"/>
      <c r="V1831" s="46" t="s">
        <v>252</v>
      </c>
      <c r="W1831" s="46" t="s">
        <v>4666</v>
      </c>
      <c r="X1831" s="58" t="s">
        <v>179</v>
      </c>
      <c r="Y1831" s="67">
        <v>3</v>
      </c>
    </row>
    <row r="1832" spans="1:25" ht="23.1" hidden="1" customHeight="1">
      <c r="A1832" s="52" t="s">
        <v>1587</v>
      </c>
      <c r="B1832" s="52" t="s">
        <v>26</v>
      </c>
      <c r="C1832" s="52" t="s">
        <v>27</v>
      </c>
      <c r="D1832" s="52" t="s">
        <v>28</v>
      </c>
      <c r="E1832" s="46" t="s">
        <v>28</v>
      </c>
      <c r="F1832" s="46" t="s">
        <v>111</v>
      </c>
      <c r="G1832" s="46" t="s">
        <v>167</v>
      </c>
      <c r="H1832" s="52" t="s">
        <v>168</v>
      </c>
      <c r="I1832" s="48">
        <v>43528</v>
      </c>
      <c r="J1832" s="46">
        <v>4</v>
      </c>
      <c r="K1832" s="46">
        <v>3</v>
      </c>
      <c r="L1832" s="52">
        <v>2019</v>
      </c>
      <c r="M1832" s="31">
        <f t="shared" si="28"/>
        <v>43528</v>
      </c>
      <c r="N1832" s="46" t="s">
        <v>1609</v>
      </c>
      <c r="O1832" s="46" t="s">
        <v>1610</v>
      </c>
      <c r="P1832" s="46">
        <v>19</v>
      </c>
      <c r="Q1832" s="57">
        <v>7085898402</v>
      </c>
      <c r="R1832" s="52" t="s">
        <v>172</v>
      </c>
      <c r="S1832" s="46">
        <v>2</v>
      </c>
      <c r="T1832" s="46" t="s">
        <v>251</v>
      </c>
      <c r="U1832" s="46"/>
      <c r="V1832" s="46" t="s">
        <v>252</v>
      </c>
      <c r="W1832" s="46" t="s">
        <v>4666</v>
      </c>
      <c r="X1832" s="58" t="s">
        <v>186</v>
      </c>
      <c r="Y1832" s="67">
        <v>1</v>
      </c>
    </row>
    <row r="1833" spans="1:25" ht="23.1" hidden="1" customHeight="1">
      <c r="A1833" s="52" t="s">
        <v>1587</v>
      </c>
      <c r="B1833" s="52" t="s">
        <v>26</v>
      </c>
      <c r="C1833" s="52" t="s">
        <v>27</v>
      </c>
      <c r="D1833" s="52" t="s">
        <v>28</v>
      </c>
      <c r="E1833" s="46" t="s">
        <v>28</v>
      </c>
      <c r="F1833" s="46" t="s">
        <v>111</v>
      </c>
      <c r="G1833" s="46" t="s">
        <v>167</v>
      </c>
      <c r="H1833" s="52" t="s">
        <v>168</v>
      </c>
      <c r="I1833" s="48">
        <v>43528</v>
      </c>
      <c r="J1833" s="46">
        <v>4</v>
      </c>
      <c r="K1833" s="46">
        <v>3</v>
      </c>
      <c r="L1833" s="52">
        <v>2019</v>
      </c>
      <c r="M1833" s="31">
        <f t="shared" si="28"/>
        <v>43528</v>
      </c>
      <c r="N1833" s="46" t="s">
        <v>1611</v>
      </c>
      <c r="O1833" s="46" t="s">
        <v>1612</v>
      </c>
      <c r="P1833" s="46">
        <v>19</v>
      </c>
      <c r="Q1833" s="57">
        <v>7068773289</v>
      </c>
      <c r="R1833" s="52" t="s">
        <v>172</v>
      </c>
      <c r="S1833" s="46">
        <v>1</v>
      </c>
      <c r="T1833" s="46" t="s">
        <v>251</v>
      </c>
      <c r="U1833" s="46"/>
      <c r="V1833" s="46" t="s">
        <v>252</v>
      </c>
      <c r="W1833" s="46" t="s">
        <v>4666</v>
      </c>
      <c r="X1833" s="58" t="s">
        <v>186</v>
      </c>
      <c r="Y1833" s="67">
        <v>3</v>
      </c>
    </row>
    <row r="1834" spans="1:25" ht="23.1" hidden="1" customHeight="1">
      <c r="A1834" s="52" t="s">
        <v>1587</v>
      </c>
      <c r="B1834" s="52" t="s">
        <v>26</v>
      </c>
      <c r="C1834" s="52" t="s">
        <v>27</v>
      </c>
      <c r="D1834" s="52" t="s">
        <v>28</v>
      </c>
      <c r="E1834" s="46" t="s">
        <v>28</v>
      </c>
      <c r="F1834" s="46" t="s">
        <v>111</v>
      </c>
      <c r="G1834" s="46" t="s">
        <v>167</v>
      </c>
      <c r="H1834" s="52" t="s">
        <v>168</v>
      </c>
      <c r="I1834" s="48">
        <v>43528</v>
      </c>
      <c r="J1834" s="46">
        <v>4</v>
      </c>
      <c r="K1834" s="46">
        <v>3</v>
      </c>
      <c r="L1834" s="52">
        <v>2019</v>
      </c>
      <c r="M1834" s="31">
        <f t="shared" si="28"/>
        <v>43528</v>
      </c>
      <c r="N1834" s="46" t="s">
        <v>1613</v>
      </c>
      <c r="O1834" s="46" t="s">
        <v>1614</v>
      </c>
      <c r="P1834" s="46">
        <v>19</v>
      </c>
      <c r="Q1834" s="57">
        <v>9065737450</v>
      </c>
      <c r="R1834" s="52" t="s">
        <v>172</v>
      </c>
      <c r="S1834" s="46">
        <v>2</v>
      </c>
      <c r="T1834" s="46" t="s">
        <v>251</v>
      </c>
      <c r="U1834" s="46"/>
      <c r="V1834" s="46" t="s">
        <v>252</v>
      </c>
      <c r="W1834" s="46" t="s">
        <v>4666</v>
      </c>
      <c r="X1834" s="58" t="s">
        <v>186</v>
      </c>
      <c r="Y1834" s="67">
        <v>3</v>
      </c>
    </row>
    <row r="1835" spans="1:25" ht="23.1" hidden="1" customHeight="1">
      <c r="A1835" s="52" t="s">
        <v>1587</v>
      </c>
      <c r="B1835" s="52" t="s">
        <v>26</v>
      </c>
      <c r="C1835" s="52" t="s">
        <v>27</v>
      </c>
      <c r="D1835" s="52" t="s">
        <v>28</v>
      </c>
      <c r="E1835" s="46" t="s">
        <v>28</v>
      </c>
      <c r="F1835" s="46" t="s">
        <v>111</v>
      </c>
      <c r="G1835" s="46" t="s">
        <v>167</v>
      </c>
      <c r="H1835" s="52" t="s">
        <v>168</v>
      </c>
      <c r="I1835" s="48">
        <v>43528</v>
      </c>
      <c r="J1835" s="46">
        <v>4</v>
      </c>
      <c r="K1835" s="46">
        <v>3</v>
      </c>
      <c r="L1835" s="52">
        <v>2019</v>
      </c>
      <c r="M1835" s="31">
        <f t="shared" si="28"/>
        <v>43528</v>
      </c>
      <c r="N1835" s="46" t="s">
        <v>1615</v>
      </c>
      <c r="O1835" s="46" t="s">
        <v>407</v>
      </c>
      <c r="P1835" s="46">
        <v>19</v>
      </c>
      <c r="Q1835" s="57">
        <v>7068062495</v>
      </c>
      <c r="R1835" s="46" t="s">
        <v>172</v>
      </c>
      <c r="S1835" s="46">
        <v>3</v>
      </c>
      <c r="T1835" s="46" t="s">
        <v>251</v>
      </c>
      <c r="U1835" s="46"/>
      <c r="V1835" s="46" t="s">
        <v>252</v>
      </c>
      <c r="W1835" s="46" t="s">
        <v>4666</v>
      </c>
      <c r="X1835" s="58" t="s">
        <v>186</v>
      </c>
      <c r="Y1835" s="67">
        <v>3</v>
      </c>
    </row>
    <row r="1836" spans="1:25" ht="23.1" hidden="1" customHeight="1">
      <c r="A1836" s="52" t="s">
        <v>1587</v>
      </c>
      <c r="B1836" s="52" t="s">
        <v>26</v>
      </c>
      <c r="C1836" s="52" t="s">
        <v>27</v>
      </c>
      <c r="D1836" s="52" t="s">
        <v>28</v>
      </c>
      <c r="E1836" s="46" t="s">
        <v>28</v>
      </c>
      <c r="F1836" s="46" t="s">
        <v>111</v>
      </c>
      <c r="G1836" s="46" t="s">
        <v>167</v>
      </c>
      <c r="H1836" s="52" t="s">
        <v>168</v>
      </c>
      <c r="I1836" s="48">
        <v>43528</v>
      </c>
      <c r="J1836" s="46">
        <v>4</v>
      </c>
      <c r="K1836" s="46">
        <v>3</v>
      </c>
      <c r="L1836" s="52">
        <v>2019</v>
      </c>
      <c r="M1836" s="31">
        <f t="shared" si="28"/>
        <v>43528</v>
      </c>
      <c r="N1836" s="46" t="s">
        <v>911</v>
      </c>
      <c r="O1836" s="46" t="s">
        <v>1616</v>
      </c>
      <c r="P1836" s="46">
        <v>18</v>
      </c>
      <c r="Q1836" s="57">
        <v>7035948132</v>
      </c>
      <c r="R1836" s="52" t="s">
        <v>172</v>
      </c>
      <c r="S1836" s="46">
        <v>3</v>
      </c>
      <c r="T1836" s="46" t="s">
        <v>251</v>
      </c>
      <c r="U1836" s="46"/>
      <c r="V1836" s="46" t="s">
        <v>252</v>
      </c>
      <c r="W1836" s="46" t="s">
        <v>4666</v>
      </c>
      <c r="X1836" s="58" t="s">
        <v>186</v>
      </c>
      <c r="Y1836" s="67">
        <v>3</v>
      </c>
    </row>
    <row r="1837" spans="1:25" ht="23.1" hidden="1" customHeight="1">
      <c r="A1837" s="52" t="s">
        <v>1587</v>
      </c>
      <c r="B1837" s="52" t="s">
        <v>26</v>
      </c>
      <c r="C1837" s="52" t="s">
        <v>27</v>
      </c>
      <c r="D1837" s="52" t="s">
        <v>28</v>
      </c>
      <c r="E1837" s="46" t="s">
        <v>28</v>
      </c>
      <c r="F1837" s="46" t="s">
        <v>111</v>
      </c>
      <c r="G1837" s="46" t="s">
        <v>167</v>
      </c>
      <c r="H1837" s="52" t="s">
        <v>168</v>
      </c>
      <c r="I1837" s="48">
        <v>43528</v>
      </c>
      <c r="J1837" s="46">
        <v>4</v>
      </c>
      <c r="K1837" s="46">
        <v>3</v>
      </c>
      <c r="L1837" s="52">
        <v>2019</v>
      </c>
      <c r="M1837" s="31">
        <f t="shared" si="28"/>
        <v>43528</v>
      </c>
      <c r="N1837" s="46" t="s">
        <v>1617</v>
      </c>
      <c r="O1837" s="46" t="s">
        <v>1618</v>
      </c>
      <c r="P1837" s="46">
        <v>19</v>
      </c>
      <c r="Q1837" s="57">
        <v>7034870776</v>
      </c>
      <c r="R1837" s="52" t="s">
        <v>172</v>
      </c>
      <c r="S1837" s="46">
        <v>0</v>
      </c>
      <c r="T1837" s="46" t="s">
        <v>251</v>
      </c>
      <c r="U1837" s="46"/>
      <c r="V1837" s="46" t="s">
        <v>252</v>
      </c>
      <c r="W1837" s="46" t="s">
        <v>4666</v>
      </c>
      <c r="X1837" s="58" t="s">
        <v>186</v>
      </c>
      <c r="Y1837" s="67">
        <v>3</v>
      </c>
    </row>
    <row r="1838" spans="1:25" ht="23.1" hidden="1" customHeight="1">
      <c r="A1838" s="52" t="s">
        <v>1587</v>
      </c>
      <c r="B1838" s="52" t="s">
        <v>26</v>
      </c>
      <c r="C1838" s="52" t="s">
        <v>27</v>
      </c>
      <c r="D1838" s="52" t="s">
        <v>28</v>
      </c>
      <c r="E1838" s="46" t="s">
        <v>28</v>
      </c>
      <c r="F1838" s="46" t="s">
        <v>111</v>
      </c>
      <c r="G1838" s="46" t="s">
        <v>167</v>
      </c>
      <c r="H1838" s="46" t="s">
        <v>168</v>
      </c>
      <c r="I1838" s="48">
        <v>43528</v>
      </c>
      <c r="J1838" s="46">
        <v>4</v>
      </c>
      <c r="K1838" s="46">
        <v>3</v>
      </c>
      <c r="L1838" s="52">
        <v>2019</v>
      </c>
      <c r="M1838" s="31">
        <f t="shared" si="28"/>
        <v>43528</v>
      </c>
      <c r="N1838" s="46" t="s">
        <v>1619</v>
      </c>
      <c r="O1838" s="46" t="s">
        <v>1620</v>
      </c>
      <c r="P1838" s="46">
        <v>19</v>
      </c>
      <c r="Q1838" s="57" t="s">
        <v>171</v>
      </c>
      <c r="R1838" s="52" t="s">
        <v>172</v>
      </c>
      <c r="S1838" s="46">
        <v>2</v>
      </c>
      <c r="T1838" s="46" t="s">
        <v>251</v>
      </c>
      <c r="U1838" s="46"/>
      <c r="V1838" s="46" t="s">
        <v>252</v>
      </c>
      <c r="W1838" s="46" t="s">
        <v>4666</v>
      </c>
      <c r="X1838" s="58" t="s">
        <v>179</v>
      </c>
      <c r="Y1838" s="67">
        <v>2</v>
      </c>
    </row>
    <row r="1839" spans="1:25" ht="23.1" hidden="1" customHeight="1">
      <c r="A1839" s="52" t="s">
        <v>1587</v>
      </c>
      <c r="B1839" s="52" t="s">
        <v>26</v>
      </c>
      <c r="C1839" s="52" t="s">
        <v>27</v>
      </c>
      <c r="D1839" s="52" t="s">
        <v>28</v>
      </c>
      <c r="E1839" s="46" t="s">
        <v>28</v>
      </c>
      <c r="F1839" s="46" t="s">
        <v>111</v>
      </c>
      <c r="G1839" s="46" t="s">
        <v>167</v>
      </c>
      <c r="H1839" s="46" t="s">
        <v>168</v>
      </c>
      <c r="I1839" s="48">
        <v>43528</v>
      </c>
      <c r="J1839" s="46">
        <v>4</v>
      </c>
      <c r="K1839" s="46">
        <v>3</v>
      </c>
      <c r="L1839" s="52">
        <v>2019</v>
      </c>
      <c r="M1839" s="31">
        <f t="shared" si="28"/>
        <v>43528</v>
      </c>
      <c r="N1839" s="46" t="s">
        <v>850</v>
      </c>
      <c r="O1839" s="46" t="s">
        <v>471</v>
      </c>
      <c r="P1839" s="46">
        <v>18</v>
      </c>
      <c r="Q1839" s="57" t="s">
        <v>171</v>
      </c>
      <c r="R1839" s="52" t="s">
        <v>172</v>
      </c>
      <c r="S1839" s="46">
        <v>1</v>
      </c>
      <c r="T1839" s="46" t="s">
        <v>251</v>
      </c>
      <c r="U1839" s="46"/>
      <c r="V1839" s="46" t="s">
        <v>252</v>
      </c>
      <c r="W1839" s="46" t="s">
        <v>4666</v>
      </c>
      <c r="X1839" s="58" t="s">
        <v>186</v>
      </c>
      <c r="Y1839" s="67">
        <v>3</v>
      </c>
    </row>
    <row r="1840" spans="1:25" ht="23.1" hidden="1" customHeight="1">
      <c r="A1840" s="52" t="s">
        <v>1587</v>
      </c>
      <c r="B1840" s="52" t="s">
        <v>26</v>
      </c>
      <c r="C1840" s="52" t="s">
        <v>27</v>
      </c>
      <c r="D1840" s="52" t="s">
        <v>28</v>
      </c>
      <c r="E1840" s="46" t="s">
        <v>28</v>
      </c>
      <c r="F1840" s="46" t="s">
        <v>111</v>
      </c>
      <c r="G1840" s="46" t="s">
        <v>167</v>
      </c>
      <c r="H1840" s="46" t="s">
        <v>168</v>
      </c>
      <c r="I1840" s="48">
        <v>43528</v>
      </c>
      <c r="J1840" s="46">
        <v>4</v>
      </c>
      <c r="K1840" s="46">
        <v>3</v>
      </c>
      <c r="L1840" s="52">
        <v>2019</v>
      </c>
      <c r="M1840" s="31">
        <f t="shared" si="28"/>
        <v>43528</v>
      </c>
      <c r="N1840" s="46" t="s">
        <v>222</v>
      </c>
      <c r="O1840" s="46" t="s">
        <v>1621</v>
      </c>
      <c r="P1840" s="46">
        <v>19</v>
      </c>
      <c r="Q1840" s="57" t="s">
        <v>171</v>
      </c>
      <c r="R1840" s="52" t="s">
        <v>172</v>
      </c>
      <c r="S1840" s="46">
        <v>3</v>
      </c>
      <c r="T1840" s="46" t="s">
        <v>251</v>
      </c>
      <c r="U1840" s="46"/>
      <c r="V1840" s="46" t="s">
        <v>252</v>
      </c>
      <c r="W1840" s="46" t="s">
        <v>4666</v>
      </c>
      <c r="X1840" s="58" t="s">
        <v>176</v>
      </c>
      <c r="Y1840" s="67"/>
    </row>
    <row r="1841" spans="1:25" ht="23.1" hidden="1" customHeight="1">
      <c r="A1841" s="52" t="s">
        <v>1587</v>
      </c>
      <c r="B1841" s="52" t="s">
        <v>26</v>
      </c>
      <c r="C1841" s="52" t="s">
        <v>27</v>
      </c>
      <c r="D1841" s="52" t="s">
        <v>28</v>
      </c>
      <c r="E1841" s="46" t="s">
        <v>28</v>
      </c>
      <c r="F1841" s="46" t="s">
        <v>111</v>
      </c>
      <c r="G1841" s="46" t="s">
        <v>167</v>
      </c>
      <c r="H1841" s="46" t="s">
        <v>168</v>
      </c>
      <c r="I1841" s="48">
        <v>43528</v>
      </c>
      <c r="J1841" s="46">
        <v>4</v>
      </c>
      <c r="K1841" s="46">
        <v>3</v>
      </c>
      <c r="L1841" s="52">
        <v>2019</v>
      </c>
      <c r="M1841" s="31">
        <f t="shared" si="28"/>
        <v>43528</v>
      </c>
      <c r="N1841" s="46" t="s">
        <v>1622</v>
      </c>
      <c r="O1841" s="46" t="s">
        <v>649</v>
      </c>
      <c r="P1841" s="46">
        <v>18</v>
      </c>
      <c r="Q1841" s="57" t="s">
        <v>171</v>
      </c>
      <c r="R1841" s="52" t="s">
        <v>172</v>
      </c>
      <c r="S1841" s="46">
        <v>2</v>
      </c>
      <c r="T1841" s="46" t="s">
        <v>251</v>
      </c>
      <c r="U1841" s="46"/>
      <c r="V1841" s="46" t="s">
        <v>252</v>
      </c>
      <c r="W1841" s="46" t="s">
        <v>4666</v>
      </c>
      <c r="X1841" s="58" t="s">
        <v>211</v>
      </c>
      <c r="Y1841" s="67">
        <v>6</v>
      </c>
    </row>
    <row r="1842" spans="1:25" ht="23.1" hidden="1" customHeight="1">
      <c r="A1842" s="52" t="s">
        <v>1587</v>
      </c>
      <c r="B1842" s="52" t="s">
        <v>26</v>
      </c>
      <c r="C1842" s="52" t="s">
        <v>27</v>
      </c>
      <c r="D1842" s="52" t="s">
        <v>28</v>
      </c>
      <c r="E1842" s="46" t="s">
        <v>28</v>
      </c>
      <c r="F1842" s="46" t="s">
        <v>111</v>
      </c>
      <c r="G1842" s="46" t="s">
        <v>167</v>
      </c>
      <c r="H1842" s="46" t="s">
        <v>168</v>
      </c>
      <c r="I1842" s="48">
        <v>43528</v>
      </c>
      <c r="J1842" s="46">
        <v>4</v>
      </c>
      <c r="K1842" s="46">
        <v>3</v>
      </c>
      <c r="L1842" s="52">
        <v>2019</v>
      </c>
      <c r="M1842" s="31">
        <f t="shared" si="28"/>
        <v>43528</v>
      </c>
      <c r="N1842" s="46" t="s">
        <v>1623</v>
      </c>
      <c r="O1842" s="46" t="s">
        <v>1624</v>
      </c>
      <c r="P1842" s="46">
        <v>17</v>
      </c>
      <c r="Q1842" s="57" t="s">
        <v>171</v>
      </c>
      <c r="R1842" s="52" t="s">
        <v>172</v>
      </c>
      <c r="S1842" s="46">
        <v>1</v>
      </c>
      <c r="T1842" s="46" t="s">
        <v>251</v>
      </c>
      <c r="U1842" s="46"/>
      <c r="V1842" s="46" t="s">
        <v>252</v>
      </c>
      <c r="W1842" s="46" t="s">
        <v>4666</v>
      </c>
      <c r="X1842" s="58" t="s">
        <v>211</v>
      </c>
      <c r="Y1842" s="67">
        <v>6</v>
      </c>
    </row>
    <row r="1843" spans="1:25" ht="23.1" hidden="1" customHeight="1">
      <c r="A1843" s="52" t="s">
        <v>1587</v>
      </c>
      <c r="B1843" s="52" t="s">
        <v>26</v>
      </c>
      <c r="C1843" s="52" t="s">
        <v>27</v>
      </c>
      <c r="D1843" s="52" t="s">
        <v>28</v>
      </c>
      <c r="E1843" s="46" t="s">
        <v>28</v>
      </c>
      <c r="F1843" s="46" t="s">
        <v>111</v>
      </c>
      <c r="G1843" s="46" t="s">
        <v>167</v>
      </c>
      <c r="H1843" s="52" t="s">
        <v>168</v>
      </c>
      <c r="I1843" s="48">
        <v>43529</v>
      </c>
      <c r="J1843" s="46">
        <v>5</v>
      </c>
      <c r="K1843" s="46">
        <v>3</v>
      </c>
      <c r="L1843" s="52">
        <v>2019</v>
      </c>
      <c r="M1843" s="31">
        <f t="shared" si="28"/>
        <v>43529</v>
      </c>
      <c r="N1843" s="46" t="s">
        <v>1625</v>
      </c>
      <c r="O1843" s="46" t="s">
        <v>1626</v>
      </c>
      <c r="P1843" s="46">
        <v>18</v>
      </c>
      <c r="Q1843" s="57" t="s">
        <v>171</v>
      </c>
      <c r="R1843" s="46" t="s">
        <v>172</v>
      </c>
      <c r="S1843" s="46">
        <v>1</v>
      </c>
      <c r="T1843" s="46" t="s">
        <v>251</v>
      </c>
      <c r="U1843" s="46"/>
      <c r="V1843" s="46" t="s">
        <v>252</v>
      </c>
      <c r="W1843" s="46" t="s">
        <v>4666</v>
      </c>
      <c r="X1843" s="58" t="s">
        <v>211</v>
      </c>
      <c r="Y1843" s="67"/>
    </row>
    <row r="1844" spans="1:25" ht="23.1" hidden="1" customHeight="1">
      <c r="A1844" s="52" t="s">
        <v>1587</v>
      </c>
      <c r="B1844" s="52" t="s">
        <v>26</v>
      </c>
      <c r="C1844" s="52" t="s">
        <v>27</v>
      </c>
      <c r="D1844" s="52" t="s">
        <v>28</v>
      </c>
      <c r="E1844" s="46" t="s">
        <v>28</v>
      </c>
      <c r="F1844" s="46" t="s">
        <v>111</v>
      </c>
      <c r="G1844" s="46" t="s">
        <v>167</v>
      </c>
      <c r="H1844" s="52" t="s">
        <v>168</v>
      </c>
      <c r="I1844" s="48">
        <v>43529</v>
      </c>
      <c r="J1844" s="46">
        <v>5</v>
      </c>
      <c r="K1844" s="46">
        <v>3</v>
      </c>
      <c r="L1844" s="52">
        <v>2019</v>
      </c>
      <c r="M1844" s="31">
        <f t="shared" si="28"/>
        <v>43529</v>
      </c>
      <c r="N1844" s="46" t="s">
        <v>1627</v>
      </c>
      <c r="O1844" s="46" t="s">
        <v>1049</v>
      </c>
      <c r="P1844" s="46">
        <v>19</v>
      </c>
      <c r="Q1844" s="57">
        <v>7022493669</v>
      </c>
      <c r="R1844" s="52" t="s">
        <v>172</v>
      </c>
      <c r="S1844" s="46">
        <v>1</v>
      </c>
      <c r="T1844" s="46" t="s">
        <v>251</v>
      </c>
      <c r="U1844" s="46"/>
      <c r="V1844" s="46" t="s">
        <v>252</v>
      </c>
      <c r="W1844" s="46" t="s">
        <v>4666</v>
      </c>
      <c r="X1844" s="58" t="s">
        <v>211</v>
      </c>
      <c r="Y1844" s="67"/>
    </row>
    <row r="1845" spans="1:25" ht="23.1" hidden="1" customHeight="1">
      <c r="A1845" s="52" t="s">
        <v>1587</v>
      </c>
      <c r="B1845" s="52" t="s">
        <v>26</v>
      </c>
      <c r="C1845" s="52" t="s">
        <v>27</v>
      </c>
      <c r="D1845" s="52" t="s">
        <v>28</v>
      </c>
      <c r="E1845" s="46" t="s">
        <v>28</v>
      </c>
      <c r="F1845" s="46" t="s">
        <v>111</v>
      </c>
      <c r="G1845" s="46" t="s">
        <v>167</v>
      </c>
      <c r="H1845" s="52" t="s">
        <v>168</v>
      </c>
      <c r="I1845" s="48">
        <v>43529</v>
      </c>
      <c r="J1845" s="46">
        <v>5</v>
      </c>
      <c r="K1845" s="46">
        <v>3</v>
      </c>
      <c r="L1845" s="52">
        <v>2019</v>
      </c>
      <c r="M1845" s="31">
        <f t="shared" si="28"/>
        <v>43529</v>
      </c>
      <c r="N1845" s="46" t="s">
        <v>1235</v>
      </c>
      <c r="O1845" s="46" t="s">
        <v>363</v>
      </c>
      <c r="P1845" s="46">
        <v>19</v>
      </c>
      <c r="Q1845" s="57" t="s">
        <v>171</v>
      </c>
      <c r="R1845" s="52" t="s">
        <v>172</v>
      </c>
      <c r="S1845" s="46">
        <v>2</v>
      </c>
      <c r="T1845" s="46" t="s">
        <v>251</v>
      </c>
      <c r="U1845" s="46"/>
      <c r="V1845" s="46" t="s">
        <v>252</v>
      </c>
      <c r="W1845" s="46" t="s">
        <v>4666</v>
      </c>
      <c r="X1845" s="58" t="s">
        <v>179</v>
      </c>
      <c r="Y1845" s="67">
        <v>1</v>
      </c>
    </row>
    <row r="1846" spans="1:25" ht="23.1" hidden="1" customHeight="1">
      <c r="A1846" s="52" t="s">
        <v>1587</v>
      </c>
      <c r="B1846" s="52" t="s">
        <v>26</v>
      </c>
      <c r="C1846" s="52" t="s">
        <v>27</v>
      </c>
      <c r="D1846" s="52" t="s">
        <v>28</v>
      </c>
      <c r="E1846" s="46" t="s">
        <v>28</v>
      </c>
      <c r="F1846" s="46" t="s">
        <v>111</v>
      </c>
      <c r="G1846" s="46" t="s">
        <v>167</v>
      </c>
      <c r="H1846" s="52" t="s">
        <v>168</v>
      </c>
      <c r="I1846" s="48">
        <v>43529</v>
      </c>
      <c r="J1846" s="46">
        <v>5</v>
      </c>
      <c r="K1846" s="46">
        <v>3</v>
      </c>
      <c r="L1846" s="52">
        <v>2019</v>
      </c>
      <c r="M1846" s="31">
        <f t="shared" si="28"/>
        <v>43529</v>
      </c>
      <c r="N1846" s="46" t="s">
        <v>1628</v>
      </c>
      <c r="O1846" s="46" t="s">
        <v>1629</v>
      </c>
      <c r="P1846" s="46">
        <v>17</v>
      </c>
      <c r="Q1846" s="57" t="s">
        <v>171</v>
      </c>
      <c r="R1846" s="52" t="s">
        <v>172</v>
      </c>
      <c r="S1846" s="46">
        <v>1</v>
      </c>
      <c r="T1846" s="46" t="s">
        <v>251</v>
      </c>
      <c r="U1846" s="46"/>
      <c r="V1846" s="46" t="s">
        <v>252</v>
      </c>
      <c r="W1846" s="46" t="s">
        <v>4666</v>
      </c>
      <c r="X1846" s="58" t="s">
        <v>211</v>
      </c>
      <c r="Y1846" s="67"/>
    </row>
    <row r="1847" spans="1:25" ht="23.1" hidden="1" customHeight="1">
      <c r="A1847" s="52" t="s">
        <v>1587</v>
      </c>
      <c r="B1847" s="52" t="s">
        <v>26</v>
      </c>
      <c r="C1847" s="52" t="s">
        <v>27</v>
      </c>
      <c r="D1847" s="52" t="s">
        <v>28</v>
      </c>
      <c r="E1847" s="46" t="s">
        <v>28</v>
      </c>
      <c r="F1847" s="46" t="s">
        <v>111</v>
      </c>
      <c r="G1847" s="46" t="s">
        <v>167</v>
      </c>
      <c r="H1847" s="52" t="s">
        <v>168</v>
      </c>
      <c r="I1847" s="48">
        <v>43529</v>
      </c>
      <c r="J1847" s="46">
        <v>5</v>
      </c>
      <c r="K1847" s="46">
        <v>3</v>
      </c>
      <c r="L1847" s="52">
        <v>2019</v>
      </c>
      <c r="M1847" s="31">
        <f t="shared" si="28"/>
        <v>43529</v>
      </c>
      <c r="N1847" s="46" t="s">
        <v>1630</v>
      </c>
      <c r="O1847" s="46" t="s">
        <v>1631</v>
      </c>
      <c r="P1847" s="46">
        <v>18</v>
      </c>
      <c r="Q1847" s="57" t="s">
        <v>171</v>
      </c>
      <c r="R1847" s="52" t="s">
        <v>172</v>
      </c>
      <c r="S1847" s="46">
        <v>1</v>
      </c>
      <c r="T1847" s="46" t="s">
        <v>251</v>
      </c>
      <c r="U1847" s="46"/>
      <c r="V1847" s="46" t="s">
        <v>252</v>
      </c>
      <c r="W1847" s="46" t="s">
        <v>4666</v>
      </c>
      <c r="X1847" s="58" t="s">
        <v>176</v>
      </c>
      <c r="Y1847" s="67"/>
    </row>
    <row r="1848" spans="1:25" ht="23.1" hidden="1" customHeight="1">
      <c r="A1848" s="52" t="s">
        <v>1587</v>
      </c>
      <c r="B1848" s="52" t="s">
        <v>26</v>
      </c>
      <c r="C1848" s="52" t="s">
        <v>27</v>
      </c>
      <c r="D1848" s="52" t="s">
        <v>28</v>
      </c>
      <c r="E1848" s="46" t="s">
        <v>28</v>
      </c>
      <c r="F1848" s="46" t="s">
        <v>111</v>
      </c>
      <c r="G1848" s="46" t="s">
        <v>167</v>
      </c>
      <c r="H1848" s="52" t="s">
        <v>168</v>
      </c>
      <c r="I1848" s="48">
        <v>43529</v>
      </c>
      <c r="J1848" s="46">
        <v>5</v>
      </c>
      <c r="K1848" s="46">
        <v>3</v>
      </c>
      <c r="L1848" s="52">
        <v>2019</v>
      </c>
      <c r="M1848" s="31">
        <f t="shared" si="28"/>
        <v>43529</v>
      </c>
      <c r="N1848" s="46" t="s">
        <v>1632</v>
      </c>
      <c r="O1848" s="46" t="s">
        <v>1307</v>
      </c>
      <c r="P1848" s="46">
        <v>19</v>
      </c>
      <c r="Q1848" s="57">
        <v>8144975519</v>
      </c>
      <c r="R1848" s="52" t="s">
        <v>172</v>
      </c>
      <c r="S1848" s="46">
        <v>2</v>
      </c>
      <c r="T1848" s="46" t="s">
        <v>251</v>
      </c>
      <c r="U1848" s="46"/>
      <c r="V1848" s="46" t="s">
        <v>252</v>
      </c>
      <c r="W1848" s="46" t="s">
        <v>4666</v>
      </c>
      <c r="X1848" s="58" t="s">
        <v>179</v>
      </c>
      <c r="Y1848" s="67">
        <v>1</v>
      </c>
    </row>
    <row r="1849" spans="1:25" ht="23.1" hidden="1" customHeight="1">
      <c r="A1849" s="52" t="s">
        <v>1587</v>
      </c>
      <c r="B1849" s="52" t="s">
        <v>26</v>
      </c>
      <c r="C1849" s="52" t="s">
        <v>27</v>
      </c>
      <c r="D1849" s="52" t="s">
        <v>28</v>
      </c>
      <c r="E1849" s="46" t="s">
        <v>28</v>
      </c>
      <c r="F1849" s="46" t="s">
        <v>111</v>
      </c>
      <c r="G1849" s="46" t="s">
        <v>167</v>
      </c>
      <c r="H1849" s="52" t="s">
        <v>168</v>
      </c>
      <c r="I1849" s="48">
        <v>43529</v>
      </c>
      <c r="J1849" s="46">
        <v>5</v>
      </c>
      <c r="K1849" s="46">
        <v>3</v>
      </c>
      <c r="L1849" s="52">
        <v>2019</v>
      </c>
      <c r="M1849" s="31">
        <f t="shared" si="28"/>
        <v>43529</v>
      </c>
      <c r="N1849" s="46" t="s">
        <v>1633</v>
      </c>
      <c r="O1849" s="46" t="s">
        <v>1634</v>
      </c>
      <c r="P1849" s="46">
        <v>18</v>
      </c>
      <c r="Q1849" s="57">
        <v>9083001227</v>
      </c>
      <c r="R1849" s="52" t="s">
        <v>172</v>
      </c>
      <c r="S1849" s="46">
        <v>1</v>
      </c>
      <c r="T1849" s="46" t="s">
        <v>251</v>
      </c>
      <c r="U1849" s="46"/>
      <c r="V1849" s="46" t="s">
        <v>252</v>
      </c>
      <c r="W1849" s="46" t="s">
        <v>4666</v>
      </c>
      <c r="X1849" s="58" t="s">
        <v>186</v>
      </c>
      <c r="Y1849" s="67">
        <v>3</v>
      </c>
    </row>
    <row r="1850" spans="1:25" ht="23.1" hidden="1" customHeight="1">
      <c r="A1850" s="52" t="s">
        <v>1587</v>
      </c>
      <c r="B1850" s="52" t="s">
        <v>26</v>
      </c>
      <c r="C1850" s="52" t="s">
        <v>27</v>
      </c>
      <c r="D1850" s="52" t="s">
        <v>28</v>
      </c>
      <c r="E1850" s="46" t="s">
        <v>28</v>
      </c>
      <c r="F1850" s="46" t="s">
        <v>111</v>
      </c>
      <c r="G1850" s="46" t="s">
        <v>167</v>
      </c>
      <c r="H1850" s="52" t="s">
        <v>168</v>
      </c>
      <c r="I1850" s="48">
        <v>43529</v>
      </c>
      <c r="J1850" s="46">
        <v>5</v>
      </c>
      <c r="K1850" s="46">
        <v>3</v>
      </c>
      <c r="L1850" s="52">
        <v>2019</v>
      </c>
      <c r="M1850" s="31">
        <f t="shared" si="28"/>
        <v>43529</v>
      </c>
      <c r="N1850" s="46" t="s">
        <v>1635</v>
      </c>
      <c r="O1850" s="46" t="s">
        <v>1488</v>
      </c>
      <c r="P1850" s="46">
        <v>16</v>
      </c>
      <c r="Q1850" s="57" t="s">
        <v>171</v>
      </c>
      <c r="R1850" s="52" t="s">
        <v>417</v>
      </c>
      <c r="S1850" s="46">
        <v>0</v>
      </c>
      <c r="T1850" s="46" t="s">
        <v>251</v>
      </c>
      <c r="U1850" s="46"/>
      <c r="V1850" s="46" t="s">
        <v>252</v>
      </c>
      <c r="W1850" s="46" t="s">
        <v>4666</v>
      </c>
      <c r="X1850" s="58" t="s">
        <v>176</v>
      </c>
      <c r="Y1850" s="67"/>
    </row>
    <row r="1851" spans="1:25" ht="23.1" hidden="1" customHeight="1">
      <c r="A1851" s="52" t="s">
        <v>1587</v>
      </c>
      <c r="B1851" s="52" t="s">
        <v>26</v>
      </c>
      <c r="C1851" s="52" t="s">
        <v>27</v>
      </c>
      <c r="D1851" s="52" t="s">
        <v>28</v>
      </c>
      <c r="E1851" s="46" t="s">
        <v>28</v>
      </c>
      <c r="F1851" s="46" t="s">
        <v>111</v>
      </c>
      <c r="G1851" s="46" t="s">
        <v>167</v>
      </c>
      <c r="H1851" s="52" t="s">
        <v>168</v>
      </c>
      <c r="I1851" s="48">
        <v>43529</v>
      </c>
      <c r="J1851" s="46">
        <v>5</v>
      </c>
      <c r="K1851" s="46">
        <v>3</v>
      </c>
      <c r="L1851" s="52">
        <v>2019</v>
      </c>
      <c r="M1851" s="31">
        <f t="shared" si="28"/>
        <v>43529</v>
      </c>
      <c r="N1851" s="46" t="s">
        <v>1636</v>
      </c>
      <c r="O1851" s="46" t="s">
        <v>1637</v>
      </c>
      <c r="P1851" s="46">
        <v>19</v>
      </c>
      <c r="Q1851" s="57" t="s">
        <v>171</v>
      </c>
      <c r="R1851" s="46" t="s">
        <v>172</v>
      </c>
      <c r="S1851" s="46">
        <v>2</v>
      </c>
      <c r="T1851" s="46" t="s">
        <v>251</v>
      </c>
      <c r="U1851" s="46"/>
      <c r="V1851" s="46" t="s">
        <v>252</v>
      </c>
      <c r="W1851" s="46" t="s">
        <v>4666</v>
      </c>
      <c r="X1851" s="58" t="s">
        <v>179</v>
      </c>
      <c r="Y1851" s="67">
        <v>1</v>
      </c>
    </row>
    <row r="1852" spans="1:25" ht="23.1" hidden="1" customHeight="1">
      <c r="A1852" s="52" t="s">
        <v>1587</v>
      </c>
      <c r="B1852" s="52" t="s">
        <v>26</v>
      </c>
      <c r="C1852" s="52" t="s">
        <v>27</v>
      </c>
      <c r="D1852" s="52" t="s">
        <v>28</v>
      </c>
      <c r="E1852" s="46" t="s">
        <v>28</v>
      </c>
      <c r="F1852" s="46" t="s">
        <v>111</v>
      </c>
      <c r="G1852" s="46" t="s">
        <v>167</v>
      </c>
      <c r="H1852" s="52" t="s">
        <v>168</v>
      </c>
      <c r="I1852" s="48">
        <v>43529</v>
      </c>
      <c r="J1852" s="46">
        <v>5</v>
      </c>
      <c r="K1852" s="46">
        <v>3</v>
      </c>
      <c r="L1852" s="52">
        <v>2019</v>
      </c>
      <c r="M1852" s="31">
        <f t="shared" si="28"/>
        <v>43529</v>
      </c>
      <c r="N1852" s="46" t="s">
        <v>1638</v>
      </c>
      <c r="O1852" s="46" t="s">
        <v>764</v>
      </c>
      <c r="P1852" s="46">
        <v>19</v>
      </c>
      <c r="Q1852" s="57" t="s">
        <v>171</v>
      </c>
      <c r="R1852" s="46" t="s">
        <v>172</v>
      </c>
      <c r="S1852" s="46">
        <v>2</v>
      </c>
      <c r="T1852" s="46" t="s">
        <v>251</v>
      </c>
      <c r="U1852" s="46"/>
      <c r="V1852" s="46" t="s">
        <v>252</v>
      </c>
      <c r="W1852" s="46" t="s">
        <v>4666</v>
      </c>
      <c r="X1852" s="58" t="s">
        <v>176</v>
      </c>
      <c r="Y1852" s="67"/>
    </row>
    <row r="1853" spans="1:25" ht="23.1" hidden="1" customHeight="1">
      <c r="A1853" s="52" t="s">
        <v>1587</v>
      </c>
      <c r="B1853" s="52" t="s">
        <v>26</v>
      </c>
      <c r="C1853" s="52" t="s">
        <v>27</v>
      </c>
      <c r="D1853" s="52" t="s">
        <v>28</v>
      </c>
      <c r="E1853" s="46" t="s">
        <v>28</v>
      </c>
      <c r="F1853" s="46" t="s">
        <v>111</v>
      </c>
      <c r="G1853" s="46" t="s">
        <v>167</v>
      </c>
      <c r="H1853" s="52" t="s">
        <v>168</v>
      </c>
      <c r="I1853" s="48">
        <v>43529</v>
      </c>
      <c r="J1853" s="46">
        <v>5</v>
      </c>
      <c r="K1853" s="46">
        <v>3</v>
      </c>
      <c r="L1853" s="52">
        <v>2019</v>
      </c>
      <c r="M1853" s="31">
        <f t="shared" si="28"/>
        <v>43529</v>
      </c>
      <c r="N1853" s="46" t="s">
        <v>1639</v>
      </c>
      <c r="O1853" s="46" t="s">
        <v>469</v>
      </c>
      <c r="P1853" s="46">
        <v>18</v>
      </c>
      <c r="Q1853" s="57">
        <v>7059254551</v>
      </c>
      <c r="R1853" s="52" t="s">
        <v>172</v>
      </c>
      <c r="S1853" s="46">
        <v>1</v>
      </c>
      <c r="T1853" s="46" t="s">
        <v>251</v>
      </c>
      <c r="U1853" s="46"/>
      <c r="V1853" s="46" t="s">
        <v>252</v>
      </c>
      <c r="W1853" s="46" t="s">
        <v>4666</v>
      </c>
      <c r="X1853" s="58" t="s">
        <v>176</v>
      </c>
      <c r="Y1853" s="67"/>
    </row>
    <row r="1854" spans="1:25" ht="23.1" hidden="1" customHeight="1">
      <c r="A1854" s="52" t="s">
        <v>1587</v>
      </c>
      <c r="B1854" s="52" t="s">
        <v>26</v>
      </c>
      <c r="C1854" s="52" t="s">
        <v>27</v>
      </c>
      <c r="D1854" s="52" t="s">
        <v>28</v>
      </c>
      <c r="E1854" s="46" t="s">
        <v>28</v>
      </c>
      <c r="F1854" s="46" t="s">
        <v>111</v>
      </c>
      <c r="G1854" s="46" t="s">
        <v>167</v>
      </c>
      <c r="H1854" s="52" t="s">
        <v>168</v>
      </c>
      <c r="I1854" s="48">
        <v>43529</v>
      </c>
      <c r="J1854" s="46">
        <v>5</v>
      </c>
      <c r="K1854" s="46">
        <v>3</v>
      </c>
      <c r="L1854" s="52">
        <v>2019</v>
      </c>
      <c r="M1854" s="31">
        <f t="shared" si="28"/>
        <v>43529</v>
      </c>
      <c r="N1854" s="46" t="s">
        <v>1640</v>
      </c>
      <c r="O1854" s="46" t="s">
        <v>1641</v>
      </c>
      <c r="P1854" s="46">
        <v>19</v>
      </c>
      <c r="Q1854" s="57">
        <v>7067306526</v>
      </c>
      <c r="R1854" s="52" t="s">
        <v>172</v>
      </c>
      <c r="S1854" s="46">
        <v>2</v>
      </c>
      <c r="T1854" s="46" t="s">
        <v>251</v>
      </c>
      <c r="U1854" s="46"/>
      <c r="V1854" s="46" t="s">
        <v>252</v>
      </c>
      <c r="W1854" s="46" t="s">
        <v>4666</v>
      </c>
      <c r="X1854" s="58" t="s">
        <v>176</v>
      </c>
      <c r="Y1854" s="67"/>
    </row>
    <row r="1855" spans="1:25" ht="23.1" hidden="1" customHeight="1">
      <c r="A1855" s="52" t="s">
        <v>1587</v>
      </c>
      <c r="B1855" s="52" t="s">
        <v>26</v>
      </c>
      <c r="C1855" s="52" t="s">
        <v>27</v>
      </c>
      <c r="D1855" s="52" t="s">
        <v>28</v>
      </c>
      <c r="E1855" s="46" t="s">
        <v>28</v>
      </c>
      <c r="F1855" s="46" t="s">
        <v>95</v>
      </c>
      <c r="G1855" s="46" t="s">
        <v>2811</v>
      </c>
      <c r="H1855" s="54" t="s">
        <v>97</v>
      </c>
      <c r="I1855" s="48">
        <v>43529</v>
      </c>
      <c r="J1855" s="46">
        <v>5</v>
      </c>
      <c r="K1855" s="46">
        <v>3</v>
      </c>
      <c r="L1855" s="52">
        <v>2019</v>
      </c>
      <c r="M1855" s="31">
        <f t="shared" si="28"/>
        <v>43529</v>
      </c>
      <c r="N1855" s="46" t="s">
        <v>3863</v>
      </c>
      <c r="O1855" s="46" t="s">
        <v>3864</v>
      </c>
      <c r="P1855" s="46">
        <v>18</v>
      </c>
      <c r="Q1855" s="57" t="s">
        <v>171</v>
      </c>
      <c r="R1855" s="52" t="s">
        <v>417</v>
      </c>
      <c r="S1855" s="46">
        <v>0</v>
      </c>
      <c r="T1855" s="46" t="s">
        <v>313</v>
      </c>
      <c r="U1855" s="46" t="s">
        <v>507</v>
      </c>
      <c r="V1855" s="46" t="s">
        <v>175</v>
      </c>
      <c r="W1855" s="46" t="s">
        <v>4659</v>
      </c>
      <c r="X1855" s="58" t="s">
        <v>444</v>
      </c>
      <c r="Y1855" s="67"/>
    </row>
    <row r="1856" spans="1:25" ht="23.1" hidden="1" customHeight="1">
      <c r="A1856" s="52" t="s">
        <v>1587</v>
      </c>
      <c r="B1856" s="52" t="s">
        <v>26</v>
      </c>
      <c r="C1856" s="52" t="s">
        <v>27</v>
      </c>
      <c r="D1856" s="52" t="s">
        <v>28</v>
      </c>
      <c r="E1856" s="46" t="s">
        <v>28</v>
      </c>
      <c r="F1856" s="46" t="s">
        <v>111</v>
      </c>
      <c r="G1856" s="46" t="s">
        <v>167</v>
      </c>
      <c r="H1856" s="52" t="s">
        <v>168</v>
      </c>
      <c r="I1856" s="48">
        <v>43530</v>
      </c>
      <c r="J1856" s="46">
        <v>6</v>
      </c>
      <c r="K1856" s="46">
        <v>3</v>
      </c>
      <c r="L1856" s="52">
        <v>2019</v>
      </c>
      <c r="M1856" s="31">
        <f t="shared" si="28"/>
        <v>43530</v>
      </c>
      <c r="N1856" s="46" t="s">
        <v>1642</v>
      </c>
      <c r="O1856" s="46" t="s">
        <v>1643</v>
      </c>
      <c r="P1856" s="46">
        <v>17</v>
      </c>
      <c r="Q1856" s="57" t="s">
        <v>171</v>
      </c>
      <c r="R1856" s="46" t="s">
        <v>172</v>
      </c>
      <c r="S1856" s="46">
        <v>1</v>
      </c>
      <c r="T1856" s="46" t="s">
        <v>251</v>
      </c>
      <c r="U1856" s="46"/>
      <c r="V1856" s="46" t="s">
        <v>252</v>
      </c>
      <c r="W1856" s="46" t="s">
        <v>4666</v>
      </c>
      <c r="X1856" s="58" t="s">
        <v>179</v>
      </c>
      <c r="Y1856" s="67">
        <v>1</v>
      </c>
    </row>
    <row r="1857" spans="1:25" ht="23.1" hidden="1" customHeight="1">
      <c r="A1857" s="52" t="s">
        <v>1587</v>
      </c>
      <c r="B1857" s="52" t="s">
        <v>26</v>
      </c>
      <c r="C1857" s="52" t="s">
        <v>27</v>
      </c>
      <c r="D1857" s="52" t="s">
        <v>28</v>
      </c>
      <c r="E1857" s="46" t="s">
        <v>28</v>
      </c>
      <c r="F1857" s="46" t="s">
        <v>111</v>
      </c>
      <c r="G1857" s="46" t="s">
        <v>167</v>
      </c>
      <c r="H1857" s="52" t="s">
        <v>168</v>
      </c>
      <c r="I1857" s="48">
        <v>43530</v>
      </c>
      <c r="J1857" s="46">
        <v>6</v>
      </c>
      <c r="K1857" s="46">
        <v>3</v>
      </c>
      <c r="L1857" s="52">
        <v>2019</v>
      </c>
      <c r="M1857" s="31">
        <f t="shared" si="28"/>
        <v>43530</v>
      </c>
      <c r="N1857" s="46" t="s">
        <v>1644</v>
      </c>
      <c r="O1857" s="46" t="s">
        <v>1645</v>
      </c>
      <c r="P1857" s="46">
        <v>16</v>
      </c>
      <c r="Q1857" s="57" t="s">
        <v>171</v>
      </c>
      <c r="R1857" s="46" t="s">
        <v>172</v>
      </c>
      <c r="S1857" s="46">
        <v>0</v>
      </c>
      <c r="T1857" s="46" t="s">
        <v>251</v>
      </c>
      <c r="U1857" s="46"/>
      <c r="V1857" s="46" t="s">
        <v>252</v>
      </c>
      <c r="W1857" s="46" t="s">
        <v>4666</v>
      </c>
      <c r="X1857" s="58" t="s">
        <v>211</v>
      </c>
      <c r="Y1857" s="67"/>
    </row>
    <row r="1858" spans="1:25" ht="23.1" hidden="1" customHeight="1">
      <c r="A1858" s="52" t="s">
        <v>1587</v>
      </c>
      <c r="B1858" s="52" t="s">
        <v>26</v>
      </c>
      <c r="C1858" s="52" t="s">
        <v>27</v>
      </c>
      <c r="D1858" s="52" t="s">
        <v>28</v>
      </c>
      <c r="E1858" s="46" t="s">
        <v>28</v>
      </c>
      <c r="F1858" s="46" t="s">
        <v>111</v>
      </c>
      <c r="G1858" s="46" t="s">
        <v>167</v>
      </c>
      <c r="H1858" s="52" t="s">
        <v>168</v>
      </c>
      <c r="I1858" s="48">
        <v>43530</v>
      </c>
      <c r="J1858" s="46">
        <v>6</v>
      </c>
      <c r="K1858" s="46">
        <v>3</v>
      </c>
      <c r="L1858" s="52">
        <v>2019</v>
      </c>
      <c r="M1858" s="31">
        <f t="shared" si="28"/>
        <v>43530</v>
      </c>
      <c r="N1858" s="46" t="s">
        <v>1646</v>
      </c>
      <c r="O1858" s="46" t="s">
        <v>1647</v>
      </c>
      <c r="P1858" s="46">
        <v>18</v>
      </c>
      <c r="Q1858" s="57" t="s">
        <v>171</v>
      </c>
      <c r="R1858" s="46" t="s">
        <v>172</v>
      </c>
      <c r="S1858" s="46">
        <v>1</v>
      </c>
      <c r="T1858" s="46" t="s">
        <v>251</v>
      </c>
      <c r="U1858" s="46"/>
      <c r="V1858" s="46" t="s">
        <v>252</v>
      </c>
      <c r="W1858" s="46" t="s">
        <v>4666</v>
      </c>
      <c r="X1858" s="58" t="s">
        <v>176</v>
      </c>
      <c r="Y1858" s="67"/>
    </row>
    <row r="1859" spans="1:25" ht="23.1" hidden="1" customHeight="1">
      <c r="A1859" s="52" t="s">
        <v>1587</v>
      </c>
      <c r="B1859" s="52" t="s">
        <v>26</v>
      </c>
      <c r="C1859" s="52" t="s">
        <v>27</v>
      </c>
      <c r="D1859" s="52" t="s">
        <v>28</v>
      </c>
      <c r="E1859" s="46" t="s">
        <v>28</v>
      </c>
      <c r="F1859" s="46" t="s">
        <v>111</v>
      </c>
      <c r="G1859" s="46" t="s">
        <v>167</v>
      </c>
      <c r="H1859" s="52" t="s">
        <v>168</v>
      </c>
      <c r="I1859" s="48">
        <v>43530</v>
      </c>
      <c r="J1859" s="46">
        <v>6</v>
      </c>
      <c r="K1859" s="46">
        <v>3</v>
      </c>
      <c r="L1859" s="52">
        <v>2019</v>
      </c>
      <c r="M1859" s="31">
        <f t="shared" si="28"/>
        <v>43530</v>
      </c>
      <c r="N1859" s="46" t="s">
        <v>1648</v>
      </c>
      <c r="O1859" s="46" t="s">
        <v>816</v>
      </c>
      <c r="P1859" s="46">
        <v>19</v>
      </c>
      <c r="Q1859" s="57" t="s">
        <v>171</v>
      </c>
      <c r="R1859" s="46" t="s">
        <v>172</v>
      </c>
      <c r="S1859" s="46">
        <v>1</v>
      </c>
      <c r="T1859" s="46" t="s">
        <v>251</v>
      </c>
      <c r="U1859" s="46"/>
      <c r="V1859" s="46" t="s">
        <v>252</v>
      </c>
      <c r="W1859" s="46" t="s">
        <v>4666</v>
      </c>
      <c r="X1859" s="58" t="s">
        <v>176</v>
      </c>
      <c r="Y1859" s="67"/>
    </row>
    <row r="1860" spans="1:25" ht="23.1" hidden="1" customHeight="1">
      <c r="A1860" s="52" t="s">
        <v>1587</v>
      </c>
      <c r="B1860" s="52" t="s">
        <v>26</v>
      </c>
      <c r="C1860" s="52" t="s">
        <v>27</v>
      </c>
      <c r="D1860" s="52" t="s">
        <v>28</v>
      </c>
      <c r="E1860" s="46" t="s">
        <v>28</v>
      </c>
      <c r="F1860" s="46" t="s">
        <v>111</v>
      </c>
      <c r="G1860" s="46" t="s">
        <v>167</v>
      </c>
      <c r="H1860" s="52" t="s">
        <v>168</v>
      </c>
      <c r="I1860" s="48">
        <v>43530</v>
      </c>
      <c r="J1860" s="46">
        <v>6</v>
      </c>
      <c r="K1860" s="46">
        <v>3</v>
      </c>
      <c r="L1860" s="52">
        <v>2019</v>
      </c>
      <c r="M1860" s="31">
        <f t="shared" si="28"/>
        <v>43530</v>
      </c>
      <c r="N1860" s="46" t="s">
        <v>1649</v>
      </c>
      <c r="O1860" s="46" t="s">
        <v>1650</v>
      </c>
      <c r="P1860" s="46">
        <v>18</v>
      </c>
      <c r="Q1860" s="57" t="s">
        <v>171</v>
      </c>
      <c r="R1860" s="46" t="s">
        <v>172</v>
      </c>
      <c r="S1860" s="46">
        <v>1</v>
      </c>
      <c r="T1860" s="46" t="s">
        <v>251</v>
      </c>
      <c r="U1860" s="46"/>
      <c r="V1860" s="46" t="s">
        <v>252</v>
      </c>
      <c r="W1860" s="46" t="s">
        <v>4666</v>
      </c>
      <c r="X1860" s="58" t="s">
        <v>186</v>
      </c>
      <c r="Y1860" s="67">
        <v>2</v>
      </c>
    </row>
    <row r="1861" spans="1:25" ht="23.1" hidden="1" customHeight="1">
      <c r="A1861" s="52" t="s">
        <v>1587</v>
      </c>
      <c r="B1861" s="52" t="s">
        <v>26</v>
      </c>
      <c r="C1861" s="52" t="s">
        <v>27</v>
      </c>
      <c r="D1861" s="52" t="s">
        <v>28</v>
      </c>
      <c r="E1861" s="46" t="s">
        <v>28</v>
      </c>
      <c r="F1861" s="46" t="s">
        <v>29</v>
      </c>
      <c r="G1861" s="46" t="s">
        <v>1887</v>
      </c>
      <c r="H1861" s="46" t="s">
        <v>31</v>
      </c>
      <c r="I1861" s="48">
        <v>43531</v>
      </c>
      <c r="J1861" s="46">
        <v>7</v>
      </c>
      <c r="K1861" s="46">
        <v>3</v>
      </c>
      <c r="L1861" s="52">
        <v>2019</v>
      </c>
      <c r="M1861" s="31">
        <f t="shared" si="28"/>
        <v>43531</v>
      </c>
      <c r="N1861" s="46" t="s">
        <v>3865</v>
      </c>
      <c r="O1861" s="46" t="s">
        <v>3866</v>
      </c>
      <c r="P1861" s="46">
        <v>18</v>
      </c>
      <c r="Q1861" s="57">
        <v>8064231594</v>
      </c>
      <c r="R1861" s="46" t="s">
        <v>172</v>
      </c>
      <c r="S1861" s="46">
        <v>2</v>
      </c>
      <c r="T1861" s="46" t="s">
        <v>313</v>
      </c>
      <c r="U1861" s="46" t="s">
        <v>507</v>
      </c>
      <c r="V1861" s="46" t="s">
        <v>175</v>
      </c>
      <c r="W1861" s="46" t="s">
        <v>4659</v>
      </c>
      <c r="X1861" s="58" t="s">
        <v>186</v>
      </c>
      <c r="Y1861" s="67">
        <v>3</v>
      </c>
    </row>
    <row r="1862" spans="1:25" ht="23.1" hidden="1" customHeight="1">
      <c r="A1862" s="52" t="s">
        <v>1587</v>
      </c>
      <c r="B1862" s="52" t="s">
        <v>26</v>
      </c>
      <c r="C1862" s="52" t="s">
        <v>27</v>
      </c>
      <c r="D1862" s="52" t="s">
        <v>28</v>
      </c>
      <c r="E1862" s="46" t="s">
        <v>28</v>
      </c>
      <c r="F1862" s="46" t="s">
        <v>111</v>
      </c>
      <c r="G1862" s="46" t="s">
        <v>167</v>
      </c>
      <c r="H1862" s="52" t="s">
        <v>168</v>
      </c>
      <c r="I1862" s="48">
        <v>43532</v>
      </c>
      <c r="J1862" s="46">
        <v>8</v>
      </c>
      <c r="K1862" s="46">
        <v>3</v>
      </c>
      <c r="L1862" s="52">
        <v>2019</v>
      </c>
      <c r="M1862" s="31">
        <f t="shared" si="28"/>
        <v>43532</v>
      </c>
      <c r="N1862" s="46" t="s">
        <v>1651</v>
      </c>
      <c r="O1862" s="46" t="s">
        <v>1652</v>
      </c>
      <c r="P1862" s="46">
        <v>19</v>
      </c>
      <c r="Q1862" s="57">
        <v>703210957</v>
      </c>
      <c r="R1862" s="46" t="s">
        <v>172</v>
      </c>
      <c r="S1862" s="46">
        <v>1</v>
      </c>
      <c r="T1862" s="46" t="s">
        <v>313</v>
      </c>
      <c r="U1862" s="46" t="s">
        <v>507</v>
      </c>
      <c r="V1862" s="46" t="s">
        <v>175</v>
      </c>
      <c r="W1862" s="46" t="s">
        <v>4659</v>
      </c>
      <c r="X1862" s="58" t="s">
        <v>186</v>
      </c>
      <c r="Y1862" s="67">
        <v>3</v>
      </c>
    </row>
    <row r="1863" spans="1:25" ht="23.1" hidden="1" customHeight="1">
      <c r="A1863" s="52" t="s">
        <v>1587</v>
      </c>
      <c r="B1863" s="52" t="s">
        <v>26</v>
      </c>
      <c r="C1863" s="52" t="s">
        <v>27</v>
      </c>
      <c r="D1863" s="52" t="s">
        <v>28</v>
      </c>
      <c r="E1863" s="46" t="s">
        <v>28</v>
      </c>
      <c r="F1863" s="46" t="s">
        <v>111</v>
      </c>
      <c r="G1863" s="46" t="s">
        <v>167</v>
      </c>
      <c r="H1863" s="46" t="s">
        <v>168</v>
      </c>
      <c r="I1863" s="48">
        <v>43532</v>
      </c>
      <c r="J1863" s="46">
        <v>8</v>
      </c>
      <c r="K1863" s="46">
        <v>3</v>
      </c>
      <c r="L1863" s="52">
        <v>2019</v>
      </c>
      <c r="M1863" s="31">
        <f t="shared" si="28"/>
        <v>43532</v>
      </c>
      <c r="N1863" s="46" t="s">
        <v>1653</v>
      </c>
      <c r="O1863" s="46" t="s">
        <v>1654</v>
      </c>
      <c r="P1863" s="46">
        <v>18</v>
      </c>
      <c r="Q1863" s="57">
        <v>9069667272</v>
      </c>
      <c r="R1863" s="46" t="s">
        <v>172</v>
      </c>
      <c r="S1863" s="46">
        <v>1</v>
      </c>
      <c r="T1863" s="46" t="s">
        <v>251</v>
      </c>
      <c r="U1863" s="46"/>
      <c r="V1863" s="46" t="s">
        <v>252</v>
      </c>
      <c r="W1863" s="46" t="s">
        <v>4666</v>
      </c>
      <c r="X1863" s="58" t="s">
        <v>176</v>
      </c>
      <c r="Y1863" s="67"/>
    </row>
    <row r="1864" spans="1:25" ht="23.1" hidden="1" customHeight="1">
      <c r="A1864" s="52" t="s">
        <v>1587</v>
      </c>
      <c r="B1864" s="52" t="s">
        <v>26</v>
      </c>
      <c r="C1864" s="52" t="s">
        <v>27</v>
      </c>
      <c r="D1864" s="52" t="s">
        <v>28</v>
      </c>
      <c r="E1864" s="46" t="s">
        <v>28</v>
      </c>
      <c r="F1864" s="46" t="s">
        <v>111</v>
      </c>
      <c r="G1864" s="46" t="s">
        <v>167</v>
      </c>
      <c r="H1864" s="46" t="s">
        <v>168</v>
      </c>
      <c r="I1864" s="48">
        <v>43532</v>
      </c>
      <c r="J1864" s="46">
        <v>8</v>
      </c>
      <c r="K1864" s="46">
        <v>3</v>
      </c>
      <c r="L1864" s="52">
        <v>2019</v>
      </c>
      <c r="M1864" s="31">
        <f t="shared" si="28"/>
        <v>43532</v>
      </c>
      <c r="N1864" s="46" t="s">
        <v>1655</v>
      </c>
      <c r="O1864" s="46" t="s">
        <v>1656</v>
      </c>
      <c r="P1864" s="46">
        <v>17</v>
      </c>
      <c r="Q1864" s="57" t="s">
        <v>171</v>
      </c>
      <c r="R1864" s="46" t="s">
        <v>172</v>
      </c>
      <c r="S1864" s="46">
        <v>2</v>
      </c>
      <c r="T1864" s="46" t="s">
        <v>251</v>
      </c>
      <c r="U1864" s="46"/>
      <c r="V1864" s="46" t="s">
        <v>252</v>
      </c>
      <c r="W1864" s="46" t="s">
        <v>4666</v>
      </c>
      <c r="X1864" s="58" t="s">
        <v>176</v>
      </c>
      <c r="Y1864" s="67"/>
    </row>
    <row r="1865" spans="1:25" ht="23.1" hidden="1" customHeight="1">
      <c r="A1865" s="52" t="s">
        <v>1587</v>
      </c>
      <c r="B1865" s="52" t="s">
        <v>26</v>
      </c>
      <c r="C1865" s="52" t="s">
        <v>27</v>
      </c>
      <c r="D1865" s="52" t="s">
        <v>28</v>
      </c>
      <c r="E1865" s="46" t="s">
        <v>28</v>
      </c>
      <c r="F1865" s="46" t="s">
        <v>111</v>
      </c>
      <c r="G1865" s="46" t="s">
        <v>167</v>
      </c>
      <c r="H1865" s="46" t="s">
        <v>168</v>
      </c>
      <c r="I1865" s="48">
        <v>43532</v>
      </c>
      <c r="J1865" s="46">
        <v>8</v>
      </c>
      <c r="K1865" s="46">
        <v>3</v>
      </c>
      <c r="L1865" s="52">
        <v>2019</v>
      </c>
      <c r="M1865" s="31">
        <f t="shared" si="28"/>
        <v>43532</v>
      </c>
      <c r="N1865" s="46" t="s">
        <v>1207</v>
      </c>
      <c r="O1865" s="46" t="s">
        <v>1657</v>
      </c>
      <c r="P1865" s="46">
        <v>18</v>
      </c>
      <c r="Q1865" s="57" t="s">
        <v>171</v>
      </c>
      <c r="R1865" s="46" t="s">
        <v>172</v>
      </c>
      <c r="S1865" s="46">
        <v>2</v>
      </c>
      <c r="T1865" s="46" t="s">
        <v>251</v>
      </c>
      <c r="U1865" s="46"/>
      <c r="V1865" s="46" t="s">
        <v>252</v>
      </c>
      <c r="W1865" s="46" t="s">
        <v>4666</v>
      </c>
      <c r="X1865" s="58" t="s">
        <v>176</v>
      </c>
      <c r="Y1865" s="67"/>
    </row>
    <row r="1866" spans="1:25" ht="23.1" hidden="1" customHeight="1">
      <c r="A1866" s="52" t="s">
        <v>1587</v>
      </c>
      <c r="B1866" s="52" t="s">
        <v>26</v>
      </c>
      <c r="C1866" s="52" t="s">
        <v>27</v>
      </c>
      <c r="D1866" s="52" t="s">
        <v>28</v>
      </c>
      <c r="E1866" s="46" t="s">
        <v>28</v>
      </c>
      <c r="F1866" s="46" t="s">
        <v>111</v>
      </c>
      <c r="G1866" s="46" t="s">
        <v>167</v>
      </c>
      <c r="H1866" s="46" t="s">
        <v>168</v>
      </c>
      <c r="I1866" s="48">
        <v>43532</v>
      </c>
      <c r="J1866" s="46">
        <v>8</v>
      </c>
      <c r="K1866" s="46">
        <v>3</v>
      </c>
      <c r="L1866" s="52">
        <v>2019</v>
      </c>
      <c r="M1866" s="31">
        <f t="shared" si="28"/>
        <v>43532</v>
      </c>
      <c r="N1866" s="46" t="s">
        <v>1658</v>
      </c>
      <c r="O1866" s="46" t="s">
        <v>1659</v>
      </c>
      <c r="P1866" s="46">
        <v>19</v>
      </c>
      <c r="Q1866" s="57" t="s">
        <v>171</v>
      </c>
      <c r="R1866" s="46" t="s">
        <v>172</v>
      </c>
      <c r="S1866" s="46">
        <v>2</v>
      </c>
      <c r="T1866" s="46" t="s">
        <v>251</v>
      </c>
      <c r="U1866" s="46"/>
      <c r="V1866" s="46" t="s">
        <v>252</v>
      </c>
      <c r="W1866" s="46" t="s">
        <v>4666</v>
      </c>
      <c r="X1866" s="58" t="s">
        <v>179</v>
      </c>
      <c r="Y1866" s="67">
        <v>2</v>
      </c>
    </row>
    <row r="1867" spans="1:25" ht="23.1" hidden="1" customHeight="1">
      <c r="A1867" s="52" t="s">
        <v>1587</v>
      </c>
      <c r="B1867" s="52" t="s">
        <v>26</v>
      </c>
      <c r="C1867" s="52" t="s">
        <v>27</v>
      </c>
      <c r="D1867" s="52" t="s">
        <v>28</v>
      </c>
      <c r="E1867" s="46" t="s">
        <v>28</v>
      </c>
      <c r="F1867" s="46" t="s">
        <v>111</v>
      </c>
      <c r="G1867" s="46" t="s">
        <v>167</v>
      </c>
      <c r="H1867" s="46" t="s">
        <v>168</v>
      </c>
      <c r="I1867" s="48">
        <v>43532</v>
      </c>
      <c r="J1867" s="46">
        <v>8</v>
      </c>
      <c r="K1867" s="46">
        <v>3</v>
      </c>
      <c r="L1867" s="52">
        <v>2019</v>
      </c>
      <c r="M1867" s="31">
        <f t="shared" si="28"/>
        <v>43532</v>
      </c>
      <c r="N1867" s="46" t="s">
        <v>412</v>
      </c>
      <c r="O1867" s="46" t="s">
        <v>722</v>
      </c>
      <c r="P1867" s="46">
        <v>19</v>
      </c>
      <c r="Q1867" s="57">
        <v>9082966881</v>
      </c>
      <c r="R1867" s="46" t="s">
        <v>172</v>
      </c>
      <c r="S1867" s="46">
        <v>2</v>
      </c>
      <c r="T1867" s="46" t="s">
        <v>251</v>
      </c>
      <c r="U1867" s="46"/>
      <c r="V1867" s="46" t="s">
        <v>252</v>
      </c>
      <c r="W1867" s="46" t="s">
        <v>4666</v>
      </c>
      <c r="X1867" s="58" t="s">
        <v>179</v>
      </c>
      <c r="Y1867" s="67">
        <v>3</v>
      </c>
    </row>
    <row r="1868" spans="1:25" ht="23.1" hidden="1" customHeight="1">
      <c r="A1868" s="52" t="s">
        <v>1587</v>
      </c>
      <c r="B1868" s="52" t="s">
        <v>26</v>
      </c>
      <c r="C1868" s="52" t="s">
        <v>27</v>
      </c>
      <c r="D1868" s="52" t="s">
        <v>28</v>
      </c>
      <c r="E1868" s="46" t="s">
        <v>28</v>
      </c>
      <c r="F1868" s="46" t="s">
        <v>111</v>
      </c>
      <c r="G1868" s="46" t="s">
        <v>167</v>
      </c>
      <c r="H1868" s="46" t="s">
        <v>168</v>
      </c>
      <c r="I1868" s="48">
        <v>43532</v>
      </c>
      <c r="J1868" s="46">
        <v>8</v>
      </c>
      <c r="K1868" s="46">
        <v>3</v>
      </c>
      <c r="L1868" s="52">
        <v>2019</v>
      </c>
      <c r="M1868" s="31">
        <f t="shared" si="28"/>
        <v>43532</v>
      </c>
      <c r="N1868" s="46" t="s">
        <v>1660</v>
      </c>
      <c r="O1868" s="46" t="s">
        <v>760</v>
      </c>
      <c r="P1868" s="46">
        <v>18</v>
      </c>
      <c r="Q1868" s="57" t="s">
        <v>171</v>
      </c>
      <c r="R1868" s="46" t="s">
        <v>172</v>
      </c>
      <c r="S1868" s="46">
        <v>1</v>
      </c>
      <c r="T1868" s="46" t="s">
        <v>251</v>
      </c>
      <c r="U1868" s="46"/>
      <c r="V1868" s="46" t="s">
        <v>252</v>
      </c>
      <c r="W1868" s="46" t="s">
        <v>4666</v>
      </c>
      <c r="X1868" s="58" t="s">
        <v>176</v>
      </c>
      <c r="Y1868" s="67"/>
    </row>
    <row r="1869" spans="1:25" ht="23.1" hidden="1" customHeight="1">
      <c r="A1869" s="52" t="s">
        <v>1587</v>
      </c>
      <c r="B1869" s="52" t="s">
        <v>26</v>
      </c>
      <c r="C1869" s="52" t="s">
        <v>27</v>
      </c>
      <c r="D1869" s="52" t="s">
        <v>28</v>
      </c>
      <c r="E1869" s="46" t="s">
        <v>28</v>
      </c>
      <c r="F1869" s="46" t="s">
        <v>111</v>
      </c>
      <c r="G1869" s="46" t="s">
        <v>167</v>
      </c>
      <c r="H1869" s="46" t="s">
        <v>168</v>
      </c>
      <c r="I1869" s="48">
        <v>43532</v>
      </c>
      <c r="J1869" s="46">
        <v>8</v>
      </c>
      <c r="K1869" s="46">
        <v>3</v>
      </c>
      <c r="L1869" s="52">
        <v>2019</v>
      </c>
      <c r="M1869" s="31">
        <f t="shared" si="28"/>
        <v>43532</v>
      </c>
      <c r="N1869" s="46" t="s">
        <v>1661</v>
      </c>
      <c r="O1869" s="46" t="s">
        <v>1154</v>
      </c>
      <c r="P1869" s="46">
        <v>19</v>
      </c>
      <c r="Q1869" s="57" t="s">
        <v>171</v>
      </c>
      <c r="R1869" s="46" t="s">
        <v>172</v>
      </c>
      <c r="S1869" s="46">
        <v>2</v>
      </c>
      <c r="T1869" s="46" t="s">
        <v>251</v>
      </c>
      <c r="U1869" s="46"/>
      <c r="V1869" s="46" t="s">
        <v>252</v>
      </c>
      <c r="W1869" s="46" t="s">
        <v>4666</v>
      </c>
      <c r="X1869" s="58" t="s">
        <v>186</v>
      </c>
      <c r="Y1869" s="67">
        <v>1</v>
      </c>
    </row>
    <row r="1870" spans="1:25" ht="23.1" hidden="1" customHeight="1">
      <c r="A1870" s="52" t="s">
        <v>127</v>
      </c>
      <c r="B1870" s="52" t="s">
        <v>26</v>
      </c>
      <c r="C1870" s="52" t="s">
        <v>27</v>
      </c>
      <c r="D1870" s="52" t="s">
        <v>28</v>
      </c>
      <c r="E1870" s="53" t="s">
        <v>120</v>
      </c>
      <c r="F1870" s="46" t="s">
        <v>121</v>
      </c>
      <c r="G1870" s="46" t="s">
        <v>3640</v>
      </c>
      <c r="H1870" s="54" t="s">
        <v>97</v>
      </c>
      <c r="I1870" s="48">
        <v>43538</v>
      </c>
      <c r="J1870" s="46">
        <v>14</v>
      </c>
      <c r="K1870" s="46">
        <v>3</v>
      </c>
      <c r="L1870" s="52">
        <v>2019</v>
      </c>
      <c r="M1870" s="31">
        <f t="shared" si="28"/>
        <v>43538</v>
      </c>
      <c r="N1870" s="46" t="s">
        <v>3867</v>
      </c>
      <c r="O1870" s="46" t="s">
        <v>3868</v>
      </c>
      <c r="P1870" s="46">
        <v>19</v>
      </c>
      <c r="Q1870" s="57">
        <v>7055778003</v>
      </c>
      <c r="R1870" s="46" t="s">
        <v>172</v>
      </c>
      <c r="S1870" s="46">
        <v>2</v>
      </c>
      <c r="T1870" s="46" t="s">
        <v>313</v>
      </c>
      <c r="U1870" s="46" t="s">
        <v>507</v>
      </c>
      <c r="V1870" s="46" t="s">
        <v>175</v>
      </c>
      <c r="W1870" s="46" t="s">
        <v>4659</v>
      </c>
      <c r="X1870" s="58" t="s">
        <v>211</v>
      </c>
      <c r="Y1870" s="67"/>
    </row>
    <row r="1871" spans="1:25" ht="23.1" hidden="1" customHeight="1">
      <c r="A1871" s="52" t="s">
        <v>127</v>
      </c>
      <c r="B1871" s="52" t="s">
        <v>26</v>
      </c>
      <c r="C1871" s="52" t="s">
        <v>27</v>
      </c>
      <c r="D1871" s="52" t="s">
        <v>28</v>
      </c>
      <c r="E1871" s="53" t="s">
        <v>120</v>
      </c>
      <c r="F1871" s="46" t="s">
        <v>121</v>
      </c>
      <c r="G1871" s="46" t="s">
        <v>3640</v>
      </c>
      <c r="H1871" s="54" t="s">
        <v>97</v>
      </c>
      <c r="I1871" s="48">
        <v>43538</v>
      </c>
      <c r="J1871" s="46">
        <v>14</v>
      </c>
      <c r="K1871" s="46">
        <v>3</v>
      </c>
      <c r="L1871" s="52">
        <v>2019</v>
      </c>
      <c r="M1871" s="31">
        <f t="shared" si="28"/>
        <v>43538</v>
      </c>
      <c r="N1871" s="46" t="s">
        <v>3869</v>
      </c>
      <c r="O1871" s="46" t="s">
        <v>3870</v>
      </c>
      <c r="P1871" s="46">
        <v>19</v>
      </c>
      <c r="Q1871" s="57">
        <v>9094921203</v>
      </c>
      <c r="R1871" s="46" t="s">
        <v>172</v>
      </c>
      <c r="S1871" s="46">
        <v>1</v>
      </c>
      <c r="T1871" s="46" t="s">
        <v>313</v>
      </c>
      <c r="U1871" s="46" t="s">
        <v>507</v>
      </c>
      <c r="V1871" s="46" t="s">
        <v>175</v>
      </c>
      <c r="W1871" s="46" t="s">
        <v>4659</v>
      </c>
      <c r="X1871" s="58" t="s">
        <v>186</v>
      </c>
      <c r="Y1871" s="67">
        <v>3</v>
      </c>
    </row>
    <row r="1872" spans="1:25" ht="23.1" hidden="1" customHeight="1">
      <c r="A1872" s="52" t="s">
        <v>127</v>
      </c>
      <c r="B1872" s="52" t="s">
        <v>26</v>
      </c>
      <c r="C1872" s="52" t="s">
        <v>27</v>
      </c>
      <c r="D1872" s="52" t="s">
        <v>28</v>
      </c>
      <c r="E1872" s="53" t="s">
        <v>120</v>
      </c>
      <c r="F1872" s="46" t="s">
        <v>121</v>
      </c>
      <c r="G1872" s="46" t="s">
        <v>3640</v>
      </c>
      <c r="H1872" s="54" t="s">
        <v>97</v>
      </c>
      <c r="I1872" s="48">
        <v>43538</v>
      </c>
      <c r="J1872" s="46">
        <v>14</v>
      </c>
      <c r="K1872" s="46">
        <v>3</v>
      </c>
      <c r="L1872" s="52">
        <v>2019</v>
      </c>
      <c r="M1872" s="31">
        <f t="shared" si="28"/>
        <v>43538</v>
      </c>
      <c r="N1872" s="46" t="s">
        <v>2241</v>
      </c>
      <c r="O1872" s="46" t="s">
        <v>3871</v>
      </c>
      <c r="P1872" s="46">
        <v>19</v>
      </c>
      <c r="Q1872" s="57">
        <v>9054170011</v>
      </c>
      <c r="R1872" s="46" t="s">
        <v>172</v>
      </c>
      <c r="S1872" s="46">
        <v>1</v>
      </c>
      <c r="T1872" s="46" t="s">
        <v>313</v>
      </c>
      <c r="U1872" s="46" t="s">
        <v>507</v>
      </c>
      <c r="V1872" s="46" t="s">
        <v>175</v>
      </c>
      <c r="W1872" s="46" t="s">
        <v>4659</v>
      </c>
      <c r="X1872" s="58" t="s">
        <v>186</v>
      </c>
      <c r="Y1872" s="67">
        <v>3</v>
      </c>
    </row>
    <row r="1873" spans="1:25" ht="23.1" hidden="1" customHeight="1">
      <c r="A1873" s="52" t="s">
        <v>127</v>
      </c>
      <c r="B1873" s="52" t="s">
        <v>26</v>
      </c>
      <c r="C1873" s="52" t="s">
        <v>27</v>
      </c>
      <c r="D1873" s="52" t="s">
        <v>28</v>
      </c>
      <c r="E1873" s="53" t="s">
        <v>120</v>
      </c>
      <c r="F1873" s="46" t="s">
        <v>121</v>
      </c>
      <c r="G1873" s="46" t="s">
        <v>3640</v>
      </c>
      <c r="H1873" s="54" t="s">
        <v>97</v>
      </c>
      <c r="I1873" s="48">
        <v>43538</v>
      </c>
      <c r="J1873" s="46">
        <v>14</v>
      </c>
      <c r="K1873" s="46">
        <v>3</v>
      </c>
      <c r="L1873" s="52">
        <v>2019</v>
      </c>
      <c r="M1873" s="31">
        <f t="shared" si="28"/>
        <v>43538</v>
      </c>
      <c r="N1873" s="46" t="s">
        <v>3872</v>
      </c>
      <c r="O1873" s="46" t="s">
        <v>3873</v>
      </c>
      <c r="P1873" s="46">
        <v>18</v>
      </c>
      <c r="Q1873" s="57" t="s">
        <v>171</v>
      </c>
      <c r="R1873" s="46" t="s">
        <v>172</v>
      </c>
      <c r="S1873" s="46">
        <v>2</v>
      </c>
      <c r="T1873" s="46" t="s">
        <v>313</v>
      </c>
      <c r="U1873" s="46" t="s">
        <v>507</v>
      </c>
      <c r="V1873" s="46" t="s">
        <v>175</v>
      </c>
      <c r="W1873" s="46" t="s">
        <v>4659</v>
      </c>
      <c r="X1873" s="58" t="s">
        <v>179</v>
      </c>
      <c r="Y1873" s="67">
        <v>2</v>
      </c>
    </row>
    <row r="1874" spans="1:25" ht="23.1" hidden="1" customHeight="1">
      <c r="A1874" s="52" t="s">
        <v>127</v>
      </c>
      <c r="B1874" s="52" t="s">
        <v>26</v>
      </c>
      <c r="C1874" s="52" t="s">
        <v>27</v>
      </c>
      <c r="D1874" s="52" t="s">
        <v>28</v>
      </c>
      <c r="E1874" s="53" t="s">
        <v>120</v>
      </c>
      <c r="F1874" s="46" t="s">
        <v>121</v>
      </c>
      <c r="G1874" s="46" t="s">
        <v>3640</v>
      </c>
      <c r="H1874" s="54" t="s">
        <v>97</v>
      </c>
      <c r="I1874" s="48">
        <v>43538</v>
      </c>
      <c r="J1874" s="46">
        <v>14</v>
      </c>
      <c r="K1874" s="46">
        <v>3</v>
      </c>
      <c r="L1874" s="52">
        <v>2019</v>
      </c>
      <c r="M1874" s="31">
        <f t="shared" si="28"/>
        <v>43538</v>
      </c>
      <c r="N1874" s="46" t="s">
        <v>3874</v>
      </c>
      <c r="O1874" s="46" t="s">
        <v>3875</v>
      </c>
      <c r="P1874" s="46">
        <v>19</v>
      </c>
      <c r="Q1874" s="57">
        <v>8174100320</v>
      </c>
      <c r="R1874" s="46" t="s">
        <v>172</v>
      </c>
      <c r="S1874" s="46">
        <v>1</v>
      </c>
      <c r="T1874" s="46" t="s">
        <v>313</v>
      </c>
      <c r="U1874" s="46" t="s">
        <v>507</v>
      </c>
      <c r="V1874" s="46" t="s">
        <v>175</v>
      </c>
      <c r="W1874" s="46" t="s">
        <v>4659</v>
      </c>
      <c r="X1874" s="58" t="s">
        <v>179</v>
      </c>
      <c r="Y1874" s="67">
        <v>3</v>
      </c>
    </row>
    <row r="1875" spans="1:25" ht="23.1" hidden="1" customHeight="1">
      <c r="A1875" s="52" t="s">
        <v>127</v>
      </c>
      <c r="B1875" s="52" t="s">
        <v>26</v>
      </c>
      <c r="C1875" s="52" t="s">
        <v>27</v>
      </c>
      <c r="D1875" s="52" t="s">
        <v>28</v>
      </c>
      <c r="E1875" s="53" t="s">
        <v>28</v>
      </c>
      <c r="F1875" s="46" t="s">
        <v>95</v>
      </c>
      <c r="G1875" s="46" t="s">
        <v>2811</v>
      </c>
      <c r="H1875" s="54" t="s">
        <v>97</v>
      </c>
      <c r="I1875" s="48">
        <v>43538</v>
      </c>
      <c r="J1875" s="46">
        <v>14</v>
      </c>
      <c r="K1875" s="46">
        <v>3</v>
      </c>
      <c r="L1875" s="52">
        <v>2019</v>
      </c>
      <c r="M1875" s="31">
        <f t="shared" si="28"/>
        <v>43538</v>
      </c>
      <c r="N1875" s="46" t="s">
        <v>3876</v>
      </c>
      <c r="O1875" s="46" t="s">
        <v>3877</v>
      </c>
      <c r="P1875" s="46">
        <v>19</v>
      </c>
      <c r="Q1875" s="57" t="s">
        <v>171</v>
      </c>
      <c r="R1875" s="46" t="s">
        <v>172</v>
      </c>
      <c r="S1875" s="46">
        <v>2</v>
      </c>
      <c r="T1875" s="46" t="s">
        <v>313</v>
      </c>
      <c r="U1875" s="46" t="s">
        <v>507</v>
      </c>
      <c r="V1875" s="46" t="s">
        <v>175</v>
      </c>
      <c r="W1875" s="46" t="s">
        <v>4659</v>
      </c>
      <c r="X1875" s="58" t="s">
        <v>186</v>
      </c>
      <c r="Y1875" s="67">
        <v>3</v>
      </c>
    </row>
    <row r="1876" spans="1:25" ht="23.1" hidden="1" customHeight="1">
      <c r="A1876" s="52" t="s">
        <v>127</v>
      </c>
      <c r="B1876" s="52" t="s">
        <v>26</v>
      </c>
      <c r="C1876" s="52" t="s">
        <v>27</v>
      </c>
      <c r="D1876" s="52" t="s">
        <v>28</v>
      </c>
      <c r="E1876" s="46" t="s">
        <v>147</v>
      </c>
      <c r="F1876" s="46" t="s">
        <v>129</v>
      </c>
      <c r="G1876" s="46" t="s">
        <v>3878</v>
      </c>
      <c r="H1876" s="46" t="s">
        <v>97</v>
      </c>
      <c r="I1876" s="48">
        <v>43539</v>
      </c>
      <c r="J1876" s="46">
        <v>15</v>
      </c>
      <c r="K1876" s="46">
        <v>3</v>
      </c>
      <c r="L1876" s="52">
        <v>2019</v>
      </c>
      <c r="M1876" s="31">
        <f t="shared" si="28"/>
        <v>43539</v>
      </c>
      <c r="N1876" s="46" t="s">
        <v>3879</v>
      </c>
      <c r="O1876" s="46" t="s">
        <v>3880</v>
      </c>
      <c r="P1876" s="46">
        <v>18</v>
      </c>
      <c r="Q1876" s="57" t="s">
        <v>171</v>
      </c>
      <c r="R1876" s="46" t="s">
        <v>417</v>
      </c>
      <c r="S1876" s="46">
        <v>0</v>
      </c>
      <c r="T1876" s="46" t="s">
        <v>418</v>
      </c>
      <c r="U1876" s="46"/>
      <c r="V1876" s="46" t="s">
        <v>175</v>
      </c>
      <c r="W1876" s="46" t="s">
        <v>4659</v>
      </c>
      <c r="X1876" s="58" t="s">
        <v>186</v>
      </c>
      <c r="Y1876" s="67">
        <v>2</v>
      </c>
    </row>
    <row r="1877" spans="1:25" ht="23.1" hidden="1" customHeight="1">
      <c r="A1877" s="52" t="s">
        <v>127</v>
      </c>
      <c r="B1877" s="52" t="s">
        <v>26</v>
      </c>
      <c r="C1877" s="52" t="s">
        <v>27</v>
      </c>
      <c r="D1877" s="52" t="s">
        <v>28</v>
      </c>
      <c r="E1877" s="46" t="s">
        <v>147</v>
      </c>
      <c r="F1877" s="46" t="s">
        <v>129</v>
      </c>
      <c r="G1877" s="46" t="s">
        <v>3878</v>
      </c>
      <c r="H1877" s="46" t="s">
        <v>97</v>
      </c>
      <c r="I1877" s="48">
        <v>43539</v>
      </c>
      <c r="J1877" s="46">
        <v>15</v>
      </c>
      <c r="K1877" s="46">
        <v>3</v>
      </c>
      <c r="L1877" s="52">
        <v>2019</v>
      </c>
      <c r="M1877" s="31">
        <f t="shared" si="28"/>
        <v>43539</v>
      </c>
      <c r="N1877" s="46" t="s">
        <v>3895</v>
      </c>
      <c r="O1877" s="46" t="s">
        <v>3896</v>
      </c>
      <c r="P1877" s="46">
        <v>15</v>
      </c>
      <c r="Q1877" s="57">
        <v>9074421909</v>
      </c>
      <c r="R1877" s="46" t="s">
        <v>417</v>
      </c>
      <c r="S1877" s="46">
        <v>0</v>
      </c>
      <c r="T1877" s="46" t="s">
        <v>418</v>
      </c>
      <c r="U1877" s="46"/>
      <c r="V1877" s="46" t="s">
        <v>175</v>
      </c>
      <c r="W1877" s="46" t="s">
        <v>4659</v>
      </c>
      <c r="X1877" s="58" t="s">
        <v>186</v>
      </c>
      <c r="Y1877" s="67">
        <v>3</v>
      </c>
    </row>
    <row r="1878" spans="1:25" ht="23.1" hidden="1" customHeight="1">
      <c r="A1878" s="52" t="s">
        <v>127</v>
      </c>
      <c r="B1878" s="52" t="s">
        <v>26</v>
      </c>
      <c r="C1878" s="52" t="s">
        <v>27</v>
      </c>
      <c r="D1878" s="52" t="s">
        <v>28</v>
      </c>
      <c r="E1878" s="46" t="s">
        <v>147</v>
      </c>
      <c r="F1878" s="46" t="s">
        <v>129</v>
      </c>
      <c r="G1878" s="46" t="s">
        <v>3878</v>
      </c>
      <c r="H1878" s="46" t="s">
        <v>97</v>
      </c>
      <c r="I1878" s="48">
        <v>43539</v>
      </c>
      <c r="J1878" s="46">
        <v>15</v>
      </c>
      <c r="K1878" s="46">
        <v>3</v>
      </c>
      <c r="L1878" s="52">
        <v>2019</v>
      </c>
      <c r="M1878" s="31">
        <f t="shared" si="28"/>
        <v>43539</v>
      </c>
      <c r="N1878" s="46" t="s">
        <v>3891</v>
      </c>
      <c r="O1878" s="46" t="s">
        <v>3892</v>
      </c>
      <c r="P1878" s="46">
        <v>18</v>
      </c>
      <c r="Q1878" s="57">
        <v>7015976738</v>
      </c>
      <c r="R1878" s="46" t="s">
        <v>417</v>
      </c>
      <c r="S1878" s="46">
        <v>0</v>
      </c>
      <c r="T1878" s="46" t="s">
        <v>418</v>
      </c>
      <c r="U1878" s="46"/>
      <c r="V1878" s="46" t="s">
        <v>175</v>
      </c>
      <c r="W1878" s="46" t="s">
        <v>4659</v>
      </c>
      <c r="X1878" s="58" t="s">
        <v>186</v>
      </c>
      <c r="Y1878" s="67">
        <v>2</v>
      </c>
    </row>
    <row r="1879" spans="1:25" ht="23.1" hidden="1" customHeight="1">
      <c r="A1879" s="52" t="s">
        <v>127</v>
      </c>
      <c r="B1879" s="52" t="s">
        <v>26</v>
      </c>
      <c r="C1879" s="52" t="s">
        <v>27</v>
      </c>
      <c r="D1879" s="52" t="s">
        <v>28</v>
      </c>
      <c r="E1879" s="46" t="s">
        <v>147</v>
      </c>
      <c r="F1879" s="46" t="s">
        <v>129</v>
      </c>
      <c r="G1879" s="46" t="s">
        <v>3878</v>
      </c>
      <c r="H1879" s="46" t="s">
        <v>97</v>
      </c>
      <c r="I1879" s="48">
        <v>43539</v>
      </c>
      <c r="J1879" s="46">
        <v>15</v>
      </c>
      <c r="K1879" s="46">
        <v>3</v>
      </c>
      <c r="L1879" s="52">
        <v>2019</v>
      </c>
      <c r="M1879" s="31">
        <f t="shared" si="28"/>
        <v>43539</v>
      </c>
      <c r="N1879" s="46" t="s">
        <v>3889</v>
      </c>
      <c r="O1879" s="46" t="s">
        <v>3890</v>
      </c>
      <c r="P1879" s="46">
        <v>17</v>
      </c>
      <c r="Q1879" s="57">
        <v>9031621984</v>
      </c>
      <c r="R1879" s="46" t="s">
        <v>417</v>
      </c>
      <c r="S1879" s="46">
        <v>0</v>
      </c>
      <c r="T1879" s="46" t="s">
        <v>418</v>
      </c>
      <c r="U1879" s="46"/>
      <c r="V1879" s="46" t="s">
        <v>175</v>
      </c>
      <c r="W1879" s="46" t="s">
        <v>4659</v>
      </c>
      <c r="X1879" s="58" t="s">
        <v>186</v>
      </c>
      <c r="Y1879" s="67">
        <v>2</v>
      </c>
    </row>
    <row r="1880" spans="1:25" ht="23.1" hidden="1" customHeight="1">
      <c r="A1880" s="52" t="s">
        <v>127</v>
      </c>
      <c r="B1880" s="52" t="s">
        <v>26</v>
      </c>
      <c r="C1880" s="52" t="s">
        <v>27</v>
      </c>
      <c r="D1880" s="52" t="s">
        <v>28</v>
      </c>
      <c r="E1880" s="46" t="s">
        <v>147</v>
      </c>
      <c r="F1880" s="46" t="s">
        <v>129</v>
      </c>
      <c r="G1880" s="46" t="s">
        <v>3878</v>
      </c>
      <c r="H1880" s="46" t="s">
        <v>97</v>
      </c>
      <c r="I1880" s="48">
        <v>43539</v>
      </c>
      <c r="J1880" s="46">
        <v>15</v>
      </c>
      <c r="K1880" s="46">
        <v>3</v>
      </c>
      <c r="L1880" s="52">
        <v>2019</v>
      </c>
      <c r="M1880" s="31">
        <f t="shared" si="28"/>
        <v>43539</v>
      </c>
      <c r="N1880" s="46" t="s">
        <v>3893</v>
      </c>
      <c r="O1880" s="46" t="s">
        <v>3894</v>
      </c>
      <c r="P1880" s="46">
        <v>18</v>
      </c>
      <c r="Q1880" s="57">
        <v>7019988188</v>
      </c>
      <c r="R1880" s="46" t="s">
        <v>417</v>
      </c>
      <c r="S1880" s="46">
        <v>0</v>
      </c>
      <c r="T1880" s="46" t="s">
        <v>418</v>
      </c>
      <c r="U1880" s="46"/>
      <c r="V1880" s="46" t="s">
        <v>175</v>
      </c>
      <c r="W1880" s="46" t="s">
        <v>4659</v>
      </c>
      <c r="X1880" s="58" t="s">
        <v>186</v>
      </c>
      <c r="Y1880" s="67">
        <v>3</v>
      </c>
    </row>
    <row r="1881" spans="1:25" ht="23.1" hidden="1" customHeight="1">
      <c r="A1881" s="52" t="s">
        <v>127</v>
      </c>
      <c r="B1881" s="52" t="s">
        <v>26</v>
      </c>
      <c r="C1881" s="52" t="s">
        <v>27</v>
      </c>
      <c r="D1881" s="52" t="s">
        <v>28</v>
      </c>
      <c r="E1881" s="46" t="s">
        <v>147</v>
      </c>
      <c r="F1881" s="46" t="s">
        <v>129</v>
      </c>
      <c r="G1881" s="46" t="s">
        <v>3878</v>
      </c>
      <c r="H1881" s="46" t="s">
        <v>97</v>
      </c>
      <c r="I1881" s="48">
        <v>43539</v>
      </c>
      <c r="J1881" s="46">
        <v>15</v>
      </c>
      <c r="K1881" s="46">
        <v>3</v>
      </c>
      <c r="L1881" s="52">
        <v>2019</v>
      </c>
      <c r="M1881" s="31">
        <f t="shared" si="28"/>
        <v>43539</v>
      </c>
      <c r="N1881" s="46" t="s">
        <v>3897</v>
      </c>
      <c r="O1881" s="46" t="s">
        <v>3898</v>
      </c>
      <c r="P1881" s="46">
        <v>19</v>
      </c>
      <c r="Q1881" s="57">
        <v>8035906455</v>
      </c>
      <c r="R1881" s="46" t="s">
        <v>172</v>
      </c>
      <c r="S1881" s="46">
        <v>1</v>
      </c>
      <c r="T1881" s="46" t="s">
        <v>418</v>
      </c>
      <c r="U1881" s="46"/>
      <c r="V1881" s="46" t="s">
        <v>175</v>
      </c>
      <c r="W1881" s="46" t="s">
        <v>4659</v>
      </c>
      <c r="X1881" s="58" t="s">
        <v>186</v>
      </c>
      <c r="Y1881" s="67">
        <v>3</v>
      </c>
    </row>
    <row r="1882" spans="1:25" ht="23.1" hidden="1" customHeight="1">
      <c r="A1882" s="52" t="s">
        <v>127</v>
      </c>
      <c r="B1882" s="52" t="s">
        <v>26</v>
      </c>
      <c r="C1882" s="52" t="s">
        <v>27</v>
      </c>
      <c r="D1882" s="52" t="s">
        <v>28</v>
      </c>
      <c r="E1882" s="46" t="s">
        <v>147</v>
      </c>
      <c r="F1882" s="46" t="s">
        <v>129</v>
      </c>
      <c r="G1882" s="46" t="s">
        <v>3878</v>
      </c>
      <c r="H1882" s="46" t="s">
        <v>97</v>
      </c>
      <c r="I1882" s="48">
        <v>43539</v>
      </c>
      <c r="J1882" s="46">
        <v>15</v>
      </c>
      <c r="K1882" s="46">
        <v>3</v>
      </c>
      <c r="L1882" s="52">
        <v>2019</v>
      </c>
      <c r="M1882" s="31">
        <f t="shared" ref="M1882:M1945" si="29">DATE(L1882,K1882,J1882)</f>
        <v>43539</v>
      </c>
      <c r="N1882" s="46" t="s">
        <v>3885</v>
      </c>
      <c r="O1882" s="46" t="s">
        <v>3886</v>
      </c>
      <c r="P1882" s="46">
        <v>15</v>
      </c>
      <c r="Q1882" s="57">
        <v>9066733568</v>
      </c>
      <c r="R1882" s="46" t="s">
        <v>417</v>
      </c>
      <c r="S1882" s="46">
        <v>0</v>
      </c>
      <c r="T1882" s="46" t="s">
        <v>418</v>
      </c>
      <c r="U1882" s="46"/>
      <c r="V1882" s="46" t="s">
        <v>175</v>
      </c>
      <c r="W1882" s="46" t="s">
        <v>4659</v>
      </c>
      <c r="X1882" s="58" t="s">
        <v>186</v>
      </c>
      <c r="Y1882" s="67">
        <v>3</v>
      </c>
    </row>
    <row r="1883" spans="1:25" ht="23.1" hidden="1" customHeight="1">
      <c r="A1883" s="52" t="s">
        <v>127</v>
      </c>
      <c r="B1883" s="52" t="s">
        <v>26</v>
      </c>
      <c r="C1883" s="52" t="s">
        <v>27</v>
      </c>
      <c r="D1883" s="52" t="s">
        <v>28</v>
      </c>
      <c r="E1883" s="46" t="s">
        <v>147</v>
      </c>
      <c r="F1883" s="46" t="s">
        <v>129</v>
      </c>
      <c r="G1883" s="46" t="s">
        <v>3878</v>
      </c>
      <c r="H1883" s="46" t="s">
        <v>97</v>
      </c>
      <c r="I1883" s="48">
        <v>43539</v>
      </c>
      <c r="J1883" s="46">
        <v>15</v>
      </c>
      <c r="K1883" s="46">
        <v>3</v>
      </c>
      <c r="L1883" s="52">
        <v>2019</v>
      </c>
      <c r="M1883" s="31">
        <f t="shared" si="29"/>
        <v>43539</v>
      </c>
      <c r="N1883" s="46" t="s">
        <v>3883</v>
      </c>
      <c r="O1883" s="46" t="s">
        <v>3884</v>
      </c>
      <c r="P1883" s="46">
        <v>16</v>
      </c>
      <c r="Q1883" s="57">
        <v>8130722333</v>
      </c>
      <c r="R1883" s="46" t="s">
        <v>417</v>
      </c>
      <c r="S1883" s="46">
        <v>0</v>
      </c>
      <c r="T1883" s="46" t="s">
        <v>418</v>
      </c>
      <c r="U1883" s="46"/>
      <c r="V1883" s="46" t="s">
        <v>175</v>
      </c>
      <c r="W1883" s="46" t="s">
        <v>4659</v>
      </c>
      <c r="X1883" s="58" t="s">
        <v>186</v>
      </c>
      <c r="Y1883" s="67">
        <v>2</v>
      </c>
    </row>
    <row r="1884" spans="1:25" ht="23.1" hidden="1" customHeight="1">
      <c r="A1884" s="52" t="s">
        <v>127</v>
      </c>
      <c r="B1884" s="52" t="s">
        <v>26</v>
      </c>
      <c r="C1884" s="52" t="s">
        <v>27</v>
      </c>
      <c r="D1884" s="52" t="s">
        <v>28</v>
      </c>
      <c r="E1884" s="46" t="s">
        <v>147</v>
      </c>
      <c r="F1884" s="46" t="s">
        <v>129</v>
      </c>
      <c r="G1884" s="46" t="s">
        <v>3878</v>
      </c>
      <c r="H1884" s="46" t="s">
        <v>97</v>
      </c>
      <c r="I1884" s="48">
        <v>43539</v>
      </c>
      <c r="J1884" s="46">
        <v>15</v>
      </c>
      <c r="K1884" s="46">
        <v>3</v>
      </c>
      <c r="L1884" s="52">
        <v>2019</v>
      </c>
      <c r="M1884" s="31">
        <f t="shared" si="29"/>
        <v>43539</v>
      </c>
      <c r="N1884" s="46" t="s">
        <v>3901</v>
      </c>
      <c r="O1884" s="46" t="s">
        <v>3902</v>
      </c>
      <c r="P1884" s="46">
        <v>19</v>
      </c>
      <c r="Q1884" s="57">
        <v>7053647252</v>
      </c>
      <c r="R1884" s="46" t="s">
        <v>172</v>
      </c>
      <c r="S1884" s="46">
        <v>0</v>
      </c>
      <c r="T1884" s="46" t="s">
        <v>418</v>
      </c>
      <c r="U1884" s="46"/>
      <c r="V1884" s="46" t="s">
        <v>175</v>
      </c>
      <c r="W1884" s="46" t="s">
        <v>4659</v>
      </c>
      <c r="X1884" s="58" t="s">
        <v>179</v>
      </c>
      <c r="Y1884" s="67">
        <v>2</v>
      </c>
    </row>
    <row r="1885" spans="1:25" ht="23.1" hidden="1" customHeight="1">
      <c r="A1885" s="52" t="s">
        <v>127</v>
      </c>
      <c r="B1885" s="52" t="s">
        <v>26</v>
      </c>
      <c r="C1885" s="52" t="s">
        <v>27</v>
      </c>
      <c r="D1885" s="52" t="s">
        <v>28</v>
      </c>
      <c r="E1885" s="46" t="s">
        <v>147</v>
      </c>
      <c r="F1885" s="46" t="s">
        <v>129</v>
      </c>
      <c r="G1885" s="46" t="s">
        <v>3878</v>
      </c>
      <c r="H1885" s="46" t="s">
        <v>97</v>
      </c>
      <c r="I1885" s="48">
        <v>43539</v>
      </c>
      <c r="J1885" s="46">
        <v>15</v>
      </c>
      <c r="K1885" s="46">
        <v>3</v>
      </c>
      <c r="L1885" s="52">
        <v>2019</v>
      </c>
      <c r="M1885" s="31">
        <f t="shared" si="29"/>
        <v>43539</v>
      </c>
      <c r="N1885" s="46" t="s">
        <v>3899</v>
      </c>
      <c r="O1885" s="46" t="s">
        <v>3900</v>
      </c>
      <c r="P1885" s="46">
        <v>19</v>
      </c>
      <c r="Q1885" s="57">
        <v>7037748893</v>
      </c>
      <c r="R1885" s="46" t="s">
        <v>172</v>
      </c>
      <c r="S1885" s="46">
        <v>1</v>
      </c>
      <c r="T1885" s="46" t="s">
        <v>418</v>
      </c>
      <c r="U1885" s="46"/>
      <c r="V1885" s="46" t="s">
        <v>175</v>
      </c>
      <c r="W1885" s="46" t="s">
        <v>4659</v>
      </c>
      <c r="X1885" s="58" t="s">
        <v>444</v>
      </c>
      <c r="Y1885" s="67"/>
    </row>
    <row r="1886" spans="1:25" ht="23.1" hidden="1" customHeight="1">
      <c r="A1886" s="52" t="s">
        <v>127</v>
      </c>
      <c r="B1886" s="52" t="s">
        <v>26</v>
      </c>
      <c r="C1886" s="52" t="s">
        <v>27</v>
      </c>
      <c r="D1886" s="52" t="s">
        <v>28</v>
      </c>
      <c r="E1886" s="46" t="s">
        <v>147</v>
      </c>
      <c r="F1886" s="46" t="s">
        <v>129</v>
      </c>
      <c r="G1886" s="46" t="s">
        <v>3878</v>
      </c>
      <c r="H1886" s="46" t="s">
        <v>97</v>
      </c>
      <c r="I1886" s="48">
        <v>43539</v>
      </c>
      <c r="J1886" s="46">
        <v>15</v>
      </c>
      <c r="K1886" s="46">
        <v>3</v>
      </c>
      <c r="L1886" s="52">
        <v>2019</v>
      </c>
      <c r="M1886" s="31">
        <f t="shared" si="29"/>
        <v>43539</v>
      </c>
      <c r="N1886" s="46" t="s">
        <v>3881</v>
      </c>
      <c r="O1886" s="46" t="s">
        <v>3882</v>
      </c>
      <c r="P1886" s="46">
        <v>19</v>
      </c>
      <c r="Q1886" s="57">
        <v>9099669837</v>
      </c>
      <c r="R1886" s="46" t="s">
        <v>417</v>
      </c>
      <c r="S1886" s="46">
        <v>0</v>
      </c>
      <c r="T1886" s="46" t="s">
        <v>418</v>
      </c>
      <c r="U1886" s="46"/>
      <c r="V1886" s="46" t="s">
        <v>175</v>
      </c>
      <c r="W1886" s="46" t="s">
        <v>4659</v>
      </c>
      <c r="X1886" s="58" t="s">
        <v>186</v>
      </c>
      <c r="Y1886" s="67">
        <v>3</v>
      </c>
    </row>
    <row r="1887" spans="1:25" ht="23.1" hidden="1" customHeight="1">
      <c r="A1887" s="52" t="s">
        <v>127</v>
      </c>
      <c r="B1887" s="52" t="s">
        <v>26</v>
      </c>
      <c r="C1887" s="52" t="s">
        <v>27</v>
      </c>
      <c r="D1887" s="52" t="s">
        <v>28</v>
      </c>
      <c r="E1887" s="46" t="s">
        <v>147</v>
      </c>
      <c r="F1887" s="46" t="s">
        <v>129</v>
      </c>
      <c r="G1887" s="46" t="s">
        <v>3878</v>
      </c>
      <c r="H1887" s="46" t="s">
        <v>97</v>
      </c>
      <c r="I1887" s="48">
        <v>43539</v>
      </c>
      <c r="J1887" s="46">
        <v>15</v>
      </c>
      <c r="K1887" s="46">
        <v>3</v>
      </c>
      <c r="L1887" s="52">
        <v>2019</v>
      </c>
      <c r="M1887" s="31">
        <f t="shared" si="29"/>
        <v>43539</v>
      </c>
      <c r="N1887" s="46" t="s">
        <v>3887</v>
      </c>
      <c r="O1887" s="46" t="s">
        <v>3888</v>
      </c>
      <c r="P1887" s="46">
        <v>19</v>
      </c>
      <c r="Q1887" s="57" t="s">
        <v>171</v>
      </c>
      <c r="R1887" s="46" t="s">
        <v>172</v>
      </c>
      <c r="S1887" s="46">
        <v>1</v>
      </c>
      <c r="T1887" s="46" t="s">
        <v>418</v>
      </c>
      <c r="U1887" s="46"/>
      <c r="V1887" s="46" t="s">
        <v>175</v>
      </c>
      <c r="W1887" s="46" t="s">
        <v>4659</v>
      </c>
      <c r="X1887" s="58" t="s">
        <v>186</v>
      </c>
      <c r="Y1887" s="67">
        <v>2</v>
      </c>
    </row>
    <row r="1888" spans="1:25" ht="23.1" hidden="1" customHeight="1">
      <c r="A1888" s="52" t="s">
        <v>127</v>
      </c>
      <c r="B1888" s="52" t="s">
        <v>26</v>
      </c>
      <c r="C1888" s="52" t="s">
        <v>27</v>
      </c>
      <c r="D1888" s="52" t="s">
        <v>28</v>
      </c>
      <c r="E1888" s="46" t="s">
        <v>147</v>
      </c>
      <c r="F1888" s="46" t="s">
        <v>129</v>
      </c>
      <c r="G1888" s="46" t="s">
        <v>3878</v>
      </c>
      <c r="H1888" s="46" t="s">
        <v>97</v>
      </c>
      <c r="I1888" s="48">
        <v>43539</v>
      </c>
      <c r="J1888" s="46">
        <v>15</v>
      </c>
      <c r="K1888" s="46">
        <v>3</v>
      </c>
      <c r="L1888" s="52">
        <v>2019</v>
      </c>
      <c r="M1888" s="31">
        <f t="shared" si="29"/>
        <v>43539</v>
      </c>
      <c r="N1888" s="46" t="s">
        <v>3903</v>
      </c>
      <c r="O1888" s="46" t="s">
        <v>3904</v>
      </c>
      <c r="P1888" s="46">
        <v>19</v>
      </c>
      <c r="Q1888" s="57" t="s">
        <v>171</v>
      </c>
      <c r="R1888" s="46" t="s">
        <v>172</v>
      </c>
      <c r="S1888" s="46">
        <v>2</v>
      </c>
      <c r="T1888" s="46" t="s">
        <v>418</v>
      </c>
      <c r="U1888" s="46"/>
      <c r="V1888" s="46" t="s">
        <v>175</v>
      </c>
      <c r="W1888" s="46" t="s">
        <v>4659</v>
      </c>
      <c r="X1888" s="58" t="s">
        <v>211</v>
      </c>
      <c r="Y1888" s="67"/>
    </row>
    <row r="1889" spans="1:25" ht="23.1" hidden="1" customHeight="1">
      <c r="A1889" s="52" t="s">
        <v>127</v>
      </c>
      <c r="B1889" s="52" t="s">
        <v>26</v>
      </c>
      <c r="C1889" s="52" t="s">
        <v>27</v>
      </c>
      <c r="D1889" s="52" t="s">
        <v>28</v>
      </c>
      <c r="E1889" s="46" t="s">
        <v>147</v>
      </c>
      <c r="F1889" s="46" t="s">
        <v>129</v>
      </c>
      <c r="G1889" s="46" t="s">
        <v>3878</v>
      </c>
      <c r="H1889" s="46" t="s">
        <v>97</v>
      </c>
      <c r="I1889" s="48">
        <v>43539</v>
      </c>
      <c r="J1889" s="46">
        <v>15</v>
      </c>
      <c r="K1889" s="46">
        <v>3</v>
      </c>
      <c r="L1889" s="52">
        <v>2019</v>
      </c>
      <c r="M1889" s="31">
        <f t="shared" si="29"/>
        <v>43539</v>
      </c>
      <c r="N1889" s="46" t="s">
        <v>3905</v>
      </c>
      <c r="O1889" s="46" t="s">
        <v>3906</v>
      </c>
      <c r="P1889" s="46">
        <v>19</v>
      </c>
      <c r="Q1889" s="57">
        <v>8165252732</v>
      </c>
      <c r="R1889" s="46" t="s">
        <v>172</v>
      </c>
      <c r="S1889" s="46">
        <v>2</v>
      </c>
      <c r="T1889" s="46" t="s">
        <v>418</v>
      </c>
      <c r="U1889" s="46"/>
      <c r="V1889" s="46" t="s">
        <v>175</v>
      </c>
      <c r="W1889" s="46" t="s">
        <v>4659</v>
      </c>
      <c r="X1889" s="58" t="s">
        <v>186</v>
      </c>
      <c r="Y1889" s="67">
        <v>3</v>
      </c>
    </row>
    <row r="1890" spans="1:25" ht="23.1" hidden="1" customHeight="1">
      <c r="A1890" s="52" t="s">
        <v>127</v>
      </c>
      <c r="B1890" s="52" t="s">
        <v>26</v>
      </c>
      <c r="C1890" s="52" t="s">
        <v>27</v>
      </c>
      <c r="D1890" s="52" t="s">
        <v>28</v>
      </c>
      <c r="E1890" s="46" t="s">
        <v>147</v>
      </c>
      <c r="F1890" s="46" t="s">
        <v>129</v>
      </c>
      <c r="G1890" s="46" t="s">
        <v>3878</v>
      </c>
      <c r="H1890" s="46" t="s">
        <v>97</v>
      </c>
      <c r="I1890" s="48">
        <v>43539</v>
      </c>
      <c r="J1890" s="46">
        <v>15</v>
      </c>
      <c r="K1890" s="46">
        <v>3</v>
      </c>
      <c r="L1890" s="52">
        <v>2019</v>
      </c>
      <c r="M1890" s="31">
        <f t="shared" si="29"/>
        <v>43539</v>
      </c>
      <c r="N1890" s="46" t="s">
        <v>3907</v>
      </c>
      <c r="O1890" s="46" t="s">
        <v>3908</v>
      </c>
      <c r="P1890" s="46">
        <v>18</v>
      </c>
      <c r="Q1890" s="57">
        <v>810980705</v>
      </c>
      <c r="R1890" s="46" t="s">
        <v>172</v>
      </c>
      <c r="S1890" s="46">
        <v>1</v>
      </c>
      <c r="T1890" s="46" t="s">
        <v>418</v>
      </c>
      <c r="U1890" s="46"/>
      <c r="V1890" s="46" t="s">
        <v>175</v>
      </c>
      <c r="W1890" s="46" t="s">
        <v>4659</v>
      </c>
      <c r="X1890" s="58" t="s">
        <v>444</v>
      </c>
      <c r="Y1890" s="67"/>
    </row>
    <row r="1891" spans="1:25" ht="23.1" hidden="1" customHeight="1">
      <c r="A1891" s="52" t="s">
        <v>127</v>
      </c>
      <c r="B1891" s="52" t="s">
        <v>26</v>
      </c>
      <c r="C1891" s="52" t="s">
        <v>27</v>
      </c>
      <c r="D1891" s="52" t="s">
        <v>28</v>
      </c>
      <c r="E1891" s="46" t="s">
        <v>147</v>
      </c>
      <c r="F1891" s="46" t="s">
        <v>129</v>
      </c>
      <c r="G1891" s="46" t="s">
        <v>3878</v>
      </c>
      <c r="H1891" s="46" t="s">
        <v>97</v>
      </c>
      <c r="I1891" s="48">
        <v>43539</v>
      </c>
      <c r="J1891" s="46">
        <v>15</v>
      </c>
      <c r="K1891" s="46">
        <v>3</v>
      </c>
      <c r="L1891" s="52">
        <v>2019</v>
      </c>
      <c r="M1891" s="31">
        <f t="shared" si="29"/>
        <v>43539</v>
      </c>
      <c r="N1891" s="46" t="s">
        <v>3913</v>
      </c>
      <c r="O1891" s="46" t="s">
        <v>3914</v>
      </c>
      <c r="P1891" s="46">
        <v>18</v>
      </c>
      <c r="Q1891" s="57">
        <v>9063994649</v>
      </c>
      <c r="R1891" s="46" t="s">
        <v>172</v>
      </c>
      <c r="S1891" s="46">
        <v>1</v>
      </c>
      <c r="T1891" s="46" t="s">
        <v>418</v>
      </c>
      <c r="U1891" s="46"/>
      <c r="V1891" s="46" t="s">
        <v>175</v>
      </c>
      <c r="W1891" s="46" t="s">
        <v>4659</v>
      </c>
      <c r="X1891" s="58" t="s">
        <v>186</v>
      </c>
      <c r="Y1891" s="67">
        <v>3</v>
      </c>
    </row>
    <row r="1892" spans="1:25" ht="23.1" hidden="1" customHeight="1">
      <c r="A1892" s="52" t="s">
        <v>127</v>
      </c>
      <c r="B1892" s="52" t="s">
        <v>26</v>
      </c>
      <c r="C1892" s="52" t="s">
        <v>27</v>
      </c>
      <c r="D1892" s="52" t="s">
        <v>28</v>
      </c>
      <c r="E1892" s="46" t="s">
        <v>147</v>
      </c>
      <c r="F1892" s="46" t="s">
        <v>129</v>
      </c>
      <c r="G1892" s="46" t="s">
        <v>3878</v>
      </c>
      <c r="H1892" s="46" t="s">
        <v>97</v>
      </c>
      <c r="I1892" s="48">
        <v>43539</v>
      </c>
      <c r="J1892" s="46">
        <v>15</v>
      </c>
      <c r="K1892" s="46">
        <v>3</v>
      </c>
      <c r="L1892" s="52">
        <v>2019</v>
      </c>
      <c r="M1892" s="31">
        <f t="shared" si="29"/>
        <v>43539</v>
      </c>
      <c r="N1892" s="46" t="s">
        <v>3909</v>
      </c>
      <c r="O1892" s="46" t="s">
        <v>3910</v>
      </c>
      <c r="P1892" s="46">
        <v>19</v>
      </c>
      <c r="Q1892" s="57">
        <v>8130753610</v>
      </c>
      <c r="R1892" s="46" t="s">
        <v>172</v>
      </c>
      <c r="S1892" s="46">
        <v>3</v>
      </c>
      <c r="T1892" s="46" t="s">
        <v>234</v>
      </c>
      <c r="U1892" s="46"/>
      <c r="V1892" s="46" t="s">
        <v>175</v>
      </c>
      <c r="W1892" s="46" t="s">
        <v>4659</v>
      </c>
      <c r="X1892" s="58" t="s">
        <v>179</v>
      </c>
      <c r="Y1892" s="67">
        <v>3</v>
      </c>
    </row>
    <row r="1893" spans="1:25" ht="23.1" hidden="1" customHeight="1">
      <c r="A1893" s="52" t="s">
        <v>127</v>
      </c>
      <c r="B1893" s="52" t="s">
        <v>26</v>
      </c>
      <c r="C1893" s="52" t="s">
        <v>27</v>
      </c>
      <c r="D1893" s="52" t="s">
        <v>28</v>
      </c>
      <c r="E1893" s="46" t="s">
        <v>147</v>
      </c>
      <c r="F1893" s="46" t="s">
        <v>129</v>
      </c>
      <c r="G1893" s="46" t="s">
        <v>3878</v>
      </c>
      <c r="H1893" s="46" t="s">
        <v>97</v>
      </c>
      <c r="I1893" s="48">
        <v>43539</v>
      </c>
      <c r="J1893" s="46">
        <v>15</v>
      </c>
      <c r="K1893" s="46">
        <v>3</v>
      </c>
      <c r="L1893" s="52">
        <v>2019</v>
      </c>
      <c r="M1893" s="31">
        <f t="shared" si="29"/>
        <v>43539</v>
      </c>
      <c r="N1893" s="46" t="s">
        <v>3911</v>
      </c>
      <c r="O1893" s="46" t="s">
        <v>3912</v>
      </c>
      <c r="P1893" s="46">
        <v>18</v>
      </c>
      <c r="Q1893" s="57" t="s">
        <v>171</v>
      </c>
      <c r="R1893" s="46" t="s">
        <v>172</v>
      </c>
      <c r="S1893" s="46">
        <v>2</v>
      </c>
      <c r="T1893" s="46" t="s">
        <v>418</v>
      </c>
      <c r="U1893" s="46"/>
      <c r="V1893" s="46" t="s">
        <v>175</v>
      </c>
      <c r="W1893" s="46" t="s">
        <v>4659</v>
      </c>
      <c r="X1893" s="58" t="s">
        <v>186</v>
      </c>
      <c r="Y1893" s="67">
        <v>3</v>
      </c>
    </row>
    <row r="1894" spans="1:25" ht="23.1" hidden="1" customHeight="1">
      <c r="A1894" s="52" t="s">
        <v>127</v>
      </c>
      <c r="B1894" s="52" t="s">
        <v>26</v>
      </c>
      <c r="C1894" s="52" t="s">
        <v>27</v>
      </c>
      <c r="D1894" s="52" t="s">
        <v>28</v>
      </c>
      <c r="E1894" s="46" t="s">
        <v>147</v>
      </c>
      <c r="F1894" s="46" t="s">
        <v>129</v>
      </c>
      <c r="G1894" s="46" t="s">
        <v>3878</v>
      </c>
      <c r="H1894" s="46" t="s">
        <v>97</v>
      </c>
      <c r="I1894" s="48">
        <v>43539</v>
      </c>
      <c r="J1894" s="46">
        <v>15</v>
      </c>
      <c r="K1894" s="46">
        <v>3</v>
      </c>
      <c r="L1894" s="52">
        <v>2019</v>
      </c>
      <c r="M1894" s="31">
        <f t="shared" si="29"/>
        <v>43539</v>
      </c>
      <c r="N1894" s="46" t="s">
        <v>3915</v>
      </c>
      <c r="O1894" s="46" t="s">
        <v>3916</v>
      </c>
      <c r="P1894" s="46">
        <v>18</v>
      </c>
      <c r="Q1894" s="57">
        <v>8021372967</v>
      </c>
      <c r="R1894" s="46" t="s">
        <v>172</v>
      </c>
      <c r="S1894" s="46">
        <v>2</v>
      </c>
      <c r="T1894" s="46" t="s">
        <v>418</v>
      </c>
      <c r="U1894" s="46"/>
      <c r="V1894" s="46" t="s">
        <v>175</v>
      </c>
      <c r="W1894" s="46" t="s">
        <v>4659</v>
      </c>
      <c r="X1894" s="58" t="s">
        <v>186</v>
      </c>
      <c r="Y1894" s="67">
        <v>3</v>
      </c>
    </row>
    <row r="1895" spans="1:25" ht="23.1" hidden="1" customHeight="1">
      <c r="A1895" s="52" t="s">
        <v>127</v>
      </c>
      <c r="B1895" s="52" t="s">
        <v>26</v>
      </c>
      <c r="C1895" s="52" t="s">
        <v>27</v>
      </c>
      <c r="D1895" s="52" t="s">
        <v>28</v>
      </c>
      <c r="E1895" s="46" t="s">
        <v>147</v>
      </c>
      <c r="F1895" s="46" t="s">
        <v>129</v>
      </c>
      <c r="G1895" s="46" t="s">
        <v>3878</v>
      </c>
      <c r="H1895" s="46" t="s">
        <v>97</v>
      </c>
      <c r="I1895" s="48">
        <v>43539</v>
      </c>
      <c r="J1895" s="46">
        <v>15</v>
      </c>
      <c r="K1895" s="46">
        <v>3</v>
      </c>
      <c r="L1895" s="52">
        <v>2019</v>
      </c>
      <c r="M1895" s="31">
        <f t="shared" si="29"/>
        <v>43539</v>
      </c>
      <c r="N1895" s="46" t="s">
        <v>3917</v>
      </c>
      <c r="O1895" s="46" t="s">
        <v>3918</v>
      </c>
      <c r="P1895" s="46">
        <v>17</v>
      </c>
      <c r="Q1895" s="57">
        <v>8173156267</v>
      </c>
      <c r="R1895" s="46" t="s">
        <v>417</v>
      </c>
      <c r="S1895" s="46">
        <v>1</v>
      </c>
      <c r="T1895" s="46" t="s">
        <v>418</v>
      </c>
      <c r="U1895" s="46"/>
      <c r="V1895" s="46" t="s">
        <v>175</v>
      </c>
      <c r="W1895" s="46" t="s">
        <v>4659</v>
      </c>
      <c r="X1895" s="58" t="s">
        <v>444</v>
      </c>
      <c r="Y1895" s="67"/>
    </row>
    <row r="1896" spans="1:25" ht="23.1" hidden="1" customHeight="1">
      <c r="A1896" s="52" t="s">
        <v>127</v>
      </c>
      <c r="B1896" s="52" t="s">
        <v>26</v>
      </c>
      <c r="C1896" s="52" t="s">
        <v>27</v>
      </c>
      <c r="D1896" s="52" t="s">
        <v>28</v>
      </c>
      <c r="E1896" s="46" t="s">
        <v>147</v>
      </c>
      <c r="F1896" s="46" t="s">
        <v>129</v>
      </c>
      <c r="G1896" s="46" t="s">
        <v>3878</v>
      </c>
      <c r="H1896" s="46" t="s">
        <v>97</v>
      </c>
      <c r="I1896" s="48">
        <v>43539</v>
      </c>
      <c r="J1896" s="46">
        <v>15</v>
      </c>
      <c r="K1896" s="46">
        <v>3</v>
      </c>
      <c r="L1896" s="52">
        <v>2019</v>
      </c>
      <c r="M1896" s="31">
        <f t="shared" si="29"/>
        <v>43539</v>
      </c>
      <c r="N1896" s="46" t="s">
        <v>3919</v>
      </c>
      <c r="O1896" s="46" t="s">
        <v>3920</v>
      </c>
      <c r="P1896" s="46">
        <v>18</v>
      </c>
      <c r="Q1896" s="57">
        <v>8187505747</v>
      </c>
      <c r="R1896" s="46" t="s">
        <v>417</v>
      </c>
      <c r="S1896" s="46">
        <v>1</v>
      </c>
      <c r="T1896" s="46" t="s">
        <v>418</v>
      </c>
      <c r="U1896" s="46"/>
      <c r="V1896" s="46" t="s">
        <v>175</v>
      </c>
      <c r="W1896" s="46" t="s">
        <v>4659</v>
      </c>
      <c r="X1896" s="58" t="s">
        <v>186</v>
      </c>
      <c r="Y1896" s="67">
        <v>3</v>
      </c>
    </row>
    <row r="1897" spans="1:25" ht="23.1" hidden="1" customHeight="1">
      <c r="A1897" s="52" t="s">
        <v>127</v>
      </c>
      <c r="B1897" s="52" t="s">
        <v>26</v>
      </c>
      <c r="C1897" s="52" t="s">
        <v>27</v>
      </c>
      <c r="D1897" s="52" t="s">
        <v>28</v>
      </c>
      <c r="E1897" s="46" t="s">
        <v>147</v>
      </c>
      <c r="F1897" s="46" t="s">
        <v>129</v>
      </c>
      <c r="G1897" s="46" t="s">
        <v>3878</v>
      </c>
      <c r="H1897" s="46" t="s">
        <v>97</v>
      </c>
      <c r="I1897" s="48">
        <v>43539</v>
      </c>
      <c r="J1897" s="46">
        <v>15</v>
      </c>
      <c r="K1897" s="46">
        <v>3</v>
      </c>
      <c r="L1897" s="52">
        <v>2019</v>
      </c>
      <c r="M1897" s="31">
        <f t="shared" si="29"/>
        <v>43539</v>
      </c>
      <c r="N1897" s="46" t="s">
        <v>3921</v>
      </c>
      <c r="O1897" s="46" t="s">
        <v>3922</v>
      </c>
      <c r="P1897" s="46">
        <v>15</v>
      </c>
      <c r="Q1897" s="57">
        <v>8120120923</v>
      </c>
      <c r="R1897" s="46" t="s">
        <v>417</v>
      </c>
      <c r="S1897" s="46">
        <v>0</v>
      </c>
      <c r="T1897" s="46" t="s">
        <v>418</v>
      </c>
      <c r="U1897" s="46"/>
      <c r="V1897" s="46" t="s">
        <v>175</v>
      </c>
      <c r="W1897" s="46" t="s">
        <v>4659</v>
      </c>
      <c r="X1897" s="58" t="s">
        <v>179</v>
      </c>
      <c r="Y1897" s="67">
        <v>3</v>
      </c>
    </row>
    <row r="1898" spans="1:25" ht="23.1" hidden="1" customHeight="1">
      <c r="A1898" s="52" t="s">
        <v>127</v>
      </c>
      <c r="B1898" s="52" t="s">
        <v>26</v>
      </c>
      <c r="C1898" s="52" t="s">
        <v>27</v>
      </c>
      <c r="D1898" s="52" t="s">
        <v>28</v>
      </c>
      <c r="E1898" s="46" t="s">
        <v>147</v>
      </c>
      <c r="F1898" s="46" t="s">
        <v>129</v>
      </c>
      <c r="G1898" s="46" t="s">
        <v>3878</v>
      </c>
      <c r="H1898" s="46" t="s">
        <v>97</v>
      </c>
      <c r="I1898" s="48">
        <v>43539</v>
      </c>
      <c r="J1898" s="46">
        <v>15</v>
      </c>
      <c r="K1898" s="46">
        <v>3</v>
      </c>
      <c r="L1898" s="52">
        <v>2019</v>
      </c>
      <c r="M1898" s="31">
        <f t="shared" si="29"/>
        <v>43539</v>
      </c>
      <c r="N1898" s="46" t="s">
        <v>3923</v>
      </c>
      <c r="O1898" s="46" t="s">
        <v>3924</v>
      </c>
      <c r="P1898" s="46">
        <v>15</v>
      </c>
      <c r="Q1898" s="57" t="s">
        <v>171</v>
      </c>
      <c r="R1898" s="46" t="s">
        <v>417</v>
      </c>
      <c r="S1898" s="46">
        <v>0</v>
      </c>
      <c r="T1898" s="46" t="s">
        <v>418</v>
      </c>
      <c r="U1898" s="46"/>
      <c r="V1898" s="46" t="s">
        <v>175</v>
      </c>
      <c r="W1898" s="46" t="s">
        <v>4659</v>
      </c>
      <c r="X1898" s="58" t="s">
        <v>179</v>
      </c>
      <c r="Y1898" s="67">
        <v>3</v>
      </c>
    </row>
    <row r="1899" spans="1:25" ht="23.1" hidden="1" customHeight="1">
      <c r="A1899" s="52" t="s">
        <v>127</v>
      </c>
      <c r="B1899" s="52" t="s">
        <v>26</v>
      </c>
      <c r="C1899" s="52" t="s">
        <v>27</v>
      </c>
      <c r="D1899" s="52" t="s">
        <v>28</v>
      </c>
      <c r="E1899" s="46" t="s">
        <v>147</v>
      </c>
      <c r="F1899" s="46" t="s">
        <v>129</v>
      </c>
      <c r="G1899" s="46" t="s">
        <v>3878</v>
      </c>
      <c r="H1899" s="46" t="s">
        <v>97</v>
      </c>
      <c r="I1899" s="48">
        <v>43539</v>
      </c>
      <c r="J1899" s="46">
        <v>15</v>
      </c>
      <c r="K1899" s="46">
        <v>3</v>
      </c>
      <c r="L1899" s="52">
        <v>2019</v>
      </c>
      <c r="M1899" s="31">
        <f t="shared" si="29"/>
        <v>43539</v>
      </c>
      <c r="N1899" s="46" t="s">
        <v>3925</v>
      </c>
      <c r="O1899" s="46" t="s">
        <v>3926</v>
      </c>
      <c r="P1899" s="46">
        <v>19</v>
      </c>
      <c r="Q1899" s="57">
        <v>8087259594</v>
      </c>
      <c r="R1899" s="46" t="s">
        <v>417</v>
      </c>
      <c r="S1899" s="46">
        <v>0</v>
      </c>
      <c r="T1899" s="46" t="s">
        <v>418</v>
      </c>
      <c r="U1899" s="46"/>
      <c r="V1899" s="46" t="s">
        <v>175</v>
      </c>
      <c r="W1899" s="46" t="s">
        <v>4659</v>
      </c>
      <c r="X1899" s="58" t="s">
        <v>186</v>
      </c>
      <c r="Y1899" s="67">
        <v>2</v>
      </c>
    </row>
    <row r="1900" spans="1:25" ht="23.1" hidden="1" customHeight="1">
      <c r="A1900" s="52" t="s">
        <v>127</v>
      </c>
      <c r="B1900" s="52" t="s">
        <v>26</v>
      </c>
      <c r="C1900" s="52" t="s">
        <v>27</v>
      </c>
      <c r="D1900" s="52" t="s">
        <v>28</v>
      </c>
      <c r="E1900" s="46" t="s">
        <v>147</v>
      </c>
      <c r="F1900" s="46" t="s">
        <v>129</v>
      </c>
      <c r="G1900" s="46" t="s">
        <v>3878</v>
      </c>
      <c r="H1900" s="46" t="s">
        <v>97</v>
      </c>
      <c r="I1900" s="48">
        <v>43539</v>
      </c>
      <c r="J1900" s="46">
        <v>15</v>
      </c>
      <c r="K1900" s="46">
        <v>3</v>
      </c>
      <c r="L1900" s="52">
        <v>2019</v>
      </c>
      <c r="M1900" s="31">
        <f t="shared" si="29"/>
        <v>43539</v>
      </c>
      <c r="N1900" s="46" t="s">
        <v>3927</v>
      </c>
      <c r="O1900" s="46" t="s">
        <v>3928</v>
      </c>
      <c r="P1900" s="46">
        <v>15</v>
      </c>
      <c r="Q1900" s="57">
        <v>8188058738</v>
      </c>
      <c r="R1900" s="46" t="s">
        <v>417</v>
      </c>
      <c r="S1900" s="46">
        <v>0</v>
      </c>
      <c r="T1900" s="46" t="s">
        <v>418</v>
      </c>
      <c r="U1900" s="46"/>
      <c r="V1900" s="46" t="s">
        <v>175</v>
      </c>
      <c r="W1900" s="46" t="s">
        <v>4659</v>
      </c>
      <c r="X1900" s="58" t="s">
        <v>186</v>
      </c>
      <c r="Y1900" s="67">
        <v>2</v>
      </c>
    </row>
    <row r="1901" spans="1:25" ht="23.1" hidden="1" customHeight="1">
      <c r="A1901" s="52" t="s">
        <v>127</v>
      </c>
      <c r="B1901" s="52" t="s">
        <v>26</v>
      </c>
      <c r="C1901" s="52" t="s">
        <v>27</v>
      </c>
      <c r="D1901" s="52" t="s">
        <v>28</v>
      </c>
      <c r="E1901" s="46" t="s">
        <v>147</v>
      </c>
      <c r="F1901" s="46" t="s">
        <v>129</v>
      </c>
      <c r="G1901" s="46" t="s">
        <v>3878</v>
      </c>
      <c r="H1901" s="46" t="s">
        <v>97</v>
      </c>
      <c r="I1901" s="48">
        <v>43539</v>
      </c>
      <c r="J1901" s="46">
        <v>15</v>
      </c>
      <c r="K1901" s="46">
        <v>3</v>
      </c>
      <c r="L1901" s="52">
        <v>2019</v>
      </c>
      <c r="M1901" s="31">
        <f t="shared" si="29"/>
        <v>43539</v>
      </c>
      <c r="N1901" s="46" t="s">
        <v>3929</v>
      </c>
      <c r="O1901" s="46" t="s">
        <v>3930</v>
      </c>
      <c r="P1901" s="46">
        <v>19</v>
      </c>
      <c r="Q1901" s="57">
        <v>9026216120</v>
      </c>
      <c r="R1901" s="46" t="s">
        <v>417</v>
      </c>
      <c r="S1901" s="46">
        <v>0</v>
      </c>
      <c r="T1901" s="46" t="s">
        <v>418</v>
      </c>
      <c r="U1901" s="46"/>
      <c r="V1901" s="46" t="s">
        <v>175</v>
      </c>
      <c r="W1901" s="46" t="s">
        <v>4659</v>
      </c>
      <c r="X1901" s="58" t="s">
        <v>186</v>
      </c>
      <c r="Y1901" s="67">
        <v>2</v>
      </c>
    </row>
    <row r="1902" spans="1:25" ht="23.1" hidden="1" customHeight="1">
      <c r="A1902" s="52" t="s">
        <v>127</v>
      </c>
      <c r="B1902" s="52" t="s">
        <v>26</v>
      </c>
      <c r="C1902" s="52" t="s">
        <v>27</v>
      </c>
      <c r="D1902" s="52" t="s">
        <v>28</v>
      </c>
      <c r="E1902" s="46" t="s">
        <v>147</v>
      </c>
      <c r="F1902" s="46" t="s">
        <v>129</v>
      </c>
      <c r="G1902" s="46" t="s">
        <v>3878</v>
      </c>
      <c r="H1902" s="46" t="s">
        <v>97</v>
      </c>
      <c r="I1902" s="48">
        <v>43539</v>
      </c>
      <c r="J1902" s="46">
        <v>15</v>
      </c>
      <c r="K1902" s="46">
        <v>3</v>
      </c>
      <c r="L1902" s="52">
        <v>2019</v>
      </c>
      <c r="M1902" s="31">
        <f t="shared" si="29"/>
        <v>43539</v>
      </c>
      <c r="N1902" s="46" t="s">
        <v>3931</v>
      </c>
      <c r="O1902" s="46" t="s">
        <v>3932</v>
      </c>
      <c r="P1902" s="46">
        <v>15</v>
      </c>
      <c r="Q1902" s="57" t="s">
        <v>171</v>
      </c>
      <c r="R1902" s="46" t="s">
        <v>417</v>
      </c>
      <c r="S1902" s="46">
        <v>0</v>
      </c>
      <c r="T1902" s="46" t="s">
        <v>418</v>
      </c>
      <c r="U1902" s="46"/>
      <c r="V1902" s="46" t="s">
        <v>175</v>
      </c>
      <c r="W1902" s="46" t="s">
        <v>4659</v>
      </c>
      <c r="X1902" s="58" t="s">
        <v>186</v>
      </c>
      <c r="Y1902" s="67">
        <v>1</v>
      </c>
    </row>
    <row r="1903" spans="1:25" ht="23.1" hidden="1" customHeight="1">
      <c r="A1903" s="52" t="s">
        <v>127</v>
      </c>
      <c r="B1903" s="52" t="s">
        <v>26</v>
      </c>
      <c r="C1903" s="52" t="s">
        <v>27</v>
      </c>
      <c r="D1903" s="52" t="s">
        <v>28</v>
      </c>
      <c r="E1903" s="46" t="s">
        <v>147</v>
      </c>
      <c r="F1903" s="46" t="s">
        <v>129</v>
      </c>
      <c r="G1903" s="46" t="s">
        <v>3878</v>
      </c>
      <c r="H1903" s="46" t="s">
        <v>97</v>
      </c>
      <c r="I1903" s="48">
        <v>43539</v>
      </c>
      <c r="J1903" s="46">
        <v>15</v>
      </c>
      <c r="K1903" s="46">
        <v>3</v>
      </c>
      <c r="L1903" s="52">
        <v>2019</v>
      </c>
      <c r="M1903" s="31">
        <f t="shared" si="29"/>
        <v>43539</v>
      </c>
      <c r="N1903" s="46" t="s">
        <v>3933</v>
      </c>
      <c r="O1903" s="46" t="s">
        <v>3934</v>
      </c>
      <c r="P1903" s="46">
        <v>19</v>
      </c>
      <c r="Q1903" s="57">
        <v>8058527148</v>
      </c>
      <c r="R1903" s="46" t="s">
        <v>172</v>
      </c>
      <c r="S1903" s="46">
        <v>3</v>
      </c>
      <c r="T1903" s="46" t="s">
        <v>418</v>
      </c>
      <c r="U1903" s="46"/>
      <c r="V1903" s="46" t="s">
        <v>175</v>
      </c>
      <c r="W1903" s="46" t="s">
        <v>4659</v>
      </c>
      <c r="X1903" s="58" t="s">
        <v>211</v>
      </c>
      <c r="Y1903" s="67"/>
    </row>
    <row r="1904" spans="1:25" ht="23.1" hidden="1" customHeight="1">
      <c r="A1904" s="52" t="s">
        <v>127</v>
      </c>
      <c r="B1904" s="52" t="s">
        <v>26</v>
      </c>
      <c r="C1904" s="52" t="s">
        <v>27</v>
      </c>
      <c r="D1904" s="52" t="s">
        <v>28</v>
      </c>
      <c r="E1904" s="46" t="s">
        <v>147</v>
      </c>
      <c r="F1904" s="46" t="s">
        <v>129</v>
      </c>
      <c r="G1904" s="46" t="s">
        <v>3878</v>
      </c>
      <c r="H1904" s="46" t="s">
        <v>97</v>
      </c>
      <c r="I1904" s="48">
        <v>43539</v>
      </c>
      <c r="J1904" s="46">
        <v>15</v>
      </c>
      <c r="K1904" s="46">
        <v>3</v>
      </c>
      <c r="L1904" s="52">
        <v>2019</v>
      </c>
      <c r="M1904" s="31">
        <f t="shared" si="29"/>
        <v>43539</v>
      </c>
      <c r="N1904" s="46" t="s">
        <v>3935</v>
      </c>
      <c r="O1904" s="46" t="s">
        <v>3936</v>
      </c>
      <c r="P1904" s="46">
        <v>19</v>
      </c>
      <c r="Q1904" s="57">
        <v>8036757338</v>
      </c>
      <c r="R1904" s="46" t="s">
        <v>172</v>
      </c>
      <c r="S1904" s="46">
        <v>2</v>
      </c>
      <c r="T1904" s="46" t="s">
        <v>234</v>
      </c>
      <c r="U1904" s="46"/>
      <c r="V1904" s="46" t="s">
        <v>175</v>
      </c>
      <c r="W1904" s="46" t="s">
        <v>4659</v>
      </c>
      <c r="X1904" s="58" t="s">
        <v>186</v>
      </c>
      <c r="Y1904" s="67">
        <v>3</v>
      </c>
    </row>
    <row r="1905" spans="1:25" ht="23.1" hidden="1" customHeight="1">
      <c r="A1905" s="52" t="s">
        <v>127</v>
      </c>
      <c r="B1905" s="52" t="s">
        <v>26</v>
      </c>
      <c r="C1905" s="52" t="s">
        <v>27</v>
      </c>
      <c r="D1905" s="52" t="s">
        <v>28</v>
      </c>
      <c r="E1905" s="46" t="s">
        <v>28</v>
      </c>
      <c r="F1905" s="46" t="s">
        <v>95</v>
      </c>
      <c r="G1905" s="46" t="s">
        <v>2811</v>
      </c>
      <c r="H1905" s="46" t="s">
        <v>97</v>
      </c>
      <c r="I1905" s="48">
        <v>43540</v>
      </c>
      <c r="J1905" s="46">
        <v>16</v>
      </c>
      <c r="K1905" s="46">
        <v>3</v>
      </c>
      <c r="L1905" s="52">
        <v>2019</v>
      </c>
      <c r="M1905" s="31">
        <f t="shared" si="29"/>
        <v>43540</v>
      </c>
      <c r="N1905" s="46" t="s">
        <v>3983</v>
      </c>
      <c r="O1905" s="46" t="s">
        <v>2930</v>
      </c>
      <c r="P1905" s="46">
        <v>18</v>
      </c>
      <c r="Q1905" s="57">
        <v>8097149964</v>
      </c>
      <c r="R1905" s="46" t="s">
        <v>417</v>
      </c>
      <c r="S1905" s="46">
        <v>1</v>
      </c>
      <c r="T1905" s="46" t="s">
        <v>313</v>
      </c>
      <c r="U1905" s="46" t="s">
        <v>507</v>
      </c>
      <c r="V1905" s="46" t="s">
        <v>175</v>
      </c>
      <c r="W1905" s="46" t="s">
        <v>4659</v>
      </c>
      <c r="X1905" s="58" t="s">
        <v>186</v>
      </c>
      <c r="Y1905" s="67">
        <v>3</v>
      </c>
    </row>
    <row r="1906" spans="1:25" ht="23.1" hidden="1" customHeight="1">
      <c r="A1906" s="52" t="s">
        <v>127</v>
      </c>
      <c r="B1906" s="52" t="s">
        <v>26</v>
      </c>
      <c r="C1906" s="52" t="s">
        <v>27</v>
      </c>
      <c r="D1906" s="52" t="s">
        <v>28</v>
      </c>
      <c r="E1906" s="46" t="s">
        <v>147</v>
      </c>
      <c r="F1906" s="46" t="s">
        <v>129</v>
      </c>
      <c r="G1906" s="46" t="s">
        <v>3878</v>
      </c>
      <c r="H1906" s="46" t="s">
        <v>97</v>
      </c>
      <c r="I1906" s="48">
        <v>43540</v>
      </c>
      <c r="J1906" s="46">
        <v>16</v>
      </c>
      <c r="K1906" s="46">
        <v>3</v>
      </c>
      <c r="L1906" s="52">
        <v>2019</v>
      </c>
      <c r="M1906" s="31">
        <f t="shared" si="29"/>
        <v>43540</v>
      </c>
      <c r="N1906" s="46" t="s">
        <v>3937</v>
      </c>
      <c r="O1906" s="46" t="s">
        <v>3938</v>
      </c>
      <c r="P1906" s="46">
        <v>19</v>
      </c>
      <c r="Q1906" s="57">
        <v>8037573140</v>
      </c>
      <c r="R1906" s="46" t="s">
        <v>172</v>
      </c>
      <c r="S1906" s="46">
        <v>3</v>
      </c>
      <c r="T1906" s="46" t="s">
        <v>418</v>
      </c>
      <c r="U1906" s="46"/>
      <c r="V1906" s="46" t="s">
        <v>175</v>
      </c>
      <c r="W1906" s="46" t="s">
        <v>4666</v>
      </c>
      <c r="X1906" s="58" t="s">
        <v>186</v>
      </c>
      <c r="Y1906" s="67">
        <v>3</v>
      </c>
    </row>
    <row r="1907" spans="1:25" ht="23.1" hidden="1" customHeight="1">
      <c r="A1907" s="52" t="s">
        <v>127</v>
      </c>
      <c r="B1907" s="52" t="s">
        <v>26</v>
      </c>
      <c r="C1907" s="52" t="s">
        <v>27</v>
      </c>
      <c r="D1907" s="52" t="s">
        <v>28</v>
      </c>
      <c r="E1907" s="46" t="s">
        <v>147</v>
      </c>
      <c r="F1907" s="46" t="s">
        <v>129</v>
      </c>
      <c r="G1907" s="46" t="s">
        <v>3878</v>
      </c>
      <c r="H1907" s="46" t="s">
        <v>97</v>
      </c>
      <c r="I1907" s="48">
        <v>43540</v>
      </c>
      <c r="J1907" s="46">
        <v>16</v>
      </c>
      <c r="K1907" s="46">
        <v>3</v>
      </c>
      <c r="L1907" s="52">
        <v>2019</v>
      </c>
      <c r="M1907" s="31">
        <f t="shared" si="29"/>
        <v>43540</v>
      </c>
      <c r="N1907" s="46" t="s">
        <v>3939</v>
      </c>
      <c r="O1907" s="46" t="s">
        <v>3940</v>
      </c>
      <c r="P1907" s="46">
        <v>18</v>
      </c>
      <c r="Q1907" s="57">
        <v>7038855772</v>
      </c>
      <c r="R1907" s="46" t="s">
        <v>172</v>
      </c>
      <c r="S1907" s="46">
        <v>3</v>
      </c>
      <c r="T1907" s="46" t="s">
        <v>418</v>
      </c>
      <c r="U1907" s="46"/>
      <c r="V1907" s="46" t="s">
        <v>175</v>
      </c>
      <c r="W1907" s="46" t="s">
        <v>4666</v>
      </c>
      <c r="X1907" s="58" t="s">
        <v>444</v>
      </c>
      <c r="Y1907" s="67"/>
    </row>
    <row r="1908" spans="1:25" ht="23.1" hidden="1" customHeight="1">
      <c r="A1908" s="52" t="s">
        <v>127</v>
      </c>
      <c r="B1908" s="52" t="s">
        <v>26</v>
      </c>
      <c r="C1908" s="52" t="s">
        <v>27</v>
      </c>
      <c r="D1908" s="52" t="s">
        <v>28</v>
      </c>
      <c r="E1908" s="46" t="s">
        <v>147</v>
      </c>
      <c r="F1908" s="46" t="s">
        <v>129</v>
      </c>
      <c r="G1908" s="46" t="s">
        <v>3878</v>
      </c>
      <c r="H1908" s="46" t="s">
        <v>97</v>
      </c>
      <c r="I1908" s="48">
        <v>43540</v>
      </c>
      <c r="J1908" s="46">
        <v>16</v>
      </c>
      <c r="K1908" s="46">
        <v>3</v>
      </c>
      <c r="L1908" s="52">
        <v>2019</v>
      </c>
      <c r="M1908" s="31">
        <f t="shared" si="29"/>
        <v>43540</v>
      </c>
      <c r="N1908" s="46" t="s">
        <v>3941</v>
      </c>
      <c r="O1908" s="46" t="s">
        <v>3942</v>
      </c>
      <c r="P1908" s="46">
        <v>19</v>
      </c>
      <c r="Q1908" s="57">
        <v>8141170271</v>
      </c>
      <c r="R1908" s="46" t="s">
        <v>172</v>
      </c>
      <c r="S1908" s="46">
        <v>2</v>
      </c>
      <c r="T1908" s="46" t="s">
        <v>418</v>
      </c>
      <c r="U1908" s="46"/>
      <c r="V1908" s="46" t="s">
        <v>175</v>
      </c>
      <c r="W1908" s="46" t="s">
        <v>4659</v>
      </c>
      <c r="X1908" s="58" t="s">
        <v>444</v>
      </c>
      <c r="Y1908" s="67"/>
    </row>
    <row r="1909" spans="1:25" ht="23.1" hidden="1" customHeight="1">
      <c r="A1909" s="52" t="s">
        <v>127</v>
      </c>
      <c r="B1909" s="52" t="s">
        <v>26</v>
      </c>
      <c r="C1909" s="52" t="s">
        <v>27</v>
      </c>
      <c r="D1909" s="52" t="s">
        <v>28</v>
      </c>
      <c r="E1909" s="46" t="s">
        <v>147</v>
      </c>
      <c r="F1909" s="46" t="s">
        <v>129</v>
      </c>
      <c r="G1909" s="46" t="s">
        <v>3878</v>
      </c>
      <c r="H1909" s="46" t="s">
        <v>97</v>
      </c>
      <c r="I1909" s="48">
        <v>43540</v>
      </c>
      <c r="J1909" s="46">
        <v>16</v>
      </c>
      <c r="K1909" s="46">
        <v>3</v>
      </c>
      <c r="L1909" s="52">
        <v>2019</v>
      </c>
      <c r="M1909" s="31">
        <f t="shared" si="29"/>
        <v>43540</v>
      </c>
      <c r="N1909" s="46" t="s">
        <v>3943</v>
      </c>
      <c r="O1909" s="46" t="s">
        <v>3944</v>
      </c>
      <c r="P1909" s="46">
        <v>19</v>
      </c>
      <c r="Q1909" s="57">
        <v>7053740336</v>
      </c>
      <c r="R1909" s="46" t="s">
        <v>172</v>
      </c>
      <c r="S1909" s="46">
        <v>2</v>
      </c>
      <c r="T1909" s="46" t="s">
        <v>418</v>
      </c>
      <c r="U1909" s="46"/>
      <c r="V1909" s="46" t="s">
        <v>175</v>
      </c>
      <c r="W1909" s="46" t="s">
        <v>4659</v>
      </c>
      <c r="X1909" s="58" t="s">
        <v>444</v>
      </c>
      <c r="Y1909" s="67"/>
    </row>
    <row r="1910" spans="1:25" ht="23.1" hidden="1" customHeight="1">
      <c r="A1910" s="52" t="s">
        <v>127</v>
      </c>
      <c r="B1910" s="52" t="s">
        <v>26</v>
      </c>
      <c r="C1910" s="52" t="s">
        <v>27</v>
      </c>
      <c r="D1910" s="52" t="s">
        <v>28</v>
      </c>
      <c r="E1910" s="46" t="s">
        <v>147</v>
      </c>
      <c r="F1910" s="46" t="s">
        <v>129</v>
      </c>
      <c r="G1910" s="46" t="s">
        <v>3878</v>
      </c>
      <c r="H1910" s="46" t="s">
        <v>97</v>
      </c>
      <c r="I1910" s="48">
        <v>43540</v>
      </c>
      <c r="J1910" s="46">
        <v>16</v>
      </c>
      <c r="K1910" s="46">
        <v>3</v>
      </c>
      <c r="L1910" s="52">
        <v>2019</v>
      </c>
      <c r="M1910" s="31">
        <f t="shared" si="29"/>
        <v>43540</v>
      </c>
      <c r="N1910" s="46" t="s">
        <v>3945</v>
      </c>
      <c r="O1910" s="46" t="s">
        <v>3946</v>
      </c>
      <c r="P1910" s="46">
        <v>19</v>
      </c>
      <c r="Q1910" s="57">
        <v>8145924244</v>
      </c>
      <c r="R1910" s="46" t="s">
        <v>172</v>
      </c>
      <c r="S1910" s="46">
        <v>3</v>
      </c>
      <c r="T1910" s="46" t="s">
        <v>418</v>
      </c>
      <c r="U1910" s="46"/>
      <c r="V1910" s="46" t="s">
        <v>175</v>
      </c>
      <c r="W1910" s="46" t="s">
        <v>4659</v>
      </c>
      <c r="X1910" s="58" t="s">
        <v>186</v>
      </c>
      <c r="Y1910" s="67">
        <v>3</v>
      </c>
    </row>
    <row r="1911" spans="1:25" ht="23.1" hidden="1" customHeight="1">
      <c r="A1911" s="52" t="s">
        <v>127</v>
      </c>
      <c r="B1911" s="52" t="s">
        <v>26</v>
      </c>
      <c r="C1911" s="52" t="s">
        <v>27</v>
      </c>
      <c r="D1911" s="52" t="s">
        <v>28</v>
      </c>
      <c r="E1911" s="46" t="s">
        <v>147</v>
      </c>
      <c r="F1911" s="46" t="s">
        <v>129</v>
      </c>
      <c r="G1911" s="46" t="s">
        <v>3878</v>
      </c>
      <c r="H1911" s="46" t="s">
        <v>97</v>
      </c>
      <c r="I1911" s="48">
        <v>43540</v>
      </c>
      <c r="J1911" s="46">
        <v>16</v>
      </c>
      <c r="K1911" s="46">
        <v>3</v>
      </c>
      <c r="L1911" s="52">
        <v>2019</v>
      </c>
      <c r="M1911" s="31">
        <f t="shared" si="29"/>
        <v>43540</v>
      </c>
      <c r="N1911" s="46" t="s">
        <v>3947</v>
      </c>
      <c r="O1911" s="46" t="s">
        <v>3948</v>
      </c>
      <c r="P1911" s="46">
        <v>18</v>
      </c>
      <c r="Q1911" s="57">
        <v>8058832640</v>
      </c>
      <c r="R1911" s="46" t="s">
        <v>172</v>
      </c>
      <c r="S1911" s="46">
        <v>2</v>
      </c>
      <c r="T1911" s="46" t="s">
        <v>418</v>
      </c>
      <c r="U1911" s="46"/>
      <c r="V1911" s="46" t="s">
        <v>175</v>
      </c>
      <c r="W1911" s="46" t="s">
        <v>4659</v>
      </c>
      <c r="X1911" s="58" t="s">
        <v>186</v>
      </c>
      <c r="Y1911" s="67">
        <v>3</v>
      </c>
    </row>
    <row r="1912" spans="1:25" ht="23.1" hidden="1" customHeight="1">
      <c r="A1912" s="52" t="s">
        <v>127</v>
      </c>
      <c r="B1912" s="52" t="s">
        <v>26</v>
      </c>
      <c r="C1912" s="52" t="s">
        <v>27</v>
      </c>
      <c r="D1912" s="52" t="s">
        <v>28</v>
      </c>
      <c r="E1912" s="46" t="s">
        <v>147</v>
      </c>
      <c r="F1912" s="46" t="s">
        <v>129</v>
      </c>
      <c r="G1912" s="46" t="s">
        <v>3878</v>
      </c>
      <c r="H1912" s="46" t="s">
        <v>97</v>
      </c>
      <c r="I1912" s="48">
        <v>43540</v>
      </c>
      <c r="J1912" s="46">
        <v>16</v>
      </c>
      <c r="K1912" s="46">
        <v>3</v>
      </c>
      <c r="L1912" s="52">
        <v>2019</v>
      </c>
      <c r="M1912" s="31">
        <f t="shared" si="29"/>
        <v>43540</v>
      </c>
      <c r="N1912" s="46" t="s">
        <v>3949</v>
      </c>
      <c r="O1912" s="46" t="s">
        <v>3950</v>
      </c>
      <c r="P1912" s="46">
        <v>17</v>
      </c>
      <c r="Q1912" s="57">
        <v>8088618137</v>
      </c>
      <c r="R1912" s="46" t="s">
        <v>172</v>
      </c>
      <c r="S1912" s="46">
        <v>2</v>
      </c>
      <c r="T1912" s="46" t="s">
        <v>418</v>
      </c>
      <c r="U1912" s="46"/>
      <c r="V1912" s="46" t="s">
        <v>175</v>
      </c>
      <c r="W1912" s="46" t="s">
        <v>4659</v>
      </c>
      <c r="X1912" s="58" t="s">
        <v>186</v>
      </c>
      <c r="Y1912" s="67">
        <v>3</v>
      </c>
    </row>
    <row r="1913" spans="1:25" ht="23.1" hidden="1" customHeight="1">
      <c r="A1913" s="52" t="s">
        <v>127</v>
      </c>
      <c r="B1913" s="52" t="s">
        <v>26</v>
      </c>
      <c r="C1913" s="52" t="s">
        <v>27</v>
      </c>
      <c r="D1913" s="52" t="s">
        <v>28</v>
      </c>
      <c r="E1913" s="46" t="s">
        <v>147</v>
      </c>
      <c r="F1913" s="46" t="s">
        <v>129</v>
      </c>
      <c r="G1913" s="46" t="s">
        <v>3878</v>
      </c>
      <c r="H1913" s="46" t="s">
        <v>97</v>
      </c>
      <c r="I1913" s="48">
        <v>43540</v>
      </c>
      <c r="J1913" s="46">
        <v>16</v>
      </c>
      <c r="K1913" s="46">
        <v>3</v>
      </c>
      <c r="L1913" s="52">
        <v>2019</v>
      </c>
      <c r="M1913" s="31">
        <f t="shared" si="29"/>
        <v>43540</v>
      </c>
      <c r="N1913" s="46" t="s">
        <v>3951</v>
      </c>
      <c r="O1913" s="46" t="s">
        <v>3952</v>
      </c>
      <c r="P1913" s="46">
        <v>17</v>
      </c>
      <c r="Q1913" s="57">
        <v>8149390898</v>
      </c>
      <c r="R1913" s="46" t="s">
        <v>172</v>
      </c>
      <c r="S1913" s="46">
        <v>2</v>
      </c>
      <c r="T1913" s="46" t="s">
        <v>418</v>
      </c>
      <c r="U1913" s="46"/>
      <c r="V1913" s="46" t="s">
        <v>175</v>
      </c>
      <c r="W1913" s="46" t="s">
        <v>4659</v>
      </c>
      <c r="X1913" s="58" t="s">
        <v>179</v>
      </c>
      <c r="Y1913" s="67">
        <v>1</v>
      </c>
    </row>
    <row r="1914" spans="1:25" ht="23.1" hidden="1" customHeight="1">
      <c r="A1914" s="52" t="s">
        <v>127</v>
      </c>
      <c r="B1914" s="52" t="s">
        <v>26</v>
      </c>
      <c r="C1914" s="52" t="s">
        <v>27</v>
      </c>
      <c r="D1914" s="52" t="s">
        <v>28</v>
      </c>
      <c r="E1914" s="46" t="s">
        <v>147</v>
      </c>
      <c r="F1914" s="46" t="s">
        <v>129</v>
      </c>
      <c r="G1914" s="46" t="s">
        <v>3878</v>
      </c>
      <c r="H1914" s="46" t="s">
        <v>97</v>
      </c>
      <c r="I1914" s="48">
        <v>43540</v>
      </c>
      <c r="J1914" s="46">
        <v>16</v>
      </c>
      <c r="K1914" s="46">
        <v>3</v>
      </c>
      <c r="L1914" s="52">
        <v>2019</v>
      </c>
      <c r="M1914" s="31">
        <f t="shared" si="29"/>
        <v>43540</v>
      </c>
      <c r="N1914" s="46" t="s">
        <v>3953</v>
      </c>
      <c r="O1914" s="46" t="s">
        <v>3954</v>
      </c>
      <c r="P1914" s="46">
        <v>18</v>
      </c>
      <c r="Q1914" s="57">
        <v>7072429848</v>
      </c>
      <c r="R1914" s="46" t="s">
        <v>172</v>
      </c>
      <c r="S1914" s="46">
        <v>2</v>
      </c>
      <c r="T1914" s="46" t="s">
        <v>418</v>
      </c>
      <c r="U1914" s="46"/>
      <c r="V1914" s="46" t="s">
        <v>175</v>
      </c>
      <c r="W1914" s="46" t="s">
        <v>4659</v>
      </c>
      <c r="X1914" s="58" t="s">
        <v>186</v>
      </c>
      <c r="Y1914" s="67">
        <v>3</v>
      </c>
    </row>
    <row r="1915" spans="1:25" ht="23.1" hidden="1" customHeight="1">
      <c r="A1915" s="52" t="s">
        <v>127</v>
      </c>
      <c r="B1915" s="52" t="s">
        <v>26</v>
      </c>
      <c r="C1915" s="52" t="s">
        <v>27</v>
      </c>
      <c r="D1915" s="52" t="s">
        <v>28</v>
      </c>
      <c r="E1915" s="46" t="s">
        <v>147</v>
      </c>
      <c r="F1915" s="46" t="s">
        <v>129</v>
      </c>
      <c r="G1915" s="46" t="s">
        <v>3878</v>
      </c>
      <c r="H1915" s="46" t="s">
        <v>97</v>
      </c>
      <c r="I1915" s="48">
        <v>43540</v>
      </c>
      <c r="J1915" s="46">
        <v>16</v>
      </c>
      <c r="K1915" s="46">
        <v>3</v>
      </c>
      <c r="L1915" s="52">
        <v>2019</v>
      </c>
      <c r="M1915" s="31">
        <f t="shared" si="29"/>
        <v>43540</v>
      </c>
      <c r="N1915" s="46" t="s">
        <v>3955</v>
      </c>
      <c r="O1915" s="46" t="s">
        <v>3956</v>
      </c>
      <c r="P1915" s="46">
        <v>17</v>
      </c>
      <c r="Q1915" s="57">
        <v>8164642822</v>
      </c>
      <c r="R1915" s="46" t="s">
        <v>172</v>
      </c>
      <c r="S1915" s="46">
        <v>1</v>
      </c>
      <c r="T1915" s="46" t="s">
        <v>418</v>
      </c>
      <c r="U1915" s="46"/>
      <c r="V1915" s="46" t="s">
        <v>175</v>
      </c>
      <c r="W1915" s="46" t="s">
        <v>4659</v>
      </c>
      <c r="X1915" s="58" t="s">
        <v>186</v>
      </c>
      <c r="Y1915" s="67">
        <v>3</v>
      </c>
    </row>
    <row r="1916" spans="1:25" ht="23.1" hidden="1" customHeight="1">
      <c r="A1916" s="52" t="s">
        <v>127</v>
      </c>
      <c r="B1916" s="52" t="s">
        <v>26</v>
      </c>
      <c r="C1916" s="52" t="s">
        <v>27</v>
      </c>
      <c r="D1916" s="52" t="s">
        <v>28</v>
      </c>
      <c r="E1916" s="46" t="s">
        <v>147</v>
      </c>
      <c r="F1916" s="46" t="s">
        <v>129</v>
      </c>
      <c r="G1916" s="46" t="s">
        <v>3878</v>
      </c>
      <c r="H1916" s="46" t="s">
        <v>97</v>
      </c>
      <c r="I1916" s="48">
        <v>43540</v>
      </c>
      <c r="J1916" s="46">
        <v>16</v>
      </c>
      <c r="K1916" s="46">
        <v>3</v>
      </c>
      <c r="L1916" s="52">
        <v>2019</v>
      </c>
      <c r="M1916" s="31">
        <f t="shared" si="29"/>
        <v>43540</v>
      </c>
      <c r="N1916" s="46" t="s">
        <v>3957</v>
      </c>
      <c r="O1916" s="46" t="s">
        <v>3958</v>
      </c>
      <c r="P1916" s="46">
        <v>16</v>
      </c>
      <c r="Q1916" s="57">
        <v>8071102626</v>
      </c>
      <c r="R1916" s="46" t="s">
        <v>172</v>
      </c>
      <c r="S1916" s="46">
        <v>1</v>
      </c>
      <c r="T1916" s="46" t="s">
        <v>418</v>
      </c>
      <c r="U1916" s="46"/>
      <c r="V1916" s="46" t="s">
        <v>175</v>
      </c>
      <c r="W1916" s="46" t="s">
        <v>4659</v>
      </c>
      <c r="X1916" s="58" t="s">
        <v>179</v>
      </c>
      <c r="Y1916" s="67">
        <v>3</v>
      </c>
    </row>
    <row r="1917" spans="1:25" ht="23.1" hidden="1" customHeight="1">
      <c r="A1917" s="52" t="s">
        <v>127</v>
      </c>
      <c r="B1917" s="52" t="s">
        <v>26</v>
      </c>
      <c r="C1917" s="52" t="s">
        <v>27</v>
      </c>
      <c r="D1917" s="52" t="s">
        <v>28</v>
      </c>
      <c r="E1917" s="46" t="s">
        <v>147</v>
      </c>
      <c r="F1917" s="46" t="s">
        <v>129</v>
      </c>
      <c r="G1917" s="46" t="s">
        <v>3878</v>
      </c>
      <c r="H1917" s="46" t="s">
        <v>97</v>
      </c>
      <c r="I1917" s="48">
        <v>43540</v>
      </c>
      <c r="J1917" s="46">
        <v>16</v>
      </c>
      <c r="K1917" s="46">
        <v>3</v>
      </c>
      <c r="L1917" s="52">
        <v>2019</v>
      </c>
      <c r="M1917" s="31">
        <f t="shared" si="29"/>
        <v>43540</v>
      </c>
      <c r="N1917" s="46" t="s">
        <v>3959</v>
      </c>
      <c r="O1917" s="46" t="s">
        <v>3960</v>
      </c>
      <c r="P1917" s="46">
        <v>17</v>
      </c>
      <c r="Q1917" s="57">
        <v>8097211106</v>
      </c>
      <c r="R1917" s="46" t="s">
        <v>172</v>
      </c>
      <c r="S1917" s="46">
        <v>1</v>
      </c>
      <c r="T1917" s="46" t="s">
        <v>418</v>
      </c>
      <c r="U1917" s="46"/>
      <c r="V1917" s="46" t="s">
        <v>175</v>
      </c>
      <c r="W1917" s="46" t="s">
        <v>4659</v>
      </c>
      <c r="X1917" s="58" t="s">
        <v>186</v>
      </c>
      <c r="Y1917" s="67">
        <v>3</v>
      </c>
    </row>
    <row r="1918" spans="1:25" ht="23.1" hidden="1" customHeight="1">
      <c r="A1918" s="52" t="s">
        <v>127</v>
      </c>
      <c r="B1918" s="52" t="s">
        <v>26</v>
      </c>
      <c r="C1918" s="52" t="s">
        <v>27</v>
      </c>
      <c r="D1918" s="52" t="s">
        <v>28</v>
      </c>
      <c r="E1918" s="46" t="s">
        <v>147</v>
      </c>
      <c r="F1918" s="46" t="s">
        <v>129</v>
      </c>
      <c r="G1918" s="46" t="s">
        <v>3878</v>
      </c>
      <c r="H1918" s="46" t="s">
        <v>97</v>
      </c>
      <c r="I1918" s="48">
        <v>43540</v>
      </c>
      <c r="J1918" s="46">
        <v>16</v>
      </c>
      <c r="K1918" s="46">
        <v>3</v>
      </c>
      <c r="L1918" s="52">
        <v>2019</v>
      </c>
      <c r="M1918" s="31">
        <f t="shared" si="29"/>
        <v>43540</v>
      </c>
      <c r="N1918" s="46" t="s">
        <v>245</v>
      </c>
      <c r="O1918" s="46" t="s">
        <v>3961</v>
      </c>
      <c r="P1918" s="46">
        <v>17</v>
      </c>
      <c r="Q1918" s="57">
        <v>8132095400</v>
      </c>
      <c r="R1918" s="46" t="s">
        <v>172</v>
      </c>
      <c r="S1918" s="46">
        <v>2</v>
      </c>
      <c r="T1918" s="46" t="s">
        <v>418</v>
      </c>
      <c r="U1918" s="46"/>
      <c r="V1918" s="46" t="s">
        <v>175</v>
      </c>
      <c r="W1918" s="46" t="s">
        <v>4659</v>
      </c>
      <c r="X1918" s="58" t="s">
        <v>176</v>
      </c>
      <c r="Y1918" s="67"/>
    </row>
    <row r="1919" spans="1:25" ht="23.1" hidden="1" customHeight="1">
      <c r="A1919" s="52" t="s">
        <v>127</v>
      </c>
      <c r="B1919" s="52" t="s">
        <v>26</v>
      </c>
      <c r="C1919" s="52" t="s">
        <v>27</v>
      </c>
      <c r="D1919" s="52" t="s">
        <v>28</v>
      </c>
      <c r="E1919" s="46" t="s">
        <v>147</v>
      </c>
      <c r="F1919" s="46" t="s">
        <v>129</v>
      </c>
      <c r="G1919" s="46" t="s">
        <v>3878</v>
      </c>
      <c r="H1919" s="46" t="s">
        <v>97</v>
      </c>
      <c r="I1919" s="48">
        <v>43540</v>
      </c>
      <c r="J1919" s="46">
        <v>16</v>
      </c>
      <c r="K1919" s="46">
        <v>3</v>
      </c>
      <c r="L1919" s="52">
        <v>2019</v>
      </c>
      <c r="M1919" s="31">
        <f t="shared" si="29"/>
        <v>43540</v>
      </c>
      <c r="N1919" s="46" t="s">
        <v>3962</v>
      </c>
      <c r="O1919" s="46" t="s">
        <v>3963</v>
      </c>
      <c r="P1919" s="46">
        <v>17</v>
      </c>
      <c r="Q1919" s="57">
        <v>8169878526</v>
      </c>
      <c r="R1919" s="46" t="s">
        <v>172</v>
      </c>
      <c r="S1919" s="46">
        <v>2</v>
      </c>
      <c r="T1919" s="46" t="s">
        <v>418</v>
      </c>
      <c r="U1919" s="46"/>
      <c r="V1919" s="46" t="s">
        <v>175</v>
      </c>
      <c r="W1919" s="46" t="s">
        <v>4659</v>
      </c>
      <c r="X1919" s="58" t="s">
        <v>186</v>
      </c>
      <c r="Y1919" s="67">
        <v>3</v>
      </c>
    </row>
    <row r="1920" spans="1:25" ht="23.1" hidden="1" customHeight="1">
      <c r="A1920" s="52" t="s">
        <v>127</v>
      </c>
      <c r="B1920" s="52" t="s">
        <v>26</v>
      </c>
      <c r="C1920" s="52" t="s">
        <v>27</v>
      </c>
      <c r="D1920" s="52" t="s">
        <v>28</v>
      </c>
      <c r="E1920" s="46" t="s">
        <v>147</v>
      </c>
      <c r="F1920" s="46" t="s">
        <v>129</v>
      </c>
      <c r="G1920" s="46" t="s">
        <v>3878</v>
      </c>
      <c r="H1920" s="46" t="s">
        <v>97</v>
      </c>
      <c r="I1920" s="48">
        <v>43540</v>
      </c>
      <c r="J1920" s="46">
        <v>16</v>
      </c>
      <c r="K1920" s="46">
        <v>3</v>
      </c>
      <c r="L1920" s="52">
        <v>2019</v>
      </c>
      <c r="M1920" s="31">
        <f t="shared" si="29"/>
        <v>43540</v>
      </c>
      <c r="N1920" s="46" t="s">
        <v>3964</v>
      </c>
      <c r="O1920" s="46" t="s">
        <v>3965</v>
      </c>
      <c r="P1920" s="46">
        <v>18</v>
      </c>
      <c r="Q1920" s="57">
        <v>7054907227</v>
      </c>
      <c r="R1920" s="46" t="s">
        <v>172</v>
      </c>
      <c r="S1920" s="46">
        <v>2</v>
      </c>
      <c r="T1920" s="46" t="s">
        <v>418</v>
      </c>
      <c r="U1920" s="46"/>
      <c r="V1920" s="46" t="s">
        <v>175</v>
      </c>
      <c r="W1920" s="46" t="s">
        <v>4659</v>
      </c>
      <c r="X1920" s="58" t="s">
        <v>186</v>
      </c>
      <c r="Y1920" s="67">
        <v>3</v>
      </c>
    </row>
    <row r="1921" spans="1:25" ht="23.1" hidden="1" customHeight="1">
      <c r="A1921" s="52" t="s">
        <v>127</v>
      </c>
      <c r="B1921" s="52" t="s">
        <v>26</v>
      </c>
      <c r="C1921" s="52" t="s">
        <v>27</v>
      </c>
      <c r="D1921" s="52" t="s">
        <v>28</v>
      </c>
      <c r="E1921" s="46" t="s">
        <v>147</v>
      </c>
      <c r="F1921" s="46" t="s">
        <v>129</v>
      </c>
      <c r="G1921" s="46" t="s">
        <v>3878</v>
      </c>
      <c r="H1921" s="46" t="s">
        <v>97</v>
      </c>
      <c r="I1921" s="48">
        <v>43540</v>
      </c>
      <c r="J1921" s="46">
        <v>16</v>
      </c>
      <c r="K1921" s="46">
        <v>3</v>
      </c>
      <c r="L1921" s="52">
        <v>2019</v>
      </c>
      <c r="M1921" s="31">
        <f t="shared" si="29"/>
        <v>43540</v>
      </c>
      <c r="N1921" s="46" t="s">
        <v>3966</v>
      </c>
      <c r="O1921" s="46" t="s">
        <v>3967</v>
      </c>
      <c r="P1921" s="46">
        <v>19</v>
      </c>
      <c r="Q1921" s="57">
        <v>8045701745</v>
      </c>
      <c r="R1921" s="46" t="s">
        <v>172</v>
      </c>
      <c r="S1921" s="46">
        <v>3</v>
      </c>
      <c r="T1921" s="46" t="s">
        <v>418</v>
      </c>
      <c r="U1921" s="46"/>
      <c r="V1921" s="46" t="s">
        <v>175</v>
      </c>
      <c r="W1921" s="46" t="s">
        <v>4659</v>
      </c>
      <c r="X1921" s="58" t="s">
        <v>186</v>
      </c>
      <c r="Y1921" s="67">
        <v>1</v>
      </c>
    </row>
    <row r="1922" spans="1:25" ht="23.1" hidden="1" customHeight="1">
      <c r="A1922" s="52" t="s">
        <v>127</v>
      </c>
      <c r="B1922" s="52" t="s">
        <v>26</v>
      </c>
      <c r="C1922" s="52" t="s">
        <v>27</v>
      </c>
      <c r="D1922" s="52" t="s">
        <v>28</v>
      </c>
      <c r="E1922" s="46" t="s">
        <v>147</v>
      </c>
      <c r="F1922" s="46" t="s">
        <v>129</v>
      </c>
      <c r="G1922" s="46" t="s">
        <v>3878</v>
      </c>
      <c r="H1922" s="46" t="s">
        <v>97</v>
      </c>
      <c r="I1922" s="48">
        <v>43540</v>
      </c>
      <c r="J1922" s="46">
        <v>16</v>
      </c>
      <c r="K1922" s="46">
        <v>3</v>
      </c>
      <c r="L1922" s="52">
        <v>2019</v>
      </c>
      <c r="M1922" s="31">
        <f t="shared" si="29"/>
        <v>43540</v>
      </c>
      <c r="N1922" s="46" t="s">
        <v>3968</v>
      </c>
      <c r="O1922" s="46" t="s">
        <v>3969</v>
      </c>
      <c r="P1922" s="46">
        <v>18</v>
      </c>
      <c r="Q1922" s="57" t="s">
        <v>171</v>
      </c>
      <c r="R1922" s="46" t="s">
        <v>417</v>
      </c>
      <c r="S1922" s="46">
        <v>1</v>
      </c>
      <c r="T1922" s="46" t="s">
        <v>418</v>
      </c>
      <c r="U1922" s="46"/>
      <c r="V1922" s="46" t="s">
        <v>175</v>
      </c>
      <c r="W1922" s="46" t="s">
        <v>4659</v>
      </c>
      <c r="X1922" s="58" t="s">
        <v>179</v>
      </c>
      <c r="Y1922" s="67">
        <v>3</v>
      </c>
    </row>
    <row r="1923" spans="1:25" ht="23.1" hidden="1" customHeight="1">
      <c r="A1923" s="52" t="s">
        <v>127</v>
      </c>
      <c r="B1923" s="52" t="s">
        <v>26</v>
      </c>
      <c r="C1923" s="52" t="s">
        <v>27</v>
      </c>
      <c r="D1923" s="52" t="s">
        <v>28</v>
      </c>
      <c r="E1923" s="46" t="s">
        <v>147</v>
      </c>
      <c r="F1923" s="46" t="s">
        <v>129</v>
      </c>
      <c r="G1923" s="46" t="s">
        <v>3878</v>
      </c>
      <c r="H1923" s="46" t="s">
        <v>97</v>
      </c>
      <c r="I1923" s="48">
        <v>43540</v>
      </c>
      <c r="J1923" s="46">
        <v>16</v>
      </c>
      <c r="K1923" s="46">
        <v>3</v>
      </c>
      <c r="L1923" s="52">
        <v>2019</v>
      </c>
      <c r="M1923" s="31">
        <f t="shared" si="29"/>
        <v>43540</v>
      </c>
      <c r="N1923" s="46" t="s">
        <v>3970</v>
      </c>
      <c r="O1923" s="46" t="s">
        <v>3971</v>
      </c>
      <c r="P1923" s="46">
        <v>19</v>
      </c>
      <c r="Q1923" s="57" t="s">
        <v>171</v>
      </c>
      <c r="R1923" s="46" t="s">
        <v>172</v>
      </c>
      <c r="S1923" s="46">
        <v>2</v>
      </c>
      <c r="T1923" s="46" t="s">
        <v>418</v>
      </c>
      <c r="U1923" s="46"/>
      <c r="V1923" s="46" t="s">
        <v>175</v>
      </c>
      <c r="W1923" s="46" t="s">
        <v>4659</v>
      </c>
      <c r="X1923" s="58" t="s">
        <v>176</v>
      </c>
      <c r="Y1923" s="67"/>
    </row>
    <row r="1924" spans="1:25" ht="23.1" hidden="1" customHeight="1">
      <c r="A1924" s="52" t="s">
        <v>127</v>
      </c>
      <c r="B1924" s="52" t="s">
        <v>26</v>
      </c>
      <c r="C1924" s="52" t="s">
        <v>27</v>
      </c>
      <c r="D1924" s="52" t="s">
        <v>28</v>
      </c>
      <c r="E1924" s="46" t="s">
        <v>147</v>
      </c>
      <c r="F1924" s="46" t="s">
        <v>129</v>
      </c>
      <c r="G1924" s="46" t="s">
        <v>3878</v>
      </c>
      <c r="H1924" s="46" t="s">
        <v>97</v>
      </c>
      <c r="I1924" s="48">
        <v>43540</v>
      </c>
      <c r="J1924" s="46">
        <v>16</v>
      </c>
      <c r="K1924" s="46">
        <v>3</v>
      </c>
      <c r="L1924" s="52">
        <v>2019</v>
      </c>
      <c r="M1924" s="31">
        <f t="shared" si="29"/>
        <v>43540</v>
      </c>
      <c r="N1924" s="46" t="s">
        <v>3972</v>
      </c>
      <c r="O1924" s="46" t="s">
        <v>3973</v>
      </c>
      <c r="P1924" s="46">
        <v>19</v>
      </c>
      <c r="Q1924" s="57" t="s">
        <v>171</v>
      </c>
      <c r="R1924" s="46" t="s">
        <v>172</v>
      </c>
      <c r="S1924" s="46">
        <v>1</v>
      </c>
      <c r="T1924" s="46" t="s">
        <v>418</v>
      </c>
      <c r="U1924" s="46"/>
      <c r="V1924" s="46" t="s">
        <v>175</v>
      </c>
      <c r="W1924" s="46" t="s">
        <v>4659</v>
      </c>
      <c r="X1924" s="58" t="s">
        <v>211</v>
      </c>
      <c r="Y1924" s="67"/>
    </row>
    <row r="1925" spans="1:25" ht="23.1" hidden="1" customHeight="1">
      <c r="A1925" s="52" t="s">
        <v>127</v>
      </c>
      <c r="B1925" s="52" t="s">
        <v>26</v>
      </c>
      <c r="C1925" s="52" t="s">
        <v>27</v>
      </c>
      <c r="D1925" s="52" t="s">
        <v>28</v>
      </c>
      <c r="E1925" s="46" t="s">
        <v>147</v>
      </c>
      <c r="F1925" s="46" t="s">
        <v>129</v>
      </c>
      <c r="G1925" s="46" t="s">
        <v>3878</v>
      </c>
      <c r="H1925" s="46" t="s">
        <v>97</v>
      </c>
      <c r="I1925" s="48">
        <v>43540</v>
      </c>
      <c r="J1925" s="46">
        <v>16</v>
      </c>
      <c r="K1925" s="46">
        <v>3</v>
      </c>
      <c r="L1925" s="52">
        <v>2019</v>
      </c>
      <c r="M1925" s="31">
        <f t="shared" si="29"/>
        <v>43540</v>
      </c>
      <c r="N1925" s="46" t="s">
        <v>2196</v>
      </c>
      <c r="O1925" s="46" t="s">
        <v>3974</v>
      </c>
      <c r="P1925" s="46">
        <v>18</v>
      </c>
      <c r="Q1925" s="57" t="s">
        <v>171</v>
      </c>
      <c r="R1925" s="46" t="s">
        <v>417</v>
      </c>
      <c r="S1925" s="46">
        <v>0</v>
      </c>
      <c r="T1925" s="46" t="s">
        <v>418</v>
      </c>
      <c r="U1925" s="46"/>
      <c r="V1925" s="46" t="s">
        <v>175</v>
      </c>
      <c r="W1925" s="46" t="s">
        <v>4659</v>
      </c>
      <c r="X1925" s="58" t="s">
        <v>186</v>
      </c>
      <c r="Y1925" s="67">
        <v>3</v>
      </c>
    </row>
    <row r="1926" spans="1:25" ht="23.1" hidden="1" customHeight="1">
      <c r="A1926" s="52" t="s">
        <v>127</v>
      </c>
      <c r="B1926" s="52" t="s">
        <v>26</v>
      </c>
      <c r="C1926" s="52" t="s">
        <v>27</v>
      </c>
      <c r="D1926" s="52" t="s">
        <v>28</v>
      </c>
      <c r="E1926" s="46" t="s">
        <v>147</v>
      </c>
      <c r="F1926" s="46" t="s">
        <v>129</v>
      </c>
      <c r="G1926" s="46" t="s">
        <v>3878</v>
      </c>
      <c r="H1926" s="46" t="s">
        <v>97</v>
      </c>
      <c r="I1926" s="48">
        <v>43540</v>
      </c>
      <c r="J1926" s="46">
        <v>16</v>
      </c>
      <c r="K1926" s="46">
        <v>3</v>
      </c>
      <c r="L1926" s="52">
        <v>2019</v>
      </c>
      <c r="M1926" s="31">
        <f t="shared" si="29"/>
        <v>43540</v>
      </c>
      <c r="N1926" s="46" t="s">
        <v>3975</v>
      </c>
      <c r="O1926" s="46" t="s">
        <v>3976</v>
      </c>
      <c r="P1926" s="46">
        <v>17</v>
      </c>
      <c r="Q1926" s="57" t="s">
        <v>171</v>
      </c>
      <c r="R1926" s="46" t="s">
        <v>417</v>
      </c>
      <c r="S1926" s="46">
        <v>0</v>
      </c>
      <c r="T1926" s="46" t="s">
        <v>418</v>
      </c>
      <c r="U1926" s="46"/>
      <c r="V1926" s="46" t="s">
        <v>175</v>
      </c>
      <c r="W1926" s="46" t="s">
        <v>4666</v>
      </c>
      <c r="X1926" s="58" t="s">
        <v>186</v>
      </c>
      <c r="Y1926" s="67">
        <v>2</v>
      </c>
    </row>
    <row r="1927" spans="1:25" ht="23.1" hidden="1" customHeight="1">
      <c r="A1927" s="52" t="s">
        <v>127</v>
      </c>
      <c r="B1927" s="52" t="s">
        <v>26</v>
      </c>
      <c r="C1927" s="52" t="s">
        <v>27</v>
      </c>
      <c r="D1927" s="52" t="s">
        <v>28</v>
      </c>
      <c r="E1927" s="46" t="s">
        <v>147</v>
      </c>
      <c r="F1927" s="46" t="s">
        <v>129</v>
      </c>
      <c r="G1927" s="46" t="s">
        <v>3878</v>
      </c>
      <c r="H1927" s="46" t="s">
        <v>97</v>
      </c>
      <c r="I1927" s="48">
        <v>43540</v>
      </c>
      <c r="J1927" s="46">
        <v>16</v>
      </c>
      <c r="K1927" s="46">
        <v>3</v>
      </c>
      <c r="L1927" s="52">
        <v>2019</v>
      </c>
      <c r="M1927" s="31">
        <f t="shared" si="29"/>
        <v>43540</v>
      </c>
      <c r="N1927" s="46" t="s">
        <v>3977</v>
      </c>
      <c r="O1927" s="46" t="s">
        <v>3978</v>
      </c>
      <c r="P1927" s="46">
        <v>19</v>
      </c>
      <c r="Q1927" s="57" t="s">
        <v>171</v>
      </c>
      <c r="R1927" s="46" t="s">
        <v>172</v>
      </c>
      <c r="S1927" s="46">
        <v>0</v>
      </c>
      <c r="T1927" s="46" t="s">
        <v>418</v>
      </c>
      <c r="U1927" s="46"/>
      <c r="V1927" s="46" t="s">
        <v>175</v>
      </c>
      <c r="W1927" s="46" t="s">
        <v>4659</v>
      </c>
      <c r="X1927" s="58" t="s">
        <v>186</v>
      </c>
      <c r="Y1927" s="67">
        <v>3</v>
      </c>
    </row>
    <row r="1928" spans="1:25" ht="23.1" hidden="1" customHeight="1">
      <c r="A1928" s="52" t="s">
        <v>127</v>
      </c>
      <c r="B1928" s="52" t="s">
        <v>26</v>
      </c>
      <c r="C1928" s="52" t="s">
        <v>27</v>
      </c>
      <c r="D1928" s="52" t="s">
        <v>28</v>
      </c>
      <c r="E1928" s="46" t="s">
        <v>147</v>
      </c>
      <c r="F1928" s="46" t="s">
        <v>129</v>
      </c>
      <c r="G1928" s="46" t="s">
        <v>3878</v>
      </c>
      <c r="H1928" s="46" t="s">
        <v>97</v>
      </c>
      <c r="I1928" s="48">
        <v>43540</v>
      </c>
      <c r="J1928" s="46">
        <v>16</v>
      </c>
      <c r="K1928" s="46">
        <v>3</v>
      </c>
      <c r="L1928" s="52">
        <v>2019</v>
      </c>
      <c r="M1928" s="31">
        <f t="shared" si="29"/>
        <v>43540</v>
      </c>
      <c r="N1928" s="46" t="s">
        <v>3979</v>
      </c>
      <c r="O1928" s="46" t="s">
        <v>3980</v>
      </c>
      <c r="P1928" s="46">
        <v>19</v>
      </c>
      <c r="Q1928" s="57" t="s">
        <v>171</v>
      </c>
      <c r="R1928" s="46" t="s">
        <v>172</v>
      </c>
      <c r="S1928" s="46">
        <v>1</v>
      </c>
      <c r="T1928" s="46" t="s">
        <v>418</v>
      </c>
      <c r="U1928" s="46"/>
      <c r="V1928" s="46" t="s">
        <v>175</v>
      </c>
      <c r="W1928" s="46" t="s">
        <v>4659</v>
      </c>
      <c r="X1928" s="58" t="s">
        <v>176</v>
      </c>
      <c r="Y1928" s="67"/>
    </row>
    <row r="1929" spans="1:25" ht="23.1" hidden="1" customHeight="1">
      <c r="A1929" s="52" t="s">
        <v>127</v>
      </c>
      <c r="B1929" s="52" t="s">
        <v>26</v>
      </c>
      <c r="C1929" s="52" t="s">
        <v>27</v>
      </c>
      <c r="D1929" s="52" t="s">
        <v>28</v>
      </c>
      <c r="E1929" s="46" t="s">
        <v>147</v>
      </c>
      <c r="F1929" s="46" t="s">
        <v>129</v>
      </c>
      <c r="G1929" s="46" t="s">
        <v>3878</v>
      </c>
      <c r="H1929" s="46" t="s">
        <v>97</v>
      </c>
      <c r="I1929" s="48">
        <v>43540</v>
      </c>
      <c r="J1929" s="46">
        <v>16</v>
      </c>
      <c r="K1929" s="46">
        <v>3</v>
      </c>
      <c r="L1929" s="52">
        <v>2019</v>
      </c>
      <c r="M1929" s="31">
        <f t="shared" si="29"/>
        <v>43540</v>
      </c>
      <c r="N1929" s="46" t="s">
        <v>3981</v>
      </c>
      <c r="O1929" s="46" t="s">
        <v>3982</v>
      </c>
      <c r="P1929" s="46">
        <v>18</v>
      </c>
      <c r="Q1929" s="57" t="s">
        <v>171</v>
      </c>
      <c r="R1929" s="46" t="s">
        <v>417</v>
      </c>
      <c r="S1929" s="46">
        <v>0</v>
      </c>
      <c r="T1929" s="46" t="s">
        <v>418</v>
      </c>
      <c r="U1929" s="46"/>
      <c r="V1929" s="46" t="s">
        <v>175</v>
      </c>
      <c r="W1929" s="46" t="s">
        <v>4666</v>
      </c>
      <c r="X1929" s="58" t="s">
        <v>186</v>
      </c>
      <c r="Y1929" s="67">
        <v>2</v>
      </c>
    </row>
    <row r="1930" spans="1:25" ht="23.1" hidden="1" customHeight="1">
      <c r="A1930" s="52" t="s">
        <v>127</v>
      </c>
      <c r="B1930" s="52" t="s">
        <v>26</v>
      </c>
      <c r="C1930" s="52" t="s">
        <v>27</v>
      </c>
      <c r="D1930" s="52" t="s">
        <v>28</v>
      </c>
      <c r="E1930" s="46" t="s">
        <v>28</v>
      </c>
      <c r="F1930" s="46" t="s">
        <v>29</v>
      </c>
      <c r="G1930" s="46" t="s">
        <v>1887</v>
      </c>
      <c r="H1930" s="46" t="s">
        <v>31</v>
      </c>
      <c r="I1930" s="48">
        <v>43540</v>
      </c>
      <c r="J1930" s="46">
        <v>16</v>
      </c>
      <c r="K1930" s="46">
        <v>3</v>
      </c>
      <c r="L1930" s="52">
        <v>2019</v>
      </c>
      <c r="M1930" s="31">
        <f t="shared" si="29"/>
        <v>43540</v>
      </c>
      <c r="N1930" s="46" t="s">
        <v>3984</v>
      </c>
      <c r="O1930" s="46" t="s">
        <v>3985</v>
      </c>
      <c r="P1930" s="46">
        <v>19</v>
      </c>
      <c r="Q1930" s="57" t="s">
        <v>171</v>
      </c>
      <c r="R1930" s="46" t="s">
        <v>172</v>
      </c>
      <c r="S1930" s="46">
        <v>1</v>
      </c>
      <c r="T1930" s="46" t="s">
        <v>313</v>
      </c>
      <c r="U1930" s="46" t="s">
        <v>507</v>
      </c>
      <c r="V1930" s="46" t="s">
        <v>175</v>
      </c>
      <c r="W1930" s="46" t="s">
        <v>4659</v>
      </c>
      <c r="X1930" s="58" t="s">
        <v>179</v>
      </c>
      <c r="Y1930" s="67">
        <v>3</v>
      </c>
    </row>
    <row r="1931" spans="1:25" ht="23.1" hidden="1" customHeight="1">
      <c r="A1931" s="52" t="s">
        <v>127</v>
      </c>
      <c r="B1931" s="52" t="s">
        <v>26</v>
      </c>
      <c r="C1931" s="52" t="s">
        <v>27</v>
      </c>
      <c r="D1931" s="52" t="s">
        <v>28</v>
      </c>
      <c r="E1931" s="46" t="s">
        <v>28</v>
      </c>
      <c r="F1931" s="46" t="s">
        <v>29</v>
      </c>
      <c r="G1931" s="46" t="s">
        <v>1887</v>
      </c>
      <c r="H1931" s="46" t="s">
        <v>31</v>
      </c>
      <c r="I1931" s="48">
        <v>43540</v>
      </c>
      <c r="J1931" s="46">
        <v>16</v>
      </c>
      <c r="K1931" s="46">
        <v>3</v>
      </c>
      <c r="L1931" s="52">
        <v>2019</v>
      </c>
      <c r="M1931" s="31">
        <f t="shared" si="29"/>
        <v>43540</v>
      </c>
      <c r="N1931" s="46" t="s">
        <v>3986</v>
      </c>
      <c r="O1931" s="46" t="s">
        <v>3987</v>
      </c>
      <c r="P1931" s="46">
        <v>19</v>
      </c>
      <c r="Q1931" s="57">
        <v>8099619821</v>
      </c>
      <c r="R1931" s="46" t="s">
        <v>172</v>
      </c>
      <c r="S1931" s="46">
        <v>3</v>
      </c>
      <c r="T1931" s="46" t="s">
        <v>313</v>
      </c>
      <c r="U1931" s="46" t="s">
        <v>507</v>
      </c>
      <c r="V1931" s="46" t="s">
        <v>175</v>
      </c>
      <c r="W1931" s="46" t="s">
        <v>4659</v>
      </c>
      <c r="X1931" s="58" t="s">
        <v>186</v>
      </c>
      <c r="Y1931" s="67">
        <v>3</v>
      </c>
    </row>
    <row r="1932" spans="1:25" ht="23.1" hidden="1" customHeight="1">
      <c r="A1932" s="52" t="s">
        <v>127</v>
      </c>
      <c r="B1932" s="52" t="s">
        <v>26</v>
      </c>
      <c r="C1932" s="52" t="s">
        <v>27</v>
      </c>
      <c r="D1932" s="52" t="s">
        <v>28</v>
      </c>
      <c r="E1932" s="46" t="s">
        <v>120</v>
      </c>
      <c r="F1932" s="46" t="s">
        <v>121</v>
      </c>
      <c r="G1932" s="46" t="s">
        <v>3640</v>
      </c>
      <c r="H1932" s="46" t="s">
        <v>97</v>
      </c>
      <c r="I1932" s="48">
        <v>43541</v>
      </c>
      <c r="J1932" s="46">
        <v>17</v>
      </c>
      <c r="K1932" s="46">
        <v>3</v>
      </c>
      <c r="L1932" s="52">
        <v>2019</v>
      </c>
      <c r="M1932" s="31">
        <f t="shared" si="29"/>
        <v>43541</v>
      </c>
      <c r="N1932" s="46" t="s">
        <v>3731</v>
      </c>
      <c r="O1932" s="46" t="s">
        <v>3988</v>
      </c>
      <c r="P1932" s="46">
        <v>18</v>
      </c>
      <c r="Q1932" s="57">
        <v>9099479746</v>
      </c>
      <c r="R1932" s="46" t="s">
        <v>172</v>
      </c>
      <c r="S1932" s="46">
        <v>1</v>
      </c>
      <c r="T1932" s="46" t="s">
        <v>313</v>
      </c>
      <c r="U1932" s="46" t="s">
        <v>507</v>
      </c>
      <c r="V1932" s="46" t="s">
        <v>175</v>
      </c>
      <c r="W1932" s="46" t="s">
        <v>4659</v>
      </c>
      <c r="X1932" s="58" t="s">
        <v>211</v>
      </c>
      <c r="Y1932" s="67"/>
    </row>
    <row r="1933" spans="1:25" ht="23.1" hidden="1" customHeight="1">
      <c r="A1933" s="52" t="s">
        <v>1662</v>
      </c>
      <c r="B1933" s="52" t="s">
        <v>26</v>
      </c>
      <c r="C1933" s="52" t="s">
        <v>27</v>
      </c>
      <c r="D1933" s="52" t="s">
        <v>28</v>
      </c>
      <c r="E1933" s="46" t="s">
        <v>28</v>
      </c>
      <c r="F1933" s="46" t="s">
        <v>111</v>
      </c>
      <c r="G1933" s="46" t="s">
        <v>167</v>
      </c>
      <c r="H1933" s="46" t="s">
        <v>168</v>
      </c>
      <c r="I1933" s="48">
        <v>43543</v>
      </c>
      <c r="J1933" s="46">
        <v>19</v>
      </c>
      <c r="K1933" s="46">
        <v>3</v>
      </c>
      <c r="L1933" s="52">
        <v>2019</v>
      </c>
      <c r="M1933" s="31">
        <f t="shared" si="29"/>
        <v>43543</v>
      </c>
      <c r="N1933" s="46" t="s">
        <v>1663</v>
      </c>
      <c r="O1933" s="46" t="s">
        <v>1664</v>
      </c>
      <c r="P1933" s="46">
        <v>19</v>
      </c>
      <c r="Q1933" s="57">
        <v>816816854</v>
      </c>
      <c r="R1933" s="46" t="s">
        <v>417</v>
      </c>
      <c r="S1933" s="46">
        <v>1</v>
      </c>
      <c r="T1933" s="46" t="s">
        <v>313</v>
      </c>
      <c r="U1933" s="46" t="s">
        <v>507</v>
      </c>
      <c r="V1933" s="46" t="s">
        <v>175</v>
      </c>
      <c r="W1933" s="46" t="s">
        <v>4659</v>
      </c>
      <c r="X1933" s="58" t="s">
        <v>186</v>
      </c>
      <c r="Y1933" s="67">
        <v>3</v>
      </c>
    </row>
    <row r="1934" spans="1:25" ht="23.1" hidden="1" customHeight="1">
      <c r="A1934" s="52" t="s">
        <v>1662</v>
      </c>
      <c r="B1934" s="52" t="s">
        <v>26</v>
      </c>
      <c r="C1934" s="52" t="s">
        <v>27</v>
      </c>
      <c r="D1934" s="52" t="s">
        <v>28</v>
      </c>
      <c r="E1934" s="46" t="s">
        <v>28</v>
      </c>
      <c r="F1934" s="46" t="s">
        <v>111</v>
      </c>
      <c r="G1934" s="46" t="s">
        <v>167</v>
      </c>
      <c r="H1934" s="46" t="s">
        <v>168</v>
      </c>
      <c r="I1934" s="48">
        <v>43543</v>
      </c>
      <c r="J1934" s="46">
        <v>19</v>
      </c>
      <c r="K1934" s="46">
        <v>3</v>
      </c>
      <c r="L1934" s="52">
        <v>2019</v>
      </c>
      <c r="M1934" s="31">
        <f t="shared" si="29"/>
        <v>43543</v>
      </c>
      <c r="N1934" s="46" t="s">
        <v>1665</v>
      </c>
      <c r="O1934" s="46" t="s">
        <v>858</v>
      </c>
      <c r="P1934" s="46">
        <v>19</v>
      </c>
      <c r="Q1934" s="57">
        <v>7030902255</v>
      </c>
      <c r="R1934" s="46" t="s">
        <v>172</v>
      </c>
      <c r="S1934" s="46">
        <v>2</v>
      </c>
      <c r="T1934" s="46" t="s">
        <v>174</v>
      </c>
      <c r="U1934" s="46"/>
      <c r="V1934" s="46" t="s">
        <v>175</v>
      </c>
      <c r="W1934" s="46" t="s">
        <v>4659</v>
      </c>
      <c r="X1934" s="58" t="s">
        <v>186</v>
      </c>
      <c r="Y1934" s="67">
        <v>2</v>
      </c>
    </row>
    <row r="1935" spans="1:25" ht="23.1" hidden="1" customHeight="1">
      <c r="A1935" s="52" t="s">
        <v>1662</v>
      </c>
      <c r="B1935" s="52" t="s">
        <v>26</v>
      </c>
      <c r="C1935" s="52" t="s">
        <v>27</v>
      </c>
      <c r="D1935" s="52" t="s">
        <v>28</v>
      </c>
      <c r="E1935" s="46" t="s">
        <v>28</v>
      </c>
      <c r="F1935" s="46" t="s">
        <v>111</v>
      </c>
      <c r="G1935" s="46" t="s">
        <v>167</v>
      </c>
      <c r="H1935" s="46" t="s">
        <v>168</v>
      </c>
      <c r="I1935" s="48">
        <v>43543</v>
      </c>
      <c r="J1935" s="46">
        <v>19</v>
      </c>
      <c r="K1935" s="46">
        <v>3</v>
      </c>
      <c r="L1935" s="52">
        <v>2019</v>
      </c>
      <c r="M1935" s="31">
        <f t="shared" si="29"/>
        <v>43543</v>
      </c>
      <c r="N1935" s="46" t="s">
        <v>1666</v>
      </c>
      <c r="O1935" s="46" t="s">
        <v>908</v>
      </c>
      <c r="P1935" s="46">
        <v>18</v>
      </c>
      <c r="Q1935" s="57" t="s">
        <v>171</v>
      </c>
      <c r="R1935" s="46" t="s">
        <v>172</v>
      </c>
      <c r="S1935" s="46">
        <v>1</v>
      </c>
      <c r="T1935" s="46" t="s">
        <v>251</v>
      </c>
      <c r="U1935" s="46"/>
      <c r="V1935" s="46" t="s">
        <v>252</v>
      </c>
      <c r="W1935" s="46" t="s">
        <v>4666</v>
      </c>
      <c r="X1935" s="58" t="s">
        <v>211</v>
      </c>
      <c r="Y1935" s="67"/>
    </row>
    <row r="1936" spans="1:25" ht="23.1" hidden="1" customHeight="1">
      <c r="A1936" s="52" t="s">
        <v>1662</v>
      </c>
      <c r="B1936" s="52" t="s">
        <v>26</v>
      </c>
      <c r="C1936" s="52" t="s">
        <v>27</v>
      </c>
      <c r="D1936" s="52" t="s">
        <v>28</v>
      </c>
      <c r="E1936" s="46" t="s">
        <v>28</v>
      </c>
      <c r="F1936" s="46" t="s">
        <v>111</v>
      </c>
      <c r="G1936" s="46" t="s">
        <v>167</v>
      </c>
      <c r="H1936" s="46" t="s">
        <v>168</v>
      </c>
      <c r="I1936" s="48">
        <v>43543</v>
      </c>
      <c r="J1936" s="46">
        <v>19</v>
      </c>
      <c r="K1936" s="46">
        <v>3</v>
      </c>
      <c r="L1936" s="52">
        <v>2019</v>
      </c>
      <c r="M1936" s="31">
        <f t="shared" si="29"/>
        <v>43543</v>
      </c>
      <c r="N1936" s="46" t="s">
        <v>1370</v>
      </c>
      <c r="O1936" s="46" t="s">
        <v>1667</v>
      </c>
      <c r="P1936" s="46">
        <v>19</v>
      </c>
      <c r="Q1936" s="57" t="s">
        <v>171</v>
      </c>
      <c r="R1936" s="46" t="s">
        <v>172</v>
      </c>
      <c r="S1936" s="46">
        <v>1</v>
      </c>
      <c r="T1936" s="46" t="s">
        <v>251</v>
      </c>
      <c r="U1936" s="46"/>
      <c r="V1936" s="46" t="s">
        <v>252</v>
      </c>
      <c r="W1936" s="46" t="s">
        <v>4666</v>
      </c>
      <c r="X1936" s="58" t="s">
        <v>179</v>
      </c>
      <c r="Y1936" s="67">
        <v>1</v>
      </c>
    </row>
    <row r="1937" spans="1:25" ht="23.1" hidden="1" customHeight="1">
      <c r="A1937" s="52" t="s">
        <v>1662</v>
      </c>
      <c r="B1937" s="52" t="s">
        <v>26</v>
      </c>
      <c r="C1937" s="52" t="s">
        <v>27</v>
      </c>
      <c r="D1937" s="52" t="s">
        <v>28</v>
      </c>
      <c r="E1937" s="46" t="s">
        <v>28</v>
      </c>
      <c r="F1937" s="46" t="s">
        <v>111</v>
      </c>
      <c r="G1937" s="46" t="s">
        <v>167</v>
      </c>
      <c r="H1937" s="46" t="s">
        <v>168</v>
      </c>
      <c r="I1937" s="48">
        <v>43543</v>
      </c>
      <c r="J1937" s="46">
        <v>19</v>
      </c>
      <c r="K1937" s="46">
        <v>3</v>
      </c>
      <c r="L1937" s="52">
        <v>2019</v>
      </c>
      <c r="M1937" s="31">
        <f t="shared" si="29"/>
        <v>43543</v>
      </c>
      <c r="N1937" s="46" t="s">
        <v>1668</v>
      </c>
      <c r="O1937" s="46" t="s">
        <v>1669</v>
      </c>
      <c r="P1937" s="46">
        <v>17</v>
      </c>
      <c r="Q1937" s="57" t="s">
        <v>171</v>
      </c>
      <c r="R1937" s="46" t="s">
        <v>172</v>
      </c>
      <c r="S1937" s="46">
        <v>1</v>
      </c>
      <c r="T1937" s="46" t="s">
        <v>251</v>
      </c>
      <c r="U1937" s="46"/>
      <c r="V1937" s="46" t="s">
        <v>252</v>
      </c>
      <c r="W1937" s="46" t="s">
        <v>4666</v>
      </c>
      <c r="X1937" s="58" t="s">
        <v>211</v>
      </c>
      <c r="Y1937" s="67"/>
    </row>
    <row r="1938" spans="1:25" ht="23.1" hidden="1" customHeight="1">
      <c r="A1938" s="52" t="s">
        <v>1662</v>
      </c>
      <c r="B1938" s="52" t="s">
        <v>26</v>
      </c>
      <c r="C1938" s="52" t="s">
        <v>27</v>
      </c>
      <c r="D1938" s="52" t="s">
        <v>28</v>
      </c>
      <c r="E1938" s="46" t="s">
        <v>28</v>
      </c>
      <c r="F1938" s="46" t="s">
        <v>111</v>
      </c>
      <c r="G1938" s="46" t="s">
        <v>167</v>
      </c>
      <c r="H1938" s="46" t="s">
        <v>168</v>
      </c>
      <c r="I1938" s="48">
        <v>43543</v>
      </c>
      <c r="J1938" s="46">
        <v>19</v>
      </c>
      <c r="K1938" s="46">
        <v>3</v>
      </c>
      <c r="L1938" s="52">
        <v>2019</v>
      </c>
      <c r="M1938" s="31">
        <f t="shared" si="29"/>
        <v>43543</v>
      </c>
      <c r="N1938" s="46" t="s">
        <v>1670</v>
      </c>
      <c r="O1938" s="46" t="s">
        <v>1671</v>
      </c>
      <c r="P1938" s="46">
        <v>18</v>
      </c>
      <c r="Q1938" s="57" t="s">
        <v>171</v>
      </c>
      <c r="R1938" s="46" t="s">
        <v>172</v>
      </c>
      <c r="S1938" s="46">
        <v>1</v>
      </c>
      <c r="T1938" s="46" t="s">
        <v>251</v>
      </c>
      <c r="U1938" s="46"/>
      <c r="V1938" s="46" t="s">
        <v>252</v>
      </c>
      <c r="W1938" s="46" t="s">
        <v>4666</v>
      </c>
      <c r="X1938" s="58" t="s">
        <v>176</v>
      </c>
      <c r="Y1938" s="67"/>
    </row>
    <row r="1939" spans="1:25" ht="23.1" hidden="1" customHeight="1">
      <c r="A1939" s="52" t="s">
        <v>1662</v>
      </c>
      <c r="B1939" s="52" t="s">
        <v>26</v>
      </c>
      <c r="C1939" s="52" t="s">
        <v>27</v>
      </c>
      <c r="D1939" s="52" t="s">
        <v>28</v>
      </c>
      <c r="E1939" s="46" t="s">
        <v>28</v>
      </c>
      <c r="F1939" s="46" t="s">
        <v>111</v>
      </c>
      <c r="G1939" s="46" t="s">
        <v>167</v>
      </c>
      <c r="H1939" s="46" t="s">
        <v>168</v>
      </c>
      <c r="I1939" s="48">
        <v>43543</v>
      </c>
      <c r="J1939" s="46">
        <v>19</v>
      </c>
      <c r="K1939" s="46">
        <v>3</v>
      </c>
      <c r="L1939" s="52">
        <v>2019</v>
      </c>
      <c r="M1939" s="31">
        <f t="shared" si="29"/>
        <v>43543</v>
      </c>
      <c r="N1939" s="46" t="s">
        <v>1672</v>
      </c>
      <c r="O1939" s="46" t="s">
        <v>1673</v>
      </c>
      <c r="P1939" s="46">
        <v>17</v>
      </c>
      <c r="Q1939" s="57">
        <v>8027786643</v>
      </c>
      <c r="R1939" s="46" t="s">
        <v>172</v>
      </c>
      <c r="S1939" s="46">
        <v>1</v>
      </c>
      <c r="T1939" s="46" t="s">
        <v>251</v>
      </c>
      <c r="U1939" s="46"/>
      <c r="V1939" s="46" t="s">
        <v>252</v>
      </c>
      <c r="W1939" s="46" t="s">
        <v>4666</v>
      </c>
      <c r="X1939" s="58" t="s">
        <v>211</v>
      </c>
      <c r="Y1939" s="67"/>
    </row>
    <row r="1940" spans="1:25" ht="23.1" hidden="1" customHeight="1">
      <c r="A1940" s="52" t="s">
        <v>1662</v>
      </c>
      <c r="B1940" s="52" t="s">
        <v>26</v>
      </c>
      <c r="C1940" s="52" t="s">
        <v>27</v>
      </c>
      <c r="D1940" s="52" t="s">
        <v>28</v>
      </c>
      <c r="E1940" s="46" t="s">
        <v>28</v>
      </c>
      <c r="F1940" s="46" t="s">
        <v>111</v>
      </c>
      <c r="G1940" s="46" t="s">
        <v>167</v>
      </c>
      <c r="H1940" s="46" t="s">
        <v>168</v>
      </c>
      <c r="I1940" s="48">
        <v>43543</v>
      </c>
      <c r="J1940" s="46">
        <v>19</v>
      </c>
      <c r="K1940" s="46">
        <v>3</v>
      </c>
      <c r="L1940" s="52">
        <v>2019</v>
      </c>
      <c r="M1940" s="31">
        <f t="shared" si="29"/>
        <v>43543</v>
      </c>
      <c r="N1940" s="46" t="s">
        <v>1674</v>
      </c>
      <c r="O1940" s="46" t="s">
        <v>1675</v>
      </c>
      <c r="P1940" s="46">
        <v>18</v>
      </c>
      <c r="Q1940" s="57" t="s">
        <v>171</v>
      </c>
      <c r="R1940" s="46" t="s">
        <v>172</v>
      </c>
      <c r="S1940" s="46">
        <v>1</v>
      </c>
      <c r="T1940" s="46" t="s">
        <v>251</v>
      </c>
      <c r="U1940" s="46"/>
      <c r="V1940" s="46" t="s">
        <v>252</v>
      </c>
      <c r="W1940" s="46" t="s">
        <v>4666</v>
      </c>
      <c r="X1940" s="58" t="s">
        <v>176</v>
      </c>
      <c r="Y1940" s="67"/>
    </row>
    <row r="1941" spans="1:25" ht="23.1" hidden="1" customHeight="1">
      <c r="A1941" s="52" t="s">
        <v>1662</v>
      </c>
      <c r="B1941" s="52" t="s">
        <v>26</v>
      </c>
      <c r="C1941" s="52" t="s">
        <v>27</v>
      </c>
      <c r="D1941" s="52" t="s">
        <v>28</v>
      </c>
      <c r="E1941" s="46" t="s">
        <v>28</v>
      </c>
      <c r="F1941" s="46" t="s">
        <v>111</v>
      </c>
      <c r="G1941" s="46" t="s">
        <v>167</v>
      </c>
      <c r="H1941" s="46" t="s">
        <v>168</v>
      </c>
      <c r="I1941" s="48">
        <v>43543</v>
      </c>
      <c r="J1941" s="46">
        <v>19</v>
      </c>
      <c r="K1941" s="46">
        <v>3</v>
      </c>
      <c r="L1941" s="52">
        <v>2019</v>
      </c>
      <c r="M1941" s="31">
        <f t="shared" si="29"/>
        <v>43543</v>
      </c>
      <c r="N1941" s="46" t="s">
        <v>1676</v>
      </c>
      <c r="O1941" s="46" t="s">
        <v>1677</v>
      </c>
      <c r="P1941" s="46">
        <v>18</v>
      </c>
      <c r="Q1941" s="57" t="s">
        <v>171</v>
      </c>
      <c r="R1941" s="46" t="s">
        <v>172</v>
      </c>
      <c r="S1941" s="46">
        <v>1</v>
      </c>
      <c r="T1941" s="46" t="s">
        <v>251</v>
      </c>
      <c r="U1941" s="46"/>
      <c r="V1941" s="46" t="s">
        <v>252</v>
      </c>
      <c r="W1941" s="46" t="s">
        <v>4666</v>
      </c>
      <c r="X1941" s="58" t="s">
        <v>186</v>
      </c>
      <c r="Y1941" s="67">
        <v>3</v>
      </c>
    </row>
    <row r="1942" spans="1:25" ht="23.1" hidden="1" customHeight="1">
      <c r="A1942" s="52" t="s">
        <v>1662</v>
      </c>
      <c r="B1942" s="52" t="s">
        <v>26</v>
      </c>
      <c r="C1942" s="52" t="s">
        <v>27</v>
      </c>
      <c r="D1942" s="52" t="s">
        <v>28</v>
      </c>
      <c r="E1942" s="46" t="s">
        <v>28</v>
      </c>
      <c r="F1942" s="46" t="s">
        <v>111</v>
      </c>
      <c r="G1942" s="46" t="s">
        <v>167</v>
      </c>
      <c r="H1942" s="46" t="s">
        <v>168</v>
      </c>
      <c r="I1942" s="48">
        <v>43543</v>
      </c>
      <c r="J1942" s="46">
        <v>19</v>
      </c>
      <c r="K1942" s="46">
        <v>3</v>
      </c>
      <c r="L1942" s="52">
        <v>2019</v>
      </c>
      <c r="M1942" s="31">
        <f t="shared" si="29"/>
        <v>43543</v>
      </c>
      <c r="N1942" s="46" t="s">
        <v>1678</v>
      </c>
      <c r="O1942" s="46" t="s">
        <v>1679</v>
      </c>
      <c r="P1942" s="46">
        <v>18</v>
      </c>
      <c r="Q1942" s="57" t="s">
        <v>171</v>
      </c>
      <c r="R1942" s="46" t="s">
        <v>172</v>
      </c>
      <c r="S1942" s="46">
        <v>1</v>
      </c>
      <c r="T1942" s="46" t="s">
        <v>251</v>
      </c>
      <c r="U1942" s="46"/>
      <c r="V1942" s="46" t="s">
        <v>252</v>
      </c>
      <c r="W1942" s="46" t="s">
        <v>4666</v>
      </c>
      <c r="X1942" s="58" t="s">
        <v>179</v>
      </c>
      <c r="Y1942" s="67">
        <v>1</v>
      </c>
    </row>
    <row r="1943" spans="1:25" ht="23.1" hidden="1" customHeight="1">
      <c r="A1943" s="52" t="s">
        <v>1662</v>
      </c>
      <c r="B1943" s="52" t="s">
        <v>26</v>
      </c>
      <c r="C1943" s="52" t="s">
        <v>27</v>
      </c>
      <c r="D1943" s="52" t="s">
        <v>28</v>
      </c>
      <c r="E1943" s="46" t="s">
        <v>28</v>
      </c>
      <c r="F1943" s="46" t="s">
        <v>111</v>
      </c>
      <c r="G1943" s="46" t="s">
        <v>167</v>
      </c>
      <c r="H1943" s="46" t="s">
        <v>168</v>
      </c>
      <c r="I1943" s="48">
        <v>43543</v>
      </c>
      <c r="J1943" s="46">
        <v>19</v>
      </c>
      <c r="K1943" s="46">
        <v>3</v>
      </c>
      <c r="L1943" s="52">
        <v>2019</v>
      </c>
      <c r="M1943" s="31">
        <f t="shared" si="29"/>
        <v>43543</v>
      </c>
      <c r="N1943" s="46" t="s">
        <v>1524</v>
      </c>
      <c r="O1943" s="46" t="s">
        <v>1680</v>
      </c>
      <c r="P1943" s="46">
        <v>17</v>
      </c>
      <c r="Q1943" s="57" t="s">
        <v>171</v>
      </c>
      <c r="R1943" s="46" t="s">
        <v>172</v>
      </c>
      <c r="S1943" s="46">
        <v>1</v>
      </c>
      <c r="T1943" s="46" t="s">
        <v>251</v>
      </c>
      <c r="U1943" s="46"/>
      <c r="V1943" s="46" t="s">
        <v>252</v>
      </c>
      <c r="W1943" s="46" t="s">
        <v>4666</v>
      </c>
      <c r="X1943" s="58" t="s">
        <v>176</v>
      </c>
      <c r="Y1943" s="67"/>
    </row>
    <row r="1944" spans="1:25" ht="23.1" hidden="1" customHeight="1">
      <c r="A1944" s="52" t="s">
        <v>1662</v>
      </c>
      <c r="B1944" s="52" t="s">
        <v>26</v>
      </c>
      <c r="C1944" s="52" t="s">
        <v>27</v>
      </c>
      <c r="D1944" s="52" t="s">
        <v>28</v>
      </c>
      <c r="E1944" s="46" t="s">
        <v>28</v>
      </c>
      <c r="F1944" s="46" t="s">
        <v>111</v>
      </c>
      <c r="G1944" s="46" t="s">
        <v>167</v>
      </c>
      <c r="H1944" s="46" t="s">
        <v>168</v>
      </c>
      <c r="I1944" s="48">
        <v>43543</v>
      </c>
      <c r="J1944" s="46">
        <v>19</v>
      </c>
      <c r="K1944" s="46">
        <v>3</v>
      </c>
      <c r="L1944" s="52">
        <v>2019</v>
      </c>
      <c r="M1944" s="31">
        <f t="shared" si="29"/>
        <v>43543</v>
      </c>
      <c r="N1944" s="46" t="s">
        <v>1601</v>
      </c>
      <c r="O1944" s="46" t="s">
        <v>1681</v>
      </c>
      <c r="P1944" s="46">
        <v>18</v>
      </c>
      <c r="Q1944" s="57" t="s">
        <v>171</v>
      </c>
      <c r="R1944" s="46" t="s">
        <v>172</v>
      </c>
      <c r="S1944" s="46">
        <v>1</v>
      </c>
      <c r="T1944" s="46" t="s">
        <v>251</v>
      </c>
      <c r="U1944" s="46"/>
      <c r="V1944" s="46" t="s">
        <v>252</v>
      </c>
      <c r="W1944" s="46" t="s">
        <v>4666</v>
      </c>
      <c r="X1944" s="58" t="s">
        <v>179</v>
      </c>
      <c r="Y1944" s="67">
        <v>2</v>
      </c>
    </row>
    <row r="1945" spans="1:25" ht="23.1" hidden="1" customHeight="1">
      <c r="A1945" s="52" t="s">
        <v>1662</v>
      </c>
      <c r="B1945" s="52" t="s">
        <v>26</v>
      </c>
      <c r="C1945" s="52" t="s">
        <v>27</v>
      </c>
      <c r="D1945" s="52" t="s">
        <v>28</v>
      </c>
      <c r="E1945" s="46" t="s">
        <v>28</v>
      </c>
      <c r="F1945" s="46" t="s">
        <v>111</v>
      </c>
      <c r="G1945" s="46" t="s">
        <v>167</v>
      </c>
      <c r="H1945" s="46" t="s">
        <v>168</v>
      </c>
      <c r="I1945" s="48">
        <v>43543</v>
      </c>
      <c r="J1945" s="46">
        <v>19</v>
      </c>
      <c r="K1945" s="46">
        <v>3</v>
      </c>
      <c r="L1945" s="52">
        <v>2019</v>
      </c>
      <c r="M1945" s="31">
        <f t="shared" si="29"/>
        <v>43543</v>
      </c>
      <c r="N1945" s="46" t="s">
        <v>1682</v>
      </c>
      <c r="O1945" s="46" t="s">
        <v>1683</v>
      </c>
      <c r="P1945" s="46">
        <v>17</v>
      </c>
      <c r="Q1945" s="57" t="s">
        <v>171</v>
      </c>
      <c r="R1945" s="46" t="s">
        <v>172</v>
      </c>
      <c r="S1945" s="46">
        <v>1</v>
      </c>
      <c r="T1945" s="46" t="s">
        <v>251</v>
      </c>
      <c r="U1945" s="46"/>
      <c r="V1945" s="46" t="s">
        <v>252</v>
      </c>
      <c r="W1945" s="46" t="s">
        <v>4666</v>
      </c>
      <c r="X1945" s="58" t="s">
        <v>176</v>
      </c>
      <c r="Y1945" s="67"/>
    </row>
    <row r="1946" spans="1:25" ht="23.1" hidden="1" customHeight="1">
      <c r="A1946" s="52" t="s">
        <v>1662</v>
      </c>
      <c r="B1946" s="52" t="s">
        <v>26</v>
      </c>
      <c r="C1946" s="52" t="s">
        <v>27</v>
      </c>
      <c r="D1946" s="52" t="s">
        <v>28</v>
      </c>
      <c r="E1946" s="46" t="s">
        <v>28</v>
      </c>
      <c r="F1946" s="46" t="s">
        <v>111</v>
      </c>
      <c r="G1946" s="46" t="s">
        <v>167</v>
      </c>
      <c r="H1946" s="46" t="s">
        <v>168</v>
      </c>
      <c r="I1946" s="48">
        <v>43543</v>
      </c>
      <c r="J1946" s="46">
        <v>19</v>
      </c>
      <c r="K1946" s="46">
        <v>3</v>
      </c>
      <c r="L1946" s="52">
        <v>2019</v>
      </c>
      <c r="M1946" s="31">
        <f t="shared" ref="M1946:M2009" si="30">DATE(L1946,K1946,J1946)</f>
        <v>43543</v>
      </c>
      <c r="N1946" s="46" t="s">
        <v>1684</v>
      </c>
      <c r="O1946" s="46" t="s">
        <v>1426</v>
      </c>
      <c r="P1946" s="46">
        <v>18</v>
      </c>
      <c r="Q1946" s="57">
        <v>8168655460</v>
      </c>
      <c r="R1946" s="46" t="s">
        <v>172</v>
      </c>
      <c r="S1946" s="46">
        <v>1</v>
      </c>
      <c r="T1946" s="46" t="s">
        <v>251</v>
      </c>
      <c r="U1946" s="46"/>
      <c r="V1946" s="46" t="s">
        <v>252</v>
      </c>
      <c r="W1946" s="46" t="s">
        <v>4666</v>
      </c>
      <c r="X1946" s="58" t="s">
        <v>176</v>
      </c>
      <c r="Y1946" s="67"/>
    </row>
    <row r="1947" spans="1:25" ht="23.1" hidden="1" customHeight="1">
      <c r="A1947" s="52" t="s">
        <v>1662</v>
      </c>
      <c r="B1947" s="52" t="s">
        <v>26</v>
      </c>
      <c r="C1947" s="52" t="s">
        <v>27</v>
      </c>
      <c r="D1947" s="52" t="s">
        <v>28</v>
      </c>
      <c r="E1947" s="46" t="s">
        <v>28</v>
      </c>
      <c r="F1947" s="46" t="s">
        <v>111</v>
      </c>
      <c r="G1947" s="46" t="s">
        <v>167</v>
      </c>
      <c r="H1947" s="46" t="s">
        <v>168</v>
      </c>
      <c r="I1947" s="48">
        <v>43543</v>
      </c>
      <c r="J1947" s="46">
        <v>19</v>
      </c>
      <c r="K1947" s="46">
        <v>3</v>
      </c>
      <c r="L1947" s="52">
        <v>2019</v>
      </c>
      <c r="M1947" s="31">
        <f t="shared" si="30"/>
        <v>43543</v>
      </c>
      <c r="N1947" s="46" t="s">
        <v>1685</v>
      </c>
      <c r="O1947" s="46" t="s">
        <v>289</v>
      </c>
      <c r="P1947" s="46">
        <v>19</v>
      </c>
      <c r="Q1947" s="57">
        <v>8066661389</v>
      </c>
      <c r="R1947" s="46" t="s">
        <v>172</v>
      </c>
      <c r="S1947" s="46">
        <v>1</v>
      </c>
      <c r="T1947" s="46" t="s">
        <v>251</v>
      </c>
      <c r="U1947" s="46"/>
      <c r="V1947" s="46" t="s">
        <v>252</v>
      </c>
      <c r="W1947" s="46" t="s">
        <v>4666</v>
      </c>
      <c r="X1947" s="58" t="s">
        <v>211</v>
      </c>
      <c r="Y1947" s="67"/>
    </row>
    <row r="1948" spans="1:25" ht="23.1" hidden="1" customHeight="1">
      <c r="A1948" s="52" t="s">
        <v>1662</v>
      </c>
      <c r="B1948" s="52" t="s">
        <v>26</v>
      </c>
      <c r="C1948" s="52" t="s">
        <v>27</v>
      </c>
      <c r="D1948" s="52" t="s">
        <v>28</v>
      </c>
      <c r="E1948" s="46" t="s">
        <v>28</v>
      </c>
      <c r="F1948" s="46" t="s">
        <v>111</v>
      </c>
      <c r="G1948" s="46" t="s">
        <v>167</v>
      </c>
      <c r="H1948" s="46" t="s">
        <v>168</v>
      </c>
      <c r="I1948" s="48">
        <v>43543</v>
      </c>
      <c r="J1948" s="46">
        <v>19</v>
      </c>
      <c r="K1948" s="46">
        <v>3</v>
      </c>
      <c r="L1948" s="52">
        <v>2019</v>
      </c>
      <c r="M1948" s="31">
        <f t="shared" si="30"/>
        <v>43543</v>
      </c>
      <c r="N1948" s="46" t="s">
        <v>1686</v>
      </c>
      <c r="O1948" s="46" t="s">
        <v>1101</v>
      </c>
      <c r="P1948" s="46">
        <v>17</v>
      </c>
      <c r="Q1948" s="57" t="s">
        <v>171</v>
      </c>
      <c r="R1948" s="46" t="s">
        <v>172</v>
      </c>
      <c r="S1948" s="46">
        <v>1</v>
      </c>
      <c r="T1948" s="46" t="s">
        <v>251</v>
      </c>
      <c r="U1948" s="46"/>
      <c r="V1948" s="46" t="s">
        <v>252</v>
      </c>
      <c r="W1948" s="46" t="s">
        <v>4666</v>
      </c>
      <c r="X1948" s="58" t="s">
        <v>179</v>
      </c>
      <c r="Y1948" s="67">
        <v>1</v>
      </c>
    </row>
    <row r="1949" spans="1:25" ht="23.1" hidden="1" customHeight="1">
      <c r="A1949" s="52" t="s">
        <v>1662</v>
      </c>
      <c r="B1949" s="52" t="s">
        <v>26</v>
      </c>
      <c r="C1949" s="52" t="s">
        <v>27</v>
      </c>
      <c r="D1949" s="52" t="s">
        <v>28</v>
      </c>
      <c r="E1949" s="46" t="s">
        <v>28</v>
      </c>
      <c r="F1949" s="46" t="s">
        <v>111</v>
      </c>
      <c r="G1949" s="46" t="s">
        <v>167</v>
      </c>
      <c r="H1949" s="46" t="s">
        <v>168</v>
      </c>
      <c r="I1949" s="48">
        <v>43543</v>
      </c>
      <c r="J1949" s="46">
        <v>19</v>
      </c>
      <c r="K1949" s="46">
        <v>3</v>
      </c>
      <c r="L1949" s="52">
        <v>2019</v>
      </c>
      <c r="M1949" s="31">
        <f t="shared" si="30"/>
        <v>43543</v>
      </c>
      <c r="N1949" s="46" t="s">
        <v>1687</v>
      </c>
      <c r="O1949" s="46" t="s">
        <v>1577</v>
      </c>
      <c r="P1949" s="46">
        <v>18</v>
      </c>
      <c r="Q1949" s="57" t="s">
        <v>171</v>
      </c>
      <c r="R1949" s="46" t="s">
        <v>172</v>
      </c>
      <c r="S1949" s="46">
        <v>1</v>
      </c>
      <c r="T1949" s="46" t="s">
        <v>251</v>
      </c>
      <c r="U1949" s="46"/>
      <c r="V1949" s="46" t="s">
        <v>252</v>
      </c>
      <c r="W1949" s="46" t="s">
        <v>4666</v>
      </c>
      <c r="X1949" s="58" t="s">
        <v>211</v>
      </c>
      <c r="Y1949" s="67"/>
    </row>
    <row r="1950" spans="1:25" ht="23.1" hidden="1" customHeight="1">
      <c r="A1950" s="52" t="s">
        <v>1662</v>
      </c>
      <c r="B1950" s="52" t="s">
        <v>26</v>
      </c>
      <c r="C1950" s="52" t="s">
        <v>27</v>
      </c>
      <c r="D1950" s="52" t="s">
        <v>28</v>
      </c>
      <c r="E1950" s="46" t="s">
        <v>28</v>
      </c>
      <c r="F1950" s="46" t="s">
        <v>111</v>
      </c>
      <c r="G1950" s="46" t="s">
        <v>167</v>
      </c>
      <c r="H1950" s="46" t="s">
        <v>168</v>
      </c>
      <c r="I1950" s="48">
        <v>43543</v>
      </c>
      <c r="J1950" s="46">
        <v>19</v>
      </c>
      <c r="K1950" s="46">
        <v>3</v>
      </c>
      <c r="L1950" s="52">
        <v>2019</v>
      </c>
      <c r="M1950" s="31">
        <f t="shared" si="30"/>
        <v>43543</v>
      </c>
      <c r="N1950" s="46" t="s">
        <v>209</v>
      </c>
      <c r="O1950" s="46" t="s">
        <v>194</v>
      </c>
      <c r="P1950" s="46">
        <v>18</v>
      </c>
      <c r="Q1950" s="57" t="s">
        <v>171</v>
      </c>
      <c r="R1950" s="46" t="s">
        <v>172</v>
      </c>
      <c r="S1950" s="46">
        <v>3</v>
      </c>
      <c r="T1950" s="46" t="s">
        <v>251</v>
      </c>
      <c r="U1950" s="46"/>
      <c r="V1950" s="46" t="s">
        <v>252</v>
      </c>
      <c r="W1950" s="46" t="s">
        <v>4666</v>
      </c>
      <c r="X1950" s="58" t="s">
        <v>176</v>
      </c>
      <c r="Y1950" s="67"/>
    </row>
    <row r="1951" spans="1:25" ht="23.1" hidden="1" customHeight="1">
      <c r="A1951" s="52" t="s">
        <v>1662</v>
      </c>
      <c r="B1951" s="52" t="s">
        <v>26</v>
      </c>
      <c r="C1951" s="52" t="s">
        <v>27</v>
      </c>
      <c r="D1951" s="52" t="s">
        <v>28</v>
      </c>
      <c r="E1951" s="46" t="s">
        <v>28</v>
      </c>
      <c r="F1951" s="46" t="s">
        <v>111</v>
      </c>
      <c r="G1951" s="46" t="s">
        <v>167</v>
      </c>
      <c r="H1951" s="46" t="s">
        <v>168</v>
      </c>
      <c r="I1951" s="48">
        <v>43543</v>
      </c>
      <c r="J1951" s="46">
        <v>19</v>
      </c>
      <c r="K1951" s="46">
        <v>3</v>
      </c>
      <c r="L1951" s="52">
        <v>2019</v>
      </c>
      <c r="M1951" s="31">
        <f t="shared" si="30"/>
        <v>43543</v>
      </c>
      <c r="N1951" s="46" t="s">
        <v>1688</v>
      </c>
      <c r="O1951" s="46" t="s">
        <v>498</v>
      </c>
      <c r="P1951" s="46">
        <v>18</v>
      </c>
      <c r="Q1951" s="57" t="s">
        <v>171</v>
      </c>
      <c r="R1951" s="46" t="s">
        <v>172</v>
      </c>
      <c r="S1951" s="46">
        <v>1</v>
      </c>
      <c r="T1951" s="46" t="s">
        <v>251</v>
      </c>
      <c r="U1951" s="46"/>
      <c r="V1951" s="46" t="s">
        <v>252</v>
      </c>
      <c r="W1951" s="46" t="s">
        <v>4666</v>
      </c>
      <c r="X1951" s="58" t="s">
        <v>211</v>
      </c>
      <c r="Y1951" s="67"/>
    </row>
    <row r="1952" spans="1:25" ht="23.1" hidden="1" customHeight="1">
      <c r="A1952" s="52" t="s">
        <v>1662</v>
      </c>
      <c r="B1952" s="52" t="s">
        <v>26</v>
      </c>
      <c r="C1952" s="52" t="s">
        <v>27</v>
      </c>
      <c r="D1952" s="52" t="s">
        <v>28</v>
      </c>
      <c r="E1952" s="46" t="s">
        <v>28</v>
      </c>
      <c r="F1952" s="46" t="s">
        <v>111</v>
      </c>
      <c r="G1952" s="46" t="s">
        <v>167</v>
      </c>
      <c r="H1952" s="46" t="s">
        <v>168</v>
      </c>
      <c r="I1952" s="48">
        <v>43543</v>
      </c>
      <c r="J1952" s="46">
        <v>19</v>
      </c>
      <c r="K1952" s="46">
        <v>3</v>
      </c>
      <c r="L1952" s="52">
        <v>2019</v>
      </c>
      <c r="M1952" s="31">
        <f t="shared" si="30"/>
        <v>43543</v>
      </c>
      <c r="N1952" s="46" t="s">
        <v>253</v>
      </c>
      <c r="O1952" s="46" t="s">
        <v>1689</v>
      </c>
      <c r="P1952" s="46">
        <v>19</v>
      </c>
      <c r="Q1952" s="57" t="s">
        <v>171</v>
      </c>
      <c r="R1952" s="46" t="s">
        <v>172</v>
      </c>
      <c r="S1952" s="46">
        <v>2</v>
      </c>
      <c r="T1952" s="46" t="s">
        <v>251</v>
      </c>
      <c r="U1952" s="46"/>
      <c r="V1952" s="46" t="s">
        <v>252</v>
      </c>
      <c r="W1952" s="46" t="s">
        <v>4666</v>
      </c>
      <c r="X1952" s="58" t="s">
        <v>186</v>
      </c>
      <c r="Y1952" s="67">
        <v>2</v>
      </c>
    </row>
    <row r="1953" spans="1:25" ht="23.1" hidden="1" customHeight="1">
      <c r="A1953" s="52" t="s">
        <v>1662</v>
      </c>
      <c r="B1953" s="52" t="s">
        <v>26</v>
      </c>
      <c r="C1953" s="52" t="s">
        <v>27</v>
      </c>
      <c r="D1953" s="52" t="s">
        <v>28</v>
      </c>
      <c r="E1953" s="46" t="s">
        <v>28</v>
      </c>
      <c r="F1953" s="46" t="s">
        <v>111</v>
      </c>
      <c r="G1953" s="46" t="s">
        <v>167</v>
      </c>
      <c r="H1953" s="46" t="s">
        <v>168</v>
      </c>
      <c r="I1953" s="48">
        <v>43544</v>
      </c>
      <c r="J1953" s="46">
        <v>20</v>
      </c>
      <c r="K1953" s="46">
        <v>3</v>
      </c>
      <c r="L1953" s="52">
        <v>2019</v>
      </c>
      <c r="M1953" s="31">
        <f t="shared" si="30"/>
        <v>43544</v>
      </c>
      <c r="N1953" s="46" t="s">
        <v>245</v>
      </c>
      <c r="O1953" s="46" t="s">
        <v>1690</v>
      </c>
      <c r="P1953" s="46">
        <v>19</v>
      </c>
      <c r="Q1953" s="57">
        <v>7024725794</v>
      </c>
      <c r="R1953" s="46" t="s">
        <v>172</v>
      </c>
      <c r="S1953" s="46">
        <v>3</v>
      </c>
      <c r="T1953" s="46" t="s">
        <v>313</v>
      </c>
      <c r="U1953" s="46" t="s">
        <v>507</v>
      </c>
      <c r="V1953" s="46" t="s">
        <v>175</v>
      </c>
      <c r="W1953" s="46" t="s">
        <v>4659</v>
      </c>
      <c r="X1953" s="58" t="s">
        <v>176</v>
      </c>
      <c r="Y1953" s="67"/>
    </row>
    <row r="1954" spans="1:25" ht="23.1" hidden="1" customHeight="1">
      <c r="A1954" s="52" t="s">
        <v>1662</v>
      </c>
      <c r="B1954" s="52" t="s">
        <v>26</v>
      </c>
      <c r="C1954" s="52" t="s">
        <v>27</v>
      </c>
      <c r="D1954" s="52" t="s">
        <v>28</v>
      </c>
      <c r="E1954" s="46" t="s">
        <v>28</v>
      </c>
      <c r="F1954" s="46" t="s">
        <v>111</v>
      </c>
      <c r="G1954" s="46" t="s">
        <v>167</v>
      </c>
      <c r="H1954" s="46" t="s">
        <v>168</v>
      </c>
      <c r="I1954" s="48">
        <v>43544</v>
      </c>
      <c r="J1954" s="46">
        <v>20</v>
      </c>
      <c r="K1954" s="46">
        <v>3</v>
      </c>
      <c r="L1954" s="52">
        <v>2019</v>
      </c>
      <c r="M1954" s="31">
        <f t="shared" si="30"/>
        <v>43544</v>
      </c>
      <c r="N1954" s="46" t="s">
        <v>789</v>
      </c>
      <c r="O1954" s="46" t="s">
        <v>866</v>
      </c>
      <c r="P1954" s="46">
        <v>19</v>
      </c>
      <c r="Q1954" s="57">
        <v>7030052392</v>
      </c>
      <c r="R1954" s="46" t="s">
        <v>172</v>
      </c>
      <c r="S1954" s="46">
        <v>3</v>
      </c>
      <c r="T1954" s="46" t="s">
        <v>313</v>
      </c>
      <c r="U1954" s="46" t="s">
        <v>507</v>
      </c>
      <c r="V1954" s="46" t="s">
        <v>175</v>
      </c>
      <c r="W1954" s="46" t="s">
        <v>4659</v>
      </c>
      <c r="X1954" s="58" t="s">
        <v>186</v>
      </c>
      <c r="Y1954" s="67">
        <v>2</v>
      </c>
    </row>
    <row r="1955" spans="1:25" ht="23.1" hidden="1" customHeight="1">
      <c r="A1955" s="52" t="s">
        <v>1662</v>
      </c>
      <c r="B1955" s="52" t="s">
        <v>26</v>
      </c>
      <c r="C1955" s="52" t="s">
        <v>27</v>
      </c>
      <c r="D1955" s="52" t="s">
        <v>28</v>
      </c>
      <c r="E1955" s="46" t="s">
        <v>28</v>
      </c>
      <c r="F1955" s="46" t="s">
        <v>111</v>
      </c>
      <c r="G1955" s="46" t="s">
        <v>167</v>
      </c>
      <c r="H1955" s="46" t="s">
        <v>168</v>
      </c>
      <c r="I1955" s="48">
        <v>43544</v>
      </c>
      <c r="J1955" s="46">
        <v>20</v>
      </c>
      <c r="K1955" s="46">
        <v>3</v>
      </c>
      <c r="L1955" s="52">
        <v>2019</v>
      </c>
      <c r="M1955" s="31">
        <f t="shared" si="30"/>
        <v>43544</v>
      </c>
      <c r="N1955" s="46" t="s">
        <v>1691</v>
      </c>
      <c r="O1955" s="46" t="s">
        <v>502</v>
      </c>
      <c r="P1955" s="46">
        <v>19</v>
      </c>
      <c r="Q1955" s="57" t="s">
        <v>171</v>
      </c>
      <c r="R1955" s="46" t="s">
        <v>172</v>
      </c>
      <c r="S1955" s="46">
        <v>2</v>
      </c>
      <c r="T1955" s="46" t="s">
        <v>251</v>
      </c>
      <c r="U1955" s="46"/>
      <c r="V1955" s="46" t="s">
        <v>252</v>
      </c>
      <c r="W1955" s="46" t="s">
        <v>4666</v>
      </c>
      <c r="X1955" s="58" t="s">
        <v>176</v>
      </c>
      <c r="Y1955" s="67"/>
    </row>
    <row r="1956" spans="1:25" ht="23.1" hidden="1" customHeight="1">
      <c r="A1956" s="52" t="s">
        <v>1662</v>
      </c>
      <c r="B1956" s="52" t="s">
        <v>26</v>
      </c>
      <c r="C1956" s="52" t="s">
        <v>27</v>
      </c>
      <c r="D1956" s="52" t="s">
        <v>28</v>
      </c>
      <c r="E1956" s="46" t="s">
        <v>28</v>
      </c>
      <c r="F1956" s="46" t="s">
        <v>111</v>
      </c>
      <c r="G1956" s="46" t="s">
        <v>167</v>
      </c>
      <c r="H1956" s="46" t="s">
        <v>168</v>
      </c>
      <c r="I1956" s="48">
        <v>43544</v>
      </c>
      <c r="J1956" s="46">
        <v>20</v>
      </c>
      <c r="K1956" s="46">
        <v>3</v>
      </c>
      <c r="L1956" s="52">
        <v>2019</v>
      </c>
      <c r="M1956" s="31">
        <f t="shared" si="30"/>
        <v>43544</v>
      </c>
      <c r="N1956" s="46" t="s">
        <v>1692</v>
      </c>
      <c r="O1956" s="46" t="s">
        <v>1693</v>
      </c>
      <c r="P1956" s="46">
        <v>19</v>
      </c>
      <c r="Q1956" s="57" t="s">
        <v>171</v>
      </c>
      <c r="R1956" s="46" t="s">
        <v>172</v>
      </c>
      <c r="S1956" s="46">
        <v>2</v>
      </c>
      <c r="T1956" s="46" t="s">
        <v>251</v>
      </c>
      <c r="U1956" s="46"/>
      <c r="V1956" s="46" t="s">
        <v>252</v>
      </c>
      <c r="W1956" s="46" t="s">
        <v>4666</v>
      </c>
      <c r="X1956" s="58" t="s">
        <v>211</v>
      </c>
      <c r="Y1956" s="67"/>
    </row>
    <row r="1957" spans="1:25" ht="23.1" hidden="1" customHeight="1">
      <c r="A1957" s="52" t="s">
        <v>1662</v>
      </c>
      <c r="B1957" s="52" t="s">
        <v>26</v>
      </c>
      <c r="C1957" s="52" t="s">
        <v>27</v>
      </c>
      <c r="D1957" s="52" t="s">
        <v>28</v>
      </c>
      <c r="E1957" s="46" t="s">
        <v>28</v>
      </c>
      <c r="F1957" s="46" t="s">
        <v>111</v>
      </c>
      <c r="G1957" s="46" t="s">
        <v>167</v>
      </c>
      <c r="H1957" s="46" t="s">
        <v>168</v>
      </c>
      <c r="I1957" s="48">
        <v>43544</v>
      </c>
      <c r="J1957" s="46">
        <v>20</v>
      </c>
      <c r="K1957" s="46">
        <v>3</v>
      </c>
      <c r="L1957" s="52">
        <v>2019</v>
      </c>
      <c r="M1957" s="31">
        <f t="shared" si="30"/>
        <v>43544</v>
      </c>
      <c r="N1957" s="46" t="s">
        <v>1694</v>
      </c>
      <c r="O1957" s="46" t="s">
        <v>1695</v>
      </c>
      <c r="P1957" s="46">
        <v>19</v>
      </c>
      <c r="Q1957" s="57" t="s">
        <v>171</v>
      </c>
      <c r="R1957" s="46" t="s">
        <v>172</v>
      </c>
      <c r="S1957" s="46">
        <v>2</v>
      </c>
      <c r="T1957" s="46" t="s">
        <v>251</v>
      </c>
      <c r="U1957" s="46"/>
      <c r="V1957" s="46" t="s">
        <v>252</v>
      </c>
      <c r="W1957" s="46" t="s">
        <v>4666</v>
      </c>
      <c r="X1957" s="58" t="s">
        <v>176</v>
      </c>
      <c r="Y1957" s="67"/>
    </row>
    <row r="1958" spans="1:25" ht="23.1" hidden="1" customHeight="1">
      <c r="A1958" s="52" t="s">
        <v>1662</v>
      </c>
      <c r="B1958" s="52" t="s">
        <v>26</v>
      </c>
      <c r="C1958" s="52" t="s">
        <v>27</v>
      </c>
      <c r="D1958" s="52" t="s">
        <v>28</v>
      </c>
      <c r="E1958" s="46" t="s">
        <v>28</v>
      </c>
      <c r="F1958" s="46" t="s">
        <v>111</v>
      </c>
      <c r="G1958" s="46" t="s">
        <v>167</v>
      </c>
      <c r="H1958" s="46" t="s">
        <v>168</v>
      </c>
      <c r="I1958" s="48">
        <v>43544</v>
      </c>
      <c r="J1958" s="46">
        <v>20</v>
      </c>
      <c r="K1958" s="46">
        <v>3</v>
      </c>
      <c r="L1958" s="52">
        <v>2019</v>
      </c>
      <c r="M1958" s="31">
        <f t="shared" si="30"/>
        <v>43544</v>
      </c>
      <c r="N1958" s="46" t="s">
        <v>1696</v>
      </c>
      <c r="O1958" s="46" t="s">
        <v>1697</v>
      </c>
      <c r="P1958" s="46">
        <v>17</v>
      </c>
      <c r="Q1958" s="57" t="s">
        <v>171</v>
      </c>
      <c r="R1958" s="46" t="s">
        <v>172</v>
      </c>
      <c r="S1958" s="46">
        <v>1</v>
      </c>
      <c r="T1958" s="46" t="s">
        <v>251</v>
      </c>
      <c r="U1958" s="46"/>
      <c r="V1958" s="46" t="s">
        <v>252</v>
      </c>
      <c r="W1958" s="46" t="s">
        <v>4666</v>
      </c>
      <c r="X1958" s="58" t="s">
        <v>211</v>
      </c>
      <c r="Y1958" s="67"/>
    </row>
    <row r="1959" spans="1:25" ht="23.1" hidden="1" customHeight="1">
      <c r="A1959" s="52" t="s">
        <v>1662</v>
      </c>
      <c r="B1959" s="52" t="s">
        <v>26</v>
      </c>
      <c r="C1959" s="52" t="s">
        <v>27</v>
      </c>
      <c r="D1959" s="52" t="s">
        <v>28</v>
      </c>
      <c r="E1959" s="46" t="s">
        <v>28</v>
      </c>
      <c r="F1959" s="46" t="s">
        <v>111</v>
      </c>
      <c r="G1959" s="46" t="s">
        <v>167</v>
      </c>
      <c r="H1959" s="46" t="s">
        <v>168</v>
      </c>
      <c r="I1959" s="48">
        <v>43544</v>
      </c>
      <c r="J1959" s="46">
        <v>20</v>
      </c>
      <c r="K1959" s="46">
        <v>3</v>
      </c>
      <c r="L1959" s="52">
        <v>2019</v>
      </c>
      <c r="M1959" s="31">
        <f t="shared" si="30"/>
        <v>43544</v>
      </c>
      <c r="N1959" s="46" t="s">
        <v>1698</v>
      </c>
      <c r="O1959" s="46" t="s">
        <v>1614</v>
      </c>
      <c r="P1959" s="46">
        <v>19</v>
      </c>
      <c r="Q1959" s="57">
        <v>9065737450</v>
      </c>
      <c r="R1959" s="46" t="s">
        <v>172</v>
      </c>
      <c r="S1959" s="46">
        <v>0</v>
      </c>
      <c r="T1959" s="46" t="s">
        <v>251</v>
      </c>
      <c r="U1959" s="46"/>
      <c r="V1959" s="46" t="s">
        <v>252</v>
      </c>
      <c r="W1959" s="46" t="s">
        <v>4666</v>
      </c>
      <c r="X1959" s="58" t="s">
        <v>186</v>
      </c>
      <c r="Y1959" s="67">
        <v>3</v>
      </c>
    </row>
    <row r="1960" spans="1:25" ht="23.1" hidden="1" customHeight="1">
      <c r="A1960" s="52" t="s">
        <v>1662</v>
      </c>
      <c r="B1960" s="52" t="s">
        <v>26</v>
      </c>
      <c r="C1960" s="52" t="s">
        <v>27</v>
      </c>
      <c r="D1960" s="52" t="s">
        <v>28</v>
      </c>
      <c r="E1960" s="46" t="s">
        <v>28</v>
      </c>
      <c r="F1960" s="46" t="s">
        <v>111</v>
      </c>
      <c r="G1960" s="46" t="s">
        <v>167</v>
      </c>
      <c r="H1960" s="46" t="s">
        <v>168</v>
      </c>
      <c r="I1960" s="48">
        <v>43544</v>
      </c>
      <c r="J1960" s="46">
        <v>20</v>
      </c>
      <c r="K1960" s="46">
        <v>3</v>
      </c>
      <c r="L1960" s="52">
        <v>2019</v>
      </c>
      <c r="M1960" s="31">
        <f t="shared" si="30"/>
        <v>43544</v>
      </c>
      <c r="N1960" s="46" t="s">
        <v>298</v>
      </c>
      <c r="O1960" s="46" t="s">
        <v>1196</v>
      </c>
      <c r="P1960" s="46">
        <v>18</v>
      </c>
      <c r="Q1960" s="91">
        <v>7067323593</v>
      </c>
      <c r="R1960" s="46" t="s">
        <v>172</v>
      </c>
      <c r="S1960" s="46">
        <v>1</v>
      </c>
      <c r="T1960" s="46" t="s">
        <v>251</v>
      </c>
      <c r="U1960" s="46"/>
      <c r="V1960" s="46" t="s">
        <v>252</v>
      </c>
      <c r="W1960" s="46" t="s">
        <v>4666</v>
      </c>
      <c r="X1960" s="58" t="s">
        <v>179</v>
      </c>
      <c r="Y1960" s="67">
        <v>3</v>
      </c>
    </row>
    <row r="1961" spans="1:25" ht="23.1" hidden="1" customHeight="1">
      <c r="A1961" s="52" t="s">
        <v>1662</v>
      </c>
      <c r="B1961" s="52" t="s">
        <v>26</v>
      </c>
      <c r="C1961" s="52" t="s">
        <v>27</v>
      </c>
      <c r="D1961" s="52" t="s">
        <v>28</v>
      </c>
      <c r="E1961" s="46" t="s">
        <v>28</v>
      </c>
      <c r="F1961" s="46" t="s">
        <v>111</v>
      </c>
      <c r="G1961" s="46" t="s">
        <v>167</v>
      </c>
      <c r="H1961" s="46" t="s">
        <v>168</v>
      </c>
      <c r="I1961" s="48">
        <v>43544</v>
      </c>
      <c r="J1961" s="46">
        <v>20</v>
      </c>
      <c r="K1961" s="46">
        <v>3</v>
      </c>
      <c r="L1961" s="52">
        <v>2019</v>
      </c>
      <c r="M1961" s="31">
        <f t="shared" si="30"/>
        <v>43544</v>
      </c>
      <c r="N1961" s="46" t="s">
        <v>1699</v>
      </c>
      <c r="O1961" s="46" t="s">
        <v>1700</v>
      </c>
      <c r="P1961" s="46">
        <v>19</v>
      </c>
      <c r="Q1961" s="57" t="s">
        <v>171</v>
      </c>
      <c r="R1961" s="46" t="s">
        <v>172</v>
      </c>
      <c r="S1961" s="46">
        <v>2</v>
      </c>
      <c r="T1961" s="46" t="s">
        <v>251</v>
      </c>
      <c r="U1961" s="46"/>
      <c r="V1961" s="46" t="s">
        <v>252</v>
      </c>
      <c r="W1961" s="46" t="s">
        <v>4666</v>
      </c>
      <c r="X1961" s="58" t="s">
        <v>179</v>
      </c>
      <c r="Y1961" s="67">
        <v>1</v>
      </c>
    </row>
    <row r="1962" spans="1:25" ht="23.1" hidden="1" customHeight="1">
      <c r="A1962" s="52" t="s">
        <v>1662</v>
      </c>
      <c r="B1962" s="52" t="s">
        <v>26</v>
      </c>
      <c r="C1962" s="52" t="s">
        <v>27</v>
      </c>
      <c r="D1962" s="52" t="s">
        <v>28</v>
      </c>
      <c r="E1962" s="46" t="s">
        <v>28</v>
      </c>
      <c r="F1962" s="46" t="s">
        <v>111</v>
      </c>
      <c r="G1962" s="46" t="s">
        <v>167</v>
      </c>
      <c r="H1962" s="46" t="s">
        <v>168</v>
      </c>
      <c r="I1962" s="48">
        <v>43544</v>
      </c>
      <c r="J1962" s="46">
        <v>20</v>
      </c>
      <c r="K1962" s="46">
        <v>3</v>
      </c>
      <c r="L1962" s="52">
        <v>2019</v>
      </c>
      <c r="M1962" s="31">
        <f t="shared" si="30"/>
        <v>43544</v>
      </c>
      <c r="N1962" s="46" t="s">
        <v>1576</v>
      </c>
      <c r="O1962" s="46" t="s">
        <v>1701</v>
      </c>
      <c r="P1962" s="46">
        <v>18</v>
      </c>
      <c r="Q1962" s="57" t="s">
        <v>171</v>
      </c>
      <c r="R1962" s="46" t="s">
        <v>172</v>
      </c>
      <c r="S1962" s="46">
        <v>1</v>
      </c>
      <c r="T1962" s="46" t="s">
        <v>251</v>
      </c>
      <c r="U1962" s="46"/>
      <c r="V1962" s="46" t="s">
        <v>252</v>
      </c>
      <c r="W1962" s="46" t="s">
        <v>4666</v>
      </c>
      <c r="X1962" s="58" t="s">
        <v>176</v>
      </c>
      <c r="Y1962" s="67"/>
    </row>
    <row r="1963" spans="1:25" ht="23.1" hidden="1" customHeight="1">
      <c r="A1963" s="52" t="s">
        <v>1662</v>
      </c>
      <c r="B1963" s="52" t="s">
        <v>26</v>
      </c>
      <c r="C1963" s="52" t="s">
        <v>27</v>
      </c>
      <c r="D1963" s="52" t="s">
        <v>28</v>
      </c>
      <c r="E1963" s="46" t="s">
        <v>28</v>
      </c>
      <c r="F1963" s="46" t="s">
        <v>111</v>
      </c>
      <c r="G1963" s="46" t="s">
        <v>167</v>
      </c>
      <c r="H1963" s="46" t="s">
        <v>168</v>
      </c>
      <c r="I1963" s="48">
        <v>43544</v>
      </c>
      <c r="J1963" s="46">
        <v>20</v>
      </c>
      <c r="K1963" s="46">
        <v>3</v>
      </c>
      <c r="L1963" s="52">
        <v>2019</v>
      </c>
      <c r="M1963" s="31">
        <f t="shared" si="30"/>
        <v>43544</v>
      </c>
      <c r="N1963" s="46" t="s">
        <v>1702</v>
      </c>
      <c r="O1963" s="46" t="s">
        <v>711</v>
      </c>
      <c r="P1963" s="46">
        <v>17</v>
      </c>
      <c r="Q1963" s="57" t="s">
        <v>171</v>
      </c>
      <c r="R1963" s="46" t="s">
        <v>172</v>
      </c>
      <c r="S1963" s="46">
        <v>0</v>
      </c>
      <c r="T1963" s="46" t="s">
        <v>251</v>
      </c>
      <c r="U1963" s="46"/>
      <c r="V1963" s="46" t="s">
        <v>252</v>
      </c>
      <c r="W1963" s="46" t="s">
        <v>4666</v>
      </c>
      <c r="X1963" s="58" t="s">
        <v>179</v>
      </c>
      <c r="Y1963" s="67">
        <v>2</v>
      </c>
    </row>
    <row r="1964" spans="1:25" ht="23.1" hidden="1" customHeight="1">
      <c r="A1964" s="52" t="s">
        <v>1662</v>
      </c>
      <c r="B1964" s="52" t="s">
        <v>26</v>
      </c>
      <c r="C1964" s="52" t="s">
        <v>27</v>
      </c>
      <c r="D1964" s="52" t="s">
        <v>28</v>
      </c>
      <c r="E1964" s="46" t="s">
        <v>28</v>
      </c>
      <c r="F1964" s="46" t="s">
        <v>111</v>
      </c>
      <c r="G1964" s="46" t="s">
        <v>167</v>
      </c>
      <c r="H1964" s="46" t="s">
        <v>168</v>
      </c>
      <c r="I1964" s="48">
        <v>43544</v>
      </c>
      <c r="J1964" s="46">
        <v>20</v>
      </c>
      <c r="K1964" s="46">
        <v>3</v>
      </c>
      <c r="L1964" s="52">
        <v>2019</v>
      </c>
      <c r="M1964" s="31">
        <f t="shared" si="30"/>
        <v>43544</v>
      </c>
      <c r="N1964" s="46" t="s">
        <v>1703</v>
      </c>
      <c r="O1964" s="46" t="s">
        <v>1704</v>
      </c>
      <c r="P1964" s="46">
        <v>19</v>
      </c>
      <c r="Q1964" s="57">
        <v>8173332318</v>
      </c>
      <c r="R1964" s="46" t="s">
        <v>172</v>
      </c>
      <c r="S1964" s="46">
        <v>1</v>
      </c>
      <c r="T1964" s="46" t="s">
        <v>251</v>
      </c>
      <c r="U1964" s="46"/>
      <c r="V1964" s="46" t="s">
        <v>252</v>
      </c>
      <c r="W1964" s="46" t="s">
        <v>4666</v>
      </c>
      <c r="X1964" s="58" t="s">
        <v>179</v>
      </c>
      <c r="Y1964" s="67">
        <v>3</v>
      </c>
    </row>
    <row r="1965" spans="1:25" ht="23.1" hidden="1" customHeight="1">
      <c r="A1965" s="52" t="s">
        <v>1662</v>
      </c>
      <c r="B1965" s="52" t="s">
        <v>26</v>
      </c>
      <c r="C1965" s="52" t="s">
        <v>27</v>
      </c>
      <c r="D1965" s="52" t="s">
        <v>28</v>
      </c>
      <c r="E1965" s="46" t="s">
        <v>28</v>
      </c>
      <c r="F1965" s="46" t="s">
        <v>111</v>
      </c>
      <c r="G1965" s="46" t="s">
        <v>167</v>
      </c>
      <c r="H1965" s="46" t="s">
        <v>168</v>
      </c>
      <c r="I1965" s="48">
        <v>43544</v>
      </c>
      <c r="J1965" s="46">
        <v>20</v>
      </c>
      <c r="K1965" s="46">
        <v>3</v>
      </c>
      <c r="L1965" s="52">
        <v>2019</v>
      </c>
      <c r="M1965" s="31">
        <f t="shared" si="30"/>
        <v>43544</v>
      </c>
      <c r="N1965" s="46" t="s">
        <v>1705</v>
      </c>
      <c r="O1965" s="46" t="s">
        <v>1706</v>
      </c>
      <c r="P1965" s="46">
        <v>19</v>
      </c>
      <c r="Q1965" s="57" t="s">
        <v>171</v>
      </c>
      <c r="R1965" s="46" t="s">
        <v>172</v>
      </c>
      <c r="S1965" s="46">
        <v>2</v>
      </c>
      <c r="T1965" s="46" t="s">
        <v>251</v>
      </c>
      <c r="U1965" s="46"/>
      <c r="V1965" s="46" t="s">
        <v>252</v>
      </c>
      <c r="W1965" s="46" t="s">
        <v>4666</v>
      </c>
      <c r="X1965" s="58" t="s">
        <v>179</v>
      </c>
      <c r="Y1965" s="67">
        <v>3</v>
      </c>
    </row>
    <row r="1966" spans="1:25" ht="23.1" hidden="1" customHeight="1">
      <c r="A1966" s="52" t="s">
        <v>1662</v>
      </c>
      <c r="B1966" s="52" t="s">
        <v>26</v>
      </c>
      <c r="C1966" s="52" t="s">
        <v>27</v>
      </c>
      <c r="D1966" s="52" t="s">
        <v>28</v>
      </c>
      <c r="E1966" s="46" t="s">
        <v>28</v>
      </c>
      <c r="F1966" s="46" t="s">
        <v>111</v>
      </c>
      <c r="G1966" s="46" t="s">
        <v>167</v>
      </c>
      <c r="H1966" s="46" t="s">
        <v>168</v>
      </c>
      <c r="I1966" s="48">
        <v>43544</v>
      </c>
      <c r="J1966" s="46">
        <v>20</v>
      </c>
      <c r="K1966" s="46">
        <v>3</v>
      </c>
      <c r="L1966" s="52">
        <v>2019</v>
      </c>
      <c r="M1966" s="31">
        <f t="shared" si="30"/>
        <v>43544</v>
      </c>
      <c r="N1966" s="46" t="s">
        <v>1707</v>
      </c>
      <c r="O1966" s="46" t="s">
        <v>1523</v>
      </c>
      <c r="P1966" s="46">
        <v>18</v>
      </c>
      <c r="Q1966" s="91">
        <v>7035948132</v>
      </c>
      <c r="R1966" s="46" t="s">
        <v>172</v>
      </c>
      <c r="S1966" s="46">
        <v>1</v>
      </c>
      <c r="T1966" s="46" t="s">
        <v>251</v>
      </c>
      <c r="U1966" s="46"/>
      <c r="V1966" s="46" t="s">
        <v>252</v>
      </c>
      <c r="W1966" s="46" t="s">
        <v>4666</v>
      </c>
      <c r="X1966" s="58" t="s">
        <v>176</v>
      </c>
      <c r="Y1966" s="67"/>
    </row>
    <row r="1967" spans="1:25" ht="23.1" hidden="1" customHeight="1">
      <c r="A1967" s="52" t="s">
        <v>1662</v>
      </c>
      <c r="B1967" s="52" t="s">
        <v>26</v>
      </c>
      <c r="C1967" s="52" t="s">
        <v>27</v>
      </c>
      <c r="D1967" s="52" t="s">
        <v>28</v>
      </c>
      <c r="E1967" s="46" t="s">
        <v>28</v>
      </c>
      <c r="F1967" s="46" t="s">
        <v>111</v>
      </c>
      <c r="G1967" s="46" t="s">
        <v>167</v>
      </c>
      <c r="H1967" s="46" t="s">
        <v>168</v>
      </c>
      <c r="I1967" s="48">
        <v>43544</v>
      </c>
      <c r="J1967" s="46">
        <v>20</v>
      </c>
      <c r="K1967" s="46">
        <v>3</v>
      </c>
      <c r="L1967" s="52">
        <v>2019</v>
      </c>
      <c r="M1967" s="31">
        <f t="shared" si="30"/>
        <v>43544</v>
      </c>
      <c r="N1967" s="46" t="s">
        <v>1708</v>
      </c>
      <c r="O1967" s="46" t="s">
        <v>1709</v>
      </c>
      <c r="P1967" s="46">
        <v>19</v>
      </c>
      <c r="Q1967" s="57" t="s">
        <v>171</v>
      </c>
      <c r="R1967" s="46" t="s">
        <v>172</v>
      </c>
      <c r="S1967" s="46">
        <v>1</v>
      </c>
      <c r="T1967" s="46" t="s">
        <v>251</v>
      </c>
      <c r="U1967" s="46"/>
      <c r="V1967" s="46" t="s">
        <v>252</v>
      </c>
      <c r="W1967" s="46" t="s">
        <v>4666</v>
      </c>
      <c r="X1967" s="58" t="s">
        <v>186</v>
      </c>
      <c r="Y1967" s="67">
        <v>3</v>
      </c>
    </row>
    <row r="1968" spans="1:25" ht="23.1" hidden="1" customHeight="1">
      <c r="A1968" s="52" t="s">
        <v>1662</v>
      </c>
      <c r="B1968" s="52" t="s">
        <v>26</v>
      </c>
      <c r="C1968" s="52" t="s">
        <v>27</v>
      </c>
      <c r="D1968" s="52" t="s">
        <v>28</v>
      </c>
      <c r="E1968" s="46" t="s">
        <v>28</v>
      </c>
      <c r="F1968" s="46" t="s">
        <v>111</v>
      </c>
      <c r="G1968" s="46" t="s">
        <v>167</v>
      </c>
      <c r="H1968" s="46" t="s">
        <v>168</v>
      </c>
      <c r="I1968" s="48">
        <v>43544</v>
      </c>
      <c r="J1968" s="46">
        <v>20</v>
      </c>
      <c r="K1968" s="46">
        <v>3</v>
      </c>
      <c r="L1968" s="52">
        <v>2019</v>
      </c>
      <c r="M1968" s="31">
        <f t="shared" si="30"/>
        <v>43544</v>
      </c>
      <c r="N1968" s="46" t="s">
        <v>1710</v>
      </c>
      <c r="O1968" s="46" t="s">
        <v>221</v>
      </c>
      <c r="P1968" s="46">
        <v>19</v>
      </c>
      <c r="Q1968" s="57" t="s">
        <v>171</v>
      </c>
      <c r="R1968" s="46" t="s">
        <v>172</v>
      </c>
      <c r="S1968" s="46">
        <v>1</v>
      </c>
      <c r="T1968" s="46" t="s">
        <v>251</v>
      </c>
      <c r="U1968" s="46"/>
      <c r="V1968" s="46" t="s">
        <v>252</v>
      </c>
      <c r="W1968" s="46" t="s">
        <v>4666</v>
      </c>
      <c r="X1968" s="58" t="s">
        <v>179</v>
      </c>
      <c r="Y1968" s="67">
        <v>3</v>
      </c>
    </row>
    <row r="1969" spans="1:25" ht="23.1" hidden="1" customHeight="1">
      <c r="A1969" s="52" t="s">
        <v>1662</v>
      </c>
      <c r="B1969" s="52" t="s">
        <v>26</v>
      </c>
      <c r="C1969" s="52" t="s">
        <v>27</v>
      </c>
      <c r="D1969" s="52" t="s">
        <v>28</v>
      </c>
      <c r="E1969" s="46" t="s">
        <v>28</v>
      </c>
      <c r="F1969" s="46" t="s">
        <v>111</v>
      </c>
      <c r="G1969" s="46" t="s">
        <v>167</v>
      </c>
      <c r="H1969" s="46" t="s">
        <v>168</v>
      </c>
      <c r="I1969" s="48">
        <v>43544</v>
      </c>
      <c r="J1969" s="46">
        <v>20</v>
      </c>
      <c r="K1969" s="46">
        <v>3</v>
      </c>
      <c r="L1969" s="52">
        <v>2019</v>
      </c>
      <c r="M1969" s="31">
        <f t="shared" si="30"/>
        <v>43544</v>
      </c>
      <c r="N1969" s="46" t="s">
        <v>1711</v>
      </c>
      <c r="O1969" s="46" t="s">
        <v>639</v>
      </c>
      <c r="P1969" s="46">
        <v>19</v>
      </c>
      <c r="Q1969" s="57" t="s">
        <v>171</v>
      </c>
      <c r="R1969" s="46" t="s">
        <v>172</v>
      </c>
      <c r="S1969" s="46">
        <v>1</v>
      </c>
      <c r="T1969" s="46" t="s">
        <v>251</v>
      </c>
      <c r="U1969" s="46"/>
      <c r="V1969" s="46" t="s">
        <v>252</v>
      </c>
      <c r="W1969" s="46" t="s">
        <v>4666</v>
      </c>
      <c r="X1969" s="58" t="s">
        <v>176</v>
      </c>
      <c r="Y1969" s="67"/>
    </row>
    <row r="1970" spans="1:25" ht="23.1" hidden="1" customHeight="1">
      <c r="A1970" s="52" t="s">
        <v>1662</v>
      </c>
      <c r="B1970" s="52" t="s">
        <v>26</v>
      </c>
      <c r="C1970" s="52" t="s">
        <v>27</v>
      </c>
      <c r="D1970" s="52" t="s">
        <v>28</v>
      </c>
      <c r="E1970" s="46" t="s">
        <v>28</v>
      </c>
      <c r="F1970" s="46" t="s">
        <v>111</v>
      </c>
      <c r="G1970" s="46" t="s">
        <v>167</v>
      </c>
      <c r="H1970" s="46" t="s">
        <v>168</v>
      </c>
      <c r="I1970" s="48">
        <v>43544</v>
      </c>
      <c r="J1970" s="46">
        <v>20</v>
      </c>
      <c r="K1970" s="46">
        <v>3</v>
      </c>
      <c r="L1970" s="52">
        <v>2019</v>
      </c>
      <c r="M1970" s="31">
        <f t="shared" si="30"/>
        <v>43544</v>
      </c>
      <c r="N1970" s="46" t="s">
        <v>1617</v>
      </c>
      <c r="O1970" s="46" t="s">
        <v>1712</v>
      </c>
      <c r="P1970" s="46">
        <v>19</v>
      </c>
      <c r="Q1970" s="57" t="s">
        <v>171</v>
      </c>
      <c r="R1970" s="46" t="s">
        <v>172</v>
      </c>
      <c r="S1970" s="46">
        <v>2</v>
      </c>
      <c r="T1970" s="46" t="s">
        <v>251</v>
      </c>
      <c r="U1970" s="46"/>
      <c r="V1970" s="46" t="s">
        <v>252</v>
      </c>
      <c r="W1970" s="46" t="s">
        <v>4666</v>
      </c>
      <c r="X1970" s="58" t="s">
        <v>176</v>
      </c>
      <c r="Y1970" s="67"/>
    </row>
    <row r="1971" spans="1:25" ht="23.1" hidden="1" customHeight="1">
      <c r="A1971" s="52" t="s">
        <v>1662</v>
      </c>
      <c r="B1971" s="52" t="s">
        <v>26</v>
      </c>
      <c r="C1971" s="52" t="s">
        <v>27</v>
      </c>
      <c r="D1971" s="52" t="s">
        <v>28</v>
      </c>
      <c r="E1971" s="46" t="s">
        <v>28</v>
      </c>
      <c r="F1971" s="46" t="s">
        <v>111</v>
      </c>
      <c r="G1971" s="46" t="s">
        <v>167</v>
      </c>
      <c r="H1971" s="46" t="s">
        <v>168</v>
      </c>
      <c r="I1971" s="48">
        <v>43544</v>
      </c>
      <c r="J1971" s="46">
        <v>20</v>
      </c>
      <c r="K1971" s="46">
        <v>3</v>
      </c>
      <c r="L1971" s="52">
        <v>2019</v>
      </c>
      <c r="M1971" s="31">
        <f t="shared" si="30"/>
        <v>43544</v>
      </c>
      <c r="N1971" s="46" t="s">
        <v>1713</v>
      </c>
      <c r="O1971" s="46" t="s">
        <v>1612</v>
      </c>
      <c r="P1971" s="46">
        <v>19</v>
      </c>
      <c r="Q1971" s="57">
        <v>7068773289</v>
      </c>
      <c r="R1971" s="46" t="s">
        <v>172</v>
      </c>
      <c r="S1971" s="46">
        <v>1</v>
      </c>
      <c r="T1971" s="46" t="s">
        <v>251</v>
      </c>
      <c r="U1971" s="46"/>
      <c r="V1971" s="46" t="s">
        <v>252</v>
      </c>
      <c r="W1971" s="46" t="s">
        <v>4666</v>
      </c>
      <c r="X1971" s="58" t="s">
        <v>186</v>
      </c>
      <c r="Y1971" s="67">
        <v>3</v>
      </c>
    </row>
    <row r="1972" spans="1:25" ht="23.1" hidden="1" customHeight="1">
      <c r="A1972" s="52" t="s">
        <v>1662</v>
      </c>
      <c r="B1972" s="52" t="s">
        <v>26</v>
      </c>
      <c r="C1972" s="52" t="s">
        <v>27</v>
      </c>
      <c r="D1972" s="52" t="s">
        <v>28</v>
      </c>
      <c r="E1972" s="46" t="s">
        <v>28</v>
      </c>
      <c r="F1972" s="46" t="s">
        <v>111</v>
      </c>
      <c r="G1972" s="46" t="s">
        <v>167</v>
      </c>
      <c r="H1972" s="46" t="s">
        <v>168</v>
      </c>
      <c r="I1972" s="48">
        <v>43544</v>
      </c>
      <c r="J1972" s="46">
        <v>20</v>
      </c>
      <c r="K1972" s="46">
        <v>3</v>
      </c>
      <c r="L1972" s="52">
        <v>2019</v>
      </c>
      <c r="M1972" s="31">
        <f t="shared" si="30"/>
        <v>43544</v>
      </c>
      <c r="N1972" s="46" t="s">
        <v>1714</v>
      </c>
      <c r="O1972" s="46" t="s">
        <v>1715</v>
      </c>
      <c r="P1972" s="46">
        <v>18</v>
      </c>
      <c r="Q1972" s="57" t="s">
        <v>171</v>
      </c>
      <c r="R1972" s="46" t="s">
        <v>172</v>
      </c>
      <c r="S1972" s="46">
        <v>0</v>
      </c>
      <c r="T1972" s="46" t="s">
        <v>251</v>
      </c>
      <c r="U1972" s="46"/>
      <c r="V1972" s="46" t="s">
        <v>252</v>
      </c>
      <c r="W1972" s="46" t="s">
        <v>4666</v>
      </c>
      <c r="X1972" s="58" t="s">
        <v>186</v>
      </c>
      <c r="Y1972" s="67">
        <v>1</v>
      </c>
    </row>
    <row r="1973" spans="1:25" ht="23.1" hidden="1" customHeight="1">
      <c r="A1973" s="52" t="s">
        <v>1662</v>
      </c>
      <c r="B1973" s="52" t="s">
        <v>26</v>
      </c>
      <c r="C1973" s="52" t="s">
        <v>27</v>
      </c>
      <c r="D1973" s="52" t="s">
        <v>28</v>
      </c>
      <c r="E1973" s="46" t="s">
        <v>28</v>
      </c>
      <c r="F1973" s="46" t="s">
        <v>111</v>
      </c>
      <c r="G1973" s="46" t="s">
        <v>167</v>
      </c>
      <c r="H1973" s="46" t="s">
        <v>168</v>
      </c>
      <c r="I1973" s="48">
        <v>43544</v>
      </c>
      <c r="J1973" s="46">
        <v>20</v>
      </c>
      <c r="K1973" s="46">
        <v>3</v>
      </c>
      <c r="L1973" s="52">
        <v>2019</v>
      </c>
      <c r="M1973" s="31">
        <f t="shared" si="30"/>
        <v>43544</v>
      </c>
      <c r="N1973" s="46" t="s">
        <v>1716</v>
      </c>
      <c r="O1973" s="46" t="s">
        <v>1717</v>
      </c>
      <c r="P1973" s="46">
        <v>19</v>
      </c>
      <c r="Q1973" s="57" t="s">
        <v>171</v>
      </c>
      <c r="R1973" s="46" t="s">
        <v>172</v>
      </c>
      <c r="S1973" s="46">
        <v>2</v>
      </c>
      <c r="T1973" s="46" t="s">
        <v>251</v>
      </c>
      <c r="U1973" s="46"/>
      <c r="V1973" s="46" t="s">
        <v>252</v>
      </c>
      <c r="W1973" s="46" t="s">
        <v>4666</v>
      </c>
      <c r="X1973" s="58" t="s">
        <v>186</v>
      </c>
      <c r="Y1973" s="67">
        <v>3</v>
      </c>
    </row>
    <row r="1974" spans="1:25" ht="23.1" hidden="1" customHeight="1">
      <c r="A1974" s="52" t="s">
        <v>1662</v>
      </c>
      <c r="B1974" s="52" t="s">
        <v>26</v>
      </c>
      <c r="C1974" s="52" t="s">
        <v>27</v>
      </c>
      <c r="D1974" s="52" t="s">
        <v>28</v>
      </c>
      <c r="E1974" s="46" t="s">
        <v>28</v>
      </c>
      <c r="F1974" s="46" t="s">
        <v>111</v>
      </c>
      <c r="G1974" s="46" t="s">
        <v>167</v>
      </c>
      <c r="H1974" s="46" t="s">
        <v>168</v>
      </c>
      <c r="I1974" s="48">
        <v>43544</v>
      </c>
      <c r="J1974" s="46">
        <v>20</v>
      </c>
      <c r="K1974" s="46">
        <v>3</v>
      </c>
      <c r="L1974" s="52">
        <v>2019</v>
      </c>
      <c r="M1974" s="31">
        <f t="shared" si="30"/>
        <v>43544</v>
      </c>
      <c r="N1974" s="46" t="s">
        <v>1718</v>
      </c>
      <c r="O1974" s="46" t="s">
        <v>1501</v>
      </c>
      <c r="P1974" s="46">
        <v>17</v>
      </c>
      <c r="Q1974" s="57" t="s">
        <v>171</v>
      </c>
      <c r="R1974" s="46" t="s">
        <v>172</v>
      </c>
      <c r="S1974" s="46">
        <v>0</v>
      </c>
      <c r="T1974" s="46" t="s">
        <v>251</v>
      </c>
      <c r="U1974" s="46"/>
      <c r="V1974" s="46" t="s">
        <v>252</v>
      </c>
      <c r="W1974" s="46" t="s">
        <v>4666</v>
      </c>
      <c r="X1974" s="58" t="s">
        <v>179</v>
      </c>
      <c r="Y1974" s="67">
        <v>1</v>
      </c>
    </row>
    <row r="1975" spans="1:25" ht="23.1" hidden="1" customHeight="1">
      <c r="A1975" s="52" t="s">
        <v>1662</v>
      </c>
      <c r="B1975" s="52" t="s">
        <v>26</v>
      </c>
      <c r="C1975" s="52" t="s">
        <v>27</v>
      </c>
      <c r="D1975" s="52" t="s">
        <v>28</v>
      </c>
      <c r="E1975" s="46" t="s">
        <v>28</v>
      </c>
      <c r="F1975" s="46" t="s">
        <v>111</v>
      </c>
      <c r="G1975" s="46" t="s">
        <v>167</v>
      </c>
      <c r="H1975" s="46" t="s">
        <v>168</v>
      </c>
      <c r="I1975" s="48">
        <v>43544</v>
      </c>
      <c r="J1975" s="46">
        <v>20</v>
      </c>
      <c r="K1975" s="46">
        <v>3</v>
      </c>
      <c r="L1975" s="52">
        <v>2019</v>
      </c>
      <c r="M1975" s="31">
        <f t="shared" si="30"/>
        <v>43544</v>
      </c>
      <c r="N1975" s="46" t="s">
        <v>527</v>
      </c>
      <c r="O1975" s="46" t="s">
        <v>1719</v>
      </c>
      <c r="P1975" s="46">
        <v>18</v>
      </c>
      <c r="Q1975" s="57" t="s">
        <v>171</v>
      </c>
      <c r="R1975" s="46" t="s">
        <v>172</v>
      </c>
      <c r="S1975" s="46">
        <v>1</v>
      </c>
      <c r="T1975" s="46" t="s">
        <v>251</v>
      </c>
      <c r="U1975" s="46"/>
      <c r="V1975" s="46" t="s">
        <v>252</v>
      </c>
      <c r="W1975" s="46" t="s">
        <v>4666</v>
      </c>
      <c r="X1975" s="58" t="s">
        <v>179</v>
      </c>
      <c r="Y1975" s="67">
        <v>2</v>
      </c>
    </row>
    <row r="1976" spans="1:25" ht="23.1" hidden="1" customHeight="1">
      <c r="A1976" s="52" t="s">
        <v>1662</v>
      </c>
      <c r="B1976" s="52" t="s">
        <v>26</v>
      </c>
      <c r="C1976" s="52" t="s">
        <v>27</v>
      </c>
      <c r="D1976" s="52" t="s">
        <v>28</v>
      </c>
      <c r="E1976" s="46" t="s">
        <v>28</v>
      </c>
      <c r="F1976" s="46" t="s">
        <v>111</v>
      </c>
      <c r="G1976" s="46" t="s">
        <v>167</v>
      </c>
      <c r="H1976" s="46" t="s">
        <v>168</v>
      </c>
      <c r="I1976" s="48">
        <v>43544</v>
      </c>
      <c r="J1976" s="46">
        <v>20</v>
      </c>
      <c r="K1976" s="46">
        <v>3</v>
      </c>
      <c r="L1976" s="52">
        <v>2019</v>
      </c>
      <c r="M1976" s="31">
        <f t="shared" si="30"/>
        <v>43544</v>
      </c>
      <c r="N1976" s="46" t="s">
        <v>1720</v>
      </c>
      <c r="O1976" s="46" t="s">
        <v>1040</v>
      </c>
      <c r="P1976" s="46">
        <v>19</v>
      </c>
      <c r="Q1976" s="57" t="s">
        <v>171</v>
      </c>
      <c r="R1976" s="46" t="s">
        <v>172</v>
      </c>
      <c r="S1976" s="46">
        <v>2</v>
      </c>
      <c r="T1976" s="46" t="s">
        <v>251</v>
      </c>
      <c r="U1976" s="46"/>
      <c r="V1976" s="46" t="s">
        <v>252</v>
      </c>
      <c r="W1976" s="46" t="s">
        <v>4666</v>
      </c>
      <c r="X1976" s="58" t="s">
        <v>186</v>
      </c>
      <c r="Y1976" s="67">
        <v>1</v>
      </c>
    </row>
    <row r="1977" spans="1:25" ht="23.1" hidden="1" customHeight="1">
      <c r="A1977" s="52" t="s">
        <v>1662</v>
      </c>
      <c r="B1977" s="52" t="s">
        <v>26</v>
      </c>
      <c r="C1977" s="52" t="s">
        <v>27</v>
      </c>
      <c r="D1977" s="52" t="s">
        <v>28</v>
      </c>
      <c r="E1977" s="46" t="s">
        <v>28</v>
      </c>
      <c r="F1977" s="46" t="s">
        <v>111</v>
      </c>
      <c r="G1977" s="46" t="s">
        <v>167</v>
      </c>
      <c r="H1977" s="46" t="s">
        <v>168</v>
      </c>
      <c r="I1977" s="48">
        <v>43544</v>
      </c>
      <c r="J1977" s="46">
        <v>20</v>
      </c>
      <c r="K1977" s="46">
        <v>3</v>
      </c>
      <c r="L1977" s="52">
        <v>2019</v>
      </c>
      <c r="M1977" s="31">
        <f t="shared" si="30"/>
        <v>43544</v>
      </c>
      <c r="N1977" s="46" t="s">
        <v>1721</v>
      </c>
      <c r="O1977" s="46" t="s">
        <v>1192</v>
      </c>
      <c r="P1977" s="46">
        <v>17</v>
      </c>
      <c r="Q1977" s="57" t="s">
        <v>171</v>
      </c>
      <c r="R1977" s="46" t="s">
        <v>172</v>
      </c>
      <c r="S1977" s="46">
        <v>0</v>
      </c>
      <c r="T1977" s="46" t="s">
        <v>251</v>
      </c>
      <c r="U1977" s="46"/>
      <c r="V1977" s="46" t="s">
        <v>252</v>
      </c>
      <c r="W1977" s="46" t="s">
        <v>4666</v>
      </c>
      <c r="X1977" s="58" t="s">
        <v>176</v>
      </c>
      <c r="Y1977" s="67"/>
    </row>
    <row r="1978" spans="1:25" ht="23.1" hidden="1" customHeight="1">
      <c r="A1978" s="52" t="s">
        <v>1662</v>
      </c>
      <c r="B1978" s="52" t="s">
        <v>26</v>
      </c>
      <c r="C1978" s="52" t="s">
        <v>27</v>
      </c>
      <c r="D1978" s="52" t="s">
        <v>28</v>
      </c>
      <c r="E1978" s="46" t="s">
        <v>28</v>
      </c>
      <c r="F1978" s="46" t="s">
        <v>111</v>
      </c>
      <c r="G1978" s="46" t="s">
        <v>167</v>
      </c>
      <c r="H1978" s="46" t="s">
        <v>168</v>
      </c>
      <c r="I1978" s="48">
        <v>43544</v>
      </c>
      <c r="J1978" s="46">
        <v>20</v>
      </c>
      <c r="K1978" s="46">
        <v>3</v>
      </c>
      <c r="L1978" s="52">
        <v>2019</v>
      </c>
      <c r="M1978" s="31">
        <f t="shared" si="30"/>
        <v>43544</v>
      </c>
      <c r="N1978" s="46" t="s">
        <v>934</v>
      </c>
      <c r="O1978" s="46" t="s">
        <v>1618</v>
      </c>
      <c r="P1978" s="46">
        <v>19</v>
      </c>
      <c r="Q1978" s="57">
        <v>7034870776</v>
      </c>
      <c r="R1978" s="46" t="s">
        <v>172</v>
      </c>
      <c r="S1978" s="46">
        <v>2</v>
      </c>
      <c r="T1978" s="46" t="s">
        <v>251</v>
      </c>
      <c r="U1978" s="46"/>
      <c r="V1978" s="46" t="s">
        <v>252</v>
      </c>
      <c r="W1978" s="46" t="s">
        <v>4666</v>
      </c>
      <c r="X1978" s="58" t="s">
        <v>186</v>
      </c>
      <c r="Y1978" s="67">
        <v>3</v>
      </c>
    </row>
    <row r="1979" spans="1:25" ht="23.1" hidden="1" customHeight="1">
      <c r="A1979" s="52" t="s">
        <v>1662</v>
      </c>
      <c r="B1979" s="52" t="s">
        <v>26</v>
      </c>
      <c r="C1979" s="52" t="s">
        <v>27</v>
      </c>
      <c r="D1979" s="52" t="s">
        <v>28</v>
      </c>
      <c r="E1979" s="46" t="s">
        <v>28</v>
      </c>
      <c r="F1979" s="46" t="s">
        <v>111</v>
      </c>
      <c r="G1979" s="46" t="s">
        <v>167</v>
      </c>
      <c r="H1979" s="46" t="s">
        <v>168</v>
      </c>
      <c r="I1979" s="48">
        <v>43544</v>
      </c>
      <c r="J1979" s="46">
        <v>20</v>
      </c>
      <c r="K1979" s="46">
        <v>3</v>
      </c>
      <c r="L1979" s="52">
        <v>2019</v>
      </c>
      <c r="M1979" s="31">
        <f t="shared" si="30"/>
        <v>43544</v>
      </c>
      <c r="N1979" s="46" t="s">
        <v>1722</v>
      </c>
      <c r="O1979" s="46" t="s">
        <v>1723</v>
      </c>
      <c r="P1979" s="46">
        <v>19</v>
      </c>
      <c r="Q1979" s="57" t="s">
        <v>171</v>
      </c>
      <c r="R1979" s="46" t="s">
        <v>172</v>
      </c>
      <c r="S1979" s="46">
        <v>2</v>
      </c>
      <c r="T1979" s="46" t="s">
        <v>251</v>
      </c>
      <c r="U1979" s="46"/>
      <c r="V1979" s="46" t="s">
        <v>252</v>
      </c>
      <c r="W1979" s="46" t="s">
        <v>4666</v>
      </c>
      <c r="X1979" s="58" t="s">
        <v>186</v>
      </c>
      <c r="Y1979" s="67">
        <v>3</v>
      </c>
    </row>
    <row r="1980" spans="1:25" ht="23.1" hidden="1" customHeight="1">
      <c r="A1980" s="52" t="s">
        <v>1662</v>
      </c>
      <c r="B1980" s="52" t="s">
        <v>26</v>
      </c>
      <c r="C1980" s="52" t="s">
        <v>27</v>
      </c>
      <c r="D1980" s="52" t="s">
        <v>28</v>
      </c>
      <c r="E1980" s="46" t="s">
        <v>28</v>
      </c>
      <c r="F1980" s="46" t="s">
        <v>111</v>
      </c>
      <c r="G1980" s="46" t="s">
        <v>167</v>
      </c>
      <c r="H1980" s="46" t="s">
        <v>168</v>
      </c>
      <c r="I1980" s="48">
        <v>43544</v>
      </c>
      <c r="J1980" s="46">
        <v>20</v>
      </c>
      <c r="K1980" s="46">
        <v>3</v>
      </c>
      <c r="L1980" s="52">
        <v>2019</v>
      </c>
      <c r="M1980" s="31">
        <f t="shared" si="30"/>
        <v>43544</v>
      </c>
      <c r="N1980" s="46" t="s">
        <v>1724</v>
      </c>
      <c r="O1980" s="46" t="s">
        <v>1106</v>
      </c>
      <c r="P1980" s="46">
        <v>19</v>
      </c>
      <c r="Q1980" s="57" t="s">
        <v>171</v>
      </c>
      <c r="R1980" s="46" t="s">
        <v>172</v>
      </c>
      <c r="S1980" s="46">
        <v>1</v>
      </c>
      <c r="T1980" s="46" t="s">
        <v>251</v>
      </c>
      <c r="U1980" s="46"/>
      <c r="V1980" s="46" t="s">
        <v>252</v>
      </c>
      <c r="W1980" s="46" t="s">
        <v>4666</v>
      </c>
      <c r="X1980" s="58" t="s">
        <v>179</v>
      </c>
      <c r="Y1980" s="67">
        <v>3</v>
      </c>
    </row>
    <row r="1981" spans="1:25" ht="23.1" hidden="1" customHeight="1">
      <c r="A1981" s="52" t="s">
        <v>1662</v>
      </c>
      <c r="B1981" s="52" t="s">
        <v>26</v>
      </c>
      <c r="C1981" s="52" t="s">
        <v>27</v>
      </c>
      <c r="D1981" s="52" t="s">
        <v>28</v>
      </c>
      <c r="E1981" s="46" t="s">
        <v>28</v>
      </c>
      <c r="F1981" s="46" t="s">
        <v>111</v>
      </c>
      <c r="G1981" s="46" t="s">
        <v>167</v>
      </c>
      <c r="H1981" s="46" t="s">
        <v>168</v>
      </c>
      <c r="I1981" s="48">
        <v>43544</v>
      </c>
      <c r="J1981" s="46">
        <v>20</v>
      </c>
      <c r="K1981" s="46">
        <v>3</v>
      </c>
      <c r="L1981" s="52">
        <v>2019</v>
      </c>
      <c r="M1981" s="31">
        <f t="shared" si="30"/>
        <v>43544</v>
      </c>
      <c r="N1981" s="46" t="s">
        <v>1725</v>
      </c>
      <c r="O1981" s="46" t="s">
        <v>1144</v>
      </c>
      <c r="P1981" s="46">
        <v>18</v>
      </c>
      <c r="Q1981" s="57" t="s">
        <v>171</v>
      </c>
      <c r="R1981" s="46" t="s">
        <v>172</v>
      </c>
      <c r="S1981" s="46">
        <v>1</v>
      </c>
      <c r="T1981" s="46" t="s">
        <v>251</v>
      </c>
      <c r="U1981" s="46"/>
      <c r="V1981" s="46" t="s">
        <v>252</v>
      </c>
      <c r="W1981" s="46" t="s">
        <v>4666</v>
      </c>
      <c r="X1981" s="58" t="s">
        <v>176</v>
      </c>
      <c r="Y1981" s="67"/>
    </row>
    <row r="1982" spans="1:25" ht="23.1" hidden="1" customHeight="1">
      <c r="A1982" s="52" t="s">
        <v>1662</v>
      </c>
      <c r="B1982" s="52" t="s">
        <v>26</v>
      </c>
      <c r="C1982" s="52" t="s">
        <v>27</v>
      </c>
      <c r="D1982" s="52" t="s">
        <v>28</v>
      </c>
      <c r="E1982" s="46" t="s">
        <v>28</v>
      </c>
      <c r="F1982" s="46" t="s">
        <v>111</v>
      </c>
      <c r="G1982" s="46" t="s">
        <v>167</v>
      </c>
      <c r="H1982" s="46" t="s">
        <v>168</v>
      </c>
      <c r="I1982" s="48">
        <v>43544</v>
      </c>
      <c r="J1982" s="46">
        <v>20</v>
      </c>
      <c r="K1982" s="46">
        <v>3</v>
      </c>
      <c r="L1982" s="52">
        <v>2019</v>
      </c>
      <c r="M1982" s="31">
        <f t="shared" si="30"/>
        <v>43544</v>
      </c>
      <c r="N1982" s="46" t="s">
        <v>1726</v>
      </c>
      <c r="O1982" s="46" t="s">
        <v>317</v>
      </c>
      <c r="P1982" s="46">
        <v>19</v>
      </c>
      <c r="Q1982" s="57" t="s">
        <v>171</v>
      </c>
      <c r="R1982" s="46" t="s">
        <v>172</v>
      </c>
      <c r="S1982" s="46">
        <v>1</v>
      </c>
      <c r="T1982" s="46" t="s">
        <v>251</v>
      </c>
      <c r="U1982" s="46"/>
      <c r="V1982" s="46" t="s">
        <v>252</v>
      </c>
      <c r="W1982" s="46" t="s">
        <v>4666</v>
      </c>
      <c r="X1982" s="58" t="s">
        <v>186</v>
      </c>
      <c r="Y1982" s="67">
        <v>3</v>
      </c>
    </row>
    <row r="1983" spans="1:25" ht="23.1" hidden="1" customHeight="1">
      <c r="A1983" s="52" t="s">
        <v>1662</v>
      </c>
      <c r="B1983" s="52" t="s">
        <v>26</v>
      </c>
      <c r="C1983" s="52" t="s">
        <v>27</v>
      </c>
      <c r="D1983" s="52" t="s">
        <v>28</v>
      </c>
      <c r="E1983" s="46" t="s">
        <v>28</v>
      </c>
      <c r="F1983" s="46" t="s">
        <v>29</v>
      </c>
      <c r="G1983" s="46" t="s">
        <v>1887</v>
      </c>
      <c r="H1983" s="46" t="s">
        <v>3989</v>
      </c>
      <c r="I1983" s="48">
        <v>43544</v>
      </c>
      <c r="J1983" s="46">
        <v>20</v>
      </c>
      <c r="K1983" s="46">
        <v>3</v>
      </c>
      <c r="L1983" s="52">
        <v>2019</v>
      </c>
      <c r="M1983" s="31">
        <f t="shared" si="30"/>
        <v>43544</v>
      </c>
      <c r="N1983" s="46" t="s">
        <v>2272</v>
      </c>
      <c r="O1983" s="46" t="s">
        <v>3990</v>
      </c>
      <c r="P1983" s="46">
        <v>17</v>
      </c>
      <c r="Q1983" s="57">
        <v>8093308939</v>
      </c>
      <c r="R1983" s="46" t="s">
        <v>417</v>
      </c>
      <c r="S1983" s="46">
        <v>0</v>
      </c>
      <c r="T1983" s="46" t="s">
        <v>313</v>
      </c>
      <c r="U1983" s="46" t="s">
        <v>507</v>
      </c>
      <c r="V1983" s="46" t="s">
        <v>175</v>
      </c>
      <c r="W1983" s="46" t="s">
        <v>4659</v>
      </c>
      <c r="X1983" s="58" t="s">
        <v>186</v>
      </c>
      <c r="Y1983" s="67">
        <v>3</v>
      </c>
    </row>
    <row r="1984" spans="1:25" ht="23.1" hidden="1" customHeight="1">
      <c r="A1984" s="52" t="s">
        <v>1662</v>
      </c>
      <c r="B1984" s="52" t="s">
        <v>26</v>
      </c>
      <c r="C1984" s="52" t="s">
        <v>27</v>
      </c>
      <c r="D1984" s="52" t="s">
        <v>28</v>
      </c>
      <c r="E1984" s="46" t="s">
        <v>28</v>
      </c>
      <c r="F1984" s="46" t="s">
        <v>29</v>
      </c>
      <c r="G1984" s="46" t="s">
        <v>1887</v>
      </c>
      <c r="H1984" s="46" t="s">
        <v>3989</v>
      </c>
      <c r="I1984" s="48">
        <v>43545</v>
      </c>
      <c r="J1984" s="46">
        <v>21</v>
      </c>
      <c r="K1984" s="46">
        <v>3</v>
      </c>
      <c r="L1984" s="52">
        <v>2019</v>
      </c>
      <c r="M1984" s="31">
        <f t="shared" si="30"/>
        <v>43545</v>
      </c>
      <c r="N1984" s="46" t="s">
        <v>3991</v>
      </c>
      <c r="O1984" s="46" t="s">
        <v>3992</v>
      </c>
      <c r="P1984" s="46">
        <v>18</v>
      </c>
      <c r="Q1984" s="57">
        <v>8069569403</v>
      </c>
      <c r="R1984" s="46" t="s">
        <v>417</v>
      </c>
      <c r="S1984" s="46">
        <v>1</v>
      </c>
      <c r="T1984" s="46" t="s">
        <v>313</v>
      </c>
      <c r="U1984" s="46" t="s">
        <v>507</v>
      </c>
      <c r="V1984" s="46" t="s">
        <v>175</v>
      </c>
      <c r="W1984" s="46" t="s">
        <v>4659</v>
      </c>
      <c r="X1984" s="58" t="s">
        <v>186</v>
      </c>
      <c r="Y1984" s="67">
        <v>3</v>
      </c>
    </row>
    <row r="1985" spans="1:25" ht="23.1" hidden="1" customHeight="1">
      <c r="A1985" s="52" t="s">
        <v>133</v>
      </c>
      <c r="B1985" s="52" t="s">
        <v>26</v>
      </c>
      <c r="C1985" s="52" t="s">
        <v>27</v>
      </c>
      <c r="D1985" s="52" t="s">
        <v>28</v>
      </c>
      <c r="E1985" s="46" t="s">
        <v>28</v>
      </c>
      <c r="F1985" s="46" t="s">
        <v>111</v>
      </c>
      <c r="G1985" s="46" t="s">
        <v>167</v>
      </c>
      <c r="H1985" s="46" t="s">
        <v>168</v>
      </c>
      <c r="I1985" s="48">
        <v>43549</v>
      </c>
      <c r="J1985" s="46">
        <v>25</v>
      </c>
      <c r="K1985" s="46">
        <v>3</v>
      </c>
      <c r="L1985" s="52">
        <v>2019</v>
      </c>
      <c r="M1985" s="31">
        <f t="shared" si="30"/>
        <v>43549</v>
      </c>
      <c r="N1985" s="46" t="s">
        <v>1727</v>
      </c>
      <c r="O1985" s="46" t="s">
        <v>1728</v>
      </c>
      <c r="P1985" s="46">
        <v>19</v>
      </c>
      <c r="Q1985" s="57">
        <v>8036224561</v>
      </c>
      <c r="R1985" s="46" t="s">
        <v>172</v>
      </c>
      <c r="S1985" s="46">
        <v>1</v>
      </c>
      <c r="T1985" s="46" t="s">
        <v>174</v>
      </c>
      <c r="U1985" s="46"/>
      <c r="V1985" s="46" t="s">
        <v>175</v>
      </c>
      <c r="W1985" s="46" t="s">
        <v>4659</v>
      </c>
      <c r="X1985" s="58" t="s">
        <v>186</v>
      </c>
      <c r="Y1985" s="67">
        <v>2</v>
      </c>
    </row>
    <row r="1986" spans="1:25" ht="23.1" hidden="1" customHeight="1">
      <c r="A1986" s="52" t="s">
        <v>133</v>
      </c>
      <c r="B1986" s="52" t="s">
        <v>26</v>
      </c>
      <c r="C1986" s="52" t="s">
        <v>27</v>
      </c>
      <c r="D1986" s="52" t="s">
        <v>28</v>
      </c>
      <c r="E1986" s="46" t="s">
        <v>28</v>
      </c>
      <c r="F1986" s="46" t="s">
        <v>111</v>
      </c>
      <c r="G1986" s="46" t="s">
        <v>167</v>
      </c>
      <c r="H1986" s="46" t="s">
        <v>168</v>
      </c>
      <c r="I1986" s="48">
        <v>43549</v>
      </c>
      <c r="J1986" s="46">
        <v>25</v>
      </c>
      <c r="K1986" s="46">
        <v>3</v>
      </c>
      <c r="L1986" s="52">
        <v>2019</v>
      </c>
      <c r="M1986" s="31">
        <f t="shared" si="30"/>
        <v>43549</v>
      </c>
      <c r="N1986" s="46" t="s">
        <v>1729</v>
      </c>
      <c r="O1986" s="46" t="s">
        <v>1577</v>
      </c>
      <c r="P1986" s="46">
        <v>17</v>
      </c>
      <c r="Q1986" s="57">
        <v>7060508077</v>
      </c>
      <c r="R1986" s="46" t="s">
        <v>172</v>
      </c>
      <c r="S1986" s="46">
        <v>1</v>
      </c>
      <c r="T1986" s="46" t="s">
        <v>251</v>
      </c>
      <c r="U1986" s="46"/>
      <c r="V1986" s="46" t="s">
        <v>252</v>
      </c>
      <c r="W1986" s="46" t="s">
        <v>4666</v>
      </c>
      <c r="X1986" s="58" t="s">
        <v>186</v>
      </c>
      <c r="Y1986" s="67">
        <v>1</v>
      </c>
    </row>
    <row r="1987" spans="1:25" ht="23.1" hidden="1" customHeight="1">
      <c r="A1987" s="52" t="s">
        <v>133</v>
      </c>
      <c r="B1987" s="52" t="s">
        <v>26</v>
      </c>
      <c r="C1987" s="52" t="s">
        <v>27</v>
      </c>
      <c r="D1987" s="52" t="s">
        <v>28</v>
      </c>
      <c r="E1987" s="46" t="s">
        <v>28</v>
      </c>
      <c r="F1987" s="46" t="s">
        <v>111</v>
      </c>
      <c r="G1987" s="46" t="s">
        <v>167</v>
      </c>
      <c r="H1987" s="46" t="s">
        <v>168</v>
      </c>
      <c r="I1987" s="48">
        <v>43549</v>
      </c>
      <c r="J1987" s="46">
        <v>25</v>
      </c>
      <c r="K1987" s="46">
        <v>3</v>
      </c>
      <c r="L1987" s="52">
        <v>2019</v>
      </c>
      <c r="M1987" s="31">
        <f t="shared" si="30"/>
        <v>43549</v>
      </c>
      <c r="N1987" s="46" t="s">
        <v>1730</v>
      </c>
      <c r="O1987" s="46" t="s">
        <v>1551</v>
      </c>
      <c r="P1987" s="46">
        <v>19</v>
      </c>
      <c r="Q1987" s="57">
        <v>8124377560</v>
      </c>
      <c r="R1987" s="46" t="s">
        <v>172</v>
      </c>
      <c r="S1987" s="46">
        <v>3</v>
      </c>
      <c r="T1987" s="46" t="s">
        <v>251</v>
      </c>
      <c r="U1987" s="46"/>
      <c r="V1987" s="46" t="s">
        <v>252</v>
      </c>
      <c r="W1987" s="46" t="s">
        <v>4666</v>
      </c>
      <c r="X1987" s="58" t="s">
        <v>176</v>
      </c>
      <c r="Y1987" s="67"/>
    </row>
    <row r="1988" spans="1:25" ht="23.1" hidden="1" customHeight="1">
      <c r="A1988" s="52" t="s">
        <v>133</v>
      </c>
      <c r="B1988" s="52" t="s">
        <v>26</v>
      </c>
      <c r="C1988" s="52" t="s">
        <v>27</v>
      </c>
      <c r="D1988" s="52" t="s">
        <v>28</v>
      </c>
      <c r="E1988" s="46" t="s">
        <v>120</v>
      </c>
      <c r="F1988" s="46" t="s">
        <v>121</v>
      </c>
      <c r="G1988" s="46" t="s">
        <v>3640</v>
      </c>
      <c r="H1988" s="46" t="s">
        <v>97</v>
      </c>
      <c r="I1988" s="48">
        <v>43549</v>
      </c>
      <c r="J1988" s="46">
        <v>25</v>
      </c>
      <c r="K1988" s="46">
        <v>3</v>
      </c>
      <c r="L1988" s="52">
        <v>2019</v>
      </c>
      <c r="M1988" s="31">
        <f t="shared" si="30"/>
        <v>43549</v>
      </c>
      <c r="N1988" s="46" t="s">
        <v>3993</v>
      </c>
      <c r="O1988" s="46" t="s">
        <v>3994</v>
      </c>
      <c r="P1988" s="46">
        <v>19</v>
      </c>
      <c r="Q1988" s="57" t="s">
        <v>171</v>
      </c>
      <c r="R1988" s="46" t="s">
        <v>172</v>
      </c>
      <c r="S1988" s="46">
        <v>3</v>
      </c>
      <c r="T1988" s="46" t="s">
        <v>313</v>
      </c>
      <c r="U1988" s="46" t="s">
        <v>507</v>
      </c>
      <c r="V1988" s="46" t="s">
        <v>175</v>
      </c>
      <c r="W1988" s="46" t="s">
        <v>4659</v>
      </c>
      <c r="X1988" s="58" t="s">
        <v>176</v>
      </c>
      <c r="Y1988" s="67"/>
    </row>
    <row r="1989" spans="1:25" ht="23.1" hidden="1" customHeight="1">
      <c r="A1989" s="52" t="s">
        <v>133</v>
      </c>
      <c r="B1989" s="52" t="s">
        <v>26</v>
      </c>
      <c r="C1989" s="52" t="s">
        <v>27</v>
      </c>
      <c r="D1989" s="52" t="s">
        <v>28</v>
      </c>
      <c r="E1989" s="46" t="s">
        <v>28</v>
      </c>
      <c r="F1989" s="46" t="s">
        <v>111</v>
      </c>
      <c r="G1989" s="46" t="s">
        <v>167</v>
      </c>
      <c r="H1989" s="46" t="s">
        <v>168</v>
      </c>
      <c r="I1989" s="48">
        <v>43550</v>
      </c>
      <c r="J1989" s="46">
        <v>26</v>
      </c>
      <c r="K1989" s="46">
        <v>3</v>
      </c>
      <c r="L1989" s="52">
        <v>2019</v>
      </c>
      <c r="M1989" s="31">
        <f t="shared" si="30"/>
        <v>43550</v>
      </c>
      <c r="N1989" s="46" t="s">
        <v>1731</v>
      </c>
      <c r="O1989" s="46" t="s">
        <v>1031</v>
      </c>
      <c r="P1989" s="46">
        <v>19</v>
      </c>
      <c r="Q1989" s="57">
        <v>8069450427</v>
      </c>
      <c r="R1989" s="46" t="s">
        <v>172</v>
      </c>
      <c r="S1989" s="46">
        <v>3</v>
      </c>
      <c r="T1989" s="46" t="s">
        <v>313</v>
      </c>
      <c r="U1989" s="46" t="s">
        <v>507</v>
      </c>
      <c r="V1989" s="46" t="s">
        <v>175</v>
      </c>
      <c r="W1989" s="46" t="s">
        <v>4659</v>
      </c>
      <c r="X1989" s="58" t="s">
        <v>186</v>
      </c>
      <c r="Y1989" s="67">
        <v>2</v>
      </c>
    </row>
    <row r="1990" spans="1:25" ht="23.1" hidden="1" customHeight="1">
      <c r="A1990" s="52" t="s">
        <v>133</v>
      </c>
      <c r="B1990" s="52" t="s">
        <v>26</v>
      </c>
      <c r="C1990" s="52" t="s">
        <v>27</v>
      </c>
      <c r="D1990" s="52" t="s">
        <v>28</v>
      </c>
      <c r="E1990" s="46" t="s">
        <v>120</v>
      </c>
      <c r="F1990" s="46" t="s">
        <v>121</v>
      </c>
      <c r="G1990" s="46" t="s">
        <v>3640</v>
      </c>
      <c r="H1990" s="46" t="s">
        <v>97</v>
      </c>
      <c r="I1990" s="48">
        <v>43551</v>
      </c>
      <c r="J1990" s="46">
        <v>27</v>
      </c>
      <c r="K1990" s="46">
        <v>3</v>
      </c>
      <c r="L1990" s="52">
        <v>2019</v>
      </c>
      <c r="M1990" s="31">
        <f t="shared" si="30"/>
        <v>43551</v>
      </c>
      <c r="N1990" s="46" t="s">
        <v>3995</v>
      </c>
      <c r="O1990" s="46" t="s">
        <v>3996</v>
      </c>
      <c r="P1990" s="46">
        <v>19</v>
      </c>
      <c r="Q1990" s="57">
        <v>8152381813</v>
      </c>
      <c r="R1990" s="46" t="s">
        <v>172</v>
      </c>
      <c r="S1990" s="46">
        <v>2</v>
      </c>
      <c r="T1990" s="46" t="s">
        <v>313</v>
      </c>
      <c r="U1990" s="46" t="s">
        <v>507</v>
      </c>
      <c r="V1990" s="46" t="s">
        <v>175</v>
      </c>
      <c r="W1990" s="46" t="s">
        <v>4659</v>
      </c>
      <c r="X1990" s="58" t="s">
        <v>176</v>
      </c>
      <c r="Y1990" s="67"/>
    </row>
    <row r="1991" spans="1:25" ht="23.1" hidden="1" customHeight="1">
      <c r="A1991" s="52" t="s">
        <v>133</v>
      </c>
      <c r="B1991" s="52" t="s">
        <v>26</v>
      </c>
      <c r="C1991" s="52" t="s">
        <v>27</v>
      </c>
      <c r="D1991" s="52" t="s">
        <v>28</v>
      </c>
      <c r="E1991" s="46" t="s">
        <v>120</v>
      </c>
      <c r="F1991" s="46" t="s">
        <v>121</v>
      </c>
      <c r="G1991" s="46" t="s">
        <v>3640</v>
      </c>
      <c r="H1991" s="46" t="s">
        <v>97</v>
      </c>
      <c r="I1991" s="48">
        <v>43551</v>
      </c>
      <c r="J1991" s="46">
        <v>27</v>
      </c>
      <c r="K1991" s="46">
        <v>3</v>
      </c>
      <c r="L1991" s="52">
        <v>2019</v>
      </c>
      <c r="M1991" s="31">
        <f t="shared" si="30"/>
        <v>43551</v>
      </c>
      <c r="N1991" s="46" t="s">
        <v>3997</v>
      </c>
      <c r="O1991" s="46" t="s">
        <v>3998</v>
      </c>
      <c r="P1991" s="46">
        <v>18</v>
      </c>
      <c r="Q1991" s="57">
        <v>8181592803</v>
      </c>
      <c r="R1991" s="46" t="s">
        <v>172</v>
      </c>
      <c r="S1991" s="46">
        <v>2</v>
      </c>
      <c r="T1991" s="46" t="s">
        <v>313</v>
      </c>
      <c r="U1991" s="46" t="s">
        <v>507</v>
      </c>
      <c r="V1991" s="46" t="s">
        <v>175</v>
      </c>
      <c r="W1991" s="46" t="s">
        <v>4659</v>
      </c>
      <c r="X1991" s="58" t="s">
        <v>211</v>
      </c>
      <c r="Y1991" s="67"/>
    </row>
    <row r="1992" spans="1:25" ht="23.1" hidden="1" customHeight="1">
      <c r="A1992" s="52" t="s">
        <v>133</v>
      </c>
      <c r="B1992" s="52" t="s">
        <v>26</v>
      </c>
      <c r="C1992" s="52" t="s">
        <v>27</v>
      </c>
      <c r="D1992" s="52" t="s">
        <v>28</v>
      </c>
      <c r="E1992" s="46" t="s">
        <v>135</v>
      </c>
      <c r="F1992" s="46" t="s">
        <v>135</v>
      </c>
      <c r="G1992" s="46" t="s">
        <v>3999</v>
      </c>
      <c r="H1992" s="46" t="s">
        <v>97</v>
      </c>
      <c r="I1992" s="48">
        <v>43551</v>
      </c>
      <c r="J1992" s="46">
        <v>27</v>
      </c>
      <c r="K1992" s="46">
        <v>3</v>
      </c>
      <c r="L1992" s="52">
        <v>2019</v>
      </c>
      <c r="M1992" s="31">
        <f t="shared" si="30"/>
        <v>43551</v>
      </c>
      <c r="N1992" s="46" t="s">
        <v>4030</v>
      </c>
      <c r="O1992" s="46" t="s">
        <v>4031</v>
      </c>
      <c r="P1992" s="46">
        <v>17</v>
      </c>
      <c r="Q1992" s="57">
        <v>7010600338</v>
      </c>
      <c r="R1992" s="46" t="s">
        <v>417</v>
      </c>
      <c r="S1992" s="46">
        <v>0</v>
      </c>
      <c r="T1992" s="46" t="s">
        <v>418</v>
      </c>
      <c r="U1992" s="46"/>
      <c r="V1992" s="46" t="s">
        <v>175</v>
      </c>
      <c r="W1992" s="46" t="s">
        <v>4659</v>
      </c>
      <c r="X1992" s="58" t="s">
        <v>186</v>
      </c>
      <c r="Y1992" s="67">
        <v>3</v>
      </c>
    </row>
    <row r="1993" spans="1:25" ht="23.1" hidden="1" customHeight="1">
      <c r="A1993" s="52" t="s">
        <v>133</v>
      </c>
      <c r="B1993" s="52" t="s">
        <v>26</v>
      </c>
      <c r="C1993" s="52" t="s">
        <v>27</v>
      </c>
      <c r="D1993" s="52" t="s">
        <v>28</v>
      </c>
      <c r="E1993" s="46" t="s">
        <v>135</v>
      </c>
      <c r="F1993" s="46" t="s">
        <v>135</v>
      </c>
      <c r="G1993" s="46" t="s">
        <v>3999</v>
      </c>
      <c r="H1993" s="46" t="s">
        <v>97</v>
      </c>
      <c r="I1993" s="48">
        <v>43551</v>
      </c>
      <c r="J1993" s="46">
        <v>27</v>
      </c>
      <c r="K1993" s="46">
        <v>3</v>
      </c>
      <c r="L1993" s="52">
        <v>2019</v>
      </c>
      <c r="M1993" s="31">
        <f t="shared" si="30"/>
        <v>43551</v>
      </c>
      <c r="N1993" s="46" t="s">
        <v>4000</v>
      </c>
      <c r="O1993" s="46" t="s">
        <v>4002</v>
      </c>
      <c r="P1993" s="46">
        <v>17</v>
      </c>
      <c r="Q1993" s="57">
        <v>9020662517</v>
      </c>
      <c r="R1993" s="46" t="s">
        <v>417</v>
      </c>
      <c r="S1993" s="46">
        <v>0</v>
      </c>
      <c r="T1993" s="46" t="s">
        <v>418</v>
      </c>
      <c r="U1993" s="46"/>
      <c r="V1993" s="46" t="s">
        <v>175</v>
      </c>
      <c r="W1993" s="46" t="s">
        <v>4659</v>
      </c>
      <c r="X1993" s="58" t="s">
        <v>179</v>
      </c>
      <c r="Y1993" s="67">
        <v>3</v>
      </c>
    </row>
    <row r="1994" spans="1:25" ht="23.1" hidden="1" customHeight="1">
      <c r="A1994" s="52" t="s">
        <v>133</v>
      </c>
      <c r="B1994" s="52" t="s">
        <v>26</v>
      </c>
      <c r="C1994" s="52" t="s">
        <v>27</v>
      </c>
      <c r="D1994" s="52" t="s">
        <v>28</v>
      </c>
      <c r="E1994" s="46" t="s">
        <v>135</v>
      </c>
      <c r="F1994" s="46" t="s">
        <v>135</v>
      </c>
      <c r="G1994" s="46" t="s">
        <v>3999</v>
      </c>
      <c r="H1994" s="46" t="s">
        <v>97</v>
      </c>
      <c r="I1994" s="48">
        <v>43551</v>
      </c>
      <c r="J1994" s="46">
        <v>27</v>
      </c>
      <c r="K1994" s="46">
        <v>3</v>
      </c>
      <c r="L1994" s="52">
        <v>2019</v>
      </c>
      <c r="M1994" s="31">
        <f t="shared" si="30"/>
        <v>43551</v>
      </c>
      <c r="N1994" s="46" t="s">
        <v>1914</v>
      </c>
      <c r="O1994" s="46" t="s">
        <v>4003</v>
      </c>
      <c r="P1994" s="46">
        <v>17</v>
      </c>
      <c r="Q1994" s="57">
        <v>8129191279</v>
      </c>
      <c r="R1994" s="46" t="s">
        <v>417</v>
      </c>
      <c r="S1994" s="46">
        <v>0</v>
      </c>
      <c r="T1994" s="46" t="s">
        <v>418</v>
      </c>
      <c r="U1994" s="46"/>
      <c r="V1994" s="46" t="s">
        <v>175</v>
      </c>
      <c r="W1994" s="46" t="s">
        <v>4659</v>
      </c>
      <c r="X1994" s="58" t="s">
        <v>186</v>
      </c>
      <c r="Y1994" s="67">
        <v>1</v>
      </c>
    </row>
    <row r="1995" spans="1:25" ht="23.1" hidden="1" customHeight="1">
      <c r="A1995" s="52" t="s">
        <v>133</v>
      </c>
      <c r="B1995" s="52" t="s">
        <v>26</v>
      </c>
      <c r="C1995" s="52" t="s">
        <v>27</v>
      </c>
      <c r="D1995" s="52" t="s">
        <v>28</v>
      </c>
      <c r="E1995" s="46" t="s">
        <v>135</v>
      </c>
      <c r="F1995" s="46" t="s">
        <v>135</v>
      </c>
      <c r="G1995" s="46" t="s">
        <v>3999</v>
      </c>
      <c r="H1995" s="46" t="s">
        <v>97</v>
      </c>
      <c r="I1995" s="48">
        <v>43551</v>
      </c>
      <c r="J1995" s="46">
        <v>27</v>
      </c>
      <c r="K1995" s="46">
        <v>3</v>
      </c>
      <c r="L1995" s="52">
        <v>2019</v>
      </c>
      <c r="M1995" s="31">
        <f t="shared" si="30"/>
        <v>43551</v>
      </c>
      <c r="N1995" s="46" t="s">
        <v>4005</v>
      </c>
      <c r="O1995" s="46" t="s">
        <v>4006</v>
      </c>
      <c r="P1995" s="46">
        <v>18</v>
      </c>
      <c r="Q1995" s="57">
        <v>9094650707</v>
      </c>
      <c r="R1995" s="46" t="s">
        <v>417</v>
      </c>
      <c r="S1995" s="46">
        <v>0</v>
      </c>
      <c r="T1995" s="46" t="s">
        <v>418</v>
      </c>
      <c r="U1995" s="46"/>
      <c r="V1995" s="46" t="s">
        <v>175</v>
      </c>
      <c r="W1995" s="46" t="s">
        <v>4659</v>
      </c>
      <c r="X1995" s="58" t="s">
        <v>444</v>
      </c>
      <c r="Y1995" s="67"/>
    </row>
    <row r="1996" spans="1:25" ht="23.1" hidden="1" customHeight="1">
      <c r="A1996" s="52" t="s">
        <v>133</v>
      </c>
      <c r="B1996" s="52" t="s">
        <v>26</v>
      </c>
      <c r="C1996" s="52" t="s">
        <v>27</v>
      </c>
      <c r="D1996" s="52" t="s">
        <v>28</v>
      </c>
      <c r="E1996" s="46" t="s">
        <v>135</v>
      </c>
      <c r="F1996" s="46" t="s">
        <v>135</v>
      </c>
      <c r="G1996" s="46" t="s">
        <v>3999</v>
      </c>
      <c r="H1996" s="46" t="s">
        <v>97</v>
      </c>
      <c r="I1996" s="48">
        <v>43551</v>
      </c>
      <c r="J1996" s="46">
        <v>27</v>
      </c>
      <c r="K1996" s="46">
        <v>3</v>
      </c>
      <c r="L1996" s="52">
        <v>2019</v>
      </c>
      <c r="M1996" s="31">
        <f t="shared" si="30"/>
        <v>43551</v>
      </c>
      <c r="N1996" s="46" t="s">
        <v>1946</v>
      </c>
      <c r="O1996" s="46" t="s">
        <v>4008</v>
      </c>
      <c r="P1996" s="46">
        <v>18</v>
      </c>
      <c r="Q1996" s="57">
        <v>8181150367</v>
      </c>
      <c r="R1996" s="46" t="s">
        <v>172</v>
      </c>
      <c r="S1996" s="46">
        <v>1</v>
      </c>
      <c r="T1996" s="46" t="s">
        <v>418</v>
      </c>
      <c r="U1996" s="46"/>
      <c r="V1996" s="46" t="s">
        <v>175</v>
      </c>
      <c r="W1996" s="46" t="s">
        <v>4659</v>
      </c>
      <c r="X1996" s="58" t="s">
        <v>186</v>
      </c>
      <c r="Y1996" s="67">
        <v>3</v>
      </c>
    </row>
    <row r="1997" spans="1:25" ht="23.1" hidden="1" customHeight="1">
      <c r="A1997" s="52" t="s">
        <v>133</v>
      </c>
      <c r="B1997" s="52" t="s">
        <v>26</v>
      </c>
      <c r="C1997" s="52" t="s">
        <v>27</v>
      </c>
      <c r="D1997" s="52" t="s">
        <v>28</v>
      </c>
      <c r="E1997" s="46" t="s">
        <v>135</v>
      </c>
      <c r="F1997" s="46" t="s">
        <v>135</v>
      </c>
      <c r="G1997" s="46" t="s">
        <v>3999</v>
      </c>
      <c r="H1997" s="46" t="s">
        <v>97</v>
      </c>
      <c r="I1997" s="48">
        <v>43551</v>
      </c>
      <c r="J1997" s="46">
        <v>27</v>
      </c>
      <c r="K1997" s="46">
        <v>3</v>
      </c>
      <c r="L1997" s="52">
        <v>2019</v>
      </c>
      <c r="M1997" s="31">
        <f t="shared" si="30"/>
        <v>43551</v>
      </c>
      <c r="N1997" s="46" t="s">
        <v>4018</v>
      </c>
      <c r="O1997" s="46" t="s">
        <v>4019</v>
      </c>
      <c r="P1997" s="46">
        <v>16</v>
      </c>
      <c r="Q1997" s="57">
        <v>7089493354</v>
      </c>
      <c r="R1997" s="46" t="s">
        <v>417</v>
      </c>
      <c r="S1997" s="46">
        <v>1</v>
      </c>
      <c r="T1997" s="46" t="s">
        <v>418</v>
      </c>
      <c r="U1997" s="46"/>
      <c r="V1997" s="46" t="s">
        <v>175</v>
      </c>
      <c r="W1997" s="46" t="s">
        <v>4659</v>
      </c>
      <c r="X1997" s="58" t="s">
        <v>179</v>
      </c>
      <c r="Y1997" s="67">
        <v>3</v>
      </c>
    </row>
    <row r="1998" spans="1:25" ht="23.1" hidden="1" customHeight="1">
      <c r="A1998" s="52" t="s">
        <v>133</v>
      </c>
      <c r="B1998" s="52" t="s">
        <v>26</v>
      </c>
      <c r="C1998" s="52" t="s">
        <v>27</v>
      </c>
      <c r="D1998" s="52" t="s">
        <v>28</v>
      </c>
      <c r="E1998" s="46" t="s">
        <v>135</v>
      </c>
      <c r="F1998" s="46" t="s">
        <v>135</v>
      </c>
      <c r="G1998" s="46" t="s">
        <v>3999</v>
      </c>
      <c r="H1998" s="46" t="s">
        <v>97</v>
      </c>
      <c r="I1998" s="48">
        <v>43551</v>
      </c>
      <c r="J1998" s="46">
        <v>27</v>
      </c>
      <c r="K1998" s="46">
        <v>3</v>
      </c>
      <c r="L1998" s="52">
        <v>2019</v>
      </c>
      <c r="M1998" s="31">
        <f t="shared" si="30"/>
        <v>43551</v>
      </c>
      <c r="N1998" s="46" t="s">
        <v>4028</v>
      </c>
      <c r="O1998" s="46" t="s">
        <v>4029</v>
      </c>
      <c r="P1998" s="46">
        <v>16</v>
      </c>
      <c r="Q1998" s="57">
        <v>8083104930</v>
      </c>
      <c r="R1998" s="46" t="s">
        <v>417</v>
      </c>
      <c r="S1998" s="46">
        <v>0</v>
      </c>
      <c r="T1998" s="46" t="s">
        <v>418</v>
      </c>
      <c r="U1998" s="46"/>
      <c r="V1998" s="46" t="s">
        <v>175</v>
      </c>
      <c r="W1998" s="46" t="s">
        <v>4659</v>
      </c>
      <c r="X1998" s="58" t="s">
        <v>186</v>
      </c>
      <c r="Y1998" s="67">
        <v>3</v>
      </c>
    </row>
    <row r="1999" spans="1:25" ht="23.1" hidden="1" customHeight="1">
      <c r="A1999" s="52" t="s">
        <v>133</v>
      </c>
      <c r="B1999" s="52" t="s">
        <v>26</v>
      </c>
      <c r="C1999" s="52" t="s">
        <v>27</v>
      </c>
      <c r="D1999" s="52" t="s">
        <v>28</v>
      </c>
      <c r="E1999" s="46" t="s">
        <v>135</v>
      </c>
      <c r="F1999" s="46" t="s">
        <v>135</v>
      </c>
      <c r="G1999" s="46" t="s">
        <v>3999</v>
      </c>
      <c r="H1999" s="46" t="s">
        <v>97</v>
      </c>
      <c r="I1999" s="48">
        <v>43551</v>
      </c>
      <c r="J1999" s="46">
        <v>27</v>
      </c>
      <c r="K1999" s="46">
        <v>3</v>
      </c>
      <c r="L1999" s="52">
        <v>2019</v>
      </c>
      <c r="M1999" s="31">
        <f t="shared" si="30"/>
        <v>43551</v>
      </c>
      <c r="N1999" s="46" t="s">
        <v>4032</v>
      </c>
      <c r="O1999" s="46" t="s">
        <v>4033</v>
      </c>
      <c r="P1999" s="46">
        <v>18</v>
      </c>
      <c r="Q1999" s="57" t="s">
        <v>171</v>
      </c>
      <c r="R1999" s="46" t="s">
        <v>172</v>
      </c>
      <c r="S1999" s="46">
        <v>1</v>
      </c>
      <c r="T1999" s="46" t="s">
        <v>418</v>
      </c>
      <c r="U1999" s="46"/>
      <c r="V1999" s="46" t="s">
        <v>175</v>
      </c>
      <c r="W1999" s="46" t="s">
        <v>4659</v>
      </c>
      <c r="X1999" s="58" t="s">
        <v>186</v>
      </c>
      <c r="Y1999" s="67">
        <v>2</v>
      </c>
    </row>
    <row r="2000" spans="1:25" ht="23.1" hidden="1" customHeight="1">
      <c r="A2000" s="52" t="s">
        <v>133</v>
      </c>
      <c r="B2000" s="52" t="s">
        <v>26</v>
      </c>
      <c r="C2000" s="52" t="s">
        <v>27</v>
      </c>
      <c r="D2000" s="52" t="s">
        <v>28</v>
      </c>
      <c r="E2000" s="46" t="s">
        <v>135</v>
      </c>
      <c r="F2000" s="46" t="s">
        <v>135</v>
      </c>
      <c r="G2000" s="46" t="s">
        <v>3999</v>
      </c>
      <c r="H2000" s="46" t="s">
        <v>97</v>
      </c>
      <c r="I2000" s="48">
        <v>43551</v>
      </c>
      <c r="J2000" s="46">
        <v>27</v>
      </c>
      <c r="K2000" s="46">
        <v>3</v>
      </c>
      <c r="L2000" s="52">
        <v>2019</v>
      </c>
      <c r="M2000" s="31">
        <f t="shared" si="30"/>
        <v>43551</v>
      </c>
      <c r="N2000" s="46" t="s">
        <v>4016</v>
      </c>
      <c r="O2000" s="46" t="s">
        <v>4017</v>
      </c>
      <c r="P2000" s="46">
        <v>18</v>
      </c>
      <c r="Q2000" s="57" t="s">
        <v>171</v>
      </c>
      <c r="R2000" s="46" t="s">
        <v>172</v>
      </c>
      <c r="S2000" s="46">
        <v>1</v>
      </c>
      <c r="T2000" s="46" t="s">
        <v>418</v>
      </c>
      <c r="U2000" s="46"/>
      <c r="V2000" s="46" t="s">
        <v>175</v>
      </c>
      <c r="W2000" s="46" t="s">
        <v>4659</v>
      </c>
      <c r="X2000" s="58" t="s">
        <v>186</v>
      </c>
      <c r="Y2000" s="67">
        <v>2</v>
      </c>
    </row>
    <row r="2001" spans="1:25" ht="23.1" hidden="1" customHeight="1">
      <c r="A2001" s="52" t="s">
        <v>133</v>
      </c>
      <c r="B2001" s="52" t="s">
        <v>26</v>
      </c>
      <c r="C2001" s="52" t="s">
        <v>27</v>
      </c>
      <c r="D2001" s="52" t="s">
        <v>28</v>
      </c>
      <c r="E2001" s="46" t="s">
        <v>135</v>
      </c>
      <c r="F2001" s="46" t="s">
        <v>135</v>
      </c>
      <c r="G2001" s="46" t="s">
        <v>3999</v>
      </c>
      <c r="H2001" s="46" t="s">
        <v>97</v>
      </c>
      <c r="I2001" s="48">
        <v>43551</v>
      </c>
      <c r="J2001" s="46">
        <v>27</v>
      </c>
      <c r="K2001" s="46">
        <v>3</v>
      </c>
      <c r="L2001" s="52">
        <v>2019</v>
      </c>
      <c r="M2001" s="31">
        <f t="shared" si="30"/>
        <v>43551</v>
      </c>
      <c r="N2001" s="46" t="s">
        <v>2733</v>
      </c>
      <c r="O2001" s="46" t="s">
        <v>4007</v>
      </c>
      <c r="P2001" s="46">
        <v>18</v>
      </c>
      <c r="Q2001" s="57">
        <v>8179388652</v>
      </c>
      <c r="R2001" s="46" t="s">
        <v>417</v>
      </c>
      <c r="S2001" s="46">
        <v>0</v>
      </c>
      <c r="T2001" s="46" t="s">
        <v>418</v>
      </c>
      <c r="U2001" s="46"/>
      <c r="V2001" s="46" t="s">
        <v>175</v>
      </c>
      <c r="W2001" s="46" t="s">
        <v>4659</v>
      </c>
      <c r="X2001" s="58" t="s">
        <v>186</v>
      </c>
      <c r="Y2001" s="67">
        <v>3</v>
      </c>
    </row>
    <row r="2002" spans="1:25" ht="23.1" hidden="1" customHeight="1">
      <c r="A2002" s="52" t="s">
        <v>133</v>
      </c>
      <c r="B2002" s="52" t="s">
        <v>26</v>
      </c>
      <c r="C2002" s="52" t="s">
        <v>27</v>
      </c>
      <c r="D2002" s="52" t="s">
        <v>28</v>
      </c>
      <c r="E2002" s="46" t="s">
        <v>135</v>
      </c>
      <c r="F2002" s="46" t="s">
        <v>135</v>
      </c>
      <c r="G2002" s="46" t="s">
        <v>3999</v>
      </c>
      <c r="H2002" s="46" t="s">
        <v>97</v>
      </c>
      <c r="I2002" s="48">
        <v>43551</v>
      </c>
      <c r="J2002" s="46">
        <v>27</v>
      </c>
      <c r="K2002" s="46">
        <v>3</v>
      </c>
      <c r="L2002" s="52">
        <v>2019</v>
      </c>
      <c r="M2002" s="31">
        <f t="shared" si="30"/>
        <v>43551</v>
      </c>
      <c r="N2002" s="46" t="s">
        <v>4013</v>
      </c>
      <c r="O2002" s="46" t="s">
        <v>4014</v>
      </c>
      <c r="P2002" s="46">
        <v>18</v>
      </c>
      <c r="Q2002" s="57">
        <v>9097299506</v>
      </c>
      <c r="R2002" s="46" t="s">
        <v>417</v>
      </c>
      <c r="S2002" s="46">
        <v>1</v>
      </c>
      <c r="T2002" s="46" t="s">
        <v>418</v>
      </c>
      <c r="U2002" s="46"/>
      <c r="V2002" s="46" t="s">
        <v>175</v>
      </c>
      <c r="W2002" s="46" t="s">
        <v>4659</v>
      </c>
      <c r="X2002" s="58" t="s">
        <v>186</v>
      </c>
      <c r="Y2002" s="67">
        <v>3</v>
      </c>
    </row>
    <row r="2003" spans="1:25" ht="23.1" hidden="1" customHeight="1">
      <c r="A2003" s="52" t="s">
        <v>133</v>
      </c>
      <c r="B2003" s="52" t="s">
        <v>26</v>
      </c>
      <c r="C2003" s="52" t="s">
        <v>27</v>
      </c>
      <c r="D2003" s="52" t="s">
        <v>28</v>
      </c>
      <c r="E2003" s="46" t="s">
        <v>135</v>
      </c>
      <c r="F2003" s="46" t="s">
        <v>135</v>
      </c>
      <c r="G2003" s="46" t="s">
        <v>3999</v>
      </c>
      <c r="H2003" s="46" t="s">
        <v>97</v>
      </c>
      <c r="I2003" s="48">
        <v>43551</v>
      </c>
      <c r="J2003" s="46">
        <v>27</v>
      </c>
      <c r="K2003" s="46">
        <v>3</v>
      </c>
      <c r="L2003" s="52">
        <v>2019</v>
      </c>
      <c r="M2003" s="31">
        <f t="shared" si="30"/>
        <v>43551</v>
      </c>
      <c r="N2003" s="46" t="s">
        <v>4034</v>
      </c>
      <c r="O2003" s="46" t="s">
        <v>4035</v>
      </c>
      <c r="P2003" s="46">
        <v>19</v>
      </c>
      <c r="Q2003" s="57">
        <v>8118847546</v>
      </c>
      <c r="R2003" s="46" t="s">
        <v>417</v>
      </c>
      <c r="S2003" s="46">
        <v>0</v>
      </c>
      <c r="T2003" s="46" t="s">
        <v>418</v>
      </c>
      <c r="U2003" s="46"/>
      <c r="V2003" s="46" t="s">
        <v>175</v>
      </c>
      <c r="W2003" s="46" t="s">
        <v>4659</v>
      </c>
      <c r="X2003" s="58" t="s">
        <v>186</v>
      </c>
      <c r="Y2003" s="67">
        <v>3</v>
      </c>
    </row>
    <row r="2004" spans="1:25" ht="23.1" hidden="1" customHeight="1">
      <c r="A2004" s="52" t="s">
        <v>133</v>
      </c>
      <c r="B2004" s="52" t="s">
        <v>26</v>
      </c>
      <c r="C2004" s="52" t="s">
        <v>27</v>
      </c>
      <c r="D2004" s="52" t="s">
        <v>28</v>
      </c>
      <c r="E2004" s="46" t="s">
        <v>135</v>
      </c>
      <c r="F2004" s="46" t="s">
        <v>135</v>
      </c>
      <c r="G2004" s="46" t="s">
        <v>3999</v>
      </c>
      <c r="H2004" s="46" t="s">
        <v>97</v>
      </c>
      <c r="I2004" s="48">
        <v>43551</v>
      </c>
      <c r="J2004" s="46">
        <v>27</v>
      </c>
      <c r="K2004" s="46">
        <v>3</v>
      </c>
      <c r="L2004" s="52">
        <v>2019</v>
      </c>
      <c r="M2004" s="31">
        <f t="shared" si="30"/>
        <v>43551</v>
      </c>
      <c r="N2004" s="46" t="s">
        <v>8147</v>
      </c>
      <c r="O2004" s="46" t="s">
        <v>4039</v>
      </c>
      <c r="P2004" s="46">
        <v>19</v>
      </c>
      <c r="Q2004" s="57" t="s">
        <v>171</v>
      </c>
      <c r="R2004" s="46" t="s">
        <v>172</v>
      </c>
      <c r="S2004" s="46">
        <v>2</v>
      </c>
      <c r="T2004" s="46" t="s">
        <v>418</v>
      </c>
      <c r="U2004" s="46"/>
      <c r="V2004" s="46" t="s">
        <v>175</v>
      </c>
      <c r="W2004" s="46" t="s">
        <v>4659</v>
      </c>
      <c r="X2004" s="58" t="s">
        <v>179</v>
      </c>
      <c r="Y2004" s="67">
        <v>3</v>
      </c>
    </row>
    <row r="2005" spans="1:25" ht="23.1" hidden="1" customHeight="1">
      <c r="A2005" s="52" t="s">
        <v>133</v>
      </c>
      <c r="B2005" s="52" t="s">
        <v>26</v>
      </c>
      <c r="C2005" s="52" t="s">
        <v>27</v>
      </c>
      <c r="D2005" s="52" t="s">
        <v>28</v>
      </c>
      <c r="E2005" s="46" t="s">
        <v>135</v>
      </c>
      <c r="F2005" s="46" t="s">
        <v>135</v>
      </c>
      <c r="G2005" s="46" t="s">
        <v>3999</v>
      </c>
      <c r="H2005" s="46" t="s">
        <v>97</v>
      </c>
      <c r="I2005" s="48">
        <v>43551</v>
      </c>
      <c r="J2005" s="46">
        <v>27</v>
      </c>
      <c r="K2005" s="46">
        <v>3</v>
      </c>
      <c r="L2005" s="52">
        <v>2019</v>
      </c>
      <c r="M2005" s="31">
        <f t="shared" si="30"/>
        <v>43551</v>
      </c>
      <c r="N2005" s="46" t="s">
        <v>4040</v>
      </c>
      <c r="O2005" s="46" t="s">
        <v>4041</v>
      </c>
      <c r="P2005" s="46">
        <v>18</v>
      </c>
      <c r="Q2005" s="57" t="s">
        <v>171</v>
      </c>
      <c r="R2005" s="46" t="s">
        <v>172</v>
      </c>
      <c r="S2005" s="46">
        <v>1</v>
      </c>
      <c r="T2005" s="46" t="s">
        <v>418</v>
      </c>
      <c r="U2005" s="46"/>
      <c r="V2005" s="46" t="s">
        <v>175</v>
      </c>
      <c r="W2005" s="46" t="s">
        <v>4659</v>
      </c>
      <c r="X2005" s="58" t="s">
        <v>186</v>
      </c>
      <c r="Y2005" s="67">
        <v>2</v>
      </c>
    </row>
    <row r="2006" spans="1:25" ht="23.1" hidden="1" customHeight="1">
      <c r="A2006" s="52" t="s">
        <v>133</v>
      </c>
      <c r="B2006" s="52" t="s">
        <v>26</v>
      </c>
      <c r="C2006" s="52" t="s">
        <v>27</v>
      </c>
      <c r="D2006" s="52" t="s">
        <v>28</v>
      </c>
      <c r="E2006" s="46" t="s">
        <v>135</v>
      </c>
      <c r="F2006" s="46" t="s">
        <v>135</v>
      </c>
      <c r="G2006" s="46" t="s">
        <v>3999</v>
      </c>
      <c r="H2006" s="46" t="s">
        <v>97</v>
      </c>
      <c r="I2006" s="48">
        <v>43551</v>
      </c>
      <c r="J2006" s="46">
        <v>27</v>
      </c>
      <c r="K2006" s="46">
        <v>3</v>
      </c>
      <c r="L2006" s="52">
        <v>2019</v>
      </c>
      <c r="M2006" s="31">
        <f t="shared" si="30"/>
        <v>43551</v>
      </c>
      <c r="N2006" s="46" t="s">
        <v>4042</v>
      </c>
      <c r="O2006" s="46" t="s">
        <v>4043</v>
      </c>
      <c r="P2006" s="46">
        <v>19</v>
      </c>
      <c r="Q2006" s="57">
        <v>7017308475</v>
      </c>
      <c r="R2006" s="46" t="s">
        <v>417</v>
      </c>
      <c r="S2006" s="46">
        <v>0</v>
      </c>
      <c r="T2006" s="46" t="s">
        <v>418</v>
      </c>
      <c r="U2006" s="46"/>
      <c r="V2006" s="46" t="s">
        <v>175</v>
      </c>
      <c r="W2006" s="46" t="s">
        <v>4659</v>
      </c>
      <c r="X2006" s="58" t="s">
        <v>176</v>
      </c>
      <c r="Y2006" s="67"/>
    </row>
    <row r="2007" spans="1:25" ht="23.1" hidden="1" customHeight="1">
      <c r="A2007" s="52" t="s">
        <v>133</v>
      </c>
      <c r="B2007" s="52" t="s">
        <v>26</v>
      </c>
      <c r="C2007" s="52" t="s">
        <v>27</v>
      </c>
      <c r="D2007" s="52" t="s">
        <v>28</v>
      </c>
      <c r="E2007" s="46" t="s">
        <v>135</v>
      </c>
      <c r="F2007" s="46" t="s">
        <v>135</v>
      </c>
      <c r="G2007" s="46" t="s">
        <v>3999</v>
      </c>
      <c r="H2007" s="46" t="s">
        <v>97</v>
      </c>
      <c r="I2007" s="48">
        <v>43551</v>
      </c>
      <c r="J2007" s="46">
        <v>27</v>
      </c>
      <c r="K2007" s="46">
        <v>3</v>
      </c>
      <c r="L2007" s="52">
        <v>2019</v>
      </c>
      <c r="M2007" s="31">
        <f t="shared" si="30"/>
        <v>43551</v>
      </c>
      <c r="N2007" s="46" t="s">
        <v>4044</v>
      </c>
      <c r="O2007" s="46" t="s">
        <v>4045</v>
      </c>
      <c r="P2007" s="46">
        <v>18</v>
      </c>
      <c r="Q2007" s="57">
        <v>7017336365</v>
      </c>
      <c r="R2007" s="46" t="s">
        <v>417</v>
      </c>
      <c r="S2007" s="46">
        <v>0</v>
      </c>
      <c r="T2007" s="46" t="s">
        <v>418</v>
      </c>
      <c r="U2007" s="46"/>
      <c r="V2007" s="46" t="s">
        <v>175</v>
      </c>
      <c r="W2007" s="46" t="s">
        <v>4659</v>
      </c>
      <c r="X2007" s="58" t="s">
        <v>176</v>
      </c>
      <c r="Y2007" s="67"/>
    </row>
    <row r="2008" spans="1:25" ht="23.1" hidden="1" customHeight="1">
      <c r="A2008" s="52" t="s">
        <v>133</v>
      </c>
      <c r="B2008" s="52" t="s">
        <v>26</v>
      </c>
      <c r="C2008" s="52" t="s">
        <v>27</v>
      </c>
      <c r="D2008" s="52" t="s">
        <v>28</v>
      </c>
      <c r="E2008" s="46" t="s">
        <v>135</v>
      </c>
      <c r="F2008" s="46" t="s">
        <v>135</v>
      </c>
      <c r="G2008" s="46" t="s">
        <v>3999</v>
      </c>
      <c r="H2008" s="46" t="s">
        <v>97</v>
      </c>
      <c r="I2008" s="48">
        <v>43551</v>
      </c>
      <c r="J2008" s="46">
        <v>27</v>
      </c>
      <c r="K2008" s="46">
        <v>3</v>
      </c>
      <c r="L2008" s="52">
        <v>2019</v>
      </c>
      <c r="M2008" s="31">
        <f t="shared" si="30"/>
        <v>43551</v>
      </c>
      <c r="N2008" s="46" t="s">
        <v>4046</v>
      </c>
      <c r="O2008" s="46" t="s">
        <v>4047</v>
      </c>
      <c r="P2008" s="46">
        <v>19</v>
      </c>
      <c r="Q2008" s="57">
        <v>8089518099</v>
      </c>
      <c r="R2008" s="46" t="s">
        <v>172</v>
      </c>
      <c r="S2008" s="46">
        <v>3</v>
      </c>
      <c r="T2008" s="46" t="s">
        <v>418</v>
      </c>
      <c r="U2008" s="46"/>
      <c r="V2008" s="46" t="s">
        <v>175</v>
      </c>
      <c r="W2008" s="46" t="s">
        <v>4659</v>
      </c>
      <c r="X2008" s="58" t="s">
        <v>176</v>
      </c>
      <c r="Y2008" s="67"/>
    </row>
    <row r="2009" spans="1:25" ht="23.1" hidden="1" customHeight="1">
      <c r="A2009" s="52" t="s">
        <v>133</v>
      </c>
      <c r="B2009" s="52" t="s">
        <v>26</v>
      </c>
      <c r="C2009" s="52" t="s">
        <v>27</v>
      </c>
      <c r="D2009" s="52" t="s">
        <v>28</v>
      </c>
      <c r="E2009" s="46" t="s">
        <v>135</v>
      </c>
      <c r="F2009" s="46" t="s">
        <v>135</v>
      </c>
      <c r="G2009" s="46" t="s">
        <v>3999</v>
      </c>
      <c r="H2009" s="46" t="s">
        <v>97</v>
      </c>
      <c r="I2009" s="48">
        <v>43551</v>
      </c>
      <c r="J2009" s="46">
        <v>27</v>
      </c>
      <c r="K2009" s="46">
        <v>3</v>
      </c>
      <c r="L2009" s="52">
        <v>2019</v>
      </c>
      <c r="M2009" s="31">
        <f t="shared" si="30"/>
        <v>43551</v>
      </c>
      <c r="N2009" s="46" t="s">
        <v>4048</v>
      </c>
      <c r="O2009" s="46" t="s">
        <v>4049</v>
      </c>
      <c r="P2009" s="46">
        <v>19</v>
      </c>
      <c r="Q2009" s="57" t="s">
        <v>171</v>
      </c>
      <c r="R2009" s="46" t="s">
        <v>172</v>
      </c>
      <c r="S2009" s="46">
        <v>2</v>
      </c>
      <c r="T2009" s="46" t="s">
        <v>418</v>
      </c>
      <c r="U2009" s="46"/>
      <c r="V2009" s="46" t="s">
        <v>175</v>
      </c>
      <c r="W2009" s="46" t="s">
        <v>4659</v>
      </c>
      <c r="X2009" s="58" t="s">
        <v>176</v>
      </c>
      <c r="Y2009" s="67"/>
    </row>
    <row r="2010" spans="1:25" ht="23.1" hidden="1" customHeight="1">
      <c r="A2010" s="52" t="s">
        <v>133</v>
      </c>
      <c r="B2010" s="52" t="s">
        <v>26</v>
      </c>
      <c r="C2010" s="52" t="s">
        <v>27</v>
      </c>
      <c r="D2010" s="52" t="s">
        <v>28</v>
      </c>
      <c r="E2010" s="46" t="s">
        <v>135</v>
      </c>
      <c r="F2010" s="46" t="s">
        <v>135</v>
      </c>
      <c r="G2010" s="46" t="s">
        <v>3999</v>
      </c>
      <c r="H2010" s="46" t="s">
        <v>97</v>
      </c>
      <c r="I2010" s="48">
        <v>43551</v>
      </c>
      <c r="J2010" s="46">
        <v>27</v>
      </c>
      <c r="K2010" s="46">
        <v>3</v>
      </c>
      <c r="L2010" s="52">
        <v>2019</v>
      </c>
      <c r="M2010" s="31">
        <f t="shared" ref="M2010:M2073" si="31">DATE(L2010,K2010,J2010)</f>
        <v>43551</v>
      </c>
      <c r="N2010" s="46" t="s">
        <v>4050</v>
      </c>
      <c r="O2010" s="46" t="s">
        <v>4051</v>
      </c>
      <c r="P2010" s="46">
        <v>18</v>
      </c>
      <c r="Q2010" s="57" t="s">
        <v>171</v>
      </c>
      <c r="R2010" s="46" t="s">
        <v>172</v>
      </c>
      <c r="S2010" s="46">
        <v>2</v>
      </c>
      <c r="T2010" s="46" t="s">
        <v>418</v>
      </c>
      <c r="U2010" s="46"/>
      <c r="V2010" s="46" t="s">
        <v>175</v>
      </c>
      <c r="W2010" s="46" t="s">
        <v>4659</v>
      </c>
      <c r="X2010" s="58" t="s">
        <v>179</v>
      </c>
      <c r="Y2010" s="67">
        <v>3</v>
      </c>
    </row>
    <row r="2011" spans="1:25" ht="23.1" hidden="1" customHeight="1">
      <c r="A2011" s="52" t="s">
        <v>133</v>
      </c>
      <c r="B2011" s="52" t="s">
        <v>26</v>
      </c>
      <c r="C2011" s="52" t="s">
        <v>27</v>
      </c>
      <c r="D2011" s="52" t="s">
        <v>28</v>
      </c>
      <c r="E2011" s="46" t="s">
        <v>135</v>
      </c>
      <c r="F2011" s="46" t="s">
        <v>135</v>
      </c>
      <c r="G2011" s="46" t="s">
        <v>3999</v>
      </c>
      <c r="H2011" s="46" t="s">
        <v>97</v>
      </c>
      <c r="I2011" s="48">
        <v>43551</v>
      </c>
      <c r="J2011" s="46">
        <v>27</v>
      </c>
      <c r="K2011" s="46">
        <v>3</v>
      </c>
      <c r="L2011" s="52">
        <v>2019</v>
      </c>
      <c r="M2011" s="31">
        <f t="shared" si="31"/>
        <v>43551</v>
      </c>
      <c r="N2011" s="46" t="s">
        <v>4052</v>
      </c>
      <c r="O2011" s="46" t="s">
        <v>4053</v>
      </c>
      <c r="P2011" s="46">
        <v>18</v>
      </c>
      <c r="Q2011" s="57">
        <v>7051465118</v>
      </c>
      <c r="R2011" s="46" t="s">
        <v>172</v>
      </c>
      <c r="S2011" s="46">
        <v>2</v>
      </c>
      <c r="T2011" s="46" t="s">
        <v>418</v>
      </c>
      <c r="U2011" s="46"/>
      <c r="V2011" s="46" t="s">
        <v>175</v>
      </c>
      <c r="W2011" s="46" t="s">
        <v>4666</v>
      </c>
      <c r="X2011" s="58" t="s">
        <v>179</v>
      </c>
      <c r="Y2011" s="67">
        <v>3</v>
      </c>
    </row>
    <row r="2012" spans="1:25" ht="23.1" hidden="1" customHeight="1">
      <c r="A2012" s="52" t="s">
        <v>133</v>
      </c>
      <c r="B2012" s="52" t="s">
        <v>26</v>
      </c>
      <c r="C2012" s="52" t="s">
        <v>27</v>
      </c>
      <c r="D2012" s="52" t="s">
        <v>28</v>
      </c>
      <c r="E2012" s="46" t="s">
        <v>135</v>
      </c>
      <c r="F2012" s="46" t="s">
        <v>135</v>
      </c>
      <c r="G2012" s="46" t="s">
        <v>3999</v>
      </c>
      <c r="H2012" s="46" t="s">
        <v>97</v>
      </c>
      <c r="I2012" s="48">
        <v>43551</v>
      </c>
      <c r="J2012" s="46">
        <v>27</v>
      </c>
      <c r="K2012" s="46">
        <v>3</v>
      </c>
      <c r="L2012" s="52">
        <v>2019</v>
      </c>
      <c r="M2012" s="31">
        <f t="shared" si="31"/>
        <v>43551</v>
      </c>
      <c r="N2012" s="46" t="s">
        <v>8148</v>
      </c>
      <c r="O2012" s="46" t="s">
        <v>4055</v>
      </c>
      <c r="P2012" s="46">
        <v>18</v>
      </c>
      <c r="Q2012" s="57">
        <v>8125863205</v>
      </c>
      <c r="R2012" s="46" t="s">
        <v>417</v>
      </c>
      <c r="S2012" s="46">
        <v>0</v>
      </c>
      <c r="T2012" s="46" t="s">
        <v>418</v>
      </c>
      <c r="U2012" s="46"/>
      <c r="V2012" s="46" t="s">
        <v>175</v>
      </c>
      <c r="W2012" s="46" t="s">
        <v>4659</v>
      </c>
      <c r="X2012" s="58" t="s">
        <v>186</v>
      </c>
      <c r="Y2012" s="67">
        <v>3</v>
      </c>
    </row>
    <row r="2013" spans="1:25" ht="23.1" hidden="1" customHeight="1">
      <c r="A2013" s="52" t="s">
        <v>133</v>
      </c>
      <c r="B2013" s="52" t="s">
        <v>26</v>
      </c>
      <c r="C2013" s="52" t="s">
        <v>27</v>
      </c>
      <c r="D2013" s="52" t="s">
        <v>28</v>
      </c>
      <c r="E2013" s="46" t="s">
        <v>135</v>
      </c>
      <c r="F2013" s="46" t="s">
        <v>135</v>
      </c>
      <c r="G2013" s="46" t="s">
        <v>3999</v>
      </c>
      <c r="H2013" s="46" t="s">
        <v>97</v>
      </c>
      <c r="I2013" s="48">
        <v>43551</v>
      </c>
      <c r="J2013" s="46">
        <v>27</v>
      </c>
      <c r="K2013" s="46">
        <v>3</v>
      </c>
      <c r="L2013" s="52">
        <v>2019</v>
      </c>
      <c r="M2013" s="31">
        <f t="shared" si="31"/>
        <v>43551</v>
      </c>
      <c r="N2013" s="46" t="s">
        <v>4056</v>
      </c>
      <c r="O2013" s="46" t="s">
        <v>4057</v>
      </c>
      <c r="P2013" s="46">
        <v>18</v>
      </c>
      <c r="Q2013" s="57" t="s">
        <v>171</v>
      </c>
      <c r="R2013" s="46" t="s">
        <v>417</v>
      </c>
      <c r="S2013" s="46">
        <v>0</v>
      </c>
      <c r="T2013" s="46" t="s">
        <v>418</v>
      </c>
      <c r="U2013" s="46"/>
      <c r="V2013" s="46" t="s">
        <v>175</v>
      </c>
      <c r="W2013" s="46" t="s">
        <v>4659</v>
      </c>
      <c r="X2013" s="58" t="s">
        <v>176</v>
      </c>
      <c r="Y2013" s="67"/>
    </row>
    <row r="2014" spans="1:25" ht="23.1" hidden="1" customHeight="1">
      <c r="A2014" s="52" t="s">
        <v>133</v>
      </c>
      <c r="B2014" s="52" t="s">
        <v>26</v>
      </c>
      <c r="C2014" s="52" t="s">
        <v>27</v>
      </c>
      <c r="D2014" s="52" t="s">
        <v>28</v>
      </c>
      <c r="E2014" s="46" t="s">
        <v>135</v>
      </c>
      <c r="F2014" s="46" t="s">
        <v>135</v>
      </c>
      <c r="G2014" s="46" t="s">
        <v>3999</v>
      </c>
      <c r="H2014" s="46" t="s">
        <v>97</v>
      </c>
      <c r="I2014" s="48">
        <v>43551</v>
      </c>
      <c r="J2014" s="46">
        <v>27</v>
      </c>
      <c r="K2014" s="46">
        <v>3</v>
      </c>
      <c r="L2014" s="52">
        <v>2019</v>
      </c>
      <c r="M2014" s="31">
        <f t="shared" si="31"/>
        <v>43551</v>
      </c>
      <c r="N2014" s="46" t="s">
        <v>4062</v>
      </c>
      <c r="O2014" s="46" t="s">
        <v>4063</v>
      </c>
      <c r="P2014" s="46">
        <v>18</v>
      </c>
      <c r="Q2014" s="57" t="s">
        <v>171</v>
      </c>
      <c r="R2014" s="46" t="s">
        <v>172</v>
      </c>
      <c r="S2014" s="46">
        <v>2</v>
      </c>
      <c r="T2014" s="46" t="s">
        <v>418</v>
      </c>
      <c r="U2014" s="46"/>
      <c r="V2014" s="46" t="s">
        <v>175</v>
      </c>
      <c r="W2014" s="46" t="s">
        <v>4659</v>
      </c>
      <c r="X2014" s="58" t="s">
        <v>211</v>
      </c>
      <c r="Y2014" s="67"/>
    </row>
    <row r="2015" spans="1:25" ht="23.1" hidden="1" customHeight="1">
      <c r="A2015" s="52" t="s">
        <v>133</v>
      </c>
      <c r="B2015" s="52" t="s">
        <v>26</v>
      </c>
      <c r="C2015" s="52" t="s">
        <v>27</v>
      </c>
      <c r="D2015" s="52" t="s">
        <v>28</v>
      </c>
      <c r="E2015" s="46" t="s">
        <v>135</v>
      </c>
      <c r="F2015" s="46" t="s">
        <v>135</v>
      </c>
      <c r="G2015" s="46" t="s">
        <v>3999</v>
      </c>
      <c r="H2015" s="46" t="s">
        <v>97</v>
      </c>
      <c r="I2015" s="48">
        <v>43551</v>
      </c>
      <c r="J2015" s="46">
        <v>27</v>
      </c>
      <c r="K2015" s="46">
        <v>3</v>
      </c>
      <c r="L2015" s="52">
        <v>2019</v>
      </c>
      <c r="M2015" s="31">
        <f t="shared" si="31"/>
        <v>43551</v>
      </c>
      <c r="N2015" s="46" t="s">
        <v>3915</v>
      </c>
      <c r="O2015" s="46" t="s">
        <v>4064</v>
      </c>
      <c r="P2015" s="46">
        <v>19</v>
      </c>
      <c r="Q2015" s="57" t="s">
        <v>171</v>
      </c>
      <c r="R2015" s="46" t="s">
        <v>172</v>
      </c>
      <c r="S2015" s="46">
        <v>2</v>
      </c>
      <c r="T2015" s="46" t="s">
        <v>418</v>
      </c>
      <c r="U2015" s="46"/>
      <c r="V2015" s="46" t="s">
        <v>175</v>
      </c>
      <c r="W2015" s="46" t="s">
        <v>4659</v>
      </c>
      <c r="X2015" s="58" t="s">
        <v>186</v>
      </c>
      <c r="Y2015" s="67">
        <v>1</v>
      </c>
    </row>
    <row r="2016" spans="1:25" ht="23.1" hidden="1" customHeight="1">
      <c r="A2016" s="52" t="s">
        <v>133</v>
      </c>
      <c r="B2016" s="52" t="s">
        <v>26</v>
      </c>
      <c r="C2016" s="52" t="s">
        <v>27</v>
      </c>
      <c r="D2016" s="52" t="s">
        <v>28</v>
      </c>
      <c r="E2016" s="46" t="s">
        <v>135</v>
      </c>
      <c r="F2016" s="46" t="s">
        <v>135</v>
      </c>
      <c r="G2016" s="46" t="s">
        <v>3999</v>
      </c>
      <c r="H2016" s="46" t="s">
        <v>97</v>
      </c>
      <c r="I2016" s="48">
        <v>43551</v>
      </c>
      <c r="J2016" s="46">
        <v>27</v>
      </c>
      <c r="K2016" s="46">
        <v>3</v>
      </c>
      <c r="L2016" s="52">
        <v>2019</v>
      </c>
      <c r="M2016" s="31">
        <f t="shared" si="31"/>
        <v>43551</v>
      </c>
      <c r="N2016" s="46" t="s">
        <v>4065</v>
      </c>
      <c r="O2016" s="46" t="s">
        <v>4066</v>
      </c>
      <c r="P2016" s="46">
        <v>19</v>
      </c>
      <c r="Q2016" s="57" t="s">
        <v>171</v>
      </c>
      <c r="R2016" s="46" t="s">
        <v>172</v>
      </c>
      <c r="S2016" s="46">
        <v>3</v>
      </c>
      <c r="T2016" s="46" t="s">
        <v>418</v>
      </c>
      <c r="U2016" s="46"/>
      <c r="V2016" s="46" t="s">
        <v>175</v>
      </c>
      <c r="W2016" s="46" t="s">
        <v>4666</v>
      </c>
      <c r="X2016" s="58" t="s">
        <v>179</v>
      </c>
      <c r="Y2016" s="67">
        <v>3</v>
      </c>
    </row>
    <row r="2017" spans="1:25" ht="23.1" hidden="1" customHeight="1">
      <c r="A2017" s="52" t="s">
        <v>133</v>
      </c>
      <c r="B2017" s="52" t="s">
        <v>26</v>
      </c>
      <c r="C2017" s="52" t="s">
        <v>27</v>
      </c>
      <c r="D2017" s="52" t="s">
        <v>28</v>
      </c>
      <c r="E2017" s="46" t="s">
        <v>135</v>
      </c>
      <c r="F2017" s="46" t="s">
        <v>135</v>
      </c>
      <c r="G2017" s="46" t="s">
        <v>3999</v>
      </c>
      <c r="H2017" s="46" t="s">
        <v>97</v>
      </c>
      <c r="I2017" s="48">
        <v>43551</v>
      </c>
      <c r="J2017" s="46">
        <v>27</v>
      </c>
      <c r="K2017" s="46">
        <v>3</v>
      </c>
      <c r="L2017" s="52">
        <v>2019</v>
      </c>
      <c r="M2017" s="31">
        <f t="shared" si="31"/>
        <v>43551</v>
      </c>
      <c r="N2017" s="46" t="s">
        <v>4067</v>
      </c>
      <c r="O2017" s="46" t="s">
        <v>4068</v>
      </c>
      <c r="P2017" s="46">
        <v>19</v>
      </c>
      <c r="Q2017" s="57" t="s">
        <v>171</v>
      </c>
      <c r="R2017" s="46" t="s">
        <v>172</v>
      </c>
      <c r="S2017" s="46">
        <v>2</v>
      </c>
      <c r="T2017" s="46" t="s">
        <v>418</v>
      </c>
      <c r="U2017" s="46"/>
      <c r="V2017" s="46" t="s">
        <v>175</v>
      </c>
      <c r="W2017" s="46" t="s">
        <v>4659</v>
      </c>
      <c r="X2017" s="58" t="s">
        <v>211</v>
      </c>
      <c r="Y2017" s="67"/>
    </row>
    <row r="2018" spans="1:25" ht="23.1" hidden="1" customHeight="1">
      <c r="A2018" s="52" t="s">
        <v>133</v>
      </c>
      <c r="B2018" s="52" t="s">
        <v>26</v>
      </c>
      <c r="C2018" s="52" t="s">
        <v>27</v>
      </c>
      <c r="D2018" s="52" t="s">
        <v>28</v>
      </c>
      <c r="E2018" s="46" t="s">
        <v>135</v>
      </c>
      <c r="F2018" s="46" t="s">
        <v>135</v>
      </c>
      <c r="G2018" s="46" t="s">
        <v>3999</v>
      </c>
      <c r="H2018" s="46" t="s">
        <v>97</v>
      </c>
      <c r="I2018" s="48">
        <v>43551</v>
      </c>
      <c r="J2018" s="46">
        <v>27</v>
      </c>
      <c r="K2018" s="46">
        <v>3</v>
      </c>
      <c r="L2018" s="52">
        <v>2019</v>
      </c>
      <c r="M2018" s="31">
        <f t="shared" si="31"/>
        <v>43551</v>
      </c>
      <c r="N2018" s="46" t="s">
        <v>4069</v>
      </c>
      <c r="O2018" s="46" t="s">
        <v>4070</v>
      </c>
      <c r="P2018" s="46">
        <v>18</v>
      </c>
      <c r="Q2018" s="57" t="s">
        <v>171</v>
      </c>
      <c r="R2018" s="46" t="s">
        <v>417</v>
      </c>
      <c r="S2018" s="46">
        <v>0</v>
      </c>
      <c r="T2018" s="46" t="s">
        <v>418</v>
      </c>
      <c r="U2018" s="46"/>
      <c r="V2018" s="46" t="s">
        <v>175</v>
      </c>
      <c r="W2018" s="46" t="s">
        <v>4659</v>
      </c>
      <c r="X2018" s="58" t="s">
        <v>179</v>
      </c>
      <c r="Y2018" s="67">
        <v>2</v>
      </c>
    </row>
    <row r="2019" spans="1:25" ht="23.1" hidden="1" customHeight="1">
      <c r="A2019" s="52" t="s">
        <v>133</v>
      </c>
      <c r="B2019" s="52" t="s">
        <v>26</v>
      </c>
      <c r="C2019" s="52" t="s">
        <v>27</v>
      </c>
      <c r="D2019" s="52" t="s">
        <v>28</v>
      </c>
      <c r="E2019" s="46" t="s">
        <v>135</v>
      </c>
      <c r="F2019" s="46" t="s">
        <v>135</v>
      </c>
      <c r="G2019" s="46" t="s">
        <v>3999</v>
      </c>
      <c r="H2019" s="46" t="s">
        <v>97</v>
      </c>
      <c r="I2019" s="48">
        <v>43551</v>
      </c>
      <c r="J2019" s="46">
        <v>27</v>
      </c>
      <c r="K2019" s="46">
        <v>3</v>
      </c>
      <c r="L2019" s="52">
        <v>2019</v>
      </c>
      <c r="M2019" s="31">
        <f t="shared" si="31"/>
        <v>43551</v>
      </c>
      <c r="N2019" s="46" t="s">
        <v>3991</v>
      </c>
      <c r="O2019" s="46" t="s">
        <v>4071</v>
      </c>
      <c r="P2019" s="46">
        <v>19</v>
      </c>
      <c r="Q2019" s="57">
        <v>9055384348</v>
      </c>
      <c r="R2019" s="46" t="s">
        <v>417</v>
      </c>
      <c r="S2019" s="46">
        <v>0</v>
      </c>
      <c r="T2019" s="46" t="s">
        <v>418</v>
      </c>
      <c r="U2019" s="46"/>
      <c r="V2019" s="46" t="s">
        <v>175</v>
      </c>
      <c r="W2019" s="46" t="s">
        <v>4659</v>
      </c>
      <c r="X2019" s="58" t="s">
        <v>186</v>
      </c>
      <c r="Y2019" s="67">
        <v>3</v>
      </c>
    </row>
    <row r="2020" spans="1:25" ht="23.1" hidden="1" customHeight="1">
      <c r="A2020" s="52" t="s">
        <v>133</v>
      </c>
      <c r="B2020" s="52" t="s">
        <v>26</v>
      </c>
      <c r="C2020" s="52" t="s">
        <v>27</v>
      </c>
      <c r="D2020" s="52" t="s">
        <v>28</v>
      </c>
      <c r="E2020" s="46" t="s">
        <v>135</v>
      </c>
      <c r="F2020" s="46" t="s">
        <v>135</v>
      </c>
      <c r="G2020" s="46" t="s">
        <v>3999</v>
      </c>
      <c r="H2020" s="46" t="s">
        <v>97</v>
      </c>
      <c r="I2020" s="48">
        <v>43551</v>
      </c>
      <c r="J2020" s="46">
        <v>27</v>
      </c>
      <c r="K2020" s="46">
        <v>3</v>
      </c>
      <c r="L2020" s="52">
        <v>2019</v>
      </c>
      <c r="M2020" s="31">
        <f t="shared" si="31"/>
        <v>43551</v>
      </c>
      <c r="N2020" s="46" t="s">
        <v>4011</v>
      </c>
      <c r="O2020" s="46" t="s">
        <v>4012</v>
      </c>
      <c r="P2020" s="46">
        <v>18</v>
      </c>
      <c r="Q2020" s="57">
        <v>8085766846</v>
      </c>
      <c r="R2020" s="46" t="s">
        <v>417</v>
      </c>
      <c r="S2020" s="46">
        <v>0</v>
      </c>
      <c r="T2020" s="46" t="s">
        <v>418</v>
      </c>
      <c r="U2020" s="46"/>
      <c r="V2020" s="46" t="s">
        <v>175</v>
      </c>
      <c r="W2020" s="46" t="s">
        <v>4666</v>
      </c>
      <c r="X2020" s="58" t="s">
        <v>176</v>
      </c>
      <c r="Y2020" s="67"/>
    </row>
    <row r="2021" spans="1:25" ht="23.1" hidden="1" customHeight="1">
      <c r="A2021" s="52" t="s">
        <v>133</v>
      </c>
      <c r="B2021" s="52" t="s">
        <v>26</v>
      </c>
      <c r="C2021" s="52" t="s">
        <v>27</v>
      </c>
      <c r="D2021" s="52" t="s">
        <v>28</v>
      </c>
      <c r="E2021" s="46" t="s">
        <v>135</v>
      </c>
      <c r="F2021" s="46" t="s">
        <v>135</v>
      </c>
      <c r="G2021" s="46" t="s">
        <v>3999</v>
      </c>
      <c r="H2021" s="46" t="s">
        <v>97</v>
      </c>
      <c r="I2021" s="48">
        <v>43551</v>
      </c>
      <c r="J2021" s="46">
        <v>27</v>
      </c>
      <c r="K2021" s="46">
        <v>3</v>
      </c>
      <c r="L2021" s="52">
        <v>2019</v>
      </c>
      <c r="M2021" s="31">
        <f t="shared" si="31"/>
        <v>43551</v>
      </c>
      <c r="N2021" s="46" t="s">
        <v>4020</v>
      </c>
      <c r="O2021" s="46" t="s">
        <v>4021</v>
      </c>
      <c r="P2021" s="46">
        <v>18</v>
      </c>
      <c r="Q2021" s="57" t="s">
        <v>171</v>
      </c>
      <c r="R2021" s="46" t="s">
        <v>172</v>
      </c>
      <c r="S2021" s="46">
        <v>1</v>
      </c>
      <c r="T2021" s="46" t="s">
        <v>418</v>
      </c>
      <c r="U2021" s="46"/>
      <c r="V2021" s="46" t="s">
        <v>175</v>
      </c>
      <c r="W2021" s="46" t="s">
        <v>4659</v>
      </c>
      <c r="X2021" s="58" t="s">
        <v>179</v>
      </c>
      <c r="Y2021" s="67">
        <v>3</v>
      </c>
    </row>
    <row r="2022" spans="1:25" ht="23.1" hidden="1" customHeight="1">
      <c r="A2022" s="52" t="s">
        <v>133</v>
      </c>
      <c r="B2022" s="52" t="s">
        <v>26</v>
      </c>
      <c r="C2022" s="52" t="s">
        <v>27</v>
      </c>
      <c r="D2022" s="52" t="s">
        <v>28</v>
      </c>
      <c r="E2022" s="46" t="s">
        <v>135</v>
      </c>
      <c r="F2022" s="46" t="s">
        <v>135</v>
      </c>
      <c r="G2022" s="46" t="s">
        <v>3999</v>
      </c>
      <c r="H2022" s="46" t="s">
        <v>97</v>
      </c>
      <c r="I2022" s="48">
        <v>43551</v>
      </c>
      <c r="J2022" s="46">
        <v>27</v>
      </c>
      <c r="K2022" s="46">
        <v>3</v>
      </c>
      <c r="L2022" s="52">
        <v>2019</v>
      </c>
      <c r="M2022" s="31">
        <f t="shared" si="31"/>
        <v>43551</v>
      </c>
      <c r="N2022" s="46" t="s">
        <v>2259</v>
      </c>
      <c r="O2022" s="46" t="s">
        <v>4004</v>
      </c>
      <c r="P2022" s="46">
        <v>17</v>
      </c>
      <c r="Q2022" s="57" t="s">
        <v>171</v>
      </c>
      <c r="R2022" s="46" t="s">
        <v>172</v>
      </c>
      <c r="S2022" s="46">
        <v>1</v>
      </c>
      <c r="T2022" s="46" t="s">
        <v>418</v>
      </c>
      <c r="U2022" s="46"/>
      <c r="V2022" s="46" t="s">
        <v>175</v>
      </c>
      <c r="W2022" s="46" t="s">
        <v>4659</v>
      </c>
      <c r="X2022" s="58" t="s">
        <v>186</v>
      </c>
      <c r="Y2022" s="67">
        <v>3</v>
      </c>
    </row>
    <row r="2023" spans="1:25" ht="23.1" hidden="1" customHeight="1">
      <c r="A2023" s="52" t="s">
        <v>133</v>
      </c>
      <c r="B2023" s="52" t="s">
        <v>26</v>
      </c>
      <c r="C2023" s="52" t="s">
        <v>27</v>
      </c>
      <c r="D2023" s="52" t="s">
        <v>28</v>
      </c>
      <c r="E2023" s="46" t="s">
        <v>135</v>
      </c>
      <c r="F2023" s="46" t="s">
        <v>135</v>
      </c>
      <c r="G2023" s="46" t="s">
        <v>3999</v>
      </c>
      <c r="H2023" s="46" t="s">
        <v>97</v>
      </c>
      <c r="I2023" s="48">
        <v>43551</v>
      </c>
      <c r="J2023" s="46">
        <v>27</v>
      </c>
      <c r="K2023" s="46">
        <v>3</v>
      </c>
      <c r="L2023" s="52">
        <v>2019</v>
      </c>
      <c r="M2023" s="31">
        <f t="shared" si="31"/>
        <v>43551</v>
      </c>
      <c r="N2023" s="46" t="s">
        <v>8149</v>
      </c>
      <c r="O2023" s="46" t="s">
        <v>4010</v>
      </c>
      <c r="P2023" s="46">
        <v>19</v>
      </c>
      <c r="Q2023" s="57" t="s">
        <v>171</v>
      </c>
      <c r="R2023" s="46" t="s">
        <v>172</v>
      </c>
      <c r="S2023" s="46">
        <v>2</v>
      </c>
      <c r="T2023" s="46" t="s">
        <v>418</v>
      </c>
      <c r="U2023" s="46"/>
      <c r="V2023" s="46" t="s">
        <v>175</v>
      </c>
      <c r="W2023" s="46" t="s">
        <v>4659</v>
      </c>
      <c r="X2023" s="58" t="s">
        <v>211</v>
      </c>
      <c r="Y2023" s="67"/>
    </row>
    <row r="2024" spans="1:25" ht="23.1" hidden="1" customHeight="1">
      <c r="A2024" s="52" t="s">
        <v>133</v>
      </c>
      <c r="B2024" s="52" t="s">
        <v>26</v>
      </c>
      <c r="C2024" s="52" t="s">
        <v>27</v>
      </c>
      <c r="D2024" s="52" t="s">
        <v>28</v>
      </c>
      <c r="E2024" s="46" t="s">
        <v>135</v>
      </c>
      <c r="F2024" s="46" t="s">
        <v>135</v>
      </c>
      <c r="G2024" s="46" t="s">
        <v>3999</v>
      </c>
      <c r="H2024" s="46" t="s">
        <v>97</v>
      </c>
      <c r="I2024" s="48">
        <v>43551</v>
      </c>
      <c r="J2024" s="46">
        <v>27</v>
      </c>
      <c r="K2024" s="46">
        <v>3</v>
      </c>
      <c r="L2024" s="52">
        <v>2019</v>
      </c>
      <c r="M2024" s="31">
        <f t="shared" si="31"/>
        <v>43551</v>
      </c>
      <c r="N2024" s="46" t="s">
        <v>8150</v>
      </c>
      <c r="O2024" s="46" t="s">
        <v>4609</v>
      </c>
      <c r="P2024" s="46">
        <v>18</v>
      </c>
      <c r="Q2024" s="57">
        <v>8177600600</v>
      </c>
      <c r="R2024" s="46" t="s">
        <v>172</v>
      </c>
      <c r="S2024" s="46">
        <v>1</v>
      </c>
      <c r="T2024" s="46" t="s">
        <v>418</v>
      </c>
      <c r="U2024" s="46"/>
      <c r="V2024" s="46" t="s">
        <v>175</v>
      </c>
      <c r="W2024" s="46" t="s">
        <v>4659</v>
      </c>
      <c r="X2024" s="58" t="s">
        <v>176</v>
      </c>
      <c r="Y2024" s="67"/>
    </row>
    <row r="2025" spans="1:25" ht="23.1" hidden="1" customHeight="1">
      <c r="A2025" s="52" t="s">
        <v>133</v>
      </c>
      <c r="B2025" s="52" t="s">
        <v>26</v>
      </c>
      <c r="C2025" s="52" t="s">
        <v>27</v>
      </c>
      <c r="D2025" s="52" t="s">
        <v>28</v>
      </c>
      <c r="E2025" s="46" t="s">
        <v>135</v>
      </c>
      <c r="F2025" s="46" t="s">
        <v>135</v>
      </c>
      <c r="G2025" s="46" t="s">
        <v>3999</v>
      </c>
      <c r="H2025" s="46" t="s">
        <v>97</v>
      </c>
      <c r="I2025" s="48">
        <v>43551</v>
      </c>
      <c r="J2025" s="46">
        <v>27</v>
      </c>
      <c r="K2025" s="46">
        <v>3</v>
      </c>
      <c r="L2025" s="52">
        <v>2019</v>
      </c>
      <c r="M2025" s="31">
        <f t="shared" si="31"/>
        <v>43551</v>
      </c>
      <c r="N2025" s="46" t="s">
        <v>701</v>
      </c>
      <c r="O2025" s="46" t="s">
        <v>4015</v>
      </c>
      <c r="P2025" s="46">
        <v>19</v>
      </c>
      <c r="Q2025" s="57">
        <v>8153157585</v>
      </c>
      <c r="R2025" s="46" t="s">
        <v>172</v>
      </c>
      <c r="S2025" s="46">
        <v>3</v>
      </c>
      <c r="T2025" s="46" t="s">
        <v>418</v>
      </c>
      <c r="U2025" s="46"/>
      <c r="V2025" s="46" t="s">
        <v>175</v>
      </c>
      <c r="W2025" s="46" t="s">
        <v>4659</v>
      </c>
      <c r="X2025" s="58" t="s">
        <v>176</v>
      </c>
      <c r="Y2025" s="67"/>
    </row>
    <row r="2026" spans="1:25" ht="23.1" hidden="1" customHeight="1">
      <c r="A2026" s="52" t="s">
        <v>133</v>
      </c>
      <c r="B2026" s="52" t="s">
        <v>26</v>
      </c>
      <c r="C2026" s="52" t="s">
        <v>27</v>
      </c>
      <c r="D2026" s="52" t="s">
        <v>28</v>
      </c>
      <c r="E2026" s="46" t="s">
        <v>135</v>
      </c>
      <c r="F2026" s="46" t="s">
        <v>135</v>
      </c>
      <c r="G2026" s="46" t="s">
        <v>3999</v>
      </c>
      <c r="H2026" s="46" t="s">
        <v>97</v>
      </c>
      <c r="I2026" s="48">
        <v>43551</v>
      </c>
      <c r="J2026" s="46">
        <v>27</v>
      </c>
      <c r="K2026" s="46">
        <v>3</v>
      </c>
      <c r="L2026" s="52">
        <v>2019</v>
      </c>
      <c r="M2026" s="31">
        <f t="shared" si="31"/>
        <v>43551</v>
      </c>
      <c r="N2026" s="46" t="s">
        <v>4026</v>
      </c>
      <c r="O2026" s="46" t="s">
        <v>4027</v>
      </c>
      <c r="P2026" s="46">
        <v>19</v>
      </c>
      <c r="Q2026" s="57" t="s">
        <v>171</v>
      </c>
      <c r="R2026" s="46" t="s">
        <v>172</v>
      </c>
      <c r="S2026" s="46">
        <v>3</v>
      </c>
      <c r="T2026" s="46" t="s">
        <v>418</v>
      </c>
      <c r="U2026" s="46"/>
      <c r="V2026" s="46" t="s">
        <v>175</v>
      </c>
      <c r="W2026" s="46" t="s">
        <v>4659</v>
      </c>
      <c r="X2026" s="58" t="s">
        <v>211</v>
      </c>
      <c r="Y2026" s="67"/>
    </row>
    <row r="2027" spans="1:25" ht="23.1" hidden="1" customHeight="1">
      <c r="A2027" s="52" t="s">
        <v>133</v>
      </c>
      <c r="B2027" s="52" t="s">
        <v>26</v>
      </c>
      <c r="C2027" s="52" t="s">
        <v>27</v>
      </c>
      <c r="D2027" s="52" t="s">
        <v>28</v>
      </c>
      <c r="E2027" s="46" t="s">
        <v>135</v>
      </c>
      <c r="F2027" s="46" t="s">
        <v>135</v>
      </c>
      <c r="G2027" s="46" t="s">
        <v>3999</v>
      </c>
      <c r="H2027" s="46" t="s">
        <v>97</v>
      </c>
      <c r="I2027" s="48">
        <v>43551</v>
      </c>
      <c r="J2027" s="46">
        <v>27</v>
      </c>
      <c r="K2027" s="46">
        <v>3</v>
      </c>
      <c r="L2027" s="52">
        <v>2019</v>
      </c>
      <c r="M2027" s="31">
        <f t="shared" si="31"/>
        <v>43551</v>
      </c>
      <c r="N2027" s="46" t="s">
        <v>4024</v>
      </c>
      <c r="O2027" s="46" t="s">
        <v>4025</v>
      </c>
      <c r="P2027" s="46">
        <v>19</v>
      </c>
      <c r="Q2027" s="57" t="s">
        <v>171</v>
      </c>
      <c r="R2027" s="46" t="s">
        <v>172</v>
      </c>
      <c r="S2027" s="46">
        <v>4</v>
      </c>
      <c r="T2027" s="46" t="s">
        <v>418</v>
      </c>
      <c r="U2027" s="46"/>
      <c r="V2027" s="46" t="s">
        <v>175</v>
      </c>
      <c r="W2027" s="46" t="s">
        <v>4659</v>
      </c>
      <c r="X2027" s="58" t="s">
        <v>211</v>
      </c>
      <c r="Y2027" s="67"/>
    </row>
    <row r="2028" spans="1:25" ht="23.1" hidden="1" customHeight="1">
      <c r="A2028" s="52" t="s">
        <v>133</v>
      </c>
      <c r="B2028" s="52" t="s">
        <v>26</v>
      </c>
      <c r="C2028" s="52" t="s">
        <v>27</v>
      </c>
      <c r="D2028" s="52" t="s">
        <v>28</v>
      </c>
      <c r="E2028" s="46" t="s">
        <v>135</v>
      </c>
      <c r="F2028" s="46" t="s">
        <v>135</v>
      </c>
      <c r="G2028" s="46" t="s">
        <v>3999</v>
      </c>
      <c r="H2028" s="46" t="s">
        <v>97</v>
      </c>
      <c r="I2028" s="48">
        <v>43551</v>
      </c>
      <c r="J2028" s="46">
        <v>27</v>
      </c>
      <c r="K2028" s="46">
        <v>3</v>
      </c>
      <c r="L2028" s="52">
        <v>2019</v>
      </c>
      <c r="M2028" s="31">
        <f t="shared" si="31"/>
        <v>43551</v>
      </c>
      <c r="N2028" s="46" t="s">
        <v>4036</v>
      </c>
      <c r="O2028" s="46" t="s">
        <v>4037</v>
      </c>
      <c r="P2028" s="46">
        <v>16</v>
      </c>
      <c r="Q2028" s="57" t="s">
        <v>171</v>
      </c>
      <c r="R2028" s="46" t="s">
        <v>417</v>
      </c>
      <c r="S2028" s="46">
        <v>0</v>
      </c>
      <c r="T2028" s="46" t="s">
        <v>234</v>
      </c>
      <c r="U2028" s="46"/>
      <c r="V2028" s="46" t="s">
        <v>175</v>
      </c>
      <c r="W2028" s="46" t="s">
        <v>4659</v>
      </c>
      <c r="X2028" s="58" t="s">
        <v>186</v>
      </c>
      <c r="Y2028" s="67">
        <v>1</v>
      </c>
    </row>
    <row r="2029" spans="1:25" ht="23.1" hidden="1" customHeight="1">
      <c r="A2029" s="52" t="s">
        <v>133</v>
      </c>
      <c r="B2029" s="52" t="s">
        <v>26</v>
      </c>
      <c r="C2029" s="52" t="s">
        <v>27</v>
      </c>
      <c r="D2029" s="52" t="s">
        <v>28</v>
      </c>
      <c r="E2029" s="46" t="s">
        <v>135</v>
      </c>
      <c r="F2029" s="46" t="s">
        <v>135</v>
      </c>
      <c r="G2029" s="46" t="s">
        <v>3999</v>
      </c>
      <c r="H2029" s="46" t="s">
        <v>97</v>
      </c>
      <c r="I2029" s="48">
        <v>43551</v>
      </c>
      <c r="J2029" s="46">
        <v>27</v>
      </c>
      <c r="K2029" s="46">
        <v>3</v>
      </c>
      <c r="L2029" s="52">
        <v>2019</v>
      </c>
      <c r="M2029" s="31">
        <f t="shared" si="31"/>
        <v>43551</v>
      </c>
      <c r="N2029" s="46" t="s">
        <v>4022</v>
      </c>
      <c r="O2029" s="46" t="s">
        <v>4023</v>
      </c>
      <c r="P2029" s="46">
        <v>19</v>
      </c>
      <c r="Q2029" s="57" t="s">
        <v>171</v>
      </c>
      <c r="R2029" s="46" t="s">
        <v>172</v>
      </c>
      <c r="S2029" s="46">
        <v>2</v>
      </c>
      <c r="T2029" s="46" t="s">
        <v>418</v>
      </c>
      <c r="U2029" s="46"/>
      <c r="V2029" s="46" t="s">
        <v>175</v>
      </c>
      <c r="W2029" s="46" t="s">
        <v>4659</v>
      </c>
      <c r="X2029" s="58" t="s">
        <v>176</v>
      </c>
      <c r="Y2029" s="67"/>
    </row>
    <row r="2030" spans="1:25" ht="23.1" hidden="1" customHeight="1">
      <c r="A2030" s="52" t="s">
        <v>133</v>
      </c>
      <c r="B2030" s="52" t="s">
        <v>26</v>
      </c>
      <c r="C2030" s="52" t="s">
        <v>27</v>
      </c>
      <c r="D2030" s="52" t="s">
        <v>28</v>
      </c>
      <c r="E2030" s="46" t="s">
        <v>135</v>
      </c>
      <c r="F2030" s="46" t="s">
        <v>135</v>
      </c>
      <c r="G2030" s="46" t="s">
        <v>3999</v>
      </c>
      <c r="H2030" s="46" t="s">
        <v>97</v>
      </c>
      <c r="I2030" s="48">
        <v>43551</v>
      </c>
      <c r="J2030" s="46">
        <v>27</v>
      </c>
      <c r="K2030" s="46">
        <v>3</v>
      </c>
      <c r="L2030" s="52">
        <v>2019</v>
      </c>
      <c r="M2030" s="31">
        <f t="shared" si="31"/>
        <v>43551</v>
      </c>
      <c r="N2030" s="46" t="s">
        <v>4060</v>
      </c>
      <c r="O2030" s="46" t="s">
        <v>4061</v>
      </c>
      <c r="P2030" s="46">
        <v>19</v>
      </c>
      <c r="Q2030" s="57">
        <v>8053663422</v>
      </c>
      <c r="R2030" s="46" t="s">
        <v>172</v>
      </c>
      <c r="S2030" s="46">
        <v>2</v>
      </c>
      <c r="T2030" s="46" t="s">
        <v>418</v>
      </c>
      <c r="U2030" s="46"/>
      <c r="V2030" s="46" t="s">
        <v>175</v>
      </c>
      <c r="W2030" s="46" t="s">
        <v>4659</v>
      </c>
      <c r="X2030" s="58" t="s">
        <v>186</v>
      </c>
      <c r="Y2030" s="67">
        <v>3</v>
      </c>
    </row>
    <row r="2031" spans="1:25" ht="23.1" hidden="1" customHeight="1">
      <c r="A2031" s="52" t="s">
        <v>133</v>
      </c>
      <c r="B2031" s="52" t="s">
        <v>26</v>
      </c>
      <c r="C2031" s="52" t="s">
        <v>27</v>
      </c>
      <c r="D2031" s="52" t="s">
        <v>28</v>
      </c>
      <c r="E2031" s="46" t="s">
        <v>135</v>
      </c>
      <c r="F2031" s="46" t="s">
        <v>135</v>
      </c>
      <c r="G2031" s="46" t="s">
        <v>3999</v>
      </c>
      <c r="H2031" s="46" t="s">
        <v>97</v>
      </c>
      <c r="I2031" s="48">
        <v>43551</v>
      </c>
      <c r="J2031" s="46">
        <v>27</v>
      </c>
      <c r="K2031" s="46">
        <v>3</v>
      </c>
      <c r="L2031" s="52">
        <v>2019</v>
      </c>
      <c r="M2031" s="31">
        <f t="shared" si="31"/>
        <v>43551</v>
      </c>
      <c r="N2031" s="46" t="s">
        <v>4058</v>
      </c>
      <c r="O2031" s="46" t="s">
        <v>4059</v>
      </c>
      <c r="P2031" s="46">
        <v>18</v>
      </c>
      <c r="Q2031" s="57">
        <v>8022951851</v>
      </c>
      <c r="R2031" s="46" t="s">
        <v>417</v>
      </c>
      <c r="S2031" s="46">
        <v>0</v>
      </c>
      <c r="T2031" s="46" t="s">
        <v>418</v>
      </c>
      <c r="U2031" s="46"/>
      <c r="V2031" s="46" t="s">
        <v>175</v>
      </c>
      <c r="W2031" s="46" t="s">
        <v>4659</v>
      </c>
      <c r="X2031" s="58" t="s">
        <v>211</v>
      </c>
      <c r="Y2031" s="67"/>
    </row>
    <row r="2032" spans="1:25" ht="23.1" hidden="1" customHeight="1">
      <c r="A2032" s="52" t="s">
        <v>133</v>
      </c>
      <c r="B2032" s="52" t="s">
        <v>26</v>
      </c>
      <c r="C2032" s="52" t="s">
        <v>27</v>
      </c>
      <c r="D2032" s="52" t="s">
        <v>28</v>
      </c>
      <c r="E2032" s="46" t="s">
        <v>135</v>
      </c>
      <c r="F2032" s="46" t="s">
        <v>135</v>
      </c>
      <c r="G2032" s="46" t="s">
        <v>3999</v>
      </c>
      <c r="H2032" s="46" t="s">
        <v>97</v>
      </c>
      <c r="I2032" s="48">
        <v>43551</v>
      </c>
      <c r="J2032" s="46">
        <v>27</v>
      </c>
      <c r="K2032" s="46">
        <v>3</v>
      </c>
      <c r="L2032" s="52">
        <v>2019</v>
      </c>
      <c r="M2032" s="31">
        <f t="shared" si="31"/>
        <v>43551</v>
      </c>
      <c r="N2032" s="46" t="s">
        <v>4072</v>
      </c>
      <c r="O2032" s="46" t="s">
        <v>4073</v>
      </c>
      <c r="P2032" s="46">
        <v>17</v>
      </c>
      <c r="Q2032" s="57">
        <v>8084960328</v>
      </c>
      <c r="R2032" s="46" t="s">
        <v>417</v>
      </c>
      <c r="S2032" s="46">
        <v>0</v>
      </c>
      <c r="T2032" s="46" t="s">
        <v>418</v>
      </c>
      <c r="U2032" s="46"/>
      <c r="V2032" s="46" t="s">
        <v>175</v>
      </c>
      <c r="W2032" s="46" t="s">
        <v>4659</v>
      </c>
      <c r="X2032" s="58" t="s">
        <v>186</v>
      </c>
      <c r="Y2032" s="67">
        <v>3</v>
      </c>
    </row>
    <row r="2033" spans="1:25" ht="23.1" hidden="1" customHeight="1">
      <c r="A2033" s="52" t="s">
        <v>133</v>
      </c>
      <c r="B2033" s="52" t="s">
        <v>26</v>
      </c>
      <c r="C2033" s="52" t="s">
        <v>27</v>
      </c>
      <c r="D2033" s="52" t="s">
        <v>28</v>
      </c>
      <c r="E2033" s="46" t="s">
        <v>135</v>
      </c>
      <c r="F2033" s="46" t="s">
        <v>135</v>
      </c>
      <c r="G2033" s="46" t="s">
        <v>3999</v>
      </c>
      <c r="H2033" s="46" t="s">
        <v>97</v>
      </c>
      <c r="I2033" s="48">
        <v>43552</v>
      </c>
      <c r="J2033" s="46">
        <v>28</v>
      </c>
      <c r="K2033" s="46">
        <v>3</v>
      </c>
      <c r="L2033" s="52">
        <v>2019</v>
      </c>
      <c r="M2033" s="31">
        <f t="shared" si="31"/>
        <v>43552</v>
      </c>
      <c r="N2033" s="46" t="s">
        <v>4074</v>
      </c>
      <c r="O2033" s="46" t="s">
        <v>4075</v>
      </c>
      <c r="P2033" s="46">
        <v>15</v>
      </c>
      <c r="Q2033" s="57" t="s">
        <v>171</v>
      </c>
      <c r="R2033" s="46" t="s">
        <v>417</v>
      </c>
      <c r="S2033" s="46">
        <v>0</v>
      </c>
      <c r="T2033" s="46" t="s">
        <v>234</v>
      </c>
      <c r="U2033" s="46"/>
      <c r="V2033" s="46" t="s">
        <v>175</v>
      </c>
      <c r="W2033" s="46" t="s">
        <v>4659</v>
      </c>
      <c r="X2033" s="58" t="s">
        <v>179</v>
      </c>
      <c r="Y2033" s="67">
        <v>2</v>
      </c>
    </row>
    <row r="2034" spans="1:25" ht="23.1" hidden="1" customHeight="1">
      <c r="A2034" s="52" t="s">
        <v>133</v>
      </c>
      <c r="B2034" s="52" t="s">
        <v>26</v>
      </c>
      <c r="C2034" s="52" t="s">
        <v>27</v>
      </c>
      <c r="D2034" s="52" t="s">
        <v>28</v>
      </c>
      <c r="E2034" s="46" t="s">
        <v>135</v>
      </c>
      <c r="F2034" s="46" t="s">
        <v>135</v>
      </c>
      <c r="G2034" s="46" t="s">
        <v>3999</v>
      </c>
      <c r="H2034" s="46" t="s">
        <v>97</v>
      </c>
      <c r="I2034" s="48">
        <v>43552</v>
      </c>
      <c r="J2034" s="46">
        <v>28</v>
      </c>
      <c r="K2034" s="46">
        <v>3</v>
      </c>
      <c r="L2034" s="52">
        <v>2019</v>
      </c>
      <c r="M2034" s="31">
        <f t="shared" si="31"/>
        <v>43552</v>
      </c>
      <c r="N2034" s="46" t="s">
        <v>4076</v>
      </c>
      <c r="O2034" s="46" t="s">
        <v>4077</v>
      </c>
      <c r="P2034" s="46">
        <v>19</v>
      </c>
      <c r="Q2034" s="57" t="s">
        <v>171</v>
      </c>
      <c r="R2034" s="46" t="s">
        <v>417</v>
      </c>
      <c r="S2034" s="46">
        <v>1</v>
      </c>
      <c r="T2034" s="46" t="s">
        <v>234</v>
      </c>
      <c r="U2034" s="46"/>
      <c r="V2034" s="46" t="s">
        <v>175</v>
      </c>
      <c r="W2034" s="46" t="s">
        <v>4659</v>
      </c>
      <c r="X2034" s="58" t="s">
        <v>186</v>
      </c>
      <c r="Y2034" s="67">
        <v>3</v>
      </c>
    </row>
    <row r="2035" spans="1:25" ht="23.1" hidden="1" customHeight="1">
      <c r="A2035" s="52" t="s">
        <v>133</v>
      </c>
      <c r="B2035" s="52" t="s">
        <v>26</v>
      </c>
      <c r="C2035" s="52" t="s">
        <v>27</v>
      </c>
      <c r="D2035" s="52" t="s">
        <v>28</v>
      </c>
      <c r="E2035" s="46" t="s">
        <v>135</v>
      </c>
      <c r="F2035" s="46" t="s">
        <v>135</v>
      </c>
      <c r="G2035" s="46" t="s">
        <v>3999</v>
      </c>
      <c r="H2035" s="46" t="s">
        <v>97</v>
      </c>
      <c r="I2035" s="48">
        <v>43552</v>
      </c>
      <c r="J2035" s="46">
        <v>28</v>
      </c>
      <c r="K2035" s="46">
        <v>3</v>
      </c>
      <c r="L2035" s="52">
        <v>2019</v>
      </c>
      <c r="M2035" s="31">
        <f t="shared" si="31"/>
        <v>43552</v>
      </c>
      <c r="N2035" s="46" t="s">
        <v>4080</v>
      </c>
      <c r="O2035" s="46" t="s">
        <v>4081</v>
      </c>
      <c r="P2035" s="46">
        <v>19</v>
      </c>
      <c r="Q2035" s="57" t="s">
        <v>171</v>
      </c>
      <c r="R2035" s="46" t="s">
        <v>172</v>
      </c>
      <c r="S2035" s="46">
        <v>2</v>
      </c>
      <c r="T2035" s="46" t="s">
        <v>234</v>
      </c>
      <c r="U2035" s="46"/>
      <c r="V2035" s="46" t="s">
        <v>175</v>
      </c>
      <c r="W2035" s="46" t="s">
        <v>4659</v>
      </c>
      <c r="X2035" s="58" t="s">
        <v>179</v>
      </c>
      <c r="Y2035" s="67">
        <v>3</v>
      </c>
    </row>
    <row r="2036" spans="1:25" ht="23.1" hidden="1" customHeight="1">
      <c r="A2036" s="52" t="s">
        <v>133</v>
      </c>
      <c r="B2036" s="52" t="s">
        <v>26</v>
      </c>
      <c r="C2036" s="52" t="s">
        <v>27</v>
      </c>
      <c r="D2036" s="52" t="s">
        <v>28</v>
      </c>
      <c r="E2036" s="46" t="s">
        <v>135</v>
      </c>
      <c r="F2036" s="46" t="s">
        <v>135</v>
      </c>
      <c r="G2036" s="46" t="s">
        <v>3999</v>
      </c>
      <c r="H2036" s="46" t="s">
        <v>97</v>
      </c>
      <c r="I2036" s="48">
        <v>43552</v>
      </c>
      <c r="J2036" s="46">
        <v>28</v>
      </c>
      <c r="K2036" s="46">
        <v>3</v>
      </c>
      <c r="L2036" s="52">
        <v>2019</v>
      </c>
      <c r="M2036" s="31">
        <f t="shared" si="31"/>
        <v>43552</v>
      </c>
      <c r="N2036" s="46" t="s">
        <v>4082</v>
      </c>
      <c r="O2036" s="46" t="s">
        <v>4083</v>
      </c>
      <c r="P2036" s="46">
        <v>18</v>
      </c>
      <c r="Q2036" s="57">
        <v>8113928088</v>
      </c>
      <c r="R2036" s="46" t="s">
        <v>417</v>
      </c>
      <c r="S2036" s="46">
        <v>0</v>
      </c>
      <c r="T2036" s="46" t="s">
        <v>234</v>
      </c>
      <c r="U2036" s="46"/>
      <c r="V2036" s="46" t="s">
        <v>175</v>
      </c>
      <c r="W2036" s="46" t="s">
        <v>4659</v>
      </c>
      <c r="X2036" s="58" t="s">
        <v>186</v>
      </c>
      <c r="Y2036" s="67">
        <v>2</v>
      </c>
    </row>
    <row r="2037" spans="1:25" ht="23.1" hidden="1" customHeight="1">
      <c r="A2037" s="52" t="s">
        <v>133</v>
      </c>
      <c r="B2037" s="52" t="s">
        <v>26</v>
      </c>
      <c r="C2037" s="52" t="s">
        <v>27</v>
      </c>
      <c r="D2037" s="52" t="s">
        <v>28</v>
      </c>
      <c r="E2037" s="46" t="s">
        <v>135</v>
      </c>
      <c r="F2037" s="46" t="s">
        <v>135</v>
      </c>
      <c r="G2037" s="46" t="s">
        <v>3999</v>
      </c>
      <c r="H2037" s="46" t="s">
        <v>97</v>
      </c>
      <c r="I2037" s="48">
        <v>43552</v>
      </c>
      <c r="J2037" s="46">
        <v>28</v>
      </c>
      <c r="K2037" s="46">
        <v>3</v>
      </c>
      <c r="L2037" s="52">
        <v>2019</v>
      </c>
      <c r="M2037" s="31">
        <f t="shared" si="31"/>
        <v>43552</v>
      </c>
      <c r="N2037" s="46" t="s">
        <v>4078</v>
      </c>
      <c r="O2037" s="46" t="s">
        <v>4079</v>
      </c>
      <c r="P2037" s="46">
        <v>19</v>
      </c>
      <c r="Q2037" s="57" t="s">
        <v>171</v>
      </c>
      <c r="R2037" s="46" t="s">
        <v>172</v>
      </c>
      <c r="S2037" s="46">
        <v>1</v>
      </c>
      <c r="T2037" s="46" t="s">
        <v>234</v>
      </c>
      <c r="U2037" s="46"/>
      <c r="V2037" s="46" t="s">
        <v>175</v>
      </c>
      <c r="W2037" s="46" t="s">
        <v>4659</v>
      </c>
      <c r="X2037" s="58" t="s">
        <v>186</v>
      </c>
      <c r="Y2037" s="67">
        <v>3</v>
      </c>
    </row>
    <row r="2038" spans="1:25" ht="23.1" hidden="1" customHeight="1">
      <c r="A2038" s="52" t="s">
        <v>133</v>
      </c>
      <c r="B2038" s="52" t="s">
        <v>26</v>
      </c>
      <c r="C2038" s="52" t="s">
        <v>27</v>
      </c>
      <c r="D2038" s="52" t="s">
        <v>28</v>
      </c>
      <c r="E2038" s="46" t="s">
        <v>135</v>
      </c>
      <c r="F2038" s="46" t="s">
        <v>135</v>
      </c>
      <c r="G2038" s="46" t="s">
        <v>3999</v>
      </c>
      <c r="H2038" s="46" t="s">
        <v>97</v>
      </c>
      <c r="I2038" s="48">
        <v>43552</v>
      </c>
      <c r="J2038" s="46">
        <v>28</v>
      </c>
      <c r="K2038" s="46">
        <v>3</v>
      </c>
      <c r="L2038" s="52">
        <v>2019</v>
      </c>
      <c r="M2038" s="31">
        <f t="shared" si="31"/>
        <v>43552</v>
      </c>
      <c r="N2038" s="46" t="s">
        <v>2259</v>
      </c>
      <c r="O2038" s="46" t="s">
        <v>4088</v>
      </c>
      <c r="P2038" s="46">
        <v>18</v>
      </c>
      <c r="Q2038" s="57" t="s">
        <v>171</v>
      </c>
      <c r="R2038" s="46" t="s">
        <v>172</v>
      </c>
      <c r="S2038" s="46">
        <v>2</v>
      </c>
      <c r="T2038" s="46" t="s">
        <v>418</v>
      </c>
      <c r="U2038" s="46"/>
      <c r="V2038" s="46" t="s">
        <v>175</v>
      </c>
      <c r="W2038" s="46" t="s">
        <v>4659</v>
      </c>
      <c r="X2038" s="58" t="s">
        <v>186</v>
      </c>
      <c r="Y2038" s="67">
        <v>3</v>
      </c>
    </row>
    <row r="2039" spans="1:25" ht="23.1" hidden="1" customHeight="1">
      <c r="A2039" s="52" t="s">
        <v>133</v>
      </c>
      <c r="B2039" s="52" t="s">
        <v>26</v>
      </c>
      <c r="C2039" s="52" t="s">
        <v>27</v>
      </c>
      <c r="D2039" s="52" t="s">
        <v>28</v>
      </c>
      <c r="E2039" s="46" t="s">
        <v>135</v>
      </c>
      <c r="F2039" s="46" t="s">
        <v>135</v>
      </c>
      <c r="G2039" s="46" t="s">
        <v>3999</v>
      </c>
      <c r="H2039" s="46" t="s">
        <v>97</v>
      </c>
      <c r="I2039" s="48">
        <v>43552</v>
      </c>
      <c r="J2039" s="46">
        <v>28</v>
      </c>
      <c r="K2039" s="46">
        <v>3</v>
      </c>
      <c r="L2039" s="52">
        <v>2019</v>
      </c>
      <c r="M2039" s="31">
        <f t="shared" si="31"/>
        <v>43552</v>
      </c>
      <c r="N2039" s="46" t="s">
        <v>4089</v>
      </c>
      <c r="O2039" s="46" t="s">
        <v>4090</v>
      </c>
      <c r="P2039" s="46">
        <v>19</v>
      </c>
      <c r="Q2039" s="57" t="s">
        <v>171</v>
      </c>
      <c r="R2039" s="46" t="s">
        <v>172</v>
      </c>
      <c r="S2039" s="46">
        <v>2</v>
      </c>
      <c r="T2039" s="46" t="s">
        <v>234</v>
      </c>
      <c r="U2039" s="46"/>
      <c r="V2039" s="46" t="s">
        <v>175</v>
      </c>
      <c r="W2039" s="46" t="s">
        <v>4659</v>
      </c>
      <c r="X2039" s="58" t="s">
        <v>186</v>
      </c>
      <c r="Y2039" s="67">
        <v>2</v>
      </c>
    </row>
    <row r="2040" spans="1:25" ht="23.1" hidden="1" customHeight="1">
      <c r="A2040" s="52" t="s">
        <v>133</v>
      </c>
      <c r="B2040" s="52" t="s">
        <v>26</v>
      </c>
      <c r="C2040" s="52" t="s">
        <v>27</v>
      </c>
      <c r="D2040" s="52" t="s">
        <v>28</v>
      </c>
      <c r="E2040" s="46" t="s">
        <v>135</v>
      </c>
      <c r="F2040" s="46" t="s">
        <v>135</v>
      </c>
      <c r="G2040" s="46" t="s">
        <v>3999</v>
      </c>
      <c r="H2040" s="46" t="s">
        <v>97</v>
      </c>
      <c r="I2040" s="48">
        <v>43552</v>
      </c>
      <c r="J2040" s="46">
        <v>28</v>
      </c>
      <c r="K2040" s="46">
        <v>3</v>
      </c>
      <c r="L2040" s="52">
        <v>2019</v>
      </c>
      <c r="M2040" s="31">
        <f t="shared" si="31"/>
        <v>43552</v>
      </c>
      <c r="N2040" s="46" t="s">
        <v>4084</v>
      </c>
      <c r="O2040" s="46" t="s">
        <v>4085</v>
      </c>
      <c r="P2040" s="46">
        <v>19</v>
      </c>
      <c r="Q2040" s="57" t="s">
        <v>171</v>
      </c>
      <c r="R2040" s="46" t="s">
        <v>172</v>
      </c>
      <c r="S2040" s="46">
        <v>1</v>
      </c>
      <c r="T2040" s="46" t="s">
        <v>234</v>
      </c>
      <c r="U2040" s="46"/>
      <c r="V2040" s="46" t="s">
        <v>175</v>
      </c>
      <c r="W2040" s="46" t="s">
        <v>4659</v>
      </c>
      <c r="X2040" s="58" t="s">
        <v>186</v>
      </c>
      <c r="Y2040" s="67">
        <v>3</v>
      </c>
    </row>
    <row r="2041" spans="1:25" ht="23.1" hidden="1" customHeight="1">
      <c r="A2041" s="52" t="s">
        <v>133</v>
      </c>
      <c r="B2041" s="52" t="s">
        <v>26</v>
      </c>
      <c r="C2041" s="52" t="s">
        <v>27</v>
      </c>
      <c r="D2041" s="52" t="s">
        <v>28</v>
      </c>
      <c r="E2041" s="46" t="s">
        <v>135</v>
      </c>
      <c r="F2041" s="46" t="s">
        <v>135</v>
      </c>
      <c r="G2041" s="46" t="s">
        <v>3999</v>
      </c>
      <c r="H2041" s="46" t="s">
        <v>97</v>
      </c>
      <c r="I2041" s="48">
        <v>43552</v>
      </c>
      <c r="J2041" s="46">
        <v>28</v>
      </c>
      <c r="K2041" s="46">
        <v>3</v>
      </c>
      <c r="L2041" s="52">
        <v>2019</v>
      </c>
      <c r="M2041" s="31">
        <f t="shared" si="31"/>
        <v>43552</v>
      </c>
      <c r="N2041" s="46" t="s">
        <v>4091</v>
      </c>
      <c r="O2041" s="46" t="s">
        <v>4092</v>
      </c>
      <c r="P2041" s="46">
        <v>18</v>
      </c>
      <c r="Q2041" s="57">
        <v>9082816475</v>
      </c>
      <c r="R2041" s="46" t="s">
        <v>172</v>
      </c>
      <c r="S2041" s="46">
        <v>2</v>
      </c>
      <c r="T2041" s="46" t="s">
        <v>418</v>
      </c>
      <c r="U2041" s="46"/>
      <c r="V2041" s="46" t="s">
        <v>175</v>
      </c>
      <c r="W2041" s="46" t="s">
        <v>4659</v>
      </c>
      <c r="X2041" s="58" t="s">
        <v>186</v>
      </c>
      <c r="Y2041" s="67">
        <v>3</v>
      </c>
    </row>
    <row r="2042" spans="1:25" ht="23.1" hidden="1" customHeight="1">
      <c r="A2042" s="52" t="s">
        <v>133</v>
      </c>
      <c r="B2042" s="52" t="s">
        <v>26</v>
      </c>
      <c r="C2042" s="52" t="s">
        <v>27</v>
      </c>
      <c r="D2042" s="52" t="s">
        <v>28</v>
      </c>
      <c r="E2042" s="46" t="s">
        <v>135</v>
      </c>
      <c r="F2042" s="46" t="s">
        <v>135</v>
      </c>
      <c r="G2042" s="46" t="s">
        <v>3999</v>
      </c>
      <c r="H2042" s="46" t="s">
        <v>97</v>
      </c>
      <c r="I2042" s="48">
        <v>43552</v>
      </c>
      <c r="J2042" s="46">
        <v>28</v>
      </c>
      <c r="K2042" s="46">
        <v>3</v>
      </c>
      <c r="L2042" s="52">
        <v>2019</v>
      </c>
      <c r="M2042" s="31">
        <f t="shared" si="31"/>
        <v>43552</v>
      </c>
      <c r="N2042" s="46" t="s">
        <v>4086</v>
      </c>
      <c r="O2042" s="46" t="s">
        <v>4087</v>
      </c>
      <c r="P2042" s="46">
        <v>18</v>
      </c>
      <c r="Q2042" s="57">
        <v>8025174308</v>
      </c>
      <c r="R2042" s="46" t="s">
        <v>417</v>
      </c>
      <c r="S2042" s="46">
        <v>1</v>
      </c>
      <c r="T2042" s="46" t="s">
        <v>418</v>
      </c>
      <c r="U2042" s="46"/>
      <c r="V2042" s="46" t="s">
        <v>175</v>
      </c>
      <c r="W2042" s="46" t="s">
        <v>4659</v>
      </c>
      <c r="X2042" s="58" t="s">
        <v>179</v>
      </c>
      <c r="Y2042" s="67">
        <v>3</v>
      </c>
    </row>
    <row r="2043" spans="1:25" ht="23.1" hidden="1" customHeight="1">
      <c r="A2043" s="52" t="s">
        <v>133</v>
      </c>
      <c r="B2043" s="52" t="s">
        <v>26</v>
      </c>
      <c r="C2043" s="52" t="s">
        <v>27</v>
      </c>
      <c r="D2043" s="52" t="s">
        <v>28</v>
      </c>
      <c r="E2043" s="46" t="s">
        <v>135</v>
      </c>
      <c r="F2043" s="46" t="s">
        <v>135</v>
      </c>
      <c r="G2043" s="46" t="s">
        <v>3999</v>
      </c>
      <c r="H2043" s="46" t="s">
        <v>97</v>
      </c>
      <c r="I2043" s="48">
        <v>43552</v>
      </c>
      <c r="J2043" s="46">
        <v>28</v>
      </c>
      <c r="K2043" s="46">
        <v>3</v>
      </c>
      <c r="L2043" s="52">
        <v>2019</v>
      </c>
      <c r="M2043" s="31">
        <f t="shared" si="31"/>
        <v>43552</v>
      </c>
      <c r="N2043" s="53" t="s">
        <v>4093</v>
      </c>
      <c r="O2043" s="53" t="s">
        <v>4094</v>
      </c>
      <c r="P2043" s="53">
        <v>19</v>
      </c>
      <c r="Q2043" s="60" t="s">
        <v>171</v>
      </c>
      <c r="R2043" s="53" t="s">
        <v>172</v>
      </c>
      <c r="S2043" s="53">
        <v>2</v>
      </c>
      <c r="T2043" s="53" t="s">
        <v>234</v>
      </c>
      <c r="U2043" s="53"/>
      <c r="V2043" s="53" t="s">
        <v>175</v>
      </c>
      <c r="W2043" s="53" t="s">
        <v>4659</v>
      </c>
      <c r="X2043" s="61" t="s">
        <v>179</v>
      </c>
      <c r="Y2043" s="68">
        <v>2</v>
      </c>
    </row>
    <row r="2044" spans="1:25" ht="23.1" hidden="1" customHeight="1">
      <c r="A2044" s="52" t="s">
        <v>133</v>
      </c>
      <c r="B2044" s="52" t="s">
        <v>26</v>
      </c>
      <c r="C2044" s="52" t="s">
        <v>27</v>
      </c>
      <c r="D2044" s="52" t="s">
        <v>28</v>
      </c>
      <c r="E2044" s="46" t="s">
        <v>135</v>
      </c>
      <c r="F2044" s="46" t="s">
        <v>135</v>
      </c>
      <c r="G2044" s="46" t="s">
        <v>3999</v>
      </c>
      <c r="H2044" s="46" t="s">
        <v>97</v>
      </c>
      <c r="I2044" s="48">
        <v>43552</v>
      </c>
      <c r="J2044" s="46">
        <v>28</v>
      </c>
      <c r="K2044" s="46">
        <v>3</v>
      </c>
      <c r="L2044" s="52">
        <v>2019</v>
      </c>
      <c r="M2044" s="31">
        <f t="shared" si="31"/>
        <v>43552</v>
      </c>
      <c r="N2044" s="53" t="s">
        <v>4095</v>
      </c>
      <c r="O2044" s="53" t="s">
        <v>4096</v>
      </c>
      <c r="P2044" s="53">
        <v>18</v>
      </c>
      <c r="Q2044" s="60" t="s">
        <v>171</v>
      </c>
      <c r="R2044" s="53" t="s">
        <v>172</v>
      </c>
      <c r="S2044" s="53">
        <v>2</v>
      </c>
      <c r="T2044" s="53" t="s">
        <v>418</v>
      </c>
      <c r="U2044" s="53"/>
      <c r="V2044" s="53" t="s">
        <v>175</v>
      </c>
      <c r="W2044" s="53" t="s">
        <v>4659</v>
      </c>
      <c r="X2044" s="61" t="s">
        <v>211</v>
      </c>
      <c r="Y2044" s="68"/>
    </row>
    <row r="2045" spans="1:25" ht="23.1" hidden="1" customHeight="1">
      <c r="A2045" s="52" t="s">
        <v>133</v>
      </c>
      <c r="B2045" s="52" t="s">
        <v>26</v>
      </c>
      <c r="C2045" s="52" t="s">
        <v>27</v>
      </c>
      <c r="D2045" s="52" t="s">
        <v>28</v>
      </c>
      <c r="E2045" s="46" t="s">
        <v>135</v>
      </c>
      <c r="F2045" s="46" t="s">
        <v>135</v>
      </c>
      <c r="G2045" s="46" t="s">
        <v>3999</v>
      </c>
      <c r="H2045" s="46" t="s">
        <v>97</v>
      </c>
      <c r="I2045" s="48">
        <v>43552</v>
      </c>
      <c r="J2045" s="46">
        <v>28</v>
      </c>
      <c r="K2045" s="46">
        <v>3</v>
      </c>
      <c r="L2045" s="52">
        <v>2019</v>
      </c>
      <c r="M2045" s="31">
        <f t="shared" si="31"/>
        <v>43552</v>
      </c>
      <c r="N2045" s="53" t="s">
        <v>4097</v>
      </c>
      <c r="O2045" s="53" t="s">
        <v>4098</v>
      </c>
      <c r="P2045" s="53">
        <v>19</v>
      </c>
      <c r="Q2045" s="60">
        <v>8085465691</v>
      </c>
      <c r="R2045" s="53" t="s">
        <v>417</v>
      </c>
      <c r="S2045" s="53">
        <v>0</v>
      </c>
      <c r="T2045" s="53" t="s">
        <v>418</v>
      </c>
      <c r="U2045" s="53"/>
      <c r="V2045" s="53" t="s">
        <v>175</v>
      </c>
      <c r="W2045" s="53" t="s">
        <v>4659</v>
      </c>
      <c r="X2045" s="61" t="s">
        <v>186</v>
      </c>
      <c r="Y2045" s="68">
        <v>3</v>
      </c>
    </row>
    <row r="2046" spans="1:25" ht="23.1" hidden="1" customHeight="1">
      <c r="A2046" s="52" t="s">
        <v>133</v>
      </c>
      <c r="B2046" s="52" t="s">
        <v>26</v>
      </c>
      <c r="C2046" s="52" t="s">
        <v>27</v>
      </c>
      <c r="D2046" s="52" t="s">
        <v>28</v>
      </c>
      <c r="E2046" s="46" t="s">
        <v>135</v>
      </c>
      <c r="F2046" s="46" t="s">
        <v>135</v>
      </c>
      <c r="G2046" s="46" t="s">
        <v>3999</v>
      </c>
      <c r="H2046" s="46" t="s">
        <v>97</v>
      </c>
      <c r="I2046" s="48">
        <v>43552</v>
      </c>
      <c r="J2046" s="46">
        <v>28</v>
      </c>
      <c r="K2046" s="46">
        <v>3</v>
      </c>
      <c r="L2046" s="52">
        <v>2019</v>
      </c>
      <c r="M2046" s="31">
        <f t="shared" si="31"/>
        <v>43552</v>
      </c>
      <c r="N2046" s="53" t="s">
        <v>4099</v>
      </c>
      <c r="O2046" s="53" t="s">
        <v>4100</v>
      </c>
      <c r="P2046" s="53">
        <v>18</v>
      </c>
      <c r="Q2046" s="60">
        <v>8177529592</v>
      </c>
      <c r="R2046" s="53" t="s">
        <v>417</v>
      </c>
      <c r="S2046" s="53">
        <v>0</v>
      </c>
      <c r="T2046" s="53" t="s">
        <v>234</v>
      </c>
      <c r="U2046" s="53"/>
      <c r="V2046" s="53" t="s">
        <v>175</v>
      </c>
      <c r="W2046" s="53" t="s">
        <v>4659</v>
      </c>
      <c r="X2046" s="61" t="s">
        <v>186</v>
      </c>
      <c r="Y2046" s="68">
        <v>3</v>
      </c>
    </row>
    <row r="2047" spans="1:25" ht="23.1" hidden="1" customHeight="1">
      <c r="A2047" s="52" t="s">
        <v>133</v>
      </c>
      <c r="B2047" s="52" t="s">
        <v>26</v>
      </c>
      <c r="C2047" s="52" t="s">
        <v>27</v>
      </c>
      <c r="D2047" s="52" t="s">
        <v>28</v>
      </c>
      <c r="E2047" s="46" t="s">
        <v>135</v>
      </c>
      <c r="F2047" s="46" t="s">
        <v>135</v>
      </c>
      <c r="G2047" s="46" t="s">
        <v>3999</v>
      </c>
      <c r="H2047" s="46" t="s">
        <v>97</v>
      </c>
      <c r="I2047" s="48">
        <v>43552</v>
      </c>
      <c r="J2047" s="46">
        <v>28</v>
      </c>
      <c r="K2047" s="46">
        <v>3</v>
      </c>
      <c r="L2047" s="52">
        <v>2019</v>
      </c>
      <c r="M2047" s="31">
        <f t="shared" si="31"/>
        <v>43552</v>
      </c>
      <c r="N2047" s="53" t="s">
        <v>4101</v>
      </c>
      <c r="O2047" s="53" t="s">
        <v>4102</v>
      </c>
      <c r="P2047" s="53">
        <v>19</v>
      </c>
      <c r="Q2047" s="60" t="s">
        <v>171</v>
      </c>
      <c r="R2047" s="53" t="s">
        <v>417</v>
      </c>
      <c r="S2047" s="53">
        <v>0</v>
      </c>
      <c r="T2047" s="53" t="s">
        <v>418</v>
      </c>
      <c r="U2047" s="53"/>
      <c r="V2047" s="53" t="s">
        <v>175</v>
      </c>
      <c r="W2047" s="53" t="s">
        <v>4666</v>
      </c>
      <c r="X2047" s="61" t="s">
        <v>186</v>
      </c>
      <c r="Y2047" s="68">
        <v>3</v>
      </c>
    </row>
    <row r="2048" spans="1:25" ht="23.1" hidden="1" customHeight="1">
      <c r="A2048" s="52" t="s">
        <v>133</v>
      </c>
      <c r="B2048" s="52" t="s">
        <v>26</v>
      </c>
      <c r="C2048" s="52" t="s">
        <v>27</v>
      </c>
      <c r="D2048" s="52" t="s">
        <v>28</v>
      </c>
      <c r="E2048" s="46" t="s">
        <v>135</v>
      </c>
      <c r="F2048" s="46" t="s">
        <v>135</v>
      </c>
      <c r="G2048" s="46" t="s">
        <v>3999</v>
      </c>
      <c r="H2048" s="46" t="s">
        <v>97</v>
      </c>
      <c r="I2048" s="48">
        <v>43552</v>
      </c>
      <c r="J2048" s="46">
        <v>28</v>
      </c>
      <c r="K2048" s="46">
        <v>3</v>
      </c>
      <c r="L2048" s="52">
        <v>2019</v>
      </c>
      <c r="M2048" s="31">
        <f t="shared" si="31"/>
        <v>43552</v>
      </c>
      <c r="N2048" s="53" t="s">
        <v>4103</v>
      </c>
      <c r="O2048" s="53" t="s">
        <v>4104</v>
      </c>
      <c r="P2048" s="53">
        <v>19</v>
      </c>
      <c r="Q2048" s="60" t="s">
        <v>171</v>
      </c>
      <c r="R2048" s="53" t="s">
        <v>172</v>
      </c>
      <c r="S2048" s="53">
        <v>1</v>
      </c>
      <c r="T2048" s="53" t="s">
        <v>418</v>
      </c>
      <c r="U2048" s="53"/>
      <c r="V2048" s="53" t="s">
        <v>175</v>
      </c>
      <c r="W2048" s="53" t="s">
        <v>4659</v>
      </c>
      <c r="X2048" s="61" t="s">
        <v>179</v>
      </c>
      <c r="Y2048" s="68">
        <v>2</v>
      </c>
    </row>
    <row r="2049" spans="1:25" ht="23.1" hidden="1" customHeight="1">
      <c r="A2049" s="52" t="s">
        <v>133</v>
      </c>
      <c r="B2049" s="52" t="s">
        <v>26</v>
      </c>
      <c r="C2049" s="52" t="s">
        <v>27</v>
      </c>
      <c r="D2049" s="52" t="s">
        <v>28</v>
      </c>
      <c r="E2049" s="46" t="s">
        <v>135</v>
      </c>
      <c r="F2049" s="46" t="s">
        <v>135</v>
      </c>
      <c r="G2049" s="46" t="s">
        <v>3999</v>
      </c>
      <c r="H2049" s="46" t="s">
        <v>97</v>
      </c>
      <c r="I2049" s="48">
        <v>43552</v>
      </c>
      <c r="J2049" s="46">
        <v>28</v>
      </c>
      <c r="K2049" s="46">
        <v>3</v>
      </c>
      <c r="L2049" s="52">
        <v>2019</v>
      </c>
      <c r="M2049" s="31">
        <f t="shared" si="31"/>
        <v>43552</v>
      </c>
      <c r="N2049" s="53" t="s">
        <v>4105</v>
      </c>
      <c r="O2049" s="53" t="s">
        <v>4106</v>
      </c>
      <c r="P2049" s="53">
        <v>17</v>
      </c>
      <c r="Q2049" s="60" t="s">
        <v>171</v>
      </c>
      <c r="R2049" s="53" t="s">
        <v>417</v>
      </c>
      <c r="S2049" s="53">
        <v>0</v>
      </c>
      <c r="T2049" s="53" t="s">
        <v>418</v>
      </c>
      <c r="U2049" s="53"/>
      <c r="V2049" s="53" t="s">
        <v>175</v>
      </c>
      <c r="W2049" s="53" t="s">
        <v>4659</v>
      </c>
      <c r="X2049" s="61" t="s">
        <v>176</v>
      </c>
      <c r="Y2049" s="68"/>
    </row>
    <row r="2050" spans="1:25" ht="23.1" hidden="1" customHeight="1">
      <c r="A2050" s="52" t="s">
        <v>133</v>
      </c>
      <c r="B2050" s="52" t="s">
        <v>26</v>
      </c>
      <c r="C2050" s="52" t="s">
        <v>27</v>
      </c>
      <c r="D2050" s="52" t="s">
        <v>28</v>
      </c>
      <c r="E2050" s="46" t="s">
        <v>135</v>
      </c>
      <c r="F2050" s="46" t="s">
        <v>135</v>
      </c>
      <c r="G2050" s="46" t="s">
        <v>3999</v>
      </c>
      <c r="H2050" s="46" t="s">
        <v>97</v>
      </c>
      <c r="I2050" s="48">
        <v>43552</v>
      </c>
      <c r="J2050" s="46">
        <v>28</v>
      </c>
      <c r="K2050" s="46">
        <v>3</v>
      </c>
      <c r="L2050" s="52">
        <v>2019</v>
      </c>
      <c r="M2050" s="31">
        <f t="shared" si="31"/>
        <v>43552</v>
      </c>
      <c r="N2050" s="53" t="s">
        <v>4107</v>
      </c>
      <c r="O2050" s="53" t="s">
        <v>4108</v>
      </c>
      <c r="P2050" s="53">
        <v>17</v>
      </c>
      <c r="Q2050" s="60">
        <v>8127936936</v>
      </c>
      <c r="R2050" s="53" t="s">
        <v>417</v>
      </c>
      <c r="S2050" s="53">
        <v>0</v>
      </c>
      <c r="T2050" s="53" t="s">
        <v>418</v>
      </c>
      <c r="U2050" s="53"/>
      <c r="V2050" s="53" t="s">
        <v>175</v>
      </c>
      <c r="W2050" s="53" t="s">
        <v>4666</v>
      </c>
      <c r="X2050" s="61" t="s">
        <v>186</v>
      </c>
      <c r="Y2050" s="68">
        <v>3</v>
      </c>
    </row>
    <row r="2051" spans="1:25" ht="23.1" hidden="1" customHeight="1">
      <c r="A2051" s="52" t="s">
        <v>133</v>
      </c>
      <c r="B2051" s="52" t="s">
        <v>26</v>
      </c>
      <c r="C2051" s="52" t="s">
        <v>27</v>
      </c>
      <c r="D2051" s="52" t="s">
        <v>28</v>
      </c>
      <c r="E2051" s="46" t="s">
        <v>135</v>
      </c>
      <c r="F2051" s="46" t="s">
        <v>135</v>
      </c>
      <c r="G2051" s="46" t="s">
        <v>3999</v>
      </c>
      <c r="H2051" s="46" t="s">
        <v>97</v>
      </c>
      <c r="I2051" s="48">
        <v>43552</v>
      </c>
      <c r="J2051" s="46">
        <v>28</v>
      </c>
      <c r="K2051" s="46">
        <v>3</v>
      </c>
      <c r="L2051" s="52">
        <v>2019</v>
      </c>
      <c r="M2051" s="31">
        <f t="shared" si="31"/>
        <v>43552</v>
      </c>
      <c r="N2051" s="53" t="s">
        <v>4109</v>
      </c>
      <c r="O2051" s="53" t="s">
        <v>4110</v>
      </c>
      <c r="P2051" s="53">
        <v>18</v>
      </c>
      <c r="Q2051" s="60" t="s">
        <v>171</v>
      </c>
      <c r="R2051" s="53" t="s">
        <v>417</v>
      </c>
      <c r="S2051" s="53">
        <v>0</v>
      </c>
      <c r="T2051" s="53" t="s">
        <v>418</v>
      </c>
      <c r="U2051" s="53"/>
      <c r="V2051" s="53" t="s">
        <v>175</v>
      </c>
      <c r="W2051" s="53" t="s">
        <v>4659</v>
      </c>
      <c r="X2051" s="61" t="s">
        <v>186</v>
      </c>
      <c r="Y2051" s="68">
        <v>2</v>
      </c>
    </row>
    <row r="2052" spans="1:25" ht="23.1" hidden="1" customHeight="1">
      <c r="A2052" s="52" t="s">
        <v>133</v>
      </c>
      <c r="B2052" s="52" t="s">
        <v>26</v>
      </c>
      <c r="C2052" s="52" t="s">
        <v>27</v>
      </c>
      <c r="D2052" s="52" t="s">
        <v>28</v>
      </c>
      <c r="E2052" s="46" t="s">
        <v>135</v>
      </c>
      <c r="F2052" s="46" t="s">
        <v>135</v>
      </c>
      <c r="G2052" s="46" t="s">
        <v>3999</v>
      </c>
      <c r="H2052" s="46" t="s">
        <v>97</v>
      </c>
      <c r="I2052" s="48">
        <v>43552</v>
      </c>
      <c r="J2052" s="46">
        <v>28</v>
      </c>
      <c r="K2052" s="46">
        <v>3</v>
      </c>
      <c r="L2052" s="52">
        <v>2019</v>
      </c>
      <c r="M2052" s="31">
        <f t="shared" si="31"/>
        <v>43552</v>
      </c>
      <c r="N2052" s="53" t="s">
        <v>4111</v>
      </c>
      <c r="O2052" s="53" t="s">
        <v>4112</v>
      </c>
      <c r="P2052" s="53">
        <v>19</v>
      </c>
      <c r="Q2052" s="60" t="s">
        <v>171</v>
      </c>
      <c r="R2052" s="53" t="s">
        <v>417</v>
      </c>
      <c r="S2052" s="53">
        <v>0</v>
      </c>
      <c r="T2052" s="53" t="s">
        <v>418</v>
      </c>
      <c r="U2052" s="53"/>
      <c r="V2052" s="53" t="s">
        <v>175</v>
      </c>
      <c r="W2052" s="53" t="s">
        <v>4659</v>
      </c>
      <c r="X2052" s="61" t="s">
        <v>186</v>
      </c>
      <c r="Y2052" s="68">
        <v>3</v>
      </c>
    </row>
    <row r="2053" spans="1:25" ht="23.1" hidden="1" customHeight="1">
      <c r="A2053" s="52" t="s">
        <v>133</v>
      </c>
      <c r="B2053" s="52" t="s">
        <v>26</v>
      </c>
      <c r="C2053" s="52" t="s">
        <v>27</v>
      </c>
      <c r="D2053" s="52" t="s">
        <v>28</v>
      </c>
      <c r="E2053" s="46" t="s">
        <v>135</v>
      </c>
      <c r="F2053" s="46" t="s">
        <v>135</v>
      </c>
      <c r="G2053" s="46" t="s">
        <v>3999</v>
      </c>
      <c r="H2053" s="46" t="s">
        <v>97</v>
      </c>
      <c r="I2053" s="48">
        <v>43552</v>
      </c>
      <c r="J2053" s="46">
        <v>28</v>
      </c>
      <c r="K2053" s="46">
        <v>3</v>
      </c>
      <c r="L2053" s="52">
        <v>2019</v>
      </c>
      <c r="M2053" s="31">
        <f t="shared" si="31"/>
        <v>43552</v>
      </c>
      <c r="N2053" s="53" t="s">
        <v>4113</v>
      </c>
      <c r="O2053" s="53" t="s">
        <v>4114</v>
      </c>
      <c r="P2053" s="53">
        <v>19</v>
      </c>
      <c r="Q2053" s="60" t="s">
        <v>171</v>
      </c>
      <c r="R2053" s="53" t="s">
        <v>417</v>
      </c>
      <c r="S2053" s="53">
        <v>0</v>
      </c>
      <c r="T2053" s="53" t="s">
        <v>418</v>
      </c>
      <c r="U2053" s="53"/>
      <c r="V2053" s="53" t="s">
        <v>175</v>
      </c>
      <c r="W2053" s="53" t="s">
        <v>4659</v>
      </c>
      <c r="X2053" s="61" t="s">
        <v>211</v>
      </c>
      <c r="Y2053" s="68"/>
    </row>
    <row r="2054" spans="1:25" ht="23.1" hidden="1" customHeight="1">
      <c r="A2054" s="52" t="s">
        <v>133</v>
      </c>
      <c r="B2054" s="52" t="s">
        <v>26</v>
      </c>
      <c r="C2054" s="52" t="s">
        <v>27</v>
      </c>
      <c r="D2054" s="52" t="s">
        <v>28</v>
      </c>
      <c r="E2054" s="46" t="s">
        <v>135</v>
      </c>
      <c r="F2054" s="46" t="s">
        <v>135</v>
      </c>
      <c r="G2054" s="46" t="s">
        <v>3999</v>
      </c>
      <c r="H2054" s="46" t="s">
        <v>97</v>
      </c>
      <c r="I2054" s="48">
        <v>43552</v>
      </c>
      <c r="J2054" s="46">
        <v>28</v>
      </c>
      <c r="K2054" s="46">
        <v>3</v>
      </c>
      <c r="L2054" s="52">
        <v>2019</v>
      </c>
      <c r="M2054" s="31">
        <f t="shared" si="31"/>
        <v>43552</v>
      </c>
      <c r="N2054" s="53" t="s">
        <v>4115</v>
      </c>
      <c r="O2054" s="53" t="s">
        <v>4116</v>
      </c>
      <c r="P2054" s="53">
        <v>16</v>
      </c>
      <c r="Q2054" s="60" t="s">
        <v>171</v>
      </c>
      <c r="R2054" s="53" t="s">
        <v>417</v>
      </c>
      <c r="S2054" s="53">
        <v>0</v>
      </c>
      <c r="T2054" s="53" t="s">
        <v>418</v>
      </c>
      <c r="U2054" s="53"/>
      <c r="V2054" s="53" t="s">
        <v>175</v>
      </c>
      <c r="W2054" s="53" t="s">
        <v>4666</v>
      </c>
      <c r="X2054" s="61" t="s">
        <v>186</v>
      </c>
      <c r="Y2054" s="68">
        <v>2</v>
      </c>
    </row>
    <row r="2055" spans="1:25" ht="23.1" hidden="1" customHeight="1">
      <c r="A2055" s="52" t="s">
        <v>133</v>
      </c>
      <c r="B2055" s="52" t="s">
        <v>26</v>
      </c>
      <c r="C2055" s="52" t="s">
        <v>27</v>
      </c>
      <c r="D2055" s="52" t="s">
        <v>28</v>
      </c>
      <c r="E2055" s="46" t="s">
        <v>135</v>
      </c>
      <c r="F2055" s="46" t="s">
        <v>135</v>
      </c>
      <c r="G2055" s="46" t="s">
        <v>3999</v>
      </c>
      <c r="H2055" s="46" t="s">
        <v>97</v>
      </c>
      <c r="I2055" s="48">
        <v>43552</v>
      </c>
      <c r="J2055" s="46">
        <v>28</v>
      </c>
      <c r="K2055" s="46">
        <v>3</v>
      </c>
      <c r="L2055" s="52">
        <v>2019</v>
      </c>
      <c r="M2055" s="31">
        <f t="shared" si="31"/>
        <v>43552</v>
      </c>
      <c r="N2055" s="53" t="s">
        <v>4117</v>
      </c>
      <c r="O2055" s="53" t="s">
        <v>4118</v>
      </c>
      <c r="P2055" s="53">
        <v>16</v>
      </c>
      <c r="Q2055" s="60" t="s">
        <v>171</v>
      </c>
      <c r="R2055" s="53" t="s">
        <v>417</v>
      </c>
      <c r="S2055" s="53">
        <v>0</v>
      </c>
      <c r="T2055" s="53" t="s">
        <v>418</v>
      </c>
      <c r="U2055" s="53"/>
      <c r="V2055" s="53" t="s">
        <v>175</v>
      </c>
      <c r="W2055" s="53" t="s">
        <v>4666</v>
      </c>
      <c r="X2055" s="61" t="s">
        <v>186</v>
      </c>
      <c r="Y2055" s="68">
        <v>2</v>
      </c>
    </row>
    <row r="2056" spans="1:25" ht="23.1" hidden="1" customHeight="1">
      <c r="A2056" s="52" t="s">
        <v>133</v>
      </c>
      <c r="B2056" s="52" t="s">
        <v>26</v>
      </c>
      <c r="C2056" s="52" t="s">
        <v>27</v>
      </c>
      <c r="D2056" s="52" t="s">
        <v>28</v>
      </c>
      <c r="E2056" s="46" t="s">
        <v>135</v>
      </c>
      <c r="F2056" s="46" t="s">
        <v>135</v>
      </c>
      <c r="G2056" s="46" t="s">
        <v>3999</v>
      </c>
      <c r="H2056" s="46" t="s">
        <v>97</v>
      </c>
      <c r="I2056" s="48">
        <v>43552</v>
      </c>
      <c r="J2056" s="46">
        <v>28</v>
      </c>
      <c r="K2056" s="46">
        <v>3</v>
      </c>
      <c r="L2056" s="52">
        <v>2019</v>
      </c>
      <c r="M2056" s="31">
        <f t="shared" si="31"/>
        <v>43552</v>
      </c>
      <c r="N2056" s="53" t="s">
        <v>4119</v>
      </c>
      <c r="O2056" s="53" t="s">
        <v>4120</v>
      </c>
      <c r="P2056" s="53">
        <v>16</v>
      </c>
      <c r="Q2056" s="60">
        <v>81211386906</v>
      </c>
      <c r="R2056" s="53" t="s">
        <v>417</v>
      </c>
      <c r="S2056" s="53">
        <v>0</v>
      </c>
      <c r="T2056" s="53" t="s">
        <v>418</v>
      </c>
      <c r="U2056" s="53"/>
      <c r="V2056" s="53" t="s">
        <v>175</v>
      </c>
      <c r="W2056" s="53" t="s">
        <v>4659</v>
      </c>
      <c r="X2056" s="61" t="s">
        <v>179</v>
      </c>
      <c r="Y2056" s="68">
        <v>3</v>
      </c>
    </row>
    <row r="2057" spans="1:25" ht="23.1" hidden="1" customHeight="1">
      <c r="A2057" s="52" t="s">
        <v>133</v>
      </c>
      <c r="B2057" s="52" t="s">
        <v>26</v>
      </c>
      <c r="C2057" s="52" t="s">
        <v>27</v>
      </c>
      <c r="D2057" s="52" t="s">
        <v>28</v>
      </c>
      <c r="E2057" s="46" t="s">
        <v>135</v>
      </c>
      <c r="F2057" s="46" t="s">
        <v>135</v>
      </c>
      <c r="G2057" s="46" t="s">
        <v>3999</v>
      </c>
      <c r="H2057" s="46" t="s">
        <v>97</v>
      </c>
      <c r="I2057" s="48">
        <v>43552</v>
      </c>
      <c r="J2057" s="46">
        <v>28</v>
      </c>
      <c r="K2057" s="46">
        <v>3</v>
      </c>
      <c r="L2057" s="52">
        <v>2019</v>
      </c>
      <c r="M2057" s="31">
        <f t="shared" si="31"/>
        <v>43552</v>
      </c>
      <c r="N2057" s="53" t="s">
        <v>4121</v>
      </c>
      <c r="O2057" s="53" t="s">
        <v>4122</v>
      </c>
      <c r="P2057" s="53">
        <v>16</v>
      </c>
      <c r="Q2057" s="60">
        <v>7084139545</v>
      </c>
      <c r="R2057" s="53" t="s">
        <v>417</v>
      </c>
      <c r="S2057" s="53">
        <v>0</v>
      </c>
      <c r="T2057" s="53" t="s">
        <v>418</v>
      </c>
      <c r="U2057" s="53"/>
      <c r="V2057" s="53" t="s">
        <v>175</v>
      </c>
      <c r="W2057" s="53" t="s">
        <v>4659</v>
      </c>
      <c r="X2057" s="61" t="s">
        <v>179</v>
      </c>
      <c r="Y2057" s="68">
        <v>3</v>
      </c>
    </row>
    <row r="2058" spans="1:25" ht="23.1" hidden="1" customHeight="1">
      <c r="A2058" s="52" t="s">
        <v>133</v>
      </c>
      <c r="B2058" s="52" t="s">
        <v>26</v>
      </c>
      <c r="C2058" s="52" t="s">
        <v>27</v>
      </c>
      <c r="D2058" s="52" t="s">
        <v>28</v>
      </c>
      <c r="E2058" s="46" t="s">
        <v>135</v>
      </c>
      <c r="F2058" s="46" t="s">
        <v>135</v>
      </c>
      <c r="G2058" s="46" t="s">
        <v>3999</v>
      </c>
      <c r="H2058" s="46" t="s">
        <v>97</v>
      </c>
      <c r="I2058" s="48">
        <v>43552</v>
      </c>
      <c r="J2058" s="46">
        <v>28</v>
      </c>
      <c r="K2058" s="46">
        <v>3</v>
      </c>
      <c r="L2058" s="52">
        <v>2019</v>
      </c>
      <c r="M2058" s="31">
        <f t="shared" si="31"/>
        <v>43552</v>
      </c>
      <c r="N2058" s="53" t="s">
        <v>4123</v>
      </c>
      <c r="O2058" s="53" t="s">
        <v>4124</v>
      </c>
      <c r="P2058" s="53">
        <v>18</v>
      </c>
      <c r="Q2058" s="60" t="s">
        <v>171</v>
      </c>
      <c r="R2058" s="53" t="s">
        <v>417</v>
      </c>
      <c r="S2058" s="53">
        <v>0</v>
      </c>
      <c r="T2058" s="53" t="s">
        <v>418</v>
      </c>
      <c r="U2058" s="53"/>
      <c r="V2058" s="53" t="s">
        <v>175</v>
      </c>
      <c r="W2058" s="53" t="s">
        <v>4666</v>
      </c>
      <c r="X2058" s="61" t="s">
        <v>179</v>
      </c>
      <c r="Y2058" s="68">
        <v>3</v>
      </c>
    </row>
    <row r="2059" spans="1:25" ht="23.1" hidden="1" customHeight="1">
      <c r="A2059" s="52" t="s">
        <v>133</v>
      </c>
      <c r="B2059" s="52" t="s">
        <v>26</v>
      </c>
      <c r="C2059" s="52" t="s">
        <v>27</v>
      </c>
      <c r="D2059" s="52" t="s">
        <v>28</v>
      </c>
      <c r="E2059" s="46" t="s">
        <v>135</v>
      </c>
      <c r="F2059" s="46" t="s">
        <v>135</v>
      </c>
      <c r="G2059" s="46" t="s">
        <v>3999</v>
      </c>
      <c r="H2059" s="46" t="s">
        <v>97</v>
      </c>
      <c r="I2059" s="48">
        <v>43552</v>
      </c>
      <c r="J2059" s="46">
        <v>28</v>
      </c>
      <c r="K2059" s="46">
        <v>3</v>
      </c>
      <c r="L2059" s="52">
        <v>2019</v>
      </c>
      <c r="M2059" s="31">
        <f t="shared" si="31"/>
        <v>43552</v>
      </c>
      <c r="N2059" s="53" t="s">
        <v>4125</v>
      </c>
      <c r="O2059" s="53" t="s">
        <v>4126</v>
      </c>
      <c r="P2059" s="53">
        <v>19</v>
      </c>
      <c r="Q2059" s="60" t="s">
        <v>171</v>
      </c>
      <c r="R2059" s="53" t="s">
        <v>417</v>
      </c>
      <c r="S2059" s="53">
        <v>0</v>
      </c>
      <c r="T2059" s="53" t="s">
        <v>418</v>
      </c>
      <c r="U2059" s="53"/>
      <c r="V2059" s="53" t="s">
        <v>175</v>
      </c>
      <c r="W2059" s="53" t="s">
        <v>4659</v>
      </c>
      <c r="X2059" s="61" t="s">
        <v>186</v>
      </c>
      <c r="Y2059" s="68">
        <v>3</v>
      </c>
    </row>
    <row r="2060" spans="1:25" ht="23.1" hidden="1" customHeight="1">
      <c r="A2060" s="52" t="s">
        <v>133</v>
      </c>
      <c r="B2060" s="52" t="s">
        <v>26</v>
      </c>
      <c r="C2060" s="52" t="s">
        <v>27</v>
      </c>
      <c r="D2060" s="52" t="s">
        <v>28</v>
      </c>
      <c r="E2060" s="46" t="s">
        <v>135</v>
      </c>
      <c r="F2060" s="46" t="s">
        <v>135</v>
      </c>
      <c r="G2060" s="46" t="s">
        <v>3999</v>
      </c>
      <c r="H2060" s="46" t="s">
        <v>97</v>
      </c>
      <c r="I2060" s="48">
        <v>43552</v>
      </c>
      <c r="J2060" s="46">
        <v>28</v>
      </c>
      <c r="K2060" s="46">
        <v>3</v>
      </c>
      <c r="L2060" s="52">
        <v>2019</v>
      </c>
      <c r="M2060" s="31">
        <f t="shared" si="31"/>
        <v>43552</v>
      </c>
      <c r="N2060" s="53" t="s">
        <v>4127</v>
      </c>
      <c r="O2060" s="53" t="s">
        <v>4128</v>
      </c>
      <c r="P2060" s="53">
        <v>16</v>
      </c>
      <c r="Q2060" s="60" t="s">
        <v>171</v>
      </c>
      <c r="R2060" s="53" t="s">
        <v>417</v>
      </c>
      <c r="S2060" s="53">
        <v>0</v>
      </c>
      <c r="T2060" s="53" t="s">
        <v>418</v>
      </c>
      <c r="U2060" s="53"/>
      <c r="V2060" s="53" t="s">
        <v>175</v>
      </c>
      <c r="W2060" s="53" t="s">
        <v>4659</v>
      </c>
      <c r="X2060" s="61" t="s">
        <v>179</v>
      </c>
      <c r="Y2060" s="68">
        <v>3</v>
      </c>
    </row>
    <row r="2061" spans="1:25" ht="23.1" hidden="1" customHeight="1">
      <c r="A2061" s="52" t="s">
        <v>133</v>
      </c>
      <c r="B2061" s="52" t="s">
        <v>26</v>
      </c>
      <c r="C2061" s="52" t="s">
        <v>27</v>
      </c>
      <c r="D2061" s="52" t="s">
        <v>28</v>
      </c>
      <c r="E2061" s="46" t="s">
        <v>135</v>
      </c>
      <c r="F2061" s="46" t="s">
        <v>135</v>
      </c>
      <c r="G2061" s="46" t="s">
        <v>3999</v>
      </c>
      <c r="H2061" s="46" t="s">
        <v>97</v>
      </c>
      <c r="I2061" s="48">
        <v>43552</v>
      </c>
      <c r="J2061" s="46">
        <v>28</v>
      </c>
      <c r="K2061" s="46">
        <v>3</v>
      </c>
      <c r="L2061" s="52">
        <v>2019</v>
      </c>
      <c r="M2061" s="31">
        <f t="shared" si="31"/>
        <v>43552</v>
      </c>
      <c r="N2061" s="53" t="s">
        <v>4129</v>
      </c>
      <c r="O2061" s="53" t="s">
        <v>4130</v>
      </c>
      <c r="P2061" s="53">
        <v>16</v>
      </c>
      <c r="Q2061" s="60">
        <v>8113818372</v>
      </c>
      <c r="R2061" s="53" t="s">
        <v>417</v>
      </c>
      <c r="S2061" s="53">
        <v>0</v>
      </c>
      <c r="T2061" s="53" t="s">
        <v>418</v>
      </c>
      <c r="U2061" s="53"/>
      <c r="V2061" s="53" t="s">
        <v>175</v>
      </c>
      <c r="W2061" s="53" t="s">
        <v>4659</v>
      </c>
      <c r="X2061" s="61" t="s">
        <v>186</v>
      </c>
      <c r="Y2061" s="68">
        <v>1</v>
      </c>
    </row>
    <row r="2062" spans="1:25" ht="23.1" hidden="1" customHeight="1">
      <c r="A2062" s="52" t="s">
        <v>133</v>
      </c>
      <c r="B2062" s="52" t="s">
        <v>26</v>
      </c>
      <c r="C2062" s="52" t="s">
        <v>27</v>
      </c>
      <c r="D2062" s="52" t="s">
        <v>28</v>
      </c>
      <c r="E2062" s="46" t="s">
        <v>135</v>
      </c>
      <c r="F2062" s="46" t="s">
        <v>135</v>
      </c>
      <c r="G2062" s="46" t="s">
        <v>3999</v>
      </c>
      <c r="H2062" s="46" t="s">
        <v>97</v>
      </c>
      <c r="I2062" s="48">
        <v>43552</v>
      </c>
      <c r="J2062" s="46">
        <v>28</v>
      </c>
      <c r="K2062" s="46">
        <v>3</v>
      </c>
      <c r="L2062" s="52">
        <v>2019</v>
      </c>
      <c r="M2062" s="31">
        <f t="shared" si="31"/>
        <v>43552</v>
      </c>
      <c r="N2062" s="53" t="s">
        <v>4131</v>
      </c>
      <c r="O2062" s="53" t="s">
        <v>4132</v>
      </c>
      <c r="P2062" s="53">
        <v>17</v>
      </c>
      <c r="Q2062" s="60" t="s">
        <v>171</v>
      </c>
      <c r="R2062" s="53" t="s">
        <v>417</v>
      </c>
      <c r="S2062" s="53">
        <v>0</v>
      </c>
      <c r="T2062" s="53" t="s">
        <v>418</v>
      </c>
      <c r="U2062" s="53"/>
      <c r="V2062" s="53" t="s">
        <v>175</v>
      </c>
      <c r="W2062" s="53" t="s">
        <v>4666</v>
      </c>
      <c r="X2062" s="61" t="s">
        <v>186</v>
      </c>
      <c r="Y2062" s="68">
        <v>3</v>
      </c>
    </row>
    <row r="2063" spans="1:25" ht="23.1" hidden="1" customHeight="1">
      <c r="A2063" s="52" t="s">
        <v>133</v>
      </c>
      <c r="B2063" s="52" t="s">
        <v>26</v>
      </c>
      <c r="C2063" s="52" t="s">
        <v>27</v>
      </c>
      <c r="D2063" s="52" t="s">
        <v>28</v>
      </c>
      <c r="E2063" s="46" t="s">
        <v>135</v>
      </c>
      <c r="F2063" s="46" t="s">
        <v>135</v>
      </c>
      <c r="G2063" s="46" t="s">
        <v>3999</v>
      </c>
      <c r="H2063" s="46" t="s">
        <v>97</v>
      </c>
      <c r="I2063" s="48">
        <v>43552</v>
      </c>
      <c r="J2063" s="46">
        <v>28</v>
      </c>
      <c r="K2063" s="46">
        <v>3</v>
      </c>
      <c r="L2063" s="52">
        <v>2019</v>
      </c>
      <c r="M2063" s="31">
        <f t="shared" si="31"/>
        <v>43552</v>
      </c>
      <c r="N2063" s="53" t="s">
        <v>4133</v>
      </c>
      <c r="O2063" s="53" t="s">
        <v>4134</v>
      </c>
      <c r="P2063" s="53">
        <v>17</v>
      </c>
      <c r="Q2063" s="60" t="s">
        <v>171</v>
      </c>
      <c r="R2063" s="53" t="s">
        <v>417</v>
      </c>
      <c r="S2063" s="53">
        <v>0</v>
      </c>
      <c r="T2063" s="53" t="s">
        <v>418</v>
      </c>
      <c r="U2063" s="53"/>
      <c r="V2063" s="53" t="s">
        <v>175</v>
      </c>
      <c r="W2063" s="53" t="s">
        <v>4659</v>
      </c>
      <c r="X2063" s="61" t="s">
        <v>186</v>
      </c>
      <c r="Y2063" s="68">
        <v>2</v>
      </c>
    </row>
    <row r="2064" spans="1:25" ht="23.1" hidden="1" customHeight="1">
      <c r="A2064" s="52" t="s">
        <v>133</v>
      </c>
      <c r="B2064" s="52" t="s">
        <v>26</v>
      </c>
      <c r="C2064" s="52" t="s">
        <v>27</v>
      </c>
      <c r="D2064" s="52" t="s">
        <v>28</v>
      </c>
      <c r="E2064" s="46" t="s">
        <v>135</v>
      </c>
      <c r="F2064" s="46" t="s">
        <v>135</v>
      </c>
      <c r="G2064" s="46" t="s">
        <v>3999</v>
      </c>
      <c r="H2064" s="46" t="s">
        <v>97</v>
      </c>
      <c r="I2064" s="48">
        <v>43552</v>
      </c>
      <c r="J2064" s="46">
        <v>28</v>
      </c>
      <c r="K2064" s="46">
        <v>3</v>
      </c>
      <c r="L2064" s="52">
        <v>2019</v>
      </c>
      <c r="M2064" s="31">
        <f t="shared" si="31"/>
        <v>43552</v>
      </c>
      <c r="N2064" s="53" t="s">
        <v>4135</v>
      </c>
      <c r="O2064" s="53" t="s">
        <v>4136</v>
      </c>
      <c r="P2064" s="53">
        <v>19</v>
      </c>
      <c r="Q2064" s="60" t="s">
        <v>171</v>
      </c>
      <c r="R2064" s="53" t="s">
        <v>172</v>
      </c>
      <c r="S2064" s="53">
        <v>2</v>
      </c>
      <c r="T2064" s="53" t="s">
        <v>418</v>
      </c>
      <c r="U2064" s="53"/>
      <c r="V2064" s="53" t="s">
        <v>175</v>
      </c>
      <c r="W2064" s="53" t="s">
        <v>4659</v>
      </c>
      <c r="X2064" s="61" t="s">
        <v>211</v>
      </c>
      <c r="Y2064" s="68"/>
    </row>
    <row r="2065" spans="1:25" ht="23.1" hidden="1" customHeight="1">
      <c r="A2065" s="52" t="s">
        <v>133</v>
      </c>
      <c r="B2065" s="52" t="s">
        <v>26</v>
      </c>
      <c r="C2065" s="52" t="s">
        <v>27</v>
      </c>
      <c r="D2065" s="52" t="s">
        <v>28</v>
      </c>
      <c r="E2065" s="46" t="s">
        <v>135</v>
      </c>
      <c r="F2065" s="46" t="s">
        <v>135</v>
      </c>
      <c r="G2065" s="46" t="s">
        <v>3999</v>
      </c>
      <c r="H2065" s="46" t="s">
        <v>97</v>
      </c>
      <c r="I2065" s="48">
        <v>43552</v>
      </c>
      <c r="J2065" s="46">
        <v>28</v>
      </c>
      <c r="K2065" s="46">
        <v>3</v>
      </c>
      <c r="L2065" s="52">
        <v>2019</v>
      </c>
      <c r="M2065" s="31">
        <f t="shared" si="31"/>
        <v>43552</v>
      </c>
      <c r="N2065" s="53" t="s">
        <v>4137</v>
      </c>
      <c r="O2065" s="53" t="s">
        <v>4138</v>
      </c>
      <c r="P2065" s="53">
        <v>17</v>
      </c>
      <c r="Q2065" s="60">
        <v>8124386906</v>
      </c>
      <c r="R2065" s="53" t="s">
        <v>417</v>
      </c>
      <c r="S2065" s="53">
        <v>0</v>
      </c>
      <c r="T2065" s="53" t="s">
        <v>418</v>
      </c>
      <c r="U2065" s="53"/>
      <c r="V2065" s="53" t="s">
        <v>175</v>
      </c>
      <c r="W2065" s="53" t="s">
        <v>4666</v>
      </c>
      <c r="X2065" s="61" t="s">
        <v>211</v>
      </c>
      <c r="Y2065" s="68"/>
    </row>
    <row r="2066" spans="1:25" ht="23.1" hidden="1" customHeight="1">
      <c r="A2066" s="52" t="s">
        <v>133</v>
      </c>
      <c r="B2066" s="52" t="s">
        <v>26</v>
      </c>
      <c r="C2066" s="52" t="s">
        <v>27</v>
      </c>
      <c r="D2066" s="52" t="s">
        <v>28</v>
      </c>
      <c r="E2066" s="46" t="s">
        <v>135</v>
      </c>
      <c r="F2066" s="46" t="s">
        <v>135</v>
      </c>
      <c r="G2066" s="46" t="s">
        <v>3999</v>
      </c>
      <c r="H2066" s="46" t="s">
        <v>97</v>
      </c>
      <c r="I2066" s="48">
        <v>43552</v>
      </c>
      <c r="J2066" s="46">
        <v>28</v>
      </c>
      <c r="K2066" s="46">
        <v>3</v>
      </c>
      <c r="L2066" s="52">
        <v>2019</v>
      </c>
      <c r="M2066" s="31">
        <f t="shared" si="31"/>
        <v>43552</v>
      </c>
      <c r="N2066" s="53" t="s">
        <v>588</v>
      </c>
      <c r="O2066" s="53" t="s">
        <v>4139</v>
      </c>
      <c r="P2066" s="53">
        <v>18</v>
      </c>
      <c r="Q2066" s="60">
        <v>9024921053</v>
      </c>
      <c r="R2066" s="53" t="s">
        <v>417</v>
      </c>
      <c r="S2066" s="53">
        <v>0</v>
      </c>
      <c r="T2066" s="53" t="s">
        <v>418</v>
      </c>
      <c r="U2066" s="53"/>
      <c r="V2066" s="53" t="s">
        <v>175</v>
      </c>
      <c r="W2066" s="53" t="s">
        <v>4659</v>
      </c>
      <c r="X2066" s="61" t="s">
        <v>186</v>
      </c>
      <c r="Y2066" s="68">
        <v>1</v>
      </c>
    </row>
    <row r="2067" spans="1:25" ht="23.1" hidden="1" customHeight="1">
      <c r="A2067" s="52" t="s">
        <v>133</v>
      </c>
      <c r="B2067" s="52" t="s">
        <v>26</v>
      </c>
      <c r="C2067" s="52" t="s">
        <v>27</v>
      </c>
      <c r="D2067" s="52" t="s">
        <v>28</v>
      </c>
      <c r="E2067" s="46" t="s">
        <v>135</v>
      </c>
      <c r="F2067" s="46" t="s">
        <v>135</v>
      </c>
      <c r="G2067" s="46" t="s">
        <v>3999</v>
      </c>
      <c r="H2067" s="46" t="s">
        <v>97</v>
      </c>
      <c r="I2067" s="48">
        <v>43552</v>
      </c>
      <c r="J2067" s="46">
        <v>28</v>
      </c>
      <c r="K2067" s="46">
        <v>3</v>
      </c>
      <c r="L2067" s="52">
        <v>2019</v>
      </c>
      <c r="M2067" s="31">
        <f t="shared" si="31"/>
        <v>43552</v>
      </c>
      <c r="N2067" s="53" t="s">
        <v>4140</v>
      </c>
      <c r="O2067" s="53" t="s">
        <v>4141</v>
      </c>
      <c r="P2067" s="53">
        <v>17</v>
      </c>
      <c r="Q2067" s="60" t="s">
        <v>171</v>
      </c>
      <c r="R2067" s="53" t="s">
        <v>417</v>
      </c>
      <c r="S2067" s="53">
        <v>0</v>
      </c>
      <c r="T2067" s="53" t="s">
        <v>418</v>
      </c>
      <c r="U2067" s="53"/>
      <c r="V2067" s="53" t="s">
        <v>175</v>
      </c>
      <c r="W2067" s="53" t="s">
        <v>4666</v>
      </c>
      <c r="X2067" s="61" t="s">
        <v>186</v>
      </c>
      <c r="Y2067" s="68">
        <v>2</v>
      </c>
    </row>
    <row r="2068" spans="1:25" ht="23.1" hidden="1" customHeight="1">
      <c r="A2068" s="52" t="s">
        <v>133</v>
      </c>
      <c r="B2068" s="52" t="s">
        <v>26</v>
      </c>
      <c r="C2068" s="52" t="s">
        <v>27</v>
      </c>
      <c r="D2068" s="52" t="s">
        <v>28</v>
      </c>
      <c r="E2068" s="46" t="s">
        <v>135</v>
      </c>
      <c r="F2068" s="46" t="s">
        <v>135</v>
      </c>
      <c r="G2068" s="46" t="s">
        <v>3999</v>
      </c>
      <c r="H2068" s="46" t="s">
        <v>97</v>
      </c>
      <c r="I2068" s="48">
        <v>43552</v>
      </c>
      <c r="J2068" s="46">
        <v>28</v>
      </c>
      <c r="K2068" s="46">
        <v>3</v>
      </c>
      <c r="L2068" s="52">
        <v>2019</v>
      </c>
      <c r="M2068" s="31">
        <f t="shared" si="31"/>
        <v>43552</v>
      </c>
      <c r="N2068" s="53" t="s">
        <v>2773</v>
      </c>
      <c r="O2068" s="53" t="s">
        <v>4142</v>
      </c>
      <c r="P2068" s="53">
        <v>19</v>
      </c>
      <c r="Q2068" s="60">
        <v>8075350926</v>
      </c>
      <c r="R2068" s="53" t="s">
        <v>417</v>
      </c>
      <c r="S2068" s="53">
        <v>0</v>
      </c>
      <c r="T2068" s="53" t="s">
        <v>418</v>
      </c>
      <c r="U2068" s="53"/>
      <c r="V2068" s="53" t="s">
        <v>175</v>
      </c>
      <c r="W2068" s="53" t="s">
        <v>4659</v>
      </c>
      <c r="X2068" s="61" t="s">
        <v>444</v>
      </c>
      <c r="Y2068" s="68"/>
    </row>
    <row r="2069" spans="1:25" ht="23.1" hidden="1" customHeight="1">
      <c r="A2069" s="52" t="s">
        <v>133</v>
      </c>
      <c r="B2069" s="52" t="s">
        <v>26</v>
      </c>
      <c r="C2069" s="52" t="s">
        <v>27</v>
      </c>
      <c r="D2069" s="52" t="s">
        <v>28</v>
      </c>
      <c r="E2069" s="46" t="s">
        <v>135</v>
      </c>
      <c r="F2069" s="46" t="s">
        <v>135</v>
      </c>
      <c r="G2069" s="46" t="s">
        <v>3999</v>
      </c>
      <c r="H2069" s="46" t="s">
        <v>97</v>
      </c>
      <c r="I2069" s="48">
        <v>43552</v>
      </c>
      <c r="J2069" s="46">
        <v>28</v>
      </c>
      <c r="K2069" s="46">
        <v>3</v>
      </c>
      <c r="L2069" s="52">
        <v>2019</v>
      </c>
      <c r="M2069" s="31">
        <f t="shared" si="31"/>
        <v>43552</v>
      </c>
      <c r="N2069" s="53" t="s">
        <v>4143</v>
      </c>
      <c r="O2069" s="53" t="s">
        <v>4144</v>
      </c>
      <c r="P2069" s="53">
        <v>18</v>
      </c>
      <c r="Q2069" s="60">
        <v>9027332021</v>
      </c>
      <c r="R2069" s="53" t="s">
        <v>417</v>
      </c>
      <c r="S2069" s="53">
        <v>0</v>
      </c>
      <c r="T2069" s="53" t="s">
        <v>418</v>
      </c>
      <c r="U2069" s="53"/>
      <c r="V2069" s="53" t="s">
        <v>175</v>
      </c>
      <c r="W2069" s="53" t="s">
        <v>4666</v>
      </c>
      <c r="X2069" s="61" t="s">
        <v>179</v>
      </c>
      <c r="Y2069" s="68">
        <v>3</v>
      </c>
    </row>
    <row r="2070" spans="1:25" ht="23.1" hidden="1" customHeight="1">
      <c r="A2070" s="52" t="s">
        <v>133</v>
      </c>
      <c r="B2070" s="52" t="s">
        <v>26</v>
      </c>
      <c r="C2070" s="52" t="s">
        <v>27</v>
      </c>
      <c r="D2070" s="52" t="s">
        <v>28</v>
      </c>
      <c r="E2070" s="46" t="s">
        <v>135</v>
      </c>
      <c r="F2070" s="46" t="s">
        <v>135</v>
      </c>
      <c r="G2070" s="46" t="s">
        <v>3999</v>
      </c>
      <c r="H2070" s="46" t="s">
        <v>97</v>
      </c>
      <c r="I2070" s="48">
        <v>43552</v>
      </c>
      <c r="J2070" s="46">
        <v>28</v>
      </c>
      <c r="K2070" s="46">
        <v>3</v>
      </c>
      <c r="L2070" s="52">
        <v>2019</v>
      </c>
      <c r="M2070" s="31">
        <f t="shared" si="31"/>
        <v>43552</v>
      </c>
      <c r="N2070" s="53" t="s">
        <v>4145</v>
      </c>
      <c r="O2070" s="53" t="s">
        <v>4146</v>
      </c>
      <c r="P2070" s="53">
        <v>16</v>
      </c>
      <c r="Q2070" s="60">
        <v>7010526692</v>
      </c>
      <c r="R2070" s="53" t="s">
        <v>417</v>
      </c>
      <c r="S2070" s="53">
        <v>0</v>
      </c>
      <c r="T2070" s="53" t="s">
        <v>418</v>
      </c>
      <c r="U2070" s="53"/>
      <c r="V2070" s="53" t="s">
        <v>175</v>
      </c>
      <c r="W2070" s="53" t="s">
        <v>4666</v>
      </c>
      <c r="X2070" s="61" t="s">
        <v>186</v>
      </c>
      <c r="Y2070" s="68">
        <v>3</v>
      </c>
    </row>
    <row r="2071" spans="1:25" ht="23.1" hidden="1" customHeight="1">
      <c r="A2071" s="52" t="s">
        <v>133</v>
      </c>
      <c r="B2071" s="52" t="s">
        <v>26</v>
      </c>
      <c r="C2071" s="52" t="s">
        <v>27</v>
      </c>
      <c r="D2071" s="52" t="s">
        <v>28</v>
      </c>
      <c r="E2071" s="46" t="s">
        <v>135</v>
      </c>
      <c r="F2071" s="46" t="s">
        <v>135</v>
      </c>
      <c r="G2071" s="46" t="s">
        <v>3999</v>
      </c>
      <c r="H2071" s="46" t="s">
        <v>97</v>
      </c>
      <c r="I2071" s="48">
        <v>43552</v>
      </c>
      <c r="J2071" s="46">
        <v>28</v>
      </c>
      <c r="K2071" s="46">
        <v>3</v>
      </c>
      <c r="L2071" s="52">
        <v>2019</v>
      </c>
      <c r="M2071" s="31">
        <f t="shared" si="31"/>
        <v>43552</v>
      </c>
      <c r="N2071" s="53" t="s">
        <v>4147</v>
      </c>
      <c r="O2071" s="53" t="s">
        <v>4148</v>
      </c>
      <c r="P2071" s="53">
        <v>18</v>
      </c>
      <c r="Q2071" s="60" t="s">
        <v>171</v>
      </c>
      <c r="R2071" s="53" t="s">
        <v>417</v>
      </c>
      <c r="S2071" s="53">
        <v>0</v>
      </c>
      <c r="T2071" s="53" t="s">
        <v>418</v>
      </c>
      <c r="U2071" s="53"/>
      <c r="V2071" s="53" t="s">
        <v>175</v>
      </c>
      <c r="W2071" s="53" t="s">
        <v>4666</v>
      </c>
      <c r="X2071" s="61" t="s">
        <v>186</v>
      </c>
      <c r="Y2071" s="68">
        <v>2</v>
      </c>
    </row>
    <row r="2072" spans="1:25" ht="23.1" hidden="1" customHeight="1">
      <c r="A2072" s="52" t="s">
        <v>133</v>
      </c>
      <c r="B2072" s="52" t="s">
        <v>26</v>
      </c>
      <c r="C2072" s="52" t="s">
        <v>27</v>
      </c>
      <c r="D2072" s="52" t="s">
        <v>28</v>
      </c>
      <c r="E2072" s="46" t="s">
        <v>135</v>
      </c>
      <c r="F2072" s="46" t="s">
        <v>135</v>
      </c>
      <c r="G2072" s="46" t="s">
        <v>3999</v>
      </c>
      <c r="H2072" s="46" t="s">
        <v>97</v>
      </c>
      <c r="I2072" s="48">
        <v>43552</v>
      </c>
      <c r="J2072" s="46">
        <v>28</v>
      </c>
      <c r="K2072" s="46">
        <v>3</v>
      </c>
      <c r="L2072" s="52">
        <v>2019</v>
      </c>
      <c r="M2072" s="31">
        <f t="shared" si="31"/>
        <v>43552</v>
      </c>
      <c r="N2072" s="53" t="s">
        <v>4149</v>
      </c>
      <c r="O2072" s="53" t="s">
        <v>4150</v>
      </c>
      <c r="P2072" s="53">
        <v>17</v>
      </c>
      <c r="Q2072" s="60">
        <v>8127321571</v>
      </c>
      <c r="R2072" s="53" t="s">
        <v>417</v>
      </c>
      <c r="S2072" s="53">
        <v>0</v>
      </c>
      <c r="T2072" s="53" t="s">
        <v>418</v>
      </c>
      <c r="U2072" s="53"/>
      <c r="V2072" s="53" t="s">
        <v>175</v>
      </c>
      <c r="W2072" s="53" t="s">
        <v>4666</v>
      </c>
      <c r="X2072" s="61" t="s">
        <v>186</v>
      </c>
      <c r="Y2072" s="68">
        <v>2</v>
      </c>
    </row>
    <row r="2073" spans="1:25" ht="23.1" hidden="1" customHeight="1">
      <c r="A2073" s="52" t="s">
        <v>133</v>
      </c>
      <c r="B2073" s="52" t="s">
        <v>26</v>
      </c>
      <c r="C2073" s="52" t="s">
        <v>27</v>
      </c>
      <c r="D2073" s="52" t="s">
        <v>28</v>
      </c>
      <c r="E2073" s="46" t="s">
        <v>135</v>
      </c>
      <c r="F2073" s="46" t="s">
        <v>135</v>
      </c>
      <c r="G2073" s="46" t="s">
        <v>3999</v>
      </c>
      <c r="H2073" s="46" t="s">
        <v>97</v>
      </c>
      <c r="I2073" s="48">
        <v>43552</v>
      </c>
      <c r="J2073" s="46">
        <v>28</v>
      </c>
      <c r="K2073" s="46">
        <v>3</v>
      </c>
      <c r="L2073" s="52">
        <v>2019</v>
      </c>
      <c r="M2073" s="31">
        <f t="shared" si="31"/>
        <v>43552</v>
      </c>
      <c r="N2073" s="53" t="s">
        <v>4151</v>
      </c>
      <c r="O2073" s="53" t="s">
        <v>4152</v>
      </c>
      <c r="P2073" s="53">
        <v>16</v>
      </c>
      <c r="Q2073" s="60" t="s">
        <v>171</v>
      </c>
      <c r="R2073" s="53" t="s">
        <v>417</v>
      </c>
      <c r="S2073" s="53">
        <v>0</v>
      </c>
      <c r="T2073" s="53" t="s">
        <v>418</v>
      </c>
      <c r="U2073" s="53"/>
      <c r="V2073" s="53" t="s">
        <v>175</v>
      </c>
      <c r="W2073" s="53" t="s">
        <v>4659</v>
      </c>
      <c r="X2073" s="61" t="s">
        <v>179</v>
      </c>
      <c r="Y2073" s="68">
        <v>2</v>
      </c>
    </row>
    <row r="2074" spans="1:25" ht="23.1" hidden="1" customHeight="1">
      <c r="A2074" s="52" t="s">
        <v>133</v>
      </c>
      <c r="B2074" s="52" t="s">
        <v>26</v>
      </c>
      <c r="C2074" s="52" t="s">
        <v>27</v>
      </c>
      <c r="D2074" s="52" t="s">
        <v>28</v>
      </c>
      <c r="E2074" s="46" t="s">
        <v>135</v>
      </c>
      <c r="F2074" s="46" t="s">
        <v>135</v>
      </c>
      <c r="G2074" s="46" t="s">
        <v>3999</v>
      </c>
      <c r="H2074" s="46" t="s">
        <v>97</v>
      </c>
      <c r="I2074" s="48">
        <v>43552</v>
      </c>
      <c r="J2074" s="46">
        <v>28</v>
      </c>
      <c r="K2074" s="46">
        <v>3</v>
      </c>
      <c r="L2074" s="52">
        <v>2019</v>
      </c>
      <c r="M2074" s="31">
        <f t="shared" ref="M2074:M2137" si="32">DATE(L2074,K2074,J2074)</f>
        <v>43552</v>
      </c>
      <c r="N2074" s="53" t="s">
        <v>4153</v>
      </c>
      <c r="O2074" s="46" t="s">
        <v>4154</v>
      </c>
      <c r="P2074" s="53">
        <v>19</v>
      </c>
      <c r="Q2074" s="60" t="s">
        <v>171</v>
      </c>
      <c r="R2074" s="53" t="s">
        <v>172</v>
      </c>
      <c r="S2074" s="53">
        <v>2</v>
      </c>
      <c r="T2074" s="53" t="s">
        <v>418</v>
      </c>
      <c r="U2074" s="53"/>
      <c r="V2074" s="53" t="s">
        <v>175</v>
      </c>
      <c r="W2074" s="53" t="s">
        <v>4659</v>
      </c>
      <c r="X2074" s="61" t="s">
        <v>186</v>
      </c>
      <c r="Y2074" s="68">
        <v>2</v>
      </c>
    </row>
    <row r="2075" spans="1:25" ht="23.1" hidden="1" customHeight="1">
      <c r="A2075" s="52" t="s">
        <v>133</v>
      </c>
      <c r="B2075" s="52" t="s">
        <v>26</v>
      </c>
      <c r="C2075" s="52" t="s">
        <v>27</v>
      </c>
      <c r="D2075" s="52" t="s">
        <v>28</v>
      </c>
      <c r="E2075" s="46" t="s">
        <v>135</v>
      </c>
      <c r="F2075" s="46" t="s">
        <v>135</v>
      </c>
      <c r="G2075" s="46" t="s">
        <v>3999</v>
      </c>
      <c r="H2075" s="46" t="s">
        <v>97</v>
      </c>
      <c r="I2075" s="48">
        <v>43552</v>
      </c>
      <c r="J2075" s="46">
        <v>28</v>
      </c>
      <c r="K2075" s="46">
        <v>3</v>
      </c>
      <c r="L2075" s="52">
        <v>2019</v>
      </c>
      <c r="M2075" s="31">
        <f t="shared" si="32"/>
        <v>43552</v>
      </c>
      <c r="N2075" s="53" t="s">
        <v>4155</v>
      </c>
      <c r="O2075" s="46" t="s">
        <v>4156</v>
      </c>
      <c r="P2075" s="53">
        <v>19</v>
      </c>
      <c r="Q2075" s="60" t="s">
        <v>171</v>
      </c>
      <c r="R2075" s="53" t="s">
        <v>172</v>
      </c>
      <c r="S2075" s="53">
        <v>2</v>
      </c>
      <c r="T2075" s="53" t="s">
        <v>418</v>
      </c>
      <c r="U2075" s="53"/>
      <c r="V2075" s="53" t="s">
        <v>175</v>
      </c>
      <c r="W2075" s="53" t="s">
        <v>4666</v>
      </c>
      <c r="X2075" s="61" t="s">
        <v>176</v>
      </c>
      <c r="Y2075" s="68"/>
    </row>
    <row r="2076" spans="1:25" ht="23.1" hidden="1" customHeight="1">
      <c r="A2076" s="52" t="s">
        <v>133</v>
      </c>
      <c r="B2076" s="52" t="s">
        <v>26</v>
      </c>
      <c r="C2076" s="52" t="s">
        <v>27</v>
      </c>
      <c r="D2076" s="52" t="s">
        <v>28</v>
      </c>
      <c r="E2076" s="46" t="s">
        <v>135</v>
      </c>
      <c r="F2076" s="46" t="s">
        <v>135</v>
      </c>
      <c r="G2076" s="46" t="s">
        <v>3999</v>
      </c>
      <c r="H2076" s="46" t="s">
        <v>97</v>
      </c>
      <c r="I2076" s="48">
        <v>43552</v>
      </c>
      <c r="J2076" s="46">
        <v>28</v>
      </c>
      <c r="K2076" s="46">
        <v>3</v>
      </c>
      <c r="L2076" s="52">
        <v>2019</v>
      </c>
      <c r="M2076" s="31">
        <f t="shared" si="32"/>
        <v>43552</v>
      </c>
      <c r="N2076" s="53" t="s">
        <v>4157</v>
      </c>
      <c r="O2076" s="46" t="s">
        <v>4158</v>
      </c>
      <c r="P2076" s="53">
        <v>19</v>
      </c>
      <c r="Q2076" s="60" t="s">
        <v>171</v>
      </c>
      <c r="R2076" s="53" t="s">
        <v>172</v>
      </c>
      <c r="S2076" s="53">
        <v>1</v>
      </c>
      <c r="T2076" s="53" t="s">
        <v>418</v>
      </c>
      <c r="U2076" s="53"/>
      <c r="V2076" s="53" t="s">
        <v>175</v>
      </c>
      <c r="W2076" s="53" t="s">
        <v>4659</v>
      </c>
      <c r="X2076" s="61" t="s">
        <v>176</v>
      </c>
      <c r="Y2076" s="68"/>
    </row>
    <row r="2077" spans="1:25" ht="23.1" hidden="1" customHeight="1">
      <c r="A2077" s="52" t="s">
        <v>133</v>
      </c>
      <c r="B2077" s="52" t="s">
        <v>26</v>
      </c>
      <c r="C2077" s="52" t="s">
        <v>27</v>
      </c>
      <c r="D2077" s="52" t="s">
        <v>28</v>
      </c>
      <c r="E2077" s="46" t="s">
        <v>135</v>
      </c>
      <c r="F2077" s="46" t="s">
        <v>135</v>
      </c>
      <c r="G2077" s="46" t="s">
        <v>3999</v>
      </c>
      <c r="H2077" s="46" t="s">
        <v>97</v>
      </c>
      <c r="I2077" s="48">
        <v>43552</v>
      </c>
      <c r="J2077" s="46">
        <v>28</v>
      </c>
      <c r="K2077" s="46">
        <v>3</v>
      </c>
      <c r="L2077" s="52">
        <v>2019</v>
      </c>
      <c r="M2077" s="31">
        <f t="shared" si="32"/>
        <v>43552</v>
      </c>
      <c r="N2077" s="53" t="s">
        <v>4159</v>
      </c>
      <c r="O2077" s="46" t="s">
        <v>4160</v>
      </c>
      <c r="P2077" s="53">
        <v>18</v>
      </c>
      <c r="Q2077" s="60" t="s">
        <v>171</v>
      </c>
      <c r="R2077" s="53" t="s">
        <v>172</v>
      </c>
      <c r="S2077" s="53">
        <v>2</v>
      </c>
      <c r="T2077" s="53" t="s">
        <v>418</v>
      </c>
      <c r="U2077" s="53"/>
      <c r="V2077" s="53" t="s">
        <v>175</v>
      </c>
      <c r="W2077" s="53" t="s">
        <v>4659</v>
      </c>
      <c r="X2077" s="61" t="s">
        <v>176</v>
      </c>
      <c r="Y2077" s="68"/>
    </row>
    <row r="2078" spans="1:25" ht="23.1" hidden="1" customHeight="1">
      <c r="A2078" s="52" t="s">
        <v>133</v>
      </c>
      <c r="B2078" s="52" t="s">
        <v>26</v>
      </c>
      <c r="C2078" s="52" t="s">
        <v>27</v>
      </c>
      <c r="D2078" s="52" t="s">
        <v>28</v>
      </c>
      <c r="E2078" s="46" t="s">
        <v>135</v>
      </c>
      <c r="F2078" s="46" t="s">
        <v>135</v>
      </c>
      <c r="G2078" s="46" t="s">
        <v>3999</v>
      </c>
      <c r="H2078" s="46" t="s">
        <v>97</v>
      </c>
      <c r="I2078" s="48">
        <v>43552</v>
      </c>
      <c r="J2078" s="46">
        <v>28</v>
      </c>
      <c r="K2078" s="46">
        <v>3</v>
      </c>
      <c r="L2078" s="52">
        <v>2019</v>
      </c>
      <c r="M2078" s="31">
        <f t="shared" si="32"/>
        <v>43552</v>
      </c>
      <c r="N2078" s="53" t="s">
        <v>4161</v>
      </c>
      <c r="O2078" s="46" t="s">
        <v>4162</v>
      </c>
      <c r="P2078" s="53">
        <v>18</v>
      </c>
      <c r="Q2078" s="60" t="s">
        <v>171</v>
      </c>
      <c r="R2078" s="53" t="s">
        <v>172</v>
      </c>
      <c r="S2078" s="53">
        <v>1</v>
      </c>
      <c r="T2078" s="53" t="s">
        <v>418</v>
      </c>
      <c r="U2078" s="53"/>
      <c r="V2078" s="53" t="s">
        <v>175</v>
      </c>
      <c r="W2078" s="53" t="s">
        <v>4659</v>
      </c>
      <c r="X2078" s="61" t="s">
        <v>186</v>
      </c>
      <c r="Y2078" s="68">
        <v>2</v>
      </c>
    </row>
    <row r="2079" spans="1:25" ht="23.1" hidden="1" customHeight="1">
      <c r="A2079" s="52" t="s">
        <v>133</v>
      </c>
      <c r="B2079" s="52" t="s">
        <v>26</v>
      </c>
      <c r="C2079" s="52" t="s">
        <v>27</v>
      </c>
      <c r="D2079" s="52" t="s">
        <v>28</v>
      </c>
      <c r="E2079" s="46" t="s">
        <v>135</v>
      </c>
      <c r="F2079" s="46" t="s">
        <v>135</v>
      </c>
      <c r="G2079" s="46" t="s">
        <v>3999</v>
      </c>
      <c r="H2079" s="46" t="s">
        <v>97</v>
      </c>
      <c r="I2079" s="48">
        <v>43552</v>
      </c>
      <c r="J2079" s="46">
        <v>28</v>
      </c>
      <c r="K2079" s="46">
        <v>3</v>
      </c>
      <c r="L2079" s="52">
        <v>2019</v>
      </c>
      <c r="M2079" s="31">
        <f t="shared" si="32"/>
        <v>43552</v>
      </c>
      <c r="N2079" s="53" t="s">
        <v>4163</v>
      </c>
      <c r="O2079" s="46" t="s">
        <v>4164</v>
      </c>
      <c r="P2079" s="53">
        <v>19</v>
      </c>
      <c r="Q2079" s="60">
        <v>8050687415</v>
      </c>
      <c r="R2079" s="53" t="s">
        <v>172</v>
      </c>
      <c r="S2079" s="53">
        <v>1</v>
      </c>
      <c r="T2079" s="53" t="s">
        <v>418</v>
      </c>
      <c r="U2079" s="53"/>
      <c r="V2079" s="53" t="s">
        <v>175</v>
      </c>
      <c r="W2079" s="53" t="s">
        <v>4666</v>
      </c>
      <c r="X2079" s="61" t="s">
        <v>186</v>
      </c>
      <c r="Y2079" s="68">
        <v>3</v>
      </c>
    </row>
    <row r="2080" spans="1:25" ht="23.1" hidden="1" customHeight="1">
      <c r="A2080" s="52" t="s">
        <v>133</v>
      </c>
      <c r="B2080" s="52" t="s">
        <v>26</v>
      </c>
      <c r="C2080" s="52" t="s">
        <v>27</v>
      </c>
      <c r="D2080" s="52" t="s">
        <v>28</v>
      </c>
      <c r="E2080" s="53" t="s">
        <v>28</v>
      </c>
      <c r="F2080" s="53" t="s">
        <v>111</v>
      </c>
      <c r="G2080" s="53" t="s">
        <v>167</v>
      </c>
      <c r="H2080" s="53" t="s">
        <v>168</v>
      </c>
      <c r="I2080" s="48">
        <v>43552</v>
      </c>
      <c r="J2080" s="46">
        <v>28</v>
      </c>
      <c r="K2080" s="46">
        <v>3</v>
      </c>
      <c r="L2080" s="52">
        <v>2019</v>
      </c>
      <c r="M2080" s="31">
        <f t="shared" si="32"/>
        <v>43552</v>
      </c>
      <c r="N2080" s="53" t="s">
        <v>1732</v>
      </c>
      <c r="O2080" s="53" t="s">
        <v>1733</v>
      </c>
      <c r="P2080" s="53">
        <v>18</v>
      </c>
      <c r="Q2080" s="60" t="s">
        <v>171</v>
      </c>
      <c r="R2080" s="53" t="s">
        <v>172</v>
      </c>
      <c r="S2080" s="53">
        <v>1</v>
      </c>
      <c r="T2080" s="53" t="s">
        <v>174</v>
      </c>
      <c r="U2080" s="53"/>
      <c r="V2080" s="53" t="s">
        <v>175</v>
      </c>
      <c r="W2080" s="53" t="s">
        <v>4666</v>
      </c>
      <c r="X2080" s="61" t="s">
        <v>179</v>
      </c>
      <c r="Y2080" s="68">
        <v>2</v>
      </c>
    </row>
    <row r="2081" spans="1:25" ht="23.1" hidden="1" customHeight="1">
      <c r="A2081" s="52" t="s">
        <v>133</v>
      </c>
      <c r="B2081" s="52" t="s">
        <v>26</v>
      </c>
      <c r="C2081" s="52" t="s">
        <v>27</v>
      </c>
      <c r="D2081" s="52" t="s">
        <v>28</v>
      </c>
      <c r="E2081" s="53" t="s">
        <v>28</v>
      </c>
      <c r="F2081" s="53" t="s">
        <v>111</v>
      </c>
      <c r="G2081" s="53" t="s">
        <v>167</v>
      </c>
      <c r="H2081" s="53" t="s">
        <v>168</v>
      </c>
      <c r="I2081" s="48">
        <v>43552</v>
      </c>
      <c r="J2081" s="46">
        <v>28</v>
      </c>
      <c r="K2081" s="46">
        <v>3</v>
      </c>
      <c r="L2081" s="52">
        <v>2019</v>
      </c>
      <c r="M2081" s="31">
        <f t="shared" si="32"/>
        <v>43552</v>
      </c>
      <c r="N2081" s="53" t="s">
        <v>865</v>
      </c>
      <c r="O2081" s="53" t="s">
        <v>1734</v>
      </c>
      <c r="P2081" s="53">
        <v>19</v>
      </c>
      <c r="Q2081" s="60" t="s">
        <v>171</v>
      </c>
      <c r="R2081" s="53" t="s">
        <v>172</v>
      </c>
      <c r="S2081" s="53">
        <v>2</v>
      </c>
      <c r="T2081" s="53" t="s">
        <v>174</v>
      </c>
      <c r="U2081" s="53"/>
      <c r="V2081" s="53" t="s">
        <v>175</v>
      </c>
      <c r="W2081" s="53" t="s">
        <v>4666</v>
      </c>
      <c r="X2081" s="61" t="s">
        <v>186</v>
      </c>
      <c r="Y2081" s="68">
        <v>1</v>
      </c>
    </row>
    <row r="2082" spans="1:25" ht="23.1" hidden="1" customHeight="1">
      <c r="A2082" s="52" t="s">
        <v>133</v>
      </c>
      <c r="B2082" s="52" t="s">
        <v>26</v>
      </c>
      <c r="C2082" s="52" t="s">
        <v>27</v>
      </c>
      <c r="D2082" s="52" t="s">
        <v>28</v>
      </c>
      <c r="E2082" s="53" t="s">
        <v>28</v>
      </c>
      <c r="F2082" s="53" t="s">
        <v>111</v>
      </c>
      <c r="G2082" s="53" t="s">
        <v>167</v>
      </c>
      <c r="H2082" s="53" t="s">
        <v>168</v>
      </c>
      <c r="I2082" s="48">
        <v>43552</v>
      </c>
      <c r="J2082" s="46">
        <v>28</v>
      </c>
      <c r="K2082" s="46">
        <v>3</v>
      </c>
      <c r="L2082" s="52">
        <v>2019</v>
      </c>
      <c r="M2082" s="31">
        <f t="shared" si="32"/>
        <v>43552</v>
      </c>
      <c r="N2082" s="53" t="s">
        <v>1735</v>
      </c>
      <c r="O2082" s="53" t="s">
        <v>1736</v>
      </c>
      <c r="P2082" s="53">
        <v>19</v>
      </c>
      <c r="Q2082" s="60" t="s">
        <v>171</v>
      </c>
      <c r="R2082" s="53" t="s">
        <v>172</v>
      </c>
      <c r="S2082" s="53">
        <v>0</v>
      </c>
      <c r="T2082" s="53" t="s">
        <v>174</v>
      </c>
      <c r="U2082" s="53"/>
      <c r="V2082" s="53" t="s">
        <v>175</v>
      </c>
      <c r="W2082" s="53" t="s">
        <v>4666</v>
      </c>
      <c r="X2082" s="61" t="s">
        <v>186</v>
      </c>
      <c r="Y2082" s="68">
        <v>2</v>
      </c>
    </row>
    <row r="2083" spans="1:25" ht="23.1" hidden="1" customHeight="1">
      <c r="A2083" s="52" t="s">
        <v>133</v>
      </c>
      <c r="B2083" s="52" t="s">
        <v>26</v>
      </c>
      <c r="C2083" s="52" t="s">
        <v>27</v>
      </c>
      <c r="D2083" s="52" t="s">
        <v>28</v>
      </c>
      <c r="E2083" s="53" t="s">
        <v>28</v>
      </c>
      <c r="F2083" s="53" t="s">
        <v>111</v>
      </c>
      <c r="G2083" s="53" t="s">
        <v>167</v>
      </c>
      <c r="H2083" s="53" t="s">
        <v>168</v>
      </c>
      <c r="I2083" s="48">
        <v>43552</v>
      </c>
      <c r="J2083" s="46">
        <v>28</v>
      </c>
      <c r="K2083" s="46">
        <v>3</v>
      </c>
      <c r="L2083" s="52">
        <v>2019</v>
      </c>
      <c r="M2083" s="31">
        <f t="shared" si="32"/>
        <v>43552</v>
      </c>
      <c r="N2083" s="53" t="s">
        <v>1737</v>
      </c>
      <c r="O2083" s="53" t="s">
        <v>1738</v>
      </c>
      <c r="P2083" s="53">
        <v>19</v>
      </c>
      <c r="Q2083" s="60" t="s">
        <v>171</v>
      </c>
      <c r="R2083" s="53" t="s">
        <v>172</v>
      </c>
      <c r="S2083" s="53">
        <v>1</v>
      </c>
      <c r="T2083" s="53" t="s">
        <v>174</v>
      </c>
      <c r="U2083" s="53"/>
      <c r="V2083" s="53" t="s">
        <v>175</v>
      </c>
      <c r="W2083" s="53" t="s">
        <v>4666</v>
      </c>
      <c r="X2083" s="61" t="s">
        <v>179</v>
      </c>
      <c r="Y2083" s="68">
        <v>2</v>
      </c>
    </row>
    <row r="2084" spans="1:25" ht="23.1" hidden="1" customHeight="1">
      <c r="A2084" s="52" t="s">
        <v>133</v>
      </c>
      <c r="B2084" s="52" t="s">
        <v>26</v>
      </c>
      <c r="C2084" s="52" t="s">
        <v>27</v>
      </c>
      <c r="D2084" s="52" t="s">
        <v>28</v>
      </c>
      <c r="E2084" s="53" t="s">
        <v>28</v>
      </c>
      <c r="F2084" s="53" t="s">
        <v>111</v>
      </c>
      <c r="G2084" s="53" t="s">
        <v>167</v>
      </c>
      <c r="H2084" s="53" t="s">
        <v>168</v>
      </c>
      <c r="I2084" s="48">
        <v>43552</v>
      </c>
      <c r="J2084" s="46">
        <v>28</v>
      </c>
      <c r="K2084" s="46">
        <v>3</v>
      </c>
      <c r="L2084" s="52">
        <v>2019</v>
      </c>
      <c r="M2084" s="31">
        <f t="shared" si="32"/>
        <v>43552</v>
      </c>
      <c r="N2084" s="53" t="s">
        <v>1739</v>
      </c>
      <c r="O2084" s="53" t="s">
        <v>1740</v>
      </c>
      <c r="P2084" s="53">
        <v>18</v>
      </c>
      <c r="Q2084" s="60" t="s">
        <v>171</v>
      </c>
      <c r="R2084" s="53" t="s">
        <v>172</v>
      </c>
      <c r="S2084" s="53">
        <v>1</v>
      </c>
      <c r="T2084" s="53" t="s">
        <v>174</v>
      </c>
      <c r="U2084" s="53"/>
      <c r="V2084" s="53" t="s">
        <v>175</v>
      </c>
      <c r="W2084" s="53" t="s">
        <v>4666</v>
      </c>
      <c r="X2084" s="61" t="s">
        <v>211</v>
      </c>
      <c r="Y2084" s="68"/>
    </row>
    <row r="2085" spans="1:25" ht="23.1" hidden="1" customHeight="1">
      <c r="A2085" s="52" t="s">
        <v>133</v>
      </c>
      <c r="B2085" s="52" t="s">
        <v>26</v>
      </c>
      <c r="C2085" s="52" t="s">
        <v>27</v>
      </c>
      <c r="D2085" s="52" t="s">
        <v>28</v>
      </c>
      <c r="E2085" s="53" t="s">
        <v>28</v>
      </c>
      <c r="F2085" s="53" t="s">
        <v>111</v>
      </c>
      <c r="G2085" s="53" t="s">
        <v>167</v>
      </c>
      <c r="H2085" s="53" t="s">
        <v>168</v>
      </c>
      <c r="I2085" s="48">
        <v>43552</v>
      </c>
      <c r="J2085" s="46">
        <v>28</v>
      </c>
      <c r="K2085" s="46">
        <v>3</v>
      </c>
      <c r="L2085" s="52">
        <v>2019</v>
      </c>
      <c r="M2085" s="31">
        <f t="shared" si="32"/>
        <v>43552</v>
      </c>
      <c r="N2085" s="53" t="s">
        <v>1741</v>
      </c>
      <c r="O2085" s="53" t="s">
        <v>1742</v>
      </c>
      <c r="P2085" s="53">
        <v>19</v>
      </c>
      <c r="Q2085" s="60" t="s">
        <v>171</v>
      </c>
      <c r="R2085" s="53" t="s">
        <v>172</v>
      </c>
      <c r="S2085" s="53">
        <v>2</v>
      </c>
      <c r="T2085" s="53" t="s">
        <v>174</v>
      </c>
      <c r="U2085" s="53"/>
      <c r="V2085" s="53" t="s">
        <v>175</v>
      </c>
      <c r="W2085" s="53" t="s">
        <v>4666</v>
      </c>
      <c r="X2085" s="61" t="s">
        <v>179</v>
      </c>
      <c r="Y2085" s="68">
        <v>2</v>
      </c>
    </row>
    <row r="2086" spans="1:25" ht="23.1" hidden="1" customHeight="1">
      <c r="A2086" s="52" t="s">
        <v>133</v>
      </c>
      <c r="B2086" s="52" t="s">
        <v>26</v>
      </c>
      <c r="C2086" s="52" t="s">
        <v>27</v>
      </c>
      <c r="D2086" s="52" t="s">
        <v>28</v>
      </c>
      <c r="E2086" s="53" t="s">
        <v>28</v>
      </c>
      <c r="F2086" s="53" t="s">
        <v>111</v>
      </c>
      <c r="G2086" s="53" t="s">
        <v>167</v>
      </c>
      <c r="H2086" s="53" t="s">
        <v>168</v>
      </c>
      <c r="I2086" s="55">
        <v>43553</v>
      </c>
      <c r="J2086" s="53">
        <v>29</v>
      </c>
      <c r="K2086" s="53">
        <v>3</v>
      </c>
      <c r="L2086" s="52">
        <v>2019</v>
      </c>
      <c r="M2086" s="31">
        <f t="shared" si="32"/>
        <v>43553</v>
      </c>
      <c r="N2086" s="53" t="s">
        <v>1743</v>
      </c>
      <c r="O2086" s="53" t="s">
        <v>1744</v>
      </c>
      <c r="P2086" s="53">
        <v>18</v>
      </c>
      <c r="Q2086" s="60" t="s">
        <v>171</v>
      </c>
      <c r="R2086" s="53" t="s">
        <v>172</v>
      </c>
      <c r="S2086" s="53">
        <v>1</v>
      </c>
      <c r="T2086" s="53" t="s">
        <v>174</v>
      </c>
      <c r="U2086" s="53"/>
      <c r="V2086" s="53" t="s">
        <v>175</v>
      </c>
      <c r="W2086" s="53" t="s">
        <v>4666</v>
      </c>
      <c r="X2086" s="61" t="s">
        <v>186</v>
      </c>
      <c r="Y2086" s="68">
        <v>1</v>
      </c>
    </row>
    <row r="2087" spans="1:25" ht="23.1" hidden="1" customHeight="1">
      <c r="A2087" s="52" t="s">
        <v>133</v>
      </c>
      <c r="B2087" s="52" t="s">
        <v>26</v>
      </c>
      <c r="C2087" s="52" t="s">
        <v>27</v>
      </c>
      <c r="D2087" s="52" t="s">
        <v>28</v>
      </c>
      <c r="E2087" s="53" t="s">
        <v>28</v>
      </c>
      <c r="F2087" s="53" t="s">
        <v>111</v>
      </c>
      <c r="G2087" s="53" t="s">
        <v>167</v>
      </c>
      <c r="H2087" s="53" t="s">
        <v>168</v>
      </c>
      <c r="I2087" s="55">
        <v>43553</v>
      </c>
      <c r="J2087" s="53">
        <v>29</v>
      </c>
      <c r="K2087" s="53">
        <v>3</v>
      </c>
      <c r="L2087" s="52">
        <v>2019</v>
      </c>
      <c r="M2087" s="31">
        <f t="shared" si="32"/>
        <v>43553</v>
      </c>
      <c r="N2087" s="53" t="s">
        <v>1745</v>
      </c>
      <c r="O2087" s="53" t="s">
        <v>1746</v>
      </c>
      <c r="P2087" s="53">
        <v>18</v>
      </c>
      <c r="Q2087" s="60" t="s">
        <v>171</v>
      </c>
      <c r="R2087" s="53" t="s">
        <v>172</v>
      </c>
      <c r="S2087" s="53">
        <v>0</v>
      </c>
      <c r="T2087" s="53" t="s">
        <v>174</v>
      </c>
      <c r="U2087" s="53"/>
      <c r="V2087" s="53" t="s">
        <v>175</v>
      </c>
      <c r="W2087" s="53" t="s">
        <v>4666</v>
      </c>
      <c r="X2087" s="61" t="s">
        <v>179</v>
      </c>
      <c r="Y2087" s="68">
        <v>3</v>
      </c>
    </row>
    <row r="2088" spans="1:25" ht="23.1" hidden="1" customHeight="1">
      <c r="A2088" s="52" t="s">
        <v>133</v>
      </c>
      <c r="B2088" s="52" t="s">
        <v>26</v>
      </c>
      <c r="C2088" s="52" t="s">
        <v>27</v>
      </c>
      <c r="D2088" s="52" t="s">
        <v>28</v>
      </c>
      <c r="E2088" s="53" t="s">
        <v>28</v>
      </c>
      <c r="F2088" s="53" t="s">
        <v>111</v>
      </c>
      <c r="G2088" s="53" t="s">
        <v>167</v>
      </c>
      <c r="H2088" s="53" t="s">
        <v>168</v>
      </c>
      <c r="I2088" s="55">
        <v>43553</v>
      </c>
      <c r="J2088" s="53">
        <v>29</v>
      </c>
      <c r="K2088" s="53">
        <v>3</v>
      </c>
      <c r="L2088" s="52">
        <v>2019</v>
      </c>
      <c r="M2088" s="31">
        <f t="shared" si="32"/>
        <v>43553</v>
      </c>
      <c r="N2088" s="53" t="s">
        <v>1747</v>
      </c>
      <c r="O2088" s="53" t="s">
        <v>1748</v>
      </c>
      <c r="P2088" s="53">
        <v>19</v>
      </c>
      <c r="Q2088" s="60" t="s">
        <v>171</v>
      </c>
      <c r="R2088" s="53" t="s">
        <v>172</v>
      </c>
      <c r="S2088" s="53">
        <v>1</v>
      </c>
      <c r="T2088" s="53" t="s">
        <v>174</v>
      </c>
      <c r="U2088" s="53"/>
      <c r="V2088" s="53" t="s">
        <v>175</v>
      </c>
      <c r="W2088" s="53" t="s">
        <v>4666</v>
      </c>
      <c r="X2088" s="61" t="s">
        <v>186</v>
      </c>
      <c r="Y2088" s="68">
        <v>3</v>
      </c>
    </row>
    <row r="2089" spans="1:25" ht="23.1" hidden="1" customHeight="1">
      <c r="A2089" s="52" t="s">
        <v>133</v>
      </c>
      <c r="B2089" s="52" t="s">
        <v>26</v>
      </c>
      <c r="C2089" s="52" t="s">
        <v>27</v>
      </c>
      <c r="D2089" s="52" t="s">
        <v>28</v>
      </c>
      <c r="E2089" s="53" t="s">
        <v>28</v>
      </c>
      <c r="F2089" s="53" t="s">
        <v>111</v>
      </c>
      <c r="G2089" s="53" t="s">
        <v>167</v>
      </c>
      <c r="H2089" s="53" t="s">
        <v>168</v>
      </c>
      <c r="I2089" s="55">
        <v>43553</v>
      </c>
      <c r="J2089" s="53">
        <v>29</v>
      </c>
      <c r="K2089" s="53">
        <v>3</v>
      </c>
      <c r="L2089" s="52">
        <v>2019</v>
      </c>
      <c r="M2089" s="31">
        <f t="shared" si="32"/>
        <v>43553</v>
      </c>
      <c r="N2089" s="53" t="s">
        <v>1749</v>
      </c>
      <c r="O2089" s="53" t="s">
        <v>1750</v>
      </c>
      <c r="P2089" s="53">
        <v>18</v>
      </c>
      <c r="Q2089" s="60" t="s">
        <v>171</v>
      </c>
      <c r="R2089" s="53" t="s">
        <v>172</v>
      </c>
      <c r="S2089" s="53">
        <v>0</v>
      </c>
      <c r="T2089" s="53" t="s">
        <v>174</v>
      </c>
      <c r="U2089" s="53"/>
      <c r="V2089" s="53" t="s">
        <v>175</v>
      </c>
      <c r="W2089" s="53" t="s">
        <v>4666</v>
      </c>
      <c r="X2089" s="61" t="s">
        <v>211</v>
      </c>
      <c r="Y2089" s="68"/>
    </row>
    <row r="2090" spans="1:25" ht="23.1" hidden="1" customHeight="1">
      <c r="A2090" s="52" t="s">
        <v>133</v>
      </c>
      <c r="B2090" s="52" t="s">
        <v>26</v>
      </c>
      <c r="C2090" s="52" t="s">
        <v>27</v>
      </c>
      <c r="D2090" s="52" t="s">
        <v>28</v>
      </c>
      <c r="E2090" s="53" t="s">
        <v>28</v>
      </c>
      <c r="F2090" s="53" t="s">
        <v>111</v>
      </c>
      <c r="G2090" s="53" t="s">
        <v>167</v>
      </c>
      <c r="H2090" s="53" t="s">
        <v>168</v>
      </c>
      <c r="I2090" s="55">
        <v>43553</v>
      </c>
      <c r="J2090" s="53">
        <v>29</v>
      </c>
      <c r="K2090" s="53">
        <v>3</v>
      </c>
      <c r="L2090" s="52">
        <v>2019</v>
      </c>
      <c r="M2090" s="31">
        <f t="shared" si="32"/>
        <v>43553</v>
      </c>
      <c r="N2090" s="53" t="s">
        <v>1751</v>
      </c>
      <c r="O2090" s="53" t="s">
        <v>1675</v>
      </c>
      <c r="P2090" s="53">
        <v>19</v>
      </c>
      <c r="Q2090" s="60" t="s">
        <v>171</v>
      </c>
      <c r="R2090" s="53" t="s">
        <v>172</v>
      </c>
      <c r="S2090" s="53">
        <v>2</v>
      </c>
      <c r="T2090" s="53" t="s">
        <v>174</v>
      </c>
      <c r="U2090" s="53"/>
      <c r="V2090" s="53" t="s">
        <v>175</v>
      </c>
      <c r="W2090" s="53" t="s">
        <v>4666</v>
      </c>
      <c r="X2090" s="61" t="s">
        <v>211</v>
      </c>
      <c r="Y2090" s="68"/>
    </row>
    <row r="2091" spans="1:25" ht="23.1" hidden="1" customHeight="1">
      <c r="A2091" s="52" t="s">
        <v>133</v>
      </c>
      <c r="B2091" s="52" t="s">
        <v>26</v>
      </c>
      <c r="C2091" s="52" t="s">
        <v>27</v>
      </c>
      <c r="D2091" s="52" t="s">
        <v>28</v>
      </c>
      <c r="E2091" s="53" t="s">
        <v>28</v>
      </c>
      <c r="F2091" s="53" t="s">
        <v>29</v>
      </c>
      <c r="G2091" s="53" t="s">
        <v>1887</v>
      </c>
      <c r="H2091" s="53" t="s">
        <v>31</v>
      </c>
      <c r="I2091" s="55">
        <v>43554</v>
      </c>
      <c r="J2091" s="53">
        <v>30</v>
      </c>
      <c r="K2091" s="53">
        <v>3</v>
      </c>
      <c r="L2091" s="52">
        <v>2019</v>
      </c>
      <c r="M2091" s="31">
        <f t="shared" si="32"/>
        <v>43554</v>
      </c>
      <c r="N2091" s="53" t="s">
        <v>4165</v>
      </c>
      <c r="O2091" s="53" t="s">
        <v>4166</v>
      </c>
      <c r="P2091" s="53">
        <v>18</v>
      </c>
      <c r="Q2091" s="60">
        <v>8021390422</v>
      </c>
      <c r="R2091" s="53" t="s">
        <v>417</v>
      </c>
      <c r="S2091" s="53">
        <v>1</v>
      </c>
      <c r="T2091" s="53" t="s">
        <v>313</v>
      </c>
      <c r="U2091" s="53" t="s">
        <v>507</v>
      </c>
      <c r="V2091" s="53" t="s">
        <v>175</v>
      </c>
      <c r="W2091" s="53" t="s">
        <v>4659</v>
      </c>
      <c r="X2091" s="61" t="s">
        <v>186</v>
      </c>
      <c r="Y2091" s="68">
        <v>3</v>
      </c>
    </row>
    <row r="2092" spans="1:25" ht="23.1" hidden="1" customHeight="1">
      <c r="A2092" s="46" t="s">
        <v>1752</v>
      </c>
      <c r="B2092" s="46" t="s">
        <v>26</v>
      </c>
      <c r="C2092" s="46" t="s">
        <v>27</v>
      </c>
      <c r="D2092" s="46" t="s">
        <v>28</v>
      </c>
      <c r="E2092" s="46" t="s">
        <v>28</v>
      </c>
      <c r="F2092" s="46" t="s">
        <v>111</v>
      </c>
      <c r="G2092" s="46" t="s">
        <v>167</v>
      </c>
      <c r="H2092" s="54" t="s">
        <v>168</v>
      </c>
      <c r="I2092" s="72">
        <v>43558</v>
      </c>
      <c r="J2092" s="54">
        <v>3</v>
      </c>
      <c r="K2092" s="54">
        <v>4</v>
      </c>
      <c r="L2092" s="52">
        <v>2019</v>
      </c>
      <c r="M2092" s="31">
        <f t="shared" si="32"/>
        <v>43558</v>
      </c>
      <c r="N2092" s="46" t="s">
        <v>1753</v>
      </c>
      <c r="O2092" s="46" t="s">
        <v>1754</v>
      </c>
      <c r="P2092" s="54">
        <v>19</v>
      </c>
      <c r="Q2092" s="92">
        <v>8100731221</v>
      </c>
      <c r="R2092" s="46" t="s">
        <v>172</v>
      </c>
      <c r="S2092" s="54">
        <v>2</v>
      </c>
      <c r="T2092" s="46" t="s">
        <v>313</v>
      </c>
      <c r="U2092" s="46" t="s">
        <v>507</v>
      </c>
      <c r="V2092" s="46" t="s">
        <v>175</v>
      </c>
      <c r="W2092" s="46" t="s">
        <v>4659</v>
      </c>
      <c r="X2092" s="49" t="s">
        <v>186</v>
      </c>
      <c r="Y2092" s="93">
        <v>3</v>
      </c>
    </row>
    <row r="2093" spans="1:25" ht="23.1" hidden="1" customHeight="1">
      <c r="A2093" s="46" t="s">
        <v>1752</v>
      </c>
      <c r="B2093" s="46" t="s">
        <v>26</v>
      </c>
      <c r="C2093" s="46" t="s">
        <v>27</v>
      </c>
      <c r="D2093" s="46" t="s">
        <v>28</v>
      </c>
      <c r="E2093" s="46" t="s">
        <v>28</v>
      </c>
      <c r="F2093" s="46" t="s">
        <v>111</v>
      </c>
      <c r="G2093" s="46" t="s">
        <v>167</v>
      </c>
      <c r="H2093" s="54" t="s">
        <v>168</v>
      </c>
      <c r="I2093" s="72">
        <v>43558</v>
      </c>
      <c r="J2093" s="54">
        <v>3</v>
      </c>
      <c r="K2093" s="54">
        <v>4</v>
      </c>
      <c r="L2093" s="52">
        <v>2019</v>
      </c>
      <c r="M2093" s="31">
        <f t="shared" si="32"/>
        <v>43558</v>
      </c>
      <c r="N2093" s="46" t="s">
        <v>1756</v>
      </c>
      <c r="O2093" s="46" t="s">
        <v>1757</v>
      </c>
      <c r="P2093" s="54">
        <v>19</v>
      </c>
      <c r="Q2093" s="92">
        <v>8162861125</v>
      </c>
      <c r="R2093" s="46" t="s">
        <v>172</v>
      </c>
      <c r="S2093" s="54">
        <v>1</v>
      </c>
      <c r="T2093" s="46" t="s">
        <v>313</v>
      </c>
      <c r="U2093" s="46" t="s">
        <v>507</v>
      </c>
      <c r="V2093" s="46" t="s">
        <v>175</v>
      </c>
      <c r="W2093" s="46" t="s">
        <v>4659</v>
      </c>
      <c r="X2093" s="49" t="s">
        <v>186</v>
      </c>
      <c r="Y2093" s="93">
        <v>2</v>
      </c>
    </row>
    <row r="2094" spans="1:25" ht="23.1" hidden="1" customHeight="1">
      <c r="A2094" s="46" t="s">
        <v>1752</v>
      </c>
      <c r="B2094" s="46" t="s">
        <v>26</v>
      </c>
      <c r="C2094" s="46" t="s">
        <v>27</v>
      </c>
      <c r="D2094" s="46" t="s">
        <v>28</v>
      </c>
      <c r="E2094" s="46" t="s">
        <v>28</v>
      </c>
      <c r="F2094" s="46" t="s">
        <v>111</v>
      </c>
      <c r="G2094" s="46" t="s">
        <v>167</v>
      </c>
      <c r="H2094" s="54" t="s">
        <v>168</v>
      </c>
      <c r="I2094" s="72">
        <v>43559</v>
      </c>
      <c r="J2094" s="54">
        <v>4</v>
      </c>
      <c r="K2094" s="54">
        <v>4</v>
      </c>
      <c r="L2094" s="52">
        <v>2019</v>
      </c>
      <c r="M2094" s="31">
        <f t="shared" si="32"/>
        <v>43559</v>
      </c>
      <c r="N2094" s="46" t="s">
        <v>1758</v>
      </c>
      <c r="O2094" s="46" t="s">
        <v>210</v>
      </c>
      <c r="P2094" s="54">
        <v>19</v>
      </c>
      <c r="Q2094" s="92">
        <v>9023382634</v>
      </c>
      <c r="R2094" s="46" t="s">
        <v>172</v>
      </c>
      <c r="S2094" s="54">
        <v>2</v>
      </c>
      <c r="T2094" s="54" t="s">
        <v>251</v>
      </c>
      <c r="U2094" s="54"/>
      <c r="V2094" s="54" t="s">
        <v>252</v>
      </c>
      <c r="W2094" s="46" t="s">
        <v>4666</v>
      </c>
      <c r="X2094" s="49" t="s">
        <v>211</v>
      </c>
      <c r="Y2094" s="93"/>
    </row>
    <row r="2095" spans="1:25" ht="23.1" hidden="1" customHeight="1">
      <c r="A2095" s="46" t="s">
        <v>1752</v>
      </c>
      <c r="B2095" s="46" t="s">
        <v>26</v>
      </c>
      <c r="C2095" s="46" t="s">
        <v>27</v>
      </c>
      <c r="D2095" s="46" t="s">
        <v>28</v>
      </c>
      <c r="E2095" s="46" t="s">
        <v>28</v>
      </c>
      <c r="F2095" s="46" t="s">
        <v>111</v>
      </c>
      <c r="G2095" s="46" t="s">
        <v>167</v>
      </c>
      <c r="H2095" s="54" t="s">
        <v>168</v>
      </c>
      <c r="I2095" s="72">
        <v>43559</v>
      </c>
      <c r="J2095" s="54">
        <v>4</v>
      </c>
      <c r="K2095" s="54">
        <v>4</v>
      </c>
      <c r="L2095" s="52">
        <v>2019</v>
      </c>
      <c r="M2095" s="31">
        <f t="shared" si="32"/>
        <v>43559</v>
      </c>
      <c r="N2095" s="46" t="s">
        <v>1759</v>
      </c>
      <c r="O2095" s="46" t="s">
        <v>1760</v>
      </c>
      <c r="P2095" s="54">
        <v>19</v>
      </c>
      <c r="Q2095" s="92">
        <v>8035715433</v>
      </c>
      <c r="R2095" s="46" t="s">
        <v>172</v>
      </c>
      <c r="S2095" s="54">
        <v>2</v>
      </c>
      <c r="T2095" s="46" t="s">
        <v>251</v>
      </c>
      <c r="U2095" s="54"/>
      <c r="V2095" s="46" t="s">
        <v>252</v>
      </c>
      <c r="W2095" s="46" t="s">
        <v>4666</v>
      </c>
      <c r="X2095" s="49" t="s">
        <v>186</v>
      </c>
      <c r="Y2095" s="93">
        <v>3</v>
      </c>
    </row>
    <row r="2096" spans="1:25" ht="23.1" hidden="1" customHeight="1">
      <c r="A2096" s="46" t="s">
        <v>1752</v>
      </c>
      <c r="B2096" s="46" t="s">
        <v>26</v>
      </c>
      <c r="C2096" s="46" t="s">
        <v>27</v>
      </c>
      <c r="D2096" s="46" t="s">
        <v>28</v>
      </c>
      <c r="E2096" s="46" t="s">
        <v>28</v>
      </c>
      <c r="F2096" s="46" t="s">
        <v>111</v>
      </c>
      <c r="G2096" s="46" t="s">
        <v>167</v>
      </c>
      <c r="H2096" s="54" t="s">
        <v>168</v>
      </c>
      <c r="I2096" s="72">
        <v>43559</v>
      </c>
      <c r="J2096" s="54">
        <v>4</v>
      </c>
      <c r="K2096" s="54">
        <v>4</v>
      </c>
      <c r="L2096" s="52">
        <v>2019</v>
      </c>
      <c r="M2096" s="31">
        <f t="shared" si="32"/>
        <v>43559</v>
      </c>
      <c r="N2096" s="46" t="s">
        <v>1761</v>
      </c>
      <c r="O2096" s="46" t="s">
        <v>1762</v>
      </c>
      <c r="P2096" s="54">
        <v>19</v>
      </c>
      <c r="Q2096" s="92">
        <v>9034845040</v>
      </c>
      <c r="R2096" s="46" t="s">
        <v>172</v>
      </c>
      <c r="S2096" s="54">
        <v>2</v>
      </c>
      <c r="T2096" s="46" t="s">
        <v>251</v>
      </c>
      <c r="U2096" s="54"/>
      <c r="V2096" s="46" t="s">
        <v>252</v>
      </c>
      <c r="W2096" s="46" t="s">
        <v>4666</v>
      </c>
      <c r="X2096" s="49" t="s">
        <v>186</v>
      </c>
      <c r="Y2096" s="93">
        <v>3</v>
      </c>
    </row>
    <row r="2097" spans="1:25" ht="23.1" hidden="1" customHeight="1">
      <c r="A2097" s="46" t="s">
        <v>1752</v>
      </c>
      <c r="B2097" s="46" t="s">
        <v>26</v>
      </c>
      <c r="C2097" s="46" t="s">
        <v>27</v>
      </c>
      <c r="D2097" s="46" t="s">
        <v>28</v>
      </c>
      <c r="E2097" s="46" t="s">
        <v>28</v>
      </c>
      <c r="F2097" s="46" t="s">
        <v>111</v>
      </c>
      <c r="G2097" s="46" t="s">
        <v>167</v>
      </c>
      <c r="H2097" s="54" t="s">
        <v>168</v>
      </c>
      <c r="I2097" s="72">
        <v>43559</v>
      </c>
      <c r="J2097" s="54">
        <v>4</v>
      </c>
      <c r="K2097" s="54">
        <v>4</v>
      </c>
      <c r="L2097" s="52">
        <v>2019</v>
      </c>
      <c r="M2097" s="31">
        <f t="shared" si="32"/>
        <v>43559</v>
      </c>
      <c r="N2097" s="46" t="s">
        <v>1763</v>
      </c>
      <c r="O2097" s="46" t="s">
        <v>250</v>
      </c>
      <c r="P2097" s="54">
        <v>19</v>
      </c>
      <c r="Q2097" s="92">
        <v>8140826090</v>
      </c>
      <c r="R2097" s="46" t="s">
        <v>172</v>
      </c>
      <c r="S2097" s="54">
        <v>2</v>
      </c>
      <c r="T2097" s="46" t="s">
        <v>251</v>
      </c>
      <c r="U2097" s="54"/>
      <c r="V2097" s="46" t="s">
        <v>252</v>
      </c>
      <c r="W2097" s="46" t="s">
        <v>4666</v>
      </c>
      <c r="X2097" s="49" t="s">
        <v>186</v>
      </c>
      <c r="Y2097" s="93">
        <v>3</v>
      </c>
    </row>
    <row r="2098" spans="1:25" ht="23.1" hidden="1" customHeight="1">
      <c r="A2098" s="46" t="s">
        <v>1752</v>
      </c>
      <c r="B2098" s="46" t="s">
        <v>26</v>
      </c>
      <c r="C2098" s="46" t="s">
        <v>27</v>
      </c>
      <c r="D2098" s="46" t="s">
        <v>28</v>
      </c>
      <c r="E2098" s="46" t="s">
        <v>28</v>
      </c>
      <c r="F2098" s="46" t="s">
        <v>111</v>
      </c>
      <c r="G2098" s="46" t="s">
        <v>167</v>
      </c>
      <c r="H2098" s="54" t="s">
        <v>168</v>
      </c>
      <c r="I2098" s="72">
        <v>43559</v>
      </c>
      <c r="J2098" s="54">
        <v>4</v>
      </c>
      <c r="K2098" s="54">
        <v>4</v>
      </c>
      <c r="L2098" s="52">
        <v>2019</v>
      </c>
      <c r="M2098" s="31">
        <f t="shared" si="32"/>
        <v>43559</v>
      </c>
      <c r="N2098" s="46" t="s">
        <v>1764</v>
      </c>
      <c r="O2098" s="46" t="s">
        <v>1614</v>
      </c>
      <c r="P2098" s="54">
        <v>19</v>
      </c>
      <c r="Q2098" s="92">
        <v>8127975803</v>
      </c>
      <c r="R2098" s="46" t="s">
        <v>172</v>
      </c>
      <c r="S2098" s="54">
        <v>2</v>
      </c>
      <c r="T2098" s="46" t="s">
        <v>251</v>
      </c>
      <c r="U2098" s="54"/>
      <c r="V2098" s="46" t="s">
        <v>252</v>
      </c>
      <c r="W2098" s="46" t="s">
        <v>4666</v>
      </c>
      <c r="X2098" s="49" t="s">
        <v>186</v>
      </c>
      <c r="Y2098" s="93">
        <v>3</v>
      </c>
    </row>
    <row r="2099" spans="1:25" ht="23.1" hidden="1" customHeight="1">
      <c r="A2099" s="46" t="s">
        <v>1752</v>
      </c>
      <c r="B2099" s="46" t="s">
        <v>26</v>
      </c>
      <c r="C2099" s="46" t="s">
        <v>27</v>
      </c>
      <c r="D2099" s="46" t="s">
        <v>28</v>
      </c>
      <c r="E2099" s="46" t="s">
        <v>28</v>
      </c>
      <c r="F2099" s="46" t="s">
        <v>111</v>
      </c>
      <c r="G2099" s="46" t="s">
        <v>167</v>
      </c>
      <c r="H2099" s="54" t="s">
        <v>168</v>
      </c>
      <c r="I2099" s="72">
        <v>43559</v>
      </c>
      <c r="J2099" s="54">
        <v>4</v>
      </c>
      <c r="K2099" s="54">
        <v>4</v>
      </c>
      <c r="L2099" s="52">
        <v>2019</v>
      </c>
      <c r="M2099" s="31">
        <f t="shared" si="32"/>
        <v>43559</v>
      </c>
      <c r="N2099" s="46" t="s">
        <v>1765</v>
      </c>
      <c r="O2099" s="46" t="s">
        <v>1766</v>
      </c>
      <c r="P2099" s="54">
        <v>19</v>
      </c>
      <c r="Q2099" s="92">
        <v>7059941419</v>
      </c>
      <c r="R2099" s="46" t="s">
        <v>172</v>
      </c>
      <c r="S2099" s="54">
        <v>2</v>
      </c>
      <c r="T2099" s="46" t="s">
        <v>251</v>
      </c>
      <c r="U2099" s="54"/>
      <c r="V2099" s="46" t="s">
        <v>252</v>
      </c>
      <c r="W2099" s="46" t="s">
        <v>4666</v>
      </c>
      <c r="X2099" s="49" t="s">
        <v>211</v>
      </c>
      <c r="Y2099" s="93"/>
    </row>
    <row r="2100" spans="1:25" ht="23.1" hidden="1" customHeight="1">
      <c r="A2100" s="46" t="s">
        <v>1752</v>
      </c>
      <c r="B2100" s="46" t="s">
        <v>26</v>
      </c>
      <c r="C2100" s="46" t="s">
        <v>27</v>
      </c>
      <c r="D2100" s="46" t="s">
        <v>28</v>
      </c>
      <c r="E2100" s="46" t="s">
        <v>28</v>
      </c>
      <c r="F2100" s="46" t="s">
        <v>111</v>
      </c>
      <c r="G2100" s="46" t="s">
        <v>167</v>
      </c>
      <c r="H2100" s="54" t="s">
        <v>168</v>
      </c>
      <c r="I2100" s="72">
        <v>43559</v>
      </c>
      <c r="J2100" s="54">
        <v>4</v>
      </c>
      <c r="K2100" s="54">
        <v>4</v>
      </c>
      <c r="L2100" s="52">
        <v>2019</v>
      </c>
      <c r="M2100" s="31">
        <f t="shared" si="32"/>
        <v>43559</v>
      </c>
      <c r="N2100" s="46" t="s">
        <v>1767</v>
      </c>
      <c r="O2100" s="46" t="s">
        <v>339</v>
      </c>
      <c r="P2100" s="54">
        <v>16</v>
      </c>
      <c r="Q2100" s="57" t="s">
        <v>171</v>
      </c>
      <c r="R2100" s="46" t="s">
        <v>417</v>
      </c>
      <c r="S2100" s="54">
        <v>0</v>
      </c>
      <c r="T2100" s="46" t="s">
        <v>251</v>
      </c>
      <c r="U2100" s="54"/>
      <c r="V2100" s="46" t="s">
        <v>252</v>
      </c>
      <c r="W2100" s="46" t="s">
        <v>4666</v>
      </c>
      <c r="X2100" s="49" t="s">
        <v>211</v>
      </c>
      <c r="Y2100" s="93"/>
    </row>
    <row r="2101" spans="1:25" ht="23.1" hidden="1" customHeight="1">
      <c r="A2101" s="46" t="s">
        <v>1752</v>
      </c>
      <c r="B2101" s="46" t="s">
        <v>26</v>
      </c>
      <c r="C2101" s="46" t="s">
        <v>27</v>
      </c>
      <c r="D2101" s="46" t="s">
        <v>28</v>
      </c>
      <c r="E2101" s="46" t="s">
        <v>28</v>
      </c>
      <c r="F2101" s="46" t="s">
        <v>111</v>
      </c>
      <c r="G2101" s="46" t="s">
        <v>167</v>
      </c>
      <c r="H2101" s="54" t="s">
        <v>168</v>
      </c>
      <c r="I2101" s="72">
        <v>43559</v>
      </c>
      <c r="J2101" s="54">
        <v>4</v>
      </c>
      <c r="K2101" s="54">
        <v>4</v>
      </c>
      <c r="L2101" s="52">
        <v>2019</v>
      </c>
      <c r="M2101" s="31">
        <f t="shared" si="32"/>
        <v>43559</v>
      </c>
      <c r="N2101" s="46" t="s">
        <v>207</v>
      </c>
      <c r="O2101" s="46" t="s">
        <v>1768</v>
      </c>
      <c r="P2101" s="54">
        <v>19</v>
      </c>
      <c r="Q2101" s="92">
        <v>7035254384</v>
      </c>
      <c r="R2101" s="46" t="s">
        <v>172</v>
      </c>
      <c r="S2101" s="54">
        <v>2</v>
      </c>
      <c r="T2101" s="46" t="s">
        <v>251</v>
      </c>
      <c r="U2101" s="54"/>
      <c r="V2101" s="46" t="s">
        <v>252</v>
      </c>
      <c r="W2101" s="46" t="s">
        <v>4666</v>
      </c>
      <c r="X2101" s="49" t="s">
        <v>211</v>
      </c>
      <c r="Y2101" s="93"/>
    </row>
    <row r="2102" spans="1:25" ht="23.1" hidden="1" customHeight="1">
      <c r="A2102" s="46" t="s">
        <v>1752</v>
      </c>
      <c r="B2102" s="46" t="s">
        <v>26</v>
      </c>
      <c r="C2102" s="46" t="s">
        <v>27</v>
      </c>
      <c r="D2102" s="46" t="s">
        <v>28</v>
      </c>
      <c r="E2102" s="46" t="s">
        <v>28</v>
      </c>
      <c r="F2102" s="46" t="s">
        <v>111</v>
      </c>
      <c r="G2102" s="46" t="s">
        <v>167</v>
      </c>
      <c r="H2102" s="54" t="s">
        <v>168</v>
      </c>
      <c r="I2102" s="72">
        <v>43559</v>
      </c>
      <c r="J2102" s="54">
        <v>4</v>
      </c>
      <c r="K2102" s="54">
        <v>4</v>
      </c>
      <c r="L2102" s="52">
        <v>2019</v>
      </c>
      <c r="M2102" s="31">
        <f t="shared" si="32"/>
        <v>43559</v>
      </c>
      <c r="N2102" s="46" t="s">
        <v>1769</v>
      </c>
      <c r="O2102" s="46" t="s">
        <v>1770</v>
      </c>
      <c r="P2102" s="54">
        <v>15</v>
      </c>
      <c r="Q2102" s="57" t="s">
        <v>171</v>
      </c>
      <c r="R2102" s="46" t="s">
        <v>172</v>
      </c>
      <c r="S2102" s="54">
        <v>0</v>
      </c>
      <c r="T2102" s="46" t="s">
        <v>251</v>
      </c>
      <c r="U2102" s="54"/>
      <c r="V2102" s="46" t="s">
        <v>252</v>
      </c>
      <c r="W2102" s="46" t="s">
        <v>4666</v>
      </c>
      <c r="X2102" s="49" t="s">
        <v>211</v>
      </c>
      <c r="Y2102" s="93"/>
    </row>
    <row r="2103" spans="1:25" ht="23.1" hidden="1" customHeight="1">
      <c r="A2103" s="46" t="s">
        <v>1752</v>
      </c>
      <c r="B2103" s="46" t="s">
        <v>26</v>
      </c>
      <c r="C2103" s="46" t="s">
        <v>27</v>
      </c>
      <c r="D2103" s="46" t="s">
        <v>28</v>
      </c>
      <c r="E2103" s="46" t="s">
        <v>28</v>
      </c>
      <c r="F2103" s="46" t="s">
        <v>111</v>
      </c>
      <c r="G2103" s="46" t="s">
        <v>167</v>
      </c>
      <c r="H2103" s="54" t="s">
        <v>168</v>
      </c>
      <c r="I2103" s="72">
        <v>43559</v>
      </c>
      <c r="J2103" s="54">
        <v>4</v>
      </c>
      <c r="K2103" s="54">
        <v>4</v>
      </c>
      <c r="L2103" s="52">
        <v>2019</v>
      </c>
      <c r="M2103" s="31">
        <f t="shared" si="32"/>
        <v>43559</v>
      </c>
      <c r="N2103" s="46" t="s">
        <v>1771</v>
      </c>
      <c r="O2103" s="46" t="s">
        <v>977</v>
      </c>
      <c r="P2103" s="54">
        <v>18</v>
      </c>
      <c r="Q2103" s="57" t="s">
        <v>171</v>
      </c>
      <c r="R2103" s="46" t="s">
        <v>172</v>
      </c>
      <c r="S2103" s="54">
        <v>0</v>
      </c>
      <c r="T2103" s="46" t="s">
        <v>251</v>
      </c>
      <c r="U2103" s="54"/>
      <c r="V2103" s="46" t="s">
        <v>252</v>
      </c>
      <c r="W2103" s="46" t="s">
        <v>4666</v>
      </c>
      <c r="X2103" s="49" t="s">
        <v>211</v>
      </c>
      <c r="Y2103" s="93"/>
    </row>
    <row r="2104" spans="1:25" ht="23.1" hidden="1" customHeight="1">
      <c r="A2104" s="46" t="s">
        <v>1752</v>
      </c>
      <c r="B2104" s="46" t="s">
        <v>26</v>
      </c>
      <c r="C2104" s="46" t="s">
        <v>27</v>
      </c>
      <c r="D2104" s="46" t="s">
        <v>28</v>
      </c>
      <c r="E2104" s="46" t="s">
        <v>28</v>
      </c>
      <c r="F2104" s="46" t="s">
        <v>111</v>
      </c>
      <c r="G2104" s="46" t="s">
        <v>167</v>
      </c>
      <c r="H2104" s="54" t="s">
        <v>168</v>
      </c>
      <c r="I2104" s="72">
        <v>43559</v>
      </c>
      <c r="J2104" s="54">
        <v>4</v>
      </c>
      <c r="K2104" s="54">
        <v>4</v>
      </c>
      <c r="L2104" s="52">
        <v>2019</v>
      </c>
      <c r="M2104" s="31">
        <f t="shared" si="32"/>
        <v>43559</v>
      </c>
      <c r="N2104" s="46" t="s">
        <v>1772</v>
      </c>
      <c r="O2104" s="46" t="s">
        <v>1773</v>
      </c>
      <c r="P2104" s="54">
        <v>19</v>
      </c>
      <c r="Q2104" s="57" t="s">
        <v>171</v>
      </c>
      <c r="R2104" s="46" t="s">
        <v>172</v>
      </c>
      <c r="S2104" s="54">
        <v>2</v>
      </c>
      <c r="T2104" s="46" t="s">
        <v>251</v>
      </c>
      <c r="U2104" s="54"/>
      <c r="V2104" s="46" t="s">
        <v>252</v>
      </c>
      <c r="W2104" s="46" t="s">
        <v>4666</v>
      </c>
      <c r="X2104" s="49" t="s">
        <v>211</v>
      </c>
      <c r="Y2104" s="93"/>
    </row>
    <row r="2105" spans="1:25" ht="23.1" hidden="1" customHeight="1">
      <c r="A2105" s="46" t="s">
        <v>1752</v>
      </c>
      <c r="B2105" s="46" t="s">
        <v>26</v>
      </c>
      <c r="C2105" s="46" t="s">
        <v>27</v>
      </c>
      <c r="D2105" s="46" t="s">
        <v>28</v>
      </c>
      <c r="E2105" s="46" t="s">
        <v>28</v>
      </c>
      <c r="F2105" s="46" t="s">
        <v>111</v>
      </c>
      <c r="G2105" s="46" t="s">
        <v>167</v>
      </c>
      <c r="H2105" s="54" t="s">
        <v>168</v>
      </c>
      <c r="I2105" s="72">
        <v>43559</v>
      </c>
      <c r="J2105" s="54">
        <v>4</v>
      </c>
      <c r="K2105" s="54">
        <v>4</v>
      </c>
      <c r="L2105" s="52">
        <v>2019</v>
      </c>
      <c r="M2105" s="31">
        <f t="shared" si="32"/>
        <v>43559</v>
      </c>
      <c r="N2105" s="46" t="s">
        <v>1774</v>
      </c>
      <c r="O2105" s="46" t="s">
        <v>1775</v>
      </c>
      <c r="P2105" s="54">
        <v>19</v>
      </c>
      <c r="Q2105" s="57" t="s">
        <v>171</v>
      </c>
      <c r="R2105" s="46" t="s">
        <v>172</v>
      </c>
      <c r="S2105" s="54">
        <v>2</v>
      </c>
      <c r="T2105" s="46" t="s">
        <v>251</v>
      </c>
      <c r="U2105" s="54"/>
      <c r="V2105" s="46" t="s">
        <v>252</v>
      </c>
      <c r="W2105" s="46" t="s">
        <v>4666</v>
      </c>
      <c r="X2105" s="49" t="s">
        <v>211</v>
      </c>
      <c r="Y2105" s="93"/>
    </row>
    <row r="2106" spans="1:25" ht="23.1" hidden="1" customHeight="1">
      <c r="A2106" s="46" t="s">
        <v>1752</v>
      </c>
      <c r="B2106" s="46" t="s">
        <v>26</v>
      </c>
      <c r="C2106" s="46" t="s">
        <v>27</v>
      </c>
      <c r="D2106" s="46" t="s">
        <v>28</v>
      </c>
      <c r="E2106" s="46" t="s">
        <v>28</v>
      </c>
      <c r="F2106" s="46" t="s">
        <v>111</v>
      </c>
      <c r="G2106" s="46" t="s">
        <v>167</v>
      </c>
      <c r="H2106" s="54" t="s">
        <v>168</v>
      </c>
      <c r="I2106" s="72">
        <v>43560</v>
      </c>
      <c r="J2106" s="54">
        <v>5</v>
      </c>
      <c r="K2106" s="54">
        <v>4</v>
      </c>
      <c r="L2106" s="52">
        <v>2019</v>
      </c>
      <c r="M2106" s="31">
        <f t="shared" si="32"/>
        <v>43560</v>
      </c>
      <c r="N2106" s="46" t="s">
        <v>1776</v>
      </c>
      <c r="O2106" s="46" t="s">
        <v>217</v>
      </c>
      <c r="P2106" s="54">
        <v>19</v>
      </c>
      <c r="Q2106" s="92">
        <v>9071063742</v>
      </c>
      <c r="R2106" s="46" t="s">
        <v>172</v>
      </c>
      <c r="S2106" s="54">
        <v>2</v>
      </c>
      <c r="T2106" s="46" t="s">
        <v>251</v>
      </c>
      <c r="U2106" s="54"/>
      <c r="V2106" s="46" t="s">
        <v>252</v>
      </c>
      <c r="W2106" s="46" t="s">
        <v>4666</v>
      </c>
      <c r="X2106" s="49" t="s">
        <v>186</v>
      </c>
      <c r="Y2106" s="93">
        <v>3</v>
      </c>
    </row>
    <row r="2107" spans="1:25" ht="23.1" hidden="1" customHeight="1">
      <c r="A2107" s="46" t="s">
        <v>1752</v>
      </c>
      <c r="B2107" s="46" t="s">
        <v>26</v>
      </c>
      <c r="C2107" s="46" t="s">
        <v>27</v>
      </c>
      <c r="D2107" s="46" t="s">
        <v>28</v>
      </c>
      <c r="E2107" s="46" t="s">
        <v>28</v>
      </c>
      <c r="F2107" s="46" t="s">
        <v>111</v>
      </c>
      <c r="G2107" s="46" t="s">
        <v>167</v>
      </c>
      <c r="H2107" s="54" t="s">
        <v>168</v>
      </c>
      <c r="I2107" s="72">
        <v>43560</v>
      </c>
      <c r="J2107" s="54">
        <v>5</v>
      </c>
      <c r="K2107" s="54">
        <v>4</v>
      </c>
      <c r="L2107" s="52">
        <v>2019</v>
      </c>
      <c r="M2107" s="31">
        <f t="shared" si="32"/>
        <v>43560</v>
      </c>
      <c r="N2107" s="46" t="s">
        <v>1777</v>
      </c>
      <c r="O2107" s="46" t="s">
        <v>796</v>
      </c>
      <c r="P2107" s="54">
        <v>19</v>
      </c>
      <c r="Q2107" s="57" t="s">
        <v>171</v>
      </c>
      <c r="R2107" s="46" t="s">
        <v>172</v>
      </c>
      <c r="S2107" s="54">
        <v>2</v>
      </c>
      <c r="T2107" s="46" t="s">
        <v>251</v>
      </c>
      <c r="U2107" s="54"/>
      <c r="V2107" s="46" t="s">
        <v>252</v>
      </c>
      <c r="W2107" s="46" t="s">
        <v>4666</v>
      </c>
      <c r="X2107" s="49" t="s">
        <v>211</v>
      </c>
      <c r="Y2107" s="93"/>
    </row>
    <row r="2108" spans="1:25" ht="23.1" hidden="1" customHeight="1">
      <c r="A2108" s="46" t="s">
        <v>1752</v>
      </c>
      <c r="B2108" s="46" t="s">
        <v>26</v>
      </c>
      <c r="C2108" s="46" t="s">
        <v>27</v>
      </c>
      <c r="D2108" s="46" t="s">
        <v>28</v>
      </c>
      <c r="E2108" s="46" t="s">
        <v>28</v>
      </c>
      <c r="F2108" s="46" t="s">
        <v>111</v>
      </c>
      <c r="G2108" s="46" t="s">
        <v>167</v>
      </c>
      <c r="H2108" s="54" t="s">
        <v>168</v>
      </c>
      <c r="I2108" s="72">
        <v>43560</v>
      </c>
      <c r="J2108" s="54">
        <v>5</v>
      </c>
      <c r="K2108" s="54">
        <v>4</v>
      </c>
      <c r="L2108" s="52">
        <v>2019</v>
      </c>
      <c r="M2108" s="31">
        <f t="shared" si="32"/>
        <v>43560</v>
      </c>
      <c r="N2108" s="46" t="s">
        <v>1119</v>
      </c>
      <c r="O2108" s="46" t="s">
        <v>1659</v>
      </c>
      <c r="P2108" s="54">
        <v>18</v>
      </c>
      <c r="Q2108" s="57" t="s">
        <v>171</v>
      </c>
      <c r="R2108" s="46" t="s">
        <v>172</v>
      </c>
      <c r="S2108" s="54">
        <v>1</v>
      </c>
      <c r="T2108" s="46" t="s">
        <v>251</v>
      </c>
      <c r="U2108" s="54"/>
      <c r="V2108" s="46" t="s">
        <v>252</v>
      </c>
      <c r="W2108" s="46" t="s">
        <v>4666</v>
      </c>
      <c r="X2108" s="49" t="s">
        <v>211</v>
      </c>
      <c r="Y2108" s="93"/>
    </row>
    <row r="2109" spans="1:25" ht="23.1" hidden="1" customHeight="1">
      <c r="A2109" s="46" t="s">
        <v>1752</v>
      </c>
      <c r="B2109" s="46" t="s">
        <v>26</v>
      </c>
      <c r="C2109" s="46" t="s">
        <v>27</v>
      </c>
      <c r="D2109" s="46" t="s">
        <v>28</v>
      </c>
      <c r="E2109" s="46" t="s">
        <v>28</v>
      </c>
      <c r="F2109" s="46" t="s">
        <v>111</v>
      </c>
      <c r="G2109" s="46" t="s">
        <v>167</v>
      </c>
      <c r="H2109" s="54" t="s">
        <v>168</v>
      </c>
      <c r="I2109" s="72">
        <v>43560</v>
      </c>
      <c r="J2109" s="54">
        <v>5</v>
      </c>
      <c r="K2109" s="54">
        <v>4</v>
      </c>
      <c r="L2109" s="52">
        <v>2019</v>
      </c>
      <c r="M2109" s="31">
        <f t="shared" si="32"/>
        <v>43560</v>
      </c>
      <c r="N2109" s="46" t="s">
        <v>1778</v>
      </c>
      <c r="O2109" s="46" t="s">
        <v>1779</v>
      </c>
      <c r="P2109" s="54">
        <v>19</v>
      </c>
      <c r="Q2109" s="57" t="s">
        <v>171</v>
      </c>
      <c r="R2109" s="46" t="s">
        <v>172</v>
      </c>
      <c r="S2109" s="54">
        <v>2</v>
      </c>
      <c r="T2109" s="46" t="s">
        <v>251</v>
      </c>
      <c r="U2109" s="54"/>
      <c r="V2109" s="46" t="s">
        <v>252</v>
      </c>
      <c r="W2109" s="46" t="s">
        <v>4666</v>
      </c>
      <c r="X2109" s="49" t="s">
        <v>211</v>
      </c>
      <c r="Y2109" s="93"/>
    </row>
    <row r="2110" spans="1:25" ht="23.1" hidden="1" customHeight="1">
      <c r="A2110" s="46" t="s">
        <v>1752</v>
      </c>
      <c r="B2110" s="46" t="s">
        <v>26</v>
      </c>
      <c r="C2110" s="46" t="s">
        <v>27</v>
      </c>
      <c r="D2110" s="46" t="s">
        <v>28</v>
      </c>
      <c r="E2110" s="46" t="s">
        <v>28</v>
      </c>
      <c r="F2110" s="46" t="s">
        <v>111</v>
      </c>
      <c r="G2110" s="46" t="s">
        <v>167</v>
      </c>
      <c r="H2110" s="54" t="s">
        <v>168</v>
      </c>
      <c r="I2110" s="72">
        <v>43560</v>
      </c>
      <c r="J2110" s="54">
        <v>5</v>
      </c>
      <c r="K2110" s="54">
        <v>4</v>
      </c>
      <c r="L2110" s="52">
        <v>2019</v>
      </c>
      <c r="M2110" s="31">
        <f t="shared" si="32"/>
        <v>43560</v>
      </c>
      <c r="N2110" s="46" t="s">
        <v>1780</v>
      </c>
      <c r="O2110" s="46" t="s">
        <v>1781</v>
      </c>
      <c r="P2110" s="54">
        <v>19</v>
      </c>
      <c r="Q2110" s="92">
        <v>7035154910</v>
      </c>
      <c r="R2110" s="46" t="s">
        <v>172</v>
      </c>
      <c r="S2110" s="54">
        <v>2</v>
      </c>
      <c r="T2110" s="46" t="s">
        <v>251</v>
      </c>
      <c r="U2110" s="54"/>
      <c r="V2110" s="46" t="s">
        <v>252</v>
      </c>
      <c r="W2110" s="46" t="s">
        <v>4666</v>
      </c>
      <c r="X2110" s="49" t="s">
        <v>444</v>
      </c>
      <c r="Y2110" s="93"/>
    </row>
    <row r="2111" spans="1:25" ht="23.1" hidden="1" customHeight="1">
      <c r="A2111" s="46" t="s">
        <v>1752</v>
      </c>
      <c r="B2111" s="46" t="s">
        <v>26</v>
      </c>
      <c r="C2111" s="46" t="s">
        <v>27</v>
      </c>
      <c r="D2111" s="46" t="s">
        <v>28</v>
      </c>
      <c r="E2111" s="46" t="s">
        <v>28</v>
      </c>
      <c r="F2111" s="46" t="s">
        <v>111</v>
      </c>
      <c r="G2111" s="46" t="s">
        <v>167</v>
      </c>
      <c r="H2111" s="54" t="s">
        <v>168</v>
      </c>
      <c r="I2111" s="72">
        <v>43560</v>
      </c>
      <c r="J2111" s="54">
        <v>5</v>
      </c>
      <c r="K2111" s="54">
        <v>4</v>
      </c>
      <c r="L2111" s="52">
        <v>2019</v>
      </c>
      <c r="M2111" s="31">
        <f t="shared" si="32"/>
        <v>43560</v>
      </c>
      <c r="N2111" s="46" t="s">
        <v>1782</v>
      </c>
      <c r="O2111" s="46" t="s">
        <v>900</v>
      </c>
      <c r="P2111" s="54">
        <v>18</v>
      </c>
      <c r="Q2111" s="92">
        <v>9029682098</v>
      </c>
      <c r="R2111" s="46" t="s">
        <v>172</v>
      </c>
      <c r="S2111" s="54">
        <v>0</v>
      </c>
      <c r="T2111" s="46" t="s">
        <v>251</v>
      </c>
      <c r="U2111" s="54"/>
      <c r="V2111" s="46" t="s">
        <v>252</v>
      </c>
      <c r="W2111" s="46" t="s">
        <v>4666</v>
      </c>
      <c r="X2111" s="49" t="s">
        <v>186</v>
      </c>
      <c r="Y2111" s="93">
        <v>3</v>
      </c>
    </row>
    <row r="2112" spans="1:25" ht="23.1" hidden="1" customHeight="1">
      <c r="A2112" s="46" t="s">
        <v>1752</v>
      </c>
      <c r="B2112" s="46" t="s">
        <v>26</v>
      </c>
      <c r="C2112" s="46" t="s">
        <v>27</v>
      </c>
      <c r="D2112" s="46" t="s">
        <v>28</v>
      </c>
      <c r="E2112" s="46" t="s">
        <v>28</v>
      </c>
      <c r="F2112" s="46" t="s">
        <v>111</v>
      </c>
      <c r="G2112" s="46" t="s">
        <v>167</v>
      </c>
      <c r="H2112" s="54" t="s">
        <v>168</v>
      </c>
      <c r="I2112" s="72">
        <v>43560</v>
      </c>
      <c r="J2112" s="54">
        <v>5</v>
      </c>
      <c r="K2112" s="54">
        <v>4</v>
      </c>
      <c r="L2112" s="52">
        <v>2019</v>
      </c>
      <c r="M2112" s="31">
        <f t="shared" si="32"/>
        <v>43560</v>
      </c>
      <c r="N2112" s="46" t="s">
        <v>1783</v>
      </c>
      <c r="O2112" s="46" t="s">
        <v>1715</v>
      </c>
      <c r="P2112" s="54">
        <v>16</v>
      </c>
      <c r="Q2112" s="92">
        <v>9061384883</v>
      </c>
      <c r="R2112" s="46" t="s">
        <v>417</v>
      </c>
      <c r="S2112" s="54">
        <v>0</v>
      </c>
      <c r="T2112" s="46" t="s">
        <v>251</v>
      </c>
      <c r="U2112" s="54"/>
      <c r="V2112" s="46" t="s">
        <v>252</v>
      </c>
      <c r="W2112" s="46" t="s">
        <v>4666</v>
      </c>
      <c r="X2112" s="49" t="s">
        <v>186</v>
      </c>
      <c r="Y2112" s="93">
        <v>1</v>
      </c>
    </row>
    <row r="2113" spans="1:25" ht="23.1" hidden="1" customHeight="1">
      <c r="A2113" s="46" t="s">
        <v>1752</v>
      </c>
      <c r="B2113" s="46" t="s">
        <v>26</v>
      </c>
      <c r="C2113" s="46" t="s">
        <v>27</v>
      </c>
      <c r="D2113" s="46" t="s">
        <v>28</v>
      </c>
      <c r="E2113" s="46" t="s">
        <v>28</v>
      </c>
      <c r="F2113" s="46" t="s">
        <v>111</v>
      </c>
      <c r="G2113" s="46" t="s">
        <v>167</v>
      </c>
      <c r="H2113" s="54" t="s">
        <v>168</v>
      </c>
      <c r="I2113" s="72">
        <v>43560</v>
      </c>
      <c r="J2113" s="54">
        <v>5</v>
      </c>
      <c r="K2113" s="54">
        <v>4</v>
      </c>
      <c r="L2113" s="52">
        <v>2019</v>
      </c>
      <c r="M2113" s="31">
        <f t="shared" si="32"/>
        <v>43560</v>
      </c>
      <c r="N2113" s="46" t="s">
        <v>1784</v>
      </c>
      <c r="O2113" s="46" t="s">
        <v>1785</v>
      </c>
      <c r="P2113" s="54">
        <v>16</v>
      </c>
      <c r="Q2113" s="57" t="s">
        <v>171</v>
      </c>
      <c r="R2113" s="46" t="s">
        <v>172</v>
      </c>
      <c r="S2113" s="54">
        <v>0</v>
      </c>
      <c r="T2113" s="46" t="s">
        <v>251</v>
      </c>
      <c r="U2113" s="54"/>
      <c r="V2113" s="46" t="s">
        <v>252</v>
      </c>
      <c r="W2113" s="46" t="s">
        <v>4666</v>
      </c>
      <c r="X2113" s="49" t="s">
        <v>179</v>
      </c>
      <c r="Y2113" s="93">
        <v>2</v>
      </c>
    </row>
    <row r="2114" spans="1:25" ht="23.1" hidden="1" customHeight="1">
      <c r="A2114" s="46" t="s">
        <v>1752</v>
      </c>
      <c r="B2114" s="46" t="s">
        <v>26</v>
      </c>
      <c r="C2114" s="46" t="s">
        <v>27</v>
      </c>
      <c r="D2114" s="46" t="s">
        <v>28</v>
      </c>
      <c r="E2114" s="46" t="s">
        <v>28</v>
      </c>
      <c r="F2114" s="46" t="s">
        <v>111</v>
      </c>
      <c r="G2114" s="46" t="s">
        <v>167</v>
      </c>
      <c r="H2114" s="54" t="s">
        <v>168</v>
      </c>
      <c r="I2114" s="72">
        <v>43560</v>
      </c>
      <c r="J2114" s="54">
        <v>5</v>
      </c>
      <c r="K2114" s="54">
        <v>4</v>
      </c>
      <c r="L2114" s="52">
        <v>2019</v>
      </c>
      <c r="M2114" s="31">
        <f t="shared" si="32"/>
        <v>43560</v>
      </c>
      <c r="N2114" s="46" t="s">
        <v>1786</v>
      </c>
      <c r="O2114" s="46" t="s">
        <v>689</v>
      </c>
      <c r="P2114" s="54">
        <v>19</v>
      </c>
      <c r="Q2114" s="57" t="s">
        <v>171</v>
      </c>
      <c r="R2114" s="46" t="s">
        <v>172</v>
      </c>
      <c r="S2114" s="54">
        <v>2</v>
      </c>
      <c r="T2114" s="46" t="s">
        <v>251</v>
      </c>
      <c r="U2114" s="54"/>
      <c r="V2114" s="46" t="s">
        <v>252</v>
      </c>
      <c r="W2114" s="46" t="s">
        <v>4666</v>
      </c>
      <c r="X2114" s="49" t="s">
        <v>186</v>
      </c>
      <c r="Y2114" s="93">
        <v>3</v>
      </c>
    </row>
    <row r="2115" spans="1:25" ht="23.1" hidden="1" customHeight="1">
      <c r="A2115" s="46" t="s">
        <v>1752</v>
      </c>
      <c r="B2115" s="46" t="s">
        <v>26</v>
      </c>
      <c r="C2115" s="46" t="s">
        <v>27</v>
      </c>
      <c r="D2115" s="46" t="s">
        <v>28</v>
      </c>
      <c r="E2115" s="46" t="s">
        <v>28</v>
      </c>
      <c r="F2115" s="46" t="s">
        <v>111</v>
      </c>
      <c r="G2115" s="46" t="s">
        <v>167</v>
      </c>
      <c r="H2115" s="54" t="s">
        <v>168</v>
      </c>
      <c r="I2115" s="72">
        <v>43560</v>
      </c>
      <c r="J2115" s="54">
        <v>5</v>
      </c>
      <c r="K2115" s="54">
        <v>4</v>
      </c>
      <c r="L2115" s="52">
        <v>2019</v>
      </c>
      <c r="M2115" s="31">
        <f t="shared" si="32"/>
        <v>43560</v>
      </c>
      <c r="N2115" s="46" t="s">
        <v>1787</v>
      </c>
      <c r="O2115" s="46" t="s">
        <v>1788</v>
      </c>
      <c r="P2115" s="54">
        <v>19</v>
      </c>
      <c r="Q2115" s="92">
        <v>8097154209</v>
      </c>
      <c r="R2115" s="46" t="s">
        <v>172</v>
      </c>
      <c r="S2115" s="54">
        <v>2</v>
      </c>
      <c r="T2115" s="46" t="s">
        <v>251</v>
      </c>
      <c r="U2115" s="54"/>
      <c r="V2115" s="46" t="s">
        <v>252</v>
      </c>
      <c r="W2115" s="46" t="s">
        <v>4666</v>
      </c>
      <c r="X2115" s="49" t="s">
        <v>186</v>
      </c>
      <c r="Y2115" s="93">
        <v>3</v>
      </c>
    </row>
    <row r="2116" spans="1:25" ht="23.1" hidden="1" customHeight="1">
      <c r="A2116" s="46" t="s">
        <v>1752</v>
      </c>
      <c r="B2116" s="46" t="s">
        <v>26</v>
      </c>
      <c r="C2116" s="46" t="s">
        <v>27</v>
      </c>
      <c r="D2116" s="46" t="s">
        <v>28</v>
      </c>
      <c r="E2116" s="46" t="s">
        <v>28</v>
      </c>
      <c r="F2116" s="46" t="s">
        <v>111</v>
      </c>
      <c r="G2116" s="46" t="s">
        <v>167</v>
      </c>
      <c r="H2116" s="54" t="s">
        <v>168</v>
      </c>
      <c r="I2116" s="72">
        <v>43560</v>
      </c>
      <c r="J2116" s="54">
        <v>5</v>
      </c>
      <c r="K2116" s="54">
        <v>4</v>
      </c>
      <c r="L2116" s="52">
        <v>2019</v>
      </c>
      <c r="M2116" s="31">
        <f t="shared" si="32"/>
        <v>43560</v>
      </c>
      <c r="N2116" s="46" t="s">
        <v>1789</v>
      </c>
      <c r="O2116" s="46" t="s">
        <v>1790</v>
      </c>
      <c r="P2116" s="54">
        <v>18</v>
      </c>
      <c r="Q2116" s="57" t="s">
        <v>171</v>
      </c>
      <c r="R2116" s="46" t="s">
        <v>172</v>
      </c>
      <c r="S2116" s="54">
        <v>1</v>
      </c>
      <c r="T2116" s="46" t="s">
        <v>251</v>
      </c>
      <c r="U2116" s="54"/>
      <c r="V2116" s="46" t="s">
        <v>252</v>
      </c>
      <c r="W2116" s="46" t="s">
        <v>4666</v>
      </c>
      <c r="X2116" s="49" t="s">
        <v>444</v>
      </c>
      <c r="Y2116" s="93"/>
    </row>
    <row r="2117" spans="1:25" ht="23.1" hidden="1" customHeight="1">
      <c r="A2117" s="46" t="s">
        <v>1752</v>
      </c>
      <c r="B2117" s="46" t="s">
        <v>26</v>
      </c>
      <c r="C2117" s="46" t="s">
        <v>27</v>
      </c>
      <c r="D2117" s="46" t="s">
        <v>28</v>
      </c>
      <c r="E2117" s="46" t="s">
        <v>28</v>
      </c>
      <c r="F2117" s="46" t="s">
        <v>111</v>
      </c>
      <c r="G2117" s="46" t="s">
        <v>167</v>
      </c>
      <c r="H2117" s="54" t="s">
        <v>168</v>
      </c>
      <c r="I2117" s="72">
        <v>43560</v>
      </c>
      <c r="J2117" s="54">
        <v>5</v>
      </c>
      <c r="K2117" s="54">
        <v>4</v>
      </c>
      <c r="L2117" s="52">
        <v>2019</v>
      </c>
      <c r="M2117" s="31">
        <f t="shared" si="32"/>
        <v>43560</v>
      </c>
      <c r="N2117" s="46" t="s">
        <v>1791</v>
      </c>
      <c r="O2117" s="46" t="s">
        <v>1792</v>
      </c>
      <c r="P2117" s="54">
        <v>19</v>
      </c>
      <c r="Q2117" s="92">
        <v>7067777625</v>
      </c>
      <c r="R2117" s="46" t="s">
        <v>172</v>
      </c>
      <c r="S2117" s="54">
        <v>2</v>
      </c>
      <c r="T2117" s="46" t="s">
        <v>251</v>
      </c>
      <c r="U2117" s="54"/>
      <c r="V2117" s="46" t="s">
        <v>252</v>
      </c>
      <c r="W2117" s="46" t="s">
        <v>4666</v>
      </c>
      <c r="X2117" s="49" t="s">
        <v>444</v>
      </c>
      <c r="Y2117" s="93"/>
    </row>
    <row r="2118" spans="1:25" ht="23.1" hidden="1" customHeight="1">
      <c r="A2118" s="46" t="s">
        <v>1793</v>
      </c>
      <c r="B2118" s="46" t="s">
        <v>26</v>
      </c>
      <c r="C2118" s="46" t="s">
        <v>27</v>
      </c>
      <c r="D2118" s="46" t="s">
        <v>28</v>
      </c>
      <c r="E2118" s="46" t="s">
        <v>28</v>
      </c>
      <c r="F2118" s="46" t="s">
        <v>111</v>
      </c>
      <c r="G2118" s="46" t="s">
        <v>167</v>
      </c>
      <c r="H2118" s="54" t="s">
        <v>168</v>
      </c>
      <c r="I2118" s="72">
        <v>43563</v>
      </c>
      <c r="J2118" s="54">
        <v>8</v>
      </c>
      <c r="K2118" s="54">
        <v>4</v>
      </c>
      <c r="L2118" s="52">
        <v>2019</v>
      </c>
      <c r="M2118" s="31">
        <f t="shared" si="32"/>
        <v>43563</v>
      </c>
      <c r="N2118" s="46" t="s">
        <v>1794</v>
      </c>
      <c r="O2118" s="46" t="s">
        <v>1795</v>
      </c>
      <c r="P2118" s="54">
        <v>19</v>
      </c>
      <c r="Q2118" s="92">
        <v>8105059507</v>
      </c>
      <c r="R2118" s="46" t="s">
        <v>172</v>
      </c>
      <c r="S2118" s="54">
        <v>2</v>
      </c>
      <c r="T2118" s="46" t="s">
        <v>313</v>
      </c>
      <c r="U2118" s="46" t="s">
        <v>507</v>
      </c>
      <c r="V2118" s="46" t="s">
        <v>175</v>
      </c>
      <c r="W2118" s="46" t="s">
        <v>4659</v>
      </c>
      <c r="X2118" s="49" t="s">
        <v>186</v>
      </c>
      <c r="Y2118" s="93">
        <v>1</v>
      </c>
    </row>
    <row r="2119" spans="1:25" ht="23.1" hidden="1" customHeight="1">
      <c r="A2119" s="46" t="s">
        <v>1793</v>
      </c>
      <c r="B2119" s="46" t="s">
        <v>26</v>
      </c>
      <c r="C2119" s="46" t="s">
        <v>27</v>
      </c>
      <c r="D2119" s="46" t="s">
        <v>28</v>
      </c>
      <c r="E2119" s="46" t="s">
        <v>28</v>
      </c>
      <c r="F2119" s="46" t="s">
        <v>111</v>
      </c>
      <c r="G2119" s="46" t="s">
        <v>167</v>
      </c>
      <c r="H2119" s="54" t="s">
        <v>168</v>
      </c>
      <c r="I2119" s="72">
        <v>43563</v>
      </c>
      <c r="J2119" s="54">
        <v>8</v>
      </c>
      <c r="K2119" s="54">
        <v>4</v>
      </c>
      <c r="L2119" s="52">
        <v>2019</v>
      </c>
      <c r="M2119" s="31">
        <f t="shared" si="32"/>
        <v>43563</v>
      </c>
      <c r="N2119" s="46" t="s">
        <v>1796</v>
      </c>
      <c r="O2119" s="46" t="s">
        <v>1797</v>
      </c>
      <c r="P2119" s="54">
        <v>19</v>
      </c>
      <c r="Q2119" s="92">
        <v>9075111505</v>
      </c>
      <c r="R2119" s="46" t="s">
        <v>172</v>
      </c>
      <c r="S2119" s="54">
        <v>1</v>
      </c>
      <c r="T2119" s="46" t="s">
        <v>174</v>
      </c>
      <c r="U2119" s="54"/>
      <c r="V2119" s="46" t="s">
        <v>175</v>
      </c>
      <c r="W2119" s="46" t="s">
        <v>4659</v>
      </c>
      <c r="X2119" s="49" t="s">
        <v>186</v>
      </c>
      <c r="Y2119" s="93">
        <v>3</v>
      </c>
    </row>
    <row r="2120" spans="1:25" ht="23.1" hidden="1" customHeight="1">
      <c r="A2120" s="46" t="s">
        <v>1793</v>
      </c>
      <c r="B2120" s="46" t="s">
        <v>26</v>
      </c>
      <c r="C2120" s="46" t="s">
        <v>27</v>
      </c>
      <c r="D2120" s="46" t="s">
        <v>28</v>
      </c>
      <c r="E2120" s="46" t="s">
        <v>28</v>
      </c>
      <c r="F2120" s="46" t="s">
        <v>111</v>
      </c>
      <c r="G2120" s="46" t="s">
        <v>167</v>
      </c>
      <c r="H2120" s="54" t="s">
        <v>168</v>
      </c>
      <c r="I2120" s="72">
        <v>43564</v>
      </c>
      <c r="J2120" s="54">
        <v>9</v>
      </c>
      <c r="K2120" s="54">
        <v>4</v>
      </c>
      <c r="L2120" s="52">
        <v>2019</v>
      </c>
      <c r="M2120" s="31">
        <f t="shared" si="32"/>
        <v>43564</v>
      </c>
      <c r="N2120" s="46" t="s">
        <v>1798</v>
      </c>
      <c r="O2120" s="46" t="s">
        <v>1799</v>
      </c>
      <c r="P2120" s="54">
        <v>19</v>
      </c>
      <c r="Q2120" s="92">
        <v>8076008237</v>
      </c>
      <c r="R2120" s="46" t="s">
        <v>172</v>
      </c>
      <c r="S2120" s="54">
        <v>2</v>
      </c>
      <c r="T2120" s="46" t="s">
        <v>251</v>
      </c>
      <c r="U2120" s="54"/>
      <c r="V2120" s="46" t="s">
        <v>175</v>
      </c>
      <c r="W2120" s="46" t="s">
        <v>4666</v>
      </c>
      <c r="X2120" s="49" t="s">
        <v>176</v>
      </c>
      <c r="Y2120" s="93"/>
    </row>
    <row r="2121" spans="1:25" ht="23.1" hidden="1" customHeight="1">
      <c r="A2121" s="46" t="s">
        <v>1793</v>
      </c>
      <c r="B2121" s="46" t="s">
        <v>26</v>
      </c>
      <c r="C2121" s="46" t="s">
        <v>27</v>
      </c>
      <c r="D2121" s="46" t="s">
        <v>28</v>
      </c>
      <c r="E2121" s="46" t="s">
        <v>28</v>
      </c>
      <c r="F2121" s="46" t="s">
        <v>111</v>
      </c>
      <c r="G2121" s="46" t="s">
        <v>167</v>
      </c>
      <c r="H2121" s="54" t="s">
        <v>168</v>
      </c>
      <c r="I2121" s="72">
        <v>43564</v>
      </c>
      <c r="J2121" s="54">
        <v>9</v>
      </c>
      <c r="K2121" s="54">
        <v>4</v>
      </c>
      <c r="L2121" s="52">
        <v>2019</v>
      </c>
      <c r="M2121" s="31">
        <f t="shared" si="32"/>
        <v>43564</v>
      </c>
      <c r="N2121" s="46" t="s">
        <v>1800</v>
      </c>
      <c r="O2121" s="46" t="s">
        <v>1801</v>
      </c>
      <c r="P2121" s="54">
        <v>19</v>
      </c>
      <c r="Q2121" s="92">
        <v>8036380508</v>
      </c>
      <c r="R2121" s="46" t="s">
        <v>172</v>
      </c>
      <c r="S2121" s="54">
        <v>2</v>
      </c>
      <c r="T2121" s="46" t="s">
        <v>251</v>
      </c>
      <c r="U2121" s="54"/>
      <c r="V2121" s="46" t="s">
        <v>175</v>
      </c>
      <c r="W2121" s="46" t="s">
        <v>4666</v>
      </c>
      <c r="X2121" s="49" t="s">
        <v>211</v>
      </c>
      <c r="Y2121" s="93"/>
    </row>
    <row r="2122" spans="1:25" ht="23.1" hidden="1" customHeight="1">
      <c r="A2122" s="46" t="s">
        <v>1793</v>
      </c>
      <c r="B2122" s="46" t="s">
        <v>26</v>
      </c>
      <c r="C2122" s="46" t="s">
        <v>27</v>
      </c>
      <c r="D2122" s="46" t="s">
        <v>28</v>
      </c>
      <c r="E2122" s="46" t="s">
        <v>28</v>
      </c>
      <c r="F2122" s="46" t="s">
        <v>111</v>
      </c>
      <c r="G2122" s="46" t="s">
        <v>167</v>
      </c>
      <c r="H2122" s="54" t="s">
        <v>168</v>
      </c>
      <c r="I2122" s="72">
        <v>43564</v>
      </c>
      <c r="J2122" s="54">
        <v>9</v>
      </c>
      <c r="K2122" s="54">
        <v>4</v>
      </c>
      <c r="L2122" s="52">
        <v>2019</v>
      </c>
      <c r="M2122" s="31">
        <f t="shared" si="32"/>
        <v>43564</v>
      </c>
      <c r="N2122" s="46" t="s">
        <v>1802</v>
      </c>
      <c r="O2122" s="46" t="s">
        <v>498</v>
      </c>
      <c r="P2122" s="54">
        <v>18</v>
      </c>
      <c r="Q2122" s="57" t="s">
        <v>171</v>
      </c>
      <c r="R2122" s="46" t="s">
        <v>172</v>
      </c>
      <c r="S2122" s="54">
        <v>1</v>
      </c>
      <c r="T2122" s="46" t="s">
        <v>251</v>
      </c>
      <c r="U2122" s="54"/>
      <c r="V2122" s="46" t="s">
        <v>252</v>
      </c>
      <c r="W2122" s="46" t="s">
        <v>4666</v>
      </c>
      <c r="X2122" s="49" t="s">
        <v>176</v>
      </c>
      <c r="Y2122" s="93"/>
    </row>
    <row r="2123" spans="1:25" ht="23.1" hidden="1" customHeight="1">
      <c r="A2123" s="46" t="s">
        <v>1793</v>
      </c>
      <c r="B2123" s="46" t="s">
        <v>26</v>
      </c>
      <c r="C2123" s="46" t="s">
        <v>27</v>
      </c>
      <c r="D2123" s="46" t="s">
        <v>28</v>
      </c>
      <c r="E2123" s="46" t="s">
        <v>28</v>
      </c>
      <c r="F2123" s="46" t="s">
        <v>111</v>
      </c>
      <c r="G2123" s="46" t="s">
        <v>167</v>
      </c>
      <c r="H2123" s="54" t="s">
        <v>168</v>
      </c>
      <c r="I2123" s="72">
        <v>43564</v>
      </c>
      <c r="J2123" s="54">
        <v>9</v>
      </c>
      <c r="K2123" s="54">
        <v>4</v>
      </c>
      <c r="L2123" s="52">
        <v>2019</v>
      </c>
      <c r="M2123" s="31">
        <f t="shared" si="32"/>
        <v>43564</v>
      </c>
      <c r="N2123" s="46" t="s">
        <v>1803</v>
      </c>
      <c r="O2123" s="46" t="s">
        <v>1804</v>
      </c>
      <c r="P2123" s="54">
        <v>19</v>
      </c>
      <c r="Q2123" s="92">
        <v>7039331052</v>
      </c>
      <c r="R2123" s="46" t="s">
        <v>172</v>
      </c>
      <c r="S2123" s="54">
        <v>2</v>
      </c>
      <c r="T2123" s="46" t="s">
        <v>251</v>
      </c>
      <c r="U2123" s="54"/>
      <c r="V2123" s="46" t="s">
        <v>252</v>
      </c>
      <c r="W2123" s="46" t="s">
        <v>4666</v>
      </c>
      <c r="X2123" s="49" t="s">
        <v>211</v>
      </c>
      <c r="Y2123" s="93"/>
    </row>
    <row r="2124" spans="1:25" ht="23.1" hidden="1" customHeight="1">
      <c r="A2124" s="46" t="s">
        <v>1793</v>
      </c>
      <c r="B2124" s="46" t="s">
        <v>26</v>
      </c>
      <c r="C2124" s="46" t="s">
        <v>27</v>
      </c>
      <c r="D2124" s="46" t="s">
        <v>28</v>
      </c>
      <c r="E2124" s="46" t="s">
        <v>28</v>
      </c>
      <c r="F2124" s="46" t="s">
        <v>111</v>
      </c>
      <c r="G2124" s="46" t="s">
        <v>167</v>
      </c>
      <c r="H2124" s="54" t="s">
        <v>168</v>
      </c>
      <c r="I2124" s="72">
        <v>43564</v>
      </c>
      <c r="J2124" s="54">
        <v>9</v>
      </c>
      <c r="K2124" s="54">
        <v>4</v>
      </c>
      <c r="L2124" s="52">
        <v>2019</v>
      </c>
      <c r="M2124" s="31">
        <f t="shared" si="32"/>
        <v>43564</v>
      </c>
      <c r="N2124" s="46" t="s">
        <v>1805</v>
      </c>
      <c r="O2124" s="46" t="s">
        <v>1657</v>
      </c>
      <c r="P2124" s="54">
        <v>19</v>
      </c>
      <c r="Q2124" s="57" t="s">
        <v>171</v>
      </c>
      <c r="R2124" s="46" t="s">
        <v>172</v>
      </c>
      <c r="S2124" s="54">
        <v>2</v>
      </c>
      <c r="T2124" s="46" t="s">
        <v>251</v>
      </c>
      <c r="U2124" s="54"/>
      <c r="V2124" s="46" t="s">
        <v>252</v>
      </c>
      <c r="W2124" s="46" t="s">
        <v>4666</v>
      </c>
      <c r="X2124" s="49" t="s">
        <v>176</v>
      </c>
      <c r="Y2124" s="93"/>
    </row>
    <row r="2125" spans="1:25" ht="23.1" hidden="1" customHeight="1">
      <c r="A2125" s="46" t="s">
        <v>1793</v>
      </c>
      <c r="B2125" s="46" t="s">
        <v>26</v>
      </c>
      <c r="C2125" s="46" t="s">
        <v>27</v>
      </c>
      <c r="D2125" s="46" t="s">
        <v>28</v>
      </c>
      <c r="E2125" s="46" t="s">
        <v>28</v>
      </c>
      <c r="F2125" s="46" t="s">
        <v>111</v>
      </c>
      <c r="G2125" s="46" t="s">
        <v>167</v>
      </c>
      <c r="H2125" s="54" t="s">
        <v>168</v>
      </c>
      <c r="I2125" s="72">
        <v>43564</v>
      </c>
      <c r="J2125" s="54">
        <v>9</v>
      </c>
      <c r="K2125" s="54">
        <v>4</v>
      </c>
      <c r="L2125" s="52">
        <v>2019</v>
      </c>
      <c r="M2125" s="31">
        <f t="shared" si="32"/>
        <v>43564</v>
      </c>
      <c r="N2125" s="46" t="s">
        <v>169</v>
      </c>
      <c r="O2125" s="46" t="s">
        <v>1806</v>
      </c>
      <c r="P2125" s="54">
        <v>18</v>
      </c>
      <c r="Q2125" s="92">
        <v>8056750219</v>
      </c>
      <c r="R2125" s="46" t="s">
        <v>172</v>
      </c>
      <c r="S2125" s="54">
        <v>1</v>
      </c>
      <c r="T2125" s="46" t="s">
        <v>251</v>
      </c>
      <c r="U2125" s="54"/>
      <c r="V2125" s="46" t="s">
        <v>252</v>
      </c>
      <c r="W2125" s="46" t="s">
        <v>4666</v>
      </c>
      <c r="X2125" s="49" t="s">
        <v>179</v>
      </c>
      <c r="Y2125" s="93">
        <v>1</v>
      </c>
    </row>
    <row r="2126" spans="1:25" ht="23.1" hidden="1" customHeight="1">
      <c r="A2126" s="46" t="s">
        <v>1793</v>
      </c>
      <c r="B2126" s="46" t="s">
        <v>26</v>
      </c>
      <c r="C2126" s="46" t="s">
        <v>27</v>
      </c>
      <c r="D2126" s="46" t="s">
        <v>28</v>
      </c>
      <c r="E2126" s="46" t="s">
        <v>28</v>
      </c>
      <c r="F2126" s="46" t="s">
        <v>111</v>
      </c>
      <c r="G2126" s="46" t="s">
        <v>167</v>
      </c>
      <c r="H2126" s="54" t="s">
        <v>168</v>
      </c>
      <c r="I2126" s="72">
        <v>43564</v>
      </c>
      <c r="J2126" s="54">
        <v>9</v>
      </c>
      <c r="K2126" s="54">
        <v>4</v>
      </c>
      <c r="L2126" s="52">
        <v>2019</v>
      </c>
      <c r="M2126" s="31">
        <f t="shared" si="32"/>
        <v>43564</v>
      </c>
      <c r="N2126" s="46" t="s">
        <v>1807</v>
      </c>
      <c r="O2126" s="46" t="s">
        <v>1808</v>
      </c>
      <c r="P2126" s="54">
        <v>19</v>
      </c>
      <c r="Q2126" s="57" t="s">
        <v>171</v>
      </c>
      <c r="R2126" s="46" t="s">
        <v>172</v>
      </c>
      <c r="S2126" s="54">
        <v>2</v>
      </c>
      <c r="T2126" s="46" t="s">
        <v>251</v>
      </c>
      <c r="U2126" s="54"/>
      <c r="V2126" s="46" t="s">
        <v>252</v>
      </c>
      <c r="W2126" s="46" t="s">
        <v>4666</v>
      </c>
      <c r="X2126" s="49" t="s">
        <v>211</v>
      </c>
      <c r="Y2126" s="93"/>
    </row>
    <row r="2127" spans="1:25" ht="23.1" hidden="1" customHeight="1">
      <c r="A2127" s="46" t="s">
        <v>1793</v>
      </c>
      <c r="B2127" s="46" t="s">
        <v>26</v>
      </c>
      <c r="C2127" s="46" t="s">
        <v>27</v>
      </c>
      <c r="D2127" s="46" t="s">
        <v>28</v>
      </c>
      <c r="E2127" s="46" t="s">
        <v>28</v>
      </c>
      <c r="F2127" s="46" t="s">
        <v>111</v>
      </c>
      <c r="G2127" s="46" t="s">
        <v>167</v>
      </c>
      <c r="H2127" s="54" t="s">
        <v>168</v>
      </c>
      <c r="I2127" s="72">
        <v>43564</v>
      </c>
      <c r="J2127" s="54">
        <v>9</v>
      </c>
      <c r="K2127" s="54">
        <v>4</v>
      </c>
      <c r="L2127" s="52">
        <v>2019</v>
      </c>
      <c r="M2127" s="31">
        <f t="shared" si="32"/>
        <v>43564</v>
      </c>
      <c r="N2127" s="46" t="s">
        <v>1809</v>
      </c>
      <c r="O2127" s="46" t="s">
        <v>1810</v>
      </c>
      <c r="P2127" s="54">
        <v>18</v>
      </c>
      <c r="Q2127" s="57" t="s">
        <v>171</v>
      </c>
      <c r="R2127" s="46" t="s">
        <v>172</v>
      </c>
      <c r="S2127" s="54">
        <v>1</v>
      </c>
      <c r="T2127" s="46" t="s">
        <v>251</v>
      </c>
      <c r="U2127" s="54"/>
      <c r="V2127" s="46" t="s">
        <v>252</v>
      </c>
      <c r="W2127" s="46" t="s">
        <v>4666</v>
      </c>
      <c r="X2127" s="49" t="s">
        <v>179</v>
      </c>
      <c r="Y2127" s="93">
        <v>3</v>
      </c>
    </row>
    <row r="2128" spans="1:25" ht="23.1" hidden="1" customHeight="1">
      <c r="A2128" s="46" t="s">
        <v>1793</v>
      </c>
      <c r="B2128" s="46" t="s">
        <v>26</v>
      </c>
      <c r="C2128" s="46" t="s">
        <v>27</v>
      </c>
      <c r="D2128" s="46" t="s">
        <v>28</v>
      </c>
      <c r="E2128" s="46" t="s">
        <v>28</v>
      </c>
      <c r="F2128" s="46" t="s">
        <v>111</v>
      </c>
      <c r="G2128" s="46" t="s">
        <v>167</v>
      </c>
      <c r="H2128" s="54" t="s">
        <v>168</v>
      </c>
      <c r="I2128" s="72">
        <v>43564</v>
      </c>
      <c r="J2128" s="54">
        <v>9</v>
      </c>
      <c r="K2128" s="54">
        <v>4</v>
      </c>
      <c r="L2128" s="52">
        <v>2019</v>
      </c>
      <c r="M2128" s="31">
        <f t="shared" si="32"/>
        <v>43564</v>
      </c>
      <c r="N2128" s="46" t="s">
        <v>1811</v>
      </c>
      <c r="O2128" s="46" t="s">
        <v>1577</v>
      </c>
      <c r="P2128" s="54">
        <v>19</v>
      </c>
      <c r="Q2128" s="92">
        <v>8025430918</v>
      </c>
      <c r="R2128" s="46" t="s">
        <v>172</v>
      </c>
      <c r="S2128" s="54">
        <v>2</v>
      </c>
      <c r="T2128" s="46" t="s">
        <v>251</v>
      </c>
      <c r="U2128" s="54"/>
      <c r="V2128" s="46" t="s">
        <v>252</v>
      </c>
      <c r="W2128" s="46" t="s">
        <v>4666</v>
      </c>
      <c r="X2128" s="49" t="s">
        <v>211</v>
      </c>
      <c r="Y2128" s="93"/>
    </row>
    <row r="2129" spans="1:25" ht="23.1" hidden="1" customHeight="1">
      <c r="A2129" s="46" t="s">
        <v>1793</v>
      </c>
      <c r="B2129" s="46" t="s">
        <v>26</v>
      </c>
      <c r="C2129" s="46" t="s">
        <v>27</v>
      </c>
      <c r="D2129" s="46" t="s">
        <v>28</v>
      </c>
      <c r="E2129" s="46" t="s">
        <v>28</v>
      </c>
      <c r="F2129" s="46" t="s">
        <v>111</v>
      </c>
      <c r="G2129" s="46" t="s">
        <v>167</v>
      </c>
      <c r="H2129" s="54" t="s">
        <v>168</v>
      </c>
      <c r="I2129" s="72">
        <v>43564</v>
      </c>
      <c r="J2129" s="54">
        <v>9</v>
      </c>
      <c r="K2129" s="54">
        <v>4</v>
      </c>
      <c r="L2129" s="52">
        <v>2019</v>
      </c>
      <c r="M2129" s="31">
        <f t="shared" si="32"/>
        <v>43564</v>
      </c>
      <c r="N2129" s="46" t="s">
        <v>1812</v>
      </c>
      <c r="O2129" s="46" t="s">
        <v>1532</v>
      </c>
      <c r="P2129" s="54">
        <v>19</v>
      </c>
      <c r="Q2129" s="57" t="s">
        <v>171</v>
      </c>
      <c r="R2129" s="46" t="s">
        <v>172</v>
      </c>
      <c r="S2129" s="54">
        <v>2</v>
      </c>
      <c r="T2129" s="46" t="s">
        <v>251</v>
      </c>
      <c r="U2129" s="54"/>
      <c r="V2129" s="46" t="s">
        <v>252</v>
      </c>
      <c r="W2129" s="46" t="s">
        <v>4666</v>
      </c>
      <c r="X2129" s="49" t="s">
        <v>176</v>
      </c>
      <c r="Y2129" s="93"/>
    </row>
    <row r="2130" spans="1:25" ht="23.1" hidden="1" customHeight="1">
      <c r="A2130" s="46" t="s">
        <v>1793</v>
      </c>
      <c r="B2130" s="46" t="s">
        <v>26</v>
      </c>
      <c r="C2130" s="46" t="s">
        <v>27</v>
      </c>
      <c r="D2130" s="46" t="s">
        <v>28</v>
      </c>
      <c r="E2130" s="46" t="s">
        <v>28</v>
      </c>
      <c r="F2130" s="46" t="s">
        <v>111</v>
      </c>
      <c r="G2130" s="46" t="s">
        <v>167</v>
      </c>
      <c r="H2130" s="54" t="s">
        <v>168</v>
      </c>
      <c r="I2130" s="72">
        <v>43564</v>
      </c>
      <c r="J2130" s="54">
        <v>9</v>
      </c>
      <c r="K2130" s="54">
        <v>4</v>
      </c>
      <c r="L2130" s="52">
        <v>2019</v>
      </c>
      <c r="M2130" s="31">
        <f t="shared" si="32"/>
        <v>43564</v>
      </c>
      <c r="N2130" s="46" t="s">
        <v>1813</v>
      </c>
      <c r="O2130" s="46" t="s">
        <v>1814</v>
      </c>
      <c r="P2130" s="54">
        <v>19</v>
      </c>
      <c r="Q2130" s="57" t="s">
        <v>171</v>
      </c>
      <c r="R2130" s="46" t="s">
        <v>172</v>
      </c>
      <c r="S2130" s="54">
        <v>3</v>
      </c>
      <c r="T2130" s="46" t="s">
        <v>251</v>
      </c>
      <c r="U2130" s="54"/>
      <c r="V2130" s="46" t="s">
        <v>252</v>
      </c>
      <c r="W2130" s="46" t="s">
        <v>4666</v>
      </c>
      <c r="X2130" s="49" t="s">
        <v>176</v>
      </c>
      <c r="Y2130" s="93"/>
    </row>
    <row r="2131" spans="1:25" ht="23.1" hidden="1" customHeight="1">
      <c r="A2131" s="46" t="s">
        <v>1793</v>
      </c>
      <c r="B2131" s="46" t="s">
        <v>26</v>
      </c>
      <c r="C2131" s="46" t="s">
        <v>27</v>
      </c>
      <c r="D2131" s="46" t="s">
        <v>28</v>
      </c>
      <c r="E2131" s="46" t="s">
        <v>28</v>
      </c>
      <c r="F2131" s="46" t="s">
        <v>111</v>
      </c>
      <c r="G2131" s="46" t="s">
        <v>167</v>
      </c>
      <c r="H2131" s="54" t="s">
        <v>168</v>
      </c>
      <c r="I2131" s="72">
        <v>43564</v>
      </c>
      <c r="J2131" s="54">
        <v>9</v>
      </c>
      <c r="K2131" s="54">
        <v>4</v>
      </c>
      <c r="L2131" s="52">
        <v>2019</v>
      </c>
      <c r="M2131" s="31">
        <f t="shared" si="32"/>
        <v>43564</v>
      </c>
      <c r="N2131" s="46" t="s">
        <v>1815</v>
      </c>
      <c r="O2131" s="46" t="s">
        <v>407</v>
      </c>
      <c r="P2131" s="54">
        <v>19</v>
      </c>
      <c r="Q2131" s="57" t="s">
        <v>171</v>
      </c>
      <c r="R2131" s="46" t="s">
        <v>172</v>
      </c>
      <c r="S2131" s="54">
        <v>2</v>
      </c>
      <c r="T2131" s="46" t="s">
        <v>251</v>
      </c>
      <c r="U2131" s="54"/>
      <c r="V2131" s="46" t="s">
        <v>252</v>
      </c>
      <c r="W2131" s="46" t="s">
        <v>4666</v>
      </c>
      <c r="X2131" s="49" t="s">
        <v>176</v>
      </c>
      <c r="Y2131" s="93"/>
    </row>
    <row r="2132" spans="1:25" ht="23.1" hidden="1" customHeight="1">
      <c r="A2132" s="46" t="s">
        <v>1793</v>
      </c>
      <c r="B2132" s="46" t="s">
        <v>26</v>
      </c>
      <c r="C2132" s="46" t="s">
        <v>27</v>
      </c>
      <c r="D2132" s="46" t="s">
        <v>28</v>
      </c>
      <c r="E2132" s="46" t="s">
        <v>28</v>
      </c>
      <c r="F2132" s="46" t="s">
        <v>111</v>
      </c>
      <c r="G2132" s="46" t="s">
        <v>167</v>
      </c>
      <c r="H2132" s="54" t="s">
        <v>168</v>
      </c>
      <c r="I2132" s="72">
        <v>43564</v>
      </c>
      <c r="J2132" s="54">
        <v>9</v>
      </c>
      <c r="K2132" s="54">
        <v>4</v>
      </c>
      <c r="L2132" s="52">
        <v>2019</v>
      </c>
      <c r="M2132" s="31">
        <f t="shared" si="32"/>
        <v>43564</v>
      </c>
      <c r="N2132" s="46" t="s">
        <v>1816</v>
      </c>
      <c r="O2132" s="46" t="s">
        <v>1817</v>
      </c>
      <c r="P2132" s="54">
        <v>19</v>
      </c>
      <c r="Q2132" s="57" t="s">
        <v>171</v>
      </c>
      <c r="R2132" s="46" t="s">
        <v>172</v>
      </c>
      <c r="S2132" s="54">
        <v>1</v>
      </c>
      <c r="T2132" s="46" t="s">
        <v>251</v>
      </c>
      <c r="U2132" s="54"/>
      <c r="V2132" s="46" t="s">
        <v>252</v>
      </c>
      <c r="W2132" s="46" t="s">
        <v>4666</v>
      </c>
      <c r="X2132" s="49" t="s">
        <v>176</v>
      </c>
      <c r="Y2132" s="93"/>
    </row>
    <row r="2133" spans="1:25" ht="23.1" hidden="1" customHeight="1">
      <c r="A2133" s="46" t="s">
        <v>1793</v>
      </c>
      <c r="B2133" s="46" t="s">
        <v>26</v>
      </c>
      <c r="C2133" s="46" t="s">
        <v>27</v>
      </c>
      <c r="D2133" s="46" t="s">
        <v>28</v>
      </c>
      <c r="E2133" s="46" t="s">
        <v>28</v>
      </c>
      <c r="F2133" s="46" t="s">
        <v>111</v>
      </c>
      <c r="G2133" s="46" t="s">
        <v>167</v>
      </c>
      <c r="H2133" s="54" t="s">
        <v>168</v>
      </c>
      <c r="I2133" s="72">
        <v>43565</v>
      </c>
      <c r="J2133" s="54">
        <v>10</v>
      </c>
      <c r="K2133" s="54">
        <v>4</v>
      </c>
      <c r="L2133" s="52">
        <v>2019</v>
      </c>
      <c r="M2133" s="31">
        <f t="shared" si="32"/>
        <v>43565</v>
      </c>
      <c r="N2133" s="46" t="s">
        <v>1818</v>
      </c>
      <c r="O2133" s="46" t="s">
        <v>1819</v>
      </c>
      <c r="P2133" s="54">
        <v>19</v>
      </c>
      <c r="Q2133" s="92">
        <v>8144479269</v>
      </c>
      <c r="R2133" s="46" t="s">
        <v>172</v>
      </c>
      <c r="S2133" s="54">
        <v>1</v>
      </c>
      <c r="T2133" s="46" t="s">
        <v>174</v>
      </c>
      <c r="U2133" s="54"/>
      <c r="V2133" s="46" t="s">
        <v>175</v>
      </c>
      <c r="W2133" s="46" t="s">
        <v>4659</v>
      </c>
      <c r="X2133" s="49" t="s">
        <v>186</v>
      </c>
      <c r="Y2133" s="93">
        <v>3</v>
      </c>
    </row>
    <row r="2134" spans="1:25" ht="23.1" hidden="1" customHeight="1">
      <c r="A2134" s="46" t="s">
        <v>1793</v>
      </c>
      <c r="B2134" s="46" t="s">
        <v>26</v>
      </c>
      <c r="C2134" s="46" t="s">
        <v>27</v>
      </c>
      <c r="D2134" s="46" t="s">
        <v>28</v>
      </c>
      <c r="E2134" s="46" t="s">
        <v>28</v>
      </c>
      <c r="F2134" s="46" t="s">
        <v>111</v>
      </c>
      <c r="G2134" s="46" t="s">
        <v>167</v>
      </c>
      <c r="H2134" s="54" t="s">
        <v>168</v>
      </c>
      <c r="I2134" s="72">
        <v>43567</v>
      </c>
      <c r="J2134" s="54">
        <v>12</v>
      </c>
      <c r="K2134" s="54">
        <v>4</v>
      </c>
      <c r="L2134" s="52">
        <v>2019</v>
      </c>
      <c r="M2134" s="31">
        <f t="shared" si="32"/>
        <v>43567</v>
      </c>
      <c r="N2134" s="46" t="s">
        <v>1820</v>
      </c>
      <c r="O2134" s="46" t="s">
        <v>1821</v>
      </c>
      <c r="P2134" s="54">
        <v>19</v>
      </c>
      <c r="Q2134" s="92">
        <v>7012161432</v>
      </c>
      <c r="R2134" s="46" t="s">
        <v>417</v>
      </c>
      <c r="S2134" s="54">
        <v>0</v>
      </c>
      <c r="T2134" s="46" t="s">
        <v>418</v>
      </c>
      <c r="U2134" s="54"/>
      <c r="V2134" s="46" t="s">
        <v>175</v>
      </c>
      <c r="W2134" s="46" t="s">
        <v>4659</v>
      </c>
      <c r="X2134" s="49" t="s">
        <v>186</v>
      </c>
      <c r="Y2134" s="93">
        <v>3</v>
      </c>
    </row>
    <row r="2135" spans="1:25" ht="23.1" hidden="1" customHeight="1">
      <c r="A2135" s="46" t="s">
        <v>1793</v>
      </c>
      <c r="B2135" s="46" t="s">
        <v>26</v>
      </c>
      <c r="C2135" s="46" t="s">
        <v>27</v>
      </c>
      <c r="D2135" s="46" t="s">
        <v>28</v>
      </c>
      <c r="E2135" s="46" t="s">
        <v>28</v>
      </c>
      <c r="F2135" s="46" t="s">
        <v>111</v>
      </c>
      <c r="G2135" s="46" t="s">
        <v>167</v>
      </c>
      <c r="H2135" s="54" t="s">
        <v>168</v>
      </c>
      <c r="I2135" s="72">
        <v>43567</v>
      </c>
      <c r="J2135" s="54">
        <v>12</v>
      </c>
      <c r="K2135" s="54">
        <v>4</v>
      </c>
      <c r="L2135" s="52">
        <v>2019</v>
      </c>
      <c r="M2135" s="31">
        <f t="shared" si="32"/>
        <v>43567</v>
      </c>
      <c r="N2135" s="46" t="s">
        <v>1822</v>
      </c>
      <c r="O2135" s="46" t="s">
        <v>1823</v>
      </c>
      <c r="P2135" s="54">
        <v>19</v>
      </c>
      <c r="Q2135" s="92">
        <v>9023570793</v>
      </c>
      <c r="R2135" s="46" t="s">
        <v>172</v>
      </c>
      <c r="S2135" s="54">
        <v>0</v>
      </c>
      <c r="T2135" s="46" t="s">
        <v>174</v>
      </c>
      <c r="U2135" s="54"/>
      <c r="V2135" s="46" t="s">
        <v>175</v>
      </c>
      <c r="W2135" s="46" t="s">
        <v>4666</v>
      </c>
      <c r="X2135" s="49" t="s">
        <v>444</v>
      </c>
      <c r="Y2135" s="93"/>
    </row>
    <row r="2136" spans="1:25" ht="23.1" hidden="1" customHeight="1">
      <c r="A2136" s="46" t="s">
        <v>141</v>
      </c>
      <c r="B2136" s="46" t="s">
        <v>26</v>
      </c>
      <c r="C2136" s="46" t="s">
        <v>27</v>
      </c>
      <c r="D2136" s="46" t="s">
        <v>28</v>
      </c>
      <c r="E2136" s="46" t="s">
        <v>28</v>
      </c>
      <c r="F2136" s="46" t="s">
        <v>111</v>
      </c>
      <c r="G2136" s="46" t="s">
        <v>167</v>
      </c>
      <c r="H2136" s="54" t="s">
        <v>168</v>
      </c>
      <c r="I2136" s="72">
        <v>43570</v>
      </c>
      <c r="J2136" s="54">
        <v>15</v>
      </c>
      <c r="K2136" s="54">
        <v>4</v>
      </c>
      <c r="L2136" s="52">
        <v>2019</v>
      </c>
      <c r="M2136" s="31">
        <f t="shared" si="32"/>
        <v>43570</v>
      </c>
      <c r="N2136" s="46" t="s">
        <v>1824</v>
      </c>
      <c r="O2136" s="46" t="s">
        <v>1825</v>
      </c>
      <c r="P2136" s="54">
        <v>17</v>
      </c>
      <c r="Q2136" s="92">
        <v>8138420912</v>
      </c>
      <c r="R2136" s="46" t="s">
        <v>417</v>
      </c>
      <c r="S2136" s="54">
        <v>0</v>
      </c>
      <c r="T2136" s="46" t="s">
        <v>313</v>
      </c>
      <c r="U2136" s="46" t="s">
        <v>507</v>
      </c>
      <c r="V2136" s="46" t="s">
        <v>175</v>
      </c>
      <c r="W2136" s="46" t="s">
        <v>4659</v>
      </c>
      <c r="X2136" s="49" t="s">
        <v>186</v>
      </c>
      <c r="Y2136" s="93">
        <v>3</v>
      </c>
    </row>
    <row r="2137" spans="1:25" ht="23.1" hidden="1" customHeight="1">
      <c r="A2137" s="46" t="s">
        <v>1826</v>
      </c>
      <c r="B2137" s="46" t="s">
        <v>26</v>
      </c>
      <c r="C2137" s="46" t="s">
        <v>27</v>
      </c>
      <c r="D2137" s="46" t="s">
        <v>28</v>
      </c>
      <c r="E2137" s="46" t="s">
        <v>28</v>
      </c>
      <c r="F2137" s="46" t="s">
        <v>111</v>
      </c>
      <c r="G2137" s="46" t="s">
        <v>167</v>
      </c>
      <c r="H2137" s="54" t="s">
        <v>168</v>
      </c>
      <c r="I2137" s="72">
        <v>43570</v>
      </c>
      <c r="J2137" s="54">
        <v>15</v>
      </c>
      <c r="K2137" s="54">
        <v>4</v>
      </c>
      <c r="L2137" s="52">
        <v>2019</v>
      </c>
      <c r="M2137" s="31">
        <f t="shared" si="32"/>
        <v>43570</v>
      </c>
      <c r="N2137" s="46" t="s">
        <v>1827</v>
      </c>
      <c r="O2137" s="46" t="s">
        <v>1828</v>
      </c>
      <c r="P2137" s="54">
        <v>19</v>
      </c>
      <c r="Q2137" s="92">
        <v>8051479930</v>
      </c>
      <c r="R2137" s="46" t="s">
        <v>172</v>
      </c>
      <c r="S2137" s="54">
        <v>2</v>
      </c>
      <c r="T2137" s="46" t="s">
        <v>251</v>
      </c>
      <c r="U2137" s="46"/>
      <c r="V2137" s="46" t="s">
        <v>252</v>
      </c>
      <c r="W2137" s="46" t="s">
        <v>4666</v>
      </c>
      <c r="X2137" s="49" t="s">
        <v>186</v>
      </c>
      <c r="Y2137" s="93">
        <v>3</v>
      </c>
    </row>
    <row r="2138" spans="1:25" ht="23.1" hidden="1" customHeight="1">
      <c r="A2138" s="46" t="s">
        <v>141</v>
      </c>
      <c r="B2138" s="46" t="s">
        <v>26</v>
      </c>
      <c r="C2138" s="46" t="s">
        <v>27</v>
      </c>
      <c r="D2138" s="46" t="s">
        <v>28</v>
      </c>
      <c r="E2138" s="46" t="s">
        <v>28</v>
      </c>
      <c r="F2138" s="46" t="s">
        <v>111</v>
      </c>
      <c r="G2138" s="46" t="s">
        <v>167</v>
      </c>
      <c r="H2138" s="54" t="s">
        <v>168</v>
      </c>
      <c r="I2138" s="72">
        <v>43570</v>
      </c>
      <c r="J2138" s="54">
        <v>15</v>
      </c>
      <c r="K2138" s="54">
        <v>4</v>
      </c>
      <c r="L2138" s="52">
        <v>2019</v>
      </c>
      <c r="M2138" s="31">
        <f t="shared" ref="M2138:M2201" si="33">DATE(L2138,K2138,J2138)</f>
        <v>43570</v>
      </c>
      <c r="N2138" s="46" t="s">
        <v>1829</v>
      </c>
      <c r="O2138" s="46" t="s">
        <v>1047</v>
      </c>
      <c r="P2138" s="54">
        <v>19</v>
      </c>
      <c r="Q2138" s="57" t="s">
        <v>171</v>
      </c>
      <c r="R2138" s="46" t="s">
        <v>172</v>
      </c>
      <c r="S2138" s="54">
        <v>1</v>
      </c>
      <c r="T2138" s="46" t="s">
        <v>251</v>
      </c>
      <c r="U2138" s="46"/>
      <c r="V2138" s="46" t="s">
        <v>252</v>
      </c>
      <c r="W2138" s="46" t="s">
        <v>4666</v>
      </c>
      <c r="X2138" s="49" t="s">
        <v>186</v>
      </c>
      <c r="Y2138" s="93">
        <v>3</v>
      </c>
    </row>
    <row r="2139" spans="1:25" ht="23.1" hidden="1" customHeight="1">
      <c r="A2139" s="46" t="s">
        <v>141</v>
      </c>
      <c r="B2139" s="46" t="s">
        <v>26</v>
      </c>
      <c r="C2139" s="46" t="s">
        <v>27</v>
      </c>
      <c r="D2139" s="46" t="s">
        <v>28</v>
      </c>
      <c r="E2139" s="46" t="s">
        <v>28</v>
      </c>
      <c r="F2139" s="46" t="s">
        <v>111</v>
      </c>
      <c r="G2139" s="46" t="s">
        <v>167</v>
      </c>
      <c r="H2139" s="54" t="s">
        <v>168</v>
      </c>
      <c r="I2139" s="72">
        <v>43570</v>
      </c>
      <c r="J2139" s="54">
        <v>15</v>
      </c>
      <c r="K2139" s="54">
        <v>4</v>
      </c>
      <c r="L2139" s="52">
        <v>2019</v>
      </c>
      <c r="M2139" s="31">
        <f t="shared" si="33"/>
        <v>43570</v>
      </c>
      <c r="N2139" s="46" t="s">
        <v>1830</v>
      </c>
      <c r="O2139" s="46" t="s">
        <v>1831</v>
      </c>
      <c r="P2139" s="54">
        <v>19</v>
      </c>
      <c r="Q2139" s="57" t="s">
        <v>171</v>
      </c>
      <c r="R2139" s="46" t="s">
        <v>172</v>
      </c>
      <c r="S2139" s="54">
        <v>2</v>
      </c>
      <c r="T2139" s="46" t="s">
        <v>251</v>
      </c>
      <c r="U2139" s="46"/>
      <c r="V2139" s="46" t="s">
        <v>252</v>
      </c>
      <c r="W2139" s="46" t="s">
        <v>4666</v>
      </c>
      <c r="X2139" s="49" t="s">
        <v>186</v>
      </c>
      <c r="Y2139" s="93">
        <v>3</v>
      </c>
    </row>
    <row r="2140" spans="1:25" ht="23.1" hidden="1" customHeight="1">
      <c r="A2140" s="46" t="s">
        <v>141</v>
      </c>
      <c r="B2140" s="46" t="s">
        <v>26</v>
      </c>
      <c r="C2140" s="46" t="s">
        <v>27</v>
      </c>
      <c r="D2140" s="46" t="s">
        <v>28</v>
      </c>
      <c r="E2140" s="46" t="s">
        <v>28</v>
      </c>
      <c r="F2140" s="46" t="s">
        <v>111</v>
      </c>
      <c r="G2140" s="46" t="s">
        <v>167</v>
      </c>
      <c r="H2140" s="54" t="s">
        <v>168</v>
      </c>
      <c r="I2140" s="72">
        <v>43570</v>
      </c>
      <c r="J2140" s="54">
        <v>15</v>
      </c>
      <c r="K2140" s="54">
        <v>4</v>
      </c>
      <c r="L2140" s="52">
        <v>2019</v>
      </c>
      <c r="M2140" s="31">
        <f t="shared" si="33"/>
        <v>43570</v>
      </c>
      <c r="N2140" s="46" t="s">
        <v>1666</v>
      </c>
      <c r="O2140" s="46" t="s">
        <v>1832</v>
      </c>
      <c r="P2140" s="54">
        <v>19</v>
      </c>
      <c r="Q2140" s="57" t="s">
        <v>171</v>
      </c>
      <c r="R2140" s="46" t="s">
        <v>172</v>
      </c>
      <c r="S2140" s="54">
        <v>2</v>
      </c>
      <c r="T2140" s="46" t="s">
        <v>251</v>
      </c>
      <c r="U2140" s="46"/>
      <c r="V2140" s="46" t="s">
        <v>252</v>
      </c>
      <c r="W2140" s="46" t="s">
        <v>4666</v>
      </c>
      <c r="X2140" s="49" t="s">
        <v>179</v>
      </c>
      <c r="Y2140" s="93">
        <v>3</v>
      </c>
    </row>
    <row r="2141" spans="1:25" ht="23.1" hidden="1" customHeight="1">
      <c r="A2141" s="46" t="s">
        <v>141</v>
      </c>
      <c r="B2141" s="46" t="s">
        <v>26</v>
      </c>
      <c r="C2141" s="46" t="s">
        <v>27</v>
      </c>
      <c r="D2141" s="46" t="s">
        <v>28</v>
      </c>
      <c r="E2141" s="46" t="s">
        <v>28</v>
      </c>
      <c r="F2141" s="46" t="s">
        <v>111</v>
      </c>
      <c r="G2141" s="46" t="s">
        <v>167</v>
      </c>
      <c r="H2141" s="54" t="s">
        <v>168</v>
      </c>
      <c r="I2141" s="72">
        <v>43570</v>
      </c>
      <c r="J2141" s="54">
        <v>15</v>
      </c>
      <c r="K2141" s="54">
        <v>4</v>
      </c>
      <c r="L2141" s="52">
        <v>2019</v>
      </c>
      <c r="M2141" s="31">
        <f t="shared" si="33"/>
        <v>43570</v>
      </c>
      <c r="N2141" s="46" t="s">
        <v>1833</v>
      </c>
      <c r="O2141" s="46" t="s">
        <v>1717</v>
      </c>
      <c r="P2141" s="54">
        <v>18</v>
      </c>
      <c r="Q2141" s="92">
        <v>8055843082</v>
      </c>
      <c r="R2141" s="46" t="s">
        <v>172</v>
      </c>
      <c r="S2141" s="54">
        <v>1</v>
      </c>
      <c r="T2141" s="46" t="s">
        <v>251</v>
      </c>
      <c r="U2141" s="46"/>
      <c r="V2141" s="46" t="s">
        <v>252</v>
      </c>
      <c r="W2141" s="46" t="s">
        <v>4666</v>
      </c>
      <c r="X2141" s="49" t="s">
        <v>186</v>
      </c>
      <c r="Y2141" s="93">
        <v>3</v>
      </c>
    </row>
    <row r="2142" spans="1:25" ht="23.1" hidden="1" customHeight="1">
      <c r="A2142" s="46" t="s">
        <v>141</v>
      </c>
      <c r="B2142" s="46" t="s">
        <v>26</v>
      </c>
      <c r="C2142" s="46" t="s">
        <v>27</v>
      </c>
      <c r="D2142" s="46" t="s">
        <v>28</v>
      </c>
      <c r="E2142" s="46" t="s">
        <v>28</v>
      </c>
      <c r="F2142" s="46" t="s">
        <v>111</v>
      </c>
      <c r="G2142" s="46" t="s">
        <v>167</v>
      </c>
      <c r="H2142" s="54" t="s">
        <v>168</v>
      </c>
      <c r="I2142" s="72">
        <v>43570</v>
      </c>
      <c r="J2142" s="54">
        <v>15</v>
      </c>
      <c r="K2142" s="54">
        <v>4</v>
      </c>
      <c r="L2142" s="52">
        <v>2019</v>
      </c>
      <c r="M2142" s="31">
        <f t="shared" si="33"/>
        <v>43570</v>
      </c>
      <c r="N2142" s="46" t="s">
        <v>1834</v>
      </c>
      <c r="O2142" s="46" t="s">
        <v>1298</v>
      </c>
      <c r="P2142" s="54">
        <v>18</v>
      </c>
      <c r="Q2142" s="92">
        <v>9034593836</v>
      </c>
      <c r="R2142" s="46" t="s">
        <v>172</v>
      </c>
      <c r="S2142" s="54">
        <v>1</v>
      </c>
      <c r="T2142" s="46" t="s">
        <v>251</v>
      </c>
      <c r="U2142" s="46"/>
      <c r="V2142" s="46" t="s">
        <v>252</v>
      </c>
      <c r="W2142" s="46" t="s">
        <v>4666</v>
      </c>
      <c r="X2142" s="49" t="s">
        <v>186</v>
      </c>
      <c r="Y2142" s="93">
        <v>3</v>
      </c>
    </row>
    <row r="2143" spans="1:25" ht="23.1" hidden="1" customHeight="1">
      <c r="A2143" s="46" t="s">
        <v>141</v>
      </c>
      <c r="B2143" s="46" t="s">
        <v>26</v>
      </c>
      <c r="C2143" s="46" t="s">
        <v>27</v>
      </c>
      <c r="D2143" s="46" t="s">
        <v>28</v>
      </c>
      <c r="E2143" s="46" t="s">
        <v>28</v>
      </c>
      <c r="F2143" s="46" t="s">
        <v>111</v>
      </c>
      <c r="G2143" s="46" t="s">
        <v>167</v>
      </c>
      <c r="H2143" s="54" t="s">
        <v>168</v>
      </c>
      <c r="I2143" s="72">
        <v>43570</v>
      </c>
      <c r="J2143" s="54">
        <v>15</v>
      </c>
      <c r="K2143" s="54">
        <v>4</v>
      </c>
      <c r="L2143" s="52">
        <v>2019</v>
      </c>
      <c r="M2143" s="31">
        <f t="shared" si="33"/>
        <v>43570</v>
      </c>
      <c r="N2143" s="46" t="s">
        <v>1835</v>
      </c>
      <c r="O2143" s="46" t="s">
        <v>1836</v>
      </c>
      <c r="P2143" s="54">
        <v>19</v>
      </c>
      <c r="Q2143" s="57" t="s">
        <v>171</v>
      </c>
      <c r="R2143" s="46" t="s">
        <v>172</v>
      </c>
      <c r="S2143" s="54">
        <v>2</v>
      </c>
      <c r="T2143" s="46" t="s">
        <v>251</v>
      </c>
      <c r="U2143" s="46"/>
      <c r="V2143" s="46" t="s">
        <v>252</v>
      </c>
      <c r="W2143" s="46" t="s">
        <v>4659</v>
      </c>
      <c r="X2143" s="49" t="s">
        <v>186</v>
      </c>
      <c r="Y2143" s="93">
        <v>3</v>
      </c>
    </row>
    <row r="2144" spans="1:25" ht="23.1" hidden="1" customHeight="1">
      <c r="A2144" s="46" t="s">
        <v>141</v>
      </c>
      <c r="B2144" s="46" t="s">
        <v>26</v>
      </c>
      <c r="C2144" s="46" t="s">
        <v>27</v>
      </c>
      <c r="D2144" s="46" t="s">
        <v>28</v>
      </c>
      <c r="E2144" s="46" t="s">
        <v>28</v>
      </c>
      <c r="F2144" s="46" t="s">
        <v>111</v>
      </c>
      <c r="G2144" s="46" t="s">
        <v>167</v>
      </c>
      <c r="H2144" s="54" t="s">
        <v>168</v>
      </c>
      <c r="I2144" s="72">
        <v>43570</v>
      </c>
      <c r="J2144" s="54">
        <v>15</v>
      </c>
      <c r="K2144" s="54">
        <v>4</v>
      </c>
      <c r="L2144" s="52">
        <v>2019</v>
      </c>
      <c r="M2144" s="31">
        <f t="shared" si="33"/>
        <v>43570</v>
      </c>
      <c r="N2144" s="46" t="s">
        <v>1837</v>
      </c>
      <c r="O2144" s="46" t="s">
        <v>428</v>
      </c>
      <c r="P2144" s="54">
        <v>19</v>
      </c>
      <c r="Q2144" s="92">
        <v>9023382634</v>
      </c>
      <c r="R2144" s="46" t="s">
        <v>172</v>
      </c>
      <c r="S2144" s="54">
        <v>2</v>
      </c>
      <c r="T2144" s="46" t="s">
        <v>251</v>
      </c>
      <c r="U2144" s="46"/>
      <c r="V2144" s="46" t="s">
        <v>252</v>
      </c>
      <c r="W2144" s="46" t="s">
        <v>4659</v>
      </c>
      <c r="X2144" s="49" t="s">
        <v>211</v>
      </c>
      <c r="Y2144" s="93"/>
    </row>
    <row r="2145" spans="1:25" ht="23.1" hidden="1" customHeight="1">
      <c r="A2145" s="46" t="s">
        <v>141</v>
      </c>
      <c r="B2145" s="46" t="s">
        <v>26</v>
      </c>
      <c r="C2145" s="46" t="s">
        <v>27</v>
      </c>
      <c r="D2145" s="46" t="s">
        <v>28</v>
      </c>
      <c r="E2145" s="46" t="s">
        <v>28</v>
      </c>
      <c r="F2145" s="46" t="s">
        <v>111</v>
      </c>
      <c r="G2145" s="46" t="s">
        <v>167</v>
      </c>
      <c r="H2145" s="54" t="s">
        <v>168</v>
      </c>
      <c r="I2145" s="72">
        <v>43571</v>
      </c>
      <c r="J2145" s="54">
        <v>16</v>
      </c>
      <c r="K2145" s="54">
        <v>4</v>
      </c>
      <c r="L2145" s="52">
        <v>2019</v>
      </c>
      <c r="M2145" s="31">
        <f t="shared" si="33"/>
        <v>43571</v>
      </c>
      <c r="N2145" s="46" t="s">
        <v>1763</v>
      </c>
      <c r="O2145" s="46" t="s">
        <v>1838</v>
      </c>
      <c r="P2145" s="54">
        <v>19</v>
      </c>
      <c r="Q2145" s="57" t="s">
        <v>171</v>
      </c>
      <c r="R2145" s="46" t="s">
        <v>172</v>
      </c>
      <c r="S2145" s="54">
        <v>2</v>
      </c>
      <c r="T2145" s="46" t="s">
        <v>251</v>
      </c>
      <c r="U2145" s="46"/>
      <c r="V2145" s="46" t="s">
        <v>252</v>
      </c>
      <c r="W2145" s="46" t="s">
        <v>4659</v>
      </c>
      <c r="X2145" s="49" t="s">
        <v>186</v>
      </c>
      <c r="Y2145" s="93">
        <v>3</v>
      </c>
    </row>
    <row r="2146" spans="1:25" ht="23.1" hidden="1" customHeight="1">
      <c r="A2146" s="46" t="s">
        <v>141</v>
      </c>
      <c r="B2146" s="46" t="s">
        <v>26</v>
      </c>
      <c r="C2146" s="46" t="s">
        <v>27</v>
      </c>
      <c r="D2146" s="46" t="s">
        <v>28</v>
      </c>
      <c r="E2146" s="46" t="s">
        <v>28</v>
      </c>
      <c r="F2146" s="46" t="s">
        <v>111</v>
      </c>
      <c r="G2146" s="46" t="s">
        <v>167</v>
      </c>
      <c r="H2146" s="54" t="s">
        <v>168</v>
      </c>
      <c r="I2146" s="72">
        <v>43571</v>
      </c>
      <c r="J2146" s="54">
        <v>16</v>
      </c>
      <c r="K2146" s="54">
        <v>4</v>
      </c>
      <c r="L2146" s="52">
        <v>2019</v>
      </c>
      <c r="M2146" s="31">
        <f t="shared" si="33"/>
        <v>43571</v>
      </c>
      <c r="N2146" s="46" t="s">
        <v>1839</v>
      </c>
      <c r="O2146" s="46" t="s">
        <v>556</v>
      </c>
      <c r="P2146" s="54">
        <v>19</v>
      </c>
      <c r="Q2146" s="57" t="s">
        <v>171</v>
      </c>
      <c r="R2146" s="46" t="s">
        <v>172</v>
      </c>
      <c r="S2146" s="54">
        <v>2</v>
      </c>
      <c r="T2146" s="46" t="s">
        <v>251</v>
      </c>
      <c r="U2146" s="46"/>
      <c r="V2146" s="46" t="s">
        <v>252</v>
      </c>
      <c r="W2146" s="46" t="s">
        <v>4659</v>
      </c>
      <c r="X2146" s="49" t="s">
        <v>186</v>
      </c>
      <c r="Y2146" s="93">
        <v>3</v>
      </c>
    </row>
    <row r="2147" spans="1:25" ht="23.1" hidden="1" customHeight="1">
      <c r="A2147" s="46" t="s">
        <v>141</v>
      </c>
      <c r="B2147" s="46" t="s">
        <v>26</v>
      </c>
      <c r="C2147" s="46" t="s">
        <v>27</v>
      </c>
      <c r="D2147" s="46" t="s">
        <v>28</v>
      </c>
      <c r="E2147" s="46" t="s">
        <v>28</v>
      </c>
      <c r="F2147" s="46" t="s">
        <v>111</v>
      </c>
      <c r="G2147" s="46" t="s">
        <v>167</v>
      </c>
      <c r="H2147" s="54" t="s">
        <v>168</v>
      </c>
      <c r="I2147" s="72">
        <v>43571</v>
      </c>
      <c r="J2147" s="54">
        <v>16</v>
      </c>
      <c r="K2147" s="54">
        <v>4</v>
      </c>
      <c r="L2147" s="52">
        <v>2019</v>
      </c>
      <c r="M2147" s="31">
        <f t="shared" si="33"/>
        <v>43571</v>
      </c>
      <c r="N2147" s="46" t="s">
        <v>1840</v>
      </c>
      <c r="O2147" s="46" t="s">
        <v>1841</v>
      </c>
      <c r="P2147" s="54">
        <v>19</v>
      </c>
      <c r="Q2147" s="57" t="s">
        <v>171</v>
      </c>
      <c r="R2147" s="46" t="s">
        <v>172</v>
      </c>
      <c r="S2147" s="54">
        <v>2</v>
      </c>
      <c r="T2147" s="46" t="s">
        <v>251</v>
      </c>
      <c r="U2147" s="46"/>
      <c r="V2147" s="46" t="s">
        <v>252</v>
      </c>
      <c r="W2147" s="46" t="s">
        <v>4659</v>
      </c>
      <c r="X2147" s="49" t="s">
        <v>186</v>
      </c>
      <c r="Y2147" s="93">
        <v>3</v>
      </c>
    </row>
    <row r="2148" spans="1:25" ht="23.1" hidden="1" customHeight="1">
      <c r="A2148" s="46" t="s">
        <v>141</v>
      </c>
      <c r="B2148" s="46" t="s">
        <v>26</v>
      </c>
      <c r="C2148" s="46" t="s">
        <v>27</v>
      </c>
      <c r="D2148" s="46" t="s">
        <v>28</v>
      </c>
      <c r="E2148" s="46" t="s">
        <v>28</v>
      </c>
      <c r="F2148" s="46" t="s">
        <v>111</v>
      </c>
      <c r="G2148" s="46" t="s">
        <v>167</v>
      </c>
      <c r="H2148" s="54" t="s">
        <v>168</v>
      </c>
      <c r="I2148" s="72">
        <v>43571</v>
      </c>
      <c r="J2148" s="54">
        <v>16</v>
      </c>
      <c r="K2148" s="54">
        <v>4</v>
      </c>
      <c r="L2148" s="52">
        <v>2019</v>
      </c>
      <c r="M2148" s="31">
        <f t="shared" si="33"/>
        <v>43571</v>
      </c>
      <c r="N2148" s="46" t="s">
        <v>1702</v>
      </c>
      <c r="O2148" s="46" t="s">
        <v>1842</v>
      </c>
      <c r="P2148" s="54">
        <v>19</v>
      </c>
      <c r="Q2148" s="57" t="s">
        <v>171</v>
      </c>
      <c r="R2148" s="46" t="s">
        <v>172</v>
      </c>
      <c r="S2148" s="54">
        <v>2</v>
      </c>
      <c r="T2148" s="46" t="s">
        <v>251</v>
      </c>
      <c r="U2148" s="46"/>
      <c r="V2148" s="46" t="s">
        <v>252</v>
      </c>
      <c r="W2148" s="46" t="s">
        <v>4659</v>
      </c>
      <c r="X2148" s="49" t="s">
        <v>186</v>
      </c>
      <c r="Y2148" s="93">
        <v>3</v>
      </c>
    </row>
    <row r="2149" spans="1:25" ht="23.1" hidden="1" customHeight="1">
      <c r="A2149" s="46" t="s">
        <v>141</v>
      </c>
      <c r="B2149" s="46" t="s">
        <v>26</v>
      </c>
      <c r="C2149" s="46" t="s">
        <v>27</v>
      </c>
      <c r="D2149" s="46" t="s">
        <v>28</v>
      </c>
      <c r="E2149" s="46" t="s">
        <v>28</v>
      </c>
      <c r="F2149" s="46" t="s">
        <v>111</v>
      </c>
      <c r="G2149" s="46" t="s">
        <v>167</v>
      </c>
      <c r="H2149" s="54" t="s">
        <v>168</v>
      </c>
      <c r="I2149" s="72">
        <v>43571</v>
      </c>
      <c r="J2149" s="54">
        <v>16</v>
      </c>
      <c r="K2149" s="54">
        <v>4</v>
      </c>
      <c r="L2149" s="52">
        <v>2019</v>
      </c>
      <c r="M2149" s="31">
        <f t="shared" si="33"/>
        <v>43571</v>
      </c>
      <c r="N2149" s="46" t="s">
        <v>670</v>
      </c>
      <c r="O2149" s="46" t="s">
        <v>1843</v>
      </c>
      <c r="P2149" s="54">
        <v>19</v>
      </c>
      <c r="Q2149" s="57" t="s">
        <v>171</v>
      </c>
      <c r="R2149" s="46" t="s">
        <v>172</v>
      </c>
      <c r="S2149" s="54">
        <v>2</v>
      </c>
      <c r="T2149" s="46" t="s">
        <v>251</v>
      </c>
      <c r="U2149" s="46"/>
      <c r="V2149" s="46" t="s">
        <v>252</v>
      </c>
      <c r="W2149" s="46" t="s">
        <v>4659</v>
      </c>
      <c r="X2149" s="49" t="s">
        <v>186</v>
      </c>
      <c r="Y2149" s="93">
        <v>2</v>
      </c>
    </row>
    <row r="2150" spans="1:25" ht="23.1" hidden="1" customHeight="1">
      <c r="A2150" s="46" t="s">
        <v>141</v>
      </c>
      <c r="B2150" s="46" t="s">
        <v>26</v>
      </c>
      <c r="C2150" s="46" t="s">
        <v>27</v>
      </c>
      <c r="D2150" s="46" t="s">
        <v>28</v>
      </c>
      <c r="E2150" s="46" t="s">
        <v>28</v>
      </c>
      <c r="F2150" s="46" t="s">
        <v>111</v>
      </c>
      <c r="G2150" s="46" t="s">
        <v>167</v>
      </c>
      <c r="H2150" s="54" t="s">
        <v>168</v>
      </c>
      <c r="I2150" s="72">
        <v>43571</v>
      </c>
      <c r="J2150" s="54">
        <v>16</v>
      </c>
      <c r="K2150" s="54">
        <v>4</v>
      </c>
      <c r="L2150" s="52">
        <v>2019</v>
      </c>
      <c r="M2150" s="31">
        <f t="shared" si="33"/>
        <v>43571</v>
      </c>
      <c r="N2150" s="46" t="s">
        <v>1844</v>
      </c>
      <c r="O2150" s="46" t="s">
        <v>1845</v>
      </c>
      <c r="P2150" s="54">
        <v>18</v>
      </c>
      <c r="Q2150" s="92">
        <v>8069282119</v>
      </c>
      <c r="R2150" s="46" t="s">
        <v>172</v>
      </c>
      <c r="S2150" s="54">
        <v>1</v>
      </c>
      <c r="T2150" s="46" t="s">
        <v>251</v>
      </c>
      <c r="U2150" s="46"/>
      <c r="V2150" s="46" t="s">
        <v>252</v>
      </c>
      <c r="W2150" s="46" t="s">
        <v>4659</v>
      </c>
      <c r="X2150" s="49" t="s">
        <v>211</v>
      </c>
      <c r="Y2150" s="93">
        <v>5</v>
      </c>
    </row>
    <row r="2151" spans="1:25" ht="23.1" hidden="1" customHeight="1">
      <c r="A2151" s="46" t="s">
        <v>141</v>
      </c>
      <c r="B2151" s="46" t="s">
        <v>26</v>
      </c>
      <c r="C2151" s="46" t="s">
        <v>27</v>
      </c>
      <c r="D2151" s="46" t="s">
        <v>28</v>
      </c>
      <c r="E2151" s="46" t="s">
        <v>28</v>
      </c>
      <c r="F2151" s="46" t="s">
        <v>111</v>
      </c>
      <c r="G2151" s="46" t="s">
        <v>167</v>
      </c>
      <c r="H2151" s="54" t="s">
        <v>168</v>
      </c>
      <c r="I2151" s="72">
        <v>43571</v>
      </c>
      <c r="J2151" s="54">
        <v>16</v>
      </c>
      <c r="K2151" s="54">
        <v>4</v>
      </c>
      <c r="L2151" s="52">
        <v>2019</v>
      </c>
      <c r="M2151" s="31">
        <f t="shared" si="33"/>
        <v>43571</v>
      </c>
      <c r="N2151" s="46" t="s">
        <v>1846</v>
      </c>
      <c r="O2151" s="46" t="s">
        <v>1847</v>
      </c>
      <c r="P2151" s="54">
        <v>18</v>
      </c>
      <c r="Q2151" s="57" t="s">
        <v>171</v>
      </c>
      <c r="R2151" s="46" t="s">
        <v>172</v>
      </c>
      <c r="S2151" s="54">
        <v>1</v>
      </c>
      <c r="T2151" s="46" t="s">
        <v>251</v>
      </c>
      <c r="U2151" s="46"/>
      <c r="V2151" s="46" t="s">
        <v>252</v>
      </c>
      <c r="W2151" s="46" t="s">
        <v>4659</v>
      </c>
      <c r="X2151" s="49" t="s">
        <v>211</v>
      </c>
      <c r="Y2151" s="93"/>
    </row>
    <row r="2152" spans="1:25" ht="23.1" hidden="1" customHeight="1">
      <c r="A2152" s="46" t="s">
        <v>141</v>
      </c>
      <c r="B2152" s="46" t="s">
        <v>26</v>
      </c>
      <c r="C2152" s="46" t="s">
        <v>27</v>
      </c>
      <c r="D2152" s="46" t="s">
        <v>28</v>
      </c>
      <c r="E2152" s="46" t="s">
        <v>28</v>
      </c>
      <c r="F2152" s="46" t="s">
        <v>111</v>
      </c>
      <c r="G2152" s="46" t="s">
        <v>167</v>
      </c>
      <c r="H2152" s="54" t="s">
        <v>168</v>
      </c>
      <c r="I2152" s="72">
        <v>43571</v>
      </c>
      <c r="J2152" s="54">
        <v>16</v>
      </c>
      <c r="K2152" s="54">
        <v>4</v>
      </c>
      <c r="L2152" s="52">
        <v>2019</v>
      </c>
      <c r="M2152" s="31">
        <f t="shared" si="33"/>
        <v>43571</v>
      </c>
      <c r="N2152" s="46" t="s">
        <v>569</v>
      </c>
      <c r="O2152" s="46" t="s">
        <v>1848</v>
      </c>
      <c r="P2152" s="54">
        <v>18</v>
      </c>
      <c r="Q2152" s="57" t="s">
        <v>171</v>
      </c>
      <c r="R2152" s="46" t="s">
        <v>172</v>
      </c>
      <c r="S2152" s="54">
        <v>1</v>
      </c>
      <c r="T2152" s="46" t="s">
        <v>251</v>
      </c>
      <c r="U2152" s="46"/>
      <c r="V2152" s="46" t="s">
        <v>252</v>
      </c>
      <c r="W2152" s="46" t="s">
        <v>4659</v>
      </c>
      <c r="X2152" s="49" t="s">
        <v>211</v>
      </c>
      <c r="Y2152" s="93"/>
    </row>
    <row r="2153" spans="1:25" ht="23.1" hidden="1" customHeight="1">
      <c r="A2153" s="46" t="s">
        <v>141</v>
      </c>
      <c r="B2153" s="46" t="s">
        <v>26</v>
      </c>
      <c r="C2153" s="46" t="s">
        <v>27</v>
      </c>
      <c r="D2153" s="46" t="s">
        <v>28</v>
      </c>
      <c r="E2153" s="46" t="s">
        <v>28</v>
      </c>
      <c r="F2153" s="46" t="s">
        <v>111</v>
      </c>
      <c r="G2153" s="46" t="s">
        <v>167</v>
      </c>
      <c r="H2153" s="54" t="s">
        <v>168</v>
      </c>
      <c r="I2153" s="72">
        <v>43571</v>
      </c>
      <c r="J2153" s="54">
        <v>16</v>
      </c>
      <c r="K2153" s="54">
        <v>4</v>
      </c>
      <c r="L2153" s="52">
        <v>2019</v>
      </c>
      <c r="M2153" s="31">
        <f t="shared" si="33"/>
        <v>43571</v>
      </c>
      <c r="N2153" s="46" t="s">
        <v>1849</v>
      </c>
      <c r="O2153" s="46" t="s">
        <v>1850</v>
      </c>
      <c r="P2153" s="54">
        <v>18</v>
      </c>
      <c r="Q2153" s="57" t="s">
        <v>171</v>
      </c>
      <c r="R2153" s="46" t="s">
        <v>172</v>
      </c>
      <c r="S2153" s="54">
        <v>1</v>
      </c>
      <c r="T2153" s="46" t="s">
        <v>251</v>
      </c>
      <c r="U2153" s="46"/>
      <c r="V2153" s="46" t="s">
        <v>252</v>
      </c>
      <c r="W2153" s="46" t="s">
        <v>4659</v>
      </c>
      <c r="X2153" s="49" t="s">
        <v>176</v>
      </c>
      <c r="Y2153" s="93"/>
    </row>
    <row r="2154" spans="1:25" ht="23.1" hidden="1" customHeight="1">
      <c r="A2154" s="46" t="s">
        <v>141</v>
      </c>
      <c r="B2154" s="46" t="s">
        <v>26</v>
      </c>
      <c r="C2154" s="46" t="s">
        <v>27</v>
      </c>
      <c r="D2154" s="46" t="s">
        <v>28</v>
      </c>
      <c r="E2154" s="46" t="s">
        <v>28</v>
      </c>
      <c r="F2154" s="46" t="s">
        <v>111</v>
      </c>
      <c r="G2154" s="46" t="s">
        <v>167</v>
      </c>
      <c r="H2154" s="54" t="s">
        <v>168</v>
      </c>
      <c r="I2154" s="72">
        <v>43571</v>
      </c>
      <c r="J2154" s="54">
        <v>16</v>
      </c>
      <c r="K2154" s="54">
        <v>4</v>
      </c>
      <c r="L2154" s="52">
        <v>2019</v>
      </c>
      <c r="M2154" s="31">
        <f t="shared" si="33"/>
        <v>43571</v>
      </c>
      <c r="N2154" s="46" t="s">
        <v>1851</v>
      </c>
      <c r="O2154" s="46" t="s">
        <v>1852</v>
      </c>
      <c r="P2154" s="54">
        <v>18</v>
      </c>
      <c r="Q2154" s="57" t="s">
        <v>171</v>
      </c>
      <c r="R2154" s="46" t="s">
        <v>172</v>
      </c>
      <c r="S2154" s="54">
        <v>1</v>
      </c>
      <c r="T2154" s="46" t="s">
        <v>251</v>
      </c>
      <c r="U2154" s="46"/>
      <c r="V2154" s="46" t="s">
        <v>252</v>
      </c>
      <c r="W2154" s="46" t="s">
        <v>4659</v>
      </c>
      <c r="X2154" s="49" t="s">
        <v>211</v>
      </c>
      <c r="Y2154" s="93"/>
    </row>
    <row r="2155" spans="1:25" ht="23.1" hidden="1" customHeight="1">
      <c r="A2155" s="46" t="s">
        <v>141</v>
      </c>
      <c r="B2155" s="46" t="s">
        <v>26</v>
      </c>
      <c r="C2155" s="46" t="s">
        <v>27</v>
      </c>
      <c r="D2155" s="46" t="s">
        <v>28</v>
      </c>
      <c r="E2155" s="46" t="s">
        <v>28</v>
      </c>
      <c r="F2155" s="46" t="s">
        <v>111</v>
      </c>
      <c r="G2155" s="46" t="s">
        <v>167</v>
      </c>
      <c r="H2155" s="54" t="s">
        <v>168</v>
      </c>
      <c r="I2155" s="72">
        <v>43572</v>
      </c>
      <c r="J2155" s="54">
        <v>17</v>
      </c>
      <c r="K2155" s="54">
        <v>4</v>
      </c>
      <c r="L2155" s="52">
        <v>2019</v>
      </c>
      <c r="M2155" s="31">
        <f t="shared" si="33"/>
        <v>43572</v>
      </c>
      <c r="N2155" s="46" t="s">
        <v>1853</v>
      </c>
      <c r="O2155" s="46" t="s">
        <v>1854</v>
      </c>
      <c r="P2155" s="54">
        <v>19</v>
      </c>
      <c r="Q2155" s="92">
        <v>7062619208</v>
      </c>
      <c r="R2155" s="46" t="s">
        <v>417</v>
      </c>
      <c r="S2155" s="54">
        <v>0</v>
      </c>
      <c r="T2155" s="46" t="s">
        <v>418</v>
      </c>
      <c r="U2155" s="46"/>
      <c r="V2155" s="46" t="s">
        <v>175</v>
      </c>
      <c r="W2155" s="46" t="s">
        <v>4659</v>
      </c>
      <c r="X2155" s="49" t="s">
        <v>444</v>
      </c>
      <c r="Y2155" s="93"/>
    </row>
    <row r="2156" spans="1:25" ht="23.1" hidden="1" customHeight="1">
      <c r="A2156" s="46" t="s">
        <v>141</v>
      </c>
      <c r="B2156" s="46" t="s">
        <v>26</v>
      </c>
      <c r="C2156" s="46" t="s">
        <v>27</v>
      </c>
      <c r="D2156" s="46" t="s">
        <v>28</v>
      </c>
      <c r="E2156" s="46" t="s">
        <v>28</v>
      </c>
      <c r="F2156" s="46" t="s">
        <v>111</v>
      </c>
      <c r="G2156" s="46" t="s">
        <v>167</v>
      </c>
      <c r="H2156" s="54" t="s">
        <v>168</v>
      </c>
      <c r="I2156" s="72">
        <v>43572</v>
      </c>
      <c r="J2156" s="54">
        <v>17</v>
      </c>
      <c r="K2156" s="54">
        <v>4</v>
      </c>
      <c r="L2156" s="52">
        <v>2019</v>
      </c>
      <c r="M2156" s="31">
        <f t="shared" si="33"/>
        <v>43572</v>
      </c>
      <c r="N2156" s="46" t="s">
        <v>488</v>
      </c>
      <c r="O2156" s="46" t="s">
        <v>225</v>
      </c>
      <c r="P2156" s="54">
        <v>17</v>
      </c>
      <c r="Q2156" s="57" t="s">
        <v>171</v>
      </c>
      <c r="R2156" s="46" t="s">
        <v>172</v>
      </c>
      <c r="S2156" s="54">
        <v>0</v>
      </c>
      <c r="T2156" s="46" t="s">
        <v>251</v>
      </c>
      <c r="U2156" s="46"/>
      <c r="V2156" s="46" t="s">
        <v>252</v>
      </c>
      <c r="W2156" s="46" t="s">
        <v>4666</v>
      </c>
      <c r="X2156" s="49" t="s">
        <v>179</v>
      </c>
      <c r="Y2156" s="93">
        <v>1</v>
      </c>
    </row>
    <row r="2157" spans="1:25" ht="23.1" hidden="1" customHeight="1">
      <c r="A2157" s="46" t="s">
        <v>141</v>
      </c>
      <c r="B2157" s="46" t="s">
        <v>26</v>
      </c>
      <c r="C2157" s="46" t="s">
        <v>27</v>
      </c>
      <c r="D2157" s="46" t="s">
        <v>28</v>
      </c>
      <c r="E2157" s="46" t="s">
        <v>28</v>
      </c>
      <c r="F2157" s="46" t="s">
        <v>111</v>
      </c>
      <c r="G2157" s="46" t="s">
        <v>167</v>
      </c>
      <c r="H2157" s="54" t="s">
        <v>168</v>
      </c>
      <c r="I2157" s="72">
        <v>43572</v>
      </c>
      <c r="J2157" s="54">
        <v>17</v>
      </c>
      <c r="K2157" s="54">
        <v>4</v>
      </c>
      <c r="L2157" s="52">
        <v>2019</v>
      </c>
      <c r="M2157" s="31">
        <f t="shared" si="33"/>
        <v>43572</v>
      </c>
      <c r="N2157" s="46" t="s">
        <v>1855</v>
      </c>
      <c r="O2157" s="46" t="s">
        <v>1856</v>
      </c>
      <c r="P2157" s="54">
        <v>19</v>
      </c>
      <c r="Q2157" s="92">
        <v>7014086539</v>
      </c>
      <c r="R2157" s="46" t="s">
        <v>172</v>
      </c>
      <c r="S2157" s="54">
        <v>2</v>
      </c>
      <c r="T2157" s="46" t="s">
        <v>251</v>
      </c>
      <c r="U2157" s="46"/>
      <c r="V2157" s="46" t="s">
        <v>252</v>
      </c>
      <c r="W2157" s="46" t="s">
        <v>4666</v>
      </c>
      <c r="X2157" s="49" t="s">
        <v>176</v>
      </c>
      <c r="Y2157" s="93"/>
    </row>
    <row r="2158" spans="1:25" ht="23.1" hidden="1" customHeight="1">
      <c r="A2158" s="46" t="s">
        <v>141</v>
      </c>
      <c r="B2158" s="46" t="s">
        <v>26</v>
      </c>
      <c r="C2158" s="46" t="s">
        <v>27</v>
      </c>
      <c r="D2158" s="46" t="s">
        <v>28</v>
      </c>
      <c r="E2158" s="46" t="s">
        <v>28</v>
      </c>
      <c r="F2158" s="46" t="s">
        <v>111</v>
      </c>
      <c r="G2158" s="46" t="s">
        <v>167</v>
      </c>
      <c r="H2158" s="54" t="s">
        <v>168</v>
      </c>
      <c r="I2158" s="72">
        <v>43572</v>
      </c>
      <c r="J2158" s="54">
        <v>17</v>
      </c>
      <c r="K2158" s="54">
        <v>4</v>
      </c>
      <c r="L2158" s="52">
        <v>2019</v>
      </c>
      <c r="M2158" s="31">
        <f t="shared" si="33"/>
        <v>43572</v>
      </c>
      <c r="N2158" s="46" t="s">
        <v>1524</v>
      </c>
      <c r="O2158" s="46" t="s">
        <v>1857</v>
      </c>
      <c r="P2158" s="54">
        <v>19</v>
      </c>
      <c r="Q2158" s="92">
        <v>8117796684</v>
      </c>
      <c r="R2158" s="46" t="s">
        <v>172</v>
      </c>
      <c r="S2158" s="54">
        <v>2</v>
      </c>
      <c r="T2158" s="46" t="s">
        <v>251</v>
      </c>
      <c r="U2158" s="46"/>
      <c r="V2158" s="46" t="s">
        <v>252</v>
      </c>
      <c r="W2158" s="46" t="s">
        <v>4666</v>
      </c>
      <c r="X2158" s="49" t="s">
        <v>176</v>
      </c>
      <c r="Y2158" s="93"/>
    </row>
    <row r="2159" spans="1:25" ht="23.1" hidden="1" customHeight="1">
      <c r="A2159" s="46" t="s">
        <v>141</v>
      </c>
      <c r="B2159" s="46" t="s">
        <v>26</v>
      </c>
      <c r="C2159" s="46" t="s">
        <v>27</v>
      </c>
      <c r="D2159" s="46" t="s">
        <v>28</v>
      </c>
      <c r="E2159" s="46" t="s">
        <v>28</v>
      </c>
      <c r="F2159" s="46" t="s">
        <v>111</v>
      </c>
      <c r="G2159" s="46" t="s">
        <v>167</v>
      </c>
      <c r="H2159" s="54" t="s">
        <v>168</v>
      </c>
      <c r="I2159" s="72">
        <v>43572</v>
      </c>
      <c r="J2159" s="54">
        <v>17</v>
      </c>
      <c r="K2159" s="54">
        <v>4</v>
      </c>
      <c r="L2159" s="52">
        <v>2019</v>
      </c>
      <c r="M2159" s="31">
        <f t="shared" si="33"/>
        <v>43572</v>
      </c>
      <c r="N2159" s="46" t="s">
        <v>646</v>
      </c>
      <c r="O2159" s="46" t="s">
        <v>977</v>
      </c>
      <c r="P2159" s="54">
        <v>19</v>
      </c>
      <c r="Q2159" s="92">
        <v>8039681862</v>
      </c>
      <c r="R2159" s="46" t="s">
        <v>172</v>
      </c>
      <c r="S2159" s="54">
        <v>1</v>
      </c>
      <c r="T2159" s="46" t="s">
        <v>251</v>
      </c>
      <c r="U2159" s="46"/>
      <c r="V2159" s="46" t="s">
        <v>252</v>
      </c>
      <c r="W2159" s="46" t="s">
        <v>4666</v>
      </c>
      <c r="X2159" s="49" t="s">
        <v>176</v>
      </c>
      <c r="Y2159" s="93"/>
    </row>
    <row r="2160" spans="1:25" ht="23.1" hidden="1" customHeight="1">
      <c r="A2160" s="46" t="s">
        <v>141</v>
      </c>
      <c r="B2160" s="46" t="s">
        <v>26</v>
      </c>
      <c r="C2160" s="46" t="s">
        <v>27</v>
      </c>
      <c r="D2160" s="46" t="s">
        <v>28</v>
      </c>
      <c r="E2160" s="46" t="s">
        <v>28</v>
      </c>
      <c r="F2160" s="46" t="s">
        <v>111</v>
      </c>
      <c r="G2160" s="46" t="s">
        <v>167</v>
      </c>
      <c r="H2160" s="54" t="s">
        <v>168</v>
      </c>
      <c r="I2160" s="72">
        <v>43572</v>
      </c>
      <c r="J2160" s="54">
        <v>17</v>
      </c>
      <c r="K2160" s="54">
        <v>4</v>
      </c>
      <c r="L2160" s="52">
        <v>2019</v>
      </c>
      <c r="M2160" s="31">
        <f t="shared" si="33"/>
        <v>43572</v>
      </c>
      <c r="N2160" s="46" t="s">
        <v>1858</v>
      </c>
      <c r="O2160" s="46" t="s">
        <v>428</v>
      </c>
      <c r="P2160" s="54">
        <v>18</v>
      </c>
      <c r="Q2160" s="57" t="s">
        <v>171</v>
      </c>
      <c r="R2160" s="46" t="s">
        <v>172</v>
      </c>
      <c r="S2160" s="54">
        <v>0</v>
      </c>
      <c r="T2160" s="46" t="s">
        <v>251</v>
      </c>
      <c r="U2160" s="46"/>
      <c r="V2160" s="46" t="s">
        <v>252</v>
      </c>
      <c r="W2160" s="46" t="s">
        <v>4666</v>
      </c>
      <c r="X2160" s="49" t="s">
        <v>186</v>
      </c>
      <c r="Y2160" s="93">
        <v>3</v>
      </c>
    </row>
    <row r="2161" spans="1:25" ht="23.1" hidden="1" customHeight="1">
      <c r="A2161" s="46" t="s">
        <v>141</v>
      </c>
      <c r="B2161" s="46" t="s">
        <v>26</v>
      </c>
      <c r="C2161" s="46" t="s">
        <v>27</v>
      </c>
      <c r="D2161" s="46" t="s">
        <v>28</v>
      </c>
      <c r="E2161" s="46" t="s">
        <v>28</v>
      </c>
      <c r="F2161" s="46" t="s">
        <v>111</v>
      </c>
      <c r="G2161" s="46" t="s">
        <v>167</v>
      </c>
      <c r="H2161" s="54" t="s">
        <v>168</v>
      </c>
      <c r="I2161" s="72">
        <v>43572</v>
      </c>
      <c r="J2161" s="54">
        <v>17</v>
      </c>
      <c r="K2161" s="54">
        <v>4</v>
      </c>
      <c r="L2161" s="52">
        <v>2019</v>
      </c>
      <c r="M2161" s="31">
        <f t="shared" si="33"/>
        <v>43572</v>
      </c>
      <c r="N2161" s="46" t="s">
        <v>1859</v>
      </c>
      <c r="O2161" s="46" t="s">
        <v>1860</v>
      </c>
      <c r="P2161" s="54">
        <v>17</v>
      </c>
      <c r="Q2161" s="57" t="s">
        <v>171</v>
      </c>
      <c r="R2161" s="46" t="s">
        <v>172</v>
      </c>
      <c r="S2161" s="54">
        <v>0</v>
      </c>
      <c r="T2161" s="46" t="s">
        <v>251</v>
      </c>
      <c r="U2161" s="46"/>
      <c r="V2161" s="46" t="s">
        <v>252</v>
      </c>
      <c r="W2161" s="46" t="s">
        <v>4666</v>
      </c>
      <c r="X2161" s="49" t="s">
        <v>179</v>
      </c>
      <c r="Y2161" s="93">
        <v>2</v>
      </c>
    </row>
    <row r="2162" spans="1:25" ht="23.1" hidden="1" customHeight="1">
      <c r="A2162" s="46" t="s">
        <v>141</v>
      </c>
      <c r="B2162" s="46" t="s">
        <v>26</v>
      </c>
      <c r="C2162" s="46" t="s">
        <v>27</v>
      </c>
      <c r="D2162" s="46" t="s">
        <v>28</v>
      </c>
      <c r="E2162" s="46" t="s">
        <v>28</v>
      </c>
      <c r="F2162" s="46" t="s">
        <v>111</v>
      </c>
      <c r="G2162" s="46" t="s">
        <v>167</v>
      </c>
      <c r="H2162" s="54" t="s">
        <v>168</v>
      </c>
      <c r="I2162" s="72">
        <v>43572</v>
      </c>
      <c r="J2162" s="54">
        <v>17</v>
      </c>
      <c r="K2162" s="54">
        <v>4</v>
      </c>
      <c r="L2162" s="52">
        <v>2019</v>
      </c>
      <c r="M2162" s="31">
        <f t="shared" si="33"/>
        <v>43572</v>
      </c>
      <c r="N2162" s="46" t="s">
        <v>850</v>
      </c>
      <c r="O2162" s="46" t="s">
        <v>1861</v>
      </c>
      <c r="P2162" s="54">
        <v>18</v>
      </c>
      <c r="Q2162" s="57" t="s">
        <v>171</v>
      </c>
      <c r="R2162" s="46" t="s">
        <v>172</v>
      </c>
      <c r="S2162" s="54">
        <v>1</v>
      </c>
      <c r="T2162" s="46" t="s">
        <v>251</v>
      </c>
      <c r="U2162" s="46"/>
      <c r="V2162" s="46" t="s">
        <v>252</v>
      </c>
      <c r="W2162" s="46" t="s">
        <v>4666</v>
      </c>
      <c r="X2162" s="49" t="s">
        <v>186</v>
      </c>
      <c r="Y2162" s="93">
        <v>3</v>
      </c>
    </row>
    <row r="2163" spans="1:25" ht="23.1" hidden="1" customHeight="1">
      <c r="A2163" s="46" t="s">
        <v>141</v>
      </c>
      <c r="B2163" s="46" t="s">
        <v>26</v>
      </c>
      <c r="C2163" s="46" t="s">
        <v>27</v>
      </c>
      <c r="D2163" s="46" t="s">
        <v>28</v>
      </c>
      <c r="E2163" s="46" t="s">
        <v>28</v>
      </c>
      <c r="F2163" s="46" t="s">
        <v>111</v>
      </c>
      <c r="G2163" s="46" t="s">
        <v>167</v>
      </c>
      <c r="H2163" s="54" t="s">
        <v>168</v>
      </c>
      <c r="I2163" s="72">
        <v>43572</v>
      </c>
      <c r="J2163" s="54">
        <v>17</v>
      </c>
      <c r="K2163" s="54">
        <v>4</v>
      </c>
      <c r="L2163" s="52">
        <v>2019</v>
      </c>
      <c r="M2163" s="31">
        <f t="shared" si="33"/>
        <v>43572</v>
      </c>
      <c r="N2163" s="46" t="s">
        <v>1862</v>
      </c>
      <c r="O2163" s="46" t="s">
        <v>1690</v>
      </c>
      <c r="P2163" s="54">
        <v>18</v>
      </c>
      <c r="Q2163" s="92">
        <v>8064977857</v>
      </c>
      <c r="R2163" s="46" t="s">
        <v>172</v>
      </c>
      <c r="S2163" s="54">
        <v>0</v>
      </c>
      <c r="T2163" s="46" t="s">
        <v>251</v>
      </c>
      <c r="U2163" s="46"/>
      <c r="V2163" s="46" t="s">
        <v>252</v>
      </c>
      <c r="W2163" s="46" t="s">
        <v>4666</v>
      </c>
      <c r="X2163" s="49" t="s">
        <v>186</v>
      </c>
      <c r="Y2163" s="93">
        <v>1</v>
      </c>
    </row>
    <row r="2164" spans="1:25" ht="23.1" hidden="1" customHeight="1">
      <c r="A2164" s="46" t="s">
        <v>141</v>
      </c>
      <c r="B2164" s="46" t="s">
        <v>26</v>
      </c>
      <c r="C2164" s="46" t="s">
        <v>27</v>
      </c>
      <c r="D2164" s="46" t="s">
        <v>28</v>
      </c>
      <c r="E2164" s="46" t="s">
        <v>28</v>
      </c>
      <c r="F2164" s="46" t="s">
        <v>111</v>
      </c>
      <c r="G2164" s="46" t="s">
        <v>167</v>
      </c>
      <c r="H2164" s="54" t="s">
        <v>168</v>
      </c>
      <c r="I2164" s="72">
        <v>43572</v>
      </c>
      <c r="J2164" s="54">
        <v>17</v>
      </c>
      <c r="K2164" s="54">
        <v>4</v>
      </c>
      <c r="L2164" s="52">
        <v>2019</v>
      </c>
      <c r="M2164" s="31">
        <f t="shared" si="33"/>
        <v>43572</v>
      </c>
      <c r="N2164" s="46" t="s">
        <v>1863</v>
      </c>
      <c r="O2164" s="46" t="s">
        <v>1864</v>
      </c>
      <c r="P2164" s="54">
        <v>19</v>
      </c>
      <c r="Q2164" s="92">
        <v>8137715643</v>
      </c>
      <c r="R2164" s="46" t="s">
        <v>172</v>
      </c>
      <c r="S2164" s="54">
        <v>2</v>
      </c>
      <c r="T2164" s="46" t="s">
        <v>251</v>
      </c>
      <c r="U2164" s="46"/>
      <c r="V2164" s="46" t="s">
        <v>252</v>
      </c>
      <c r="W2164" s="46" t="s">
        <v>4666</v>
      </c>
      <c r="X2164" s="49" t="s">
        <v>176</v>
      </c>
      <c r="Y2164" s="93"/>
    </row>
    <row r="2165" spans="1:25" ht="23.1" hidden="1" customHeight="1">
      <c r="A2165" s="46" t="s">
        <v>141</v>
      </c>
      <c r="B2165" s="46" t="s">
        <v>26</v>
      </c>
      <c r="C2165" s="46" t="s">
        <v>27</v>
      </c>
      <c r="D2165" s="46" t="s">
        <v>28</v>
      </c>
      <c r="E2165" s="46" t="s">
        <v>28</v>
      </c>
      <c r="F2165" s="46" t="s">
        <v>111</v>
      </c>
      <c r="G2165" s="46" t="s">
        <v>167</v>
      </c>
      <c r="H2165" s="54" t="s">
        <v>168</v>
      </c>
      <c r="I2165" s="72">
        <v>43572</v>
      </c>
      <c r="J2165" s="54">
        <v>17</v>
      </c>
      <c r="K2165" s="54">
        <v>4</v>
      </c>
      <c r="L2165" s="52">
        <v>2019</v>
      </c>
      <c r="M2165" s="31">
        <f t="shared" si="33"/>
        <v>43572</v>
      </c>
      <c r="N2165" s="46" t="s">
        <v>1865</v>
      </c>
      <c r="O2165" s="46" t="s">
        <v>1866</v>
      </c>
      <c r="P2165" s="54">
        <v>18</v>
      </c>
      <c r="Q2165" s="57" t="s">
        <v>171</v>
      </c>
      <c r="R2165" s="46" t="s">
        <v>172</v>
      </c>
      <c r="S2165" s="54">
        <v>1</v>
      </c>
      <c r="T2165" s="46" t="s">
        <v>251</v>
      </c>
      <c r="U2165" s="46"/>
      <c r="V2165" s="46" t="s">
        <v>252</v>
      </c>
      <c r="W2165" s="46" t="s">
        <v>4666</v>
      </c>
      <c r="X2165" s="49" t="s">
        <v>211</v>
      </c>
      <c r="Y2165" s="93"/>
    </row>
    <row r="2166" spans="1:25" ht="23.1" hidden="1" customHeight="1">
      <c r="A2166" s="46" t="s">
        <v>141</v>
      </c>
      <c r="B2166" s="46" t="s">
        <v>26</v>
      </c>
      <c r="C2166" s="46" t="s">
        <v>27</v>
      </c>
      <c r="D2166" s="46" t="s">
        <v>28</v>
      </c>
      <c r="E2166" s="46" t="s">
        <v>28</v>
      </c>
      <c r="F2166" s="46" t="s">
        <v>111</v>
      </c>
      <c r="G2166" s="46" t="s">
        <v>167</v>
      </c>
      <c r="H2166" s="54" t="s">
        <v>168</v>
      </c>
      <c r="I2166" s="72">
        <v>43572</v>
      </c>
      <c r="J2166" s="54">
        <v>17</v>
      </c>
      <c r="K2166" s="54">
        <v>4</v>
      </c>
      <c r="L2166" s="52">
        <v>2019</v>
      </c>
      <c r="M2166" s="31">
        <f t="shared" si="33"/>
        <v>43572</v>
      </c>
      <c r="N2166" s="46" t="s">
        <v>1867</v>
      </c>
      <c r="O2166" s="46" t="s">
        <v>1868</v>
      </c>
      <c r="P2166" s="54">
        <v>19</v>
      </c>
      <c r="Q2166" s="57" t="s">
        <v>171</v>
      </c>
      <c r="R2166" s="46" t="s">
        <v>172</v>
      </c>
      <c r="S2166" s="54">
        <v>2</v>
      </c>
      <c r="T2166" s="46" t="s">
        <v>251</v>
      </c>
      <c r="U2166" s="46"/>
      <c r="V2166" s="46" t="s">
        <v>252</v>
      </c>
      <c r="W2166" s="46" t="s">
        <v>4666</v>
      </c>
      <c r="X2166" s="49" t="s">
        <v>179</v>
      </c>
      <c r="Y2166" s="93">
        <v>1</v>
      </c>
    </row>
    <row r="2167" spans="1:25" ht="23.1" hidden="1" customHeight="1">
      <c r="A2167" s="46" t="s">
        <v>141</v>
      </c>
      <c r="B2167" s="46" t="s">
        <v>26</v>
      </c>
      <c r="C2167" s="46" t="s">
        <v>27</v>
      </c>
      <c r="D2167" s="46" t="s">
        <v>28</v>
      </c>
      <c r="E2167" s="46" t="s">
        <v>28</v>
      </c>
      <c r="F2167" s="46" t="s">
        <v>111</v>
      </c>
      <c r="G2167" s="46" t="s">
        <v>167</v>
      </c>
      <c r="H2167" s="54" t="s">
        <v>168</v>
      </c>
      <c r="I2167" s="72">
        <v>43572</v>
      </c>
      <c r="J2167" s="54">
        <v>17</v>
      </c>
      <c r="K2167" s="54">
        <v>4</v>
      </c>
      <c r="L2167" s="52">
        <v>2019</v>
      </c>
      <c r="M2167" s="31">
        <f t="shared" si="33"/>
        <v>43572</v>
      </c>
      <c r="N2167" s="46" t="s">
        <v>184</v>
      </c>
      <c r="O2167" s="46" t="s">
        <v>1869</v>
      </c>
      <c r="P2167" s="54">
        <v>18</v>
      </c>
      <c r="Q2167" s="57" t="s">
        <v>171</v>
      </c>
      <c r="R2167" s="46" t="s">
        <v>172</v>
      </c>
      <c r="S2167" s="54">
        <v>1</v>
      </c>
      <c r="T2167" s="46" t="s">
        <v>251</v>
      </c>
      <c r="U2167" s="46"/>
      <c r="V2167" s="46" t="s">
        <v>252</v>
      </c>
      <c r="W2167" s="46" t="s">
        <v>4666</v>
      </c>
      <c r="X2167" s="49" t="s">
        <v>176</v>
      </c>
      <c r="Y2167" s="93"/>
    </row>
    <row r="2168" spans="1:25" ht="23.1" hidden="1" customHeight="1">
      <c r="A2168" s="46" t="s">
        <v>141</v>
      </c>
      <c r="B2168" s="46" t="s">
        <v>26</v>
      </c>
      <c r="C2168" s="46" t="s">
        <v>27</v>
      </c>
      <c r="D2168" s="46" t="s">
        <v>28</v>
      </c>
      <c r="E2168" s="46" t="s">
        <v>28</v>
      </c>
      <c r="F2168" s="46" t="s">
        <v>111</v>
      </c>
      <c r="G2168" s="46" t="s">
        <v>167</v>
      </c>
      <c r="H2168" s="54" t="s">
        <v>168</v>
      </c>
      <c r="I2168" s="72">
        <v>43572</v>
      </c>
      <c r="J2168" s="54">
        <v>17</v>
      </c>
      <c r="K2168" s="54">
        <v>4</v>
      </c>
      <c r="L2168" s="52">
        <v>2019</v>
      </c>
      <c r="M2168" s="31">
        <f t="shared" si="33"/>
        <v>43572</v>
      </c>
      <c r="N2168" s="46" t="s">
        <v>1870</v>
      </c>
      <c r="O2168" s="46" t="s">
        <v>1871</v>
      </c>
      <c r="P2168" s="54">
        <v>19</v>
      </c>
      <c r="Q2168" s="57" t="s">
        <v>171</v>
      </c>
      <c r="R2168" s="46" t="s">
        <v>172</v>
      </c>
      <c r="S2168" s="54">
        <v>1</v>
      </c>
      <c r="T2168" s="46" t="s">
        <v>251</v>
      </c>
      <c r="U2168" s="46"/>
      <c r="V2168" s="46" t="s">
        <v>252</v>
      </c>
      <c r="W2168" s="46" t="s">
        <v>4666</v>
      </c>
      <c r="X2168" s="49" t="s">
        <v>176</v>
      </c>
      <c r="Y2168" s="93"/>
    </row>
    <row r="2169" spans="1:25" ht="23.1" hidden="1" customHeight="1">
      <c r="A2169" s="46" t="s">
        <v>141</v>
      </c>
      <c r="B2169" s="46" t="s">
        <v>26</v>
      </c>
      <c r="C2169" s="46" t="s">
        <v>27</v>
      </c>
      <c r="D2169" s="46" t="s">
        <v>28</v>
      </c>
      <c r="E2169" s="46" t="s">
        <v>28</v>
      </c>
      <c r="F2169" s="46" t="s">
        <v>111</v>
      </c>
      <c r="G2169" s="46" t="s">
        <v>167</v>
      </c>
      <c r="H2169" s="54" t="s">
        <v>168</v>
      </c>
      <c r="I2169" s="72">
        <v>43572</v>
      </c>
      <c r="J2169" s="54">
        <v>17</v>
      </c>
      <c r="K2169" s="54">
        <v>4</v>
      </c>
      <c r="L2169" s="52">
        <v>2019</v>
      </c>
      <c r="M2169" s="31">
        <f t="shared" si="33"/>
        <v>43572</v>
      </c>
      <c r="N2169" s="46" t="s">
        <v>1872</v>
      </c>
      <c r="O2169" s="46" t="s">
        <v>1873</v>
      </c>
      <c r="P2169" s="54">
        <v>19</v>
      </c>
      <c r="Q2169" s="57" t="s">
        <v>171</v>
      </c>
      <c r="R2169" s="46" t="s">
        <v>172</v>
      </c>
      <c r="S2169" s="54">
        <v>1</v>
      </c>
      <c r="T2169" s="46" t="s">
        <v>251</v>
      </c>
      <c r="U2169" s="46"/>
      <c r="V2169" s="46" t="s">
        <v>252</v>
      </c>
      <c r="W2169" s="46" t="s">
        <v>4666</v>
      </c>
      <c r="X2169" s="49" t="s">
        <v>176</v>
      </c>
      <c r="Y2169" s="93"/>
    </row>
    <row r="2170" spans="1:25" ht="23.1" hidden="1" customHeight="1">
      <c r="A2170" s="46" t="s">
        <v>141</v>
      </c>
      <c r="B2170" s="46" t="s">
        <v>26</v>
      </c>
      <c r="C2170" s="46" t="s">
        <v>27</v>
      </c>
      <c r="D2170" s="46" t="s">
        <v>28</v>
      </c>
      <c r="E2170" s="46" t="s">
        <v>28</v>
      </c>
      <c r="F2170" s="46" t="s">
        <v>111</v>
      </c>
      <c r="G2170" s="46" t="s">
        <v>167</v>
      </c>
      <c r="H2170" s="54" t="s">
        <v>168</v>
      </c>
      <c r="I2170" s="72">
        <v>43572</v>
      </c>
      <c r="J2170" s="54">
        <v>17</v>
      </c>
      <c r="K2170" s="54">
        <v>4</v>
      </c>
      <c r="L2170" s="52">
        <v>2019</v>
      </c>
      <c r="M2170" s="31">
        <f t="shared" si="33"/>
        <v>43572</v>
      </c>
      <c r="N2170" s="46" t="s">
        <v>1751</v>
      </c>
      <c r="O2170" s="46" t="s">
        <v>874</v>
      </c>
      <c r="P2170" s="54">
        <v>19</v>
      </c>
      <c r="Q2170" s="92">
        <v>7082249427</v>
      </c>
      <c r="R2170" s="46" t="s">
        <v>172</v>
      </c>
      <c r="S2170" s="54">
        <v>1</v>
      </c>
      <c r="T2170" s="46" t="s">
        <v>251</v>
      </c>
      <c r="U2170" s="46"/>
      <c r="V2170" s="46" t="s">
        <v>252</v>
      </c>
      <c r="W2170" s="46" t="s">
        <v>4666</v>
      </c>
      <c r="X2170" s="49" t="s">
        <v>176</v>
      </c>
      <c r="Y2170" s="93"/>
    </row>
    <row r="2171" spans="1:25" ht="23.1" hidden="1" customHeight="1">
      <c r="A2171" s="46" t="s">
        <v>141</v>
      </c>
      <c r="B2171" s="46" t="s">
        <v>26</v>
      </c>
      <c r="C2171" s="46" t="s">
        <v>27</v>
      </c>
      <c r="D2171" s="46" t="s">
        <v>28</v>
      </c>
      <c r="E2171" s="46" t="s">
        <v>28</v>
      </c>
      <c r="F2171" s="46" t="s">
        <v>111</v>
      </c>
      <c r="G2171" s="46" t="s">
        <v>167</v>
      </c>
      <c r="H2171" s="54" t="s">
        <v>168</v>
      </c>
      <c r="I2171" s="72">
        <v>43572</v>
      </c>
      <c r="J2171" s="54">
        <v>17</v>
      </c>
      <c r="K2171" s="54">
        <v>4</v>
      </c>
      <c r="L2171" s="52">
        <v>2019</v>
      </c>
      <c r="M2171" s="31">
        <f t="shared" si="33"/>
        <v>43572</v>
      </c>
      <c r="N2171" s="46" t="s">
        <v>1874</v>
      </c>
      <c r="O2171" s="46" t="s">
        <v>1875</v>
      </c>
      <c r="P2171" s="54">
        <v>18</v>
      </c>
      <c r="Q2171" s="92">
        <v>8038549455</v>
      </c>
      <c r="R2171" s="46" t="s">
        <v>172</v>
      </c>
      <c r="S2171" s="54">
        <v>0</v>
      </c>
      <c r="T2171" s="46" t="s">
        <v>251</v>
      </c>
      <c r="U2171" s="46"/>
      <c r="V2171" s="46" t="s">
        <v>252</v>
      </c>
      <c r="W2171" s="46" t="s">
        <v>4666</v>
      </c>
      <c r="X2171" s="49" t="s">
        <v>211</v>
      </c>
      <c r="Y2171" s="93"/>
    </row>
    <row r="2172" spans="1:25" ht="23.1" hidden="1" customHeight="1">
      <c r="A2172" s="46" t="s">
        <v>141</v>
      </c>
      <c r="B2172" s="46" t="s">
        <v>26</v>
      </c>
      <c r="C2172" s="46" t="s">
        <v>27</v>
      </c>
      <c r="D2172" s="46" t="s">
        <v>28</v>
      </c>
      <c r="E2172" s="46" t="s">
        <v>28</v>
      </c>
      <c r="F2172" s="46" t="s">
        <v>111</v>
      </c>
      <c r="G2172" s="46" t="s">
        <v>167</v>
      </c>
      <c r="H2172" s="54" t="s">
        <v>168</v>
      </c>
      <c r="I2172" s="72">
        <v>43572</v>
      </c>
      <c r="J2172" s="54">
        <v>17</v>
      </c>
      <c r="K2172" s="54">
        <v>4</v>
      </c>
      <c r="L2172" s="52">
        <v>2019</v>
      </c>
      <c r="M2172" s="31">
        <f t="shared" si="33"/>
        <v>43572</v>
      </c>
      <c r="N2172" s="46" t="s">
        <v>1876</v>
      </c>
      <c r="O2172" s="46" t="s">
        <v>441</v>
      </c>
      <c r="P2172" s="54">
        <v>16</v>
      </c>
      <c r="Q2172" s="57" t="s">
        <v>171</v>
      </c>
      <c r="R2172" s="46" t="s">
        <v>172</v>
      </c>
      <c r="S2172" s="54">
        <v>1</v>
      </c>
      <c r="T2172" s="46" t="s">
        <v>251</v>
      </c>
      <c r="U2172" s="46"/>
      <c r="V2172" s="46" t="s">
        <v>252</v>
      </c>
      <c r="W2172" s="46" t="s">
        <v>4666</v>
      </c>
      <c r="X2172" s="49" t="s">
        <v>176</v>
      </c>
      <c r="Y2172" s="93"/>
    </row>
    <row r="2173" spans="1:25" ht="23.1" hidden="1" customHeight="1">
      <c r="A2173" s="46" t="s">
        <v>141</v>
      </c>
      <c r="B2173" s="46" t="s">
        <v>26</v>
      </c>
      <c r="C2173" s="46" t="s">
        <v>27</v>
      </c>
      <c r="D2173" s="46" t="s">
        <v>28</v>
      </c>
      <c r="E2173" s="46" t="s">
        <v>28</v>
      </c>
      <c r="F2173" s="46" t="s">
        <v>111</v>
      </c>
      <c r="G2173" s="46" t="s">
        <v>167</v>
      </c>
      <c r="H2173" s="54" t="s">
        <v>168</v>
      </c>
      <c r="I2173" s="72">
        <v>43572</v>
      </c>
      <c r="J2173" s="54">
        <v>17</v>
      </c>
      <c r="K2173" s="54">
        <v>4</v>
      </c>
      <c r="L2173" s="52">
        <v>2019</v>
      </c>
      <c r="M2173" s="31">
        <f t="shared" si="33"/>
        <v>43572</v>
      </c>
      <c r="N2173" s="46" t="s">
        <v>1877</v>
      </c>
      <c r="O2173" s="46" t="s">
        <v>1878</v>
      </c>
      <c r="P2173" s="54">
        <v>16</v>
      </c>
      <c r="Q2173" s="57" t="s">
        <v>171</v>
      </c>
      <c r="R2173" s="46" t="s">
        <v>172</v>
      </c>
      <c r="S2173" s="54">
        <v>1</v>
      </c>
      <c r="T2173" s="46" t="s">
        <v>251</v>
      </c>
      <c r="U2173" s="46"/>
      <c r="V2173" s="46" t="s">
        <v>252</v>
      </c>
      <c r="W2173" s="46" t="s">
        <v>4666</v>
      </c>
      <c r="X2173" s="49" t="s">
        <v>176</v>
      </c>
      <c r="Y2173" s="93"/>
    </row>
    <row r="2174" spans="1:25" ht="23.1" hidden="1" customHeight="1">
      <c r="A2174" s="46" t="s">
        <v>141</v>
      </c>
      <c r="B2174" s="46" t="s">
        <v>26</v>
      </c>
      <c r="C2174" s="46" t="s">
        <v>27</v>
      </c>
      <c r="D2174" s="46" t="s">
        <v>28</v>
      </c>
      <c r="E2174" s="46" t="s">
        <v>28</v>
      </c>
      <c r="F2174" s="46" t="s">
        <v>111</v>
      </c>
      <c r="G2174" s="46" t="s">
        <v>167</v>
      </c>
      <c r="H2174" s="54" t="s">
        <v>168</v>
      </c>
      <c r="I2174" s="72">
        <v>43572</v>
      </c>
      <c r="J2174" s="54">
        <v>17</v>
      </c>
      <c r="K2174" s="54">
        <v>4</v>
      </c>
      <c r="L2174" s="52">
        <v>2019</v>
      </c>
      <c r="M2174" s="31">
        <f t="shared" si="33"/>
        <v>43572</v>
      </c>
      <c r="N2174" s="46" t="s">
        <v>1879</v>
      </c>
      <c r="O2174" s="46" t="s">
        <v>1880</v>
      </c>
      <c r="P2174" s="54">
        <v>17</v>
      </c>
      <c r="Q2174" s="57" t="s">
        <v>171</v>
      </c>
      <c r="R2174" s="46" t="s">
        <v>172</v>
      </c>
      <c r="S2174" s="54">
        <v>1</v>
      </c>
      <c r="T2174" s="46" t="s">
        <v>251</v>
      </c>
      <c r="U2174" s="46"/>
      <c r="V2174" s="46" t="s">
        <v>252</v>
      </c>
      <c r="W2174" s="46" t="s">
        <v>4666</v>
      </c>
      <c r="X2174" s="49" t="s">
        <v>176</v>
      </c>
      <c r="Y2174" s="93"/>
    </row>
    <row r="2175" spans="1:25" ht="23.1" hidden="1" customHeight="1">
      <c r="A2175" s="46" t="s">
        <v>141</v>
      </c>
      <c r="B2175" s="46" t="s">
        <v>26</v>
      </c>
      <c r="C2175" s="46" t="s">
        <v>27</v>
      </c>
      <c r="D2175" s="46" t="s">
        <v>28</v>
      </c>
      <c r="E2175" s="46" t="s">
        <v>120</v>
      </c>
      <c r="F2175" s="46" t="s">
        <v>121</v>
      </c>
      <c r="G2175" s="46" t="s">
        <v>3640</v>
      </c>
      <c r="H2175" s="54" t="s">
        <v>97</v>
      </c>
      <c r="I2175" s="72">
        <v>43572</v>
      </c>
      <c r="J2175" s="54">
        <v>17</v>
      </c>
      <c r="K2175" s="54">
        <v>4</v>
      </c>
      <c r="L2175" s="52">
        <v>2019</v>
      </c>
      <c r="M2175" s="31">
        <f t="shared" si="33"/>
        <v>43572</v>
      </c>
      <c r="N2175" s="46" t="s">
        <v>4168</v>
      </c>
      <c r="O2175" s="46" t="s">
        <v>4169</v>
      </c>
      <c r="P2175" s="54">
        <v>18</v>
      </c>
      <c r="Q2175" s="92">
        <v>9098782335</v>
      </c>
      <c r="R2175" s="46" t="s">
        <v>172</v>
      </c>
      <c r="S2175" s="54">
        <v>1</v>
      </c>
      <c r="T2175" s="46" t="s">
        <v>418</v>
      </c>
      <c r="U2175" s="54"/>
      <c r="V2175" s="46" t="s">
        <v>175</v>
      </c>
      <c r="W2175" s="46" t="s">
        <v>4666</v>
      </c>
      <c r="X2175" s="49" t="s">
        <v>186</v>
      </c>
      <c r="Y2175" s="93">
        <v>1</v>
      </c>
    </row>
    <row r="2176" spans="1:25" ht="23.1" hidden="1" customHeight="1">
      <c r="A2176" s="46" t="s">
        <v>141</v>
      </c>
      <c r="B2176" s="46" t="s">
        <v>26</v>
      </c>
      <c r="C2176" s="46" t="s">
        <v>27</v>
      </c>
      <c r="D2176" s="46" t="s">
        <v>28</v>
      </c>
      <c r="E2176" s="46" t="s">
        <v>120</v>
      </c>
      <c r="F2176" s="46" t="s">
        <v>121</v>
      </c>
      <c r="G2176" s="46" t="s">
        <v>3640</v>
      </c>
      <c r="H2176" s="54" t="s">
        <v>97</v>
      </c>
      <c r="I2176" s="72">
        <v>43572</v>
      </c>
      <c r="J2176" s="54">
        <v>17</v>
      </c>
      <c r="K2176" s="54">
        <v>4</v>
      </c>
      <c r="L2176" s="52">
        <v>2019</v>
      </c>
      <c r="M2176" s="31">
        <f t="shared" si="33"/>
        <v>43572</v>
      </c>
      <c r="N2176" s="46" t="s">
        <v>3810</v>
      </c>
      <c r="O2176" s="46" t="s">
        <v>4170</v>
      </c>
      <c r="P2176" s="54">
        <v>19</v>
      </c>
      <c r="Q2176" s="92">
        <v>8110792069</v>
      </c>
      <c r="R2176" s="46" t="s">
        <v>172</v>
      </c>
      <c r="S2176" s="54">
        <v>1</v>
      </c>
      <c r="T2176" s="46" t="s">
        <v>418</v>
      </c>
      <c r="U2176" s="54"/>
      <c r="V2176" s="46" t="s">
        <v>175</v>
      </c>
      <c r="W2176" s="46" t="s">
        <v>4659</v>
      </c>
      <c r="X2176" s="49" t="s">
        <v>186</v>
      </c>
      <c r="Y2176" s="93">
        <v>3</v>
      </c>
    </row>
    <row r="2177" spans="1:25" ht="23.1" hidden="1" customHeight="1">
      <c r="A2177" s="46" t="s">
        <v>141</v>
      </c>
      <c r="B2177" s="46" t="s">
        <v>26</v>
      </c>
      <c r="C2177" s="46" t="s">
        <v>27</v>
      </c>
      <c r="D2177" s="46" t="s">
        <v>28</v>
      </c>
      <c r="E2177" s="46" t="s">
        <v>120</v>
      </c>
      <c r="F2177" s="46" t="s">
        <v>121</v>
      </c>
      <c r="G2177" s="46" t="s">
        <v>3640</v>
      </c>
      <c r="H2177" s="54" t="s">
        <v>97</v>
      </c>
      <c r="I2177" s="72">
        <v>43572</v>
      </c>
      <c r="J2177" s="54">
        <v>17</v>
      </c>
      <c r="K2177" s="54">
        <v>4</v>
      </c>
      <c r="L2177" s="52">
        <v>2019</v>
      </c>
      <c r="M2177" s="31">
        <f t="shared" si="33"/>
        <v>43572</v>
      </c>
      <c r="N2177" s="46" t="s">
        <v>4171</v>
      </c>
      <c r="O2177" s="46" t="s">
        <v>4172</v>
      </c>
      <c r="P2177" s="54">
        <v>16</v>
      </c>
      <c r="Q2177" s="57" t="s">
        <v>171</v>
      </c>
      <c r="R2177" s="46" t="s">
        <v>172</v>
      </c>
      <c r="S2177" s="54">
        <v>1</v>
      </c>
      <c r="T2177" s="46" t="s">
        <v>418</v>
      </c>
      <c r="U2177" s="54"/>
      <c r="V2177" s="46" t="s">
        <v>175</v>
      </c>
      <c r="W2177" s="46" t="s">
        <v>4659</v>
      </c>
      <c r="X2177" s="49" t="s">
        <v>176</v>
      </c>
      <c r="Y2177" s="93"/>
    </row>
    <row r="2178" spans="1:25" ht="23.1" hidden="1" customHeight="1">
      <c r="A2178" s="46" t="s">
        <v>141</v>
      </c>
      <c r="B2178" s="46" t="s">
        <v>26</v>
      </c>
      <c r="C2178" s="46" t="s">
        <v>27</v>
      </c>
      <c r="D2178" s="46" t="s">
        <v>28</v>
      </c>
      <c r="E2178" s="46" t="s">
        <v>120</v>
      </c>
      <c r="F2178" s="46" t="s">
        <v>121</v>
      </c>
      <c r="G2178" s="46" t="s">
        <v>3640</v>
      </c>
      <c r="H2178" s="54" t="s">
        <v>97</v>
      </c>
      <c r="I2178" s="72">
        <v>43572</v>
      </c>
      <c r="J2178" s="54">
        <v>17</v>
      </c>
      <c r="K2178" s="54">
        <v>4</v>
      </c>
      <c r="L2178" s="52">
        <v>2019</v>
      </c>
      <c r="M2178" s="31">
        <f t="shared" si="33"/>
        <v>43572</v>
      </c>
      <c r="N2178" s="46" t="s">
        <v>4173</v>
      </c>
      <c r="O2178" s="46" t="s">
        <v>4174</v>
      </c>
      <c r="P2178" s="54">
        <v>19</v>
      </c>
      <c r="Q2178" s="92">
        <v>9054478091</v>
      </c>
      <c r="R2178" s="46" t="s">
        <v>172</v>
      </c>
      <c r="S2178" s="54">
        <v>1</v>
      </c>
      <c r="T2178" s="46" t="s">
        <v>418</v>
      </c>
      <c r="U2178" s="54"/>
      <c r="V2178" s="46" t="s">
        <v>175</v>
      </c>
      <c r="W2178" s="46" t="s">
        <v>4659</v>
      </c>
      <c r="X2178" s="49" t="s">
        <v>211</v>
      </c>
      <c r="Y2178" s="93"/>
    </row>
    <row r="2179" spans="1:25" ht="23.1" hidden="1" customHeight="1">
      <c r="A2179" s="46" t="s">
        <v>141</v>
      </c>
      <c r="B2179" s="46" t="s">
        <v>26</v>
      </c>
      <c r="C2179" s="46" t="s">
        <v>27</v>
      </c>
      <c r="D2179" s="46" t="s">
        <v>28</v>
      </c>
      <c r="E2179" s="46" t="s">
        <v>120</v>
      </c>
      <c r="F2179" s="46" t="s">
        <v>121</v>
      </c>
      <c r="G2179" s="46" t="s">
        <v>3640</v>
      </c>
      <c r="H2179" s="54" t="s">
        <v>97</v>
      </c>
      <c r="I2179" s="72">
        <v>43572</v>
      </c>
      <c r="J2179" s="54">
        <v>17</v>
      </c>
      <c r="K2179" s="54">
        <v>4</v>
      </c>
      <c r="L2179" s="52">
        <v>2019</v>
      </c>
      <c r="M2179" s="31">
        <f t="shared" si="33"/>
        <v>43572</v>
      </c>
      <c r="N2179" s="46" t="s">
        <v>4175</v>
      </c>
      <c r="O2179" s="46" t="s">
        <v>4176</v>
      </c>
      <c r="P2179" s="54">
        <v>18</v>
      </c>
      <c r="Q2179" s="92">
        <v>9057722952</v>
      </c>
      <c r="R2179" s="46" t="s">
        <v>172</v>
      </c>
      <c r="S2179" s="54">
        <v>0</v>
      </c>
      <c r="T2179" s="46" t="s">
        <v>418</v>
      </c>
      <c r="U2179" s="54"/>
      <c r="V2179" s="46" t="s">
        <v>175</v>
      </c>
      <c r="W2179" s="46" t="s">
        <v>4666</v>
      </c>
      <c r="X2179" s="49" t="s">
        <v>444</v>
      </c>
      <c r="Y2179" s="93"/>
    </row>
    <row r="2180" spans="1:25" ht="23.1" hidden="1" customHeight="1">
      <c r="A2180" s="46" t="s">
        <v>141</v>
      </c>
      <c r="B2180" s="46" t="s">
        <v>26</v>
      </c>
      <c r="C2180" s="46" t="s">
        <v>27</v>
      </c>
      <c r="D2180" s="46" t="s">
        <v>28</v>
      </c>
      <c r="E2180" s="46" t="s">
        <v>120</v>
      </c>
      <c r="F2180" s="46" t="s">
        <v>121</v>
      </c>
      <c r="G2180" s="46" t="s">
        <v>3640</v>
      </c>
      <c r="H2180" s="54" t="s">
        <v>97</v>
      </c>
      <c r="I2180" s="72">
        <v>43572</v>
      </c>
      <c r="J2180" s="54">
        <v>17</v>
      </c>
      <c r="K2180" s="54">
        <v>4</v>
      </c>
      <c r="L2180" s="52">
        <v>2019</v>
      </c>
      <c r="M2180" s="31">
        <f t="shared" si="33"/>
        <v>43572</v>
      </c>
      <c r="N2180" s="46" t="s">
        <v>4177</v>
      </c>
      <c r="O2180" s="46" t="s">
        <v>4178</v>
      </c>
      <c r="P2180" s="54">
        <v>17</v>
      </c>
      <c r="Q2180" s="92">
        <v>8033945989</v>
      </c>
      <c r="R2180" s="46" t="s">
        <v>172</v>
      </c>
      <c r="S2180" s="54">
        <v>1</v>
      </c>
      <c r="T2180" s="46" t="s">
        <v>418</v>
      </c>
      <c r="U2180" s="54"/>
      <c r="V2180" s="46" t="s">
        <v>175</v>
      </c>
      <c r="W2180" s="46" t="s">
        <v>4659</v>
      </c>
      <c r="X2180" s="49" t="s">
        <v>186</v>
      </c>
      <c r="Y2180" s="93">
        <v>3</v>
      </c>
    </row>
    <row r="2181" spans="1:25" ht="23.1" hidden="1" customHeight="1">
      <c r="A2181" s="46" t="s">
        <v>141</v>
      </c>
      <c r="B2181" s="46" t="s">
        <v>26</v>
      </c>
      <c r="C2181" s="46" t="s">
        <v>27</v>
      </c>
      <c r="D2181" s="46" t="s">
        <v>28</v>
      </c>
      <c r="E2181" s="46" t="s">
        <v>120</v>
      </c>
      <c r="F2181" s="46" t="s">
        <v>121</v>
      </c>
      <c r="G2181" s="46" t="s">
        <v>3640</v>
      </c>
      <c r="H2181" s="54" t="s">
        <v>97</v>
      </c>
      <c r="I2181" s="72">
        <v>43572</v>
      </c>
      <c r="J2181" s="54">
        <v>17</v>
      </c>
      <c r="K2181" s="54">
        <v>4</v>
      </c>
      <c r="L2181" s="52">
        <v>2019</v>
      </c>
      <c r="M2181" s="31">
        <f t="shared" si="33"/>
        <v>43572</v>
      </c>
      <c r="N2181" s="46" t="s">
        <v>4179</v>
      </c>
      <c r="O2181" s="46" t="s">
        <v>4180</v>
      </c>
      <c r="P2181" s="54">
        <v>18</v>
      </c>
      <c r="Q2181" s="92">
        <v>9056856758</v>
      </c>
      <c r="R2181" s="46" t="s">
        <v>417</v>
      </c>
      <c r="S2181" s="54">
        <v>0</v>
      </c>
      <c r="T2181" s="46" t="s">
        <v>418</v>
      </c>
      <c r="U2181" s="54"/>
      <c r="V2181" s="46" t="s">
        <v>175</v>
      </c>
      <c r="W2181" s="46" t="s">
        <v>4666</v>
      </c>
      <c r="X2181" s="49" t="s">
        <v>211</v>
      </c>
      <c r="Y2181" s="93"/>
    </row>
    <row r="2182" spans="1:25" ht="23.1" hidden="1" customHeight="1">
      <c r="A2182" s="46" t="s">
        <v>141</v>
      </c>
      <c r="B2182" s="46" t="s">
        <v>26</v>
      </c>
      <c r="C2182" s="46" t="s">
        <v>27</v>
      </c>
      <c r="D2182" s="46" t="s">
        <v>28</v>
      </c>
      <c r="E2182" s="46" t="s">
        <v>120</v>
      </c>
      <c r="F2182" s="46" t="s">
        <v>121</v>
      </c>
      <c r="G2182" s="46" t="s">
        <v>3640</v>
      </c>
      <c r="H2182" s="54" t="s">
        <v>97</v>
      </c>
      <c r="I2182" s="72">
        <v>43572</v>
      </c>
      <c r="J2182" s="54">
        <v>17</v>
      </c>
      <c r="K2182" s="54">
        <v>4</v>
      </c>
      <c r="L2182" s="52">
        <v>2019</v>
      </c>
      <c r="M2182" s="31">
        <f t="shared" si="33"/>
        <v>43572</v>
      </c>
      <c r="N2182" s="46" t="s">
        <v>4181</v>
      </c>
      <c r="O2182" s="46" t="s">
        <v>4182</v>
      </c>
      <c r="P2182" s="54">
        <v>18</v>
      </c>
      <c r="Q2182" s="92">
        <v>8175270530</v>
      </c>
      <c r="R2182" s="46" t="s">
        <v>172</v>
      </c>
      <c r="S2182" s="54">
        <v>1</v>
      </c>
      <c r="T2182" s="46" t="s">
        <v>418</v>
      </c>
      <c r="U2182" s="54"/>
      <c r="V2182" s="46" t="s">
        <v>175</v>
      </c>
      <c r="W2182" s="46" t="s">
        <v>4666</v>
      </c>
      <c r="X2182" s="49" t="s">
        <v>186</v>
      </c>
      <c r="Y2182" s="93">
        <v>1</v>
      </c>
    </row>
    <row r="2183" spans="1:25" ht="23.1" hidden="1" customHeight="1">
      <c r="A2183" s="46" t="s">
        <v>141</v>
      </c>
      <c r="B2183" s="46" t="s">
        <v>26</v>
      </c>
      <c r="C2183" s="46" t="s">
        <v>27</v>
      </c>
      <c r="D2183" s="46" t="s">
        <v>28</v>
      </c>
      <c r="E2183" s="46" t="s">
        <v>120</v>
      </c>
      <c r="F2183" s="46" t="s">
        <v>121</v>
      </c>
      <c r="G2183" s="46" t="s">
        <v>3640</v>
      </c>
      <c r="H2183" s="54" t="s">
        <v>97</v>
      </c>
      <c r="I2183" s="72">
        <v>43572</v>
      </c>
      <c r="J2183" s="54">
        <v>17</v>
      </c>
      <c r="K2183" s="54">
        <v>4</v>
      </c>
      <c r="L2183" s="52">
        <v>2019</v>
      </c>
      <c r="M2183" s="31">
        <f t="shared" si="33"/>
        <v>43572</v>
      </c>
      <c r="N2183" s="46" t="s">
        <v>4183</v>
      </c>
      <c r="O2183" s="46" t="s">
        <v>4184</v>
      </c>
      <c r="P2183" s="54">
        <v>17</v>
      </c>
      <c r="Q2183" s="57" t="s">
        <v>171</v>
      </c>
      <c r="R2183" s="46" t="s">
        <v>172</v>
      </c>
      <c r="S2183" s="54">
        <v>1</v>
      </c>
      <c r="T2183" s="46" t="s">
        <v>418</v>
      </c>
      <c r="U2183" s="54"/>
      <c r="V2183" s="46" t="s">
        <v>175</v>
      </c>
      <c r="W2183" s="46" t="s">
        <v>4659</v>
      </c>
      <c r="X2183" s="49" t="s">
        <v>211</v>
      </c>
      <c r="Y2183" s="93"/>
    </row>
    <row r="2184" spans="1:25" ht="23.1" hidden="1" customHeight="1">
      <c r="A2184" s="46" t="s">
        <v>141</v>
      </c>
      <c r="B2184" s="46" t="s">
        <v>26</v>
      </c>
      <c r="C2184" s="46" t="s">
        <v>27</v>
      </c>
      <c r="D2184" s="46" t="s">
        <v>28</v>
      </c>
      <c r="E2184" s="46" t="s">
        <v>120</v>
      </c>
      <c r="F2184" s="46" t="s">
        <v>121</v>
      </c>
      <c r="G2184" s="46" t="s">
        <v>3640</v>
      </c>
      <c r="H2184" s="54" t="s">
        <v>97</v>
      </c>
      <c r="I2184" s="72">
        <v>43572</v>
      </c>
      <c r="J2184" s="54">
        <v>17</v>
      </c>
      <c r="K2184" s="54">
        <v>4</v>
      </c>
      <c r="L2184" s="52">
        <v>2019</v>
      </c>
      <c r="M2184" s="31">
        <f t="shared" si="33"/>
        <v>43572</v>
      </c>
      <c r="N2184" s="46" t="s">
        <v>3595</v>
      </c>
      <c r="O2184" s="46" t="s">
        <v>4185</v>
      </c>
      <c r="P2184" s="54">
        <v>19</v>
      </c>
      <c r="Q2184" s="57" t="s">
        <v>171</v>
      </c>
      <c r="R2184" s="46" t="s">
        <v>417</v>
      </c>
      <c r="S2184" s="54">
        <v>0</v>
      </c>
      <c r="T2184" s="46" t="s">
        <v>418</v>
      </c>
      <c r="U2184" s="54"/>
      <c r="V2184" s="46" t="s">
        <v>175</v>
      </c>
      <c r="W2184" s="46" t="s">
        <v>4659</v>
      </c>
      <c r="X2184" s="49" t="s">
        <v>211</v>
      </c>
      <c r="Y2184" s="93"/>
    </row>
    <row r="2185" spans="1:25" ht="23.1" hidden="1" customHeight="1">
      <c r="A2185" s="46" t="s">
        <v>141</v>
      </c>
      <c r="B2185" s="46" t="s">
        <v>26</v>
      </c>
      <c r="C2185" s="46" t="s">
        <v>27</v>
      </c>
      <c r="D2185" s="46" t="s">
        <v>28</v>
      </c>
      <c r="E2185" s="46" t="s">
        <v>120</v>
      </c>
      <c r="F2185" s="46" t="s">
        <v>121</v>
      </c>
      <c r="G2185" s="46" t="s">
        <v>3640</v>
      </c>
      <c r="H2185" s="54" t="s">
        <v>97</v>
      </c>
      <c r="I2185" s="72">
        <v>43572</v>
      </c>
      <c r="J2185" s="54">
        <v>17</v>
      </c>
      <c r="K2185" s="54">
        <v>4</v>
      </c>
      <c r="L2185" s="52">
        <v>2019</v>
      </c>
      <c r="M2185" s="31">
        <f t="shared" si="33"/>
        <v>43572</v>
      </c>
      <c r="N2185" s="46" t="s">
        <v>4186</v>
      </c>
      <c r="O2185" s="46" t="s">
        <v>4187</v>
      </c>
      <c r="P2185" s="54">
        <v>18</v>
      </c>
      <c r="Q2185" s="57" t="s">
        <v>171</v>
      </c>
      <c r="R2185" s="46" t="s">
        <v>172</v>
      </c>
      <c r="S2185" s="54">
        <v>1</v>
      </c>
      <c r="T2185" s="46" t="s">
        <v>418</v>
      </c>
      <c r="U2185" s="54"/>
      <c r="V2185" s="46" t="s">
        <v>175</v>
      </c>
      <c r="W2185" s="46" t="s">
        <v>4666</v>
      </c>
      <c r="X2185" s="49" t="s">
        <v>179</v>
      </c>
      <c r="Y2185" s="93"/>
    </row>
    <row r="2186" spans="1:25" ht="23.1" hidden="1" customHeight="1">
      <c r="A2186" s="46" t="s">
        <v>141</v>
      </c>
      <c r="B2186" s="46" t="s">
        <v>26</v>
      </c>
      <c r="C2186" s="46" t="s">
        <v>27</v>
      </c>
      <c r="D2186" s="46" t="s">
        <v>28</v>
      </c>
      <c r="E2186" s="46" t="s">
        <v>120</v>
      </c>
      <c r="F2186" s="46" t="s">
        <v>121</v>
      </c>
      <c r="G2186" s="46" t="s">
        <v>3640</v>
      </c>
      <c r="H2186" s="54" t="s">
        <v>97</v>
      </c>
      <c r="I2186" s="72">
        <v>43572</v>
      </c>
      <c r="J2186" s="54">
        <v>17</v>
      </c>
      <c r="K2186" s="54">
        <v>4</v>
      </c>
      <c r="L2186" s="52">
        <v>2019</v>
      </c>
      <c r="M2186" s="31">
        <f t="shared" si="33"/>
        <v>43572</v>
      </c>
      <c r="N2186" s="46" t="s">
        <v>4188</v>
      </c>
      <c r="O2186" s="46" t="s">
        <v>4189</v>
      </c>
      <c r="P2186" s="54">
        <v>19</v>
      </c>
      <c r="Q2186" s="92">
        <v>8187354499</v>
      </c>
      <c r="R2186" s="46" t="s">
        <v>172</v>
      </c>
      <c r="S2186" s="54">
        <v>1</v>
      </c>
      <c r="T2186" s="46" t="s">
        <v>418</v>
      </c>
      <c r="U2186" s="54"/>
      <c r="V2186" s="46" t="s">
        <v>175</v>
      </c>
      <c r="W2186" s="46" t="s">
        <v>4659</v>
      </c>
      <c r="X2186" s="49" t="s">
        <v>186</v>
      </c>
      <c r="Y2186" s="93">
        <v>3</v>
      </c>
    </row>
    <row r="2187" spans="1:25" ht="23.1" hidden="1" customHeight="1">
      <c r="A2187" s="46" t="s">
        <v>141</v>
      </c>
      <c r="B2187" s="46" t="s">
        <v>26</v>
      </c>
      <c r="C2187" s="46" t="s">
        <v>27</v>
      </c>
      <c r="D2187" s="46" t="s">
        <v>28</v>
      </c>
      <c r="E2187" s="46" t="s">
        <v>120</v>
      </c>
      <c r="F2187" s="46" t="s">
        <v>121</v>
      </c>
      <c r="G2187" s="46" t="s">
        <v>3640</v>
      </c>
      <c r="H2187" s="54" t="s">
        <v>97</v>
      </c>
      <c r="I2187" s="72">
        <v>43572</v>
      </c>
      <c r="J2187" s="54">
        <v>17</v>
      </c>
      <c r="K2187" s="54">
        <v>4</v>
      </c>
      <c r="L2187" s="52">
        <v>2019</v>
      </c>
      <c r="M2187" s="31">
        <f t="shared" si="33"/>
        <v>43572</v>
      </c>
      <c r="N2187" s="46" t="s">
        <v>4190</v>
      </c>
      <c r="O2187" s="46" t="s">
        <v>4191</v>
      </c>
      <c r="P2187" s="54">
        <v>19</v>
      </c>
      <c r="Q2187" s="92">
        <v>8174757893</v>
      </c>
      <c r="R2187" s="46" t="s">
        <v>172</v>
      </c>
      <c r="S2187" s="54">
        <v>1</v>
      </c>
      <c r="T2187" s="46" t="s">
        <v>418</v>
      </c>
      <c r="U2187" s="54"/>
      <c r="V2187" s="46" t="s">
        <v>175</v>
      </c>
      <c r="W2187" s="46" t="s">
        <v>4659</v>
      </c>
      <c r="X2187" s="49" t="s">
        <v>211</v>
      </c>
      <c r="Y2187" s="93"/>
    </row>
    <row r="2188" spans="1:25" ht="23.1" hidden="1" customHeight="1">
      <c r="A2188" s="46" t="s">
        <v>141</v>
      </c>
      <c r="B2188" s="46" t="s">
        <v>26</v>
      </c>
      <c r="C2188" s="46" t="s">
        <v>27</v>
      </c>
      <c r="D2188" s="46" t="s">
        <v>28</v>
      </c>
      <c r="E2188" s="46" t="s">
        <v>120</v>
      </c>
      <c r="F2188" s="46" t="s">
        <v>121</v>
      </c>
      <c r="G2188" s="46" t="s">
        <v>3640</v>
      </c>
      <c r="H2188" s="54" t="s">
        <v>97</v>
      </c>
      <c r="I2188" s="72">
        <v>43572</v>
      </c>
      <c r="J2188" s="54">
        <v>17</v>
      </c>
      <c r="K2188" s="54">
        <v>4</v>
      </c>
      <c r="L2188" s="52">
        <v>2019</v>
      </c>
      <c r="M2188" s="31">
        <f t="shared" si="33"/>
        <v>43572</v>
      </c>
      <c r="N2188" s="46" t="s">
        <v>4192</v>
      </c>
      <c r="O2188" s="46" t="s">
        <v>4193</v>
      </c>
      <c r="P2188" s="54">
        <v>18</v>
      </c>
      <c r="Q2188" s="92">
        <v>8052766143</v>
      </c>
      <c r="R2188" s="46" t="s">
        <v>172</v>
      </c>
      <c r="S2188" s="54">
        <v>2</v>
      </c>
      <c r="T2188" s="46" t="s">
        <v>418</v>
      </c>
      <c r="U2188" s="54"/>
      <c r="V2188" s="46" t="s">
        <v>175</v>
      </c>
      <c r="W2188" s="46" t="s">
        <v>4666</v>
      </c>
      <c r="X2188" s="49" t="s">
        <v>179</v>
      </c>
      <c r="Y2188" s="93">
        <v>3</v>
      </c>
    </row>
    <row r="2189" spans="1:25" ht="23.1" hidden="1" customHeight="1">
      <c r="A2189" s="46" t="s">
        <v>141</v>
      </c>
      <c r="B2189" s="46" t="s">
        <v>26</v>
      </c>
      <c r="C2189" s="46" t="s">
        <v>27</v>
      </c>
      <c r="D2189" s="46" t="s">
        <v>28</v>
      </c>
      <c r="E2189" s="46" t="s">
        <v>120</v>
      </c>
      <c r="F2189" s="46" t="s">
        <v>121</v>
      </c>
      <c r="G2189" s="46" t="s">
        <v>3640</v>
      </c>
      <c r="H2189" s="54" t="s">
        <v>97</v>
      </c>
      <c r="I2189" s="72">
        <v>43573</v>
      </c>
      <c r="J2189" s="54">
        <v>18</v>
      </c>
      <c r="K2189" s="54">
        <v>4</v>
      </c>
      <c r="L2189" s="52">
        <v>2019</v>
      </c>
      <c r="M2189" s="31">
        <f t="shared" si="33"/>
        <v>43573</v>
      </c>
      <c r="N2189" s="46" t="s">
        <v>4194</v>
      </c>
      <c r="O2189" s="46" t="s">
        <v>4195</v>
      </c>
      <c r="P2189" s="54">
        <v>18</v>
      </c>
      <c r="Q2189" s="57" t="s">
        <v>171</v>
      </c>
      <c r="R2189" s="46" t="s">
        <v>417</v>
      </c>
      <c r="S2189" s="54">
        <v>0</v>
      </c>
      <c r="T2189" s="46" t="s">
        <v>418</v>
      </c>
      <c r="U2189" s="54"/>
      <c r="V2189" s="46" t="s">
        <v>175</v>
      </c>
      <c r="W2189" s="46" t="s">
        <v>4659</v>
      </c>
      <c r="X2189" s="49" t="s">
        <v>186</v>
      </c>
      <c r="Y2189" s="93">
        <v>2</v>
      </c>
    </row>
    <row r="2190" spans="1:25" ht="23.1" hidden="1" customHeight="1">
      <c r="A2190" s="46" t="s">
        <v>141</v>
      </c>
      <c r="B2190" s="46" t="s">
        <v>26</v>
      </c>
      <c r="C2190" s="46" t="s">
        <v>27</v>
      </c>
      <c r="D2190" s="46" t="s">
        <v>28</v>
      </c>
      <c r="E2190" s="46" t="s">
        <v>120</v>
      </c>
      <c r="F2190" s="46" t="s">
        <v>121</v>
      </c>
      <c r="G2190" s="46" t="s">
        <v>3640</v>
      </c>
      <c r="H2190" s="54" t="s">
        <v>97</v>
      </c>
      <c r="I2190" s="72">
        <v>43573</v>
      </c>
      <c r="J2190" s="54">
        <v>18</v>
      </c>
      <c r="K2190" s="54">
        <v>4</v>
      </c>
      <c r="L2190" s="52">
        <v>2019</v>
      </c>
      <c r="M2190" s="31">
        <f t="shared" si="33"/>
        <v>43573</v>
      </c>
      <c r="N2190" s="46" t="s">
        <v>1946</v>
      </c>
      <c r="O2190" s="46" t="s">
        <v>4196</v>
      </c>
      <c r="P2190" s="54">
        <v>19</v>
      </c>
      <c r="Q2190" s="92">
        <v>7056782139</v>
      </c>
      <c r="R2190" s="46" t="s">
        <v>172</v>
      </c>
      <c r="S2190" s="54">
        <v>1</v>
      </c>
      <c r="T2190" s="46" t="s">
        <v>418</v>
      </c>
      <c r="U2190" s="54"/>
      <c r="V2190" s="46" t="s">
        <v>175</v>
      </c>
      <c r="W2190" s="46" t="s">
        <v>4659</v>
      </c>
      <c r="X2190" s="49" t="s">
        <v>186</v>
      </c>
      <c r="Y2190" s="93">
        <v>1</v>
      </c>
    </row>
    <row r="2191" spans="1:25" ht="23.1" hidden="1" customHeight="1">
      <c r="A2191" s="46" t="s">
        <v>141</v>
      </c>
      <c r="B2191" s="46" t="s">
        <v>26</v>
      </c>
      <c r="C2191" s="46" t="s">
        <v>27</v>
      </c>
      <c r="D2191" s="46" t="s">
        <v>28</v>
      </c>
      <c r="E2191" s="46" t="s">
        <v>120</v>
      </c>
      <c r="F2191" s="46" t="s">
        <v>121</v>
      </c>
      <c r="G2191" s="46" t="s">
        <v>3640</v>
      </c>
      <c r="H2191" s="54" t="s">
        <v>97</v>
      </c>
      <c r="I2191" s="72">
        <v>43573</v>
      </c>
      <c r="J2191" s="54">
        <v>18</v>
      </c>
      <c r="K2191" s="54">
        <v>4</v>
      </c>
      <c r="L2191" s="52">
        <v>2019</v>
      </c>
      <c r="M2191" s="31">
        <f t="shared" si="33"/>
        <v>43573</v>
      </c>
      <c r="N2191" s="46" t="s">
        <v>4248</v>
      </c>
      <c r="O2191" s="46" t="s">
        <v>4249</v>
      </c>
      <c r="P2191" s="54">
        <v>18</v>
      </c>
      <c r="Q2191" s="57" t="s">
        <v>171</v>
      </c>
      <c r="R2191" s="46" t="s">
        <v>417</v>
      </c>
      <c r="S2191" s="54">
        <v>0</v>
      </c>
      <c r="T2191" s="46" t="s">
        <v>418</v>
      </c>
      <c r="U2191" s="54"/>
      <c r="V2191" s="46" t="s">
        <v>175</v>
      </c>
      <c r="W2191" s="46" t="s">
        <v>4666</v>
      </c>
      <c r="X2191" s="49" t="s">
        <v>186</v>
      </c>
      <c r="Y2191" s="93">
        <v>1</v>
      </c>
    </row>
    <row r="2192" spans="1:25" ht="23.1" hidden="1" customHeight="1">
      <c r="A2192" s="46" t="s">
        <v>141</v>
      </c>
      <c r="B2192" s="46" t="s">
        <v>26</v>
      </c>
      <c r="C2192" s="46" t="s">
        <v>27</v>
      </c>
      <c r="D2192" s="46" t="s">
        <v>28</v>
      </c>
      <c r="E2192" s="46" t="s">
        <v>120</v>
      </c>
      <c r="F2192" s="46" t="s">
        <v>121</v>
      </c>
      <c r="G2192" s="46" t="s">
        <v>3640</v>
      </c>
      <c r="H2192" s="54" t="s">
        <v>97</v>
      </c>
      <c r="I2192" s="72">
        <v>43573</v>
      </c>
      <c r="J2192" s="54">
        <v>18</v>
      </c>
      <c r="K2192" s="54">
        <v>4</v>
      </c>
      <c r="L2192" s="52">
        <v>2019</v>
      </c>
      <c r="M2192" s="31">
        <f t="shared" si="33"/>
        <v>43573</v>
      </c>
      <c r="N2192" s="46" t="s">
        <v>4197</v>
      </c>
      <c r="O2192" s="46" t="s">
        <v>4198</v>
      </c>
      <c r="P2192" s="54">
        <v>19</v>
      </c>
      <c r="Q2192" s="57" t="s">
        <v>171</v>
      </c>
      <c r="R2192" s="46" t="s">
        <v>172</v>
      </c>
      <c r="S2192" s="54">
        <v>1</v>
      </c>
      <c r="T2192" s="46" t="s">
        <v>418</v>
      </c>
      <c r="U2192" s="54"/>
      <c r="V2192" s="46" t="s">
        <v>175</v>
      </c>
      <c r="W2192" s="46" t="s">
        <v>4666</v>
      </c>
      <c r="X2192" s="49" t="s">
        <v>211</v>
      </c>
      <c r="Y2192" s="93"/>
    </row>
    <row r="2193" spans="1:25" ht="23.1" hidden="1" customHeight="1">
      <c r="A2193" s="46" t="s">
        <v>141</v>
      </c>
      <c r="B2193" s="46" t="s">
        <v>26</v>
      </c>
      <c r="C2193" s="46" t="s">
        <v>27</v>
      </c>
      <c r="D2193" s="46" t="s">
        <v>28</v>
      </c>
      <c r="E2193" s="46" t="s">
        <v>120</v>
      </c>
      <c r="F2193" s="46" t="s">
        <v>121</v>
      </c>
      <c r="G2193" s="46" t="s">
        <v>3640</v>
      </c>
      <c r="H2193" s="54" t="s">
        <v>97</v>
      </c>
      <c r="I2193" s="72">
        <v>43573</v>
      </c>
      <c r="J2193" s="54">
        <v>18</v>
      </c>
      <c r="K2193" s="54">
        <v>4</v>
      </c>
      <c r="L2193" s="52">
        <v>2019</v>
      </c>
      <c r="M2193" s="31">
        <f t="shared" si="33"/>
        <v>43573</v>
      </c>
      <c r="N2193" s="46" t="s">
        <v>4199</v>
      </c>
      <c r="O2193" s="46" t="s">
        <v>4200</v>
      </c>
      <c r="P2193" s="54">
        <v>19</v>
      </c>
      <c r="Q2193" s="92">
        <v>8071695696</v>
      </c>
      <c r="R2193" s="46" t="s">
        <v>172</v>
      </c>
      <c r="S2193" s="54">
        <v>1</v>
      </c>
      <c r="T2193" s="46" t="s">
        <v>418</v>
      </c>
      <c r="U2193" s="54"/>
      <c r="V2193" s="46" t="s">
        <v>175</v>
      </c>
      <c r="W2193" s="46" t="s">
        <v>4666</v>
      </c>
      <c r="X2193" s="49" t="s">
        <v>186</v>
      </c>
      <c r="Y2193" s="93">
        <v>1</v>
      </c>
    </row>
    <row r="2194" spans="1:25" ht="23.1" hidden="1" customHeight="1">
      <c r="A2194" s="46" t="s">
        <v>141</v>
      </c>
      <c r="B2194" s="46" t="s">
        <v>26</v>
      </c>
      <c r="C2194" s="46" t="s">
        <v>27</v>
      </c>
      <c r="D2194" s="46" t="s">
        <v>28</v>
      </c>
      <c r="E2194" s="46" t="s">
        <v>120</v>
      </c>
      <c r="F2194" s="46" t="s">
        <v>121</v>
      </c>
      <c r="G2194" s="46" t="s">
        <v>3640</v>
      </c>
      <c r="H2194" s="54" t="s">
        <v>97</v>
      </c>
      <c r="I2194" s="72">
        <v>43573</v>
      </c>
      <c r="J2194" s="54">
        <v>18</v>
      </c>
      <c r="K2194" s="54">
        <v>4</v>
      </c>
      <c r="L2194" s="52">
        <v>2019</v>
      </c>
      <c r="M2194" s="31">
        <f t="shared" si="33"/>
        <v>43573</v>
      </c>
      <c r="N2194" s="46" t="s">
        <v>4201</v>
      </c>
      <c r="O2194" s="46" t="s">
        <v>4202</v>
      </c>
      <c r="P2194" s="54">
        <v>19</v>
      </c>
      <c r="Q2194" s="92">
        <v>9095844697</v>
      </c>
      <c r="R2194" s="46" t="s">
        <v>172</v>
      </c>
      <c r="S2194" s="54">
        <v>0</v>
      </c>
      <c r="T2194" s="46" t="s">
        <v>418</v>
      </c>
      <c r="U2194" s="54"/>
      <c r="V2194" s="46" t="s">
        <v>175</v>
      </c>
      <c r="W2194" s="46" t="s">
        <v>4659</v>
      </c>
      <c r="X2194" s="49" t="s">
        <v>176</v>
      </c>
      <c r="Y2194" s="93"/>
    </row>
    <row r="2195" spans="1:25" ht="23.1" hidden="1" customHeight="1">
      <c r="A2195" s="46" t="s">
        <v>141</v>
      </c>
      <c r="B2195" s="46" t="s">
        <v>26</v>
      </c>
      <c r="C2195" s="46" t="s">
        <v>27</v>
      </c>
      <c r="D2195" s="46" t="s">
        <v>28</v>
      </c>
      <c r="E2195" s="46" t="s">
        <v>120</v>
      </c>
      <c r="F2195" s="46" t="s">
        <v>121</v>
      </c>
      <c r="G2195" s="46" t="s">
        <v>3640</v>
      </c>
      <c r="H2195" s="54" t="s">
        <v>97</v>
      </c>
      <c r="I2195" s="72">
        <v>43573</v>
      </c>
      <c r="J2195" s="54">
        <v>18</v>
      </c>
      <c r="K2195" s="54">
        <v>4</v>
      </c>
      <c r="L2195" s="52">
        <v>2019</v>
      </c>
      <c r="M2195" s="31">
        <f t="shared" si="33"/>
        <v>43573</v>
      </c>
      <c r="N2195" s="46" t="s">
        <v>4203</v>
      </c>
      <c r="O2195" s="46" t="s">
        <v>4204</v>
      </c>
      <c r="P2195" s="54">
        <v>18</v>
      </c>
      <c r="Q2195" s="92">
        <v>8067133408</v>
      </c>
      <c r="R2195" s="46" t="s">
        <v>172</v>
      </c>
      <c r="S2195" s="54">
        <v>1</v>
      </c>
      <c r="T2195" s="46" t="s">
        <v>418</v>
      </c>
      <c r="U2195" s="54"/>
      <c r="V2195" s="46" t="s">
        <v>175</v>
      </c>
      <c r="W2195" s="46" t="s">
        <v>4659</v>
      </c>
      <c r="X2195" s="49" t="s">
        <v>186</v>
      </c>
      <c r="Y2195" s="93">
        <v>3</v>
      </c>
    </row>
    <row r="2196" spans="1:25" ht="23.1" hidden="1" customHeight="1">
      <c r="A2196" s="46" t="s">
        <v>141</v>
      </c>
      <c r="B2196" s="46" t="s">
        <v>26</v>
      </c>
      <c r="C2196" s="46" t="s">
        <v>27</v>
      </c>
      <c r="D2196" s="46" t="s">
        <v>28</v>
      </c>
      <c r="E2196" s="46" t="s">
        <v>120</v>
      </c>
      <c r="F2196" s="46" t="s">
        <v>121</v>
      </c>
      <c r="G2196" s="46" t="s">
        <v>3640</v>
      </c>
      <c r="H2196" s="54" t="s">
        <v>97</v>
      </c>
      <c r="I2196" s="72">
        <v>43573</v>
      </c>
      <c r="J2196" s="54">
        <v>18</v>
      </c>
      <c r="K2196" s="54">
        <v>4</v>
      </c>
      <c r="L2196" s="52">
        <v>2019</v>
      </c>
      <c r="M2196" s="31">
        <f t="shared" si="33"/>
        <v>43573</v>
      </c>
      <c r="N2196" s="46" t="s">
        <v>4205</v>
      </c>
      <c r="O2196" s="46" t="s">
        <v>4206</v>
      </c>
      <c r="P2196" s="54">
        <v>18</v>
      </c>
      <c r="Q2196" s="92">
        <v>8115242614</v>
      </c>
      <c r="R2196" s="46" t="s">
        <v>417</v>
      </c>
      <c r="S2196" s="54">
        <v>0</v>
      </c>
      <c r="T2196" s="46" t="s">
        <v>418</v>
      </c>
      <c r="U2196" s="54"/>
      <c r="V2196" s="46" t="s">
        <v>175</v>
      </c>
      <c r="W2196" s="46" t="s">
        <v>4666</v>
      </c>
      <c r="X2196" s="49" t="s">
        <v>179</v>
      </c>
      <c r="Y2196" s="93">
        <v>3</v>
      </c>
    </row>
    <row r="2197" spans="1:25" ht="23.1" hidden="1" customHeight="1">
      <c r="A2197" s="46" t="s">
        <v>141</v>
      </c>
      <c r="B2197" s="46" t="s">
        <v>26</v>
      </c>
      <c r="C2197" s="46" t="s">
        <v>27</v>
      </c>
      <c r="D2197" s="46" t="s">
        <v>28</v>
      </c>
      <c r="E2197" s="46" t="s">
        <v>120</v>
      </c>
      <c r="F2197" s="46" t="s">
        <v>121</v>
      </c>
      <c r="G2197" s="46" t="s">
        <v>3640</v>
      </c>
      <c r="H2197" s="54" t="s">
        <v>97</v>
      </c>
      <c r="I2197" s="72">
        <v>43573</v>
      </c>
      <c r="J2197" s="54">
        <v>18</v>
      </c>
      <c r="K2197" s="54">
        <v>4</v>
      </c>
      <c r="L2197" s="52">
        <v>2019</v>
      </c>
      <c r="M2197" s="31">
        <f t="shared" si="33"/>
        <v>43573</v>
      </c>
      <c r="N2197" s="46" t="s">
        <v>4231</v>
      </c>
      <c r="O2197" s="46" t="s">
        <v>4232</v>
      </c>
      <c r="P2197" s="54">
        <v>19</v>
      </c>
      <c r="Q2197" s="92">
        <v>8117066446</v>
      </c>
      <c r="R2197" s="46" t="s">
        <v>172</v>
      </c>
      <c r="S2197" s="54">
        <v>2</v>
      </c>
      <c r="T2197" s="46" t="s">
        <v>418</v>
      </c>
      <c r="U2197" s="54"/>
      <c r="V2197" s="46" t="s">
        <v>175</v>
      </c>
      <c r="W2197" s="46" t="s">
        <v>4659</v>
      </c>
      <c r="X2197" s="49" t="s">
        <v>211</v>
      </c>
      <c r="Y2197" s="93"/>
    </row>
    <row r="2198" spans="1:25" ht="23.1" hidden="1" customHeight="1">
      <c r="A2198" s="46" t="s">
        <v>141</v>
      </c>
      <c r="B2198" s="46" t="s">
        <v>26</v>
      </c>
      <c r="C2198" s="46" t="s">
        <v>27</v>
      </c>
      <c r="D2198" s="46" t="s">
        <v>28</v>
      </c>
      <c r="E2198" s="46" t="s">
        <v>120</v>
      </c>
      <c r="F2198" s="46" t="s">
        <v>121</v>
      </c>
      <c r="G2198" s="46" t="s">
        <v>3640</v>
      </c>
      <c r="H2198" s="54" t="s">
        <v>97</v>
      </c>
      <c r="I2198" s="72">
        <v>43573</v>
      </c>
      <c r="J2198" s="54">
        <v>18</v>
      </c>
      <c r="K2198" s="54">
        <v>4</v>
      </c>
      <c r="L2198" s="52">
        <v>2019</v>
      </c>
      <c r="M2198" s="31">
        <f t="shared" si="33"/>
        <v>43573</v>
      </c>
      <c r="N2198" s="46" t="s">
        <v>4233</v>
      </c>
      <c r="O2198" s="46" t="s">
        <v>4234</v>
      </c>
      <c r="P2198" s="54">
        <v>19</v>
      </c>
      <c r="Q2198" s="57" t="s">
        <v>171</v>
      </c>
      <c r="R2198" s="46" t="s">
        <v>172</v>
      </c>
      <c r="S2198" s="54">
        <v>3</v>
      </c>
      <c r="T2198" s="46" t="s">
        <v>418</v>
      </c>
      <c r="U2198" s="54"/>
      <c r="V2198" s="46" t="s">
        <v>175</v>
      </c>
      <c r="W2198" s="46" t="s">
        <v>4659</v>
      </c>
      <c r="X2198" s="49" t="s">
        <v>211</v>
      </c>
      <c r="Y2198" s="93"/>
    </row>
    <row r="2199" spans="1:25" ht="23.1" hidden="1" customHeight="1">
      <c r="A2199" s="46" t="s">
        <v>141</v>
      </c>
      <c r="B2199" s="46" t="s">
        <v>26</v>
      </c>
      <c r="C2199" s="46" t="s">
        <v>27</v>
      </c>
      <c r="D2199" s="46" t="s">
        <v>28</v>
      </c>
      <c r="E2199" s="46" t="s">
        <v>120</v>
      </c>
      <c r="F2199" s="46" t="s">
        <v>121</v>
      </c>
      <c r="G2199" s="46" t="s">
        <v>3640</v>
      </c>
      <c r="H2199" s="54" t="s">
        <v>97</v>
      </c>
      <c r="I2199" s="72">
        <v>43573</v>
      </c>
      <c r="J2199" s="54">
        <v>18</v>
      </c>
      <c r="K2199" s="54">
        <v>4</v>
      </c>
      <c r="L2199" s="52">
        <v>2019</v>
      </c>
      <c r="M2199" s="31">
        <f t="shared" si="33"/>
        <v>43573</v>
      </c>
      <c r="N2199" s="46" t="s">
        <v>4207</v>
      </c>
      <c r="O2199" s="46" t="s">
        <v>4208</v>
      </c>
      <c r="P2199" s="54">
        <v>18</v>
      </c>
      <c r="Q2199" s="57" t="s">
        <v>171</v>
      </c>
      <c r="R2199" s="46" t="s">
        <v>417</v>
      </c>
      <c r="S2199" s="54">
        <v>0</v>
      </c>
      <c r="T2199" s="46" t="s">
        <v>418</v>
      </c>
      <c r="U2199" s="54"/>
      <c r="V2199" s="46" t="s">
        <v>175</v>
      </c>
      <c r="W2199" s="46" t="s">
        <v>4666</v>
      </c>
      <c r="X2199" s="49" t="s">
        <v>186</v>
      </c>
      <c r="Y2199" s="93">
        <v>3</v>
      </c>
    </row>
    <row r="2200" spans="1:25" ht="23.1" hidden="1" customHeight="1">
      <c r="A2200" s="46" t="s">
        <v>141</v>
      </c>
      <c r="B2200" s="46" t="s">
        <v>26</v>
      </c>
      <c r="C2200" s="46" t="s">
        <v>27</v>
      </c>
      <c r="D2200" s="46" t="s">
        <v>28</v>
      </c>
      <c r="E2200" s="46" t="s">
        <v>120</v>
      </c>
      <c r="F2200" s="46" t="s">
        <v>121</v>
      </c>
      <c r="G2200" s="46" t="s">
        <v>3640</v>
      </c>
      <c r="H2200" s="54" t="s">
        <v>97</v>
      </c>
      <c r="I2200" s="72">
        <v>43573</v>
      </c>
      <c r="J2200" s="54">
        <v>18</v>
      </c>
      <c r="K2200" s="54">
        <v>4</v>
      </c>
      <c r="L2200" s="52">
        <v>2019</v>
      </c>
      <c r="M2200" s="31">
        <f t="shared" si="33"/>
        <v>43573</v>
      </c>
      <c r="N2200" s="46" t="s">
        <v>4209</v>
      </c>
      <c r="O2200" s="46" t="s">
        <v>4210</v>
      </c>
      <c r="P2200" s="54">
        <v>19</v>
      </c>
      <c r="Q2200" s="57" t="s">
        <v>171</v>
      </c>
      <c r="R2200" s="46" t="s">
        <v>417</v>
      </c>
      <c r="S2200" s="54">
        <v>0</v>
      </c>
      <c r="T2200" s="46" t="s">
        <v>418</v>
      </c>
      <c r="U2200" s="54"/>
      <c r="V2200" s="46" t="s">
        <v>175</v>
      </c>
      <c r="W2200" s="46" t="s">
        <v>4666</v>
      </c>
      <c r="X2200" s="49" t="s">
        <v>211</v>
      </c>
      <c r="Y2200" s="93"/>
    </row>
    <row r="2201" spans="1:25" ht="23.1" hidden="1" customHeight="1">
      <c r="A2201" s="46" t="s">
        <v>141</v>
      </c>
      <c r="B2201" s="46" t="s">
        <v>26</v>
      </c>
      <c r="C2201" s="46" t="s">
        <v>27</v>
      </c>
      <c r="D2201" s="46" t="s">
        <v>28</v>
      </c>
      <c r="E2201" s="46" t="s">
        <v>120</v>
      </c>
      <c r="F2201" s="46" t="s">
        <v>121</v>
      </c>
      <c r="G2201" s="46" t="s">
        <v>3640</v>
      </c>
      <c r="H2201" s="54" t="s">
        <v>97</v>
      </c>
      <c r="I2201" s="72">
        <v>43573</v>
      </c>
      <c r="J2201" s="54">
        <v>18</v>
      </c>
      <c r="K2201" s="54">
        <v>4</v>
      </c>
      <c r="L2201" s="52">
        <v>2019</v>
      </c>
      <c r="M2201" s="31">
        <f t="shared" si="33"/>
        <v>43573</v>
      </c>
      <c r="N2201" s="46" t="s">
        <v>957</v>
      </c>
      <c r="O2201" s="46" t="s">
        <v>4211</v>
      </c>
      <c r="P2201" s="54">
        <v>18</v>
      </c>
      <c r="Q2201" s="57">
        <v>8093043393</v>
      </c>
      <c r="R2201" s="46" t="s">
        <v>172</v>
      </c>
      <c r="S2201" s="54">
        <v>1</v>
      </c>
      <c r="T2201" s="46" t="s">
        <v>418</v>
      </c>
      <c r="U2201" s="54"/>
      <c r="V2201" s="46" t="s">
        <v>175</v>
      </c>
      <c r="W2201" s="46" t="s">
        <v>4659</v>
      </c>
      <c r="X2201" s="49" t="s">
        <v>186</v>
      </c>
      <c r="Y2201" s="93">
        <v>3</v>
      </c>
    </row>
    <row r="2202" spans="1:25" ht="23.1" hidden="1" customHeight="1">
      <c r="A2202" s="46" t="s">
        <v>141</v>
      </c>
      <c r="B2202" s="46" t="s">
        <v>26</v>
      </c>
      <c r="C2202" s="46" t="s">
        <v>27</v>
      </c>
      <c r="D2202" s="46" t="s">
        <v>28</v>
      </c>
      <c r="E2202" s="46" t="s">
        <v>120</v>
      </c>
      <c r="F2202" s="46" t="s">
        <v>121</v>
      </c>
      <c r="G2202" s="46" t="s">
        <v>3640</v>
      </c>
      <c r="H2202" s="54" t="s">
        <v>97</v>
      </c>
      <c r="I2202" s="72">
        <v>43573</v>
      </c>
      <c r="J2202" s="54">
        <v>18</v>
      </c>
      <c r="K2202" s="54">
        <v>4</v>
      </c>
      <c r="L2202" s="52">
        <v>2019</v>
      </c>
      <c r="M2202" s="31">
        <f t="shared" ref="M2202:M2265" si="34">DATE(L2202,K2202,J2202)</f>
        <v>43573</v>
      </c>
      <c r="N2202" s="46" t="s">
        <v>4212</v>
      </c>
      <c r="O2202" s="46" t="s">
        <v>4213</v>
      </c>
      <c r="P2202" s="54">
        <v>19</v>
      </c>
      <c r="Q2202" s="57" t="s">
        <v>171</v>
      </c>
      <c r="R2202" s="46" t="s">
        <v>172</v>
      </c>
      <c r="S2202" s="54">
        <v>1</v>
      </c>
      <c r="T2202" s="46" t="s">
        <v>418</v>
      </c>
      <c r="U2202" s="54"/>
      <c r="V2202" s="46" t="s">
        <v>175</v>
      </c>
      <c r="W2202" s="46" t="s">
        <v>4659</v>
      </c>
      <c r="X2202" s="49" t="s">
        <v>179</v>
      </c>
      <c r="Y2202" s="93">
        <v>3</v>
      </c>
    </row>
    <row r="2203" spans="1:25" ht="23.1" hidden="1" customHeight="1">
      <c r="A2203" s="46" t="s">
        <v>141</v>
      </c>
      <c r="B2203" s="46" t="s">
        <v>26</v>
      </c>
      <c r="C2203" s="46" t="s">
        <v>27</v>
      </c>
      <c r="D2203" s="46" t="s">
        <v>28</v>
      </c>
      <c r="E2203" s="46" t="s">
        <v>120</v>
      </c>
      <c r="F2203" s="46" t="s">
        <v>121</v>
      </c>
      <c r="G2203" s="46" t="s">
        <v>3640</v>
      </c>
      <c r="H2203" s="54" t="s">
        <v>97</v>
      </c>
      <c r="I2203" s="72">
        <v>43573</v>
      </c>
      <c r="J2203" s="54">
        <v>18</v>
      </c>
      <c r="K2203" s="54">
        <v>4</v>
      </c>
      <c r="L2203" s="52">
        <v>2019</v>
      </c>
      <c r="M2203" s="31">
        <f t="shared" si="34"/>
        <v>43573</v>
      </c>
      <c r="N2203" s="46" t="s">
        <v>4214</v>
      </c>
      <c r="O2203" s="46" t="s">
        <v>4215</v>
      </c>
      <c r="P2203" s="54">
        <v>19</v>
      </c>
      <c r="Q2203" s="92">
        <v>9051548218</v>
      </c>
      <c r="R2203" s="46" t="s">
        <v>172</v>
      </c>
      <c r="S2203" s="54">
        <v>1</v>
      </c>
      <c r="T2203" s="46" t="s">
        <v>418</v>
      </c>
      <c r="U2203" s="54"/>
      <c r="V2203" s="46" t="s">
        <v>175</v>
      </c>
      <c r="W2203" s="46" t="s">
        <v>4659</v>
      </c>
      <c r="X2203" s="49" t="s">
        <v>176</v>
      </c>
      <c r="Y2203" s="93"/>
    </row>
    <row r="2204" spans="1:25" ht="23.1" hidden="1" customHeight="1">
      <c r="A2204" s="46" t="s">
        <v>141</v>
      </c>
      <c r="B2204" s="46" t="s">
        <v>26</v>
      </c>
      <c r="C2204" s="46" t="s">
        <v>27</v>
      </c>
      <c r="D2204" s="46" t="s">
        <v>28</v>
      </c>
      <c r="E2204" s="46" t="s">
        <v>120</v>
      </c>
      <c r="F2204" s="46" t="s">
        <v>121</v>
      </c>
      <c r="G2204" s="46" t="s">
        <v>3640</v>
      </c>
      <c r="H2204" s="54" t="s">
        <v>97</v>
      </c>
      <c r="I2204" s="72">
        <v>43573</v>
      </c>
      <c r="J2204" s="54">
        <v>18</v>
      </c>
      <c r="K2204" s="54">
        <v>4</v>
      </c>
      <c r="L2204" s="52">
        <v>2019</v>
      </c>
      <c r="M2204" s="31">
        <f t="shared" si="34"/>
        <v>43573</v>
      </c>
      <c r="N2204" s="46" t="s">
        <v>4216</v>
      </c>
      <c r="O2204" s="46" t="s">
        <v>4217</v>
      </c>
      <c r="P2204" s="54">
        <v>18</v>
      </c>
      <c r="Q2204" s="57" t="s">
        <v>171</v>
      </c>
      <c r="R2204" s="46" t="s">
        <v>172</v>
      </c>
      <c r="S2204" s="54">
        <v>1</v>
      </c>
      <c r="T2204" s="46" t="s">
        <v>418</v>
      </c>
      <c r="U2204" s="54"/>
      <c r="V2204" s="46" t="s">
        <v>175</v>
      </c>
      <c r="W2204" s="46" t="s">
        <v>4666</v>
      </c>
      <c r="X2204" s="49" t="s">
        <v>176</v>
      </c>
      <c r="Y2204" s="93"/>
    </row>
    <row r="2205" spans="1:25" ht="23.1" hidden="1" customHeight="1">
      <c r="A2205" s="46" t="s">
        <v>141</v>
      </c>
      <c r="B2205" s="46" t="s">
        <v>26</v>
      </c>
      <c r="C2205" s="46" t="s">
        <v>27</v>
      </c>
      <c r="D2205" s="46" t="s">
        <v>28</v>
      </c>
      <c r="E2205" s="46" t="s">
        <v>120</v>
      </c>
      <c r="F2205" s="46" t="s">
        <v>121</v>
      </c>
      <c r="G2205" s="46" t="s">
        <v>3640</v>
      </c>
      <c r="H2205" s="54" t="s">
        <v>97</v>
      </c>
      <c r="I2205" s="72">
        <v>43573</v>
      </c>
      <c r="J2205" s="54">
        <v>18</v>
      </c>
      <c r="K2205" s="54">
        <v>4</v>
      </c>
      <c r="L2205" s="52">
        <v>2019</v>
      </c>
      <c r="M2205" s="31">
        <f t="shared" si="34"/>
        <v>43573</v>
      </c>
      <c r="N2205" s="46" t="s">
        <v>4218</v>
      </c>
      <c r="O2205" s="46" t="s">
        <v>4219</v>
      </c>
      <c r="P2205" s="54">
        <v>18</v>
      </c>
      <c r="Q2205" s="57" t="s">
        <v>171</v>
      </c>
      <c r="R2205" s="46" t="s">
        <v>172</v>
      </c>
      <c r="S2205" s="54">
        <v>2</v>
      </c>
      <c r="T2205" s="46" t="s">
        <v>418</v>
      </c>
      <c r="U2205" s="54"/>
      <c r="V2205" s="46" t="s">
        <v>175</v>
      </c>
      <c r="W2205" s="46" t="s">
        <v>4666</v>
      </c>
      <c r="X2205" s="49" t="s">
        <v>176</v>
      </c>
      <c r="Y2205" s="93"/>
    </row>
    <row r="2206" spans="1:25" ht="23.1" hidden="1" customHeight="1">
      <c r="A2206" s="46" t="s">
        <v>141</v>
      </c>
      <c r="B2206" s="46" t="s">
        <v>26</v>
      </c>
      <c r="C2206" s="46" t="s">
        <v>27</v>
      </c>
      <c r="D2206" s="46" t="s">
        <v>28</v>
      </c>
      <c r="E2206" s="46" t="s">
        <v>120</v>
      </c>
      <c r="F2206" s="46" t="s">
        <v>121</v>
      </c>
      <c r="G2206" s="46" t="s">
        <v>3640</v>
      </c>
      <c r="H2206" s="54" t="s">
        <v>97</v>
      </c>
      <c r="I2206" s="72">
        <v>43573</v>
      </c>
      <c r="J2206" s="54">
        <v>18</v>
      </c>
      <c r="K2206" s="54">
        <v>4</v>
      </c>
      <c r="L2206" s="52">
        <v>2019</v>
      </c>
      <c r="M2206" s="31">
        <f t="shared" si="34"/>
        <v>43573</v>
      </c>
      <c r="N2206" s="46" t="s">
        <v>4220</v>
      </c>
      <c r="O2206" s="46" t="s">
        <v>4221</v>
      </c>
      <c r="P2206" s="54">
        <v>18</v>
      </c>
      <c r="Q2206" s="57" t="s">
        <v>171</v>
      </c>
      <c r="R2206" s="46" t="s">
        <v>172</v>
      </c>
      <c r="S2206" s="54">
        <v>1</v>
      </c>
      <c r="T2206" s="46" t="s">
        <v>418</v>
      </c>
      <c r="U2206" s="54"/>
      <c r="V2206" s="46" t="s">
        <v>175</v>
      </c>
      <c r="W2206" s="46" t="s">
        <v>4666</v>
      </c>
      <c r="X2206" s="49" t="s">
        <v>176</v>
      </c>
      <c r="Y2206" s="93"/>
    </row>
    <row r="2207" spans="1:25" ht="23.1" hidden="1" customHeight="1">
      <c r="A2207" s="46" t="s">
        <v>141</v>
      </c>
      <c r="B2207" s="46" t="s">
        <v>26</v>
      </c>
      <c r="C2207" s="46" t="s">
        <v>27</v>
      </c>
      <c r="D2207" s="46" t="s">
        <v>28</v>
      </c>
      <c r="E2207" s="46" t="s">
        <v>120</v>
      </c>
      <c r="F2207" s="46" t="s">
        <v>121</v>
      </c>
      <c r="G2207" s="46" t="s">
        <v>3640</v>
      </c>
      <c r="H2207" s="54" t="s">
        <v>97</v>
      </c>
      <c r="I2207" s="72">
        <v>43573</v>
      </c>
      <c r="J2207" s="54">
        <v>18</v>
      </c>
      <c r="K2207" s="54">
        <v>4</v>
      </c>
      <c r="L2207" s="52">
        <v>2019</v>
      </c>
      <c r="M2207" s="31">
        <f t="shared" si="34"/>
        <v>43573</v>
      </c>
      <c r="N2207" s="46" t="s">
        <v>4222</v>
      </c>
      <c r="O2207" s="46" t="s">
        <v>4223</v>
      </c>
      <c r="P2207" s="54">
        <v>18</v>
      </c>
      <c r="Q2207" s="57" t="s">
        <v>171</v>
      </c>
      <c r="R2207" s="46" t="s">
        <v>172</v>
      </c>
      <c r="S2207" s="54">
        <v>1</v>
      </c>
      <c r="T2207" s="46" t="s">
        <v>418</v>
      </c>
      <c r="U2207" s="54"/>
      <c r="V2207" s="46" t="s">
        <v>175</v>
      </c>
      <c r="W2207" s="46" t="s">
        <v>4666</v>
      </c>
      <c r="X2207" s="49" t="s">
        <v>186</v>
      </c>
      <c r="Y2207" s="93">
        <v>3</v>
      </c>
    </row>
    <row r="2208" spans="1:25" ht="23.1" hidden="1" customHeight="1">
      <c r="A2208" s="46" t="s">
        <v>141</v>
      </c>
      <c r="B2208" s="46" t="s">
        <v>26</v>
      </c>
      <c r="C2208" s="46" t="s">
        <v>27</v>
      </c>
      <c r="D2208" s="46" t="s">
        <v>28</v>
      </c>
      <c r="E2208" s="46" t="s">
        <v>120</v>
      </c>
      <c r="F2208" s="46" t="s">
        <v>121</v>
      </c>
      <c r="G2208" s="46" t="s">
        <v>3640</v>
      </c>
      <c r="H2208" s="54" t="s">
        <v>97</v>
      </c>
      <c r="I2208" s="72">
        <v>43573</v>
      </c>
      <c r="J2208" s="54">
        <v>18</v>
      </c>
      <c r="K2208" s="54">
        <v>4</v>
      </c>
      <c r="L2208" s="52">
        <v>2019</v>
      </c>
      <c r="M2208" s="31">
        <f t="shared" si="34"/>
        <v>43573</v>
      </c>
      <c r="N2208" s="46" t="s">
        <v>4224</v>
      </c>
      <c r="O2208" s="46" t="s">
        <v>4225</v>
      </c>
      <c r="P2208" s="54">
        <v>18</v>
      </c>
      <c r="Q2208" s="57" t="s">
        <v>171</v>
      </c>
      <c r="R2208" s="46" t="s">
        <v>172</v>
      </c>
      <c r="S2208" s="54">
        <v>1</v>
      </c>
      <c r="T2208" s="46" t="s">
        <v>418</v>
      </c>
      <c r="U2208" s="54"/>
      <c r="V2208" s="46" t="s">
        <v>175</v>
      </c>
      <c r="W2208" s="46" t="s">
        <v>4666</v>
      </c>
      <c r="X2208" s="49" t="s">
        <v>176</v>
      </c>
      <c r="Y2208" s="93"/>
    </row>
    <row r="2209" spans="1:25" ht="23.1" hidden="1" customHeight="1">
      <c r="A2209" s="46" t="s">
        <v>141</v>
      </c>
      <c r="B2209" s="46" t="s">
        <v>26</v>
      </c>
      <c r="C2209" s="46" t="s">
        <v>27</v>
      </c>
      <c r="D2209" s="46" t="s">
        <v>28</v>
      </c>
      <c r="E2209" s="46" t="s">
        <v>120</v>
      </c>
      <c r="F2209" s="46" t="s">
        <v>121</v>
      </c>
      <c r="G2209" s="46" t="s">
        <v>3640</v>
      </c>
      <c r="H2209" s="54" t="s">
        <v>97</v>
      </c>
      <c r="I2209" s="72">
        <v>43573</v>
      </c>
      <c r="J2209" s="54">
        <v>18</v>
      </c>
      <c r="K2209" s="54">
        <v>4</v>
      </c>
      <c r="L2209" s="52">
        <v>2019</v>
      </c>
      <c r="M2209" s="31">
        <f t="shared" si="34"/>
        <v>43573</v>
      </c>
      <c r="N2209" s="46" t="s">
        <v>701</v>
      </c>
      <c r="O2209" s="46" t="s">
        <v>4226</v>
      </c>
      <c r="P2209" s="54">
        <v>19</v>
      </c>
      <c r="Q2209" s="92">
        <v>8152407901</v>
      </c>
      <c r="R2209" s="46" t="s">
        <v>172</v>
      </c>
      <c r="S2209" s="54">
        <v>1</v>
      </c>
      <c r="T2209" s="46" t="s">
        <v>418</v>
      </c>
      <c r="U2209" s="54"/>
      <c r="V2209" s="46" t="s">
        <v>175</v>
      </c>
      <c r="W2209" s="46" t="s">
        <v>4659</v>
      </c>
      <c r="X2209" s="49" t="s">
        <v>176</v>
      </c>
      <c r="Y2209" s="93"/>
    </row>
    <row r="2210" spans="1:25" ht="23.1" hidden="1" customHeight="1">
      <c r="A2210" s="46" t="s">
        <v>141</v>
      </c>
      <c r="B2210" s="46" t="s">
        <v>26</v>
      </c>
      <c r="C2210" s="46" t="s">
        <v>27</v>
      </c>
      <c r="D2210" s="46" t="s">
        <v>28</v>
      </c>
      <c r="E2210" s="46" t="s">
        <v>120</v>
      </c>
      <c r="F2210" s="46" t="s">
        <v>121</v>
      </c>
      <c r="G2210" s="46" t="s">
        <v>3640</v>
      </c>
      <c r="H2210" s="54" t="s">
        <v>97</v>
      </c>
      <c r="I2210" s="72">
        <v>43573</v>
      </c>
      <c r="J2210" s="54">
        <v>18</v>
      </c>
      <c r="K2210" s="54">
        <v>4</v>
      </c>
      <c r="L2210" s="52">
        <v>2019</v>
      </c>
      <c r="M2210" s="31">
        <f t="shared" si="34"/>
        <v>43573</v>
      </c>
      <c r="N2210" s="46" t="s">
        <v>4227</v>
      </c>
      <c r="O2210" s="46" t="s">
        <v>4228</v>
      </c>
      <c r="P2210" s="54">
        <v>18</v>
      </c>
      <c r="Q2210" s="92">
        <v>8177409575</v>
      </c>
      <c r="R2210" s="46" t="s">
        <v>172</v>
      </c>
      <c r="S2210" s="54">
        <v>1</v>
      </c>
      <c r="T2210" s="46" t="s">
        <v>418</v>
      </c>
      <c r="U2210" s="54"/>
      <c r="V2210" s="46" t="s">
        <v>175</v>
      </c>
      <c r="W2210" s="46" t="s">
        <v>4659</v>
      </c>
      <c r="X2210" s="49" t="s">
        <v>444</v>
      </c>
      <c r="Y2210" s="93"/>
    </row>
    <row r="2211" spans="1:25" ht="23.1" hidden="1" customHeight="1">
      <c r="A2211" s="46" t="s">
        <v>141</v>
      </c>
      <c r="B2211" s="46" t="s">
        <v>26</v>
      </c>
      <c r="C2211" s="46" t="s">
        <v>27</v>
      </c>
      <c r="D2211" s="46" t="s">
        <v>28</v>
      </c>
      <c r="E2211" s="46" t="s">
        <v>120</v>
      </c>
      <c r="F2211" s="46" t="s">
        <v>121</v>
      </c>
      <c r="G2211" s="46" t="s">
        <v>3640</v>
      </c>
      <c r="H2211" s="54" t="s">
        <v>97</v>
      </c>
      <c r="I2211" s="72">
        <v>43573</v>
      </c>
      <c r="J2211" s="54">
        <v>18</v>
      </c>
      <c r="K2211" s="54">
        <v>4</v>
      </c>
      <c r="L2211" s="52">
        <v>2019</v>
      </c>
      <c r="M2211" s="31">
        <f t="shared" si="34"/>
        <v>43573</v>
      </c>
      <c r="N2211" s="46" t="s">
        <v>4229</v>
      </c>
      <c r="O2211" s="46" t="s">
        <v>4230</v>
      </c>
      <c r="P2211" s="54">
        <v>18</v>
      </c>
      <c r="Q2211" s="57" t="s">
        <v>171</v>
      </c>
      <c r="R2211" s="46" t="s">
        <v>172</v>
      </c>
      <c r="S2211" s="54">
        <v>2</v>
      </c>
      <c r="T2211" s="46" t="s">
        <v>418</v>
      </c>
      <c r="U2211" s="54"/>
      <c r="V2211" s="46" t="s">
        <v>175</v>
      </c>
      <c r="W2211" s="46" t="s">
        <v>4666</v>
      </c>
      <c r="X2211" s="49" t="s">
        <v>186</v>
      </c>
      <c r="Y2211" s="93">
        <v>1</v>
      </c>
    </row>
    <row r="2212" spans="1:25" ht="23.1" hidden="1" customHeight="1">
      <c r="A2212" s="46" t="s">
        <v>141</v>
      </c>
      <c r="B2212" s="46" t="s">
        <v>26</v>
      </c>
      <c r="C2212" s="46" t="s">
        <v>27</v>
      </c>
      <c r="D2212" s="46" t="s">
        <v>28</v>
      </c>
      <c r="E2212" s="46" t="s">
        <v>120</v>
      </c>
      <c r="F2212" s="46" t="s">
        <v>121</v>
      </c>
      <c r="G2212" s="46" t="s">
        <v>3640</v>
      </c>
      <c r="H2212" s="54" t="s">
        <v>97</v>
      </c>
      <c r="I2212" s="72">
        <v>43573</v>
      </c>
      <c r="J2212" s="54">
        <v>18</v>
      </c>
      <c r="K2212" s="54">
        <v>4</v>
      </c>
      <c r="L2212" s="52">
        <v>2019</v>
      </c>
      <c r="M2212" s="31">
        <f t="shared" si="34"/>
        <v>43573</v>
      </c>
      <c r="N2212" s="46" t="s">
        <v>4235</v>
      </c>
      <c r="O2212" s="46" t="s">
        <v>4236</v>
      </c>
      <c r="P2212" s="54">
        <v>19</v>
      </c>
      <c r="Q2212" s="92">
        <v>8075125149</v>
      </c>
      <c r="R2212" s="46" t="s">
        <v>172</v>
      </c>
      <c r="S2212" s="54">
        <v>2</v>
      </c>
      <c r="T2212" s="46" t="s">
        <v>418</v>
      </c>
      <c r="U2212" s="54"/>
      <c r="V2212" s="46" t="s">
        <v>175</v>
      </c>
      <c r="W2212" s="46" t="s">
        <v>4659</v>
      </c>
      <c r="X2212" s="49" t="s">
        <v>186</v>
      </c>
      <c r="Y2212" s="93">
        <v>2</v>
      </c>
    </row>
    <row r="2213" spans="1:25" ht="23.1" hidden="1" customHeight="1">
      <c r="A2213" s="46" t="s">
        <v>141</v>
      </c>
      <c r="B2213" s="46" t="s">
        <v>26</v>
      </c>
      <c r="C2213" s="46" t="s">
        <v>27</v>
      </c>
      <c r="D2213" s="46" t="s">
        <v>28</v>
      </c>
      <c r="E2213" s="46" t="s">
        <v>120</v>
      </c>
      <c r="F2213" s="46" t="s">
        <v>121</v>
      </c>
      <c r="G2213" s="46" t="s">
        <v>3640</v>
      </c>
      <c r="H2213" s="54" t="s">
        <v>97</v>
      </c>
      <c r="I2213" s="72">
        <v>43573</v>
      </c>
      <c r="J2213" s="54">
        <v>18</v>
      </c>
      <c r="K2213" s="54">
        <v>4</v>
      </c>
      <c r="L2213" s="52">
        <v>2019</v>
      </c>
      <c r="M2213" s="31">
        <f t="shared" si="34"/>
        <v>43573</v>
      </c>
      <c r="N2213" s="46" t="s">
        <v>4237</v>
      </c>
      <c r="O2213" s="46" t="s">
        <v>4238</v>
      </c>
      <c r="P2213" s="54">
        <v>17</v>
      </c>
      <c r="Q2213" s="57" t="s">
        <v>171</v>
      </c>
      <c r="R2213" s="46" t="s">
        <v>172</v>
      </c>
      <c r="S2213" s="54">
        <v>1</v>
      </c>
      <c r="T2213" s="46" t="s">
        <v>418</v>
      </c>
      <c r="U2213" s="54"/>
      <c r="V2213" s="46" t="s">
        <v>175</v>
      </c>
      <c r="W2213" s="46" t="s">
        <v>4659</v>
      </c>
      <c r="X2213" s="49" t="s">
        <v>186</v>
      </c>
      <c r="Y2213" s="93">
        <v>3</v>
      </c>
    </row>
    <row r="2214" spans="1:25" ht="23.1" hidden="1" customHeight="1">
      <c r="A2214" s="46" t="s">
        <v>141</v>
      </c>
      <c r="B2214" s="46" t="s">
        <v>26</v>
      </c>
      <c r="C2214" s="46" t="s">
        <v>27</v>
      </c>
      <c r="D2214" s="46" t="s">
        <v>28</v>
      </c>
      <c r="E2214" s="46" t="s">
        <v>120</v>
      </c>
      <c r="F2214" s="46" t="s">
        <v>121</v>
      </c>
      <c r="G2214" s="46" t="s">
        <v>3640</v>
      </c>
      <c r="H2214" s="54" t="s">
        <v>97</v>
      </c>
      <c r="I2214" s="72">
        <v>43573</v>
      </c>
      <c r="J2214" s="54">
        <v>18</v>
      </c>
      <c r="K2214" s="54">
        <v>4</v>
      </c>
      <c r="L2214" s="52">
        <v>2019</v>
      </c>
      <c r="M2214" s="31">
        <f t="shared" si="34"/>
        <v>43573</v>
      </c>
      <c r="N2214" s="46" t="s">
        <v>4250</v>
      </c>
      <c r="O2214" s="46" t="s">
        <v>4251</v>
      </c>
      <c r="P2214" s="54">
        <v>17</v>
      </c>
      <c r="Q2214" s="57" t="s">
        <v>171</v>
      </c>
      <c r="R2214" s="46" t="s">
        <v>417</v>
      </c>
      <c r="S2214" s="54">
        <v>1</v>
      </c>
      <c r="T2214" s="46" t="s">
        <v>418</v>
      </c>
      <c r="U2214" s="54"/>
      <c r="V2214" s="46" t="s">
        <v>175</v>
      </c>
      <c r="W2214" s="46" t="s">
        <v>4659</v>
      </c>
      <c r="X2214" s="49" t="s">
        <v>186</v>
      </c>
      <c r="Y2214" s="93">
        <v>2</v>
      </c>
    </row>
    <row r="2215" spans="1:25" ht="23.1" hidden="1" customHeight="1">
      <c r="A2215" s="46" t="s">
        <v>141</v>
      </c>
      <c r="B2215" s="46" t="s">
        <v>26</v>
      </c>
      <c r="C2215" s="46" t="s">
        <v>27</v>
      </c>
      <c r="D2215" s="46" t="s">
        <v>28</v>
      </c>
      <c r="E2215" s="46" t="s">
        <v>120</v>
      </c>
      <c r="F2215" s="46" t="s">
        <v>121</v>
      </c>
      <c r="G2215" s="46" t="s">
        <v>3640</v>
      </c>
      <c r="H2215" s="54" t="s">
        <v>97</v>
      </c>
      <c r="I2215" s="72">
        <v>43573</v>
      </c>
      <c r="J2215" s="54">
        <v>18</v>
      </c>
      <c r="K2215" s="54">
        <v>4</v>
      </c>
      <c r="L2215" s="52">
        <v>2019</v>
      </c>
      <c r="M2215" s="31">
        <f t="shared" si="34"/>
        <v>43573</v>
      </c>
      <c r="N2215" s="46" t="s">
        <v>4245</v>
      </c>
      <c r="O2215" s="46" t="s">
        <v>4246</v>
      </c>
      <c r="P2215" s="54">
        <v>19</v>
      </c>
      <c r="Q2215" s="57" t="s">
        <v>171</v>
      </c>
      <c r="R2215" s="46" t="s">
        <v>172</v>
      </c>
      <c r="S2215" s="54">
        <v>2</v>
      </c>
      <c r="T2215" s="46" t="s">
        <v>418</v>
      </c>
      <c r="U2215" s="54"/>
      <c r="V2215" s="46" t="s">
        <v>175</v>
      </c>
      <c r="W2215" s="46" t="s">
        <v>4659</v>
      </c>
      <c r="X2215" s="49" t="s">
        <v>179</v>
      </c>
      <c r="Y2215" s="93">
        <v>1</v>
      </c>
    </row>
    <row r="2216" spans="1:25" ht="23.1" hidden="1" customHeight="1">
      <c r="A2216" s="46" t="s">
        <v>141</v>
      </c>
      <c r="B2216" s="46" t="s">
        <v>26</v>
      </c>
      <c r="C2216" s="46" t="s">
        <v>27</v>
      </c>
      <c r="D2216" s="46" t="s">
        <v>28</v>
      </c>
      <c r="E2216" s="46" t="s">
        <v>120</v>
      </c>
      <c r="F2216" s="46" t="s">
        <v>121</v>
      </c>
      <c r="G2216" s="46" t="s">
        <v>3640</v>
      </c>
      <c r="H2216" s="54" t="s">
        <v>97</v>
      </c>
      <c r="I2216" s="72">
        <v>43573</v>
      </c>
      <c r="J2216" s="54">
        <v>18</v>
      </c>
      <c r="K2216" s="54">
        <v>4</v>
      </c>
      <c r="L2216" s="52">
        <v>2019</v>
      </c>
      <c r="M2216" s="31">
        <f t="shared" si="34"/>
        <v>43573</v>
      </c>
      <c r="N2216" s="46" t="s">
        <v>4252</v>
      </c>
      <c r="O2216" s="46" t="s">
        <v>4253</v>
      </c>
      <c r="P2216" s="54">
        <v>17</v>
      </c>
      <c r="Q2216" s="92">
        <v>9072641417</v>
      </c>
      <c r="R2216" s="46" t="s">
        <v>417</v>
      </c>
      <c r="S2216" s="54">
        <v>1</v>
      </c>
      <c r="T2216" s="46" t="s">
        <v>418</v>
      </c>
      <c r="U2216" s="54"/>
      <c r="V2216" s="46" t="s">
        <v>175</v>
      </c>
      <c r="W2216" s="46" t="s">
        <v>4659</v>
      </c>
      <c r="X2216" s="49" t="s">
        <v>179</v>
      </c>
      <c r="Y2216" s="93">
        <v>3</v>
      </c>
    </row>
    <row r="2217" spans="1:25" ht="23.1" hidden="1" customHeight="1">
      <c r="A2217" s="46" t="s">
        <v>141</v>
      </c>
      <c r="B2217" s="46" t="s">
        <v>26</v>
      </c>
      <c r="C2217" s="46" t="s">
        <v>27</v>
      </c>
      <c r="D2217" s="46" t="s">
        <v>28</v>
      </c>
      <c r="E2217" s="46" t="s">
        <v>120</v>
      </c>
      <c r="F2217" s="46" t="s">
        <v>121</v>
      </c>
      <c r="G2217" s="46" t="s">
        <v>3640</v>
      </c>
      <c r="H2217" s="54" t="s">
        <v>97</v>
      </c>
      <c r="I2217" s="72">
        <v>43573</v>
      </c>
      <c r="J2217" s="54">
        <v>18</v>
      </c>
      <c r="K2217" s="54">
        <v>4</v>
      </c>
      <c r="L2217" s="52">
        <v>2019</v>
      </c>
      <c r="M2217" s="31">
        <f t="shared" si="34"/>
        <v>43573</v>
      </c>
      <c r="N2217" s="46" t="s">
        <v>4254</v>
      </c>
      <c r="O2217" s="46" t="s">
        <v>4255</v>
      </c>
      <c r="P2217" s="54">
        <v>19</v>
      </c>
      <c r="Q2217" s="57" t="s">
        <v>171</v>
      </c>
      <c r="R2217" s="46" t="s">
        <v>172</v>
      </c>
      <c r="S2217" s="54">
        <v>1</v>
      </c>
      <c r="T2217" s="46" t="s">
        <v>418</v>
      </c>
      <c r="U2217" s="54"/>
      <c r="V2217" s="46" t="s">
        <v>175</v>
      </c>
      <c r="W2217" s="46" t="s">
        <v>4659</v>
      </c>
      <c r="X2217" s="49" t="s">
        <v>179</v>
      </c>
      <c r="Y2217" s="93">
        <v>3</v>
      </c>
    </row>
    <row r="2218" spans="1:25" ht="23.1" hidden="1" customHeight="1">
      <c r="A2218" s="46" t="s">
        <v>141</v>
      </c>
      <c r="B2218" s="46" t="s">
        <v>26</v>
      </c>
      <c r="C2218" s="46" t="s">
        <v>27</v>
      </c>
      <c r="D2218" s="46" t="s">
        <v>28</v>
      </c>
      <c r="E2218" s="46" t="s">
        <v>120</v>
      </c>
      <c r="F2218" s="46" t="s">
        <v>121</v>
      </c>
      <c r="G2218" s="46" t="s">
        <v>3640</v>
      </c>
      <c r="H2218" s="54" t="s">
        <v>97</v>
      </c>
      <c r="I2218" s="72">
        <v>43573</v>
      </c>
      <c r="J2218" s="54">
        <v>18</v>
      </c>
      <c r="K2218" s="54">
        <v>4</v>
      </c>
      <c r="L2218" s="52">
        <v>2019</v>
      </c>
      <c r="M2218" s="31">
        <f t="shared" si="34"/>
        <v>43573</v>
      </c>
      <c r="N2218" s="46" t="s">
        <v>4247</v>
      </c>
      <c r="O2218" s="46" t="s">
        <v>3835</v>
      </c>
      <c r="P2218" s="54">
        <v>19</v>
      </c>
      <c r="Q2218" s="57" t="s">
        <v>171</v>
      </c>
      <c r="R2218" s="46" t="s">
        <v>172</v>
      </c>
      <c r="S2218" s="54">
        <v>2</v>
      </c>
      <c r="T2218" s="46" t="s">
        <v>418</v>
      </c>
      <c r="U2218" s="54"/>
      <c r="V2218" s="46" t="s">
        <v>175</v>
      </c>
      <c r="W2218" s="46" t="s">
        <v>4659</v>
      </c>
      <c r="X2218" s="49" t="s">
        <v>179</v>
      </c>
      <c r="Y2218" s="93">
        <v>2</v>
      </c>
    </row>
    <row r="2219" spans="1:25" ht="23.1" hidden="1" customHeight="1">
      <c r="A2219" s="46" t="s">
        <v>141</v>
      </c>
      <c r="B2219" s="46" t="s">
        <v>26</v>
      </c>
      <c r="C2219" s="46" t="s">
        <v>27</v>
      </c>
      <c r="D2219" s="46" t="s">
        <v>28</v>
      </c>
      <c r="E2219" s="46" t="s">
        <v>120</v>
      </c>
      <c r="F2219" s="46" t="s">
        <v>121</v>
      </c>
      <c r="G2219" s="46" t="s">
        <v>3640</v>
      </c>
      <c r="H2219" s="54" t="s">
        <v>97</v>
      </c>
      <c r="I2219" s="72">
        <v>43573</v>
      </c>
      <c r="J2219" s="54">
        <v>18</v>
      </c>
      <c r="K2219" s="54">
        <v>4</v>
      </c>
      <c r="L2219" s="52">
        <v>2019</v>
      </c>
      <c r="M2219" s="31">
        <f t="shared" si="34"/>
        <v>43573</v>
      </c>
      <c r="N2219" s="46" t="s">
        <v>4256</v>
      </c>
      <c r="O2219" s="46" t="s">
        <v>4257</v>
      </c>
      <c r="P2219" s="54">
        <v>18</v>
      </c>
      <c r="Q2219" s="92">
        <v>7012697270</v>
      </c>
      <c r="R2219" s="46" t="s">
        <v>172</v>
      </c>
      <c r="S2219" s="54">
        <v>2</v>
      </c>
      <c r="T2219" s="46" t="s">
        <v>418</v>
      </c>
      <c r="U2219" s="54"/>
      <c r="V2219" s="46" t="s">
        <v>175</v>
      </c>
      <c r="W2219" s="46" t="s">
        <v>4659</v>
      </c>
      <c r="X2219" s="49" t="s">
        <v>211</v>
      </c>
      <c r="Y2219" s="93">
        <v>6</v>
      </c>
    </row>
    <row r="2220" spans="1:25" ht="23.1" hidden="1" customHeight="1">
      <c r="A2220" s="46" t="s">
        <v>141</v>
      </c>
      <c r="B2220" s="46" t="s">
        <v>26</v>
      </c>
      <c r="C2220" s="46" t="s">
        <v>27</v>
      </c>
      <c r="D2220" s="46" t="s">
        <v>28</v>
      </c>
      <c r="E2220" s="46" t="s">
        <v>120</v>
      </c>
      <c r="F2220" s="46" t="s">
        <v>121</v>
      </c>
      <c r="G2220" s="46" t="s">
        <v>3640</v>
      </c>
      <c r="H2220" s="54" t="s">
        <v>97</v>
      </c>
      <c r="I2220" s="72">
        <v>43573</v>
      </c>
      <c r="J2220" s="54">
        <v>18</v>
      </c>
      <c r="K2220" s="54">
        <v>4</v>
      </c>
      <c r="L2220" s="52">
        <v>2019</v>
      </c>
      <c r="M2220" s="31">
        <f t="shared" si="34"/>
        <v>43573</v>
      </c>
      <c r="N2220" s="46" t="s">
        <v>4258</v>
      </c>
      <c r="O2220" s="46" t="s">
        <v>4259</v>
      </c>
      <c r="P2220" s="54">
        <v>19</v>
      </c>
      <c r="Q2220" s="57" t="s">
        <v>171</v>
      </c>
      <c r="R2220" s="46" t="s">
        <v>172</v>
      </c>
      <c r="S2220" s="54">
        <v>2</v>
      </c>
      <c r="T2220" s="46" t="s">
        <v>418</v>
      </c>
      <c r="U2220" s="54"/>
      <c r="V2220" s="46" t="s">
        <v>175</v>
      </c>
      <c r="W2220" s="46" t="s">
        <v>4659</v>
      </c>
      <c r="X2220" s="49" t="s">
        <v>211</v>
      </c>
      <c r="Y2220" s="93">
        <v>6</v>
      </c>
    </row>
    <row r="2221" spans="1:25" ht="23.1" hidden="1" customHeight="1">
      <c r="A2221" s="46" t="s">
        <v>141</v>
      </c>
      <c r="B2221" s="46" t="s">
        <v>26</v>
      </c>
      <c r="C2221" s="46" t="s">
        <v>27</v>
      </c>
      <c r="D2221" s="46" t="s">
        <v>28</v>
      </c>
      <c r="E2221" s="46" t="s">
        <v>120</v>
      </c>
      <c r="F2221" s="46" t="s">
        <v>121</v>
      </c>
      <c r="G2221" s="46" t="s">
        <v>3640</v>
      </c>
      <c r="H2221" s="54" t="s">
        <v>97</v>
      </c>
      <c r="I2221" s="72">
        <v>43573</v>
      </c>
      <c r="J2221" s="54">
        <v>18</v>
      </c>
      <c r="K2221" s="54">
        <v>4</v>
      </c>
      <c r="L2221" s="52">
        <v>2019</v>
      </c>
      <c r="M2221" s="31">
        <f t="shared" si="34"/>
        <v>43573</v>
      </c>
      <c r="N2221" s="46" t="s">
        <v>4260</v>
      </c>
      <c r="O2221" s="46" t="s">
        <v>3722</v>
      </c>
      <c r="P2221" s="54">
        <v>18</v>
      </c>
      <c r="Q2221" s="92">
        <v>8168101224</v>
      </c>
      <c r="R2221" s="46" t="s">
        <v>172</v>
      </c>
      <c r="S2221" s="54">
        <v>2</v>
      </c>
      <c r="T2221" s="46" t="s">
        <v>418</v>
      </c>
      <c r="U2221" s="54"/>
      <c r="V2221" s="46" t="s">
        <v>175</v>
      </c>
      <c r="W2221" s="46" t="s">
        <v>4659</v>
      </c>
      <c r="X2221" s="49" t="s">
        <v>186</v>
      </c>
      <c r="Y2221" s="93">
        <v>3</v>
      </c>
    </row>
    <row r="2222" spans="1:25" ht="23.1" hidden="1" customHeight="1">
      <c r="A2222" s="46" t="s">
        <v>141</v>
      </c>
      <c r="B2222" s="46" t="s">
        <v>26</v>
      </c>
      <c r="C2222" s="46" t="s">
        <v>27</v>
      </c>
      <c r="D2222" s="46" t="s">
        <v>28</v>
      </c>
      <c r="E2222" s="46" t="s">
        <v>120</v>
      </c>
      <c r="F2222" s="46" t="s">
        <v>121</v>
      </c>
      <c r="G2222" s="46" t="s">
        <v>3640</v>
      </c>
      <c r="H2222" s="54" t="s">
        <v>97</v>
      </c>
      <c r="I2222" s="72">
        <v>43573</v>
      </c>
      <c r="J2222" s="54">
        <v>18</v>
      </c>
      <c r="K2222" s="54">
        <v>4</v>
      </c>
      <c r="L2222" s="52">
        <v>2019</v>
      </c>
      <c r="M2222" s="31">
        <f t="shared" si="34"/>
        <v>43573</v>
      </c>
      <c r="N2222" s="46" t="s">
        <v>957</v>
      </c>
      <c r="O2222" s="46" t="s">
        <v>4211</v>
      </c>
      <c r="P2222" s="54">
        <v>19</v>
      </c>
      <c r="Q2222" s="92">
        <v>8093043393</v>
      </c>
      <c r="R2222" s="46" t="s">
        <v>172</v>
      </c>
      <c r="S2222" s="54">
        <v>2</v>
      </c>
      <c r="T2222" s="46" t="s">
        <v>418</v>
      </c>
      <c r="U2222" s="54"/>
      <c r="V2222" s="46" t="s">
        <v>175</v>
      </c>
      <c r="W2222" s="46" t="s">
        <v>4666</v>
      </c>
      <c r="X2222" s="49" t="s">
        <v>186</v>
      </c>
      <c r="Y2222" s="93">
        <v>3</v>
      </c>
    </row>
    <row r="2223" spans="1:25" ht="23.1" hidden="1" customHeight="1">
      <c r="A2223" s="46" t="s">
        <v>141</v>
      </c>
      <c r="B2223" s="46" t="s">
        <v>26</v>
      </c>
      <c r="C2223" s="46" t="s">
        <v>27</v>
      </c>
      <c r="D2223" s="46" t="s">
        <v>28</v>
      </c>
      <c r="E2223" s="46" t="s">
        <v>120</v>
      </c>
      <c r="F2223" s="46" t="s">
        <v>121</v>
      </c>
      <c r="G2223" s="46" t="s">
        <v>3640</v>
      </c>
      <c r="H2223" s="54" t="s">
        <v>97</v>
      </c>
      <c r="I2223" s="72">
        <v>43573</v>
      </c>
      <c r="J2223" s="54">
        <v>18</v>
      </c>
      <c r="K2223" s="54">
        <v>4</v>
      </c>
      <c r="L2223" s="52">
        <v>2019</v>
      </c>
      <c r="M2223" s="31">
        <f t="shared" si="34"/>
        <v>43573</v>
      </c>
      <c r="N2223" s="46" t="s">
        <v>4243</v>
      </c>
      <c r="O2223" s="46" t="s">
        <v>4244</v>
      </c>
      <c r="P2223" s="54">
        <v>19</v>
      </c>
      <c r="Q2223" s="57" t="s">
        <v>171</v>
      </c>
      <c r="R2223" s="46" t="s">
        <v>172</v>
      </c>
      <c r="S2223" s="54">
        <v>3</v>
      </c>
      <c r="T2223" s="46" t="s">
        <v>418</v>
      </c>
      <c r="U2223" s="54"/>
      <c r="V2223" s="46" t="s">
        <v>175</v>
      </c>
      <c r="W2223" s="46" t="s">
        <v>4666</v>
      </c>
      <c r="X2223" s="49" t="s">
        <v>186</v>
      </c>
      <c r="Y2223" s="93">
        <v>3</v>
      </c>
    </row>
    <row r="2224" spans="1:25" ht="23.1" hidden="1" customHeight="1">
      <c r="A2224" s="46" t="s">
        <v>141</v>
      </c>
      <c r="B2224" s="46" t="s">
        <v>26</v>
      </c>
      <c r="C2224" s="46" t="s">
        <v>27</v>
      </c>
      <c r="D2224" s="46" t="s">
        <v>28</v>
      </c>
      <c r="E2224" s="46" t="s">
        <v>120</v>
      </c>
      <c r="F2224" s="46" t="s">
        <v>121</v>
      </c>
      <c r="G2224" s="46" t="s">
        <v>3640</v>
      </c>
      <c r="H2224" s="54" t="s">
        <v>97</v>
      </c>
      <c r="I2224" s="72">
        <v>43573</v>
      </c>
      <c r="J2224" s="54">
        <v>18</v>
      </c>
      <c r="K2224" s="54">
        <v>4</v>
      </c>
      <c r="L2224" s="52">
        <v>2019</v>
      </c>
      <c r="M2224" s="31">
        <f t="shared" si="34"/>
        <v>43573</v>
      </c>
      <c r="N2224" s="46" t="s">
        <v>4261</v>
      </c>
      <c r="O2224" s="46" t="s">
        <v>4262</v>
      </c>
      <c r="P2224" s="54">
        <v>18</v>
      </c>
      <c r="Q2224" s="57" t="s">
        <v>171</v>
      </c>
      <c r="R2224" s="46" t="s">
        <v>172</v>
      </c>
      <c r="S2224" s="54">
        <v>2</v>
      </c>
      <c r="T2224" s="46" t="s">
        <v>418</v>
      </c>
      <c r="U2224" s="54"/>
      <c r="V2224" s="46" t="s">
        <v>175</v>
      </c>
      <c r="W2224" s="46" t="s">
        <v>4659</v>
      </c>
      <c r="X2224" s="49" t="s">
        <v>179</v>
      </c>
      <c r="Y2224" s="93">
        <v>3</v>
      </c>
    </row>
    <row r="2225" spans="1:25" ht="23.1" hidden="1" customHeight="1">
      <c r="A2225" s="46" t="s">
        <v>141</v>
      </c>
      <c r="B2225" s="46" t="s">
        <v>26</v>
      </c>
      <c r="C2225" s="46" t="s">
        <v>27</v>
      </c>
      <c r="D2225" s="46" t="s">
        <v>28</v>
      </c>
      <c r="E2225" s="46" t="s">
        <v>120</v>
      </c>
      <c r="F2225" s="46" t="s">
        <v>121</v>
      </c>
      <c r="G2225" s="46" t="s">
        <v>3640</v>
      </c>
      <c r="H2225" s="54" t="s">
        <v>97</v>
      </c>
      <c r="I2225" s="72">
        <v>43573</v>
      </c>
      <c r="J2225" s="54">
        <v>18</v>
      </c>
      <c r="K2225" s="54">
        <v>4</v>
      </c>
      <c r="L2225" s="52">
        <v>2019</v>
      </c>
      <c r="M2225" s="31">
        <f t="shared" si="34"/>
        <v>43573</v>
      </c>
      <c r="N2225" s="46" t="s">
        <v>4263</v>
      </c>
      <c r="O2225" s="46" t="s">
        <v>4264</v>
      </c>
      <c r="P2225" s="54">
        <v>19</v>
      </c>
      <c r="Q2225" s="57" t="s">
        <v>171</v>
      </c>
      <c r="R2225" s="46" t="s">
        <v>172</v>
      </c>
      <c r="S2225" s="54">
        <v>2</v>
      </c>
      <c r="T2225" s="46" t="s">
        <v>418</v>
      </c>
      <c r="U2225" s="54"/>
      <c r="V2225" s="46" t="s">
        <v>175</v>
      </c>
      <c r="W2225" s="46" t="s">
        <v>4659</v>
      </c>
      <c r="X2225" s="49" t="s">
        <v>186</v>
      </c>
      <c r="Y2225" s="93">
        <v>3</v>
      </c>
    </row>
    <row r="2226" spans="1:25" ht="23.1" hidden="1" customHeight="1">
      <c r="A2226" s="46" t="s">
        <v>141</v>
      </c>
      <c r="B2226" s="46" t="s">
        <v>26</v>
      </c>
      <c r="C2226" s="46" t="s">
        <v>27</v>
      </c>
      <c r="D2226" s="46" t="s">
        <v>28</v>
      </c>
      <c r="E2226" s="46" t="s">
        <v>120</v>
      </c>
      <c r="F2226" s="46" t="s">
        <v>121</v>
      </c>
      <c r="G2226" s="46" t="s">
        <v>3640</v>
      </c>
      <c r="H2226" s="54" t="s">
        <v>97</v>
      </c>
      <c r="I2226" s="72">
        <v>43573</v>
      </c>
      <c r="J2226" s="54">
        <v>18</v>
      </c>
      <c r="K2226" s="54">
        <v>4</v>
      </c>
      <c r="L2226" s="52">
        <v>2019</v>
      </c>
      <c r="M2226" s="31">
        <f t="shared" si="34"/>
        <v>43573</v>
      </c>
      <c r="N2226" s="46" t="s">
        <v>4265</v>
      </c>
      <c r="O2226" s="46" t="s">
        <v>4266</v>
      </c>
      <c r="P2226" s="54">
        <v>19</v>
      </c>
      <c r="Q2226" s="57" t="s">
        <v>171</v>
      </c>
      <c r="R2226" s="46" t="s">
        <v>172</v>
      </c>
      <c r="S2226" s="54">
        <v>2</v>
      </c>
      <c r="T2226" s="46" t="s">
        <v>418</v>
      </c>
      <c r="U2226" s="54"/>
      <c r="V2226" s="46" t="s">
        <v>175</v>
      </c>
      <c r="W2226" s="46" t="s">
        <v>4659</v>
      </c>
      <c r="X2226" s="49" t="s">
        <v>186</v>
      </c>
      <c r="Y2226" s="93">
        <v>3</v>
      </c>
    </row>
    <row r="2227" spans="1:25" ht="23.1" hidden="1" customHeight="1">
      <c r="A2227" s="46" t="s">
        <v>141</v>
      </c>
      <c r="B2227" s="46" t="s">
        <v>26</v>
      </c>
      <c r="C2227" s="46" t="s">
        <v>27</v>
      </c>
      <c r="D2227" s="46" t="s">
        <v>28</v>
      </c>
      <c r="E2227" s="46" t="s">
        <v>120</v>
      </c>
      <c r="F2227" s="46" t="s">
        <v>121</v>
      </c>
      <c r="G2227" s="46" t="s">
        <v>3640</v>
      </c>
      <c r="H2227" s="54" t="s">
        <v>97</v>
      </c>
      <c r="I2227" s="72">
        <v>43573</v>
      </c>
      <c r="J2227" s="54">
        <v>18</v>
      </c>
      <c r="K2227" s="54">
        <v>4</v>
      </c>
      <c r="L2227" s="52">
        <v>2019</v>
      </c>
      <c r="M2227" s="31">
        <f t="shared" si="34"/>
        <v>43573</v>
      </c>
      <c r="N2227" s="46" t="s">
        <v>4241</v>
      </c>
      <c r="O2227" s="46" t="s">
        <v>4242</v>
      </c>
      <c r="P2227" s="54">
        <v>19</v>
      </c>
      <c r="Q2227" s="57" t="s">
        <v>171</v>
      </c>
      <c r="R2227" s="46" t="s">
        <v>417</v>
      </c>
      <c r="S2227" s="54">
        <v>0</v>
      </c>
      <c r="T2227" s="46" t="s">
        <v>418</v>
      </c>
      <c r="U2227" s="54"/>
      <c r="V2227" s="46" t="s">
        <v>175</v>
      </c>
      <c r="W2227" s="46" t="s">
        <v>4666</v>
      </c>
      <c r="X2227" s="49" t="s">
        <v>186</v>
      </c>
      <c r="Y2227" s="93">
        <v>3</v>
      </c>
    </row>
    <row r="2228" spans="1:25" ht="23.1" hidden="1" customHeight="1">
      <c r="A2228" s="46" t="s">
        <v>141</v>
      </c>
      <c r="B2228" s="46" t="s">
        <v>26</v>
      </c>
      <c r="C2228" s="46" t="s">
        <v>27</v>
      </c>
      <c r="D2228" s="46" t="s">
        <v>28</v>
      </c>
      <c r="E2228" s="46" t="s">
        <v>120</v>
      </c>
      <c r="F2228" s="46" t="s">
        <v>121</v>
      </c>
      <c r="G2228" s="46" t="s">
        <v>3640</v>
      </c>
      <c r="H2228" s="54" t="s">
        <v>97</v>
      </c>
      <c r="I2228" s="72">
        <v>43573</v>
      </c>
      <c r="J2228" s="54">
        <v>18</v>
      </c>
      <c r="K2228" s="54">
        <v>4</v>
      </c>
      <c r="L2228" s="52">
        <v>2019</v>
      </c>
      <c r="M2228" s="31">
        <f t="shared" si="34"/>
        <v>43573</v>
      </c>
      <c r="N2228" s="46" t="s">
        <v>4239</v>
      </c>
      <c r="O2228" s="46" t="s">
        <v>4240</v>
      </c>
      <c r="P2228" s="54">
        <v>17</v>
      </c>
      <c r="Q2228" s="92">
        <v>9052785173</v>
      </c>
      <c r="R2228" s="46" t="s">
        <v>417</v>
      </c>
      <c r="S2228" s="54">
        <v>0</v>
      </c>
      <c r="T2228" s="46" t="s">
        <v>418</v>
      </c>
      <c r="U2228" s="54"/>
      <c r="V2228" s="46" t="s">
        <v>175</v>
      </c>
      <c r="W2228" s="46" t="s">
        <v>4659</v>
      </c>
      <c r="X2228" s="49" t="s">
        <v>179</v>
      </c>
      <c r="Y2228" s="93">
        <v>3</v>
      </c>
    </row>
    <row r="2229" spans="1:25" ht="23.1" hidden="1" customHeight="1">
      <c r="A2229" s="46" t="s">
        <v>141</v>
      </c>
      <c r="B2229" s="46" t="s">
        <v>26</v>
      </c>
      <c r="C2229" s="46" t="s">
        <v>27</v>
      </c>
      <c r="D2229" s="46" t="s">
        <v>28</v>
      </c>
      <c r="E2229" s="46" t="s">
        <v>120</v>
      </c>
      <c r="F2229" s="46" t="s">
        <v>121</v>
      </c>
      <c r="G2229" s="46" t="s">
        <v>3640</v>
      </c>
      <c r="H2229" s="54" t="s">
        <v>97</v>
      </c>
      <c r="I2229" s="72">
        <v>43573</v>
      </c>
      <c r="J2229" s="54">
        <v>18</v>
      </c>
      <c r="K2229" s="54">
        <v>4</v>
      </c>
      <c r="L2229" s="52">
        <v>2019</v>
      </c>
      <c r="M2229" s="31">
        <f t="shared" si="34"/>
        <v>43573</v>
      </c>
      <c r="N2229" s="46" t="s">
        <v>4267</v>
      </c>
      <c r="O2229" s="46" t="s">
        <v>4268</v>
      </c>
      <c r="P2229" s="54">
        <v>18</v>
      </c>
      <c r="Q2229" s="57" t="s">
        <v>171</v>
      </c>
      <c r="R2229" s="46" t="s">
        <v>417</v>
      </c>
      <c r="S2229" s="54">
        <v>0</v>
      </c>
      <c r="T2229" s="46" t="s">
        <v>418</v>
      </c>
      <c r="U2229" s="54"/>
      <c r="V2229" s="46" t="s">
        <v>175</v>
      </c>
      <c r="W2229" s="46" t="s">
        <v>4659</v>
      </c>
      <c r="X2229" s="49" t="s">
        <v>186</v>
      </c>
      <c r="Y2229" s="93">
        <v>2</v>
      </c>
    </row>
    <row r="2230" spans="1:25" ht="23.1" hidden="1" customHeight="1">
      <c r="A2230" s="46" t="s">
        <v>141</v>
      </c>
      <c r="B2230" s="46" t="s">
        <v>26</v>
      </c>
      <c r="C2230" s="46" t="s">
        <v>27</v>
      </c>
      <c r="D2230" s="46" t="s">
        <v>28</v>
      </c>
      <c r="E2230" s="46" t="s">
        <v>120</v>
      </c>
      <c r="F2230" s="46" t="s">
        <v>121</v>
      </c>
      <c r="G2230" s="46" t="s">
        <v>3640</v>
      </c>
      <c r="H2230" s="54" t="s">
        <v>97</v>
      </c>
      <c r="I2230" s="72">
        <v>43573</v>
      </c>
      <c r="J2230" s="54">
        <v>18</v>
      </c>
      <c r="K2230" s="54">
        <v>4</v>
      </c>
      <c r="L2230" s="52">
        <v>2019</v>
      </c>
      <c r="M2230" s="31">
        <f t="shared" si="34"/>
        <v>43573</v>
      </c>
      <c r="N2230" s="46" t="s">
        <v>4269</v>
      </c>
      <c r="O2230" s="46" t="s">
        <v>4270</v>
      </c>
      <c r="P2230" s="54">
        <v>18</v>
      </c>
      <c r="Q2230" s="92">
        <v>9053432123</v>
      </c>
      <c r="R2230" s="46" t="s">
        <v>172</v>
      </c>
      <c r="S2230" s="54">
        <v>2</v>
      </c>
      <c r="T2230" s="46" t="s">
        <v>418</v>
      </c>
      <c r="U2230" s="54"/>
      <c r="V2230" s="46" t="s">
        <v>175</v>
      </c>
      <c r="W2230" s="46" t="s">
        <v>4659</v>
      </c>
      <c r="X2230" s="49" t="s">
        <v>176</v>
      </c>
      <c r="Y2230" s="93"/>
    </row>
    <row r="2231" spans="1:25" ht="23.1" hidden="1" customHeight="1">
      <c r="A2231" s="46" t="s">
        <v>141</v>
      </c>
      <c r="B2231" s="46" t="s">
        <v>26</v>
      </c>
      <c r="C2231" s="46" t="s">
        <v>27</v>
      </c>
      <c r="D2231" s="46" t="s">
        <v>28</v>
      </c>
      <c r="E2231" s="46" t="s">
        <v>120</v>
      </c>
      <c r="F2231" s="46" t="s">
        <v>121</v>
      </c>
      <c r="G2231" s="46" t="s">
        <v>3640</v>
      </c>
      <c r="H2231" s="54" t="s">
        <v>97</v>
      </c>
      <c r="I2231" s="72">
        <v>43573</v>
      </c>
      <c r="J2231" s="54">
        <v>18</v>
      </c>
      <c r="K2231" s="54">
        <v>4</v>
      </c>
      <c r="L2231" s="52">
        <v>2019</v>
      </c>
      <c r="M2231" s="31">
        <f t="shared" si="34"/>
        <v>43573</v>
      </c>
      <c r="N2231" s="46" t="s">
        <v>4271</v>
      </c>
      <c r="O2231" s="46" t="s">
        <v>3996</v>
      </c>
      <c r="P2231" s="54">
        <v>18</v>
      </c>
      <c r="Q2231" s="57" t="s">
        <v>171</v>
      </c>
      <c r="R2231" s="46" t="s">
        <v>172</v>
      </c>
      <c r="S2231" s="54">
        <v>2</v>
      </c>
      <c r="T2231" s="46" t="s">
        <v>418</v>
      </c>
      <c r="U2231" s="54"/>
      <c r="V2231" s="46" t="s">
        <v>175</v>
      </c>
      <c r="W2231" s="46" t="s">
        <v>4659</v>
      </c>
      <c r="X2231" s="49" t="s">
        <v>176</v>
      </c>
      <c r="Y2231" s="93"/>
    </row>
    <row r="2232" spans="1:25" ht="23.1" hidden="1" customHeight="1">
      <c r="A2232" s="46" t="s">
        <v>141</v>
      </c>
      <c r="B2232" s="46" t="s">
        <v>26</v>
      </c>
      <c r="C2232" s="46" t="s">
        <v>27</v>
      </c>
      <c r="D2232" s="46" t="s">
        <v>28</v>
      </c>
      <c r="E2232" s="46" t="s">
        <v>120</v>
      </c>
      <c r="F2232" s="46" t="s">
        <v>121</v>
      </c>
      <c r="G2232" s="46" t="s">
        <v>3640</v>
      </c>
      <c r="H2232" s="54" t="s">
        <v>97</v>
      </c>
      <c r="I2232" s="72">
        <v>43573</v>
      </c>
      <c r="J2232" s="54">
        <v>18</v>
      </c>
      <c r="K2232" s="54">
        <v>4</v>
      </c>
      <c r="L2232" s="52">
        <v>2019</v>
      </c>
      <c r="M2232" s="31">
        <f t="shared" si="34"/>
        <v>43573</v>
      </c>
      <c r="N2232" s="46" t="s">
        <v>4272</v>
      </c>
      <c r="O2232" s="46" t="s">
        <v>4273</v>
      </c>
      <c r="P2232" s="54">
        <v>18</v>
      </c>
      <c r="Q2232" s="57" t="s">
        <v>171</v>
      </c>
      <c r="R2232" s="46" t="s">
        <v>417</v>
      </c>
      <c r="S2232" s="54">
        <v>0</v>
      </c>
      <c r="T2232" s="46" t="s">
        <v>418</v>
      </c>
      <c r="U2232" s="54"/>
      <c r="V2232" s="46" t="s">
        <v>175</v>
      </c>
      <c r="W2232" s="46" t="s">
        <v>4659</v>
      </c>
      <c r="X2232" s="49" t="s">
        <v>186</v>
      </c>
      <c r="Y2232" s="93">
        <v>2</v>
      </c>
    </row>
    <row r="2233" spans="1:25" ht="23.1" hidden="1" customHeight="1">
      <c r="A2233" s="46" t="s">
        <v>141</v>
      </c>
      <c r="B2233" s="46" t="s">
        <v>26</v>
      </c>
      <c r="C2233" s="46" t="s">
        <v>27</v>
      </c>
      <c r="D2233" s="46" t="s">
        <v>28</v>
      </c>
      <c r="E2233" s="46" t="s">
        <v>120</v>
      </c>
      <c r="F2233" s="46" t="s">
        <v>121</v>
      </c>
      <c r="G2233" s="46" t="s">
        <v>3640</v>
      </c>
      <c r="H2233" s="54" t="s">
        <v>97</v>
      </c>
      <c r="I2233" s="72">
        <v>43573</v>
      </c>
      <c r="J2233" s="54">
        <v>18</v>
      </c>
      <c r="K2233" s="54">
        <v>4</v>
      </c>
      <c r="L2233" s="52">
        <v>2019</v>
      </c>
      <c r="M2233" s="31">
        <f t="shared" si="34"/>
        <v>43573</v>
      </c>
      <c r="N2233" s="46" t="s">
        <v>4274</v>
      </c>
      <c r="O2233" s="46" t="s">
        <v>4275</v>
      </c>
      <c r="P2233" s="54">
        <v>19</v>
      </c>
      <c r="Q2233" s="57" t="s">
        <v>171</v>
      </c>
      <c r="R2233" s="46" t="s">
        <v>172</v>
      </c>
      <c r="S2233" s="54">
        <v>3</v>
      </c>
      <c r="T2233" s="46" t="s">
        <v>418</v>
      </c>
      <c r="U2233" s="54"/>
      <c r="V2233" s="46" t="s">
        <v>175</v>
      </c>
      <c r="W2233" s="46" t="s">
        <v>4666</v>
      </c>
      <c r="X2233" s="49" t="s">
        <v>186</v>
      </c>
      <c r="Y2233" s="93">
        <v>2</v>
      </c>
    </row>
    <row r="2234" spans="1:25" ht="23.1" hidden="1" customHeight="1">
      <c r="A2234" s="46" t="s">
        <v>141</v>
      </c>
      <c r="B2234" s="46" t="s">
        <v>26</v>
      </c>
      <c r="C2234" s="46" t="s">
        <v>27</v>
      </c>
      <c r="D2234" s="46" t="s">
        <v>28</v>
      </c>
      <c r="E2234" s="46" t="s">
        <v>120</v>
      </c>
      <c r="F2234" s="46" t="s">
        <v>121</v>
      </c>
      <c r="G2234" s="46" t="s">
        <v>3640</v>
      </c>
      <c r="H2234" s="54" t="s">
        <v>97</v>
      </c>
      <c r="I2234" s="72">
        <v>43573</v>
      </c>
      <c r="J2234" s="54">
        <v>18</v>
      </c>
      <c r="K2234" s="54">
        <v>4</v>
      </c>
      <c r="L2234" s="52">
        <v>2019</v>
      </c>
      <c r="M2234" s="31">
        <f t="shared" si="34"/>
        <v>43573</v>
      </c>
      <c r="N2234" s="46" t="s">
        <v>4276</v>
      </c>
      <c r="O2234" s="46" t="s">
        <v>4277</v>
      </c>
      <c r="P2234" s="54">
        <v>18</v>
      </c>
      <c r="Q2234" s="57" t="s">
        <v>171</v>
      </c>
      <c r="R2234" s="46" t="s">
        <v>417</v>
      </c>
      <c r="S2234" s="54">
        <v>0</v>
      </c>
      <c r="T2234" s="46" t="s">
        <v>418</v>
      </c>
      <c r="U2234" s="54"/>
      <c r="V2234" s="46" t="s">
        <v>175</v>
      </c>
      <c r="W2234" s="46" t="s">
        <v>4666</v>
      </c>
      <c r="X2234" s="49" t="s">
        <v>186</v>
      </c>
      <c r="Y2234" s="93">
        <v>1</v>
      </c>
    </row>
    <row r="2235" spans="1:25" ht="23.1" hidden="1" customHeight="1">
      <c r="A2235" s="46" t="s">
        <v>141</v>
      </c>
      <c r="B2235" s="46" t="s">
        <v>26</v>
      </c>
      <c r="C2235" s="46" t="s">
        <v>27</v>
      </c>
      <c r="D2235" s="46" t="s">
        <v>28</v>
      </c>
      <c r="E2235" s="46" t="s">
        <v>120</v>
      </c>
      <c r="F2235" s="46" t="s">
        <v>121</v>
      </c>
      <c r="G2235" s="46" t="s">
        <v>3640</v>
      </c>
      <c r="H2235" s="54" t="s">
        <v>97</v>
      </c>
      <c r="I2235" s="72">
        <v>43573</v>
      </c>
      <c r="J2235" s="54">
        <v>18</v>
      </c>
      <c r="K2235" s="54">
        <v>4</v>
      </c>
      <c r="L2235" s="52">
        <v>2019</v>
      </c>
      <c r="M2235" s="31">
        <f t="shared" si="34"/>
        <v>43573</v>
      </c>
      <c r="N2235" s="46" t="s">
        <v>4278</v>
      </c>
      <c r="O2235" s="46" t="s">
        <v>3671</v>
      </c>
      <c r="P2235" s="54">
        <v>17</v>
      </c>
      <c r="Q2235" s="57" t="s">
        <v>171</v>
      </c>
      <c r="R2235" s="46" t="s">
        <v>417</v>
      </c>
      <c r="S2235" s="54">
        <v>0</v>
      </c>
      <c r="T2235" s="46" t="s">
        <v>418</v>
      </c>
      <c r="U2235" s="54"/>
      <c r="V2235" s="46" t="s">
        <v>175</v>
      </c>
      <c r="W2235" s="46" t="s">
        <v>4666</v>
      </c>
      <c r="X2235" s="49" t="s">
        <v>186</v>
      </c>
      <c r="Y2235" s="93">
        <v>1</v>
      </c>
    </row>
    <row r="2236" spans="1:25" ht="23.1" hidden="1" customHeight="1">
      <c r="A2236" s="46" t="s">
        <v>141</v>
      </c>
      <c r="B2236" s="46" t="s">
        <v>26</v>
      </c>
      <c r="C2236" s="46" t="s">
        <v>27</v>
      </c>
      <c r="D2236" s="46" t="s">
        <v>28</v>
      </c>
      <c r="E2236" s="46" t="s">
        <v>120</v>
      </c>
      <c r="F2236" s="46" t="s">
        <v>121</v>
      </c>
      <c r="G2236" s="46" t="s">
        <v>3640</v>
      </c>
      <c r="H2236" s="54" t="s">
        <v>97</v>
      </c>
      <c r="I2236" s="72">
        <v>43573</v>
      </c>
      <c r="J2236" s="54">
        <v>18</v>
      </c>
      <c r="K2236" s="54">
        <v>4</v>
      </c>
      <c r="L2236" s="52">
        <v>2019</v>
      </c>
      <c r="M2236" s="31">
        <f t="shared" si="34"/>
        <v>43573</v>
      </c>
      <c r="N2236" s="46" t="s">
        <v>4279</v>
      </c>
      <c r="O2236" s="46" t="s">
        <v>4280</v>
      </c>
      <c r="P2236" s="54">
        <v>19</v>
      </c>
      <c r="Q2236" s="57" t="s">
        <v>171</v>
      </c>
      <c r="R2236" s="46" t="s">
        <v>417</v>
      </c>
      <c r="S2236" s="54">
        <v>0</v>
      </c>
      <c r="T2236" s="46" t="s">
        <v>418</v>
      </c>
      <c r="U2236" s="54"/>
      <c r="V2236" s="46" t="s">
        <v>175</v>
      </c>
      <c r="W2236" s="46" t="s">
        <v>4659</v>
      </c>
      <c r="X2236" s="49" t="s">
        <v>186</v>
      </c>
      <c r="Y2236" s="93">
        <v>2</v>
      </c>
    </row>
    <row r="2237" spans="1:25" ht="23.1" hidden="1" customHeight="1">
      <c r="A2237" s="46" t="s">
        <v>141</v>
      </c>
      <c r="B2237" s="46" t="s">
        <v>26</v>
      </c>
      <c r="C2237" s="46" t="s">
        <v>27</v>
      </c>
      <c r="D2237" s="46" t="s">
        <v>28</v>
      </c>
      <c r="E2237" s="46" t="s">
        <v>120</v>
      </c>
      <c r="F2237" s="46" t="s">
        <v>121</v>
      </c>
      <c r="G2237" s="46" t="s">
        <v>3640</v>
      </c>
      <c r="H2237" s="54" t="s">
        <v>97</v>
      </c>
      <c r="I2237" s="72">
        <v>43573</v>
      </c>
      <c r="J2237" s="54">
        <v>18</v>
      </c>
      <c r="K2237" s="54">
        <v>4</v>
      </c>
      <c r="L2237" s="52">
        <v>2019</v>
      </c>
      <c r="M2237" s="31">
        <f t="shared" si="34"/>
        <v>43573</v>
      </c>
      <c r="N2237" s="46" t="s">
        <v>4281</v>
      </c>
      <c r="O2237" s="46" t="s">
        <v>4282</v>
      </c>
      <c r="P2237" s="54">
        <v>18</v>
      </c>
      <c r="Q2237" s="57" t="s">
        <v>171</v>
      </c>
      <c r="R2237" s="46" t="s">
        <v>417</v>
      </c>
      <c r="S2237" s="54">
        <v>0</v>
      </c>
      <c r="T2237" s="46" t="s">
        <v>418</v>
      </c>
      <c r="U2237" s="54"/>
      <c r="V2237" s="46" t="s">
        <v>175</v>
      </c>
      <c r="W2237" s="46" t="s">
        <v>4666</v>
      </c>
      <c r="X2237" s="49" t="s">
        <v>179</v>
      </c>
      <c r="Y2237" s="93">
        <v>3</v>
      </c>
    </row>
    <row r="2238" spans="1:25" ht="23.1" hidden="1" customHeight="1">
      <c r="A2238" s="46" t="s">
        <v>141</v>
      </c>
      <c r="B2238" s="46" t="s">
        <v>26</v>
      </c>
      <c r="C2238" s="46" t="s">
        <v>27</v>
      </c>
      <c r="D2238" s="46" t="s">
        <v>28</v>
      </c>
      <c r="E2238" s="46" t="s">
        <v>120</v>
      </c>
      <c r="F2238" s="46" t="s">
        <v>121</v>
      </c>
      <c r="G2238" s="46" t="s">
        <v>3640</v>
      </c>
      <c r="H2238" s="54" t="s">
        <v>97</v>
      </c>
      <c r="I2238" s="72">
        <v>43573</v>
      </c>
      <c r="J2238" s="54">
        <v>18</v>
      </c>
      <c r="K2238" s="54">
        <v>4</v>
      </c>
      <c r="L2238" s="52">
        <v>2019</v>
      </c>
      <c r="M2238" s="31">
        <f t="shared" si="34"/>
        <v>43573</v>
      </c>
      <c r="N2238" s="53" t="s">
        <v>4283</v>
      </c>
      <c r="O2238" s="53" t="s">
        <v>4284</v>
      </c>
      <c r="P2238" s="53">
        <v>19</v>
      </c>
      <c r="Q2238" s="57" t="s">
        <v>171</v>
      </c>
      <c r="R2238" s="46" t="s">
        <v>172</v>
      </c>
      <c r="S2238" s="53">
        <v>1</v>
      </c>
      <c r="T2238" s="46" t="s">
        <v>418</v>
      </c>
      <c r="U2238" s="53"/>
      <c r="V2238" s="46" t="s">
        <v>175</v>
      </c>
      <c r="W2238" s="46" t="s">
        <v>4659</v>
      </c>
      <c r="X2238" s="49" t="s">
        <v>211</v>
      </c>
      <c r="Y2238" s="62"/>
    </row>
    <row r="2239" spans="1:25" ht="23.1" hidden="1" customHeight="1">
      <c r="A2239" s="46" t="s">
        <v>141</v>
      </c>
      <c r="B2239" s="46" t="s">
        <v>26</v>
      </c>
      <c r="C2239" s="46" t="s">
        <v>27</v>
      </c>
      <c r="D2239" s="46" t="s">
        <v>28</v>
      </c>
      <c r="E2239" s="46" t="s">
        <v>120</v>
      </c>
      <c r="F2239" s="46" t="s">
        <v>121</v>
      </c>
      <c r="G2239" s="46" t="s">
        <v>3640</v>
      </c>
      <c r="H2239" s="54" t="s">
        <v>97</v>
      </c>
      <c r="I2239" s="72">
        <v>43573</v>
      </c>
      <c r="J2239" s="54">
        <v>18</v>
      </c>
      <c r="K2239" s="54">
        <v>4</v>
      </c>
      <c r="L2239" s="52">
        <v>2019</v>
      </c>
      <c r="M2239" s="31">
        <f t="shared" si="34"/>
        <v>43573</v>
      </c>
      <c r="N2239" s="53" t="s">
        <v>4285</v>
      </c>
      <c r="O2239" s="53" t="s">
        <v>4286</v>
      </c>
      <c r="P2239" s="53">
        <v>18</v>
      </c>
      <c r="Q2239" s="57" t="s">
        <v>171</v>
      </c>
      <c r="R2239" s="46" t="s">
        <v>172</v>
      </c>
      <c r="S2239" s="53">
        <v>1</v>
      </c>
      <c r="T2239" s="46" t="s">
        <v>418</v>
      </c>
      <c r="U2239" s="53"/>
      <c r="V2239" s="46" t="s">
        <v>175</v>
      </c>
      <c r="W2239" s="46" t="s">
        <v>4666</v>
      </c>
      <c r="X2239" s="49" t="s">
        <v>211</v>
      </c>
      <c r="Y2239" s="62"/>
    </row>
    <row r="2240" spans="1:25" ht="23.1" hidden="1" customHeight="1">
      <c r="A2240" s="46" t="s">
        <v>141</v>
      </c>
      <c r="B2240" s="46" t="s">
        <v>26</v>
      </c>
      <c r="C2240" s="46" t="s">
        <v>27</v>
      </c>
      <c r="D2240" s="46" t="s">
        <v>28</v>
      </c>
      <c r="E2240" s="46" t="s">
        <v>120</v>
      </c>
      <c r="F2240" s="46" t="s">
        <v>121</v>
      </c>
      <c r="G2240" s="46" t="s">
        <v>3640</v>
      </c>
      <c r="H2240" s="54" t="s">
        <v>97</v>
      </c>
      <c r="I2240" s="72">
        <v>43573</v>
      </c>
      <c r="J2240" s="54">
        <v>18</v>
      </c>
      <c r="K2240" s="54">
        <v>4</v>
      </c>
      <c r="L2240" s="52">
        <v>2019</v>
      </c>
      <c r="M2240" s="31">
        <f t="shared" si="34"/>
        <v>43573</v>
      </c>
      <c r="N2240" s="53" t="s">
        <v>4287</v>
      </c>
      <c r="O2240" s="53" t="s">
        <v>4288</v>
      </c>
      <c r="P2240" s="53">
        <v>19</v>
      </c>
      <c r="Q2240" s="57" t="s">
        <v>171</v>
      </c>
      <c r="R2240" s="46" t="s">
        <v>172</v>
      </c>
      <c r="S2240" s="53">
        <v>0</v>
      </c>
      <c r="T2240" s="46" t="s">
        <v>234</v>
      </c>
      <c r="U2240" s="53"/>
      <c r="V2240" s="46" t="s">
        <v>175</v>
      </c>
      <c r="W2240" s="46" t="s">
        <v>4659</v>
      </c>
      <c r="X2240" s="49" t="s">
        <v>186</v>
      </c>
      <c r="Y2240" s="62">
        <v>3</v>
      </c>
    </row>
    <row r="2241" spans="1:25" ht="23.1" hidden="1" customHeight="1">
      <c r="A2241" s="46" t="s">
        <v>141</v>
      </c>
      <c r="B2241" s="46" t="s">
        <v>26</v>
      </c>
      <c r="C2241" s="46" t="s">
        <v>27</v>
      </c>
      <c r="D2241" s="46" t="s">
        <v>28</v>
      </c>
      <c r="E2241" s="46" t="s">
        <v>120</v>
      </c>
      <c r="F2241" s="46" t="s">
        <v>121</v>
      </c>
      <c r="G2241" s="46" t="s">
        <v>3640</v>
      </c>
      <c r="H2241" s="54" t="s">
        <v>97</v>
      </c>
      <c r="I2241" s="72">
        <v>43573</v>
      </c>
      <c r="J2241" s="54">
        <v>18</v>
      </c>
      <c r="K2241" s="54">
        <v>4</v>
      </c>
      <c r="L2241" s="52">
        <v>2019</v>
      </c>
      <c r="M2241" s="31">
        <f t="shared" si="34"/>
        <v>43573</v>
      </c>
      <c r="N2241" s="53" t="s">
        <v>4289</v>
      </c>
      <c r="O2241" s="53" t="s">
        <v>4290</v>
      </c>
      <c r="P2241" s="53">
        <v>19</v>
      </c>
      <c r="Q2241" s="57">
        <v>8067212634</v>
      </c>
      <c r="R2241" s="46" t="s">
        <v>172</v>
      </c>
      <c r="S2241" s="53">
        <v>1</v>
      </c>
      <c r="T2241" s="46" t="s">
        <v>418</v>
      </c>
      <c r="U2241" s="53"/>
      <c r="V2241" s="46" t="s">
        <v>175</v>
      </c>
      <c r="W2241" s="46" t="s">
        <v>4659</v>
      </c>
      <c r="X2241" s="49" t="s">
        <v>186</v>
      </c>
      <c r="Y2241" s="62">
        <v>3</v>
      </c>
    </row>
    <row r="2242" spans="1:25" ht="23.1" hidden="1" customHeight="1">
      <c r="A2242" s="46" t="s">
        <v>141</v>
      </c>
      <c r="B2242" s="46" t="s">
        <v>26</v>
      </c>
      <c r="C2242" s="46" t="s">
        <v>27</v>
      </c>
      <c r="D2242" s="46" t="s">
        <v>28</v>
      </c>
      <c r="E2242" s="46" t="s">
        <v>120</v>
      </c>
      <c r="F2242" s="46" t="s">
        <v>121</v>
      </c>
      <c r="G2242" s="46" t="s">
        <v>3640</v>
      </c>
      <c r="H2242" s="54" t="s">
        <v>97</v>
      </c>
      <c r="I2242" s="72">
        <v>43573</v>
      </c>
      <c r="J2242" s="54">
        <v>18</v>
      </c>
      <c r="K2242" s="54">
        <v>4</v>
      </c>
      <c r="L2242" s="52">
        <v>2019</v>
      </c>
      <c r="M2242" s="31">
        <f t="shared" si="34"/>
        <v>43573</v>
      </c>
      <c r="N2242" s="53" t="s">
        <v>4291</v>
      </c>
      <c r="O2242" s="53" t="s">
        <v>4292</v>
      </c>
      <c r="P2242" s="53">
        <v>18</v>
      </c>
      <c r="Q2242" s="57" t="s">
        <v>171</v>
      </c>
      <c r="R2242" s="46" t="s">
        <v>417</v>
      </c>
      <c r="S2242" s="53">
        <v>0</v>
      </c>
      <c r="T2242" s="46" t="s">
        <v>234</v>
      </c>
      <c r="U2242" s="53"/>
      <c r="V2242" s="46" t="s">
        <v>175</v>
      </c>
      <c r="W2242" s="46" t="s">
        <v>4659</v>
      </c>
      <c r="X2242" s="49" t="s">
        <v>179</v>
      </c>
      <c r="Y2242" s="62">
        <v>3</v>
      </c>
    </row>
    <row r="2243" spans="1:25" ht="23.1" hidden="1" customHeight="1">
      <c r="A2243" s="46" t="s">
        <v>141</v>
      </c>
      <c r="B2243" s="46" t="s">
        <v>26</v>
      </c>
      <c r="C2243" s="46" t="s">
        <v>27</v>
      </c>
      <c r="D2243" s="46" t="s">
        <v>28</v>
      </c>
      <c r="E2243" s="46" t="s">
        <v>120</v>
      </c>
      <c r="F2243" s="46" t="s">
        <v>121</v>
      </c>
      <c r="G2243" s="46" t="s">
        <v>3640</v>
      </c>
      <c r="H2243" s="54" t="s">
        <v>97</v>
      </c>
      <c r="I2243" s="72">
        <v>43573</v>
      </c>
      <c r="J2243" s="54">
        <v>18</v>
      </c>
      <c r="K2243" s="54">
        <v>4</v>
      </c>
      <c r="L2243" s="52">
        <v>2019</v>
      </c>
      <c r="M2243" s="31">
        <f t="shared" si="34"/>
        <v>43573</v>
      </c>
      <c r="N2243" s="53" t="s">
        <v>4293</v>
      </c>
      <c r="O2243" s="53" t="s">
        <v>4294</v>
      </c>
      <c r="P2243" s="53">
        <v>17</v>
      </c>
      <c r="Q2243" s="57" t="s">
        <v>171</v>
      </c>
      <c r="R2243" s="46" t="s">
        <v>417</v>
      </c>
      <c r="S2243" s="53">
        <v>0</v>
      </c>
      <c r="T2243" s="46" t="s">
        <v>418</v>
      </c>
      <c r="U2243" s="53"/>
      <c r="V2243" s="46" t="s">
        <v>175</v>
      </c>
      <c r="W2243" s="46" t="s">
        <v>4666</v>
      </c>
      <c r="X2243" s="49" t="s">
        <v>186</v>
      </c>
      <c r="Y2243" s="62">
        <v>2</v>
      </c>
    </row>
    <row r="2244" spans="1:25" ht="23.1" hidden="1" customHeight="1">
      <c r="A2244" s="46" t="s">
        <v>141</v>
      </c>
      <c r="B2244" s="46" t="s">
        <v>26</v>
      </c>
      <c r="C2244" s="46" t="s">
        <v>27</v>
      </c>
      <c r="D2244" s="46" t="s">
        <v>28</v>
      </c>
      <c r="E2244" s="46" t="s">
        <v>120</v>
      </c>
      <c r="F2244" s="46" t="s">
        <v>121</v>
      </c>
      <c r="G2244" s="46" t="s">
        <v>3640</v>
      </c>
      <c r="H2244" s="54" t="s">
        <v>97</v>
      </c>
      <c r="I2244" s="72">
        <v>43573</v>
      </c>
      <c r="J2244" s="54">
        <v>18</v>
      </c>
      <c r="K2244" s="54">
        <v>4</v>
      </c>
      <c r="L2244" s="52">
        <v>2019</v>
      </c>
      <c r="M2244" s="31">
        <f t="shared" si="34"/>
        <v>43573</v>
      </c>
      <c r="N2244" s="53" t="s">
        <v>4295</v>
      </c>
      <c r="O2244" s="53" t="s">
        <v>4296</v>
      </c>
      <c r="P2244" s="53">
        <v>19</v>
      </c>
      <c r="Q2244" s="57" t="s">
        <v>171</v>
      </c>
      <c r="R2244" s="46" t="s">
        <v>172</v>
      </c>
      <c r="S2244" s="53">
        <v>1</v>
      </c>
      <c r="T2244" s="46" t="s">
        <v>418</v>
      </c>
      <c r="U2244" s="53"/>
      <c r="V2244" s="46" t="s">
        <v>175</v>
      </c>
      <c r="W2244" s="46" t="s">
        <v>4659</v>
      </c>
      <c r="X2244" s="49" t="s">
        <v>211</v>
      </c>
      <c r="Y2244" s="62"/>
    </row>
    <row r="2245" spans="1:25" ht="23.1" hidden="1" customHeight="1">
      <c r="A2245" s="46" t="s">
        <v>141</v>
      </c>
      <c r="B2245" s="46" t="s">
        <v>26</v>
      </c>
      <c r="C2245" s="46" t="s">
        <v>27</v>
      </c>
      <c r="D2245" s="46" t="s">
        <v>28</v>
      </c>
      <c r="E2245" s="46" t="s">
        <v>120</v>
      </c>
      <c r="F2245" s="46" t="s">
        <v>121</v>
      </c>
      <c r="G2245" s="46" t="s">
        <v>3640</v>
      </c>
      <c r="H2245" s="54" t="s">
        <v>97</v>
      </c>
      <c r="I2245" s="72">
        <v>43573</v>
      </c>
      <c r="J2245" s="54">
        <v>18</v>
      </c>
      <c r="K2245" s="54">
        <v>4</v>
      </c>
      <c r="L2245" s="52">
        <v>2019</v>
      </c>
      <c r="M2245" s="31">
        <f t="shared" si="34"/>
        <v>43573</v>
      </c>
      <c r="N2245" s="53" t="s">
        <v>4297</v>
      </c>
      <c r="O2245" s="53" t="s">
        <v>4298</v>
      </c>
      <c r="P2245" s="53">
        <v>19</v>
      </c>
      <c r="Q2245" s="57">
        <v>8056251738</v>
      </c>
      <c r="R2245" s="46" t="s">
        <v>172</v>
      </c>
      <c r="S2245" s="53">
        <v>2</v>
      </c>
      <c r="T2245" s="46" t="s">
        <v>234</v>
      </c>
      <c r="U2245" s="53"/>
      <c r="V2245" s="46" t="s">
        <v>175</v>
      </c>
      <c r="W2245" s="46" t="s">
        <v>4666</v>
      </c>
      <c r="X2245" s="49" t="s">
        <v>176</v>
      </c>
      <c r="Y2245" s="62"/>
    </row>
    <row r="2246" spans="1:25" ht="23.1" hidden="1" customHeight="1">
      <c r="A2246" s="46" t="s">
        <v>141</v>
      </c>
      <c r="B2246" s="46" t="s">
        <v>26</v>
      </c>
      <c r="C2246" s="46" t="s">
        <v>27</v>
      </c>
      <c r="D2246" s="46" t="s">
        <v>28</v>
      </c>
      <c r="E2246" s="46" t="s">
        <v>120</v>
      </c>
      <c r="F2246" s="46" t="s">
        <v>121</v>
      </c>
      <c r="G2246" s="46" t="s">
        <v>3640</v>
      </c>
      <c r="H2246" s="54" t="s">
        <v>97</v>
      </c>
      <c r="I2246" s="72">
        <v>43573</v>
      </c>
      <c r="J2246" s="54">
        <v>18</v>
      </c>
      <c r="K2246" s="54">
        <v>4</v>
      </c>
      <c r="L2246" s="52">
        <v>2019</v>
      </c>
      <c r="M2246" s="31">
        <f t="shared" si="34"/>
        <v>43573</v>
      </c>
      <c r="N2246" s="53" t="s">
        <v>4299</v>
      </c>
      <c r="O2246" s="53" t="s">
        <v>4300</v>
      </c>
      <c r="P2246" s="53">
        <v>19</v>
      </c>
      <c r="Q2246" s="57" t="s">
        <v>171</v>
      </c>
      <c r="R2246" s="46" t="s">
        <v>172</v>
      </c>
      <c r="S2246" s="53">
        <v>0</v>
      </c>
      <c r="T2246" s="46" t="s">
        <v>418</v>
      </c>
      <c r="U2246" s="53"/>
      <c r="V2246" s="46" t="s">
        <v>175</v>
      </c>
      <c r="W2246" s="46" t="s">
        <v>4659</v>
      </c>
      <c r="X2246" s="49" t="s">
        <v>176</v>
      </c>
      <c r="Y2246" s="62"/>
    </row>
    <row r="2247" spans="1:25" ht="23.1" hidden="1" customHeight="1">
      <c r="A2247" s="46" t="s">
        <v>141</v>
      </c>
      <c r="B2247" s="46" t="s">
        <v>26</v>
      </c>
      <c r="C2247" s="46" t="s">
        <v>27</v>
      </c>
      <c r="D2247" s="46" t="s">
        <v>28</v>
      </c>
      <c r="E2247" s="46" t="s">
        <v>120</v>
      </c>
      <c r="F2247" s="46" t="s">
        <v>121</v>
      </c>
      <c r="G2247" s="46" t="s">
        <v>3640</v>
      </c>
      <c r="H2247" s="54" t="s">
        <v>97</v>
      </c>
      <c r="I2247" s="72">
        <v>43573</v>
      </c>
      <c r="J2247" s="54">
        <v>18</v>
      </c>
      <c r="K2247" s="54">
        <v>4</v>
      </c>
      <c r="L2247" s="52">
        <v>2019</v>
      </c>
      <c r="M2247" s="31">
        <f t="shared" si="34"/>
        <v>43573</v>
      </c>
      <c r="N2247" s="53" t="s">
        <v>4301</v>
      </c>
      <c r="O2247" s="53" t="s">
        <v>4302</v>
      </c>
      <c r="P2247" s="53">
        <v>18</v>
      </c>
      <c r="Q2247" s="57" t="s">
        <v>171</v>
      </c>
      <c r="R2247" s="46" t="s">
        <v>417</v>
      </c>
      <c r="S2247" s="53">
        <v>1</v>
      </c>
      <c r="T2247" s="46" t="s">
        <v>418</v>
      </c>
      <c r="U2247" s="53"/>
      <c r="V2247" s="46" t="s">
        <v>175</v>
      </c>
      <c r="W2247" s="46" t="s">
        <v>4666</v>
      </c>
      <c r="X2247" s="49" t="s">
        <v>211</v>
      </c>
      <c r="Y2247" s="62"/>
    </row>
    <row r="2248" spans="1:25" ht="23.1" hidden="1" customHeight="1">
      <c r="A2248" s="46" t="s">
        <v>1826</v>
      </c>
      <c r="B2248" s="46" t="s">
        <v>26</v>
      </c>
      <c r="C2248" s="46" t="s">
        <v>27</v>
      </c>
      <c r="D2248" s="46" t="s">
        <v>28</v>
      </c>
      <c r="E2248" s="46" t="s">
        <v>28</v>
      </c>
      <c r="F2248" s="46" t="s">
        <v>111</v>
      </c>
      <c r="G2248" s="46" t="s">
        <v>167</v>
      </c>
      <c r="H2248" s="54" t="s">
        <v>168</v>
      </c>
      <c r="I2248" s="72">
        <v>43577</v>
      </c>
      <c r="J2248" s="54">
        <v>22</v>
      </c>
      <c r="K2248" s="54">
        <v>4</v>
      </c>
      <c r="L2248" s="52">
        <v>2019</v>
      </c>
      <c r="M2248" s="31">
        <f t="shared" si="34"/>
        <v>43577</v>
      </c>
      <c r="N2248" s="46" t="s">
        <v>1881</v>
      </c>
      <c r="O2248" s="46" t="s">
        <v>568</v>
      </c>
      <c r="P2248" s="54">
        <v>19</v>
      </c>
      <c r="Q2248" s="92">
        <v>8060445569</v>
      </c>
      <c r="R2248" s="46" t="s">
        <v>172</v>
      </c>
      <c r="S2248" s="54">
        <v>1</v>
      </c>
      <c r="T2248" s="46" t="s">
        <v>174</v>
      </c>
      <c r="U2248" s="46"/>
      <c r="V2248" s="46" t="s">
        <v>175</v>
      </c>
      <c r="W2248" s="46" t="s">
        <v>4666</v>
      </c>
      <c r="X2248" s="49" t="s">
        <v>186</v>
      </c>
      <c r="Y2248" s="93">
        <v>2</v>
      </c>
    </row>
    <row r="2249" spans="1:25" ht="23.1" hidden="1" customHeight="1">
      <c r="A2249" s="46" t="s">
        <v>1826</v>
      </c>
      <c r="B2249" s="46" t="s">
        <v>26</v>
      </c>
      <c r="C2249" s="46" t="s">
        <v>27</v>
      </c>
      <c r="D2249" s="46" t="s">
        <v>28</v>
      </c>
      <c r="E2249" s="46" t="s">
        <v>28</v>
      </c>
      <c r="F2249" s="46" t="s">
        <v>111</v>
      </c>
      <c r="G2249" s="46" t="s">
        <v>167</v>
      </c>
      <c r="H2249" s="54" t="s">
        <v>168</v>
      </c>
      <c r="I2249" s="72">
        <v>43578</v>
      </c>
      <c r="J2249" s="54">
        <v>23</v>
      </c>
      <c r="K2249" s="54">
        <v>4</v>
      </c>
      <c r="L2249" s="52">
        <v>2019</v>
      </c>
      <c r="M2249" s="31">
        <f t="shared" si="34"/>
        <v>43578</v>
      </c>
      <c r="N2249" s="46" t="s">
        <v>1370</v>
      </c>
      <c r="O2249" s="46" t="s">
        <v>693</v>
      </c>
      <c r="P2249" s="54">
        <v>19</v>
      </c>
      <c r="Q2249" s="92">
        <v>7060939690</v>
      </c>
      <c r="R2249" s="46" t="s">
        <v>172</v>
      </c>
      <c r="S2249" s="54">
        <v>1</v>
      </c>
      <c r="T2249" s="46" t="s">
        <v>174</v>
      </c>
      <c r="U2249" s="46"/>
      <c r="V2249" s="46" t="s">
        <v>175</v>
      </c>
      <c r="W2249" s="46" t="s">
        <v>4666</v>
      </c>
      <c r="X2249" s="49" t="s">
        <v>186</v>
      </c>
      <c r="Y2249" s="93">
        <v>2</v>
      </c>
    </row>
    <row r="2250" spans="1:25" ht="23.1" hidden="1" customHeight="1">
      <c r="A2250" s="52" t="s">
        <v>145</v>
      </c>
      <c r="B2250" s="52" t="s">
        <v>26</v>
      </c>
      <c r="C2250" s="52" t="s">
        <v>27</v>
      </c>
      <c r="D2250" s="52" t="s">
        <v>28</v>
      </c>
      <c r="E2250" s="52" t="s">
        <v>147</v>
      </c>
      <c r="F2250" s="46" t="s">
        <v>148</v>
      </c>
      <c r="G2250" s="46" t="s">
        <v>4303</v>
      </c>
      <c r="H2250" s="54" t="s">
        <v>97</v>
      </c>
      <c r="I2250" s="72">
        <v>43582</v>
      </c>
      <c r="J2250" s="54">
        <v>27</v>
      </c>
      <c r="K2250" s="54">
        <v>4</v>
      </c>
      <c r="L2250" s="52">
        <v>2019</v>
      </c>
      <c r="M2250" s="31">
        <f t="shared" si="34"/>
        <v>43582</v>
      </c>
      <c r="N2250" s="46" t="s">
        <v>4304</v>
      </c>
      <c r="O2250" s="46" t="s">
        <v>4305</v>
      </c>
      <c r="P2250" s="54">
        <v>19</v>
      </c>
      <c r="Q2250" s="92">
        <v>8024783839</v>
      </c>
      <c r="R2250" s="46" t="s">
        <v>172</v>
      </c>
      <c r="S2250" s="54">
        <v>2</v>
      </c>
      <c r="T2250" s="46" t="s">
        <v>418</v>
      </c>
      <c r="U2250" s="54"/>
      <c r="V2250" s="46" t="s">
        <v>175</v>
      </c>
      <c r="W2250" s="46" t="s">
        <v>4666</v>
      </c>
      <c r="X2250" s="58" t="s">
        <v>179</v>
      </c>
      <c r="Y2250" s="93">
        <v>3</v>
      </c>
    </row>
    <row r="2251" spans="1:25" ht="23.1" hidden="1" customHeight="1">
      <c r="A2251" s="52" t="s">
        <v>145</v>
      </c>
      <c r="B2251" s="52" t="s">
        <v>26</v>
      </c>
      <c r="C2251" s="52" t="s">
        <v>27</v>
      </c>
      <c r="D2251" s="52" t="s">
        <v>28</v>
      </c>
      <c r="E2251" s="52" t="s">
        <v>147</v>
      </c>
      <c r="F2251" s="46" t="s">
        <v>148</v>
      </c>
      <c r="G2251" s="46" t="s">
        <v>4303</v>
      </c>
      <c r="H2251" s="54" t="s">
        <v>97</v>
      </c>
      <c r="I2251" s="72">
        <v>43582</v>
      </c>
      <c r="J2251" s="54">
        <v>27</v>
      </c>
      <c r="K2251" s="54">
        <v>4</v>
      </c>
      <c r="L2251" s="52">
        <v>2019</v>
      </c>
      <c r="M2251" s="31">
        <f t="shared" si="34"/>
        <v>43582</v>
      </c>
      <c r="N2251" s="46" t="s">
        <v>4306</v>
      </c>
      <c r="O2251" s="46" t="s">
        <v>4307</v>
      </c>
      <c r="P2251" s="54">
        <v>19</v>
      </c>
      <c r="Q2251" s="57" t="s">
        <v>171</v>
      </c>
      <c r="R2251" s="46" t="s">
        <v>172</v>
      </c>
      <c r="S2251" s="54">
        <v>1</v>
      </c>
      <c r="T2251" s="46" t="s">
        <v>418</v>
      </c>
      <c r="U2251" s="54"/>
      <c r="V2251" s="46" t="s">
        <v>175</v>
      </c>
      <c r="W2251" s="46" t="s">
        <v>4659</v>
      </c>
      <c r="X2251" s="58" t="s">
        <v>186</v>
      </c>
      <c r="Y2251" s="93">
        <v>1</v>
      </c>
    </row>
    <row r="2252" spans="1:25" ht="23.1" hidden="1" customHeight="1">
      <c r="A2252" s="52" t="s">
        <v>145</v>
      </c>
      <c r="B2252" s="52" t="s">
        <v>26</v>
      </c>
      <c r="C2252" s="52" t="s">
        <v>27</v>
      </c>
      <c r="D2252" s="52" t="s">
        <v>28</v>
      </c>
      <c r="E2252" s="52" t="s">
        <v>147</v>
      </c>
      <c r="F2252" s="46" t="s">
        <v>148</v>
      </c>
      <c r="G2252" s="46" t="s">
        <v>4303</v>
      </c>
      <c r="H2252" s="54" t="s">
        <v>97</v>
      </c>
      <c r="I2252" s="72">
        <v>43582</v>
      </c>
      <c r="J2252" s="54">
        <v>27</v>
      </c>
      <c r="K2252" s="54">
        <v>4</v>
      </c>
      <c r="L2252" s="52">
        <v>2019</v>
      </c>
      <c r="M2252" s="31">
        <f t="shared" si="34"/>
        <v>43582</v>
      </c>
      <c r="N2252" s="46" t="s">
        <v>4308</v>
      </c>
      <c r="O2252" s="46" t="s">
        <v>4309</v>
      </c>
      <c r="P2252" s="54">
        <v>18</v>
      </c>
      <c r="Q2252" s="57" t="s">
        <v>171</v>
      </c>
      <c r="R2252" s="46" t="s">
        <v>172</v>
      </c>
      <c r="S2252" s="54">
        <v>1</v>
      </c>
      <c r="T2252" s="46" t="s">
        <v>418</v>
      </c>
      <c r="U2252" s="54"/>
      <c r="V2252" s="46" t="s">
        <v>175</v>
      </c>
      <c r="W2252" s="46" t="s">
        <v>4666</v>
      </c>
      <c r="X2252" s="58" t="s">
        <v>186</v>
      </c>
      <c r="Y2252" s="93">
        <v>3</v>
      </c>
    </row>
    <row r="2253" spans="1:25" ht="23.1" hidden="1" customHeight="1">
      <c r="A2253" s="52" t="s">
        <v>145</v>
      </c>
      <c r="B2253" s="52" t="s">
        <v>26</v>
      </c>
      <c r="C2253" s="52" t="s">
        <v>27</v>
      </c>
      <c r="D2253" s="52" t="s">
        <v>28</v>
      </c>
      <c r="E2253" s="52" t="s">
        <v>147</v>
      </c>
      <c r="F2253" s="46" t="s">
        <v>148</v>
      </c>
      <c r="G2253" s="46" t="s">
        <v>4303</v>
      </c>
      <c r="H2253" s="54" t="s">
        <v>97</v>
      </c>
      <c r="I2253" s="72">
        <v>43582</v>
      </c>
      <c r="J2253" s="54">
        <v>27</v>
      </c>
      <c r="K2253" s="54">
        <v>4</v>
      </c>
      <c r="L2253" s="52">
        <v>2019</v>
      </c>
      <c r="M2253" s="31">
        <f t="shared" si="34"/>
        <v>43582</v>
      </c>
      <c r="N2253" s="46" t="s">
        <v>4310</v>
      </c>
      <c r="O2253" s="46" t="s">
        <v>4311</v>
      </c>
      <c r="P2253" s="54">
        <v>19</v>
      </c>
      <c r="Q2253" s="57" t="s">
        <v>171</v>
      </c>
      <c r="R2253" s="46" t="s">
        <v>172</v>
      </c>
      <c r="S2253" s="54">
        <v>2</v>
      </c>
      <c r="T2253" s="46" t="s">
        <v>418</v>
      </c>
      <c r="U2253" s="54"/>
      <c r="V2253" s="46" t="s">
        <v>175</v>
      </c>
      <c r="W2253" s="46" t="s">
        <v>4666</v>
      </c>
      <c r="X2253" s="58" t="s">
        <v>176</v>
      </c>
      <c r="Y2253" s="93"/>
    </row>
    <row r="2254" spans="1:25" ht="23.1" hidden="1" customHeight="1">
      <c r="A2254" s="52" t="s">
        <v>145</v>
      </c>
      <c r="B2254" s="52" t="s">
        <v>26</v>
      </c>
      <c r="C2254" s="52" t="s">
        <v>27</v>
      </c>
      <c r="D2254" s="52" t="s">
        <v>28</v>
      </c>
      <c r="E2254" s="52" t="s">
        <v>147</v>
      </c>
      <c r="F2254" s="46" t="s">
        <v>148</v>
      </c>
      <c r="G2254" s="46" t="s">
        <v>4303</v>
      </c>
      <c r="H2254" s="54" t="s">
        <v>97</v>
      </c>
      <c r="I2254" s="72">
        <v>43582</v>
      </c>
      <c r="J2254" s="54">
        <v>27</v>
      </c>
      <c r="K2254" s="54">
        <v>4</v>
      </c>
      <c r="L2254" s="52">
        <v>2019</v>
      </c>
      <c r="M2254" s="31">
        <f t="shared" si="34"/>
        <v>43582</v>
      </c>
      <c r="N2254" s="46" t="s">
        <v>4312</v>
      </c>
      <c r="O2254" s="46" t="s">
        <v>4313</v>
      </c>
      <c r="P2254" s="54">
        <v>19</v>
      </c>
      <c r="Q2254" s="92">
        <v>8132960241</v>
      </c>
      <c r="R2254" s="46" t="s">
        <v>172</v>
      </c>
      <c r="S2254" s="54">
        <v>2</v>
      </c>
      <c r="T2254" s="46" t="s">
        <v>418</v>
      </c>
      <c r="U2254" s="54"/>
      <c r="V2254" s="46" t="s">
        <v>175</v>
      </c>
      <c r="W2254" s="46" t="s">
        <v>4659</v>
      </c>
      <c r="X2254" s="58" t="s">
        <v>186</v>
      </c>
      <c r="Y2254" s="93">
        <v>3</v>
      </c>
    </row>
    <row r="2255" spans="1:25" ht="23.1" hidden="1" customHeight="1">
      <c r="A2255" s="52" t="s">
        <v>145</v>
      </c>
      <c r="B2255" s="52" t="s">
        <v>26</v>
      </c>
      <c r="C2255" s="52" t="s">
        <v>27</v>
      </c>
      <c r="D2255" s="52" t="s">
        <v>28</v>
      </c>
      <c r="E2255" s="52" t="s">
        <v>147</v>
      </c>
      <c r="F2255" s="46" t="s">
        <v>148</v>
      </c>
      <c r="G2255" s="46" t="s">
        <v>4303</v>
      </c>
      <c r="H2255" s="54" t="s">
        <v>97</v>
      </c>
      <c r="I2255" s="72">
        <v>43582</v>
      </c>
      <c r="J2255" s="54">
        <v>27</v>
      </c>
      <c r="K2255" s="54">
        <v>4</v>
      </c>
      <c r="L2255" s="52">
        <v>2019</v>
      </c>
      <c r="M2255" s="31">
        <f t="shared" si="34"/>
        <v>43582</v>
      </c>
      <c r="N2255" s="46" t="s">
        <v>4314</v>
      </c>
      <c r="O2255" s="46" t="s">
        <v>4315</v>
      </c>
      <c r="P2255" s="54">
        <v>18</v>
      </c>
      <c r="Q2255" s="57" t="s">
        <v>171</v>
      </c>
      <c r="R2255" s="46" t="s">
        <v>172</v>
      </c>
      <c r="S2255" s="54">
        <v>1</v>
      </c>
      <c r="T2255" s="46" t="s">
        <v>418</v>
      </c>
      <c r="U2255" s="54"/>
      <c r="V2255" s="46" t="s">
        <v>175</v>
      </c>
      <c r="W2255" s="46" t="s">
        <v>4659</v>
      </c>
      <c r="X2255" s="58" t="s">
        <v>444</v>
      </c>
      <c r="Y2255" s="93"/>
    </row>
    <row r="2256" spans="1:25" ht="23.1" hidden="1" customHeight="1">
      <c r="A2256" s="52" t="s">
        <v>145</v>
      </c>
      <c r="B2256" s="52" t="s">
        <v>26</v>
      </c>
      <c r="C2256" s="52" t="s">
        <v>27</v>
      </c>
      <c r="D2256" s="52" t="s">
        <v>28</v>
      </c>
      <c r="E2256" s="52" t="s">
        <v>147</v>
      </c>
      <c r="F2256" s="46" t="s">
        <v>148</v>
      </c>
      <c r="G2256" s="46" t="s">
        <v>4303</v>
      </c>
      <c r="H2256" s="54" t="s">
        <v>97</v>
      </c>
      <c r="I2256" s="72">
        <v>43582</v>
      </c>
      <c r="J2256" s="54">
        <v>27</v>
      </c>
      <c r="K2256" s="54">
        <v>4</v>
      </c>
      <c r="L2256" s="52">
        <v>2019</v>
      </c>
      <c r="M2256" s="31">
        <f t="shared" si="34"/>
        <v>43582</v>
      </c>
      <c r="N2256" s="46" t="s">
        <v>4316</v>
      </c>
      <c r="O2256" s="46" t="s">
        <v>4317</v>
      </c>
      <c r="P2256" s="54">
        <v>19</v>
      </c>
      <c r="Q2256" s="57" t="s">
        <v>171</v>
      </c>
      <c r="R2256" s="46" t="s">
        <v>172</v>
      </c>
      <c r="S2256" s="54">
        <v>1</v>
      </c>
      <c r="T2256" s="46" t="s">
        <v>418</v>
      </c>
      <c r="U2256" s="54"/>
      <c r="V2256" s="46" t="s">
        <v>175</v>
      </c>
      <c r="W2256" s="46" t="s">
        <v>4659</v>
      </c>
      <c r="X2256" s="58" t="s">
        <v>211</v>
      </c>
      <c r="Y2256" s="93"/>
    </row>
    <row r="2257" spans="1:25" ht="23.1" hidden="1" customHeight="1">
      <c r="A2257" s="52" t="s">
        <v>145</v>
      </c>
      <c r="B2257" s="52" t="s">
        <v>26</v>
      </c>
      <c r="C2257" s="52" t="s">
        <v>27</v>
      </c>
      <c r="D2257" s="52" t="s">
        <v>28</v>
      </c>
      <c r="E2257" s="52" t="s">
        <v>147</v>
      </c>
      <c r="F2257" s="46" t="s">
        <v>148</v>
      </c>
      <c r="G2257" s="46" t="s">
        <v>4303</v>
      </c>
      <c r="H2257" s="54" t="s">
        <v>97</v>
      </c>
      <c r="I2257" s="72">
        <v>43582</v>
      </c>
      <c r="J2257" s="54">
        <v>27</v>
      </c>
      <c r="K2257" s="54">
        <v>4</v>
      </c>
      <c r="L2257" s="52">
        <v>2019</v>
      </c>
      <c r="M2257" s="31">
        <f t="shared" si="34"/>
        <v>43582</v>
      </c>
      <c r="N2257" s="46" t="s">
        <v>4318</v>
      </c>
      <c r="O2257" s="46" t="s">
        <v>4319</v>
      </c>
      <c r="P2257" s="54">
        <v>19</v>
      </c>
      <c r="Q2257" s="57" t="s">
        <v>171</v>
      </c>
      <c r="R2257" s="46" t="s">
        <v>172</v>
      </c>
      <c r="S2257" s="54">
        <v>2</v>
      </c>
      <c r="T2257" s="46" t="s">
        <v>418</v>
      </c>
      <c r="U2257" s="54"/>
      <c r="V2257" s="46" t="s">
        <v>175</v>
      </c>
      <c r="W2257" s="46" t="s">
        <v>4659</v>
      </c>
      <c r="X2257" s="58" t="s">
        <v>186</v>
      </c>
      <c r="Y2257" s="93">
        <v>3</v>
      </c>
    </row>
    <row r="2258" spans="1:25" ht="23.1" hidden="1" customHeight="1">
      <c r="A2258" s="52" t="s">
        <v>145</v>
      </c>
      <c r="B2258" s="52" t="s">
        <v>26</v>
      </c>
      <c r="C2258" s="52" t="s">
        <v>27</v>
      </c>
      <c r="D2258" s="52" t="s">
        <v>28</v>
      </c>
      <c r="E2258" s="52" t="s">
        <v>147</v>
      </c>
      <c r="F2258" s="46" t="s">
        <v>148</v>
      </c>
      <c r="G2258" s="46" t="s">
        <v>4303</v>
      </c>
      <c r="H2258" s="54" t="s">
        <v>97</v>
      </c>
      <c r="I2258" s="72">
        <v>43582</v>
      </c>
      <c r="J2258" s="54">
        <v>27</v>
      </c>
      <c r="K2258" s="54">
        <v>4</v>
      </c>
      <c r="L2258" s="52">
        <v>2019</v>
      </c>
      <c r="M2258" s="31">
        <f t="shared" si="34"/>
        <v>43582</v>
      </c>
      <c r="N2258" s="46" t="s">
        <v>4320</v>
      </c>
      <c r="O2258" s="46" t="s">
        <v>4321</v>
      </c>
      <c r="P2258" s="54">
        <v>19</v>
      </c>
      <c r="Q2258" s="57" t="s">
        <v>171</v>
      </c>
      <c r="R2258" s="46" t="s">
        <v>172</v>
      </c>
      <c r="S2258" s="54">
        <v>1</v>
      </c>
      <c r="T2258" s="46" t="s">
        <v>418</v>
      </c>
      <c r="U2258" s="54"/>
      <c r="V2258" s="46" t="s">
        <v>175</v>
      </c>
      <c r="W2258" s="46" t="s">
        <v>4659</v>
      </c>
      <c r="X2258" s="58" t="s">
        <v>186</v>
      </c>
      <c r="Y2258" s="93">
        <v>2</v>
      </c>
    </row>
    <row r="2259" spans="1:25" ht="23.1" hidden="1" customHeight="1">
      <c r="A2259" s="52" t="s">
        <v>145</v>
      </c>
      <c r="B2259" s="52" t="s">
        <v>26</v>
      </c>
      <c r="C2259" s="52" t="s">
        <v>27</v>
      </c>
      <c r="D2259" s="52" t="s">
        <v>28</v>
      </c>
      <c r="E2259" s="52" t="s">
        <v>147</v>
      </c>
      <c r="F2259" s="46" t="s">
        <v>148</v>
      </c>
      <c r="G2259" s="46" t="s">
        <v>4303</v>
      </c>
      <c r="H2259" s="54" t="s">
        <v>97</v>
      </c>
      <c r="I2259" s="72">
        <v>43582</v>
      </c>
      <c r="J2259" s="54">
        <v>27</v>
      </c>
      <c r="K2259" s="54">
        <v>4</v>
      </c>
      <c r="L2259" s="52">
        <v>2019</v>
      </c>
      <c r="M2259" s="31">
        <f t="shared" si="34"/>
        <v>43582</v>
      </c>
      <c r="N2259" s="46" t="s">
        <v>4322</v>
      </c>
      <c r="O2259" s="46" t="s">
        <v>4323</v>
      </c>
      <c r="P2259" s="54">
        <v>18</v>
      </c>
      <c r="Q2259" s="92">
        <v>9033452933</v>
      </c>
      <c r="R2259" s="46" t="s">
        <v>172</v>
      </c>
      <c r="S2259" s="54">
        <v>0</v>
      </c>
      <c r="T2259" s="46" t="s">
        <v>418</v>
      </c>
      <c r="U2259" s="54"/>
      <c r="V2259" s="46" t="s">
        <v>175</v>
      </c>
      <c r="W2259" s="46" t="s">
        <v>4659</v>
      </c>
      <c r="X2259" s="58" t="s">
        <v>186</v>
      </c>
      <c r="Y2259" s="93">
        <v>3</v>
      </c>
    </row>
    <row r="2260" spans="1:25" ht="23.1" hidden="1" customHeight="1">
      <c r="A2260" s="52" t="s">
        <v>145</v>
      </c>
      <c r="B2260" s="52" t="s">
        <v>26</v>
      </c>
      <c r="C2260" s="52" t="s">
        <v>27</v>
      </c>
      <c r="D2260" s="52" t="s">
        <v>28</v>
      </c>
      <c r="E2260" s="52" t="s">
        <v>147</v>
      </c>
      <c r="F2260" s="46" t="s">
        <v>148</v>
      </c>
      <c r="G2260" s="46" t="s">
        <v>4303</v>
      </c>
      <c r="H2260" s="54" t="s">
        <v>97</v>
      </c>
      <c r="I2260" s="72">
        <v>43582</v>
      </c>
      <c r="J2260" s="54">
        <v>27</v>
      </c>
      <c r="K2260" s="54">
        <v>4</v>
      </c>
      <c r="L2260" s="52">
        <v>2019</v>
      </c>
      <c r="M2260" s="31">
        <f t="shared" si="34"/>
        <v>43582</v>
      </c>
      <c r="N2260" s="46" t="s">
        <v>4324</v>
      </c>
      <c r="O2260" s="46" t="s">
        <v>4325</v>
      </c>
      <c r="P2260" s="54">
        <v>19</v>
      </c>
      <c r="Q2260" s="57" t="s">
        <v>171</v>
      </c>
      <c r="R2260" s="46" t="s">
        <v>172</v>
      </c>
      <c r="S2260" s="54">
        <v>2</v>
      </c>
      <c r="T2260" s="46" t="s">
        <v>418</v>
      </c>
      <c r="U2260" s="54"/>
      <c r="V2260" s="46" t="s">
        <v>175</v>
      </c>
      <c r="W2260" s="46" t="s">
        <v>4659</v>
      </c>
      <c r="X2260" s="58" t="s">
        <v>176</v>
      </c>
      <c r="Y2260" s="93"/>
    </row>
    <row r="2261" spans="1:25" ht="23.1" hidden="1" customHeight="1">
      <c r="A2261" s="52" t="s">
        <v>145</v>
      </c>
      <c r="B2261" s="52" t="s">
        <v>26</v>
      </c>
      <c r="C2261" s="52" t="s">
        <v>27</v>
      </c>
      <c r="D2261" s="52" t="s">
        <v>28</v>
      </c>
      <c r="E2261" s="52" t="s">
        <v>147</v>
      </c>
      <c r="F2261" s="46" t="s">
        <v>148</v>
      </c>
      <c r="G2261" s="46" t="s">
        <v>4303</v>
      </c>
      <c r="H2261" s="54" t="s">
        <v>97</v>
      </c>
      <c r="I2261" s="72">
        <v>43582</v>
      </c>
      <c r="J2261" s="54">
        <v>27</v>
      </c>
      <c r="K2261" s="54">
        <v>4</v>
      </c>
      <c r="L2261" s="52">
        <v>2019</v>
      </c>
      <c r="M2261" s="31">
        <f t="shared" si="34"/>
        <v>43582</v>
      </c>
      <c r="N2261" s="46" t="s">
        <v>4326</v>
      </c>
      <c r="O2261" s="46" t="s">
        <v>4327</v>
      </c>
      <c r="P2261" s="54">
        <v>18</v>
      </c>
      <c r="Q2261" s="57" t="s">
        <v>171</v>
      </c>
      <c r="R2261" s="46" t="s">
        <v>172</v>
      </c>
      <c r="S2261" s="54">
        <v>1</v>
      </c>
      <c r="T2261" s="46" t="s">
        <v>418</v>
      </c>
      <c r="U2261" s="54"/>
      <c r="V2261" s="46" t="s">
        <v>175</v>
      </c>
      <c r="W2261" s="46" t="s">
        <v>4659</v>
      </c>
      <c r="X2261" s="58" t="s">
        <v>186</v>
      </c>
      <c r="Y2261" s="93">
        <v>1</v>
      </c>
    </row>
    <row r="2262" spans="1:25" ht="23.1" hidden="1" customHeight="1">
      <c r="A2262" s="52" t="s">
        <v>145</v>
      </c>
      <c r="B2262" s="52" t="s">
        <v>26</v>
      </c>
      <c r="C2262" s="52" t="s">
        <v>27</v>
      </c>
      <c r="D2262" s="52" t="s">
        <v>28</v>
      </c>
      <c r="E2262" s="52" t="s">
        <v>147</v>
      </c>
      <c r="F2262" s="46" t="s">
        <v>148</v>
      </c>
      <c r="G2262" s="46" t="s">
        <v>4303</v>
      </c>
      <c r="H2262" s="54" t="s">
        <v>97</v>
      </c>
      <c r="I2262" s="72">
        <v>43582</v>
      </c>
      <c r="J2262" s="54">
        <v>27</v>
      </c>
      <c r="K2262" s="54">
        <v>4</v>
      </c>
      <c r="L2262" s="52">
        <v>2019</v>
      </c>
      <c r="M2262" s="31">
        <f t="shared" si="34"/>
        <v>43582</v>
      </c>
      <c r="N2262" s="46" t="s">
        <v>4328</v>
      </c>
      <c r="O2262" s="46" t="s">
        <v>4329</v>
      </c>
      <c r="P2262" s="54">
        <v>18</v>
      </c>
      <c r="Q2262" s="57" t="s">
        <v>171</v>
      </c>
      <c r="R2262" s="46" t="s">
        <v>172</v>
      </c>
      <c r="S2262" s="54">
        <v>3</v>
      </c>
      <c r="T2262" s="46" t="s">
        <v>418</v>
      </c>
      <c r="U2262" s="54"/>
      <c r="V2262" s="46" t="s">
        <v>175</v>
      </c>
      <c r="W2262" s="46" t="s">
        <v>4659</v>
      </c>
      <c r="X2262" s="58" t="s">
        <v>186</v>
      </c>
      <c r="Y2262" s="93">
        <v>3</v>
      </c>
    </row>
    <row r="2263" spans="1:25" ht="23.1" hidden="1" customHeight="1">
      <c r="A2263" s="52" t="s">
        <v>145</v>
      </c>
      <c r="B2263" s="52" t="s">
        <v>26</v>
      </c>
      <c r="C2263" s="52" t="s">
        <v>27</v>
      </c>
      <c r="D2263" s="52" t="s">
        <v>28</v>
      </c>
      <c r="E2263" s="52" t="s">
        <v>147</v>
      </c>
      <c r="F2263" s="46" t="s">
        <v>148</v>
      </c>
      <c r="G2263" s="46" t="s">
        <v>4303</v>
      </c>
      <c r="H2263" s="54" t="s">
        <v>97</v>
      </c>
      <c r="I2263" s="72">
        <v>43582</v>
      </c>
      <c r="J2263" s="54">
        <v>27</v>
      </c>
      <c r="K2263" s="54">
        <v>4</v>
      </c>
      <c r="L2263" s="52">
        <v>2019</v>
      </c>
      <c r="M2263" s="31">
        <f t="shared" si="34"/>
        <v>43582</v>
      </c>
      <c r="N2263" s="46" t="s">
        <v>1456</v>
      </c>
      <c r="O2263" s="46" t="s">
        <v>4330</v>
      </c>
      <c r="P2263" s="54">
        <v>19</v>
      </c>
      <c r="Q2263" s="57" t="s">
        <v>171</v>
      </c>
      <c r="R2263" s="46" t="s">
        <v>172</v>
      </c>
      <c r="S2263" s="54">
        <v>2</v>
      </c>
      <c r="T2263" s="46" t="s">
        <v>418</v>
      </c>
      <c r="U2263" s="54"/>
      <c r="V2263" s="46" t="s">
        <v>175</v>
      </c>
      <c r="W2263" s="46" t="s">
        <v>4659</v>
      </c>
      <c r="X2263" s="58" t="s">
        <v>186</v>
      </c>
      <c r="Y2263" s="93">
        <v>3</v>
      </c>
    </row>
    <row r="2264" spans="1:25" ht="23.1" hidden="1" customHeight="1">
      <c r="A2264" s="52" t="s">
        <v>145</v>
      </c>
      <c r="B2264" s="52" t="s">
        <v>26</v>
      </c>
      <c r="C2264" s="52" t="s">
        <v>27</v>
      </c>
      <c r="D2264" s="52" t="s">
        <v>28</v>
      </c>
      <c r="E2264" s="52" t="s">
        <v>147</v>
      </c>
      <c r="F2264" s="46" t="s">
        <v>148</v>
      </c>
      <c r="G2264" s="46" t="s">
        <v>4303</v>
      </c>
      <c r="H2264" s="54" t="s">
        <v>97</v>
      </c>
      <c r="I2264" s="72">
        <v>43582</v>
      </c>
      <c r="J2264" s="54">
        <v>27</v>
      </c>
      <c r="K2264" s="54">
        <v>4</v>
      </c>
      <c r="L2264" s="52">
        <v>2019</v>
      </c>
      <c r="M2264" s="31">
        <f t="shared" si="34"/>
        <v>43582</v>
      </c>
      <c r="N2264" s="46" t="s">
        <v>4331</v>
      </c>
      <c r="O2264" s="46" t="s">
        <v>4332</v>
      </c>
      <c r="P2264" s="54">
        <v>19</v>
      </c>
      <c r="Q2264" s="57" t="s">
        <v>171</v>
      </c>
      <c r="R2264" s="46" t="s">
        <v>172</v>
      </c>
      <c r="S2264" s="54">
        <v>1</v>
      </c>
      <c r="T2264" s="46" t="s">
        <v>418</v>
      </c>
      <c r="U2264" s="54"/>
      <c r="V2264" s="46" t="s">
        <v>175</v>
      </c>
      <c r="W2264" s="46" t="s">
        <v>4659</v>
      </c>
      <c r="X2264" s="58" t="s">
        <v>186</v>
      </c>
      <c r="Y2264" s="93">
        <v>2</v>
      </c>
    </row>
    <row r="2265" spans="1:25" ht="23.1" hidden="1" customHeight="1">
      <c r="A2265" s="52" t="s">
        <v>145</v>
      </c>
      <c r="B2265" s="52" t="s">
        <v>26</v>
      </c>
      <c r="C2265" s="52" t="s">
        <v>27</v>
      </c>
      <c r="D2265" s="52" t="s">
        <v>28</v>
      </c>
      <c r="E2265" s="52" t="s">
        <v>147</v>
      </c>
      <c r="F2265" s="46" t="s">
        <v>148</v>
      </c>
      <c r="G2265" s="46" t="s">
        <v>4303</v>
      </c>
      <c r="H2265" s="54" t="s">
        <v>97</v>
      </c>
      <c r="I2265" s="72">
        <v>43582</v>
      </c>
      <c r="J2265" s="54">
        <v>27</v>
      </c>
      <c r="K2265" s="54">
        <v>4</v>
      </c>
      <c r="L2265" s="52">
        <v>2019</v>
      </c>
      <c r="M2265" s="31">
        <f t="shared" si="34"/>
        <v>43582</v>
      </c>
      <c r="N2265" s="46" t="s">
        <v>4333</v>
      </c>
      <c r="O2265" s="46" t="s">
        <v>4334</v>
      </c>
      <c r="P2265" s="54">
        <v>19</v>
      </c>
      <c r="Q2265" s="92">
        <v>9063228822</v>
      </c>
      <c r="R2265" s="46" t="s">
        <v>172</v>
      </c>
      <c r="S2265" s="54">
        <v>2</v>
      </c>
      <c r="T2265" s="46" t="s">
        <v>418</v>
      </c>
      <c r="U2265" s="54"/>
      <c r="V2265" s="46" t="s">
        <v>175</v>
      </c>
      <c r="W2265" s="46" t="s">
        <v>4659</v>
      </c>
      <c r="X2265" s="58" t="s">
        <v>179</v>
      </c>
      <c r="Y2265" s="93">
        <v>3</v>
      </c>
    </row>
    <row r="2266" spans="1:25" ht="23.1" hidden="1" customHeight="1">
      <c r="A2266" s="52" t="s">
        <v>145</v>
      </c>
      <c r="B2266" s="52" t="s">
        <v>26</v>
      </c>
      <c r="C2266" s="52" t="s">
        <v>27</v>
      </c>
      <c r="D2266" s="52" t="s">
        <v>28</v>
      </c>
      <c r="E2266" s="52" t="s">
        <v>147</v>
      </c>
      <c r="F2266" s="46" t="s">
        <v>148</v>
      </c>
      <c r="G2266" s="46" t="s">
        <v>4303</v>
      </c>
      <c r="H2266" s="54" t="s">
        <v>97</v>
      </c>
      <c r="I2266" s="72">
        <v>43582</v>
      </c>
      <c r="J2266" s="54">
        <v>27</v>
      </c>
      <c r="K2266" s="54">
        <v>4</v>
      </c>
      <c r="L2266" s="52">
        <v>2019</v>
      </c>
      <c r="M2266" s="31">
        <f t="shared" ref="M2266:M2316" si="35">DATE(L2266,K2266,J2266)</f>
        <v>43582</v>
      </c>
      <c r="N2266" s="46" t="s">
        <v>3739</v>
      </c>
      <c r="O2266" s="46" t="s">
        <v>4335</v>
      </c>
      <c r="P2266" s="54">
        <v>18</v>
      </c>
      <c r="Q2266" s="57" t="s">
        <v>171</v>
      </c>
      <c r="R2266" s="46" t="s">
        <v>172</v>
      </c>
      <c r="S2266" s="54">
        <v>2</v>
      </c>
      <c r="T2266" s="46" t="s">
        <v>418</v>
      </c>
      <c r="U2266" s="54"/>
      <c r="V2266" s="46" t="s">
        <v>175</v>
      </c>
      <c r="W2266" s="46" t="s">
        <v>4659</v>
      </c>
      <c r="X2266" s="58" t="s">
        <v>186</v>
      </c>
      <c r="Y2266" s="93">
        <v>2</v>
      </c>
    </row>
    <row r="2267" spans="1:25" ht="23.1" hidden="1" customHeight="1">
      <c r="A2267" s="52" t="s">
        <v>145</v>
      </c>
      <c r="B2267" s="52" t="s">
        <v>26</v>
      </c>
      <c r="C2267" s="52" t="s">
        <v>27</v>
      </c>
      <c r="D2267" s="52" t="s">
        <v>28</v>
      </c>
      <c r="E2267" s="52" t="s">
        <v>147</v>
      </c>
      <c r="F2267" s="46" t="s">
        <v>148</v>
      </c>
      <c r="G2267" s="46" t="s">
        <v>4303</v>
      </c>
      <c r="H2267" s="54" t="s">
        <v>97</v>
      </c>
      <c r="I2267" s="72">
        <v>43582</v>
      </c>
      <c r="J2267" s="54">
        <v>27</v>
      </c>
      <c r="K2267" s="54">
        <v>4</v>
      </c>
      <c r="L2267" s="52">
        <v>2019</v>
      </c>
      <c r="M2267" s="31">
        <f t="shared" si="35"/>
        <v>43582</v>
      </c>
      <c r="N2267" s="46" t="s">
        <v>4336</v>
      </c>
      <c r="O2267" s="46" t="s">
        <v>4337</v>
      </c>
      <c r="P2267" s="54">
        <v>19</v>
      </c>
      <c r="Q2267" s="57" t="s">
        <v>171</v>
      </c>
      <c r="R2267" s="46" t="s">
        <v>172</v>
      </c>
      <c r="S2267" s="54">
        <v>2</v>
      </c>
      <c r="T2267" s="46" t="s">
        <v>418</v>
      </c>
      <c r="U2267" s="54"/>
      <c r="V2267" s="46" t="s">
        <v>175</v>
      </c>
      <c r="W2267" s="46" t="s">
        <v>4659</v>
      </c>
      <c r="X2267" s="58" t="s">
        <v>179</v>
      </c>
      <c r="Y2267" s="93">
        <v>3</v>
      </c>
    </row>
    <row r="2268" spans="1:25" ht="23.1" hidden="1" customHeight="1">
      <c r="A2268" s="52" t="s">
        <v>145</v>
      </c>
      <c r="B2268" s="52" t="s">
        <v>26</v>
      </c>
      <c r="C2268" s="52" t="s">
        <v>27</v>
      </c>
      <c r="D2268" s="52" t="s">
        <v>28</v>
      </c>
      <c r="E2268" s="52" t="s">
        <v>147</v>
      </c>
      <c r="F2268" s="46" t="s">
        <v>148</v>
      </c>
      <c r="G2268" s="46" t="s">
        <v>4303</v>
      </c>
      <c r="H2268" s="54" t="s">
        <v>97</v>
      </c>
      <c r="I2268" s="72">
        <v>43582</v>
      </c>
      <c r="J2268" s="54">
        <v>27</v>
      </c>
      <c r="K2268" s="54">
        <v>4</v>
      </c>
      <c r="L2268" s="52">
        <v>2019</v>
      </c>
      <c r="M2268" s="31">
        <f t="shared" si="35"/>
        <v>43582</v>
      </c>
      <c r="N2268" s="46" t="s">
        <v>4338</v>
      </c>
      <c r="O2268" s="46" t="s">
        <v>4339</v>
      </c>
      <c r="P2268" s="54">
        <v>19</v>
      </c>
      <c r="Q2268" s="92">
        <v>8167255054</v>
      </c>
      <c r="R2268" s="46" t="s">
        <v>172</v>
      </c>
      <c r="S2268" s="54">
        <v>2</v>
      </c>
      <c r="T2268" s="46" t="s">
        <v>418</v>
      </c>
      <c r="U2268" s="54"/>
      <c r="V2268" s="46" t="s">
        <v>175</v>
      </c>
      <c r="W2268" s="46" t="s">
        <v>4659</v>
      </c>
      <c r="X2268" s="58" t="s">
        <v>186</v>
      </c>
      <c r="Y2268" s="93">
        <v>3</v>
      </c>
    </row>
    <row r="2269" spans="1:25" ht="23.1" hidden="1" customHeight="1">
      <c r="A2269" s="52" t="s">
        <v>145</v>
      </c>
      <c r="B2269" s="52" t="s">
        <v>26</v>
      </c>
      <c r="C2269" s="52" t="s">
        <v>27</v>
      </c>
      <c r="D2269" s="52" t="s">
        <v>28</v>
      </c>
      <c r="E2269" s="52" t="s">
        <v>147</v>
      </c>
      <c r="F2269" s="46" t="s">
        <v>148</v>
      </c>
      <c r="G2269" s="46" t="s">
        <v>4303</v>
      </c>
      <c r="H2269" s="54" t="s">
        <v>97</v>
      </c>
      <c r="I2269" s="72">
        <v>43582</v>
      </c>
      <c r="J2269" s="54">
        <v>27</v>
      </c>
      <c r="K2269" s="54">
        <v>4</v>
      </c>
      <c r="L2269" s="52">
        <v>2019</v>
      </c>
      <c r="M2269" s="31">
        <f t="shared" si="35"/>
        <v>43582</v>
      </c>
      <c r="N2269" s="46" t="s">
        <v>4340</v>
      </c>
      <c r="O2269" s="46" t="s">
        <v>4341</v>
      </c>
      <c r="P2269" s="54">
        <v>19</v>
      </c>
      <c r="Q2269" s="57" t="s">
        <v>171</v>
      </c>
      <c r="R2269" s="46" t="s">
        <v>172</v>
      </c>
      <c r="S2269" s="54">
        <v>4</v>
      </c>
      <c r="T2269" s="46" t="s">
        <v>418</v>
      </c>
      <c r="U2269" s="54"/>
      <c r="V2269" s="46" t="s">
        <v>175</v>
      </c>
      <c r="W2269" s="46" t="s">
        <v>4659</v>
      </c>
      <c r="X2269" s="58" t="s">
        <v>179</v>
      </c>
      <c r="Y2269" s="93">
        <v>3</v>
      </c>
    </row>
    <row r="2270" spans="1:25" ht="23.1" hidden="1" customHeight="1">
      <c r="A2270" s="52" t="s">
        <v>145</v>
      </c>
      <c r="B2270" s="52" t="s">
        <v>26</v>
      </c>
      <c r="C2270" s="52" t="s">
        <v>27</v>
      </c>
      <c r="D2270" s="52" t="s">
        <v>28</v>
      </c>
      <c r="E2270" s="52" t="s">
        <v>147</v>
      </c>
      <c r="F2270" s="46" t="s">
        <v>148</v>
      </c>
      <c r="G2270" s="46" t="s">
        <v>4303</v>
      </c>
      <c r="H2270" s="54" t="s">
        <v>97</v>
      </c>
      <c r="I2270" s="72">
        <v>43582</v>
      </c>
      <c r="J2270" s="54">
        <v>27</v>
      </c>
      <c r="K2270" s="54">
        <v>4</v>
      </c>
      <c r="L2270" s="52">
        <v>2019</v>
      </c>
      <c r="M2270" s="31">
        <f t="shared" si="35"/>
        <v>43582</v>
      </c>
      <c r="N2270" s="46" t="s">
        <v>4342</v>
      </c>
      <c r="O2270" s="46" t="s">
        <v>4343</v>
      </c>
      <c r="P2270" s="54">
        <v>19</v>
      </c>
      <c r="Q2270" s="92">
        <v>8097134911</v>
      </c>
      <c r="R2270" s="46" t="s">
        <v>172</v>
      </c>
      <c r="S2270" s="54">
        <v>3</v>
      </c>
      <c r="T2270" s="46" t="s">
        <v>418</v>
      </c>
      <c r="U2270" s="54"/>
      <c r="V2270" s="46" t="s">
        <v>175</v>
      </c>
      <c r="W2270" s="46" t="s">
        <v>4659</v>
      </c>
      <c r="X2270" s="58" t="s">
        <v>444</v>
      </c>
      <c r="Y2270" s="93"/>
    </row>
    <row r="2271" spans="1:25" ht="23.1" hidden="1" customHeight="1">
      <c r="A2271" s="52" t="s">
        <v>145</v>
      </c>
      <c r="B2271" s="52" t="s">
        <v>26</v>
      </c>
      <c r="C2271" s="52" t="s">
        <v>27</v>
      </c>
      <c r="D2271" s="52" t="s">
        <v>28</v>
      </c>
      <c r="E2271" s="52" t="s">
        <v>147</v>
      </c>
      <c r="F2271" s="46" t="s">
        <v>148</v>
      </c>
      <c r="G2271" s="46" t="s">
        <v>4303</v>
      </c>
      <c r="H2271" s="54" t="s">
        <v>97</v>
      </c>
      <c r="I2271" s="72">
        <v>43582</v>
      </c>
      <c r="J2271" s="54">
        <v>27</v>
      </c>
      <c r="K2271" s="54">
        <v>4</v>
      </c>
      <c r="L2271" s="52">
        <v>2019</v>
      </c>
      <c r="M2271" s="31">
        <f t="shared" si="35"/>
        <v>43582</v>
      </c>
      <c r="N2271" s="46" t="s">
        <v>4344</v>
      </c>
      <c r="O2271" s="46" t="s">
        <v>4345</v>
      </c>
      <c r="P2271" s="54">
        <v>18</v>
      </c>
      <c r="Q2271" s="92">
        <v>9030131385</v>
      </c>
      <c r="R2271" s="46" t="s">
        <v>172</v>
      </c>
      <c r="S2271" s="54">
        <v>3</v>
      </c>
      <c r="T2271" s="46" t="s">
        <v>418</v>
      </c>
      <c r="U2271" s="54"/>
      <c r="V2271" s="46" t="s">
        <v>175</v>
      </c>
      <c r="W2271" s="46" t="s">
        <v>4659</v>
      </c>
      <c r="X2271" s="58" t="s">
        <v>186</v>
      </c>
      <c r="Y2271" s="93">
        <v>2</v>
      </c>
    </row>
    <row r="2272" spans="1:25" ht="23.1" hidden="1" customHeight="1">
      <c r="A2272" s="52" t="s">
        <v>145</v>
      </c>
      <c r="B2272" s="52" t="s">
        <v>26</v>
      </c>
      <c r="C2272" s="52" t="s">
        <v>27</v>
      </c>
      <c r="D2272" s="52" t="s">
        <v>28</v>
      </c>
      <c r="E2272" s="52" t="s">
        <v>147</v>
      </c>
      <c r="F2272" s="46" t="s">
        <v>148</v>
      </c>
      <c r="G2272" s="46" t="s">
        <v>4303</v>
      </c>
      <c r="H2272" s="54" t="s">
        <v>97</v>
      </c>
      <c r="I2272" s="72">
        <v>43582</v>
      </c>
      <c r="J2272" s="54">
        <v>27</v>
      </c>
      <c r="K2272" s="54">
        <v>4</v>
      </c>
      <c r="L2272" s="52">
        <v>2019</v>
      </c>
      <c r="M2272" s="31">
        <f t="shared" si="35"/>
        <v>43582</v>
      </c>
      <c r="N2272" s="46" t="s">
        <v>4346</v>
      </c>
      <c r="O2272" s="46" t="s">
        <v>4347</v>
      </c>
      <c r="P2272" s="54">
        <v>19</v>
      </c>
      <c r="Q2272" s="57" t="s">
        <v>171</v>
      </c>
      <c r="R2272" s="46" t="s">
        <v>172</v>
      </c>
      <c r="S2272" s="54">
        <v>3</v>
      </c>
      <c r="T2272" s="46" t="s">
        <v>418</v>
      </c>
      <c r="U2272" s="54"/>
      <c r="V2272" s="46" t="s">
        <v>175</v>
      </c>
      <c r="W2272" s="46" t="s">
        <v>4659</v>
      </c>
      <c r="X2272" s="58" t="s">
        <v>179</v>
      </c>
      <c r="Y2272" s="93">
        <v>3</v>
      </c>
    </row>
    <row r="2273" spans="1:25" ht="23.1" hidden="1" customHeight="1">
      <c r="A2273" s="52" t="s">
        <v>145</v>
      </c>
      <c r="B2273" s="52" t="s">
        <v>26</v>
      </c>
      <c r="C2273" s="52" t="s">
        <v>27</v>
      </c>
      <c r="D2273" s="52" t="s">
        <v>28</v>
      </c>
      <c r="E2273" s="52" t="s">
        <v>147</v>
      </c>
      <c r="F2273" s="46" t="s">
        <v>148</v>
      </c>
      <c r="G2273" s="46" t="s">
        <v>4303</v>
      </c>
      <c r="H2273" s="54" t="s">
        <v>97</v>
      </c>
      <c r="I2273" s="72">
        <v>43582</v>
      </c>
      <c r="J2273" s="54">
        <v>27</v>
      </c>
      <c r="K2273" s="54">
        <v>4</v>
      </c>
      <c r="L2273" s="52">
        <v>2019</v>
      </c>
      <c r="M2273" s="31">
        <f t="shared" si="35"/>
        <v>43582</v>
      </c>
      <c r="N2273" s="46" t="s">
        <v>4348</v>
      </c>
      <c r="O2273" s="46" t="s">
        <v>4349</v>
      </c>
      <c r="P2273" s="54">
        <v>18</v>
      </c>
      <c r="Q2273" s="92">
        <v>8161376515</v>
      </c>
      <c r="R2273" s="46" t="s">
        <v>172</v>
      </c>
      <c r="S2273" s="54">
        <v>2</v>
      </c>
      <c r="T2273" s="46" t="s">
        <v>418</v>
      </c>
      <c r="U2273" s="54"/>
      <c r="V2273" s="46" t="s">
        <v>175</v>
      </c>
      <c r="W2273" s="46" t="s">
        <v>4659</v>
      </c>
      <c r="X2273" s="58" t="s">
        <v>186</v>
      </c>
      <c r="Y2273" s="93">
        <v>3</v>
      </c>
    </row>
    <row r="2274" spans="1:25" ht="23.1" hidden="1" customHeight="1">
      <c r="A2274" s="52" t="s">
        <v>145</v>
      </c>
      <c r="B2274" s="52" t="s">
        <v>26</v>
      </c>
      <c r="C2274" s="52" t="s">
        <v>27</v>
      </c>
      <c r="D2274" s="52" t="s">
        <v>28</v>
      </c>
      <c r="E2274" s="52" t="s">
        <v>147</v>
      </c>
      <c r="F2274" s="46" t="s">
        <v>148</v>
      </c>
      <c r="G2274" s="46" t="s">
        <v>4303</v>
      </c>
      <c r="H2274" s="54" t="s">
        <v>97</v>
      </c>
      <c r="I2274" s="72">
        <v>43582</v>
      </c>
      <c r="J2274" s="54">
        <v>27</v>
      </c>
      <c r="K2274" s="54">
        <v>4</v>
      </c>
      <c r="L2274" s="52">
        <v>2019</v>
      </c>
      <c r="M2274" s="31">
        <f t="shared" si="35"/>
        <v>43582</v>
      </c>
      <c r="N2274" s="46" t="s">
        <v>4350</v>
      </c>
      <c r="O2274" s="46" t="s">
        <v>4351</v>
      </c>
      <c r="P2274" s="54">
        <v>18</v>
      </c>
      <c r="Q2274" s="92">
        <v>8174281751</v>
      </c>
      <c r="R2274" s="46" t="s">
        <v>172</v>
      </c>
      <c r="S2274" s="54">
        <v>1</v>
      </c>
      <c r="T2274" s="46" t="s">
        <v>418</v>
      </c>
      <c r="U2274" s="54"/>
      <c r="V2274" s="46" t="s">
        <v>175</v>
      </c>
      <c r="W2274" s="46" t="s">
        <v>4659</v>
      </c>
      <c r="X2274" s="58" t="s">
        <v>179</v>
      </c>
      <c r="Y2274" s="93">
        <v>3</v>
      </c>
    </row>
    <row r="2275" spans="1:25" ht="23.1" hidden="1" customHeight="1">
      <c r="A2275" s="52" t="s">
        <v>145</v>
      </c>
      <c r="B2275" s="52" t="s">
        <v>26</v>
      </c>
      <c r="C2275" s="52" t="s">
        <v>27</v>
      </c>
      <c r="D2275" s="52" t="s">
        <v>28</v>
      </c>
      <c r="E2275" s="52" t="s">
        <v>147</v>
      </c>
      <c r="F2275" s="46" t="s">
        <v>148</v>
      </c>
      <c r="G2275" s="46" t="s">
        <v>4303</v>
      </c>
      <c r="H2275" s="54" t="s">
        <v>97</v>
      </c>
      <c r="I2275" s="72">
        <v>43582</v>
      </c>
      <c r="J2275" s="54">
        <v>27</v>
      </c>
      <c r="K2275" s="54">
        <v>4</v>
      </c>
      <c r="L2275" s="52">
        <v>2019</v>
      </c>
      <c r="M2275" s="31">
        <f t="shared" si="35"/>
        <v>43582</v>
      </c>
      <c r="N2275" s="46" t="s">
        <v>4352</v>
      </c>
      <c r="O2275" s="46" t="s">
        <v>4353</v>
      </c>
      <c r="P2275" s="54">
        <v>19</v>
      </c>
      <c r="Q2275" s="57" t="s">
        <v>171</v>
      </c>
      <c r="R2275" s="46" t="s">
        <v>172</v>
      </c>
      <c r="S2275" s="54">
        <v>2</v>
      </c>
      <c r="T2275" s="46" t="s">
        <v>418</v>
      </c>
      <c r="U2275" s="54"/>
      <c r="V2275" s="46" t="s">
        <v>175</v>
      </c>
      <c r="W2275" s="46" t="s">
        <v>4659</v>
      </c>
      <c r="X2275" s="58" t="s">
        <v>444</v>
      </c>
      <c r="Y2275" s="93"/>
    </row>
    <row r="2276" spans="1:25" ht="23.1" hidden="1" customHeight="1">
      <c r="A2276" s="52" t="s">
        <v>145</v>
      </c>
      <c r="B2276" s="52" t="s">
        <v>26</v>
      </c>
      <c r="C2276" s="52" t="s">
        <v>27</v>
      </c>
      <c r="D2276" s="52" t="s">
        <v>28</v>
      </c>
      <c r="E2276" s="52" t="s">
        <v>147</v>
      </c>
      <c r="F2276" s="46" t="s">
        <v>148</v>
      </c>
      <c r="G2276" s="46" t="s">
        <v>4303</v>
      </c>
      <c r="H2276" s="54" t="s">
        <v>97</v>
      </c>
      <c r="I2276" s="72">
        <v>43582</v>
      </c>
      <c r="J2276" s="54">
        <v>27</v>
      </c>
      <c r="K2276" s="54">
        <v>4</v>
      </c>
      <c r="L2276" s="52">
        <v>2019</v>
      </c>
      <c r="M2276" s="31">
        <f t="shared" si="35"/>
        <v>43582</v>
      </c>
      <c r="N2276" s="46" t="s">
        <v>4354</v>
      </c>
      <c r="O2276" s="46" t="s">
        <v>4355</v>
      </c>
      <c r="P2276" s="54">
        <v>18</v>
      </c>
      <c r="Q2276" s="92">
        <v>8132003537</v>
      </c>
      <c r="R2276" s="46" t="s">
        <v>172</v>
      </c>
      <c r="S2276" s="54">
        <v>1</v>
      </c>
      <c r="T2276" s="46" t="s">
        <v>418</v>
      </c>
      <c r="U2276" s="54"/>
      <c r="V2276" s="46" t="s">
        <v>175</v>
      </c>
      <c r="W2276" s="46" t="s">
        <v>4659</v>
      </c>
      <c r="X2276" s="58" t="s">
        <v>186</v>
      </c>
      <c r="Y2276" s="93">
        <v>3</v>
      </c>
    </row>
    <row r="2277" spans="1:25" ht="23.1" hidden="1" customHeight="1">
      <c r="A2277" s="52" t="s">
        <v>145</v>
      </c>
      <c r="B2277" s="52" t="s">
        <v>26</v>
      </c>
      <c r="C2277" s="52" t="s">
        <v>27</v>
      </c>
      <c r="D2277" s="52" t="s">
        <v>28</v>
      </c>
      <c r="E2277" s="52" t="s">
        <v>147</v>
      </c>
      <c r="F2277" s="46" t="s">
        <v>148</v>
      </c>
      <c r="G2277" s="46" t="s">
        <v>4303</v>
      </c>
      <c r="H2277" s="54" t="s">
        <v>97</v>
      </c>
      <c r="I2277" s="72">
        <v>43582</v>
      </c>
      <c r="J2277" s="54">
        <v>27</v>
      </c>
      <c r="K2277" s="54">
        <v>4</v>
      </c>
      <c r="L2277" s="52">
        <v>2019</v>
      </c>
      <c r="M2277" s="31">
        <f t="shared" si="35"/>
        <v>43582</v>
      </c>
      <c r="N2277" s="46" t="s">
        <v>4358</v>
      </c>
      <c r="O2277" s="46" t="s">
        <v>4359</v>
      </c>
      <c r="P2277" s="54">
        <v>18</v>
      </c>
      <c r="Q2277" s="57" t="s">
        <v>171</v>
      </c>
      <c r="R2277" s="46" t="s">
        <v>172</v>
      </c>
      <c r="S2277" s="54">
        <v>2</v>
      </c>
      <c r="T2277" s="46" t="s">
        <v>418</v>
      </c>
      <c r="U2277" s="54"/>
      <c r="V2277" s="46" t="s">
        <v>175</v>
      </c>
      <c r="W2277" s="46" t="s">
        <v>4659</v>
      </c>
      <c r="X2277" s="58" t="s">
        <v>176</v>
      </c>
      <c r="Y2277" s="93"/>
    </row>
    <row r="2278" spans="1:25" ht="23.1" hidden="1" customHeight="1">
      <c r="A2278" s="52" t="s">
        <v>145</v>
      </c>
      <c r="B2278" s="52" t="s">
        <v>26</v>
      </c>
      <c r="C2278" s="52" t="s">
        <v>27</v>
      </c>
      <c r="D2278" s="52" t="s">
        <v>28</v>
      </c>
      <c r="E2278" s="52" t="s">
        <v>147</v>
      </c>
      <c r="F2278" s="46" t="s">
        <v>148</v>
      </c>
      <c r="G2278" s="46" t="s">
        <v>4303</v>
      </c>
      <c r="H2278" s="54" t="s">
        <v>97</v>
      </c>
      <c r="I2278" s="72">
        <v>43582</v>
      </c>
      <c r="J2278" s="54">
        <v>27</v>
      </c>
      <c r="K2278" s="54">
        <v>4</v>
      </c>
      <c r="L2278" s="52">
        <v>2019</v>
      </c>
      <c r="M2278" s="31">
        <f t="shared" si="35"/>
        <v>43582</v>
      </c>
      <c r="N2278" s="46" t="s">
        <v>4356</v>
      </c>
      <c r="O2278" s="46" t="s">
        <v>4357</v>
      </c>
      <c r="P2278" s="54">
        <v>19</v>
      </c>
      <c r="Q2278" s="57" t="s">
        <v>171</v>
      </c>
      <c r="R2278" s="46" t="s">
        <v>172</v>
      </c>
      <c r="S2278" s="54">
        <v>1</v>
      </c>
      <c r="T2278" s="46" t="s">
        <v>418</v>
      </c>
      <c r="U2278" s="54"/>
      <c r="V2278" s="46" t="s">
        <v>175</v>
      </c>
      <c r="W2278" s="46" t="s">
        <v>4659</v>
      </c>
      <c r="X2278" s="58" t="s">
        <v>444</v>
      </c>
      <c r="Y2278" s="93"/>
    </row>
    <row r="2279" spans="1:25" ht="23.1" hidden="1" customHeight="1">
      <c r="A2279" s="52" t="s">
        <v>145</v>
      </c>
      <c r="B2279" s="52" t="s">
        <v>26</v>
      </c>
      <c r="C2279" s="52" t="s">
        <v>27</v>
      </c>
      <c r="D2279" s="52" t="s">
        <v>28</v>
      </c>
      <c r="E2279" s="52" t="s">
        <v>147</v>
      </c>
      <c r="F2279" s="46" t="s">
        <v>148</v>
      </c>
      <c r="G2279" s="46" t="s">
        <v>4303</v>
      </c>
      <c r="H2279" s="54" t="s">
        <v>97</v>
      </c>
      <c r="I2279" s="72">
        <v>43582</v>
      </c>
      <c r="J2279" s="54">
        <v>27</v>
      </c>
      <c r="K2279" s="54">
        <v>4</v>
      </c>
      <c r="L2279" s="52">
        <v>2019</v>
      </c>
      <c r="M2279" s="31">
        <f t="shared" si="35"/>
        <v>43582</v>
      </c>
      <c r="N2279" s="46" t="s">
        <v>4360</v>
      </c>
      <c r="O2279" s="46" t="s">
        <v>4361</v>
      </c>
      <c r="P2279" s="54">
        <v>19</v>
      </c>
      <c r="Q2279" s="57" t="s">
        <v>171</v>
      </c>
      <c r="R2279" s="46" t="s">
        <v>172</v>
      </c>
      <c r="S2279" s="54">
        <v>2</v>
      </c>
      <c r="T2279" s="46" t="s">
        <v>418</v>
      </c>
      <c r="U2279" s="54"/>
      <c r="V2279" s="46" t="s">
        <v>175</v>
      </c>
      <c r="W2279" s="46" t="s">
        <v>4659</v>
      </c>
      <c r="X2279" s="58" t="s">
        <v>186</v>
      </c>
      <c r="Y2279" s="93">
        <v>3</v>
      </c>
    </row>
    <row r="2280" spans="1:25" ht="23.1" hidden="1" customHeight="1">
      <c r="A2280" s="52" t="s">
        <v>145</v>
      </c>
      <c r="B2280" s="52" t="s">
        <v>26</v>
      </c>
      <c r="C2280" s="52" t="s">
        <v>27</v>
      </c>
      <c r="D2280" s="52" t="s">
        <v>28</v>
      </c>
      <c r="E2280" s="52" t="s">
        <v>147</v>
      </c>
      <c r="F2280" s="46" t="s">
        <v>148</v>
      </c>
      <c r="G2280" s="46" t="s">
        <v>4303</v>
      </c>
      <c r="H2280" s="54" t="s">
        <v>97</v>
      </c>
      <c r="I2280" s="72">
        <v>43582</v>
      </c>
      <c r="J2280" s="54">
        <v>27</v>
      </c>
      <c r="K2280" s="54">
        <v>4</v>
      </c>
      <c r="L2280" s="52">
        <v>2019</v>
      </c>
      <c r="M2280" s="31">
        <f t="shared" si="35"/>
        <v>43582</v>
      </c>
      <c r="N2280" s="46" t="s">
        <v>4362</v>
      </c>
      <c r="O2280" s="46" t="s">
        <v>4363</v>
      </c>
      <c r="P2280" s="54">
        <v>17</v>
      </c>
      <c r="Q2280" s="57" t="s">
        <v>171</v>
      </c>
      <c r="R2280" s="46" t="s">
        <v>172</v>
      </c>
      <c r="S2280" s="54">
        <v>1</v>
      </c>
      <c r="T2280" s="46" t="s">
        <v>418</v>
      </c>
      <c r="U2280" s="54"/>
      <c r="V2280" s="46" t="s">
        <v>175</v>
      </c>
      <c r="W2280" s="46" t="s">
        <v>4659</v>
      </c>
      <c r="X2280" s="58" t="s">
        <v>211</v>
      </c>
      <c r="Y2280" s="93">
        <v>3</v>
      </c>
    </row>
    <row r="2281" spans="1:25" ht="23.1" hidden="1" customHeight="1">
      <c r="A2281" s="52" t="s">
        <v>145</v>
      </c>
      <c r="B2281" s="52" t="s">
        <v>26</v>
      </c>
      <c r="C2281" s="52" t="s">
        <v>27</v>
      </c>
      <c r="D2281" s="52" t="s">
        <v>28</v>
      </c>
      <c r="E2281" s="52" t="s">
        <v>147</v>
      </c>
      <c r="F2281" s="46" t="s">
        <v>148</v>
      </c>
      <c r="G2281" s="46" t="s">
        <v>4303</v>
      </c>
      <c r="H2281" s="54" t="s">
        <v>97</v>
      </c>
      <c r="I2281" s="72">
        <v>43582</v>
      </c>
      <c r="J2281" s="54">
        <v>27</v>
      </c>
      <c r="K2281" s="54">
        <v>4</v>
      </c>
      <c r="L2281" s="52">
        <v>2019</v>
      </c>
      <c r="M2281" s="31">
        <f t="shared" si="35"/>
        <v>43582</v>
      </c>
      <c r="N2281" s="46" t="s">
        <v>4364</v>
      </c>
      <c r="O2281" s="46" t="s">
        <v>4365</v>
      </c>
      <c r="P2281" s="54">
        <v>19</v>
      </c>
      <c r="Q2281" s="57" t="s">
        <v>171</v>
      </c>
      <c r="R2281" s="46" t="s">
        <v>172</v>
      </c>
      <c r="S2281" s="54">
        <v>0</v>
      </c>
      <c r="T2281" s="46" t="s">
        <v>418</v>
      </c>
      <c r="U2281" s="54"/>
      <c r="V2281" s="46" t="s">
        <v>175</v>
      </c>
      <c r="W2281" s="46" t="s">
        <v>4659</v>
      </c>
      <c r="X2281" s="58" t="s">
        <v>444</v>
      </c>
      <c r="Y2281" s="93"/>
    </row>
    <row r="2282" spans="1:25" ht="23.1" hidden="1" customHeight="1">
      <c r="A2282" s="52" t="s">
        <v>145</v>
      </c>
      <c r="B2282" s="52" t="s">
        <v>26</v>
      </c>
      <c r="C2282" s="52" t="s">
        <v>27</v>
      </c>
      <c r="D2282" s="52" t="s">
        <v>28</v>
      </c>
      <c r="E2282" s="52" t="s">
        <v>28</v>
      </c>
      <c r="F2282" s="52" t="s">
        <v>111</v>
      </c>
      <c r="G2282" s="52" t="s">
        <v>167</v>
      </c>
      <c r="H2282" s="54" t="s">
        <v>168</v>
      </c>
      <c r="I2282" s="72">
        <v>43584</v>
      </c>
      <c r="J2282" s="54">
        <v>29</v>
      </c>
      <c r="K2282" s="54">
        <v>4</v>
      </c>
      <c r="L2282" s="52">
        <v>2019</v>
      </c>
      <c r="M2282" s="31">
        <f t="shared" si="35"/>
        <v>43584</v>
      </c>
      <c r="N2282" s="54" t="s">
        <v>298</v>
      </c>
      <c r="O2282" s="54" t="s">
        <v>693</v>
      </c>
      <c r="P2282" s="54">
        <v>19</v>
      </c>
      <c r="Q2282" s="92">
        <v>8069356023</v>
      </c>
      <c r="R2282" s="54" t="s">
        <v>172</v>
      </c>
      <c r="S2282" s="54">
        <v>2</v>
      </c>
      <c r="T2282" s="54" t="s">
        <v>174</v>
      </c>
      <c r="U2282" s="54"/>
      <c r="V2282" s="54" t="s">
        <v>175</v>
      </c>
      <c r="W2282" s="54" t="s">
        <v>4666</v>
      </c>
      <c r="X2282" s="58" t="s">
        <v>186</v>
      </c>
      <c r="Y2282" s="93">
        <v>3</v>
      </c>
    </row>
    <row r="2283" spans="1:25" ht="23.1" hidden="1" customHeight="1">
      <c r="A2283" s="52" t="s">
        <v>145</v>
      </c>
      <c r="B2283" s="52" t="s">
        <v>26</v>
      </c>
      <c r="C2283" s="52" t="s">
        <v>27</v>
      </c>
      <c r="D2283" s="52" t="s">
        <v>28</v>
      </c>
      <c r="E2283" s="52" t="s">
        <v>28</v>
      </c>
      <c r="F2283" s="52" t="s">
        <v>111</v>
      </c>
      <c r="G2283" s="52" t="s">
        <v>167</v>
      </c>
      <c r="H2283" s="54" t="s">
        <v>168</v>
      </c>
      <c r="I2283" s="72">
        <v>43584</v>
      </c>
      <c r="J2283" s="54">
        <v>29</v>
      </c>
      <c r="K2283" s="54">
        <v>4</v>
      </c>
      <c r="L2283" s="52">
        <v>2019</v>
      </c>
      <c r="M2283" s="31">
        <f t="shared" si="35"/>
        <v>43584</v>
      </c>
      <c r="N2283" s="54" t="s">
        <v>1882</v>
      </c>
      <c r="O2283" s="54" t="s">
        <v>1883</v>
      </c>
      <c r="P2283" s="54">
        <v>19</v>
      </c>
      <c r="Q2283" s="92">
        <v>7063172310</v>
      </c>
      <c r="R2283" s="54" t="s">
        <v>172</v>
      </c>
      <c r="S2283" s="54">
        <v>3</v>
      </c>
      <c r="T2283" s="54" t="s">
        <v>174</v>
      </c>
      <c r="U2283" s="54"/>
      <c r="V2283" s="54" t="s">
        <v>175</v>
      </c>
      <c r="W2283" s="54" t="s">
        <v>4666</v>
      </c>
      <c r="X2283" s="58" t="s">
        <v>186</v>
      </c>
      <c r="Y2283" s="93">
        <v>1</v>
      </c>
    </row>
    <row r="2284" spans="1:25" ht="23.1" hidden="1" customHeight="1">
      <c r="A2284" s="52" t="s">
        <v>145</v>
      </c>
      <c r="B2284" s="52" t="s">
        <v>26</v>
      </c>
      <c r="C2284" s="52" t="s">
        <v>27</v>
      </c>
      <c r="D2284" s="52" t="s">
        <v>28</v>
      </c>
      <c r="E2284" s="52" t="s">
        <v>147</v>
      </c>
      <c r="F2284" s="46" t="s">
        <v>148</v>
      </c>
      <c r="G2284" s="46" t="s">
        <v>4303</v>
      </c>
      <c r="H2284" s="54" t="s">
        <v>97</v>
      </c>
      <c r="I2284" s="72">
        <v>43585</v>
      </c>
      <c r="J2284" s="54">
        <v>30</v>
      </c>
      <c r="K2284" s="54">
        <v>4</v>
      </c>
      <c r="L2284" s="52">
        <v>2019</v>
      </c>
      <c r="M2284" s="31">
        <f t="shared" si="35"/>
        <v>43585</v>
      </c>
      <c r="N2284" s="46" t="s">
        <v>4366</v>
      </c>
      <c r="O2284" s="46" t="s">
        <v>4367</v>
      </c>
      <c r="P2284" s="54">
        <v>18</v>
      </c>
      <c r="Q2284" s="60" t="s">
        <v>171</v>
      </c>
      <c r="R2284" s="53" t="s">
        <v>417</v>
      </c>
      <c r="S2284" s="53">
        <v>0</v>
      </c>
      <c r="T2284" s="53" t="s">
        <v>418</v>
      </c>
      <c r="U2284" s="53"/>
      <c r="V2284" s="54" t="s">
        <v>175</v>
      </c>
      <c r="W2284" s="54" t="s">
        <v>4666</v>
      </c>
      <c r="X2284" s="58" t="s">
        <v>179</v>
      </c>
      <c r="Y2284" s="62">
        <v>3</v>
      </c>
    </row>
    <row r="2285" spans="1:25" ht="23.1" hidden="1" customHeight="1">
      <c r="A2285" s="52" t="s">
        <v>145</v>
      </c>
      <c r="B2285" s="52" t="s">
        <v>26</v>
      </c>
      <c r="C2285" s="52" t="s">
        <v>27</v>
      </c>
      <c r="D2285" s="52" t="s">
        <v>28</v>
      </c>
      <c r="E2285" s="52" t="s">
        <v>147</v>
      </c>
      <c r="F2285" s="46" t="s">
        <v>148</v>
      </c>
      <c r="G2285" s="46" t="s">
        <v>4303</v>
      </c>
      <c r="H2285" s="54" t="s">
        <v>97</v>
      </c>
      <c r="I2285" s="72">
        <v>43585</v>
      </c>
      <c r="J2285" s="54">
        <v>30</v>
      </c>
      <c r="K2285" s="54">
        <v>4</v>
      </c>
      <c r="L2285" s="52">
        <v>2019</v>
      </c>
      <c r="M2285" s="31">
        <f t="shared" si="35"/>
        <v>43585</v>
      </c>
      <c r="N2285" s="46" t="s">
        <v>4368</v>
      </c>
      <c r="O2285" s="46" t="s">
        <v>4369</v>
      </c>
      <c r="P2285" s="54">
        <v>19</v>
      </c>
      <c r="Q2285" s="60" t="s">
        <v>171</v>
      </c>
      <c r="R2285" s="53" t="s">
        <v>172</v>
      </c>
      <c r="S2285" s="53">
        <v>1</v>
      </c>
      <c r="T2285" s="53" t="s">
        <v>418</v>
      </c>
      <c r="U2285" s="53"/>
      <c r="V2285" s="54" t="s">
        <v>175</v>
      </c>
      <c r="W2285" s="54" t="s">
        <v>4659</v>
      </c>
      <c r="X2285" s="58" t="s">
        <v>176</v>
      </c>
      <c r="Y2285" s="62"/>
    </row>
    <row r="2286" spans="1:25" ht="23.1" hidden="1" customHeight="1">
      <c r="A2286" s="52" t="s">
        <v>145</v>
      </c>
      <c r="B2286" s="52" t="s">
        <v>26</v>
      </c>
      <c r="C2286" s="52" t="s">
        <v>27</v>
      </c>
      <c r="D2286" s="52" t="s">
        <v>28</v>
      </c>
      <c r="E2286" s="52" t="s">
        <v>147</v>
      </c>
      <c r="F2286" s="46" t="s">
        <v>148</v>
      </c>
      <c r="G2286" s="46" t="s">
        <v>4303</v>
      </c>
      <c r="H2286" s="54" t="s">
        <v>97</v>
      </c>
      <c r="I2286" s="72">
        <v>43585</v>
      </c>
      <c r="J2286" s="54">
        <v>30</v>
      </c>
      <c r="K2286" s="54">
        <v>4</v>
      </c>
      <c r="L2286" s="52">
        <v>2019</v>
      </c>
      <c r="M2286" s="31">
        <f t="shared" si="35"/>
        <v>43585</v>
      </c>
      <c r="N2286" s="46" t="s">
        <v>4370</v>
      </c>
      <c r="O2286" s="46" t="s">
        <v>4371</v>
      </c>
      <c r="P2286" s="54">
        <v>18</v>
      </c>
      <c r="Q2286" s="60" t="s">
        <v>171</v>
      </c>
      <c r="R2286" s="53" t="s">
        <v>172</v>
      </c>
      <c r="S2286" s="53">
        <v>1</v>
      </c>
      <c r="T2286" s="53" t="s">
        <v>418</v>
      </c>
      <c r="U2286" s="53"/>
      <c r="V2286" s="54" t="s">
        <v>175</v>
      </c>
      <c r="W2286" s="54" t="s">
        <v>4659</v>
      </c>
      <c r="X2286" s="58" t="s">
        <v>186</v>
      </c>
      <c r="Y2286" s="62">
        <v>2</v>
      </c>
    </row>
    <row r="2287" spans="1:25" ht="23.1" hidden="1" customHeight="1">
      <c r="A2287" s="52" t="s">
        <v>145</v>
      </c>
      <c r="B2287" s="52" t="s">
        <v>26</v>
      </c>
      <c r="C2287" s="52" t="s">
        <v>27</v>
      </c>
      <c r="D2287" s="52" t="s">
        <v>28</v>
      </c>
      <c r="E2287" s="52" t="s">
        <v>147</v>
      </c>
      <c r="F2287" s="46" t="s">
        <v>148</v>
      </c>
      <c r="G2287" s="46" t="s">
        <v>4303</v>
      </c>
      <c r="H2287" s="54" t="s">
        <v>97</v>
      </c>
      <c r="I2287" s="72">
        <v>43585</v>
      </c>
      <c r="J2287" s="54">
        <v>30</v>
      </c>
      <c r="K2287" s="54">
        <v>4</v>
      </c>
      <c r="L2287" s="52">
        <v>2019</v>
      </c>
      <c r="M2287" s="31">
        <f t="shared" si="35"/>
        <v>43585</v>
      </c>
      <c r="N2287" s="46" t="s">
        <v>4372</v>
      </c>
      <c r="O2287" s="46" t="s">
        <v>4373</v>
      </c>
      <c r="P2287" s="54">
        <v>19</v>
      </c>
      <c r="Q2287" s="60" t="s">
        <v>171</v>
      </c>
      <c r="R2287" s="53" t="s">
        <v>172</v>
      </c>
      <c r="S2287" s="53">
        <v>2</v>
      </c>
      <c r="T2287" s="53" t="s">
        <v>418</v>
      </c>
      <c r="U2287" s="53"/>
      <c r="V2287" s="54" t="s">
        <v>175</v>
      </c>
      <c r="W2287" s="54" t="s">
        <v>4659</v>
      </c>
      <c r="X2287" s="58" t="s">
        <v>176</v>
      </c>
      <c r="Y2287" s="62"/>
    </row>
    <row r="2288" spans="1:25" ht="23.1" hidden="1" customHeight="1">
      <c r="A2288" s="52" t="s">
        <v>145</v>
      </c>
      <c r="B2288" s="52" t="s">
        <v>26</v>
      </c>
      <c r="C2288" s="52" t="s">
        <v>27</v>
      </c>
      <c r="D2288" s="52" t="s">
        <v>28</v>
      </c>
      <c r="E2288" s="52" t="s">
        <v>147</v>
      </c>
      <c r="F2288" s="46" t="s">
        <v>148</v>
      </c>
      <c r="G2288" s="46" t="s">
        <v>4303</v>
      </c>
      <c r="H2288" s="54" t="s">
        <v>97</v>
      </c>
      <c r="I2288" s="72">
        <v>43585</v>
      </c>
      <c r="J2288" s="54">
        <v>30</v>
      </c>
      <c r="K2288" s="54">
        <v>4</v>
      </c>
      <c r="L2288" s="52">
        <v>2019</v>
      </c>
      <c r="M2288" s="31">
        <f t="shared" si="35"/>
        <v>43585</v>
      </c>
      <c r="N2288" s="46" t="s">
        <v>4374</v>
      </c>
      <c r="O2288" s="46" t="s">
        <v>4375</v>
      </c>
      <c r="P2288" s="54">
        <v>19</v>
      </c>
      <c r="Q2288" s="60" t="s">
        <v>171</v>
      </c>
      <c r="R2288" s="53" t="s">
        <v>172</v>
      </c>
      <c r="S2288" s="53">
        <v>0</v>
      </c>
      <c r="T2288" s="53" t="s">
        <v>418</v>
      </c>
      <c r="U2288" s="53"/>
      <c r="V2288" s="54" t="s">
        <v>175</v>
      </c>
      <c r="W2288" s="54" t="s">
        <v>4659</v>
      </c>
      <c r="X2288" s="58" t="s">
        <v>186</v>
      </c>
      <c r="Y2288" s="62">
        <v>3</v>
      </c>
    </row>
    <row r="2289" spans="1:25" ht="23.1" hidden="1" customHeight="1">
      <c r="A2289" s="52" t="s">
        <v>145</v>
      </c>
      <c r="B2289" s="52" t="s">
        <v>26</v>
      </c>
      <c r="C2289" s="52" t="s">
        <v>27</v>
      </c>
      <c r="D2289" s="52" t="s">
        <v>28</v>
      </c>
      <c r="E2289" s="52" t="s">
        <v>147</v>
      </c>
      <c r="F2289" s="46" t="s">
        <v>148</v>
      </c>
      <c r="G2289" s="46" t="s">
        <v>4303</v>
      </c>
      <c r="H2289" s="54" t="s">
        <v>97</v>
      </c>
      <c r="I2289" s="72">
        <v>43585</v>
      </c>
      <c r="J2289" s="54">
        <v>30</v>
      </c>
      <c r="K2289" s="54">
        <v>4</v>
      </c>
      <c r="L2289" s="52">
        <v>2019</v>
      </c>
      <c r="M2289" s="31">
        <f t="shared" si="35"/>
        <v>43585</v>
      </c>
      <c r="N2289" s="46" t="s">
        <v>4376</v>
      </c>
      <c r="O2289" s="46" t="s">
        <v>4377</v>
      </c>
      <c r="P2289" s="54">
        <v>17</v>
      </c>
      <c r="Q2289" s="60" t="s">
        <v>171</v>
      </c>
      <c r="R2289" s="53" t="s">
        <v>417</v>
      </c>
      <c r="S2289" s="53">
        <v>0</v>
      </c>
      <c r="T2289" s="53" t="s">
        <v>418</v>
      </c>
      <c r="U2289" s="53"/>
      <c r="V2289" s="54" t="s">
        <v>175</v>
      </c>
      <c r="W2289" s="54" t="s">
        <v>4666</v>
      </c>
      <c r="X2289" s="58" t="s">
        <v>186</v>
      </c>
      <c r="Y2289" s="62">
        <v>1</v>
      </c>
    </row>
    <row r="2290" spans="1:25" ht="23.1" hidden="1" customHeight="1">
      <c r="A2290" s="52" t="s">
        <v>145</v>
      </c>
      <c r="B2290" s="52" t="s">
        <v>26</v>
      </c>
      <c r="C2290" s="52" t="s">
        <v>27</v>
      </c>
      <c r="D2290" s="52" t="s">
        <v>28</v>
      </c>
      <c r="E2290" s="52" t="s">
        <v>147</v>
      </c>
      <c r="F2290" s="46" t="s">
        <v>148</v>
      </c>
      <c r="G2290" s="46" t="s">
        <v>4303</v>
      </c>
      <c r="H2290" s="54" t="s">
        <v>97</v>
      </c>
      <c r="I2290" s="72">
        <v>43585</v>
      </c>
      <c r="J2290" s="54">
        <v>30</v>
      </c>
      <c r="K2290" s="54">
        <v>4</v>
      </c>
      <c r="L2290" s="52">
        <v>2019</v>
      </c>
      <c r="M2290" s="31">
        <f t="shared" si="35"/>
        <v>43585</v>
      </c>
      <c r="N2290" s="46" t="s">
        <v>4378</v>
      </c>
      <c r="O2290" s="46" t="s">
        <v>4379</v>
      </c>
      <c r="P2290" s="54">
        <v>18</v>
      </c>
      <c r="Q2290" s="60" t="s">
        <v>171</v>
      </c>
      <c r="R2290" s="53" t="s">
        <v>417</v>
      </c>
      <c r="S2290" s="53">
        <v>0</v>
      </c>
      <c r="T2290" s="53" t="s">
        <v>418</v>
      </c>
      <c r="U2290" s="53"/>
      <c r="V2290" s="54" t="s">
        <v>175</v>
      </c>
      <c r="W2290" s="54" t="s">
        <v>4659</v>
      </c>
      <c r="X2290" s="58" t="s">
        <v>176</v>
      </c>
      <c r="Y2290" s="62"/>
    </row>
    <row r="2291" spans="1:25" ht="23.1" hidden="1" customHeight="1">
      <c r="A2291" s="52" t="s">
        <v>145</v>
      </c>
      <c r="B2291" s="52" t="s">
        <v>26</v>
      </c>
      <c r="C2291" s="52" t="s">
        <v>27</v>
      </c>
      <c r="D2291" s="52" t="s">
        <v>28</v>
      </c>
      <c r="E2291" s="52" t="s">
        <v>147</v>
      </c>
      <c r="F2291" s="46" t="s">
        <v>148</v>
      </c>
      <c r="G2291" s="46" t="s">
        <v>4303</v>
      </c>
      <c r="H2291" s="54" t="s">
        <v>97</v>
      </c>
      <c r="I2291" s="72">
        <v>43585</v>
      </c>
      <c r="J2291" s="54">
        <v>30</v>
      </c>
      <c r="K2291" s="54">
        <v>4</v>
      </c>
      <c r="L2291" s="52">
        <v>2019</v>
      </c>
      <c r="M2291" s="31">
        <f t="shared" si="35"/>
        <v>43585</v>
      </c>
      <c r="N2291" s="46" t="s">
        <v>4380</v>
      </c>
      <c r="O2291" s="46" t="s">
        <v>4381</v>
      </c>
      <c r="P2291" s="54">
        <v>19</v>
      </c>
      <c r="Q2291" s="92">
        <v>9031031358</v>
      </c>
      <c r="R2291" s="53" t="s">
        <v>417</v>
      </c>
      <c r="S2291" s="53">
        <v>1</v>
      </c>
      <c r="T2291" s="53" t="s">
        <v>418</v>
      </c>
      <c r="U2291" s="53"/>
      <c r="V2291" s="54" t="s">
        <v>175</v>
      </c>
      <c r="W2291" s="54" t="s">
        <v>4659</v>
      </c>
      <c r="X2291" s="58" t="s">
        <v>179</v>
      </c>
      <c r="Y2291" s="62">
        <v>3</v>
      </c>
    </row>
    <row r="2292" spans="1:25" ht="23.1" hidden="1" customHeight="1">
      <c r="A2292" s="52" t="s">
        <v>145</v>
      </c>
      <c r="B2292" s="52" t="s">
        <v>26</v>
      </c>
      <c r="C2292" s="52" t="s">
        <v>27</v>
      </c>
      <c r="D2292" s="52" t="s">
        <v>28</v>
      </c>
      <c r="E2292" s="52" t="s">
        <v>147</v>
      </c>
      <c r="F2292" s="46" t="s">
        <v>148</v>
      </c>
      <c r="G2292" s="46" t="s">
        <v>4303</v>
      </c>
      <c r="H2292" s="54" t="s">
        <v>97</v>
      </c>
      <c r="I2292" s="72">
        <v>43585</v>
      </c>
      <c r="J2292" s="54">
        <v>30</v>
      </c>
      <c r="K2292" s="54">
        <v>4</v>
      </c>
      <c r="L2292" s="52">
        <v>2019</v>
      </c>
      <c r="M2292" s="31">
        <f t="shared" si="35"/>
        <v>43585</v>
      </c>
      <c r="N2292" s="46" t="s">
        <v>4382</v>
      </c>
      <c r="O2292" s="46" t="s">
        <v>4383</v>
      </c>
      <c r="P2292" s="54">
        <v>16</v>
      </c>
      <c r="Q2292" s="60" t="s">
        <v>171</v>
      </c>
      <c r="R2292" s="53" t="s">
        <v>417</v>
      </c>
      <c r="S2292" s="53">
        <v>0</v>
      </c>
      <c r="T2292" s="53" t="s">
        <v>418</v>
      </c>
      <c r="U2292" s="53"/>
      <c r="V2292" s="54" t="s">
        <v>175</v>
      </c>
      <c r="W2292" s="54" t="s">
        <v>4666</v>
      </c>
      <c r="X2292" s="58" t="s">
        <v>186</v>
      </c>
      <c r="Y2292" s="62">
        <v>1</v>
      </c>
    </row>
    <row r="2293" spans="1:25" ht="23.1" hidden="1" customHeight="1">
      <c r="A2293" s="52" t="s">
        <v>145</v>
      </c>
      <c r="B2293" s="52" t="s">
        <v>26</v>
      </c>
      <c r="C2293" s="52" t="s">
        <v>27</v>
      </c>
      <c r="D2293" s="52" t="s">
        <v>28</v>
      </c>
      <c r="E2293" s="52" t="s">
        <v>147</v>
      </c>
      <c r="F2293" s="46" t="s">
        <v>148</v>
      </c>
      <c r="G2293" s="46" t="s">
        <v>4303</v>
      </c>
      <c r="H2293" s="54" t="s">
        <v>97</v>
      </c>
      <c r="I2293" s="72">
        <v>43585</v>
      </c>
      <c r="J2293" s="54">
        <v>30</v>
      </c>
      <c r="K2293" s="54">
        <v>4</v>
      </c>
      <c r="L2293" s="52">
        <v>2019</v>
      </c>
      <c r="M2293" s="31">
        <f t="shared" si="35"/>
        <v>43585</v>
      </c>
      <c r="N2293" s="46" t="s">
        <v>4384</v>
      </c>
      <c r="O2293" s="46" t="s">
        <v>4385</v>
      </c>
      <c r="P2293" s="54">
        <v>19</v>
      </c>
      <c r="Q2293" s="60" t="s">
        <v>171</v>
      </c>
      <c r="R2293" s="53" t="s">
        <v>172</v>
      </c>
      <c r="S2293" s="53">
        <v>1</v>
      </c>
      <c r="T2293" s="53" t="s">
        <v>418</v>
      </c>
      <c r="U2293" s="53"/>
      <c r="V2293" s="54" t="s">
        <v>175</v>
      </c>
      <c r="W2293" s="54" t="s">
        <v>4659</v>
      </c>
      <c r="X2293" s="58" t="s">
        <v>176</v>
      </c>
      <c r="Y2293" s="62"/>
    </row>
    <row r="2294" spans="1:25" ht="23.1" hidden="1" customHeight="1">
      <c r="A2294" s="52" t="s">
        <v>145</v>
      </c>
      <c r="B2294" s="52" t="s">
        <v>26</v>
      </c>
      <c r="C2294" s="52" t="s">
        <v>27</v>
      </c>
      <c r="D2294" s="52" t="s">
        <v>28</v>
      </c>
      <c r="E2294" s="52" t="s">
        <v>147</v>
      </c>
      <c r="F2294" s="46" t="s">
        <v>148</v>
      </c>
      <c r="G2294" s="46" t="s">
        <v>4303</v>
      </c>
      <c r="H2294" s="54" t="s">
        <v>97</v>
      </c>
      <c r="I2294" s="72">
        <v>43585</v>
      </c>
      <c r="J2294" s="54">
        <v>30</v>
      </c>
      <c r="K2294" s="54">
        <v>4</v>
      </c>
      <c r="L2294" s="52">
        <v>2019</v>
      </c>
      <c r="M2294" s="31">
        <f t="shared" si="35"/>
        <v>43585</v>
      </c>
      <c r="N2294" s="46" t="s">
        <v>4386</v>
      </c>
      <c r="O2294" s="46" t="s">
        <v>4387</v>
      </c>
      <c r="P2294" s="54">
        <v>18</v>
      </c>
      <c r="Q2294" s="60" t="s">
        <v>171</v>
      </c>
      <c r="R2294" s="53" t="s">
        <v>417</v>
      </c>
      <c r="S2294" s="53">
        <v>0</v>
      </c>
      <c r="T2294" s="53" t="s">
        <v>418</v>
      </c>
      <c r="U2294" s="53"/>
      <c r="V2294" s="54" t="s">
        <v>175</v>
      </c>
      <c r="W2294" s="54" t="s">
        <v>4666</v>
      </c>
      <c r="X2294" s="58" t="s">
        <v>186</v>
      </c>
      <c r="Y2294" s="62">
        <v>2</v>
      </c>
    </row>
    <row r="2295" spans="1:25" ht="23.1" hidden="1" customHeight="1">
      <c r="A2295" s="52" t="s">
        <v>145</v>
      </c>
      <c r="B2295" s="52" t="s">
        <v>26</v>
      </c>
      <c r="C2295" s="52" t="s">
        <v>27</v>
      </c>
      <c r="D2295" s="52" t="s">
        <v>28</v>
      </c>
      <c r="E2295" s="52" t="s">
        <v>147</v>
      </c>
      <c r="F2295" s="46" t="s">
        <v>148</v>
      </c>
      <c r="G2295" s="46" t="s">
        <v>4303</v>
      </c>
      <c r="H2295" s="54" t="s">
        <v>97</v>
      </c>
      <c r="I2295" s="72">
        <v>43585</v>
      </c>
      <c r="J2295" s="54">
        <v>30</v>
      </c>
      <c r="K2295" s="54">
        <v>4</v>
      </c>
      <c r="L2295" s="52">
        <v>2019</v>
      </c>
      <c r="M2295" s="31">
        <f t="shared" si="35"/>
        <v>43585</v>
      </c>
      <c r="N2295" s="46" t="s">
        <v>4388</v>
      </c>
      <c r="O2295" s="46" t="s">
        <v>4389</v>
      </c>
      <c r="P2295" s="54">
        <v>19</v>
      </c>
      <c r="Q2295" s="60" t="s">
        <v>171</v>
      </c>
      <c r="R2295" s="53" t="s">
        <v>172</v>
      </c>
      <c r="S2295" s="53">
        <v>1</v>
      </c>
      <c r="T2295" s="53" t="s">
        <v>418</v>
      </c>
      <c r="U2295" s="53"/>
      <c r="V2295" s="54" t="s">
        <v>175</v>
      </c>
      <c r="W2295" s="54" t="s">
        <v>4659</v>
      </c>
      <c r="X2295" s="58" t="s">
        <v>211</v>
      </c>
      <c r="Y2295" s="62"/>
    </row>
    <row r="2296" spans="1:25" ht="23.1" hidden="1" customHeight="1">
      <c r="A2296" s="52" t="s">
        <v>145</v>
      </c>
      <c r="B2296" s="52" t="s">
        <v>26</v>
      </c>
      <c r="C2296" s="52" t="s">
        <v>27</v>
      </c>
      <c r="D2296" s="52" t="s">
        <v>28</v>
      </c>
      <c r="E2296" s="52" t="s">
        <v>147</v>
      </c>
      <c r="F2296" s="46" t="s">
        <v>148</v>
      </c>
      <c r="G2296" s="46" t="s">
        <v>4303</v>
      </c>
      <c r="H2296" s="54" t="s">
        <v>97</v>
      </c>
      <c r="I2296" s="72">
        <v>43585</v>
      </c>
      <c r="J2296" s="54">
        <v>30</v>
      </c>
      <c r="K2296" s="54">
        <v>4</v>
      </c>
      <c r="L2296" s="52">
        <v>2019</v>
      </c>
      <c r="M2296" s="31">
        <f t="shared" si="35"/>
        <v>43585</v>
      </c>
      <c r="N2296" s="46" t="s">
        <v>4390</v>
      </c>
      <c r="O2296" s="46" t="s">
        <v>4391</v>
      </c>
      <c r="P2296" s="54">
        <v>19</v>
      </c>
      <c r="Q2296" s="60" t="s">
        <v>171</v>
      </c>
      <c r="R2296" s="53" t="s">
        <v>172</v>
      </c>
      <c r="S2296" s="53">
        <v>1</v>
      </c>
      <c r="T2296" s="53" t="s">
        <v>418</v>
      </c>
      <c r="U2296" s="53"/>
      <c r="V2296" s="54" t="s">
        <v>175</v>
      </c>
      <c r="W2296" s="54" t="s">
        <v>4659</v>
      </c>
      <c r="X2296" s="58" t="s">
        <v>211</v>
      </c>
      <c r="Y2296" s="62"/>
    </row>
    <row r="2297" spans="1:25" ht="23.1" hidden="1" customHeight="1">
      <c r="A2297" s="52" t="s">
        <v>145</v>
      </c>
      <c r="B2297" s="52" t="s">
        <v>26</v>
      </c>
      <c r="C2297" s="52" t="s">
        <v>27</v>
      </c>
      <c r="D2297" s="52" t="s">
        <v>28</v>
      </c>
      <c r="E2297" s="52" t="s">
        <v>147</v>
      </c>
      <c r="F2297" s="46" t="s">
        <v>148</v>
      </c>
      <c r="G2297" s="46" t="s">
        <v>4303</v>
      </c>
      <c r="H2297" s="54" t="s">
        <v>97</v>
      </c>
      <c r="I2297" s="72">
        <v>43585</v>
      </c>
      <c r="J2297" s="54">
        <v>30</v>
      </c>
      <c r="K2297" s="54">
        <v>4</v>
      </c>
      <c r="L2297" s="52">
        <v>2019</v>
      </c>
      <c r="M2297" s="31">
        <f t="shared" si="35"/>
        <v>43585</v>
      </c>
      <c r="N2297" s="46" t="s">
        <v>4392</v>
      </c>
      <c r="O2297" s="46" t="s">
        <v>4393</v>
      </c>
      <c r="P2297" s="54">
        <v>19</v>
      </c>
      <c r="Q2297" s="60" t="s">
        <v>171</v>
      </c>
      <c r="R2297" s="53" t="s">
        <v>172</v>
      </c>
      <c r="S2297" s="53">
        <v>0</v>
      </c>
      <c r="T2297" s="53" t="s">
        <v>418</v>
      </c>
      <c r="U2297" s="53"/>
      <c r="V2297" s="54" t="s">
        <v>175</v>
      </c>
      <c r="W2297" s="54" t="s">
        <v>4659</v>
      </c>
      <c r="X2297" s="58" t="s">
        <v>186</v>
      </c>
      <c r="Y2297" s="62">
        <v>2</v>
      </c>
    </row>
    <row r="2298" spans="1:25" ht="23.1" hidden="1" customHeight="1">
      <c r="A2298" s="52" t="s">
        <v>145</v>
      </c>
      <c r="B2298" s="52" t="s">
        <v>26</v>
      </c>
      <c r="C2298" s="52" t="s">
        <v>27</v>
      </c>
      <c r="D2298" s="52" t="s">
        <v>28</v>
      </c>
      <c r="E2298" s="52" t="s">
        <v>147</v>
      </c>
      <c r="F2298" s="46" t="s">
        <v>148</v>
      </c>
      <c r="G2298" s="46" t="s">
        <v>4303</v>
      </c>
      <c r="H2298" s="54" t="s">
        <v>97</v>
      </c>
      <c r="I2298" s="72">
        <v>43585</v>
      </c>
      <c r="J2298" s="54">
        <v>30</v>
      </c>
      <c r="K2298" s="54">
        <v>4</v>
      </c>
      <c r="L2298" s="52">
        <v>2019</v>
      </c>
      <c r="M2298" s="31">
        <f t="shared" si="35"/>
        <v>43585</v>
      </c>
      <c r="N2298" s="46" t="s">
        <v>4394</v>
      </c>
      <c r="O2298" s="46" t="s">
        <v>4395</v>
      </c>
      <c r="P2298" s="54">
        <v>17</v>
      </c>
      <c r="Q2298" s="60" t="s">
        <v>171</v>
      </c>
      <c r="R2298" s="53" t="s">
        <v>417</v>
      </c>
      <c r="S2298" s="53">
        <v>0</v>
      </c>
      <c r="T2298" s="53" t="s">
        <v>418</v>
      </c>
      <c r="U2298" s="53"/>
      <c r="V2298" s="54" t="s">
        <v>175</v>
      </c>
      <c r="W2298" s="54" t="s">
        <v>4666</v>
      </c>
      <c r="X2298" s="58" t="s">
        <v>186</v>
      </c>
      <c r="Y2298" s="62">
        <v>1</v>
      </c>
    </row>
    <row r="2299" spans="1:25" ht="23.1" hidden="1" customHeight="1">
      <c r="A2299" s="52" t="s">
        <v>145</v>
      </c>
      <c r="B2299" s="52" t="s">
        <v>26</v>
      </c>
      <c r="C2299" s="52" t="s">
        <v>27</v>
      </c>
      <c r="D2299" s="52" t="s">
        <v>28</v>
      </c>
      <c r="E2299" s="52" t="s">
        <v>147</v>
      </c>
      <c r="F2299" s="46" t="s">
        <v>148</v>
      </c>
      <c r="G2299" s="46" t="s">
        <v>4303</v>
      </c>
      <c r="H2299" s="54" t="s">
        <v>97</v>
      </c>
      <c r="I2299" s="72">
        <v>43585</v>
      </c>
      <c r="J2299" s="54">
        <v>30</v>
      </c>
      <c r="K2299" s="54">
        <v>4</v>
      </c>
      <c r="L2299" s="52">
        <v>2019</v>
      </c>
      <c r="M2299" s="31">
        <f t="shared" si="35"/>
        <v>43585</v>
      </c>
      <c r="N2299" s="46" t="s">
        <v>4396</v>
      </c>
      <c r="O2299" s="46" t="s">
        <v>4397</v>
      </c>
      <c r="P2299" s="54">
        <v>18</v>
      </c>
      <c r="Q2299" s="60" t="s">
        <v>171</v>
      </c>
      <c r="R2299" s="53" t="s">
        <v>417</v>
      </c>
      <c r="S2299" s="53">
        <v>0</v>
      </c>
      <c r="T2299" s="53" t="s">
        <v>418</v>
      </c>
      <c r="U2299" s="53"/>
      <c r="V2299" s="54" t="s">
        <v>175</v>
      </c>
      <c r="W2299" s="54" t="s">
        <v>4666</v>
      </c>
      <c r="X2299" s="58" t="s">
        <v>186</v>
      </c>
      <c r="Y2299" s="62">
        <v>2</v>
      </c>
    </row>
    <row r="2300" spans="1:25" ht="23.1" hidden="1" customHeight="1">
      <c r="A2300" s="52" t="s">
        <v>145</v>
      </c>
      <c r="B2300" s="52" t="s">
        <v>26</v>
      </c>
      <c r="C2300" s="52" t="s">
        <v>27</v>
      </c>
      <c r="D2300" s="52" t="s">
        <v>28</v>
      </c>
      <c r="E2300" s="52" t="s">
        <v>147</v>
      </c>
      <c r="F2300" s="46" t="s">
        <v>148</v>
      </c>
      <c r="G2300" s="46" t="s">
        <v>4303</v>
      </c>
      <c r="H2300" s="54" t="s">
        <v>97</v>
      </c>
      <c r="I2300" s="72">
        <v>43585</v>
      </c>
      <c r="J2300" s="54">
        <v>30</v>
      </c>
      <c r="K2300" s="54">
        <v>4</v>
      </c>
      <c r="L2300" s="52">
        <v>2019</v>
      </c>
      <c r="M2300" s="31">
        <f t="shared" si="35"/>
        <v>43585</v>
      </c>
      <c r="N2300" s="46" t="s">
        <v>4398</v>
      </c>
      <c r="O2300" s="46" t="s">
        <v>4399</v>
      </c>
      <c r="P2300" s="54">
        <v>19</v>
      </c>
      <c r="Q2300" s="92">
        <v>8097494921</v>
      </c>
      <c r="R2300" s="53" t="s">
        <v>417</v>
      </c>
      <c r="S2300" s="53">
        <v>0</v>
      </c>
      <c r="T2300" s="53" t="s">
        <v>418</v>
      </c>
      <c r="U2300" s="53"/>
      <c r="V2300" s="54" t="s">
        <v>175</v>
      </c>
      <c r="W2300" s="54" t="s">
        <v>4659</v>
      </c>
      <c r="X2300" s="58" t="s">
        <v>211</v>
      </c>
      <c r="Y2300" s="62"/>
    </row>
    <row r="2301" spans="1:25" ht="23.1" hidden="1" customHeight="1">
      <c r="A2301" s="52" t="s">
        <v>145</v>
      </c>
      <c r="B2301" s="52" t="s">
        <v>26</v>
      </c>
      <c r="C2301" s="52" t="s">
        <v>27</v>
      </c>
      <c r="D2301" s="52" t="s">
        <v>28</v>
      </c>
      <c r="E2301" s="52" t="s">
        <v>147</v>
      </c>
      <c r="F2301" s="46" t="s">
        <v>148</v>
      </c>
      <c r="G2301" s="46" t="s">
        <v>4303</v>
      </c>
      <c r="H2301" s="54" t="s">
        <v>97</v>
      </c>
      <c r="I2301" s="72">
        <v>43585</v>
      </c>
      <c r="J2301" s="54">
        <v>30</v>
      </c>
      <c r="K2301" s="54">
        <v>4</v>
      </c>
      <c r="L2301" s="52">
        <v>2019</v>
      </c>
      <c r="M2301" s="31">
        <f t="shared" si="35"/>
        <v>43585</v>
      </c>
      <c r="N2301" s="46" t="s">
        <v>4400</v>
      </c>
      <c r="O2301" s="46" t="s">
        <v>4401</v>
      </c>
      <c r="P2301" s="54">
        <v>19</v>
      </c>
      <c r="Q2301" s="60" t="s">
        <v>171</v>
      </c>
      <c r="R2301" s="53" t="s">
        <v>417</v>
      </c>
      <c r="S2301" s="53">
        <v>1</v>
      </c>
      <c r="T2301" s="53" t="s">
        <v>418</v>
      </c>
      <c r="U2301" s="53"/>
      <c r="V2301" s="54" t="s">
        <v>175</v>
      </c>
      <c r="W2301" s="54" t="s">
        <v>4659</v>
      </c>
      <c r="X2301" s="58" t="s">
        <v>186</v>
      </c>
      <c r="Y2301" s="62">
        <v>2</v>
      </c>
    </row>
    <row r="2302" spans="1:25" ht="23.1" hidden="1" customHeight="1">
      <c r="A2302" s="52" t="s">
        <v>145</v>
      </c>
      <c r="B2302" s="52" t="s">
        <v>26</v>
      </c>
      <c r="C2302" s="52" t="s">
        <v>27</v>
      </c>
      <c r="D2302" s="52" t="s">
        <v>28</v>
      </c>
      <c r="E2302" s="52" t="s">
        <v>147</v>
      </c>
      <c r="F2302" s="46" t="s">
        <v>148</v>
      </c>
      <c r="G2302" s="46" t="s">
        <v>4303</v>
      </c>
      <c r="H2302" s="54" t="s">
        <v>97</v>
      </c>
      <c r="I2302" s="72">
        <v>43585</v>
      </c>
      <c r="J2302" s="54">
        <v>30</v>
      </c>
      <c r="K2302" s="54">
        <v>4</v>
      </c>
      <c r="L2302" s="52">
        <v>2019</v>
      </c>
      <c r="M2302" s="31">
        <f t="shared" si="35"/>
        <v>43585</v>
      </c>
      <c r="N2302" s="46" t="s">
        <v>4402</v>
      </c>
      <c r="O2302" s="46" t="s">
        <v>4403</v>
      </c>
      <c r="P2302" s="54">
        <v>16</v>
      </c>
      <c r="Q2302" s="60" t="s">
        <v>171</v>
      </c>
      <c r="R2302" s="53" t="s">
        <v>417</v>
      </c>
      <c r="S2302" s="53">
        <v>0</v>
      </c>
      <c r="T2302" s="53" t="s">
        <v>418</v>
      </c>
      <c r="U2302" s="53"/>
      <c r="V2302" s="54" t="s">
        <v>175</v>
      </c>
      <c r="W2302" s="54" t="s">
        <v>4666</v>
      </c>
      <c r="X2302" s="58" t="s">
        <v>179</v>
      </c>
      <c r="Y2302" s="62">
        <v>3</v>
      </c>
    </row>
    <row r="2303" spans="1:25" ht="23.1" hidden="1" customHeight="1">
      <c r="A2303" s="52" t="s">
        <v>145</v>
      </c>
      <c r="B2303" s="52" t="s">
        <v>26</v>
      </c>
      <c r="C2303" s="52" t="s">
        <v>27</v>
      </c>
      <c r="D2303" s="52" t="s">
        <v>28</v>
      </c>
      <c r="E2303" s="52" t="s">
        <v>147</v>
      </c>
      <c r="F2303" s="46" t="s">
        <v>148</v>
      </c>
      <c r="G2303" s="46" t="s">
        <v>4303</v>
      </c>
      <c r="H2303" s="54" t="s">
        <v>97</v>
      </c>
      <c r="I2303" s="72">
        <v>43585</v>
      </c>
      <c r="J2303" s="54">
        <v>30</v>
      </c>
      <c r="K2303" s="54">
        <v>4</v>
      </c>
      <c r="L2303" s="52">
        <v>2019</v>
      </c>
      <c r="M2303" s="31">
        <f t="shared" si="35"/>
        <v>43585</v>
      </c>
      <c r="N2303" s="46" t="s">
        <v>4404</v>
      </c>
      <c r="O2303" s="46" t="s">
        <v>4405</v>
      </c>
      <c r="P2303" s="54">
        <v>19</v>
      </c>
      <c r="Q2303" s="60" t="s">
        <v>171</v>
      </c>
      <c r="R2303" s="53" t="s">
        <v>172</v>
      </c>
      <c r="S2303" s="53">
        <v>1</v>
      </c>
      <c r="T2303" s="53" t="s">
        <v>418</v>
      </c>
      <c r="U2303" s="53"/>
      <c r="V2303" s="54" t="s">
        <v>175</v>
      </c>
      <c r="W2303" s="54" t="s">
        <v>4666</v>
      </c>
      <c r="X2303" s="58" t="s">
        <v>211</v>
      </c>
      <c r="Y2303" s="62"/>
    </row>
    <row r="2304" spans="1:25" ht="23.1" hidden="1" customHeight="1">
      <c r="A2304" s="52" t="s">
        <v>145</v>
      </c>
      <c r="B2304" s="52" t="s">
        <v>26</v>
      </c>
      <c r="C2304" s="52" t="s">
        <v>27</v>
      </c>
      <c r="D2304" s="52" t="s">
        <v>28</v>
      </c>
      <c r="E2304" s="52" t="s">
        <v>147</v>
      </c>
      <c r="F2304" s="46" t="s">
        <v>148</v>
      </c>
      <c r="G2304" s="46" t="s">
        <v>4303</v>
      </c>
      <c r="H2304" s="54" t="s">
        <v>97</v>
      </c>
      <c r="I2304" s="72">
        <v>43585</v>
      </c>
      <c r="J2304" s="54">
        <v>30</v>
      </c>
      <c r="K2304" s="54">
        <v>4</v>
      </c>
      <c r="L2304" s="52">
        <v>2019</v>
      </c>
      <c r="M2304" s="31">
        <f t="shared" si="35"/>
        <v>43585</v>
      </c>
      <c r="N2304" s="46" t="s">
        <v>4406</v>
      </c>
      <c r="O2304" s="46" t="s">
        <v>4407</v>
      </c>
      <c r="P2304" s="54">
        <v>18</v>
      </c>
      <c r="Q2304" s="60" t="s">
        <v>171</v>
      </c>
      <c r="R2304" s="53" t="s">
        <v>417</v>
      </c>
      <c r="S2304" s="53">
        <v>0</v>
      </c>
      <c r="T2304" s="53" t="s">
        <v>418</v>
      </c>
      <c r="U2304" s="53"/>
      <c r="V2304" s="54" t="s">
        <v>175</v>
      </c>
      <c r="W2304" s="54" t="s">
        <v>4659</v>
      </c>
      <c r="X2304" s="58" t="s">
        <v>186</v>
      </c>
      <c r="Y2304" s="62">
        <v>3</v>
      </c>
    </row>
    <row r="2305" spans="1:25" ht="23.1" hidden="1" customHeight="1">
      <c r="A2305" s="52" t="s">
        <v>145</v>
      </c>
      <c r="B2305" s="52" t="s">
        <v>26</v>
      </c>
      <c r="C2305" s="52" t="s">
        <v>27</v>
      </c>
      <c r="D2305" s="52" t="s">
        <v>28</v>
      </c>
      <c r="E2305" s="52" t="s">
        <v>147</v>
      </c>
      <c r="F2305" s="46" t="s">
        <v>148</v>
      </c>
      <c r="G2305" s="46" t="s">
        <v>4303</v>
      </c>
      <c r="H2305" s="54" t="s">
        <v>97</v>
      </c>
      <c r="I2305" s="72">
        <v>43585</v>
      </c>
      <c r="J2305" s="54">
        <v>30</v>
      </c>
      <c r="K2305" s="54">
        <v>4</v>
      </c>
      <c r="L2305" s="52">
        <v>2019</v>
      </c>
      <c r="M2305" s="31">
        <f t="shared" si="35"/>
        <v>43585</v>
      </c>
      <c r="N2305" s="46" t="s">
        <v>4408</v>
      </c>
      <c r="O2305" s="46" t="s">
        <v>4409</v>
      </c>
      <c r="P2305" s="54">
        <v>17</v>
      </c>
      <c r="Q2305" s="60" t="s">
        <v>171</v>
      </c>
      <c r="R2305" s="53" t="s">
        <v>417</v>
      </c>
      <c r="S2305" s="53">
        <v>0</v>
      </c>
      <c r="T2305" s="53" t="s">
        <v>418</v>
      </c>
      <c r="U2305" s="53"/>
      <c r="V2305" s="54" t="s">
        <v>175</v>
      </c>
      <c r="W2305" s="54" t="s">
        <v>4666</v>
      </c>
      <c r="X2305" s="58" t="s">
        <v>186</v>
      </c>
      <c r="Y2305" s="62">
        <v>1</v>
      </c>
    </row>
    <row r="2306" spans="1:25" ht="23.1" hidden="1" customHeight="1">
      <c r="A2306" s="52" t="s">
        <v>145</v>
      </c>
      <c r="B2306" s="52" t="s">
        <v>26</v>
      </c>
      <c r="C2306" s="52" t="s">
        <v>27</v>
      </c>
      <c r="D2306" s="52" t="s">
        <v>28</v>
      </c>
      <c r="E2306" s="52" t="s">
        <v>147</v>
      </c>
      <c r="F2306" s="46" t="s">
        <v>148</v>
      </c>
      <c r="G2306" s="46" t="s">
        <v>4303</v>
      </c>
      <c r="H2306" s="54" t="s">
        <v>97</v>
      </c>
      <c r="I2306" s="72">
        <v>43585</v>
      </c>
      <c r="J2306" s="54">
        <v>30</v>
      </c>
      <c r="K2306" s="54">
        <v>4</v>
      </c>
      <c r="L2306" s="52">
        <v>2019</v>
      </c>
      <c r="M2306" s="31">
        <f t="shared" si="35"/>
        <v>43585</v>
      </c>
      <c r="N2306" s="46" t="s">
        <v>4410</v>
      </c>
      <c r="O2306" s="46" t="s">
        <v>4411</v>
      </c>
      <c r="P2306" s="54">
        <v>19</v>
      </c>
      <c r="Q2306" s="60" t="s">
        <v>171</v>
      </c>
      <c r="R2306" s="53" t="s">
        <v>417</v>
      </c>
      <c r="S2306" s="53">
        <v>0</v>
      </c>
      <c r="T2306" s="53" t="s">
        <v>418</v>
      </c>
      <c r="U2306" s="53"/>
      <c r="V2306" s="54" t="s">
        <v>175</v>
      </c>
      <c r="W2306" s="54" t="s">
        <v>4666</v>
      </c>
      <c r="X2306" s="58" t="s">
        <v>186</v>
      </c>
      <c r="Y2306" s="62">
        <v>1</v>
      </c>
    </row>
    <row r="2307" spans="1:25" ht="23.1" hidden="1" customHeight="1">
      <c r="A2307" s="52" t="s">
        <v>145</v>
      </c>
      <c r="B2307" s="52" t="s">
        <v>26</v>
      </c>
      <c r="C2307" s="52" t="s">
        <v>27</v>
      </c>
      <c r="D2307" s="52" t="s">
        <v>28</v>
      </c>
      <c r="E2307" s="52" t="s">
        <v>147</v>
      </c>
      <c r="F2307" s="46" t="s">
        <v>148</v>
      </c>
      <c r="G2307" s="46" t="s">
        <v>4303</v>
      </c>
      <c r="H2307" s="54" t="s">
        <v>97</v>
      </c>
      <c r="I2307" s="72">
        <v>43585</v>
      </c>
      <c r="J2307" s="54">
        <v>30</v>
      </c>
      <c r="K2307" s="54">
        <v>4</v>
      </c>
      <c r="L2307" s="52">
        <v>2019</v>
      </c>
      <c r="M2307" s="31">
        <f t="shared" si="35"/>
        <v>43585</v>
      </c>
      <c r="N2307" s="46" t="s">
        <v>4412</v>
      </c>
      <c r="O2307" s="46" t="s">
        <v>4413</v>
      </c>
      <c r="P2307" s="54">
        <v>18</v>
      </c>
      <c r="Q2307" s="92" t="s">
        <v>171</v>
      </c>
      <c r="R2307" s="53" t="s">
        <v>172</v>
      </c>
      <c r="S2307" s="53">
        <v>0</v>
      </c>
      <c r="T2307" s="53" t="s">
        <v>418</v>
      </c>
      <c r="U2307" s="53"/>
      <c r="V2307" s="54" t="s">
        <v>175</v>
      </c>
      <c r="W2307" s="54" t="s">
        <v>4659</v>
      </c>
      <c r="X2307" s="58" t="s">
        <v>186</v>
      </c>
      <c r="Y2307" s="62">
        <v>2</v>
      </c>
    </row>
    <row r="2308" spans="1:25" ht="23.1" hidden="1" customHeight="1">
      <c r="A2308" s="52" t="s">
        <v>145</v>
      </c>
      <c r="B2308" s="52" t="s">
        <v>26</v>
      </c>
      <c r="C2308" s="52" t="s">
        <v>27</v>
      </c>
      <c r="D2308" s="52" t="s">
        <v>28</v>
      </c>
      <c r="E2308" s="52" t="s">
        <v>147</v>
      </c>
      <c r="F2308" s="46" t="s">
        <v>148</v>
      </c>
      <c r="G2308" s="46" t="s">
        <v>4303</v>
      </c>
      <c r="H2308" s="54" t="s">
        <v>97</v>
      </c>
      <c r="I2308" s="72">
        <v>43585</v>
      </c>
      <c r="J2308" s="54">
        <v>30</v>
      </c>
      <c r="K2308" s="54">
        <v>4</v>
      </c>
      <c r="L2308" s="52">
        <v>2019</v>
      </c>
      <c r="M2308" s="31">
        <f t="shared" si="35"/>
        <v>43585</v>
      </c>
      <c r="N2308" s="46" t="s">
        <v>4414</v>
      </c>
      <c r="O2308" s="46" t="s">
        <v>4415</v>
      </c>
      <c r="P2308" s="54">
        <v>19</v>
      </c>
      <c r="Q2308" s="57" t="s">
        <v>171</v>
      </c>
      <c r="R2308" s="53" t="s">
        <v>172</v>
      </c>
      <c r="S2308" s="53">
        <v>2</v>
      </c>
      <c r="T2308" s="53" t="s">
        <v>418</v>
      </c>
      <c r="U2308" s="53"/>
      <c r="V2308" s="54" t="s">
        <v>175</v>
      </c>
      <c r="W2308" s="54" t="s">
        <v>4659</v>
      </c>
      <c r="X2308" s="58" t="s">
        <v>179</v>
      </c>
      <c r="Y2308" s="62">
        <v>3</v>
      </c>
    </row>
    <row r="2309" spans="1:25" ht="23.1" hidden="1" customHeight="1">
      <c r="A2309" s="52" t="s">
        <v>145</v>
      </c>
      <c r="B2309" s="52" t="s">
        <v>26</v>
      </c>
      <c r="C2309" s="52" t="s">
        <v>27</v>
      </c>
      <c r="D2309" s="52" t="s">
        <v>28</v>
      </c>
      <c r="E2309" s="52" t="s">
        <v>147</v>
      </c>
      <c r="F2309" s="46" t="s">
        <v>148</v>
      </c>
      <c r="G2309" s="46" t="s">
        <v>4303</v>
      </c>
      <c r="H2309" s="54" t="s">
        <v>97</v>
      </c>
      <c r="I2309" s="72">
        <v>43585</v>
      </c>
      <c r="J2309" s="54">
        <v>30</v>
      </c>
      <c r="K2309" s="54">
        <v>4</v>
      </c>
      <c r="L2309" s="52">
        <v>2019</v>
      </c>
      <c r="M2309" s="31">
        <f t="shared" si="35"/>
        <v>43585</v>
      </c>
      <c r="N2309" s="46" t="s">
        <v>4416</v>
      </c>
      <c r="O2309" s="46" t="s">
        <v>4417</v>
      </c>
      <c r="P2309" s="54">
        <v>19</v>
      </c>
      <c r="Q2309" s="92">
        <v>8162376643</v>
      </c>
      <c r="R2309" s="53" t="s">
        <v>172</v>
      </c>
      <c r="S2309" s="53">
        <v>1</v>
      </c>
      <c r="T2309" s="53" t="s">
        <v>418</v>
      </c>
      <c r="U2309" s="53"/>
      <c r="V2309" s="54" t="s">
        <v>175</v>
      </c>
      <c r="W2309" s="54" t="s">
        <v>4659</v>
      </c>
      <c r="X2309" s="58" t="s">
        <v>176</v>
      </c>
      <c r="Y2309" s="62"/>
    </row>
    <row r="2310" spans="1:25" ht="23.1" hidden="1" customHeight="1">
      <c r="A2310" s="52" t="s">
        <v>145</v>
      </c>
      <c r="B2310" s="52" t="s">
        <v>26</v>
      </c>
      <c r="C2310" s="52" t="s">
        <v>27</v>
      </c>
      <c r="D2310" s="52" t="s">
        <v>28</v>
      </c>
      <c r="E2310" s="52" t="s">
        <v>147</v>
      </c>
      <c r="F2310" s="46" t="s">
        <v>148</v>
      </c>
      <c r="G2310" s="46" t="s">
        <v>4303</v>
      </c>
      <c r="H2310" s="54" t="s">
        <v>97</v>
      </c>
      <c r="I2310" s="72">
        <v>43585</v>
      </c>
      <c r="J2310" s="54">
        <v>30</v>
      </c>
      <c r="K2310" s="54">
        <v>4</v>
      </c>
      <c r="L2310" s="52">
        <v>2019</v>
      </c>
      <c r="M2310" s="31">
        <f t="shared" si="35"/>
        <v>43585</v>
      </c>
      <c r="N2310" s="46" t="s">
        <v>4418</v>
      </c>
      <c r="O2310" s="46" t="s">
        <v>4419</v>
      </c>
      <c r="P2310" s="54">
        <v>18</v>
      </c>
      <c r="Q2310" s="60" t="s">
        <v>171</v>
      </c>
      <c r="R2310" s="53" t="s">
        <v>417</v>
      </c>
      <c r="S2310" s="53">
        <v>0</v>
      </c>
      <c r="T2310" s="53" t="s">
        <v>418</v>
      </c>
      <c r="U2310" s="53"/>
      <c r="V2310" s="54" t="s">
        <v>175</v>
      </c>
      <c r="W2310" s="54" t="s">
        <v>4659</v>
      </c>
      <c r="X2310" s="58" t="s">
        <v>186</v>
      </c>
      <c r="Y2310" s="62">
        <v>3</v>
      </c>
    </row>
    <row r="2311" spans="1:25" ht="23.1" hidden="1" customHeight="1">
      <c r="A2311" s="52" t="s">
        <v>145</v>
      </c>
      <c r="B2311" s="52" t="s">
        <v>26</v>
      </c>
      <c r="C2311" s="52" t="s">
        <v>27</v>
      </c>
      <c r="D2311" s="52" t="s">
        <v>28</v>
      </c>
      <c r="E2311" s="52" t="s">
        <v>147</v>
      </c>
      <c r="F2311" s="46" t="s">
        <v>148</v>
      </c>
      <c r="G2311" s="46" t="s">
        <v>4303</v>
      </c>
      <c r="H2311" s="54" t="s">
        <v>97</v>
      </c>
      <c r="I2311" s="72">
        <v>43585</v>
      </c>
      <c r="J2311" s="54">
        <v>30</v>
      </c>
      <c r="K2311" s="54">
        <v>4</v>
      </c>
      <c r="L2311" s="52">
        <v>2019</v>
      </c>
      <c r="M2311" s="31">
        <f t="shared" si="35"/>
        <v>43585</v>
      </c>
      <c r="N2311" s="46" t="s">
        <v>4420</v>
      </c>
      <c r="O2311" s="46" t="s">
        <v>4421</v>
      </c>
      <c r="P2311" s="54">
        <v>19</v>
      </c>
      <c r="Q2311" s="60" t="s">
        <v>171</v>
      </c>
      <c r="R2311" s="53" t="s">
        <v>172</v>
      </c>
      <c r="S2311" s="53">
        <v>1</v>
      </c>
      <c r="T2311" s="53" t="s">
        <v>418</v>
      </c>
      <c r="U2311" s="53"/>
      <c r="V2311" s="54" t="s">
        <v>175</v>
      </c>
      <c r="W2311" s="54" t="s">
        <v>4659</v>
      </c>
      <c r="X2311" s="58" t="s">
        <v>211</v>
      </c>
      <c r="Y2311" s="62"/>
    </row>
    <row r="2312" spans="1:25" ht="23.1" hidden="1" customHeight="1">
      <c r="A2312" s="52" t="s">
        <v>145</v>
      </c>
      <c r="B2312" s="52" t="s">
        <v>26</v>
      </c>
      <c r="C2312" s="52" t="s">
        <v>27</v>
      </c>
      <c r="D2312" s="52" t="s">
        <v>28</v>
      </c>
      <c r="E2312" s="52" t="s">
        <v>147</v>
      </c>
      <c r="F2312" s="46" t="s">
        <v>148</v>
      </c>
      <c r="G2312" s="46" t="s">
        <v>4303</v>
      </c>
      <c r="H2312" s="54" t="s">
        <v>97</v>
      </c>
      <c r="I2312" s="72">
        <v>43585</v>
      </c>
      <c r="J2312" s="54">
        <v>30</v>
      </c>
      <c r="K2312" s="54">
        <v>4</v>
      </c>
      <c r="L2312" s="52">
        <v>2019</v>
      </c>
      <c r="M2312" s="31">
        <f t="shared" si="35"/>
        <v>43585</v>
      </c>
      <c r="N2312" s="46" t="s">
        <v>4422</v>
      </c>
      <c r="O2312" s="46" t="s">
        <v>4423</v>
      </c>
      <c r="P2312" s="54">
        <v>17</v>
      </c>
      <c r="Q2312" s="60" t="s">
        <v>171</v>
      </c>
      <c r="R2312" s="53" t="s">
        <v>417</v>
      </c>
      <c r="S2312" s="53">
        <v>0</v>
      </c>
      <c r="T2312" s="53" t="s">
        <v>418</v>
      </c>
      <c r="U2312" s="53"/>
      <c r="V2312" s="54" t="s">
        <v>175</v>
      </c>
      <c r="W2312" s="54" t="s">
        <v>4666</v>
      </c>
      <c r="X2312" s="58" t="s">
        <v>186</v>
      </c>
      <c r="Y2312" s="62">
        <v>1</v>
      </c>
    </row>
    <row r="2313" spans="1:25" ht="23.1" hidden="1" customHeight="1">
      <c r="A2313" s="52" t="s">
        <v>145</v>
      </c>
      <c r="B2313" s="52" t="s">
        <v>26</v>
      </c>
      <c r="C2313" s="52" t="s">
        <v>27</v>
      </c>
      <c r="D2313" s="52" t="s">
        <v>28</v>
      </c>
      <c r="E2313" s="52" t="s">
        <v>147</v>
      </c>
      <c r="F2313" s="46" t="s">
        <v>148</v>
      </c>
      <c r="G2313" s="46" t="s">
        <v>4303</v>
      </c>
      <c r="H2313" s="54" t="s">
        <v>97</v>
      </c>
      <c r="I2313" s="72">
        <v>43585</v>
      </c>
      <c r="J2313" s="54">
        <v>30</v>
      </c>
      <c r="K2313" s="54">
        <v>4</v>
      </c>
      <c r="L2313" s="52">
        <v>2019</v>
      </c>
      <c r="M2313" s="31">
        <f t="shared" si="35"/>
        <v>43585</v>
      </c>
      <c r="N2313" s="46" t="s">
        <v>4424</v>
      </c>
      <c r="O2313" s="46" t="s">
        <v>4425</v>
      </c>
      <c r="P2313" s="54">
        <v>19</v>
      </c>
      <c r="Q2313" s="92">
        <v>8173287552</v>
      </c>
      <c r="R2313" s="53" t="s">
        <v>417</v>
      </c>
      <c r="S2313" s="53">
        <v>0</v>
      </c>
      <c r="T2313" s="53" t="s">
        <v>418</v>
      </c>
      <c r="U2313" s="53"/>
      <c r="V2313" s="54" t="s">
        <v>175</v>
      </c>
      <c r="W2313" s="54" t="s">
        <v>4659</v>
      </c>
      <c r="X2313" s="58" t="s">
        <v>186</v>
      </c>
      <c r="Y2313" s="62">
        <v>3</v>
      </c>
    </row>
    <row r="2314" spans="1:25" ht="23.1" hidden="1" customHeight="1">
      <c r="A2314" s="52" t="s">
        <v>145</v>
      </c>
      <c r="B2314" s="52" t="s">
        <v>26</v>
      </c>
      <c r="C2314" s="52" t="s">
        <v>27</v>
      </c>
      <c r="D2314" s="52" t="s">
        <v>28</v>
      </c>
      <c r="E2314" s="52" t="s">
        <v>147</v>
      </c>
      <c r="F2314" s="46" t="s">
        <v>148</v>
      </c>
      <c r="G2314" s="46" t="s">
        <v>4303</v>
      </c>
      <c r="H2314" s="54" t="s">
        <v>97</v>
      </c>
      <c r="I2314" s="72">
        <v>43585</v>
      </c>
      <c r="J2314" s="54">
        <v>30</v>
      </c>
      <c r="K2314" s="54">
        <v>4</v>
      </c>
      <c r="L2314" s="52">
        <v>2019</v>
      </c>
      <c r="M2314" s="31">
        <f t="shared" si="35"/>
        <v>43585</v>
      </c>
      <c r="N2314" s="46" t="s">
        <v>4426</v>
      </c>
      <c r="O2314" s="46" t="s">
        <v>4427</v>
      </c>
      <c r="P2314" s="54">
        <v>17</v>
      </c>
      <c r="Q2314" s="60" t="s">
        <v>171</v>
      </c>
      <c r="R2314" s="53" t="s">
        <v>417</v>
      </c>
      <c r="S2314" s="53">
        <v>0</v>
      </c>
      <c r="T2314" s="53" t="s">
        <v>418</v>
      </c>
      <c r="U2314" s="53"/>
      <c r="V2314" s="54" t="s">
        <v>175</v>
      </c>
      <c r="W2314" s="54" t="s">
        <v>4666</v>
      </c>
      <c r="X2314" s="58" t="s">
        <v>186</v>
      </c>
      <c r="Y2314" s="62">
        <v>2</v>
      </c>
    </row>
    <row r="2315" spans="1:25" ht="23.1" hidden="1" customHeight="1">
      <c r="A2315" s="52" t="s">
        <v>145</v>
      </c>
      <c r="B2315" s="52" t="s">
        <v>26</v>
      </c>
      <c r="C2315" s="52" t="s">
        <v>27</v>
      </c>
      <c r="D2315" s="52" t="s">
        <v>28</v>
      </c>
      <c r="E2315" s="52" t="s">
        <v>147</v>
      </c>
      <c r="F2315" s="46" t="s">
        <v>148</v>
      </c>
      <c r="G2315" s="46" t="s">
        <v>4303</v>
      </c>
      <c r="H2315" s="54" t="s">
        <v>97</v>
      </c>
      <c r="I2315" s="72">
        <v>43585</v>
      </c>
      <c r="J2315" s="54">
        <v>30</v>
      </c>
      <c r="K2315" s="54">
        <v>4</v>
      </c>
      <c r="L2315" s="52">
        <v>2019</v>
      </c>
      <c r="M2315" s="31">
        <f t="shared" si="35"/>
        <v>43585</v>
      </c>
      <c r="N2315" s="46" t="s">
        <v>4428</v>
      </c>
      <c r="O2315" s="46" t="s">
        <v>4429</v>
      </c>
      <c r="P2315" s="54">
        <v>19</v>
      </c>
      <c r="Q2315" s="60" t="s">
        <v>171</v>
      </c>
      <c r="R2315" s="53" t="s">
        <v>417</v>
      </c>
      <c r="S2315" s="53">
        <v>0</v>
      </c>
      <c r="T2315" s="53" t="s">
        <v>418</v>
      </c>
      <c r="U2315" s="53"/>
      <c r="V2315" s="54" t="s">
        <v>175</v>
      </c>
      <c r="W2315" s="54" t="s">
        <v>4659</v>
      </c>
      <c r="X2315" s="58" t="s">
        <v>186</v>
      </c>
      <c r="Y2315" s="62">
        <v>3</v>
      </c>
    </row>
    <row r="2316" spans="1:25" ht="23.1" hidden="1" customHeight="1">
      <c r="A2316" s="52" t="s">
        <v>145</v>
      </c>
      <c r="B2316" s="52" t="s">
        <v>26</v>
      </c>
      <c r="C2316" s="52" t="s">
        <v>27</v>
      </c>
      <c r="D2316" s="52" t="s">
        <v>28</v>
      </c>
      <c r="E2316" s="52" t="s">
        <v>147</v>
      </c>
      <c r="F2316" s="46" t="s">
        <v>148</v>
      </c>
      <c r="G2316" s="46" t="s">
        <v>4303</v>
      </c>
      <c r="H2316" s="54" t="s">
        <v>97</v>
      </c>
      <c r="I2316" s="72">
        <v>43585</v>
      </c>
      <c r="J2316" s="54">
        <v>30</v>
      </c>
      <c r="K2316" s="54">
        <v>4</v>
      </c>
      <c r="L2316" s="52">
        <v>2019</v>
      </c>
      <c r="M2316" s="31">
        <f t="shared" si="35"/>
        <v>43585</v>
      </c>
      <c r="N2316" s="46" t="s">
        <v>4430</v>
      </c>
      <c r="O2316" s="46" t="s">
        <v>4431</v>
      </c>
      <c r="P2316" s="54">
        <v>18</v>
      </c>
      <c r="Q2316" s="60" t="s">
        <v>171</v>
      </c>
      <c r="R2316" s="53" t="s">
        <v>172</v>
      </c>
      <c r="S2316" s="53">
        <v>0</v>
      </c>
      <c r="T2316" s="53" t="s">
        <v>418</v>
      </c>
      <c r="U2316" s="53"/>
      <c r="V2316" s="54" t="s">
        <v>175</v>
      </c>
      <c r="W2316" s="54" t="s">
        <v>4659</v>
      </c>
      <c r="X2316" s="58" t="s">
        <v>176</v>
      </c>
      <c r="Y2316" s="62"/>
    </row>
  </sheetData>
  <autoFilter ref="A1:Y2316">
    <filterColumn colId="13">
      <filters>
        <filter val="RUKAIYA AUWAL"/>
      </filters>
    </filterColumn>
  </autoFilter>
  <dataValidations count="21">
    <dataValidation type="list" allowBlank="1" showInputMessage="1" showErrorMessage="1" sqref="A622 A614 A616 A618 A620 A121:A142">
      <formula1>Week</formula1>
    </dataValidation>
    <dataValidation type="list" allowBlank="1" showInputMessage="1" showErrorMessage="1" sqref="T705:T708 T150:T179 T229:T230 T393:T401 T465:T490 T495:T506 T521:T522 T555:T578 T614:T622 T344:T352 T2:T143 T285:T314 T641:T667 T685:T698 T673:T676 T710 T870:T1295 T1299:T1048576">
      <formula1>Heard</formula1>
    </dataValidation>
    <dataValidation type="list" allowBlank="1" showInputMessage="1" showErrorMessage="1" sqref="D614:D622 D2:D149 D870:D1048576">
      <formula1>LGA</formula1>
    </dataValidation>
    <dataValidation type="list" allowBlank="1" showInputMessage="1" showErrorMessage="1" sqref="C614:C622 C2:C149 C870:C1048576">
      <formula1>State</formula1>
    </dataValidation>
    <dataValidation type="list" allowBlank="1" showInputMessage="1" showErrorMessage="1" sqref="B614:B622 B2:B149 B870:B1048576">
      <formula1>Region</formula1>
    </dataValidation>
    <dataValidation type="list" allowBlank="1" showInputMessage="1" showErrorMessage="1" sqref="J706:J710 J2 J150:J176 J229:J230 J393:J401 J465:J490 J495:J506 J555:J578 J285:J314 J344:J352 J870:J1048576">
      <formula1>Day</formula1>
    </dataValidation>
    <dataValidation type="list" allowBlank="1" showInputMessage="1" showErrorMessage="1" sqref="E1136:E1171 E1301:E1815 E2317:E1048576 E2080:E2174 E2248:E2249 E2282:E2283">
      <formula1>Ward</formula1>
    </dataValidation>
    <dataValidation type="whole" allowBlank="1" showInputMessage="1" showErrorMessage="1" sqref="K2 K1068:K1075 K870:K1065 K1095:K1048576">
      <formula1>1</formula1>
      <formula2>12</formula2>
    </dataValidation>
    <dataValidation type="whole" allowBlank="1" showInputMessage="1" showErrorMessage="1" sqref="L2 L870:L1065 L1068:L1815 L2317:L1048576">
      <formula1>2017</formula1>
      <formula2>2018</formula2>
    </dataValidation>
    <dataValidation type="whole" allowBlank="1" showInputMessage="1" showErrorMessage="1" sqref="Y870:Y883 Y1046:Y1063 Y885:Y1034 Y1066:Y1067 X1301:X1815 X2317:X1048576">
      <formula1>1</formula1>
      <formula2>6</formula2>
    </dataValidation>
    <dataValidation type="list" allowBlank="1" showInputMessage="1" showErrorMessage="1" sqref="X40 X29 X31 X33:X34 X150:X176 X393:X401 X465:X490 X495:X506 X555:X578 X673 X675:X676 X685 X42:X44 X285:X314 X344:X352 X50:X52 X55:X60 X705:X710 X732:X733 Y732 X885:X890 X874:X883 X1058 X1056 X1060:X1063 X1066:X1295 L1296:L1300 X1816:X2316">
      <formula1>Last_Class</formula1>
    </dataValidation>
    <dataValidation type="list" allowBlank="1" showInputMessage="1" showErrorMessage="1" sqref="X30 X32 X35:X39 Y150:Y176 X41 X45:X49 X66:X70 X89 X2:X28 Y2:Y143">
      <formula1>Class</formula1>
    </dataValidation>
    <dataValidation type="list" allowBlank="1" showInputMessage="1" showErrorMessage="1" sqref="L169:L176 L229:L230 L393:L401 L465:L490 L495:L506 L555:L578 L285:L314 L344:L352 L1066:L1067">
      <formula1>Year</formula1>
    </dataValidation>
    <dataValidation type="list" allowBlank="1" showInputMessage="1" showErrorMessage="1" sqref="K169:K176 K229:K230 K393:K401 K465:K490 K495:K506 K555:K578 K285:K314 K344:K352 K1066:K1067 K1076:K1094">
      <formula1>Month</formula1>
    </dataValidation>
    <dataValidation type="list" allowBlank="1" showInputMessage="1" showErrorMessage="1" sqref="V2:V1295 J1296:J1298 V1299:V1048576">
      <formula1>Activity</formula1>
    </dataValidation>
    <dataValidation type="list" allowBlank="1" showInputMessage="1" showErrorMessage="1" sqref="R8:R1066 R1068:R1295 R1301:R1048576">
      <formula1>Marital_Status</formula1>
    </dataValidation>
    <dataValidation type="whole" allowBlank="1" showInputMessage="1" showErrorMessage="1" sqref="P870:P1295 D1296:D1300 P1299:P1048576">
      <formula1>10</formula1>
      <formula2>25</formula2>
    </dataValidation>
    <dataValidation type="whole" allowBlank="1" showInputMessage="1" showErrorMessage="1" sqref="S870:S1295 S1299:S1048576">
      <formula1>0</formula1>
      <formula2>10</formula2>
    </dataValidation>
    <dataValidation type="list" allowBlank="1" showInputMessage="1" showErrorMessage="1" sqref="E2:E1135">
      <formula1>Ward2</formula1>
    </dataValidation>
    <dataValidation type="list" allowBlank="1" showInputMessage="1" showErrorMessage="1" sqref="K1296:K1300 W2:W1048576">
      <formula1>Mobilized</formula1>
    </dataValidation>
    <dataValidation type="list" allowBlank="1" showInputMessage="1" showErrorMessage="1" sqref="H2282:H2283">
      <formula1>#REF!</formula1>
    </dataValidation>
  </dataValidations>
  <pageMargins left="0.7" right="0.7" top="0.75" bottom="0.75" header="0.3" footer="0.3"/>
  <pageSetup orientation="portrait" horizontalDpi="4294967293" verticalDpi="4294967293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'[5]Lists (DO NOT TOUCH)'!#REF!</xm:f>
          </x14:formula1>
          <xm:sqref>X870:X873 X891:X1034 X1057 X1059 X1064:X1065 X1046:X1055 X755:X758 H2:H1300</xm:sqref>
        </x14:dataValidation>
        <x14:dataValidation type="list" allowBlank="1" showInputMessage="1" showErrorMessage="1">
          <x14:formula1>
            <xm:f>'Lists (DO NOT TOUCH)'!$F$2:$F$5</xm:f>
          </x14:formula1>
          <xm:sqref>H1301:H1815 H2317:H1048576</xm:sqref>
        </x14:dataValidation>
        <x14:dataValidation type="list" allowBlank="1" showInputMessage="1" showErrorMessage="1">
          <x14:formula1>
            <xm:f>'[6]Lists (DO NOT TOUCH)'!#REF!</xm:f>
          </x14:formula1>
          <xm:sqref>H2080:H2091 H1855 H1838:H1842 H1863:H1987 H1861 H2284:H2316 H2118:H2281</xm:sqref>
        </x14:dataValidation>
        <x14:dataValidation type="list" allowBlank="1" showInputMessage="1" showErrorMessage="1">
          <x14:formula1>
            <xm:f>'[1]Lists (DO NOT TOUCH)'!#REF!</xm:f>
          </x14:formula1>
          <xm:sqref>H1988:H2079 H1862 H1816:H1837 H1843:H1854 H1856:H1860 H2092:H2117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2C77CDACA01944B9F811D26F5B07B0" ma:contentTypeVersion="2" ma:contentTypeDescription="Create a new document." ma:contentTypeScope="" ma:versionID="0ac0beec869e26b240081bdc19bac2cf">
  <xsd:schema xmlns:xsd="http://www.w3.org/2001/XMLSchema" xmlns:xs="http://www.w3.org/2001/XMLSchema" xmlns:p="http://schemas.microsoft.com/office/2006/metadata/properties" xmlns:ns2="92b8ac8e-041f-418d-b141-32591a9ffe0f" targetNamespace="http://schemas.microsoft.com/office/2006/metadata/properties" ma:root="true" ma:fieldsID="2c3bb61cd9cd293e0d8ed9a572137b01" ns2:_="">
    <xsd:import namespace="92b8ac8e-041f-418d-b141-32591a9ffe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8ac8e-041f-418d-b141-32591a9ffe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3444402-207B-4B05-A69E-A750F6A0792E}"/>
</file>

<file path=customXml/itemProps2.xml><?xml version="1.0" encoding="utf-8"?>
<ds:datastoreItem xmlns:ds="http://schemas.openxmlformats.org/officeDocument/2006/customXml" ds:itemID="{24A30932-337B-484C-A19A-1ED9B604B6D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3637DC7-F1DE-476D-9422-A72DF2C8FAB4}">
  <ds:schemaRefs>
    <ds:schemaRef ds:uri="http://purl.org/dc/terms/"/>
    <ds:schemaRef ds:uri="http://schemas.openxmlformats.org/package/2006/metadata/core-properties"/>
    <ds:schemaRef ds:uri="4c809d59-d92c-4eeb-8e61-f697f9bbde70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bf228657-8d97-4218-8f22-8f3c2f951724"/>
    <ds:schemaRef ds:uri="http://schemas.microsoft.com/sharepoint/v3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20</vt:i4>
      </vt:variant>
    </vt:vector>
  </HeadingPairs>
  <TitlesOfParts>
    <vt:vector size="32" baseType="lpstr">
      <vt:lpstr>Mobilization</vt:lpstr>
      <vt:lpstr>Sheet1</vt:lpstr>
      <vt:lpstr>Attendance</vt:lpstr>
      <vt:lpstr>MMA Registration</vt:lpstr>
      <vt:lpstr>Attendance (exc LFH Class&amp;Apr)</vt:lpstr>
      <vt:lpstr>MMA Attendance</vt:lpstr>
      <vt:lpstr>Service Provision</vt:lpstr>
      <vt:lpstr>Summary</vt:lpstr>
      <vt:lpstr>Pivot Table</vt:lpstr>
      <vt:lpstr>Summary Sheet</vt:lpstr>
      <vt:lpstr>Lists (DO NOT TOUCH)</vt:lpstr>
      <vt:lpstr>Registration</vt:lpstr>
      <vt:lpstr>Activity</vt:lpstr>
      <vt:lpstr>Binary</vt:lpstr>
      <vt:lpstr>Current_Method</vt:lpstr>
      <vt:lpstr>Day</vt:lpstr>
      <vt:lpstr>EC_Condom</vt:lpstr>
      <vt:lpstr>Heard</vt:lpstr>
      <vt:lpstr>Last_Class</vt:lpstr>
      <vt:lpstr>LGA</vt:lpstr>
      <vt:lpstr>Marital_Status</vt:lpstr>
      <vt:lpstr>Method_Uptook</vt:lpstr>
      <vt:lpstr>Mobilized</vt:lpstr>
      <vt:lpstr>Month</vt:lpstr>
      <vt:lpstr>Pregnancy</vt:lpstr>
      <vt:lpstr>Region</vt:lpstr>
      <vt:lpstr>State</vt:lpstr>
      <vt:lpstr>Type_of_Facility</vt:lpstr>
      <vt:lpstr>Visit_Type</vt:lpstr>
      <vt:lpstr>Ward</vt:lpstr>
      <vt:lpstr>Week</vt:lpstr>
      <vt:lpstr>Year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Fanny Lomingo</dc:creator>
  <cp:lastModifiedBy>James Brown</cp:lastModifiedBy>
  <dcterms:created xsi:type="dcterms:W3CDTF">2019-05-15T14:14:29Z</dcterms:created>
  <dcterms:modified xsi:type="dcterms:W3CDTF">2019-05-28T12:48:23Z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0x010100782C77CDACA01944B9F811D26F5B07B0</vt:lpwstr>
  </property>
  <property fmtid="{D5CDD505-2E9C-101B-9397-08002B2CF9AE}" pid="3" name="Order">
    <vt:r8>1588400</vt:r8>
  </property>
  <property fmtid="{D5CDD505-2E9C-101B-9397-08002B2CF9AE}" pid="4" name="ComplianceAssetId">
    <vt:lpwstr/>
  </property>
  <property fmtid="{D5CDD505-2E9C-101B-9397-08002B2CF9AE}" pid="5" name="_SourceUrl">
    <vt:lpwstr/>
  </property>
  <property fmtid="{D5CDD505-2E9C-101B-9397-08002B2CF9AE}" pid="6" name="_SharedFileIndex">
    <vt:lpwstr/>
  </property>
</Properties>
</file>